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hidePivotFieldList="1"/>
  <mc:AlternateContent xmlns:mc="http://schemas.openxmlformats.org/markup-compatibility/2006">
    <mc:Choice Requires="x15">
      <x15ac:absPath xmlns:x15ac="http://schemas.microsoft.com/office/spreadsheetml/2010/11/ac" url="\\ad.rws.nl\p-dfs01\homes\koningt\Downloads\"/>
    </mc:Choice>
  </mc:AlternateContent>
  <xr:revisionPtr revIDLastSave="0" documentId="13_ncr:1_{17C1C9AD-552C-49DB-8E99-493B802585EC}" xr6:coauthVersionLast="47" xr6:coauthVersionMax="47" xr10:uidLastSave="{00000000-0000-0000-0000-000000000000}"/>
  <bookViews>
    <workbookView xWindow="-110" yWindow="-110" windowWidth="38620" windowHeight="21220" tabRatio="867" activeTab="1" xr2:uid="{00000000-000D-0000-FFFF-FFFF00000000}"/>
  </bookViews>
  <sheets>
    <sheet name="Voorblad" sheetId="1101" r:id="rId1"/>
    <sheet name="DeepDive template " sheetId="565" r:id="rId2"/>
    <sheet name="RASCI NOG BIJWERKEN" sheetId="1105" state="hidden" r:id="rId3"/>
    <sheet name="Project" sheetId="1082" state="hidden" r:id="rId4"/>
    <sheet name="RcmLocations" sheetId="1083" state="hidden" r:id="rId5"/>
    <sheet name="RcmCauseEffectAssignments" sheetId="1084" state="hidden" r:id="rId6"/>
    <sheet name="Labor" sheetId="1085" state="hidden" r:id="rId7"/>
    <sheet name="Equipments" sheetId="1086" state="hidden" r:id="rId8"/>
    <sheet name="Spares" sheetId="1087" state="hidden" r:id="rId9"/>
    <sheet name="RcmCorrectiveTasks" sheetId="1088" state="hidden" r:id="rId10"/>
    <sheet name="RcmCorrectiveTaskLabor" sheetId="1089" state="hidden" r:id="rId11"/>
    <sheet name="RcmCorrectiveTaskEquipment" sheetId="1090" state="hidden" r:id="rId12"/>
    <sheet name="RcmCorrectiveTaskSpares" sheetId="1091" state="hidden" r:id="rId13"/>
    <sheet name="RcmScheduledTaskLabor" sheetId="1092" state="hidden" r:id="rId14"/>
    <sheet name="RcmScheduledTaskEquipment" sheetId="1093" state="hidden" r:id="rId15"/>
    <sheet name="RcmScheduledTaskSpares" sheetId="1094" state="hidden" r:id="rId16"/>
    <sheet name="cmcause" sheetId="1095" state="hidden" r:id="rId17"/>
    <sheet name="RcmProjectProfile_CM" sheetId="1096" state="hidden" r:id="rId18"/>
    <sheet name="RcmScheduledTasks" sheetId="1097" state="hidden" r:id="rId19"/>
    <sheet name="pmcause" sheetId="1098" state="hidden" r:id="rId20"/>
    <sheet name="RcmProjectProfile_PM" sheetId="1099" state="hidden" r:id="rId21"/>
    <sheet name="RcmScheduledTasks_PM" sheetId="1100" state="hidden" r:id="rId22"/>
    <sheet name="Generiek_Klad" sheetId="20" state="hidden" r:id="rId23"/>
    <sheet name="CM_Klad" sheetId="1" state="hidden" r:id="rId24"/>
    <sheet name="Grafiekdata" sheetId="19" state="hidden" r:id="rId25"/>
    <sheet name="Info tbv P-IHP" sheetId="92" state="hidden" r:id="rId26"/>
  </sheets>
  <externalReferences>
    <externalReference r:id="rId27"/>
    <externalReference r:id="rId28"/>
  </externalReferences>
  <definedNames>
    <definedName name="_xlnm._FilterDatabase" localSheetId="23" hidden="1">CM_Klad!$A$2:$EX$500</definedName>
    <definedName name="_xlnm._FilterDatabase" localSheetId="1" hidden="1">'DeepDive template '!$A$3:$X$109</definedName>
    <definedName name="_xlnm._FilterDatabase" localSheetId="22" hidden="1">Generiek_Klad!$A$1:$DK$500</definedName>
    <definedName name="_Ref322007353" localSheetId="25">'Info tbv P-IHP'!$J$16</definedName>
    <definedName name="Actueel" localSheetId="25">[1]FMECA_CM!#REF!</definedName>
    <definedName name="Actueel1" localSheetId="25">[1]FMECA_CM!#REF!</definedName>
    <definedName name="_xlnm.Print_Area" localSheetId="2">'RASCI NOG BIJWERKEN'!$B$1:$X$52</definedName>
    <definedName name="_xlnm.Print_Area" localSheetId="0">Voorblad!$C$3:$J$38</definedName>
    <definedName name="aselect" localSheetId="25">[1]FMECA_CM!#REF!</definedName>
    <definedName name="ernstactueel" localSheetId="25">[1]FMECA_CM!#REF!</definedName>
    <definedName name="ernstklasse" localSheetId="25">[1]Grafiekdata!#REF!</definedName>
    <definedName name="ernstna" localSheetId="25">[1]FMECA_CM!#REF!</definedName>
    <definedName name="ernstvoor" localSheetId="25">[1]FMECA_CM!#REF!</definedName>
    <definedName name="kansactueel" localSheetId="25">[1]FMECA_CM!#REF!</definedName>
    <definedName name="kansklasse" localSheetId="25">[1]Grafiekdata!#REF!</definedName>
    <definedName name="kansna" localSheetId="25">[1]FMECA_CM!#REF!</definedName>
    <definedName name="kansvoor" localSheetId="25">[1]FMECA_CM!#REF!</definedName>
    <definedName name="logo" localSheetId="25">[1]FMECA_CM!#REF!</definedName>
    <definedName name="Namaatregel" localSheetId="25">[1]FMECA_CM!#REF!</definedName>
    <definedName name="Priority" localSheetId="2">#REF!</definedName>
    <definedName name="Priority">#REF!</definedName>
    <definedName name="selectie1" localSheetId="25">[1]Grafiekdata!$AQ$12</definedName>
    <definedName name="selectie1">Grafiekdata!$U$12</definedName>
    <definedName name="selectie2" localSheetId="25">[1]Grafiekdata!$AQ$13</definedName>
    <definedName name="selectie2">Grafiekdata!$U$13</definedName>
    <definedName name="selectie3" localSheetId="25">[1]Grafiekdata!$AQ$14</definedName>
    <definedName name="selectie3">Grafiekdata!$U$14</definedName>
    <definedName name="selectie4" localSheetId="25">[1]Grafiekdata!$AQ$15</definedName>
    <definedName name="selectie4">Grafiekdata!$U$15</definedName>
    <definedName name="selectie5" localSheetId="25">[1]Grafiekdata!$AQ$16</definedName>
    <definedName name="selectie5">Grafiekdata!$U$16</definedName>
    <definedName name="Selectie6" localSheetId="25">[1]Grafiekdata!$AQ$17</definedName>
    <definedName name="Selectie6">Grafiekdata!$U$17</definedName>
    <definedName name="Status" localSheetId="2">#REF!</definedName>
    <definedName name="Status">#REF!</definedName>
    <definedName name="Type" localSheetId="2">'[2]Risk Assessment &amp; Control'!#REF!</definedName>
    <definedName name="Type">'[2]Risk Assessment &amp; Control'!#REF!</definedName>
    <definedName name="Voormaatregel" localSheetId="25">[1]FMECA_CM!#REF!</definedName>
    <definedName name="xleft" localSheetId="25">[1]Grafiekdata!#REF!</definedName>
    <definedName name="xright" localSheetId="25">[1]Grafiekdata!#REF!</definedName>
    <definedName name="ybottom" localSheetId="25">[1]Grafiekdata!#REF!</definedName>
    <definedName name="YesNo" localSheetId="2">#REF!</definedName>
    <definedName name="YesNo">#REF!</definedName>
    <definedName name="ytop" localSheetId="25">[1]Grafiekdata!#REF!</definedName>
    <definedName name="Z_0E3F2C51_31D7_469A_A49E_106B8266ABD8_.wvu.FilterData" localSheetId="22" hidden="1">Generiek_Klad!$A$1:$BD$1</definedName>
    <definedName name="Z_3DD2980A_A5CF_41FC_BE3B_887BE6D51919_.wvu.FilterData" localSheetId="23" hidden="1">CM_Klad!#REF!</definedName>
    <definedName name="Z_3DD2980A_A5CF_41FC_BE3B_887BE6D51919_.wvu.FilterData" localSheetId="22" hidden="1">Generiek_Klad!$B$1:$AB$500</definedName>
    <definedName name="Z_489F2BF7_20BF_4259_A7EB_64ED22DB39D2_.wvu.Cols" localSheetId="23" hidden="1">CM_Klad!#REF!</definedName>
    <definedName name="Z_489F2BF7_20BF_4259_A7EB_64ED22DB39D2_.wvu.Cols" localSheetId="22" hidden="1">Generiek_Klad!#REF!</definedName>
    <definedName name="Z_6AB7345D_429B_43A7_AD1F_FBB228D412FC_.wvu.FilterData" localSheetId="23" hidden="1">CM_Klad!#REF!</definedName>
    <definedName name="Z_6AB7345D_429B_43A7_AD1F_FBB228D412FC_.wvu.FilterData" localSheetId="22" hidden="1">Generiek_Klad!$B$1:$AB$500</definedName>
    <definedName name="Z_BC02255F_0E8B_494A_AC9E_D76CEAAD20DA_.wvu.FilterData" localSheetId="23" hidden="1">CM_Klad!#REF!</definedName>
    <definedName name="Z_BC02255F_0E8B_494A_AC9E_D76CEAAD20DA_.wvu.FilterData" localSheetId="22" hidden="1">Generiek_Klad!$B$1:$AB$500</definedName>
    <definedName name="Z_DF77C17A_1F9B_4C7C_A758_9CC924269777_.wvu.FilterData" localSheetId="23" hidden="1">CM_Klad!$A$2:$EX$2</definedName>
    <definedName name="Z_DF77C17A_1F9B_4C7C_A758_9CC924269777_.wvu.FilterData" localSheetId="22" hidden="1">Generiek_Klad!$A$1:$BD$1</definedName>
  </definedNames>
  <calcPr calcId="191029"/>
  <customWorkbookViews>
    <customWorkbookView name="Harrison Apau - Persoonlijke weergave" guid="{DF77C17A-1F9B-4C7C-A758-9CC924269777}" mergeInterval="0" personalView="1" maximized="1" windowWidth="1916" windowHeight="867" tabRatio="953" activeSheetId="13"/>
    <customWorkbookView name="Peter Bakker - Persoonlijke weergave" guid="{0E3F2C51-31D7-469A-A49E-106B8266ABD8}" mergeInterval="0" personalView="1" maximized="1" windowWidth="1360" windowHeight="499" tabRatio="953" activeSheetId="15"/>
    <customWorkbookView name="Normaal" guid="{CCAA40CF-5C4E-49A6-8740-63EE7CEDE76A}" includePrintSettings="0" includeHiddenRowCol="0" maximized="1" windowWidth="1020" windowHeight="552" activeSheetId="3"/>
    <customWorkbookView name="Fmeca" guid="{B999A634-4DF6-41B7-806D-EE8286F8AF9E}" maximized="1" windowWidth="1020" windowHeight="587" activeSheetId="3" showFormulaBar="0" showStatusbar="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5" i="1101" l="1"/>
  <c r="D27" i="1101"/>
  <c r="ER3" i="1" l="1"/>
  <c r="ER4" i="1"/>
  <c r="ER5" i="1"/>
  <c r="ER6" i="1"/>
  <c r="ER7" i="1"/>
  <c r="ER8" i="1"/>
  <c r="ER9" i="1"/>
  <c r="ER10" i="1"/>
  <c r="ER11" i="1"/>
  <c r="ER12" i="1"/>
  <c r="ER13" i="1"/>
  <c r="ER14" i="1"/>
  <c r="ER15" i="1"/>
  <c r="ER16" i="1"/>
  <c r="ER17" i="1"/>
  <c r="ER18" i="1"/>
  <c r="ER19" i="1"/>
  <c r="ER20" i="1"/>
  <c r="ER21" i="1"/>
  <c r="ER22" i="1"/>
  <c r="ER23" i="1"/>
  <c r="ER24" i="1"/>
  <c r="ER25" i="1"/>
  <c r="ER26" i="1"/>
  <c r="ER27" i="1"/>
  <c r="ER28" i="1"/>
  <c r="ER29" i="1"/>
  <c r="ER30" i="1"/>
  <c r="ER31" i="1"/>
  <c r="ER32" i="1"/>
  <c r="ER33" i="1"/>
  <c r="ER34" i="1"/>
  <c r="ER35" i="1"/>
  <c r="ER36" i="1"/>
  <c r="ER37" i="1"/>
  <c r="ER38" i="1"/>
  <c r="ER39" i="1"/>
  <c r="ER40" i="1"/>
  <c r="ER41" i="1"/>
  <c r="ER42" i="1"/>
  <c r="ER43" i="1"/>
  <c r="ER44" i="1"/>
  <c r="ER45" i="1"/>
  <c r="ER46" i="1"/>
  <c r="ER47" i="1"/>
  <c r="ER48" i="1"/>
  <c r="ER49" i="1"/>
  <c r="ER50" i="1"/>
  <c r="ER51" i="1"/>
  <c r="ER52" i="1"/>
  <c r="ER53" i="1"/>
  <c r="ER54" i="1"/>
  <c r="ER55" i="1"/>
  <c r="ER56" i="1"/>
  <c r="ER57" i="1"/>
  <c r="ER58" i="1"/>
  <c r="ER59" i="1"/>
  <c r="ER60" i="1"/>
  <c r="ER61" i="1"/>
  <c r="ER62" i="1"/>
  <c r="ER63" i="1"/>
  <c r="ER64" i="1"/>
  <c r="ER65" i="1"/>
  <c r="ER66" i="1"/>
  <c r="ER67" i="1"/>
  <c r="ER68" i="1"/>
  <c r="ER69" i="1"/>
  <c r="ER70" i="1"/>
  <c r="ER71" i="1"/>
  <c r="ER72" i="1"/>
  <c r="ER73" i="1"/>
  <c r="ER74" i="1"/>
  <c r="ER75" i="1"/>
  <c r="ER76" i="1"/>
  <c r="ER77" i="1"/>
  <c r="ER78" i="1"/>
  <c r="ER79" i="1"/>
  <c r="ER80" i="1"/>
  <c r="ER81" i="1"/>
  <c r="ER82" i="1"/>
  <c r="ER83" i="1"/>
  <c r="ER84" i="1"/>
  <c r="ER85" i="1"/>
  <c r="ER86" i="1"/>
  <c r="ER87" i="1"/>
  <c r="ER88" i="1"/>
  <c r="ER89" i="1"/>
  <c r="ER90" i="1"/>
  <c r="ER91" i="1"/>
  <c r="ER92" i="1"/>
  <c r="ER93" i="1"/>
  <c r="ER94" i="1"/>
  <c r="ER95" i="1"/>
  <c r="ER96" i="1"/>
  <c r="ER97" i="1"/>
  <c r="ER98" i="1"/>
  <c r="ER99" i="1"/>
  <c r="ER100" i="1"/>
  <c r="ER101" i="1"/>
  <c r="ER102" i="1"/>
  <c r="ER103" i="1"/>
  <c r="ER104" i="1"/>
  <c r="ER105" i="1"/>
  <c r="ER106" i="1"/>
  <c r="ER107" i="1"/>
  <c r="ER108" i="1"/>
  <c r="ER109" i="1"/>
  <c r="ER110" i="1"/>
  <c r="ER111" i="1"/>
  <c r="ER112" i="1"/>
  <c r="ER113" i="1"/>
  <c r="ER114" i="1"/>
  <c r="ER115" i="1"/>
  <c r="ER116" i="1"/>
  <c r="ER117" i="1"/>
  <c r="ER118" i="1"/>
  <c r="ER119" i="1"/>
  <c r="ER120" i="1"/>
  <c r="ER121" i="1"/>
  <c r="ER122" i="1"/>
  <c r="ER123" i="1"/>
  <c r="ER124" i="1"/>
  <c r="ER125" i="1"/>
  <c r="ER126" i="1"/>
  <c r="ER127" i="1"/>
  <c r="ER128" i="1"/>
  <c r="ER129" i="1"/>
  <c r="ER130" i="1"/>
  <c r="ER131" i="1"/>
  <c r="ER132" i="1"/>
  <c r="ER133" i="1"/>
  <c r="ER134" i="1"/>
  <c r="ER135" i="1"/>
  <c r="ER136" i="1"/>
  <c r="ER137" i="1"/>
  <c r="ER138" i="1"/>
  <c r="ER139" i="1"/>
  <c r="ER140" i="1"/>
  <c r="ER141" i="1"/>
  <c r="ER142" i="1"/>
  <c r="ER143" i="1"/>
  <c r="ER144" i="1"/>
  <c r="ER145" i="1"/>
  <c r="ER146" i="1"/>
  <c r="ER147" i="1"/>
  <c r="ER148" i="1"/>
  <c r="ER149" i="1"/>
  <c r="ER150" i="1"/>
  <c r="ER151" i="1"/>
  <c r="ER152" i="1"/>
  <c r="ER153" i="1"/>
  <c r="ER154" i="1"/>
  <c r="ER155" i="1"/>
  <c r="ER156" i="1"/>
  <c r="ER157" i="1"/>
  <c r="ER158" i="1"/>
  <c r="ER159" i="1"/>
  <c r="ER160" i="1"/>
  <c r="ER161" i="1"/>
  <c r="ER162" i="1"/>
  <c r="ER163" i="1"/>
  <c r="ER164" i="1"/>
  <c r="ER165" i="1"/>
  <c r="ER166" i="1"/>
  <c r="ER167" i="1"/>
  <c r="ER168" i="1"/>
  <c r="ER169" i="1"/>
  <c r="ER170" i="1"/>
  <c r="ER171" i="1"/>
  <c r="ER172" i="1"/>
  <c r="ER173" i="1"/>
  <c r="ER174" i="1"/>
  <c r="ER175" i="1"/>
  <c r="ER176" i="1"/>
  <c r="ER177" i="1"/>
  <c r="ER178" i="1"/>
  <c r="ER179" i="1"/>
  <c r="ER180" i="1"/>
  <c r="ER181" i="1"/>
  <c r="ER182" i="1"/>
  <c r="ER183" i="1"/>
  <c r="ER184" i="1"/>
  <c r="ER185" i="1"/>
  <c r="ER186" i="1"/>
  <c r="ER187" i="1"/>
  <c r="ER188" i="1"/>
  <c r="ER189" i="1"/>
  <c r="ER190" i="1"/>
  <c r="ER191" i="1"/>
  <c r="ER192" i="1"/>
  <c r="ER193" i="1"/>
  <c r="ER194" i="1"/>
  <c r="ER195" i="1"/>
  <c r="ER196" i="1"/>
  <c r="ER197" i="1"/>
  <c r="ER198" i="1"/>
  <c r="ER199" i="1"/>
  <c r="ER200" i="1"/>
  <c r="ER201" i="1"/>
  <c r="ER202" i="1"/>
  <c r="ER203" i="1"/>
  <c r="ER204" i="1"/>
  <c r="ER205" i="1"/>
  <c r="ER206" i="1"/>
  <c r="ER207" i="1"/>
  <c r="ER208" i="1"/>
  <c r="ER209" i="1"/>
  <c r="ER210" i="1"/>
  <c r="ER211" i="1"/>
  <c r="ER212" i="1"/>
  <c r="ER213" i="1"/>
  <c r="ER214" i="1"/>
  <c r="ER215" i="1"/>
  <c r="ER216" i="1"/>
  <c r="ER217" i="1"/>
  <c r="ER218" i="1"/>
  <c r="ER219" i="1"/>
  <c r="ER220" i="1"/>
  <c r="ER221" i="1"/>
  <c r="ER222" i="1"/>
  <c r="ER223" i="1"/>
  <c r="ER224" i="1"/>
  <c r="ER225" i="1"/>
  <c r="ER226" i="1"/>
  <c r="ER227" i="1"/>
  <c r="ER228" i="1"/>
  <c r="ER229" i="1"/>
  <c r="ER230" i="1"/>
  <c r="ER231" i="1"/>
  <c r="ER232" i="1"/>
  <c r="ER233" i="1"/>
  <c r="ER234" i="1"/>
  <c r="ER235" i="1"/>
  <c r="ER236" i="1"/>
  <c r="ER237" i="1"/>
  <c r="ER238" i="1"/>
  <c r="ER239" i="1"/>
  <c r="ER240" i="1"/>
  <c r="ER241" i="1"/>
  <c r="ER242" i="1"/>
  <c r="ER243" i="1"/>
  <c r="ER244" i="1"/>
  <c r="ER245" i="1"/>
  <c r="ER246" i="1"/>
  <c r="ER247" i="1"/>
  <c r="ER248" i="1"/>
  <c r="ER249" i="1"/>
  <c r="ER250" i="1"/>
  <c r="ER251" i="1"/>
  <c r="ER252" i="1"/>
  <c r="ER253" i="1"/>
  <c r="ER254" i="1"/>
  <c r="ER255" i="1"/>
  <c r="ER256" i="1"/>
  <c r="ER257" i="1"/>
  <c r="ER258" i="1"/>
  <c r="ER259" i="1"/>
  <c r="ER260" i="1"/>
  <c r="ER261" i="1"/>
  <c r="ER262" i="1"/>
  <c r="ER263" i="1"/>
  <c r="ER264" i="1"/>
  <c r="ER265" i="1"/>
  <c r="ER266" i="1"/>
  <c r="ER267" i="1"/>
  <c r="ER268" i="1"/>
  <c r="ER269" i="1"/>
  <c r="ER270" i="1"/>
  <c r="ER271" i="1"/>
  <c r="ER272" i="1"/>
  <c r="ER273" i="1"/>
  <c r="ER274" i="1"/>
  <c r="ER275" i="1"/>
  <c r="ER276" i="1"/>
  <c r="ER277" i="1"/>
  <c r="ER278" i="1"/>
  <c r="ER279" i="1"/>
  <c r="ER280" i="1"/>
  <c r="ER281" i="1"/>
  <c r="ER282" i="1"/>
  <c r="ER283" i="1"/>
  <c r="ER284" i="1"/>
  <c r="ER285" i="1"/>
  <c r="ER286" i="1"/>
  <c r="ER287" i="1"/>
  <c r="ER288" i="1"/>
  <c r="ER289" i="1"/>
  <c r="ER290" i="1"/>
  <c r="ER291" i="1"/>
  <c r="ER292" i="1"/>
  <c r="ER293" i="1"/>
  <c r="ER294" i="1"/>
  <c r="ER295" i="1"/>
  <c r="ER296" i="1"/>
  <c r="ER297" i="1"/>
  <c r="ER298" i="1"/>
  <c r="ER299" i="1"/>
  <c r="ER300" i="1"/>
  <c r="ER301" i="1"/>
  <c r="ER302" i="1"/>
  <c r="ER303" i="1"/>
  <c r="ER304" i="1"/>
  <c r="ER305" i="1"/>
  <c r="ER306" i="1"/>
  <c r="ER307" i="1"/>
  <c r="ER308" i="1"/>
  <c r="ER309" i="1"/>
  <c r="ER310" i="1"/>
  <c r="ER311" i="1"/>
  <c r="ER312" i="1"/>
  <c r="ER313" i="1"/>
  <c r="ER314" i="1"/>
  <c r="ER315" i="1"/>
  <c r="ER316" i="1"/>
  <c r="ER317" i="1"/>
  <c r="ER318" i="1"/>
  <c r="ER319" i="1"/>
  <c r="ER320" i="1"/>
  <c r="ER321" i="1"/>
  <c r="ER322" i="1"/>
  <c r="ER323" i="1"/>
  <c r="ER324" i="1"/>
  <c r="ER325" i="1"/>
  <c r="ER326" i="1"/>
  <c r="ER327" i="1"/>
  <c r="ER328" i="1"/>
  <c r="ER329" i="1"/>
  <c r="ER330" i="1"/>
  <c r="ER331" i="1"/>
  <c r="ER332" i="1"/>
  <c r="ER333" i="1"/>
  <c r="ER334" i="1"/>
  <c r="ER335" i="1"/>
  <c r="ER336" i="1"/>
  <c r="ER337" i="1"/>
  <c r="ER338" i="1"/>
  <c r="ER339" i="1"/>
  <c r="ER340" i="1"/>
  <c r="ER341" i="1"/>
  <c r="ER342" i="1"/>
  <c r="ER343" i="1"/>
  <c r="ER344" i="1"/>
  <c r="ER345" i="1"/>
  <c r="ER346" i="1"/>
  <c r="ER347" i="1"/>
  <c r="ER348" i="1"/>
  <c r="ER349" i="1"/>
  <c r="ER350" i="1"/>
  <c r="ER351" i="1"/>
  <c r="ER352" i="1"/>
  <c r="ER353" i="1"/>
  <c r="ER354" i="1"/>
  <c r="ER355" i="1"/>
  <c r="ER356" i="1"/>
  <c r="ER357" i="1"/>
  <c r="ER358" i="1"/>
  <c r="ER359" i="1"/>
  <c r="ER360" i="1"/>
  <c r="ER361" i="1"/>
  <c r="ER362" i="1"/>
  <c r="ER363" i="1"/>
  <c r="ER364" i="1"/>
  <c r="ER365" i="1"/>
  <c r="ER366" i="1"/>
  <c r="ER367" i="1"/>
  <c r="ER368" i="1"/>
  <c r="ER369" i="1"/>
  <c r="ER370" i="1"/>
  <c r="ER371" i="1"/>
  <c r="ER372" i="1"/>
  <c r="ER373" i="1"/>
  <c r="ER374" i="1"/>
  <c r="ER375" i="1"/>
  <c r="ER376" i="1"/>
  <c r="ER377" i="1"/>
  <c r="ER378" i="1"/>
  <c r="ER379" i="1"/>
  <c r="ER380" i="1"/>
  <c r="ER381" i="1"/>
  <c r="ER382" i="1"/>
  <c r="ER383" i="1"/>
  <c r="ER384" i="1"/>
  <c r="ER385" i="1"/>
  <c r="ER386" i="1"/>
  <c r="ER387" i="1"/>
  <c r="ER388" i="1"/>
  <c r="ER389" i="1"/>
  <c r="ER390" i="1"/>
  <c r="ER391" i="1"/>
  <c r="ER392" i="1"/>
  <c r="ER393" i="1"/>
  <c r="ER394" i="1"/>
  <c r="ER395" i="1"/>
  <c r="ER396" i="1"/>
  <c r="ER397" i="1"/>
  <c r="ER398" i="1"/>
  <c r="ER399" i="1"/>
  <c r="ER400" i="1"/>
  <c r="ER401" i="1"/>
  <c r="ER402" i="1"/>
  <c r="ER403" i="1"/>
  <c r="ER404" i="1"/>
  <c r="ER405" i="1"/>
  <c r="ER406" i="1"/>
  <c r="ER407" i="1"/>
  <c r="ER408" i="1"/>
  <c r="ER409" i="1"/>
  <c r="ER410" i="1"/>
  <c r="ER411" i="1"/>
  <c r="ER412" i="1"/>
  <c r="ER413" i="1"/>
  <c r="ER414" i="1"/>
  <c r="ER415" i="1"/>
  <c r="ER416" i="1"/>
  <c r="ER417" i="1"/>
  <c r="ER418" i="1"/>
  <c r="ER419" i="1"/>
  <c r="ER420" i="1"/>
  <c r="ER421" i="1"/>
  <c r="ER422" i="1"/>
  <c r="ER423" i="1"/>
  <c r="ER424" i="1"/>
  <c r="ER425" i="1"/>
  <c r="ER426" i="1"/>
  <c r="ER427" i="1"/>
  <c r="ER428" i="1"/>
  <c r="ER429" i="1"/>
  <c r="ER430" i="1"/>
  <c r="ER431" i="1"/>
  <c r="ER432" i="1"/>
  <c r="ER433" i="1"/>
  <c r="ER434" i="1"/>
  <c r="ER435" i="1"/>
  <c r="ER436" i="1"/>
  <c r="ER437" i="1"/>
  <c r="ER438" i="1"/>
  <c r="ER439" i="1"/>
  <c r="ER440" i="1"/>
  <c r="BF3" i="1"/>
  <c r="BG3" i="1"/>
  <c r="BH3" i="1"/>
  <c r="BI3" i="1"/>
  <c r="DF3" i="1"/>
  <c r="DG3" i="1"/>
  <c r="DH3" i="1"/>
  <c r="DI3" i="1"/>
  <c r="AT68" i="1"/>
  <c r="DU91" i="1"/>
  <c r="DU107" i="1"/>
  <c r="BU117" i="1"/>
  <c r="BU125" i="1"/>
  <c r="BU133" i="1"/>
  <c r="BU141" i="1"/>
  <c r="AO146" i="1"/>
  <c r="AO150" i="1"/>
  <c r="AO154" i="1"/>
  <c r="AO158" i="1"/>
  <c r="DL160" i="1"/>
  <c r="DL162" i="1"/>
  <c r="DL164" i="1"/>
  <c r="DL166" i="1"/>
  <c r="DL168" i="1"/>
  <c r="DL170" i="1"/>
  <c r="DL172" i="1"/>
  <c r="DL174" i="1"/>
  <c r="DL176" i="1"/>
  <c r="DL178" i="1"/>
  <c r="DL180" i="1"/>
  <c r="DL182" i="1"/>
  <c r="DL184" i="1"/>
  <c r="DL186" i="1"/>
  <c r="DL188" i="1"/>
  <c r="DL190" i="1"/>
  <c r="DL192" i="1"/>
  <c r="DL194" i="1"/>
  <c r="DL196" i="1"/>
  <c r="DL198" i="1"/>
  <c r="DL200" i="1"/>
  <c r="DL202" i="1"/>
  <c r="DL204" i="1"/>
  <c r="DL206" i="1"/>
  <c r="DL208" i="1"/>
  <c r="DL210" i="1"/>
  <c r="DL212" i="1"/>
  <c r="DL214" i="1"/>
  <c r="DL216" i="1"/>
  <c r="DL218" i="1"/>
  <c r="DL220" i="1"/>
  <c r="DL222" i="1"/>
  <c r="I224" i="1"/>
  <c r="I225" i="1"/>
  <c r="I226" i="1"/>
  <c r="I227" i="1"/>
  <c r="I228" i="1"/>
  <c r="I229" i="1"/>
  <c r="I230" i="1"/>
  <c r="I231" i="1"/>
  <c r="I232" i="1"/>
  <c r="H233" i="1"/>
  <c r="BT233" i="1"/>
  <c r="H234" i="1"/>
  <c r="BT234" i="1"/>
  <c r="H235" i="1"/>
  <c r="BT235" i="1"/>
  <c r="H236" i="1"/>
  <c r="BT236" i="1"/>
  <c r="H237" i="1"/>
  <c r="BT237" i="1"/>
  <c r="H238" i="1"/>
  <c r="BT238" i="1"/>
  <c r="H239" i="1"/>
  <c r="BT239" i="1"/>
  <c r="H240" i="1"/>
  <c r="BT240" i="1"/>
  <c r="H241" i="1"/>
  <c r="BT241" i="1"/>
  <c r="H242" i="1"/>
  <c r="BT242" i="1"/>
  <c r="H243" i="1"/>
  <c r="BT243" i="1"/>
  <c r="H244" i="1"/>
  <c r="BT244" i="1"/>
  <c r="H245" i="1"/>
  <c r="BT245" i="1"/>
  <c r="H246" i="1"/>
  <c r="BT246" i="1"/>
  <c r="H247" i="1"/>
  <c r="BT247" i="1"/>
  <c r="H248" i="1"/>
  <c r="BT248" i="1"/>
  <c r="H249" i="1"/>
  <c r="BT249" i="1"/>
  <c r="H250" i="1"/>
  <c r="BT250" i="1"/>
  <c r="H251" i="1"/>
  <c r="BT251" i="1"/>
  <c r="H252" i="1"/>
  <c r="BT252" i="1"/>
  <c r="H253" i="1"/>
  <c r="BT253" i="1"/>
  <c r="H254" i="1"/>
  <c r="BT254" i="1"/>
  <c r="DF540" i="20"/>
  <c r="DF539" i="20"/>
  <c r="DF538" i="20"/>
  <c r="DF537" i="20"/>
  <c r="DF536" i="20"/>
  <c r="DF535" i="20"/>
  <c r="DF534" i="20"/>
  <c r="DF533" i="20"/>
  <c r="DF532" i="20"/>
  <c r="DF531" i="20"/>
  <c r="DF530" i="20"/>
  <c r="DF529" i="20"/>
  <c r="DF528" i="20"/>
  <c r="DF527" i="20"/>
  <c r="DF526" i="20"/>
  <c r="DF525" i="20"/>
  <c r="DF524" i="20"/>
  <c r="DF523" i="20"/>
  <c r="DF522" i="20"/>
  <c r="DF521" i="20"/>
  <c r="DF520" i="20"/>
  <c r="DF519" i="20"/>
  <c r="DF518" i="20"/>
  <c r="DF517" i="20"/>
  <c r="DF516" i="20"/>
  <c r="DF515" i="20"/>
  <c r="DF514" i="20"/>
  <c r="DF513" i="20"/>
  <c r="DF512" i="20"/>
  <c r="DF511" i="20"/>
  <c r="DF510" i="20"/>
  <c r="DF509" i="20"/>
  <c r="DF508" i="20"/>
  <c r="DF507" i="20"/>
  <c r="DF506" i="20"/>
  <c r="DF505" i="20"/>
  <c r="DF504" i="20"/>
  <c r="DF503" i="20"/>
  <c r="DF502" i="20"/>
  <c r="DF501" i="20"/>
  <c r="DF500" i="20"/>
  <c r="DF499" i="20"/>
  <c r="DF498" i="20"/>
  <c r="DF497" i="20"/>
  <c r="DF496" i="20"/>
  <c r="DF495" i="20"/>
  <c r="DF494" i="20"/>
  <c r="DF493" i="20"/>
  <c r="DF492" i="20"/>
  <c r="DF491" i="20"/>
  <c r="DF490" i="20"/>
  <c r="DF489" i="20"/>
  <c r="DF488" i="20"/>
  <c r="DF487" i="20"/>
  <c r="DF486" i="20"/>
  <c r="DF485" i="20"/>
  <c r="DF484" i="20"/>
  <c r="DF483" i="20"/>
  <c r="DF482" i="20"/>
  <c r="DF481" i="20"/>
  <c r="DF480" i="20"/>
  <c r="DF479" i="20"/>
  <c r="DF478" i="20"/>
  <c r="DF477" i="20"/>
  <c r="DF476" i="20"/>
  <c r="DF475" i="20"/>
  <c r="DF474" i="20"/>
  <c r="DF473" i="20"/>
  <c r="DF472" i="20"/>
  <c r="DF471" i="20"/>
  <c r="DF470" i="20"/>
  <c r="DF469" i="20"/>
  <c r="DF468" i="20"/>
  <c r="DF467" i="20"/>
  <c r="DF466" i="20"/>
  <c r="DF465" i="20"/>
  <c r="DF464" i="20"/>
  <c r="DF463" i="20"/>
  <c r="DF462" i="20"/>
  <c r="DF461" i="20"/>
  <c r="DF460" i="20"/>
  <c r="DF459" i="20"/>
  <c r="DF458" i="20"/>
  <c r="DF457" i="20"/>
  <c r="DF456" i="20"/>
  <c r="DF455" i="20"/>
  <c r="DF454" i="20"/>
  <c r="DF453" i="20"/>
  <c r="DF452" i="20"/>
  <c r="DF451" i="20"/>
  <c r="DF450" i="20"/>
  <c r="DF449" i="20"/>
  <c r="DF448" i="20"/>
  <c r="DF447" i="20"/>
  <c r="DF446" i="20"/>
  <c r="DF445" i="20"/>
  <c r="DF444" i="20"/>
  <c r="DF443" i="20"/>
  <c r="DF442" i="20"/>
  <c r="DF441" i="20"/>
  <c r="DF440" i="20"/>
  <c r="DF439" i="20"/>
  <c r="DF438" i="20"/>
  <c r="DF437" i="20"/>
  <c r="DF436" i="20"/>
  <c r="DF435" i="20"/>
  <c r="DF434" i="20"/>
  <c r="DF433" i="20"/>
  <c r="DF432" i="20"/>
  <c r="DF431" i="20"/>
  <c r="DF430" i="20"/>
  <c r="DF429" i="20"/>
  <c r="DF428" i="20"/>
  <c r="DF427" i="20"/>
  <c r="DF426" i="20"/>
  <c r="DF425" i="20"/>
  <c r="DF424" i="20"/>
  <c r="DF423" i="20"/>
  <c r="DF422" i="20"/>
  <c r="DF421" i="20"/>
  <c r="DF420" i="20"/>
  <c r="DF419" i="20"/>
  <c r="DF418" i="20"/>
  <c r="DF417" i="20"/>
  <c r="DF416" i="20"/>
  <c r="DF415" i="20"/>
  <c r="DF414" i="20"/>
  <c r="DF413" i="20"/>
  <c r="DF412" i="20"/>
  <c r="DF411" i="20"/>
  <c r="DF410" i="20"/>
  <c r="DF409" i="20"/>
  <c r="DF408" i="20"/>
  <c r="DF407" i="20"/>
  <c r="DF406" i="20"/>
  <c r="DF405" i="20"/>
  <c r="DF404" i="20"/>
  <c r="DF403" i="20"/>
  <c r="DF402" i="20"/>
  <c r="DF401" i="20"/>
  <c r="DF400" i="20"/>
  <c r="DF399" i="20"/>
  <c r="DF398" i="20"/>
  <c r="DF397" i="20"/>
  <c r="DF396" i="20"/>
  <c r="DF395" i="20"/>
  <c r="DF394" i="20"/>
  <c r="DF393" i="20"/>
  <c r="DF392" i="20"/>
  <c r="DF391" i="20"/>
  <c r="DF390" i="20"/>
  <c r="DF389" i="20"/>
  <c r="DF388" i="20"/>
  <c r="DF387" i="20"/>
  <c r="DF386" i="20"/>
  <c r="DF385" i="20"/>
  <c r="DF384" i="20"/>
  <c r="DF383" i="20"/>
  <c r="DF382" i="20"/>
  <c r="DF381" i="20"/>
  <c r="DF380" i="20"/>
  <c r="DF379" i="20"/>
  <c r="DF378" i="20"/>
  <c r="DF377" i="20"/>
  <c r="DF376" i="20"/>
  <c r="DF375" i="20"/>
  <c r="DF374" i="20"/>
  <c r="DF373" i="20"/>
  <c r="DF372" i="20"/>
  <c r="DF371" i="20"/>
  <c r="DF370" i="20"/>
  <c r="DF369" i="20"/>
  <c r="DF368" i="20"/>
  <c r="DF367" i="20"/>
  <c r="DF366" i="20"/>
  <c r="DF365" i="20"/>
  <c r="DF364" i="20"/>
  <c r="DF363" i="20"/>
  <c r="DF362" i="20"/>
  <c r="DF361" i="20"/>
  <c r="DF360" i="20"/>
  <c r="DF359" i="20"/>
  <c r="DF358" i="20"/>
  <c r="DF357" i="20"/>
  <c r="DF356" i="20"/>
  <c r="DF355" i="20"/>
  <c r="DF354" i="20"/>
  <c r="DF353" i="20"/>
  <c r="DF352" i="20"/>
  <c r="DF351" i="20"/>
  <c r="DF350" i="20"/>
  <c r="DF349" i="20"/>
  <c r="DF348" i="20"/>
  <c r="DF347" i="20"/>
  <c r="DF346" i="20"/>
  <c r="DF345" i="20"/>
  <c r="DF344" i="20"/>
  <c r="DF343" i="20"/>
  <c r="DF342" i="20"/>
  <c r="DF341" i="20"/>
  <c r="DF340" i="20"/>
  <c r="DF339" i="20"/>
  <c r="DF338" i="20"/>
  <c r="DF337" i="20"/>
  <c r="DF336" i="20"/>
  <c r="DF335" i="20"/>
  <c r="DF334" i="20"/>
  <c r="DF333" i="20"/>
  <c r="DF332" i="20"/>
  <c r="DF331" i="20"/>
  <c r="DF330" i="20"/>
  <c r="DF329" i="20"/>
  <c r="DF328" i="20"/>
  <c r="DF327" i="20"/>
  <c r="DF326" i="20"/>
  <c r="DF325" i="20"/>
  <c r="DF324" i="20"/>
  <c r="DF323" i="20"/>
  <c r="DF322" i="20"/>
  <c r="DF321" i="20"/>
  <c r="DF320" i="20"/>
  <c r="DF319" i="20"/>
  <c r="DF318" i="20"/>
  <c r="DF317" i="20"/>
  <c r="DF316" i="20"/>
  <c r="DF315" i="20"/>
  <c r="DF314" i="20"/>
  <c r="DF313" i="20"/>
  <c r="DF312" i="20"/>
  <c r="DF311" i="20"/>
  <c r="DF310" i="20"/>
  <c r="DF309" i="20"/>
  <c r="DF308" i="20"/>
  <c r="DF307" i="20"/>
  <c r="DF306" i="20"/>
  <c r="DF305" i="20"/>
  <c r="DF304" i="20"/>
  <c r="DF303" i="20"/>
  <c r="DF302" i="20"/>
  <c r="DF301" i="20"/>
  <c r="DF300" i="20"/>
  <c r="DF299" i="20"/>
  <c r="DF298" i="20"/>
  <c r="DF297" i="20"/>
  <c r="DF296" i="20"/>
  <c r="DF295" i="20"/>
  <c r="DF294" i="20"/>
  <c r="DF293" i="20"/>
  <c r="DF292" i="20"/>
  <c r="DF291" i="20"/>
  <c r="DF290" i="20"/>
  <c r="DF289" i="20"/>
  <c r="DF288" i="20"/>
  <c r="DF287" i="20"/>
  <c r="DF286" i="20"/>
  <c r="DF285" i="20"/>
  <c r="DF284" i="20"/>
  <c r="DF283" i="20"/>
  <c r="DF282" i="20"/>
  <c r="DF281" i="20"/>
  <c r="DF280" i="20"/>
  <c r="DF279" i="20"/>
  <c r="DF278" i="20"/>
  <c r="DF277" i="20"/>
  <c r="DF276" i="20"/>
  <c r="DF275" i="20"/>
  <c r="DF274" i="20"/>
  <c r="DF273" i="20"/>
  <c r="DF272" i="20"/>
  <c r="DF271" i="20"/>
  <c r="DF270" i="20"/>
  <c r="DF269" i="20"/>
  <c r="DF268" i="20"/>
  <c r="DF267" i="20"/>
  <c r="DF266" i="20"/>
  <c r="DF265" i="20"/>
  <c r="DF264" i="20"/>
  <c r="DF263" i="20"/>
  <c r="DF262" i="20"/>
  <c r="DF261" i="20"/>
  <c r="DF260" i="20"/>
  <c r="DF259" i="20"/>
  <c r="DF258" i="20"/>
  <c r="DF257" i="20"/>
  <c r="DF256" i="20"/>
  <c r="DF255" i="20"/>
  <c r="DF254" i="20"/>
  <c r="DF253" i="20"/>
  <c r="DF252" i="20"/>
  <c r="DF251" i="20"/>
  <c r="DF250" i="20"/>
  <c r="DF249" i="20"/>
  <c r="DF248" i="20"/>
  <c r="DF247" i="20"/>
  <c r="DF246" i="20"/>
  <c r="DF245" i="20"/>
  <c r="DF244" i="20"/>
  <c r="DF243" i="20"/>
  <c r="DF242" i="20"/>
  <c r="DF241" i="20"/>
  <c r="DF240" i="20"/>
  <c r="DF239" i="20"/>
  <c r="DF238" i="20"/>
  <c r="DF237" i="20"/>
  <c r="DF236" i="20"/>
  <c r="DF235" i="20"/>
  <c r="DF234" i="20"/>
  <c r="DF233" i="20"/>
  <c r="DF232" i="20"/>
  <c r="DF231" i="20"/>
  <c r="DF230" i="20"/>
  <c r="DF229" i="20"/>
  <c r="DF228" i="20"/>
  <c r="DF227" i="20"/>
  <c r="DF226" i="20"/>
  <c r="DF225" i="20"/>
  <c r="DF224" i="20"/>
  <c r="DF223" i="20"/>
  <c r="DF222" i="20"/>
  <c r="DF221" i="20"/>
  <c r="DF220" i="20"/>
  <c r="DF219" i="20"/>
  <c r="DF218" i="20"/>
  <c r="DF217" i="20"/>
  <c r="DF216" i="20"/>
  <c r="DF215" i="20"/>
  <c r="DF214" i="20"/>
  <c r="DF213" i="20"/>
  <c r="DF212" i="20"/>
  <c r="DF211" i="20"/>
  <c r="DF210" i="20"/>
  <c r="DF209" i="20"/>
  <c r="DF208" i="20"/>
  <c r="DF207" i="20"/>
  <c r="DF206" i="20"/>
  <c r="DF205" i="20"/>
  <c r="DF204" i="20"/>
  <c r="DF203" i="20"/>
  <c r="DF202" i="20"/>
  <c r="DF201" i="20"/>
  <c r="DF200" i="20"/>
  <c r="DF199" i="20"/>
  <c r="DF198" i="20"/>
  <c r="DF197" i="20"/>
  <c r="DF196" i="20"/>
  <c r="DF195" i="20"/>
  <c r="DF194" i="20"/>
  <c r="DF193" i="20"/>
  <c r="DF192" i="20"/>
  <c r="DF191" i="20"/>
  <c r="DF190" i="20"/>
  <c r="DF189" i="20"/>
  <c r="DF188" i="20"/>
  <c r="DF187" i="20"/>
  <c r="DF186" i="20"/>
  <c r="DF185" i="20"/>
  <c r="DF184" i="20"/>
  <c r="DF183" i="20"/>
  <c r="DF182" i="20"/>
  <c r="DF181" i="20"/>
  <c r="DF180" i="20"/>
  <c r="DF179" i="20"/>
  <c r="DF178" i="20"/>
  <c r="DF177" i="20"/>
  <c r="DF176" i="20"/>
  <c r="DF175" i="20"/>
  <c r="DF174" i="20"/>
  <c r="DF173" i="20"/>
  <c r="DF172" i="20"/>
  <c r="DF171" i="20"/>
  <c r="DF170" i="20"/>
  <c r="DF169" i="20"/>
  <c r="DF168" i="20"/>
  <c r="DF167" i="20"/>
  <c r="DF166" i="20"/>
  <c r="DF165" i="20"/>
  <c r="DF164" i="20"/>
  <c r="DF163" i="20"/>
  <c r="DF162" i="20"/>
  <c r="DF161" i="20"/>
  <c r="DF160" i="20"/>
  <c r="DF159" i="20"/>
  <c r="DF158" i="20"/>
  <c r="DF157" i="20"/>
  <c r="DF156" i="20"/>
  <c r="DF155" i="20"/>
  <c r="DF154" i="20"/>
  <c r="DF153" i="20"/>
  <c r="DF152" i="20"/>
  <c r="DF151" i="20"/>
  <c r="DF150" i="20"/>
  <c r="DF149" i="20"/>
  <c r="DF148" i="20"/>
  <c r="DF147" i="20"/>
  <c r="DF146" i="20"/>
  <c r="DF145" i="20"/>
  <c r="DF144" i="20"/>
  <c r="DF143" i="20"/>
  <c r="DF142" i="20"/>
  <c r="DF141" i="20"/>
  <c r="DF140" i="20"/>
  <c r="DF139" i="20"/>
  <c r="DF138" i="20"/>
  <c r="DF137" i="20"/>
  <c r="DF136" i="20"/>
  <c r="DF135" i="20"/>
  <c r="DF134" i="20"/>
  <c r="DF133" i="20"/>
  <c r="DF132" i="20"/>
  <c r="DF131" i="20"/>
  <c r="DF130" i="20"/>
  <c r="DF129" i="20"/>
  <c r="DF128" i="20"/>
  <c r="DF127" i="20"/>
  <c r="DF126" i="20"/>
  <c r="DF125" i="20"/>
  <c r="DF124" i="20"/>
  <c r="DF123" i="20"/>
  <c r="DF122" i="20"/>
  <c r="DF121" i="20"/>
  <c r="DF120" i="20"/>
  <c r="DF119" i="20"/>
  <c r="DF118" i="20"/>
  <c r="DF117" i="20"/>
  <c r="DF116" i="20"/>
  <c r="DF115" i="20"/>
  <c r="DF114" i="20"/>
  <c r="DF113" i="20"/>
  <c r="DF112" i="20"/>
  <c r="DF111" i="20"/>
  <c r="DF110" i="20"/>
  <c r="DF109" i="20"/>
  <c r="DF108" i="20"/>
  <c r="DF107" i="20"/>
  <c r="DF106" i="20"/>
  <c r="DF105" i="20"/>
  <c r="DF104" i="20"/>
  <c r="DF103" i="20"/>
  <c r="DF102" i="20"/>
  <c r="DF101" i="20"/>
  <c r="DF100" i="20"/>
  <c r="DF99" i="20"/>
  <c r="DF98" i="20"/>
  <c r="DF97" i="20"/>
  <c r="DF96" i="20"/>
  <c r="DF95" i="20"/>
  <c r="DF94" i="20"/>
  <c r="DF93" i="20"/>
  <c r="DF92" i="20"/>
  <c r="DF91" i="20"/>
  <c r="DF90" i="20"/>
  <c r="DF89" i="20"/>
  <c r="DF88" i="20"/>
  <c r="DF87" i="20"/>
  <c r="DF86" i="20"/>
  <c r="DF85" i="20"/>
  <c r="DF84" i="20"/>
  <c r="DF83" i="20"/>
  <c r="DF82" i="20"/>
  <c r="DF81" i="20"/>
  <c r="DF80" i="20"/>
  <c r="DF79" i="20"/>
  <c r="DF78" i="20"/>
  <c r="DF77" i="20"/>
  <c r="DF76" i="20"/>
  <c r="DF75" i="20"/>
  <c r="DF74" i="20"/>
  <c r="DF73" i="20"/>
  <c r="DF72" i="20"/>
  <c r="DF71" i="20"/>
  <c r="DF70" i="20"/>
  <c r="DF69" i="20"/>
  <c r="DF68" i="20"/>
  <c r="DF67" i="20"/>
  <c r="DF66" i="20"/>
  <c r="DF65" i="20"/>
  <c r="DF64" i="20"/>
  <c r="DF63" i="20"/>
  <c r="DF62" i="20"/>
  <c r="DF61" i="20"/>
  <c r="DF60" i="20"/>
  <c r="DF59" i="20"/>
  <c r="DF58" i="20"/>
  <c r="DF57" i="20"/>
  <c r="DF56" i="20"/>
  <c r="DF55" i="20"/>
  <c r="DF54" i="20"/>
  <c r="DF53" i="20"/>
  <c r="DF52" i="20"/>
  <c r="DF51" i="20"/>
  <c r="DF50" i="20"/>
  <c r="DF49" i="20"/>
  <c r="DF48" i="20"/>
  <c r="DF47" i="20"/>
  <c r="DF46" i="20"/>
  <c r="DF45" i="20"/>
  <c r="DF44" i="20"/>
  <c r="DF43" i="20"/>
  <c r="DF42" i="20"/>
  <c r="DF41" i="20"/>
  <c r="DF40" i="20"/>
  <c r="DF39" i="20"/>
  <c r="DF38" i="20"/>
  <c r="DF37" i="20"/>
  <c r="DF36" i="20"/>
  <c r="DF35" i="20"/>
  <c r="DF34" i="20"/>
  <c r="DF33" i="20"/>
  <c r="DF32" i="20"/>
  <c r="DF31" i="20"/>
  <c r="DF30" i="20"/>
  <c r="DF29" i="20"/>
  <c r="DF28" i="20"/>
  <c r="DF27" i="20"/>
  <c r="DF26" i="20"/>
  <c r="DF25" i="20"/>
  <c r="DF24" i="20"/>
  <c r="DF23" i="20"/>
  <c r="DF22" i="20"/>
  <c r="DF21" i="20"/>
  <c r="DF20" i="20"/>
  <c r="DF19" i="20"/>
  <c r="DF18" i="20"/>
  <c r="DF17" i="20"/>
  <c r="DF16" i="20"/>
  <c r="DF15" i="20"/>
  <c r="DF14" i="20"/>
  <c r="DF13" i="20"/>
  <c r="DF12" i="20"/>
  <c r="DF11" i="20"/>
  <c r="DF10" i="20"/>
  <c r="DF9" i="20"/>
  <c r="DF8" i="20"/>
  <c r="DF7" i="20"/>
  <c r="DF6" i="20"/>
  <c r="DF5" i="20"/>
  <c r="DF4" i="20"/>
  <c r="DF3" i="20"/>
  <c r="DF2" i="20"/>
  <c r="CZ66" i="20"/>
  <c r="CZ65" i="20"/>
  <c r="CZ64" i="20"/>
  <c r="CZ63" i="20"/>
  <c r="CZ62" i="20"/>
  <c r="CZ61" i="20"/>
  <c r="CZ60" i="20"/>
  <c r="CZ59" i="20"/>
  <c r="CZ58" i="20"/>
  <c r="CZ57" i="20"/>
  <c r="CZ56" i="20"/>
  <c r="CZ55" i="20"/>
  <c r="CZ54" i="20"/>
  <c r="CZ53" i="20"/>
  <c r="CZ52" i="20"/>
  <c r="CZ51" i="20"/>
  <c r="CZ50" i="20"/>
  <c r="CZ49" i="20"/>
  <c r="CZ48" i="20"/>
  <c r="CZ47" i="20"/>
  <c r="CZ46" i="20"/>
  <c r="CZ45" i="20"/>
  <c r="CZ44" i="20"/>
  <c r="CZ43" i="20"/>
  <c r="CZ42" i="20"/>
  <c r="CZ41" i="20"/>
  <c r="CZ40" i="20"/>
  <c r="CZ39" i="20"/>
  <c r="CZ38" i="20"/>
  <c r="CZ37" i="20"/>
  <c r="CZ36" i="20"/>
  <c r="CZ35" i="20"/>
  <c r="CZ34" i="20"/>
  <c r="CZ33" i="20"/>
  <c r="CZ32" i="20"/>
  <c r="CZ31" i="20"/>
  <c r="CZ30" i="20"/>
  <c r="CZ29" i="20"/>
  <c r="CZ28" i="20"/>
  <c r="CZ27" i="20"/>
  <c r="CZ26" i="20"/>
  <c r="CZ25" i="20"/>
  <c r="CZ24" i="20"/>
  <c r="CZ23" i="20"/>
  <c r="CZ22" i="20"/>
  <c r="CZ21" i="20"/>
  <c r="CZ20" i="20"/>
  <c r="CZ19" i="20"/>
  <c r="CZ18" i="20"/>
  <c r="CZ17" i="20"/>
  <c r="CZ16" i="20"/>
  <c r="CZ15" i="20"/>
  <c r="CZ14" i="20"/>
  <c r="CZ13" i="20"/>
  <c r="CZ12" i="20"/>
  <c r="CZ11" i="20"/>
  <c r="CZ10" i="20"/>
  <c r="CZ9" i="20"/>
  <c r="CZ8" i="20"/>
  <c r="CZ7" i="20"/>
  <c r="CZ6" i="20"/>
  <c r="CZ5" i="20"/>
  <c r="CZ4" i="20"/>
  <c r="CZ3" i="20"/>
  <c r="CZ2" i="20"/>
  <c r="CT12" i="20"/>
  <c r="CT11" i="20"/>
  <c r="CT10" i="20"/>
  <c r="CT9" i="20"/>
  <c r="CT8" i="20"/>
  <c r="CT7" i="20"/>
  <c r="CT6" i="20"/>
  <c r="CT5" i="20"/>
  <c r="CT4" i="20"/>
  <c r="CT3" i="20"/>
  <c r="CT2" i="20"/>
  <c r="CL187" i="20"/>
  <c r="CL186" i="20"/>
  <c r="CL185" i="20"/>
  <c r="CL184" i="20"/>
  <c r="CL183" i="20"/>
  <c r="CL182" i="20"/>
  <c r="CL181" i="20"/>
  <c r="CL180" i="20"/>
  <c r="CL179" i="20"/>
  <c r="CL178" i="20"/>
  <c r="CL177" i="20"/>
  <c r="CL176" i="20"/>
  <c r="CL175" i="20"/>
  <c r="CL174" i="20"/>
  <c r="CL173" i="20"/>
  <c r="CL172" i="20"/>
  <c r="CL171" i="20"/>
  <c r="CL170" i="20"/>
  <c r="CL169" i="20"/>
  <c r="CL168" i="20"/>
  <c r="CL167" i="20"/>
  <c r="CL166" i="20"/>
  <c r="CL165" i="20"/>
  <c r="CL164" i="20"/>
  <c r="CL163" i="20"/>
  <c r="CL162" i="20"/>
  <c r="CL161" i="20"/>
  <c r="CL160" i="20"/>
  <c r="CL159" i="20"/>
  <c r="CL158" i="20"/>
  <c r="CL157" i="20"/>
  <c r="CL156" i="20"/>
  <c r="CL155" i="20"/>
  <c r="CL154" i="20"/>
  <c r="CL153" i="20"/>
  <c r="CL152" i="20"/>
  <c r="CL151" i="20"/>
  <c r="CL150" i="20"/>
  <c r="CL149" i="20"/>
  <c r="CL148" i="20"/>
  <c r="CL147" i="20"/>
  <c r="CL146" i="20"/>
  <c r="CL145" i="20"/>
  <c r="CL144" i="20"/>
  <c r="CL143" i="20"/>
  <c r="CL142" i="20"/>
  <c r="CL141" i="20"/>
  <c r="CL140" i="20"/>
  <c r="CL139" i="20"/>
  <c r="CL138" i="20"/>
  <c r="CL137" i="20"/>
  <c r="CL136" i="20"/>
  <c r="CL135" i="20"/>
  <c r="CL134" i="20"/>
  <c r="CL133" i="20"/>
  <c r="CL132" i="20"/>
  <c r="CL131" i="20"/>
  <c r="CL130" i="20"/>
  <c r="CL129" i="20"/>
  <c r="CL128" i="20"/>
  <c r="CL127" i="20"/>
  <c r="CL126" i="20"/>
  <c r="CL125" i="20"/>
  <c r="CL124" i="20"/>
  <c r="CL123" i="20"/>
  <c r="CL122" i="20"/>
  <c r="CL121" i="20"/>
  <c r="CL120" i="20"/>
  <c r="CL119" i="20"/>
  <c r="CL118" i="20"/>
  <c r="CL117" i="20"/>
  <c r="CL116" i="20"/>
  <c r="CL115" i="20"/>
  <c r="CL114" i="20"/>
  <c r="CL113" i="20"/>
  <c r="CL112" i="20"/>
  <c r="CL111" i="20"/>
  <c r="CL110" i="20"/>
  <c r="CL109" i="20"/>
  <c r="CL108" i="20"/>
  <c r="CL107" i="20"/>
  <c r="CL106" i="20"/>
  <c r="CL105" i="20"/>
  <c r="CL104" i="20"/>
  <c r="CL103" i="20"/>
  <c r="CL102" i="20"/>
  <c r="CL101" i="20"/>
  <c r="CL100" i="20"/>
  <c r="CL99" i="20"/>
  <c r="CL98" i="20"/>
  <c r="CL97" i="20"/>
  <c r="CL96" i="20"/>
  <c r="CL95" i="20"/>
  <c r="CL94" i="20"/>
  <c r="CL93" i="20"/>
  <c r="CL92" i="20"/>
  <c r="CL91" i="20"/>
  <c r="CL90" i="20"/>
  <c r="CL89" i="20"/>
  <c r="CL88" i="20"/>
  <c r="CL87" i="20"/>
  <c r="CL86" i="20"/>
  <c r="CL85" i="20"/>
  <c r="CL84" i="20"/>
  <c r="CL83" i="20"/>
  <c r="CL82" i="20"/>
  <c r="CL81" i="20"/>
  <c r="CL80" i="20"/>
  <c r="CL79" i="20"/>
  <c r="CL78" i="20"/>
  <c r="CL77" i="20"/>
  <c r="CL76" i="20"/>
  <c r="CL75" i="20"/>
  <c r="CL74" i="20"/>
  <c r="CL73" i="20"/>
  <c r="CL72" i="20"/>
  <c r="CL71" i="20"/>
  <c r="CL70" i="20"/>
  <c r="CL69" i="20"/>
  <c r="CL68" i="20"/>
  <c r="CL67" i="20"/>
  <c r="CL66" i="20"/>
  <c r="CL65" i="20"/>
  <c r="CL64" i="20"/>
  <c r="CL63" i="20"/>
  <c r="CL62" i="20"/>
  <c r="CL61" i="20"/>
  <c r="CL60" i="20"/>
  <c r="CL59" i="20"/>
  <c r="CL58" i="20"/>
  <c r="CL57" i="20"/>
  <c r="CL56" i="20"/>
  <c r="CL55" i="20"/>
  <c r="CL54" i="20"/>
  <c r="CL53" i="20"/>
  <c r="CL52" i="20"/>
  <c r="CL51" i="20"/>
  <c r="CL50" i="20"/>
  <c r="CL49" i="20"/>
  <c r="CL48" i="20"/>
  <c r="CL47" i="20"/>
  <c r="CL46" i="20"/>
  <c r="CL45" i="20"/>
  <c r="CL44" i="20"/>
  <c r="CL43" i="20"/>
  <c r="CL42" i="20"/>
  <c r="CL41" i="20"/>
  <c r="CL40" i="20"/>
  <c r="CL39" i="20"/>
  <c r="CL38" i="20"/>
  <c r="CL37" i="20"/>
  <c r="CL36" i="20"/>
  <c r="CL35" i="20"/>
  <c r="CL34" i="20"/>
  <c r="CL33" i="20"/>
  <c r="CL32" i="20"/>
  <c r="CL31" i="20"/>
  <c r="CL30" i="20"/>
  <c r="CL29" i="20"/>
  <c r="CL28" i="20"/>
  <c r="CL27" i="20"/>
  <c r="CL26" i="20"/>
  <c r="CL25" i="20"/>
  <c r="CL24" i="20"/>
  <c r="CL23" i="20"/>
  <c r="CL22" i="20"/>
  <c r="CL21" i="20"/>
  <c r="CL20" i="20"/>
  <c r="CL19" i="20"/>
  <c r="CL18" i="20"/>
  <c r="CL17" i="20"/>
  <c r="CL16" i="20"/>
  <c r="CL15" i="20"/>
  <c r="CL14" i="20"/>
  <c r="CL13" i="20"/>
  <c r="CL12" i="20"/>
  <c r="CL11" i="20"/>
  <c r="CL10" i="20"/>
  <c r="CL9" i="20"/>
  <c r="CL8" i="20"/>
  <c r="CL7" i="20"/>
  <c r="CL6" i="20"/>
  <c r="CL5" i="20"/>
  <c r="CL4" i="20"/>
  <c r="CL3" i="20"/>
  <c r="CL2" i="20"/>
  <c r="CD70" i="20"/>
  <c r="CD69" i="20"/>
  <c r="CD68" i="20"/>
  <c r="CD67" i="20"/>
  <c r="CD66" i="20"/>
  <c r="CD65" i="20"/>
  <c r="CD64" i="20"/>
  <c r="CD63" i="20"/>
  <c r="CD62" i="20"/>
  <c r="CD61" i="20"/>
  <c r="CD60" i="20"/>
  <c r="CD59" i="20"/>
  <c r="CD58" i="20"/>
  <c r="CD57" i="20"/>
  <c r="CD56" i="20"/>
  <c r="CD55" i="20"/>
  <c r="CD54" i="20"/>
  <c r="CD53" i="20"/>
  <c r="CD52" i="20"/>
  <c r="CD51" i="20"/>
  <c r="CD50" i="20"/>
  <c r="CD49" i="20"/>
  <c r="CD48" i="20"/>
  <c r="CD47" i="20"/>
  <c r="CD46" i="20"/>
  <c r="CD45" i="20"/>
  <c r="CD44" i="20"/>
  <c r="CD43" i="20"/>
  <c r="CD42" i="20"/>
  <c r="CD41" i="20"/>
  <c r="CD40" i="20"/>
  <c r="CD39" i="20"/>
  <c r="CD38" i="20"/>
  <c r="CD37" i="20"/>
  <c r="CD36" i="20"/>
  <c r="CD35" i="20"/>
  <c r="CD34" i="20"/>
  <c r="CD33" i="20"/>
  <c r="CD32" i="20"/>
  <c r="CD31" i="20"/>
  <c r="CD30" i="20"/>
  <c r="CD29" i="20"/>
  <c r="CD28" i="20"/>
  <c r="CD27" i="20"/>
  <c r="CD26" i="20"/>
  <c r="CD25" i="20"/>
  <c r="CD24" i="20"/>
  <c r="CD23" i="20"/>
  <c r="CD22" i="20"/>
  <c r="CD21" i="20"/>
  <c r="CD20" i="20"/>
  <c r="CD19" i="20"/>
  <c r="CD18" i="20"/>
  <c r="CD17" i="20"/>
  <c r="CD16" i="20"/>
  <c r="CD15" i="20"/>
  <c r="CD14" i="20"/>
  <c r="CD13" i="20"/>
  <c r="CD12" i="20"/>
  <c r="CD11" i="20"/>
  <c r="CD10" i="20"/>
  <c r="CD9" i="20"/>
  <c r="CD8" i="20"/>
  <c r="CD7" i="20"/>
  <c r="CD6" i="20"/>
  <c r="CD5" i="20"/>
  <c r="CD4" i="20"/>
  <c r="CD3" i="20"/>
  <c r="CD2" i="20"/>
  <c r="BY13" i="20"/>
  <c r="BY12" i="20"/>
  <c r="BY11" i="20"/>
  <c r="BY10" i="20"/>
  <c r="BY9" i="20"/>
  <c r="BY8" i="20"/>
  <c r="BY7" i="20"/>
  <c r="BY6" i="20"/>
  <c r="BY5" i="20"/>
  <c r="BY4" i="20"/>
  <c r="BY3" i="20"/>
  <c r="BY2" i="20"/>
  <c r="BR146" i="20"/>
  <c r="BR145" i="20"/>
  <c r="BR144" i="20"/>
  <c r="BR143" i="20"/>
  <c r="BR142" i="20"/>
  <c r="BR141" i="20"/>
  <c r="BR140" i="20"/>
  <c r="BR139" i="20"/>
  <c r="BR138" i="20"/>
  <c r="BR137" i="20"/>
  <c r="BR136" i="20"/>
  <c r="BR135" i="20"/>
  <c r="BR134" i="20"/>
  <c r="BR133" i="20"/>
  <c r="BR132" i="20"/>
  <c r="BR131" i="20"/>
  <c r="BR130" i="20"/>
  <c r="BR129" i="20"/>
  <c r="BR128" i="20"/>
  <c r="BR127" i="20"/>
  <c r="BR126" i="20"/>
  <c r="BR125" i="20"/>
  <c r="BR124" i="20"/>
  <c r="BR123" i="20"/>
  <c r="BR122" i="20"/>
  <c r="BR121" i="20"/>
  <c r="BR120" i="20"/>
  <c r="BR119" i="20"/>
  <c r="BR118" i="20"/>
  <c r="BR117" i="20"/>
  <c r="BR116" i="20"/>
  <c r="BR115" i="20"/>
  <c r="BR114" i="20"/>
  <c r="BR113" i="20"/>
  <c r="BR112" i="20"/>
  <c r="BR111" i="20"/>
  <c r="BR110" i="20"/>
  <c r="BR109" i="20"/>
  <c r="BR108" i="20"/>
  <c r="BR107" i="20"/>
  <c r="BR106" i="20"/>
  <c r="BR105" i="20"/>
  <c r="BR104" i="20"/>
  <c r="BR103" i="20"/>
  <c r="BR102" i="20"/>
  <c r="BR101" i="20"/>
  <c r="BR100" i="20"/>
  <c r="BR99" i="20"/>
  <c r="BR98" i="20"/>
  <c r="BR97" i="20"/>
  <c r="BR96" i="20"/>
  <c r="BR95" i="20"/>
  <c r="BR94" i="20"/>
  <c r="BR93" i="20"/>
  <c r="BR92" i="20"/>
  <c r="BR91" i="20"/>
  <c r="BR90" i="20"/>
  <c r="BR89" i="20"/>
  <c r="BR88" i="20"/>
  <c r="BR87" i="20"/>
  <c r="BR86" i="20"/>
  <c r="BR85" i="20"/>
  <c r="BR84" i="20"/>
  <c r="BR83" i="20"/>
  <c r="BR82" i="20"/>
  <c r="BR81" i="20"/>
  <c r="BR80" i="20"/>
  <c r="BR79" i="20"/>
  <c r="BR78" i="20"/>
  <c r="BR77" i="20"/>
  <c r="BR76" i="20"/>
  <c r="BR75" i="20"/>
  <c r="BR74" i="20"/>
  <c r="BR73" i="20"/>
  <c r="BR72" i="20"/>
  <c r="BR71" i="20"/>
  <c r="BR70" i="20"/>
  <c r="BR69" i="20"/>
  <c r="BR68" i="20"/>
  <c r="BR67" i="20"/>
  <c r="BR66" i="20"/>
  <c r="BR65" i="20"/>
  <c r="BR64" i="20"/>
  <c r="BR63" i="20"/>
  <c r="BR62" i="20"/>
  <c r="BR61" i="20"/>
  <c r="BR60" i="20"/>
  <c r="BR59" i="20"/>
  <c r="BR58" i="20"/>
  <c r="BR57" i="20"/>
  <c r="BR56" i="20"/>
  <c r="BR55" i="20"/>
  <c r="BR54" i="20"/>
  <c r="BR53" i="20"/>
  <c r="BR52" i="20"/>
  <c r="BR51" i="20"/>
  <c r="BR50" i="20"/>
  <c r="BR49" i="20"/>
  <c r="BR48" i="20"/>
  <c r="BR47" i="20"/>
  <c r="BR46" i="20"/>
  <c r="BR45" i="20"/>
  <c r="BR44" i="20"/>
  <c r="BR43" i="20"/>
  <c r="BR42" i="20"/>
  <c r="BR41" i="20"/>
  <c r="BR40" i="20"/>
  <c r="BR39" i="20"/>
  <c r="BR38" i="20"/>
  <c r="BR37" i="20"/>
  <c r="BR36" i="20"/>
  <c r="BR35" i="20"/>
  <c r="BR34" i="20"/>
  <c r="BR33" i="20"/>
  <c r="BR32" i="20"/>
  <c r="BR31" i="20"/>
  <c r="BR30" i="20"/>
  <c r="BR29" i="20"/>
  <c r="BR28" i="20"/>
  <c r="BR27" i="20"/>
  <c r="BR26" i="20"/>
  <c r="BR25" i="20"/>
  <c r="BR24" i="20"/>
  <c r="BR23" i="20"/>
  <c r="BR22" i="20"/>
  <c r="BR21" i="20"/>
  <c r="BR20" i="20"/>
  <c r="BR19" i="20"/>
  <c r="BR18" i="20"/>
  <c r="BR17" i="20"/>
  <c r="BR16" i="20"/>
  <c r="BR15" i="20"/>
  <c r="BR14" i="20"/>
  <c r="BR13" i="20"/>
  <c r="BR12" i="20"/>
  <c r="BR11" i="20"/>
  <c r="BR10" i="20"/>
  <c r="BR9" i="20"/>
  <c r="BR8" i="20"/>
  <c r="BR7" i="20"/>
  <c r="BR6" i="20"/>
  <c r="BR5" i="20"/>
  <c r="BR4" i="20"/>
  <c r="BR3" i="20"/>
  <c r="BR2" i="20"/>
  <c r="AT72" i="1" l="1"/>
  <c r="DQ254" i="1"/>
  <c r="BE254" i="1"/>
  <c r="DQ253" i="1"/>
  <c r="BE253" i="1"/>
  <c r="DQ252" i="1"/>
  <c r="BE252" i="1"/>
  <c r="DQ251" i="1"/>
  <c r="BE251" i="1"/>
  <c r="DQ250" i="1"/>
  <c r="BE250" i="1"/>
  <c r="DQ249" i="1"/>
  <c r="BE249" i="1"/>
  <c r="DQ248" i="1"/>
  <c r="BE248" i="1"/>
  <c r="DQ247" i="1"/>
  <c r="BE247" i="1"/>
  <c r="DQ246" i="1"/>
  <c r="BE246" i="1"/>
  <c r="DQ245" i="1"/>
  <c r="BE245" i="1"/>
  <c r="DQ244" i="1"/>
  <c r="BE244" i="1"/>
  <c r="DQ243" i="1"/>
  <c r="BE243" i="1"/>
  <c r="DQ242" i="1"/>
  <c r="BE242" i="1"/>
  <c r="DQ241" i="1"/>
  <c r="BE241" i="1"/>
  <c r="DQ240" i="1"/>
  <c r="BE240" i="1"/>
  <c r="DQ239" i="1"/>
  <c r="BE239" i="1"/>
  <c r="DQ238" i="1"/>
  <c r="BE238" i="1"/>
  <c r="DQ237" i="1"/>
  <c r="BE237" i="1"/>
  <c r="DQ236" i="1"/>
  <c r="BE236" i="1"/>
  <c r="DQ235" i="1"/>
  <c r="BE235" i="1"/>
  <c r="DQ234" i="1"/>
  <c r="BE234" i="1"/>
  <c r="DQ233" i="1"/>
  <c r="BE233" i="1"/>
  <c r="DI232" i="1"/>
  <c r="DI231" i="1"/>
  <c r="DI230" i="1"/>
  <c r="DI229" i="1"/>
  <c r="DI228" i="1"/>
  <c r="DI227" i="1"/>
  <c r="DI226" i="1"/>
  <c r="DI225" i="1"/>
  <c r="DI224" i="1"/>
  <c r="DI223" i="1"/>
  <c r="BP222" i="1"/>
  <c r="BP220" i="1"/>
  <c r="BP218" i="1"/>
  <c r="BP216" i="1"/>
  <c r="BP214" i="1"/>
  <c r="BP212" i="1"/>
  <c r="BP210" i="1"/>
  <c r="BP208" i="1"/>
  <c r="BP206" i="1"/>
  <c r="BP204" i="1"/>
  <c r="BP202" i="1"/>
  <c r="BP200" i="1"/>
  <c r="BP198" i="1"/>
  <c r="BP196" i="1"/>
  <c r="BP194" i="1"/>
  <c r="BP192" i="1"/>
  <c r="BP190" i="1"/>
  <c r="BP188" i="1"/>
  <c r="BP186" i="1"/>
  <c r="BP184" i="1"/>
  <c r="BP182" i="1"/>
  <c r="BP180" i="1"/>
  <c r="BP178" i="1"/>
  <c r="BP176" i="1"/>
  <c r="BP174" i="1"/>
  <c r="BP172" i="1"/>
  <c r="BP170" i="1"/>
  <c r="BP168" i="1"/>
  <c r="BP166" i="1"/>
  <c r="BP164" i="1"/>
  <c r="BP162" i="1"/>
  <c r="BP160" i="1"/>
  <c r="BU157" i="1"/>
  <c r="BU153" i="1"/>
  <c r="BU149" i="1"/>
  <c r="BU145" i="1"/>
  <c r="I140" i="1"/>
  <c r="I132" i="1"/>
  <c r="I124" i="1"/>
  <c r="I116" i="1"/>
  <c r="DU104" i="1"/>
  <c r="DU88" i="1"/>
  <c r="E55" i="1"/>
  <c r="DP254" i="1"/>
  <c r="BD254" i="1"/>
  <c r="DP253" i="1"/>
  <c r="BD253" i="1"/>
  <c r="DP252" i="1"/>
  <c r="BD252" i="1"/>
  <c r="DP251" i="1"/>
  <c r="BD251" i="1"/>
  <c r="DP250" i="1"/>
  <c r="BD250" i="1"/>
  <c r="DP249" i="1"/>
  <c r="BD249" i="1"/>
  <c r="DP248" i="1"/>
  <c r="BD248" i="1"/>
  <c r="DP247" i="1"/>
  <c r="BD247" i="1"/>
  <c r="DP246" i="1"/>
  <c r="BD246" i="1"/>
  <c r="DP245" i="1"/>
  <c r="BD245" i="1"/>
  <c r="DP244" i="1"/>
  <c r="BD244" i="1"/>
  <c r="DP243" i="1"/>
  <c r="BD243" i="1"/>
  <c r="DP242" i="1"/>
  <c r="BD242" i="1"/>
  <c r="DP241" i="1"/>
  <c r="BD241" i="1"/>
  <c r="DP240" i="1"/>
  <c r="BD240" i="1"/>
  <c r="DP239" i="1"/>
  <c r="BD239" i="1"/>
  <c r="DP238" i="1"/>
  <c r="BD238" i="1"/>
  <c r="DP237" i="1"/>
  <c r="BD237" i="1"/>
  <c r="DP236" i="1"/>
  <c r="BD236" i="1"/>
  <c r="DP235" i="1"/>
  <c r="BD235" i="1"/>
  <c r="DP234" i="1"/>
  <c r="BD234" i="1"/>
  <c r="DP233" i="1"/>
  <c r="BD233" i="1"/>
  <c r="DA232" i="1"/>
  <c r="DA231" i="1"/>
  <c r="DA230" i="1"/>
  <c r="DA229" i="1"/>
  <c r="DA228" i="1"/>
  <c r="DA227" i="1"/>
  <c r="DA226" i="1"/>
  <c r="DA225" i="1"/>
  <c r="DA224" i="1"/>
  <c r="DA223" i="1"/>
  <c r="AZ222" i="1"/>
  <c r="AZ220" i="1"/>
  <c r="AZ218" i="1"/>
  <c r="AZ216" i="1"/>
  <c r="AZ214" i="1"/>
  <c r="AZ212" i="1"/>
  <c r="AZ210" i="1"/>
  <c r="AZ208" i="1"/>
  <c r="AZ206" i="1"/>
  <c r="AZ204" i="1"/>
  <c r="AZ202" i="1"/>
  <c r="AZ200" i="1"/>
  <c r="AZ198" i="1"/>
  <c r="AZ196" i="1"/>
  <c r="AZ194" i="1"/>
  <c r="AZ192" i="1"/>
  <c r="AZ190" i="1"/>
  <c r="AZ188" i="1"/>
  <c r="AZ186" i="1"/>
  <c r="AZ184" i="1"/>
  <c r="AZ182" i="1"/>
  <c r="AZ180" i="1"/>
  <c r="AZ178" i="1"/>
  <c r="AZ176" i="1"/>
  <c r="AZ174" i="1"/>
  <c r="AZ172" i="1"/>
  <c r="AZ170" i="1"/>
  <c r="AZ168" i="1"/>
  <c r="AZ166" i="1"/>
  <c r="AZ164" i="1"/>
  <c r="AZ162" i="1"/>
  <c r="AZ160" i="1"/>
  <c r="AO157" i="1"/>
  <c r="AO153" i="1"/>
  <c r="AO149" i="1"/>
  <c r="AO145" i="1"/>
  <c r="BU139" i="1"/>
  <c r="BU131" i="1"/>
  <c r="BU123" i="1"/>
  <c r="BU115" i="1"/>
  <c r="DU103" i="1"/>
  <c r="DU87" i="1"/>
  <c r="E47" i="1"/>
  <c r="DA254" i="1"/>
  <c r="AO254" i="1"/>
  <c r="DA253" i="1"/>
  <c r="AO253" i="1"/>
  <c r="DA252" i="1"/>
  <c r="AO252" i="1"/>
  <c r="DA251" i="1"/>
  <c r="AO251" i="1"/>
  <c r="DA250" i="1"/>
  <c r="AO250" i="1"/>
  <c r="DA249" i="1"/>
  <c r="AO249" i="1"/>
  <c r="DA248" i="1"/>
  <c r="AO248" i="1"/>
  <c r="DA247" i="1"/>
  <c r="AO247" i="1"/>
  <c r="DA246" i="1"/>
  <c r="AO246" i="1"/>
  <c r="DA245" i="1"/>
  <c r="AO245" i="1"/>
  <c r="DA244" i="1"/>
  <c r="AO244" i="1"/>
  <c r="DA243" i="1"/>
  <c r="AO243" i="1"/>
  <c r="DA242" i="1"/>
  <c r="AO242" i="1"/>
  <c r="DA241" i="1"/>
  <c r="AO241" i="1"/>
  <c r="DA240" i="1"/>
  <c r="AO240" i="1"/>
  <c r="DA239" i="1"/>
  <c r="AO239" i="1"/>
  <c r="DA238" i="1"/>
  <c r="AO238" i="1"/>
  <c r="DA237" i="1"/>
  <c r="AO237" i="1"/>
  <c r="DA236" i="1"/>
  <c r="AO236" i="1"/>
  <c r="DA235" i="1"/>
  <c r="AO235" i="1"/>
  <c r="DA234" i="1"/>
  <c r="AO234" i="1"/>
  <c r="DA233" i="1"/>
  <c r="AO233" i="1"/>
  <c r="CC232" i="1"/>
  <c r="CC231" i="1"/>
  <c r="CC230" i="1"/>
  <c r="CC229" i="1"/>
  <c r="CC228" i="1"/>
  <c r="CC227" i="1"/>
  <c r="CC226" i="1"/>
  <c r="CC225" i="1"/>
  <c r="CC224" i="1"/>
  <c r="CC223" i="1"/>
  <c r="D222" i="1"/>
  <c r="D220" i="1"/>
  <c r="D218" i="1"/>
  <c r="D216" i="1"/>
  <c r="D214" i="1"/>
  <c r="D212" i="1"/>
  <c r="D210" i="1"/>
  <c r="D208" i="1"/>
  <c r="D206" i="1"/>
  <c r="D204" i="1"/>
  <c r="D202" i="1"/>
  <c r="D200" i="1"/>
  <c r="D198" i="1"/>
  <c r="D196" i="1"/>
  <c r="D194" i="1"/>
  <c r="D192" i="1"/>
  <c r="D190" i="1"/>
  <c r="D188" i="1"/>
  <c r="D186" i="1"/>
  <c r="D184" i="1"/>
  <c r="D182" i="1"/>
  <c r="D180" i="1"/>
  <c r="D178" i="1"/>
  <c r="D176" i="1"/>
  <c r="D174" i="1"/>
  <c r="D172" i="1"/>
  <c r="D170" i="1"/>
  <c r="D168" i="1"/>
  <c r="D166" i="1"/>
  <c r="D164" i="1"/>
  <c r="D162" i="1"/>
  <c r="D160" i="1"/>
  <c r="BU156" i="1"/>
  <c r="BU152" i="1"/>
  <c r="BU148" i="1"/>
  <c r="BU144" i="1"/>
  <c r="I138" i="1"/>
  <c r="I130" i="1"/>
  <c r="I122" i="1"/>
  <c r="I114" i="1"/>
  <c r="DU100" i="1"/>
  <c r="DU84" i="1"/>
  <c r="Z20" i="1"/>
  <c r="CZ254" i="1"/>
  <c r="AN254" i="1"/>
  <c r="CZ253" i="1"/>
  <c r="AN253" i="1"/>
  <c r="CZ252" i="1"/>
  <c r="AN252" i="1"/>
  <c r="CZ251" i="1"/>
  <c r="AN251" i="1"/>
  <c r="CZ250" i="1"/>
  <c r="AN250" i="1"/>
  <c r="CZ249" i="1"/>
  <c r="AN249" i="1"/>
  <c r="CZ248" i="1"/>
  <c r="AN248" i="1"/>
  <c r="CZ247" i="1"/>
  <c r="AN247" i="1"/>
  <c r="CZ246" i="1"/>
  <c r="AN246" i="1"/>
  <c r="CZ245" i="1"/>
  <c r="AN245" i="1"/>
  <c r="CZ244" i="1"/>
  <c r="AN244" i="1"/>
  <c r="CZ243" i="1"/>
  <c r="AN243" i="1"/>
  <c r="CZ242" i="1"/>
  <c r="AN242" i="1"/>
  <c r="CZ241" i="1"/>
  <c r="AN241" i="1"/>
  <c r="CZ240" i="1"/>
  <c r="AN240" i="1"/>
  <c r="CZ239" i="1"/>
  <c r="AN239" i="1"/>
  <c r="CZ238" i="1"/>
  <c r="AN238" i="1"/>
  <c r="CZ237" i="1"/>
  <c r="AN237" i="1"/>
  <c r="CZ236" i="1"/>
  <c r="AN236" i="1"/>
  <c r="CZ235" i="1"/>
  <c r="AN235" i="1"/>
  <c r="CZ234" i="1"/>
  <c r="AN234" i="1"/>
  <c r="CZ233" i="1"/>
  <c r="AN233" i="1"/>
  <c r="BU232" i="1"/>
  <c r="BU231" i="1"/>
  <c r="BU230" i="1"/>
  <c r="BU229" i="1"/>
  <c r="BU228" i="1"/>
  <c r="BU227" i="1"/>
  <c r="BU226" i="1"/>
  <c r="BU225" i="1"/>
  <c r="BU224" i="1"/>
  <c r="BU223" i="1"/>
  <c r="DL221" i="1"/>
  <c r="DL219" i="1"/>
  <c r="DL217" i="1"/>
  <c r="DL215" i="1"/>
  <c r="DL213" i="1"/>
  <c r="DL211" i="1"/>
  <c r="DL209" i="1"/>
  <c r="DL207" i="1"/>
  <c r="DL205" i="1"/>
  <c r="DL203" i="1"/>
  <c r="DL201" i="1"/>
  <c r="DL199" i="1"/>
  <c r="DL197" i="1"/>
  <c r="DL195" i="1"/>
  <c r="DL193" i="1"/>
  <c r="DL191" i="1"/>
  <c r="DL189" i="1"/>
  <c r="DL187" i="1"/>
  <c r="DL185" i="1"/>
  <c r="DL183" i="1"/>
  <c r="DL181" i="1"/>
  <c r="DL179" i="1"/>
  <c r="DL177" i="1"/>
  <c r="DL175" i="1"/>
  <c r="DL173" i="1"/>
  <c r="DL171" i="1"/>
  <c r="DL169" i="1"/>
  <c r="DL167" i="1"/>
  <c r="DL165" i="1"/>
  <c r="DL163" i="1"/>
  <c r="DL161" i="1"/>
  <c r="DH159" i="1"/>
  <c r="AO156" i="1"/>
  <c r="AO152" i="1"/>
  <c r="AO148" i="1"/>
  <c r="AO144" i="1"/>
  <c r="BU137" i="1"/>
  <c r="BU129" i="1"/>
  <c r="BU121" i="1"/>
  <c r="BU113" i="1"/>
  <c r="DU99" i="1"/>
  <c r="DU83" i="1"/>
  <c r="EA3" i="1"/>
  <c r="CK254" i="1"/>
  <c r="Y254" i="1"/>
  <c r="CK253" i="1"/>
  <c r="Y253" i="1"/>
  <c r="CK252" i="1"/>
  <c r="Y252" i="1"/>
  <c r="CK251" i="1"/>
  <c r="Y251" i="1"/>
  <c r="CK250" i="1"/>
  <c r="Y250" i="1"/>
  <c r="CK249" i="1"/>
  <c r="Y249" i="1"/>
  <c r="CK248" i="1"/>
  <c r="Y248" i="1"/>
  <c r="CK247" i="1"/>
  <c r="Y247" i="1"/>
  <c r="CK246" i="1"/>
  <c r="Y246" i="1"/>
  <c r="CK245" i="1"/>
  <c r="Y245" i="1"/>
  <c r="CK244" i="1"/>
  <c r="Y244" i="1"/>
  <c r="CK243" i="1"/>
  <c r="Y243" i="1"/>
  <c r="CK242" i="1"/>
  <c r="Y242" i="1"/>
  <c r="CK241" i="1"/>
  <c r="Y241" i="1"/>
  <c r="CK240" i="1"/>
  <c r="Y240" i="1"/>
  <c r="CK239" i="1"/>
  <c r="Y239" i="1"/>
  <c r="CK238" i="1"/>
  <c r="Y238" i="1"/>
  <c r="CK237" i="1"/>
  <c r="Y237" i="1"/>
  <c r="CK236" i="1"/>
  <c r="Y236" i="1"/>
  <c r="CK235" i="1"/>
  <c r="Y235" i="1"/>
  <c r="CK234" i="1"/>
  <c r="Y234" i="1"/>
  <c r="CK233" i="1"/>
  <c r="Y233" i="1"/>
  <c r="AW232" i="1"/>
  <c r="AW231" i="1"/>
  <c r="AW230" i="1"/>
  <c r="AW229" i="1"/>
  <c r="AW228" i="1"/>
  <c r="AW227" i="1"/>
  <c r="AW226" i="1"/>
  <c r="AW225" i="1"/>
  <c r="AW224" i="1"/>
  <c r="AW223" i="1"/>
  <c r="BP221" i="1"/>
  <c r="BP219" i="1"/>
  <c r="BP217" i="1"/>
  <c r="BP215" i="1"/>
  <c r="BP213" i="1"/>
  <c r="BP211" i="1"/>
  <c r="BP209" i="1"/>
  <c r="BP207" i="1"/>
  <c r="BP205" i="1"/>
  <c r="BP203" i="1"/>
  <c r="BP201" i="1"/>
  <c r="BP199" i="1"/>
  <c r="BP197" i="1"/>
  <c r="BP195" i="1"/>
  <c r="BP193" i="1"/>
  <c r="BP191" i="1"/>
  <c r="BP189" i="1"/>
  <c r="BP187" i="1"/>
  <c r="BP185" i="1"/>
  <c r="BP183" i="1"/>
  <c r="BP181" i="1"/>
  <c r="BP179" i="1"/>
  <c r="BP177" i="1"/>
  <c r="BP175" i="1"/>
  <c r="BP173" i="1"/>
  <c r="BP171" i="1"/>
  <c r="BP169" i="1"/>
  <c r="BP167" i="1"/>
  <c r="BP165" i="1"/>
  <c r="BP163" i="1"/>
  <c r="BP161" i="1"/>
  <c r="AV159" i="1"/>
  <c r="BU155" i="1"/>
  <c r="BU151" i="1"/>
  <c r="BU147" i="1"/>
  <c r="BU143" i="1"/>
  <c r="I136" i="1"/>
  <c r="I128" i="1"/>
  <c r="I120" i="1"/>
  <c r="I112" i="1"/>
  <c r="DU96" i="1"/>
  <c r="DU80" i="1"/>
  <c r="CJ254" i="1"/>
  <c r="X254" i="1"/>
  <c r="CJ253" i="1"/>
  <c r="X253" i="1"/>
  <c r="CJ252" i="1"/>
  <c r="X252" i="1"/>
  <c r="CJ251" i="1"/>
  <c r="X251" i="1"/>
  <c r="CJ250" i="1"/>
  <c r="X250" i="1"/>
  <c r="CJ249" i="1"/>
  <c r="X249" i="1"/>
  <c r="CJ248" i="1"/>
  <c r="X248" i="1"/>
  <c r="CJ247" i="1"/>
  <c r="X247" i="1"/>
  <c r="CJ246" i="1"/>
  <c r="X246" i="1"/>
  <c r="CJ245" i="1"/>
  <c r="X245" i="1"/>
  <c r="CJ244" i="1"/>
  <c r="X244" i="1"/>
  <c r="CJ243" i="1"/>
  <c r="X243" i="1"/>
  <c r="CJ242" i="1"/>
  <c r="X242" i="1"/>
  <c r="CJ241" i="1"/>
  <c r="X241" i="1"/>
  <c r="CJ240" i="1"/>
  <c r="X240" i="1"/>
  <c r="CJ239" i="1"/>
  <c r="X239" i="1"/>
  <c r="CJ238" i="1"/>
  <c r="X238" i="1"/>
  <c r="CJ237" i="1"/>
  <c r="X237" i="1"/>
  <c r="CJ236" i="1"/>
  <c r="X236" i="1"/>
  <c r="CJ235" i="1"/>
  <c r="X235" i="1"/>
  <c r="CJ234" i="1"/>
  <c r="X234" i="1"/>
  <c r="CJ233" i="1"/>
  <c r="X233" i="1"/>
  <c r="AO232" i="1"/>
  <c r="AO231" i="1"/>
  <c r="AO230" i="1"/>
  <c r="AO229" i="1"/>
  <c r="AO228" i="1"/>
  <c r="AO227" i="1"/>
  <c r="AO226" i="1"/>
  <c r="AO225" i="1"/>
  <c r="AO224" i="1"/>
  <c r="AO223" i="1"/>
  <c r="AZ221" i="1"/>
  <c r="AZ219" i="1"/>
  <c r="AZ217" i="1"/>
  <c r="AZ215" i="1"/>
  <c r="AZ213" i="1"/>
  <c r="AZ211" i="1"/>
  <c r="AZ209" i="1"/>
  <c r="AZ207" i="1"/>
  <c r="AZ205" i="1"/>
  <c r="AZ203" i="1"/>
  <c r="AZ201" i="1"/>
  <c r="AZ199" i="1"/>
  <c r="AZ197" i="1"/>
  <c r="AZ195" i="1"/>
  <c r="AZ193" i="1"/>
  <c r="AZ191" i="1"/>
  <c r="AZ189" i="1"/>
  <c r="AZ187" i="1"/>
  <c r="AZ185" i="1"/>
  <c r="AZ183" i="1"/>
  <c r="AZ181" i="1"/>
  <c r="AZ179" i="1"/>
  <c r="AZ177" i="1"/>
  <c r="AZ175" i="1"/>
  <c r="AZ173" i="1"/>
  <c r="AZ171" i="1"/>
  <c r="AZ169" i="1"/>
  <c r="AZ167" i="1"/>
  <c r="AZ165" i="1"/>
  <c r="AZ163" i="1"/>
  <c r="AZ161" i="1"/>
  <c r="Z159" i="1"/>
  <c r="AO155" i="1"/>
  <c r="AO151" i="1"/>
  <c r="AO147" i="1"/>
  <c r="AO143" i="1"/>
  <c r="BU135" i="1"/>
  <c r="BU127" i="1"/>
  <c r="BU119" i="1"/>
  <c r="BP111" i="1"/>
  <c r="DU95" i="1"/>
  <c r="DU79" i="1"/>
  <c r="BU254" i="1"/>
  <c r="I254" i="1"/>
  <c r="BU253" i="1"/>
  <c r="I253" i="1"/>
  <c r="BU252" i="1"/>
  <c r="I252" i="1"/>
  <c r="BU251" i="1"/>
  <c r="I251" i="1"/>
  <c r="BU250" i="1"/>
  <c r="I250" i="1"/>
  <c r="BU249" i="1"/>
  <c r="I249" i="1"/>
  <c r="BU248" i="1"/>
  <c r="I248" i="1"/>
  <c r="BU247" i="1"/>
  <c r="I247" i="1"/>
  <c r="BU246" i="1"/>
  <c r="I246" i="1"/>
  <c r="BU245" i="1"/>
  <c r="I245" i="1"/>
  <c r="BU244" i="1"/>
  <c r="I244" i="1"/>
  <c r="BU243" i="1"/>
  <c r="I243" i="1"/>
  <c r="BU242" i="1"/>
  <c r="I242" i="1"/>
  <c r="BU241" i="1"/>
  <c r="I241" i="1"/>
  <c r="BU240" i="1"/>
  <c r="I240" i="1"/>
  <c r="BU239" i="1"/>
  <c r="I239" i="1"/>
  <c r="BU238" i="1"/>
  <c r="I238" i="1"/>
  <c r="BU237" i="1"/>
  <c r="I237" i="1"/>
  <c r="BU236" i="1"/>
  <c r="I236" i="1"/>
  <c r="BU235" i="1"/>
  <c r="I235" i="1"/>
  <c r="BU234" i="1"/>
  <c r="I234" i="1"/>
  <c r="BU233" i="1"/>
  <c r="I233" i="1"/>
  <c r="Q232" i="1"/>
  <c r="Q231" i="1"/>
  <c r="Q230" i="1"/>
  <c r="Q229" i="1"/>
  <c r="Q228" i="1"/>
  <c r="Q227" i="1"/>
  <c r="Q226" i="1"/>
  <c r="Q225" i="1"/>
  <c r="Q224" i="1"/>
  <c r="D223" i="1"/>
  <c r="D221" i="1"/>
  <c r="D219" i="1"/>
  <c r="D217" i="1"/>
  <c r="D215" i="1"/>
  <c r="D213" i="1"/>
  <c r="D211" i="1"/>
  <c r="D209" i="1"/>
  <c r="D207" i="1"/>
  <c r="D205" i="1"/>
  <c r="D203" i="1"/>
  <c r="D201" i="1"/>
  <c r="D199" i="1"/>
  <c r="D197" i="1"/>
  <c r="D195" i="1"/>
  <c r="D193" i="1"/>
  <c r="D191" i="1"/>
  <c r="D189" i="1"/>
  <c r="D187" i="1"/>
  <c r="D185" i="1"/>
  <c r="D183" i="1"/>
  <c r="D181" i="1"/>
  <c r="D179" i="1"/>
  <c r="D177" i="1"/>
  <c r="D175" i="1"/>
  <c r="D173" i="1"/>
  <c r="D171" i="1"/>
  <c r="D169" i="1"/>
  <c r="D167" i="1"/>
  <c r="D165" i="1"/>
  <c r="D163" i="1"/>
  <c r="D161" i="1"/>
  <c r="BU158" i="1"/>
  <c r="BU154" i="1"/>
  <c r="BU150" i="1"/>
  <c r="BU146" i="1"/>
  <c r="I142" i="1"/>
  <c r="I134" i="1"/>
  <c r="I126" i="1"/>
  <c r="I118" i="1"/>
  <c r="DU108" i="1"/>
  <c r="DU92" i="1"/>
  <c r="EE3" i="1"/>
  <c r="EM3" i="1"/>
  <c r="EE4" i="1"/>
  <c r="EM4" i="1"/>
  <c r="EE5" i="1"/>
  <c r="EM5" i="1"/>
  <c r="EE6" i="1"/>
  <c r="EM6" i="1"/>
  <c r="EE7" i="1"/>
  <c r="EM7" i="1"/>
  <c r="EE8" i="1"/>
  <c r="EM8" i="1"/>
  <c r="EE9" i="1"/>
  <c r="EM9" i="1"/>
  <c r="EE10" i="1"/>
  <c r="EM10" i="1"/>
  <c r="EE11" i="1"/>
  <c r="EM11" i="1"/>
  <c r="EE12" i="1"/>
  <c r="EM12" i="1"/>
  <c r="EE13" i="1"/>
  <c r="EM13" i="1"/>
  <c r="EE14" i="1"/>
  <c r="EM14" i="1"/>
  <c r="EE15" i="1"/>
  <c r="EM15" i="1"/>
  <c r="EE16" i="1"/>
  <c r="EM16" i="1"/>
  <c r="EE17" i="1"/>
  <c r="EM17" i="1"/>
  <c r="EE18" i="1"/>
  <c r="EM18" i="1"/>
  <c r="EE19" i="1"/>
  <c r="EM19" i="1"/>
  <c r="EE20" i="1"/>
  <c r="EM20" i="1"/>
  <c r="EE21" i="1"/>
  <c r="EM21" i="1"/>
  <c r="EE22" i="1"/>
  <c r="EM22" i="1"/>
  <c r="EC23" i="1"/>
  <c r="EH23" i="1"/>
  <c r="EM23" i="1"/>
  <c r="EC24" i="1"/>
  <c r="EG24" i="1"/>
  <c r="EK24" i="1"/>
  <c r="EO24" i="1"/>
  <c r="EC25" i="1"/>
  <c r="EG25" i="1"/>
  <c r="EK25" i="1"/>
  <c r="EO25" i="1"/>
  <c r="EC26" i="1"/>
  <c r="EG26" i="1"/>
  <c r="EK26" i="1"/>
  <c r="EO26" i="1"/>
  <c r="EC27" i="1"/>
  <c r="EG27" i="1"/>
  <c r="EK27" i="1"/>
  <c r="EO27" i="1"/>
  <c r="EC28" i="1"/>
  <c r="EG28" i="1"/>
  <c r="EK28" i="1"/>
  <c r="EO28" i="1"/>
  <c r="EC29" i="1"/>
  <c r="EG29" i="1"/>
  <c r="EK29" i="1"/>
  <c r="EO29" i="1"/>
  <c r="EC30" i="1"/>
  <c r="EG30" i="1"/>
  <c r="EK30" i="1"/>
  <c r="EO30" i="1"/>
  <c r="EC31" i="1"/>
  <c r="EG31" i="1"/>
  <c r="EK31" i="1"/>
  <c r="EO31" i="1"/>
  <c r="EC32" i="1"/>
  <c r="EG32" i="1"/>
  <c r="EK32" i="1"/>
  <c r="EO32" i="1"/>
  <c r="EC33" i="1"/>
  <c r="EG33" i="1"/>
  <c r="EK33" i="1"/>
  <c r="EO33" i="1"/>
  <c r="EC34" i="1"/>
  <c r="EG34" i="1"/>
  <c r="EH3" i="1"/>
  <c r="EP3" i="1"/>
  <c r="EH4" i="1"/>
  <c r="EP4" i="1"/>
  <c r="EH5" i="1"/>
  <c r="EP5" i="1"/>
  <c r="EH6" i="1"/>
  <c r="EP6" i="1"/>
  <c r="EH7" i="1"/>
  <c r="EP7" i="1"/>
  <c r="EH8" i="1"/>
  <c r="EP8" i="1"/>
  <c r="EH9" i="1"/>
  <c r="EP9" i="1"/>
  <c r="EH10" i="1"/>
  <c r="EP10" i="1"/>
  <c r="EH11" i="1"/>
  <c r="EP11" i="1"/>
  <c r="EH12" i="1"/>
  <c r="EP12" i="1"/>
  <c r="EH13" i="1"/>
  <c r="EP13" i="1"/>
  <c r="EH14" i="1"/>
  <c r="EP14" i="1"/>
  <c r="EH15" i="1"/>
  <c r="EP15" i="1"/>
  <c r="EH16" i="1"/>
  <c r="EP16" i="1"/>
  <c r="EH17" i="1"/>
  <c r="EP17" i="1"/>
  <c r="EH18" i="1"/>
  <c r="EP18" i="1"/>
  <c r="EH19" i="1"/>
  <c r="EP19" i="1"/>
  <c r="EH20" i="1"/>
  <c r="EP20" i="1"/>
  <c r="EH21" i="1"/>
  <c r="EP21" i="1"/>
  <c r="EH22" i="1"/>
  <c r="EO22" i="1"/>
  <c r="EI3" i="1"/>
  <c r="EI4" i="1"/>
  <c r="EI5" i="1"/>
  <c r="EI6" i="1"/>
  <c r="EI7" i="1"/>
  <c r="EI8" i="1"/>
  <c r="EI9" i="1"/>
  <c r="EI10" i="1"/>
  <c r="EI11" i="1"/>
  <c r="EI12" i="1"/>
  <c r="EI13" i="1"/>
  <c r="EI14" i="1"/>
  <c r="EI15" i="1"/>
  <c r="EI16" i="1"/>
  <c r="EI17" i="1"/>
  <c r="EI18" i="1"/>
  <c r="EI19" i="1"/>
  <c r="EI20" i="1"/>
  <c r="EI21" i="1"/>
  <c r="EI22" i="1"/>
  <c r="ED23" i="1"/>
  <c r="EK23" i="1"/>
  <c r="EA24" i="1"/>
  <c r="EH24" i="1"/>
  <c r="EM24" i="1"/>
  <c r="EB25" i="1"/>
  <c r="EH25" i="1"/>
  <c r="EM25" i="1"/>
  <c r="EB26" i="1"/>
  <c r="EH26" i="1"/>
  <c r="EM26" i="1"/>
  <c r="EB27" i="1"/>
  <c r="EH27" i="1"/>
  <c r="EM27" i="1"/>
  <c r="EB28" i="1"/>
  <c r="EH28" i="1"/>
  <c r="EM28" i="1"/>
  <c r="EB29" i="1"/>
  <c r="EH29" i="1"/>
  <c r="EM29" i="1"/>
  <c r="EB30" i="1"/>
  <c r="EH30" i="1"/>
  <c r="EM30" i="1"/>
  <c r="EB31" i="1"/>
  <c r="EH31" i="1"/>
  <c r="EM31" i="1"/>
  <c r="EB32" i="1"/>
  <c r="EH32" i="1"/>
  <c r="EM32" i="1"/>
  <c r="EB33" i="1"/>
  <c r="EH33" i="1"/>
  <c r="EM33" i="1"/>
  <c r="EB34" i="1"/>
  <c r="EH34" i="1"/>
  <c r="EL34" i="1"/>
  <c r="EP34" i="1"/>
  <c r="ED35" i="1"/>
  <c r="EH35" i="1"/>
  <c r="EL35" i="1"/>
  <c r="EP35" i="1"/>
  <c r="ED36" i="1"/>
  <c r="EH36" i="1"/>
  <c r="EL36" i="1"/>
  <c r="EP36" i="1"/>
  <c r="ED37" i="1"/>
  <c r="EH37" i="1"/>
  <c r="EL37" i="1"/>
  <c r="EP37" i="1"/>
  <c r="ED38" i="1"/>
  <c r="EH38" i="1"/>
  <c r="EL38" i="1"/>
  <c r="EP38" i="1"/>
  <c r="ED39" i="1"/>
  <c r="EH39" i="1"/>
  <c r="EL39" i="1"/>
  <c r="EP39" i="1"/>
  <c r="ED40" i="1"/>
  <c r="EH40" i="1"/>
  <c r="EL40" i="1"/>
  <c r="EP40" i="1"/>
  <c r="ED41" i="1"/>
  <c r="EH41" i="1"/>
  <c r="EL41" i="1"/>
  <c r="EP41" i="1"/>
  <c r="ED42" i="1"/>
  <c r="EH42" i="1"/>
  <c r="EL42" i="1"/>
  <c r="EP42" i="1"/>
  <c r="ED43" i="1"/>
  <c r="EH43" i="1"/>
  <c r="EL43" i="1"/>
  <c r="EP43" i="1"/>
  <c r="ED44" i="1"/>
  <c r="EH44" i="1"/>
  <c r="EL44" i="1"/>
  <c r="EP44" i="1"/>
  <c r="ED45" i="1"/>
  <c r="EH45" i="1"/>
  <c r="EL45" i="1"/>
  <c r="EP45" i="1"/>
  <c r="ED46" i="1"/>
  <c r="EH46" i="1"/>
  <c r="EL46" i="1"/>
  <c r="EP46" i="1"/>
  <c r="ED47" i="1"/>
  <c r="EH47" i="1"/>
  <c r="EL47" i="1"/>
  <c r="EP47" i="1"/>
  <c r="ED48" i="1"/>
  <c r="EH48" i="1"/>
  <c r="EL48" i="1"/>
  <c r="EP48" i="1"/>
  <c r="ED49" i="1"/>
  <c r="EH49" i="1"/>
  <c r="EL49" i="1"/>
  <c r="EP49" i="1"/>
  <c r="ED50" i="1"/>
  <c r="EH50" i="1"/>
  <c r="EL50" i="1"/>
  <c r="EP50" i="1"/>
  <c r="ED51" i="1"/>
  <c r="EH51" i="1"/>
  <c r="EL51" i="1"/>
  <c r="EP51" i="1"/>
  <c r="ED52" i="1"/>
  <c r="EH52" i="1"/>
  <c r="EL52" i="1"/>
  <c r="EP52" i="1"/>
  <c r="ED53" i="1"/>
  <c r="EH53" i="1"/>
  <c r="EL53" i="1"/>
  <c r="EP53" i="1"/>
  <c r="ED54" i="1"/>
  <c r="EH54" i="1"/>
  <c r="EL54" i="1"/>
  <c r="EP54" i="1"/>
  <c r="ED55" i="1"/>
  <c r="EH55" i="1"/>
  <c r="EL55" i="1"/>
  <c r="EP55" i="1"/>
  <c r="ED56" i="1"/>
  <c r="EH56" i="1"/>
  <c r="EL56" i="1"/>
  <c r="EP56" i="1"/>
  <c r="ED57" i="1"/>
  <c r="EH57" i="1"/>
  <c r="EL57" i="1"/>
  <c r="EP57" i="1"/>
  <c r="ED58" i="1"/>
  <c r="EH58" i="1"/>
  <c r="ED3" i="1"/>
  <c r="ED4" i="1"/>
  <c r="ED5" i="1"/>
  <c r="ED6" i="1"/>
  <c r="ED7" i="1"/>
  <c r="ED8" i="1"/>
  <c r="ED9" i="1"/>
  <c r="ED10" i="1"/>
  <c r="ED11" i="1"/>
  <c r="ED12" i="1"/>
  <c r="ED13" i="1"/>
  <c r="ED14" i="1"/>
  <c r="ED15" i="1"/>
  <c r="ED16" i="1"/>
  <c r="ED17" i="1"/>
  <c r="ED18" i="1"/>
  <c r="ED19" i="1"/>
  <c r="ED20" i="1"/>
  <c r="ED21" i="1"/>
  <c r="ED22" i="1"/>
  <c r="EA23" i="1"/>
  <c r="EI23" i="1"/>
  <c r="EP23" i="1"/>
  <c r="EF24" i="1"/>
  <c r="EL24" i="1"/>
  <c r="EA25" i="1"/>
  <c r="EF25" i="1"/>
  <c r="EL25" i="1"/>
  <c r="EA26" i="1"/>
  <c r="EF26" i="1"/>
  <c r="EL26" i="1"/>
  <c r="EA27" i="1"/>
  <c r="EF27" i="1"/>
  <c r="EL27" i="1"/>
  <c r="EA28" i="1"/>
  <c r="EF28" i="1"/>
  <c r="EL28" i="1"/>
  <c r="EA29" i="1"/>
  <c r="EF29" i="1"/>
  <c r="EL29" i="1"/>
  <c r="EA30" i="1"/>
  <c r="EF30" i="1"/>
  <c r="EL30" i="1"/>
  <c r="EA31" i="1"/>
  <c r="EF31" i="1"/>
  <c r="EL31" i="1"/>
  <c r="EA32" i="1"/>
  <c r="EF32" i="1"/>
  <c r="EL32" i="1"/>
  <c r="EA33" i="1"/>
  <c r="EF33" i="1"/>
  <c r="EL33" i="1"/>
  <c r="EA34" i="1"/>
  <c r="EF34" i="1"/>
  <c r="EK34" i="1"/>
  <c r="EO34" i="1"/>
  <c r="EC35" i="1"/>
  <c r="EG35" i="1"/>
  <c r="EK35" i="1"/>
  <c r="EO35" i="1"/>
  <c r="EC36" i="1"/>
  <c r="EG36" i="1"/>
  <c r="EK36" i="1"/>
  <c r="EO36" i="1"/>
  <c r="EC37" i="1"/>
  <c r="EG37" i="1"/>
  <c r="EK37" i="1"/>
  <c r="EO37" i="1"/>
  <c r="EC38" i="1"/>
  <c r="EG38" i="1"/>
  <c r="EK38" i="1"/>
  <c r="EO38" i="1"/>
  <c r="EC39" i="1"/>
  <c r="EG39" i="1"/>
  <c r="EK39" i="1"/>
  <c r="EO39" i="1"/>
  <c r="EC40" i="1"/>
  <c r="EG40" i="1"/>
  <c r="EK40" i="1"/>
  <c r="EO40" i="1"/>
  <c r="EC41" i="1"/>
  <c r="EG41" i="1"/>
  <c r="EK41" i="1"/>
  <c r="EO41" i="1"/>
  <c r="EC42" i="1"/>
  <c r="EG42" i="1"/>
  <c r="EK42" i="1"/>
  <c r="EO42" i="1"/>
  <c r="EC43" i="1"/>
  <c r="EG43" i="1"/>
  <c r="EK43" i="1"/>
  <c r="EO43" i="1"/>
  <c r="EC44" i="1"/>
  <c r="EG44" i="1"/>
  <c r="EK44" i="1"/>
  <c r="EO44" i="1"/>
  <c r="EC45" i="1"/>
  <c r="EG45" i="1"/>
  <c r="EK45" i="1"/>
  <c r="EO45" i="1"/>
  <c r="EC46" i="1"/>
  <c r="EG46" i="1"/>
  <c r="EK46" i="1"/>
  <c r="EO46" i="1"/>
  <c r="EC47" i="1"/>
  <c r="EG47" i="1"/>
  <c r="EK47" i="1"/>
  <c r="EO47" i="1"/>
  <c r="EC48" i="1"/>
  <c r="EG48" i="1"/>
  <c r="EK48" i="1"/>
  <c r="EO48" i="1"/>
  <c r="EC49" i="1"/>
  <c r="EG49" i="1"/>
  <c r="EK49" i="1"/>
  <c r="EO49" i="1"/>
  <c r="EC50" i="1"/>
  <c r="EG50" i="1"/>
  <c r="EK50" i="1"/>
  <c r="EO50" i="1"/>
  <c r="EC51" i="1"/>
  <c r="EG51" i="1"/>
  <c r="EK51" i="1"/>
  <c r="EO51" i="1"/>
  <c r="EC52" i="1"/>
  <c r="EG52" i="1"/>
  <c r="EK52" i="1"/>
  <c r="EO52" i="1"/>
  <c r="EC53" i="1"/>
  <c r="EG53" i="1"/>
  <c r="EK53" i="1"/>
  <c r="EO53" i="1"/>
  <c r="EC54" i="1"/>
  <c r="EG54" i="1"/>
  <c r="EK54" i="1"/>
  <c r="EO54" i="1"/>
  <c r="EC55" i="1"/>
  <c r="EG55" i="1"/>
  <c r="EK55" i="1"/>
  <c r="EO55" i="1"/>
  <c r="EC56" i="1"/>
  <c r="EG56" i="1"/>
  <c r="EK56" i="1"/>
  <c r="EO56" i="1"/>
  <c r="EC57" i="1"/>
  <c r="EG57" i="1"/>
  <c r="EK57" i="1"/>
  <c r="EO57" i="1"/>
  <c r="EC58" i="1"/>
  <c r="EG58" i="1"/>
  <c r="EK58" i="1"/>
  <c r="EO58" i="1"/>
  <c r="EC59" i="1"/>
  <c r="EG59" i="1"/>
  <c r="EK59" i="1"/>
  <c r="EO59" i="1"/>
  <c r="EC60" i="1"/>
  <c r="EG60" i="1"/>
  <c r="EK60" i="1"/>
  <c r="EO60" i="1"/>
  <c r="EC61" i="1"/>
  <c r="EG61" i="1"/>
  <c r="EK61" i="1"/>
  <c r="EO61" i="1"/>
  <c r="EC62" i="1"/>
  <c r="EG62" i="1"/>
  <c r="EK62" i="1"/>
  <c r="EO62" i="1"/>
  <c r="EC63" i="1"/>
  <c r="EG63" i="1"/>
  <c r="EA4" i="1"/>
  <c r="EA6" i="1"/>
  <c r="EA8" i="1"/>
  <c r="EA10" i="1"/>
  <c r="EA12" i="1"/>
  <c r="EA14" i="1"/>
  <c r="EA16" i="1"/>
  <c r="EA18" i="1"/>
  <c r="EA20" i="1"/>
  <c r="EA22" i="1"/>
  <c r="EG23" i="1"/>
  <c r="EE24" i="1"/>
  <c r="EP24" i="1"/>
  <c r="EJ25" i="1"/>
  <c r="EE26" i="1"/>
  <c r="EP26" i="1"/>
  <c r="EJ27" i="1"/>
  <c r="EE28" i="1"/>
  <c r="EP28" i="1"/>
  <c r="EJ29" i="1"/>
  <c r="EE30" i="1"/>
  <c r="EP30" i="1"/>
  <c r="EJ31" i="1"/>
  <c r="EE32" i="1"/>
  <c r="EP32" i="1"/>
  <c r="EJ33" i="1"/>
  <c r="EE34" i="1"/>
  <c r="EN34" i="1"/>
  <c r="EF35" i="1"/>
  <c r="EN35" i="1"/>
  <c r="EF36" i="1"/>
  <c r="EN36" i="1"/>
  <c r="EF37" i="1"/>
  <c r="EN37" i="1"/>
  <c r="EF38" i="1"/>
  <c r="EN38" i="1"/>
  <c r="EF39" i="1"/>
  <c r="EN39" i="1"/>
  <c r="EF40" i="1"/>
  <c r="EN40" i="1"/>
  <c r="EF41" i="1"/>
  <c r="EN41" i="1"/>
  <c r="EF42" i="1"/>
  <c r="EN42" i="1"/>
  <c r="EF43" i="1"/>
  <c r="EN43" i="1"/>
  <c r="EF44" i="1"/>
  <c r="EN44" i="1"/>
  <c r="EF45" i="1"/>
  <c r="EN45" i="1"/>
  <c r="EF46" i="1"/>
  <c r="EN46" i="1"/>
  <c r="EF47" i="1"/>
  <c r="EN47" i="1"/>
  <c r="EF48" i="1"/>
  <c r="EN48" i="1"/>
  <c r="EF49" i="1"/>
  <c r="EN49" i="1"/>
  <c r="EF50" i="1"/>
  <c r="EN50" i="1"/>
  <c r="EF51" i="1"/>
  <c r="EN51" i="1"/>
  <c r="EF52" i="1"/>
  <c r="EN52" i="1"/>
  <c r="EF53" i="1"/>
  <c r="EN53" i="1"/>
  <c r="EF54" i="1"/>
  <c r="EN54" i="1"/>
  <c r="EF55" i="1"/>
  <c r="EN55" i="1"/>
  <c r="EF56" i="1"/>
  <c r="EN56" i="1"/>
  <c r="EF57" i="1"/>
  <c r="EN57" i="1"/>
  <c r="EF58" i="1"/>
  <c r="EM58" i="1"/>
  <c r="EB59" i="1"/>
  <c r="EH59" i="1"/>
  <c r="EM59" i="1"/>
  <c r="EB60" i="1"/>
  <c r="EH60" i="1"/>
  <c r="EM60" i="1"/>
  <c r="EB61" i="1"/>
  <c r="EH61" i="1"/>
  <c r="EM61" i="1"/>
  <c r="EB62" i="1"/>
  <c r="EH62" i="1"/>
  <c r="EM62" i="1"/>
  <c r="EB63" i="1"/>
  <c r="EH63" i="1"/>
  <c r="EL63" i="1"/>
  <c r="EP63" i="1"/>
  <c r="ED64" i="1"/>
  <c r="EH64" i="1"/>
  <c r="EL64" i="1"/>
  <c r="EP64" i="1"/>
  <c r="ED65" i="1"/>
  <c r="EH65" i="1"/>
  <c r="EL65" i="1"/>
  <c r="EP65" i="1"/>
  <c r="ED66" i="1"/>
  <c r="EH66" i="1"/>
  <c r="EL66" i="1"/>
  <c r="EP66" i="1"/>
  <c r="ED67" i="1"/>
  <c r="EH67" i="1"/>
  <c r="EL67" i="1"/>
  <c r="EP67" i="1"/>
  <c r="ED68" i="1"/>
  <c r="EH68" i="1"/>
  <c r="EL68" i="1"/>
  <c r="EP68" i="1"/>
  <c r="ED69" i="1"/>
  <c r="EH69" i="1"/>
  <c r="EL69" i="1"/>
  <c r="EP69" i="1"/>
  <c r="ED70" i="1"/>
  <c r="EH70" i="1"/>
  <c r="EL70" i="1"/>
  <c r="EP70" i="1"/>
  <c r="ED71" i="1"/>
  <c r="EH71" i="1"/>
  <c r="EL71" i="1"/>
  <c r="EP71" i="1"/>
  <c r="ED72" i="1"/>
  <c r="EH72" i="1"/>
  <c r="EL72" i="1"/>
  <c r="EP72" i="1"/>
  <c r="ED73" i="1"/>
  <c r="EH73" i="1"/>
  <c r="EL73" i="1"/>
  <c r="EP73" i="1"/>
  <c r="ED74" i="1"/>
  <c r="EH74" i="1"/>
  <c r="EL74" i="1"/>
  <c r="EP74" i="1"/>
  <c r="ED75" i="1"/>
  <c r="EH75" i="1"/>
  <c r="EL75" i="1"/>
  <c r="EP75" i="1"/>
  <c r="ED76" i="1"/>
  <c r="EH76" i="1"/>
  <c r="EL76" i="1"/>
  <c r="EP76" i="1"/>
  <c r="ED77" i="1"/>
  <c r="EH77" i="1"/>
  <c r="EL77" i="1"/>
  <c r="EP77" i="1"/>
  <c r="ED78" i="1"/>
  <c r="EH78" i="1"/>
  <c r="EL78" i="1"/>
  <c r="EP78" i="1"/>
  <c r="ED79" i="1"/>
  <c r="EH79" i="1"/>
  <c r="EL79" i="1"/>
  <c r="EP79" i="1"/>
  <c r="ED80" i="1"/>
  <c r="EH80" i="1"/>
  <c r="EL80" i="1"/>
  <c r="EP80" i="1"/>
  <c r="ED81" i="1"/>
  <c r="EH81" i="1"/>
  <c r="EL81" i="1"/>
  <c r="EP81" i="1"/>
  <c r="ED82" i="1"/>
  <c r="EH82" i="1"/>
  <c r="EL82" i="1"/>
  <c r="EP82" i="1"/>
  <c r="ED83" i="1"/>
  <c r="EH83" i="1"/>
  <c r="EL3" i="1"/>
  <c r="EL5" i="1"/>
  <c r="EL7" i="1"/>
  <c r="EL9" i="1"/>
  <c r="EL11" i="1"/>
  <c r="EL13" i="1"/>
  <c r="EL15" i="1"/>
  <c r="EL17" i="1"/>
  <c r="EL19" i="1"/>
  <c r="EL21" i="1"/>
  <c r="EE23" i="1"/>
  <c r="ED24" i="1"/>
  <c r="EN24" i="1"/>
  <c r="EI25" i="1"/>
  <c r="ED26" i="1"/>
  <c r="EN26" i="1"/>
  <c r="EI27" i="1"/>
  <c r="ED28" i="1"/>
  <c r="EN28" i="1"/>
  <c r="EI29" i="1"/>
  <c r="ED30" i="1"/>
  <c r="EN30" i="1"/>
  <c r="EI31" i="1"/>
  <c r="ED32" i="1"/>
  <c r="EN32" i="1"/>
  <c r="EI33" i="1"/>
  <c r="ED34" i="1"/>
  <c r="EM34" i="1"/>
  <c r="EE35" i="1"/>
  <c r="EM35" i="1"/>
  <c r="EE36" i="1"/>
  <c r="EM36" i="1"/>
  <c r="EE37" i="1"/>
  <c r="EM37" i="1"/>
  <c r="EE38" i="1"/>
  <c r="EM38" i="1"/>
  <c r="EE39" i="1"/>
  <c r="EM39" i="1"/>
  <c r="EE40" i="1"/>
  <c r="EM40" i="1"/>
  <c r="EE41" i="1"/>
  <c r="EM41" i="1"/>
  <c r="EE42" i="1"/>
  <c r="EM42" i="1"/>
  <c r="EE43" i="1"/>
  <c r="EM43" i="1"/>
  <c r="EE44" i="1"/>
  <c r="EM44" i="1"/>
  <c r="EE45" i="1"/>
  <c r="EM45" i="1"/>
  <c r="EE46" i="1"/>
  <c r="EM46" i="1"/>
  <c r="EE47" i="1"/>
  <c r="EM47" i="1"/>
  <c r="EE48" i="1"/>
  <c r="EM48" i="1"/>
  <c r="EE49" i="1"/>
  <c r="EM49" i="1"/>
  <c r="EE50" i="1"/>
  <c r="EM50" i="1"/>
  <c r="EE51" i="1"/>
  <c r="EM51" i="1"/>
  <c r="EE52" i="1"/>
  <c r="EM52" i="1"/>
  <c r="EE53" i="1"/>
  <c r="EM53" i="1"/>
  <c r="EE54" i="1"/>
  <c r="EM54" i="1"/>
  <c r="EE55" i="1"/>
  <c r="EM55" i="1"/>
  <c r="EE56" i="1"/>
  <c r="EM56" i="1"/>
  <c r="EE57" i="1"/>
  <c r="EM57" i="1"/>
  <c r="EE58" i="1"/>
  <c r="EL58" i="1"/>
  <c r="EA59" i="1"/>
  <c r="EF59" i="1"/>
  <c r="EL59" i="1"/>
  <c r="EA60" i="1"/>
  <c r="EF60" i="1"/>
  <c r="EL60" i="1"/>
  <c r="EA61" i="1"/>
  <c r="EF61" i="1"/>
  <c r="EL61" i="1"/>
  <c r="EA62" i="1"/>
  <c r="EF62" i="1"/>
  <c r="EL62" i="1"/>
  <c r="EA63" i="1"/>
  <c r="EF63" i="1"/>
  <c r="EK63" i="1"/>
  <c r="EO63" i="1"/>
  <c r="EC64" i="1"/>
  <c r="EG64" i="1"/>
  <c r="EK64" i="1"/>
  <c r="EO64" i="1"/>
  <c r="EC65" i="1"/>
  <c r="EG65" i="1"/>
  <c r="EK65" i="1"/>
  <c r="EO65" i="1"/>
  <c r="EC66" i="1"/>
  <c r="EG66" i="1"/>
  <c r="EK66" i="1"/>
  <c r="EO66" i="1"/>
  <c r="EC67" i="1"/>
  <c r="EG67" i="1"/>
  <c r="EK67" i="1"/>
  <c r="EO67" i="1"/>
  <c r="EC68" i="1"/>
  <c r="EG68" i="1"/>
  <c r="EK68" i="1"/>
  <c r="EO68" i="1"/>
  <c r="EC69" i="1"/>
  <c r="EG69" i="1"/>
  <c r="EK69" i="1"/>
  <c r="EO69" i="1"/>
  <c r="EC70" i="1"/>
  <c r="EG70" i="1"/>
  <c r="EK70" i="1"/>
  <c r="EO70" i="1"/>
  <c r="EC71" i="1"/>
  <c r="EG71" i="1"/>
  <c r="EK71" i="1"/>
  <c r="EO71" i="1"/>
  <c r="EC72" i="1"/>
  <c r="EG72" i="1"/>
  <c r="EK72" i="1"/>
  <c r="EO72" i="1"/>
  <c r="EC73" i="1"/>
  <c r="EG73" i="1"/>
  <c r="EK73" i="1"/>
  <c r="EO73" i="1"/>
  <c r="EC74" i="1"/>
  <c r="EG74" i="1"/>
  <c r="EK74" i="1"/>
  <c r="EO74" i="1"/>
  <c r="EC75" i="1"/>
  <c r="EG75" i="1"/>
  <c r="EK75" i="1"/>
  <c r="EO75" i="1"/>
  <c r="EC76" i="1"/>
  <c r="EG76" i="1"/>
  <c r="EK76" i="1"/>
  <c r="EO76" i="1"/>
  <c r="EC77" i="1"/>
  <c r="EG77" i="1"/>
  <c r="EK77" i="1"/>
  <c r="EO77" i="1"/>
  <c r="EC78" i="1"/>
  <c r="EG78" i="1"/>
  <c r="EK78" i="1"/>
  <c r="EO78" i="1"/>
  <c r="EC79" i="1"/>
  <c r="EG79" i="1"/>
  <c r="EK79" i="1"/>
  <c r="EO79" i="1"/>
  <c r="EC80" i="1"/>
  <c r="EG80" i="1"/>
  <c r="EK80" i="1"/>
  <c r="EO80" i="1"/>
  <c r="EC81" i="1"/>
  <c r="EG81" i="1"/>
  <c r="EK81" i="1"/>
  <c r="EO81" i="1"/>
  <c r="EC82" i="1"/>
  <c r="EG82" i="1"/>
  <c r="EK82" i="1"/>
  <c r="EO82" i="1"/>
  <c r="EC83" i="1"/>
  <c r="EG83" i="1"/>
  <c r="EK83" i="1"/>
  <c r="EO83" i="1"/>
  <c r="EC84" i="1"/>
  <c r="EG84" i="1"/>
  <c r="EK84" i="1"/>
  <c r="EO84" i="1"/>
  <c r="EC85" i="1"/>
  <c r="EG85" i="1"/>
  <c r="EK85" i="1"/>
  <c r="EO85" i="1"/>
  <c r="EC86" i="1"/>
  <c r="EG86" i="1"/>
  <c r="EK86" i="1"/>
  <c r="EO86" i="1"/>
  <c r="EC87" i="1"/>
  <c r="EG87" i="1"/>
  <c r="EK87" i="1"/>
  <c r="EO87" i="1"/>
  <c r="EC88" i="1"/>
  <c r="EG88" i="1"/>
  <c r="EK88" i="1"/>
  <c r="EA5" i="1"/>
  <c r="EA9" i="1"/>
  <c r="EA13" i="1"/>
  <c r="EA17" i="1"/>
  <c r="EA21" i="1"/>
  <c r="EO23" i="1"/>
  <c r="EE25" i="1"/>
  <c r="EJ26" i="1"/>
  <c r="EP27" i="1"/>
  <c r="EE29" i="1"/>
  <c r="EJ30" i="1"/>
  <c r="EP31" i="1"/>
  <c r="EE33" i="1"/>
  <c r="EJ34" i="1"/>
  <c r="EJ35" i="1"/>
  <c r="EJ36" i="1"/>
  <c r="EJ37" i="1"/>
  <c r="EJ38" i="1"/>
  <c r="EJ39" i="1"/>
  <c r="EJ40" i="1"/>
  <c r="EJ41" i="1"/>
  <c r="EJ42" i="1"/>
  <c r="EJ43" i="1"/>
  <c r="EJ44" i="1"/>
  <c r="EJ45" i="1"/>
  <c r="EJ46" i="1"/>
  <c r="EJ47" i="1"/>
  <c r="EJ48" i="1"/>
  <c r="EJ49" i="1"/>
  <c r="EJ50" i="1"/>
  <c r="EJ51" i="1"/>
  <c r="EJ52" i="1"/>
  <c r="EJ53" i="1"/>
  <c r="EJ54" i="1"/>
  <c r="EJ55" i="1"/>
  <c r="EJ56" i="1"/>
  <c r="EJ57" i="1"/>
  <c r="EJ58" i="1"/>
  <c r="EE59" i="1"/>
  <c r="EP59" i="1"/>
  <c r="EJ60" i="1"/>
  <c r="EE61" i="1"/>
  <c r="EP61" i="1"/>
  <c r="EJ62" i="1"/>
  <c r="EE63" i="1"/>
  <c r="EN63" i="1"/>
  <c r="EF64" i="1"/>
  <c r="EN64" i="1"/>
  <c r="EF65" i="1"/>
  <c r="EN65" i="1"/>
  <c r="EF66" i="1"/>
  <c r="EN66" i="1"/>
  <c r="EF67" i="1"/>
  <c r="EN67" i="1"/>
  <c r="EF68" i="1"/>
  <c r="EN68" i="1"/>
  <c r="EF69" i="1"/>
  <c r="EN69" i="1"/>
  <c r="EF70" i="1"/>
  <c r="EN70" i="1"/>
  <c r="EF71" i="1"/>
  <c r="EN71" i="1"/>
  <c r="EF72" i="1"/>
  <c r="EN72" i="1"/>
  <c r="EF73" i="1"/>
  <c r="EN73" i="1"/>
  <c r="EF74" i="1"/>
  <c r="EN74" i="1"/>
  <c r="EF75" i="1"/>
  <c r="EN75" i="1"/>
  <c r="EF76" i="1"/>
  <c r="EN76" i="1"/>
  <c r="EF77" i="1"/>
  <c r="EN77" i="1"/>
  <c r="EF78" i="1"/>
  <c r="EN78" i="1"/>
  <c r="EF79" i="1"/>
  <c r="EN79" i="1"/>
  <c r="EF80" i="1"/>
  <c r="EN80" i="1"/>
  <c r="EF81" i="1"/>
  <c r="EN81" i="1"/>
  <c r="EF82" i="1"/>
  <c r="EN82" i="1"/>
  <c r="EF83" i="1"/>
  <c r="EM83" i="1"/>
  <c r="EL6" i="1"/>
  <c r="EL10" i="1"/>
  <c r="EL14" i="1"/>
  <c r="EL18" i="1"/>
  <c r="EL22" i="1"/>
  <c r="EI24" i="1"/>
  <c r="EN25" i="1"/>
  <c r="ED27" i="1"/>
  <c r="EI28" i="1"/>
  <c r="EN29" i="1"/>
  <c r="ED31" i="1"/>
  <c r="EI32" i="1"/>
  <c r="EN33" i="1"/>
  <c r="EA35" i="1"/>
  <c r="EA36" i="1"/>
  <c r="EA37" i="1"/>
  <c r="EA38" i="1"/>
  <c r="EA39" i="1"/>
  <c r="EA40" i="1"/>
  <c r="EA41" i="1"/>
  <c r="EA42" i="1"/>
  <c r="EA43" i="1"/>
  <c r="EA44" i="1"/>
  <c r="EA45" i="1"/>
  <c r="EA46" i="1"/>
  <c r="EA47" i="1"/>
  <c r="EA48" i="1"/>
  <c r="EA49" i="1"/>
  <c r="EA50" i="1"/>
  <c r="EA51" i="1"/>
  <c r="EA52" i="1"/>
  <c r="EA53" i="1"/>
  <c r="EA54" i="1"/>
  <c r="EA55" i="1"/>
  <c r="EA56" i="1"/>
  <c r="EA57" i="1"/>
  <c r="EA58" i="1"/>
  <c r="EN58" i="1"/>
  <c r="EI59" i="1"/>
  <c r="ED60" i="1"/>
  <c r="EN60" i="1"/>
  <c r="EI61" i="1"/>
  <c r="ED62" i="1"/>
  <c r="EN62" i="1"/>
  <c r="EI63" i="1"/>
  <c r="EA64" i="1"/>
  <c r="EI64" i="1"/>
  <c r="EA65" i="1"/>
  <c r="EI65" i="1"/>
  <c r="EA66" i="1"/>
  <c r="EI66" i="1"/>
  <c r="EA67" i="1"/>
  <c r="EI67" i="1"/>
  <c r="EA68" i="1"/>
  <c r="EI68" i="1"/>
  <c r="EA69" i="1"/>
  <c r="EI69" i="1"/>
  <c r="EA70" i="1"/>
  <c r="EI70" i="1"/>
  <c r="EA71" i="1"/>
  <c r="EI71" i="1"/>
  <c r="EA72" i="1"/>
  <c r="EI72" i="1"/>
  <c r="EA73" i="1"/>
  <c r="EI73" i="1"/>
  <c r="EA74" i="1"/>
  <c r="EI74" i="1"/>
  <c r="EA75" i="1"/>
  <c r="EI75" i="1"/>
  <c r="EA76" i="1"/>
  <c r="EI76" i="1"/>
  <c r="EA77" i="1"/>
  <c r="EI77" i="1"/>
  <c r="EA78" i="1"/>
  <c r="EI78" i="1"/>
  <c r="EA79" i="1"/>
  <c r="EI79" i="1"/>
  <c r="EA80" i="1"/>
  <c r="EI80" i="1"/>
  <c r="EA81" i="1"/>
  <c r="EI81" i="1"/>
  <c r="EA82" i="1"/>
  <c r="EI82" i="1"/>
  <c r="EA83" i="1"/>
  <c r="EI83" i="1"/>
  <c r="EA7" i="1"/>
  <c r="EA15" i="1"/>
  <c r="EP22" i="1"/>
  <c r="EP25" i="1"/>
  <c r="EJ28" i="1"/>
  <c r="EE31" i="1"/>
  <c r="EP33" i="1"/>
  <c r="EB36" i="1"/>
  <c r="EB38" i="1"/>
  <c r="EB40" i="1"/>
  <c r="EB42" i="1"/>
  <c r="EB44" i="1"/>
  <c r="EB46" i="1"/>
  <c r="EB48" i="1"/>
  <c r="EB50" i="1"/>
  <c r="EB52" i="1"/>
  <c r="EB54" i="1"/>
  <c r="EB56" i="1"/>
  <c r="EB58" i="1"/>
  <c r="EJ59" i="1"/>
  <c r="EP60" i="1"/>
  <c r="EE62" i="1"/>
  <c r="EJ63" i="1"/>
  <c r="EJ64" i="1"/>
  <c r="EJ65" i="1"/>
  <c r="EJ66" i="1"/>
  <c r="EJ67" i="1"/>
  <c r="EJ68" i="1"/>
  <c r="EJ69" i="1"/>
  <c r="EJ70" i="1"/>
  <c r="EJ71" i="1"/>
  <c r="EJ72" i="1"/>
  <c r="EJ73" i="1"/>
  <c r="EJ74" i="1"/>
  <c r="EJ75" i="1"/>
  <c r="EJ76" i="1"/>
  <c r="EJ77" i="1"/>
  <c r="EJ78" i="1"/>
  <c r="EJ79" i="1"/>
  <c r="EJ80" i="1"/>
  <c r="EJ81" i="1"/>
  <c r="EJ82" i="1"/>
  <c r="EJ83" i="1"/>
  <c r="EA84" i="1"/>
  <c r="EF84" i="1"/>
  <c r="EL84" i="1"/>
  <c r="EA85" i="1"/>
  <c r="EF85" i="1"/>
  <c r="EL85" i="1"/>
  <c r="EA86" i="1"/>
  <c r="EF86" i="1"/>
  <c r="EL86" i="1"/>
  <c r="EA87" i="1"/>
  <c r="EF87" i="1"/>
  <c r="EL87" i="1"/>
  <c r="EA88" i="1"/>
  <c r="EF88" i="1"/>
  <c r="EL88" i="1"/>
  <c r="EP88" i="1"/>
  <c r="ED89" i="1"/>
  <c r="EH89" i="1"/>
  <c r="EL89" i="1"/>
  <c r="EP89" i="1"/>
  <c r="ED90" i="1"/>
  <c r="EH90" i="1"/>
  <c r="EL90" i="1"/>
  <c r="EP90" i="1"/>
  <c r="ED91" i="1"/>
  <c r="EH91" i="1"/>
  <c r="EL91" i="1"/>
  <c r="EP91" i="1"/>
  <c r="ED92" i="1"/>
  <c r="EH92" i="1"/>
  <c r="EL92" i="1"/>
  <c r="EP92" i="1"/>
  <c r="ED93" i="1"/>
  <c r="EH93" i="1"/>
  <c r="EL93" i="1"/>
  <c r="EP93" i="1"/>
  <c r="ED94" i="1"/>
  <c r="EH94" i="1"/>
  <c r="EL94" i="1"/>
  <c r="EP94" i="1"/>
  <c r="ED95" i="1"/>
  <c r="EH95" i="1"/>
  <c r="EL95" i="1"/>
  <c r="EP95" i="1"/>
  <c r="ED96" i="1"/>
  <c r="EH96" i="1"/>
  <c r="EL96" i="1"/>
  <c r="EP96" i="1"/>
  <c r="ED97" i="1"/>
  <c r="EH97" i="1"/>
  <c r="EL97" i="1"/>
  <c r="EP97" i="1"/>
  <c r="ED98" i="1"/>
  <c r="EH98" i="1"/>
  <c r="EL98" i="1"/>
  <c r="EP98" i="1"/>
  <c r="ED99" i="1"/>
  <c r="EH99" i="1"/>
  <c r="EL99" i="1"/>
  <c r="EP99" i="1"/>
  <c r="ED100" i="1"/>
  <c r="EH100" i="1"/>
  <c r="EL100" i="1"/>
  <c r="EP100" i="1"/>
  <c r="ED101" i="1"/>
  <c r="EH101" i="1"/>
  <c r="EL101" i="1"/>
  <c r="EP101" i="1"/>
  <c r="ED102" i="1"/>
  <c r="EH102" i="1"/>
  <c r="EL102" i="1"/>
  <c r="EP102" i="1"/>
  <c r="ED103" i="1"/>
  <c r="EH103" i="1"/>
  <c r="EL103" i="1"/>
  <c r="EP103" i="1"/>
  <c r="ED104" i="1"/>
  <c r="EH104" i="1"/>
  <c r="EL104" i="1"/>
  <c r="EP104" i="1"/>
  <c r="ED105" i="1"/>
  <c r="EH105" i="1"/>
  <c r="EL105" i="1"/>
  <c r="EP105" i="1"/>
  <c r="ED106" i="1"/>
  <c r="EH106" i="1"/>
  <c r="EL106" i="1"/>
  <c r="EP106" i="1"/>
  <c r="ED107" i="1"/>
  <c r="EH107" i="1"/>
  <c r="EL107" i="1"/>
  <c r="EP107" i="1"/>
  <c r="ED108" i="1"/>
  <c r="EH108" i="1"/>
  <c r="EL108" i="1"/>
  <c r="EP108" i="1"/>
  <c r="ED109" i="1"/>
  <c r="EH109" i="1"/>
  <c r="EL109" i="1"/>
  <c r="EP109" i="1"/>
  <c r="ED110" i="1"/>
  <c r="EH110" i="1"/>
  <c r="EL110" i="1"/>
  <c r="EP110" i="1"/>
  <c r="ED111" i="1"/>
  <c r="EH111" i="1"/>
  <c r="EL111" i="1"/>
  <c r="EP111" i="1"/>
  <c r="ED112" i="1"/>
  <c r="EH112" i="1"/>
  <c r="EL112" i="1"/>
  <c r="EP112" i="1"/>
  <c r="ED113" i="1"/>
  <c r="EH113" i="1"/>
  <c r="EL113" i="1"/>
  <c r="EP113" i="1"/>
  <c r="ED114" i="1"/>
  <c r="EH114" i="1"/>
  <c r="EL114" i="1"/>
  <c r="EP114" i="1"/>
  <c r="ED115" i="1"/>
  <c r="EH115" i="1"/>
  <c r="EL115" i="1"/>
  <c r="EP115" i="1"/>
  <c r="ED116" i="1"/>
  <c r="EH116" i="1"/>
  <c r="EL116" i="1"/>
  <c r="EP116" i="1"/>
  <c r="EL8" i="1"/>
  <c r="EL16" i="1"/>
  <c r="EL23" i="1"/>
  <c r="EI26" i="1"/>
  <c r="ED29" i="1"/>
  <c r="EN31" i="1"/>
  <c r="EI34" i="1"/>
  <c r="EI36" i="1"/>
  <c r="EI38" i="1"/>
  <c r="EI40" i="1"/>
  <c r="EI42" i="1"/>
  <c r="EI44" i="1"/>
  <c r="EI46" i="1"/>
  <c r="EI48" i="1"/>
  <c r="EI50" i="1"/>
  <c r="EI52" i="1"/>
  <c r="EI54" i="1"/>
  <c r="EI56" i="1"/>
  <c r="EI58" i="1"/>
  <c r="EN59" i="1"/>
  <c r="ED61" i="1"/>
  <c r="EI62" i="1"/>
  <c r="EM63" i="1"/>
  <c r="EM64" i="1"/>
  <c r="EM65" i="1"/>
  <c r="EM66" i="1"/>
  <c r="EM67" i="1"/>
  <c r="EM68" i="1"/>
  <c r="EM69" i="1"/>
  <c r="EM70" i="1"/>
  <c r="EM71" i="1"/>
  <c r="EM72" i="1"/>
  <c r="EM73" i="1"/>
  <c r="EM74" i="1"/>
  <c r="EM75" i="1"/>
  <c r="EM76" i="1"/>
  <c r="EM77" i="1"/>
  <c r="EM78" i="1"/>
  <c r="EM79" i="1"/>
  <c r="EM80" i="1"/>
  <c r="EM81" i="1"/>
  <c r="EM82" i="1"/>
  <c r="EL83" i="1"/>
  <c r="EB84" i="1"/>
  <c r="EH84" i="1"/>
  <c r="EM84" i="1"/>
  <c r="EB85" i="1"/>
  <c r="EH85" i="1"/>
  <c r="EM85" i="1"/>
  <c r="EB86" i="1"/>
  <c r="EH86" i="1"/>
  <c r="EM86" i="1"/>
  <c r="EB87" i="1"/>
  <c r="EH87" i="1"/>
  <c r="EM87" i="1"/>
  <c r="EB88" i="1"/>
  <c r="EH88" i="1"/>
  <c r="EM88" i="1"/>
  <c r="EA89" i="1"/>
  <c r="EE89" i="1"/>
  <c r="EI89" i="1"/>
  <c r="EM89" i="1"/>
  <c r="EA90" i="1"/>
  <c r="EE90" i="1"/>
  <c r="EI90" i="1"/>
  <c r="EM90" i="1"/>
  <c r="EA91" i="1"/>
  <c r="EE91" i="1"/>
  <c r="EI91" i="1"/>
  <c r="EM91" i="1"/>
  <c r="EA92" i="1"/>
  <c r="EE92" i="1"/>
  <c r="EI92" i="1"/>
  <c r="EM92" i="1"/>
  <c r="EA93" i="1"/>
  <c r="EE93" i="1"/>
  <c r="EI93" i="1"/>
  <c r="EM93" i="1"/>
  <c r="EA94" i="1"/>
  <c r="EE94" i="1"/>
  <c r="EI94" i="1"/>
  <c r="EM94" i="1"/>
  <c r="EA95" i="1"/>
  <c r="EE95" i="1"/>
  <c r="EI95" i="1"/>
  <c r="EM95" i="1"/>
  <c r="EA96" i="1"/>
  <c r="EE96" i="1"/>
  <c r="EI96" i="1"/>
  <c r="EM96" i="1"/>
  <c r="EA97" i="1"/>
  <c r="EE97" i="1"/>
  <c r="EI97" i="1"/>
  <c r="EM97" i="1"/>
  <c r="EA98" i="1"/>
  <c r="EE98" i="1"/>
  <c r="EI98" i="1"/>
  <c r="EM98" i="1"/>
  <c r="EA99" i="1"/>
  <c r="EE99" i="1"/>
  <c r="EI99" i="1"/>
  <c r="EM99" i="1"/>
  <c r="EA100" i="1"/>
  <c r="EE100" i="1"/>
  <c r="EI100" i="1"/>
  <c r="EM100" i="1"/>
  <c r="EA101" i="1"/>
  <c r="EE101" i="1"/>
  <c r="EI101" i="1"/>
  <c r="EM101" i="1"/>
  <c r="EA102" i="1"/>
  <c r="EE102" i="1"/>
  <c r="EI102" i="1"/>
  <c r="EM102" i="1"/>
  <c r="EA103" i="1"/>
  <c r="EE103" i="1"/>
  <c r="EI103" i="1"/>
  <c r="EM103" i="1"/>
  <c r="EA104" i="1"/>
  <c r="EE104" i="1"/>
  <c r="EI104" i="1"/>
  <c r="EM104" i="1"/>
  <c r="EA105" i="1"/>
  <c r="EE105" i="1"/>
  <c r="EI105" i="1"/>
  <c r="EM105" i="1"/>
  <c r="EA106" i="1"/>
  <c r="EE106" i="1"/>
  <c r="EI106" i="1"/>
  <c r="EM106" i="1"/>
  <c r="EA107" i="1"/>
  <c r="EE107" i="1"/>
  <c r="EI107" i="1"/>
  <c r="EM107" i="1"/>
  <c r="EA108" i="1"/>
  <c r="EE108" i="1"/>
  <c r="EI108" i="1"/>
  <c r="EM108" i="1"/>
  <c r="EA109" i="1"/>
  <c r="EE109" i="1"/>
  <c r="EI109" i="1"/>
  <c r="EM109" i="1"/>
  <c r="EA110" i="1"/>
  <c r="EE110" i="1"/>
  <c r="EI110" i="1"/>
  <c r="EM110" i="1"/>
  <c r="EA111" i="1"/>
  <c r="EE111" i="1"/>
  <c r="EI111" i="1"/>
  <c r="EM111" i="1"/>
  <c r="EA112" i="1"/>
  <c r="EE112" i="1"/>
  <c r="EI112" i="1"/>
  <c r="EM112" i="1"/>
  <c r="EA113" i="1"/>
  <c r="EE113" i="1"/>
  <c r="EI113" i="1"/>
  <c r="EM113" i="1"/>
  <c r="EA114" i="1"/>
  <c r="EE114" i="1"/>
  <c r="EI114" i="1"/>
  <c r="EM114" i="1"/>
  <c r="EA115" i="1"/>
  <c r="EE115" i="1"/>
  <c r="EI115" i="1"/>
  <c r="EM115" i="1"/>
  <c r="EA116" i="1"/>
  <c r="EE116" i="1"/>
  <c r="EI116" i="1"/>
  <c r="EM116" i="1"/>
  <c r="EA11" i="1"/>
  <c r="EJ24" i="1"/>
  <c r="EP29" i="1"/>
  <c r="EB35" i="1"/>
  <c r="EB39" i="1"/>
  <c r="EB43" i="1"/>
  <c r="EB47" i="1"/>
  <c r="EB51" i="1"/>
  <c r="EB55" i="1"/>
  <c r="EP58" i="1"/>
  <c r="EJ61" i="1"/>
  <c r="EB64" i="1"/>
  <c r="EB66" i="1"/>
  <c r="EB68" i="1"/>
  <c r="EB70" i="1"/>
  <c r="EB72" i="1"/>
  <c r="EB74" i="1"/>
  <c r="EB76" i="1"/>
  <c r="EB78" i="1"/>
  <c r="EB80" i="1"/>
  <c r="EB82" i="1"/>
  <c r="EN83" i="1"/>
  <c r="EI84" i="1"/>
  <c r="ED85" i="1"/>
  <c r="EN85" i="1"/>
  <c r="EI86" i="1"/>
  <c r="ED87" i="1"/>
  <c r="EN87" i="1"/>
  <c r="EI88" i="1"/>
  <c r="EB89" i="1"/>
  <c r="EJ89" i="1"/>
  <c r="EB90" i="1"/>
  <c r="EJ90" i="1"/>
  <c r="EB91" i="1"/>
  <c r="EJ91" i="1"/>
  <c r="EB92" i="1"/>
  <c r="EJ92" i="1"/>
  <c r="EB93" i="1"/>
  <c r="EJ93" i="1"/>
  <c r="EB94" i="1"/>
  <c r="EJ94" i="1"/>
  <c r="EB95" i="1"/>
  <c r="EJ95" i="1"/>
  <c r="EB96" i="1"/>
  <c r="EJ96" i="1"/>
  <c r="EB97" i="1"/>
  <c r="EJ97" i="1"/>
  <c r="EB98" i="1"/>
  <c r="EJ98" i="1"/>
  <c r="EB99" i="1"/>
  <c r="EJ99" i="1"/>
  <c r="EB100" i="1"/>
  <c r="EJ100" i="1"/>
  <c r="EB101" i="1"/>
  <c r="EJ101" i="1"/>
  <c r="EB102" i="1"/>
  <c r="EJ102" i="1"/>
  <c r="EB103" i="1"/>
  <c r="EJ103" i="1"/>
  <c r="EB104" i="1"/>
  <c r="EJ104" i="1"/>
  <c r="EB105" i="1"/>
  <c r="EJ105" i="1"/>
  <c r="EB106" i="1"/>
  <c r="EJ106" i="1"/>
  <c r="EB107" i="1"/>
  <c r="EJ107" i="1"/>
  <c r="EB108" i="1"/>
  <c r="EJ108" i="1"/>
  <c r="EB109" i="1"/>
  <c r="EJ109" i="1"/>
  <c r="EB110" i="1"/>
  <c r="EJ110" i="1"/>
  <c r="EB111" i="1"/>
  <c r="EJ111" i="1"/>
  <c r="EB112" i="1"/>
  <c r="EJ112" i="1"/>
  <c r="EB113" i="1"/>
  <c r="EJ113" i="1"/>
  <c r="EB114" i="1"/>
  <c r="EJ114" i="1"/>
  <c r="EB115" i="1"/>
  <c r="EJ115" i="1"/>
  <c r="EB116" i="1"/>
  <c r="EJ116" i="1"/>
  <c r="EA117" i="1"/>
  <c r="EE117" i="1"/>
  <c r="EI117" i="1"/>
  <c r="EM117" i="1"/>
  <c r="EA118" i="1"/>
  <c r="EE118" i="1"/>
  <c r="EI118" i="1"/>
  <c r="EM118" i="1"/>
  <c r="EA119" i="1"/>
  <c r="EE119" i="1"/>
  <c r="EI119" i="1"/>
  <c r="EM119" i="1"/>
  <c r="EA120" i="1"/>
  <c r="EE120" i="1"/>
  <c r="EI120" i="1"/>
  <c r="EM120" i="1"/>
  <c r="EA121" i="1"/>
  <c r="EE121" i="1"/>
  <c r="EI121" i="1"/>
  <c r="EM121" i="1"/>
  <c r="EA122" i="1"/>
  <c r="EE122" i="1"/>
  <c r="EI122" i="1"/>
  <c r="EM122" i="1"/>
  <c r="EA123" i="1"/>
  <c r="EE123" i="1"/>
  <c r="EI123" i="1"/>
  <c r="EM123" i="1"/>
  <c r="EA124" i="1"/>
  <c r="EE124" i="1"/>
  <c r="EI124" i="1"/>
  <c r="EM124" i="1"/>
  <c r="EA125" i="1"/>
  <c r="EE125" i="1"/>
  <c r="EI125" i="1"/>
  <c r="EM125" i="1"/>
  <c r="EA126" i="1"/>
  <c r="EE126" i="1"/>
  <c r="EI126" i="1"/>
  <c r="EM126" i="1"/>
  <c r="EA127" i="1"/>
  <c r="EE127" i="1"/>
  <c r="EI127" i="1"/>
  <c r="EM127" i="1"/>
  <c r="EA128" i="1"/>
  <c r="EE128" i="1"/>
  <c r="EI128" i="1"/>
  <c r="EM128" i="1"/>
  <c r="EA129" i="1"/>
  <c r="EE129" i="1"/>
  <c r="EI129" i="1"/>
  <c r="EM129" i="1"/>
  <c r="EA130" i="1"/>
  <c r="EE130" i="1"/>
  <c r="EI130" i="1"/>
  <c r="EM130" i="1"/>
  <c r="EA131" i="1"/>
  <c r="EE131" i="1"/>
  <c r="EI131" i="1"/>
  <c r="EM131" i="1"/>
  <c r="EA132" i="1"/>
  <c r="EE132" i="1"/>
  <c r="EI132" i="1"/>
  <c r="EM132" i="1"/>
  <c r="EA133" i="1"/>
  <c r="EE133" i="1"/>
  <c r="EI133" i="1"/>
  <c r="EM133" i="1"/>
  <c r="EA134" i="1"/>
  <c r="EE134" i="1"/>
  <c r="EI134" i="1"/>
  <c r="EM134" i="1"/>
  <c r="EA135" i="1"/>
  <c r="EE135" i="1"/>
  <c r="EI135" i="1"/>
  <c r="EM135" i="1"/>
  <c r="EA136" i="1"/>
  <c r="EE136" i="1"/>
  <c r="EI136" i="1"/>
  <c r="EM136" i="1"/>
  <c r="EA137" i="1"/>
  <c r="EE137" i="1"/>
  <c r="EI137" i="1"/>
  <c r="EM137" i="1"/>
  <c r="EA138" i="1"/>
  <c r="EE138" i="1"/>
  <c r="EI138" i="1"/>
  <c r="EM138" i="1"/>
  <c r="EA139" i="1"/>
  <c r="EE139" i="1"/>
  <c r="EI139" i="1"/>
  <c r="EM139" i="1"/>
  <c r="EA140" i="1"/>
  <c r="EE140" i="1"/>
  <c r="EI140" i="1"/>
  <c r="EM140" i="1"/>
  <c r="EA141" i="1"/>
  <c r="EE141" i="1"/>
  <c r="EI141" i="1"/>
  <c r="EM141" i="1"/>
  <c r="EA142" i="1"/>
  <c r="EE142" i="1"/>
  <c r="EI142" i="1"/>
  <c r="EM142" i="1"/>
  <c r="EA143" i="1"/>
  <c r="EE143" i="1"/>
  <c r="EI143" i="1"/>
  <c r="EM143" i="1"/>
  <c r="EA144" i="1"/>
  <c r="EE144" i="1"/>
  <c r="EI144" i="1"/>
  <c r="EM144" i="1"/>
  <c r="EA145" i="1"/>
  <c r="EE145" i="1"/>
  <c r="EI145" i="1"/>
  <c r="EM145" i="1"/>
  <c r="EA146" i="1"/>
  <c r="EE146" i="1"/>
  <c r="EI146" i="1"/>
  <c r="EM146" i="1"/>
  <c r="EA147" i="1"/>
  <c r="EE147" i="1"/>
  <c r="EI147" i="1"/>
  <c r="EM147" i="1"/>
  <c r="EA148" i="1"/>
  <c r="EE148" i="1"/>
  <c r="EI148" i="1"/>
  <c r="EM148" i="1"/>
  <c r="EA149" i="1"/>
  <c r="EE149" i="1"/>
  <c r="EI149" i="1"/>
  <c r="EM149" i="1"/>
  <c r="EA150" i="1"/>
  <c r="EE150" i="1"/>
  <c r="EI150" i="1"/>
  <c r="EM150" i="1"/>
  <c r="EA151" i="1"/>
  <c r="EE151" i="1"/>
  <c r="EI151" i="1"/>
  <c r="EM151" i="1"/>
  <c r="EA152" i="1"/>
  <c r="EE152" i="1"/>
  <c r="EI152" i="1"/>
  <c r="EM152" i="1"/>
  <c r="EA153" i="1"/>
  <c r="EE153" i="1"/>
  <c r="EI153" i="1"/>
  <c r="EM153" i="1"/>
  <c r="EA154" i="1"/>
  <c r="EE154" i="1"/>
  <c r="EI154" i="1"/>
  <c r="EM154" i="1"/>
  <c r="EA155" i="1"/>
  <c r="EE155" i="1"/>
  <c r="EI155" i="1"/>
  <c r="EM155" i="1"/>
  <c r="EA156" i="1"/>
  <c r="EE156" i="1"/>
  <c r="EI156" i="1"/>
  <c r="EM156" i="1"/>
  <c r="EA157" i="1"/>
  <c r="EE157" i="1"/>
  <c r="EI157" i="1"/>
  <c r="EM157" i="1"/>
  <c r="EA158" i="1"/>
  <c r="EE158" i="1"/>
  <c r="EI158" i="1"/>
  <c r="EM158" i="1"/>
  <c r="EA159" i="1"/>
  <c r="EE159" i="1"/>
  <c r="EI159" i="1"/>
  <c r="EM159" i="1"/>
  <c r="EA160" i="1"/>
  <c r="EE160" i="1"/>
  <c r="EI160" i="1"/>
  <c r="EM160" i="1"/>
  <c r="EA161" i="1"/>
  <c r="EE161" i="1"/>
  <c r="EI161" i="1"/>
  <c r="EM161" i="1"/>
  <c r="EA162" i="1"/>
  <c r="EE162" i="1"/>
  <c r="EI162" i="1"/>
  <c r="EM162" i="1"/>
  <c r="EA163" i="1"/>
  <c r="EE163" i="1"/>
  <c r="EI163" i="1"/>
  <c r="EM163" i="1"/>
  <c r="EA164" i="1"/>
  <c r="EE164" i="1"/>
  <c r="EI164" i="1"/>
  <c r="EM164" i="1"/>
  <c r="EA165" i="1"/>
  <c r="EE165" i="1"/>
  <c r="EI165" i="1"/>
  <c r="EM165" i="1"/>
  <c r="EA166" i="1"/>
  <c r="EE166" i="1"/>
  <c r="EI166" i="1"/>
  <c r="EM166" i="1"/>
  <c r="EA167" i="1"/>
  <c r="EE167" i="1"/>
  <c r="EI167" i="1"/>
  <c r="EM167" i="1"/>
  <c r="EA168" i="1"/>
  <c r="EE168" i="1"/>
  <c r="EI168" i="1"/>
  <c r="EM168" i="1"/>
  <c r="EA169" i="1"/>
  <c r="EE169" i="1"/>
  <c r="EI169" i="1"/>
  <c r="EM169" i="1"/>
  <c r="EA170" i="1"/>
  <c r="EE170" i="1"/>
  <c r="EI170" i="1"/>
  <c r="EM170" i="1"/>
  <c r="EA171" i="1"/>
  <c r="EE171" i="1"/>
  <c r="EI171" i="1"/>
  <c r="EM171" i="1"/>
  <c r="EA172" i="1"/>
  <c r="EE172" i="1"/>
  <c r="EI172" i="1"/>
  <c r="EM172" i="1"/>
  <c r="EA173" i="1"/>
  <c r="EE173" i="1"/>
  <c r="EI173" i="1"/>
  <c r="EM173" i="1"/>
  <c r="EA174" i="1"/>
  <c r="EE174" i="1"/>
  <c r="EI174" i="1"/>
  <c r="EM174" i="1"/>
  <c r="EA175" i="1"/>
  <c r="EE175" i="1"/>
  <c r="EI175" i="1"/>
  <c r="EM175" i="1"/>
  <c r="EA176" i="1"/>
  <c r="EE176" i="1"/>
  <c r="EI176" i="1"/>
  <c r="EM176" i="1"/>
  <c r="EA177" i="1"/>
  <c r="EE177" i="1"/>
  <c r="EI177" i="1"/>
  <c r="EM177" i="1"/>
  <c r="EA178" i="1"/>
  <c r="EE178" i="1"/>
  <c r="EI178" i="1"/>
  <c r="EM178" i="1"/>
  <c r="EA179" i="1"/>
  <c r="EE179" i="1"/>
  <c r="EI179" i="1"/>
  <c r="EM179" i="1"/>
  <c r="EA180" i="1"/>
  <c r="EE180" i="1"/>
  <c r="EI180" i="1"/>
  <c r="EM180" i="1"/>
  <c r="EL12" i="1"/>
  <c r="ED25" i="1"/>
  <c r="EI30" i="1"/>
  <c r="EI35" i="1"/>
  <c r="EI39" i="1"/>
  <c r="EI43" i="1"/>
  <c r="EI47" i="1"/>
  <c r="EI51" i="1"/>
  <c r="EI55" i="1"/>
  <c r="ED59" i="1"/>
  <c r="EN61" i="1"/>
  <c r="EE64" i="1"/>
  <c r="EE66" i="1"/>
  <c r="EE68" i="1"/>
  <c r="EE70" i="1"/>
  <c r="EE72" i="1"/>
  <c r="EE74" i="1"/>
  <c r="EE76" i="1"/>
  <c r="EE78" i="1"/>
  <c r="EE80" i="1"/>
  <c r="EE82" i="1"/>
  <c r="EP83" i="1"/>
  <c r="EJ84" i="1"/>
  <c r="EE85" i="1"/>
  <c r="EP85" i="1"/>
  <c r="EJ86" i="1"/>
  <c r="EE87" i="1"/>
  <c r="EP87" i="1"/>
  <c r="EJ88" i="1"/>
  <c r="EC89" i="1"/>
  <c r="EK89" i="1"/>
  <c r="EC90" i="1"/>
  <c r="EK90" i="1"/>
  <c r="EC91" i="1"/>
  <c r="EK91" i="1"/>
  <c r="EC92" i="1"/>
  <c r="EK92" i="1"/>
  <c r="EC93" i="1"/>
  <c r="EK93" i="1"/>
  <c r="EC94" i="1"/>
  <c r="EK94" i="1"/>
  <c r="EC95" i="1"/>
  <c r="EK95" i="1"/>
  <c r="EC96" i="1"/>
  <c r="EK96" i="1"/>
  <c r="EC97" i="1"/>
  <c r="EK97" i="1"/>
  <c r="EC98" i="1"/>
  <c r="EK98" i="1"/>
  <c r="EC99" i="1"/>
  <c r="EK99" i="1"/>
  <c r="EC100" i="1"/>
  <c r="EK100" i="1"/>
  <c r="EC101" i="1"/>
  <c r="EK101" i="1"/>
  <c r="EC102" i="1"/>
  <c r="EK102" i="1"/>
  <c r="EC103" i="1"/>
  <c r="EK103" i="1"/>
  <c r="EC104" i="1"/>
  <c r="EK104" i="1"/>
  <c r="EC105" i="1"/>
  <c r="EK105" i="1"/>
  <c r="EC106" i="1"/>
  <c r="EK106" i="1"/>
  <c r="EC107" i="1"/>
  <c r="EK107" i="1"/>
  <c r="EC108" i="1"/>
  <c r="EK108" i="1"/>
  <c r="EC109" i="1"/>
  <c r="EK109" i="1"/>
  <c r="EC110" i="1"/>
  <c r="EK110" i="1"/>
  <c r="EC111" i="1"/>
  <c r="EK111" i="1"/>
  <c r="EC112" i="1"/>
  <c r="EK112" i="1"/>
  <c r="EC113" i="1"/>
  <c r="EK113" i="1"/>
  <c r="EC114" i="1"/>
  <c r="EK114" i="1"/>
  <c r="EC115" i="1"/>
  <c r="EK115" i="1"/>
  <c r="EC116" i="1"/>
  <c r="EK116" i="1"/>
  <c r="EB117" i="1"/>
  <c r="EF117" i="1"/>
  <c r="EJ117" i="1"/>
  <c r="EN117" i="1"/>
  <c r="EB118" i="1"/>
  <c r="EF118" i="1"/>
  <c r="EJ118" i="1"/>
  <c r="EN118" i="1"/>
  <c r="EB119" i="1"/>
  <c r="EF119" i="1"/>
  <c r="EJ119" i="1"/>
  <c r="EN119" i="1"/>
  <c r="EB120" i="1"/>
  <c r="EF120" i="1"/>
  <c r="EJ120" i="1"/>
  <c r="EN120" i="1"/>
  <c r="EB121" i="1"/>
  <c r="EF121" i="1"/>
  <c r="EJ121" i="1"/>
  <c r="EN121" i="1"/>
  <c r="EB122" i="1"/>
  <c r="EF122" i="1"/>
  <c r="EJ122" i="1"/>
  <c r="EN122" i="1"/>
  <c r="EB123" i="1"/>
  <c r="EF123" i="1"/>
  <c r="EJ123" i="1"/>
  <c r="EN123" i="1"/>
  <c r="EB124" i="1"/>
  <c r="EF124" i="1"/>
  <c r="EJ124" i="1"/>
  <c r="EN124" i="1"/>
  <c r="EB125" i="1"/>
  <c r="EF125" i="1"/>
  <c r="EJ125" i="1"/>
  <c r="EN125" i="1"/>
  <c r="EB126" i="1"/>
  <c r="EF126" i="1"/>
  <c r="EJ126" i="1"/>
  <c r="EN126" i="1"/>
  <c r="EB127" i="1"/>
  <c r="EF127" i="1"/>
  <c r="EJ127" i="1"/>
  <c r="EN127" i="1"/>
  <c r="EB128" i="1"/>
  <c r="EF128" i="1"/>
  <c r="EJ128" i="1"/>
  <c r="EN128" i="1"/>
  <c r="EB129" i="1"/>
  <c r="EF129" i="1"/>
  <c r="EJ129" i="1"/>
  <c r="EN129" i="1"/>
  <c r="EB130" i="1"/>
  <c r="EF130" i="1"/>
  <c r="EJ130" i="1"/>
  <c r="EN130" i="1"/>
  <c r="EB131" i="1"/>
  <c r="EF131" i="1"/>
  <c r="EJ131" i="1"/>
  <c r="EN131" i="1"/>
  <c r="EB132" i="1"/>
  <c r="EF132" i="1"/>
  <c r="EJ132" i="1"/>
  <c r="EN132" i="1"/>
  <c r="EB133" i="1"/>
  <c r="EF133" i="1"/>
  <c r="EJ133" i="1"/>
  <c r="EN133" i="1"/>
  <c r="EB134" i="1"/>
  <c r="EF134" i="1"/>
  <c r="EJ134" i="1"/>
  <c r="EN134" i="1"/>
  <c r="EB135" i="1"/>
  <c r="EF135" i="1"/>
  <c r="EJ135" i="1"/>
  <c r="EN135" i="1"/>
  <c r="EB136" i="1"/>
  <c r="EF136" i="1"/>
  <c r="EJ136" i="1"/>
  <c r="EN136" i="1"/>
  <c r="EB137" i="1"/>
  <c r="EF137" i="1"/>
  <c r="EJ137" i="1"/>
  <c r="EN137" i="1"/>
  <c r="EB138" i="1"/>
  <c r="EF138" i="1"/>
  <c r="EJ138" i="1"/>
  <c r="EN138" i="1"/>
  <c r="EB139" i="1"/>
  <c r="EF139" i="1"/>
  <c r="EJ139" i="1"/>
  <c r="EN139" i="1"/>
  <c r="EB140" i="1"/>
  <c r="EF140" i="1"/>
  <c r="EJ140" i="1"/>
  <c r="EN140" i="1"/>
  <c r="EB141" i="1"/>
  <c r="EF141" i="1"/>
  <c r="EJ141" i="1"/>
  <c r="EN141" i="1"/>
  <c r="EB142" i="1"/>
  <c r="EF142" i="1"/>
  <c r="EJ142" i="1"/>
  <c r="EN142" i="1"/>
  <c r="EB143" i="1"/>
  <c r="EF143" i="1"/>
  <c r="EJ143" i="1"/>
  <c r="EN143" i="1"/>
  <c r="EB144" i="1"/>
  <c r="EF144" i="1"/>
  <c r="EJ144" i="1"/>
  <c r="EN144" i="1"/>
  <c r="EB145" i="1"/>
  <c r="EF145" i="1"/>
  <c r="EJ145" i="1"/>
  <c r="EN145" i="1"/>
  <c r="EB146" i="1"/>
  <c r="EF146" i="1"/>
  <c r="EJ146" i="1"/>
  <c r="EN146" i="1"/>
  <c r="EB147" i="1"/>
  <c r="EF147" i="1"/>
  <c r="EJ147" i="1"/>
  <c r="EN147" i="1"/>
  <c r="EB148" i="1"/>
  <c r="EF148" i="1"/>
  <c r="EJ148" i="1"/>
  <c r="EN148" i="1"/>
  <c r="EB149" i="1"/>
  <c r="EF149" i="1"/>
  <c r="EJ149" i="1"/>
  <c r="EN149" i="1"/>
  <c r="EB150" i="1"/>
  <c r="EF150" i="1"/>
  <c r="EJ150" i="1"/>
  <c r="EN150" i="1"/>
  <c r="EB151" i="1"/>
  <c r="EF151" i="1"/>
  <c r="EJ151" i="1"/>
  <c r="EN151" i="1"/>
  <c r="EB152" i="1"/>
  <c r="EF152" i="1"/>
  <c r="EJ152" i="1"/>
  <c r="EN152" i="1"/>
  <c r="EB153" i="1"/>
  <c r="EF153" i="1"/>
  <c r="EJ153" i="1"/>
  <c r="EN153" i="1"/>
  <c r="EB154" i="1"/>
  <c r="EF154" i="1"/>
  <c r="EJ154" i="1"/>
  <c r="EN154" i="1"/>
  <c r="EB155" i="1"/>
  <c r="EF155" i="1"/>
  <c r="EJ155" i="1"/>
  <c r="EN155" i="1"/>
  <c r="EB156" i="1"/>
  <c r="EF156" i="1"/>
  <c r="EJ156" i="1"/>
  <c r="EN156" i="1"/>
  <c r="EB157" i="1"/>
  <c r="EF157" i="1"/>
  <c r="EJ157" i="1"/>
  <c r="EN157" i="1"/>
  <c r="EB158" i="1"/>
  <c r="EF158" i="1"/>
  <c r="EJ158" i="1"/>
  <c r="EN158" i="1"/>
  <c r="EB159" i="1"/>
  <c r="EF159" i="1"/>
  <c r="EJ159" i="1"/>
  <c r="EN159" i="1"/>
  <c r="EB160" i="1"/>
  <c r="EF160" i="1"/>
  <c r="EJ160" i="1"/>
  <c r="EN160" i="1"/>
  <c r="EB161" i="1"/>
  <c r="EF161" i="1"/>
  <c r="EJ161" i="1"/>
  <c r="EN161" i="1"/>
  <c r="EB162" i="1"/>
  <c r="EF162" i="1"/>
  <c r="EJ162" i="1"/>
  <c r="EN162" i="1"/>
  <c r="EB163" i="1"/>
  <c r="EF163" i="1"/>
  <c r="EJ163" i="1"/>
  <c r="EN163" i="1"/>
  <c r="EB164" i="1"/>
  <c r="EF164" i="1"/>
  <c r="EJ164" i="1"/>
  <c r="EN164" i="1"/>
  <c r="EB165" i="1"/>
  <c r="EF165" i="1"/>
  <c r="EJ165" i="1"/>
  <c r="EN165" i="1"/>
  <c r="EB166" i="1"/>
  <c r="EF166" i="1"/>
  <c r="EJ166" i="1"/>
  <c r="EN166" i="1"/>
  <c r="EB167" i="1"/>
  <c r="EF167" i="1"/>
  <c r="EJ167" i="1"/>
  <c r="EN167" i="1"/>
  <c r="EB168" i="1"/>
  <c r="EF168" i="1"/>
  <c r="EJ168" i="1"/>
  <c r="EN168" i="1"/>
  <c r="EB169" i="1"/>
  <c r="EF169" i="1"/>
  <c r="EJ169" i="1"/>
  <c r="EN169" i="1"/>
  <c r="EB170" i="1"/>
  <c r="EF170" i="1"/>
  <c r="EJ170" i="1"/>
  <c r="EN170" i="1"/>
  <c r="EB171" i="1"/>
  <c r="EF171" i="1"/>
  <c r="EJ171" i="1"/>
  <c r="EN171" i="1"/>
  <c r="EB172" i="1"/>
  <c r="EF172" i="1"/>
  <c r="EJ172" i="1"/>
  <c r="EN172" i="1"/>
  <c r="EB173" i="1"/>
  <c r="EF173" i="1"/>
  <c r="EJ173" i="1"/>
  <c r="EN173" i="1"/>
  <c r="EB174" i="1"/>
  <c r="EF174" i="1"/>
  <c r="EJ174" i="1"/>
  <c r="EN174" i="1"/>
  <c r="EB175" i="1"/>
  <c r="EF175" i="1"/>
  <c r="EJ175" i="1"/>
  <c r="EN175" i="1"/>
  <c r="EB176" i="1"/>
  <c r="EF176" i="1"/>
  <c r="EJ176" i="1"/>
  <c r="EN176" i="1"/>
  <c r="EB177" i="1"/>
  <c r="EF177" i="1"/>
  <c r="EJ177" i="1"/>
  <c r="EN177" i="1"/>
  <c r="EB178" i="1"/>
  <c r="EF178" i="1"/>
  <c r="EJ178" i="1"/>
  <c r="EN178" i="1"/>
  <c r="EB179" i="1"/>
  <c r="EF179" i="1"/>
  <c r="EJ179" i="1"/>
  <c r="EA19" i="1"/>
  <c r="EJ32" i="1"/>
  <c r="EB41" i="1"/>
  <c r="EB49" i="1"/>
  <c r="EB57" i="1"/>
  <c r="EP62" i="1"/>
  <c r="EB67" i="1"/>
  <c r="EB71" i="1"/>
  <c r="EB75" i="1"/>
  <c r="EB79" i="1"/>
  <c r="EB83" i="1"/>
  <c r="EN84" i="1"/>
  <c r="ED86" i="1"/>
  <c r="EI87" i="1"/>
  <c r="EN88" i="1"/>
  <c r="EN89" i="1"/>
  <c r="EN90" i="1"/>
  <c r="EN91" i="1"/>
  <c r="EN92" i="1"/>
  <c r="EN93" i="1"/>
  <c r="EN94" i="1"/>
  <c r="EN95" i="1"/>
  <c r="EN96" i="1"/>
  <c r="EN97" i="1"/>
  <c r="EN98" i="1"/>
  <c r="EN99" i="1"/>
  <c r="EN100" i="1"/>
  <c r="EN101" i="1"/>
  <c r="EN102" i="1"/>
  <c r="EN103" i="1"/>
  <c r="EN104" i="1"/>
  <c r="EN105" i="1"/>
  <c r="EN106" i="1"/>
  <c r="EN107" i="1"/>
  <c r="EN108" i="1"/>
  <c r="EN109" i="1"/>
  <c r="EN110" i="1"/>
  <c r="EN111" i="1"/>
  <c r="EN112" i="1"/>
  <c r="EN113" i="1"/>
  <c r="EN114" i="1"/>
  <c r="EN115" i="1"/>
  <c r="EN116" i="1"/>
  <c r="EG117" i="1"/>
  <c r="EO117" i="1"/>
  <c r="EG118" i="1"/>
  <c r="EO118" i="1"/>
  <c r="EG119" i="1"/>
  <c r="EO119" i="1"/>
  <c r="EG120" i="1"/>
  <c r="EO120" i="1"/>
  <c r="EG121" i="1"/>
  <c r="EO121" i="1"/>
  <c r="EG122" i="1"/>
  <c r="EO122" i="1"/>
  <c r="EG123" i="1"/>
  <c r="EO123" i="1"/>
  <c r="EG124" i="1"/>
  <c r="EO124" i="1"/>
  <c r="EG125" i="1"/>
  <c r="EO125" i="1"/>
  <c r="EG126" i="1"/>
  <c r="EO126" i="1"/>
  <c r="EG127" i="1"/>
  <c r="EO127" i="1"/>
  <c r="EG128" i="1"/>
  <c r="EO128" i="1"/>
  <c r="EG129" i="1"/>
  <c r="EO129" i="1"/>
  <c r="EG130" i="1"/>
  <c r="EO130" i="1"/>
  <c r="EG131" i="1"/>
  <c r="EO131" i="1"/>
  <c r="EG132" i="1"/>
  <c r="EO132" i="1"/>
  <c r="EG133" i="1"/>
  <c r="EO133" i="1"/>
  <c r="EG134" i="1"/>
  <c r="EO134" i="1"/>
  <c r="EG135" i="1"/>
  <c r="EO135" i="1"/>
  <c r="EG136" i="1"/>
  <c r="EO136" i="1"/>
  <c r="EG137" i="1"/>
  <c r="EO137" i="1"/>
  <c r="EG138" i="1"/>
  <c r="EO138" i="1"/>
  <c r="EG139" i="1"/>
  <c r="EO139" i="1"/>
  <c r="EG140" i="1"/>
  <c r="EO140" i="1"/>
  <c r="EG141" i="1"/>
  <c r="EO141" i="1"/>
  <c r="EG142" i="1"/>
  <c r="EO142" i="1"/>
  <c r="EG143" i="1"/>
  <c r="EO143" i="1"/>
  <c r="EG144" i="1"/>
  <c r="EO144" i="1"/>
  <c r="EG145" i="1"/>
  <c r="EO145" i="1"/>
  <c r="EG146" i="1"/>
  <c r="EO146" i="1"/>
  <c r="EG147" i="1"/>
  <c r="EO147" i="1"/>
  <c r="EG148" i="1"/>
  <c r="EO148" i="1"/>
  <c r="EG149" i="1"/>
  <c r="EO149" i="1"/>
  <c r="EG150" i="1"/>
  <c r="EO150" i="1"/>
  <c r="EG151" i="1"/>
  <c r="EO151" i="1"/>
  <c r="EG152" i="1"/>
  <c r="EO152" i="1"/>
  <c r="EG153" i="1"/>
  <c r="EO153" i="1"/>
  <c r="EG154" i="1"/>
  <c r="EO154" i="1"/>
  <c r="EG155" i="1"/>
  <c r="EO155" i="1"/>
  <c r="EG156" i="1"/>
  <c r="EO156" i="1"/>
  <c r="EG157" i="1"/>
  <c r="EO157" i="1"/>
  <c r="EG158" i="1"/>
  <c r="EO158" i="1"/>
  <c r="EG159" i="1"/>
  <c r="EO159" i="1"/>
  <c r="EG160" i="1"/>
  <c r="EO160" i="1"/>
  <c r="EG161" i="1"/>
  <c r="EO161" i="1"/>
  <c r="EG162" i="1"/>
  <c r="EO162" i="1"/>
  <c r="EG163" i="1"/>
  <c r="EO163" i="1"/>
  <c r="EG164" i="1"/>
  <c r="EO164" i="1"/>
  <c r="EG165" i="1"/>
  <c r="EO165" i="1"/>
  <c r="EG166" i="1"/>
  <c r="EO166" i="1"/>
  <c r="EG167" i="1"/>
  <c r="EO167" i="1"/>
  <c r="EG168" i="1"/>
  <c r="EO168" i="1"/>
  <c r="EG169" i="1"/>
  <c r="EO169" i="1"/>
  <c r="EG170" i="1"/>
  <c r="EO170" i="1"/>
  <c r="EG171" i="1"/>
  <c r="EO171" i="1"/>
  <c r="EG172" i="1"/>
  <c r="EO172" i="1"/>
  <c r="EG173" i="1"/>
  <c r="EO173" i="1"/>
  <c r="EG174" i="1"/>
  <c r="EO174" i="1"/>
  <c r="EG175" i="1"/>
  <c r="EO175" i="1"/>
  <c r="EG176" i="1"/>
  <c r="EO176" i="1"/>
  <c r="EG177" i="1"/>
  <c r="EO177" i="1"/>
  <c r="EG178" i="1"/>
  <c r="EO178" i="1"/>
  <c r="EG179" i="1"/>
  <c r="EN179" i="1"/>
  <c r="EC180" i="1"/>
  <c r="EH180" i="1"/>
  <c r="EN180" i="1"/>
  <c r="EB181" i="1"/>
  <c r="EF181" i="1"/>
  <c r="EJ181" i="1"/>
  <c r="EN181" i="1"/>
  <c r="EB182" i="1"/>
  <c r="EF182" i="1"/>
  <c r="EJ182" i="1"/>
  <c r="EN182" i="1"/>
  <c r="EB183" i="1"/>
  <c r="EF183" i="1"/>
  <c r="EJ183" i="1"/>
  <c r="EN183" i="1"/>
  <c r="EB184" i="1"/>
  <c r="EF184" i="1"/>
  <c r="EJ184" i="1"/>
  <c r="EN184" i="1"/>
  <c r="EB185" i="1"/>
  <c r="EF185" i="1"/>
  <c r="EJ185" i="1"/>
  <c r="EN185" i="1"/>
  <c r="EB186" i="1"/>
  <c r="EF186" i="1"/>
  <c r="EJ186" i="1"/>
  <c r="EN186" i="1"/>
  <c r="EB187" i="1"/>
  <c r="EF187" i="1"/>
  <c r="EJ187" i="1"/>
  <c r="EN187" i="1"/>
  <c r="EB188" i="1"/>
  <c r="EF188" i="1"/>
  <c r="EJ188" i="1"/>
  <c r="EN188" i="1"/>
  <c r="EB189" i="1"/>
  <c r="EF189" i="1"/>
  <c r="EJ189" i="1"/>
  <c r="EN189" i="1"/>
  <c r="EB190" i="1"/>
  <c r="EF190" i="1"/>
  <c r="EJ190" i="1"/>
  <c r="EN190" i="1"/>
  <c r="EB191" i="1"/>
  <c r="EF191" i="1"/>
  <c r="EJ191" i="1"/>
  <c r="EN191" i="1"/>
  <c r="EB192" i="1"/>
  <c r="EF192" i="1"/>
  <c r="EJ192" i="1"/>
  <c r="EN192" i="1"/>
  <c r="EB193" i="1"/>
  <c r="EF193" i="1"/>
  <c r="EJ193" i="1"/>
  <c r="EN193" i="1"/>
  <c r="EB194" i="1"/>
  <c r="EF194" i="1"/>
  <c r="EJ194" i="1"/>
  <c r="EN194" i="1"/>
  <c r="EB195" i="1"/>
  <c r="EF195" i="1"/>
  <c r="EJ195" i="1"/>
  <c r="EN195" i="1"/>
  <c r="EB196" i="1"/>
  <c r="EF196" i="1"/>
  <c r="EJ196" i="1"/>
  <c r="EN196" i="1"/>
  <c r="EB197" i="1"/>
  <c r="EF197" i="1"/>
  <c r="EJ197" i="1"/>
  <c r="EN197" i="1"/>
  <c r="EB198" i="1"/>
  <c r="EF198" i="1"/>
  <c r="EJ198" i="1"/>
  <c r="EN198" i="1"/>
  <c r="EB199" i="1"/>
  <c r="EF199" i="1"/>
  <c r="EJ199" i="1"/>
  <c r="EN199" i="1"/>
  <c r="EB200" i="1"/>
  <c r="EF200" i="1"/>
  <c r="EJ200" i="1"/>
  <c r="EN200" i="1"/>
  <c r="EB201" i="1"/>
  <c r="EF201" i="1"/>
  <c r="EJ201" i="1"/>
  <c r="EN201" i="1"/>
  <c r="EB202" i="1"/>
  <c r="EF202" i="1"/>
  <c r="EJ202" i="1"/>
  <c r="EN202" i="1"/>
  <c r="EB203" i="1"/>
  <c r="EF203" i="1"/>
  <c r="EJ203" i="1"/>
  <c r="EN203" i="1"/>
  <c r="EB204" i="1"/>
  <c r="EF204" i="1"/>
  <c r="EJ204" i="1"/>
  <c r="EN204" i="1"/>
  <c r="EB205" i="1"/>
  <c r="EF205" i="1"/>
  <c r="EJ205" i="1"/>
  <c r="EN205" i="1"/>
  <c r="EB206" i="1"/>
  <c r="EF206" i="1"/>
  <c r="EJ206" i="1"/>
  <c r="EN206" i="1"/>
  <c r="EB207" i="1"/>
  <c r="EF207" i="1"/>
  <c r="EJ207" i="1"/>
  <c r="EN207" i="1"/>
  <c r="EB208" i="1"/>
  <c r="EF208" i="1"/>
  <c r="EJ208" i="1"/>
  <c r="EN208" i="1"/>
  <c r="EB209" i="1"/>
  <c r="EF209" i="1"/>
  <c r="EJ209" i="1"/>
  <c r="EN209" i="1"/>
  <c r="EB210" i="1"/>
  <c r="EF210" i="1"/>
  <c r="EJ210" i="1"/>
  <c r="EN210" i="1"/>
  <c r="EB211" i="1"/>
  <c r="EF211" i="1"/>
  <c r="EJ211" i="1"/>
  <c r="EN211" i="1"/>
  <c r="EB212" i="1"/>
  <c r="EF212" i="1"/>
  <c r="EJ212" i="1"/>
  <c r="EN212" i="1"/>
  <c r="EB213" i="1"/>
  <c r="EF213" i="1"/>
  <c r="EJ213" i="1"/>
  <c r="EN213" i="1"/>
  <c r="EB214" i="1"/>
  <c r="EF214" i="1"/>
  <c r="EJ214" i="1"/>
  <c r="EN214" i="1"/>
  <c r="EB215" i="1"/>
  <c r="EF215" i="1"/>
  <c r="EJ215" i="1"/>
  <c r="EN215" i="1"/>
  <c r="EB216" i="1"/>
  <c r="EF216" i="1"/>
  <c r="EJ216" i="1"/>
  <c r="EN216" i="1"/>
  <c r="EB217" i="1"/>
  <c r="EF217" i="1"/>
  <c r="EJ217" i="1"/>
  <c r="EN217" i="1"/>
  <c r="EB218" i="1"/>
  <c r="EF218" i="1"/>
  <c r="EJ218" i="1"/>
  <c r="EN218" i="1"/>
  <c r="EB219" i="1"/>
  <c r="EF219" i="1"/>
  <c r="EJ219" i="1"/>
  <c r="EL4" i="1"/>
  <c r="EN27" i="1"/>
  <c r="EI37" i="1"/>
  <c r="EI45" i="1"/>
  <c r="EI53" i="1"/>
  <c r="EI60" i="1"/>
  <c r="EE65" i="1"/>
  <c r="EE69" i="1"/>
  <c r="EE73" i="1"/>
  <c r="EE77" i="1"/>
  <c r="EE81" i="1"/>
  <c r="EE84" i="1"/>
  <c r="EJ85" i="1"/>
  <c r="EP86" i="1"/>
  <c r="EE88" i="1"/>
  <c r="EG89" i="1"/>
  <c r="EG90" i="1"/>
  <c r="EG91" i="1"/>
  <c r="EG92" i="1"/>
  <c r="EG93" i="1"/>
  <c r="EG94" i="1"/>
  <c r="EG95" i="1"/>
  <c r="EG96" i="1"/>
  <c r="EG97" i="1"/>
  <c r="EG98" i="1"/>
  <c r="EG99" i="1"/>
  <c r="EG100" i="1"/>
  <c r="EG101" i="1"/>
  <c r="EG102" i="1"/>
  <c r="EG103" i="1"/>
  <c r="EG104" i="1"/>
  <c r="EG105" i="1"/>
  <c r="EG106" i="1"/>
  <c r="EG107" i="1"/>
  <c r="EG108" i="1"/>
  <c r="EG109" i="1"/>
  <c r="EG110" i="1"/>
  <c r="EG111" i="1"/>
  <c r="EG112" i="1"/>
  <c r="EG113" i="1"/>
  <c r="EG114" i="1"/>
  <c r="EG115" i="1"/>
  <c r="EG116" i="1"/>
  <c r="ED117" i="1"/>
  <c r="EL117" i="1"/>
  <c r="ED118" i="1"/>
  <c r="EL118" i="1"/>
  <c r="ED119" i="1"/>
  <c r="EL119" i="1"/>
  <c r="ED120" i="1"/>
  <c r="EL120" i="1"/>
  <c r="ED121" i="1"/>
  <c r="EL121" i="1"/>
  <c r="ED122" i="1"/>
  <c r="EL122" i="1"/>
  <c r="ED123" i="1"/>
  <c r="EL123" i="1"/>
  <c r="ED124" i="1"/>
  <c r="EL124" i="1"/>
  <c r="ED125" i="1"/>
  <c r="EL125" i="1"/>
  <c r="ED126" i="1"/>
  <c r="EL126" i="1"/>
  <c r="ED127" i="1"/>
  <c r="EL127" i="1"/>
  <c r="ED128" i="1"/>
  <c r="EL128" i="1"/>
  <c r="ED129" i="1"/>
  <c r="EL129" i="1"/>
  <c r="ED130" i="1"/>
  <c r="EL130" i="1"/>
  <c r="ED131" i="1"/>
  <c r="EL131" i="1"/>
  <c r="ED132" i="1"/>
  <c r="EL132" i="1"/>
  <c r="ED133" i="1"/>
  <c r="EL133" i="1"/>
  <c r="ED134" i="1"/>
  <c r="EL134" i="1"/>
  <c r="ED135" i="1"/>
  <c r="EL135" i="1"/>
  <c r="ED136" i="1"/>
  <c r="EL136" i="1"/>
  <c r="ED137" i="1"/>
  <c r="EL137" i="1"/>
  <c r="ED138" i="1"/>
  <c r="EL138" i="1"/>
  <c r="ED139" i="1"/>
  <c r="EL139" i="1"/>
  <c r="ED140" i="1"/>
  <c r="EL140" i="1"/>
  <c r="ED141" i="1"/>
  <c r="EL141" i="1"/>
  <c r="ED142" i="1"/>
  <c r="EL142" i="1"/>
  <c r="ED143" i="1"/>
  <c r="EL143" i="1"/>
  <c r="ED144" i="1"/>
  <c r="EL144" i="1"/>
  <c r="ED145" i="1"/>
  <c r="EL145" i="1"/>
  <c r="ED146" i="1"/>
  <c r="EL146" i="1"/>
  <c r="ED147" i="1"/>
  <c r="EL147" i="1"/>
  <c r="ED148" i="1"/>
  <c r="EL148" i="1"/>
  <c r="ED149" i="1"/>
  <c r="EL149" i="1"/>
  <c r="ED150" i="1"/>
  <c r="EL150" i="1"/>
  <c r="ED151" i="1"/>
  <c r="EL151" i="1"/>
  <c r="ED152" i="1"/>
  <c r="EL152" i="1"/>
  <c r="ED153" i="1"/>
  <c r="EL153" i="1"/>
  <c r="ED154" i="1"/>
  <c r="EL154" i="1"/>
  <c r="ED155" i="1"/>
  <c r="EL155" i="1"/>
  <c r="ED156" i="1"/>
  <c r="EL156" i="1"/>
  <c r="ED157" i="1"/>
  <c r="EL157" i="1"/>
  <c r="ED158" i="1"/>
  <c r="EL158" i="1"/>
  <c r="ED159" i="1"/>
  <c r="EL159" i="1"/>
  <c r="ED160" i="1"/>
  <c r="EL160" i="1"/>
  <c r="ED161" i="1"/>
  <c r="EL161" i="1"/>
  <c r="ED162" i="1"/>
  <c r="EL162" i="1"/>
  <c r="ED163" i="1"/>
  <c r="EL163" i="1"/>
  <c r="ED164" i="1"/>
  <c r="EL164" i="1"/>
  <c r="ED165" i="1"/>
  <c r="EL165" i="1"/>
  <c r="ED166" i="1"/>
  <c r="EL166" i="1"/>
  <c r="ED167" i="1"/>
  <c r="EL167" i="1"/>
  <c r="ED168" i="1"/>
  <c r="EL168" i="1"/>
  <c r="ED169" i="1"/>
  <c r="EL169" i="1"/>
  <c r="ED170" i="1"/>
  <c r="EL170" i="1"/>
  <c r="ED171" i="1"/>
  <c r="EL171" i="1"/>
  <c r="ED172" i="1"/>
  <c r="EL172" i="1"/>
  <c r="ED173" i="1"/>
  <c r="EL173" i="1"/>
  <c r="ED174" i="1"/>
  <c r="EL174" i="1"/>
  <c r="ED175" i="1"/>
  <c r="EL175" i="1"/>
  <c r="ED176" i="1"/>
  <c r="EL176" i="1"/>
  <c r="ED177" i="1"/>
  <c r="EL177" i="1"/>
  <c r="ED178" i="1"/>
  <c r="EL178" i="1"/>
  <c r="ED179" i="1"/>
  <c r="EL179" i="1"/>
  <c r="EB180" i="1"/>
  <c r="EG180" i="1"/>
  <c r="EL180" i="1"/>
  <c r="EA181" i="1"/>
  <c r="EE181" i="1"/>
  <c r="EI181" i="1"/>
  <c r="EM181" i="1"/>
  <c r="EA182" i="1"/>
  <c r="EE182" i="1"/>
  <c r="EI182" i="1"/>
  <c r="EM182" i="1"/>
  <c r="EA183" i="1"/>
  <c r="EE183" i="1"/>
  <c r="EI183" i="1"/>
  <c r="EM183" i="1"/>
  <c r="EA184" i="1"/>
  <c r="EE184" i="1"/>
  <c r="EI184" i="1"/>
  <c r="EM184" i="1"/>
  <c r="EA185" i="1"/>
  <c r="EE185" i="1"/>
  <c r="EI185" i="1"/>
  <c r="EM185" i="1"/>
  <c r="EA186" i="1"/>
  <c r="EE186" i="1"/>
  <c r="EI186" i="1"/>
  <c r="EM186" i="1"/>
  <c r="EA187" i="1"/>
  <c r="EE187" i="1"/>
  <c r="EI187" i="1"/>
  <c r="EM187" i="1"/>
  <c r="EA188" i="1"/>
  <c r="EE188" i="1"/>
  <c r="EI188" i="1"/>
  <c r="EM188" i="1"/>
  <c r="EA189" i="1"/>
  <c r="EE189" i="1"/>
  <c r="EI189" i="1"/>
  <c r="EM189" i="1"/>
  <c r="EA190" i="1"/>
  <c r="EE190" i="1"/>
  <c r="EI190" i="1"/>
  <c r="EM190" i="1"/>
  <c r="EA191" i="1"/>
  <c r="EE191" i="1"/>
  <c r="EI191" i="1"/>
  <c r="EM191" i="1"/>
  <c r="EA192" i="1"/>
  <c r="EE192" i="1"/>
  <c r="EI192" i="1"/>
  <c r="EM192" i="1"/>
  <c r="EA193" i="1"/>
  <c r="EE193" i="1"/>
  <c r="EI193" i="1"/>
  <c r="EM193" i="1"/>
  <c r="EA194" i="1"/>
  <c r="EE194" i="1"/>
  <c r="EI194" i="1"/>
  <c r="EM194" i="1"/>
  <c r="EA195" i="1"/>
  <c r="EE195" i="1"/>
  <c r="EI195" i="1"/>
  <c r="EM195" i="1"/>
  <c r="EA196" i="1"/>
  <c r="EE196" i="1"/>
  <c r="EI196" i="1"/>
  <c r="EM196" i="1"/>
  <c r="EA197" i="1"/>
  <c r="EE197" i="1"/>
  <c r="EI197" i="1"/>
  <c r="EM197" i="1"/>
  <c r="EA198" i="1"/>
  <c r="EE198" i="1"/>
  <c r="EI198" i="1"/>
  <c r="EM198" i="1"/>
  <c r="EA199" i="1"/>
  <c r="EE199" i="1"/>
  <c r="EI199" i="1"/>
  <c r="EM199" i="1"/>
  <c r="EA200" i="1"/>
  <c r="EE200" i="1"/>
  <c r="EI200" i="1"/>
  <c r="EM200" i="1"/>
  <c r="EA201" i="1"/>
  <c r="EE201" i="1"/>
  <c r="EI201" i="1"/>
  <c r="EM201" i="1"/>
  <c r="EA202" i="1"/>
  <c r="EE202" i="1"/>
  <c r="EI202" i="1"/>
  <c r="EM202" i="1"/>
  <c r="EA203" i="1"/>
  <c r="EE203" i="1"/>
  <c r="EI203" i="1"/>
  <c r="EM203" i="1"/>
  <c r="EA204" i="1"/>
  <c r="EE204" i="1"/>
  <c r="EI204" i="1"/>
  <c r="EM204" i="1"/>
  <c r="EA205" i="1"/>
  <c r="EE205" i="1"/>
  <c r="EI205" i="1"/>
  <c r="EM205" i="1"/>
  <c r="EA206" i="1"/>
  <c r="EE206" i="1"/>
  <c r="EI206" i="1"/>
  <c r="EM206" i="1"/>
  <c r="EA207" i="1"/>
  <c r="EE207" i="1"/>
  <c r="EI207" i="1"/>
  <c r="EM207" i="1"/>
  <c r="EA208" i="1"/>
  <c r="EE208" i="1"/>
  <c r="EI208" i="1"/>
  <c r="EM208" i="1"/>
  <c r="EA209" i="1"/>
  <c r="EE209" i="1"/>
  <c r="EI209" i="1"/>
  <c r="EM209" i="1"/>
  <c r="EA210" i="1"/>
  <c r="EE210" i="1"/>
  <c r="EI210" i="1"/>
  <c r="EM210" i="1"/>
  <c r="EA211" i="1"/>
  <c r="EE211" i="1"/>
  <c r="EI211" i="1"/>
  <c r="EM211" i="1"/>
  <c r="EA212" i="1"/>
  <c r="EE212" i="1"/>
  <c r="EI212" i="1"/>
  <c r="EM212" i="1"/>
  <c r="EA213" i="1"/>
  <c r="EE213" i="1"/>
  <c r="EI213" i="1"/>
  <c r="EM213" i="1"/>
  <c r="EA214" i="1"/>
  <c r="EE214" i="1"/>
  <c r="EI214" i="1"/>
  <c r="EM214" i="1"/>
  <c r="EA215" i="1"/>
  <c r="EE215" i="1"/>
  <c r="EI215" i="1"/>
  <c r="EM215" i="1"/>
  <c r="EA216" i="1"/>
  <c r="EE216" i="1"/>
  <c r="EI216" i="1"/>
  <c r="EM216" i="1"/>
  <c r="EA217" i="1"/>
  <c r="EE217" i="1"/>
  <c r="EI217" i="1"/>
  <c r="EM217" i="1"/>
  <c r="EA218" i="1"/>
  <c r="EE218" i="1"/>
  <c r="EI218" i="1"/>
  <c r="EM218" i="1"/>
  <c r="EA219" i="1"/>
  <c r="EE219" i="1"/>
  <c r="EI219" i="1"/>
  <c r="EM219" i="1"/>
  <c r="EA220" i="1"/>
  <c r="EE220" i="1"/>
  <c r="EI220" i="1"/>
  <c r="EM220" i="1"/>
  <c r="EA221" i="1"/>
  <c r="EE221" i="1"/>
  <c r="EI221" i="1"/>
  <c r="EM221" i="1"/>
  <c r="EA222" i="1"/>
  <c r="EE222" i="1"/>
  <c r="EI222" i="1"/>
  <c r="EM222" i="1"/>
  <c r="EA223" i="1"/>
  <c r="EE27" i="1"/>
  <c r="EB45" i="1"/>
  <c r="EE60" i="1"/>
  <c r="EB69" i="1"/>
  <c r="EB77" i="1"/>
  <c r="ED84" i="1"/>
  <c r="EN86" i="1"/>
  <c r="EF89" i="1"/>
  <c r="EF91" i="1"/>
  <c r="EF93" i="1"/>
  <c r="EF95" i="1"/>
  <c r="EF97" i="1"/>
  <c r="EF99" i="1"/>
  <c r="EF101" i="1"/>
  <c r="EF103" i="1"/>
  <c r="EF105" i="1"/>
  <c r="EF107" i="1"/>
  <c r="EF109" i="1"/>
  <c r="EF111" i="1"/>
  <c r="EF113" i="1"/>
  <c r="EF115" i="1"/>
  <c r="EC117" i="1"/>
  <c r="EC118" i="1"/>
  <c r="EC119" i="1"/>
  <c r="EC120" i="1"/>
  <c r="EC121" i="1"/>
  <c r="EC122" i="1"/>
  <c r="EC123" i="1"/>
  <c r="EC124" i="1"/>
  <c r="EC125" i="1"/>
  <c r="EC126" i="1"/>
  <c r="EC127" i="1"/>
  <c r="EC128" i="1"/>
  <c r="EC129" i="1"/>
  <c r="EC130" i="1"/>
  <c r="EC131" i="1"/>
  <c r="EC132" i="1"/>
  <c r="EC133" i="1"/>
  <c r="EC134" i="1"/>
  <c r="EC135" i="1"/>
  <c r="EC136" i="1"/>
  <c r="EC137" i="1"/>
  <c r="EC138" i="1"/>
  <c r="EC139" i="1"/>
  <c r="EC140" i="1"/>
  <c r="EC141" i="1"/>
  <c r="EC142" i="1"/>
  <c r="EC143" i="1"/>
  <c r="EC144" i="1"/>
  <c r="EC145" i="1"/>
  <c r="EC146" i="1"/>
  <c r="EC147" i="1"/>
  <c r="EC148" i="1"/>
  <c r="EC149" i="1"/>
  <c r="EC150" i="1"/>
  <c r="EC151" i="1"/>
  <c r="EC152" i="1"/>
  <c r="EC153" i="1"/>
  <c r="EC154" i="1"/>
  <c r="EC155" i="1"/>
  <c r="EC156" i="1"/>
  <c r="EC157" i="1"/>
  <c r="EC158" i="1"/>
  <c r="EC159" i="1"/>
  <c r="EC160" i="1"/>
  <c r="EC161" i="1"/>
  <c r="EC162" i="1"/>
  <c r="EC163" i="1"/>
  <c r="EC164" i="1"/>
  <c r="EC165" i="1"/>
  <c r="EC166" i="1"/>
  <c r="EC167" i="1"/>
  <c r="EC168" i="1"/>
  <c r="EC169" i="1"/>
  <c r="EC170" i="1"/>
  <c r="EC171" i="1"/>
  <c r="EC172" i="1"/>
  <c r="EC173" i="1"/>
  <c r="EC174" i="1"/>
  <c r="EC175" i="1"/>
  <c r="EC176" i="1"/>
  <c r="EC177" i="1"/>
  <c r="EC178" i="1"/>
  <c r="EC179" i="1"/>
  <c r="EP179" i="1"/>
  <c r="EK180" i="1"/>
  <c r="ED181" i="1"/>
  <c r="EL181" i="1"/>
  <c r="ED182" i="1"/>
  <c r="EL182" i="1"/>
  <c r="ED183" i="1"/>
  <c r="EL183" i="1"/>
  <c r="ED184" i="1"/>
  <c r="EL184" i="1"/>
  <c r="ED185" i="1"/>
  <c r="EL185" i="1"/>
  <c r="ED186" i="1"/>
  <c r="EL186" i="1"/>
  <c r="ED187" i="1"/>
  <c r="EL187" i="1"/>
  <c r="ED188" i="1"/>
  <c r="EL188" i="1"/>
  <c r="ED189" i="1"/>
  <c r="EL189" i="1"/>
  <c r="ED190" i="1"/>
  <c r="EL190" i="1"/>
  <c r="ED191" i="1"/>
  <c r="EL191" i="1"/>
  <c r="ED192" i="1"/>
  <c r="EL192" i="1"/>
  <c r="ED193" i="1"/>
  <c r="EL193" i="1"/>
  <c r="ED194" i="1"/>
  <c r="EL194" i="1"/>
  <c r="ED195" i="1"/>
  <c r="EL195" i="1"/>
  <c r="ED196" i="1"/>
  <c r="EL196" i="1"/>
  <c r="ED197" i="1"/>
  <c r="EL197" i="1"/>
  <c r="ED198" i="1"/>
  <c r="EL198" i="1"/>
  <c r="ED199" i="1"/>
  <c r="EL199" i="1"/>
  <c r="ED200" i="1"/>
  <c r="EL200" i="1"/>
  <c r="ED201" i="1"/>
  <c r="EL201" i="1"/>
  <c r="ED202" i="1"/>
  <c r="EL202" i="1"/>
  <c r="ED203" i="1"/>
  <c r="EL203" i="1"/>
  <c r="ED204" i="1"/>
  <c r="EL204" i="1"/>
  <c r="ED205" i="1"/>
  <c r="EL205" i="1"/>
  <c r="ED206" i="1"/>
  <c r="EL206" i="1"/>
  <c r="ED207" i="1"/>
  <c r="EL207" i="1"/>
  <c r="ED208" i="1"/>
  <c r="EL208" i="1"/>
  <c r="ED209" i="1"/>
  <c r="EL209" i="1"/>
  <c r="ED210" i="1"/>
  <c r="EL210" i="1"/>
  <c r="ED211" i="1"/>
  <c r="EL211" i="1"/>
  <c r="ED212" i="1"/>
  <c r="EL212" i="1"/>
  <c r="ED213" i="1"/>
  <c r="EL213" i="1"/>
  <c r="ED214" i="1"/>
  <c r="EL214" i="1"/>
  <c r="ED215" i="1"/>
  <c r="EL215" i="1"/>
  <c r="ED216" i="1"/>
  <c r="EL216" i="1"/>
  <c r="ED217" i="1"/>
  <c r="EL217" i="1"/>
  <c r="ED218" i="1"/>
  <c r="EL218" i="1"/>
  <c r="ED219" i="1"/>
  <c r="EL219" i="1"/>
  <c r="EB220" i="1"/>
  <c r="EG220" i="1"/>
  <c r="EL220" i="1"/>
  <c r="EB221" i="1"/>
  <c r="EG221" i="1"/>
  <c r="EL221" i="1"/>
  <c r="EB222" i="1"/>
  <c r="EG222" i="1"/>
  <c r="EL222" i="1"/>
  <c r="EB223" i="1"/>
  <c r="EF223" i="1"/>
  <c r="EJ223" i="1"/>
  <c r="EN223" i="1"/>
  <c r="EB224" i="1"/>
  <c r="EF224" i="1"/>
  <c r="EJ224" i="1"/>
  <c r="EN224" i="1"/>
  <c r="EB225" i="1"/>
  <c r="EF225" i="1"/>
  <c r="EJ225" i="1"/>
  <c r="EN225" i="1"/>
  <c r="EB226" i="1"/>
  <c r="EF226" i="1"/>
  <c r="EJ226" i="1"/>
  <c r="EN226" i="1"/>
  <c r="EB227" i="1"/>
  <c r="EF227" i="1"/>
  <c r="EJ227" i="1"/>
  <c r="EN227" i="1"/>
  <c r="EB228" i="1"/>
  <c r="EF228" i="1"/>
  <c r="EJ228" i="1"/>
  <c r="EN228" i="1"/>
  <c r="EB229" i="1"/>
  <c r="EF229" i="1"/>
  <c r="EJ229" i="1"/>
  <c r="EN229" i="1"/>
  <c r="EB230" i="1"/>
  <c r="EF230" i="1"/>
  <c r="EJ230" i="1"/>
  <c r="EN230" i="1"/>
  <c r="EB231" i="1"/>
  <c r="EF231" i="1"/>
  <c r="EJ231" i="1"/>
  <c r="EN231" i="1"/>
  <c r="EB232" i="1"/>
  <c r="EF232" i="1"/>
  <c r="EJ232" i="1"/>
  <c r="EN232" i="1"/>
  <c r="EB233" i="1"/>
  <c r="EF233" i="1"/>
  <c r="EJ233" i="1"/>
  <c r="EN233" i="1"/>
  <c r="EB234" i="1"/>
  <c r="EF234" i="1"/>
  <c r="EJ234" i="1"/>
  <c r="EN234" i="1"/>
  <c r="EB235" i="1"/>
  <c r="EF235" i="1"/>
  <c r="EJ235" i="1"/>
  <c r="EN235" i="1"/>
  <c r="EB236" i="1"/>
  <c r="EF236" i="1"/>
  <c r="EJ236" i="1"/>
  <c r="EN236" i="1"/>
  <c r="EB237" i="1"/>
  <c r="EF237" i="1"/>
  <c r="EJ237" i="1"/>
  <c r="EN237" i="1"/>
  <c r="EB238" i="1"/>
  <c r="EF238" i="1"/>
  <c r="EJ238" i="1"/>
  <c r="EN238" i="1"/>
  <c r="EB239" i="1"/>
  <c r="EF239" i="1"/>
  <c r="EJ239" i="1"/>
  <c r="EN239" i="1"/>
  <c r="EB240" i="1"/>
  <c r="EF240" i="1"/>
  <c r="EJ240" i="1"/>
  <c r="EN240" i="1"/>
  <c r="EB241" i="1"/>
  <c r="EF241" i="1"/>
  <c r="EJ241" i="1"/>
  <c r="EN241" i="1"/>
  <c r="EB242" i="1"/>
  <c r="EF242" i="1"/>
  <c r="EJ242" i="1"/>
  <c r="EN242" i="1"/>
  <c r="EB243" i="1"/>
  <c r="EF243" i="1"/>
  <c r="EJ243" i="1"/>
  <c r="EN243" i="1"/>
  <c r="EB244" i="1"/>
  <c r="EF244" i="1"/>
  <c r="EJ244" i="1"/>
  <c r="EN244" i="1"/>
  <c r="EB245" i="1"/>
  <c r="EF245" i="1"/>
  <c r="EJ245" i="1"/>
  <c r="EN245" i="1"/>
  <c r="EB246" i="1"/>
  <c r="EF246" i="1"/>
  <c r="EJ246" i="1"/>
  <c r="EN246" i="1"/>
  <c r="EB247" i="1"/>
  <c r="EF247" i="1"/>
  <c r="EJ247" i="1"/>
  <c r="EN247" i="1"/>
  <c r="EB248" i="1"/>
  <c r="EF248" i="1"/>
  <c r="EJ248" i="1"/>
  <c r="EN248" i="1"/>
  <c r="EB249" i="1"/>
  <c r="EF249" i="1"/>
  <c r="EJ249" i="1"/>
  <c r="EN249" i="1"/>
  <c r="EB250" i="1"/>
  <c r="EF250" i="1"/>
  <c r="EJ250" i="1"/>
  <c r="EN250" i="1"/>
  <c r="EB251" i="1"/>
  <c r="EF251" i="1"/>
  <c r="EJ251" i="1"/>
  <c r="EN251" i="1"/>
  <c r="EB252" i="1"/>
  <c r="EF252" i="1"/>
  <c r="EJ252" i="1"/>
  <c r="EN252" i="1"/>
  <c r="EB253" i="1"/>
  <c r="EF253" i="1"/>
  <c r="EJ253" i="1"/>
  <c r="EN253" i="1"/>
  <c r="EB254" i="1"/>
  <c r="EF254" i="1"/>
  <c r="EJ254" i="1"/>
  <c r="EN254" i="1"/>
  <c r="C3" i="1"/>
  <c r="G3" i="1"/>
  <c r="K3" i="1"/>
  <c r="O3" i="1"/>
  <c r="S3" i="1"/>
  <c r="W3" i="1"/>
  <c r="AA3" i="1"/>
  <c r="AE3" i="1"/>
  <c r="AI3" i="1"/>
  <c r="AM3" i="1"/>
  <c r="AQ3" i="1"/>
  <c r="AU3" i="1"/>
  <c r="AY3" i="1"/>
  <c r="BC3" i="1"/>
  <c r="BK3" i="1"/>
  <c r="BO3" i="1"/>
  <c r="BS3" i="1"/>
  <c r="BW3" i="1"/>
  <c r="CA3" i="1"/>
  <c r="CE3" i="1"/>
  <c r="CI3" i="1"/>
  <c r="CM3" i="1"/>
  <c r="CQ3" i="1"/>
  <c r="CU3" i="1"/>
  <c r="CY3" i="1"/>
  <c r="DC3" i="1"/>
  <c r="DK3" i="1"/>
  <c r="DO3" i="1"/>
  <c r="DS3" i="1"/>
  <c r="DW3" i="1"/>
  <c r="C4" i="1"/>
  <c r="G4" i="1"/>
  <c r="K4" i="1"/>
  <c r="O4" i="1"/>
  <c r="S4" i="1"/>
  <c r="W4" i="1"/>
  <c r="AA4" i="1"/>
  <c r="AE4" i="1"/>
  <c r="AI4" i="1"/>
  <c r="AM4" i="1"/>
  <c r="AQ4" i="1"/>
  <c r="AU4" i="1"/>
  <c r="AY4" i="1"/>
  <c r="BC4" i="1"/>
  <c r="BG4" i="1"/>
  <c r="BK4" i="1"/>
  <c r="BO4" i="1"/>
  <c r="BS4" i="1"/>
  <c r="BW4" i="1"/>
  <c r="CA4" i="1"/>
  <c r="CE4" i="1"/>
  <c r="CI4" i="1"/>
  <c r="CM4" i="1"/>
  <c r="CQ4" i="1"/>
  <c r="CU4" i="1"/>
  <c r="CY4" i="1"/>
  <c r="DC4" i="1"/>
  <c r="DG4" i="1"/>
  <c r="DK4" i="1"/>
  <c r="DO4" i="1"/>
  <c r="DS4" i="1"/>
  <c r="DW4" i="1"/>
  <c r="C5" i="1"/>
  <c r="G5" i="1"/>
  <c r="K5" i="1"/>
  <c r="O5" i="1"/>
  <c r="S5" i="1"/>
  <c r="W5" i="1"/>
  <c r="AA5" i="1"/>
  <c r="AE5" i="1"/>
  <c r="AI5" i="1"/>
  <c r="AM5" i="1"/>
  <c r="AQ5" i="1"/>
  <c r="AU5" i="1"/>
  <c r="AY5" i="1"/>
  <c r="BC5" i="1"/>
  <c r="BG5" i="1"/>
  <c r="BK5" i="1"/>
  <c r="BO5" i="1"/>
  <c r="BS5" i="1"/>
  <c r="BW5" i="1"/>
  <c r="CA5" i="1"/>
  <c r="CE5" i="1"/>
  <c r="CI5" i="1"/>
  <c r="CM5" i="1"/>
  <c r="CQ5" i="1"/>
  <c r="CU5" i="1"/>
  <c r="CY5" i="1"/>
  <c r="DC5" i="1"/>
  <c r="DG5" i="1"/>
  <c r="DK5" i="1"/>
  <c r="DO5" i="1"/>
  <c r="DS5" i="1"/>
  <c r="DW5" i="1"/>
  <c r="C6" i="1"/>
  <c r="G6" i="1"/>
  <c r="K6" i="1"/>
  <c r="O6" i="1"/>
  <c r="S6" i="1"/>
  <c r="W6" i="1"/>
  <c r="AA6" i="1"/>
  <c r="AE6" i="1"/>
  <c r="AI6" i="1"/>
  <c r="AM6" i="1"/>
  <c r="AQ6" i="1"/>
  <c r="AU6" i="1"/>
  <c r="AY6" i="1"/>
  <c r="BC6" i="1"/>
  <c r="BG6" i="1"/>
  <c r="BK6" i="1"/>
  <c r="BO6" i="1"/>
  <c r="BS6" i="1"/>
  <c r="BW6" i="1"/>
  <c r="CA6" i="1"/>
  <c r="CE6" i="1"/>
  <c r="CI6" i="1"/>
  <c r="CM6" i="1"/>
  <c r="CQ6" i="1"/>
  <c r="CU6" i="1"/>
  <c r="CY6" i="1"/>
  <c r="DC6" i="1"/>
  <c r="DG6" i="1"/>
  <c r="DK6" i="1"/>
  <c r="DO6" i="1"/>
  <c r="DS6" i="1"/>
  <c r="DW6" i="1"/>
  <c r="C7" i="1"/>
  <c r="G7" i="1"/>
  <c r="K7" i="1"/>
  <c r="O7" i="1"/>
  <c r="S7" i="1"/>
  <c r="W7" i="1"/>
  <c r="AA7" i="1"/>
  <c r="AE7" i="1"/>
  <c r="AI7" i="1"/>
  <c r="AM7" i="1"/>
  <c r="AQ7" i="1"/>
  <c r="AU7" i="1"/>
  <c r="AY7" i="1"/>
  <c r="BC7" i="1"/>
  <c r="BG7" i="1"/>
  <c r="BK7" i="1"/>
  <c r="BO7" i="1"/>
  <c r="BS7" i="1"/>
  <c r="BW7" i="1"/>
  <c r="CA7" i="1"/>
  <c r="CE7" i="1"/>
  <c r="CI7" i="1"/>
  <c r="CM7" i="1"/>
  <c r="CQ7" i="1"/>
  <c r="CU7" i="1"/>
  <c r="CY7" i="1"/>
  <c r="DC7" i="1"/>
  <c r="DG7" i="1"/>
  <c r="DK7" i="1"/>
  <c r="DO7" i="1"/>
  <c r="DS7" i="1"/>
  <c r="DW7" i="1"/>
  <c r="C8" i="1"/>
  <c r="G8" i="1"/>
  <c r="K8" i="1"/>
  <c r="O8" i="1"/>
  <c r="S8" i="1"/>
  <c r="W8" i="1"/>
  <c r="AA8" i="1"/>
  <c r="AE8" i="1"/>
  <c r="AI8" i="1"/>
  <c r="AM8" i="1"/>
  <c r="AQ8" i="1"/>
  <c r="AU8" i="1"/>
  <c r="AY8" i="1"/>
  <c r="BC8" i="1"/>
  <c r="BG8" i="1"/>
  <c r="BK8" i="1"/>
  <c r="BO8" i="1"/>
  <c r="BS8" i="1"/>
  <c r="BW8" i="1"/>
  <c r="CA8" i="1"/>
  <c r="CE8" i="1"/>
  <c r="CI8" i="1"/>
  <c r="CM8" i="1"/>
  <c r="CQ8" i="1"/>
  <c r="CU8" i="1"/>
  <c r="CY8" i="1"/>
  <c r="DC8" i="1"/>
  <c r="DG8" i="1"/>
  <c r="DK8" i="1"/>
  <c r="DO8" i="1"/>
  <c r="DS8" i="1"/>
  <c r="DW8" i="1"/>
  <c r="C9" i="1"/>
  <c r="G9" i="1"/>
  <c r="K9" i="1"/>
  <c r="O9" i="1"/>
  <c r="S9" i="1"/>
  <c r="W9" i="1"/>
  <c r="AA9" i="1"/>
  <c r="AE9" i="1"/>
  <c r="AI9" i="1"/>
  <c r="AM9" i="1"/>
  <c r="AQ9" i="1"/>
  <c r="AU9" i="1"/>
  <c r="AY9" i="1"/>
  <c r="BC9" i="1"/>
  <c r="BG9" i="1"/>
  <c r="BK9" i="1"/>
  <c r="BO9" i="1"/>
  <c r="BS9" i="1"/>
  <c r="BW9" i="1"/>
  <c r="CA9" i="1"/>
  <c r="CE9" i="1"/>
  <c r="CI9" i="1"/>
  <c r="CM9" i="1"/>
  <c r="CQ9" i="1"/>
  <c r="CU9" i="1"/>
  <c r="CY9" i="1"/>
  <c r="DC9" i="1"/>
  <c r="DG9" i="1"/>
  <c r="DK9" i="1"/>
  <c r="DO9" i="1"/>
  <c r="DS9" i="1"/>
  <c r="DW9" i="1"/>
  <c r="C10" i="1"/>
  <c r="G10" i="1"/>
  <c r="K10" i="1"/>
  <c r="O10" i="1"/>
  <c r="S10" i="1"/>
  <c r="W10" i="1"/>
  <c r="AA10" i="1"/>
  <c r="AE10" i="1"/>
  <c r="AI10" i="1"/>
  <c r="AM10" i="1"/>
  <c r="AQ10" i="1"/>
  <c r="AU10" i="1"/>
  <c r="AY10" i="1"/>
  <c r="BC10" i="1"/>
  <c r="BG10" i="1"/>
  <c r="BK10" i="1"/>
  <c r="BO10" i="1"/>
  <c r="BS10" i="1"/>
  <c r="BW10" i="1"/>
  <c r="CA10" i="1"/>
  <c r="CE10" i="1"/>
  <c r="CI10" i="1"/>
  <c r="CM10" i="1"/>
  <c r="CQ10" i="1"/>
  <c r="CU10" i="1"/>
  <c r="CY10" i="1"/>
  <c r="DC10" i="1"/>
  <c r="DG10" i="1"/>
  <c r="DK10" i="1"/>
  <c r="DO10" i="1"/>
  <c r="DS10" i="1"/>
  <c r="DW10" i="1"/>
  <c r="C11" i="1"/>
  <c r="G11" i="1"/>
  <c r="K11" i="1"/>
  <c r="O11" i="1"/>
  <c r="S11" i="1"/>
  <c r="W11" i="1"/>
  <c r="AA11" i="1"/>
  <c r="AE11" i="1"/>
  <c r="AI11" i="1"/>
  <c r="AM11" i="1"/>
  <c r="AQ11" i="1"/>
  <c r="AU11" i="1"/>
  <c r="AY11" i="1"/>
  <c r="BC11" i="1"/>
  <c r="BG11" i="1"/>
  <c r="BK11" i="1"/>
  <c r="BO11" i="1"/>
  <c r="BS11" i="1"/>
  <c r="BW11" i="1"/>
  <c r="CA11" i="1"/>
  <c r="CE11" i="1"/>
  <c r="CI11" i="1"/>
  <c r="CM11" i="1"/>
  <c r="CQ11" i="1"/>
  <c r="CU11" i="1"/>
  <c r="CY11" i="1"/>
  <c r="DC11" i="1"/>
  <c r="DG11" i="1"/>
  <c r="DK11" i="1"/>
  <c r="DO11" i="1"/>
  <c r="DS11" i="1"/>
  <c r="DW11" i="1"/>
  <c r="C12" i="1"/>
  <c r="G12" i="1"/>
  <c r="K12" i="1"/>
  <c r="O12" i="1"/>
  <c r="S12" i="1"/>
  <c r="W12" i="1"/>
  <c r="AA12" i="1"/>
  <c r="AE12" i="1"/>
  <c r="AI12" i="1"/>
  <c r="AM12" i="1"/>
  <c r="AQ12" i="1"/>
  <c r="AU12" i="1"/>
  <c r="AY12" i="1"/>
  <c r="BC12" i="1"/>
  <c r="BG12" i="1"/>
  <c r="BK12" i="1"/>
  <c r="BO12" i="1"/>
  <c r="BS12" i="1"/>
  <c r="BW12" i="1"/>
  <c r="CA12" i="1"/>
  <c r="CE12" i="1"/>
  <c r="CI12" i="1"/>
  <c r="CM12" i="1"/>
  <c r="CQ12" i="1"/>
  <c r="CU12" i="1"/>
  <c r="CY12" i="1"/>
  <c r="DC12" i="1"/>
  <c r="DG12" i="1"/>
  <c r="DK12" i="1"/>
  <c r="DO12" i="1"/>
  <c r="DS12" i="1"/>
  <c r="DW12" i="1"/>
  <c r="C13" i="1"/>
  <c r="G13" i="1"/>
  <c r="K13" i="1"/>
  <c r="O13" i="1"/>
  <c r="S13" i="1"/>
  <c r="W13" i="1"/>
  <c r="AA13" i="1"/>
  <c r="AE13" i="1"/>
  <c r="AI13" i="1"/>
  <c r="AM13" i="1"/>
  <c r="AQ13" i="1"/>
  <c r="AU13" i="1"/>
  <c r="AY13" i="1"/>
  <c r="BC13" i="1"/>
  <c r="BG13" i="1"/>
  <c r="BK13" i="1"/>
  <c r="BO13" i="1"/>
  <c r="BS13" i="1"/>
  <c r="BW13" i="1"/>
  <c r="CA13" i="1"/>
  <c r="CE13" i="1"/>
  <c r="CI13" i="1"/>
  <c r="CM13" i="1"/>
  <c r="CQ13" i="1"/>
  <c r="CU13" i="1"/>
  <c r="CY13" i="1"/>
  <c r="DC13" i="1"/>
  <c r="DG13" i="1"/>
  <c r="DK13" i="1"/>
  <c r="DO13" i="1"/>
  <c r="DS13" i="1"/>
  <c r="DW13" i="1"/>
  <c r="C14" i="1"/>
  <c r="G14" i="1"/>
  <c r="K14" i="1"/>
  <c r="O14" i="1"/>
  <c r="S14" i="1"/>
  <c r="W14" i="1"/>
  <c r="AA14" i="1"/>
  <c r="AE14" i="1"/>
  <c r="AI14" i="1"/>
  <c r="AM14" i="1"/>
  <c r="AQ14" i="1"/>
  <c r="AU14" i="1"/>
  <c r="AY14" i="1"/>
  <c r="BC14" i="1"/>
  <c r="BG14" i="1"/>
  <c r="BK14" i="1"/>
  <c r="EL20" i="1"/>
  <c r="EI41" i="1"/>
  <c r="EI57" i="1"/>
  <c r="EE67" i="1"/>
  <c r="EE75" i="1"/>
  <c r="EE83" i="1"/>
  <c r="EE86" i="1"/>
  <c r="EO88" i="1"/>
  <c r="EO90" i="1"/>
  <c r="EO92" i="1"/>
  <c r="EO94" i="1"/>
  <c r="EO96" i="1"/>
  <c r="EO98" i="1"/>
  <c r="EO100" i="1"/>
  <c r="EO102" i="1"/>
  <c r="EO104" i="1"/>
  <c r="EO106" i="1"/>
  <c r="EO108" i="1"/>
  <c r="EO110" i="1"/>
  <c r="EO112" i="1"/>
  <c r="EO114" i="1"/>
  <c r="EO116" i="1"/>
  <c r="EP117" i="1"/>
  <c r="EP118" i="1"/>
  <c r="EP119" i="1"/>
  <c r="EP120" i="1"/>
  <c r="EP121" i="1"/>
  <c r="EP122" i="1"/>
  <c r="EP123" i="1"/>
  <c r="EP124" i="1"/>
  <c r="EP125" i="1"/>
  <c r="EP126" i="1"/>
  <c r="EP127" i="1"/>
  <c r="EP128" i="1"/>
  <c r="EP129" i="1"/>
  <c r="EP130" i="1"/>
  <c r="EP131" i="1"/>
  <c r="EP132" i="1"/>
  <c r="EP133" i="1"/>
  <c r="EP134" i="1"/>
  <c r="EP135" i="1"/>
  <c r="EP136" i="1"/>
  <c r="EP137" i="1"/>
  <c r="EP138" i="1"/>
  <c r="EP139" i="1"/>
  <c r="EP140" i="1"/>
  <c r="EP141" i="1"/>
  <c r="EP142" i="1"/>
  <c r="EP143" i="1"/>
  <c r="EP144" i="1"/>
  <c r="EP145" i="1"/>
  <c r="EP146" i="1"/>
  <c r="EP147" i="1"/>
  <c r="EP148" i="1"/>
  <c r="EP149" i="1"/>
  <c r="EP150" i="1"/>
  <c r="EP151" i="1"/>
  <c r="EP152" i="1"/>
  <c r="EP153" i="1"/>
  <c r="EP154" i="1"/>
  <c r="EP155" i="1"/>
  <c r="EP156" i="1"/>
  <c r="EP157" i="1"/>
  <c r="EP158" i="1"/>
  <c r="EP159" i="1"/>
  <c r="EP160" i="1"/>
  <c r="EP161" i="1"/>
  <c r="EP162" i="1"/>
  <c r="EP163" i="1"/>
  <c r="EP164" i="1"/>
  <c r="EP165" i="1"/>
  <c r="EP166" i="1"/>
  <c r="EP167" i="1"/>
  <c r="EP168" i="1"/>
  <c r="EP169" i="1"/>
  <c r="EP170" i="1"/>
  <c r="EP171" i="1"/>
  <c r="EP172" i="1"/>
  <c r="EP173" i="1"/>
  <c r="EP174" i="1"/>
  <c r="EP175" i="1"/>
  <c r="EP176" i="1"/>
  <c r="EP177" i="1"/>
  <c r="EP178" i="1"/>
  <c r="EO179" i="1"/>
  <c r="EJ180" i="1"/>
  <c r="EC181" i="1"/>
  <c r="EK181" i="1"/>
  <c r="EC182" i="1"/>
  <c r="EK182" i="1"/>
  <c r="EC183" i="1"/>
  <c r="EK183" i="1"/>
  <c r="EC184" i="1"/>
  <c r="EK184" i="1"/>
  <c r="EC185" i="1"/>
  <c r="EK185" i="1"/>
  <c r="EC186" i="1"/>
  <c r="EK186" i="1"/>
  <c r="EC187" i="1"/>
  <c r="EK187" i="1"/>
  <c r="EC188" i="1"/>
  <c r="EK188" i="1"/>
  <c r="EC189" i="1"/>
  <c r="EK189" i="1"/>
  <c r="EC190" i="1"/>
  <c r="EK190" i="1"/>
  <c r="EC191" i="1"/>
  <c r="EK191" i="1"/>
  <c r="EC192" i="1"/>
  <c r="EK192" i="1"/>
  <c r="EC193" i="1"/>
  <c r="EK193" i="1"/>
  <c r="EC194" i="1"/>
  <c r="EK194" i="1"/>
  <c r="EC195" i="1"/>
  <c r="EK195" i="1"/>
  <c r="EC196" i="1"/>
  <c r="EK196" i="1"/>
  <c r="EC197" i="1"/>
  <c r="EK197" i="1"/>
  <c r="EC198" i="1"/>
  <c r="EK198" i="1"/>
  <c r="EC199" i="1"/>
  <c r="EK199" i="1"/>
  <c r="EC200" i="1"/>
  <c r="EK200" i="1"/>
  <c r="EC201" i="1"/>
  <c r="EK201" i="1"/>
  <c r="EC202" i="1"/>
  <c r="EK202" i="1"/>
  <c r="EC203" i="1"/>
  <c r="EK203" i="1"/>
  <c r="EC204" i="1"/>
  <c r="EK204" i="1"/>
  <c r="EC205" i="1"/>
  <c r="EK205" i="1"/>
  <c r="EC206" i="1"/>
  <c r="EK206" i="1"/>
  <c r="EC207" i="1"/>
  <c r="EK207" i="1"/>
  <c r="EC208" i="1"/>
  <c r="EK208" i="1"/>
  <c r="EC209" i="1"/>
  <c r="EK209" i="1"/>
  <c r="EC210" i="1"/>
  <c r="EK210" i="1"/>
  <c r="EC211" i="1"/>
  <c r="EK211" i="1"/>
  <c r="EC212" i="1"/>
  <c r="EK212" i="1"/>
  <c r="EC213" i="1"/>
  <c r="EK213" i="1"/>
  <c r="EC214" i="1"/>
  <c r="EK214" i="1"/>
  <c r="EC215" i="1"/>
  <c r="EK215" i="1"/>
  <c r="EC216" i="1"/>
  <c r="EK216" i="1"/>
  <c r="EC217" i="1"/>
  <c r="EK217" i="1"/>
  <c r="EC218" i="1"/>
  <c r="EK218" i="1"/>
  <c r="EC219" i="1"/>
  <c r="EK219" i="1"/>
  <c r="EP219" i="1"/>
  <c r="EF220" i="1"/>
  <c r="EK220" i="1"/>
  <c r="EP220" i="1"/>
  <c r="EF221" i="1"/>
  <c r="EK221" i="1"/>
  <c r="EP221" i="1"/>
  <c r="EF222" i="1"/>
  <c r="EK222" i="1"/>
  <c r="EP222" i="1"/>
  <c r="EE223" i="1"/>
  <c r="EI223" i="1"/>
  <c r="EM223" i="1"/>
  <c r="EA224" i="1"/>
  <c r="EE224" i="1"/>
  <c r="EI224" i="1"/>
  <c r="EM224" i="1"/>
  <c r="EA225" i="1"/>
  <c r="EE225" i="1"/>
  <c r="EI225" i="1"/>
  <c r="EM225" i="1"/>
  <c r="EA226" i="1"/>
  <c r="EE226" i="1"/>
  <c r="EI226" i="1"/>
  <c r="EM226" i="1"/>
  <c r="EA227" i="1"/>
  <c r="EE227" i="1"/>
  <c r="EI227" i="1"/>
  <c r="EM227" i="1"/>
  <c r="EA228" i="1"/>
  <c r="EE228" i="1"/>
  <c r="EI228" i="1"/>
  <c r="EM228" i="1"/>
  <c r="EA229" i="1"/>
  <c r="EE229" i="1"/>
  <c r="EI229" i="1"/>
  <c r="EM229" i="1"/>
  <c r="EA230" i="1"/>
  <c r="EE230" i="1"/>
  <c r="EI230" i="1"/>
  <c r="EM230" i="1"/>
  <c r="EA231" i="1"/>
  <c r="EE231" i="1"/>
  <c r="EI231" i="1"/>
  <c r="EM231" i="1"/>
  <c r="EA232" i="1"/>
  <c r="EE232" i="1"/>
  <c r="EI232" i="1"/>
  <c r="EM232" i="1"/>
  <c r="EA233" i="1"/>
  <c r="EE233" i="1"/>
  <c r="EI233" i="1"/>
  <c r="EM233" i="1"/>
  <c r="EA234" i="1"/>
  <c r="EE234" i="1"/>
  <c r="EI234" i="1"/>
  <c r="EM234" i="1"/>
  <c r="EA235" i="1"/>
  <c r="EE235" i="1"/>
  <c r="EI235" i="1"/>
  <c r="EM235" i="1"/>
  <c r="EA236" i="1"/>
  <c r="EE236" i="1"/>
  <c r="EI236" i="1"/>
  <c r="EM236" i="1"/>
  <c r="EA237" i="1"/>
  <c r="EE237" i="1"/>
  <c r="EI237" i="1"/>
  <c r="EM237" i="1"/>
  <c r="EA238" i="1"/>
  <c r="EE238" i="1"/>
  <c r="EI238" i="1"/>
  <c r="EM238" i="1"/>
  <c r="EA239" i="1"/>
  <c r="EE239" i="1"/>
  <c r="EI239" i="1"/>
  <c r="EM239" i="1"/>
  <c r="EA240" i="1"/>
  <c r="EE240" i="1"/>
  <c r="EI240" i="1"/>
  <c r="EM240" i="1"/>
  <c r="EA241" i="1"/>
  <c r="EE241" i="1"/>
  <c r="EI241" i="1"/>
  <c r="EM241" i="1"/>
  <c r="EA242" i="1"/>
  <c r="EE242" i="1"/>
  <c r="EI242" i="1"/>
  <c r="EM242" i="1"/>
  <c r="EA243" i="1"/>
  <c r="EE243" i="1"/>
  <c r="EI243" i="1"/>
  <c r="EM243" i="1"/>
  <c r="EA244" i="1"/>
  <c r="EE244" i="1"/>
  <c r="EI244" i="1"/>
  <c r="EM244" i="1"/>
  <c r="EA245" i="1"/>
  <c r="EE245" i="1"/>
  <c r="EI245" i="1"/>
  <c r="EM245" i="1"/>
  <c r="EA246" i="1"/>
  <c r="EE246" i="1"/>
  <c r="EI246" i="1"/>
  <c r="EM246" i="1"/>
  <c r="EA247" i="1"/>
  <c r="EE247" i="1"/>
  <c r="EI247" i="1"/>
  <c r="EM247" i="1"/>
  <c r="EA248" i="1"/>
  <c r="EE248" i="1"/>
  <c r="EI248" i="1"/>
  <c r="EM248" i="1"/>
  <c r="EA249" i="1"/>
  <c r="EE249" i="1"/>
  <c r="EI249" i="1"/>
  <c r="EM249" i="1"/>
  <c r="EA250" i="1"/>
  <c r="EE250" i="1"/>
  <c r="EI250" i="1"/>
  <c r="EM250" i="1"/>
  <c r="EA251" i="1"/>
  <c r="EE251" i="1"/>
  <c r="EI251" i="1"/>
  <c r="EM251" i="1"/>
  <c r="EA252" i="1"/>
  <c r="EE252" i="1"/>
  <c r="EI252" i="1"/>
  <c r="EM252" i="1"/>
  <c r="EA253" i="1"/>
  <c r="EE253" i="1"/>
  <c r="EI253" i="1"/>
  <c r="EM253" i="1"/>
  <c r="EA254" i="1"/>
  <c r="EE254" i="1"/>
  <c r="EI254" i="1"/>
  <c r="EM254" i="1"/>
  <c r="B3" i="1"/>
  <c r="F3" i="1"/>
  <c r="J3" i="1"/>
  <c r="N3" i="1"/>
  <c r="R3" i="1"/>
  <c r="V3" i="1"/>
  <c r="Z3" i="1"/>
  <c r="AD3" i="1"/>
  <c r="AH3" i="1"/>
  <c r="AL3" i="1"/>
  <c r="AP3" i="1"/>
  <c r="AT3" i="1"/>
  <c r="AX3" i="1"/>
  <c r="BB3" i="1"/>
  <c r="BJ3" i="1"/>
  <c r="BN3" i="1"/>
  <c r="BR3" i="1"/>
  <c r="BV3" i="1"/>
  <c r="BZ3" i="1"/>
  <c r="CD3" i="1"/>
  <c r="CH3" i="1"/>
  <c r="CL3" i="1"/>
  <c r="CP3" i="1"/>
  <c r="CT3" i="1"/>
  <c r="CX3" i="1"/>
  <c r="DB3" i="1"/>
  <c r="DJ3" i="1"/>
  <c r="DN3" i="1"/>
  <c r="DR3" i="1"/>
  <c r="DV3" i="1"/>
  <c r="B4" i="1"/>
  <c r="F4" i="1"/>
  <c r="J4" i="1"/>
  <c r="N4" i="1"/>
  <c r="R4" i="1"/>
  <c r="V4" i="1"/>
  <c r="Z4" i="1"/>
  <c r="AD4" i="1"/>
  <c r="AH4" i="1"/>
  <c r="AL4" i="1"/>
  <c r="AP4" i="1"/>
  <c r="AT4" i="1"/>
  <c r="AX4" i="1"/>
  <c r="BB4" i="1"/>
  <c r="BF4" i="1"/>
  <c r="BJ4" i="1"/>
  <c r="BN4" i="1"/>
  <c r="BR4" i="1"/>
  <c r="BV4" i="1"/>
  <c r="BZ4" i="1"/>
  <c r="CD4" i="1"/>
  <c r="CH4" i="1"/>
  <c r="CL4" i="1"/>
  <c r="CP4" i="1"/>
  <c r="CT4" i="1"/>
  <c r="CX4" i="1"/>
  <c r="DB4" i="1"/>
  <c r="DF4" i="1"/>
  <c r="DJ4" i="1"/>
  <c r="DN4" i="1"/>
  <c r="DR4" i="1"/>
  <c r="DV4" i="1"/>
  <c r="B5" i="1"/>
  <c r="F5" i="1"/>
  <c r="J5" i="1"/>
  <c r="N5" i="1"/>
  <c r="R5" i="1"/>
  <c r="V5" i="1"/>
  <c r="Z5" i="1"/>
  <c r="AD5" i="1"/>
  <c r="AH5" i="1"/>
  <c r="AL5" i="1"/>
  <c r="AP5" i="1"/>
  <c r="AT5" i="1"/>
  <c r="AX5" i="1"/>
  <c r="BB5" i="1"/>
  <c r="BF5" i="1"/>
  <c r="BJ5" i="1"/>
  <c r="BN5" i="1"/>
  <c r="BR5" i="1"/>
  <c r="BV5" i="1"/>
  <c r="BZ5" i="1"/>
  <c r="CD5" i="1"/>
  <c r="CH5" i="1"/>
  <c r="CL5" i="1"/>
  <c r="CP5" i="1"/>
  <c r="CT5" i="1"/>
  <c r="CX5" i="1"/>
  <c r="DB5" i="1"/>
  <c r="DF5" i="1"/>
  <c r="DJ5" i="1"/>
  <c r="DN5" i="1"/>
  <c r="DR5" i="1"/>
  <c r="DV5" i="1"/>
  <c r="B6" i="1"/>
  <c r="F6" i="1"/>
  <c r="J6" i="1"/>
  <c r="N6" i="1"/>
  <c r="R6" i="1"/>
  <c r="V6" i="1"/>
  <c r="Z6" i="1"/>
  <c r="AD6" i="1"/>
  <c r="AH6" i="1"/>
  <c r="AL6" i="1"/>
  <c r="AP6" i="1"/>
  <c r="AT6" i="1"/>
  <c r="AX6" i="1"/>
  <c r="BB6" i="1"/>
  <c r="BF6" i="1"/>
  <c r="BJ6" i="1"/>
  <c r="BN6" i="1"/>
  <c r="BR6" i="1"/>
  <c r="BV6" i="1"/>
  <c r="BZ6" i="1"/>
  <c r="CD6" i="1"/>
  <c r="CH6" i="1"/>
  <c r="CL6" i="1"/>
  <c r="CP6" i="1"/>
  <c r="CT6" i="1"/>
  <c r="CX6" i="1"/>
  <c r="DB6" i="1"/>
  <c r="DF6" i="1"/>
  <c r="DJ6" i="1"/>
  <c r="DN6" i="1"/>
  <c r="DR6" i="1"/>
  <c r="DV6" i="1"/>
  <c r="B7" i="1"/>
  <c r="F7" i="1"/>
  <c r="J7" i="1"/>
  <c r="N7" i="1"/>
  <c r="R7" i="1"/>
  <c r="V7" i="1"/>
  <c r="Z7" i="1"/>
  <c r="AD7" i="1"/>
  <c r="AH7" i="1"/>
  <c r="AL7" i="1"/>
  <c r="AP7" i="1"/>
  <c r="AT7" i="1"/>
  <c r="AX7" i="1"/>
  <c r="BB7" i="1"/>
  <c r="BF7" i="1"/>
  <c r="BJ7" i="1"/>
  <c r="BN7" i="1"/>
  <c r="BR7" i="1"/>
  <c r="BV7" i="1"/>
  <c r="BZ7" i="1"/>
  <c r="CD7" i="1"/>
  <c r="CH7" i="1"/>
  <c r="CL7" i="1"/>
  <c r="CP7" i="1"/>
  <c r="CT7" i="1"/>
  <c r="CX7" i="1"/>
  <c r="DB7" i="1"/>
  <c r="DF7" i="1"/>
  <c r="DJ7" i="1"/>
  <c r="DN7" i="1"/>
  <c r="DR7" i="1"/>
  <c r="DV7" i="1"/>
  <c r="B8" i="1"/>
  <c r="F8" i="1"/>
  <c r="J8" i="1"/>
  <c r="N8" i="1"/>
  <c r="R8" i="1"/>
  <c r="V8" i="1"/>
  <c r="Z8" i="1"/>
  <c r="AD8" i="1"/>
  <c r="AH8" i="1"/>
  <c r="AL8" i="1"/>
  <c r="AP8" i="1"/>
  <c r="AT8" i="1"/>
  <c r="AX8" i="1"/>
  <c r="BB8" i="1"/>
  <c r="BF8" i="1"/>
  <c r="BJ8" i="1"/>
  <c r="BN8" i="1"/>
  <c r="BR8" i="1"/>
  <c r="BV8" i="1"/>
  <c r="BZ8" i="1"/>
  <c r="CD8" i="1"/>
  <c r="CH8" i="1"/>
  <c r="CL8" i="1"/>
  <c r="CP8" i="1"/>
  <c r="CT8" i="1"/>
  <c r="CX8" i="1"/>
  <c r="DB8" i="1"/>
  <c r="DF8" i="1"/>
  <c r="DJ8" i="1"/>
  <c r="DN8" i="1"/>
  <c r="DR8" i="1"/>
  <c r="DV8" i="1"/>
  <c r="B9" i="1"/>
  <c r="F9" i="1"/>
  <c r="J9" i="1"/>
  <c r="N9" i="1"/>
  <c r="R9" i="1"/>
  <c r="V9" i="1"/>
  <c r="Z9" i="1"/>
  <c r="AD9" i="1"/>
  <c r="AH9" i="1"/>
  <c r="AL9" i="1"/>
  <c r="AP9" i="1"/>
  <c r="AT9" i="1"/>
  <c r="AX9" i="1"/>
  <c r="BB9" i="1"/>
  <c r="BF9" i="1"/>
  <c r="BJ9" i="1"/>
  <c r="BN9" i="1"/>
  <c r="BR9" i="1"/>
  <c r="BV9" i="1"/>
  <c r="BZ9" i="1"/>
  <c r="CD9" i="1"/>
  <c r="CH9" i="1"/>
  <c r="CL9" i="1"/>
  <c r="CP9" i="1"/>
  <c r="CT9" i="1"/>
  <c r="CX9" i="1"/>
  <c r="DB9" i="1"/>
  <c r="DF9" i="1"/>
  <c r="DJ9" i="1"/>
  <c r="DN9" i="1"/>
  <c r="DR9" i="1"/>
  <c r="DV9" i="1"/>
  <c r="B10" i="1"/>
  <c r="F10" i="1"/>
  <c r="J10" i="1"/>
  <c r="N10" i="1"/>
  <c r="R10" i="1"/>
  <c r="V10" i="1"/>
  <c r="Z10" i="1"/>
  <c r="AD10" i="1"/>
  <c r="AH10" i="1"/>
  <c r="AL10" i="1"/>
  <c r="AP10" i="1"/>
  <c r="AT10" i="1"/>
  <c r="AX10" i="1"/>
  <c r="BB10" i="1"/>
  <c r="BF10" i="1"/>
  <c r="BJ10" i="1"/>
  <c r="BN10" i="1"/>
  <c r="BR10" i="1"/>
  <c r="BV10" i="1"/>
  <c r="BZ10" i="1"/>
  <c r="CD10" i="1"/>
  <c r="CH10" i="1"/>
  <c r="CL10" i="1"/>
  <c r="CP10" i="1"/>
  <c r="CT10" i="1"/>
  <c r="CX10" i="1"/>
  <c r="DB10" i="1"/>
  <c r="DF10" i="1"/>
  <c r="DJ10" i="1"/>
  <c r="DN10" i="1"/>
  <c r="DR10" i="1"/>
  <c r="DV10" i="1"/>
  <c r="B11" i="1"/>
  <c r="F11" i="1"/>
  <c r="J11" i="1"/>
  <c r="N11" i="1"/>
  <c r="R11" i="1"/>
  <c r="V11" i="1"/>
  <c r="Z11" i="1"/>
  <c r="AD11" i="1"/>
  <c r="AH11" i="1"/>
  <c r="AL11" i="1"/>
  <c r="AP11" i="1"/>
  <c r="AT11" i="1"/>
  <c r="AX11" i="1"/>
  <c r="BB11" i="1"/>
  <c r="BF11" i="1"/>
  <c r="BJ11" i="1"/>
  <c r="BN11" i="1"/>
  <c r="BR11" i="1"/>
  <c r="BV11" i="1"/>
  <c r="BZ11" i="1"/>
  <c r="CD11" i="1"/>
  <c r="CH11" i="1"/>
  <c r="CL11" i="1"/>
  <c r="CP11" i="1"/>
  <c r="CT11" i="1"/>
  <c r="CX11" i="1"/>
  <c r="DB11" i="1"/>
  <c r="DF11" i="1"/>
  <c r="DJ11" i="1"/>
  <c r="DN11" i="1"/>
  <c r="DR11" i="1"/>
  <c r="DV11" i="1"/>
  <c r="B12" i="1"/>
  <c r="F12" i="1"/>
  <c r="J12" i="1"/>
  <c r="N12" i="1"/>
  <c r="R12" i="1"/>
  <c r="V12" i="1"/>
  <c r="Z12" i="1"/>
  <c r="AD12" i="1"/>
  <c r="AH12" i="1"/>
  <c r="AL12" i="1"/>
  <c r="AP12" i="1"/>
  <c r="AT12" i="1"/>
  <c r="AX12" i="1"/>
  <c r="BB12" i="1"/>
  <c r="BF12" i="1"/>
  <c r="BJ12" i="1"/>
  <c r="BN12" i="1"/>
  <c r="BR12" i="1"/>
  <c r="BV12" i="1"/>
  <c r="BZ12" i="1"/>
  <c r="CD12" i="1"/>
  <c r="CH12" i="1"/>
  <c r="CL12" i="1"/>
  <c r="CP12" i="1"/>
  <c r="CT12" i="1"/>
  <c r="CX12" i="1"/>
  <c r="DB12" i="1"/>
  <c r="DF12" i="1"/>
  <c r="DJ12" i="1"/>
  <c r="DN12" i="1"/>
  <c r="DR12" i="1"/>
  <c r="DV12" i="1"/>
  <c r="B13" i="1"/>
  <c r="F13" i="1"/>
  <c r="J13" i="1"/>
  <c r="N13" i="1"/>
  <c r="R13" i="1"/>
  <c r="V13" i="1"/>
  <c r="Z13" i="1"/>
  <c r="AD13" i="1"/>
  <c r="AH13" i="1"/>
  <c r="AL13" i="1"/>
  <c r="AP13" i="1"/>
  <c r="AT13" i="1"/>
  <c r="AX13" i="1"/>
  <c r="BB13" i="1"/>
  <c r="BF13" i="1"/>
  <c r="BJ13" i="1"/>
  <c r="BN13" i="1"/>
  <c r="BR13" i="1"/>
  <c r="BV13" i="1"/>
  <c r="BZ13" i="1"/>
  <c r="CD13" i="1"/>
  <c r="CH13" i="1"/>
  <c r="CL13" i="1"/>
  <c r="CP13" i="1"/>
  <c r="CT13" i="1"/>
  <c r="CX13" i="1"/>
  <c r="DB13" i="1"/>
  <c r="DF13" i="1"/>
  <c r="DJ13" i="1"/>
  <c r="DN13" i="1"/>
  <c r="DR13" i="1"/>
  <c r="DV13" i="1"/>
  <c r="B14" i="1"/>
  <c r="F14" i="1"/>
  <c r="J14" i="1"/>
  <c r="N14" i="1"/>
  <c r="R14" i="1"/>
  <c r="V14" i="1"/>
  <c r="Z14" i="1"/>
  <c r="AD14" i="1"/>
  <c r="AH14" i="1"/>
  <c r="AL14" i="1"/>
  <c r="AP14" i="1"/>
  <c r="AT14" i="1"/>
  <c r="AX14" i="1"/>
  <c r="BB14" i="1"/>
  <c r="BF14" i="1"/>
  <c r="BJ14" i="1"/>
  <c r="BN14" i="1"/>
  <c r="BR14" i="1"/>
  <c r="BV14" i="1"/>
  <c r="BZ14" i="1"/>
  <c r="CD14" i="1"/>
  <c r="CH14" i="1"/>
  <c r="CL14" i="1"/>
  <c r="CP14" i="1"/>
  <c r="CT14" i="1"/>
  <c r="CX14" i="1"/>
  <c r="DB14" i="1"/>
  <c r="DF14" i="1"/>
  <c r="DJ14" i="1"/>
  <c r="DN14" i="1"/>
  <c r="DR14" i="1"/>
  <c r="EB37" i="1"/>
  <c r="EB65" i="1"/>
  <c r="EB81" i="1"/>
  <c r="ED88" i="1"/>
  <c r="EF92" i="1"/>
  <c r="EF96" i="1"/>
  <c r="EF100" i="1"/>
  <c r="EF104" i="1"/>
  <c r="EF108" i="1"/>
  <c r="EF112" i="1"/>
  <c r="EF116" i="1"/>
  <c r="EK118" i="1"/>
  <c r="EK120" i="1"/>
  <c r="EK122" i="1"/>
  <c r="EK124" i="1"/>
  <c r="EK126" i="1"/>
  <c r="EK128" i="1"/>
  <c r="EK130" i="1"/>
  <c r="EK132" i="1"/>
  <c r="EK134" i="1"/>
  <c r="EK136" i="1"/>
  <c r="EK138" i="1"/>
  <c r="EK140" i="1"/>
  <c r="EK142" i="1"/>
  <c r="EK144" i="1"/>
  <c r="EK146" i="1"/>
  <c r="EK148" i="1"/>
  <c r="EK150" i="1"/>
  <c r="EK152" i="1"/>
  <c r="EK154" i="1"/>
  <c r="EK156" i="1"/>
  <c r="EK158" i="1"/>
  <c r="EK160" i="1"/>
  <c r="EK162" i="1"/>
  <c r="EK164" i="1"/>
  <c r="EK166" i="1"/>
  <c r="EK168" i="1"/>
  <c r="EK170" i="1"/>
  <c r="EK172" i="1"/>
  <c r="EK174" i="1"/>
  <c r="EK176" i="1"/>
  <c r="EK178" i="1"/>
  <c r="EF180" i="1"/>
  <c r="EH181" i="1"/>
  <c r="EH182" i="1"/>
  <c r="EH183" i="1"/>
  <c r="EH184" i="1"/>
  <c r="EH185" i="1"/>
  <c r="EH186" i="1"/>
  <c r="EH187" i="1"/>
  <c r="EH188" i="1"/>
  <c r="EH189" i="1"/>
  <c r="EH190" i="1"/>
  <c r="EH191" i="1"/>
  <c r="EH192" i="1"/>
  <c r="EH193" i="1"/>
  <c r="EH194" i="1"/>
  <c r="EH195" i="1"/>
  <c r="EH196" i="1"/>
  <c r="EH197" i="1"/>
  <c r="EH198" i="1"/>
  <c r="EH199" i="1"/>
  <c r="EH200" i="1"/>
  <c r="EH201" i="1"/>
  <c r="EH202" i="1"/>
  <c r="EH203" i="1"/>
  <c r="EH204" i="1"/>
  <c r="EH205" i="1"/>
  <c r="EH206" i="1"/>
  <c r="EH207" i="1"/>
  <c r="EH208" i="1"/>
  <c r="EH209" i="1"/>
  <c r="EH210" i="1"/>
  <c r="EH211" i="1"/>
  <c r="EH212" i="1"/>
  <c r="EH213" i="1"/>
  <c r="EH214" i="1"/>
  <c r="EH215" i="1"/>
  <c r="EH216" i="1"/>
  <c r="EH217" i="1"/>
  <c r="EH218" i="1"/>
  <c r="EH219" i="1"/>
  <c r="ED220" i="1"/>
  <c r="EO220" i="1"/>
  <c r="EJ221" i="1"/>
  <c r="ED222" i="1"/>
  <c r="EO222" i="1"/>
  <c r="EH223" i="1"/>
  <c r="EP223" i="1"/>
  <c r="EH224" i="1"/>
  <c r="EP224" i="1"/>
  <c r="EH225" i="1"/>
  <c r="EP225" i="1"/>
  <c r="EH226" i="1"/>
  <c r="EP226" i="1"/>
  <c r="EH227" i="1"/>
  <c r="EP227" i="1"/>
  <c r="EH228" i="1"/>
  <c r="EP228" i="1"/>
  <c r="EH229" i="1"/>
  <c r="EP229" i="1"/>
  <c r="EH230" i="1"/>
  <c r="EP230" i="1"/>
  <c r="EH231" i="1"/>
  <c r="EP231" i="1"/>
  <c r="EH232" i="1"/>
  <c r="EP232" i="1"/>
  <c r="EH233" i="1"/>
  <c r="EP233" i="1"/>
  <c r="EH234" i="1"/>
  <c r="EP234" i="1"/>
  <c r="EH235" i="1"/>
  <c r="EP235" i="1"/>
  <c r="EH236" i="1"/>
  <c r="EP236" i="1"/>
  <c r="EH237" i="1"/>
  <c r="EP237" i="1"/>
  <c r="EH238" i="1"/>
  <c r="EP238" i="1"/>
  <c r="EH239" i="1"/>
  <c r="EP239" i="1"/>
  <c r="EH240" i="1"/>
  <c r="EP240" i="1"/>
  <c r="EH241" i="1"/>
  <c r="EP241" i="1"/>
  <c r="EH242" i="1"/>
  <c r="EP242" i="1"/>
  <c r="EH243" i="1"/>
  <c r="EP243" i="1"/>
  <c r="EH244" i="1"/>
  <c r="EP244" i="1"/>
  <c r="EH245" i="1"/>
  <c r="EP245" i="1"/>
  <c r="EH246" i="1"/>
  <c r="EP246" i="1"/>
  <c r="EH247" i="1"/>
  <c r="EP247" i="1"/>
  <c r="EH248" i="1"/>
  <c r="EP248" i="1"/>
  <c r="EH249" i="1"/>
  <c r="EP249" i="1"/>
  <c r="EH250" i="1"/>
  <c r="EP250" i="1"/>
  <c r="EH251" i="1"/>
  <c r="EP251" i="1"/>
  <c r="EH252" i="1"/>
  <c r="EP252" i="1"/>
  <c r="EH253" i="1"/>
  <c r="EP253" i="1"/>
  <c r="EH254" i="1"/>
  <c r="EP254" i="1"/>
  <c r="I3" i="1"/>
  <c r="Q3" i="1"/>
  <c r="Y3" i="1"/>
  <c r="AG3" i="1"/>
  <c r="AO3" i="1"/>
  <c r="AW3" i="1"/>
  <c r="BE3" i="1"/>
  <c r="BQ3" i="1"/>
  <c r="BY3" i="1"/>
  <c r="CG3" i="1"/>
  <c r="CO3" i="1"/>
  <c r="CW3" i="1"/>
  <c r="DE3" i="1"/>
  <c r="DQ3" i="1"/>
  <c r="DY3" i="1"/>
  <c r="I4" i="1"/>
  <c r="Q4" i="1"/>
  <c r="Y4" i="1"/>
  <c r="AG4" i="1"/>
  <c r="AO4" i="1"/>
  <c r="AW4" i="1"/>
  <c r="BE4" i="1"/>
  <c r="BM4" i="1"/>
  <c r="BU4" i="1"/>
  <c r="CC4" i="1"/>
  <c r="CK4" i="1"/>
  <c r="CS4" i="1"/>
  <c r="DA4" i="1"/>
  <c r="DI4" i="1"/>
  <c r="DQ4" i="1"/>
  <c r="DY4" i="1"/>
  <c r="I5" i="1"/>
  <c r="Q5" i="1"/>
  <c r="Y5" i="1"/>
  <c r="AG5" i="1"/>
  <c r="AO5" i="1"/>
  <c r="AW5" i="1"/>
  <c r="BE5" i="1"/>
  <c r="BM5" i="1"/>
  <c r="BU5" i="1"/>
  <c r="CC5" i="1"/>
  <c r="CK5" i="1"/>
  <c r="CS5" i="1"/>
  <c r="DA5" i="1"/>
  <c r="DI5" i="1"/>
  <c r="DQ5" i="1"/>
  <c r="DY5" i="1"/>
  <c r="I6" i="1"/>
  <c r="Q6" i="1"/>
  <c r="Y6" i="1"/>
  <c r="AG6" i="1"/>
  <c r="AO6" i="1"/>
  <c r="AW6" i="1"/>
  <c r="BE6" i="1"/>
  <c r="BM6" i="1"/>
  <c r="BU6" i="1"/>
  <c r="CC6" i="1"/>
  <c r="CK6" i="1"/>
  <c r="CS6" i="1"/>
  <c r="DA6" i="1"/>
  <c r="DI6" i="1"/>
  <c r="DQ6" i="1"/>
  <c r="DY6" i="1"/>
  <c r="I7" i="1"/>
  <c r="Q7" i="1"/>
  <c r="Y7" i="1"/>
  <c r="AG7" i="1"/>
  <c r="AO7" i="1"/>
  <c r="AW7" i="1"/>
  <c r="BE7" i="1"/>
  <c r="BM7" i="1"/>
  <c r="BU7" i="1"/>
  <c r="CC7" i="1"/>
  <c r="CK7" i="1"/>
  <c r="CS7" i="1"/>
  <c r="DA7" i="1"/>
  <c r="DI7" i="1"/>
  <c r="DQ7" i="1"/>
  <c r="DY7" i="1"/>
  <c r="I8" i="1"/>
  <c r="Q8" i="1"/>
  <c r="Y8" i="1"/>
  <c r="AG8" i="1"/>
  <c r="AO8" i="1"/>
  <c r="AW8" i="1"/>
  <c r="BE8" i="1"/>
  <c r="BM8" i="1"/>
  <c r="BU8" i="1"/>
  <c r="CC8" i="1"/>
  <c r="CK8" i="1"/>
  <c r="CS8" i="1"/>
  <c r="DA8" i="1"/>
  <c r="DI8" i="1"/>
  <c r="DQ8" i="1"/>
  <c r="DY8" i="1"/>
  <c r="I9" i="1"/>
  <c r="Q9" i="1"/>
  <c r="Y9" i="1"/>
  <c r="AG9" i="1"/>
  <c r="AO9" i="1"/>
  <c r="AW9" i="1"/>
  <c r="BE9" i="1"/>
  <c r="BM9" i="1"/>
  <c r="BU9" i="1"/>
  <c r="CC9" i="1"/>
  <c r="CK9" i="1"/>
  <c r="CS9" i="1"/>
  <c r="DA9" i="1"/>
  <c r="DI9" i="1"/>
  <c r="DQ9" i="1"/>
  <c r="DY9" i="1"/>
  <c r="I10" i="1"/>
  <c r="Q10" i="1"/>
  <c r="Y10" i="1"/>
  <c r="AG10" i="1"/>
  <c r="AO10" i="1"/>
  <c r="AW10" i="1"/>
  <c r="BE10" i="1"/>
  <c r="BM10" i="1"/>
  <c r="BU10" i="1"/>
  <c r="CC10" i="1"/>
  <c r="CK10" i="1"/>
  <c r="CS10" i="1"/>
  <c r="DA10" i="1"/>
  <c r="DI10" i="1"/>
  <c r="DQ10" i="1"/>
  <c r="DY10" i="1"/>
  <c r="I11" i="1"/>
  <c r="Q11" i="1"/>
  <c r="Y11" i="1"/>
  <c r="AG11" i="1"/>
  <c r="AO11" i="1"/>
  <c r="AW11" i="1"/>
  <c r="BE11" i="1"/>
  <c r="BM11" i="1"/>
  <c r="BU11" i="1"/>
  <c r="CC11" i="1"/>
  <c r="CK11" i="1"/>
  <c r="CS11" i="1"/>
  <c r="DA11" i="1"/>
  <c r="DI11" i="1"/>
  <c r="DQ11" i="1"/>
  <c r="DY11" i="1"/>
  <c r="I12" i="1"/>
  <c r="Q12" i="1"/>
  <c r="Y12" i="1"/>
  <c r="AG12" i="1"/>
  <c r="AO12" i="1"/>
  <c r="AW12" i="1"/>
  <c r="BE12" i="1"/>
  <c r="BM12" i="1"/>
  <c r="BU12" i="1"/>
  <c r="CC12" i="1"/>
  <c r="CK12" i="1"/>
  <c r="CS12" i="1"/>
  <c r="DA12" i="1"/>
  <c r="DI12" i="1"/>
  <c r="DQ12" i="1"/>
  <c r="DY12" i="1"/>
  <c r="I13" i="1"/>
  <c r="Q13" i="1"/>
  <c r="Y13" i="1"/>
  <c r="AG13" i="1"/>
  <c r="AO13" i="1"/>
  <c r="AW13" i="1"/>
  <c r="BE13" i="1"/>
  <c r="BM13" i="1"/>
  <c r="BU13" i="1"/>
  <c r="CC13" i="1"/>
  <c r="CK13" i="1"/>
  <c r="CS13" i="1"/>
  <c r="DA13" i="1"/>
  <c r="DI13" i="1"/>
  <c r="DQ13" i="1"/>
  <c r="DY13" i="1"/>
  <c r="I14" i="1"/>
  <c r="Q14" i="1"/>
  <c r="Y14" i="1"/>
  <c r="AG14" i="1"/>
  <c r="AO14" i="1"/>
  <c r="AW14" i="1"/>
  <c r="BE14" i="1"/>
  <c r="BM14" i="1"/>
  <c r="BS14" i="1"/>
  <c r="BX14" i="1"/>
  <c r="CC14" i="1"/>
  <c r="CI14" i="1"/>
  <c r="CN14" i="1"/>
  <c r="CS14" i="1"/>
  <c r="CY14" i="1"/>
  <c r="DD14" i="1"/>
  <c r="DI14" i="1"/>
  <c r="DO14" i="1"/>
  <c r="DT14" i="1"/>
  <c r="DX14" i="1"/>
  <c r="D15" i="1"/>
  <c r="H15" i="1"/>
  <c r="L15" i="1"/>
  <c r="P15" i="1"/>
  <c r="T15" i="1"/>
  <c r="X15" i="1"/>
  <c r="AB15" i="1"/>
  <c r="AF15" i="1"/>
  <c r="AJ15" i="1"/>
  <c r="AN15" i="1"/>
  <c r="AR15" i="1"/>
  <c r="AV15" i="1"/>
  <c r="AZ15" i="1"/>
  <c r="BD15" i="1"/>
  <c r="BH15" i="1"/>
  <c r="BL15" i="1"/>
  <c r="BP15" i="1"/>
  <c r="BT15" i="1"/>
  <c r="BX15" i="1"/>
  <c r="CB15" i="1"/>
  <c r="CF15" i="1"/>
  <c r="CJ15" i="1"/>
  <c r="CN15" i="1"/>
  <c r="CR15" i="1"/>
  <c r="CV15" i="1"/>
  <c r="CZ15" i="1"/>
  <c r="DD15" i="1"/>
  <c r="DH15" i="1"/>
  <c r="DL15" i="1"/>
  <c r="DP15" i="1"/>
  <c r="DT15" i="1"/>
  <c r="DX15" i="1"/>
  <c r="D16" i="1"/>
  <c r="H16" i="1"/>
  <c r="L16" i="1"/>
  <c r="P16" i="1"/>
  <c r="T16" i="1"/>
  <c r="X16" i="1"/>
  <c r="AB16" i="1"/>
  <c r="AF16" i="1"/>
  <c r="AJ16" i="1"/>
  <c r="AN16" i="1"/>
  <c r="AR16" i="1"/>
  <c r="AV16" i="1"/>
  <c r="AZ16" i="1"/>
  <c r="BD16" i="1"/>
  <c r="BH16" i="1"/>
  <c r="BL16" i="1"/>
  <c r="BP16" i="1"/>
  <c r="BT16" i="1"/>
  <c r="BX16" i="1"/>
  <c r="CB16" i="1"/>
  <c r="CF16" i="1"/>
  <c r="CJ16" i="1"/>
  <c r="CN16" i="1"/>
  <c r="CR16" i="1"/>
  <c r="CV16" i="1"/>
  <c r="CZ16" i="1"/>
  <c r="DD16" i="1"/>
  <c r="DH16" i="1"/>
  <c r="DL16" i="1"/>
  <c r="DP16" i="1"/>
  <c r="DT16" i="1"/>
  <c r="DX16" i="1"/>
  <c r="D17" i="1"/>
  <c r="H17" i="1"/>
  <c r="L17" i="1"/>
  <c r="P17" i="1"/>
  <c r="T17" i="1"/>
  <c r="X17" i="1"/>
  <c r="AB17" i="1"/>
  <c r="AF17" i="1"/>
  <c r="AJ17" i="1"/>
  <c r="AN17" i="1"/>
  <c r="AR17" i="1"/>
  <c r="AV17" i="1"/>
  <c r="AZ17" i="1"/>
  <c r="BD17" i="1"/>
  <c r="BH17" i="1"/>
  <c r="BL17" i="1"/>
  <c r="BP17" i="1"/>
  <c r="BT17" i="1"/>
  <c r="BX17" i="1"/>
  <c r="CB17" i="1"/>
  <c r="CF17" i="1"/>
  <c r="CJ17" i="1"/>
  <c r="CN17" i="1"/>
  <c r="CR17" i="1"/>
  <c r="CV17" i="1"/>
  <c r="CZ17" i="1"/>
  <c r="DD17" i="1"/>
  <c r="DH17" i="1"/>
  <c r="DL17" i="1"/>
  <c r="DP17" i="1"/>
  <c r="DT17" i="1"/>
  <c r="DX17" i="1"/>
  <c r="D18" i="1"/>
  <c r="H18" i="1"/>
  <c r="L18" i="1"/>
  <c r="P18" i="1"/>
  <c r="T18" i="1"/>
  <c r="X18" i="1"/>
  <c r="AB18" i="1"/>
  <c r="AF18" i="1"/>
  <c r="AJ18" i="1"/>
  <c r="AN18" i="1"/>
  <c r="AR18" i="1"/>
  <c r="AV18" i="1"/>
  <c r="AZ18" i="1"/>
  <c r="BD18" i="1"/>
  <c r="BH18" i="1"/>
  <c r="BL18" i="1"/>
  <c r="BP18" i="1"/>
  <c r="BT18" i="1"/>
  <c r="BX18" i="1"/>
  <c r="CB18" i="1"/>
  <c r="CF18" i="1"/>
  <c r="CJ18" i="1"/>
  <c r="CN18" i="1"/>
  <c r="CR18" i="1"/>
  <c r="CV18" i="1"/>
  <c r="CZ18" i="1"/>
  <c r="DD18" i="1"/>
  <c r="DH18" i="1"/>
  <c r="DL18" i="1"/>
  <c r="DP18" i="1"/>
  <c r="DT18" i="1"/>
  <c r="DX18" i="1"/>
  <c r="D19" i="1"/>
  <c r="H19" i="1"/>
  <c r="L19" i="1"/>
  <c r="P19" i="1"/>
  <c r="T19" i="1"/>
  <c r="X19" i="1"/>
  <c r="AB19" i="1"/>
  <c r="AF19" i="1"/>
  <c r="AJ19" i="1"/>
  <c r="AN19" i="1"/>
  <c r="AR19" i="1"/>
  <c r="AV19" i="1"/>
  <c r="AZ19" i="1"/>
  <c r="BD19" i="1"/>
  <c r="BH19" i="1"/>
  <c r="BL19" i="1"/>
  <c r="BP19" i="1"/>
  <c r="BT19" i="1"/>
  <c r="BX19" i="1"/>
  <c r="CB19" i="1"/>
  <c r="CF19" i="1"/>
  <c r="CJ19" i="1"/>
  <c r="CN19" i="1"/>
  <c r="CR19" i="1"/>
  <c r="CV19" i="1"/>
  <c r="CZ19" i="1"/>
  <c r="DD19" i="1"/>
  <c r="DH19" i="1"/>
  <c r="DL19" i="1"/>
  <c r="DP19" i="1"/>
  <c r="DT19" i="1"/>
  <c r="DX19" i="1"/>
  <c r="D20" i="1"/>
  <c r="H20" i="1"/>
  <c r="L20" i="1"/>
  <c r="P20" i="1"/>
  <c r="T20" i="1"/>
  <c r="X20" i="1"/>
  <c r="AB20" i="1"/>
  <c r="AF20" i="1"/>
  <c r="AJ20" i="1"/>
  <c r="AN20" i="1"/>
  <c r="AR20" i="1"/>
  <c r="AV20" i="1"/>
  <c r="AZ20" i="1"/>
  <c r="BD20" i="1"/>
  <c r="BH20" i="1"/>
  <c r="BL20" i="1"/>
  <c r="BP20" i="1"/>
  <c r="BT20" i="1"/>
  <c r="BX20" i="1"/>
  <c r="CB20" i="1"/>
  <c r="CF20" i="1"/>
  <c r="CJ20" i="1"/>
  <c r="CN20" i="1"/>
  <c r="CR20" i="1"/>
  <c r="CV20" i="1"/>
  <c r="CZ20" i="1"/>
  <c r="DD20" i="1"/>
  <c r="DH20" i="1"/>
  <c r="DL20" i="1"/>
  <c r="DP20" i="1"/>
  <c r="DT20" i="1"/>
  <c r="DX20" i="1"/>
  <c r="D21" i="1"/>
  <c r="H21" i="1"/>
  <c r="L21" i="1"/>
  <c r="P21" i="1"/>
  <c r="T21" i="1"/>
  <c r="X21" i="1"/>
  <c r="AB21" i="1"/>
  <c r="AF21" i="1"/>
  <c r="AJ21" i="1"/>
  <c r="AN21" i="1"/>
  <c r="AR21" i="1"/>
  <c r="AV21" i="1"/>
  <c r="AZ21" i="1"/>
  <c r="BD21" i="1"/>
  <c r="BH21" i="1"/>
  <c r="BL21" i="1"/>
  <c r="BP21" i="1"/>
  <c r="BT21" i="1"/>
  <c r="BX21" i="1"/>
  <c r="CB21" i="1"/>
  <c r="CF21" i="1"/>
  <c r="CJ21" i="1"/>
  <c r="CN21" i="1"/>
  <c r="CR21" i="1"/>
  <c r="CV21" i="1"/>
  <c r="CZ21" i="1"/>
  <c r="DD21" i="1"/>
  <c r="DH21" i="1"/>
  <c r="DL21" i="1"/>
  <c r="DP21" i="1"/>
  <c r="DT21" i="1"/>
  <c r="DX21" i="1"/>
  <c r="D22" i="1"/>
  <c r="H22" i="1"/>
  <c r="L22" i="1"/>
  <c r="P22" i="1"/>
  <c r="T22" i="1"/>
  <c r="X22" i="1"/>
  <c r="AB22" i="1"/>
  <c r="AF22" i="1"/>
  <c r="AJ22" i="1"/>
  <c r="AN22" i="1"/>
  <c r="AR22" i="1"/>
  <c r="AV22" i="1"/>
  <c r="AZ22" i="1"/>
  <c r="BD22" i="1"/>
  <c r="BH22" i="1"/>
  <c r="BL22" i="1"/>
  <c r="BP22" i="1"/>
  <c r="BT22" i="1"/>
  <c r="BX22" i="1"/>
  <c r="CB22" i="1"/>
  <c r="CF22" i="1"/>
  <c r="CJ22" i="1"/>
  <c r="CN22" i="1"/>
  <c r="CR22" i="1"/>
  <c r="CV22" i="1"/>
  <c r="CZ22" i="1"/>
  <c r="DD22" i="1"/>
  <c r="DH22" i="1"/>
  <c r="DL22" i="1"/>
  <c r="DP22" i="1"/>
  <c r="DT22" i="1"/>
  <c r="DX22" i="1"/>
  <c r="D23" i="1"/>
  <c r="H23" i="1"/>
  <c r="L23" i="1"/>
  <c r="P23" i="1"/>
  <c r="T23" i="1"/>
  <c r="X23" i="1"/>
  <c r="AB23" i="1"/>
  <c r="AF23" i="1"/>
  <c r="AJ23" i="1"/>
  <c r="AN23" i="1"/>
  <c r="AR23" i="1"/>
  <c r="AV23" i="1"/>
  <c r="AZ23" i="1"/>
  <c r="BD23" i="1"/>
  <c r="BH23" i="1"/>
  <c r="BL23" i="1"/>
  <c r="BP23" i="1"/>
  <c r="BT23" i="1"/>
  <c r="BX23" i="1"/>
  <c r="CB23" i="1"/>
  <c r="CF23" i="1"/>
  <c r="CJ23" i="1"/>
  <c r="CN23" i="1"/>
  <c r="CR23" i="1"/>
  <c r="CV23" i="1"/>
  <c r="CZ23" i="1"/>
  <c r="DD23" i="1"/>
  <c r="DH23" i="1"/>
  <c r="DL23" i="1"/>
  <c r="DP23" i="1"/>
  <c r="DT23" i="1"/>
  <c r="DX23" i="1"/>
  <c r="D24" i="1"/>
  <c r="H24" i="1"/>
  <c r="L24" i="1"/>
  <c r="P24" i="1"/>
  <c r="T24" i="1"/>
  <c r="X24" i="1"/>
  <c r="AB24" i="1"/>
  <c r="AF24" i="1"/>
  <c r="AJ24" i="1"/>
  <c r="AN24" i="1"/>
  <c r="AR24" i="1"/>
  <c r="AV24" i="1"/>
  <c r="AZ24" i="1"/>
  <c r="BD24" i="1"/>
  <c r="BH24" i="1"/>
  <c r="BL24" i="1"/>
  <c r="BP24" i="1"/>
  <c r="BT24" i="1"/>
  <c r="BX24" i="1"/>
  <c r="CB24" i="1"/>
  <c r="CF24" i="1"/>
  <c r="CJ24" i="1"/>
  <c r="CN24" i="1"/>
  <c r="CR24" i="1"/>
  <c r="CV24" i="1"/>
  <c r="CZ24" i="1"/>
  <c r="DD24" i="1"/>
  <c r="DH24" i="1"/>
  <c r="DL24" i="1"/>
  <c r="DP24" i="1"/>
  <c r="DT24" i="1"/>
  <c r="DX24" i="1"/>
  <c r="D25" i="1"/>
  <c r="H25" i="1"/>
  <c r="L25" i="1"/>
  <c r="P25" i="1"/>
  <c r="T25" i="1"/>
  <c r="X25" i="1"/>
  <c r="AB25" i="1"/>
  <c r="AF25" i="1"/>
  <c r="AJ25" i="1"/>
  <c r="AN25" i="1"/>
  <c r="AR25" i="1"/>
  <c r="AV25" i="1"/>
  <c r="AZ25" i="1"/>
  <c r="BD25" i="1"/>
  <c r="BH25" i="1"/>
  <c r="BL25" i="1"/>
  <c r="ED33" i="1"/>
  <c r="ED63" i="1"/>
  <c r="EE79" i="1"/>
  <c r="EJ87" i="1"/>
  <c r="EO91" i="1"/>
  <c r="EO95" i="1"/>
  <c r="EO99" i="1"/>
  <c r="EO103" i="1"/>
  <c r="EO107" i="1"/>
  <c r="EO111" i="1"/>
  <c r="EO115" i="1"/>
  <c r="EH118" i="1"/>
  <c r="EH120" i="1"/>
  <c r="EH122" i="1"/>
  <c r="EH124" i="1"/>
  <c r="EH126" i="1"/>
  <c r="EH128" i="1"/>
  <c r="EH130" i="1"/>
  <c r="EH132" i="1"/>
  <c r="EH134" i="1"/>
  <c r="EH136" i="1"/>
  <c r="EH138" i="1"/>
  <c r="EH140" i="1"/>
  <c r="EH142" i="1"/>
  <c r="EH144" i="1"/>
  <c r="EH146" i="1"/>
  <c r="EH148" i="1"/>
  <c r="EH150" i="1"/>
  <c r="EH152" i="1"/>
  <c r="EH154" i="1"/>
  <c r="EH156" i="1"/>
  <c r="EH158" i="1"/>
  <c r="EH160" i="1"/>
  <c r="EH162" i="1"/>
  <c r="EH164" i="1"/>
  <c r="EH166" i="1"/>
  <c r="EH168" i="1"/>
  <c r="EH170" i="1"/>
  <c r="EH172" i="1"/>
  <c r="EH174" i="1"/>
  <c r="EH176" i="1"/>
  <c r="EH178" i="1"/>
  <c r="ED180" i="1"/>
  <c r="EG181" i="1"/>
  <c r="EG182" i="1"/>
  <c r="EG183" i="1"/>
  <c r="EG184" i="1"/>
  <c r="EG185" i="1"/>
  <c r="EG186" i="1"/>
  <c r="EG187" i="1"/>
  <c r="EG188" i="1"/>
  <c r="EG189" i="1"/>
  <c r="EG190" i="1"/>
  <c r="EG191" i="1"/>
  <c r="EG192" i="1"/>
  <c r="EG193" i="1"/>
  <c r="EG194" i="1"/>
  <c r="EG195" i="1"/>
  <c r="EG196" i="1"/>
  <c r="EG197" i="1"/>
  <c r="EG198" i="1"/>
  <c r="EG199" i="1"/>
  <c r="EG200" i="1"/>
  <c r="EG201" i="1"/>
  <c r="EG202" i="1"/>
  <c r="EG203" i="1"/>
  <c r="EG204" i="1"/>
  <c r="EG205" i="1"/>
  <c r="EG206" i="1"/>
  <c r="EG207" i="1"/>
  <c r="EG208" i="1"/>
  <c r="EG209" i="1"/>
  <c r="EG210" i="1"/>
  <c r="EG211" i="1"/>
  <c r="EG212" i="1"/>
  <c r="EG213" i="1"/>
  <c r="EG214" i="1"/>
  <c r="EG215" i="1"/>
  <c r="EG216" i="1"/>
  <c r="EG217" i="1"/>
  <c r="EG218" i="1"/>
  <c r="EG219" i="1"/>
  <c r="EC220" i="1"/>
  <c r="EN220" i="1"/>
  <c r="EH221" i="1"/>
  <c r="EC222" i="1"/>
  <c r="EN222" i="1"/>
  <c r="EG223" i="1"/>
  <c r="EO223" i="1"/>
  <c r="EG224" i="1"/>
  <c r="EO224" i="1"/>
  <c r="EG225" i="1"/>
  <c r="EO225" i="1"/>
  <c r="EG226" i="1"/>
  <c r="EO226" i="1"/>
  <c r="EG227" i="1"/>
  <c r="EO227" i="1"/>
  <c r="EG228" i="1"/>
  <c r="EO228" i="1"/>
  <c r="EG229" i="1"/>
  <c r="EO229" i="1"/>
  <c r="EG230" i="1"/>
  <c r="EO230" i="1"/>
  <c r="EG231" i="1"/>
  <c r="EO231" i="1"/>
  <c r="EG232" i="1"/>
  <c r="EO232" i="1"/>
  <c r="EG233" i="1"/>
  <c r="EO233" i="1"/>
  <c r="EG234" i="1"/>
  <c r="EO234" i="1"/>
  <c r="EG235" i="1"/>
  <c r="EO235" i="1"/>
  <c r="EG236" i="1"/>
  <c r="EO236" i="1"/>
  <c r="EG237" i="1"/>
  <c r="EO237" i="1"/>
  <c r="EG238" i="1"/>
  <c r="EO238" i="1"/>
  <c r="EG239" i="1"/>
  <c r="EO239" i="1"/>
  <c r="EG240" i="1"/>
  <c r="EO240" i="1"/>
  <c r="EG241" i="1"/>
  <c r="EO241" i="1"/>
  <c r="EG242" i="1"/>
  <c r="EO242" i="1"/>
  <c r="EG243" i="1"/>
  <c r="EO243" i="1"/>
  <c r="EG244" i="1"/>
  <c r="EO244" i="1"/>
  <c r="EG245" i="1"/>
  <c r="EO245" i="1"/>
  <c r="EG246" i="1"/>
  <c r="EO246" i="1"/>
  <c r="EG247" i="1"/>
  <c r="EO247" i="1"/>
  <c r="EG248" i="1"/>
  <c r="EO248" i="1"/>
  <c r="EG249" i="1"/>
  <c r="EO249" i="1"/>
  <c r="EG250" i="1"/>
  <c r="EO250" i="1"/>
  <c r="EG251" i="1"/>
  <c r="EO251" i="1"/>
  <c r="EG252" i="1"/>
  <c r="EO252" i="1"/>
  <c r="EG253" i="1"/>
  <c r="EO253" i="1"/>
  <c r="EG254" i="1"/>
  <c r="EO254" i="1"/>
  <c r="H3" i="1"/>
  <c r="P3" i="1"/>
  <c r="X3" i="1"/>
  <c r="AF3" i="1"/>
  <c r="AN3" i="1"/>
  <c r="AV3" i="1"/>
  <c r="BD3" i="1"/>
  <c r="BP3" i="1"/>
  <c r="BX3" i="1"/>
  <c r="CF3" i="1"/>
  <c r="CN3" i="1"/>
  <c r="CV3" i="1"/>
  <c r="DD3" i="1"/>
  <c r="DP3" i="1"/>
  <c r="DX3" i="1"/>
  <c r="H4" i="1"/>
  <c r="P4" i="1"/>
  <c r="X4" i="1"/>
  <c r="AF4" i="1"/>
  <c r="AN4" i="1"/>
  <c r="AV4" i="1"/>
  <c r="BD4" i="1"/>
  <c r="BL4" i="1"/>
  <c r="BT4" i="1"/>
  <c r="CB4" i="1"/>
  <c r="CJ4" i="1"/>
  <c r="CR4" i="1"/>
  <c r="CZ4" i="1"/>
  <c r="DH4" i="1"/>
  <c r="DP4" i="1"/>
  <c r="DX4" i="1"/>
  <c r="H5" i="1"/>
  <c r="P5" i="1"/>
  <c r="X5" i="1"/>
  <c r="AF5" i="1"/>
  <c r="AN5" i="1"/>
  <c r="AV5" i="1"/>
  <c r="BD5" i="1"/>
  <c r="BL5" i="1"/>
  <c r="BT5" i="1"/>
  <c r="CB5" i="1"/>
  <c r="CJ5" i="1"/>
  <c r="CR5" i="1"/>
  <c r="CZ5" i="1"/>
  <c r="DH5" i="1"/>
  <c r="DP5" i="1"/>
  <c r="DX5" i="1"/>
  <c r="H6" i="1"/>
  <c r="P6" i="1"/>
  <c r="X6" i="1"/>
  <c r="AF6" i="1"/>
  <c r="AN6" i="1"/>
  <c r="AV6" i="1"/>
  <c r="BD6" i="1"/>
  <c r="BL6" i="1"/>
  <c r="BT6" i="1"/>
  <c r="CB6" i="1"/>
  <c r="CJ6" i="1"/>
  <c r="CR6" i="1"/>
  <c r="CZ6" i="1"/>
  <c r="DH6" i="1"/>
  <c r="DP6" i="1"/>
  <c r="DX6" i="1"/>
  <c r="H7" i="1"/>
  <c r="P7" i="1"/>
  <c r="X7" i="1"/>
  <c r="AF7" i="1"/>
  <c r="AN7" i="1"/>
  <c r="AV7" i="1"/>
  <c r="BD7" i="1"/>
  <c r="BL7" i="1"/>
  <c r="BT7" i="1"/>
  <c r="CB7" i="1"/>
  <c r="CJ7" i="1"/>
  <c r="CR7" i="1"/>
  <c r="CZ7" i="1"/>
  <c r="DH7" i="1"/>
  <c r="DP7" i="1"/>
  <c r="DX7" i="1"/>
  <c r="H8" i="1"/>
  <c r="P8" i="1"/>
  <c r="X8" i="1"/>
  <c r="AF8" i="1"/>
  <c r="AN8" i="1"/>
  <c r="AV8" i="1"/>
  <c r="BD8" i="1"/>
  <c r="BL8" i="1"/>
  <c r="BT8" i="1"/>
  <c r="CB8" i="1"/>
  <c r="CJ8" i="1"/>
  <c r="CR8" i="1"/>
  <c r="CZ8" i="1"/>
  <c r="DH8" i="1"/>
  <c r="DP8" i="1"/>
  <c r="DX8" i="1"/>
  <c r="H9" i="1"/>
  <c r="P9" i="1"/>
  <c r="X9" i="1"/>
  <c r="AF9" i="1"/>
  <c r="AN9" i="1"/>
  <c r="AV9" i="1"/>
  <c r="BD9" i="1"/>
  <c r="BL9" i="1"/>
  <c r="BT9" i="1"/>
  <c r="CB9" i="1"/>
  <c r="CJ9" i="1"/>
  <c r="CR9" i="1"/>
  <c r="CZ9" i="1"/>
  <c r="DH9" i="1"/>
  <c r="DP9" i="1"/>
  <c r="DX9" i="1"/>
  <c r="H10" i="1"/>
  <c r="P10" i="1"/>
  <c r="X10" i="1"/>
  <c r="AF10" i="1"/>
  <c r="AN10" i="1"/>
  <c r="AV10" i="1"/>
  <c r="BD10" i="1"/>
  <c r="BL10" i="1"/>
  <c r="BT10" i="1"/>
  <c r="CB10" i="1"/>
  <c r="CJ10" i="1"/>
  <c r="CR10" i="1"/>
  <c r="CZ10" i="1"/>
  <c r="DH10" i="1"/>
  <c r="DP10" i="1"/>
  <c r="DX10" i="1"/>
  <c r="H11" i="1"/>
  <c r="P11" i="1"/>
  <c r="X11" i="1"/>
  <c r="AF11" i="1"/>
  <c r="AN11" i="1"/>
  <c r="AV11" i="1"/>
  <c r="BD11" i="1"/>
  <c r="BL11" i="1"/>
  <c r="BT11" i="1"/>
  <c r="CB11" i="1"/>
  <c r="CJ11" i="1"/>
  <c r="CR11" i="1"/>
  <c r="CZ11" i="1"/>
  <c r="DH11" i="1"/>
  <c r="DP11" i="1"/>
  <c r="DX11" i="1"/>
  <c r="H12" i="1"/>
  <c r="P12" i="1"/>
  <c r="X12" i="1"/>
  <c r="AF12" i="1"/>
  <c r="AN12" i="1"/>
  <c r="AV12" i="1"/>
  <c r="BD12" i="1"/>
  <c r="BL12" i="1"/>
  <c r="BT12" i="1"/>
  <c r="CB12" i="1"/>
  <c r="CJ12" i="1"/>
  <c r="CR12" i="1"/>
  <c r="CZ12" i="1"/>
  <c r="DH12" i="1"/>
  <c r="DP12" i="1"/>
  <c r="DX12" i="1"/>
  <c r="H13" i="1"/>
  <c r="P13" i="1"/>
  <c r="X13" i="1"/>
  <c r="AF13" i="1"/>
  <c r="AN13" i="1"/>
  <c r="AV13" i="1"/>
  <c r="BD13" i="1"/>
  <c r="BL13" i="1"/>
  <c r="BT13" i="1"/>
  <c r="CB13" i="1"/>
  <c r="CJ13" i="1"/>
  <c r="CR13" i="1"/>
  <c r="CZ13" i="1"/>
  <c r="DH13" i="1"/>
  <c r="DP13" i="1"/>
  <c r="DX13" i="1"/>
  <c r="H14" i="1"/>
  <c r="P14" i="1"/>
  <c r="X14" i="1"/>
  <c r="AF14" i="1"/>
  <c r="AN14" i="1"/>
  <c r="AV14" i="1"/>
  <c r="BD14" i="1"/>
  <c r="BL14" i="1"/>
  <c r="BQ14" i="1"/>
  <c r="BW14" i="1"/>
  <c r="CB14" i="1"/>
  <c r="CG14" i="1"/>
  <c r="CM14" i="1"/>
  <c r="CR14" i="1"/>
  <c r="CW14" i="1"/>
  <c r="DC14" i="1"/>
  <c r="DH14" i="1"/>
  <c r="DM14" i="1"/>
  <c r="DS14" i="1"/>
  <c r="DW14" i="1"/>
  <c r="C15" i="1"/>
  <c r="G15" i="1"/>
  <c r="K15" i="1"/>
  <c r="O15" i="1"/>
  <c r="S15" i="1"/>
  <c r="W15" i="1"/>
  <c r="AA15" i="1"/>
  <c r="AE15" i="1"/>
  <c r="AI15" i="1"/>
  <c r="AM15" i="1"/>
  <c r="AQ15" i="1"/>
  <c r="AU15" i="1"/>
  <c r="AY15" i="1"/>
  <c r="BC15" i="1"/>
  <c r="BG15" i="1"/>
  <c r="BK15" i="1"/>
  <c r="BO15" i="1"/>
  <c r="BS15" i="1"/>
  <c r="BW15" i="1"/>
  <c r="CA15" i="1"/>
  <c r="CE15" i="1"/>
  <c r="CI15" i="1"/>
  <c r="CM15" i="1"/>
  <c r="CQ15" i="1"/>
  <c r="CU15" i="1"/>
  <c r="CY15" i="1"/>
  <c r="DC15" i="1"/>
  <c r="DG15" i="1"/>
  <c r="DK15" i="1"/>
  <c r="DO15" i="1"/>
  <c r="DS15" i="1"/>
  <c r="DW15" i="1"/>
  <c r="C16" i="1"/>
  <c r="G16" i="1"/>
  <c r="K16" i="1"/>
  <c r="O16" i="1"/>
  <c r="S16" i="1"/>
  <c r="W16" i="1"/>
  <c r="AA16" i="1"/>
  <c r="AE16" i="1"/>
  <c r="AI16" i="1"/>
  <c r="AM16" i="1"/>
  <c r="AQ16" i="1"/>
  <c r="AU16" i="1"/>
  <c r="AY16" i="1"/>
  <c r="BC16" i="1"/>
  <c r="BG16" i="1"/>
  <c r="BK16" i="1"/>
  <c r="BO16" i="1"/>
  <c r="BS16" i="1"/>
  <c r="BW16" i="1"/>
  <c r="CA16" i="1"/>
  <c r="CE16" i="1"/>
  <c r="CI16" i="1"/>
  <c r="CM16" i="1"/>
  <c r="CQ16" i="1"/>
  <c r="CU16" i="1"/>
  <c r="CY16" i="1"/>
  <c r="DC16" i="1"/>
  <c r="DG16" i="1"/>
  <c r="DK16" i="1"/>
  <c r="DO16" i="1"/>
  <c r="DS16" i="1"/>
  <c r="DW16" i="1"/>
  <c r="C17" i="1"/>
  <c r="G17" i="1"/>
  <c r="K17" i="1"/>
  <c r="O17" i="1"/>
  <c r="S17" i="1"/>
  <c r="W17" i="1"/>
  <c r="AA17" i="1"/>
  <c r="AE17" i="1"/>
  <c r="AI17" i="1"/>
  <c r="AM17" i="1"/>
  <c r="AQ17" i="1"/>
  <c r="AU17" i="1"/>
  <c r="AY17" i="1"/>
  <c r="BC17" i="1"/>
  <c r="BG17" i="1"/>
  <c r="BK17" i="1"/>
  <c r="BO17" i="1"/>
  <c r="BS17" i="1"/>
  <c r="BW17" i="1"/>
  <c r="CA17" i="1"/>
  <c r="CE17" i="1"/>
  <c r="CI17" i="1"/>
  <c r="CM17" i="1"/>
  <c r="CQ17" i="1"/>
  <c r="CU17" i="1"/>
  <c r="CY17" i="1"/>
  <c r="DC17" i="1"/>
  <c r="DG17" i="1"/>
  <c r="DK17" i="1"/>
  <c r="DO17" i="1"/>
  <c r="DS17" i="1"/>
  <c r="DW17" i="1"/>
  <c r="C18" i="1"/>
  <c r="G18" i="1"/>
  <c r="K18" i="1"/>
  <c r="O18" i="1"/>
  <c r="S18" i="1"/>
  <c r="W18" i="1"/>
  <c r="AA18" i="1"/>
  <c r="AE18" i="1"/>
  <c r="AI18" i="1"/>
  <c r="AM18" i="1"/>
  <c r="AQ18" i="1"/>
  <c r="AU18" i="1"/>
  <c r="AY18" i="1"/>
  <c r="BC18" i="1"/>
  <c r="BG18" i="1"/>
  <c r="BK18" i="1"/>
  <c r="BO18" i="1"/>
  <c r="BS18" i="1"/>
  <c r="BW18" i="1"/>
  <c r="CA18" i="1"/>
  <c r="CE18" i="1"/>
  <c r="CI18" i="1"/>
  <c r="CM18" i="1"/>
  <c r="CQ18" i="1"/>
  <c r="CU18" i="1"/>
  <c r="CY18" i="1"/>
  <c r="DC18" i="1"/>
  <c r="DG18" i="1"/>
  <c r="DK18" i="1"/>
  <c r="DO18" i="1"/>
  <c r="DS18" i="1"/>
  <c r="DW18" i="1"/>
  <c r="C19" i="1"/>
  <c r="G19" i="1"/>
  <c r="K19" i="1"/>
  <c r="O19" i="1"/>
  <c r="S19" i="1"/>
  <c r="W19" i="1"/>
  <c r="AA19" i="1"/>
  <c r="AE19" i="1"/>
  <c r="AI19" i="1"/>
  <c r="AM19" i="1"/>
  <c r="AQ19" i="1"/>
  <c r="AU19" i="1"/>
  <c r="AY19" i="1"/>
  <c r="BC19" i="1"/>
  <c r="BG19" i="1"/>
  <c r="BK19" i="1"/>
  <c r="BO19" i="1"/>
  <c r="BS19" i="1"/>
  <c r="BW19" i="1"/>
  <c r="CA19" i="1"/>
  <c r="CE19" i="1"/>
  <c r="CI19" i="1"/>
  <c r="CM19" i="1"/>
  <c r="CQ19" i="1"/>
  <c r="CU19" i="1"/>
  <c r="CY19" i="1"/>
  <c r="DC19" i="1"/>
  <c r="DG19" i="1"/>
  <c r="DK19" i="1"/>
  <c r="DO19" i="1"/>
  <c r="DS19" i="1"/>
  <c r="DW19" i="1"/>
  <c r="C20" i="1"/>
  <c r="G20" i="1"/>
  <c r="K20" i="1"/>
  <c r="O20" i="1"/>
  <c r="S20" i="1"/>
  <c r="W20" i="1"/>
  <c r="AA20" i="1"/>
  <c r="AE20" i="1"/>
  <c r="AI20" i="1"/>
  <c r="AM20" i="1"/>
  <c r="AQ20" i="1"/>
  <c r="AU20" i="1"/>
  <c r="AY20" i="1"/>
  <c r="BC20" i="1"/>
  <c r="BG20" i="1"/>
  <c r="BK20" i="1"/>
  <c r="BO20" i="1"/>
  <c r="BS20" i="1"/>
  <c r="BW20" i="1"/>
  <c r="CA20" i="1"/>
  <c r="CE20" i="1"/>
  <c r="CI20" i="1"/>
  <c r="CM20" i="1"/>
  <c r="CQ20" i="1"/>
  <c r="CU20" i="1"/>
  <c r="CY20" i="1"/>
  <c r="DC20" i="1"/>
  <c r="DG20" i="1"/>
  <c r="DK20" i="1"/>
  <c r="DO20" i="1"/>
  <c r="DS20" i="1"/>
  <c r="DW20" i="1"/>
  <c r="C21" i="1"/>
  <c r="G21" i="1"/>
  <c r="K21" i="1"/>
  <c r="O21" i="1"/>
  <c r="S21" i="1"/>
  <c r="W21" i="1"/>
  <c r="AA21" i="1"/>
  <c r="AE21" i="1"/>
  <c r="AI21" i="1"/>
  <c r="AM21" i="1"/>
  <c r="AQ21" i="1"/>
  <c r="AU21" i="1"/>
  <c r="AY21" i="1"/>
  <c r="BC21" i="1"/>
  <c r="BG21" i="1"/>
  <c r="BK21" i="1"/>
  <c r="BO21" i="1"/>
  <c r="BS21" i="1"/>
  <c r="BW21" i="1"/>
  <c r="CA21" i="1"/>
  <c r="CE21" i="1"/>
  <c r="CI21" i="1"/>
  <c r="CM21" i="1"/>
  <c r="CQ21" i="1"/>
  <c r="CU21" i="1"/>
  <c r="CY21" i="1"/>
  <c r="DC21" i="1"/>
  <c r="DG21" i="1"/>
  <c r="DK21" i="1"/>
  <c r="DO21" i="1"/>
  <c r="DS21" i="1"/>
  <c r="DW21" i="1"/>
  <c r="C22" i="1"/>
  <c r="G22" i="1"/>
  <c r="K22" i="1"/>
  <c r="O22" i="1"/>
  <c r="S22" i="1"/>
  <c r="W22" i="1"/>
  <c r="AA22" i="1"/>
  <c r="AE22" i="1"/>
  <c r="AI22" i="1"/>
  <c r="AM22" i="1"/>
  <c r="AQ22" i="1"/>
  <c r="AU22" i="1"/>
  <c r="AY22" i="1"/>
  <c r="BC22" i="1"/>
  <c r="BG22" i="1"/>
  <c r="BK22" i="1"/>
  <c r="BO22" i="1"/>
  <c r="BS22" i="1"/>
  <c r="BW22" i="1"/>
  <c r="CA22" i="1"/>
  <c r="CE22" i="1"/>
  <c r="CI22" i="1"/>
  <c r="CM22" i="1"/>
  <c r="CQ22" i="1"/>
  <c r="CU22" i="1"/>
  <c r="CY22" i="1"/>
  <c r="DC22" i="1"/>
  <c r="DG22" i="1"/>
  <c r="DK22" i="1"/>
  <c r="DO22" i="1"/>
  <c r="DS22" i="1"/>
  <c r="DW22" i="1"/>
  <c r="C23" i="1"/>
  <c r="G23" i="1"/>
  <c r="K23" i="1"/>
  <c r="O23" i="1"/>
  <c r="S23" i="1"/>
  <c r="W23" i="1"/>
  <c r="AA23" i="1"/>
  <c r="AE23" i="1"/>
  <c r="AI23" i="1"/>
  <c r="AM23" i="1"/>
  <c r="AQ23" i="1"/>
  <c r="AU23" i="1"/>
  <c r="AY23" i="1"/>
  <c r="BC23" i="1"/>
  <c r="BG23" i="1"/>
  <c r="BK23" i="1"/>
  <c r="BO23" i="1"/>
  <c r="BS23" i="1"/>
  <c r="BW23" i="1"/>
  <c r="CA23" i="1"/>
  <c r="CE23" i="1"/>
  <c r="CI23" i="1"/>
  <c r="CM23" i="1"/>
  <c r="CQ23" i="1"/>
  <c r="CU23" i="1"/>
  <c r="CY23" i="1"/>
  <c r="DC23" i="1"/>
  <c r="DG23" i="1"/>
  <c r="DK23" i="1"/>
  <c r="DO23" i="1"/>
  <c r="DS23" i="1"/>
  <c r="DW23" i="1"/>
  <c r="C24" i="1"/>
  <c r="G24" i="1"/>
  <c r="K24" i="1"/>
  <c r="O24" i="1"/>
  <c r="S24" i="1"/>
  <c r="W24" i="1"/>
  <c r="AA24" i="1"/>
  <c r="AE24" i="1"/>
  <c r="AI24" i="1"/>
  <c r="AM24" i="1"/>
  <c r="AQ24" i="1"/>
  <c r="AU24" i="1"/>
  <c r="AY24" i="1"/>
  <c r="BC24" i="1"/>
  <c r="BG24" i="1"/>
  <c r="BK24" i="1"/>
  <c r="BO24" i="1"/>
  <c r="BS24" i="1"/>
  <c r="BW24" i="1"/>
  <c r="CA24" i="1"/>
  <c r="CE24" i="1"/>
  <c r="CI24" i="1"/>
  <c r="CM24" i="1"/>
  <c r="CQ24" i="1"/>
  <c r="CU24" i="1"/>
  <c r="CY24" i="1"/>
  <c r="DC24" i="1"/>
  <c r="DG24" i="1"/>
  <c r="DK24" i="1"/>
  <c r="DO24" i="1"/>
  <c r="DS24" i="1"/>
  <c r="DW24" i="1"/>
  <c r="C25" i="1"/>
  <c r="G25" i="1"/>
  <c r="K25" i="1"/>
  <c r="O25" i="1"/>
  <c r="S25" i="1"/>
  <c r="W25" i="1"/>
  <c r="AA25" i="1"/>
  <c r="AE25" i="1"/>
  <c r="AI25" i="1"/>
  <c r="AM25" i="1"/>
  <c r="AQ25" i="1"/>
  <c r="AU25" i="1"/>
  <c r="AY25" i="1"/>
  <c r="BC25" i="1"/>
  <c r="BG25" i="1"/>
  <c r="BK25" i="1"/>
  <c r="BO25" i="1"/>
  <c r="BS25" i="1"/>
  <c r="BW25" i="1"/>
  <c r="CA25" i="1"/>
  <c r="CE25" i="1"/>
  <c r="CI25" i="1"/>
  <c r="CM25" i="1"/>
  <c r="CQ25" i="1"/>
  <c r="CU25" i="1"/>
  <c r="CY25" i="1"/>
  <c r="DC25" i="1"/>
  <c r="DG25" i="1"/>
  <c r="DK25" i="1"/>
  <c r="DO25" i="1"/>
  <c r="DS25" i="1"/>
  <c r="DW25" i="1"/>
  <c r="C26" i="1"/>
  <c r="G26" i="1"/>
  <c r="K26" i="1"/>
  <c r="O26" i="1"/>
  <c r="S26" i="1"/>
  <c r="W26" i="1"/>
  <c r="AA26" i="1"/>
  <c r="EB53" i="1"/>
  <c r="EI85" i="1"/>
  <c r="EF94" i="1"/>
  <c r="EF102" i="1"/>
  <c r="EF110" i="1"/>
  <c r="EK117" i="1"/>
  <c r="EK121" i="1"/>
  <c r="EK125" i="1"/>
  <c r="EK129" i="1"/>
  <c r="EK133" i="1"/>
  <c r="EK137" i="1"/>
  <c r="EK141" i="1"/>
  <c r="EK145" i="1"/>
  <c r="EK149" i="1"/>
  <c r="EK153" i="1"/>
  <c r="EK157" i="1"/>
  <c r="EK161" i="1"/>
  <c r="EK165" i="1"/>
  <c r="EK169" i="1"/>
  <c r="EK173" i="1"/>
  <c r="EK177" i="1"/>
  <c r="EP180" i="1"/>
  <c r="EP182" i="1"/>
  <c r="EP184" i="1"/>
  <c r="EP186" i="1"/>
  <c r="EP188" i="1"/>
  <c r="EP190" i="1"/>
  <c r="EP192" i="1"/>
  <c r="EP194" i="1"/>
  <c r="EP196" i="1"/>
  <c r="EP198" i="1"/>
  <c r="EP200" i="1"/>
  <c r="EP202" i="1"/>
  <c r="EP204" i="1"/>
  <c r="EP206" i="1"/>
  <c r="EP208" i="1"/>
  <c r="EP210" i="1"/>
  <c r="EP212" i="1"/>
  <c r="EP214" i="1"/>
  <c r="EP216" i="1"/>
  <c r="EP218" i="1"/>
  <c r="EJ220" i="1"/>
  <c r="EO221" i="1"/>
  <c r="ED223" i="1"/>
  <c r="ED224" i="1"/>
  <c r="ED225" i="1"/>
  <c r="ED226" i="1"/>
  <c r="ED227" i="1"/>
  <c r="ED228" i="1"/>
  <c r="ED229" i="1"/>
  <c r="ED230" i="1"/>
  <c r="ED231" i="1"/>
  <c r="ED232" i="1"/>
  <c r="ED233" i="1"/>
  <c r="ED234" i="1"/>
  <c r="ED235" i="1"/>
  <c r="ED236" i="1"/>
  <c r="ED237" i="1"/>
  <c r="ED238" i="1"/>
  <c r="ED239" i="1"/>
  <c r="ED240" i="1"/>
  <c r="ED241" i="1"/>
  <c r="ED242" i="1"/>
  <c r="ED243" i="1"/>
  <c r="ED244" i="1"/>
  <c r="ED245" i="1"/>
  <c r="ED246" i="1"/>
  <c r="ED247" i="1"/>
  <c r="ED248" i="1"/>
  <c r="ED249" i="1"/>
  <c r="ED250" i="1"/>
  <c r="ED251" i="1"/>
  <c r="ED252" i="1"/>
  <c r="ED253" i="1"/>
  <c r="ED254" i="1"/>
  <c r="E3" i="1"/>
  <c r="U3" i="1"/>
  <c r="AK3" i="1"/>
  <c r="BA3" i="1"/>
  <c r="BU3" i="1"/>
  <c r="CK3" i="1"/>
  <c r="DA3" i="1"/>
  <c r="DU3" i="1"/>
  <c r="M4" i="1"/>
  <c r="AC4" i="1"/>
  <c r="AS4" i="1"/>
  <c r="BI4" i="1"/>
  <c r="BY4" i="1"/>
  <c r="CO4" i="1"/>
  <c r="DE4" i="1"/>
  <c r="DU4" i="1"/>
  <c r="M5" i="1"/>
  <c r="AC5" i="1"/>
  <c r="AS5" i="1"/>
  <c r="BI5" i="1"/>
  <c r="BY5" i="1"/>
  <c r="CO5" i="1"/>
  <c r="DE5" i="1"/>
  <c r="DU5" i="1"/>
  <c r="M6" i="1"/>
  <c r="AC6" i="1"/>
  <c r="AS6" i="1"/>
  <c r="BI6" i="1"/>
  <c r="BY6" i="1"/>
  <c r="CO6" i="1"/>
  <c r="DE6" i="1"/>
  <c r="DU6" i="1"/>
  <c r="M7" i="1"/>
  <c r="AC7" i="1"/>
  <c r="AS7" i="1"/>
  <c r="BI7" i="1"/>
  <c r="BY7" i="1"/>
  <c r="CO7" i="1"/>
  <c r="DE7" i="1"/>
  <c r="DU7" i="1"/>
  <c r="M8" i="1"/>
  <c r="AC8" i="1"/>
  <c r="AS8" i="1"/>
  <c r="BI8" i="1"/>
  <c r="BY8" i="1"/>
  <c r="CO8" i="1"/>
  <c r="DE8" i="1"/>
  <c r="DU8" i="1"/>
  <c r="M9" i="1"/>
  <c r="AC9" i="1"/>
  <c r="AS9" i="1"/>
  <c r="BI9" i="1"/>
  <c r="BY9" i="1"/>
  <c r="CO9" i="1"/>
  <c r="DE9" i="1"/>
  <c r="DU9" i="1"/>
  <c r="M10" i="1"/>
  <c r="AC10" i="1"/>
  <c r="AS10" i="1"/>
  <c r="BI10" i="1"/>
  <c r="BY10" i="1"/>
  <c r="CO10" i="1"/>
  <c r="DE10" i="1"/>
  <c r="DU10" i="1"/>
  <c r="M11" i="1"/>
  <c r="AC11" i="1"/>
  <c r="AS11" i="1"/>
  <c r="BI11" i="1"/>
  <c r="BY11" i="1"/>
  <c r="CO11" i="1"/>
  <c r="DE11" i="1"/>
  <c r="DU11" i="1"/>
  <c r="M12" i="1"/>
  <c r="AC12" i="1"/>
  <c r="AS12" i="1"/>
  <c r="BI12" i="1"/>
  <c r="BY12" i="1"/>
  <c r="CO12" i="1"/>
  <c r="DE12" i="1"/>
  <c r="DU12" i="1"/>
  <c r="M13" i="1"/>
  <c r="AC13" i="1"/>
  <c r="AS13" i="1"/>
  <c r="BI13" i="1"/>
  <c r="BY13" i="1"/>
  <c r="CO13" i="1"/>
  <c r="DE13" i="1"/>
  <c r="DU13" i="1"/>
  <c r="M14" i="1"/>
  <c r="AC14" i="1"/>
  <c r="AS14" i="1"/>
  <c r="BI14" i="1"/>
  <c r="BU14" i="1"/>
  <c r="CF14" i="1"/>
  <c r="CQ14" i="1"/>
  <c r="DA14" i="1"/>
  <c r="DL14" i="1"/>
  <c r="DV14" i="1"/>
  <c r="F15" i="1"/>
  <c r="N15" i="1"/>
  <c r="V15" i="1"/>
  <c r="AD15" i="1"/>
  <c r="AL15" i="1"/>
  <c r="AT15" i="1"/>
  <c r="BB15" i="1"/>
  <c r="BJ15" i="1"/>
  <c r="BR15" i="1"/>
  <c r="BZ15" i="1"/>
  <c r="CH15" i="1"/>
  <c r="CP15" i="1"/>
  <c r="CX15" i="1"/>
  <c r="DF15" i="1"/>
  <c r="DN15" i="1"/>
  <c r="DV15" i="1"/>
  <c r="F16" i="1"/>
  <c r="N16" i="1"/>
  <c r="V16" i="1"/>
  <c r="AD16" i="1"/>
  <c r="AL16" i="1"/>
  <c r="AT16" i="1"/>
  <c r="BB16" i="1"/>
  <c r="BJ16" i="1"/>
  <c r="BR16" i="1"/>
  <c r="BZ16" i="1"/>
  <c r="CH16" i="1"/>
  <c r="CP16" i="1"/>
  <c r="CX16" i="1"/>
  <c r="DF16" i="1"/>
  <c r="DN16" i="1"/>
  <c r="DV16" i="1"/>
  <c r="F17" i="1"/>
  <c r="N17" i="1"/>
  <c r="V17" i="1"/>
  <c r="AD17" i="1"/>
  <c r="AL17" i="1"/>
  <c r="AT17" i="1"/>
  <c r="BB17" i="1"/>
  <c r="BJ17" i="1"/>
  <c r="BR17" i="1"/>
  <c r="BZ17" i="1"/>
  <c r="CH17" i="1"/>
  <c r="CP17" i="1"/>
  <c r="CX17" i="1"/>
  <c r="DF17" i="1"/>
  <c r="DN17" i="1"/>
  <c r="DV17" i="1"/>
  <c r="F18" i="1"/>
  <c r="N18" i="1"/>
  <c r="V18" i="1"/>
  <c r="AD18" i="1"/>
  <c r="AL18" i="1"/>
  <c r="AT18" i="1"/>
  <c r="BB18" i="1"/>
  <c r="BJ18" i="1"/>
  <c r="BR18" i="1"/>
  <c r="BZ18" i="1"/>
  <c r="CH18" i="1"/>
  <c r="CP18" i="1"/>
  <c r="CX18" i="1"/>
  <c r="DF18" i="1"/>
  <c r="DN18" i="1"/>
  <c r="DV18" i="1"/>
  <c r="F19" i="1"/>
  <c r="N19" i="1"/>
  <c r="V19" i="1"/>
  <c r="AD19" i="1"/>
  <c r="AL19" i="1"/>
  <c r="AT19" i="1"/>
  <c r="BB19" i="1"/>
  <c r="BJ19" i="1"/>
  <c r="BR19" i="1"/>
  <c r="BZ19" i="1"/>
  <c r="CH19" i="1"/>
  <c r="CP19" i="1"/>
  <c r="CX19" i="1"/>
  <c r="DF19" i="1"/>
  <c r="DN19" i="1"/>
  <c r="DV19" i="1"/>
  <c r="F20" i="1"/>
  <c r="N20" i="1"/>
  <c r="V20" i="1"/>
  <c r="AD20" i="1"/>
  <c r="AL20" i="1"/>
  <c r="AT20" i="1"/>
  <c r="BB20" i="1"/>
  <c r="BJ20" i="1"/>
  <c r="BR20" i="1"/>
  <c r="BZ20" i="1"/>
  <c r="CH20" i="1"/>
  <c r="CP20" i="1"/>
  <c r="CX20" i="1"/>
  <c r="DF20" i="1"/>
  <c r="DN20" i="1"/>
  <c r="DV20" i="1"/>
  <c r="F21" i="1"/>
  <c r="N21" i="1"/>
  <c r="V21" i="1"/>
  <c r="AD21" i="1"/>
  <c r="AL21" i="1"/>
  <c r="AT21" i="1"/>
  <c r="BB21" i="1"/>
  <c r="BJ21" i="1"/>
  <c r="BR21" i="1"/>
  <c r="BZ21" i="1"/>
  <c r="CH21" i="1"/>
  <c r="CP21" i="1"/>
  <c r="CX21" i="1"/>
  <c r="DF21" i="1"/>
  <c r="DN21" i="1"/>
  <c r="DV21" i="1"/>
  <c r="F22" i="1"/>
  <c r="N22" i="1"/>
  <c r="V22" i="1"/>
  <c r="AD22" i="1"/>
  <c r="AL22" i="1"/>
  <c r="AT22" i="1"/>
  <c r="BB22" i="1"/>
  <c r="BJ22" i="1"/>
  <c r="BR22" i="1"/>
  <c r="BZ22" i="1"/>
  <c r="CH22" i="1"/>
  <c r="CP22" i="1"/>
  <c r="CX22" i="1"/>
  <c r="DF22" i="1"/>
  <c r="DN22" i="1"/>
  <c r="DV22" i="1"/>
  <c r="F23" i="1"/>
  <c r="N23" i="1"/>
  <c r="V23" i="1"/>
  <c r="AD23" i="1"/>
  <c r="AL23" i="1"/>
  <c r="AT23" i="1"/>
  <c r="BB23" i="1"/>
  <c r="BJ23" i="1"/>
  <c r="BR23" i="1"/>
  <c r="BZ23" i="1"/>
  <c r="CH23" i="1"/>
  <c r="CP23" i="1"/>
  <c r="CX23" i="1"/>
  <c r="DF23" i="1"/>
  <c r="DN23" i="1"/>
  <c r="DV23" i="1"/>
  <c r="F24" i="1"/>
  <c r="N24" i="1"/>
  <c r="V24" i="1"/>
  <c r="AD24" i="1"/>
  <c r="AL24" i="1"/>
  <c r="AT24" i="1"/>
  <c r="BB24" i="1"/>
  <c r="BJ24" i="1"/>
  <c r="BR24" i="1"/>
  <c r="BZ24" i="1"/>
  <c r="CH24" i="1"/>
  <c r="CP24" i="1"/>
  <c r="CX24" i="1"/>
  <c r="DF24" i="1"/>
  <c r="DN24" i="1"/>
  <c r="DV24" i="1"/>
  <c r="F25" i="1"/>
  <c r="N25" i="1"/>
  <c r="V25" i="1"/>
  <c r="AD25" i="1"/>
  <c r="AL25" i="1"/>
  <c r="AT25" i="1"/>
  <c r="BB25" i="1"/>
  <c r="BJ25" i="1"/>
  <c r="BQ25" i="1"/>
  <c r="BV25" i="1"/>
  <c r="CB25" i="1"/>
  <c r="CG25" i="1"/>
  <c r="CL25" i="1"/>
  <c r="CR25" i="1"/>
  <c r="CW25" i="1"/>
  <c r="DB25" i="1"/>
  <c r="DH25" i="1"/>
  <c r="DM25" i="1"/>
  <c r="DR25" i="1"/>
  <c r="DX25" i="1"/>
  <c r="E26" i="1"/>
  <c r="J26" i="1"/>
  <c r="P26" i="1"/>
  <c r="U26" i="1"/>
  <c r="Z26" i="1"/>
  <c r="AE26" i="1"/>
  <c r="AI26" i="1"/>
  <c r="AM26" i="1"/>
  <c r="AQ26" i="1"/>
  <c r="AU26" i="1"/>
  <c r="AY26" i="1"/>
  <c r="BC26" i="1"/>
  <c r="BG26" i="1"/>
  <c r="BK26" i="1"/>
  <c r="BO26" i="1"/>
  <c r="BS26" i="1"/>
  <c r="BW26" i="1"/>
  <c r="CA26" i="1"/>
  <c r="CE26" i="1"/>
  <c r="CI26" i="1"/>
  <c r="CM26" i="1"/>
  <c r="CQ26" i="1"/>
  <c r="CU26" i="1"/>
  <c r="CY26" i="1"/>
  <c r="DC26" i="1"/>
  <c r="DG26" i="1"/>
  <c r="DK26" i="1"/>
  <c r="DO26" i="1"/>
  <c r="DS26" i="1"/>
  <c r="DW26" i="1"/>
  <c r="C27" i="1"/>
  <c r="G27" i="1"/>
  <c r="K27" i="1"/>
  <c r="O27" i="1"/>
  <c r="S27" i="1"/>
  <c r="W27" i="1"/>
  <c r="AA27" i="1"/>
  <c r="AE27" i="1"/>
  <c r="AI27" i="1"/>
  <c r="AM27" i="1"/>
  <c r="AQ27" i="1"/>
  <c r="AU27" i="1"/>
  <c r="AY27" i="1"/>
  <c r="BC27" i="1"/>
  <c r="BG27" i="1"/>
  <c r="BK27" i="1"/>
  <c r="BO27" i="1"/>
  <c r="BS27" i="1"/>
  <c r="BW27" i="1"/>
  <c r="CA27" i="1"/>
  <c r="CE27" i="1"/>
  <c r="CI27" i="1"/>
  <c r="CM27" i="1"/>
  <c r="CQ27" i="1"/>
  <c r="CU27" i="1"/>
  <c r="CY27" i="1"/>
  <c r="DC27" i="1"/>
  <c r="DG27" i="1"/>
  <c r="DK27" i="1"/>
  <c r="DO27" i="1"/>
  <c r="DS27" i="1"/>
  <c r="DW27" i="1"/>
  <c r="C28" i="1"/>
  <c r="G28" i="1"/>
  <c r="K28" i="1"/>
  <c r="O28" i="1"/>
  <c r="S28" i="1"/>
  <c r="W28" i="1"/>
  <c r="AA28" i="1"/>
  <c r="AE28" i="1"/>
  <c r="AI28" i="1"/>
  <c r="AM28" i="1"/>
  <c r="AQ28" i="1"/>
  <c r="AU28" i="1"/>
  <c r="AY28" i="1"/>
  <c r="BC28" i="1"/>
  <c r="BG28" i="1"/>
  <c r="BK28" i="1"/>
  <c r="BO28" i="1"/>
  <c r="BS28" i="1"/>
  <c r="BW28" i="1"/>
  <c r="CA28" i="1"/>
  <c r="CE28" i="1"/>
  <c r="CI28" i="1"/>
  <c r="CM28" i="1"/>
  <c r="CQ28" i="1"/>
  <c r="CU28" i="1"/>
  <c r="CY28" i="1"/>
  <c r="DC28" i="1"/>
  <c r="DG28" i="1"/>
  <c r="DK28" i="1"/>
  <c r="DO28" i="1"/>
  <c r="DS28" i="1"/>
  <c r="DW28" i="1"/>
  <c r="C29" i="1"/>
  <c r="G29" i="1"/>
  <c r="K29" i="1"/>
  <c r="O29" i="1"/>
  <c r="S29" i="1"/>
  <c r="W29" i="1"/>
  <c r="AA29" i="1"/>
  <c r="AE29" i="1"/>
  <c r="AI29" i="1"/>
  <c r="AM29" i="1"/>
  <c r="AQ29" i="1"/>
  <c r="AU29" i="1"/>
  <c r="AY29" i="1"/>
  <c r="BC29" i="1"/>
  <c r="BG29" i="1"/>
  <c r="BK29" i="1"/>
  <c r="BO29" i="1"/>
  <c r="BS29" i="1"/>
  <c r="BW29" i="1"/>
  <c r="CA29" i="1"/>
  <c r="CE29" i="1"/>
  <c r="CI29" i="1"/>
  <c r="CM29" i="1"/>
  <c r="CQ29" i="1"/>
  <c r="CU29" i="1"/>
  <c r="CY29" i="1"/>
  <c r="DC29" i="1"/>
  <c r="DG29" i="1"/>
  <c r="DK29" i="1"/>
  <c r="DO29" i="1"/>
  <c r="DS29" i="1"/>
  <c r="DW29" i="1"/>
  <c r="C30" i="1"/>
  <c r="G30" i="1"/>
  <c r="K30" i="1"/>
  <c r="O30" i="1"/>
  <c r="S30" i="1"/>
  <c r="W30" i="1"/>
  <c r="AA30" i="1"/>
  <c r="AE30" i="1"/>
  <c r="AI30" i="1"/>
  <c r="AM30" i="1"/>
  <c r="AQ30" i="1"/>
  <c r="AU30" i="1"/>
  <c r="AY30" i="1"/>
  <c r="BC30" i="1"/>
  <c r="BG30" i="1"/>
  <c r="BK30" i="1"/>
  <c r="BO30" i="1"/>
  <c r="BS30" i="1"/>
  <c r="BW30" i="1"/>
  <c r="CA30" i="1"/>
  <c r="CE30" i="1"/>
  <c r="CI30" i="1"/>
  <c r="CM30" i="1"/>
  <c r="CQ30" i="1"/>
  <c r="CU30" i="1"/>
  <c r="CY30" i="1"/>
  <c r="DC30" i="1"/>
  <c r="DG30" i="1"/>
  <c r="DK30" i="1"/>
  <c r="DO30" i="1"/>
  <c r="DS30" i="1"/>
  <c r="DW30" i="1"/>
  <c r="C31" i="1"/>
  <c r="G31" i="1"/>
  <c r="K31" i="1"/>
  <c r="O31" i="1"/>
  <c r="S31" i="1"/>
  <c r="W31" i="1"/>
  <c r="AA31" i="1"/>
  <c r="AE31" i="1"/>
  <c r="AI31" i="1"/>
  <c r="AM31" i="1"/>
  <c r="AQ31" i="1"/>
  <c r="AU31" i="1"/>
  <c r="AY31" i="1"/>
  <c r="BC31" i="1"/>
  <c r="BG31" i="1"/>
  <c r="BK31" i="1"/>
  <c r="BO31" i="1"/>
  <c r="BS31" i="1"/>
  <c r="BW31" i="1"/>
  <c r="CA31" i="1"/>
  <c r="CE31" i="1"/>
  <c r="CI31" i="1"/>
  <c r="CM31" i="1"/>
  <c r="CQ31" i="1"/>
  <c r="CU31" i="1"/>
  <c r="CY31" i="1"/>
  <c r="DC31" i="1"/>
  <c r="DG31" i="1"/>
  <c r="DK31" i="1"/>
  <c r="DO31" i="1"/>
  <c r="DS31" i="1"/>
  <c r="DW31" i="1"/>
  <c r="C32" i="1"/>
  <c r="G32" i="1"/>
  <c r="K32" i="1"/>
  <c r="O32" i="1"/>
  <c r="S32" i="1"/>
  <c r="W32" i="1"/>
  <c r="AA32" i="1"/>
  <c r="AE32" i="1"/>
  <c r="AI32" i="1"/>
  <c r="AM32" i="1"/>
  <c r="AQ32" i="1"/>
  <c r="AU32" i="1"/>
  <c r="AY32" i="1"/>
  <c r="BC32" i="1"/>
  <c r="BG32" i="1"/>
  <c r="BK32" i="1"/>
  <c r="BO32" i="1"/>
  <c r="BS32" i="1"/>
  <c r="BW32" i="1"/>
  <c r="CA32" i="1"/>
  <c r="CE32" i="1"/>
  <c r="CI32" i="1"/>
  <c r="CM32" i="1"/>
  <c r="CQ32" i="1"/>
  <c r="CU32" i="1"/>
  <c r="CY32" i="1"/>
  <c r="DC32" i="1"/>
  <c r="DG32" i="1"/>
  <c r="DK32" i="1"/>
  <c r="DO32" i="1"/>
  <c r="DS32" i="1"/>
  <c r="DW32" i="1"/>
  <c r="C33" i="1"/>
  <c r="G33" i="1"/>
  <c r="K33" i="1"/>
  <c r="O33" i="1"/>
  <c r="S33" i="1"/>
  <c r="W33" i="1"/>
  <c r="AA33" i="1"/>
  <c r="AE33" i="1"/>
  <c r="AI33" i="1"/>
  <c r="AM33" i="1"/>
  <c r="AQ33" i="1"/>
  <c r="AU33" i="1"/>
  <c r="AY33" i="1"/>
  <c r="BC33" i="1"/>
  <c r="BG33" i="1"/>
  <c r="BK33" i="1"/>
  <c r="BO33" i="1"/>
  <c r="BS33" i="1"/>
  <c r="BW33" i="1"/>
  <c r="CA33" i="1"/>
  <c r="CE33" i="1"/>
  <c r="CI33" i="1"/>
  <c r="CM33" i="1"/>
  <c r="CQ33" i="1"/>
  <c r="CU33" i="1"/>
  <c r="CY33" i="1"/>
  <c r="DC33" i="1"/>
  <c r="DG33" i="1"/>
  <c r="DK33" i="1"/>
  <c r="DO33" i="1"/>
  <c r="DS33" i="1"/>
  <c r="DW33" i="1"/>
  <c r="C34" i="1"/>
  <c r="G34" i="1"/>
  <c r="K34" i="1"/>
  <c r="O34" i="1"/>
  <c r="S34" i="1"/>
  <c r="W34" i="1"/>
  <c r="AA34" i="1"/>
  <c r="AE34" i="1"/>
  <c r="AI34" i="1"/>
  <c r="AM34" i="1"/>
  <c r="AQ34" i="1"/>
  <c r="AU34" i="1"/>
  <c r="AY34" i="1"/>
  <c r="BC34" i="1"/>
  <c r="BG34" i="1"/>
  <c r="BK34" i="1"/>
  <c r="BO34" i="1"/>
  <c r="BS34" i="1"/>
  <c r="BW34" i="1"/>
  <c r="CA34" i="1"/>
  <c r="CE34" i="1"/>
  <c r="CI34" i="1"/>
  <c r="CM34" i="1"/>
  <c r="CQ34" i="1"/>
  <c r="CU34" i="1"/>
  <c r="CY34" i="1"/>
  <c r="DC34" i="1"/>
  <c r="DG34" i="1"/>
  <c r="DK34" i="1"/>
  <c r="DO34" i="1"/>
  <c r="DS34" i="1"/>
  <c r="DW34" i="1"/>
  <c r="C35" i="1"/>
  <c r="G35" i="1"/>
  <c r="K35" i="1"/>
  <c r="O35" i="1"/>
  <c r="S35" i="1"/>
  <c r="W35" i="1"/>
  <c r="AA35" i="1"/>
  <c r="AE35" i="1"/>
  <c r="AI35" i="1"/>
  <c r="AM35" i="1"/>
  <c r="AQ35" i="1"/>
  <c r="AU35" i="1"/>
  <c r="AY35" i="1"/>
  <c r="BC35" i="1"/>
  <c r="BG35" i="1"/>
  <c r="BK35" i="1"/>
  <c r="BO35" i="1"/>
  <c r="BS35" i="1"/>
  <c r="BW35" i="1"/>
  <c r="CA35" i="1"/>
  <c r="CE35" i="1"/>
  <c r="CI35" i="1"/>
  <c r="CM35" i="1"/>
  <c r="CQ35" i="1"/>
  <c r="CU35" i="1"/>
  <c r="CY35" i="1"/>
  <c r="DC35" i="1"/>
  <c r="DG35" i="1"/>
  <c r="DK35" i="1"/>
  <c r="DO35" i="1"/>
  <c r="DS35" i="1"/>
  <c r="DW35" i="1"/>
  <c r="C36" i="1"/>
  <c r="G36" i="1"/>
  <c r="K36" i="1"/>
  <c r="O36" i="1"/>
  <c r="S36" i="1"/>
  <c r="W36" i="1"/>
  <c r="AA36" i="1"/>
  <c r="AE36" i="1"/>
  <c r="AI36" i="1"/>
  <c r="AM36" i="1"/>
  <c r="AQ36" i="1"/>
  <c r="AU36" i="1"/>
  <c r="AY36" i="1"/>
  <c r="BC36" i="1"/>
  <c r="BG36" i="1"/>
  <c r="BK36" i="1"/>
  <c r="BO36" i="1"/>
  <c r="BS36" i="1"/>
  <c r="BW36" i="1"/>
  <c r="CA36" i="1"/>
  <c r="CE36" i="1"/>
  <c r="CI36" i="1"/>
  <c r="CM36" i="1"/>
  <c r="CQ36" i="1"/>
  <c r="CU36" i="1"/>
  <c r="CY36" i="1"/>
  <c r="DC36" i="1"/>
  <c r="DG36" i="1"/>
  <c r="DK36" i="1"/>
  <c r="DO36" i="1"/>
  <c r="DS36" i="1"/>
  <c r="DW36" i="1"/>
  <c r="C37" i="1"/>
  <c r="G37" i="1"/>
  <c r="K37" i="1"/>
  <c r="O37" i="1"/>
  <c r="S37" i="1"/>
  <c r="W37" i="1"/>
  <c r="AA37" i="1"/>
  <c r="AE37" i="1"/>
  <c r="AI37" i="1"/>
  <c r="AM37" i="1"/>
  <c r="AQ37" i="1"/>
  <c r="AU37" i="1"/>
  <c r="AY37" i="1"/>
  <c r="BC37" i="1"/>
  <c r="BG37" i="1"/>
  <c r="BK37" i="1"/>
  <c r="BO37" i="1"/>
  <c r="BS37" i="1"/>
  <c r="BW37" i="1"/>
  <c r="CA37" i="1"/>
  <c r="CE37" i="1"/>
  <c r="CI37" i="1"/>
  <c r="CM37" i="1"/>
  <c r="CQ37" i="1"/>
  <c r="CU37" i="1"/>
  <c r="CY37" i="1"/>
  <c r="DC37" i="1"/>
  <c r="DG37" i="1"/>
  <c r="DK37" i="1"/>
  <c r="DO37" i="1"/>
  <c r="DS37" i="1"/>
  <c r="DW37" i="1"/>
  <c r="C38" i="1"/>
  <c r="G38" i="1"/>
  <c r="K38" i="1"/>
  <c r="O38" i="1"/>
  <c r="S38" i="1"/>
  <c r="W38" i="1"/>
  <c r="AA38" i="1"/>
  <c r="AE38" i="1"/>
  <c r="AI38" i="1"/>
  <c r="AM38" i="1"/>
  <c r="AQ38" i="1"/>
  <c r="AU38" i="1"/>
  <c r="AY38" i="1"/>
  <c r="BC38" i="1"/>
  <c r="BG38" i="1"/>
  <c r="BK38" i="1"/>
  <c r="BO38" i="1"/>
  <c r="BS38" i="1"/>
  <c r="BW38" i="1"/>
  <c r="CA38" i="1"/>
  <c r="CE38" i="1"/>
  <c r="CI38" i="1"/>
  <c r="CM38" i="1"/>
  <c r="CQ38" i="1"/>
  <c r="CU38" i="1"/>
  <c r="CY38" i="1"/>
  <c r="DC38" i="1"/>
  <c r="DG38" i="1"/>
  <c r="DK38" i="1"/>
  <c r="DO38" i="1"/>
  <c r="DS38" i="1"/>
  <c r="DW38" i="1"/>
  <c r="C39" i="1"/>
  <c r="G39" i="1"/>
  <c r="K39" i="1"/>
  <c r="O39" i="1"/>
  <c r="S39" i="1"/>
  <c r="W39" i="1"/>
  <c r="AA39" i="1"/>
  <c r="AE39" i="1"/>
  <c r="AI39" i="1"/>
  <c r="AM39" i="1"/>
  <c r="AQ39" i="1"/>
  <c r="AU39" i="1"/>
  <c r="AY39" i="1"/>
  <c r="BC39" i="1"/>
  <c r="BG39" i="1"/>
  <c r="BK39" i="1"/>
  <c r="BO39" i="1"/>
  <c r="BS39" i="1"/>
  <c r="BW39" i="1"/>
  <c r="CA39" i="1"/>
  <c r="CE39" i="1"/>
  <c r="CI39" i="1"/>
  <c r="CM39" i="1"/>
  <c r="CQ39" i="1"/>
  <c r="CU39" i="1"/>
  <c r="CY39" i="1"/>
  <c r="DC39" i="1"/>
  <c r="DG39" i="1"/>
  <c r="DK39" i="1"/>
  <c r="DO39" i="1"/>
  <c r="DS39" i="1"/>
  <c r="DW39" i="1"/>
  <c r="C40" i="1"/>
  <c r="G40" i="1"/>
  <c r="K40" i="1"/>
  <c r="O40" i="1"/>
  <c r="S40" i="1"/>
  <c r="W40" i="1"/>
  <c r="AA40" i="1"/>
  <c r="AE40" i="1"/>
  <c r="AI40" i="1"/>
  <c r="AM40" i="1"/>
  <c r="AQ40" i="1"/>
  <c r="AU40" i="1"/>
  <c r="AY40" i="1"/>
  <c r="BC40" i="1"/>
  <c r="BG40" i="1"/>
  <c r="BK40" i="1"/>
  <c r="BO40" i="1"/>
  <c r="BS40" i="1"/>
  <c r="BW40" i="1"/>
  <c r="CA40" i="1"/>
  <c r="CE40" i="1"/>
  <c r="CI40" i="1"/>
  <c r="CM40" i="1"/>
  <c r="CQ40" i="1"/>
  <c r="CU40" i="1"/>
  <c r="CY40" i="1"/>
  <c r="DC40" i="1"/>
  <c r="DG40" i="1"/>
  <c r="DK40" i="1"/>
  <c r="DO40" i="1"/>
  <c r="DS40" i="1"/>
  <c r="DW40" i="1"/>
  <c r="C41" i="1"/>
  <c r="G41" i="1"/>
  <c r="K41" i="1"/>
  <c r="O41" i="1"/>
  <c r="S41" i="1"/>
  <c r="W41" i="1"/>
  <c r="AA41" i="1"/>
  <c r="AE41" i="1"/>
  <c r="AI41" i="1"/>
  <c r="AM41" i="1"/>
  <c r="AQ41" i="1"/>
  <c r="AU41" i="1"/>
  <c r="AY41" i="1"/>
  <c r="BC41" i="1"/>
  <c r="BG41" i="1"/>
  <c r="BK41" i="1"/>
  <c r="BO41" i="1"/>
  <c r="BS41" i="1"/>
  <c r="BW41" i="1"/>
  <c r="CA41" i="1"/>
  <c r="CE41" i="1"/>
  <c r="CI41" i="1"/>
  <c r="CM41" i="1"/>
  <c r="CQ41" i="1"/>
  <c r="CU41" i="1"/>
  <c r="CY41" i="1"/>
  <c r="DC41" i="1"/>
  <c r="DG41" i="1"/>
  <c r="DK41" i="1"/>
  <c r="DO41" i="1"/>
  <c r="DS41" i="1"/>
  <c r="DW41" i="1"/>
  <c r="C42" i="1"/>
  <c r="G42" i="1"/>
  <c r="K42" i="1"/>
  <c r="O42" i="1"/>
  <c r="S42" i="1"/>
  <c r="W42" i="1"/>
  <c r="AA42" i="1"/>
  <c r="AE42" i="1"/>
  <c r="AI42" i="1"/>
  <c r="AM42" i="1"/>
  <c r="AQ42" i="1"/>
  <c r="AU42" i="1"/>
  <c r="AY42" i="1"/>
  <c r="BC42" i="1"/>
  <c r="BG42" i="1"/>
  <c r="BK42" i="1"/>
  <c r="BO42" i="1"/>
  <c r="BS42" i="1"/>
  <c r="BW42" i="1"/>
  <c r="CA42" i="1"/>
  <c r="CE42" i="1"/>
  <c r="CI42" i="1"/>
  <c r="CM42" i="1"/>
  <c r="CQ42" i="1"/>
  <c r="CU42" i="1"/>
  <c r="CY42" i="1"/>
  <c r="DC42" i="1"/>
  <c r="DG42" i="1"/>
  <c r="DK42" i="1"/>
  <c r="DO42" i="1"/>
  <c r="DS42" i="1"/>
  <c r="DW42" i="1"/>
  <c r="C43" i="1"/>
  <c r="G43" i="1"/>
  <c r="K43" i="1"/>
  <c r="O43" i="1"/>
  <c r="S43" i="1"/>
  <c r="W43" i="1"/>
  <c r="AA43" i="1"/>
  <c r="AE43" i="1"/>
  <c r="AI43" i="1"/>
  <c r="AM43" i="1"/>
  <c r="AQ43" i="1"/>
  <c r="AU43" i="1"/>
  <c r="AY43" i="1"/>
  <c r="BC43" i="1"/>
  <c r="BG43" i="1"/>
  <c r="BK43" i="1"/>
  <c r="BO43" i="1"/>
  <c r="BS43" i="1"/>
  <c r="BW43" i="1"/>
  <c r="CA43" i="1"/>
  <c r="CE43" i="1"/>
  <c r="CI43" i="1"/>
  <c r="CM43" i="1"/>
  <c r="CQ43" i="1"/>
  <c r="CU43" i="1"/>
  <c r="CY43" i="1"/>
  <c r="DC43" i="1"/>
  <c r="DG43" i="1"/>
  <c r="DK43" i="1"/>
  <c r="DO43" i="1"/>
  <c r="DS43" i="1"/>
  <c r="DW43" i="1"/>
  <c r="C44" i="1"/>
  <c r="G44" i="1"/>
  <c r="K44" i="1"/>
  <c r="O44" i="1"/>
  <c r="S44" i="1"/>
  <c r="W44" i="1"/>
  <c r="AA44" i="1"/>
  <c r="AE44" i="1"/>
  <c r="AI44" i="1"/>
  <c r="AM44" i="1"/>
  <c r="AQ44" i="1"/>
  <c r="AU44" i="1"/>
  <c r="AY44" i="1"/>
  <c r="BC44" i="1"/>
  <c r="BG44" i="1"/>
  <c r="BK44" i="1"/>
  <c r="BO44" i="1"/>
  <c r="BS44" i="1"/>
  <c r="BW44" i="1"/>
  <c r="CA44" i="1"/>
  <c r="CE44" i="1"/>
  <c r="CI44" i="1"/>
  <c r="CM44" i="1"/>
  <c r="CQ44" i="1"/>
  <c r="CU44" i="1"/>
  <c r="CY44" i="1"/>
  <c r="DC44" i="1"/>
  <c r="DG44" i="1"/>
  <c r="DK44" i="1"/>
  <c r="DO44" i="1"/>
  <c r="DS44" i="1"/>
  <c r="DW44" i="1"/>
  <c r="C45" i="1"/>
  <c r="G45" i="1"/>
  <c r="K45" i="1"/>
  <c r="O45" i="1"/>
  <c r="S45" i="1"/>
  <c r="W45" i="1"/>
  <c r="AA45" i="1"/>
  <c r="AE45" i="1"/>
  <c r="AI45" i="1"/>
  <c r="AM45" i="1"/>
  <c r="AQ45" i="1"/>
  <c r="AU45" i="1"/>
  <c r="AY45" i="1"/>
  <c r="BC45" i="1"/>
  <c r="BG45" i="1"/>
  <c r="BK45" i="1"/>
  <c r="BO45" i="1"/>
  <c r="BS45" i="1"/>
  <c r="BW45" i="1"/>
  <c r="CA45" i="1"/>
  <c r="CE45" i="1"/>
  <c r="CI45" i="1"/>
  <c r="CM45" i="1"/>
  <c r="CQ45" i="1"/>
  <c r="CU45" i="1"/>
  <c r="CY45" i="1"/>
  <c r="DC45" i="1"/>
  <c r="DG45" i="1"/>
  <c r="DK45" i="1"/>
  <c r="DO45" i="1"/>
  <c r="DS45" i="1"/>
  <c r="DW45" i="1"/>
  <c r="C46" i="1"/>
  <c r="G46" i="1"/>
  <c r="K46" i="1"/>
  <c r="O46" i="1"/>
  <c r="S46" i="1"/>
  <c r="W46" i="1"/>
  <c r="AA46" i="1"/>
  <c r="AE46" i="1"/>
  <c r="AI46" i="1"/>
  <c r="AM46" i="1"/>
  <c r="AQ46" i="1"/>
  <c r="AU46" i="1"/>
  <c r="AY46" i="1"/>
  <c r="BC46" i="1"/>
  <c r="BG46" i="1"/>
  <c r="BK46" i="1"/>
  <c r="BO46" i="1"/>
  <c r="BS46" i="1"/>
  <c r="BW46" i="1"/>
  <c r="CA46" i="1"/>
  <c r="CE46" i="1"/>
  <c r="CI46" i="1"/>
  <c r="CM46" i="1"/>
  <c r="CQ46" i="1"/>
  <c r="CU46" i="1"/>
  <c r="CY46" i="1"/>
  <c r="DC46" i="1"/>
  <c r="DG46" i="1"/>
  <c r="DK46" i="1"/>
  <c r="DO46" i="1"/>
  <c r="DS46" i="1"/>
  <c r="DW46" i="1"/>
  <c r="C47" i="1"/>
  <c r="G47" i="1"/>
  <c r="K47" i="1"/>
  <c r="O47" i="1"/>
  <c r="S47" i="1"/>
  <c r="W47" i="1"/>
  <c r="AA47" i="1"/>
  <c r="AE47" i="1"/>
  <c r="AI47" i="1"/>
  <c r="AM47" i="1"/>
  <c r="AQ47" i="1"/>
  <c r="AU47" i="1"/>
  <c r="AY47" i="1"/>
  <c r="BC47" i="1"/>
  <c r="BG47" i="1"/>
  <c r="BK47" i="1"/>
  <c r="BO47" i="1"/>
  <c r="BS47" i="1"/>
  <c r="BW47" i="1"/>
  <c r="CA47" i="1"/>
  <c r="CE47" i="1"/>
  <c r="CI47" i="1"/>
  <c r="CM47" i="1"/>
  <c r="CQ47" i="1"/>
  <c r="CU47" i="1"/>
  <c r="CY47" i="1"/>
  <c r="DC47" i="1"/>
  <c r="DG47" i="1"/>
  <c r="DK47" i="1"/>
  <c r="DO47" i="1"/>
  <c r="DS47" i="1"/>
  <c r="DW47" i="1"/>
  <c r="C48" i="1"/>
  <c r="G48" i="1"/>
  <c r="K48" i="1"/>
  <c r="O48" i="1"/>
  <c r="S48" i="1"/>
  <c r="W48" i="1"/>
  <c r="AA48" i="1"/>
  <c r="AE48" i="1"/>
  <c r="AI48" i="1"/>
  <c r="AM48" i="1"/>
  <c r="AQ48" i="1"/>
  <c r="AU48" i="1"/>
  <c r="AY48" i="1"/>
  <c r="BC48" i="1"/>
  <c r="BG48" i="1"/>
  <c r="BK48" i="1"/>
  <c r="BO48" i="1"/>
  <c r="BS48" i="1"/>
  <c r="BW48" i="1"/>
  <c r="CA48" i="1"/>
  <c r="CE48" i="1"/>
  <c r="CI48" i="1"/>
  <c r="CM48" i="1"/>
  <c r="CQ48" i="1"/>
  <c r="CU48" i="1"/>
  <c r="CY48" i="1"/>
  <c r="DC48" i="1"/>
  <c r="DG48" i="1"/>
  <c r="DK48" i="1"/>
  <c r="DO48" i="1"/>
  <c r="DS48" i="1"/>
  <c r="DW48" i="1"/>
  <c r="C49" i="1"/>
  <c r="G49" i="1"/>
  <c r="K49" i="1"/>
  <c r="O49" i="1"/>
  <c r="S49" i="1"/>
  <c r="W49" i="1"/>
  <c r="AA49" i="1"/>
  <c r="AE49" i="1"/>
  <c r="AI49" i="1"/>
  <c r="AM49" i="1"/>
  <c r="AQ49" i="1"/>
  <c r="AU49" i="1"/>
  <c r="AY49" i="1"/>
  <c r="BC49" i="1"/>
  <c r="BG49" i="1"/>
  <c r="BK49" i="1"/>
  <c r="BO49" i="1"/>
  <c r="BS49" i="1"/>
  <c r="BW49" i="1"/>
  <c r="CA49" i="1"/>
  <c r="CE49" i="1"/>
  <c r="CI49" i="1"/>
  <c r="CM49" i="1"/>
  <c r="CQ49" i="1"/>
  <c r="CU49" i="1"/>
  <c r="CY49" i="1"/>
  <c r="DC49" i="1"/>
  <c r="DG49" i="1"/>
  <c r="DK49" i="1"/>
  <c r="DO49" i="1"/>
  <c r="DS49" i="1"/>
  <c r="DW49" i="1"/>
  <c r="C50" i="1"/>
  <c r="G50" i="1"/>
  <c r="K50" i="1"/>
  <c r="O50" i="1"/>
  <c r="S50" i="1"/>
  <c r="W50" i="1"/>
  <c r="AA50" i="1"/>
  <c r="AE50" i="1"/>
  <c r="AI50" i="1"/>
  <c r="AM50" i="1"/>
  <c r="AQ50" i="1"/>
  <c r="AU50" i="1"/>
  <c r="AY50" i="1"/>
  <c r="BC50" i="1"/>
  <c r="BG50" i="1"/>
  <c r="BK50" i="1"/>
  <c r="BO50" i="1"/>
  <c r="BS50" i="1"/>
  <c r="BW50" i="1"/>
  <c r="CA50" i="1"/>
  <c r="CE50" i="1"/>
  <c r="CI50" i="1"/>
  <c r="CM50" i="1"/>
  <c r="CQ50" i="1"/>
  <c r="CU50" i="1"/>
  <c r="CY50" i="1"/>
  <c r="DC50" i="1"/>
  <c r="DG50" i="1"/>
  <c r="DK50" i="1"/>
  <c r="DO50" i="1"/>
  <c r="DS50" i="1"/>
  <c r="DW50" i="1"/>
  <c r="C51" i="1"/>
  <c r="G51" i="1"/>
  <c r="K51" i="1"/>
  <c r="O51" i="1"/>
  <c r="S51" i="1"/>
  <c r="W51" i="1"/>
  <c r="AA51" i="1"/>
  <c r="AE51" i="1"/>
  <c r="AI51" i="1"/>
  <c r="AM51" i="1"/>
  <c r="AQ51" i="1"/>
  <c r="AU51" i="1"/>
  <c r="AY51" i="1"/>
  <c r="BC51" i="1"/>
  <c r="BG51" i="1"/>
  <c r="BK51" i="1"/>
  <c r="BO51" i="1"/>
  <c r="BS51" i="1"/>
  <c r="BW51" i="1"/>
  <c r="CA51" i="1"/>
  <c r="CE51" i="1"/>
  <c r="CI51" i="1"/>
  <c r="CM51" i="1"/>
  <c r="CQ51" i="1"/>
  <c r="CU51" i="1"/>
  <c r="CY51" i="1"/>
  <c r="DC51" i="1"/>
  <c r="DG51" i="1"/>
  <c r="DK51" i="1"/>
  <c r="DO51" i="1"/>
  <c r="DS51" i="1"/>
  <c r="DW51" i="1"/>
  <c r="C52" i="1"/>
  <c r="G52" i="1"/>
  <c r="K52" i="1"/>
  <c r="O52" i="1"/>
  <c r="S52" i="1"/>
  <c r="W52" i="1"/>
  <c r="AA52" i="1"/>
  <c r="AE52" i="1"/>
  <c r="AI52" i="1"/>
  <c r="AM52" i="1"/>
  <c r="AQ52" i="1"/>
  <c r="AU52" i="1"/>
  <c r="AY52" i="1"/>
  <c r="BC52" i="1"/>
  <c r="BG52" i="1"/>
  <c r="BK52" i="1"/>
  <c r="BO52" i="1"/>
  <c r="BS52" i="1"/>
  <c r="BW52" i="1"/>
  <c r="CA52" i="1"/>
  <c r="CE52" i="1"/>
  <c r="CI52" i="1"/>
  <c r="CM52" i="1"/>
  <c r="CQ52" i="1"/>
  <c r="CU52" i="1"/>
  <c r="CY52" i="1"/>
  <c r="DC52" i="1"/>
  <c r="DG52" i="1"/>
  <c r="DK52" i="1"/>
  <c r="DO52" i="1"/>
  <c r="DS52" i="1"/>
  <c r="DW52" i="1"/>
  <c r="C53" i="1"/>
  <c r="G53" i="1"/>
  <c r="K53" i="1"/>
  <c r="O53" i="1"/>
  <c r="S53" i="1"/>
  <c r="W53" i="1"/>
  <c r="AA53" i="1"/>
  <c r="AE53" i="1"/>
  <c r="AI53" i="1"/>
  <c r="AM53" i="1"/>
  <c r="AQ53" i="1"/>
  <c r="AU53" i="1"/>
  <c r="AY53" i="1"/>
  <c r="BC53" i="1"/>
  <c r="BG53" i="1"/>
  <c r="BK53" i="1"/>
  <c r="BO53" i="1"/>
  <c r="BS53" i="1"/>
  <c r="BW53" i="1"/>
  <c r="CA53" i="1"/>
  <c r="CE53" i="1"/>
  <c r="CI53" i="1"/>
  <c r="CM53" i="1"/>
  <c r="CQ53" i="1"/>
  <c r="CU53" i="1"/>
  <c r="CY53" i="1"/>
  <c r="DC53" i="1"/>
  <c r="DG53" i="1"/>
  <c r="DK53" i="1"/>
  <c r="DO53" i="1"/>
  <c r="DS53" i="1"/>
  <c r="DW53" i="1"/>
  <c r="C54" i="1"/>
  <c r="G54" i="1"/>
  <c r="K54" i="1"/>
  <c r="O54" i="1"/>
  <c r="S54" i="1"/>
  <c r="W54" i="1"/>
  <c r="AA54" i="1"/>
  <c r="AE54" i="1"/>
  <c r="AI54" i="1"/>
  <c r="AM54" i="1"/>
  <c r="AQ54" i="1"/>
  <c r="AU54" i="1"/>
  <c r="AY54" i="1"/>
  <c r="BC54" i="1"/>
  <c r="BG54" i="1"/>
  <c r="BK54" i="1"/>
  <c r="BO54" i="1"/>
  <c r="BS54" i="1"/>
  <c r="BW54" i="1"/>
  <c r="CA54" i="1"/>
  <c r="CE54" i="1"/>
  <c r="CI54" i="1"/>
  <c r="CM54" i="1"/>
  <c r="CQ54" i="1"/>
  <c r="CU54" i="1"/>
  <c r="CY54" i="1"/>
  <c r="DC54" i="1"/>
  <c r="DG54" i="1"/>
  <c r="DK54" i="1"/>
  <c r="DO54" i="1"/>
  <c r="DS54" i="1"/>
  <c r="DW54" i="1"/>
  <c r="C55" i="1"/>
  <c r="G55" i="1"/>
  <c r="K55" i="1"/>
  <c r="O55" i="1"/>
  <c r="S55" i="1"/>
  <c r="W55" i="1"/>
  <c r="AA55" i="1"/>
  <c r="AE55" i="1"/>
  <c r="AI55" i="1"/>
  <c r="AM55" i="1"/>
  <c r="AQ55" i="1"/>
  <c r="AU55" i="1"/>
  <c r="AY55" i="1"/>
  <c r="BC55" i="1"/>
  <c r="BG55" i="1"/>
  <c r="BK55" i="1"/>
  <c r="BO55" i="1"/>
  <c r="BS55" i="1"/>
  <c r="BW55" i="1"/>
  <c r="CA55" i="1"/>
  <c r="CE55" i="1"/>
  <c r="CI55" i="1"/>
  <c r="CM55" i="1"/>
  <c r="CQ55" i="1"/>
  <c r="CU55" i="1"/>
  <c r="CY55" i="1"/>
  <c r="DC55" i="1"/>
  <c r="DG55" i="1"/>
  <c r="DK55" i="1"/>
  <c r="DO55" i="1"/>
  <c r="DS55" i="1"/>
  <c r="DW55" i="1"/>
  <c r="C56" i="1"/>
  <c r="G56" i="1"/>
  <c r="K56" i="1"/>
  <c r="O56" i="1"/>
  <c r="S56" i="1"/>
  <c r="W56" i="1"/>
  <c r="AA56" i="1"/>
  <c r="AE56" i="1"/>
  <c r="AI56" i="1"/>
  <c r="AM56" i="1"/>
  <c r="AQ56" i="1"/>
  <c r="AU56" i="1"/>
  <c r="AY56" i="1"/>
  <c r="BC56" i="1"/>
  <c r="BG56" i="1"/>
  <c r="BK56" i="1"/>
  <c r="BO56" i="1"/>
  <c r="BS56" i="1"/>
  <c r="BW56" i="1"/>
  <c r="CA56" i="1"/>
  <c r="CE56" i="1"/>
  <c r="CI56" i="1"/>
  <c r="CM56" i="1"/>
  <c r="CQ56" i="1"/>
  <c r="CU56" i="1"/>
  <c r="CY56" i="1"/>
  <c r="DC56" i="1"/>
  <c r="DG56" i="1"/>
  <c r="DK56" i="1"/>
  <c r="DO56" i="1"/>
  <c r="DS56" i="1"/>
  <c r="DW56" i="1"/>
  <c r="C57" i="1"/>
  <c r="G57" i="1"/>
  <c r="K57" i="1"/>
  <c r="O57" i="1"/>
  <c r="S57" i="1"/>
  <c r="W57" i="1"/>
  <c r="AA57" i="1"/>
  <c r="AE57" i="1"/>
  <c r="AI57" i="1"/>
  <c r="AM57" i="1"/>
  <c r="AQ57" i="1"/>
  <c r="AU57" i="1"/>
  <c r="AY57" i="1"/>
  <c r="BC57" i="1"/>
  <c r="BG57" i="1"/>
  <c r="BK57" i="1"/>
  <c r="BO57" i="1"/>
  <c r="BS57" i="1"/>
  <c r="BW57" i="1"/>
  <c r="CA57" i="1"/>
  <c r="CE57" i="1"/>
  <c r="EI49" i="1"/>
  <c r="EP84" i="1"/>
  <c r="EO93" i="1"/>
  <c r="EO101" i="1"/>
  <c r="EO109" i="1"/>
  <c r="EH117" i="1"/>
  <c r="EH121" i="1"/>
  <c r="EH125" i="1"/>
  <c r="EH129" i="1"/>
  <c r="EH133" i="1"/>
  <c r="EH137" i="1"/>
  <c r="EH141" i="1"/>
  <c r="EH145" i="1"/>
  <c r="EH149" i="1"/>
  <c r="EH153" i="1"/>
  <c r="EH157" i="1"/>
  <c r="EH161" i="1"/>
  <c r="EH165" i="1"/>
  <c r="EH169" i="1"/>
  <c r="EH173" i="1"/>
  <c r="EH177" i="1"/>
  <c r="EO180" i="1"/>
  <c r="EO182" i="1"/>
  <c r="EO184" i="1"/>
  <c r="EO186" i="1"/>
  <c r="EO188" i="1"/>
  <c r="EO190" i="1"/>
  <c r="EO192" i="1"/>
  <c r="EO194" i="1"/>
  <c r="EO196" i="1"/>
  <c r="EO198" i="1"/>
  <c r="EO200" i="1"/>
  <c r="EO202" i="1"/>
  <c r="EO204" i="1"/>
  <c r="EO206" i="1"/>
  <c r="EO208" i="1"/>
  <c r="EO210" i="1"/>
  <c r="EO212" i="1"/>
  <c r="EO214" i="1"/>
  <c r="EO216" i="1"/>
  <c r="EO218" i="1"/>
  <c r="EH220" i="1"/>
  <c r="EN221" i="1"/>
  <c r="EC223" i="1"/>
  <c r="EC224" i="1"/>
  <c r="EC225" i="1"/>
  <c r="EC226" i="1"/>
  <c r="EC227" i="1"/>
  <c r="EC228" i="1"/>
  <c r="EC229" i="1"/>
  <c r="EC230" i="1"/>
  <c r="EC231" i="1"/>
  <c r="EC232" i="1"/>
  <c r="EC233" i="1"/>
  <c r="EC234" i="1"/>
  <c r="EC235" i="1"/>
  <c r="EC236" i="1"/>
  <c r="EC237" i="1"/>
  <c r="EC238" i="1"/>
  <c r="EC239" i="1"/>
  <c r="EC240" i="1"/>
  <c r="EC241" i="1"/>
  <c r="EC242" i="1"/>
  <c r="EC243" i="1"/>
  <c r="EC244" i="1"/>
  <c r="EC245" i="1"/>
  <c r="EC246" i="1"/>
  <c r="EC247" i="1"/>
  <c r="EC248" i="1"/>
  <c r="EC249" i="1"/>
  <c r="EC250" i="1"/>
  <c r="EC251" i="1"/>
  <c r="EC252" i="1"/>
  <c r="EC253" i="1"/>
  <c r="EC254" i="1"/>
  <c r="D3" i="1"/>
  <c r="T3" i="1"/>
  <c r="AJ3" i="1"/>
  <c r="AZ3" i="1"/>
  <c r="BT3" i="1"/>
  <c r="CJ3" i="1"/>
  <c r="CZ3" i="1"/>
  <c r="DT3" i="1"/>
  <c r="L4" i="1"/>
  <c r="AB4" i="1"/>
  <c r="AR4" i="1"/>
  <c r="BH4" i="1"/>
  <c r="BX4" i="1"/>
  <c r="CN4" i="1"/>
  <c r="DD4" i="1"/>
  <c r="DT4" i="1"/>
  <c r="L5" i="1"/>
  <c r="AB5" i="1"/>
  <c r="AR5" i="1"/>
  <c r="BH5" i="1"/>
  <c r="BX5" i="1"/>
  <c r="CN5" i="1"/>
  <c r="DD5" i="1"/>
  <c r="DT5" i="1"/>
  <c r="L6" i="1"/>
  <c r="AB6" i="1"/>
  <c r="AR6" i="1"/>
  <c r="BH6" i="1"/>
  <c r="BX6" i="1"/>
  <c r="CN6" i="1"/>
  <c r="DD6" i="1"/>
  <c r="DT6" i="1"/>
  <c r="L7" i="1"/>
  <c r="AB7" i="1"/>
  <c r="AR7" i="1"/>
  <c r="BH7" i="1"/>
  <c r="BX7" i="1"/>
  <c r="CN7" i="1"/>
  <c r="DD7" i="1"/>
  <c r="DT7" i="1"/>
  <c r="L8" i="1"/>
  <c r="AB8" i="1"/>
  <c r="AR8" i="1"/>
  <c r="BH8" i="1"/>
  <c r="BX8" i="1"/>
  <c r="CN8" i="1"/>
  <c r="DD8" i="1"/>
  <c r="DT8" i="1"/>
  <c r="L9" i="1"/>
  <c r="AB9" i="1"/>
  <c r="AR9" i="1"/>
  <c r="BH9" i="1"/>
  <c r="BX9" i="1"/>
  <c r="CN9" i="1"/>
  <c r="DD9" i="1"/>
  <c r="DT9" i="1"/>
  <c r="L10" i="1"/>
  <c r="AB10" i="1"/>
  <c r="AR10" i="1"/>
  <c r="BH10" i="1"/>
  <c r="BX10" i="1"/>
  <c r="CN10" i="1"/>
  <c r="DD10" i="1"/>
  <c r="DT10" i="1"/>
  <c r="L11" i="1"/>
  <c r="AB11" i="1"/>
  <c r="AR11" i="1"/>
  <c r="BH11" i="1"/>
  <c r="BX11" i="1"/>
  <c r="CN11" i="1"/>
  <c r="DD11" i="1"/>
  <c r="DT11" i="1"/>
  <c r="L12" i="1"/>
  <c r="AB12" i="1"/>
  <c r="AR12" i="1"/>
  <c r="BH12" i="1"/>
  <c r="BX12" i="1"/>
  <c r="CN12" i="1"/>
  <c r="DD12" i="1"/>
  <c r="DT12" i="1"/>
  <c r="L13" i="1"/>
  <c r="AB13" i="1"/>
  <c r="AR13" i="1"/>
  <c r="BH13" i="1"/>
  <c r="BX13" i="1"/>
  <c r="CN13" i="1"/>
  <c r="DD13" i="1"/>
  <c r="DT13" i="1"/>
  <c r="L14" i="1"/>
  <c r="AB14" i="1"/>
  <c r="AR14" i="1"/>
  <c r="BH14" i="1"/>
  <c r="BT14" i="1"/>
  <c r="CE14" i="1"/>
  <c r="CO14" i="1"/>
  <c r="CZ14" i="1"/>
  <c r="DK14" i="1"/>
  <c r="DU14" i="1"/>
  <c r="E15" i="1"/>
  <c r="M15" i="1"/>
  <c r="U15" i="1"/>
  <c r="AC15" i="1"/>
  <c r="AK15" i="1"/>
  <c r="AS15" i="1"/>
  <c r="BA15" i="1"/>
  <c r="BI15" i="1"/>
  <c r="BQ15" i="1"/>
  <c r="BY15" i="1"/>
  <c r="CG15" i="1"/>
  <c r="CO15" i="1"/>
  <c r="CW15" i="1"/>
  <c r="DE15" i="1"/>
  <c r="DM15" i="1"/>
  <c r="DU15" i="1"/>
  <c r="E16" i="1"/>
  <c r="M16" i="1"/>
  <c r="U16" i="1"/>
  <c r="AC16" i="1"/>
  <c r="AK16" i="1"/>
  <c r="AS16" i="1"/>
  <c r="BA16" i="1"/>
  <c r="BI16" i="1"/>
  <c r="BQ16" i="1"/>
  <c r="BY16" i="1"/>
  <c r="CG16" i="1"/>
  <c r="CO16" i="1"/>
  <c r="CW16" i="1"/>
  <c r="DE16" i="1"/>
  <c r="DM16" i="1"/>
  <c r="DU16" i="1"/>
  <c r="E17" i="1"/>
  <c r="M17" i="1"/>
  <c r="U17" i="1"/>
  <c r="AC17" i="1"/>
  <c r="AK17" i="1"/>
  <c r="AS17" i="1"/>
  <c r="BA17" i="1"/>
  <c r="BI17" i="1"/>
  <c r="BQ17" i="1"/>
  <c r="BY17" i="1"/>
  <c r="CG17" i="1"/>
  <c r="CO17" i="1"/>
  <c r="CW17" i="1"/>
  <c r="DE17" i="1"/>
  <c r="DM17" i="1"/>
  <c r="DU17" i="1"/>
  <c r="E18" i="1"/>
  <c r="M18" i="1"/>
  <c r="U18" i="1"/>
  <c r="AC18" i="1"/>
  <c r="AK18" i="1"/>
  <c r="AS18" i="1"/>
  <c r="BA18" i="1"/>
  <c r="BI18" i="1"/>
  <c r="BQ18" i="1"/>
  <c r="BY18" i="1"/>
  <c r="CG18" i="1"/>
  <c r="CO18" i="1"/>
  <c r="CW18" i="1"/>
  <c r="DE18" i="1"/>
  <c r="DM18" i="1"/>
  <c r="DU18" i="1"/>
  <c r="E19" i="1"/>
  <c r="M19" i="1"/>
  <c r="U19" i="1"/>
  <c r="AC19" i="1"/>
  <c r="AK19" i="1"/>
  <c r="AS19" i="1"/>
  <c r="BA19" i="1"/>
  <c r="BI19" i="1"/>
  <c r="BQ19" i="1"/>
  <c r="BY19" i="1"/>
  <c r="CG19" i="1"/>
  <c r="CO19" i="1"/>
  <c r="CW19" i="1"/>
  <c r="DE19" i="1"/>
  <c r="DM19" i="1"/>
  <c r="DU19" i="1"/>
  <c r="E20" i="1"/>
  <c r="M20" i="1"/>
  <c r="U20" i="1"/>
  <c r="AC20" i="1"/>
  <c r="AK20" i="1"/>
  <c r="AS20" i="1"/>
  <c r="BA20" i="1"/>
  <c r="BI20" i="1"/>
  <c r="BQ20" i="1"/>
  <c r="BY20" i="1"/>
  <c r="CG20" i="1"/>
  <c r="CO20" i="1"/>
  <c r="CW20" i="1"/>
  <c r="DE20" i="1"/>
  <c r="DM20" i="1"/>
  <c r="DU20" i="1"/>
  <c r="E21" i="1"/>
  <c r="M21" i="1"/>
  <c r="U21" i="1"/>
  <c r="AC21" i="1"/>
  <c r="AK21" i="1"/>
  <c r="AS21" i="1"/>
  <c r="BA21" i="1"/>
  <c r="BI21" i="1"/>
  <c r="BQ21" i="1"/>
  <c r="BY21" i="1"/>
  <c r="CG21" i="1"/>
  <c r="CO21" i="1"/>
  <c r="CW21" i="1"/>
  <c r="DE21" i="1"/>
  <c r="DM21" i="1"/>
  <c r="DU21" i="1"/>
  <c r="E22" i="1"/>
  <c r="M22" i="1"/>
  <c r="U22" i="1"/>
  <c r="AC22" i="1"/>
  <c r="AK22" i="1"/>
  <c r="AS22" i="1"/>
  <c r="BA22" i="1"/>
  <c r="BI22" i="1"/>
  <c r="BQ22" i="1"/>
  <c r="BY22" i="1"/>
  <c r="CG22" i="1"/>
  <c r="CO22" i="1"/>
  <c r="CW22" i="1"/>
  <c r="DE22" i="1"/>
  <c r="DM22" i="1"/>
  <c r="DU22" i="1"/>
  <c r="E23" i="1"/>
  <c r="M23" i="1"/>
  <c r="U23" i="1"/>
  <c r="AC23" i="1"/>
  <c r="AK23" i="1"/>
  <c r="AS23" i="1"/>
  <c r="BA23" i="1"/>
  <c r="BI23" i="1"/>
  <c r="BQ23" i="1"/>
  <c r="BY23" i="1"/>
  <c r="CG23" i="1"/>
  <c r="CO23" i="1"/>
  <c r="CW23" i="1"/>
  <c r="DE23" i="1"/>
  <c r="DM23" i="1"/>
  <c r="DU23" i="1"/>
  <c r="E24" i="1"/>
  <c r="M24" i="1"/>
  <c r="U24" i="1"/>
  <c r="AC24" i="1"/>
  <c r="AK24" i="1"/>
  <c r="AS24" i="1"/>
  <c r="BA24" i="1"/>
  <c r="BI24" i="1"/>
  <c r="BQ24" i="1"/>
  <c r="BY24" i="1"/>
  <c r="CG24" i="1"/>
  <c r="CO24" i="1"/>
  <c r="CW24" i="1"/>
  <c r="DE24" i="1"/>
  <c r="DM24" i="1"/>
  <c r="DU24" i="1"/>
  <c r="E25" i="1"/>
  <c r="M25" i="1"/>
  <c r="U25" i="1"/>
  <c r="AC25" i="1"/>
  <c r="AK25" i="1"/>
  <c r="AS25" i="1"/>
  <c r="BA25" i="1"/>
  <c r="BI25" i="1"/>
  <c r="BP25" i="1"/>
  <c r="BU25" i="1"/>
  <c r="BZ25" i="1"/>
  <c r="CF25" i="1"/>
  <c r="CK25" i="1"/>
  <c r="CP25" i="1"/>
  <c r="CV25" i="1"/>
  <c r="DA25" i="1"/>
  <c r="DF25" i="1"/>
  <c r="DL25" i="1"/>
  <c r="DQ25" i="1"/>
  <c r="DV25" i="1"/>
  <c r="D26" i="1"/>
  <c r="I26" i="1"/>
  <c r="N26" i="1"/>
  <c r="T26" i="1"/>
  <c r="Y26" i="1"/>
  <c r="AD26" i="1"/>
  <c r="AH26" i="1"/>
  <c r="AL26" i="1"/>
  <c r="AP26" i="1"/>
  <c r="AT26" i="1"/>
  <c r="AX26" i="1"/>
  <c r="BB26" i="1"/>
  <c r="BF26" i="1"/>
  <c r="BJ26" i="1"/>
  <c r="BN26" i="1"/>
  <c r="BR26" i="1"/>
  <c r="BV26" i="1"/>
  <c r="BZ26" i="1"/>
  <c r="CD26" i="1"/>
  <c r="CH26" i="1"/>
  <c r="CL26" i="1"/>
  <c r="CP26" i="1"/>
  <c r="CT26" i="1"/>
  <c r="CX26" i="1"/>
  <c r="DB26" i="1"/>
  <c r="DF26" i="1"/>
  <c r="DJ26" i="1"/>
  <c r="DN26" i="1"/>
  <c r="DR26" i="1"/>
  <c r="DV26" i="1"/>
  <c r="B27" i="1"/>
  <c r="F27" i="1"/>
  <c r="J27" i="1"/>
  <c r="N27" i="1"/>
  <c r="R27" i="1"/>
  <c r="V27" i="1"/>
  <c r="Z27" i="1"/>
  <c r="AD27" i="1"/>
  <c r="AH27" i="1"/>
  <c r="AL27" i="1"/>
  <c r="AP27" i="1"/>
  <c r="AT27" i="1"/>
  <c r="AX27" i="1"/>
  <c r="BB27" i="1"/>
  <c r="BF27" i="1"/>
  <c r="BJ27" i="1"/>
  <c r="BN27" i="1"/>
  <c r="BR27" i="1"/>
  <c r="BV27" i="1"/>
  <c r="BZ27" i="1"/>
  <c r="CD27" i="1"/>
  <c r="CH27" i="1"/>
  <c r="CL27" i="1"/>
  <c r="CP27" i="1"/>
  <c r="CT27" i="1"/>
  <c r="CX27" i="1"/>
  <c r="DB27" i="1"/>
  <c r="DF27" i="1"/>
  <c r="DJ27" i="1"/>
  <c r="DN27" i="1"/>
  <c r="DR27" i="1"/>
  <c r="DV27" i="1"/>
  <c r="B28" i="1"/>
  <c r="F28" i="1"/>
  <c r="J28" i="1"/>
  <c r="N28" i="1"/>
  <c r="R28" i="1"/>
  <c r="V28" i="1"/>
  <c r="Z28" i="1"/>
  <c r="AD28" i="1"/>
  <c r="AH28" i="1"/>
  <c r="AL28" i="1"/>
  <c r="AP28" i="1"/>
  <c r="AT28" i="1"/>
  <c r="AX28" i="1"/>
  <c r="BB28" i="1"/>
  <c r="BF28" i="1"/>
  <c r="BJ28" i="1"/>
  <c r="BN28" i="1"/>
  <c r="BR28" i="1"/>
  <c r="BV28" i="1"/>
  <c r="BZ28" i="1"/>
  <c r="CD28" i="1"/>
  <c r="CH28" i="1"/>
  <c r="CL28" i="1"/>
  <c r="CP28" i="1"/>
  <c r="CT28" i="1"/>
  <c r="CX28" i="1"/>
  <c r="DB28" i="1"/>
  <c r="DF28" i="1"/>
  <c r="DJ28" i="1"/>
  <c r="DN28" i="1"/>
  <c r="DR28" i="1"/>
  <c r="DV28" i="1"/>
  <c r="B29" i="1"/>
  <c r="F29" i="1"/>
  <c r="J29" i="1"/>
  <c r="N29" i="1"/>
  <c r="R29" i="1"/>
  <c r="V29" i="1"/>
  <c r="Z29" i="1"/>
  <c r="AD29" i="1"/>
  <c r="AH29" i="1"/>
  <c r="AL29" i="1"/>
  <c r="AP29" i="1"/>
  <c r="AT29" i="1"/>
  <c r="AX29" i="1"/>
  <c r="BB29" i="1"/>
  <c r="BF29" i="1"/>
  <c r="BJ29" i="1"/>
  <c r="BN29" i="1"/>
  <c r="BR29" i="1"/>
  <c r="BV29" i="1"/>
  <c r="BZ29" i="1"/>
  <c r="CD29" i="1"/>
  <c r="CH29" i="1"/>
  <c r="CL29" i="1"/>
  <c r="CP29" i="1"/>
  <c r="CT29" i="1"/>
  <c r="CX29" i="1"/>
  <c r="DB29" i="1"/>
  <c r="DF29" i="1"/>
  <c r="DJ29" i="1"/>
  <c r="DN29" i="1"/>
  <c r="DR29" i="1"/>
  <c r="DV29" i="1"/>
  <c r="B30" i="1"/>
  <c r="F30" i="1"/>
  <c r="J30" i="1"/>
  <c r="N30" i="1"/>
  <c r="R30" i="1"/>
  <c r="V30" i="1"/>
  <c r="Z30" i="1"/>
  <c r="AD30" i="1"/>
  <c r="AH30" i="1"/>
  <c r="AL30" i="1"/>
  <c r="AP30" i="1"/>
  <c r="AT30" i="1"/>
  <c r="AX30" i="1"/>
  <c r="BB30" i="1"/>
  <c r="BF30" i="1"/>
  <c r="BJ30" i="1"/>
  <c r="BN30" i="1"/>
  <c r="BR30" i="1"/>
  <c r="BV30" i="1"/>
  <c r="BZ30" i="1"/>
  <c r="CD30" i="1"/>
  <c r="CH30" i="1"/>
  <c r="CL30" i="1"/>
  <c r="CP30" i="1"/>
  <c r="CT30" i="1"/>
  <c r="CX30" i="1"/>
  <c r="DB30" i="1"/>
  <c r="DF30" i="1"/>
  <c r="DJ30" i="1"/>
  <c r="DN30" i="1"/>
  <c r="DR30" i="1"/>
  <c r="DV30" i="1"/>
  <c r="B31" i="1"/>
  <c r="F31" i="1"/>
  <c r="J31" i="1"/>
  <c r="N31" i="1"/>
  <c r="R31" i="1"/>
  <c r="V31" i="1"/>
  <c r="Z31" i="1"/>
  <c r="AD31" i="1"/>
  <c r="AH31" i="1"/>
  <c r="AL31" i="1"/>
  <c r="AP31" i="1"/>
  <c r="AT31" i="1"/>
  <c r="AX31" i="1"/>
  <c r="BB31" i="1"/>
  <c r="BF31" i="1"/>
  <c r="BJ31" i="1"/>
  <c r="BN31" i="1"/>
  <c r="BR31" i="1"/>
  <c r="BV31" i="1"/>
  <c r="BZ31" i="1"/>
  <c r="CD31" i="1"/>
  <c r="CH31" i="1"/>
  <c r="CL31" i="1"/>
  <c r="CP31" i="1"/>
  <c r="CT31" i="1"/>
  <c r="CX31" i="1"/>
  <c r="DB31" i="1"/>
  <c r="DF31" i="1"/>
  <c r="DJ31" i="1"/>
  <c r="DN31" i="1"/>
  <c r="DR31" i="1"/>
  <c r="DV31" i="1"/>
  <c r="B32" i="1"/>
  <c r="F32" i="1"/>
  <c r="J32" i="1"/>
  <c r="N32" i="1"/>
  <c r="R32" i="1"/>
  <c r="V32" i="1"/>
  <c r="Z32" i="1"/>
  <c r="AD32" i="1"/>
  <c r="AH32" i="1"/>
  <c r="AL32" i="1"/>
  <c r="AP32" i="1"/>
  <c r="AT32" i="1"/>
  <c r="AX32" i="1"/>
  <c r="BB32" i="1"/>
  <c r="BF32" i="1"/>
  <c r="BJ32" i="1"/>
  <c r="BN32" i="1"/>
  <c r="BR32" i="1"/>
  <c r="BV32" i="1"/>
  <c r="BZ32" i="1"/>
  <c r="CD32" i="1"/>
  <c r="CH32" i="1"/>
  <c r="CL32" i="1"/>
  <c r="CP32" i="1"/>
  <c r="CT32" i="1"/>
  <c r="CX32" i="1"/>
  <c r="DB32" i="1"/>
  <c r="DF32" i="1"/>
  <c r="DJ32" i="1"/>
  <c r="DN32" i="1"/>
  <c r="DR32" i="1"/>
  <c r="DV32" i="1"/>
  <c r="B33" i="1"/>
  <c r="F33" i="1"/>
  <c r="J33" i="1"/>
  <c r="N33" i="1"/>
  <c r="R33" i="1"/>
  <c r="V33" i="1"/>
  <c r="Z33" i="1"/>
  <c r="AD33" i="1"/>
  <c r="AH33" i="1"/>
  <c r="AL33" i="1"/>
  <c r="AP33" i="1"/>
  <c r="AT33" i="1"/>
  <c r="AX33" i="1"/>
  <c r="BB33" i="1"/>
  <c r="BF33" i="1"/>
  <c r="BJ33" i="1"/>
  <c r="BN33" i="1"/>
  <c r="BR33" i="1"/>
  <c r="BV33" i="1"/>
  <c r="BZ33" i="1"/>
  <c r="CD33" i="1"/>
  <c r="CH33" i="1"/>
  <c r="CL33" i="1"/>
  <c r="CP33" i="1"/>
  <c r="CT33" i="1"/>
  <c r="CX33" i="1"/>
  <c r="DB33" i="1"/>
  <c r="DF33" i="1"/>
  <c r="DJ33" i="1"/>
  <c r="DN33" i="1"/>
  <c r="DR33" i="1"/>
  <c r="DV33" i="1"/>
  <c r="B34" i="1"/>
  <c r="F34" i="1"/>
  <c r="J34" i="1"/>
  <c r="N34" i="1"/>
  <c r="R34" i="1"/>
  <c r="V34" i="1"/>
  <c r="Z34" i="1"/>
  <c r="AD34" i="1"/>
  <c r="AH34" i="1"/>
  <c r="AL34" i="1"/>
  <c r="AP34" i="1"/>
  <c r="AT34" i="1"/>
  <c r="AX34" i="1"/>
  <c r="BB34" i="1"/>
  <c r="BF34" i="1"/>
  <c r="BJ34" i="1"/>
  <c r="BN34" i="1"/>
  <c r="BR34" i="1"/>
  <c r="BV34" i="1"/>
  <c r="BZ34" i="1"/>
  <c r="CD34" i="1"/>
  <c r="CH34" i="1"/>
  <c r="CL34" i="1"/>
  <c r="CP34" i="1"/>
  <c r="CT34" i="1"/>
  <c r="CX34" i="1"/>
  <c r="DB34" i="1"/>
  <c r="DF34" i="1"/>
  <c r="DJ34" i="1"/>
  <c r="DN34" i="1"/>
  <c r="DR34" i="1"/>
  <c r="DV34" i="1"/>
  <c r="B35" i="1"/>
  <c r="F35" i="1"/>
  <c r="J35" i="1"/>
  <c r="N35" i="1"/>
  <c r="R35" i="1"/>
  <c r="V35" i="1"/>
  <c r="Z35" i="1"/>
  <c r="AD35" i="1"/>
  <c r="AH35" i="1"/>
  <c r="AL35" i="1"/>
  <c r="AP35" i="1"/>
  <c r="AT35" i="1"/>
  <c r="AX35" i="1"/>
  <c r="BB35" i="1"/>
  <c r="BF35" i="1"/>
  <c r="BJ35" i="1"/>
  <c r="BN35" i="1"/>
  <c r="BR35" i="1"/>
  <c r="BV35" i="1"/>
  <c r="BZ35" i="1"/>
  <c r="CD35" i="1"/>
  <c r="CH35" i="1"/>
  <c r="CL35" i="1"/>
  <c r="CP35" i="1"/>
  <c r="CT35" i="1"/>
  <c r="CX35" i="1"/>
  <c r="DB35" i="1"/>
  <c r="DF35" i="1"/>
  <c r="DJ35" i="1"/>
  <c r="DN35" i="1"/>
  <c r="DR35" i="1"/>
  <c r="DV35" i="1"/>
  <c r="B36" i="1"/>
  <c r="F36" i="1"/>
  <c r="J36" i="1"/>
  <c r="N36" i="1"/>
  <c r="R36" i="1"/>
  <c r="V36" i="1"/>
  <c r="Z36" i="1"/>
  <c r="AD36" i="1"/>
  <c r="AH36" i="1"/>
  <c r="AL36" i="1"/>
  <c r="AP36" i="1"/>
  <c r="AT36" i="1"/>
  <c r="AX36" i="1"/>
  <c r="BB36" i="1"/>
  <c r="BF36" i="1"/>
  <c r="BJ36" i="1"/>
  <c r="BN36" i="1"/>
  <c r="BR36" i="1"/>
  <c r="BV36" i="1"/>
  <c r="BZ36" i="1"/>
  <c r="CD36" i="1"/>
  <c r="CH36" i="1"/>
  <c r="CL36" i="1"/>
  <c r="CP36" i="1"/>
  <c r="CT36" i="1"/>
  <c r="CX36" i="1"/>
  <c r="DB36" i="1"/>
  <c r="DF36" i="1"/>
  <c r="DJ36" i="1"/>
  <c r="DN36" i="1"/>
  <c r="DR36" i="1"/>
  <c r="DV36" i="1"/>
  <c r="B37" i="1"/>
  <c r="F37" i="1"/>
  <c r="J37" i="1"/>
  <c r="N37" i="1"/>
  <c r="R37" i="1"/>
  <c r="V37" i="1"/>
  <c r="Z37" i="1"/>
  <c r="AD37" i="1"/>
  <c r="AH37" i="1"/>
  <c r="AL37" i="1"/>
  <c r="AP37" i="1"/>
  <c r="AT37" i="1"/>
  <c r="AX37" i="1"/>
  <c r="BB37" i="1"/>
  <c r="BF37" i="1"/>
  <c r="BJ37" i="1"/>
  <c r="BN37" i="1"/>
  <c r="BR37" i="1"/>
  <c r="BV37" i="1"/>
  <c r="BZ37" i="1"/>
  <c r="CD37" i="1"/>
  <c r="CH37" i="1"/>
  <c r="CL37" i="1"/>
  <c r="CP37" i="1"/>
  <c r="CT37" i="1"/>
  <c r="CX37" i="1"/>
  <c r="DB37" i="1"/>
  <c r="DF37" i="1"/>
  <c r="DJ37" i="1"/>
  <c r="DN37" i="1"/>
  <c r="DR37" i="1"/>
  <c r="DV37" i="1"/>
  <c r="B38" i="1"/>
  <c r="F38" i="1"/>
  <c r="J38" i="1"/>
  <c r="N38" i="1"/>
  <c r="R38" i="1"/>
  <c r="V38" i="1"/>
  <c r="Z38" i="1"/>
  <c r="AD38" i="1"/>
  <c r="AH38" i="1"/>
  <c r="AL38" i="1"/>
  <c r="AP38" i="1"/>
  <c r="AT38" i="1"/>
  <c r="AX38" i="1"/>
  <c r="BB38" i="1"/>
  <c r="BF38" i="1"/>
  <c r="BJ38" i="1"/>
  <c r="BN38" i="1"/>
  <c r="BR38" i="1"/>
  <c r="BV38" i="1"/>
  <c r="BZ38" i="1"/>
  <c r="CD38" i="1"/>
  <c r="CH38" i="1"/>
  <c r="CL38" i="1"/>
  <c r="CP38" i="1"/>
  <c r="CT38" i="1"/>
  <c r="CX38" i="1"/>
  <c r="DB38" i="1"/>
  <c r="DF38" i="1"/>
  <c r="DJ38" i="1"/>
  <c r="DN38" i="1"/>
  <c r="DR38" i="1"/>
  <c r="DV38" i="1"/>
  <c r="B39" i="1"/>
  <c r="F39" i="1"/>
  <c r="J39" i="1"/>
  <c r="N39" i="1"/>
  <c r="R39" i="1"/>
  <c r="V39" i="1"/>
  <c r="Z39" i="1"/>
  <c r="AD39" i="1"/>
  <c r="AH39" i="1"/>
  <c r="AL39" i="1"/>
  <c r="AP39" i="1"/>
  <c r="AT39" i="1"/>
  <c r="AX39" i="1"/>
  <c r="BB39" i="1"/>
  <c r="BF39" i="1"/>
  <c r="BJ39" i="1"/>
  <c r="BN39" i="1"/>
  <c r="BR39" i="1"/>
  <c r="BV39" i="1"/>
  <c r="BZ39" i="1"/>
  <c r="CD39" i="1"/>
  <c r="CH39" i="1"/>
  <c r="CL39" i="1"/>
  <c r="CP39" i="1"/>
  <c r="CT39" i="1"/>
  <c r="CX39" i="1"/>
  <c r="DB39" i="1"/>
  <c r="DF39" i="1"/>
  <c r="DJ39" i="1"/>
  <c r="DN39" i="1"/>
  <c r="DR39" i="1"/>
  <c r="DV39" i="1"/>
  <c r="B40" i="1"/>
  <c r="F40" i="1"/>
  <c r="J40" i="1"/>
  <c r="N40" i="1"/>
  <c r="R40" i="1"/>
  <c r="V40" i="1"/>
  <c r="Z40" i="1"/>
  <c r="AD40" i="1"/>
  <c r="AH40" i="1"/>
  <c r="AL40" i="1"/>
  <c r="AP40" i="1"/>
  <c r="AT40" i="1"/>
  <c r="AX40" i="1"/>
  <c r="BB40" i="1"/>
  <c r="BF40" i="1"/>
  <c r="BJ40" i="1"/>
  <c r="BN40" i="1"/>
  <c r="BR40" i="1"/>
  <c r="BV40" i="1"/>
  <c r="BZ40" i="1"/>
  <c r="CD40" i="1"/>
  <c r="CH40" i="1"/>
  <c r="CL40" i="1"/>
  <c r="CP40" i="1"/>
  <c r="CT40" i="1"/>
  <c r="CX40" i="1"/>
  <c r="DB40" i="1"/>
  <c r="DF40" i="1"/>
  <c r="DJ40" i="1"/>
  <c r="DN40" i="1"/>
  <c r="DR40" i="1"/>
  <c r="DV40" i="1"/>
  <c r="B41" i="1"/>
  <c r="F41" i="1"/>
  <c r="J41" i="1"/>
  <c r="N41" i="1"/>
  <c r="R41" i="1"/>
  <c r="V41" i="1"/>
  <c r="Z41" i="1"/>
  <c r="AD41" i="1"/>
  <c r="AH41" i="1"/>
  <c r="AL41" i="1"/>
  <c r="AP41" i="1"/>
  <c r="AT41" i="1"/>
  <c r="AX41" i="1"/>
  <c r="BB41" i="1"/>
  <c r="BF41" i="1"/>
  <c r="BJ41" i="1"/>
  <c r="BN41" i="1"/>
  <c r="BR41" i="1"/>
  <c r="BV41" i="1"/>
  <c r="BZ41" i="1"/>
  <c r="CD41" i="1"/>
  <c r="CH41" i="1"/>
  <c r="CL41" i="1"/>
  <c r="CP41" i="1"/>
  <c r="CT41" i="1"/>
  <c r="CX41" i="1"/>
  <c r="DB41" i="1"/>
  <c r="DF41" i="1"/>
  <c r="DJ41" i="1"/>
  <c r="DN41" i="1"/>
  <c r="DR41" i="1"/>
  <c r="DV41" i="1"/>
  <c r="B42" i="1"/>
  <c r="F42" i="1"/>
  <c r="J42" i="1"/>
  <c r="N42" i="1"/>
  <c r="R42" i="1"/>
  <c r="V42" i="1"/>
  <c r="Z42" i="1"/>
  <c r="AD42" i="1"/>
  <c r="AH42" i="1"/>
  <c r="AL42" i="1"/>
  <c r="AP42" i="1"/>
  <c r="AT42" i="1"/>
  <c r="AX42" i="1"/>
  <c r="BB42" i="1"/>
  <c r="BF42" i="1"/>
  <c r="BJ42" i="1"/>
  <c r="BN42" i="1"/>
  <c r="BR42" i="1"/>
  <c r="BV42" i="1"/>
  <c r="BZ42" i="1"/>
  <c r="CD42" i="1"/>
  <c r="CH42" i="1"/>
  <c r="CL42" i="1"/>
  <c r="CP42" i="1"/>
  <c r="CT42" i="1"/>
  <c r="CX42" i="1"/>
  <c r="DB42" i="1"/>
  <c r="DF42" i="1"/>
  <c r="DJ42" i="1"/>
  <c r="DN42" i="1"/>
  <c r="DR42" i="1"/>
  <c r="DV42" i="1"/>
  <c r="B43" i="1"/>
  <c r="F43" i="1"/>
  <c r="J43" i="1"/>
  <c r="N43" i="1"/>
  <c r="R43" i="1"/>
  <c r="V43" i="1"/>
  <c r="Z43" i="1"/>
  <c r="AD43" i="1"/>
  <c r="AH43" i="1"/>
  <c r="AL43" i="1"/>
  <c r="AP43" i="1"/>
  <c r="AT43" i="1"/>
  <c r="AX43" i="1"/>
  <c r="BB43" i="1"/>
  <c r="BF43" i="1"/>
  <c r="BJ43" i="1"/>
  <c r="BN43" i="1"/>
  <c r="BR43" i="1"/>
  <c r="BV43" i="1"/>
  <c r="BZ43" i="1"/>
  <c r="CD43" i="1"/>
  <c r="CH43" i="1"/>
  <c r="CL43" i="1"/>
  <c r="CP43" i="1"/>
  <c r="CT43" i="1"/>
  <c r="CX43" i="1"/>
  <c r="DB43" i="1"/>
  <c r="DF43" i="1"/>
  <c r="DJ43" i="1"/>
  <c r="DN43" i="1"/>
  <c r="DR43" i="1"/>
  <c r="DV43" i="1"/>
  <c r="B44" i="1"/>
  <c r="F44" i="1"/>
  <c r="J44" i="1"/>
  <c r="N44" i="1"/>
  <c r="R44" i="1"/>
  <c r="V44" i="1"/>
  <c r="Z44" i="1"/>
  <c r="AD44" i="1"/>
  <c r="AH44" i="1"/>
  <c r="AL44" i="1"/>
  <c r="AP44" i="1"/>
  <c r="AT44" i="1"/>
  <c r="AX44" i="1"/>
  <c r="BB44" i="1"/>
  <c r="BF44" i="1"/>
  <c r="BJ44" i="1"/>
  <c r="BN44" i="1"/>
  <c r="BR44" i="1"/>
  <c r="BV44" i="1"/>
  <c r="BZ44" i="1"/>
  <c r="CD44" i="1"/>
  <c r="CH44" i="1"/>
  <c r="CL44" i="1"/>
  <c r="CP44" i="1"/>
  <c r="CT44" i="1"/>
  <c r="CX44" i="1"/>
  <c r="DB44" i="1"/>
  <c r="DF44" i="1"/>
  <c r="DJ44" i="1"/>
  <c r="DN44" i="1"/>
  <c r="DR44" i="1"/>
  <c r="DV44" i="1"/>
  <c r="B45" i="1"/>
  <c r="F45" i="1"/>
  <c r="J45" i="1"/>
  <c r="N45" i="1"/>
  <c r="R45" i="1"/>
  <c r="V45" i="1"/>
  <c r="Z45" i="1"/>
  <c r="AD45" i="1"/>
  <c r="AH45" i="1"/>
  <c r="AL45" i="1"/>
  <c r="AP45" i="1"/>
  <c r="AT45" i="1"/>
  <c r="AX45" i="1"/>
  <c r="BB45" i="1"/>
  <c r="BF45" i="1"/>
  <c r="BJ45" i="1"/>
  <c r="BN45" i="1"/>
  <c r="BR45" i="1"/>
  <c r="BV45" i="1"/>
  <c r="BZ45" i="1"/>
  <c r="CD45" i="1"/>
  <c r="CH45" i="1"/>
  <c r="CL45" i="1"/>
  <c r="CP45" i="1"/>
  <c r="CT45" i="1"/>
  <c r="CX45" i="1"/>
  <c r="DB45" i="1"/>
  <c r="DF45" i="1"/>
  <c r="DJ45" i="1"/>
  <c r="DN45" i="1"/>
  <c r="DR45" i="1"/>
  <c r="DV45" i="1"/>
  <c r="B46" i="1"/>
  <c r="F46" i="1"/>
  <c r="J46" i="1"/>
  <c r="N46" i="1"/>
  <c r="R46" i="1"/>
  <c r="V46" i="1"/>
  <c r="Z46" i="1"/>
  <c r="AD46" i="1"/>
  <c r="AH46" i="1"/>
  <c r="AL46" i="1"/>
  <c r="AP46" i="1"/>
  <c r="AT46" i="1"/>
  <c r="AX46" i="1"/>
  <c r="BB46" i="1"/>
  <c r="BF46" i="1"/>
  <c r="BJ46" i="1"/>
  <c r="BN46" i="1"/>
  <c r="BR46" i="1"/>
  <c r="BV46" i="1"/>
  <c r="BZ46" i="1"/>
  <c r="CD46" i="1"/>
  <c r="CH46" i="1"/>
  <c r="CL46" i="1"/>
  <c r="CP46" i="1"/>
  <c r="CT46" i="1"/>
  <c r="CX46" i="1"/>
  <c r="DB46" i="1"/>
  <c r="DF46" i="1"/>
  <c r="DJ46" i="1"/>
  <c r="DN46" i="1"/>
  <c r="DR46" i="1"/>
  <c r="DV46" i="1"/>
  <c r="B47" i="1"/>
  <c r="F47" i="1"/>
  <c r="J47" i="1"/>
  <c r="N47" i="1"/>
  <c r="R47" i="1"/>
  <c r="V47" i="1"/>
  <c r="Z47" i="1"/>
  <c r="AD47" i="1"/>
  <c r="AH47" i="1"/>
  <c r="AL47" i="1"/>
  <c r="AP47" i="1"/>
  <c r="AT47" i="1"/>
  <c r="AX47" i="1"/>
  <c r="BB47" i="1"/>
  <c r="BF47" i="1"/>
  <c r="BJ47" i="1"/>
  <c r="BN47" i="1"/>
  <c r="BR47" i="1"/>
  <c r="BV47" i="1"/>
  <c r="BZ47" i="1"/>
  <c r="CD47" i="1"/>
  <c r="CH47" i="1"/>
  <c r="CL47" i="1"/>
  <c r="CP47" i="1"/>
  <c r="CT47" i="1"/>
  <c r="CX47" i="1"/>
  <c r="DB47" i="1"/>
  <c r="DF47" i="1"/>
  <c r="DJ47" i="1"/>
  <c r="DN47" i="1"/>
  <c r="DR47" i="1"/>
  <c r="DV47" i="1"/>
  <c r="B48" i="1"/>
  <c r="F48" i="1"/>
  <c r="J48" i="1"/>
  <c r="N48" i="1"/>
  <c r="R48" i="1"/>
  <c r="V48" i="1"/>
  <c r="Z48" i="1"/>
  <c r="AD48" i="1"/>
  <c r="AH48" i="1"/>
  <c r="AL48" i="1"/>
  <c r="AP48" i="1"/>
  <c r="AT48" i="1"/>
  <c r="AX48" i="1"/>
  <c r="BB48" i="1"/>
  <c r="BF48" i="1"/>
  <c r="BJ48" i="1"/>
  <c r="BN48" i="1"/>
  <c r="BR48" i="1"/>
  <c r="BV48" i="1"/>
  <c r="BZ48" i="1"/>
  <c r="CD48" i="1"/>
  <c r="CH48" i="1"/>
  <c r="CL48" i="1"/>
  <c r="CP48" i="1"/>
  <c r="CT48" i="1"/>
  <c r="CX48" i="1"/>
  <c r="DB48" i="1"/>
  <c r="DF48" i="1"/>
  <c r="DJ48" i="1"/>
  <c r="DN48" i="1"/>
  <c r="DR48" i="1"/>
  <c r="DV48" i="1"/>
  <c r="B49" i="1"/>
  <c r="F49" i="1"/>
  <c r="J49" i="1"/>
  <c r="N49" i="1"/>
  <c r="R49" i="1"/>
  <c r="V49" i="1"/>
  <c r="Z49" i="1"/>
  <c r="AD49" i="1"/>
  <c r="AH49" i="1"/>
  <c r="AL49" i="1"/>
  <c r="AP49" i="1"/>
  <c r="AT49" i="1"/>
  <c r="AX49" i="1"/>
  <c r="BB49" i="1"/>
  <c r="BF49" i="1"/>
  <c r="BJ49" i="1"/>
  <c r="BN49" i="1"/>
  <c r="BR49" i="1"/>
  <c r="BV49" i="1"/>
  <c r="BZ49" i="1"/>
  <c r="CD49" i="1"/>
  <c r="CH49" i="1"/>
  <c r="CL49" i="1"/>
  <c r="CP49" i="1"/>
  <c r="CT49" i="1"/>
  <c r="CX49" i="1"/>
  <c r="DB49" i="1"/>
  <c r="DF49" i="1"/>
  <c r="DJ49" i="1"/>
  <c r="DN49" i="1"/>
  <c r="DR49" i="1"/>
  <c r="DV49" i="1"/>
  <c r="B50" i="1"/>
  <c r="F50" i="1"/>
  <c r="J50" i="1"/>
  <c r="N50" i="1"/>
  <c r="R50" i="1"/>
  <c r="V50" i="1"/>
  <c r="Z50" i="1"/>
  <c r="AD50" i="1"/>
  <c r="AH50" i="1"/>
  <c r="AL50" i="1"/>
  <c r="AP50" i="1"/>
  <c r="AT50" i="1"/>
  <c r="AX50" i="1"/>
  <c r="BB50" i="1"/>
  <c r="BF50" i="1"/>
  <c r="BJ50" i="1"/>
  <c r="BN50" i="1"/>
  <c r="BR50" i="1"/>
  <c r="BV50" i="1"/>
  <c r="BZ50" i="1"/>
  <c r="CD50" i="1"/>
  <c r="CH50" i="1"/>
  <c r="CL50" i="1"/>
  <c r="CP50" i="1"/>
  <c r="CT50" i="1"/>
  <c r="CX50" i="1"/>
  <c r="DB50" i="1"/>
  <c r="DF50" i="1"/>
  <c r="DJ50" i="1"/>
  <c r="DN50" i="1"/>
  <c r="DR50" i="1"/>
  <c r="DV50" i="1"/>
  <c r="B51" i="1"/>
  <c r="F51" i="1"/>
  <c r="J51" i="1"/>
  <c r="N51" i="1"/>
  <c r="R51" i="1"/>
  <c r="V51" i="1"/>
  <c r="Z51" i="1"/>
  <c r="AD51" i="1"/>
  <c r="AH51" i="1"/>
  <c r="AL51" i="1"/>
  <c r="AP51" i="1"/>
  <c r="AT51" i="1"/>
  <c r="AX51" i="1"/>
  <c r="BB51" i="1"/>
  <c r="BF51" i="1"/>
  <c r="BJ51" i="1"/>
  <c r="BN51" i="1"/>
  <c r="BR51" i="1"/>
  <c r="BV51" i="1"/>
  <c r="BZ51" i="1"/>
  <c r="CD51" i="1"/>
  <c r="CH51" i="1"/>
  <c r="CL51" i="1"/>
  <c r="CP51" i="1"/>
  <c r="CT51" i="1"/>
  <c r="CX51" i="1"/>
  <c r="DB51" i="1"/>
  <c r="DF51" i="1"/>
  <c r="DJ51" i="1"/>
  <c r="DN51" i="1"/>
  <c r="DR51" i="1"/>
  <c r="DV51" i="1"/>
  <c r="B52" i="1"/>
  <c r="F52" i="1"/>
  <c r="J52" i="1"/>
  <c r="N52" i="1"/>
  <c r="R52" i="1"/>
  <c r="V52" i="1"/>
  <c r="Z52" i="1"/>
  <c r="AD52" i="1"/>
  <c r="AH52" i="1"/>
  <c r="AL52" i="1"/>
  <c r="AP52" i="1"/>
  <c r="AT52" i="1"/>
  <c r="AX52" i="1"/>
  <c r="BB52" i="1"/>
  <c r="BF52" i="1"/>
  <c r="BJ52" i="1"/>
  <c r="BN52" i="1"/>
  <c r="BR52" i="1"/>
  <c r="BV52" i="1"/>
  <c r="BZ52" i="1"/>
  <c r="CD52" i="1"/>
  <c r="CH52" i="1"/>
  <c r="CL52" i="1"/>
  <c r="CP52" i="1"/>
  <c r="CT52" i="1"/>
  <c r="CX52" i="1"/>
  <c r="DB52" i="1"/>
  <c r="DF52" i="1"/>
  <c r="DJ52" i="1"/>
  <c r="DN52" i="1"/>
  <c r="DR52" i="1"/>
  <c r="DV52" i="1"/>
  <c r="B53" i="1"/>
  <c r="F53" i="1"/>
  <c r="J53" i="1"/>
  <c r="N53" i="1"/>
  <c r="R53" i="1"/>
  <c r="V53" i="1"/>
  <c r="Z53" i="1"/>
  <c r="AD53" i="1"/>
  <c r="AH53" i="1"/>
  <c r="AL53" i="1"/>
  <c r="AP53" i="1"/>
  <c r="AT53" i="1"/>
  <c r="AX53" i="1"/>
  <c r="BB53" i="1"/>
  <c r="BF53" i="1"/>
  <c r="BJ53" i="1"/>
  <c r="BN53" i="1"/>
  <c r="BR53" i="1"/>
  <c r="BV53" i="1"/>
  <c r="BZ53" i="1"/>
  <c r="CD53" i="1"/>
  <c r="CH53" i="1"/>
  <c r="CL53" i="1"/>
  <c r="CP53" i="1"/>
  <c r="CT53" i="1"/>
  <c r="CX53" i="1"/>
  <c r="DB53" i="1"/>
  <c r="DF53" i="1"/>
  <c r="DJ53" i="1"/>
  <c r="DN53" i="1"/>
  <c r="DR53" i="1"/>
  <c r="DV53" i="1"/>
  <c r="B54" i="1"/>
  <c r="F54" i="1"/>
  <c r="J54" i="1"/>
  <c r="N54" i="1"/>
  <c r="R54" i="1"/>
  <c r="V54" i="1"/>
  <c r="Z54" i="1"/>
  <c r="AD54" i="1"/>
  <c r="AH54" i="1"/>
  <c r="AL54" i="1"/>
  <c r="AP54" i="1"/>
  <c r="AT54" i="1"/>
  <c r="AX54" i="1"/>
  <c r="BB54" i="1"/>
  <c r="BF54" i="1"/>
  <c r="BJ54" i="1"/>
  <c r="BN54" i="1"/>
  <c r="BR54" i="1"/>
  <c r="BV54" i="1"/>
  <c r="BZ54" i="1"/>
  <c r="CD54" i="1"/>
  <c r="CH54" i="1"/>
  <c r="CL54" i="1"/>
  <c r="CP54" i="1"/>
  <c r="CT54" i="1"/>
  <c r="CX54" i="1"/>
  <c r="DB54" i="1"/>
  <c r="DF54" i="1"/>
  <c r="DJ54" i="1"/>
  <c r="DN54" i="1"/>
  <c r="DR54" i="1"/>
  <c r="DV54" i="1"/>
  <c r="B55" i="1"/>
  <c r="F55" i="1"/>
  <c r="J55" i="1"/>
  <c r="N55" i="1"/>
  <c r="R55" i="1"/>
  <c r="V55" i="1"/>
  <c r="Z55" i="1"/>
  <c r="AD55" i="1"/>
  <c r="AH55" i="1"/>
  <c r="AL55" i="1"/>
  <c r="AP55" i="1"/>
  <c r="AT55" i="1"/>
  <c r="AX55" i="1"/>
  <c r="BB55" i="1"/>
  <c r="BF55" i="1"/>
  <c r="BJ55" i="1"/>
  <c r="BN55" i="1"/>
  <c r="BR55" i="1"/>
  <c r="BV55" i="1"/>
  <c r="BZ55" i="1"/>
  <c r="CD55" i="1"/>
  <c r="CH55" i="1"/>
  <c r="CL55" i="1"/>
  <c r="CP55" i="1"/>
  <c r="CT55" i="1"/>
  <c r="CX55" i="1"/>
  <c r="DB55" i="1"/>
  <c r="DF55" i="1"/>
  <c r="DJ55" i="1"/>
  <c r="DN55" i="1"/>
  <c r="DR55" i="1"/>
  <c r="DV55" i="1"/>
  <c r="B56" i="1"/>
  <c r="F56" i="1"/>
  <c r="J56" i="1"/>
  <c r="N56" i="1"/>
  <c r="R56" i="1"/>
  <c r="V56" i="1"/>
  <c r="Z56" i="1"/>
  <c r="AD56" i="1"/>
  <c r="AH56" i="1"/>
  <c r="AL56" i="1"/>
  <c r="AP56" i="1"/>
  <c r="AT56" i="1"/>
  <c r="AX56" i="1"/>
  <c r="BB56" i="1"/>
  <c r="BF56" i="1"/>
  <c r="BJ56" i="1"/>
  <c r="BN56" i="1"/>
  <c r="BR56" i="1"/>
  <c r="BV56" i="1"/>
  <c r="BZ56" i="1"/>
  <c r="CD56" i="1"/>
  <c r="CH56" i="1"/>
  <c r="CL56" i="1"/>
  <c r="CP56" i="1"/>
  <c r="CT56" i="1"/>
  <c r="CX56" i="1"/>
  <c r="DB56" i="1"/>
  <c r="DF56" i="1"/>
  <c r="DJ56" i="1"/>
  <c r="DN56" i="1"/>
  <c r="DR56" i="1"/>
  <c r="DV56" i="1"/>
  <c r="B57" i="1"/>
  <c r="F57" i="1"/>
  <c r="J57" i="1"/>
  <c r="N57" i="1"/>
  <c r="R57" i="1"/>
  <c r="V57" i="1"/>
  <c r="Z57" i="1"/>
  <c r="AD57" i="1"/>
  <c r="AH57" i="1"/>
  <c r="AL57" i="1"/>
  <c r="AP57" i="1"/>
  <c r="AT57" i="1"/>
  <c r="AX57" i="1"/>
  <c r="BB57" i="1"/>
  <c r="BF57" i="1"/>
  <c r="BJ57" i="1"/>
  <c r="BN57" i="1"/>
  <c r="BR57" i="1"/>
  <c r="BV57" i="1"/>
  <c r="BZ57" i="1"/>
  <c r="CD57" i="1"/>
  <c r="CH57" i="1"/>
  <c r="EB73" i="1"/>
  <c r="EF98" i="1"/>
  <c r="EF114" i="1"/>
  <c r="EK123" i="1"/>
  <c r="EK131" i="1"/>
  <c r="EK139" i="1"/>
  <c r="EK147" i="1"/>
  <c r="EK155" i="1"/>
  <c r="EK163" i="1"/>
  <c r="EK171" i="1"/>
  <c r="EK179" i="1"/>
  <c r="EP183" i="1"/>
  <c r="EP187" i="1"/>
  <c r="EP191" i="1"/>
  <c r="EP195" i="1"/>
  <c r="EP199" i="1"/>
  <c r="EP203" i="1"/>
  <c r="EP207" i="1"/>
  <c r="EP211" i="1"/>
  <c r="EP215" i="1"/>
  <c r="EO219" i="1"/>
  <c r="EJ222" i="1"/>
  <c r="EL224" i="1"/>
  <c r="EL226" i="1"/>
  <c r="EL228" i="1"/>
  <c r="EL230" i="1"/>
  <c r="EL232" i="1"/>
  <c r="EL234" i="1"/>
  <c r="EL236" i="1"/>
  <c r="EL238" i="1"/>
  <c r="EL240" i="1"/>
  <c r="EL242" i="1"/>
  <c r="EL244" i="1"/>
  <c r="EL246" i="1"/>
  <c r="EL248" i="1"/>
  <c r="EL250" i="1"/>
  <c r="EL252" i="1"/>
  <c r="EL254" i="1"/>
  <c r="AC3" i="1"/>
  <c r="BM3" i="1"/>
  <c r="CS3" i="1"/>
  <c r="E4" i="1"/>
  <c r="AK4" i="1"/>
  <c r="BQ4" i="1"/>
  <c r="CW4" i="1"/>
  <c r="E5" i="1"/>
  <c r="AK5" i="1"/>
  <c r="BQ5" i="1"/>
  <c r="CW5" i="1"/>
  <c r="E6" i="1"/>
  <c r="AK6" i="1"/>
  <c r="BQ6" i="1"/>
  <c r="CW6" i="1"/>
  <c r="E7" i="1"/>
  <c r="AK7" i="1"/>
  <c r="BQ7" i="1"/>
  <c r="CW7" i="1"/>
  <c r="E8" i="1"/>
  <c r="AK8" i="1"/>
  <c r="BQ8" i="1"/>
  <c r="CW8" i="1"/>
  <c r="E9" i="1"/>
  <c r="AK9" i="1"/>
  <c r="BQ9" i="1"/>
  <c r="CW9" i="1"/>
  <c r="E10" i="1"/>
  <c r="AK10" i="1"/>
  <c r="BQ10" i="1"/>
  <c r="CW10" i="1"/>
  <c r="E11" i="1"/>
  <c r="AK11" i="1"/>
  <c r="BQ11" i="1"/>
  <c r="CW11" i="1"/>
  <c r="E12" i="1"/>
  <c r="AK12" i="1"/>
  <c r="BQ12" i="1"/>
  <c r="CW12" i="1"/>
  <c r="E13" i="1"/>
  <c r="AK13" i="1"/>
  <c r="BQ13" i="1"/>
  <c r="CW13" i="1"/>
  <c r="E14" i="1"/>
  <c r="AK14" i="1"/>
  <c r="BP14" i="1"/>
  <c r="CK14" i="1"/>
  <c r="DG14" i="1"/>
  <c r="B15" i="1"/>
  <c r="R15" i="1"/>
  <c r="AH15" i="1"/>
  <c r="AX15" i="1"/>
  <c r="BN15" i="1"/>
  <c r="CD15" i="1"/>
  <c r="CT15" i="1"/>
  <c r="DJ15" i="1"/>
  <c r="B16" i="1"/>
  <c r="R16" i="1"/>
  <c r="AH16" i="1"/>
  <c r="AX16" i="1"/>
  <c r="BN16" i="1"/>
  <c r="CD16" i="1"/>
  <c r="CT16" i="1"/>
  <c r="DJ16" i="1"/>
  <c r="B17" i="1"/>
  <c r="R17" i="1"/>
  <c r="AH17" i="1"/>
  <c r="AX17" i="1"/>
  <c r="BN17" i="1"/>
  <c r="CD17" i="1"/>
  <c r="CT17" i="1"/>
  <c r="DJ17" i="1"/>
  <c r="B18" i="1"/>
  <c r="R18" i="1"/>
  <c r="AH18" i="1"/>
  <c r="AX18" i="1"/>
  <c r="BN18" i="1"/>
  <c r="CD18" i="1"/>
  <c r="CT18" i="1"/>
  <c r="DJ18" i="1"/>
  <c r="B19" i="1"/>
  <c r="R19" i="1"/>
  <c r="AH19" i="1"/>
  <c r="AX19" i="1"/>
  <c r="BN19" i="1"/>
  <c r="CD19" i="1"/>
  <c r="CT19" i="1"/>
  <c r="DJ19" i="1"/>
  <c r="B20" i="1"/>
  <c r="R20" i="1"/>
  <c r="AH20" i="1"/>
  <c r="AX20" i="1"/>
  <c r="BN20" i="1"/>
  <c r="CD20" i="1"/>
  <c r="CT20" i="1"/>
  <c r="DJ20" i="1"/>
  <c r="B21" i="1"/>
  <c r="R21" i="1"/>
  <c r="AH21" i="1"/>
  <c r="AX21" i="1"/>
  <c r="BN21" i="1"/>
  <c r="CD21" i="1"/>
  <c r="CT21" i="1"/>
  <c r="DJ21" i="1"/>
  <c r="B22" i="1"/>
  <c r="R22" i="1"/>
  <c r="AH22" i="1"/>
  <c r="AX22" i="1"/>
  <c r="BN22" i="1"/>
  <c r="CD22" i="1"/>
  <c r="CT22" i="1"/>
  <c r="DJ22" i="1"/>
  <c r="B23" i="1"/>
  <c r="R23" i="1"/>
  <c r="AH23" i="1"/>
  <c r="AX23" i="1"/>
  <c r="BN23" i="1"/>
  <c r="CD23" i="1"/>
  <c r="CT23" i="1"/>
  <c r="DJ23" i="1"/>
  <c r="B24" i="1"/>
  <c r="R24" i="1"/>
  <c r="AH24" i="1"/>
  <c r="AX24" i="1"/>
  <c r="BN24" i="1"/>
  <c r="CD24" i="1"/>
  <c r="CT24" i="1"/>
  <c r="DJ24" i="1"/>
  <c r="B25" i="1"/>
  <c r="R25" i="1"/>
  <c r="AH25" i="1"/>
  <c r="AX25" i="1"/>
  <c r="BN25" i="1"/>
  <c r="BY25" i="1"/>
  <c r="CJ25" i="1"/>
  <c r="CT25" i="1"/>
  <c r="DE25" i="1"/>
  <c r="DP25" i="1"/>
  <c r="B26" i="1"/>
  <c r="M26" i="1"/>
  <c r="X26" i="1"/>
  <c r="AG26" i="1"/>
  <c r="AO26" i="1"/>
  <c r="AW26" i="1"/>
  <c r="BE26" i="1"/>
  <c r="BM26" i="1"/>
  <c r="BU26" i="1"/>
  <c r="CC26" i="1"/>
  <c r="CK26" i="1"/>
  <c r="CS26" i="1"/>
  <c r="DA26" i="1"/>
  <c r="DI26" i="1"/>
  <c r="DQ26" i="1"/>
  <c r="DY26" i="1"/>
  <c r="I27" i="1"/>
  <c r="Q27" i="1"/>
  <c r="Y27" i="1"/>
  <c r="AG27" i="1"/>
  <c r="AO27" i="1"/>
  <c r="AW27" i="1"/>
  <c r="BE27" i="1"/>
  <c r="BM27" i="1"/>
  <c r="BU27" i="1"/>
  <c r="CC27" i="1"/>
  <c r="CK27" i="1"/>
  <c r="CS27" i="1"/>
  <c r="DA27" i="1"/>
  <c r="DI27" i="1"/>
  <c r="DQ27" i="1"/>
  <c r="DY27" i="1"/>
  <c r="I28" i="1"/>
  <c r="Q28" i="1"/>
  <c r="Y28" i="1"/>
  <c r="AG28" i="1"/>
  <c r="AO28" i="1"/>
  <c r="AW28" i="1"/>
  <c r="BE28" i="1"/>
  <c r="BM28" i="1"/>
  <c r="BU28" i="1"/>
  <c r="CC28" i="1"/>
  <c r="CK28" i="1"/>
  <c r="CS28" i="1"/>
  <c r="DA28" i="1"/>
  <c r="DI28" i="1"/>
  <c r="DQ28" i="1"/>
  <c r="DY28" i="1"/>
  <c r="I29" i="1"/>
  <c r="Q29" i="1"/>
  <c r="Y29" i="1"/>
  <c r="AG29" i="1"/>
  <c r="AO29" i="1"/>
  <c r="AW29" i="1"/>
  <c r="BE29" i="1"/>
  <c r="BM29" i="1"/>
  <c r="BU29" i="1"/>
  <c r="CC29" i="1"/>
  <c r="CK29" i="1"/>
  <c r="CS29" i="1"/>
  <c r="DA29" i="1"/>
  <c r="DI29" i="1"/>
  <c r="DQ29" i="1"/>
  <c r="DY29" i="1"/>
  <c r="I30" i="1"/>
  <c r="Q30" i="1"/>
  <c r="Y30" i="1"/>
  <c r="AG30" i="1"/>
  <c r="AO30" i="1"/>
  <c r="AW30" i="1"/>
  <c r="BE30" i="1"/>
  <c r="BM30" i="1"/>
  <c r="BU30" i="1"/>
  <c r="CC30" i="1"/>
  <c r="CK30" i="1"/>
  <c r="CS30" i="1"/>
  <c r="DA30" i="1"/>
  <c r="DI30" i="1"/>
  <c r="DQ30" i="1"/>
  <c r="DY30" i="1"/>
  <c r="I31" i="1"/>
  <c r="Q31" i="1"/>
  <c r="Y31" i="1"/>
  <c r="AG31" i="1"/>
  <c r="AO31" i="1"/>
  <c r="AW31" i="1"/>
  <c r="BE31" i="1"/>
  <c r="BM31" i="1"/>
  <c r="BU31" i="1"/>
  <c r="CC31" i="1"/>
  <c r="CK31" i="1"/>
  <c r="CS31" i="1"/>
  <c r="DA31" i="1"/>
  <c r="DI31" i="1"/>
  <c r="DQ31" i="1"/>
  <c r="DY31" i="1"/>
  <c r="I32" i="1"/>
  <c r="Q32" i="1"/>
  <c r="Y32" i="1"/>
  <c r="AG32" i="1"/>
  <c r="AO32" i="1"/>
  <c r="AW32" i="1"/>
  <c r="BE32" i="1"/>
  <c r="BM32" i="1"/>
  <c r="BU32" i="1"/>
  <c r="CC32" i="1"/>
  <c r="CK32" i="1"/>
  <c r="CS32" i="1"/>
  <c r="DA32" i="1"/>
  <c r="DI32" i="1"/>
  <c r="DQ32" i="1"/>
  <c r="DY32" i="1"/>
  <c r="I33" i="1"/>
  <c r="Q33" i="1"/>
  <c r="Y33" i="1"/>
  <c r="AG33" i="1"/>
  <c r="AO33" i="1"/>
  <c r="AW33" i="1"/>
  <c r="BE33" i="1"/>
  <c r="BM33" i="1"/>
  <c r="BU33" i="1"/>
  <c r="CC33" i="1"/>
  <c r="CK33" i="1"/>
  <c r="CS33" i="1"/>
  <c r="DA33" i="1"/>
  <c r="DI33" i="1"/>
  <c r="DQ33" i="1"/>
  <c r="DY33" i="1"/>
  <c r="I34" i="1"/>
  <c r="Q34" i="1"/>
  <c r="Y34" i="1"/>
  <c r="AG34" i="1"/>
  <c r="AO34" i="1"/>
  <c r="AW34" i="1"/>
  <c r="BE34" i="1"/>
  <c r="BM34" i="1"/>
  <c r="BU34" i="1"/>
  <c r="CC34" i="1"/>
  <c r="CK34" i="1"/>
  <c r="CS34" i="1"/>
  <c r="DA34" i="1"/>
  <c r="DI34" i="1"/>
  <c r="DQ34" i="1"/>
  <c r="DY34" i="1"/>
  <c r="I35" i="1"/>
  <c r="Q35" i="1"/>
  <c r="Y35" i="1"/>
  <c r="AG35" i="1"/>
  <c r="AO35" i="1"/>
  <c r="AW35" i="1"/>
  <c r="BE35" i="1"/>
  <c r="BM35" i="1"/>
  <c r="BU35" i="1"/>
  <c r="CC35" i="1"/>
  <c r="CK35" i="1"/>
  <c r="CS35" i="1"/>
  <c r="DA35" i="1"/>
  <c r="DI35" i="1"/>
  <c r="DQ35" i="1"/>
  <c r="DY35" i="1"/>
  <c r="I36" i="1"/>
  <c r="Q36" i="1"/>
  <c r="Y36" i="1"/>
  <c r="AG36" i="1"/>
  <c r="AO36" i="1"/>
  <c r="AW36" i="1"/>
  <c r="BE36" i="1"/>
  <c r="BM36" i="1"/>
  <c r="BU36" i="1"/>
  <c r="CC36" i="1"/>
  <c r="CK36" i="1"/>
  <c r="CS36" i="1"/>
  <c r="DA36" i="1"/>
  <c r="DI36" i="1"/>
  <c r="DQ36" i="1"/>
  <c r="DY36" i="1"/>
  <c r="I37" i="1"/>
  <c r="Q37" i="1"/>
  <c r="Y37" i="1"/>
  <c r="AG37" i="1"/>
  <c r="AO37" i="1"/>
  <c r="AW37" i="1"/>
  <c r="BE37" i="1"/>
  <c r="BM37" i="1"/>
  <c r="BU37" i="1"/>
  <c r="CC37" i="1"/>
  <c r="CK37" i="1"/>
  <c r="CS37" i="1"/>
  <c r="DA37" i="1"/>
  <c r="DI37" i="1"/>
  <c r="DQ37" i="1"/>
  <c r="DY37" i="1"/>
  <c r="I38" i="1"/>
  <c r="Q38" i="1"/>
  <c r="Y38" i="1"/>
  <c r="AG38" i="1"/>
  <c r="AO38" i="1"/>
  <c r="AW38" i="1"/>
  <c r="BE38" i="1"/>
  <c r="BM38" i="1"/>
  <c r="BU38" i="1"/>
  <c r="CC38" i="1"/>
  <c r="CK38" i="1"/>
  <c r="CS38" i="1"/>
  <c r="DA38" i="1"/>
  <c r="DI38" i="1"/>
  <c r="DQ38" i="1"/>
  <c r="DY38" i="1"/>
  <c r="I39" i="1"/>
  <c r="Q39" i="1"/>
  <c r="Y39" i="1"/>
  <c r="AG39" i="1"/>
  <c r="AO39" i="1"/>
  <c r="AW39" i="1"/>
  <c r="BE39" i="1"/>
  <c r="BM39" i="1"/>
  <c r="BU39" i="1"/>
  <c r="CC39" i="1"/>
  <c r="CK39" i="1"/>
  <c r="CS39" i="1"/>
  <c r="DA39" i="1"/>
  <c r="DI39" i="1"/>
  <c r="DQ39" i="1"/>
  <c r="DY39" i="1"/>
  <c r="I40" i="1"/>
  <c r="Q40" i="1"/>
  <c r="Y40" i="1"/>
  <c r="AG40" i="1"/>
  <c r="AO40" i="1"/>
  <c r="AW40" i="1"/>
  <c r="BE40" i="1"/>
  <c r="BM40" i="1"/>
  <c r="BU40" i="1"/>
  <c r="CC40" i="1"/>
  <c r="CK40" i="1"/>
  <c r="CS40" i="1"/>
  <c r="DA40" i="1"/>
  <c r="DI40" i="1"/>
  <c r="DQ40" i="1"/>
  <c r="DY40" i="1"/>
  <c r="I41" i="1"/>
  <c r="Q41" i="1"/>
  <c r="Y41" i="1"/>
  <c r="AG41" i="1"/>
  <c r="AO41" i="1"/>
  <c r="AW41" i="1"/>
  <c r="BE41" i="1"/>
  <c r="BM41" i="1"/>
  <c r="BU41" i="1"/>
  <c r="CC41" i="1"/>
  <c r="CK41" i="1"/>
  <c r="CS41" i="1"/>
  <c r="DA41" i="1"/>
  <c r="DI41" i="1"/>
  <c r="DQ41" i="1"/>
  <c r="DY41" i="1"/>
  <c r="I42" i="1"/>
  <c r="Q42" i="1"/>
  <c r="Y42" i="1"/>
  <c r="AG42" i="1"/>
  <c r="AO42" i="1"/>
  <c r="AW42" i="1"/>
  <c r="BE42" i="1"/>
  <c r="BM42" i="1"/>
  <c r="BU42" i="1"/>
  <c r="CC42" i="1"/>
  <c r="CK42" i="1"/>
  <c r="CS42" i="1"/>
  <c r="DA42" i="1"/>
  <c r="DI42" i="1"/>
  <c r="DQ42" i="1"/>
  <c r="DY42" i="1"/>
  <c r="I43" i="1"/>
  <c r="Q43" i="1"/>
  <c r="Y43" i="1"/>
  <c r="AG43" i="1"/>
  <c r="AO43" i="1"/>
  <c r="AW43" i="1"/>
  <c r="BE43" i="1"/>
  <c r="BM43" i="1"/>
  <c r="BU43" i="1"/>
  <c r="CC43" i="1"/>
  <c r="CK43" i="1"/>
  <c r="CS43" i="1"/>
  <c r="DA43" i="1"/>
  <c r="DI43" i="1"/>
  <c r="DQ43" i="1"/>
  <c r="DY43" i="1"/>
  <c r="I44" i="1"/>
  <c r="Q44" i="1"/>
  <c r="Y44" i="1"/>
  <c r="AG44" i="1"/>
  <c r="AO44" i="1"/>
  <c r="AW44" i="1"/>
  <c r="BE44" i="1"/>
  <c r="BM44" i="1"/>
  <c r="BU44" i="1"/>
  <c r="CC44" i="1"/>
  <c r="CK44" i="1"/>
  <c r="CS44" i="1"/>
  <c r="DA44" i="1"/>
  <c r="DI44" i="1"/>
  <c r="DQ44" i="1"/>
  <c r="DY44" i="1"/>
  <c r="I45" i="1"/>
  <c r="Q45" i="1"/>
  <c r="Y45" i="1"/>
  <c r="AG45" i="1"/>
  <c r="AO45" i="1"/>
  <c r="AW45" i="1"/>
  <c r="BE45" i="1"/>
  <c r="BM45" i="1"/>
  <c r="BU45" i="1"/>
  <c r="CC45" i="1"/>
  <c r="CK45" i="1"/>
  <c r="CS45" i="1"/>
  <c r="DA45" i="1"/>
  <c r="DI45" i="1"/>
  <c r="DQ45" i="1"/>
  <c r="DY45" i="1"/>
  <c r="I46" i="1"/>
  <c r="Q46" i="1"/>
  <c r="Y46" i="1"/>
  <c r="AG46" i="1"/>
  <c r="AO46" i="1"/>
  <c r="AW46" i="1"/>
  <c r="BE46" i="1"/>
  <c r="BM46" i="1"/>
  <c r="BU46" i="1"/>
  <c r="CC46" i="1"/>
  <c r="CK46" i="1"/>
  <c r="CS46" i="1"/>
  <c r="DA46" i="1"/>
  <c r="DI46" i="1"/>
  <c r="DQ46" i="1"/>
  <c r="DY46" i="1"/>
  <c r="I47" i="1"/>
  <c r="Q47" i="1"/>
  <c r="Y47" i="1"/>
  <c r="AG47" i="1"/>
  <c r="AO47" i="1"/>
  <c r="AW47" i="1"/>
  <c r="BE47" i="1"/>
  <c r="BM47" i="1"/>
  <c r="BU47" i="1"/>
  <c r="CC47" i="1"/>
  <c r="CK47" i="1"/>
  <c r="CS47" i="1"/>
  <c r="DA47" i="1"/>
  <c r="DI47" i="1"/>
  <c r="DQ47" i="1"/>
  <c r="DY47" i="1"/>
  <c r="I48" i="1"/>
  <c r="Q48" i="1"/>
  <c r="Y48" i="1"/>
  <c r="AG48" i="1"/>
  <c r="AO48" i="1"/>
  <c r="AW48" i="1"/>
  <c r="BE48" i="1"/>
  <c r="BM48" i="1"/>
  <c r="BU48" i="1"/>
  <c r="CC48" i="1"/>
  <c r="CK48" i="1"/>
  <c r="CS48" i="1"/>
  <c r="DA48" i="1"/>
  <c r="DI48" i="1"/>
  <c r="DQ48" i="1"/>
  <c r="DY48" i="1"/>
  <c r="I49" i="1"/>
  <c r="Q49" i="1"/>
  <c r="Y49" i="1"/>
  <c r="AG49" i="1"/>
  <c r="AO49" i="1"/>
  <c r="AW49" i="1"/>
  <c r="BE49" i="1"/>
  <c r="BM49" i="1"/>
  <c r="BU49" i="1"/>
  <c r="CC49" i="1"/>
  <c r="CK49" i="1"/>
  <c r="CS49" i="1"/>
  <c r="DA49" i="1"/>
  <c r="DI49" i="1"/>
  <c r="DQ49" i="1"/>
  <c r="DY49" i="1"/>
  <c r="I50" i="1"/>
  <c r="Q50" i="1"/>
  <c r="Y50" i="1"/>
  <c r="AG50" i="1"/>
  <c r="AO50" i="1"/>
  <c r="AW50" i="1"/>
  <c r="BE50" i="1"/>
  <c r="BM50" i="1"/>
  <c r="BU50" i="1"/>
  <c r="CC50" i="1"/>
  <c r="CK50" i="1"/>
  <c r="CS50" i="1"/>
  <c r="DA50" i="1"/>
  <c r="DI50" i="1"/>
  <c r="DQ50" i="1"/>
  <c r="DY50" i="1"/>
  <c r="I51" i="1"/>
  <c r="Q51" i="1"/>
  <c r="Y51" i="1"/>
  <c r="AG51" i="1"/>
  <c r="AO51" i="1"/>
  <c r="AW51" i="1"/>
  <c r="BE51" i="1"/>
  <c r="BM51" i="1"/>
  <c r="BU51" i="1"/>
  <c r="CC51" i="1"/>
  <c r="CK51" i="1"/>
  <c r="CS51" i="1"/>
  <c r="DA51" i="1"/>
  <c r="DI51" i="1"/>
  <c r="DQ51" i="1"/>
  <c r="DY51" i="1"/>
  <c r="I52" i="1"/>
  <c r="Q52" i="1"/>
  <c r="Y52" i="1"/>
  <c r="AG52" i="1"/>
  <c r="AO52" i="1"/>
  <c r="AW52" i="1"/>
  <c r="BE52" i="1"/>
  <c r="BM52" i="1"/>
  <c r="BU52" i="1"/>
  <c r="CC52" i="1"/>
  <c r="CK52" i="1"/>
  <c r="CS52" i="1"/>
  <c r="DA52" i="1"/>
  <c r="DI52" i="1"/>
  <c r="DQ52" i="1"/>
  <c r="DY52" i="1"/>
  <c r="I53" i="1"/>
  <c r="Q53" i="1"/>
  <c r="Y53" i="1"/>
  <c r="AG53" i="1"/>
  <c r="AO53" i="1"/>
  <c r="AW53" i="1"/>
  <c r="BE53" i="1"/>
  <c r="BM53" i="1"/>
  <c r="BU53" i="1"/>
  <c r="CC53" i="1"/>
  <c r="CK53" i="1"/>
  <c r="CS53" i="1"/>
  <c r="DA53" i="1"/>
  <c r="DI53" i="1"/>
  <c r="DQ53" i="1"/>
  <c r="DY53" i="1"/>
  <c r="I54" i="1"/>
  <c r="Q54" i="1"/>
  <c r="Y54" i="1"/>
  <c r="AG54" i="1"/>
  <c r="AO54" i="1"/>
  <c r="AW54" i="1"/>
  <c r="BE54" i="1"/>
  <c r="BM54" i="1"/>
  <c r="BU54" i="1"/>
  <c r="CC54" i="1"/>
  <c r="CK54" i="1"/>
  <c r="CS54" i="1"/>
  <c r="DA54" i="1"/>
  <c r="DI54" i="1"/>
  <c r="DQ54" i="1"/>
  <c r="DY54" i="1"/>
  <c r="I55" i="1"/>
  <c r="Q55" i="1"/>
  <c r="Y55" i="1"/>
  <c r="AG55" i="1"/>
  <c r="AO55" i="1"/>
  <c r="AW55" i="1"/>
  <c r="BE55" i="1"/>
  <c r="BM55" i="1"/>
  <c r="BU55" i="1"/>
  <c r="CC55" i="1"/>
  <c r="CK55" i="1"/>
  <c r="CS55" i="1"/>
  <c r="DA55" i="1"/>
  <c r="DI55" i="1"/>
  <c r="DQ55" i="1"/>
  <c r="DY55" i="1"/>
  <c r="I56" i="1"/>
  <c r="Q56" i="1"/>
  <c r="Y56" i="1"/>
  <c r="AG56" i="1"/>
  <c r="AO56" i="1"/>
  <c r="AW56" i="1"/>
  <c r="BE56" i="1"/>
  <c r="BM56" i="1"/>
  <c r="BU56" i="1"/>
  <c r="CC56" i="1"/>
  <c r="CK56" i="1"/>
  <c r="CS56" i="1"/>
  <c r="DA56" i="1"/>
  <c r="DI56" i="1"/>
  <c r="DQ56" i="1"/>
  <c r="DY56" i="1"/>
  <c r="I57" i="1"/>
  <c r="Q57" i="1"/>
  <c r="Y57" i="1"/>
  <c r="AG57" i="1"/>
  <c r="AO57" i="1"/>
  <c r="AW57" i="1"/>
  <c r="BE57" i="1"/>
  <c r="BM57" i="1"/>
  <c r="BU57" i="1"/>
  <c r="CC57" i="1"/>
  <c r="CJ57" i="1"/>
  <c r="CN57" i="1"/>
  <c r="CR57" i="1"/>
  <c r="CV57" i="1"/>
  <c r="CZ57" i="1"/>
  <c r="DD57" i="1"/>
  <c r="DH57" i="1"/>
  <c r="DL57" i="1"/>
  <c r="DP57" i="1"/>
  <c r="DT57" i="1"/>
  <c r="DX57" i="1"/>
  <c r="D58" i="1"/>
  <c r="H58" i="1"/>
  <c r="L58" i="1"/>
  <c r="P58" i="1"/>
  <c r="T58" i="1"/>
  <c r="X58" i="1"/>
  <c r="AB58" i="1"/>
  <c r="AF58" i="1"/>
  <c r="AJ58" i="1"/>
  <c r="AN58" i="1"/>
  <c r="AR58" i="1"/>
  <c r="AV58" i="1"/>
  <c r="AZ58" i="1"/>
  <c r="BD58" i="1"/>
  <c r="BH58" i="1"/>
  <c r="BL58" i="1"/>
  <c r="BP58" i="1"/>
  <c r="BT58" i="1"/>
  <c r="BX58" i="1"/>
  <c r="CB58" i="1"/>
  <c r="CF58" i="1"/>
  <c r="CJ58" i="1"/>
  <c r="CN58" i="1"/>
  <c r="CR58" i="1"/>
  <c r="CV58" i="1"/>
  <c r="CZ58" i="1"/>
  <c r="DD58" i="1"/>
  <c r="DH58" i="1"/>
  <c r="DL58" i="1"/>
  <c r="DP58" i="1"/>
  <c r="DT58" i="1"/>
  <c r="DX58" i="1"/>
  <c r="D59" i="1"/>
  <c r="H59" i="1"/>
  <c r="L59" i="1"/>
  <c r="P59" i="1"/>
  <c r="T59" i="1"/>
  <c r="X59" i="1"/>
  <c r="AB59" i="1"/>
  <c r="AF59" i="1"/>
  <c r="AJ59" i="1"/>
  <c r="AN59" i="1"/>
  <c r="AR59" i="1"/>
  <c r="AV59" i="1"/>
  <c r="AZ59" i="1"/>
  <c r="BD59" i="1"/>
  <c r="BH59" i="1"/>
  <c r="BL59" i="1"/>
  <c r="BP59" i="1"/>
  <c r="BT59" i="1"/>
  <c r="BX59" i="1"/>
  <c r="CB59" i="1"/>
  <c r="CF59" i="1"/>
  <c r="CJ59" i="1"/>
  <c r="CN59" i="1"/>
  <c r="CR59" i="1"/>
  <c r="CV59" i="1"/>
  <c r="CZ59" i="1"/>
  <c r="DD59" i="1"/>
  <c r="DH59" i="1"/>
  <c r="DL59" i="1"/>
  <c r="DP59" i="1"/>
  <c r="DT59" i="1"/>
  <c r="DX59" i="1"/>
  <c r="D60" i="1"/>
  <c r="H60" i="1"/>
  <c r="L60" i="1"/>
  <c r="P60" i="1"/>
  <c r="T60" i="1"/>
  <c r="X60" i="1"/>
  <c r="AB60" i="1"/>
  <c r="AF60" i="1"/>
  <c r="AJ60" i="1"/>
  <c r="AN60" i="1"/>
  <c r="AR60" i="1"/>
  <c r="AV60" i="1"/>
  <c r="AZ60" i="1"/>
  <c r="BD60" i="1"/>
  <c r="BH60" i="1"/>
  <c r="BL60" i="1"/>
  <c r="BP60" i="1"/>
  <c r="BT60" i="1"/>
  <c r="BX60" i="1"/>
  <c r="CB60" i="1"/>
  <c r="CF60" i="1"/>
  <c r="CJ60" i="1"/>
  <c r="CN60" i="1"/>
  <c r="CR60" i="1"/>
  <c r="CV60" i="1"/>
  <c r="CZ60" i="1"/>
  <c r="DD60" i="1"/>
  <c r="DH60" i="1"/>
  <c r="DL60" i="1"/>
  <c r="DP60" i="1"/>
  <c r="DT60" i="1"/>
  <c r="DX60" i="1"/>
  <c r="D61" i="1"/>
  <c r="H61" i="1"/>
  <c r="L61" i="1"/>
  <c r="P61" i="1"/>
  <c r="T61" i="1"/>
  <c r="X61" i="1"/>
  <c r="AB61" i="1"/>
  <c r="AF61" i="1"/>
  <c r="AJ61" i="1"/>
  <c r="AN61" i="1"/>
  <c r="AR61" i="1"/>
  <c r="AV61" i="1"/>
  <c r="AZ61" i="1"/>
  <c r="BD61" i="1"/>
  <c r="BH61" i="1"/>
  <c r="BL61" i="1"/>
  <c r="BP61" i="1"/>
  <c r="BT61" i="1"/>
  <c r="BX61" i="1"/>
  <c r="CB61" i="1"/>
  <c r="CF61" i="1"/>
  <c r="CJ61" i="1"/>
  <c r="CN61" i="1"/>
  <c r="CR61" i="1"/>
  <c r="CV61" i="1"/>
  <c r="CZ61" i="1"/>
  <c r="DD61" i="1"/>
  <c r="DH61" i="1"/>
  <c r="DL61" i="1"/>
  <c r="DP61" i="1"/>
  <c r="DT61" i="1"/>
  <c r="DX61" i="1"/>
  <c r="D62" i="1"/>
  <c r="H62" i="1"/>
  <c r="L62" i="1"/>
  <c r="P62" i="1"/>
  <c r="T62" i="1"/>
  <c r="X62" i="1"/>
  <c r="AB62" i="1"/>
  <c r="AF62" i="1"/>
  <c r="AJ62" i="1"/>
  <c r="AN62" i="1"/>
  <c r="AR62" i="1"/>
  <c r="AV62" i="1"/>
  <c r="AZ62" i="1"/>
  <c r="BD62" i="1"/>
  <c r="BH62" i="1"/>
  <c r="BL62" i="1"/>
  <c r="BP62" i="1"/>
  <c r="BT62" i="1"/>
  <c r="BX62" i="1"/>
  <c r="CB62" i="1"/>
  <c r="CF62" i="1"/>
  <c r="CJ62" i="1"/>
  <c r="CN62" i="1"/>
  <c r="CR62" i="1"/>
  <c r="CV62" i="1"/>
  <c r="CZ62" i="1"/>
  <c r="DD62" i="1"/>
  <c r="DH62" i="1"/>
  <c r="DL62" i="1"/>
  <c r="DP62" i="1"/>
  <c r="DT62" i="1"/>
  <c r="DX62" i="1"/>
  <c r="D63" i="1"/>
  <c r="H63" i="1"/>
  <c r="L63" i="1"/>
  <c r="P63" i="1"/>
  <c r="T63" i="1"/>
  <c r="X63" i="1"/>
  <c r="AB63" i="1"/>
  <c r="AF63" i="1"/>
  <c r="AJ63" i="1"/>
  <c r="AN63" i="1"/>
  <c r="AR63" i="1"/>
  <c r="AV63" i="1"/>
  <c r="AZ63" i="1"/>
  <c r="BD63" i="1"/>
  <c r="BH63" i="1"/>
  <c r="BL63" i="1"/>
  <c r="BP63" i="1"/>
  <c r="BT63" i="1"/>
  <c r="BX63" i="1"/>
  <c r="CB63" i="1"/>
  <c r="CF63" i="1"/>
  <c r="CJ63" i="1"/>
  <c r="CN63" i="1"/>
  <c r="CR63" i="1"/>
  <c r="CV63" i="1"/>
  <c r="CZ63" i="1"/>
  <c r="DD63" i="1"/>
  <c r="DH63" i="1"/>
  <c r="DL63" i="1"/>
  <c r="DP63" i="1"/>
  <c r="DT63" i="1"/>
  <c r="DX63" i="1"/>
  <c r="D64" i="1"/>
  <c r="H64" i="1"/>
  <c r="L64" i="1"/>
  <c r="P64" i="1"/>
  <c r="T64" i="1"/>
  <c r="X64" i="1"/>
  <c r="AB64" i="1"/>
  <c r="AF64" i="1"/>
  <c r="AJ64" i="1"/>
  <c r="AN64" i="1"/>
  <c r="AR64" i="1"/>
  <c r="AV64" i="1"/>
  <c r="AZ64" i="1"/>
  <c r="BD64" i="1"/>
  <c r="BH64" i="1"/>
  <c r="BL64" i="1"/>
  <c r="BP64" i="1"/>
  <c r="BT64" i="1"/>
  <c r="BX64" i="1"/>
  <c r="CB64" i="1"/>
  <c r="CF64" i="1"/>
  <c r="CJ64" i="1"/>
  <c r="CN64" i="1"/>
  <c r="CR64" i="1"/>
  <c r="CV64" i="1"/>
  <c r="CZ64" i="1"/>
  <c r="DD64" i="1"/>
  <c r="DH64" i="1"/>
  <c r="DL64" i="1"/>
  <c r="DP64" i="1"/>
  <c r="DT64" i="1"/>
  <c r="DX64" i="1"/>
  <c r="D65" i="1"/>
  <c r="H65" i="1"/>
  <c r="L65" i="1"/>
  <c r="P65" i="1"/>
  <c r="T65" i="1"/>
  <c r="X65" i="1"/>
  <c r="AB65" i="1"/>
  <c r="AF65" i="1"/>
  <c r="AJ65" i="1"/>
  <c r="AN65" i="1"/>
  <c r="AR65" i="1"/>
  <c r="AV65" i="1"/>
  <c r="AZ65" i="1"/>
  <c r="BD65" i="1"/>
  <c r="BH65" i="1"/>
  <c r="BL65" i="1"/>
  <c r="BP65" i="1"/>
  <c r="BT65" i="1"/>
  <c r="BX65" i="1"/>
  <c r="CB65" i="1"/>
  <c r="CF65" i="1"/>
  <c r="CJ65" i="1"/>
  <c r="CN65" i="1"/>
  <c r="CR65" i="1"/>
  <c r="CV65" i="1"/>
  <c r="CZ65" i="1"/>
  <c r="DD65" i="1"/>
  <c r="DH65" i="1"/>
  <c r="DL65" i="1"/>
  <c r="DP65" i="1"/>
  <c r="DT65" i="1"/>
  <c r="DX65" i="1"/>
  <c r="D66" i="1"/>
  <c r="H66" i="1"/>
  <c r="L66" i="1"/>
  <c r="P66" i="1"/>
  <c r="T66" i="1"/>
  <c r="X66" i="1"/>
  <c r="AB66" i="1"/>
  <c r="AF66" i="1"/>
  <c r="AJ66" i="1"/>
  <c r="AN66" i="1"/>
  <c r="AR66" i="1"/>
  <c r="AV66" i="1"/>
  <c r="AZ66" i="1"/>
  <c r="BD66" i="1"/>
  <c r="BH66" i="1"/>
  <c r="BL66" i="1"/>
  <c r="BP66" i="1"/>
  <c r="BT66" i="1"/>
  <c r="BX66" i="1"/>
  <c r="CB66" i="1"/>
  <c r="CF66" i="1"/>
  <c r="CJ66" i="1"/>
  <c r="CN66" i="1"/>
  <c r="CR66" i="1"/>
  <c r="CV66" i="1"/>
  <c r="CZ66" i="1"/>
  <c r="DD66" i="1"/>
  <c r="DH66" i="1"/>
  <c r="DL66" i="1"/>
  <c r="DP66" i="1"/>
  <c r="DT66" i="1"/>
  <c r="DX66" i="1"/>
  <c r="D67" i="1"/>
  <c r="H67" i="1"/>
  <c r="L67" i="1"/>
  <c r="P67" i="1"/>
  <c r="T67" i="1"/>
  <c r="X67" i="1"/>
  <c r="AB67" i="1"/>
  <c r="AF67" i="1"/>
  <c r="AJ67" i="1"/>
  <c r="AN67" i="1"/>
  <c r="AR67" i="1"/>
  <c r="AV67" i="1"/>
  <c r="AZ67" i="1"/>
  <c r="BD67" i="1"/>
  <c r="BH67" i="1"/>
  <c r="BL67" i="1"/>
  <c r="BP67" i="1"/>
  <c r="BT67" i="1"/>
  <c r="BX67" i="1"/>
  <c r="CB67" i="1"/>
  <c r="CF67" i="1"/>
  <c r="CJ67" i="1"/>
  <c r="CN67" i="1"/>
  <c r="CR67" i="1"/>
  <c r="CV67" i="1"/>
  <c r="CZ67" i="1"/>
  <c r="DD67" i="1"/>
  <c r="DH67" i="1"/>
  <c r="DL67" i="1"/>
  <c r="DP67" i="1"/>
  <c r="DT67" i="1"/>
  <c r="DX67" i="1"/>
  <c r="D68" i="1"/>
  <c r="H68" i="1"/>
  <c r="L68" i="1"/>
  <c r="P68" i="1"/>
  <c r="T68" i="1"/>
  <c r="X68" i="1"/>
  <c r="AB68" i="1"/>
  <c r="AF68" i="1"/>
  <c r="AJ68" i="1"/>
  <c r="AN68" i="1"/>
  <c r="AR68" i="1"/>
  <c r="AV68" i="1"/>
  <c r="AZ68" i="1"/>
  <c r="BD68" i="1"/>
  <c r="BH68" i="1"/>
  <c r="BL68" i="1"/>
  <c r="BP68" i="1"/>
  <c r="BT68" i="1"/>
  <c r="BX68" i="1"/>
  <c r="CB68" i="1"/>
  <c r="CF68" i="1"/>
  <c r="CJ68" i="1"/>
  <c r="CN68" i="1"/>
  <c r="CR68" i="1"/>
  <c r="CV68" i="1"/>
  <c r="CZ68" i="1"/>
  <c r="DD68" i="1"/>
  <c r="DH68" i="1"/>
  <c r="DL68" i="1"/>
  <c r="DP68" i="1"/>
  <c r="DT68" i="1"/>
  <c r="DX68" i="1"/>
  <c r="D69" i="1"/>
  <c r="H69" i="1"/>
  <c r="L69" i="1"/>
  <c r="P69" i="1"/>
  <c r="T69" i="1"/>
  <c r="X69" i="1"/>
  <c r="AB69" i="1"/>
  <c r="AF69" i="1"/>
  <c r="AJ69" i="1"/>
  <c r="AN69" i="1"/>
  <c r="AR69" i="1"/>
  <c r="AV69" i="1"/>
  <c r="AZ69" i="1"/>
  <c r="BD69" i="1"/>
  <c r="BH69" i="1"/>
  <c r="BL69" i="1"/>
  <c r="BP69" i="1"/>
  <c r="BT69" i="1"/>
  <c r="BX69" i="1"/>
  <c r="CB69" i="1"/>
  <c r="CF69" i="1"/>
  <c r="CJ69" i="1"/>
  <c r="CN69" i="1"/>
  <c r="CR69" i="1"/>
  <c r="CV69" i="1"/>
  <c r="CZ69" i="1"/>
  <c r="DD69" i="1"/>
  <c r="DH69" i="1"/>
  <c r="DL69" i="1"/>
  <c r="DP69" i="1"/>
  <c r="DT69" i="1"/>
  <c r="DX69" i="1"/>
  <c r="D70" i="1"/>
  <c r="H70" i="1"/>
  <c r="L70" i="1"/>
  <c r="P70" i="1"/>
  <c r="T70" i="1"/>
  <c r="X70" i="1"/>
  <c r="AB70" i="1"/>
  <c r="AF70" i="1"/>
  <c r="AJ70" i="1"/>
  <c r="AN70" i="1"/>
  <c r="AR70" i="1"/>
  <c r="AV70" i="1"/>
  <c r="AZ70" i="1"/>
  <c r="BD70" i="1"/>
  <c r="BH70" i="1"/>
  <c r="BL70" i="1"/>
  <c r="BP70" i="1"/>
  <c r="BT70" i="1"/>
  <c r="BX70" i="1"/>
  <c r="CB70" i="1"/>
  <c r="CF70" i="1"/>
  <c r="CJ70" i="1"/>
  <c r="CN70" i="1"/>
  <c r="CR70" i="1"/>
  <c r="CV70" i="1"/>
  <c r="CZ70" i="1"/>
  <c r="DD70" i="1"/>
  <c r="DH70" i="1"/>
  <c r="DL70" i="1"/>
  <c r="DP70" i="1"/>
  <c r="DT70" i="1"/>
  <c r="DX70" i="1"/>
  <c r="D71" i="1"/>
  <c r="H71" i="1"/>
  <c r="L71" i="1"/>
  <c r="P71" i="1"/>
  <c r="T71" i="1"/>
  <c r="X71" i="1"/>
  <c r="AB71" i="1"/>
  <c r="AF71" i="1"/>
  <c r="AJ71" i="1"/>
  <c r="AN71" i="1"/>
  <c r="AR71" i="1"/>
  <c r="AV71" i="1"/>
  <c r="AZ71" i="1"/>
  <c r="BD71" i="1"/>
  <c r="BH71" i="1"/>
  <c r="BL71" i="1"/>
  <c r="BP71" i="1"/>
  <c r="BT71" i="1"/>
  <c r="BX71" i="1"/>
  <c r="CB71" i="1"/>
  <c r="CF71" i="1"/>
  <c r="CJ71" i="1"/>
  <c r="CN71" i="1"/>
  <c r="CR71" i="1"/>
  <c r="CV71" i="1"/>
  <c r="CZ71" i="1"/>
  <c r="DD71" i="1"/>
  <c r="DH71" i="1"/>
  <c r="DL71" i="1"/>
  <c r="DP71" i="1"/>
  <c r="DT71" i="1"/>
  <c r="DX71" i="1"/>
  <c r="D72" i="1"/>
  <c r="H72" i="1"/>
  <c r="L72" i="1"/>
  <c r="P72" i="1"/>
  <c r="T72" i="1"/>
  <c r="X72" i="1"/>
  <c r="AB72" i="1"/>
  <c r="AF72" i="1"/>
  <c r="AJ72" i="1"/>
  <c r="AN72" i="1"/>
  <c r="AR72" i="1"/>
  <c r="AV72" i="1"/>
  <c r="AZ72" i="1"/>
  <c r="BD72" i="1"/>
  <c r="BH72" i="1"/>
  <c r="BL72" i="1"/>
  <c r="BP72" i="1"/>
  <c r="BT72" i="1"/>
  <c r="BX72" i="1"/>
  <c r="CB72" i="1"/>
  <c r="CF72" i="1"/>
  <c r="CJ72" i="1"/>
  <c r="CN72" i="1"/>
  <c r="CR72" i="1"/>
  <c r="CV72" i="1"/>
  <c r="CZ72" i="1"/>
  <c r="DD72" i="1"/>
  <c r="DH72" i="1"/>
  <c r="DL72" i="1"/>
  <c r="DP72" i="1"/>
  <c r="DT72" i="1"/>
  <c r="DX72" i="1"/>
  <c r="D73" i="1"/>
  <c r="H73" i="1"/>
  <c r="L73" i="1"/>
  <c r="P73" i="1"/>
  <c r="T73" i="1"/>
  <c r="X73" i="1"/>
  <c r="AB73" i="1"/>
  <c r="AF73" i="1"/>
  <c r="AJ73" i="1"/>
  <c r="AN73" i="1"/>
  <c r="AR73" i="1"/>
  <c r="AV73" i="1"/>
  <c r="AZ73" i="1"/>
  <c r="BD73" i="1"/>
  <c r="BH73" i="1"/>
  <c r="BL73" i="1"/>
  <c r="BP73" i="1"/>
  <c r="BT73" i="1"/>
  <c r="BX73" i="1"/>
  <c r="CB73" i="1"/>
  <c r="CF73" i="1"/>
  <c r="CJ73" i="1"/>
  <c r="CN73" i="1"/>
  <c r="CR73" i="1"/>
  <c r="CV73" i="1"/>
  <c r="CZ73" i="1"/>
  <c r="DD73" i="1"/>
  <c r="DH73" i="1"/>
  <c r="DL73" i="1"/>
  <c r="DP73" i="1"/>
  <c r="DT73" i="1"/>
  <c r="DX73" i="1"/>
  <c r="D74" i="1"/>
  <c r="H74" i="1"/>
  <c r="L74" i="1"/>
  <c r="P74" i="1"/>
  <c r="T74" i="1"/>
  <c r="X74" i="1"/>
  <c r="AB74" i="1"/>
  <c r="AF74" i="1"/>
  <c r="AJ74" i="1"/>
  <c r="AN74" i="1"/>
  <c r="AR74" i="1"/>
  <c r="AV74" i="1"/>
  <c r="AZ74" i="1"/>
  <c r="BD74" i="1"/>
  <c r="BH74" i="1"/>
  <c r="BL74" i="1"/>
  <c r="BP74" i="1"/>
  <c r="BT74" i="1"/>
  <c r="BX74" i="1"/>
  <c r="CB74" i="1"/>
  <c r="CF74" i="1"/>
  <c r="CJ74" i="1"/>
  <c r="CN74" i="1"/>
  <c r="CR74" i="1"/>
  <c r="CV74" i="1"/>
  <c r="CZ74" i="1"/>
  <c r="DD74" i="1"/>
  <c r="DH74" i="1"/>
  <c r="DL74" i="1"/>
  <c r="DP74" i="1"/>
  <c r="DT74" i="1"/>
  <c r="DX74" i="1"/>
  <c r="D75" i="1"/>
  <c r="H75" i="1"/>
  <c r="L75" i="1"/>
  <c r="P75" i="1"/>
  <c r="T75" i="1"/>
  <c r="X75" i="1"/>
  <c r="AB75" i="1"/>
  <c r="AF75" i="1"/>
  <c r="AJ75" i="1"/>
  <c r="AN75" i="1"/>
  <c r="AR75" i="1"/>
  <c r="AV75" i="1"/>
  <c r="AZ75" i="1"/>
  <c r="BD75" i="1"/>
  <c r="BH75" i="1"/>
  <c r="BL75" i="1"/>
  <c r="BP75" i="1"/>
  <c r="BT75" i="1"/>
  <c r="BX75" i="1"/>
  <c r="CB75" i="1"/>
  <c r="CF75" i="1"/>
  <c r="CJ75" i="1"/>
  <c r="CN75" i="1"/>
  <c r="CR75" i="1"/>
  <c r="CV75" i="1"/>
  <c r="CZ75" i="1"/>
  <c r="DD75" i="1"/>
  <c r="DH75" i="1"/>
  <c r="DL75" i="1"/>
  <c r="DP75" i="1"/>
  <c r="DT75" i="1"/>
  <c r="DX75" i="1"/>
  <c r="D76" i="1"/>
  <c r="H76" i="1"/>
  <c r="L76" i="1"/>
  <c r="P76" i="1"/>
  <c r="T76" i="1"/>
  <c r="X76" i="1"/>
  <c r="AB76" i="1"/>
  <c r="AF76" i="1"/>
  <c r="AJ76" i="1"/>
  <c r="AN76" i="1"/>
  <c r="AR76" i="1"/>
  <c r="AV76" i="1"/>
  <c r="AZ76" i="1"/>
  <c r="BD76" i="1"/>
  <c r="BH76" i="1"/>
  <c r="BL76" i="1"/>
  <c r="BP76" i="1"/>
  <c r="BT76" i="1"/>
  <c r="BX76" i="1"/>
  <c r="CB76" i="1"/>
  <c r="CF76" i="1"/>
  <c r="CJ76" i="1"/>
  <c r="CN76" i="1"/>
  <c r="CR76" i="1"/>
  <c r="CV76" i="1"/>
  <c r="CZ76" i="1"/>
  <c r="DD76" i="1"/>
  <c r="DH76" i="1"/>
  <c r="DL76" i="1"/>
  <c r="DP76" i="1"/>
  <c r="DT76" i="1"/>
  <c r="DX76" i="1"/>
  <c r="D77" i="1"/>
  <c r="H77" i="1"/>
  <c r="L77" i="1"/>
  <c r="P77" i="1"/>
  <c r="T77" i="1"/>
  <c r="X77" i="1"/>
  <c r="AB77" i="1"/>
  <c r="AF77" i="1"/>
  <c r="AJ77" i="1"/>
  <c r="AN77" i="1"/>
  <c r="AR77" i="1"/>
  <c r="AV77" i="1"/>
  <c r="AZ77" i="1"/>
  <c r="BD77" i="1"/>
  <c r="BH77" i="1"/>
  <c r="BL77" i="1"/>
  <c r="BP77" i="1"/>
  <c r="BT77" i="1"/>
  <c r="BX77" i="1"/>
  <c r="CB77" i="1"/>
  <c r="CF77" i="1"/>
  <c r="CJ77" i="1"/>
  <c r="CN77" i="1"/>
  <c r="CR77" i="1"/>
  <c r="CV77" i="1"/>
  <c r="CZ77" i="1"/>
  <c r="DD77" i="1"/>
  <c r="DH77" i="1"/>
  <c r="DL77" i="1"/>
  <c r="DP77" i="1"/>
  <c r="DT77" i="1"/>
  <c r="DX77" i="1"/>
  <c r="D78" i="1"/>
  <c r="H78" i="1"/>
  <c r="L78" i="1"/>
  <c r="P78" i="1"/>
  <c r="T78" i="1"/>
  <c r="X78" i="1"/>
  <c r="AB78" i="1"/>
  <c r="AF78" i="1"/>
  <c r="AJ78" i="1"/>
  <c r="AN78" i="1"/>
  <c r="AR78" i="1"/>
  <c r="AV78" i="1"/>
  <c r="AZ78" i="1"/>
  <c r="BD78" i="1"/>
  <c r="BH78" i="1"/>
  <c r="BL78" i="1"/>
  <c r="BP78" i="1"/>
  <c r="BT78" i="1"/>
  <c r="BX78" i="1"/>
  <c r="CB78" i="1"/>
  <c r="CF78" i="1"/>
  <c r="CJ78" i="1"/>
  <c r="CN78" i="1"/>
  <c r="CR78" i="1"/>
  <c r="CV78" i="1"/>
  <c r="CZ78" i="1"/>
  <c r="DD78" i="1"/>
  <c r="DH78" i="1"/>
  <c r="DL78" i="1"/>
  <c r="DP78" i="1"/>
  <c r="DT78" i="1"/>
  <c r="DX78" i="1"/>
  <c r="EE71" i="1"/>
  <c r="EO97" i="1"/>
  <c r="EO113" i="1"/>
  <c r="EH123" i="1"/>
  <c r="EH131" i="1"/>
  <c r="EH139" i="1"/>
  <c r="EH147" i="1"/>
  <c r="EH155" i="1"/>
  <c r="EH163" i="1"/>
  <c r="EH171" i="1"/>
  <c r="EH179" i="1"/>
  <c r="EO183" i="1"/>
  <c r="EO187" i="1"/>
  <c r="EO191" i="1"/>
  <c r="EO195" i="1"/>
  <c r="EO199" i="1"/>
  <c r="EO203" i="1"/>
  <c r="EO207" i="1"/>
  <c r="EO211" i="1"/>
  <c r="EO215" i="1"/>
  <c r="EN219" i="1"/>
  <c r="EH222" i="1"/>
  <c r="EK224" i="1"/>
  <c r="EK226" i="1"/>
  <c r="EK228" i="1"/>
  <c r="EK230" i="1"/>
  <c r="EK232" i="1"/>
  <c r="EK234" i="1"/>
  <c r="EK236" i="1"/>
  <c r="EK238" i="1"/>
  <c r="EK240" i="1"/>
  <c r="EK242" i="1"/>
  <c r="EK244" i="1"/>
  <c r="EK246" i="1"/>
  <c r="EK248" i="1"/>
  <c r="EK250" i="1"/>
  <c r="EK252" i="1"/>
  <c r="EK254" i="1"/>
  <c r="AB3" i="1"/>
  <c r="BL3" i="1"/>
  <c r="CR3" i="1"/>
  <c r="D4" i="1"/>
  <c r="AJ4" i="1"/>
  <c r="BP4" i="1"/>
  <c r="CV4" i="1"/>
  <c r="D5" i="1"/>
  <c r="AJ5" i="1"/>
  <c r="BP5" i="1"/>
  <c r="CV5" i="1"/>
  <c r="D6" i="1"/>
  <c r="AJ6" i="1"/>
  <c r="BP6" i="1"/>
  <c r="CV6" i="1"/>
  <c r="D7" i="1"/>
  <c r="AJ7" i="1"/>
  <c r="BP7" i="1"/>
  <c r="CV7" i="1"/>
  <c r="D8" i="1"/>
  <c r="AJ8" i="1"/>
  <c r="BP8" i="1"/>
  <c r="CV8" i="1"/>
  <c r="D9" i="1"/>
  <c r="AJ9" i="1"/>
  <c r="BP9" i="1"/>
  <c r="CV9" i="1"/>
  <c r="D10" i="1"/>
  <c r="AJ10" i="1"/>
  <c r="BP10" i="1"/>
  <c r="CV10" i="1"/>
  <c r="D11" i="1"/>
  <c r="AJ11" i="1"/>
  <c r="BP11" i="1"/>
  <c r="CV11" i="1"/>
  <c r="D12" i="1"/>
  <c r="AJ12" i="1"/>
  <c r="BP12" i="1"/>
  <c r="CV12" i="1"/>
  <c r="D13" i="1"/>
  <c r="AJ13" i="1"/>
  <c r="BP13" i="1"/>
  <c r="CV13" i="1"/>
  <c r="D14" i="1"/>
  <c r="AJ14" i="1"/>
  <c r="BO14" i="1"/>
  <c r="CJ14" i="1"/>
  <c r="DE14" i="1"/>
  <c r="DY14" i="1"/>
  <c r="Q15" i="1"/>
  <c r="AG15" i="1"/>
  <c r="AW15" i="1"/>
  <c r="BM15" i="1"/>
  <c r="CC15" i="1"/>
  <c r="CS15" i="1"/>
  <c r="DI15" i="1"/>
  <c r="DY15" i="1"/>
  <c r="Q16" i="1"/>
  <c r="AG16" i="1"/>
  <c r="AW16" i="1"/>
  <c r="BM16" i="1"/>
  <c r="CC16" i="1"/>
  <c r="CS16" i="1"/>
  <c r="DI16" i="1"/>
  <c r="DY16" i="1"/>
  <c r="Q17" i="1"/>
  <c r="AG17" i="1"/>
  <c r="AW17" i="1"/>
  <c r="BM17" i="1"/>
  <c r="CC17" i="1"/>
  <c r="CS17" i="1"/>
  <c r="DI17" i="1"/>
  <c r="DY17" i="1"/>
  <c r="Q18" i="1"/>
  <c r="AG18" i="1"/>
  <c r="AW18" i="1"/>
  <c r="BM18" i="1"/>
  <c r="CC18" i="1"/>
  <c r="CS18" i="1"/>
  <c r="DI18" i="1"/>
  <c r="DY18" i="1"/>
  <c r="Q19" i="1"/>
  <c r="AG19" i="1"/>
  <c r="AW19" i="1"/>
  <c r="BM19" i="1"/>
  <c r="CC19" i="1"/>
  <c r="CS19" i="1"/>
  <c r="DI19" i="1"/>
  <c r="DY19" i="1"/>
  <c r="Q20" i="1"/>
  <c r="AG20" i="1"/>
  <c r="AW20" i="1"/>
  <c r="BM20" i="1"/>
  <c r="CC20" i="1"/>
  <c r="CS20" i="1"/>
  <c r="DI20" i="1"/>
  <c r="DY20" i="1"/>
  <c r="Q21" i="1"/>
  <c r="AG21" i="1"/>
  <c r="AW21" i="1"/>
  <c r="BM21" i="1"/>
  <c r="CC21" i="1"/>
  <c r="CS21" i="1"/>
  <c r="DI21" i="1"/>
  <c r="DY21" i="1"/>
  <c r="Q22" i="1"/>
  <c r="AG22" i="1"/>
  <c r="AW22" i="1"/>
  <c r="BM22" i="1"/>
  <c r="CC22" i="1"/>
  <c r="CS22" i="1"/>
  <c r="DI22" i="1"/>
  <c r="DY22" i="1"/>
  <c r="Q23" i="1"/>
  <c r="AG23" i="1"/>
  <c r="AW23" i="1"/>
  <c r="BM23" i="1"/>
  <c r="CC23" i="1"/>
  <c r="CS23" i="1"/>
  <c r="DI23" i="1"/>
  <c r="DY23" i="1"/>
  <c r="Q24" i="1"/>
  <c r="AG24" i="1"/>
  <c r="AW24" i="1"/>
  <c r="BM24" i="1"/>
  <c r="CC24" i="1"/>
  <c r="CS24" i="1"/>
  <c r="DI24" i="1"/>
  <c r="DY24" i="1"/>
  <c r="Q25" i="1"/>
  <c r="AG25" i="1"/>
  <c r="AW25" i="1"/>
  <c r="BM25" i="1"/>
  <c r="BX25" i="1"/>
  <c r="CH25" i="1"/>
  <c r="CS25" i="1"/>
  <c r="DD25" i="1"/>
  <c r="DN25" i="1"/>
  <c r="DY25" i="1"/>
  <c r="L26" i="1"/>
  <c r="V26" i="1"/>
  <c r="AF26" i="1"/>
  <c r="AN26" i="1"/>
  <c r="AV26" i="1"/>
  <c r="BD26" i="1"/>
  <c r="BL26" i="1"/>
  <c r="BT26" i="1"/>
  <c r="CB26" i="1"/>
  <c r="CJ26" i="1"/>
  <c r="CR26" i="1"/>
  <c r="CZ26" i="1"/>
  <c r="DH26" i="1"/>
  <c r="DP26" i="1"/>
  <c r="DX26" i="1"/>
  <c r="H27" i="1"/>
  <c r="P27" i="1"/>
  <c r="X27" i="1"/>
  <c r="AF27" i="1"/>
  <c r="AN27" i="1"/>
  <c r="AV27" i="1"/>
  <c r="BD27" i="1"/>
  <c r="BL27" i="1"/>
  <c r="BT27" i="1"/>
  <c r="CB27" i="1"/>
  <c r="CJ27" i="1"/>
  <c r="CR27" i="1"/>
  <c r="CZ27" i="1"/>
  <c r="DH27" i="1"/>
  <c r="DP27" i="1"/>
  <c r="DX27" i="1"/>
  <c r="H28" i="1"/>
  <c r="P28" i="1"/>
  <c r="X28" i="1"/>
  <c r="AF28" i="1"/>
  <c r="AN28" i="1"/>
  <c r="AV28" i="1"/>
  <c r="BD28" i="1"/>
  <c r="BL28" i="1"/>
  <c r="BT28" i="1"/>
  <c r="CB28" i="1"/>
  <c r="CJ28" i="1"/>
  <c r="CR28" i="1"/>
  <c r="CZ28" i="1"/>
  <c r="DH28" i="1"/>
  <c r="DP28" i="1"/>
  <c r="DX28" i="1"/>
  <c r="H29" i="1"/>
  <c r="P29" i="1"/>
  <c r="X29" i="1"/>
  <c r="AF29" i="1"/>
  <c r="AN29" i="1"/>
  <c r="AV29" i="1"/>
  <c r="BD29" i="1"/>
  <c r="BL29" i="1"/>
  <c r="BT29" i="1"/>
  <c r="CB29" i="1"/>
  <c r="CJ29" i="1"/>
  <c r="CR29" i="1"/>
  <c r="CZ29" i="1"/>
  <c r="DH29" i="1"/>
  <c r="DP29" i="1"/>
  <c r="DX29" i="1"/>
  <c r="H30" i="1"/>
  <c r="P30" i="1"/>
  <c r="X30" i="1"/>
  <c r="AF30" i="1"/>
  <c r="AN30" i="1"/>
  <c r="AV30" i="1"/>
  <c r="BD30" i="1"/>
  <c r="BL30" i="1"/>
  <c r="BT30" i="1"/>
  <c r="CB30" i="1"/>
  <c r="CJ30" i="1"/>
  <c r="CR30" i="1"/>
  <c r="CZ30" i="1"/>
  <c r="DH30" i="1"/>
  <c r="DP30" i="1"/>
  <c r="DX30" i="1"/>
  <c r="H31" i="1"/>
  <c r="P31" i="1"/>
  <c r="X31" i="1"/>
  <c r="AF31" i="1"/>
  <c r="AN31" i="1"/>
  <c r="AV31" i="1"/>
  <c r="BD31" i="1"/>
  <c r="BL31" i="1"/>
  <c r="BT31" i="1"/>
  <c r="CB31" i="1"/>
  <c r="CJ31" i="1"/>
  <c r="CR31" i="1"/>
  <c r="CZ31" i="1"/>
  <c r="DH31" i="1"/>
  <c r="DP31" i="1"/>
  <c r="DX31" i="1"/>
  <c r="H32" i="1"/>
  <c r="P32" i="1"/>
  <c r="X32" i="1"/>
  <c r="AF32" i="1"/>
  <c r="AN32" i="1"/>
  <c r="AV32" i="1"/>
  <c r="BD32" i="1"/>
  <c r="BL32" i="1"/>
  <c r="BT32" i="1"/>
  <c r="CB32" i="1"/>
  <c r="CJ32" i="1"/>
  <c r="CR32" i="1"/>
  <c r="CZ32" i="1"/>
  <c r="DH32" i="1"/>
  <c r="DP32" i="1"/>
  <c r="DX32" i="1"/>
  <c r="H33" i="1"/>
  <c r="P33" i="1"/>
  <c r="X33" i="1"/>
  <c r="AF33" i="1"/>
  <c r="AN33" i="1"/>
  <c r="AV33" i="1"/>
  <c r="BD33" i="1"/>
  <c r="BL33" i="1"/>
  <c r="BT33" i="1"/>
  <c r="CB33" i="1"/>
  <c r="CJ33" i="1"/>
  <c r="CR33" i="1"/>
  <c r="CZ33" i="1"/>
  <c r="DH33" i="1"/>
  <c r="DP33" i="1"/>
  <c r="DX33" i="1"/>
  <c r="H34" i="1"/>
  <c r="P34" i="1"/>
  <c r="X34" i="1"/>
  <c r="AF34" i="1"/>
  <c r="AN34" i="1"/>
  <c r="AV34" i="1"/>
  <c r="BD34" i="1"/>
  <c r="BL34" i="1"/>
  <c r="BT34" i="1"/>
  <c r="CB34" i="1"/>
  <c r="CJ34" i="1"/>
  <c r="CR34" i="1"/>
  <c r="CZ34" i="1"/>
  <c r="DH34" i="1"/>
  <c r="DP34" i="1"/>
  <c r="DX34" i="1"/>
  <c r="H35" i="1"/>
  <c r="P35" i="1"/>
  <c r="X35" i="1"/>
  <c r="AF35" i="1"/>
  <c r="AN35" i="1"/>
  <c r="AV35" i="1"/>
  <c r="BD35" i="1"/>
  <c r="BL35" i="1"/>
  <c r="BT35" i="1"/>
  <c r="CB35" i="1"/>
  <c r="CJ35" i="1"/>
  <c r="CR35" i="1"/>
  <c r="CZ35" i="1"/>
  <c r="DH35" i="1"/>
  <c r="DP35" i="1"/>
  <c r="DX35" i="1"/>
  <c r="H36" i="1"/>
  <c r="P36" i="1"/>
  <c r="X36" i="1"/>
  <c r="AF36" i="1"/>
  <c r="AN36" i="1"/>
  <c r="AV36" i="1"/>
  <c r="BD36" i="1"/>
  <c r="BL36" i="1"/>
  <c r="BT36" i="1"/>
  <c r="CB36" i="1"/>
  <c r="CJ36" i="1"/>
  <c r="CR36" i="1"/>
  <c r="CZ36" i="1"/>
  <c r="DH36" i="1"/>
  <c r="DP36" i="1"/>
  <c r="DX36" i="1"/>
  <c r="H37" i="1"/>
  <c r="P37" i="1"/>
  <c r="X37" i="1"/>
  <c r="AF37" i="1"/>
  <c r="AN37" i="1"/>
  <c r="AV37" i="1"/>
  <c r="BD37" i="1"/>
  <c r="BL37" i="1"/>
  <c r="BT37" i="1"/>
  <c r="CB37" i="1"/>
  <c r="CJ37" i="1"/>
  <c r="CR37" i="1"/>
  <c r="CZ37" i="1"/>
  <c r="DH37" i="1"/>
  <c r="DP37" i="1"/>
  <c r="DX37" i="1"/>
  <c r="H38" i="1"/>
  <c r="P38" i="1"/>
  <c r="X38" i="1"/>
  <c r="AF38" i="1"/>
  <c r="AN38" i="1"/>
  <c r="AV38" i="1"/>
  <c r="BD38" i="1"/>
  <c r="BL38" i="1"/>
  <c r="BT38" i="1"/>
  <c r="CB38" i="1"/>
  <c r="CJ38" i="1"/>
  <c r="CR38" i="1"/>
  <c r="CZ38" i="1"/>
  <c r="DH38" i="1"/>
  <c r="DP38" i="1"/>
  <c r="DX38" i="1"/>
  <c r="H39" i="1"/>
  <c r="P39" i="1"/>
  <c r="X39" i="1"/>
  <c r="AF39" i="1"/>
  <c r="AN39" i="1"/>
  <c r="AV39" i="1"/>
  <c r="BD39" i="1"/>
  <c r="BL39" i="1"/>
  <c r="BT39" i="1"/>
  <c r="CB39" i="1"/>
  <c r="CJ39" i="1"/>
  <c r="CR39" i="1"/>
  <c r="CZ39" i="1"/>
  <c r="DH39" i="1"/>
  <c r="DP39" i="1"/>
  <c r="DX39" i="1"/>
  <c r="H40" i="1"/>
  <c r="P40" i="1"/>
  <c r="X40" i="1"/>
  <c r="AF40" i="1"/>
  <c r="AN40" i="1"/>
  <c r="AV40" i="1"/>
  <c r="BD40" i="1"/>
  <c r="BL40" i="1"/>
  <c r="BT40" i="1"/>
  <c r="CB40" i="1"/>
  <c r="CJ40" i="1"/>
  <c r="CR40" i="1"/>
  <c r="CZ40" i="1"/>
  <c r="DH40" i="1"/>
  <c r="DP40" i="1"/>
  <c r="DX40" i="1"/>
  <c r="H41" i="1"/>
  <c r="P41" i="1"/>
  <c r="X41" i="1"/>
  <c r="AF41" i="1"/>
  <c r="AN41" i="1"/>
  <c r="AV41" i="1"/>
  <c r="BD41" i="1"/>
  <c r="BL41" i="1"/>
  <c r="BT41" i="1"/>
  <c r="CB41" i="1"/>
  <c r="CJ41" i="1"/>
  <c r="CR41" i="1"/>
  <c r="CZ41" i="1"/>
  <c r="DH41" i="1"/>
  <c r="DP41" i="1"/>
  <c r="DX41" i="1"/>
  <c r="H42" i="1"/>
  <c r="P42" i="1"/>
  <c r="X42" i="1"/>
  <c r="AF42" i="1"/>
  <c r="AN42" i="1"/>
  <c r="AV42" i="1"/>
  <c r="BD42" i="1"/>
  <c r="BL42" i="1"/>
  <c r="BT42" i="1"/>
  <c r="CB42" i="1"/>
  <c r="CJ42" i="1"/>
  <c r="CR42" i="1"/>
  <c r="CZ42" i="1"/>
  <c r="DH42" i="1"/>
  <c r="DP42" i="1"/>
  <c r="DX42" i="1"/>
  <c r="H43" i="1"/>
  <c r="P43" i="1"/>
  <c r="X43" i="1"/>
  <c r="AF43" i="1"/>
  <c r="AN43" i="1"/>
  <c r="AV43" i="1"/>
  <c r="BD43" i="1"/>
  <c r="BL43" i="1"/>
  <c r="BT43" i="1"/>
  <c r="CB43" i="1"/>
  <c r="CJ43" i="1"/>
  <c r="CR43" i="1"/>
  <c r="CZ43" i="1"/>
  <c r="DH43" i="1"/>
  <c r="DP43" i="1"/>
  <c r="DX43" i="1"/>
  <c r="H44" i="1"/>
  <c r="P44" i="1"/>
  <c r="X44" i="1"/>
  <c r="AF44" i="1"/>
  <c r="AN44" i="1"/>
  <c r="AV44" i="1"/>
  <c r="BD44" i="1"/>
  <c r="BL44" i="1"/>
  <c r="BT44" i="1"/>
  <c r="CB44" i="1"/>
  <c r="CJ44" i="1"/>
  <c r="CR44" i="1"/>
  <c r="CZ44" i="1"/>
  <c r="DH44" i="1"/>
  <c r="DP44" i="1"/>
  <c r="DX44" i="1"/>
  <c r="H45" i="1"/>
  <c r="P45" i="1"/>
  <c r="X45" i="1"/>
  <c r="AF45" i="1"/>
  <c r="AN45" i="1"/>
  <c r="AV45" i="1"/>
  <c r="BD45" i="1"/>
  <c r="BL45" i="1"/>
  <c r="BT45" i="1"/>
  <c r="CB45" i="1"/>
  <c r="CJ45" i="1"/>
  <c r="CR45" i="1"/>
  <c r="CZ45" i="1"/>
  <c r="DH45" i="1"/>
  <c r="DP45" i="1"/>
  <c r="DX45" i="1"/>
  <c r="H46" i="1"/>
  <c r="P46" i="1"/>
  <c r="X46" i="1"/>
  <c r="AF46" i="1"/>
  <c r="AN46" i="1"/>
  <c r="AV46" i="1"/>
  <c r="BD46" i="1"/>
  <c r="BL46" i="1"/>
  <c r="BT46" i="1"/>
  <c r="CB46" i="1"/>
  <c r="CJ46" i="1"/>
  <c r="CR46" i="1"/>
  <c r="CZ46" i="1"/>
  <c r="DH46" i="1"/>
  <c r="DP46" i="1"/>
  <c r="DX46" i="1"/>
  <c r="H47" i="1"/>
  <c r="P47" i="1"/>
  <c r="X47" i="1"/>
  <c r="AF47" i="1"/>
  <c r="AN47" i="1"/>
  <c r="AV47" i="1"/>
  <c r="BD47" i="1"/>
  <c r="BL47" i="1"/>
  <c r="BT47" i="1"/>
  <c r="CB47" i="1"/>
  <c r="CJ47" i="1"/>
  <c r="CR47" i="1"/>
  <c r="CZ47" i="1"/>
  <c r="DH47" i="1"/>
  <c r="DP47" i="1"/>
  <c r="DX47" i="1"/>
  <c r="H48" i="1"/>
  <c r="P48" i="1"/>
  <c r="X48" i="1"/>
  <c r="AF48" i="1"/>
  <c r="AN48" i="1"/>
  <c r="AV48" i="1"/>
  <c r="BD48" i="1"/>
  <c r="BL48" i="1"/>
  <c r="BT48" i="1"/>
  <c r="CB48" i="1"/>
  <c r="CJ48" i="1"/>
  <c r="CR48" i="1"/>
  <c r="CZ48" i="1"/>
  <c r="DH48" i="1"/>
  <c r="DP48" i="1"/>
  <c r="DX48" i="1"/>
  <c r="H49" i="1"/>
  <c r="P49" i="1"/>
  <c r="X49" i="1"/>
  <c r="AF49" i="1"/>
  <c r="AN49" i="1"/>
  <c r="AV49" i="1"/>
  <c r="BD49" i="1"/>
  <c r="BL49" i="1"/>
  <c r="BT49" i="1"/>
  <c r="CB49" i="1"/>
  <c r="CJ49" i="1"/>
  <c r="CR49" i="1"/>
  <c r="CZ49" i="1"/>
  <c r="DH49" i="1"/>
  <c r="DP49" i="1"/>
  <c r="DX49" i="1"/>
  <c r="H50" i="1"/>
  <c r="P50" i="1"/>
  <c r="X50" i="1"/>
  <c r="AF50" i="1"/>
  <c r="AN50" i="1"/>
  <c r="AV50" i="1"/>
  <c r="BD50" i="1"/>
  <c r="BL50" i="1"/>
  <c r="BT50" i="1"/>
  <c r="CB50" i="1"/>
  <c r="CJ50" i="1"/>
  <c r="CR50" i="1"/>
  <c r="CZ50" i="1"/>
  <c r="DH50" i="1"/>
  <c r="DP50" i="1"/>
  <c r="DX50" i="1"/>
  <c r="H51" i="1"/>
  <c r="P51" i="1"/>
  <c r="X51" i="1"/>
  <c r="AF51" i="1"/>
  <c r="AN51" i="1"/>
  <c r="AV51" i="1"/>
  <c r="BD51" i="1"/>
  <c r="BL51" i="1"/>
  <c r="BT51" i="1"/>
  <c r="CB51" i="1"/>
  <c r="CJ51" i="1"/>
  <c r="CR51" i="1"/>
  <c r="CZ51" i="1"/>
  <c r="DH51" i="1"/>
  <c r="DP51" i="1"/>
  <c r="DX51" i="1"/>
  <c r="H52" i="1"/>
  <c r="P52" i="1"/>
  <c r="X52" i="1"/>
  <c r="AF52" i="1"/>
  <c r="AN52" i="1"/>
  <c r="AV52" i="1"/>
  <c r="BD52" i="1"/>
  <c r="BL52" i="1"/>
  <c r="BT52" i="1"/>
  <c r="CB52" i="1"/>
  <c r="CJ52" i="1"/>
  <c r="CR52" i="1"/>
  <c r="CZ52" i="1"/>
  <c r="DH52" i="1"/>
  <c r="DP52" i="1"/>
  <c r="DX52" i="1"/>
  <c r="H53" i="1"/>
  <c r="P53" i="1"/>
  <c r="X53" i="1"/>
  <c r="AF53" i="1"/>
  <c r="AN53" i="1"/>
  <c r="AV53" i="1"/>
  <c r="BD53" i="1"/>
  <c r="BL53" i="1"/>
  <c r="BT53" i="1"/>
  <c r="CB53" i="1"/>
  <c r="CJ53" i="1"/>
  <c r="CR53" i="1"/>
  <c r="CZ53" i="1"/>
  <c r="DH53" i="1"/>
  <c r="DP53" i="1"/>
  <c r="DX53" i="1"/>
  <c r="H54" i="1"/>
  <c r="P54" i="1"/>
  <c r="X54" i="1"/>
  <c r="AF54" i="1"/>
  <c r="AN54" i="1"/>
  <c r="AV54" i="1"/>
  <c r="BD54" i="1"/>
  <c r="BL54" i="1"/>
  <c r="BT54" i="1"/>
  <c r="CB54" i="1"/>
  <c r="CJ54" i="1"/>
  <c r="CR54" i="1"/>
  <c r="CZ54" i="1"/>
  <c r="DH54" i="1"/>
  <c r="DP54" i="1"/>
  <c r="DX54" i="1"/>
  <c r="H55" i="1"/>
  <c r="P55" i="1"/>
  <c r="X55" i="1"/>
  <c r="AF55" i="1"/>
  <c r="AN55" i="1"/>
  <c r="AV55" i="1"/>
  <c r="BD55" i="1"/>
  <c r="BL55" i="1"/>
  <c r="BT55" i="1"/>
  <c r="CB55" i="1"/>
  <c r="CJ55" i="1"/>
  <c r="CR55" i="1"/>
  <c r="CZ55" i="1"/>
  <c r="DH55" i="1"/>
  <c r="DP55" i="1"/>
  <c r="DX55" i="1"/>
  <c r="H56" i="1"/>
  <c r="P56" i="1"/>
  <c r="X56" i="1"/>
  <c r="AF56" i="1"/>
  <c r="AN56" i="1"/>
  <c r="AV56" i="1"/>
  <c r="BD56" i="1"/>
  <c r="BL56" i="1"/>
  <c r="BT56" i="1"/>
  <c r="CB56" i="1"/>
  <c r="CJ56" i="1"/>
  <c r="CR56" i="1"/>
  <c r="CZ56" i="1"/>
  <c r="DH56" i="1"/>
  <c r="DP56" i="1"/>
  <c r="DX56" i="1"/>
  <c r="H57" i="1"/>
  <c r="P57" i="1"/>
  <c r="X57" i="1"/>
  <c r="AF57" i="1"/>
  <c r="AN57" i="1"/>
  <c r="AV57" i="1"/>
  <c r="BD57" i="1"/>
  <c r="BL57" i="1"/>
  <c r="BT57" i="1"/>
  <c r="CB57" i="1"/>
  <c r="CI57" i="1"/>
  <c r="CM57" i="1"/>
  <c r="CQ57" i="1"/>
  <c r="CU57" i="1"/>
  <c r="CY57" i="1"/>
  <c r="DC57" i="1"/>
  <c r="DG57" i="1"/>
  <c r="DK57" i="1"/>
  <c r="DO57" i="1"/>
  <c r="DS57" i="1"/>
  <c r="DW57" i="1"/>
  <c r="C58" i="1"/>
  <c r="G58" i="1"/>
  <c r="K58" i="1"/>
  <c r="O58" i="1"/>
  <c r="S58" i="1"/>
  <c r="W58" i="1"/>
  <c r="AA58" i="1"/>
  <c r="AE58" i="1"/>
  <c r="AI58" i="1"/>
  <c r="AM58" i="1"/>
  <c r="AQ58" i="1"/>
  <c r="AU58" i="1"/>
  <c r="AY58" i="1"/>
  <c r="BC58" i="1"/>
  <c r="BG58" i="1"/>
  <c r="BK58" i="1"/>
  <c r="BO58" i="1"/>
  <c r="BS58" i="1"/>
  <c r="BW58" i="1"/>
  <c r="CA58" i="1"/>
  <c r="CE58" i="1"/>
  <c r="CI58" i="1"/>
  <c r="CM58" i="1"/>
  <c r="CQ58" i="1"/>
  <c r="CU58" i="1"/>
  <c r="CY58" i="1"/>
  <c r="DC58" i="1"/>
  <c r="DG58" i="1"/>
  <c r="DK58" i="1"/>
  <c r="DO58" i="1"/>
  <c r="DS58" i="1"/>
  <c r="DW58" i="1"/>
  <c r="C59" i="1"/>
  <c r="G59" i="1"/>
  <c r="K59" i="1"/>
  <c r="O59" i="1"/>
  <c r="S59" i="1"/>
  <c r="W59" i="1"/>
  <c r="AA59" i="1"/>
  <c r="AE59" i="1"/>
  <c r="AI59" i="1"/>
  <c r="AM59" i="1"/>
  <c r="AQ59" i="1"/>
  <c r="AU59" i="1"/>
  <c r="AY59" i="1"/>
  <c r="BC59" i="1"/>
  <c r="BG59" i="1"/>
  <c r="BK59" i="1"/>
  <c r="BO59" i="1"/>
  <c r="BS59" i="1"/>
  <c r="BW59" i="1"/>
  <c r="CA59" i="1"/>
  <c r="CE59" i="1"/>
  <c r="CI59" i="1"/>
  <c r="CM59" i="1"/>
  <c r="CQ59" i="1"/>
  <c r="CU59" i="1"/>
  <c r="CY59" i="1"/>
  <c r="DC59" i="1"/>
  <c r="DG59" i="1"/>
  <c r="DK59" i="1"/>
  <c r="DO59" i="1"/>
  <c r="DS59" i="1"/>
  <c r="DW59" i="1"/>
  <c r="C60" i="1"/>
  <c r="G60" i="1"/>
  <c r="K60" i="1"/>
  <c r="O60" i="1"/>
  <c r="S60" i="1"/>
  <c r="W60" i="1"/>
  <c r="AA60" i="1"/>
  <c r="AE60" i="1"/>
  <c r="AI60" i="1"/>
  <c r="AM60" i="1"/>
  <c r="AQ60" i="1"/>
  <c r="AU60" i="1"/>
  <c r="AY60" i="1"/>
  <c r="BC60" i="1"/>
  <c r="BG60" i="1"/>
  <c r="BK60" i="1"/>
  <c r="BO60" i="1"/>
  <c r="BS60" i="1"/>
  <c r="BW60" i="1"/>
  <c r="CA60" i="1"/>
  <c r="CE60" i="1"/>
  <c r="CI60" i="1"/>
  <c r="CM60" i="1"/>
  <c r="CQ60" i="1"/>
  <c r="CU60" i="1"/>
  <c r="CY60" i="1"/>
  <c r="DC60" i="1"/>
  <c r="DG60" i="1"/>
  <c r="DK60" i="1"/>
  <c r="DO60" i="1"/>
  <c r="DS60" i="1"/>
  <c r="DW60" i="1"/>
  <c r="C61" i="1"/>
  <c r="G61" i="1"/>
  <c r="K61" i="1"/>
  <c r="O61" i="1"/>
  <c r="S61" i="1"/>
  <c r="W61" i="1"/>
  <c r="AA61" i="1"/>
  <c r="AE61" i="1"/>
  <c r="AI61" i="1"/>
  <c r="AM61" i="1"/>
  <c r="AQ61" i="1"/>
  <c r="AU61" i="1"/>
  <c r="AY61" i="1"/>
  <c r="BC61" i="1"/>
  <c r="BG61" i="1"/>
  <c r="BK61" i="1"/>
  <c r="BO61" i="1"/>
  <c r="BS61" i="1"/>
  <c r="BW61" i="1"/>
  <c r="CA61" i="1"/>
  <c r="CE61" i="1"/>
  <c r="CI61" i="1"/>
  <c r="CM61" i="1"/>
  <c r="CQ61" i="1"/>
  <c r="CU61" i="1"/>
  <c r="CY61" i="1"/>
  <c r="DC61" i="1"/>
  <c r="DG61" i="1"/>
  <c r="DK61" i="1"/>
  <c r="DO61" i="1"/>
  <c r="DS61" i="1"/>
  <c r="DW61" i="1"/>
  <c r="C62" i="1"/>
  <c r="G62" i="1"/>
  <c r="K62" i="1"/>
  <c r="O62" i="1"/>
  <c r="S62" i="1"/>
  <c r="W62" i="1"/>
  <c r="AA62" i="1"/>
  <c r="AE62" i="1"/>
  <c r="AI62" i="1"/>
  <c r="AM62" i="1"/>
  <c r="AQ62" i="1"/>
  <c r="AU62" i="1"/>
  <c r="AY62" i="1"/>
  <c r="BC62" i="1"/>
  <c r="BG62" i="1"/>
  <c r="BK62" i="1"/>
  <c r="BO62" i="1"/>
  <c r="BS62" i="1"/>
  <c r="BW62" i="1"/>
  <c r="CA62" i="1"/>
  <c r="CE62" i="1"/>
  <c r="CI62" i="1"/>
  <c r="CM62" i="1"/>
  <c r="CQ62" i="1"/>
  <c r="CU62" i="1"/>
  <c r="CY62" i="1"/>
  <c r="DC62" i="1"/>
  <c r="DG62" i="1"/>
  <c r="DK62" i="1"/>
  <c r="DO62" i="1"/>
  <c r="DS62" i="1"/>
  <c r="DW62" i="1"/>
  <c r="C63" i="1"/>
  <c r="G63" i="1"/>
  <c r="K63" i="1"/>
  <c r="O63" i="1"/>
  <c r="S63" i="1"/>
  <c r="W63" i="1"/>
  <c r="AA63" i="1"/>
  <c r="AE63" i="1"/>
  <c r="AI63" i="1"/>
  <c r="AM63" i="1"/>
  <c r="AQ63" i="1"/>
  <c r="AU63" i="1"/>
  <c r="AY63" i="1"/>
  <c r="BC63" i="1"/>
  <c r="BG63" i="1"/>
  <c r="BK63" i="1"/>
  <c r="BO63" i="1"/>
  <c r="BS63" i="1"/>
  <c r="BW63" i="1"/>
  <c r="CA63" i="1"/>
  <c r="CE63" i="1"/>
  <c r="CI63" i="1"/>
  <c r="CM63" i="1"/>
  <c r="CQ63" i="1"/>
  <c r="CU63" i="1"/>
  <c r="CY63" i="1"/>
  <c r="DC63" i="1"/>
  <c r="DG63" i="1"/>
  <c r="DK63" i="1"/>
  <c r="DO63" i="1"/>
  <c r="DS63" i="1"/>
  <c r="DW63" i="1"/>
  <c r="C64" i="1"/>
  <c r="G64" i="1"/>
  <c r="K64" i="1"/>
  <c r="O64" i="1"/>
  <c r="S64" i="1"/>
  <c r="W64" i="1"/>
  <c r="AA64" i="1"/>
  <c r="AE64" i="1"/>
  <c r="AI64" i="1"/>
  <c r="AM64" i="1"/>
  <c r="AQ64" i="1"/>
  <c r="AU64" i="1"/>
  <c r="AY64" i="1"/>
  <c r="BC64" i="1"/>
  <c r="BG64" i="1"/>
  <c r="BK64" i="1"/>
  <c r="BO64" i="1"/>
  <c r="BS64" i="1"/>
  <c r="BW64" i="1"/>
  <c r="CA64" i="1"/>
  <c r="CE64" i="1"/>
  <c r="CI64" i="1"/>
  <c r="CM64" i="1"/>
  <c r="CQ64" i="1"/>
  <c r="CU64" i="1"/>
  <c r="CY64" i="1"/>
  <c r="DC64" i="1"/>
  <c r="DG64" i="1"/>
  <c r="DK64" i="1"/>
  <c r="DO64" i="1"/>
  <c r="DS64" i="1"/>
  <c r="DW64" i="1"/>
  <c r="C65" i="1"/>
  <c r="G65" i="1"/>
  <c r="K65" i="1"/>
  <c r="O65" i="1"/>
  <c r="S65" i="1"/>
  <c r="W65" i="1"/>
  <c r="AA65" i="1"/>
  <c r="AE65" i="1"/>
  <c r="AI65" i="1"/>
  <c r="AM65" i="1"/>
  <c r="AQ65" i="1"/>
  <c r="AU65" i="1"/>
  <c r="AY65" i="1"/>
  <c r="BC65" i="1"/>
  <c r="BG65" i="1"/>
  <c r="BK65" i="1"/>
  <c r="BO65" i="1"/>
  <c r="BS65" i="1"/>
  <c r="BW65" i="1"/>
  <c r="CA65" i="1"/>
  <c r="CE65" i="1"/>
  <c r="CI65" i="1"/>
  <c r="CM65" i="1"/>
  <c r="CQ65" i="1"/>
  <c r="CU65" i="1"/>
  <c r="CY65" i="1"/>
  <c r="DC65" i="1"/>
  <c r="DG65" i="1"/>
  <c r="DK65" i="1"/>
  <c r="DO65" i="1"/>
  <c r="DS65" i="1"/>
  <c r="DW65" i="1"/>
  <c r="C66" i="1"/>
  <c r="G66" i="1"/>
  <c r="K66" i="1"/>
  <c r="O66" i="1"/>
  <c r="S66" i="1"/>
  <c r="W66" i="1"/>
  <c r="AA66" i="1"/>
  <c r="AE66" i="1"/>
  <c r="AI66" i="1"/>
  <c r="AM66" i="1"/>
  <c r="AQ66" i="1"/>
  <c r="AU66" i="1"/>
  <c r="AY66" i="1"/>
  <c r="BC66" i="1"/>
  <c r="BG66" i="1"/>
  <c r="BK66" i="1"/>
  <c r="BO66" i="1"/>
  <c r="BS66" i="1"/>
  <c r="BW66" i="1"/>
  <c r="CA66" i="1"/>
  <c r="CE66" i="1"/>
  <c r="CI66" i="1"/>
  <c r="CM66" i="1"/>
  <c r="CQ66" i="1"/>
  <c r="CU66" i="1"/>
  <c r="CY66" i="1"/>
  <c r="DC66" i="1"/>
  <c r="DG66" i="1"/>
  <c r="DK66" i="1"/>
  <c r="DO66" i="1"/>
  <c r="DS66" i="1"/>
  <c r="DW66" i="1"/>
  <c r="C67" i="1"/>
  <c r="G67" i="1"/>
  <c r="K67" i="1"/>
  <c r="O67" i="1"/>
  <c r="S67" i="1"/>
  <c r="W67" i="1"/>
  <c r="AA67" i="1"/>
  <c r="AE67" i="1"/>
  <c r="AI67" i="1"/>
  <c r="AM67" i="1"/>
  <c r="AQ67" i="1"/>
  <c r="AU67" i="1"/>
  <c r="AY67" i="1"/>
  <c r="BC67" i="1"/>
  <c r="BG67" i="1"/>
  <c r="BK67" i="1"/>
  <c r="BO67" i="1"/>
  <c r="BS67" i="1"/>
  <c r="BW67" i="1"/>
  <c r="CA67" i="1"/>
  <c r="CE67" i="1"/>
  <c r="CI67" i="1"/>
  <c r="CM67" i="1"/>
  <c r="CQ67" i="1"/>
  <c r="CU67" i="1"/>
  <c r="CY67" i="1"/>
  <c r="DC67" i="1"/>
  <c r="DG67" i="1"/>
  <c r="DK67" i="1"/>
  <c r="DO67" i="1"/>
  <c r="DS67" i="1"/>
  <c r="DW67" i="1"/>
  <c r="C68" i="1"/>
  <c r="G68" i="1"/>
  <c r="K68" i="1"/>
  <c r="O68" i="1"/>
  <c r="S68" i="1"/>
  <c r="W68" i="1"/>
  <c r="AA68" i="1"/>
  <c r="AE68" i="1"/>
  <c r="AI68" i="1"/>
  <c r="AM68" i="1"/>
  <c r="AQ68" i="1"/>
  <c r="AU68" i="1"/>
  <c r="AY68" i="1"/>
  <c r="BC68" i="1"/>
  <c r="BG68" i="1"/>
  <c r="BK68" i="1"/>
  <c r="BO68" i="1"/>
  <c r="BS68" i="1"/>
  <c r="BW68" i="1"/>
  <c r="CA68" i="1"/>
  <c r="CE68" i="1"/>
  <c r="CI68" i="1"/>
  <c r="CM68" i="1"/>
  <c r="CQ68" i="1"/>
  <c r="CU68" i="1"/>
  <c r="CY68" i="1"/>
  <c r="DC68" i="1"/>
  <c r="DG68" i="1"/>
  <c r="DK68" i="1"/>
  <c r="DO68" i="1"/>
  <c r="DS68" i="1"/>
  <c r="DW68" i="1"/>
  <c r="C69" i="1"/>
  <c r="G69" i="1"/>
  <c r="K69" i="1"/>
  <c r="O69" i="1"/>
  <c r="S69" i="1"/>
  <c r="W69" i="1"/>
  <c r="AA69" i="1"/>
  <c r="AE69" i="1"/>
  <c r="AI69" i="1"/>
  <c r="AM69" i="1"/>
  <c r="AQ69" i="1"/>
  <c r="AU69" i="1"/>
  <c r="AY69" i="1"/>
  <c r="BC69" i="1"/>
  <c r="BG69" i="1"/>
  <c r="BK69" i="1"/>
  <c r="BO69" i="1"/>
  <c r="BS69" i="1"/>
  <c r="BW69" i="1"/>
  <c r="CA69" i="1"/>
  <c r="CE69" i="1"/>
  <c r="CI69" i="1"/>
  <c r="CM69" i="1"/>
  <c r="CQ69" i="1"/>
  <c r="CU69" i="1"/>
  <c r="CY69" i="1"/>
  <c r="DC69" i="1"/>
  <c r="DG69" i="1"/>
  <c r="DK69" i="1"/>
  <c r="DO69" i="1"/>
  <c r="DS69" i="1"/>
  <c r="DW69" i="1"/>
  <c r="C70" i="1"/>
  <c r="G70" i="1"/>
  <c r="K70" i="1"/>
  <c r="O70" i="1"/>
  <c r="S70" i="1"/>
  <c r="W70" i="1"/>
  <c r="AA70" i="1"/>
  <c r="AE70" i="1"/>
  <c r="AI70" i="1"/>
  <c r="AM70" i="1"/>
  <c r="AQ70" i="1"/>
  <c r="AU70" i="1"/>
  <c r="AY70" i="1"/>
  <c r="BC70" i="1"/>
  <c r="BG70" i="1"/>
  <c r="BK70" i="1"/>
  <c r="BO70" i="1"/>
  <c r="BS70" i="1"/>
  <c r="BW70" i="1"/>
  <c r="CA70" i="1"/>
  <c r="CE70" i="1"/>
  <c r="CI70" i="1"/>
  <c r="CM70" i="1"/>
  <c r="CQ70" i="1"/>
  <c r="CU70" i="1"/>
  <c r="CY70" i="1"/>
  <c r="DC70" i="1"/>
  <c r="DG70" i="1"/>
  <c r="DK70" i="1"/>
  <c r="DO70" i="1"/>
  <c r="DS70" i="1"/>
  <c r="DW70" i="1"/>
  <c r="C71" i="1"/>
  <c r="G71" i="1"/>
  <c r="K71" i="1"/>
  <c r="O71" i="1"/>
  <c r="S71" i="1"/>
  <c r="W71" i="1"/>
  <c r="AA71" i="1"/>
  <c r="AE71" i="1"/>
  <c r="AI71" i="1"/>
  <c r="AM71" i="1"/>
  <c r="AQ71" i="1"/>
  <c r="AU71" i="1"/>
  <c r="AY71" i="1"/>
  <c r="BC71" i="1"/>
  <c r="BG71" i="1"/>
  <c r="BK71" i="1"/>
  <c r="BO71" i="1"/>
  <c r="BS71" i="1"/>
  <c r="BW71" i="1"/>
  <c r="CA71" i="1"/>
  <c r="CE71" i="1"/>
  <c r="CI71" i="1"/>
  <c r="CM71" i="1"/>
  <c r="CQ71" i="1"/>
  <c r="CU71" i="1"/>
  <c r="CY71" i="1"/>
  <c r="DC71" i="1"/>
  <c r="DG71" i="1"/>
  <c r="DK71" i="1"/>
  <c r="DO71" i="1"/>
  <c r="DS71" i="1"/>
  <c r="DW71" i="1"/>
  <c r="C72" i="1"/>
  <c r="G72" i="1"/>
  <c r="K72" i="1"/>
  <c r="O72" i="1"/>
  <c r="S72" i="1"/>
  <c r="W72" i="1"/>
  <c r="AA72" i="1"/>
  <c r="AE72" i="1"/>
  <c r="AI72" i="1"/>
  <c r="AM72" i="1"/>
  <c r="AQ72" i="1"/>
  <c r="AU72" i="1"/>
  <c r="AY72" i="1"/>
  <c r="BC72" i="1"/>
  <c r="BG72" i="1"/>
  <c r="BK72" i="1"/>
  <c r="BO72" i="1"/>
  <c r="BS72" i="1"/>
  <c r="BW72" i="1"/>
  <c r="CA72" i="1"/>
  <c r="CE72" i="1"/>
  <c r="CI72" i="1"/>
  <c r="CM72" i="1"/>
  <c r="CQ72" i="1"/>
  <c r="CU72" i="1"/>
  <c r="CY72" i="1"/>
  <c r="DC72" i="1"/>
  <c r="DG72" i="1"/>
  <c r="DK72" i="1"/>
  <c r="DO72" i="1"/>
  <c r="DS72" i="1"/>
  <c r="DW72" i="1"/>
  <c r="C73" i="1"/>
  <c r="G73" i="1"/>
  <c r="K73" i="1"/>
  <c r="O73" i="1"/>
  <c r="S73" i="1"/>
  <c r="W73" i="1"/>
  <c r="AA73" i="1"/>
  <c r="AE73" i="1"/>
  <c r="AI73" i="1"/>
  <c r="AM73" i="1"/>
  <c r="AQ73" i="1"/>
  <c r="AU73" i="1"/>
  <c r="AY73" i="1"/>
  <c r="BC73" i="1"/>
  <c r="BG73" i="1"/>
  <c r="BK73" i="1"/>
  <c r="BO73" i="1"/>
  <c r="BS73" i="1"/>
  <c r="BW73" i="1"/>
  <c r="CA73" i="1"/>
  <c r="CE73" i="1"/>
  <c r="CI73" i="1"/>
  <c r="CM73" i="1"/>
  <c r="CQ73" i="1"/>
  <c r="CU73" i="1"/>
  <c r="CY73" i="1"/>
  <c r="DC73" i="1"/>
  <c r="DG73" i="1"/>
  <c r="DK73" i="1"/>
  <c r="DO73" i="1"/>
  <c r="DS73" i="1"/>
  <c r="DW73" i="1"/>
  <c r="C74" i="1"/>
  <c r="G74" i="1"/>
  <c r="K74" i="1"/>
  <c r="O74" i="1"/>
  <c r="S74" i="1"/>
  <c r="W74" i="1"/>
  <c r="AA74" i="1"/>
  <c r="AE74" i="1"/>
  <c r="AI74" i="1"/>
  <c r="AM74" i="1"/>
  <c r="AQ74" i="1"/>
  <c r="AU74" i="1"/>
  <c r="AY74" i="1"/>
  <c r="BC74" i="1"/>
  <c r="BG74" i="1"/>
  <c r="BK74" i="1"/>
  <c r="BO74" i="1"/>
  <c r="BS74" i="1"/>
  <c r="BW74" i="1"/>
  <c r="CA74" i="1"/>
  <c r="CE74" i="1"/>
  <c r="CI74" i="1"/>
  <c r="CM74" i="1"/>
  <c r="CQ74" i="1"/>
  <c r="CU74" i="1"/>
  <c r="CY74" i="1"/>
  <c r="DC74" i="1"/>
  <c r="DG74" i="1"/>
  <c r="DK74" i="1"/>
  <c r="DO74" i="1"/>
  <c r="DS74" i="1"/>
  <c r="DW74" i="1"/>
  <c r="C75" i="1"/>
  <c r="G75" i="1"/>
  <c r="K75" i="1"/>
  <c r="O75" i="1"/>
  <c r="S75" i="1"/>
  <c r="W75" i="1"/>
  <c r="AA75" i="1"/>
  <c r="AE75" i="1"/>
  <c r="AI75" i="1"/>
  <c r="AM75" i="1"/>
  <c r="AQ75" i="1"/>
  <c r="AU75" i="1"/>
  <c r="AY75" i="1"/>
  <c r="BC75" i="1"/>
  <c r="BG75" i="1"/>
  <c r="BK75" i="1"/>
  <c r="BO75" i="1"/>
  <c r="BS75" i="1"/>
  <c r="BW75" i="1"/>
  <c r="CA75" i="1"/>
  <c r="CE75" i="1"/>
  <c r="CI75" i="1"/>
  <c r="CM75" i="1"/>
  <c r="CQ75" i="1"/>
  <c r="CU75" i="1"/>
  <c r="CY75" i="1"/>
  <c r="DC75" i="1"/>
  <c r="DG75" i="1"/>
  <c r="DK75" i="1"/>
  <c r="DO75" i="1"/>
  <c r="DS75" i="1"/>
  <c r="DW75" i="1"/>
  <c r="C76" i="1"/>
  <c r="G76" i="1"/>
  <c r="K76" i="1"/>
  <c r="O76" i="1"/>
  <c r="S76" i="1"/>
  <c r="W76" i="1"/>
  <c r="AA76" i="1"/>
  <c r="AE76" i="1"/>
  <c r="AI76" i="1"/>
  <c r="AM76" i="1"/>
  <c r="AQ76" i="1"/>
  <c r="AU76" i="1"/>
  <c r="AY76" i="1"/>
  <c r="BC76" i="1"/>
  <c r="BG76" i="1"/>
  <c r="BK76" i="1"/>
  <c r="BO76" i="1"/>
  <c r="BS76" i="1"/>
  <c r="BW76" i="1"/>
  <c r="CA76" i="1"/>
  <c r="CE76" i="1"/>
  <c r="CI76" i="1"/>
  <c r="CM76" i="1"/>
  <c r="CQ76" i="1"/>
  <c r="CU76" i="1"/>
  <c r="CY76" i="1"/>
  <c r="DC76" i="1"/>
  <c r="DG76" i="1"/>
  <c r="DK76" i="1"/>
  <c r="DO76" i="1"/>
  <c r="DS76" i="1"/>
  <c r="DW76" i="1"/>
  <c r="C77" i="1"/>
  <c r="G77" i="1"/>
  <c r="K77" i="1"/>
  <c r="O77" i="1"/>
  <c r="S77" i="1"/>
  <c r="W77" i="1"/>
  <c r="AA77" i="1"/>
  <c r="AE77" i="1"/>
  <c r="AI77" i="1"/>
  <c r="AM77" i="1"/>
  <c r="AQ77" i="1"/>
  <c r="AU77" i="1"/>
  <c r="AY77" i="1"/>
  <c r="BC77" i="1"/>
  <c r="BG77" i="1"/>
  <c r="BK77" i="1"/>
  <c r="BO77" i="1"/>
  <c r="BS77" i="1"/>
  <c r="BW77" i="1"/>
  <c r="CA77" i="1"/>
  <c r="CE77" i="1"/>
  <c r="CI77" i="1"/>
  <c r="CM77" i="1"/>
  <c r="CQ77" i="1"/>
  <c r="CU77" i="1"/>
  <c r="CY77" i="1"/>
  <c r="DC77" i="1"/>
  <c r="DG77" i="1"/>
  <c r="DK77" i="1"/>
  <c r="DO77" i="1"/>
  <c r="DS77" i="1"/>
  <c r="DW77" i="1"/>
  <c r="C78" i="1"/>
  <c r="G78" i="1"/>
  <c r="K78" i="1"/>
  <c r="O78" i="1"/>
  <c r="S78" i="1"/>
  <c r="W78" i="1"/>
  <c r="AA78" i="1"/>
  <c r="AE78" i="1"/>
  <c r="AI78" i="1"/>
  <c r="AM78" i="1"/>
  <c r="AQ78" i="1"/>
  <c r="AU78" i="1"/>
  <c r="AY78" i="1"/>
  <c r="BC78" i="1"/>
  <c r="BG78" i="1"/>
  <c r="BK78" i="1"/>
  <c r="BO78" i="1"/>
  <c r="BS78" i="1"/>
  <c r="BW78" i="1"/>
  <c r="CA78" i="1"/>
  <c r="CE78" i="1"/>
  <c r="CI78" i="1"/>
  <c r="CM78" i="1"/>
  <c r="CQ78" i="1"/>
  <c r="CU78" i="1"/>
  <c r="CY78" i="1"/>
  <c r="DC78" i="1"/>
  <c r="DG78" i="1"/>
  <c r="DK78" i="1"/>
  <c r="DO78" i="1"/>
  <c r="DS78" i="1"/>
  <c r="DW78" i="1"/>
  <c r="C79" i="1"/>
  <c r="G79" i="1"/>
  <c r="K79" i="1"/>
  <c r="O79" i="1"/>
  <c r="S79" i="1"/>
  <c r="W79" i="1"/>
  <c r="AA79" i="1"/>
  <c r="AE79" i="1"/>
  <c r="AI79" i="1"/>
  <c r="EF90" i="1"/>
  <c r="EK119" i="1"/>
  <c r="EK135" i="1"/>
  <c r="EK151" i="1"/>
  <c r="EK167" i="1"/>
  <c r="EP181" i="1"/>
  <c r="EP189" i="1"/>
  <c r="EP197" i="1"/>
  <c r="EP205" i="1"/>
  <c r="EP213" i="1"/>
  <c r="ED221" i="1"/>
  <c r="EL225" i="1"/>
  <c r="EL229" i="1"/>
  <c r="EL233" i="1"/>
  <c r="EL237" i="1"/>
  <c r="EL241" i="1"/>
  <c r="EL245" i="1"/>
  <c r="EL249" i="1"/>
  <c r="EL253" i="1"/>
  <c r="AS3" i="1"/>
  <c r="DM3" i="1"/>
  <c r="BA4" i="1"/>
  <c r="DM4" i="1"/>
  <c r="BA5" i="1"/>
  <c r="DM5" i="1"/>
  <c r="BA6" i="1"/>
  <c r="DM6" i="1"/>
  <c r="BA7" i="1"/>
  <c r="DM7" i="1"/>
  <c r="BA8" i="1"/>
  <c r="DM8" i="1"/>
  <c r="BA9" i="1"/>
  <c r="DM9" i="1"/>
  <c r="BA10" i="1"/>
  <c r="DM10" i="1"/>
  <c r="BA11" i="1"/>
  <c r="DM11" i="1"/>
  <c r="BA12" i="1"/>
  <c r="DM12" i="1"/>
  <c r="BA13" i="1"/>
  <c r="DM13" i="1"/>
  <c r="BA14" i="1"/>
  <c r="CV14" i="1"/>
  <c r="J15" i="1"/>
  <c r="AP15" i="1"/>
  <c r="BV15" i="1"/>
  <c r="DB15" i="1"/>
  <c r="J16" i="1"/>
  <c r="AP16" i="1"/>
  <c r="BV16" i="1"/>
  <c r="DB16" i="1"/>
  <c r="J17" i="1"/>
  <c r="AP17" i="1"/>
  <c r="BV17" i="1"/>
  <c r="DB17" i="1"/>
  <c r="J18" i="1"/>
  <c r="AP18" i="1"/>
  <c r="BV18" i="1"/>
  <c r="DB18" i="1"/>
  <c r="J19" i="1"/>
  <c r="AP19" i="1"/>
  <c r="BV19" i="1"/>
  <c r="DB19" i="1"/>
  <c r="J20" i="1"/>
  <c r="AP20" i="1"/>
  <c r="BV20" i="1"/>
  <c r="DB20" i="1"/>
  <c r="J21" i="1"/>
  <c r="AP21" i="1"/>
  <c r="BV21" i="1"/>
  <c r="DB21" i="1"/>
  <c r="J22" i="1"/>
  <c r="AP22" i="1"/>
  <c r="BV22" i="1"/>
  <c r="DB22" i="1"/>
  <c r="J23" i="1"/>
  <c r="AP23" i="1"/>
  <c r="BV23" i="1"/>
  <c r="DB23" i="1"/>
  <c r="J24" i="1"/>
  <c r="AP24" i="1"/>
  <c r="BV24" i="1"/>
  <c r="DB24" i="1"/>
  <c r="J25" i="1"/>
  <c r="AP25" i="1"/>
  <c r="BT25" i="1"/>
  <c r="CO25" i="1"/>
  <c r="DJ25" i="1"/>
  <c r="H26" i="1"/>
  <c r="AC26" i="1"/>
  <c r="AS26" i="1"/>
  <c r="BI26" i="1"/>
  <c r="BY26" i="1"/>
  <c r="CO26" i="1"/>
  <c r="DE26" i="1"/>
  <c r="DU26" i="1"/>
  <c r="M27" i="1"/>
  <c r="AC27" i="1"/>
  <c r="AS27" i="1"/>
  <c r="BI27" i="1"/>
  <c r="BY27" i="1"/>
  <c r="CO27" i="1"/>
  <c r="DE27" i="1"/>
  <c r="DU27" i="1"/>
  <c r="M28" i="1"/>
  <c r="AC28" i="1"/>
  <c r="AS28" i="1"/>
  <c r="BI28" i="1"/>
  <c r="BY28" i="1"/>
  <c r="CO28" i="1"/>
  <c r="DE28" i="1"/>
  <c r="DU28" i="1"/>
  <c r="M29" i="1"/>
  <c r="AC29" i="1"/>
  <c r="AS29" i="1"/>
  <c r="BI29" i="1"/>
  <c r="BY29" i="1"/>
  <c r="CO29" i="1"/>
  <c r="DE29" i="1"/>
  <c r="DU29" i="1"/>
  <c r="M30" i="1"/>
  <c r="AC30" i="1"/>
  <c r="AS30" i="1"/>
  <c r="BI30" i="1"/>
  <c r="BY30" i="1"/>
  <c r="CO30" i="1"/>
  <c r="DE30" i="1"/>
  <c r="DU30" i="1"/>
  <c r="M31" i="1"/>
  <c r="AC31" i="1"/>
  <c r="AS31" i="1"/>
  <c r="BI31" i="1"/>
  <c r="BY31" i="1"/>
  <c r="CO31" i="1"/>
  <c r="DE31" i="1"/>
  <c r="DU31" i="1"/>
  <c r="M32" i="1"/>
  <c r="AC32" i="1"/>
  <c r="AS32" i="1"/>
  <c r="BI32" i="1"/>
  <c r="BY32" i="1"/>
  <c r="CO32" i="1"/>
  <c r="DE32" i="1"/>
  <c r="DU32" i="1"/>
  <c r="M33" i="1"/>
  <c r="AC33" i="1"/>
  <c r="AS33" i="1"/>
  <c r="BI33" i="1"/>
  <c r="BY33" i="1"/>
  <c r="CO33" i="1"/>
  <c r="DE33" i="1"/>
  <c r="DU33" i="1"/>
  <c r="M34" i="1"/>
  <c r="AC34" i="1"/>
  <c r="AS34" i="1"/>
  <c r="BI34" i="1"/>
  <c r="BY34" i="1"/>
  <c r="CO34" i="1"/>
  <c r="DE34" i="1"/>
  <c r="DU34" i="1"/>
  <c r="M35" i="1"/>
  <c r="AC35" i="1"/>
  <c r="AS35" i="1"/>
  <c r="BI35" i="1"/>
  <c r="BY35" i="1"/>
  <c r="CO35" i="1"/>
  <c r="DE35" i="1"/>
  <c r="DU35" i="1"/>
  <c r="M36" i="1"/>
  <c r="AC36" i="1"/>
  <c r="AS36" i="1"/>
  <c r="BI36" i="1"/>
  <c r="BY36" i="1"/>
  <c r="CO36" i="1"/>
  <c r="DE36" i="1"/>
  <c r="DU36" i="1"/>
  <c r="M37" i="1"/>
  <c r="AC37" i="1"/>
  <c r="AS37" i="1"/>
  <c r="BI37" i="1"/>
  <c r="BY37" i="1"/>
  <c r="CO37" i="1"/>
  <c r="DE37" i="1"/>
  <c r="DU37" i="1"/>
  <c r="M38" i="1"/>
  <c r="AC38" i="1"/>
  <c r="AS38" i="1"/>
  <c r="BI38" i="1"/>
  <c r="BY38" i="1"/>
  <c r="CO38" i="1"/>
  <c r="DE38" i="1"/>
  <c r="DU38" i="1"/>
  <c r="M39" i="1"/>
  <c r="AC39" i="1"/>
  <c r="AS39" i="1"/>
  <c r="BI39" i="1"/>
  <c r="BY39" i="1"/>
  <c r="CO39" i="1"/>
  <c r="DE39" i="1"/>
  <c r="DU39" i="1"/>
  <c r="M40" i="1"/>
  <c r="AC40" i="1"/>
  <c r="AS40" i="1"/>
  <c r="BI40" i="1"/>
  <c r="BY40" i="1"/>
  <c r="CO40" i="1"/>
  <c r="DE40" i="1"/>
  <c r="DU40" i="1"/>
  <c r="M41" i="1"/>
  <c r="AC41" i="1"/>
  <c r="AS41" i="1"/>
  <c r="BI41" i="1"/>
  <c r="BY41" i="1"/>
  <c r="CO41" i="1"/>
  <c r="DE41" i="1"/>
  <c r="DU41" i="1"/>
  <c r="M42" i="1"/>
  <c r="AC42" i="1"/>
  <c r="AS42" i="1"/>
  <c r="BI42" i="1"/>
  <c r="BY42" i="1"/>
  <c r="CO42" i="1"/>
  <c r="DE42" i="1"/>
  <c r="DU42" i="1"/>
  <c r="M43" i="1"/>
  <c r="AC43" i="1"/>
  <c r="AS43" i="1"/>
  <c r="BI43" i="1"/>
  <c r="BY43" i="1"/>
  <c r="CO43" i="1"/>
  <c r="DE43" i="1"/>
  <c r="DU43" i="1"/>
  <c r="M44" i="1"/>
  <c r="AC44" i="1"/>
  <c r="AS44" i="1"/>
  <c r="BI44" i="1"/>
  <c r="BY44" i="1"/>
  <c r="CO44" i="1"/>
  <c r="DE44" i="1"/>
  <c r="DU44" i="1"/>
  <c r="M45" i="1"/>
  <c r="AC45" i="1"/>
  <c r="AS45" i="1"/>
  <c r="BI45" i="1"/>
  <c r="BY45" i="1"/>
  <c r="CO45" i="1"/>
  <c r="DE45" i="1"/>
  <c r="DU45" i="1"/>
  <c r="M46" i="1"/>
  <c r="AC46" i="1"/>
  <c r="AS46" i="1"/>
  <c r="BI46" i="1"/>
  <c r="BY46" i="1"/>
  <c r="CO46" i="1"/>
  <c r="DE46" i="1"/>
  <c r="DU46" i="1"/>
  <c r="M47" i="1"/>
  <c r="AC47" i="1"/>
  <c r="AS47" i="1"/>
  <c r="BI47" i="1"/>
  <c r="BY47" i="1"/>
  <c r="CO47" i="1"/>
  <c r="DE47" i="1"/>
  <c r="DU47" i="1"/>
  <c r="M48" i="1"/>
  <c r="AC48" i="1"/>
  <c r="AS48" i="1"/>
  <c r="BI48" i="1"/>
  <c r="BY48" i="1"/>
  <c r="CO48" i="1"/>
  <c r="DE48" i="1"/>
  <c r="DU48" i="1"/>
  <c r="M49" i="1"/>
  <c r="AC49" i="1"/>
  <c r="AS49" i="1"/>
  <c r="BI49" i="1"/>
  <c r="BY49" i="1"/>
  <c r="CO49" i="1"/>
  <c r="DE49" i="1"/>
  <c r="DU49" i="1"/>
  <c r="M50" i="1"/>
  <c r="AC50" i="1"/>
  <c r="AS50" i="1"/>
  <c r="BI50" i="1"/>
  <c r="BY50" i="1"/>
  <c r="CO50" i="1"/>
  <c r="DE50" i="1"/>
  <c r="DU50" i="1"/>
  <c r="M51" i="1"/>
  <c r="AC51" i="1"/>
  <c r="AS51" i="1"/>
  <c r="BI51" i="1"/>
  <c r="BY51" i="1"/>
  <c r="CO51" i="1"/>
  <c r="DE51" i="1"/>
  <c r="DU51" i="1"/>
  <c r="M52" i="1"/>
  <c r="AC52" i="1"/>
  <c r="AS52" i="1"/>
  <c r="BI52" i="1"/>
  <c r="BY52" i="1"/>
  <c r="CO52" i="1"/>
  <c r="DE52" i="1"/>
  <c r="DU52" i="1"/>
  <c r="M53" i="1"/>
  <c r="AC53" i="1"/>
  <c r="AS53" i="1"/>
  <c r="BI53" i="1"/>
  <c r="BY53" i="1"/>
  <c r="CO53" i="1"/>
  <c r="DE53" i="1"/>
  <c r="DU53" i="1"/>
  <c r="M54" i="1"/>
  <c r="AC54" i="1"/>
  <c r="AS54" i="1"/>
  <c r="BI54" i="1"/>
  <c r="BY54" i="1"/>
  <c r="CO54" i="1"/>
  <c r="DE54" i="1"/>
  <c r="DU54" i="1"/>
  <c r="M55" i="1"/>
  <c r="AC55" i="1"/>
  <c r="AS55" i="1"/>
  <c r="BI55" i="1"/>
  <c r="BY55" i="1"/>
  <c r="CO55" i="1"/>
  <c r="DE55" i="1"/>
  <c r="DU55" i="1"/>
  <c r="M56" i="1"/>
  <c r="AC56" i="1"/>
  <c r="AS56" i="1"/>
  <c r="BI56" i="1"/>
  <c r="BY56" i="1"/>
  <c r="CO56" i="1"/>
  <c r="DE56" i="1"/>
  <c r="DU56" i="1"/>
  <c r="M57" i="1"/>
  <c r="AC57" i="1"/>
  <c r="AS57" i="1"/>
  <c r="BI57" i="1"/>
  <c r="BY57" i="1"/>
  <c r="CL57" i="1"/>
  <c r="CT57" i="1"/>
  <c r="DB57" i="1"/>
  <c r="DJ57" i="1"/>
  <c r="DR57" i="1"/>
  <c r="B58" i="1"/>
  <c r="J58" i="1"/>
  <c r="R58" i="1"/>
  <c r="Z58" i="1"/>
  <c r="AH58" i="1"/>
  <c r="AP58" i="1"/>
  <c r="AX58" i="1"/>
  <c r="BF58" i="1"/>
  <c r="BN58" i="1"/>
  <c r="BV58" i="1"/>
  <c r="CD58" i="1"/>
  <c r="CL58" i="1"/>
  <c r="CT58" i="1"/>
  <c r="DB58" i="1"/>
  <c r="DJ58" i="1"/>
  <c r="DR58" i="1"/>
  <c r="B59" i="1"/>
  <c r="J59" i="1"/>
  <c r="R59" i="1"/>
  <c r="Z59" i="1"/>
  <c r="AH59" i="1"/>
  <c r="AP59" i="1"/>
  <c r="AX59" i="1"/>
  <c r="BF59" i="1"/>
  <c r="BN59" i="1"/>
  <c r="BV59" i="1"/>
  <c r="CD59" i="1"/>
  <c r="CL59" i="1"/>
  <c r="CT59" i="1"/>
  <c r="DB59" i="1"/>
  <c r="DJ59" i="1"/>
  <c r="DR59" i="1"/>
  <c r="B60" i="1"/>
  <c r="J60" i="1"/>
  <c r="R60" i="1"/>
  <c r="Z60" i="1"/>
  <c r="AH60" i="1"/>
  <c r="AP60" i="1"/>
  <c r="AX60" i="1"/>
  <c r="BF60" i="1"/>
  <c r="BN60" i="1"/>
  <c r="BV60" i="1"/>
  <c r="CD60" i="1"/>
  <c r="CL60" i="1"/>
  <c r="CT60" i="1"/>
  <c r="DB60" i="1"/>
  <c r="DJ60" i="1"/>
  <c r="DR60" i="1"/>
  <c r="B61" i="1"/>
  <c r="J61" i="1"/>
  <c r="R61" i="1"/>
  <c r="Z61" i="1"/>
  <c r="AH61" i="1"/>
  <c r="AP61" i="1"/>
  <c r="AX61" i="1"/>
  <c r="BF61" i="1"/>
  <c r="BN61" i="1"/>
  <c r="BV61" i="1"/>
  <c r="CD61" i="1"/>
  <c r="CL61" i="1"/>
  <c r="CT61" i="1"/>
  <c r="DB61" i="1"/>
  <c r="DJ61" i="1"/>
  <c r="DR61" i="1"/>
  <c r="B62" i="1"/>
  <c r="J62" i="1"/>
  <c r="R62" i="1"/>
  <c r="Z62" i="1"/>
  <c r="AH62" i="1"/>
  <c r="AP62" i="1"/>
  <c r="AX62" i="1"/>
  <c r="BF62" i="1"/>
  <c r="BN62" i="1"/>
  <c r="BV62" i="1"/>
  <c r="CD62" i="1"/>
  <c r="CL62" i="1"/>
  <c r="CT62" i="1"/>
  <c r="DB62" i="1"/>
  <c r="DJ62" i="1"/>
  <c r="DR62" i="1"/>
  <c r="B63" i="1"/>
  <c r="J63" i="1"/>
  <c r="R63" i="1"/>
  <c r="Z63" i="1"/>
  <c r="AH63" i="1"/>
  <c r="AP63" i="1"/>
  <c r="AX63" i="1"/>
  <c r="BF63" i="1"/>
  <c r="BN63" i="1"/>
  <c r="BV63" i="1"/>
  <c r="CD63" i="1"/>
  <c r="CL63" i="1"/>
  <c r="CT63" i="1"/>
  <c r="DB63" i="1"/>
  <c r="DJ63" i="1"/>
  <c r="DR63" i="1"/>
  <c r="B64" i="1"/>
  <c r="J64" i="1"/>
  <c r="R64" i="1"/>
  <c r="Z64" i="1"/>
  <c r="AH64" i="1"/>
  <c r="AP64" i="1"/>
  <c r="AX64" i="1"/>
  <c r="BF64" i="1"/>
  <c r="BN64" i="1"/>
  <c r="BV64" i="1"/>
  <c r="CD64" i="1"/>
  <c r="CL64" i="1"/>
  <c r="CT64" i="1"/>
  <c r="DB64" i="1"/>
  <c r="DJ64" i="1"/>
  <c r="DR64" i="1"/>
  <c r="B65" i="1"/>
  <c r="J65" i="1"/>
  <c r="R65" i="1"/>
  <c r="Z65" i="1"/>
  <c r="AH65" i="1"/>
  <c r="AP65" i="1"/>
  <c r="AX65" i="1"/>
  <c r="BF65" i="1"/>
  <c r="BN65" i="1"/>
  <c r="BV65" i="1"/>
  <c r="CD65" i="1"/>
  <c r="CL65" i="1"/>
  <c r="CT65" i="1"/>
  <c r="DB65" i="1"/>
  <c r="DJ65" i="1"/>
  <c r="DR65" i="1"/>
  <c r="B66" i="1"/>
  <c r="J66" i="1"/>
  <c r="R66" i="1"/>
  <c r="Z66" i="1"/>
  <c r="AH66" i="1"/>
  <c r="AP66" i="1"/>
  <c r="AX66" i="1"/>
  <c r="BF66" i="1"/>
  <c r="BN66" i="1"/>
  <c r="BV66" i="1"/>
  <c r="CD66" i="1"/>
  <c r="CL66" i="1"/>
  <c r="CT66" i="1"/>
  <c r="DB66" i="1"/>
  <c r="DJ66" i="1"/>
  <c r="DR66" i="1"/>
  <c r="B67" i="1"/>
  <c r="J67" i="1"/>
  <c r="R67" i="1"/>
  <c r="Z67" i="1"/>
  <c r="AH67" i="1"/>
  <c r="AP67" i="1"/>
  <c r="AX67" i="1"/>
  <c r="BF67" i="1"/>
  <c r="BN67" i="1"/>
  <c r="BV67" i="1"/>
  <c r="CD67" i="1"/>
  <c r="CL67" i="1"/>
  <c r="CT67" i="1"/>
  <c r="DB67" i="1"/>
  <c r="DJ67" i="1"/>
  <c r="DR67" i="1"/>
  <c r="B68" i="1"/>
  <c r="J68" i="1"/>
  <c r="R68" i="1"/>
  <c r="Z68" i="1"/>
  <c r="AH68" i="1"/>
  <c r="AP68" i="1"/>
  <c r="AX68" i="1"/>
  <c r="BF68" i="1"/>
  <c r="BN68" i="1"/>
  <c r="BV68" i="1"/>
  <c r="CD68" i="1"/>
  <c r="CL68" i="1"/>
  <c r="CT68" i="1"/>
  <c r="DB68" i="1"/>
  <c r="DJ68" i="1"/>
  <c r="DR68" i="1"/>
  <c r="B69" i="1"/>
  <c r="J69" i="1"/>
  <c r="R69" i="1"/>
  <c r="Z69" i="1"/>
  <c r="AH69" i="1"/>
  <c r="AP69" i="1"/>
  <c r="AX69" i="1"/>
  <c r="BF69" i="1"/>
  <c r="BN69" i="1"/>
  <c r="BV69" i="1"/>
  <c r="CD69" i="1"/>
  <c r="CL69" i="1"/>
  <c r="CT69" i="1"/>
  <c r="DB69" i="1"/>
  <c r="DJ69" i="1"/>
  <c r="DR69" i="1"/>
  <c r="B70" i="1"/>
  <c r="J70" i="1"/>
  <c r="R70" i="1"/>
  <c r="Z70" i="1"/>
  <c r="AH70" i="1"/>
  <c r="AP70" i="1"/>
  <c r="AX70" i="1"/>
  <c r="BF70" i="1"/>
  <c r="BN70" i="1"/>
  <c r="BV70" i="1"/>
  <c r="CD70" i="1"/>
  <c r="CL70" i="1"/>
  <c r="CT70" i="1"/>
  <c r="DB70" i="1"/>
  <c r="DJ70" i="1"/>
  <c r="DR70" i="1"/>
  <c r="B71" i="1"/>
  <c r="J71" i="1"/>
  <c r="R71" i="1"/>
  <c r="Z71" i="1"/>
  <c r="AH71" i="1"/>
  <c r="AP71" i="1"/>
  <c r="AX71" i="1"/>
  <c r="BF71" i="1"/>
  <c r="BN71" i="1"/>
  <c r="BV71" i="1"/>
  <c r="CD71" i="1"/>
  <c r="CL71" i="1"/>
  <c r="CT71" i="1"/>
  <c r="DB71" i="1"/>
  <c r="DJ71" i="1"/>
  <c r="DR71" i="1"/>
  <c r="B72" i="1"/>
  <c r="J72" i="1"/>
  <c r="R72" i="1"/>
  <c r="Z72" i="1"/>
  <c r="AH72" i="1"/>
  <c r="AP72" i="1"/>
  <c r="AX72" i="1"/>
  <c r="BF72" i="1"/>
  <c r="BN72" i="1"/>
  <c r="BV72" i="1"/>
  <c r="CD72" i="1"/>
  <c r="CL72" i="1"/>
  <c r="CT72" i="1"/>
  <c r="DB72" i="1"/>
  <c r="DJ72" i="1"/>
  <c r="DR72" i="1"/>
  <c r="B73" i="1"/>
  <c r="J73" i="1"/>
  <c r="R73" i="1"/>
  <c r="Z73" i="1"/>
  <c r="AH73" i="1"/>
  <c r="AP73" i="1"/>
  <c r="AX73" i="1"/>
  <c r="BF73" i="1"/>
  <c r="BN73" i="1"/>
  <c r="BV73" i="1"/>
  <c r="CD73" i="1"/>
  <c r="CL73" i="1"/>
  <c r="CT73" i="1"/>
  <c r="DB73" i="1"/>
  <c r="DJ73" i="1"/>
  <c r="DR73" i="1"/>
  <c r="B74" i="1"/>
  <c r="J74" i="1"/>
  <c r="R74" i="1"/>
  <c r="Z74" i="1"/>
  <c r="AH74" i="1"/>
  <c r="AP74" i="1"/>
  <c r="AX74" i="1"/>
  <c r="BF74" i="1"/>
  <c r="BN74" i="1"/>
  <c r="BV74" i="1"/>
  <c r="CD74" i="1"/>
  <c r="CL74" i="1"/>
  <c r="CT74" i="1"/>
  <c r="DB74" i="1"/>
  <c r="DJ74" i="1"/>
  <c r="DR74" i="1"/>
  <c r="B75" i="1"/>
  <c r="J75" i="1"/>
  <c r="R75" i="1"/>
  <c r="Z75" i="1"/>
  <c r="AH75" i="1"/>
  <c r="AP75" i="1"/>
  <c r="AX75" i="1"/>
  <c r="BF75" i="1"/>
  <c r="BN75" i="1"/>
  <c r="BV75" i="1"/>
  <c r="CD75" i="1"/>
  <c r="CL75" i="1"/>
  <c r="CT75" i="1"/>
  <c r="DB75" i="1"/>
  <c r="DJ75" i="1"/>
  <c r="DR75" i="1"/>
  <c r="B76" i="1"/>
  <c r="J76" i="1"/>
  <c r="R76" i="1"/>
  <c r="Z76" i="1"/>
  <c r="AH76" i="1"/>
  <c r="AP76" i="1"/>
  <c r="AX76" i="1"/>
  <c r="BF76" i="1"/>
  <c r="BN76" i="1"/>
  <c r="BV76" i="1"/>
  <c r="CD76" i="1"/>
  <c r="CL76" i="1"/>
  <c r="CT76" i="1"/>
  <c r="DB76" i="1"/>
  <c r="DJ76" i="1"/>
  <c r="DR76" i="1"/>
  <c r="B77" i="1"/>
  <c r="J77" i="1"/>
  <c r="R77" i="1"/>
  <c r="Z77" i="1"/>
  <c r="AH77" i="1"/>
  <c r="AP77" i="1"/>
  <c r="AX77" i="1"/>
  <c r="BF77" i="1"/>
  <c r="BN77" i="1"/>
  <c r="BV77" i="1"/>
  <c r="CD77" i="1"/>
  <c r="CL77" i="1"/>
  <c r="CT77" i="1"/>
  <c r="DB77" i="1"/>
  <c r="DJ77" i="1"/>
  <c r="DR77" i="1"/>
  <c r="B78" i="1"/>
  <c r="J78" i="1"/>
  <c r="R78" i="1"/>
  <c r="Z78" i="1"/>
  <c r="AH78" i="1"/>
  <c r="AP78" i="1"/>
  <c r="AX78" i="1"/>
  <c r="BF78" i="1"/>
  <c r="BN78" i="1"/>
  <c r="BV78" i="1"/>
  <c r="CD78" i="1"/>
  <c r="CL78" i="1"/>
  <c r="CT78" i="1"/>
  <c r="DB78" i="1"/>
  <c r="DJ78" i="1"/>
  <c r="DR78" i="1"/>
  <c r="B79" i="1"/>
  <c r="H79" i="1"/>
  <c r="M79" i="1"/>
  <c r="R79" i="1"/>
  <c r="X79" i="1"/>
  <c r="AC79" i="1"/>
  <c r="AH79" i="1"/>
  <c r="AM79" i="1"/>
  <c r="AQ79" i="1"/>
  <c r="AU79" i="1"/>
  <c r="AY79" i="1"/>
  <c r="BC79" i="1"/>
  <c r="BG79" i="1"/>
  <c r="BK79" i="1"/>
  <c r="BO79" i="1"/>
  <c r="BS79" i="1"/>
  <c r="BW79" i="1"/>
  <c r="CA79" i="1"/>
  <c r="CE79" i="1"/>
  <c r="CI79" i="1"/>
  <c r="CM79" i="1"/>
  <c r="CQ79" i="1"/>
  <c r="CU79" i="1"/>
  <c r="CY79" i="1"/>
  <c r="DC79" i="1"/>
  <c r="DG79" i="1"/>
  <c r="DK79" i="1"/>
  <c r="DO79" i="1"/>
  <c r="DS79" i="1"/>
  <c r="DW79" i="1"/>
  <c r="C80" i="1"/>
  <c r="G80" i="1"/>
  <c r="K80" i="1"/>
  <c r="O80" i="1"/>
  <c r="S80" i="1"/>
  <c r="W80" i="1"/>
  <c r="AA80" i="1"/>
  <c r="AE80" i="1"/>
  <c r="AI80" i="1"/>
  <c r="AM80" i="1"/>
  <c r="AQ80" i="1"/>
  <c r="AU80" i="1"/>
  <c r="AY80" i="1"/>
  <c r="BC80" i="1"/>
  <c r="BG80" i="1"/>
  <c r="BK80" i="1"/>
  <c r="BO80" i="1"/>
  <c r="BS80" i="1"/>
  <c r="BW80" i="1"/>
  <c r="CA80" i="1"/>
  <c r="CE80" i="1"/>
  <c r="CI80" i="1"/>
  <c r="CM80" i="1"/>
  <c r="CQ80" i="1"/>
  <c r="CU80" i="1"/>
  <c r="CY80" i="1"/>
  <c r="DC80" i="1"/>
  <c r="DG80" i="1"/>
  <c r="DK80" i="1"/>
  <c r="DO80" i="1"/>
  <c r="DS80" i="1"/>
  <c r="DW80" i="1"/>
  <c r="C81" i="1"/>
  <c r="G81" i="1"/>
  <c r="K81" i="1"/>
  <c r="O81" i="1"/>
  <c r="S81" i="1"/>
  <c r="W81" i="1"/>
  <c r="AA81" i="1"/>
  <c r="AE81" i="1"/>
  <c r="AI81" i="1"/>
  <c r="AM81" i="1"/>
  <c r="AQ81" i="1"/>
  <c r="AU81" i="1"/>
  <c r="AY81" i="1"/>
  <c r="BC81" i="1"/>
  <c r="BG81" i="1"/>
  <c r="BK81" i="1"/>
  <c r="BO81" i="1"/>
  <c r="BS81" i="1"/>
  <c r="BW81" i="1"/>
  <c r="CA81" i="1"/>
  <c r="CE81" i="1"/>
  <c r="CI81" i="1"/>
  <c r="CM81" i="1"/>
  <c r="CQ81" i="1"/>
  <c r="CU81" i="1"/>
  <c r="CY81" i="1"/>
  <c r="DC81" i="1"/>
  <c r="DG81" i="1"/>
  <c r="DK81" i="1"/>
  <c r="DO81" i="1"/>
  <c r="DS81" i="1"/>
  <c r="DW81" i="1"/>
  <c r="C82" i="1"/>
  <c r="G82" i="1"/>
  <c r="K82" i="1"/>
  <c r="O82" i="1"/>
  <c r="S82" i="1"/>
  <c r="W82" i="1"/>
  <c r="AA82" i="1"/>
  <c r="AE82" i="1"/>
  <c r="AI82" i="1"/>
  <c r="AM82" i="1"/>
  <c r="AQ82" i="1"/>
  <c r="AU82" i="1"/>
  <c r="AY82" i="1"/>
  <c r="BC82" i="1"/>
  <c r="BG82" i="1"/>
  <c r="BK82" i="1"/>
  <c r="BO82" i="1"/>
  <c r="BS82" i="1"/>
  <c r="BW82" i="1"/>
  <c r="CA82" i="1"/>
  <c r="CE82" i="1"/>
  <c r="CI82" i="1"/>
  <c r="CM82" i="1"/>
  <c r="CQ82" i="1"/>
  <c r="CU82" i="1"/>
  <c r="CY82" i="1"/>
  <c r="DC82" i="1"/>
  <c r="DG82" i="1"/>
  <c r="DK82" i="1"/>
  <c r="DO82" i="1"/>
  <c r="DS82" i="1"/>
  <c r="DW82" i="1"/>
  <c r="C83" i="1"/>
  <c r="G83" i="1"/>
  <c r="K83" i="1"/>
  <c r="O83" i="1"/>
  <c r="S83" i="1"/>
  <c r="W83" i="1"/>
  <c r="AA83" i="1"/>
  <c r="AE83" i="1"/>
  <c r="AI83" i="1"/>
  <c r="AM83" i="1"/>
  <c r="AQ83" i="1"/>
  <c r="AU83" i="1"/>
  <c r="AY83" i="1"/>
  <c r="BC83" i="1"/>
  <c r="BG83" i="1"/>
  <c r="BK83" i="1"/>
  <c r="BO83" i="1"/>
  <c r="BS83" i="1"/>
  <c r="BW83" i="1"/>
  <c r="CA83" i="1"/>
  <c r="CE83" i="1"/>
  <c r="CI83" i="1"/>
  <c r="CM83" i="1"/>
  <c r="CQ83" i="1"/>
  <c r="CU83" i="1"/>
  <c r="CY83" i="1"/>
  <c r="DC83" i="1"/>
  <c r="DG83" i="1"/>
  <c r="DK83" i="1"/>
  <c r="DO83" i="1"/>
  <c r="DS83" i="1"/>
  <c r="DW83" i="1"/>
  <c r="C84" i="1"/>
  <c r="G84" i="1"/>
  <c r="K84" i="1"/>
  <c r="O84" i="1"/>
  <c r="S84" i="1"/>
  <c r="W84" i="1"/>
  <c r="AA84" i="1"/>
  <c r="AE84" i="1"/>
  <c r="AI84" i="1"/>
  <c r="AM84" i="1"/>
  <c r="AQ84" i="1"/>
  <c r="AU84" i="1"/>
  <c r="AY84" i="1"/>
  <c r="BC84" i="1"/>
  <c r="BG84" i="1"/>
  <c r="BK84" i="1"/>
  <c r="BO84" i="1"/>
  <c r="BS84" i="1"/>
  <c r="BW84" i="1"/>
  <c r="CA84" i="1"/>
  <c r="CE84" i="1"/>
  <c r="CI84" i="1"/>
  <c r="CM84" i="1"/>
  <c r="CQ84" i="1"/>
  <c r="CU84" i="1"/>
  <c r="CY84" i="1"/>
  <c r="DC84" i="1"/>
  <c r="DG84" i="1"/>
  <c r="DK84" i="1"/>
  <c r="DO84" i="1"/>
  <c r="DS84" i="1"/>
  <c r="DW84" i="1"/>
  <c r="C85" i="1"/>
  <c r="G85" i="1"/>
  <c r="K85" i="1"/>
  <c r="O85" i="1"/>
  <c r="S85" i="1"/>
  <c r="W85" i="1"/>
  <c r="AA85" i="1"/>
  <c r="AE85" i="1"/>
  <c r="AI85" i="1"/>
  <c r="AM85" i="1"/>
  <c r="AQ85" i="1"/>
  <c r="AU85" i="1"/>
  <c r="AY85" i="1"/>
  <c r="BC85" i="1"/>
  <c r="BG85" i="1"/>
  <c r="BK85" i="1"/>
  <c r="BO85" i="1"/>
  <c r="BS85" i="1"/>
  <c r="BW85" i="1"/>
  <c r="CA85" i="1"/>
  <c r="CE85" i="1"/>
  <c r="CI85" i="1"/>
  <c r="CM85" i="1"/>
  <c r="CQ85" i="1"/>
  <c r="CU85" i="1"/>
  <c r="CY85" i="1"/>
  <c r="DC85" i="1"/>
  <c r="DG85" i="1"/>
  <c r="DK85" i="1"/>
  <c r="DO85" i="1"/>
  <c r="DS85" i="1"/>
  <c r="DW85" i="1"/>
  <c r="C86" i="1"/>
  <c r="G86" i="1"/>
  <c r="K86" i="1"/>
  <c r="O86" i="1"/>
  <c r="S86" i="1"/>
  <c r="W86" i="1"/>
  <c r="AA86" i="1"/>
  <c r="AE86" i="1"/>
  <c r="AI86" i="1"/>
  <c r="AM86" i="1"/>
  <c r="AQ86" i="1"/>
  <c r="AU86" i="1"/>
  <c r="AY86" i="1"/>
  <c r="BC86" i="1"/>
  <c r="BG86" i="1"/>
  <c r="BK86" i="1"/>
  <c r="BO86" i="1"/>
  <c r="BS86" i="1"/>
  <c r="BW86" i="1"/>
  <c r="CA86" i="1"/>
  <c r="CE86" i="1"/>
  <c r="CI86" i="1"/>
  <c r="CM86" i="1"/>
  <c r="CQ86" i="1"/>
  <c r="CU86" i="1"/>
  <c r="CY86" i="1"/>
  <c r="DC86" i="1"/>
  <c r="DG86" i="1"/>
  <c r="DK86" i="1"/>
  <c r="DO86" i="1"/>
  <c r="DS86" i="1"/>
  <c r="DW86" i="1"/>
  <c r="C87" i="1"/>
  <c r="G87" i="1"/>
  <c r="K87" i="1"/>
  <c r="O87" i="1"/>
  <c r="S87" i="1"/>
  <c r="W87" i="1"/>
  <c r="AA87" i="1"/>
  <c r="AE87" i="1"/>
  <c r="AI87" i="1"/>
  <c r="AM87" i="1"/>
  <c r="AQ87" i="1"/>
  <c r="AU87" i="1"/>
  <c r="AY87" i="1"/>
  <c r="BC87" i="1"/>
  <c r="BG87" i="1"/>
  <c r="BK87" i="1"/>
  <c r="BO87" i="1"/>
  <c r="BS87" i="1"/>
  <c r="BW87" i="1"/>
  <c r="CA87" i="1"/>
  <c r="CE87" i="1"/>
  <c r="CI87" i="1"/>
  <c r="CM87" i="1"/>
  <c r="CQ87" i="1"/>
  <c r="CU87" i="1"/>
  <c r="CY87" i="1"/>
  <c r="DC87" i="1"/>
  <c r="DG87" i="1"/>
  <c r="DK87" i="1"/>
  <c r="DO87" i="1"/>
  <c r="DS87" i="1"/>
  <c r="DW87" i="1"/>
  <c r="C88" i="1"/>
  <c r="G88" i="1"/>
  <c r="K88" i="1"/>
  <c r="O88" i="1"/>
  <c r="S88" i="1"/>
  <c r="W88" i="1"/>
  <c r="AA88" i="1"/>
  <c r="AE88" i="1"/>
  <c r="AI88" i="1"/>
  <c r="AM88" i="1"/>
  <c r="AQ88" i="1"/>
  <c r="AU88" i="1"/>
  <c r="AY88" i="1"/>
  <c r="BC88" i="1"/>
  <c r="BG88" i="1"/>
  <c r="BK88" i="1"/>
  <c r="BO88" i="1"/>
  <c r="BS88" i="1"/>
  <c r="BW88" i="1"/>
  <c r="CA88" i="1"/>
  <c r="CE88" i="1"/>
  <c r="CI88" i="1"/>
  <c r="CM88" i="1"/>
  <c r="CQ88" i="1"/>
  <c r="CU88" i="1"/>
  <c r="CY88" i="1"/>
  <c r="DC88" i="1"/>
  <c r="DG88" i="1"/>
  <c r="DK88" i="1"/>
  <c r="DO88" i="1"/>
  <c r="DS88" i="1"/>
  <c r="DW88" i="1"/>
  <c r="C89" i="1"/>
  <c r="G89" i="1"/>
  <c r="K89" i="1"/>
  <c r="O89" i="1"/>
  <c r="S89" i="1"/>
  <c r="W89" i="1"/>
  <c r="AA89" i="1"/>
  <c r="AE89" i="1"/>
  <c r="AI89" i="1"/>
  <c r="AM89" i="1"/>
  <c r="AQ89" i="1"/>
  <c r="AU89" i="1"/>
  <c r="AY89" i="1"/>
  <c r="BC89" i="1"/>
  <c r="BG89" i="1"/>
  <c r="BK89" i="1"/>
  <c r="BO89" i="1"/>
  <c r="BS89" i="1"/>
  <c r="BW89" i="1"/>
  <c r="CA89" i="1"/>
  <c r="CE89" i="1"/>
  <c r="CI89" i="1"/>
  <c r="CM89" i="1"/>
  <c r="CQ89" i="1"/>
  <c r="CU89" i="1"/>
  <c r="CY89" i="1"/>
  <c r="DC89" i="1"/>
  <c r="DG89" i="1"/>
  <c r="DK89" i="1"/>
  <c r="DO89" i="1"/>
  <c r="DS89" i="1"/>
  <c r="DW89" i="1"/>
  <c r="C90" i="1"/>
  <c r="G90" i="1"/>
  <c r="K90" i="1"/>
  <c r="O90" i="1"/>
  <c r="S90" i="1"/>
  <c r="W90" i="1"/>
  <c r="AA90" i="1"/>
  <c r="AE90" i="1"/>
  <c r="AI90" i="1"/>
  <c r="AM90" i="1"/>
  <c r="AQ90" i="1"/>
  <c r="AU90" i="1"/>
  <c r="AY90" i="1"/>
  <c r="BC90" i="1"/>
  <c r="BG90" i="1"/>
  <c r="BK90" i="1"/>
  <c r="BO90" i="1"/>
  <c r="BS90" i="1"/>
  <c r="BW90" i="1"/>
  <c r="CA90" i="1"/>
  <c r="CE90" i="1"/>
  <c r="CI90" i="1"/>
  <c r="CM90" i="1"/>
  <c r="CQ90" i="1"/>
  <c r="CU90" i="1"/>
  <c r="CY90" i="1"/>
  <c r="DC90" i="1"/>
  <c r="DG90" i="1"/>
  <c r="DK90" i="1"/>
  <c r="DO90" i="1"/>
  <c r="DS90" i="1"/>
  <c r="DW90" i="1"/>
  <c r="C91" i="1"/>
  <c r="G91" i="1"/>
  <c r="K91" i="1"/>
  <c r="O91" i="1"/>
  <c r="S91" i="1"/>
  <c r="W91" i="1"/>
  <c r="AA91" i="1"/>
  <c r="AE91" i="1"/>
  <c r="AI91" i="1"/>
  <c r="AM91" i="1"/>
  <c r="AQ91" i="1"/>
  <c r="AU91" i="1"/>
  <c r="AY91" i="1"/>
  <c r="BC91" i="1"/>
  <c r="BG91" i="1"/>
  <c r="BK91" i="1"/>
  <c r="BO91" i="1"/>
  <c r="BS91" i="1"/>
  <c r="BW91" i="1"/>
  <c r="CA91" i="1"/>
  <c r="CE91" i="1"/>
  <c r="CI91" i="1"/>
  <c r="CM91" i="1"/>
  <c r="CQ91" i="1"/>
  <c r="CU91" i="1"/>
  <c r="CY91" i="1"/>
  <c r="DC91" i="1"/>
  <c r="DG91" i="1"/>
  <c r="DK91" i="1"/>
  <c r="DO91" i="1"/>
  <c r="DS91" i="1"/>
  <c r="DW91" i="1"/>
  <c r="C92" i="1"/>
  <c r="G92" i="1"/>
  <c r="K92" i="1"/>
  <c r="O92" i="1"/>
  <c r="S92" i="1"/>
  <c r="W92" i="1"/>
  <c r="AA92" i="1"/>
  <c r="AE92" i="1"/>
  <c r="AI92" i="1"/>
  <c r="AM92" i="1"/>
  <c r="AQ92" i="1"/>
  <c r="AU92" i="1"/>
  <c r="AY92" i="1"/>
  <c r="BC92" i="1"/>
  <c r="BG92" i="1"/>
  <c r="BK92" i="1"/>
  <c r="BO92" i="1"/>
  <c r="BS92" i="1"/>
  <c r="BW92" i="1"/>
  <c r="CA92" i="1"/>
  <c r="CE92" i="1"/>
  <c r="CI92" i="1"/>
  <c r="CM92" i="1"/>
  <c r="CQ92" i="1"/>
  <c r="CU92" i="1"/>
  <c r="CY92" i="1"/>
  <c r="DC92" i="1"/>
  <c r="DG92" i="1"/>
  <c r="DK92" i="1"/>
  <c r="DO92" i="1"/>
  <c r="DS92" i="1"/>
  <c r="DW92" i="1"/>
  <c r="C93" i="1"/>
  <c r="G93" i="1"/>
  <c r="K93" i="1"/>
  <c r="O93" i="1"/>
  <c r="S93" i="1"/>
  <c r="W93" i="1"/>
  <c r="AA93" i="1"/>
  <c r="AE93" i="1"/>
  <c r="AI93" i="1"/>
  <c r="AM93" i="1"/>
  <c r="AQ93" i="1"/>
  <c r="AU93" i="1"/>
  <c r="AY93" i="1"/>
  <c r="BC93" i="1"/>
  <c r="BG93" i="1"/>
  <c r="BK93" i="1"/>
  <c r="BO93" i="1"/>
  <c r="BS93" i="1"/>
  <c r="BW93" i="1"/>
  <c r="CA93" i="1"/>
  <c r="CE93" i="1"/>
  <c r="CI93" i="1"/>
  <c r="CM93" i="1"/>
  <c r="CQ93" i="1"/>
  <c r="CU93" i="1"/>
  <c r="CY93" i="1"/>
  <c r="DC93" i="1"/>
  <c r="DG93" i="1"/>
  <c r="DK93" i="1"/>
  <c r="DO93" i="1"/>
  <c r="DS93" i="1"/>
  <c r="DW93" i="1"/>
  <c r="C94" i="1"/>
  <c r="G94" i="1"/>
  <c r="K94" i="1"/>
  <c r="O94" i="1"/>
  <c r="S94" i="1"/>
  <c r="W94" i="1"/>
  <c r="AA94" i="1"/>
  <c r="AE94" i="1"/>
  <c r="AI94" i="1"/>
  <c r="AM94" i="1"/>
  <c r="AQ94" i="1"/>
  <c r="AU94" i="1"/>
  <c r="AY94" i="1"/>
  <c r="BC94" i="1"/>
  <c r="BG94" i="1"/>
  <c r="BK94" i="1"/>
  <c r="BO94" i="1"/>
  <c r="BS94" i="1"/>
  <c r="BW94" i="1"/>
  <c r="CA94" i="1"/>
  <c r="CE94" i="1"/>
  <c r="CI94" i="1"/>
  <c r="CM94" i="1"/>
  <c r="CQ94" i="1"/>
  <c r="CU94" i="1"/>
  <c r="CY94" i="1"/>
  <c r="DC94" i="1"/>
  <c r="DG94" i="1"/>
  <c r="DK94" i="1"/>
  <c r="DO94" i="1"/>
  <c r="DS94" i="1"/>
  <c r="DW94" i="1"/>
  <c r="C95" i="1"/>
  <c r="G95" i="1"/>
  <c r="K95" i="1"/>
  <c r="O95" i="1"/>
  <c r="S95" i="1"/>
  <c r="W95" i="1"/>
  <c r="AA95" i="1"/>
  <c r="AE95" i="1"/>
  <c r="AI95" i="1"/>
  <c r="AM95" i="1"/>
  <c r="AQ95" i="1"/>
  <c r="AU95" i="1"/>
  <c r="AY95" i="1"/>
  <c r="BC95" i="1"/>
  <c r="BG95" i="1"/>
  <c r="BK95" i="1"/>
  <c r="BO95" i="1"/>
  <c r="BS95" i="1"/>
  <c r="BW95" i="1"/>
  <c r="CA95" i="1"/>
  <c r="CE95" i="1"/>
  <c r="CI95" i="1"/>
  <c r="CM95" i="1"/>
  <c r="CQ95" i="1"/>
  <c r="CU95" i="1"/>
  <c r="CY95" i="1"/>
  <c r="DC95" i="1"/>
  <c r="DG95" i="1"/>
  <c r="DK95" i="1"/>
  <c r="DO95" i="1"/>
  <c r="DS95" i="1"/>
  <c r="DW95" i="1"/>
  <c r="C96" i="1"/>
  <c r="G96" i="1"/>
  <c r="K96" i="1"/>
  <c r="O96" i="1"/>
  <c r="S96" i="1"/>
  <c r="W96" i="1"/>
  <c r="AA96" i="1"/>
  <c r="AE96" i="1"/>
  <c r="AI96" i="1"/>
  <c r="AM96" i="1"/>
  <c r="AQ96" i="1"/>
  <c r="AU96" i="1"/>
  <c r="AY96" i="1"/>
  <c r="BC96" i="1"/>
  <c r="BG96" i="1"/>
  <c r="BK96" i="1"/>
  <c r="BO96" i="1"/>
  <c r="BS96" i="1"/>
  <c r="BW96" i="1"/>
  <c r="CA96" i="1"/>
  <c r="CE96" i="1"/>
  <c r="CI96" i="1"/>
  <c r="CM96" i="1"/>
  <c r="CQ96" i="1"/>
  <c r="CU96" i="1"/>
  <c r="CY96" i="1"/>
  <c r="DC96" i="1"/>
  <c r="DG96" i="1"/>
  <c r="DK96" i="1"/>
  <c r="DO96" i="1"/>
  <c r="DS96" i="1"/>
  <c r="DW96" i="1"/>
  <c r="C97" i="1"/>
  <c r="G97" i="1"/>
  <c r="K97" i="1"/>
  <c r="O97" i="1"/>
  <c r="S97" i="1"/>
  <c r="W97" i="1"/>
  <c r="AA97" i="1"/>
  <c r="AE97" i="1"/>
  <c r="AI97" i="1"/>
  <c r="AM97" i="1"/>
  <c r="AQ97" i="1"/>
  <c r="AU97" i="1"/>
  <c r="AY97" i="1"/>
  <c r="BC97" i="1"/>
  <c r="BG97" i="1"/>
  <c r="BK97" i="1"/>
  <c r="BO97" i="1"/>
  <c r="BS97" i="1"/>
  <c r="BW97" i="1"/>
  <c r="CA97" i="1"/>
  <c r="CE97" i="1"/>
  <c r="CI97" i="1"/>
  <c r="CM97" i="1"/>
  <c r="CQ97" i="1"/>
  <c r="CU97" i="1"/>
  <c r="CY97" i="1"/>
  <c r="DC97" i="1"/>
  <c r="DG97" i="1"/>
  <c r="DK97" i="1"/>
  <c r="DO97" i="1"/>
  <c r="DS97" i="1"/>
  <c r="DW97" i="1"/>
  <c r="C98" i="1"/>
  <c r="G98" i="1"/>
  <c r="K98" i="1"/>
  <c r="O98" i="1"/>
  <c r="S98" i="1"/>
  <c r="W98" i="1"/>
  <c r="AA98" i="1"/>
  <c r="AE98" i="1"/>
  <c r="AI98" i="1"/>
  <c r="AM98" i="1"/>
  <c r="AQ98" i="1"/>
  <c r="AU98" i="1"/>
  <c r="AY98" i="1"/>
  <c r="BC98" i="1"/>
  <c r="BG98" i="1"/>
  <c r="BK98" i="1"/>
  <c r="BO98" i="1"/>
  <c r="BS98" i="1"/>
  <c r="BW98" i="1"/>
  <c r="CA98" i="1"/>
  <c r="CE98" i="1"/>
  <c r="CI98" i="1"/>
  <c r="CM98" i="1"/>
  <c r="CQ98" i="1"/>
  <c r="CU98" i="1"/>
  <c r="CY98" i="1"/>
  <c r="DC98" i="1"/>
  <c r="DG98" i="1"/>
  <c r="DK98" i="1"/>
  <c r="DO98" i="1"/>
  <c r="DS98" i="1"/>
  <c r="DW98" i="1"/>
  <c r="C99" i="1"/>
  <c r="G99" i="1"/>
  <c r="K99" i="1"/>
  <c r="O99" i="1"/>
  <c r="S99" i="1"/>
  <c r="W99" i="1"/>
  <c r="AA99" i="1"/>
  <c r="AE99" i="1"/>
  <c r="AI99" i="1"/>
  <c r="AM99" i="1"/>
  <c r="AQ99" i="1"/>
  <c r="AU99" i="1"/>
  <c r="AY99" i="1"/>
  <c r="BC99" i="1"/>
  <c r="BG99" i="1"/>
  <c r="BK99" i="1"/>
  <c r="BO99" i="1"/>
  <c r="BS99" i="1"/>
  <c r="BW99" i="1"/>
  <c r="CA99" i="1"/>
  <c r="CE99" i="1"/>
  <c r="CI99" i="1"/>
  <c r="CM99" i="1"/>
  <c r="CQ99" i="1"/>
  <c r="CU99" i="1"/>
  <c r="CY99" i="1"/>
  <c r="DC99" i="1"/>
  <c r="DG99" i="1"/>
  <c r="DK99" i="1"/>
  <c r="DO99" i="1"/>
  <c r="DS99" i="1"/>
  <c r="DW99" i="1"/>
  <c r="C100" i="1"/>
  <c r="G100" i="1"/>
  <c r="K100" i="1"/>
  <c r="O100" i="1"/>
  <c r="S100" i="1"/>
  <c r="W100" i="1"/>
  <c r="AA100" i="1"/>
  <c r="AE100" i="1"/>
  <c r="AI100" i="1"/>
  <c r="AM100" i="1"/>
  <c r="AQ100" i="1"/>
  <c r="AU100" i="1"/>
  <c r="AY100" i="1"/>
  <c r="BC100" i="1"/>
  <c r="BG100" i="1"/>
  <c r="BK100" i="1"/>
  <c r="BO100" i="1"/>
  <c r="BS100" i="1"/>
  <c r="BW100" i="1"/>
  <c r="CA100" i="1"/>
  <c r="CE100" i="1"/>
  <c r="CI100" i="1"/>
  <c r="CM100" i="1"/>
  <c r="CQ100" i="1"/>
  <c r="CU100" i="1"/>
  <c r="CY100" i="1"/>
  <c r="DC100" i="1"/>
  <c r="DG100" i="1"/>
  <c r="DK100" i="1"/>
  <c r="DO100" i="1"/>
  <c r="DS100" i="1"/>
  <c r="DW100" i="1"/>
  <c r="C101" i="1"/>
  <c r="G101" i="1"/>
  <c r="K101" i="1"/>
  <c r="O101" i="1"/>
  <c r="S101" i="1"/>
  <c r="W101" i="1"/>
  <c r="AA101" i="1"/>
  <c r="AE101" i="1"/>
  <c r="AI101" i="1"/>
  <c r="AM101" i="1"/>
  <c r="AQ101" i="1"/>
  <c r="AU101" i="1"/>
  <c r="AY101" i="1"/>
  <c r="BC101" i="1"/>
  <c r="BG101" i="1"/>
  <c r="BK101" i="1"/>
  <c r="BO101" i="1"/>
  <c r="BS101" i="1"/>
  <c r="BW101" i="1"/>
  <c r="CA101" i="1"/>
  <c r="CE101" i="1"/>
  <c r="CI101" i="1"/>
  <c r="CM101" i="1"/>
  <c r="CQ101" i="1"/>
  <c r="CU101" i="1"/>
  <c r="CY101" i="1"/>
  <c r="DC101" i="1"/>
  <c r="DG101" i="1"/>
  <c r="DK101" i="1"/>
  <c r="DO101" i="1"/>
  <c r="DS101" i="1"/>
  <c r="DW101" i="1"/>
  <c r="C102" i="1"/>
  <c r="G102" i="1"/>
  <c r="K102" i="1"/>
  <c r="O102" i="1"/>
  <c r="S102" i="1"/>
  <c r="W102" i="1"/>
  <c r="AA102" i="1"/>
  <c r="AE102" i="1"/>
  <c r="AI102" i="1"/>
  <c r="AM102" i="1"/>
  <c r="AQ102" i="1"/>
  <c r="AU102" i="1"/>
  <c r="AY102" i="1"/>
  <c r="BC102" i="1"/>
  <c r="BG102" i="1"/>
  <c r="BK102" i="1"/>
  <c r="BO102" i="1"/>
  <c r="BS102" i="1"/>
  <c r="BW102" i="1"/>
  <c r="CA102" i="1"/>
  <c r="CE102" i="1"/>
  <c r="CI102" i="1"/>
  <c r="CM102" i="1"/>
  <c r="CQ102" i="1"/>
  <c r="CU102" i="1"/>
  <c r="CY102" i="1"/>
  <c r="DC102" i="1"/>
  <c r="DG102" i="1"/>
  <c r="DK102" i="1"/>
  <c r="DO102" i="1"/>
  <c r="DS102" i="1"/>
  <c r="DW102" i="1"/>
  <c r="C103" i="1"/>
  <c r="G103" i="1"/>
  <c r="K103" i="1"/>
  <c r="O103" i="1"/>
  <c r="S103" i="1"/>
  <c r="W103" i="1"/>
  <c r="AA103" i="1"/>
  <c r="AE103" i="1"/>
  <c r="AI103" i="1"/>
  <c r="AM103" i="1"/>
  <c r="AQ103" i="1"/>
  <c r="AU103" i="1"/>
  <c r="AY103" i="1"/>
  <c r="BC103" i="1"/>
  <c r="BG103" i="1"/>
  <c r="BK103" i="1"/>
  <c r="BO103" i="1"/>
  <c r="BS103" i="1"/>
  <c r="BW103" i="1"/>
  <c r="CA103" i="1"/>
  <c r="CE103" i="1"/>
  <c r="CI103" i="1"/>
  <c r="CM103" i="1"/>
  <c r="CQ103" i="1"/>
  <c r="CU103" i="1"/>
  <c r="CY103" i="1"/>
  <c r="DC103" i="1"/>
  <c r="DG103" i="1"/>
  <c r="DK103" i="1"/>
  <c r="DO103" i="1"/>
  <c r="DS103" i="1"/>
  <c r="DW103" i="1"/>
  <c r="C104" i="1"/>
  <c r="G104" i="1"/>
  <c r="K104" i="1"/>
  <c r="O104" i="1"/>
  <c r="S104" i="1"/>
  <c r="W104" i="1"/>
  <c r="AA104" i="1"/>
  <c r="AE104" i="1"/>
  <c r="AI104" i="1"/>
  <c r="AM104" i="1"/>
  <c r="AQ104" i="1"/>
  <c r="AU104" i="1"/>
  <c r="AY104" i="1"/>
  <c r="BC104" i="1"/>
  <c r="BG104" i="1"/>
  <c r="BK104" i="1"/>
  <c r="BO104" i="1"/>
  <c r="BS104" i="1"/>
  <c r="BW104" i="1"/>
  <c r="CA104" i="1"/>
  <c r="CE104" i="1"/>
  <c r="CI104" i="1"/>
  <c r="CM104" i="1"/>
  <c r="CQ104" i="1"/>
  <c r="CU104" i="1"/>
  <c r="CY104" i="1"/>
  <c r="DC104" i="1"/>
  <c r="DG104" i="1"/>
  <c r="DK104" i="1"/>
  <c r="DO104" i="1"/>
  <c r="DS104" i="1"/>
  <c r="DW104" i="1"/>
  <c r="C105" i="1"/>
  <c r="G105" i="1"/>
  <c r="K105" i="1"/>
  <c r="O105" i="1"/>
  <c r="S105" i="1"/>
  <c r="W105" i="1"/>
  <c r="AA105" i="1"/>
  <c r="AE105" i="1"/>
  <c r="AI105" i="1"/>
  <c r="AM105" i="1"/>
  <c r="AQ105" i="1"/>
  <c r="AU105" i="1"/>
  <c r="AY105" i="1"/>
  <c r="BC105" i="1"/>
  <c r="BG105" i="1"/>
  <c r="BK105" i="1"/>
  <c r="BO105" i="1"/>
  <c r="BS105" i="1"/>
  <c r="BW105" i="1"/>
  <c r="CA105" i="1"/>
  <c r="CE105" i="1"/>
  <c r="CI105" i="1"/>
  <c r="CM105" i="1"/>
  <c r="CQ105" i="1"/>
  <c r="CU105" i="1"/>
  <c r="CY105" i="1"/>
  <c r="DC105" i="1"/>
  <c r="DG105" i="1"/>
  <c r="DK105" i="1"/>
  <c r="DO105" i="1"/>
  <c r="DS105" i="1"/>
  <c r="DW105" i="1"/>
  <c r="C106" i="1"/>
  <c r="G106" i="1"/>
  <c r="K106" i="1"/>
  <c r="O106" i="1"/>
  <c r="S106" i="1"/>
  <c r="W106" i="1"/>
  <c r="AA106" i="1"/>
  <c r="AE106" i="1"/>
  <c r="AI106" i="1"/>
  <c r="AM106" i="1"/>
  <c r="AQ106" i="1"/>
  <c r="AU106" i="1"/>
  <c r="AY106" i="1"/>
  <c r="BC106" i="1"/>
  <c r="BG106" i="1"/>
  <c r="BK106" i="1"/>
  <c r="BO106" i="1"/>
  <c r="BS106" i="1"/>
  <c r="BW106" i="1"/>
  <c r="CA106" i="1"/>
  <c r="CE106" i="1"/>
  <c r="CI106" i="1"/>
  <c r="CM106" i="1"/>
  <c r="CQ106" i="1"/>
  <c r="CU106" i="1"/>
  <c r="CY106" i="1"/>
  <c r="DC106" i="1"/>
  <c r="DG106" i="1"/>
  <c r="DK106" i="1"/>
  <c r="DO106" i="1"/>
  <c r="DS106" i="1"/>
  <c r="DW106" i="1"/>
  <c r="C107" i="1"/>
  <c r="G107" i="1"/>
  <c r="K107" i="1"/>
  <c r="O107" i="1"/>
  <c r="S107" i="1"/>
  <c r="W107" i="1"/>
  <c r="AA107" i="1"/>
  <c r="AE107" i="1"/>
  <c r="AI107" i="1"/>
  <c r="AM107" i="1"/>
  <c r="AQ107" i="1"/>
  <c r="AU107" i="1"/>
  <c r="AY107" i="1"/>
  <c r="BC107" i="1"/>
  <c r="BG107" i="1"/>
  <c r="BK107" i="1"/>
  <c r="BO107" i="1"/>
  <c r="BS107" i="1"/>
  <c r="BW107" i="1"/>
  <c r="CA107" i="1"/>
  <c r="CE107" i="1"/>
  <c r="CI107" i="1"/>
  <c r="CM107" i="1"/>
  <c r="CQ107" i="1"/>
  <c r="CU107" i="1"/>
  <c r="CY107" i="1"/>
  <c r="DC107" i="1"/>
  <c r="DG107" i="1"/>
  <c r="DK107" i="1"/>
  <c r="DO107" i="1"/>
  <c r="DS107" i="1"/>
  <c r="DW107" i="1"/>
  <c r="C108" i="1"/>
  <c r="G108" i="1"/>
  <c r="K108" i="1"/>
  <c r="O108" i="1"/>
  <c r="S108" i="1"/>
  <c r="W108" i="1"/>
  <c r="AA108" i="1"/>
  <c r="AE108" i="1"/>
  <c r="AI108" i="1"/>
  <c r="AM108" i="1"/>
  <c r="AQ108" i="1"/>
  <c r="AU108" i="1"/>
  <c r="AY108" i="1"/>
  <c r="BC108" i="1"/>
  <c r="BG108" i="1"/>
  <c r="BK108" i="1"/>
  <c r="BO108" i="1"/>
  <c r="BS108" i="1"/>
  <c r="BW108" i="1"/>
  <c r="CA108" i="1"/>
  <c r="CE108" i="1"/>
  <c r="CI108" i="1"/>
  <c r="CM108" i="1"/>
  <c r="CQ108" i="1"/>
  <c r="CU108" i="1"/>
  <c r="CY108" i="1"/>
  <c r="DC108" i="1"/>
  <c r="DG108" i="1"/>
  <c r="DK108" i="1"/>
  <c r="DO108" i="1"/>
  <c r="DS108" i="1"/>
  <c r="DW108" i="1"/>
  <c r="C109" i="1"/>
  <c r="G109" i="1"/>
  <c r="K109" i="1"/>
  <c r="O109" i="1"/>
  <c r="S109" i="1"/>
  <c r="W109" i="1"/>
  <c r="AA109" i="1"/>
  <c r="AE109" i="1"/>
  <c r="AI109" i="1"/>
  <c r="AM109" i="1"/>
  <c r="AQ109" i="1"/>
  <c r="AU109" i="1"/>
  <c r="AY109" i="1"/>
  <c r="BC109" i="1"/>
  <c r="BG109" i="1"/>
  <c r="BK109" i="1"/>
  <c r="BO109" i="1"/>
  <c r="BS109" i="1"/>
  <c r="BW109" i="1"/>
  <c r="CA109" i="1"/>
  <c r="CE109" i="1"/>
  <c r="CI109" i="1"/>
  <c r="CM109" i="1"/>
  <c r="CQ109" i="1"/>
  <c r="CU109" i="1"/>
  <c r="CY109" i="1"/>
  <c r="DC109" i="1"/>
  <c r="DG109" i="1"/>
  <c r="DK109" i="1"/>
  <c r="DO109" i="1"/>
  <c r="DS109" i="1"/>
  <c r="DW109" i="1"/>
  <c r="C110" i="1"/>
  <c r="G110" i="1"/>
  <c r="K110" i="1"/>
  <c r="O110" i="1"/>
  <c r="S110" i="1"/>
  <c r="W110" i="1"/>
  <c r="AA110" i="1"/>
  <c r="AE110" i="1"/>
  <c r="AI110" i="1"/>
  <c r="AM110" i="1"/>
  <c r="AQ110" i="1"/>
  <c r="AU110" i="1"/>
  <c r="AY110" i="1"/>
  <c r="BC110" i="1"/>
  <c r="BG110" i="1"/>
  <c r="BK110" i="1"/>
  <c r="BO110" i="1"/>
  <c r="BS110" i="1"/>
  <c r="BW110" i="1"/>
  <c r="CA110" i="1"/>
  <c r="CE110" i="1"/>
  <c r="CI110" i="1"/>
  <c r="CM110" i="1"/>
  <c r="CQ110" i="1"/>
  <c r="CU110" i="1"/>
  <c r="CY110" i="1"/>
  <c r="DC110" i="1"/>
  <c r="DG110" i="1"/>
  <c r="DK110" i="1"/>
  <c r="DO110" i="1"/>
  <c r="DS110" i="1"/>
  <c r="DW110" i="1"/>
  <c r="C111" i="1"/>
  <c r="G111" i="1"/>
  <c r="K111" i="1"/>
  <c r="O111" i="1"/>
  <c r="S111" i="1"/>
  <c r="W111" i="1"/>
  <c r="AA111" i="1"/>
  <c r="AE111" i="1"/>
  <c r="AI111" i="1"/>
  <c r="AM111" i="1"/>
  <c r="AQ111" i="1"/>
  <c r="AU111" i="1"/>
  <c r="AY111" i="1"/>
  <c r="BC111" i="1"/>
  <c r="BG111" i="1"/>
  <c r="BK111" i="1"/>
  <c r="BO111" i="1"/>
  <c r="BS111" i="1"/>
  <c r="BW111" i="1"/>
  <c r="CA111" i="1"/>
  <c r="CE111" i="1"/>
  <c r="CI111" i="1"/>
  <c r="CM111" i="1"/>
  <c r="CQ111" i="1"/>
  <c r="CU111" i="1"/>
  <c r="CY111" i="1"/>
  <c r="DC111" i="1"/>
  <c r="DG111" i="1"/>
  <c r="DK111" i="1"/>
  <c r="DO111" i="1"/>
  <c r="DS111" i="1"/>
  <c r="DW111" i="1"/>
  <c r="C112" i="1"/>
  <c r="G112" i="1"/>
  <c r="K112" i="1"/>
  <c r="O112" i="1"/>
  <c r="S112" i="1"/>
  <c r="W112" i="1"/>
  <c r="AA112" i="1"/>
  <c r="AE112" i="1"/>
  <c r="AI112" i="1"/>
  <c r="AM112" i="1"/>
  <c r="AQ112" i="1"/>
  <c r="AU112" i="1"/>
  <c r="AY112" i="1"/>
  <c r="BC112" i="1"/>
  <c r="BG112" i="1"/>
  <c r="BK112" i="1"/>
  <c r="BO112" i="1"/>
  <c r="BS112" i="1"/>
  <c r="BW112" i="1"/>
  <c r="CA112" i="1"/>
  <c r="CE112" i="1"/>
  <c r="CI112" i="1"/>
  <c r="CM112" i="1"/>
  <c r="CQ112" i="1"/>
  <c r="CU112" i="1"/>
  <c r="CY112" i="1"/>
  <c r="DC112" i="1"/>
  <c r="DG112" i="1"/>
  <c r="DK112" i="1"/>
  <c r="DO112" i="1"/>
  <c r="DS112" i="1"/>
  <c r="DW112" i="1"/>
  <c r="C113" i="1"/>
  <c r="G113" i="1"/>
  <c r="K113" i="1"/>
  <c r="O113" i="1"/>
  <c r="S113" i="1"/>
  <c r="W113" i="1"/>
  <c r="AA113" i="1"/>
  <c r="AE113" i="1"/>
  <c r="AI113" i="1"/>
  <c r="AM113" i="1"/>
  <c r="AQ113" i="1"/>
  <c r="AU113" i="1"/>
  <c r="AY113" i="1"/>
  <c r="BC113" i="1"/>
  <c r="BG113" i="1"/>
  <c r="BK113" i="1"/>
  <c r="BO113" i="1"/>
  <c r="BS113" i="1"/>
  <c r="BW113" i="1"/>
  <c r="CA113" i="1"/>
  <c r="CE113" i="1"/>
  <c r="CI113" i="1"/>
  <c r="CM113" i="1"/>
  <c r="CQ113" i="1"/>
  <c r="CU113" i="1"/>
  <c r="CY113" i="1"/>
  <c r="DC113" i="1"/>
  <c r="DG113" i="1"/>
  <c r="DK113" i="1"/>
  <c r="DO113" i="1"/>
  <c r="DS113" i="1"/>
  <c r="DW113" i="1"/>
  <c r="C114" i="1"/>
  <c r="G114" i="1"/>
  <c r="K114" i="1"/>
  <c r="O114" i="1"/>
  <c r="S114" i="1"/>
  <c r="W114" i="1"/>
  <c r="AA114" i="1"/>
  <c r="AE114" i="1"/>
  <c r="AI114" i="1"/>
  <c r="AM114" i="1"/>
  <c r="AQ114" i="1"/>
  <c r="AU114" i="1"/>
  <c r="AY114" i="1"/>
  <c r="BC114" i="1"/>
  <c r="BG114" i="1"/>
  <c r="BK114" i="1"/>
  <c r="BO114" i="1"/>
  <c r="BS114" i="1"/>
  <c r="BW114" i="1"/>
  <c r="CA114" i="1"/>
  <c r="CE114" i="1"/>
  <c r="CI114" i="1"/>
  <c r="CM114" i="1"/>
  <c r="CQ114" i="1"/>
  <c r="CU114" i="1"/>
  <c r="CY114" i="1"/>
  <c r="DC114" i="1"/>
  <c r="DG114" i="1"/>
  <c r="DK114" i="1"/>
  <c r="DO114" i="1"/>
  <c r="DS114" i="1"/>
  <c r="DW114" i="1"/>
  <c r="C115" i="1"/>
  <c r="G115" i="1"/>
  <c r="K115" i="1"/>
  <c r="O115" i="1"/>
  <c r="S115" i="1"/>
  <c r="W115" i="1"/>
  <c r="AA115" i="1"/>
  <c r="AE115" i="1"/>
  <c r="AI115" i="1"/>
  <c r="AM115" i="1"/>
  <c r="AQ115" i="1"/>
  <c r="AU115" i="1"/>
  <c r="AY115" i="1"/>
  <c r="BC115" i="1"/>
  <c r="BG115" i="1"/>
  <c r="BK115" i="1"/>
  <c r="BO115" i="1"/>
  <c r="BS115" i="1"/>
  <c r="BW115" i="1"/>
  <c r="CA115" i="1"/>
  <c r="CE115" i="1"/>
  <c r="CI115" i="1"/>
  <c r="CM115" i="1"/>
  <c r="CQ115" i="1"/>
  <c r="CU115" i="1"/>
  <c r="CY115" i="1"/>
  <c r="DC115" i="1"/>
  <c r="DG115" i="1"/>
  <c r="DK115" i="1"/>
  <c r="DO115" i="1"/>
  <c r="DS115" i="1"/>
  <c r="DW115" i="1"/>
  <c r="C116" i="1"/>
  <c r="G116" i="1"/>
  <c r="K116" i="1"/>
  <c r="O116" i="1"/>
  <c r="S116" i="1"/>
  <c r="W116" i="1"/>
  <c r="AA116" i="1"/>
  <c r="AE116" i="1"/>
  <c r="AI116" i="1"/>
  <c r="AM116" i="1"/>
  <c r="AQ116" i="1"/>
  <c r="AU116" i="1"/>
  <c r="AY116" i="1"/>
  <c r="BC116" i="1"/>
  <c r="BG116" i="1"/>
  <c r="BK116" i="1"/>
  <c r="BO116" i="1"/>
  <c r="BS116" i="1"/>
  <c r="BW116" i="1"/>
  <c r="CA116" i="1"/>
  <c r="CE116" i="1"/>
  <c r="CI116" i="1"/>
  <c r="CM116" i="1"/>
  <c r="CQ116" i="1"/>
  <c r="CU116" i="1"/>
  <c r="CY116" i="1"/>
  <c r="DC116" i="1"/>
  <c r="DG116" i="1"/>
  <c r="DK116" i="1"/>
  <c r="DO116" i="1"/>
  <c r="DS116" i="1"/>
  <c r="DW116" i="1"/>
  <c r="C117" i="1"/>
  <c r="G117" i="1"/>
  <c r="K117" i="1"/>
  <c r="O117" i="1"/>
  <c r="S117" i="1"/>
  <c r="W117" i="1"/>
  <c r="AA117" i="1"/>
  <c r="AE117" i="1"/>
  <c r="AI117" i="1"/>
  <c r="AM117" i="1"/>
  <c r="AQ117" i="1"/>
  <c r="AU117" i="1"/>
  <c r="AY117" i="1"/>
  <c r="BC117" i="1"/>
  <c r="BG117" i="1"/>
  <c r="BK117" i="1"/>
  <c r="BO117" i="1"/>
  <c r="BS117" i="1"/>
  <c r="BW117" i="1"/>
  <c r="CA117" i="1"/>
  <c r="CE117" i="1"/>
  <c r="CI117" i="1"/>
  <c r="CM117" i="1"/>
  <c r="CQ117" i="1"/>
  <c r="CU117" i="1"/>
  <c r="CY117" i="1"/>
  <c r="DC117" i="1"/>
  <c r="DG117" i="1"/>
  <c r="DK117" i="1"/>
  <c r="DO117" i="1"/>
  <c r="DS117" i="1"/>
  <c r="DW117" i="1"/>
  <c r="C118" i="1"/>
  <c r="G118" i="1"/>
  <c r="K118" i="1"/>
  <c r="O118" i="1"/>
  <c r="S118" i="1"/>
  <c r="W118" i="1"/>
  <c r="AA118" i="1"/>
  <c r="AE118" i="1"/>
  <c r="AI118" i="1"/>
  <c r="AM118" i="1"/>
  <c r="AQ118" i="1"/>
  <c r="AU118" i="1"/>
  <c r="AY118" i="1"/>
  <c r="BC118" i="1"/>
  <c r="BG118" i="1"/>
  <c r="BK118" i="1"/>
  <c r="BO118" i="1"/>
  <c r="BS118" i="1"/>
  <c r="BW118" i="1"/>
  <c r="CA118" i="1"/>
  <c r="CE118" i="1"/>
  <c r="CI118" i="1"/>
  <c r="CM118" i="1"/>
  <c r="CQ118" i="1"/>
  <c r="CU118" i="1"/>
  <c r="CY118" i="1"/>
  <c r="DC118" i="1"/>
  <c r="DG118" i="1"/>
  <c r="DK118" i="1"/>
  <c r="DO118" i="1"/>
  <c r="DS118" i="1"/>
  <c r="DW118" i="1"/>
  <c r="C119" i="1"/>
  <c r="G119" i="1"/>
  <c r="K119" i="1"/>
  <c r="O119" i="1"/>
  <c r="S119" i="1"/>
  <c r="W119" i="1"/>
  <c r="AA119" i="1"/>
  <c r="AE119" i="1"/>
  <c r="AI119" i="1"/>
  <c r="AM119" i="1"/>
  <c r="AQ119" i="1"/>
  <c r="AU119" i="1"/>
  <c r="AY119" i="1"/>
  <c r="BC119" i="1"/>
  <c r="BG119" i="1"/>
  <c r="BK119" i="1"/>
  <c r="BO119" i="1"/>
  <c r="BS119" i="1"/>
  <c r="BW119" i="1"/>
  <c r="CA119" i="1"/>
  <c r="CE119" i="1"/>
  <c r="CI119" i="1"/>
  <c r="CM119" i="1"/>
  <c r="CQ119" i="1"/>
  <c r="CU119" i="1"/>
  <c r="CY119" i="1"/>
  <c r="DC119" i="1"/>
  <c r="DG119" i="1"/>
  <c r="DK119" i="1"/>
  <c r="DO119" i="1"/>
  <c r="DS119" i="1"/>
  <c r="DW119" i="1"/>
  <c r="C120" i="1"/>
  <c r="G120" i="1"/>
  <c r="K120" i="1"/>
  <c r="O120" i="1"/>
  <c r="S120" i="1"/>
  <c r="W120" i="1"/>
  <c r="AA120" i="1"/>
  <c r="AE120" i="1"/>
  <c r="AI120" i="1"/>
  <c r="AM120" i="1"/>
  <c r="AQ120" i="1"/>
  <c r="AU120" i="1"/>
  <c r="AY120" i="1"/>
  <c r="BC120" i="1"/>
  <c r="BG120" i="1"/>
  <c r="BK120" i="1"/>
  <c r="BO120" i="1"/>
  <c r="BS120" i="1"/>
  <c r="BW120" i="1"/>
  <c r="CA120" i="1"/>
  <c r="CE120" i="1"/>
  <c r="CI120" i="1"/>
  <c r="CM120" i="1"/>
  <c r="CQ120" i="1"/>
  <c r="CU120" i="1"/>
  <c r="CY120" i="1"/>
  <c r="DC120" i="1"/>
  <c r="DG120" i="1"/>
  <c r="DK120" i="1"/>
  <c r="DO120" i="1"/>
  <c r="DS120" i="1"/>
  <c r="DW120" i="1"/>
  <c r="C121" i="1"/>
  <c r="G121" i="1"/>
  <c r="K121" i="1"/>
  <c r="O121" i="1"/>
  <c r="S121" i="1"/>
  <c r="W121" i="1"/>
  <c r="AA121" i="1"/>
  <c r="AE121" i="1"/>
  <c r="AI121" i="1"/>
  <c r="AM121" i="1"/>
  <c r="AQ121" i="1"/>
  <c r="AU121" i="1"/>
  <c r="AY121" i="1"/>
  <c r="BC121" i="1"/>
  <c r="BG121" i="1"/>
  <c r="BK121" i="1"/>
  <c r="BO121" i="1"/>
  <c r="BS121" i="1"/>
  <c r="BW121" i="1"/>
  <c r="CA121" i="1"/>
  <c r="CE121" i="1"/>
  <c r="CI121" i="1"/>
  <c r="CM121" i="1"/>
  <c r="CQ121" i="1"/>
  <c r="CU121" i="1"/>
  <c r="CY121" i="1"/>
  <c r="DC121" i="1"/>
  <c r="DG121" i="1"/>
  <c r="DK121" i="1"/>
  <c r="DO121" i="1"/>
  <c r="DS121" i="1"/>
  <c r="DW121" i="1"/>
  <c r="C122" i="1"/>
  <c r="G122" i="1"/>
  <c r="K122" i="1"/>
  <c r="O122" i="1"/>
  <c r="S122" i="1"/>
  <c r="W122" i="1"/>
  <c r="AA122" i="1"/>
  <c r="AE122" i="1"/>
  <c r="AI122" i="1"/>
  <c r="AM122" i="1"/>
  <c r="AQ122" i="1"/>
  <c r="AU122" i="1"/>
  <c r="AY122" i="1"/>
  <c r="BC122" i="1"/>
  <c r="BG122" i="1"/>
  <c r="BK122" i="1"/>
  <c r="BO122" i="1"/>
  <c r="BS122" i="1"/>
  <c r="BW122" i="1"/>
  <c r="CA122" i="1"/>
  <c r="CE122" i="1"/>
  <c r="CI122" i="1"/>
  <c r="CM122" i="1"/>
  <c r="CQ122" i="1"/>
  <c r="CU122" i="1"/>
  <c r="CY122" i="1"/>
  <c r="DC122" i="1"/>
  <c r="DG122" i="1"/>
  <c r="DK122" i="1"/>
  <c r="DO122" i="1"/>
  <c r="DS122" i="1"/>
  <c r="DW122" i="1"/>
  <c r="C123" i="1"/>
  <c r="G123" i="1"/>
  <c r="K123" i="1"/>
  <c r="O123" i="1"/>
  <c r="S123" i="1"/>
  <c r="W123" i="1"/>
  <c r="AA123" i="1"/>
  <c r="AE123" i="1"/>
  <c r="AI123" i="1"/>
  <c r="AM123" i="1"/>
  <c r="AQ123" i="1"/>
  <c r="AU123" i="1"/>
  <c r="AY123" i="1"/>
  <c r="BC123" i="1"/>
  <c r="BG123" i="1"/>
  <c r="BK123" i="1"/>
  <c r="BO123" i="1"/>
  <c r="BS123" i="1"/>
  <c r="BW123" i="1"/>
  <c r="CA123" i="1"/>
  <c r="CE123" i="1"/>
  <c r="CI123" i="1"/>
  <c r="CM123" i="1"/>
  <c r="CQ123" i="1"/>
  <c r="CU123" i="1"/>
  <c r="CY123" i="1"/>
  <c r="DC123" i="1"/>
  <c r="DG123" i="1"/>
  <c r="DK123" i="1"/>
  <c r="DO123" i="1"/>
  <c r="DS123" i="1"/>
  <c r="DW123" i="1"/>
  <c r="C124" i="1"/>
  <c r="G124" i="1"/>
  <c r="K124" i="1"/>
  <c r="O124" i="1"/>
  <c r="S124" i="1"/>
  <c r="W124" i="1"/>
  <c r="AA124" i="1"/>
  <c r="AE124" i="1"/>
  <c r="AI124" i="1"/>
  <c r="AM124" i="1"/>
  <c r="AQ124" i="1"/>
  <c r="AU124" i="1"/>
  <c r="AY124" i="1"/>
  <c r="BC124" i="1"/>
  <c r="BG124" i="1"/>
  <c r="BK124" i="1"/>
  <c r="BO124" i="1"/>
  <c r="BS124" i="1"/>
  <c r="BW124" i="1"/>
  <c r="CA124" i="1"/>
  <c r="CE124" i="1"/>
  <c r="CI124" i="1"/>
  <c r="CM124" i="1"/>
  <c r="CQ124" i="1"/>
  <c r="CU124" i="1"/>
  <c r="CY124" i="1"/>
  <c r="DC124" i="1"/>
  <c r="DG124" i="1"/>
  <c r="DK124" i="1"/>
  <c r="DO124" i="1"/>
  <c r="DS124" i="1"/>
  <c r="DW124" i="1"/>
  <c r="C125" i="1"/>
  <c r="G125" i="1"/>
  <c r="K125" i="1"/>
  <c r="O125" i="1"/>
  <c r="S125" i="1"/>
  <c r="W125" i="1"/>
  <c r="AA125" i="1"/>
  <c r="AE125" i="1"/>
  <c r="AI125" i="1"/>
  <c r="AM125" i="1"/>
  <c r="AQ125" i="1"/>
  <c r="AU125" i="1"/>
  <c r="AY125" i="1"/>
  <c r="BC125" i="1"/>
  <c r="BG125" i="1"/>
  <c r="BK125" i="1"/>
  <c r="BO125" i="1"/>
  <c r="BS125" i="1"/>
  <c r="BW125" i="1"/>
  <c r="CA125" i="1"/>
  <c r="CE125" i="1"/>
  <c r="CI125" i="1"/>
  <c r="CM125" i="1"/>
  <c r="CQ125" i="1"/>
  <c r="CU125" i="1"/>
  <c r="CY125" i="1"/>
  <c r="DC125" i="1"/>
  <c r="DG125" i="1"/>
  <c r="DK125" i="1"/>
  <c r="DO125" i="1"/>
  <c r="DS125" i="1"/>
  <c r="DW125" i="1"/>
  <c r="C126" i="1"/>
  <c r="G126" i="1"/>
  <c r="K126" i="1"/>
  <c r="O126" i="1"/>
  <c r="S126" i="1"/>
  <c r="W126" i="1"/>
  <c r="AA126" i="1"/>
  <c r="AE126" i="1"/>
  <c r="AI126" i="1"/>
  <c r="AM126" i="1"/>
  <c r="AQ126" i="1"/>
  <c r="AU126" i="1"/>
  <c r="AY126" i="1"/>
  <c r="BC126" i="1"/>
  <c r="BG126" i="1"/>
  <c r="BK126" i="1"/>
  <c r="BO126" i="1"/>
  <c r="BS126" i="1"/>
  <c r="BW126" i="1"/>
  <c r="CA126" i="1"/>
  <c r="CE126" i="1"/>
  <c r="CI126" i="1"/>
  <c r="CM126" i="1"/>
  <c r="CQ126" i="1"/>
  <c r="CU126" i="1"/>
  <c r="CY126" i="1"/>
  <c r="DC126" i="1"/>
  <c r="DG126" i="1"/>
  <c r="DK126" i="1"/>
  <c r="DO126" i="1"/>
  <c r="DS126" i="1"/>
  <c r="DW126" i="1"/>
  <c r="C127" i="1"/>
  <c r="G127" i="1"/>
  <c r="K127" i="1"/>
  <c r="O127" i="1"/>
  <c r="S127" i="1"/>
  <c r="W127" i="1"/>
  <c r="AA127" i="1"/>
  <c r="AE127" i="1"/>
  <c r="AI127" i="1"/>
  <c r="AM127" i="1"/>
  <c r="AQ127" i="1"/>
  <c r="AU127" i="1"/>
  <c r="AY127" i="1"/>
  <c r="BC127" i="1"/>
  <c r="BG127" i="1"/>
  <c r="BK127" i="1"/>
  <c r="BO127" i="1"/>
  <c r="BS127" i="1"/>
  <c r="BW127" i="1"/>
  <c r="CA127" i="1"/>
  <c r="CE127" i="1"/>
  <c r="CI127" i="1"/>
  <c r="CM127" i="1"/>
  <c r="CQ127" i="1"/>
  <c r="CU127" i="1"/>
  <c r="CY127" i="1"/>
  <c r="DC127" i="1"/>
  <c r="DG127" i="1"/>
  <c r="DK127" i="1"/>
  <c r="DO127" i="1"/>
  <c r="DS127" i="1"/>
  <c r="DW127" i="1"/>
  <c r="C128" i="1"/>
  <c r="G128" i="1"/>
  <c r="K128" i="1"/>
  <c r="O128" i="1"/>
  <c r="S128" i="1"/>
  <c r="W128" i="1"/>
  <c r="AA128" i="1"/>
  <c r="AE128" i="1"/>
  <c r="AI128" i="1"/>
  <c r="AM128" i="1"/>
  <c r="AQ128" i="1"/>
  <c r="AU128" i="1"/>
  <c r="AY128" i="1"/>
  <c r="BC128" i="1"/>
  <c r="BG128" i="1"/>
  <c r="BK128" i="1"/>
  <c r="BO128" i="1"/>
  <c r="BS128" i="1"/>
  <c r="BW128" i="1"/>
  <c r="CA128" i="1"/>
  <c r="CE128" i="1"/>
  <c r="CI128" i="1"/>
  <c r="CM128" i="1"/>
  <c r="CQ128" i="1"/>
  <c r="CU128" i="1"/>
  <c r="CY128" i="1"/>
  <c r="DC128" i="1"/>
  <c r="DG128" i="1"/>
  <c r="DK128" i="1"/>
  <c r="DO128" i="1"/>
  <c r="DS128" i="1"/>
  <c r="DW128" i="1"/>
  <c r="C129" i="1"/>
  <c r="G129" i="1"/>
  <c r="K129" i="1"/>
  <c r="O129" i="1"/>
  <c r="S129" i="1"/>
  <c r="W129" i="1"/>
  <c r="AA129" i="1"/>
  <c r="AE129" i="1"/>
  <c r="AI129" i="1"/>
  <c r="AM129" i="1"/>
  <c r="AQ129" i="1"/>
  <c r="AU129" i="1"/>
  <c r="AY129" i="1"/>
  <c r="BC129" i="1"/>
  <c r="BG129" i="1"/>
  <c r="BK129" i="1"/>
  <c r="BO129" i="1"/>
  <c r="BS129" i="1"/>
  <c r="BW129" i="1"/>
  <c r="CA129" i="1"/>
  <c r="CE129" i="1"/>
  <c r="CI129" i="1"/>
  <c r="CM129" i="1"/>
  <c r="CQ129" i="1"/>
  <c r="CU129" i="1"/>
  <c r="CY129" i="1"/>
  <c r="DC129" i="1"/>
  <c r="DG129" i="1"/>
  <c r="DK129" i="1"/>
  <c r="DO129" i="1"/>
  <c r="DS129" i="1"/>
  <c r="DW129" i="1"/>
  <c r="C130" i="1"/>
  <c r="G130" i="1"/>
  <c r="K130" i="1"/>
  <c r="O130" i="1"/>
  <c r="S130" i="1"/>
  <c r="W130" i="1"/>
  <c r="AA130" i="1"/>
  <c r="AE130" i="1"/>
  <c r="AI130" i="1"/>
  <c r="AM130" i="1"/>
  <c r="AQ130" i="1"/>
  <c r="AU130" i="1"/>
  <c r="AY130" i="1"/>
  <c r="BC130" i="1"/>
  <c r="BG130" i="1"/>
  <c r="BK130" i="1"/>
  <c r="BO130" i="1"/>
  <c r="BS130" i="1"/>
  <c r="BW130" i="1"/>
  <c r="CA130" i="1"/>
  <c r="CE130" i="1"/>
  <c r="CI130" i="1"/>
  <c r="CM130" i="1"/>
  <c r="CQ130" i="1"/>
  <c r="CU130" i="1"/>
  <c r="CY130" i="1"/>
  <c r="DC130" i="1"/>
  <c r="DG130" i="1"/>
  <c r="DK130" i="1"/>
  <c r="DO130" i="1"/>
  <c r="DS130" i="1"/>
  <c r="DW130" i="1"/>
  <c r="C131" i="1"/>
  <c r="G131" i="1"/>
  <c r="K131" i="1"/>
  <c r="O131" i="1"/>
  <c r="S131" i="1"/>
  <c r="W131" i="1"/>
  <c r="AA131" i="1"/>
  <c r="AE131" i="1"/>
  <c r="AI131" i="1"/>
  <c r="AM131" i="1"/>
  <c r="AQ131" i="1"/>
  <c r="AU131" i="1"/>
  <c r="AY131" i="1"/>
  <c r="BC131" i="1"/>
  <c r="BG131" i="1"/>
  <c r="BK131" i="1"/>
  <c r="BO131" i="1"/>
  <c r="BS131" i="1"/>
  <c r="BW131" i="1"/>
  <c r="CA131" i="1"/>
  <c r="CE131" i="1"/>
  <c r="CI131" i="1"/>
  <c r="CM131" i="1"/>
  <c r="CQ131" i="1"/>
  <c r="CU131" i="1"/>
  <c r="CY131" i="1"/>
  <c r="DC131" i="1"/>
  <c r="DG131" i="1"/>
  <c r="DK131" i="1"/>
  <c r="DO131" i="1"/>
  <c r="DS131" i="1"/>
  <c r="DW131" i="1"/>
  <c r="C132" i="1"/>
  <c r="G132" i="1"/>
  <c r="K132" i="1"/>
  <c r="O132" i="1"/>
  <c r="S132" i="1"/>
  <c r="W132" i="1"/>
  <c r="AA132" i="1"/>
  <c r="AE132" i="1"/>
  <c r="AI132" i="1"/>
  <c r="AM132" i="1"/>
  <c r="AQ132" i="1"/>
  <c r="AU132" i="1"/>
  <c r="AY132" i="1"/>
  <c r="BC132" i="1"/>
  <c r="BG132" i="1"/>
  <c r="BK132" i="1"/>
  <c r="BO132" i="1"/>
  <c r="BS132" i="1"/>
  <c r="BW132" i="1"/>
  <c r="CA132" i="1"/>
  <c r="CE132" i="1"/>
  <c r="CI132" i="1"/>
  <c r="CM132" i="1"/>
  <c r="CQ132" i="1"/>
  <c r="CU132" i="1"/>
  <c r="CY132" i="1"/>
  <c r="DC132" i="1"/>
  <c r="DG132" i="1"/>
  <c r="DK132" i="1"/>
  <c r="DO132" i="1"/>
  <c r="DS132" i="1"/>
  <c r="DW132" i="1"/>
  <c r="C133" i="1"/>
  <c r="G133" i="1"/>
  <c r="K133" i="1"/>
  <c r="O133" i="1"/>
  <c r="S133" i="1"/>
  <c r="W133" i="1"/>
  <c r="AA133" i="1"/>
  <c r="AE133" i="1"/>
  <c r="AI133" i="1"/>
  <c r="AM133" i="1"/>
  <c r="AQ133" i="1"/>
  <c r="AU133" i="1"/>
  <c r="AY133" i="1"/>
  <c r="BC133" i="1"/>
  <c r="BG133" i="1"/>
  <c r="BK133" i="1"/>
  <c r="BO133" i="1"/>
  <c r="BS133" i="1"/>
  <c r="BW133" i="1"/>
  <c r="CA133" i="1"/>
  <c r="CE133" i="1"/>
  <c r="CI133" i="1"/>
  <c r="CM133" i="1"/>
  <c r="CQ133" i="1"/>
  <c r="CU133" i="1"/>
  <c r="CY133" i="1"/>
  <c r="DC133" i="1"/>
  <c r="DG133" i="1"/>
  <c r="DK133" i="1"/>
  <c r="DO133" i="1"/>
  <c r="DS133" i="1"/>
  <c r="DW133" i="1"/>
  <c r="C134" i="1"/>
  <c r="G134" i="1"/>
  <c r="K134" i="1"/>
  <c r="O134" i="1"/>
  <c r="S134" i="1"/>
  <c r="W134" i="1"/>
  <c r="AA134" i="1"/>
  <c r="AE134" i="1"/>
  <c r="AI134" i="1"/>
  <c r="AM134" i="1"/>
  <c r="AQ134" i="1"/>
  <c r="AU134" i="1"/>
  <c r="AY134" i="1"/>
  <c r="BC134" i="1"/>
  <c r="BG134" i="1"/>
  <c r="BK134" i="1"/>
  <c r="BO134" i="1"/>
  <c r="BS134" i="1"/>
  <c r="BW134" i="1"/>
  <c r="CA134" i="1"/>
  <c r="CE134" i="1"/>
  <c r="CI134" i="1"/>
  <c r="CM134" i="1"/>
  <c r="CQ134" i="1"/>
  <c r="CU134" i="1"/>
  <c r="CY134" i="1"/>
  <c r="DC134" i="1"/>
  <c r="DG134" i="1"/>
  <c r="DK134" i="1"/>
  <c r="DO134" i="1"/>
  <c r="DS134" i="1"/>
  <c r="DW134" i="1"/>
  <c r="C135" i="1"/>
  <c r="G135" i="1"/>
  <c r="K135" i="1"/>
  <c r="O135" i="1"/>
  <c r="S135" i="1"/>
  <c r="W135" i="1"/>
  <c r="AA135" i="1"/>
  <c r="AE135" i="1"/>
  <c r="AI135" i="1"/>
  <c r="AM135" i="1"/>
  <c r="AQ135" i="1"/>
  <c r="AU135" i="1"/>
  <c r="AY135" i="1"/>
  <c r="BC135" i="1"/>
  <c r="BG135" i="1"/>
  <c r="BK135" i="1"/>
  <c r="BO135" i="1"/>
  <c r="BS135" i="1"/>
  <c r="BW135" i="1"/>
  <c r="CA135" i="1"/>
  <c r="CE135" i="1"/>
  <c r="CI135" i="1"/>
  <c r="CM135" i="1"/>
  <c r="CQ135" i="1"/>
  <c r="CU135" i="1"/>
  <c r="CY135" i="1"/>
  <c r="DC135" i="1"/>
  <c r="DG135" i="1"/>
  <c r="DK135" i="1"/>
  <c r="DO135" i="1"/>
  <c r="DS135" i="1"/>
  <c r="DW135" i="1"/>
  <c r="C136" i="1"/>
  <c r="G136" i="1"/>
  <c r="K136" i="1"/>
  <c r="O136" i="1"/>
  <c r="S136" i="1"/>
  <c r="W136" i="1"/>
  <c r="AA136" i="1"/>
  <c r="AE136" i="1"/>
  <c r="AI136" i="1"/>
  <c r="AM136" i="1"/>
  <c r="AQ136" i="1"/>
  <c r="AU136" i="1"/>
  <c r="AY136" i="1"/>
  <c r="BC136" i="1"/>
  <c r="BG136" i="1"/>
  <c r="BK136" i="1"/>
  <c r="BO136" i="1"/>
  <c r="BS136" i="1"/>
  <c r="BW136" i="1"/>
  <c r="CA136" i="1"/>
  <c r="CE136" i="1"/>
  <c r="CI136" i="1"/>
  <c r="CM136" i="1"/>
  <c r="CQ136" i="1"/>
  <c r="CU136" i="1"/>
  <c r="CY136" i="1"/>
  <c r="DC136" i="1"/>
  <c r="DG136" i="1"/>
  <c r="DK136" i="1"/>
  <c r="DO136" i="1"/>
  <c r="DS136" i="1"/>
  <c r="DW136" i="1"/>
  <c r="C137" i="1"/>
  <c r="G137" i="1"/>
  <c r="K137" i="1"/>
  <c r="O137" i="1"/>
  <c r="S137" i="1"/>
  <c r="W137" i="1"/>
  <c r="AA137" i="1"/>
  <c r="AE137" i="1"/>
  <c r="AI137" i="1"/>
  <c r="AM137" i="1"/>
  <c r="AQ137" i="1"/>
  <c r="AU137" i="1"/>
  <c r="AY137" i="1"/>
  <c r="BC137" i="1"/>
  <c r="BG137" i="1"/>
  <c r="BK137" i="1"/>
  <c r="BO137" i="1"/>
  <c r="BS137" i="1"/>
  <c r="BW137" i="1"/>
  <c r="CA137" i="1"/>
  <c r="CE137" i="1"/>
  <c r="CI137" i="1"/>
  <c r="CM137" i="1"/>
  <c r="CQ137" i="1"/>
  <c r="CU137" i="1"/>
  <c r="CY137" i="1"/>
  <c r="DC137" i="1"/>
  <c r="DG137" i="1"/>
  <c r="DK137" i="1"/>
  <c r="DO137" i="1"/>
  <c r="DS137" i="1"/>
  <c r="DW137" i="1"/>
  <c r="C138" i="1"/>
  <c r="G138" i="1"/>
  <c r="K138" i="1"/>
  <c r="O138" i="1"/>
  <c r="S138" i="1"/>
  <c r="W138" i="1"/>
  <c r="AA138" i="1"/>
  <c r="AE138" i="1"/>
  <c r="AI138" i="1"/>
  <c r="AM138" i="1"/>
  <c r="AQ138" i="1"/>
  <c r="AU138" i="1"/>
  <c r="AY138" i="1"/>
  <c r="BC138" i="1"/>
  <c r="BG138" i="1"/>
  <c r="BK138" i="1"/>
  <c r="BO138" i="1"/>
  <c r="BS138" i="1"/>
  <c r="BW138" i="1"/>
  <c r="CA138" i="1"/>
  <c r="CE138" i="1"/>
  <c r="CI138" i="1"/>
  <c r="CM138" i="1"/>
  <c r="CQ138" i="1"/>
  <c r="CU138" i="1"/>
  <c r="CY138" i="1"/>
  <c r="DC138" i="1"/>
  <c r="DG138" i="1"/>
  <c r="DK138" i="1"/>
  <c r="DO138" i="1"/>
  <c r="DS138" i="1"/>
  <c r="DW138" i="1"/>
  <c r="C139" i="1"/>
  <c r="G139" i="1"/>
  <c r="K139" i="1"/>
  <c r="O139" i="1"/>
  <c r="S139" i="1"/>
  <c r="W139" i="1"/>
  <c r="AA139" i="1"/>
  <c r="AE139" i="1"/>
  <c r="AI139" i="1"/>
  <c r="AM139" i="1"/>
  <c r="AQ139" i="1"/>
  <c r="AU139" i="1"/>
  <c r="AY139" i="1"/>
  <c r="BC139" i="1"/>
  <c r="BG139" i="1"/>
  <c r="BK139" i="1"/>
  <c r="BO139" i="1"/>
  <c r="BS139" i="1"/>
  <c r="BW139" i="1"/>
  <c r="CA139" i="1"/>
  <c r="CE139" i="1"/>
  <c r="CI139" i="1"/>
  <c r="CM139" i="1"/>
  <c r="CQ139" i="1"/>
  <c r="CU139" i="1"/>
  <c r="CY139" i="1"/>
  <c r="DC139" i="1"/>
  <c r="DG139" i="1"/>
  <c r="DK139" i="1"/>
  <c r="DO139" i="1"/>
  <c r="DS139" i="1"/>
  <c r="DW139" i="1"/>
  <c r="C140" i="1"/>
  <c r="G140" i="1"/>
  <c r="K140" i="1"/>
  <c r="O140" i="1"/>
  <c r="S140" i="1"/>
  <c r="W140" i="1"/>
  <c r="AA140" i="1"/>
  <c r="AE140" i="1"/>
  <c r="AI140" i="1"/>
  <c r="AM140" i="1"/>
  <c r="AQ140" i="1"/>
  <c r="AU140" i="1"/>
  <c r="AY140" i="1"/>
  <c r="BC140" i="1"/>
  <c r="BG140" i="1"/>
  <c r="BK140" i="1"/>
  <c r="BO140" i="1"/>
  <c r="BS140" i="1"/>
  <c r="BW140" i="1"/>
  <c r="CA140" i="1"/>
  <c r="CE140" i="1"/>
  <c r="CI140" i="1"/>
  <c r="CM140" i="1"/>
  <c r="CQ140" i="1"/>
  <c r="CU140" i="1"/>
  <c r="CY140" i="1"/>
  <c r="DC140" i="1"/>
  <c r="DG140" i="1"/>
  <c r="DK140" i="1"/>
  <c r="DO140" i="1"/>
  <c r="DS140" i="1"/>
  <c r="DW140" i="1"/>
  <c r="C141" i="1"/>
  <c r="G141" i="1"/>
  <c r="K141" i="1"/>
  <c r="O141" i="1"/>
  <c r="S141" i="1"/>
  <c r="W141" i="1"/>
  <c r="AA141" i="1"/>
  <c r="AE141" i="1"/>
  <c r="AI141" i="1"/>
  <c r="AM141" i="1"/>
  <c r="AQ141" i="1"/>
  <c r="AU141" i="1"/>
  <c r="AY141" i="1"/>
  <c r="BC141" i="1"/>
  <c r="BG141" i="1"/>
  <c r="BK141" i="1"/>
  <c r="BO141" i="1"/>
  <c r="BS141" i="1"/>
  <c r="BW141" i="1"/>
  <c r="CA141" i="1"/>
  <c r="CE141" i="1"/>
  <c r="CI141" i="1"/>
  <c r="CM141" i="1"/>
  <c r="CQ141" i="1"/>
  <c r="CU141" i="1"/>
  <c r="CY141" i="1"/>
  <c r="DC141" i="1"/>
  <c r="DG141" i="1"/>
  <c r="DK141" i="1"/>
  <c r="DO141" i="1"/>
  <c r="DS141" i="1"/>
  <c r="DW141" i="1"/>
  <c r="C142" i="1"/>
  <c r="G142" i="1"/>
  <c r="K142" i="1"/>
  <c r="O142" i="1"/>
  <c r="S142" i="1"/>
  <c r="W142" i="1"/>
  <c r="AA142" i="1"/>
  <c r="AE142" i="1"/>
  <c r="AI142" i="1"/>
  <c r="AM142" i="1"/>
  <c r="AQ142" i="1"/>
  <c r="AU142" i="1"/>
  <c r="AY142" i="1"/>
  <c r="BC142" i="1"/>
  <c r="BG142" i="1"/>
  <c r="BK142" i="1"/>
  <c r="BO142" i="1"/>
  <c r="BS142" i="1"/>
  <c r="BW142" i="1"/>
  <c r="CA142" i="1"/>
  <c r="CE142" i="1"/>
  <c r="CI142" i="1"/>
  <c r="CM142" i="1"/>
  <c r="CQ142" i="1"/>
  <c r="CU142" i="1"/>
  <c r="CY142" i="1"/>
  <c r="DC142" i="1"/>
  <c r="DG142" i="1"/>
  <c r="DK142" i="1"/>
  <c r="DO142" i="1"/>
  <c r="DS142" i="1"/>
  <c r="DW142" i="1"/>
  <c r="C143" i="1"/>
  <c r="G143" i="1"/>
  <c r="EO89" i="1"/>
  <c r="EH119" i="1"/>
  <c r="EH135" i="1"/>
  <c r="EH151" i="1"/>
  <c r="EH167" i="1"/>
  <c r="EO181" i="1"/>
  <c r="EO189" i="1"/>
  <c r="EO197" i="1"/>
  <c r="EO205" i="1"/>
  <c r="EO213" i="1"/>
  <c r="EC221" i="1"/>
  <c r="EK225" i="1"/>
  <c r="EK229" i="1"/>
  <c r="EK233" i="1"/>
  <c r="EK237" i="1"/>
  <c r="EK241" i="1"/>
  <c r="EK245" i="1"/>
  <c r="EK249" i="1"/>
  <c r="EK253" i="1"/>
  <c r="AR3" i="1"/>
  <c r="DL3" i="1"/>
  <c r="AZ4" i="1"/>
  <c r="DL4" i="1"/>
  <c r="AZ5" i="1"/>
  <c r="DL5" i="1"/>
  <c r="AZ6" i="1"/>
  <c r="DL6" i="1"/>
  <c r="AZ7" i="1"/>
  <c r="DL7" i="1"/>
  <c r="AZ8" i="1"/>
  <c r="DL8" i="1"/>
  <c r="AZ9" i="1"/>
  <c r="DL9" i="1"/>
  <c r="AZ10" i="1"/>
  <c r="DL10" i="1"/>
  <c r="AZ11" i="1"/>
  <c r="DL11" i="1"/>
  <c r="AZ12" i="1"/>
  <c r="DL12" i="1"/>
  <c r="AZ13" i="1"/>
  <c r="DL13" i="1"/>
  <c r="AZ14" i="1"/>
  <c r="CU14" i="1"/>
  <c r="I15" i="1"/>
  <c r="AO15" i="1"/>
  <c r="BU15" i="1"/>
  <c r="DA15" i="1"/>
  <c r="I16" i="1"/>
  <c r="AO16" i="1"/>
  <c r="BU16" i="1"/>
  <c r="DA16" i="1"/>
  <c r="I17" i="1"/>
  <c r="AO17" i="1"/>
  <c r="BU17" i="1"/>
  <c r="DA17" i="1"/>
  <c r="I18" i="1"/>
  <c r="AO18" i="1"/>
  <c r="BU18" i="1"/>
  <c r="DA18" i="1"/>
  <c r="I19" i="1"/>
  <c r="AO19" i="1"/>
  <c r="BU19" i="1"/>
  <c r="DA19" i="1"/>
  <c r="I20" i="1"/>
  <c r="AO20" i="1"/>
  <c r="BU20" i="1"/>
  <c r="DA20" i="1"/>
  <c r="I21" i="1"/>
  <c r="AO21" i="1"/>
  <c r="BU21" i="1"/>
  <c r="DA21" i="1"/>
  <c r="I22" i="1"/>
  <c r="AO22" i="1"/>
  <c r="BU22" i="1"/>
  <c r="DA22" i="1"/>
  <c r="I23" i="1"/>
  <c r="AO23" i="1"/>
  <c r="BU23" i="1"/>
  <c r="DA23" i="1"/>
  <c r="I24" i="1"/>
  <c r="AO24" i="1"/>
  <c r="BU24" i="1"/>
  <c r="DA24" i="1"/>
  <c r="I25" i="1"/>
  <c r="AO25" i="1"/>
  <c r="BR25" i="1"/>
  <c r="CN25" i="1"/>
  <c r="DI25" i="1"/>
  <c r="F26" i="1"/>
  <c r="AB26" i="1"/>
  <c r="AR26" i="1"/>
  <c r="BH26" i="1"/>
  <c r="BX26" i="1"/>
  <c r="CN26" i="1"/>
  <c r="DD26" i="1"/>
  <c r="DT26" i="1"/>
  <c r="L27" i="1"/>
  <c r="AB27" i="1"/>
  <c r="AR27" i="1"/>
  <c r="BH27" i="1"/>
  <c r="BX27" i="1"/>
  <c r="CN27" i="1"/>
  <c r="DD27" i="1"/>
  <c r="DT27" i="1"/>
  <c r="L28" i="1"/>
  <c r="AB28" i="1"/>
  <c r="AR28" i="1"/>
  <c r="BH28" i="1"/>
  <c r="BX28" i="1"/>
  <c r="CN28" i="1"/>
  <c r="DD28" i="1"/>
  <c r="DT28" i="1"/>
  <c r="L29" i="1"/>
  <c r="AB29" i="1"/>
  <c r="AR29" i="1"/>
  <c r="BH29" i="1"/>
  <c r="BX29" i="1"/>
  <c r="CN29" i="1"/>
  <c r="DD29" i="1"/>
  <c r="DT29" i="1"/>
  <c r="L30" i="1"/>
  <c r="AB30" i="1"/>
  <c r="AR30" i="1"/>
  <c r="BH30" i="1"/>
  <c r="BX30" i="1"/>
  <c r="CN30" i="1"/>
  <c r="DD30" i="1"/>
  <c r="DT30" i="1"/>
  <c r="L31" i="1"/>
  <c r="AB31" i="1"/>
  <c r="AR31" i="1"/>
  <c r="BH31" i="1"/>
  <c r="BX31" i="1"/>
  <c r="CN31" i="1"/>
  <c r="DD31" i="1"/>
  <c r="DT31" i="1"/>
  <c r="L32" i="1"/>
  <c r="AB32" i="1"/>
  <c r="AR32" i="1"/>
  <c r="BH32" i="1"/>
  <c r="BX32" i="1"/>
  <c r="CN32" i="1"/>
  <c r="DD32" i="1"/>
  <c r="DT32" i="1"/>
  <c r="L33" i="1"/>
  <c r="AB33" i="1"/>
  <c r="AR33" i="1"/>
  <c r="BH33" i="1"/>
  <c r="BX33" i="1"/>
  <c r="CN33" i="1"/>
  <c r="DD33" i="1"/>
  <c r="DT33" i="1"/>
  <c r="L34" i="1"/>
  <c r="AB34" i="1"/>
  <c r="AR34" i="1"/>
  <c r="BH34" i="1"/>
  <c r="BX34" i="1"/>
  <c r="CN34" i="1"/>
  <c r="DD34" i="1"/>
  <c r="DT34" i="1"/>
  <c r="L35" i="1"/>
  <c r="AB35" i="1"/>
  <c r="AR35" i="1"/>
  <c r="BH35" i="1"/>
  <c r="BX35" i="1"/>
  <c r="CN35" i="1"/>
  <c r="DD35" i="1"/>
  <c r="DT35" i="1"/>
  <c r="L36" i="1"/>
  <c r="AB36" i="1"/>
  <c r="AR36" i="1"/>
  <c r="BH36" i="1"/>
  <c r="BX36" i="1"/>
  <c r="CN36" i="1"/>
  <c r="DD36" i="1"/>
  <c r="DT36" i="1"/>
  <c r="L37" i="1"/>
  <c r="AB37" i="1"/>
  <c r="AR37" i="1"/>
  <c r="BH37" i="1"/>
  <c r="BX37" i="1"/>
  <c r="CN37" i="1"/>
  <c r="DD37" i="1"/>
  <c r="DT37" i="1"/>
  <c r="L38" i="1"/>
  <c r="AB38" i="1"/>
  <c r="AR38" i="1"/>
  <c r="BH38" i="1"/>
  <c r="BX38" i="1"/>
  <c r="CN38" i="1"/>
  <c r="DD38" i="1"/>
  <c r="DT38" i="1"/>
  <c r="L39" i="1"/>
  <c r="AB39" i="1"/>
  <c r="AR39" i="1"/>
  <c r="BH39" i="1"/>
  <c r="BX39" i="1"/>
  <c r="CN39" i="1"/>
  <c r="DD39" i="1"/>
  <c r="DT39" i="1"/>
  <c r="L40" i="1"/>
  <c r="AB40" i="1"/>
  <c r="AR40" i="1"/>
  <c r="BH40" i="1"/>
  <c r="BX40" i="1"/>
  <c r="CN40" i="1"/>
  <c r="DD40" i="1"/>
  <c r="DT40" i="1"/>
  <c r="L41" i="1"/>
  <c r="AB41" i="1"/>
  <c r="AR41" i="1"/>
  <c r="BH41" i="1"/>
  <c r="BX41" i="1"/>
  <c r="CN41" i="1"/>
  <c r="DD41" i="1"/>
  <c r="DT41" i="1"/>
  <c r="L42" i="1"/>
  <c r="AB42" i="1"/>
  <c r="AR42" i="1"/>
  <c r="BH42" i="1"/>
  <c r="BX42" i="1"/>
  <c r="CN42" i="1"/>
  <c r="DD42" i="1"/>
  <c r="DT42" i="1"/>
  <c r="L43" i="1"/>
  <c r="AB43" i="1"/>
  <c r="AR43" i="1"/>
  <c r="BH43" i="1"/>
  <c r="BX43" i="1"/>
  <c r="CN43" i="1"/>
  <c r="DD43" i="1"/>
  <c r="DT43" i="1"/>
  <c r="L44" i="1"/>
  <c r="AB44" i="1"/>
  <c r="AR44" i="1"/>
  <c r="BH44" i="1"/>
  <c r="BX44" i="1"/>
  <c r="CN44" i="1"/>
  <c r="DD44" i="1"/>
  <c r="DT44" i="1"/>
  <c r="L45" i="1"/>
  <c r="AB45" i="1"/>
  <c r="AR45" i="1"/>
  <c r="BH45" i="1"/>
  <c r="BX45" i="1"/>
  <c r="CN45" i="1"/>
  <c r="DD45" i="1"/>
  <c r="DT45" i="1"/>
  <c r="L46" i="1"/>
  <c r="AB46" i="1"/>
  <c r="AR46" i="1"/>
  <c r="BH46" i="1"/>
  <c r="BX46" i="1"/>
  <c r="CN46" i="1"/>
  <c r="DD46" i="1"/>
  <c r="DT46" i="1"/>
  <c r="L47" i="1"/>
  <c r="AB47" i="1"/>
  <c r="AR47" i="1"/>
  <c r="BH47" i="1"/>
  <c r="BX47" i="1"/>
  <c r="CN47" i="1"/>
  <c r="DD47" i="1"/>
  <c r="DT47" i="1"/>
  <c r="L48" i="1"/>
  <c r="AB48" i="1"/>
  <c r="AR48" i="1"/>
  <c r="BH48" i="1"/>
  <c r="BX48" i="1"/>
  <c r="CN48" i="1"/>
  <c r="DD48" i="1"/>
  <c r="DT48" i="1"/>
  <c r="L49" i="1"/>
  <c r="AB49" i="1"/>
  <c r="AR49" i="1"/>
  <c r="BH49" i="1"/>
  <c r="BX49" i="1"/>
  <c r="CN49" i="1"/>
  <c r="DD49" i="1"/>
  <c r="DT49" i="1"/>
  <c r="L50" i="1"/>
  <c r="AB50" i="1"/>
  <c r="AR50" i="1"/>
  <c r="BH50" i="1"/>
  <c r="BX50" i="1"/>
  <c r="CN50" i="1"/>
  <c r="DD50" i="1"/>
  <c r="DT50" i="1"/>
  <c r="L51" i="1"/>
  <c r="AB51" i="1"/>
  <c r="AR51" i="1"/>
  <c r="BH51" i="1"/>
  <c r="BX51" i="1"/>
  <c r="CN51" i="1"/>
  <c r="DD51" i="1"/>
  <c r="DT51" i="1"/>
  <c r="L52" i="1"/>
  <c r="AB52" i="1"/>
  <c r="AR52" i="1"/>
  <c r="BH52" i="1"/>
  <c r="BX52" i="1"/>
  <c r="CN52" i="1"/>
  <c r="DD52" i="1"/>
  <c r="DT52" i="1"/>
  <c r="L53" i="1"/>
  <c r="AB53" i="1"/>
  <c r="AR53" i="1"/>
  <c r="BH53" i="1"/>
  <c r="BX53" i="1"/>
  <c r="CN53" i="1"/>
  <c r="DD53" i="1"/>
  <c r="DT53" i="1"/>
  <c r="L54" i="1"/>
  <c r="AB54" i="1"/>
  <c r="AR54" i="1"/>
  <c r="BH54" i="1"/>
  <c r="BX54" i="1"/>
  <c r="CN54" i="1"/>
  <c r="DD54" i="1"/>
  <c r="DT54" i="1"/>
  <c r="L55" i="1"/>
  <c r="AB55" i="1"/>
  <c r="AR55" i="1"/>
  <c r="BH55" i="1"/>
  <c r="BX55" i="1"/>
  <c r="CN55" i="1"/>
  <c r="DD55" i="1"/>
  <c r="DT55" i="1"/>
  <c r="L56" i="1"/>
  <c r="AB56" i="1"/>
  <c r="AR56" i="1"/>
  <c r="BH56" i="1"/>
  <c r="BX56" i="1"/>
  <c r="CN56" i="1"/>
  <c r="DD56" i="1"/>
  <c r="DT56" i="1"/>
  <c r="L57" i="1"/>
  <c r="AB57" i="1"/>
  <c r="AR57" i="1"/>
  <c r="BH57" i="1"/>
  <c r="BX57" i="1"/>
  <c r="CK57" i="1"/>
  <c r="CS57" i="1"/>
  <c r="DA57" i="1"/>
  <c r="DI57" i="1"/>
  <c r="DQ57" i="1"/>
  <c r="DY57" i="1"/>
  <c r="I58" i="1"/>
  <c r="Q58" i="1"/>
  <c r="Y58" i="1"/>
  <c r="AG58" i="1"/>
  <c r="AO58" i="1"/>
  <c r="AW58" i="1"/>
  <c r="BE58" i="1"/>
  <c r="BM58" i="1"/>
  <c r="BU58" i="1"/>
  <c r="CC58" i="1"/>
  <c r="CK58" i="1"/>
  <c r="CS58" i="1"/>
  <c r="DA58" i="1"/>
  <c r="DI58" i="1"/>
  <c r="DQ58" i="1"/>
  <c r="DY58" i="1"/>
  <c r="I59" i="1"/>
  <c r="Q59" i="1"/>
  <c r="Y59" i="1"/>
  <c r="AG59" i="1"/>
  <c r="AO59" i="1"/>
  <c r="AW59" i="1"/>
  <c r="BE59" i="1"/>
  <c r="BM59" i="1"/>
  <c r="BU59" i="1"/>
  <c r="CC59" i="1"/>
  <c r="CK59" i="1"/>
  <c r="CS59" i="1"/>
  <c r="DA59" i="1"/>
  <c r="DI59" i="1"/>
  <c r="DQ59" i="1"/>
  <c r="DY59" i="1"/>
  <c r="I60" i="1"/>
  <c r="Q60" i="1"/>
  <c r="Y60" i="1"/>
  <c r="AG60" i="1"/>
  <c r="AO60" i="1"/>
  <c r="AW60" i="1"/>
  <c r="BE60" i="1"/>
  <c r="BM60" i="1"/>
  <c r="BU60" i="1"/>
  <c r="CC60" i="1"/>
  <c r="CK60" i="1"/>
  <c r="CS60" i="1"/>
  <c r="DA60" i="1"/>
  <c r="DI60" i="1"/>
  <c r="DQ60" i="1"/>
  <c r="DY60" i="1"/>
  <c r="I61" i="1"/>
  <c r="Q61" i="1"/>
  <c r="Y61" i="1"/>
  <c r="AG61" i="1"/>
  <c r="AO61" i="1"/>
  <c r="AW61" i="1"/>
  <c r="BE61" i="1"/>
  <c r="BM61" i="1"/>
  <c r="BU61" i="1"/>
  <c r="CC61" i="1"/>
  <c r="CK61" i="1"/>
  <c r="CS61" i="1"/>
  <c r="DA61" i="1"/>
  <c r="DI61" i="1"/>
  <c r="DQ61" i="1"/>
  <c r="DY61" i="1"/>
  <c r="I62" i="1"/>
  <c r="Q62" i="1"/>
  <c r="Y62" i="1"/>
  <c r="AG62" i="1"/>
  <c r="AO62" i="1"/>
  <c r="AW62" i="1"/>
  <c r="BE62" i="1"/>
  <c r="BM62" i="1"/>
  <c r="BU62" i="1"/>
  <c r="CC62" i="1"/>
  <c r="CK62" i="1"/>
  <c r="CS62" i="1"/>
  <c r="DA62" i="1"/>
  <c r="DI62" i="1"/>
  <c r="DQ62" i="1"/>
  <c r="DY62" i="1"/>
  <c r="I63" i="1"/>
  <c r="Q63" i="1"/>
  <c r="Y63" i="1"/>
  <c r="AG63" i="1"/>
  <c r="AO63" i="1"/>
  <c r="AW63" i="1"/>
  <c r="BE63" i="1"/>
  <c r="BM63" i="1"/>
  <c r="BU63" i="1"/>
  <c r="CC63" i="1"/>
  <c r="CK63" i="1"/>
  <c r="CS63" i="1"/>
  <c r="DA63" i="1"/>
  <c r="DI63" i="1"/>
  <c r="DQ63" i="1"/>
  <c r="DY63" i="1"/>
  <c r="I64" i="1"/>
  <c r="Q64" i="1"/>
  <c r="Y64" i="1"/>
  <c r="AG64" i="1"/>
  <c r="AO64" i="1"/>
  <c r="AW64" i="1"/>
  <c r="BE64" i="1"/>
  <c r="BM64" i="1"/>
  <c r="BU64" i="1"/>
  <c r="CC64" i="1"/>
  <c r="CK64" i="1"/>
  <c r="CS64" i="1"/>
  <c r="DA64" i="1"/>
  <c r="DI64" i="1"/>
  <c r="DQ64" i="1"/>
  <c r="DY64" i="1"/>
  <c r="I65" i="1"/>
  <c r="Q65" i="1"/>
  <c r="Y65" i="1"/>
  <c r="AG65" i="1"/>
  <c r="AO65" i="1"/>
  <c r="AW65" i="1"/>
  <c r="BE65" i="1"/>
  <c r="BM65" i="1"/>
  <c r="BU65" i="1"/>
  <c r="CC65" i="1"/>
  <c r="CK65" i="1"/>
  <c r="CS65" i="1"/>
  <c r="DA65" i="1"/>
  <c r="DI65" i="1"/>
  <c r="DQ65" i="1"/>
  <c r="DY65" i="1"/>
  <c r="I66" i="1"/>
  <c r="Q66" i="1"/>
  <c r="Y66" i="1"/>
  <c r="AG66" i="1"/>
  <c r="AO66" i="1"/>
  <c r="AW66" i="1"/>
  <c r="BE66" i="1"/>
  <c r="BM66" i="1"/>
  <c r="BU66" i="1"/>
  <c r="CC66" i="1"/>
  <c r="CK66" i="1"/>
  <c r="CS66" i="1"/>
  <c r="DA66" i="1"/>
  <c r="DI66" i="1"/>
  <c r="DQ66" i="1"/>
  <c r="DY66" i="1"/>
  <c r="I67" i="1"/>
  <c r="Q67" i="1"/>
  <c r="Y67" i="1"/>
  <c r="AG67" i="1"/>
  <c r="AO67" i="1"/>
  <c r="AW67" i="1"/>
  <c r="BE67" i="1"/>
  <c r="BM67" i="1"/>
  <c r="BU67" i="1"/>
  <c r="CC67" i="1"/>
  <c r="CK67" i="1"/>
  <c r="CS67" i="1"/>
  <c r="DA67" i="1"/>
  <c r="DI67" i="1"/>
  <c r="DQ67" i="1"/>
  <c r="DY67" i="1"/>
  <c r="I68" i="1"/>
  <c r="Q68" i="1"/>
  <c r="Y68" i="1"/>
  <c r="AG68" i="1"/>
  <c r="AO68" i="1"/>
  <c r="AW68" i="1"/>
  <c r="BE68" i="1"/>
  <c r="BM68" i="1"/>
  <c r="BU68" i="1"/>
  <c r="CC68" i="1"/>
  <c r="CK68" i="1"/>
  <c r="CS68" i="1"/>
  <c r="DA68" i="1"/>
  <c r="DI68" i="1"/>
  <c r="DQ68" i="1"/>
  <c r="DY68" i="1"/>
  <c r="I69" i="1"/>
  <c r="Q69" i="1"/>
  <c r="Y69" i="1"/>
  <c r="AG69" i="1"/>
  <c r="AO69" i="1"/>
  <c r="AW69" i="1"/>
  <c r="BE69" i="1"/>
  <c r="BM69" i="1"/>
  <c r="BU69" i="1"/>
  <c r="CC69" i="1"/>
  <c r="CK69" i="1"/>
  <c r="CS69" i="1"/>
  <c r="DA69" i="1"/>
  <c r="DI69" i="1"/>
  <c r="DQ69" i="1"/>
  <c r="DY69" i="1"/>
  <c r="I70" i="1"/>
  <c r="Q70" i="1"/>
  <c r="Y70" i="1"/>
  <c r="AG70" i="1"/>
  <c r="AO70" i="1"/>
  <c r="AW70" i="1"/>
  <c r="BE70" i="1"/>
  <c r="BM70" i="1"/>
  <c r="BU70" i="1"/>
  <c r="CC70" i="1"/>
  <c r="CK70" i="1"/>
  <c r="CS70" i="1"/>
  <c r="DA70" i="1"/>
  <c r="DI70" i="1"/>
  <c r="DQ70" i="1"/>
  <c r="DY70" i="1"/>
  <c r="I71" i="1"/>
  <c r="Q71" i="1"/>
  <c r="Y71" i="1"/>
  <c r="AG71" i="1"/>
  <c r="AO71" i="1"/>
  <c r="AW71" i="1"/>
  <c r="BE71" i="1"/>
  <c r="BM71" i="1"/>
  <c r="BU71" i="1"/>
  <c r="CC71" i="1"/>
  <c r="CK71" i="1"/>
  <c r="CS71" i="1"/>
  <c r="DA71" i="1"/>
  <c r="DI71" i="1"/>
  <c r="DQ71" i="1"/>
  <c r="DY71" i="1"/>
  <c r="I72" i="1"/>
  <c r="Q72" i="1"/>
  <c r="Y72" i="1"/>
  <c r="AG72" i="1"/>
  <c r="AO72" i="1"/>
  <c r="AW72" i="1"/>
  <c r="BE72" i="1"/>
  <c r="BM72" i="1"/>
  <c r="BU72" i="1"/>
  <c r="CC72" i="1"/>
  <c r="CK72" i="1"/>
  <c r="CS72" i="1"/>
  <c r="DA72" i="1"/>
  <c r="DI72" i="1"/>
  <c r="DQ72" i="1"/>
  <c r="DY72" i="1"/>
  <c r="I73" i="1"/>
  <c r="Q73" i="1"/>
  <c r="Y73" i="1"/>
  <c r="AG73" i="1"/>
  <c r="AO73" i="1"/>
  <c r="AW73" i="1"/>
  <c r="BE73" i="1"/>
  <c r="BM73" i="1"/>
  <c r="BU73" i="1"/>
  <c r="CC73" i="1"/>
  <c r="CK73" i="1"/>
  <c r="CS73" i="1"/>
  <c r="DA73" i="1"/>
  <c r="DI73" i="1"/>
  <c r="DQ73" i="1"/>
  <c r="DY73" i="1"/>
  <c r="I74" i="1"/>
  <c r="Q74" i="1"/>
  <c r="Y74" i="1"/>
  <c r="AG74" i="1"/>
  <c r="AO74" i="1"/>
  <c r="AW74" i="1"/>
  <c r="BE74" i="1"/>
  <c r="BM74" i="1"/>
  <c r="BU74" i="1"/>
  <c r="CC74" i="1"/>
  <c r="CK74" i="1"/>
  <c r="CS74" i="1"/>
  <c r="DA74" i="1"/>
  <c r="DI74" i="1"/>
  <c r="DQ74" i="1"/>
  <c r="DY74" i="1"/>
  <c r="I75" i="1"/>
  <c r="Q75" i="1"/>
  <c r="Y75" i="1"/>
  <c r="AG75" i="1"/>
  <c r="AO75" i="1"/>
  <c r="AW75" i="1"/>
  <c r="BE75" i="1"/>
  <c r="BM75" i="1"/>
  <c r="BU75" i="1"/>
  <c r="CC75" i="1"/>
  <c r="CK75" i="1"/>
  <c r="CS75" i="1"/>
  <c r="DA75" i="1"/>
  <c r="DI75" i="1"/>
  <c r="DQ75" i="1"/>
  <c r="DY75" i="1"/>
  <c r="I76" i="1"/>
  <c r="Q76" i="1"/>
  <c r="Y76" i="1"/>
  <c r="AG76" i="1"/>
  <c r="AO76" i="1"/>
  <c r="AW76" i="1"/>
  <c r="BE76" i="1"/>
  <c r="BM76" i="1"/>
  <c r="BU76" i="1"/>
  <c r="CC76" i="1"/>
  <c r="CK76" i="1"/>
  <c r="CS76" i="1"/>
  <c r="DA76" i="1"/>
  <c r="DI76" i="1"/>
  <c r="DQ76" i="1"/>
  <c r="DY76" i="1"/>
  <c r="I77" i="1"/>
  <c r="Q77" i="1"/>
  <c r="Y77" i="1"/>
  <c r="AG77" i="1"/>
  <c r="AO77" i="1"/>
  <c r="AW77" i="1"/>
  <c r="BE77" i="1"/>
  <c r="BM77" i="1"/>
  <c r="BU77" i="1"/>
  <c r="CC77" i="1"/>
  <c r="CK77" i="1"/>
  <c r="CS77" i="1"/>
  <c r="DA77" i="1"/>
  <c r="DI77" i="1"/>
  <c r="DQ77" i="1"/>
  <c r="DY77" i="1"/>
  <c r="I78" i="1"/>
  <c r="Q78" i="1"/>
  <c r="Y78" i="1"/>
  <c r="AG78" i="1"/>
  <c r="AO78" i="1"/>
  <c r="AW78" i="1"/>
  <c r="BE78" i="1"/>
  <c r="BM78" i="1"/>
  <c r="BU78" i="1"/>
  <c r="CC78" i="1"/>
  <c r="CK78" i="1"/>
  <c r="CS78" i="1"/>
  <c r="DA78" i="1"/>
  <c r="DI78" i="1"/>
  <c r="DQ78" i="1"/>
  <c r="DY78" i="1"/>
  <c r="F79" i="1"/>
  <c r="L79" i="1"/>
  <c r="Q79" i="1"/>
  <c r="V79" i="1"/>
  <c r="AB79" i="1"/>
  <c r="AG79" i="1"/>
  <c r="AL79" i="1"/>
  <c r="AP79" i="1"/>
  <c r="AT79" i="1"/>
  <c r="AX79" i="1"/>
  <c r="BB79" i="1"/>
  <c r="BF79" i="1"/>
  <c r="BJ79" i="1"/>
  <c r="BN79" i="1"/>
  <c r="BR79" i="1"/>
  <c r="BV79" i="1"/>
  <c r="BZ79" i="1"/>
  <c r="CD79" i="1"/>
  <c r="CH79" i="1"/>
  <c r="CL79" i="1"/>
  <c r="CP79" i="1"/>
  <c r="CT79" i="1"/>
  <c r="CX79" i="1"/>
  <c r="DB79" i="1"/>
  <c r="DF79" i="1"/>
  <c r="DJ79" i="1"/>
  <c r="DN79" i="1"/>
  <c r="DR79" i="1"/>
  <c r="DV79" i="1"/>
  <c r="B80" i="1"/>
  <c r="F80" i="1"/>
  <c r="J80" i="1"/>
  <c r="N80" i="1"/>
  <c r="R80" i="1"/>
  <c r="V80" i="1"/>
  <c r="Z80" i="1"/>
  <c r="AD80" i="1"/>
  <c r="AH80" i="1"/>
  <c r="AL80" i="1"/>
  <c r="AP80" i="1"/>
  <c r="AT80" i="1"/>
  <c r="AX80" i="1"/>
  <c r="BB80" i="1"/>
  <c r="BF80" i="1"/>
  <c r="BJ80" i="1"/>
  <c r="BN80" i="1"/>
  <c r="BR80" i="1"/>
  <c r="BV80" i="1"/>
  <c r="BZ80" i="1"/>
  <c r="CD80" i="1"/>
  <c r="CH80" i="1"/>
  <c r="CL80" i="1"/>
  <c r="CP80" i="1"/>
  <c r="CT80" i="1"/>
  <c r="CX80" i="1"/>
  <c r="DB80" i="1"/>
  <c r="DF80" i="1"/>
  <c r="DJ80" i="1"/>
  <c r="DN80" i="1"/>
  <c r="DR80" i="1"/>
  <c r="DV80" i="1"/>
  <c r="B81" i="1"/>
  <c r="F81" i="1"/>
  <c r="J81" i="1"/>
  <c r="N81" i="1"/>
  <c r="R81" i="1"/>
  <c r="V81" i="1"/>
  <c r="Z81" i="1"/>
  <c r="AD81" i="1"/>
  <c r="AH81" i="1"/>
  <c r="AL81" i="1"/>
  <c r="AP81" i="1"/>
  <c r="AT81" i="1"/>
  <c r="AX81" i="1"/>
  <c r="BB81" i="1"/>
  <c r="BF81" i="1"/>
  <c r="BJ81" i="1"/>
  <c r="BN81" i="1"/>
  <c r="BR81" i="1"/>
  <c r="BV81" i="1"/>
  <c r="BZ81" i="1"/>
  <c r="CD81" i="1"/>
  <c r="CH81" i="1"/>
  <c r="CL81" i="1"/>
  <c r="CP81" i="1"/>
  <c r="CT81" i="1"/>
  <c r="CX81" i="1"/>
  <c r="DB81" i="1"/>
  <c r="DF81" i="1"/>
  <c r="DJ81" i="1"/>
  <c r="DN81" i="1"/>
  <c r="DR81" i="1"/>
  <c r="DV81" i="1"/>
  <c r="B82" i="1"/>
  <c r="F82" i="1"/>
  <c r="J82" i="1"/>
  <c r="N82" i="1"/>
  <c r="R82" i="1"/>
  <c r="V82" i="1"/>
  <c r="Z82" i="1"/>
  <c r="AD82" i="1"/>
  <c r="AH82" i="1"/>
  <c r="AL82" i="1"/>
  <c r="AP82" i="1"/>
  <c r="AT82" i="1"/>
  <c r="AX82" i="1"/>
  <c r="BB82" i="1"/>
  <c r="BF82" i="1"/>
  <c r="BJ82" i="1"/>
  <c r="BN82" i="1"/>
  <c r="BR82" i="1"/>
  <c r="BV82" i="1"/>
  <c r="BZ82" i="1"/>
  <c r="CD82" i="1"/>
  <c r="CH82" i="1"/>
  <c r="CL82" i="1"/>
  <c r="CP82" i="1"/>
  <c r="CT82" i="1"/>
  <c r="CX82" i="1"/>
  <c r="DB82" i="1"/>
  <c r="DF82" i="1"/>
  <c r="DJ82" i="1"/>
  <c r="DN82" i="1"/>
  <c r="DR82" i="1"/>
  <c r="DV82" i="1"/>
  <c r="B83" i="1"/>
  <c r="F83" i="1"/>
  <c r="J83" i="1"/>
  <c r="N83" i="1"/>
  <c r="R83" i="1"/>
  <c r="V83" i="1"/>
  <c r="Z83" i="1"/>
  <c r="AD83" i="1"/>
  <c r="AH83" i="1"/>
  <c r="AL83" i="1"/>
  <c r="AP83" i="1"/>
  <c r="AT83" i="1"/>
  <c r="AX83" i="1"/>
  <c r="BB83" i="1"/>
  <c r="BF83" i="1"/>
  <c r="BJ83" i="1"/>
  <c r="BN83" i="1"/>
  <c r="BR83" i="1"/>
  <c r="BV83" i="1"/>
  <c r="BZ83" i="1"/>
  <c r="CD83" i="1"/>
  <c r="CH83" i="1"/>
  <c r="CL83" i="1"/>
  <c r="CP83" i="1"/>
  <c r="CT83" i="1"/>
  <c r="CX83" i="1"/>
  <c r="DB83" i="1"/>
  <c r="DF83" i="1"/>
  <c r="DJ83" i="1"/>
  <c r="DN83" i="1"/>
  <c r="DR83" i="1"/>
  <c r="DV83" i="1"/>
  <c r="B84" i="1"/>
  <c r="F84" i="1"/>
  <c r="J84" i="1"/>
  <c r="N84" i="1"/>
  <c r="R84" i="1"/>
  <c r="V84" i="1"/>
  <c r="Z84" i="1"/>
  <c r="AD84" i="1"/>
  <c r="AH84" i="1"/>
  <c r="AL84" i="1"/>
  <c r="AP84" i="1"/>
  <c r="AT84" i="1"/>
  <c r="AX84" i="1"/>
  <c r="BB84" i="1"/>
  <c r="BF84" i="1"/>
  <c r="BJ84" i="1"/>
  <c r="BN84" i="1"/>
  <c r="BR84" i="1"/>
  <c r="BV84" i="1"/>
  <c r="BZ84" i="1"/>
  <c r="CD84" i="1"/>
  <c r="CH84" i="1"/>
  <c r="CL84" i="1"/>
  <c r="CP84" i="1"/>
  <c r="CT84" i="1"/>
  <c r="CX84" i="1"/>
  <c r="DB84" i="1"/>
  <c r="DF84" i="1"/>
  <c r="DJ84" i="1"/>
  <c r="DN84" i="1"/>
  <c r="DR84" i="1"/>
  <c r="DV84" i="1"/>
  <c r="B85" i="1"/>
  <c r="F85" i="1"/>
  <c r="J85" i="1"/>
  <c r="N85" i="1"/>
  <c r="R85" i="1"/>
  <c r="V85" i="1"/>
  <c r="Z85" i="1"/>
  <c r="AD85" i="1"/>
  <c r="AH85" i="1"/>
  <c r="AL85" i="1"/>
  <c r="AP85" i="1"/>
  <c r="AT85" i="1"/>
  <c r="AX85" i="1"/>
  <c r="BB85" i="1"/>
  <c r="BF85" i="1"/>
  <c r="BJ85" i="1"/>
  <c r="BN85" i="1"/>
  <c r="BR85" i="1"/>
  <c r="BV85" i="1"/>
  <c r="BZ85" i="1"/>
  <c r="CD85" i="1"/>
  <c r="CH85" i="1"/>
  <c r="CL85" i="1"/>
  <c r="CP85" i="1"/>
  <c r="CT85" i="1"/>
  <c r="CX85" i="1"/>
  <c r="DB85" i="1"/>
  <c r="DF85" i="1"/>
  <c r="DJ85" i="1"/>
  <c r="DN85" i="1"/>
  <c r="DR85" i="1"/>
  <c r="DV85" i="1"/>
  <c r="B86" i="1"/>
  <c r="F86" i="1"/>
  <c r="J86" i="1"/>
  <c r="N86" i="1"/>
  <c r="R86" i="1"/>
  <c r="V86" i="1"/>
  <c r="Z86" i="1"/>
  <c r="AD86" i="1"/>
  <c r="AH86" i="1"/>
  <c r="AL86" i="1"/>
  <c r="AP86" i="1"/>
  <c r="AT86" i="1"/>
  <c r="AX86" i="1"/>
  <c r="BB86" i="1"/>
  <c r="BF86" i="1"/>
  <c r="BJ86" i="1"/>
  <c r="BN86" i="1"/>
  <c r="BR86" i="1"/>
  <c r="BV86" i="1"/>
  <c r="BZ86" i="1"/>
  <c r="CD86" i="1"/>
  <c r="CH86" i="1"/>
  <c r="CL86" i="1"/>
  <c r="CP86" i="1"/>
  <c r="CT86" i="1"/>
  <c r="CX86" i="1"/>
  <c r="DB86" i="1"/>
  <c r="DF86" i="1"/>
  <c r="DJ86" i="1"/>
  <c r="DN86" i="1"/>
  <c r="DR86" i="1"/>
  <c r="DV86" i="1"/>
  <c r="B87" i="1"/>
  <c r="F87" i="1"/>
  <c r="J87" i="1"/>
  <c r="N87" i="1"/>
  <c r="R87" i="1"/>
  <c r="V87" i="1"/>
  <c r="Z87" i="1"/>
  <c r="AD87" i="1"/>
  <c r="AH87" i="1"/>
  <c r="AL87" i="1"/>
  <c r="AP87" i="1"/>
  <c r="AT87" i="1"/>
  <c r="AX87" i="1"/>
  <c r="BB87" i="1"/>
  <c r="BF87" i="1"/>
  <c r="BJ87" i="1"/>
  <c r="BN87" i="1"/>
  <c r="BR87" i="1"/>
  <c r="BV87" i="1"/>
  <c r="BZ87" i="1"/>
  <c r="CD87" i="1"/>
  <c r="CH87" i="1"/>
  <c r="CL87" i="1"/>
  <c r="CP87" i="1"/>
  <c r="CT87" i="1"/>
  <c r="CX87" i="1"/>
  <c r="DB87" i="1"/>
  <c r="DF87" i="1"/>
  <c r="DJ87" i="1"/>
  <c r="DN87" i="1"/>
  <c r="DR87" i="1"/>
  <c r="DV87" i="1"/>
  <c r="B88" i="1"/>
  <c r="F88" i="1"/>
  <c r="J88" i="1"/>
  <c r="N88" i="1"/>
  <c r="R88" i="1"/>
  <c r="V88" i="1"/>
  <c r="Z88" i="1"/>
  <c r="AD88" i="1"/>
  <c r="AH88" i="1"/>
  <c r="AL88" i="1"/>
  <c r="AP88" i="1"/>
  <c r="AT88" i="1"/>
  <c r="AX88" i="1"/>
  <c r="BB88" i="1"/>
  <c r="BF88" i="1"/>
  <c r="BJ88" i="1"/>
  <c r="BN88" i="1"/>
  <c r="BR88" i="1"/>
  <c r="BV88" i="1"/>
  <c r="BZ88" i="1"/>
  <c r="CD88" i="1"/>
  <c r="CH88" i="1"/>
  <c r="CL88" i="1"/>
  <c r="CP88" i="1"/>
  <c r="CT88" i="1"/>
  <c r="CX88" i="1"/>
  <c r="DB88" i="1"/>
  <c r="DF88" i="1"/>
  <c r="DJ88" i="1"/>
  <c r="DN88" i="1"/>
  <c r="DR88" i="1"/>
  <c r="DV88" i="1"/>
  <c r="B89" i="1"/>
  <c r="F89" i="1"/>
  <c r="J89" i="1"/>
  <c r="N89" i="1"/>
  <c r="R89" i="1"/>
  <c r="V89" i="1"/>
  <c r="Z89" i="1"/>
  <c r="AD89" i="1"/>
  <c r="AH89" i="1"/>
  <c r="AL89" i="1"/>
  <c r="AP89" i="1"/>
  <c r="AT89" i="1"/>
  <c r="AX89" i="1"/>
  <c r="BB89" i="1"/>
  <c r="BF89" i="1"/>
  <c r="BJ89" i="1"/>
  <c r="BN89" i="1"/>
  <c r="BR89" i="1"/>
  <c r="BV89" i="1"/>
  <c r="BZ89" i="1"/>
  <c r="CD89" i="1"/>
  <c r="CH89" i="1"/>
  <c r="CL89" i="1"/>
  <c r="CP89" i="1"/>
  <c r="CT89" i="1"/>
  <c r="CX89" i="1"/>
  <c r="DB89" i="1"/>
  <c r="DF89" i="1"/>
  <c r="DJ89" i="1"/>
  <c r="DN89" i="1"/>
  <c r="DR89" i="1"/>
  <c r="DV89" i="1"/>
  <c r="B90" i="1"/>
  <c r="F90" i="1"/>
  <c r="J90" i="1"/>
  <c r="N90" i="1"/>
  <c r="R90" i="1"/>
  <c r="V90" i="1"/>
  <c r="Z90" i="1"/>
  <c r="AD90" i="1"/>
  <c r="AH90" i="1"/>
  <c r="AL90" i="1"/>
  <c r="AP90" i="1"/>
  <c r="AT90" i="1"/>
  <c r="AX90" i="1"/>
  <c r="BB90" i="1"/>
  <c r="BF90" i="1"/>
  <c r="BJ90" i="1"/>
  <c r="BN90" i="1"/>
  <c r="BR90" i="1"/>
  <c r="BV90" i="1"/>
  <c r="BZ90" i="1"/>
  <c r="CD90" i="1"/>
  <c r="CH90" i="1"/>
  <c r="CL90" i="1"/>
  <c r="CP90" i="1"/>
  <c r="CT90" i="1"/>
  <c r="CX90" i="1"/>
  <c r="DB90" i="1"/>
  <c r="DF90" i="1"/>
  <c r="DJ90" i="1"/>
  <c r="DN90" i="1"/>
  <c r="DR90" i="1"/>
  <c r="DV90" i="1"/>
  <c r="B91" i="1"/>
  <c r="F91" i="1"/>
  <c r="J91" i="1"/>
  <c r="N91" i="1"/>
  <c r="R91" i="1"/>
  <c r="V91" i="1"/>
  <c r="Z91" i="1"/>
  <c r="AD91" i="1"/>
  <c r="AH91" i="1"/>
  <c r="AL91" i="1"/>
  <c r="AP91" i="1"/>
  <c r="AT91" i="1"/>
  <c r="AX91" i="1"/>
  <c r="BB91" i="1"/>
  <c r="BF91" i="1"/>
  <c r="BJ91" i="1"/>
  <c r="BN91" i="1"/>
  <c r="BR91" i="1"/>
  <c r="BV91" i="1"/>
  <c r="BZ91" i="1"/>
  <c r="CD91" i="1"/>
  <c r="CH91" i="1"/>
  <c r="CL91" i="1"/>
  <c r="CP91" i="1"/>
  <c r="CT91" i="1"/>
  <c r="CX91" i="1"/>
  <c r="DB91" i="1"/>
  <c r="DF91" i="1"/>
  <c r="DJ91" i="1"/>
  <c r="DN91" i="1"/>
  <c r="DR91" i="1"/>
  <c r="DV91" i="1"/>
  <c r="B92" i="1"/>
  <c r="F92" i="1"/>
  <c r="J92" i="1"/>
  <c r="N92" i="1"/>
  <c r="R92" i="1"/>
  <c r="V92" i="1"/>
  <c r="Z92" i="1"/>
  <c r="AD92" i="1"/>
  <c r="AH92" i="1"/>
  <c r="AL92" i="1"/>
  <c r="AP92" i="1"/>
  <c r="AT92" i="1"/>
  <c r="AX92" i="1"/>
  <c r="BB92" i="1"/>
  <c r="BF92" i="1"/>
  <c r="BJ92" i="1"/>
  <c r="BN92" i="1"/>
  <c r="BR92" i="1"/>
  <c r="BV92" i="1"/>
  <c r="BZ92" i="1"/>
  <c r="CD92" i="1"/>
  <c r="CH92" i="1"/>
  <c r="CL92" i="1"/>
  <c r="CP92" i="1"/>
  <c r="CT92" i="1"/>
  <c r="CX92" i="1"/>
  <c r="DB92" i="1"/>
  <c r="DF92" i="1"/>
  <c r="DJ92" i="1"/>
  <c r="DN92" i="1"/>
  <c r="DR92" i="1"/>
  <c r="DV92" i="1"/>
  <c r="B93" i="1"/>
  <c r="F93" i="1"/>
  <c r="J93" i="1"/>
  <c r="N93" i="1"/>
  <c r="R93" i="1"/>
  <c r="V93" i="1"/>
  <c r="Z93" i="1"/>
  <c r="AD93" i="1"/>
  <c r="AH93" i="1"/>
  <c r="AL93" i="1"/>
  <c r="AP93" i="1"/>
  <c r="AT93" i="1"/>
  <c r="AX93" i="1"/>
  <c r="BB93" i="1"/>
  <c r="BF93" i="1"/>
  <c r="BJ93" i="1"/>
  <c r="BN93" i="1"/>
  <c r="BR93" i="1"/>
  <c r="BV93" i="1"/>
  <c r="BZ93" i="1"/>
  <c r="CD93" i="1"/>
  <c r="CH93" i="1"/>
  <c r="CL93" i="1"/>
  <c r="CP93" i="1"/>
  <c r="CT93" i="1"/>
  <c r="CX93" i="1"/>
  <c r="DB93" i="1"/>
  <c r="DF93" i="1"/>
  <c r="DJ93" i="1"/>
  <c r="DN93" i="1"/>
  <c r="DR93" i="1"/>
  <c r="DV93" i="1"/>
  <c r="B94" i="1"/>
  <c r="F94" i="1"/>
  <c r="J94" i="1"/>
  <c r="N94" i="1"/>
  <c r="R94" i="1"/>
  <c r="V94" i="1"/>
  <c r="Z94" i="1"/>
  <c r="AD94" i="1"/>
  <c r="AH94" i="1"/>
  <c r="AL94" i="1"/>
  <c r="AP94" i="1"/>
  <c r="AT94" i="1"/>
  <c r="AX94" i="1"/>
  <c r="BB94" i="1"/>
  <c r="BF94" i="1"/>
  <c r="BJ94" i="1"/>
  <c r="BN94" i="1"/>
  <c r="BR94" i="1"/>
  <c r="BV94" i="1"/>
  <c r="BZ94" i="1"/>
  <c r="CD94" i="1"/>
  <c r="CH94" i="1"/>
  <c r="CL94" i="1"/>
  <c r="CP94" i="1"/>
  <c r="CT94" i="1"/>
  <c r="CX94" i="1"/>
  <c r="DB94" i="1"/>
  <c r="DF94" i="1"/>
  <c r="DJ94" i="1"/>
  <c r="DN94" i="1"/>
  <c r="DR94" i="1"/>
  <c r="DV94" i="1"/>
  <c r="B95" i="1"/>
  <c r="F95" i="1"/>
  <c r="J95" i="1"/>
  <c r="N95" i="1"/>
  <c r="R95" i="1"/>
  <c r="V95" i="1"/>
  <c r="Z95" i="1"/>
  <c r="AD95" i="1"/>
  <c r="AH95" i="1"/>
  <c r="AL95" i="1"/>
  <c r="AP95" i="1"/>
  <c r="AT95" i="1"/>
  <c r="AX95" i="1"/>
  <c r="BB95" i="1"/>
  <c r="BF95" i="1"/>
  <c r="BJ95" i="1"/>
  <c r="BN95" i="1"/>
  <c r="BR95" i="1"/>
  <c r="BV95" i="1"/>
  <c r="BZ95" i="1"/>
  <c r="CD95" i="1"/>
  <c r="CH95" i="1"/>
  <c r="CL95" i="1"/>
  <c r="CP95" i="1"/>
  <c r="CT95" i="1"/>
  <c r="CX95" i="1"/>
  <c r="DB95" i="1"/>
  <c r="DF95" i="1"/>
  <c r="DJ95" i="1"/>
  <c r="DN95" i="1"/>
  <c r="DR95" i="1"/>
  <c r="DV95" i="1"/>
  <c r="B96" i="1"/>
  <c r="F96" i="1"/>
  <c r="J96" i="1"/>
  <c r="N96" i="1"/>
  <c r="R96" i="1"/>
  <c r="V96" i="1"/>
  <c r="Z96" i="1"/>
  <c r="AD96" i="1"/>
  <c r="AH96" i="1"/>
  <c r="AL96" i="1"/>
  <c r="AP96" i="1"/>
  <c r="AT96" i="1"/>
  <c r="AX96" i="1"/>
  <c r="BB96" i="1"/>
  <c r="BF96" i="1"/>
  <c r="BJ96" i="1"/>
  <c r="BN96" i="1"/>
  <c r="BR96" i="1"/>
  <c r="BV96" i="1"/>
  <c r="BZ96" i="1"/>
  <c r="CD96" i="1"/>
  <c r="CH96" i="1"/>
  <c r="CL96" i="1"/>
  <c r="CP96" i="1"/>
  <c r="CT96" i="1"/>
  <c r="CX96" i="1"/>
  <c r="DB96" i="1"/>
  <c r="DF96" i="1"/>
  <c r="DJ96" i="1"/>
  <c r="DN96" i="1"/>
  <c r="DR96" i="1"/>
  <c r="DV96" i="1"/>
  <c r="B97" i="1"/>
  <c r="F97" i="1"/>
  <c r="J97" i="1"/>
  <c r="N97" i="1"/>
  <c r="R97" i="1"/>
  <c r="V97" i="1"/>
  <c r="Z97" i="1"/>
  <c r="AD97" i="1"/>
  <c r="AH97" i="1"/>
  <c r="AL97" i="1"/>
  <c r="AP97" i="1"/>
  <c r="AT97" i="1"/>
  <c r="AX97" i="1"/>
  <c r="BB97" i="1"/>
  <c r="BF97" i="1"/>
  <c r="BJ97" i="1"/>
  <c r="BN97" i="1"/>
  <c r="BR97" i="1"/>
  <c r="BV97" i="1"/>
  <c r="BZ97" i="1"/>
  <c r="CD97" i="1"/>
  <c r="CH97" i="1"/>
  <c r="CL97" i="1"/>
  <c r="CP97" i="1"/>
  <c r="CT97" i="1"/>
  <c r="CX97" i="1"/>
  <c r="DB97" i="1"/>
  <c r="DF97" i="1"/>
  <c r="DJ97" i="1"/>
  <c r="DN97" i="1"/>
  <c r="DR97" i="1"/>
  <c r="DV97" i="1"/>
  <c r="B98" i="1"/>
  <c r="F98" i="1"/>
  <c r="J98" i="1"/>
  <c r="N98" i="1"/>
  <c r="R98" i="1"/>
  <c r="V98" i="1"/>
  <c r="Z98" i="1"/>
  <c r="AD98" i="1"/>
  <c r="AH98" i="1"/>
  <c r="AL98" i="1"/>
  <c r="AP98" i="1"/>
  <c r="AT98" i="1"/>
  <c r="AX98" i="1"/>
  <c r="BB98" i="1"/>
  <c r="BF98" i="1"/>
  <c r="BJ98" i="1"/>
  <c r="BN98" i="1"/>
  <c r="BR98" i="1"/>
  <c r="BV98" i="1"/>
  <c r="BZ98" i="1"/>
  <c r="CD98" i="1"/>
  <c r="CH98" i="1"/>
  <c r="CL98" i="1"/>
  <c r="CP98" i="1"/>
  <c r="CT98" i="1"/>
  <c r="CX98" i="1"/>
  <c r="DB98" i="1"/>
  <c r="DF98" i="1"/>
  <c r="DJ98" i="1"/>
  <c r="DN98" i="1"/>
  <c r="DR98" i="1"/>
  <c r="DV98" i="1"/>
  <c r="B99" i="1"/>
  <c r="F99" i="1"/>
  <c r="J99" i="1"/>
  <c r="N99" i="1"/>
  <c r="R99" i="1"/>
  <c r="V99" i="1"/>
  <c r="Z99" i="1"/>
  <c r="AD99" i="1"/>
  <c r="AH99" i="1"/>
  <c r="AL99" i="1"/>
  <c r="AP99" i="1"/>
  <c r="AT99" i="1"/>
  <c r="AX99" i="1"/>
  <c r="BB99" i="1"/>
  <c r="BF99" i="1"/>
  <c r="BJ99" i="1"/>
  <c r="BN99" i="1"/>
  <c r="BR99" i="1"/>
  <c r="BV99" i="1"/>
  <c r="BZ99" i="1"/>
  <c r="CD99" i="1"/>
  <c r="CH99" i="1"/>
  <c r="CL99" i="1"/>
  <c r="CP99" i="1"/>
  <c r="CT99" i="1"/>
  <c r="CX99" i="1"/>
  <c r="DB99" i="1"/>
  <c r="DF99" i="1"/>
  <c r="DJ99" i="1"/>
  <c r="DN99" i="1"/>
  <c r="DR99" i="1"/>
  <c r="DV99" i="1"/>
  <c r="B100" i="1"/>
  <c r="F100" i="1"/>
  <c r="J100" i="1"/>
  <c r="N100" i="1"/>
  <c r="R100" i="1"/>
  <c r="V100" i="1"/>
  <c r="Z100" i="1"/>
  <c r="AD100" i="1"/>
  <c r="AH100" i="1"/>
  <c r="AL100" i="1"/>
  <c r="AP100" i="1"/>
  <c r="AT100" i="1"/>
  <c r="AX100" i="1"/>
  <c r="BB100" i="1"/>
  <c r="BF100" i="1"/>
  <c r="BJ100" i="1"/>
  <c r="BN100" i="1"/>
  <c r="BR100" i="1"/>
  <c r="BV100" i="1"/>
  <c r="BZ100" i="1"/>
  <c r="CD100" i="1"/>
  <c r="CH100" i="1"/>
  <c r="CL100" i="1"/>
  <c r="CP100" i="1"/>
  <c r="CT100" i="1"/>
  <c r="CX100" i="1"/>
  <c r="DB100" i="1"/>
  <c r="DF100" i="1"/>
  <c r="DJ100" i="1"/>
  <c r="DN100" i="1"/>
  <c r="DR100" i="1"/>
  <c r="DV100" i="1"/>
  <c r="B101" i="1"/>
  <c r="F101" i="1"/>
  <c r="J101" i="1"/>
  <c r="N101" i="1"/>
  <c r="R101" i="1"/>
  <c r="V101" i="1"/>
  <c r="Z101" i="1"/>
  <c r="AD101" i="1"/>
  <c r="AH101" i="1"/>
  <c r="AL101" i="1"/>
  <c r="AP101" i="1"/>
  <c r="AT101" i="1"/>
  <c r="AX101" i="1"/>
  <c r="BB101" i="1"/>
  <c r="BF101" i="1"/>
  <c r="BJ101" i="1"/>
  <c r="BN101" i="1"/>
  <c r="BR101" i="1"/>
  <c r="BV101" i="1"/>
  <c r="BZ101" i="1"/>
  <c r="CD101" i="1"/>
  <c r="CH101" i="1"/>
  <c r="CL101" i="1"/>
  <c r="CP101" i="1"/>
  <c r="CT101" i="1"/>
  <c r="CX101" i="1"/>
  <c r="DB101" i="1"/>
  <c r="DF101" i="1"/>
  <c r="DJ101" i="1"/>
  <c r="DN101" i="1"/>
  <c r="DR101" i="1"/>
  <c r="DV101" i="1"/>
  <c r="B102" i="1"/>
  <c r="F102" i="1"/>
  <c r="J102" i="1"/>
  <c r="N102" i="1"/>
  <c r="R102" i="1"/>
  <c r="V102" i="1"/>
  <c r="Z102" i="1"/>
  <c r="AD102" i="1"/>
  <c r="AH102" i="1"/>
  <c r="AL102" i="1"/>
  <c r="AP102" i="1"/>
  <c r="AT102" i="1"/>
  <c r="AX102" i="1"/>
  <c r="BB102" i="1"/>
  <c r="BF102" i="1"/>
  <c r="BJ102" i="1"/>
  <c r="BN102" i="1"/>
  <c r="BR102" i="1"/>
  <c r="BV102" i="1"/>
  <c r="BZ102" i="1"/>
  <c r="CD102" i="1"/>
  <c r="CH102" i="1"/>
  <c r="CL102" i="1"/>
  <c r="CP102" i="1"/>
  <c r="CT102" i="1"/>
  <c r="CX102" i="1"/>
  <c r="DB102" i="1"/>
  <c r="DF102" i="1"/>
  <c r="DJ102" i="1"/>
  <c r="DN102" i="1"/>
  <c r="DR102" i="1"/>
  <c r="DV102" i="1"/>
  <c r="B103" i="1"/>
  <c r="F103" i="1"/>
  <c r="J103" i="1"/>
  <c r="N103" i="1"/>
  <c r="R103" i="1"/>
  <c r="V103" i="1"/>
  <c r="Z103" i="1"/>
  <c r="AD103" i="1"/>
  <c r="AH103" i="1"/>
  <c r="AL103" i="1"/>
  <c r="AP103" i="1"/>
  <c r="AT103" i="1"/>
  <c r="AX103" i="1"/>
  <c r="BB103" i="1"/>
  <c r="BF103" i="1"/>
  <c r="BJ103" i="1"/>
  <c r="BN103" i="1"/>
  <c r="BR103" i="1"/>
  <c r="BV103" i="1"/>
  <c r="BZ103" i="1"/>
  <c r="CD103" i="1"/>
  <c r="CH103" i="1"/>
  <c r="CL103" i="1"/>
  <c r="CP103" i="1"/>
  <c r="CT103" i="1"/>
  <c r="CX103" i="1"/>
  <c r="DB103" i="1"/>
  <c r="DF103" i="1"/>
  <c r="DJ103" i="1"/>
  <c r="DN103" i="1"/>
  <c r="DR103" i="1"/>
  <c r="DV103" i="1"/>
  <c r="B104" i="1"/>
  <c r="F104" i="1"/>
  <c r="J104" i="1"/>
  <c r="N104" i="1"/>
  <c r="R104" i="1"/>
  <c r="V104" i="1"/>
  <c r="Z104" i="1"/>
  <c r="AD104" i="1"/>
  <c r="AH104" i="1"/>
  <c r="AL104" i="1"/>
  <c r="AP104" i="1"/>
  <c r="AT104" i="1"/>
  <c r="AX104" i="1"/>
  <c r="BB104" i="1"/>
  <c r="BF104" i="1"/>
  <c r="BJ104" i="1"/>
  <c r="BN104" i="1"/>
  <c r="BR104" i="1"/>
  <c r="BV104" i="1"/>
  <c r="BZ104" i="1"/>
  <c r="CD104" i="1"/>
  <c r="CH104" i="1"/>
  <c r="CL104" i="1"/>
  <c r="CP104" i="1"/>
  <c r="CT104" i="1"/>
  <c r="CX104" i="1"/>
  <c r="DB104" i="1"/>
  <c r="DF104" i="1"/>
  <c r="DJ104" i="1"/>
  <c r="DN104" i="1"/>
  <c r="DR104" i="1"/>
  <c r="DV104" i="1"/>
  <c r="B105" i="1"/>
  <c r="F105" i="1"/>
  <c r="J105" i="1"/>
  <c r="N105" i="1"/>
  <c r="R105" i="1"/>
  <c r="V105" i="1"/>
  <c r="Z105" i="1"/>
  <c r="AD105" i="1"/>
  <c r="AH105" i="1"/>
  <c r="AL105" i="1"/>
  <c r="AP105" i="1"/>
  <c r="AT105" i="1"/>
  <c r="AX105" i="1"/>
  <c r="BB105" i="1"/>
  <c r="BF105" i="1"/>
  <c r="BJ105" i="1"/>
  <c r="BN105" i="1"/>
  <c r="BR105" i="1"/>
  <c r="BV105" i="1"/>
  <c r="BZ105" i="1"/>
  <c r="CD105" i="1"/>
  <c r="CH105" i="1"/>
  <c r="CL105" i="1"/>
  <c r="CP105" i="1"/>
  <c r="CT105" i="1"/>
  <c r="CX105" i="1"/>
  <c r="DB105" i="1"/>
  <c r="DF105" i="1"/>
  <c r="DJ105" i="1"/>
  <c r="DN105" i="1"/>
  <c r="DR105" i="1"/>
  <c r="DV105" i="1"/>
  <c r="B106" i="1"/>
  <c r="F106" i="1"/>
  <c r="J106" i="1"/>
  <c r="N106" i="1"/>
  <c r="R106" i="1"/>
  <c r="V106" i="1"/>
  <c r="Z106" i="1"/>
  <c r="AD106" i="1"/>
  <c r="AH106" i="1"/>
  <c r="AL106" i="1"/>
  <c r="AP106" i="1"/>
  <c r="AT106" i="1"/>
  <c r="AX106" i="1"/>
  <c r="BB106" i="1"/>
  <c r="BF106" i="1"/>
  <c r="BJ106" i="1"/>
  <c r="BN106" i="1"/>
  <c r="BR106" i="1"/>
  <c r="BV106" i="1"/>
  <c r="BZ106" i="1"/>
  <c r="CD106" i="1"/>
  <c r="CH106" i="1"/>
  <c r="CL106" i="1"/>
  <c r="CP106" i="1"/>
  <c r="CT106" i="1"/>
  <c r="CX106" i="1"/>
  <c r="DB106" i="1"/>
  <c r="DF106" i="1"/>
  <c r="DJ106" i="1"/>
  <c r="DN106" i="1"/>
  <c r="DR106" i="1"/>
  <c r="DV106" i="1"/>
  <c r="B107" i="1"/>
  <c r="F107" i="1"/>
  <c r="J107" i="1"/>
  <c r="N107" i="1"/>
  <c r="R107" i="1"/>
  <c r="V107" i="1"/>
  <c r="Z107" i="1"/>
  <c r="AD107" i="1"/>
  <c r="AH107" i="1"/>
  <c r="AL107" i="1"/>
  <c r="AP107" i="1"/>
  <c r="AT107" i="1"/>
  <c r="AX107" i="1"/>
  <c r="BB107" i="1"/>
  <c r="BF107" i="1"/>
  <c r="BJ107" i="1"/>
  <c r="BN107" i="1"/>
  <c r="BR107" i="1"/>
  <c r="BV107" i="1"/>
  <c r="BZ107" i="1"/>
  <c r="CD107" i="1"/>
  <c r="CH107" i="1"/>
  <c r="CL107" i="1"/>
  <c r="CP107" i="1"/>
  <c r="CT107" i="1"/>
  <c r="CX107" i="1"/>
  <c r="DB107" i="1"/>
  <c r="DF107" i="1"/>
  <c r="DJ107" i="1"/>
  <c r="DN107" i="1"/>
  <c r="DR107" i="1"/>
  <c r="DV107" i="1"/>
  <c r="B108" i="1"/>
  <c r="F108" i="1"/>
  <c r="J108" i="1"/>
  <c r="N108" i="1"/>
  <c r="R108" i="1"/>
  <c r="V108" i="1"/>
  <c r="Z108" i="1"/>
  <c r="AD108" i="1"/>
  <c r="AH108" i="1"/>
  <c r="AL108" i="1"/>
  <c r="AP108" i="1"/>
  <c r="AT108" i="1"/>
  <c r="AX108" i="1"/>
  <c r="BB108" i="1"/>
  <c r="BF108" i="1"/>
  <c r="BJ108" i="1"/>
  <c r="BN108" i="1"/>
  <c r="BR108" i="1"/>
  <c r="BV108" i="1"/>
  <c r="BZ108" i="1"/>
  <c r="CD108" i="1"/>
  <c r="CH108" i="1"/>
  <c r="CL108" i="1"/>
  <c r="CP108" i="1"/>
  <c r="CT108" i="1"/>
  <c r="CX108" i="1"/>
  <c r="DB108" i="1"/>
  <c r="DF108" i="1"/>
  <c r="DJ108" i="1"/>
  <c r="DN108" i="1"/>
  <c r="DR108" i="1"/>
  <c r="DV108" i="1"/>
  <c r="B109" i="1"/>
  <c r="F109" i="1"/>
  <c r="J109" i="1"/>
  <c r="N109" i="1"/>
  <c r="R109" i="1"/>
  <c r="V109" i="1"/>
  <c r="Z109" i="1"/>
  <c r="AD109" i="1"/>
  <c r="AH109" i="1"/>
  <c r="AL109" i="1"/>
  <c r="AP109" i="1"/>
  <c r="AT109" i="1"/>
  <c r="AX109" i="1"/>
  <c r="BB109" i="1"/>
  <c r="BF109" i="1"/>
  <c r="BJ109" i="1"/>
  <c r="BN109" i="1"/>
  <c r="BR109" i="1"/>
  <c r="BV109" i="1"/>
  <c r="BZ109" i="1"/>
  <c r="CD109" i="1"/>
  <c r="CH109" i="1"/>
  <c r="CL109" i="1"/>
  <c r="CP109" i="1"/>
  <c r="CT109" i="1"/>
  <c r="CX109" i="1"/>
  <c r="DB109" i="1"/>
  <c r="DF109" i="1"/>
  <c r="DJ109" i="1"/>
  <c r="DN109" i="1"/>
  <c r="DR109" i="1"/>
  <c r="DV109" i="1"/>
  <c r="B110" i="1"/>
  <c r="F110" i="1"/>
  <c r="J110" i="1"/>
  <c r="N110" i="1"/>
  <c r="R110" i="1"/>
  <c r="V110" i="1"/>
  <c r="Z110" i="1"/>
  <c r="AD110" i="1"/>
  <c r="AH110" i="1"/>
  <c r="AL110" i="1"/>
  <c r="AP110" i="1"/>
  <c r="AT110" i="1"/>
  <c r="AX110" i="1"/>
  <c r="BB110" i="1"/>
  <c r="BF110" i="1"/>
  <c r="BJ110" i="1"/>
  <c r="BN110" i="1"/>
  <c r="BR110" i="1"/>
  <c r="BV110" i="1"/>
  <c r="BZ110" i="1"/>
  <c r="CD110" i="1"/>
  <c r="CH110" i="1"/>
  <c r="CL110" i="1"/>
  <c r="CP110" i="1"/>
  <c r="CT110" i="1"/>
  <c r="CX110" i="1"/>
  <c r="DB110" i="1"/>
  <c r="DF110" i="1"/>
  <c r="DJ110" i="1"/>
  <c r="DN110" i="1"/>
  <c r="DR110" i="1"/>
  <c r="DV110" i="1"/>
  <c r="B111" i="1"/>
  <c r="F111" i="1"/>
  <c r="J111" i="1"/>
  <c r="N111" i="1"/>
  <c r="R111" i="1"/>
  <c r="V111" i="1"/>
  <c r="Z111" i="1"/>
  <c r="AD111" i="1"/>
  <c r="AH111" i="1"/>
  <c r="AL111" i="1"/>
  <c r="AP111" i="1"/>
  <c r="AT111" i="1"/>
  <c r="AX111" i="1"/>
  <c r="BB111" i="1"/>
  <c r="BF111" i="1"/>
  <c r="BJ111" i="1"/>
  <c r="BN111" i="1"/>
  <c r="BR111" i="1"/>
  <c r="BV111" i="1"/>
  <c r="BZ111" i="1"/>
  <c r="CD111" i="1"/>
  <c r="CH111" i="1"/>
  <c r="CL111" i="1"/>
  <c r="CP111" i="1"/>
  <c r="CT111" i="1"/>
  <c r="CX111" i="1"/>
  <c r="DB111" i="1"/>
  <c r="DF111" i="1"/>
  <c r="DJ111" i="1"/>
  <c r="DN111" i="1"/>
  <c r="DR111" i="1"/>
  <c r="DV111" i="1"/>
  <c r="B112" i="1"/>
  <c r="F112" i="1"/>
  <c r="J112" i="1"/>
  <c r="N112" i="1"/>
  <c r="R112" i="1"/>
  <c r="V112" i="1"/>
  <c r="Z112" i="1"/>
  <c r="AD112" i="1"/>
  <c r="AH112" i="1"/>
  <c r="AL112" i="1"/>
  <c r="AP112" i="1"/>
  <c r="AT112" i="1"/>
  <c r="AX112" i="1"/>
  <c r="BB112" i="1"/>
  <c r="BF112" i="1"/>
  <c r="BJ112" i="1"/>
  <c r="BN112" i="1"/>
  <c r="BR112" i="1"/>
  <c r="BV112" i="1"/>
  <c r="BZ112" i="1"/>
  <c r="CD112" i="1"/>
  <c r="CH112" i="1"/>
  <c r="CL112" i="1"/>
  <c r="CP112" i="1"/>
  <c r="CT112" i="1"/>
  <c r="CX112" i="1"/>
  <c r="DB112" i="1"/>
  <c r="DF112" i="1"/>
  <c r="DJ112" i="1"/>
  <c r="DN112" i="1"/>
  <c r="DR112" i="1"/>
  <c r="DV112" i="1"/>
  <c r="B113" i="1"/>
  <c r="F113" i="1"/>
  <c r="J113" i="1"/>
  <c r="N113" i="1"/>
  <c r="R113" i="1"/>
  <c r="V113" i="1"/>
  <c r="Z113" i="1"/>
  <c r="AD113" i="1"/>
  <c r="AH113" i="1"/>
  <c r="AL113" i="1"/>
  <c r="AP113" i="1"/>
  <c r="AT113" i="1"/>
  <c r="AX113" i="1"/>
  <c r="BB113" i="1"/>
  <c r="BF113" i="1"/>
  <c r="BJ113" i="1"/>
  <c r="BN113" i="1"/>
  <c r="BR113" i="1"/>
  <c r="BV113" i="1"/>
  <c r="BZ113" i="1"/>
  <c r="CD113" i="1"/>
  <c r="CH113" i="1"/>
  <c r="CL113" i="1"/>
  <c r="CP113" i="1"/>
  <c r="CT113" i="1"/>
  <c r="CX113" i="1"/>
  <c r="DB113" i="1"/>
  <c r="DF113" i="1"/>
  <c r="DJ113" i="1"/>
  <c r="DN113" i="1"/>
  <c r="DR113" i="1"/>
  <c r="DV113" i="1"/>
  <c r="B114" i="1"/>
  <c r="F114" i="1"/>
  <c r="J114" i="1"/>
  <c r="N114" i="1"/>
  <c r="R114" i="1"/>
  <c r="V114" i="1"/>
  <c r="Z114" i="1"/>
  <c r="AD114" i="1"/>
  <c r="AH114" i="1"/>
  <c r="AL114" i="1"/>
  <c r="AP114" i="1"/>
  <c r="AT114" i="1"/>
  <c r="AX114" i="1"/>
  <c r="BB114" i="1"/>
  <c r="BF114" i="1"/>
  <c r="BJ114" i="1"/>
  <c r="BN114" i="1"/>
  <c r="BR114" i="1"/>
  <c r="BV114" i="1"/>
  <c r="BZ114" i="1"/>
  <c r="CD114" i="1"/>
  <c r="CH114" i="1"/>
  <c r="CL114" i="1"/>
  <c r="CP114" i="1"/>
  <c r="CT114" i="1"/>
  <c r="CX114" i="1"/>
  <c r="DB114" i="1"/>
  <c r="DF114" i="1"/>
  <c r="DJ114" i="1"/>
  <c r="DN114" i="1"/>
  <c r="DR114" i="1"/>
  <c r="DV114" i="1"/>
  <c r="B115" i="1"/>
  <c r="F115" i="1"/>
  <c r="J115" i="1"/>
  <c r="N115" i="1"/>
  <c r="R115" i="1"/>
  <c r="V115" i="1"/>
  <c r="Z115" i="1"/>
  <c r="AD115" i="1"/>
  <c r="AH115" i="1"/>
  <c r="AL115" i="1"/>
  <c r="AP115" i="1"/>
  <c r="AT115" i="1"/>
  <c r="AX115" i="1"/>
  <c r="BB115" i="1"/>
  <c r="BF115" i="1"/>
  <c r="BJ115" i="1"/>
  <c r="BN115" i="1"/>
  <c r="BR115" i="1"/>
  <c r="BV115" i="1"/>
  <c r="BZ115" i="1"/>
  <c r="CD115" i="1"/>
  <c r="CH115" i="1"/>
  <c r="CL115" i="1"/>
  <c r="CP115" i="1"/>
  <c r="CT115" i="1"/>
  <c r="CX115" i="1"/>
  <c r="DB115" i="1"/>
  <c r="DF115" i="1"/>
  <c r="DJ115" i="1"/>
  <c r="DN115" i="1"/>
  <c r="DR115" i="1"/>
  <c r="DV115" i="1"/>
  <c r="B116" i="1"/>
  <c r="F116" i="1"/>
  <c r="J116" i="1"/>
  <c r="N116" i="1"/>
  <c r="R116" i="1"/>
  <c r="V116" i="1"/>
  <c r="Z116" i="1"/>
  <c r="AD116" i="1"/>
  <c r="AH116" i="1"/>
  <c r="AL116" i="1"/>
  <c r="AP116" i="1"/>
  <c r="AT116" i="1"/>
  <c r="AX116" i="1"/>
  <c r="BB116" i="1"/>
  <c r="BF116" i="1"/>
  <c r="BJ116" i="1"/>
  <c r="BN116" i="1"/>
  <c r="BR116" i="1"/>
  <c r="BV116" i="1"/>
  <c r="BZ116" i="1"/>
  <c r="CD116" i="1"/>
  <c r="CH116" i="1"/>
  <c r="CL116" i="1"/>
  <c r="CP116" i="1"/>
  <c r="CT116" i="1"/>
  <c r="CX116" i="1"/>
  <c r="DB116" i="1"/>
  <c r="DF116" i="1"/>
  <c r="DJ116" i="1"/>
  <c r="DN116" i="1"/>
  <c r="DR116" i="1"/>
  <c r="DV116" i="1"/>
  <c r="B117" i="1"/>
  <c r="F117" i="1"/>
  <c r="J117" i="1"/>
  <c r="N117" i="1"/>
  <c r="R117" i="1"/>
  <c r="V117" i="1"/>
  <c r="Z117" i="1"/>
  <c r="AD117" i="1"/>
  <c r="AH117" i="1"/>
  <c r="AL117" i="1"/>
  <c r="AP117" i="1"/>
  <c r="AT117" i="1"/>
  <c r="AX117" i="1"/>
  <c r="BB117" i="1"/>
  <c r="BF117" i="1"/>
  <c r="BJ117" i="1"/>
  <c r="BN117" i="1"/>
  <c r="BR117" i="1"/>
  <c r="BV117" i="1"/>
  <c r="BZ117" i="1"/>
  <c r="CD117" i="1"/>
  <c r="CH117" i="1"/>
  <c r="CL117" i="1"/>
  <c r="CP117" i="1"/>
  <c r="CT117" i="1"/>
  <c r="CX117" i="1"/>
  <c r="DB117" i="1"/>
  <c r="DF117" i="1"/>
  <c r="DJ117" i="1"/>
  <c r="DN117" i="1"/>
  <c r="DR117" i="1"/>
  <c r="DV117" i="1"/>
  <c r="B118" i="1"/>
  <c r="F118" i="1"/>
  <c r="J118" i="1"/>
  <c r="N118" i="1"/>
  <c r="R118" i="1"/>
  <c r="V118" i="1"/>
  <c r="Z118" i="1"/>
  <c r="AD118" i="1"/>
  <c r="AH118" i="1"/>
  <c r="AL118" i="1"/>
  <c r="AP118" i="1"/>
  <c r="AT118" i="1"/>
  <c r="AX118" i="1"/>
  <c r="BB118" i="1"/>
  <c r="BF118" i="1"/>
  <c r="BJ118" i="1"/>
  <c r="BN118" i="1"/>
  <c r="BR118" i="1"/>
  <c r="BV118" i="1"/>
  <c r="BZ118" i="1"/>
  <c r="CD118" i="1"/>
  <c r="CH118" i="1"/>
  <c r="CL118" i="1"/>
  <c r="CP118" i="1"/>
  <c r="CT118" i="1"/>
  <c r="CX118" i="1"/>
  <c r="DB118" i="1"/>
  <c r="DF118" i="1"/>
  <c r="DJ118" i="1"/>
  <c r="DN118" i="1"/>
  <c r="DR118" i="1"/>
  <c r="DV118" i="1"/>
  <c r="B119" i="1"/>
  <c r="F119" i="1"/>
  <c r="J119" i="1"/>
  <c r="N119" i="1"/>
  <c r="R119" i="1"/>
  <c r="V119" i="1"/>
  <c r="Z119" i="1"/>
  <c r="AD119" i="1"/>
  <c r="AH119" i="1"/>
  <c r="AL119" i="1"/>
  <c r="AP119" i="1"/>
  <c r="AT119" i="1"/>
  <c r="AX119" i="1"/>
  <c r="BB119" i="1"/>
  <c r="BF119" i="1"/>
  <c r="BJ119" i="1"/>
  <c r="BN119" i="1"/>
  <c r="BR119" i="1"/>
  <c r="BV119" i="1"/>
  <c r="BZ119" i="1"/>
  <c r="CD119" i="1"/>
  <c r="CH119" i="1"/>
  <c r="CL119" i="1"/>
  <c r="CP119" i="1"/>
  <c r="CT119" i="1"/>
  <c r="CX119" i="1"/>
  <c r="DB119" i="1"/>
  <c r="DF119" i="1"/>
  <c r="DJ119" i="1"/>
  <c r="DN119" i="1"/>
  <c r="DR119" i="1"/>
  <c r="DV119" i="1"/>
  <c r="B120" i="1"/>
  <c r="F120" i="1"/>
  <c r="J120" i="1"/>
  <c r="N120" i="1"/>
  <c r="R120" i="1"/>
  <c r="V120" i="1"/>
  <c r="Z120" i="1"/>
  <c r="AD120" i="1"/>
  <c r="AH120" i="1"/>
  <c r="AL120" i="1"/>
  <c r="AP120" i="1"/>
  <c r="AT120" i="1"/>
  <c r="AX120" i="1"/>
  <c r="BB120" i="1"/>
  <c r="BF120" i="1"/>
  <c r="BJ120" i="1"/>
  <c r="BN120" i="1"/>
  <c r="BR120" i="1"/>
  <c r="BV120" i="1"/>
  <c r="BZ120" i="1"/>
  <c r="CD120" i="1"/>
  <c r="CH120" i="1"/>
  <c r="CL120" i="1"/>
  <c r="CP120" i="1"/>
  <c r="CT120" i="1"/>
  <c r="CX120" i="1"/>
  <c r="DB120" i="1"/>
  <c r="DF120" i="1"/>
  <c r="DJ120" i="1"/>
  <c r="DN120" i="1"/>
  <c r="DR120" i="1"/>
  <c r="DV120" i="1"/>
  <c r="B121" i="1"/>
  <c r="F121" i="1"/>
  <c r="J121" i="1"/>
  <c r="N121" i="1"/>
  <c r="R121" i="1"/>
  <c r="V121" i="1"/>
  <c r="Z121" i="1"/>
  <c r="AD121" i="1"/>
  <c r="AH121" i="1"/>
  <c r="AL121" i="1"/>
  <c r="AP121" i="1"/>
  <c r="AT121" i="1"/>
  <c r="AX121" i="1"/>
  <c r="BB121" i="1"/>
  <c r="BF121" i="1"/>
  <c r="BJ121" i="1"/>
  <c r="BN121" i="1"/>
  <c r="BR121" i="1"/>
  <c r="BV121" i="1"/>
  <c r="BZ121" i="1"/>
  <c r="CD121" i="1"/>
  <c r="CH121" i="1"/>
  <c r="CL121" i="1"/>
  <c r="CP121" i="1"/>
  <c r="CT121" i="1"/>
  <c r="CX121" i="1"/>
  <c r="DB121" i="1"/>
  <c r="DF121" i="1"/>
  <c r="DJ121" i="1"/>
  <c r="DN121" i="1"/>
  <c r="DR121" i="1"/>
  <c r="DV121" i="1"/>
  <c r="B122" i="1"/>
  <c r="F122" i="1"/>
  <c r="J122" i="1"/>
  <c r="N122" i="1"/>
  <c r="R122" i="1"/>
  <c r="V122" i="1"/>
  <c r="Z122" i="1"/>
  <c r="AD122" i="1"/>
  <c r="AH122" i="1"/>
  <c r="AL122" i="1"/>
  <c r="AP122" i="1"/>
  <c r="AT122" i="1"/>
  <c r="AX122" i="1"/>
  <c r="BB122" i="1"/>
  <c r="BF122" i="1"/>
  <c r="BJ122" i="1"/>
  <c r="BN122" i="1"/>
  <c r="BR122" i="1"/>
  <c r="BV122" i="1"/>
  <c r="BZ122" i="1"/>
  <c r="CD122" i="1"/>
  <c r="CH122" i="1"/>
  <c r="CL122" i="1"/>
  <c r="CP122" i="1"/>
  <c r="CT122" i="1"/>
  <c r="CX122" i="1"/>
  <c r="DB122" i="1"/>
  <c r="DF122" i="1"/>
  <c r="DJ122" i="1"/>
  <c r="DN122" i="1"/>
  <c r="DR122" i="1"/>
  <c r="DV122" i="1"/>
  <c r="B123" i="1"/>
  <c r="F123" i="1"/>
  <c r="J123" i="1"/>
  <c r="N123" i="1"/>
  <c r="R123" i="1"/>
  <c r="V123" i="1"/>
  <c r="Z123" i="1"/>
  <c r="AD123" i="1"/>
  <c r="AH123" i="1"/>
  <c r="AL123" i="1"/>
  <c r="AP123" i="1"/>
  <c r="AT123" i="1"/>
  <c r="AX123" i="1"/>
  <c r="BB123" i="1"/>
  <c r="BF123" i="1"/>
  <c r="BJ123" i="1"/>
  <c r="BN123" i="1"/>
  <c r="BR123" i="1"/>
  <c r="BV123" i="1"/>
  <c r="BZ123" i="1"/>
  <c r="CD123" i="1"/>
  <c r="CH123" i="1"/>
  <c r="CL123" i="1"/>
  <c r="CP123" i="1"/>
  <c r="CT123" i="1"/>
  <c r="CX123" i="1"/>
  <c r="DB123" i="1"/>
  <c r="DF123" i="1"/>
  <c r="DJ123" i="1"/>
  <c r="DN123" i="1"/>
  <c r="DR123" i="1"/>
  <c r="DV123" i="1"/>
  <c r="B124" i="1"/>
  <c r="F124" i="1"/>
  <c r="J124" i="1"/>
  <c r="N124" i="1"/>
  <c r="R124" i="1"/>
  <c r="V124" i="1"/>
  <c r="Z124" i="1"/>
  <c r="AD124" i="1"/>
  <c r="AH124" i="1"/>
  <c r="AL124" i="1"/>
  <c r="AP124" i="1"/>
  <c r="AT124" i="1"/>
  <c r="AX124" i="1"/>
  <c r="BB124" i="1"/>
  <c r="BF124" i="1"/>
  <c r="BJ124" i="1"/>
  <c r="BN124" i="1"/>
  <c r="BR124" i="1"/>
  <c r="BV124" i="1"/>
  <c r="BZ124" i="1"/>
  <c r="CD124" i="1"/>
  <c r="CH124" i="1"/>
  <c r="CL124" i="1"/>
  <c r="CP124" i="1"/>
  <c r="CT124" i="1"/>
  <c r="CX124" i="1"/>
  <c r="DB124" i="1"/>
  <c r="DF124" i="1"/>
  <c r="DJ124" i="1"/>
  <c r="DN124" i="1"/>
  <c r="DR124" i="1"/>
  <c r="DV124" i="1"/>
  <c r="B125" i="1"/>
  <c r="F125" i="1"/>
  <c r="J125" i="1"/>
  <c r="N125" i="1"/>
  <c r="R125" i="1"/>
  <c r="V125" i="1"/>
  <c r="Z125" i="1"/>
  <c r="AD125" i="1"/>
  <c r="AH125" i="1"/>
  <c r="AL125" i="1"/>
  <c r="AP125" i="1"/>
  <c r="AT125" i="1"/>
  <c r="AX125" i="1"/>
  <c r="BB125" i="1"/>
  <c r="BF125" i="1"/>
  <c r="BJ125" i="1"/>
  <c r="BN125" i="1"/>
  <c r="BR125" i="1"/>
  <c r="BV125" i="1"/>
  <c r="BZ125" i="1"/>
  <c r="CD125" i="1"/>
  <c r="CH125" i="1"/>
  <c r="CL125" i="1"/>
  <c r="CP125" i="1"/>
  <c r="CT125" i="1"/>
  <c r="CX125" i="1"/>
  <c r="DB125" i="1"/>
  <c r="DF125" i="1"/>
  <c r="DJ125" i="1"/>
  <c r="DN125" i="1"/>
  <c r="DR125" i="1"/>
  <c r="DV125" i="1"/>
  <c r="B126" i="1"/>
  <c r="F126" i="1"/>
  <c r="J126" i="1"/>
  <c r="N126" i="1"/>
  <c r="R126" i="1"/>
  <c r="V126" i="1"/>
  <c r="Z126" i="1"/>
  <c r="AD126" i="1"/>
  <c r="AH126" i="1"/>
  <c r="AL126" i="1"/>
  <c r="AP126" i="1"/>
  <c r="AT126" i="1"/>
  <c r="AX126" i="1"/>
  <c r="BB126" i="1"/>
  <c r="BF126" i="1"/>
  <c r="BJ126" i="1"/>
  <c r="BN126" i="1"/>
  <c r="BR126" i="1"/>
  <c r="BV126" i="1"/>
  <c r="BZ126" i="1"/>
  <c r="CD126" i="1"/>
  <c r="CH126" i="1"/>
  <c r="CL126" i="1"/>
  <c r="CP126" i="1"/>
  <c r="CT126" i="1"/>
  <c r="CX126" i="1"/>
  <c r="DB126" i="1"/>
  <c r="DF126" i="1"/>
  <c r="DJ126" i="1"/>
  <c r="DN126" i="1"/>
  <c r="DR126" i="1"/>
  <c r="DV126" i="1"/>
  <c r="B127" i="1"/>
  <c r="F127" i="1"/>
  <c r="J127" i="1"/>
  <c r="N127" i="1"/>
  <c r="R127" i="1"/>
  <c r="V127" i="1"/>
  <c r="Z127" i="1"/>
  <c r="AD127" i="1"/>
  <c r="AH127" i="1"/>
  <c r="AL127" i="1"/>
  <c r="AP127" i="1"/>
  <c r="AT127" i="1"/>
  <c r="AX127" i="1"/>
  <c r="BB127" i="1"/>
  <c r="BF127" i="1"/>
  <c r="BJ127" i="1"/>
  <c r="BN127" i="1"/>
  <c r="BR127" i="1"/>
  <c r="BV127" i="1"/>
  <c r="BZ127" i="1"/>
  <c r="CD127" i="1"/>
  <c r="CH127" i="1"/>
  <c r="CL127" i="1"/>
  <c r="CP127" i="1"/>
  <c r="CT127" i="1"/>
  <c r="CX127" i="1"/>
  <c r="DB127" i="1"/>
  <c r="DF127" i="1"/>
  <c r="DJ127" i="1"/>
  <c r="DN127" i="1"/>
  <c r="DR127" i="1"/>
  <c r="DV127" i="1"/>
  <c r="B128" i="1"/>
  <c r="F128" i="1"/>
  <c r="J128" i="1"/>
  <c r="N128" i="1"/>
  <c r="R128" i="1"/>
  <c r="V128" i="1"/>
  <c r="Z128" i="1"/>
  <c r="AD128" i="1"/>
  <c r="AH128" i="1"/>
  <c r="AL128" i="1"/>
  <c r="AP128" i="1"/>
  <c r="AT128" i="1"/>
  <c r="AX128" i="1"/>
  <c r="BB128" i="1"/>
  <c r="BF128" i="1"/>
  <c r="BJ128" i="1"/>
  <c r="BN128" i="1"/>
  <c r="BR128" i="1"/>
  <c r="BV128" i="1"/>
  <c r="BZ128" i="1"/>
  <c r="CD128" i="1"/>
  <c r="CH128" i="1"/>
  <c r="CL128" i="1"/>
  <c r="CP128" i="1"/>
  <c r="CT128" i="1"/>
  <c r="CX128" i="1"/>
  <c r="DB128" i="1"/>
  <c r="DF128" i="1"/>
  <c r="DJ128" i="1"/>
  <c r="DN128" i="1"/>
  <c r="DR128" i="1"/>
  <c r="DV128" i="1"/>
  <c r="B129" i="1"/>
  <c r="F129" i="1"/>
  <c r="J129" i="1"/>
  <c r="N129" i="1"/>
  <c r="R129" i="1"/>
  <c r="V129" i="1"/>
  <c r="Z129" i="1"/>
  <c r="AD129" i="1"/>
  <c r="AH129" i="1"/>
  <c r="AL129" i="1"/>
  <c r="AP129" i="1"/>
  <c r="AT129" i="1"/>
  <c r="AX129" i="1"/>
  <c r="BB129" i="1"/>
  <c r="BF129" i="1"/>
  <c r="BJ129" i="1"/>
  <c r="BN129" i="1"/>
  <c r="BR129" i="1"/>
  <c r="BV129" i="1"/>
  <c r="BZ129" i="1"/>
  <c r="CD129" i="1"/>
  <c r="CH129" i="1"/>
  <c r="CL129" i="1"/>
  <c r="CP129" i="1"/>
  <c r="CT129" i="1"/>
  <c r="CX129" i="1"/>
  <c r="DB129" i="1"/>
  <c r="DF129" i="1"/>
  <c r="DJ129" i="1"/>
  <c r="DN129" i="1"/>
  <c r="DR129" i="1"/>
  <c r="DV129" i="1"/>
  <c r="B130" i="1"/>
  <c r="F130" i="1"/>
  <c r="J130" i="1"/>
  <c r="N130" i="1"/>
  <c r="R130" i="1"/>
  <c r="V130" i="1"/>
  <c r="Z130" i="1"/>
  <c r="AD130" i="1"/>
  <c r="AH130" i="1"/>
  <c r="AL130" i="1"/>
  <c r="AP130" i="1"/>
  <c r="AT130" i="1"/>
  <c r="AX130" i="1"/>
  <c r="BB130" i="1"/>
  <c r="BF130" i="1"/>
  <c r="BJ130" i="1"/>
  <c r="BN130" i="1"/>
  <c r="BR130" i="1"/>
  <c r="BV130" i="1"/>
  <c r="BZ130" i="1"/>
  <c r="CD130" i="1"/>
  <c r="CH130" i="1"/>
  <c r="CL130" i="1"/>
  <c r="CP130" i="1"/>
  <c r="CT130" i="1"/>
  <c r="CX130" i="1"/>
  <c r="DB130" i="1"/>
  <c r="DF130" i="1"/>
  <c r="DJ130" i="1"/>
  <c r="DN130" i="1"/>
  <c r="DR130" i="1"/>
  <c r="DV130" i="1"/>
  <c r="B131" i="1"/>
  <c r="F131" i="1"/>
  <c r="J131" i="1"/>
  <c r="N131" i="1"/>
  <c r="R131" i="1"/>
  <c r="V131" i="1"/>
  <c r="Z131" i="1"/>
  <c r="AD131" i="1"/>
  <c r="AH131" i="1"/>
  <c r="AL131" i="1"/>
  <c r="AP131" i="1"/>
  <c r="AT131" i="1"/>
  <c r="AX131" i="1"/>
  <c r="BB131" i="1"/>
  <c r="BF131" i="1"/>
  <c r="BJ131" i="1"/>
  <c r="BN131" i="1"/>
  <c r="BR131" i="1"/>
  <c r="BV131" i="1"/>
  <c r="BZ131" i="1"/>
  <c r="CD131" i="1"/>
  <c r="CH131" i="1"/>
  <c r="CL131" i="1"/>
  <c r="CP131" i="1"/>
  <c r="CT131" i="1"/>
  <c r="CX131" i="1"/>
  <c r="DB131" i="1"/>
  <c r="DF131" i="1"/>
  <c r="DJ131" i="1"/>
  <c r="DN131" i="1"/>
  <c r="DR131" i="1"/>
  <c r="DV131" i="1"/>
  <c r="B132" i="1"/>
  <c r="F132" i="1"/>
  <c r="J132" i="1"/>
  <c r="N132" i="1"/>
  <c r="R132" i="1"/>
  <c r="V132" i="1"/>
  <c r="Z132" i="1"/>
  <c r="AD132" i="1"/>
  <c r="AH132" i="1"/>
  <c r="AL132" i="1"/>
  <c r="AP132" i="1"/>
  <c r="AT132" i="1"/>
  <c r="AX132" i="1"/>
  <c r="BB132" i="1"/>
  <c r="BF132" i="1"/>
  <c r="BJ132" i="1"/>
  <c r="BN132" i="1"/>
  <c r="BR132" i="1"/>
  <c r="BV132" i="1"/>
  <c r="BZ132" i="1"/>
  <c r="CD132" i="1"/>
  <c r="CH132" i="1"/>
  <c r="CL132" i="1"/>
  <c r="CP132" i="1"/>
  <c r="CT132" i="1"/>
  <c r="CX132" i="1"/>
  <c r="DB132" i="1"/>
  <c r="DF132" i="1"/>
  <c r="DJ132" i="1"/>
  <c r="DN132" i="1"/>
  <c r="DR132" i="1"/>
  <c r="DV132" i="1"/>
  <c r="B133" i="1"/>
  <c r="F133" i="1"/>
  <c r="J133" i="1"/>
  <c r="N133" i="1"/>
  <c r="R133" i="1"/>
  <c r="V133" i="1"/>
  <c r="Z133" i="1"/>
  <c r="AD133" i="1"/>
  <c r="AH133" i="1"/>
  <c r="AL133" i="1"/>
  <c r="AP133" i="1"/>
  <c r="AT133" i="1"/>
  <c r="AX133" i="1"/>
  <c r="BB133" i="1"/>
  <c r="BF133" i="1"/>
  <c r="BJ133" i="1"/>
  <c r="BN133" i="1"/>
  <c r="BR133" i="1"/>
  <c r="BV133" i="1"/>
  <c r="BZ133" i="1"/>
  <c r="CD133" i="1"/>
  <c r="CH133" i="1"/>
  <c r="CL133" i="1"/>
  <c r="CP133" i="1"/>
  <c r="CT133" i="1"/>
  <c r="CX133" i="1"/>
  <c r="DB133" i="1"/>
  <c r="DF133" i="1"/>
  <c r="DJ133" i="1"/>
  <c r="DN133" i="1"/>
  <c r="DR133" i="1"/>
  <c r="DV133" i="1"/>
  <c r="B134" i="1"/>
  <c r="F134" i="1"/>
  <c r="J134" i="1"/>
  <c r="N134" i="1"/>
  <c r="R134" i="1"/>
  <c r="V134" i="1"/>
  <c r="Z134" i="1"/>
  <c r="AD134" i="1"/>
  <c r="AH134" i="1"/>
  <c r="AL134" i="1"/>
  <c r="AP134" i="1"/>
  <c r="AT134" i="1"/>
  <c r="AX134" i="1"/>
  <c r="BB134" i="1"/>
  <c r="BF134" i="1"/>
  <c r="BJ134" i="1"/>
  <c r="BN134" i="1"/>
  <c r="BR134" i="1"/>
  <c r="BV134" i="1"/>
  <c r="BZ134" i="1"/>
  <c r="CD134" i="1"/>
  <c r="CH134" i="1"/>
  <c r="CL134" i="1"/>
  <c r="CP134" i="1"/>
  <c r="CT134" i="1"/>
  <c r="CX134" i="1"/>
  <c r="DB134" i="1"/>
  <c r="DF134" i="1"/>
  <c r="DJ134" i="1"/>
  <c r="DN134" i="1"/>
  <c r="DR134" i="1"/>
  <c r="DV134" i="1"/>
  <c r="B135" i="1"/>
  <c r="F135" i="1"/>
  <c r="J135" i="1"/>
  <c r="N135" i="1"/>
  <c r="R135" i="1"/>
  <c r="V135" i="1"/>
  <c r="Z135" i="1"/>
  <c r="AD135" i="1"/>
  <c r="AH135" i="1"/>
  <c r="AL135" i="1"/>
  <c r="AP135" i="1"/>
  <c r="AT135" i="1"/>
  <c r="AX135" i="1"/>
  <c r="BB135" i="1"/>
  <c r="BF135" i="1"/>
  <c r="BJ135" i="1"/>
  <c r="BN135" i="1"/>
  <c r="BR135" i="1"/>
  <c r="BV135" i="1"/>
  <c r="BZ135" i="1"/>
  <c r="CD135" i="1"/>
  <c r="CH135" i="1"/>
  <c r="CL135" i="1"/>
  <c r="CP135" i="1"/>
  <c r="CT135" i="1"/>
  <c r="CX135" i="1"/>
  <c r="DB135" i="1"/>
  <c r="DF135" i="1"/>
  <c r="DJ135" i="1"/>
  <c r="DN135" i="1"/>
  <c r="DR135" i="1"/>
  <c r="DV135" i="1"/>
  <c r="B136" i="1"/>
  <c r="F136" i="1"/>
  <c r="J136" i="1"/>
  <c r="N136" i="1"/>
  <c r="R136" i="1"/>
  <c r="V136" i="1"/>
  <c r="Z136" i="1"/>
  <c r="AD136" i="1"/>
  <c r="AH136" i="1"/>
  <c r="AL136" i="1"/>
  <c r="AP136" i="1"/>
  <c r="AT136" i="1"/>
  <c r="AX136" i="1"/>
  <c r="BB136" i="1"/>
  <c r="BF136" i="1"/>
  <c r="BJ136" i="1"/>
  <c r="BN136" i="1"/>
  <c r="BR136" i="1"/>
  <c r="BV136" i="1"/>
  <c r="BZ136" i="1"/>
  <c r="CD136" i="1"/>
  <c r="CH136" i="1"/>
  <c r="CL136" i="1"/>
  <c r="CP136" i="1"/>
  <c r="CT136" i="1"/>
  <c r="CX136" i="1"/>
  <c r="DB136" i="1"/>
  <c r="DF136" i="1"/>
  <c r="DJ136" i="1"/>
  <c r="DN136" i="1"/>
  <c r="DR136" i="1"/>
  <c r="DV136" i="1"/>
  <c r="B137" i="1"/>
  <c r="F137" i="1"/>
  <c r="J137" i="1"/>
  <c r="N137" i="1"/>
  <c r="R137" i="1"/>
  <c r="V137" i="1"/>
  <c r="Z137" i="1"/>
  <c r="AD137" i="1"/>
  <c r="AH137" i="1"/>
  <c r="AL137" i="1"/>
  <c r="AP137" i="1"/>
  <c r="AT137" i="1"/>
  <c r="AX137" i="1"/>
  <c r="BB137" i="1"/>
  <c r="BF137" i="1"/>
  <c r="BJ137" i="1"/>
  <c r="BN137" i="1"/>
  <c r="BR137" i="1"/>
  <c r="BV137" i="1"/>
  <c r="BZ137" i="1"/>
  <c r="CD137" i="1"/>
  <c r="CH137" i="1"/>
  <c r="CL137" i="1"/>
  <c r="CP137" i="1"/>
  <c r="CT137" i="1"/>
  <c r="CX137" i="1"/>
  <c r="DB137" i="1"/>
  <c r="DF137" i="1"/>
  <c r="DJ137" i="1"/>
  <c r="DN137" i="1"/>
  <c r="DR137" i="1"/>
  <c r="DV137" i="1"/>
  <c r="B138" i="1"/>
  <c r="F138" i="1"/>
  <c r="J138" i="1"/>
  <c r="N138" i="1"/>
  <c r="R138" i="1"/>
  <c r="V138" i="1"/>
  <c r="Z138" i="1"/>
  <c r="AD138" i="1"/>
  <c r="AH138" i="1"/>
  <c r="AL138" i="1"/>
  <c r="AP138" i="1"/>
  <c r="AT138" i="1"/>
  <c r="AX138" i="1"/>
  <c r="BB138" i="1"/>
  <c r="BF138" i="1"/>
  <c r="BJ138" i="1"/>
  <c r="BN138" i="1"/>
  <c r="BR138" i="1"/>
  <c r="BV138" i="1"/>
  <c r="BZ138" i="1"/>
  <c r="CD138" i="1"/>
  <c r="CH138" i="1"/>
  <c r="CL138" i="1"/>
  <c r="CP138" i="1"/>
  <c r="CT138" i="1"/>
  <c r="CX138" i="1"/>
  <c r="DB138" i="1"/>
  <c r="DF138" i="1"/>
  <c r="DJ138" i="1"/>
  <c r="DN138" i="1"/>
  <c r="DR138" i="1"/>
  <c r="DV138" i="1"/>
  <c r="B139" i="1"/>
  <c r="F139" i="1"/>
  <c r="J139" i="1"/>
  <c r="N139" i="1"/>
  <c r="R139" i="1"/>
  <c r="V139" i="1"/>
  <c r="Z139" i="1"/>
  <c r="AD139" i="1"/>
  <c r="AH139" i="1"/>
  <c r="AL139" i="1"/>
  <c r="AP139" i="1"/>
  <c r="AT139" i="1"/>
  <c r="AX139" i="1"/>
  <c r="BB139" i="1"/>
  <c r="BF139" i="1"/>
  <c r="BJ139" i="1"/>
  <c r="BN139" i="1"/>
  <c r="BR139" i="1"/>
  <c r="BV139" i="1"/>
  <c r="BZ139" i="1"/>
  <c r="CD139" i="1"/>
  <c r="CH139" i="1"/>
  <c r="CL139" i="1"/>
  <c r="CP139" i="1"/>
  <c r="CT139" i="1"/>
  <c r="CX139" i="1"/>
  <c r="DB139" i="1"/>
  <c r="DF139" i="1"/>
  <c r="DJ139" i="1"/>
  <c r="DN139" i="1"/>
  <c r="DR139" i="1"/>
  <c r="DV139" i="1"/>
  <c r="B140" i="1"/>
  <c r="F140" i="1"/>
  <c r="J140" i="1"/>
  <c r="N140" i="1"/>
  <c r="R140" i="1"/>
  <c r="V140" i="1"/>
  <c r="Z140" i="1"/>
  <c r="AD140" i="1"/>
  <c r="AH140" i="1"/>
  <c r="AL140" i="1"/>
  <c r="AP140" i="1"/>
  <c r="AT140" i="1"/>
  <c r="AX140" i="1"/>
  <c r="BB140" i="1"/>
  <c r="BF140" i="1"/>
  <c r="BJ140" i="1"/>
  <c r="BN140" i="1"/>
  <c r="BR140" i="1"/>
  <c r="BV140" i="1"/>
  <c r="BZ140" i="1"/>
  <c r="CD140" i="1"/>
  <c r="CH140" i="1"/>
  <c r="CL140" i="1"/>
  <c r="CP140" i="1"/>
  <c r="CT140" i="1"/>
  <c r="CX140" i="1"/>
  <c r="DB140" i="1"/>
  <c r="DF140" i="1"/>
  <c r="DJ140" i="1"/>
  <c r="DN140" i="1"/>
  <c r="DR140" i="1"/>
  <c r="DV140" i="1"/>
  <c r="B141" i="1"/>
  <c r="F141" i="1"/>
  <c r="J141" i="1"/>
  <c r="N141" i="1"/>
  <c r="R141" i="1"/>
  <c r="V141" i="1"/>
  <c r="Z141" i="1"/>
  <c r="AD141" i="1"/>
  <c r="AH141" i="1"/>
  <c r="AL141" i="1"/>
  <c r="AP141" i="1"/>
  <c r="AT141" i="1"/>
  <c r="AX141" i="1"/>
  <c r="BB141" i="1"/>
  <c r="BF141" i="1"/>
  <c r="BJ141" i="1"/>
  <c r="BN141" i="1"/>
  <c r="BR141" i="1"/>
  <c r="BV141" i="1"/>
  <c r="BZ141" i="1"/>
  <c r="CD141" i="1"/>
  <c r="CH141" i="1"/>
  <c r="CL141" i="1"/>
  <c r="CP141" i="1"/>
  <c r="CT141" i="1"/>
  <c r="CX141" i="1"/>
  <c r="DB141" i="1"/>
  <c r="DF141" i="1"/>
  <c r="DJ141" i="1"/>
  <c r="DN141" i="1"/>
  <c r="DR141" i="1"/>
  <c r="DV141" i="1"/>
  <c r="B142" i="1"/>
  <c r="F142" i="1"/>
  <c r="J142" i="1"/>
  <c r="N142" i="1"/>
  <c r="R142" i="1"/>
  <c r="V142" i="1"/>
  <c r="Z142" i="1"/>
  <c r="AD142" i="1"/>
  <c r="AH142" i="1"/>
  <c r="AL142" i="1"/>
  <c r="AP142" i="1"/>
  <c r="AT142" i="1"/>
  <c r="AX142" i="1"/>
  <c r="BB142" i="1"/>
  <c r="BF142" i="1"/>
  <c r="BJ142" i="1"/>
  <c r="BN142" i="1"/>
  <c r="BR142" i="1"/>
  <c r="BV142" i="1"/>
  <c r="BZ142" i="1"/>
  <c r="CD142" i="1"/>
  <c r="CH142" i="1"/>
  <c r="CL142" i="1"/>
  <c r="CP142" i="1"/>
  <c r="CT142" i="1"/>
  <c r="CX142" i="1"/>
  <c r="DB142" i="1"/>
  <c r="DF142" i="1"/>
  <c r="DJ142" i="1"/>
  <c r="DN142" i="1"/>
  <c r="DR142" i="1"/>
  <c r="DV142" i="1"/>
  <c r="B143" i="1"/>
  <c r="F143" i="1"/>
  <c r="EF106" i="1"/>
  <c r="EK143" i="1"/>
  <c r="EK175" i="1"/>
  <c r="EP193" i="1"/>
  <c r="EP209" i="1"/>
  <c r="EL223" i="1"/>
  <c r="EL231" i="1"/>
  <c r="EL239" i="1"/>
  <c r="EL247" i="1"/>
  <c r="M3" i="1"/>
  <c r="U4" i="1"/>
  <c r="U5" i="1"/>
  <c r="U6" i="1"/>
  <c r="U7" i="1"/>
  <c r="U8" i="1"/>
  <c r="U9" i="1"/>
  <c r="U10" i="1"/>
  <c r="U11" i="1"/>
  <c r="U12" i="1"/>
  <c r="U13" i="1"/>
  <c r="U14" i="1"/>
  <c r="DQ14" i="1"/>
  <c r="BF15" i="1"/>
  <c r="DR15" i="1"/>
  <c r="BF16" i="1"/>
  <c r="DR16" i="1"/>
  <c r="BF17" i="1"/>
  <c r="DR17" i="1"/>
  <c r="BF18" i="1"/>
  <c r="DR18" i="1"/>
  <c r="BF19" i="1"/>
  <c r="DR19" i="1"/>
  <c r="BF20" i="1"/>
  <c r="DR20" i="1"/>
  <c r="BF21" i="1"/>
  <c r="DR21" i="1"/>
  <c r="BF22" i="1"/>
  <c r="DR22" i="1"/>
  <c r="BF23" i="1"/>
  <c r="DR23" i="1"/>
  <c r="BF24" i="1"/>
  <c r="DR24" i="1"/>
  <c r="BF25" i="1"/>
  <c r="CZ25" i="1"/>
  <c r="R26" i="1"/>
  <c r="BA26" i="1"/>
  <c r="CG26" i="1"/>
  <c r="DM26" i="1"/>
  <c r="U27" i="1"/>
  <c r="BA27" i="1"/>
  <c r="CG27" i="1"/>
  <c r="DM27" i="1"/>
  <c r="U28" i="1"/>
  <c r="BA28" i="1"/>
  <c r="CG28" i="1"/>
  <c r="DM28" i="1"/>
  <c r="U29" i="1"/>
  <c r="BA29" i="1"/>
  <c r="CG29" i="1"/>
  <c r="DM29" i="1"/>
  <c r="U30" i="1"/>
  <c r="BA30" i="1"/>
  <c r="CG30" i="1"/>
  <c r="DM30" i="1"/>
  <c r="U31" i="1"/>
  <c r="BA31" i="1"/>
  <c r="CG31" i="1"/>
  <c r="DM31" i="1"/>
  <c r="U32" i="1"/>
  <c r="BA32" i="1"/>
  <c r="CG32" i="1"/>
  <c r="DM32" i="1"/>
  <c r="U33" i="1"/>
  <c r="BA33" i="1"/>
  <c r="CG33" i="1"/>
  <c r="DM33" i="1"/>
  <c r="U34" i="1"/>
  <c r="BA34" i="1"/>
  <c r="CG34" i="1"/>
  <c r="DM34" i="1"/>
  <c r="U35" i="1"/>
  <c r="BA35" i="1"/>
  <c r="CG35" i="1"/>
  <c r="DM35" i="1"/>
  <c r="U36" i="1"/>
  <c r="BA36" i="1"/>
  <c r="CG36" i="1"/>
  <c r="DM36" i="1"/>
  <c r="U37" i="1"/>
  <c r="BA37" i="1"/>
  <c r="CG37" i="1"/>
  <c r="DM37" i="1"/>
  <c r="U38" i="1"/>
  <c r="BA38" i="1"/>
  <c r="CG38" i="1"/>
  <c r="DM38" i="1"/>
  <c r="U39" i="1"/>
  <c r="BA39" i="1"/>
  <c r="CG39" i="1"/>
  <c r="DM39" i="1"/>
  <c r="U40" i="1"/>
  <c r="BA40" i="1"/>
  <c r="CG40" i="1"/>
  <c r="DM40" i="1"/>
  <c r="U41" i="1"/>
  <c r="BA41" i="1"/>
  <c r="CG41" i="1"/>
  <c r="DM41" i="1"/>
  <c r="U42" i="1"/>
  <c r="BA42" i="1"/>
  <c r="CG42" i="1"/>
  <c r="DM42" i="1"/>
  <c r="U43" i="1"/>
  <c r="BA43" i="1"/>
  <c r="CG43" i="1"/>
  <c r="DM43" i="1"/>
  <c r="U44" i="1"/>
  <c r="BA44" i="1"/>
  <c r="CG44" i="1"/>
  <c r="DM44" i="1"/>
  <c r="U45" i="1"/>
  <c r="BA45" i="1"/>
  <c r="CG45" i="1"/>
  <c r="DM45" i="1"/>
  <c r="U46" i="1"/>
  <c r="BA46" i="1"/>
  <c r="CG46" i="1"/>
  <c r="DM46" i="1"/>
  <c r="U47" i="1"/>
  <c r="BA47" i="1"/>
  <c r="CG47" i="1"/>
  <c r="DM47" i="1"/>
  <c r="U48" i="1"/>
  <c r="BA48" i="1"/>
  <c r="CG48" i="1"/>
  <c r="DM48" i="1"/>
  <c r="U49" i="1"/>
  <c r="BA49" i="1"/>
  <c r="CG49" i="1"/>
  <c r="DM49" i="1"/>
  <c r="U50" i="1"/>
  <c r="BA50" i="1"/>
  <c r="CG50" i="1"/>
  <c r="DM50" i="1"/>
  <c r="U51" i="1"/>
  <c r="BA51" i="1"/>
  <c r="CG51" i="1"/>
  <c r="DM51" i="1"/>
  <c r="U52" i="1"/>
  <c r="BA52" i="1"/>
  <c r="CG52" i="1"/>
  <c r="DM52" i="1"/>
  <c r="U53" i="1"/>
  <c r="BA53" i="1"/>
  <c r="CG53" i="1"/>
  <c r="DM53" i="1"/>
  <c r="U54" i="1"/>
  <c r="BA54" i="1"/>
  <c r="CG54" i="1"/>
  <c r="DM54" i="1"/>
  <c r="U55" i="1"/>
  <c r="BA55" i="1"/>
  <c r="CG55" i="1"/>
  <c r="DM55" i="1"/>
  <c r="U56" i="1"/>
  <c r="BA56" i="1"/>
  <c r="CG56" i="1"/>
  <c r="DM56" i="1"/>
  <c r="U57" i="1"/>
  <c r="BA57" i="1"/>
  <c r="CG57" i="1"/>
  <c r="CX57" i="1"/>
  <c r="DN57" i="1"/>
  <c r="F58" i="1"/>
  <c r="V58" i="1"/>
  <c r="AL58" i="1"/>
  <c r="BB58" i="1"/>
  <c r="BR58" i="1"/>
  <c r="CH58" i="1"/>
  <c r="CX58" i="1"/>
  <c r="DN58" i="1"/>
  <c r="F59" i="1"/>
  <c r="V59" i="1"/>
  <c r="AL59" i="1"/>
  <c r="BB59" i="1"/>
  <c r="BR59" i="1"/>
  <c r="CH59" i="1"/>
  <c r="CX59" i="1"/>
  <c r="DN59" i="1"/>
  <c r="F60" i="1"/>
  <c r="V60" i="1"/>
  <c r="AL60" i="1"/>
  <c r="BB60" i="1"/>
  <c r="BR60" i="1"/>
  <c r="CH60" i="1"/>
  <c r="CX60" i="1"/>
  <c r="DN60" i="1"/>
  <c r="F61" i="1"/>
  <c r="V61" i="1"/>
  <c r="AL61" i="1"/>
  <c r="BB61" i="1"/>
  <c r="BR61" i="1"/>
  <c r="CH61" i="1"/>
  <c r="CX61" i="1"/>
  <c r="DN61" i="1"/>
  <c r="F62" i="1"/>
  <c r="V62" i="1"/>
  <c r="AL62" i="1"/>
  <c r="BB62" i="1"/>
  <c r="BR62" i="1"/>
  <c r="CH62" i="1"/>
  <c r="CX62" i="1"/>
  <c r="DN62" i="1"/>
  <c r="F63" i="1"/>
  <c r="V63" i="1"/>
  <c r="AL63" i="1"/>
  <c r="BB63" i="1"/>
  <c r="BR63" i="1"/>
  <c r="CH63" i="1"/>
  <c r="CX63" i="1"/>
  <c r="DN63" i="1"/>
  <c r="F64" i="1"/>
  <c r="V64" i="1"/>
  <c r="AL64" i="1"/>
  <c r="BB64" i="1"/>
  <c r="BR64" i="1"/>
  <c r="CH64" i="1"/>
  <c r="CX64" i="1"/>
  <c r="DN64" i="1"/>
  <c r="F65" i="1"/>
  <c r="V65" i="1"/>
  <c r="AL65" i="1"/>
  <c r="BB65" i="1"/>
  <c r="BR65" i="1"/>
  <c r="CH65" i="1"/>
  <c r="CX65" i="1"/>
  <c r="DN65" i="1"/>
  <c r="F66" i="1"/>
  <c r="V66" i="1"/>
  <c r="AL66" i="1"/>
  <c r="BB66" i="1"/>
  <c r="BR66" i="1"/>
  <c r="CH66" i="1"/>
  <c r="CX66" i="1"/>
  <c r="DN66" i="1"/>
  <c r="F67" i="1"/>
  <c r="V67" i="1"/>
  <c r="AL67" i="1"/>
  <c r="BB67" i="1"/>
  <c r="BR67" i="1"/>
  <c r="CH67" i="1"/>
  <c r="CX67" i="1"/>
  <c r="DN67" i="1"/>
  <c r="F68" i="1"/>
  <c r="V68" i="1"/>
  <c r="AL68" i="1"/>
  <c r="BB68" i="1"/>
  <c r="BR68" i="1"/>
  <c r="CH68" i="1"/>
  <c r="CX68" i="1"/>
  <c r="DN68" i="1"/>
  <c r="F69" i="1"/>
  <c r="V69" i="1"/>
  <c r="AL69" i="1"/>
  <c r="BB69" i="1"/>
  <c r="BR69" i="1"/>
  <c r="CH69" i="1"/>
  <c r="CX69" i="1"/>
  <c r="DN69" i="1"/>
  <c r="F70" i="1"/>
  <c r="V70" i="1"/>
  <c r="AL70" i="1"/>
  <c r="BB70" i="1"/>
  <c r="BR70" i="1"/>
  <c r="CH70" i="1"/>
  <c r="CX70" i="1"/>
  <c r="DN70" i="1"/>
  <c r="F71" i="1"/>
  <c r="V71" i="1"/>
  <c r="AL71" i="1"/>
  <c r="BB71" i="1"/>
  <c r="BR71" i="1"/>
  <c r="CH71" i="1"/>
  <c r="CX71" i="1"/>
  <c r="DN71" i="1"/>
  <c r="F72" i="1"/>
  <c r="V72" i="1"/>
  <c r="AL72" i="1"/>
  <c r="BB72" i="1"/>
  <c r="BR72" i="1"/>
  <c r="CH72" i="1"/>
  <c r="CX72" i="1"/>
  <c r="DN72" i="1"/>
  <c r="F73" i="1"/>
  <c r="V73" i="1"/>
  <c r="AL73" i="1"/>
  <c r="BB73" i="1"/>
  <c r="BR73" i="1"/>
  <c r="CH73" i="1"/>
  <c r="CX73" i="1"/>
  <c r="DN73" i="1"/>
  <c r="F74" i="1"/>
  <c r="V74" i="1"/>
  <c r="AL74" i="1"/>
  <c r="BB74" i="1"/>
  <c r="BR74" i="1"/>
  <c r="CH74" i="1"/>
  <c r="CX74" i="1"/>
  <c r="DN74" i="1"/>
  <c r="F75" i="1"/>
  <c r="V75" i="1"/>
  <c r="AL75" i="1"/>
  <c r="BB75" i="1"/>
  <c r="EH127" i="1"/>
  <c r="EH159" i="1"/>
  <c r="EO185" i="1"/>
  <c r="EO201" i="1"/>
  <c r="EO217" i="1"/>
  <c r="EK227" i="1"/>
  <c r="EK235" i="1"/>
  <c r="EK243" i="1"/>
  <c r="EK251" i="1"/>
  <c r="CB3" i="1"/>
  <c r="CF4" i="1"/>
  <c r="CF5" i="1"/>
  <c r="CF6" i="1"/>
  <c r="CF7" i="1"/>
  <c r="CF8" i="1"/>
  <c r="CF9" i="1"/>
  <c r="CF10" i="1"/>
  <c r="CF11" i="1"/>
  <c r="CF12" i="1"/>
  <c r="CF13" i="1"/>
  <c r="BY14" i="1"/>
  <c r="Y15" i="1"/>
  <c r="CK15" i="1"/>
  <c r="Y16" i="1"/>
  <c r="CK16" i="1"/>
  <c r="Y17" i="1"/>
  <c r="CK17" i="1"/>
  <c r="Y18" i="1"/>
  <c r="CK18" i="1"/>
  <c r="Y19" i="1"/>
  <c r="CK19" i="1"/>
  <c r="Y20" i="1"/>
  <c r="CK20" i="1"/>
  <c r="Y21" i="1"/>
  <c r="CK21" i="1"/>
  <c r="Y22" i="1"/>
  <c r="CK22" i="1"/>
  <c r="Y23" i="1"/>
  <c r="CK23" i="1"/>
  <c r="Y24" i="1"/>
  <c r="CK24" i="1"/>
  <c r="Y25" i="1"/>
  <c r="CC25" i="1"/>
  <c r="DT25" i="1"/>
  <c r="AJ26" i="1"/>
  <c r="BP26" i="1"/>
  <c r="CV26" i="1"/>
  <c r="D27" i="1"/>
  <c r="AJ27" i="1"/>
  <c r="BP27" i="1"/>
  <c r="CV27" i="1"/>
  <c r="D28" i="1"/>
  <c r="AJ28" i="1"/>
  <c r="BP28" i="1"/>
  <c r="CV28" i="1"/>
  <c r="D29" i="1"/>
  <c r="AJ29" i="1"/>
  <c r="BP29" i="1"/>
  <c r="CV29" i="1"/>
  <c r="D30" i="1"/>
  <c r="AJ30" i="1"/>
  <c r="BP30" i="1"/>
  <c r="CV30" i="1"/>
  <c r="D31" i="1"/>
  <c r="AJ31" i="1"/>
  <c r="BP31" i="1"/>
  <c r="CV31" i="1"/>
  <c r="D32" i="1"/>
  <c r="AJ32" i="1"/>
  <c r="BP32" i="1"/>
  <c r="CV32" i="1"/>
  <c r="D33" i="1"/>
  <c r="AJ33" i="1"/>
  <c r="BP33" i="1"/>
  <c r="CV33" i="1"/>
  <c r="D34" i="1"/>
  <c r="AJ34" i="1"/>
  <c r="BP34" i="1"/>
  <c r="CV34" i="1"/>
  <c r="D35" i="1"/>
  <c r="AJ35" i="1"/>
  <c r="BP35" i="1"/>
  <c r="CV35" i="1"/>
  <c r="D36" i="1"/>
  <c r="AJ36" i="1"/>
  <c r="BP36" i="1"/>
  <c r="CV36" i="1"/>
  <c r="D37" i="1"/>
  <c r="AJ37" i="1"/>
  <c r="BP37" i="1"/>
  <c r="CV37" i="1"/>
  <c r="D38" i="1"/>
  <c r="AJ38" i="1"/>
  <c r="BP38" i="1"/>
  <c r="CV38" i="1"/>
  <c r="D39" i="1"/>
  <c r="AJ39" i="1"/>
  <c r="BP39" i="1"/>
  <c r="CV39" i="1"/>
  <c r="D40" i="1"/>
  <c r="AJ40" i="1"/>
  <c r="BP40" i="1"/>
  <c r="CV40" i="1"/>
  <c r="D41" i="1"/>
  <c r="AJ41" i="1"/>
  <c r="BP41" i="1"/>
  <c r="CV41" i="1"/>
  <c r="D42" i="1"/>
  <c r="AJ42" i="1"/>
  <c r="BP42" i="1"/>
  <c r="CV42" i="1"/>
  <c r="D43" i="1"/>
  <c r="AJ43" i="1"/>
  <c r="BP43" i="1"/>
  <c r="CV43" i="1"/>
  <c r="D44" i="1"/>
  <c r="AJ44" i="1"/>
  <c r="BP44" i="1"/>
  <c r="CV44" i="1"/>
  <c r="D45" i="1"/>
  <c r="AJ45" i="1"/>
  <c r="BP45" i="1"/>
  <c r="CV45" i="1"/>
  <c r="D46" i="1"/>
  <c r="AJ46" i="1"/>
  <c r="BP46" i="1"/>
  <c r="CV46" i="1"/>
  <c r="D47" i="1"/>
  <c r="AJ47" i="1"/>
  <c r="BP47" i="1"/>
  <c r="CV47" i="1"/>
  <c r="D48" i="1"/>
  <c r="AJ48" i="1"/>
  <c r="BP48" i="1"/>
  <c r="CV48" i="1"/>
  <c r="D49" i="1"/>
  <c r="AJ49" i="1"/>
  <c r="BP49" i="1"/>
  <c r="CV49" i="1"/>
  <c r="D50" i="1"/>
  <c r="AJ50" i="1"/>
  <c r="BP50" i="1"/>
  <c r="CV50" i="1"/>
  <c r="D51" i="1"/>
  <c r="AJ51" i="1"/>
  <c r="BP51" i="1"/>
  <c r="CV51" i="1"/>
  <c r="D52" i="1"/>
  <c r="AJ52" i="1"/>
  <c r="BP52" i="1"/>
  <c r="CV52" i="1"/>
  <c r="D53" i="1"/>
  <c r="AJ53" i="1"/>
  <c r="BP53" i="1"/>
  <c r="CV53" i="1"/>
  <c r="D54" i="1"/>
  <c r="AJ54" i="1"/>
  <c r="BP54" i="1"/>
  <c r="CV54" i="1"/>
  <c r="D55" i="1"/>
  <c r="AJ55" i="1"/>
  <c r="BP55" i="1"/>
  <c r="CV55" i="1"/>
  <c r="D56" i="1"/>
  <c r="AJ56" i="1"/>
  <c r="BP56" i="1"/>
  <c r="CV56" i="1"/>
  <c r="D57" i="1"/>
  <c r="AJ57" i="1"/>
  <c r="BP57" i="1"/>
  <c r="CO57" i="1"/>
  <c r="DE57" i="1"/>
  <c r="DU57" i="1"/>
  <c r="M58" i="1"/>
  <c r="AC58" i="1"/>
  <c r="AS58" i="1"/>
  <c r="BI58" i="1"/>
  <c r="BY58" i="1"/>
  <c r="CO58" i="1"/>
  <c r="DE58" i="1"/>
  <c r="DU58" i="1"/>
  <c r="M59" i="1"/>
  <c r="AC59" i="1"/>
  <c r="AS59" i="1"/>
  <c r="BI59" i="1"/>
  <c r="BY59" i="1"/>
  <c r="CO59" i="1"/>
  <c r="DE59" i="1"/>
  <c r="DU59" i="1"/>
  <c r="M60" i="1"/>
  <c r="AC60" i="1"/>
  <c r="AS60" i="1"/>
  <c r="BI60" i="1"/>
  <c r="BY60" i="1"/>
  <c r="CO60" i="1"/>
  <c r="DE60" i="1"/>
  <c r="DU60" i="1"/>
  <c r="M61" i="1"/>
  <c r="AC61" i="1"/>
  <c r="AS61" i="1"/>
  <c r="BI61" i="1"/>
  <c r="BY61" i="1"/>
  <c r="CO61" i="1"/>
  <c r="DE61" i="1"/>
  <c r="DU61" i="1"/>
  <c r="M62" i="1"/>
  <c r="AC62" i="1"/>
  <c r="AS62" i="1"/>
  <c r="BI62" i="1"/>
  <c r="BY62" i="1"/>
  <c r="CO62" i="1"/>
  <c r="DE62" i="1"/>
  <c r="DU62" i="1"/>
  <c r="M63" i="1"/>
  <c r="AC63" i="1"/>
  <c r="AS63" i="1"/>
  <c r="BI63" i="1"/>
  <c r="BY63" i="1"/>
  <c r="CO63" i="1"/>
  <c r="DE63" i="1"/>
  <c r="DU63" i="1"/>
  <c r="M64" i="1"/>
  <c r="AC64" i="1"/>
  <c r="AS64" i="1"/>
  <c r="BI64" i="1"/>
  <c r="BY64" i="1"/>
  <c r="CO64" i="1"/>
  <c r="DE64" i="1"/>
  <c r="DU64" i="1"/>
  <c r="M65" i="1"/>
  <c r="AC65" i="1"/>
  <c r="AS65" i="1"/>
  <c r="BI65" i="1"/>
  <c r="BY65" i="1"/>
  <c r="CO65" i="1"/>
  <c r="DE65" i="1"/>
  <c r="DU65" i="1"/>
  <c r="M66" i="1"/>
  <c r="AC66" i="1"/>
  <c r="AS66" i="1"/>
  <c r="BI66" i="1"/>
  <c r="BY66" i="1"/>
  <c r="CO66" i="1"/>
  <c r="DE66" i="1"/>
  <c r="DU66" i="1"/>
  <c r="M67" i="1"/>
  <c r="AC67" i="1"/>
  <c r="AS67" i="1"/>
  <c r="BI67" i="1"/>
  <c r="BY67" i="1"/>
  <c r="CO67" i="1"/>
  <c r="DE67" i="1"/>
  <c r="DU67" i="1"/>
  <c r="M68" i="1"/>
  <c r="AC68" i="1"/>
  <c r="AS68" i="1"/>
  <c r="BI68" i="1"/>
  <c r="BY68" i="1"/>
  <c r="CO68" i="1"/>
  <c r="DE68" i="1"/>
  <c r="DU68" i="1"/>
  <c r="M69" i="1"/>
  <c r="AC69" i="1"/>
  <c r="AS69" i="1"/>
  <c r="BI69" i="1"/>
  <c r="BY69" i="1"/>
  <c r="CO69" i="1"/>
  <c r="DE69" i="1"/>
  <c r="DU69" i="1"/>
  <c r="M70" i="1"/>
  <c r="AC70" i="1"/>
  <c r="AS70" i="1"/>
  <c r="BI70" i="1"/>
  <c r="BY70" i="1"/>
  <c r="CO70" i="1"/>
  <c r="DE70" i="1"/>
  <c r="DU70" i="1"/>
  <c r="M71" i="1"/>
  <c r="AC71" i="1"/>
  <c r="AS71" i="1"/>
  <c r="BI71" i="1"/>
  <c r="BY71" i="1"/>
  <c r="CO71" i="1"/>
  <c r="DE71" i="1"/>
  <c r="DU71" i="1"/>
  <c r="M72" i="1"/>
  <c r="AC72" i="1"/>
  <c r="AS72" i="1"/>
  <c r="BI72" i="1"/>
  <c r="BY72" i="1"/>
  <c r="CO72" i="1"/>
  <c r="DE72" i="1"/>
  <c r="DU72" i="1"/>
  <c r="M73" i="1"/>
  <c r="AC73" i="1"/>
  <c r="AS73" i="1"/>
  <c r="BI73" i="1"/>
  <c r="BY73" i="1"/>
  <c r="CO73" i="1"/>
  <c r="DE73" i="1"/>
  <c r="DU73" i="1"/>
  <c r="M74" i="1"/>
  <c r="AC74" i="1"/>
  <c r="AS74" i="1"/>
  <c r="BI74" i="1"/>
  <c r="BY74" i="1"/>
  <c r="CO74" i="1"/>
  <c r="DE74" i="1"/>
  <c r="DU74" i="1"/>
  <c r="M75" i="1"/>
  <c r="AC75" i="1"/>
  <c r="AS75" i="1"/>
  <c r="BI75" i="1"/>
  <c r="BY75" i="1"/>
  <c r="CO75" i="1"/>
  <c r="DE75" i="1"/>
  <c r="DU75" i="1"/>
  <c r="M76" i="1"/>
  <c r="AC76" i="1"/>
  <c r="AS76" i="1"/>
  <c r="BI76" i="1"/>
  <c r="BY76" i="1"/>
  <c r="CO76" i="1"/>
  <c r="DE76" i="1"/>
  <c r="DU76" i="1"/>
  <c r="M77" i="1"/>
  <c r="AC77" i="1"/>
  <c r="AS77" i="1"/>
  <c r="BI77" i="1"/>
  <c r="BY77" i="1"/>
  <c r="CO77" i="1"/>
  <c r="DE77" i="1"/>
  <c r="DU77" i="1"/>
  <c r="M78" i="1"/>
  <c r="AC78" i="1"/>
  <c r="AS78" i="1"/>
  <c r="BI78" i="1"/>
  <c r="BY78" i="1"/>
  <c r="CO78" i="1"/>
  <c r="DE78" i="1"/>
  <c r="DU78" i="1"/>
  <c r="EK127" i="1"/>
  <c r="EP185" i="1"/>
  <c r="EP217" i="1"/>
  <c r="EL235" i="1"/>
  <c r="EL251" i="1"/>
  <c r="CG4" i="1"/>
  <c r="CG6" i="1"/>
  <c r="CG8" i="1"/>
  <c r="CG10" i="1"/>
  <c r="CG12" i="1"/>
  <c r="CA14" i="1"/>
  <c r="CL15" i="1"/>
  <c r="CL16" i="1"/>
  <c r="CL17" i="1"/>
  <c r="CL18" i="1"/>
  <c r="CL19" i="1"/>
  <c r="CL20" i="1"/>
  <c r="CL21" i="1"/>
  <c r="CL22" i="1"/>
  <c r="CL23" i="1"/>
  <c r="CL24" i="1"/>
  <c r="CD25" i="1"/>
  <c r="AK26" i="1"/>
  <c r="CW26" i="1"/>
  <c r="AK27" i="1"/>
  <c r="CW27" i="1"/>
  <c r="AK28" i="1"/>
  <c r="CW28" i="1"/>
  <c r="AK29" i="1"/>
  <c r="CW29" i="1"/>
  <c r="AK30" i="1"/>
  <c r="CW30" i="1"/>
  <c r="AK31" i="1"/>
  <c r="CW31" i="1"/>
  <c r="AK32" i="1"/>
  <c r="CW32" i="1"/>
  <c r="AK33" i="1"/>
  <c r="CW33" i="1"/>
  <c r="AK34" i="1"/>
  <c r="CW34" i="1"/>
  <c r="AK35" i="1"/>
  <c r="CW35" i="1"/>
  <c r="AK36" i="1"/>
  <c r="CW36" i="1"/>
  <c r="AK37" i="1"/>
  <c r="CW37" i="1"/>
  <c r="AK38" i="1"/>
  <c r="CW38" i="1"/>
  <c r="AK39" i="1"/>
  <c r="CW39" i="1"/>
  <c r="AK40" i="1"/>
  <c r="CW40" i="1"/>
  <c r="AK41" i="1"/>
  <c r="CW41" i="1"/>
  <c r="AK42" i="1"/>
  <c r="CW42" i="1"/>
  <c r="AK43" i="1"/>
  <c r="CW43" i="1"/>
  <c r="AK44" i="1"/>
  <c r="CW44" i="1"/>
  <c r="AK45" i="1"/>
  <c r="CW45" i="1"/>
  <c r="AK46" i="1"/>
  <c r="CW46" i="1"/>
  <c r="AK47" i="1"/>
  <c r="CW47" i="1"/>
  <c r="AK48" i="1"/>
  <c r="CW48" i="1"/>
  <c r="AK49" i="1"/>
  <c r="CW49" i="1"/>
  <c r="AK50" i="1"/>
  <c r="CW50" i="1"/>
  <c r="AK51" i="1"/>
  <c r="CW51" i="1"/>
  <c r="AK52" i="1"/>
  <c r="CW52" i="1"/>
  <c r="AK53" i="1"/>
  <c r="CW53" i="1"/>
  <c r="AK54" i="1"/>
  <c r="CW54" i="1"/>
  <c r="AK55" i="1"/>
  <c r="CW55" i="1"/>
  <c r="AK56" i="1"/>
  <c r="CW56" i="1"/>
  <c r="AK57" i="1"/>
  <c r="CP57" i="1"/>
  <c r="DV57" i="1"/>
  <c r="AD58" i="1"/>
  <c r="BJ58" i="1"/>
  <c r="CP58" i="1"/>
  <c r="DV58" i="1"/>
  <c r="AD59" i="1"/>
  <c r="BJ59" i="1"/>
  <c r="CP59" i="1"/>
  <c r="DV59" i="1"/>
  <c r="AD60" i="1"/>
  <c r="BJ60" i="1"/>
  <c r="CP60" i="1"/>
  <c r="DV60" i="1"/>
  <c r="AD61" i="1"/>
  <c r="BJ61" i="1"/>
  <c r="CP61" i="1"/>
  <c r="DV61" i="1"/>
  <c r="AD62" i="1"/>
  <c r="BJ62" i="1"/>
  <c r="CP62" i="1"/>
  <c r="DV62" i="1"/>
  <c r="AD63" i="1"/>
  <c r="BJ63" i="1"/>
  <c r="CP63" i="1"/>
  <c r="DV63" i="1"/>
  <c r="AD64" i="1"/>
  <c r="BJ64" i="1"/>
  <c r="CP64" i="1"/>
  <c r="DV64" i="1"/>
  <c r="AD65" i="1"/>
  <c r="BJ65" i="1"/>
  <c r="CP65" i="1"/>
  <c r="DV65" i="1"/>
  <c r="AD66" i="1"/>
  <c r="BJ66" i="1"/>
  <c r="CP66" i="1"/>
  <c r="DV66" i="1"/>
  <c r="AD67" i="1"/>
  <c r="BJ67" i="1"/>
  <c r="CP67" i="1"/>
  <c r="DV67" i="1"/>
  <c r="AD68" i="1"/>
  <c r="BJ68" i="1"/>
  <c r="CP68" i="1"/>
  <c r="DV68" i="1"/>
  <c r="AD69" i="1"/>
  <c r="BJ69" i="1"/>
  <c r="CP69" i="1"/>
  <c r="DV69" i="1"/>
  <c r="AD70" i="1"/>
  <c r="BJ70" i="1"/>
  <c r="CP70" i="1"/>
  <c r="DV70" i="1"/>
  <c r="AD71" i="1"/>
  <c r="BJ71" i="1"/>
  <c r="CP71" i="1"/>
  <c r="DV71" i="1"/>
  <c r="AD72" i="1"/>
  <c r="BJ72" i="1"/>
  <c r="CP72" i="1"/>
  <c r="DV72" i="1"/>
  <c r="AD73" i="1"/>
  <c r="BJ73" i="1"/>
  <c r="CP73" i="1"/>
  <c r="DV73" i="1"/>
  <c r="AD74" i="1"/>
  <c r="BJ74" i="1"/>
  <c r="CP74" i="1"/>
  <c r="DV74" i="1"/>
  <c r="AD75" i="1"/>
  <c r="BJ75" i="1"/>
  <c r="CG75" i="1"/>
  <c r="CX75" i="1"/>
  <c r="DV75" i="1"/>
  <c r="U76" i="1"/>
  <c r="AL76" i="1"/>
  <c r="BJ76" i="1"/>
  <c r="CG76" i="1"/>
  <c r="CX76" i="1"/>
  <c r="DV76" i="1"/>
  <c r="U77" i="1"/>
  <c r="AL77" i="1"/>
  <c r="BJ77" i="1"/>
  <c r="CG77" i="1"/>
  <c r="CX77" i="1"/>
  <c r="DV77" i="1"/>
  <c r="U78" i="1"/>
  <c r="AL78" i="1"/>
  <c r="BJ78" i="1"/>
  <c r="CG78" i="1"/>
  <c r="CX78" i="1"/>
  <c r="DV78" i="1"/>
  <c r="J79" i="1"/>
  <c r="U79" i="1"/>
  <c r="AF79" i="1"/>
  <c r="AO79" i="1"/>
  <c r="AW79" i="1"/>
  <c r="BE79" i="1"/>
  <c r="BM79" i="1"/>
  <c r="BU79" i="1"/>
  <c r="CC79" i="1"/>
  <c r="CK79" i="1"/>
  <c r="CS79" i="1"/>
  <c r="DA79" i="1"/>
  <c r="DI79" i="1"/>
  <c r="DQ79" i="1"/>
  <c r="DY79" i="1"/>
  <c r="I80" i="1"/>
  <c r="Q80" i="1"/>
  <c r="Y80" i="1"/>
  <c r="AG80" i="1"/>
  <c r="AO80" i="1"/>
  <c r="AW80" i="1"/>
  <c r="BE80" i="1"/>
  <c r="BM80" i="1"/>
  <c r="BU80" i="1"/>
  <c r="CC80" i="1"/>
  <c r="CK80" i="1"/>
  <c r="CS80" i="1"/>
  <c r="DA80" i="1"/>
  <c r="DI80" i="1"/>
  <c r="DQ80" i="1"/>
  <c r="DY80" i="1"/>
  <c r="I81" i="1"/>
  <c r="Q81" i="1"/>
  <c r="Y81" i="1"/>
  <c r="AG81" i="1"/>
  <c r="AO81" i="1"/>
  <c r="AW81" i="1"/>
  <c r="BE81" i="1"/>
  <c r="BM81" i="1"/>
  <c r="BU81" i="1"/>
  <c r="CC81" i="1"/>
  <c r="CK81" i="1"/>
  <c r="CS81" i="1"/>
  <c r="DA81" i="1"/>
  <c r="DI81" i="1"/>
  <c r="DQ81" i="1"/>
  <c r="DY81" i="1"/>
  <c r="I82" i="1"/>
  <c r="Q82" i="1"/>
  <c r="Y82" i="1"/>
  <c r="AG82" i="1"/>
  <c r="AO82" i="1"/>
  <c r="AW82" i="1"/>
  <c r="BE82" i="1"/>
  <c r="BM82" i="1"/>
  <c r="BU82" i="1"/>
  <c r="CC82" i="1"/>
  <c r="CK82" i="1"/>
  <c r="CS82" i="1"/>
  <c r="DA82" i="1"/>
  <c r="DI82" i="1"/>
  <c r="DQ82" i="1"/>
  <c r="DY82" i="1"/>
  <c r="I83" i="1"/>
  <c r="Q83" i="1"/>
  <c r="Y83" i="1"/>
  <c r="AG83" i="1"/>
  <c r="AO83" i="1"/>
  <c r="AW83" i="1"/>
  <c r="BE83" i="1"/>
  <c r="BM83" i="1"/>
  <c r="BU83" i="1"/>
  <c r="CC83" i="1"/>
  <c r="CK83" i="1"/>
  <c r="CS83" i="1"/>
  <c r="DA83" i="1"/>
  <c r="DI83" i="1"/>
  <c r="DQ83" i="1"/>
  <c r="DY83" i="1"/>
  <c r="I84" i="1"/>
  <c r="Q84" i="1"/>
  <c r="Y84" i="1"/>
  <c r="AG84" i="1"/>
  <c r="AO84" i="1"/>
  <c r="AW84" i="1"/>
  <c r="BE84" i="1"/>
  <c r="BM84" i="1"/>
  <c r="BU84" i="1"/>
  <c r="CC84" i="1"/>
  <c r="CK84" i="1"/>
  <c r="CS84" i="1"/>
  <c r="DA84" i="1"/>
  <c r="DI84" i="1"/>
  <c r="DQ84" i="1"/>
  <c r="DY84" i="1"/>
  <c r="I85" i="1"/>
  <c r="Q85" i="1"/>
  <c r="Y85" i="1"/>
  <c r="AG85" i="1"/>
  <c r="AO85" i="1"/>
  <c r="AW85" i="1"/>
  <c r="BE85" i="1"/>
  <c r="BM85" i="1"/>
  <c r="BU85" i="1"/>
  <c r="CC85" i="1"/>
  <c r="CK85" i="1"/>
  <c r="CS85" i="1"/>
  <c r="DA85" i="1"/>
  <c r="DI85" i="1"/>
  <c r="DQ85" i="1"/>
  <c r="DY85" i="1"/>
  <c r="I86" i="1"/>
  <c r="Q86" i="1"/>
  <c r="Y86" i="1"/>
  <c r="AG86" i="1"/>
  <c r="AO86" i="1"/>
  <c r="AW86" i="1"/>
  <c r="BE86" i="1"/>
  <c r="BM86" i="1"/>
  <c r="BU86" i="1"/>
  <c r="CC86" i="1"/>
  <c r="CK86" i="1"/>
  <c r="CS86" i="1"/>
  <c r="DA86" i="1"/>
  <c r="DI86" i="1"/>
  <c r="DQ86" i="1"/>
  <c r="DY86" i="1"/>
  <c r="I87" i="1"/>
  <c r="Q87" i="1"/>
  <c r="Y87" i="1"/>
  <c r="AG87" i="1"/>
  <c r="AO87" i="1"/>
  <c r="AW87" i="1"/>
  <c r="BE87" i="1"/>
  <c r="BM87" i="1"/>
  <c r="BU87" i="1"/>
  <c r="CC87" i="1"/>
  <c r="CK87" i="1"/>
  <c r="CS87" i="1"/>
  <c r="DA87" i="1"/>
  <c r="DI87" i="1"/>
  <c r="DQ87" i="1"/>
  <c r="DY87" i="1"/>
  <c r="I88" i="1"/>
  <c r="Q88" i="1"/>
  <c r="Y88" i="1"/>
  <c r="AG88" i="1"/>
  <c r="AO88" i="1"/>
  <c r="AW88" i="1"/>
  <c r="BE88" i="1"/>
  <c r="BM88" i="1"/>
  <c r="BU88" i="1"/>
  <c r="CC88" i="1"/>
  <c r="CK88" i="1"/>
  <c r="CS88" i="1"/>
  <c r="DA88" i="1"/>
  <c r="DI88" i="1"/>
  <c r="DQ88" i="1"/>
  <c r="DY88" i="1"/>
  <c r="I89" i="1"/>
  <c r="Q89" i="1"/>
  <c r="Y89" i="1"/>
  <c r="AG89" i="1"/>
  <c r="AO89" i="1"/>
  <c r="AW89" i="1"/>
  <c r="BE89" i="1"/>
  <c r="BM89" i="1"/>
  <c r="BU89" i="1"/>
  <c r="CC89" i="1"/>
  <c r="CK89" i="1"/>
  <c r="CS89" i="1"/>
  <c r="DA89" i="1"/>
  <c r="DI89" i="1"/>
  <c r="DQ89" i="1"/>
  <c r="DY89" i="1"/>
  <c r="I90" i="1"/>
  <c r="Q90" i="1"/>
  <c r="Y90" i="1"/>
  <c r="AG90" i="1"/>
  <c r="AO90" i="1"/>
  <c r="AW90" i="1"/>
  <c r="BE90" i="1"/>
  <c r="BM90" i="1"/>
  <c r="BU90" i="1"/>
  <c r="CC90" i="1"/>
  <c r="CK90" i="1"/>
  <c r="CS90" i="1"/>
  <c r="DA90" i="1"/>
  <c r="DI90" i="1"/>
  <c r="DQ90" i="1"/>
  <c r="DY90" i="1"/>
  <c r="I91" i="1"/>
  <c r="Q91" i="1"/>
  <c r="Y91" i="1"/>
  <c r="AG91" i="1"/>
  <c r="AO91" i="1"/>
  <c r="AW91" i="1"/>
  <c r="BE91" i="1"/>
  <c r="BM91" i="1"/>
  <c r="BU91" i="1"/>
  <c r="CC91" i="1"/>
  <c r="CK91" i="1"/>
  <c r="CS91" i="1"/>
  <c r="DA91" i="1"/>
  <c r="DI91" i="1"/>
  <c r="DQ91" i="1"/>
  <c r="DY91" i="1"/>
  <c r="I92" i="1"/>
  <c r="Q92" i="1"/>
  <c r="Y92" i="1"/>
  <c r="AG92" i="1"/>
  <c r="AO92" i="1"/>
  <c r="AW92" i="1"/>
  <c r="BE92" i="1"/>
  <c r="BM92" i="1"/>
  <c r="BU92" i="1"/>
  <c r="CC92" i="1"/>
  <c r="CK92" i="1"/>
  <c r="CS92" i="1"/>
  <c r="DA92" i="1"/>
  <c r="DI92" i="1"/>
  <c r="DQ92" i="1"/>
  <c r="DY92" i="1"/>
  <c r="I93" i="1"/>
  <c r="Q93" i="1"/>
  <c r="Y93" i="1"/>
  <c r="AG93" i="1"/>
  <c r="AO93" i="1"/>
  <c r="AW93" i="1"/>
  <c r="BE93" i="1"/>
  <c r="BM93" i="1"/>
  <c r="BU93" i="1"/>
  <c r="CC93" i="1"/>
  <c r="CK93" i="1"/>
  <c r="CS93" i="1"/>
  <c r="DA93" i="1"/>
  <c r="DI93" i="1"/>
  <c r="DQ93" i="1"/>
  <c r="DY93" i="1"/>
  <c r="I94" i="1"/>
  <c r="Q94" i="1"/>
  <c r="Y94" i="1"/>
  <c r="AG94" i="1"/>
  <c r="AO94" i="1"/>
  <c r="AW94" i="1"/>
  <c r="BE94" i="1"/>
  <c r="BM94" i="1"/>
  <c r="BU94" i="1"/>
  <c r="CC94" i="1"/>
  <c r="CK94" i="1"/>
  <c r="CS94" i="1"/>
  <c r="DA94" i="1"/>
  <c r="DI94" i="1"/>
  <c r="DQ94" i="1"/>
  <c r="DY94" i="1"/>
  <c r="I95" i="1"/>
  <c r="Q95" i="1"/>
  <c r="Y95" i="1"/>
  <c r="AG95" i="1"/>
  <c r="AO95" i="1"/>
  <c r="AW95" i="1"/>
  <c r="BE95" i="1"/>
  <c r="BM95" i="1"/>
  <c r="BU95" i="1"/>
  <c r="CC95" i="1"/>
  <c r="CK95" i="1"/>
  <c r="CS95" i="1"/>
  <c r="DA95" i="1"/>
  <c r="DI95" i="1"/>
  <c r="DQ95" i="1"/>
  <c r="DY95" i="1"/>
  <c r="I96" i="1"/>
  <c r="Q96" i="1"/>
  <c r="Y96" i="1"/>
  <c r="AG96" i="1"/>
  <c r="AO96" i="1"/>
  <c r="AW96" i="1"/>
  <c r="BE96" i="1"/>
  <c r="BM96" i="1"/>
  <c r="BU96" i="1"/>
  <c r="CC96" i="1"/>
  <c r="CK96" i="1"/>
  <c r="CS96" i="1"/>
  <c r="DA96" i="1"/>
  <c r="DI96" i="1"/>
  <c r="DQ96" i="1"/>
  <c r="DY96" i="1"/>
  <c r="I97" i="1"/>
  <c r="Q97" i="1"/>
  <c r="Y97" i="1"/>
  <c r="AG97" i="1"/>
  <c r="AO97" i="1"/>
  <c r="AW97" i="1"/>
  <c r="BE97" i="1"/>
  <c r="BM97" i="1"/>
  <c r="BU97" i="1"/>
  <c r="CC97" i="1"/>
  <c r="CK97" i="1"/>
  <c r="CS97" i="1"/>
  <c r="DA97" i="1"/>
  <c r="DI97" i="1"/>
  <c r="DQ97" i="1"/>
  <c r="DY97" i="1"/>
  <c r="I98" i="1"/>
  <c r="Q98" i="1"/>
  <c r="Y98" i="1"/>
  <c r="AG98" i="1"/>
  <c r="AO98" i="1"/>
  <c r="AW98" i="1"/>
  <c r="BE98" i="1"/>
  <c r="BM98" i="1"/>
  <c r="BU98" i="1"/>
  <c r="CC98" i="1"/>
  <c r="CK98" i="1"/>
  <c r="CS98" i="1"/>
  <c r="DA98" i="1"/>
  <c r="DI98" i="1"/>
  <c r="DQ98" i="1"/>
  <c r="DY98" i="1"/>
  <c r="I99" i="1"/>
  <c r="Q99" i="1"/>
  <c r="Y99" i="1"/>
  <c r="AG99" i="1"/>
  <c r="AO99" i="1"/>
  <c r="AW99" i="1"/>
  <c r="BE99" i="1"/>
  <c r="BM99" i="1"/>
  <c r="BU99" i="1"/>
  <c r="CC99" i="1"/>
  <c r="CK99" i="1"/>
  <c r="CS99" i="1"/>
  <c r="DA99" i="1"/>
  <c r="DI99" i="1"/>
  <c r="DQ99" i="1"/>
  <c r="DY99" i="1"/>
  <c r="I100" i="1"/>
  <c r="Q100" i="1"/>
  <c r="Y100" i="1"/>
  <c r="AG100" i="1"/>
  <c r="AO100" i="1"/>
  <c r="AW100" i="1"/>
  <c r="BE100" i="1"/>
  <c r="BM100" i="1"/>
  <c r="BU100" i="1"/>
  <c r="CC100" i="1"/>
  <c r="CK100" i="1"/>
  <c r="CS100" i="1"/>
  <c r="DA100" i="1"/>
  <c r="DI100" i="1"/>
  <c r="DQ100" i="1"/>
  <c r="DY100" i="1"/>
  <c r="I101" i="1"/>
  <c r="Q101" i="1"/>
  <c r="Y101" i="1"/>
  <c r="AG101" i="1"/>
  <c r="AO101" i="1"/>
  <c r="AW101" i="1"/>
  <c r="BE101" i="1"/>
  <c r="BM101" i="1"/>
  <c r="BU101" i="1"/>
  <c r="CC101" i="1"/>
  <c r="CK101" i="1"/>
  <c r="CS101" i="1"/>
  <c r="DA101" i="1"/>
  <c r="DI101" i="1"/>
  <c r="DQ101" i="1"/>
  <c r="DY101" i="1"/>
  <c r="I102" i="1"/>
  <c r="Q102" i="1"/>
  <c r="Y102" i="1"/>
  <c r="AG102" i="1"/>
  <c r="AO102" i="1"/>
  <c r="AW102" i="1"/>
  <c r="BE102" i="1"/>
  <c r="BM102" i="1"/>
  <c r="BU102" i="1"/>
  <c r="CC102" i="1"/>
  <c r="CK102" i="1"/>
  <c r="CS102" i="1"/>
  <c r="DA102" i="1"/>
  <c r="DI102" i="1"/>
  <c r="DQ102" i="1"/>
  <c r="DY102" i="1"/>
  <c r="I103" i="1"/>
  <c r="Q103" i="1"/>
  <c r="Y103" i="1"/>
  <c r="AG103" i="1"/>
  <c r="AO103" i="1"/>
  <c r="AW103" i="1"/>
  <c r="BE103" i="1"/>
  <c r="BM103" i="1"/>
  <c r="BU103" i="1"/>
  <c r="CC103" i="1"/>
  <c r="CK103" i="1"/>
  <c r="CS103" i="1"/>
  <c r="DA103" i="1"/>
  <c r="DI103" i="1"/>
  <c r="DQ103" i="1"/>
  <c r="DY103" i="1"/>
  <c r="I104" i="1"/>
  <c r="Q104" i="1"/>
  <c r="Y104" i="1"/>
  <c r="AG104" i="1"/>
  <c r="AO104" i="1"/>
  <c r="AW104" i="1"/>
  <c r="BE104" i="1"/>
  <c r="BM104" i="1"/>
  <c r="BU104" i="1"/>
  <c r="CC104" i="1"/>
  <c r="CK104" i="1"/>
  <c r="CS104" i="1"/>
  <c r="DA104" i="1"/>
  <c r="DI104" i="1"/>
  <c r="DQ104" i="1"/>
  <c r="DY104" i="1"/>
  <c r="I105" i="1"/>
  <c r="Q105" i="1"/>
  <c r="Y105" i="1"/>
  <c r="AG105" i="1"/>
  <c r="AO105" i="1"/>
  <c r="AW105" i="1"/>
  <c r="BE105" i="1"/>
  <c r="BM105" i="1"/>
  <c r="BU105" i="1"/>
  <c r="CC105" i="1"/>
  <c r="CK105" i="1"/>
  <c r="CS105" i="1"/>
  <c r="DA105" i="1"/>
  <c r="DI105" i="1"/>
  <c r="DQ105" i="1"/>
  <c r="DY105" i="1"/>
  <c r="I106" i="1"/>
  <c r="Q106" i="1"/>
  <c r="Y106" i="1"/>
  <c r="AG106" i="1"/>
  <c r="AO106" i="1"/>
  <c r="AW106" i="1"/>
  <c r="BE106" i="1"/>
  <c r="BM106" i="1"/>
  <c r="BU106" i="1"/>
  <c r="CC106" i="1"/>
  <c r="CK106" i="1"/>
  <c r="CS106" i="1"/>
  <c r="DA106" i="1"/>
  <c r="DI106" i="1"/>
  <c r="DQ106" i="1"/>
  <c r="DY106" i="1"/>
  <c r="I107" i="1"/>
  <c r="Q107" i="1"/>
  <c r="Y107" i="1"/>
  <c r="AG107" i="1"/>
  <c r="AO107" i="1"/>
  <c r="AW107" i="1"/>
  <c r="BE107" i="1"/>
  <c r="BM107" i="1"/>
  <c r="BU107" i="1"/>
  <c r="CC107" i="1"/>
  <c r="CK107" i="1"/>
  <c r="CS107" i="1"/>
  <c r="DA107" i="1"/>
  <c r="DI107" i="1"/>
  <c r="DQ107" i="1"/>
  <c r="DY107" i="1"/>
  <c r="I108" i="1"/>
  <c r="Q108" i="1"/>
  <c r="Y108" i="1"/>
  <c r="AG108" i="1"/>
  <c r="AO108" i="1"/>
  <c r="AW108" i="1"/>
  <c r="BE108" i="1"/>
  <c r="BM108" i="1"/>
  <c r="BU108" i="1"/>
  <c r="CC108" i="1"/>
  <c r="CK108" i="1"/>
  <c r="CS108" i="1"/>
  <c r="DA108" i="1"/>
  <c r="DI108" i="1"/>
  <c r="DQ108" i="1"/>
  <c r="DY108" i="1"/>
  <c r="I109" i="1"/>
  <c r="Q109" i="1"/>
  <c r="Y109" i="1"/>
  <c r="AG109" i="1"/>
  <c r="AO109" i="1"/>
  <c r="AW109" i="1"/>
  <c r="BE109" i="1"/>
  <c r="BM109" i="1"/>
  <c r="BU109" i="1"/>
  <c r="CC109" i="1"/>
  <c r="CK109" i="1"/>
  <c r="CS109" i="1"/>
  <c r="DA109" i="1"/>
  <c r="DI109" i="1"/>
  <c r="DQ109" i="1"/>
  <c r="DY109" i="1"/>
  <c r="I110" i="1"/>
  <c r="Q110" i="1"/>
  <c r="Y110" i="1"/>
  <c r="AG110" i="1"/>
  <c r="AO110" i="1"/>
  <c r="AW110" i="1"/>
  <c r="BE110" i="1"/>
  <c r="BM110" i="1"/>
  <c r="BU110" i="1"/>
  <c r="CC110" i="1"/>
  <c r="CK110" i="1"/>
  <c r="CS110" i="1"/>
  <c r="DA110" i="1"/>
  <c r="DI110" i="1"/>
  <c r="DQ110" i="1"/>
  <c r="DY110" i="1"/>
  <c r="I111" i="1"/>
  <c r="Q111" i="1"/>
  <c r="Y111" i="1"/>
  <c r="AG111" i="1"/>
  <c r="AO111" i="1"/>
  <c r="AW111" i="1"/>
  <c r="BE111" i="1"/>
  <c r="BM111" i="1"/>
  <c r="BU111" i="1"/>
  <c r="CC111" i="1"/>
  <c r="CK111" i="1"/>
  <c r="EH143" i="1"/>
  <c r="EO193" i="1"/>
  <c r="EK223" i="1"/>
  <c r="EK239" i="1"/>
  <c r="L3" i="1"/>
  <c r="T5" i="1"/>
  <c r="T7" i="1"/>
  <c r="T9" i="1"/>
  <c r="T11" i="1"/>
  <c r="T13" i="1"/>
  <c r="DP14" i="1"/>
  <c r="DQ15" i="1"/>
  <c r="DQ16" i="1"/>
  <c r="DQ17" i="1"/>
  <c r="DQ18" i="1"/>
  <c r="DQ19" i="1"/>
  <c r="DQ20" i="1"/>
  <c r="DQ21" i="1"/>
  <c r="DQ22" i="1"/>
  <c r="DQ23" i="1"/>
  <c r="DQ24" i="1"/>
  <c r="CX25" i="1"/>
  <c r="AZ26" i="1"/>
  <c r="DL26" i="1"/>
  <c r="AZ27" i="1"/>
  <c r="DL27" i="1"/>
  <c r="AZ28" i="1"/>
  <c r="DL28" i="1"/>
  <c r="AZ29" i="1"/>
  <c r="DL29" i="1"/>
  <c r="AZ30" i="1"/>
  <c r="DL30" i="1"/>
  <c r="AZ31" i="1"/>
  <c r="DL31" i="1"/>
  <c r="AZ32" i="1"/>
  <c r="DL32" i="1"/>
  <c r="AZ33" i="1"/>
  <c r="DL33" i="1"/>
  <c r="AZ34" i="1"/>
  <c r="DL34" i="1"/>
  <c r="AZ35" i="1"/>
  <c r="DL35" i="1"/>
  <c r="AZ36" i="1"/>
  <c r="DL36" i="1"/>
  <c r="AZ37" i="1"/>
  <c r="DL37" i="1"/>
  <c r="AZ38" i="1"/>
  <c r="DL38" i="1"/>
  <c r="AZ39" i="1"/>
  <c r="DL39" i="1"/>
  <c r="AZ40" i="1"/>
  <c r="DL40" i="1"/>
  <c r="AZ41" i="1"/>
  <c r="DL41" i="1"/>
  <c r="AZ42" i="1"/>
  <c r="DL42" i="1"/>
  <c r="AZ43" i="1"/>
  <c r="DL43" i="1"/>
  <c r="AZ44" i="1"/>
  <c r="DL44" i="1"/>
  <c r="AZ45" i="1"/>
  <c r="DL45" i="1"/>
  <c r="AZ46" i="1"/>
  <c r="DL46" i="1"/>
  <c r="AZ47" i="1"/>
  <c r="DL47" i="1"/>
  <c r="AZ48" i="1"/>
  <c r="DL48" i="1"/>
  <c r="AZ49" i="1"/>
  <c r="DL49" i="1"/>
  <c r="AZ50" i="1"/>
  <c r="DL50" i="1"/>
  <c r="AZ51" i="1"/>
  <c r="DL51" i="1"/>
  <c r="AZ52" i="1"/>
  <c r="DL52" i="1"/>
  <c r="AZ53" i="1"/>
  <c r="DL53" i="1"/>
  <c r="AZ54" i="1"/>
  <c r="DL54" i="1"/>
  <c r="AZ55" i="1"/>
  <c r="DL55" i="1"/>
  <c r="AZ56" i="1"/>
  <c r="DL56" i="1"/>
  <c r="AZ57" i="1"/>
  <c r="CW57" i="1"/>
  <c r="E58" i="1"/>
  <c r="AK58" i="1"/>
  <c r="BQ58" i="1"/>
  <c r="CW58" i="1"/>
  <c r="E59" i="1"/>
  <c r="AK59" i="1"/>
  <c r="BQ59" i="1"/>
  <c r="CW59" i="1"/>
  <c r="E60" i="1"/>
  <c r="AK60" i="1"/>
  <c r="BQ60" i="1"/>
  <c r="CW60" i="1"/>
  <c r="E61" i="1"/>
  <c r="AK61" i="1"/>
  <c r="BQ61" i="1"/>
  <c r="CW61" i="1"/>
  <c r="E62" i="1"/>
  <c r="AK62" i="1"/>
  <c r="BQ62" i="1"/>
  <c r="CW62" i="1"/>
  <c r="E63" i="1"/>
  <c r="AK63" i="1"/>
  <c r="BQ63" i="1"/>
  <c r="CW63" i="1"/>
  <c r="E64" i="1"/>
  <c r="AK64" i="1"/>
  <c r="BQ64" i="1"/>
  <c r="CW64" i="1"/>
  <c r="E65" i="1"/>
  <c r="AK65" i="1"/>
  <c r="BQ65" i="1"/>
  <c r="CW65" i="1"/>
  <c r="E66" i="1"/>
  <c r="AK66" i="1"/>
  <c r="BQ66" i="1"/>
  <c r="CW66" i="1"/>
  <c r="E67" i="1"/>
  <c r="AK67" i="1"/>
  <c r="BQ67" i="1"/>
  <c r="CW67" i="1"/>
  <c r="E68" i="1"/>
  <c r="AK68" i="1"/>
  <c r="BQ68" i="1"/>
  <c r="CW68" i="1"/>
  <c r="E69" i="1"/>
  <c r="AK69" i="1"/>
  <c r="BQ69" i="1"/>
  <c r="CW69" i="1"/>
  <c r="E70" i="1"/>
  <c r="AK70" i="1"/>
  <c r="BQ70" i="1"/>
  <c r="CW70" i="1"/>
  <c r="E71" i="1"/>
  <c r="AK71" i="1"/>
  <c r="BQ71" i="1"/>
  <c r="CW71" i="1"/>
  <c r="E72" i="1"/>
  <c r="AK72" i="1"/>
  <c r="BQ72" i="1"/>
  <c r="CW72" i="1"/>
  <c r="E73" i="1"/>
  <c r="AK73" i="1"/>
  <c r="BQ73" i="1"/>
  <c r="CW73" i="1"/>
  <c r="E74" i="1"/>
  <c r="AK74" i="1"/>
  <c r="BQ74" i="1"/>
  <c r="CW74" i="1"/>
  <c r="E75" i="1"/>
  <c r="AK75" i="1"/>
  <c r="BQ75" i="1"/>
  <c r="CH75" i="1"/>
  <c r="DF75" i="1"/>
  <c r="E76" i="1"/>
  <c r="V76" i="1"/>
  <c r="AT76" i="1"/>
  <c r="BQ76" i="1"/>
  <c r="CH76" i="1"/>
  <c r="DF76" i="1"/>
  <c r="E77" i="1"/>
  <c r="V77" i="1"/>
  <c r="AT77" i="1"/>
  <c r="BQ77" i="1"/>
  <c r="CH77" i="1"/>
  <c r="DF77" i="1"/>
  <c r="E78" i="1"/>
  <c r="V78" i="1"/>
  <c r="AT78" i="1"/>
  <c r="BQ78" i="1"/>
  <c r="CH78" i="1"/>
  <c r="DF78" i="1"/>
  <c r="D79" i="1"/>
  <c r="N79" i="1"/>
  <c r="Y79" i="1"/>
  <c r="AJ79" i="1"/>
  <c r="AR79" i="1"/>
  <c r="AZ79" i="1"/>
  <c r="BH79" i="1"/>
  <c r="BP79" i="1"/>
  <c r="BX79" i="1"/>
  <c r="CF79" i="1"/>
  <c r="CN79" i="1"/>
  <c r="CV79" i="1"/>
  <c r="DD79" i="1"/>
  <c r="DL79" i="1"/>
  <c r="DT79" i="1"/>
  <c r="D80" i="1"/>
  <c r="L80" i="1"/>
  <c r="T80" i="1"/>
  <c r="AB80" i="1"/>
  <c r="AJ80" i="1"/>
  <c r="AR80" i="1"/>
  <c r="AZ80" i="1"/>
  <c r="BH80" i="1"/>
  <c r="BP80" i="1"/>
  <c r="BX80" i="1"/>
  <c r="CF80" i="1"/>
  <c r="CN80" i="1"/>
  <c r="CV80" i="1"/>
  <c r="DD80" i="1"/>
  <c r="DL80" i="1"/>
  <c r="DT80" i="1"/>
  <c r="D81" i="1"/>
  <c r="L81" i="1"/>
  <c r="T81" i="1"/>
  <c r="AB81" i="1"/>
  <c r="AJ81" i="1"/>
  <c r="AR81" i="1"/>
  <c r="AZ81" i="1"/>
  <c r="BH81" i="1"/>
  <c r="BP81" i="1"/>
  <c r="BX81" i="1"/>
  <c r="CF81" i="1"/>
  <c r="CN81" i="1"/>
  <c r="CV81" i="1"/>
  <c r="DD81" i="1"/>
  <c r="DL81" i="1"/>
  <c r="DT81" i="1"/>
  <c r="D82" i="1"/>
  <c r="L82" i="1"/>
  <c r="T82" i="1"/>
  <c r="AB82" i="1"/>
  <c r="AJ82" i="1"/>
  <c r="AR82" i="1"/>
  <c r="AZ82" i="1"/>
  <c r="BH82" i="1"/>
  <c r="BP82" i="1"/>
  <c r="BX82" i="1"/>
  <c r="CF82" i="1"/>
  <c r="CN82" i="1"/>
  <c r="CV82" i="1"/>
  <c r="DD82" i="1"/>
  <c r="DL82" i="1"/>
  <c r="DT82" i="1"/>
  <c r="D83" i="1"/>
  <c r="L83" i="1"/>
  <c r="T83" i="1"/>
  <c r="AB83" i="1"/>
  <c r="AJ83" i="1"/>
  <c r="AR83" i="1"/>
  <c r="AZ83" i="1"/>
  <c r="BH83" i="1"/>
  <c r="BP83" i="1"/>
  <c r="BX83" i="1"/>
  <c r="CF83" i="1"/>
  <c r="CN83" i="1"/>
  <c r="CV83" i="1"/>
  <c r="DD83" i="1"/>
  <c r="DL83" i="1"/>
  <c r="DT83" i="1"/>
  <c r="D84" i="1"/>
  <c r="L84" i="1"/>
  <c r="T84" i="1"/>
  <c r="AB84" i="1"/>
  <c r="AJ84" i="1"/>
  <c r="AR84" i="1"/>
  <c r="AZ84" i="1"/>
  <c r="BH84" i="1"/>
  <c r="BP84" i="1"/>
  <c r="BX84" i="1"/>
  <c r="CF84" i="1"/>
  <c r="CN84" i="1"/>
  <c r="CV84" i="1"/>
  <c r="DD84" i="1"/>
  <c r="DL84" i="1"/>
  <c r="DT84" i="1"/>
  <c r="D85" i="1"/>
  <c r="L85" i="1"/>
  <c r="T85" i="1"/>
  <c r="AB85" i="1"/>
  <c r="AJ85" i="1"/>
  <c r="AR85" i="1"/>
  <c r="AZ85" i="1"/>
  <c r="BH85" i="1"/>
  <c r="BP85" i="1"/>
  <c r="BX85" i="1"/>
  <c r="CF85" i="1"/>
  <c r="CN85" i="1"/>
  <c r="CV85" i="1"/>
  <c r="DD85" i="1"/>
  <c r="DL85" i="1"/>
  <c r="DT85" i="1"/>
  <c r="D86" i="1"/>
  <c r="L86" i="1"/>
  <c r="T86" i="1"/>
  <c r="AB86" i="1"/>
  <c r="AJ86" i="1"/>
  <c r="AR86" i="1"/>
  <c r="AZ86" i="1"/>
  <c r="BH86" i="1"/>
  <c r="BP86" i="1"/>
  <c r="BX86" i="1"/>
  <c r="CF86" i="1"/>
  <c r="CN86" i="1"/>
  <c r="CV86" i="1"/>
  <c r="DD86" i="1"/>
  <c r="DL86" i="1"/>
  <c r="DT86" i="1"/>
  <c r="D87" i="1"/>
  <c r="L87" i="1"/>
  <c r="T87" i="1"/>
  <c r="AB87" i="1"/>
  <c r="AJ87" i="1"/>
  <c r="AR87" i="1"/>
  <c r="AZ87" i="1"/>
  <c r="BH87" i="1"/>
  <c r="BP87" i="1"/>
  <c r="BX87" i="1"/>
  <c r="CF87" i="1"/>
  <c r="CN87" i="1"/>
  <c r="CV87" i="1"/>
  <c r="DD87" i="1"/>
  <c r="DL87" i="1"/>
  <c r="DT87" i="1"/>
  <c r="D88" i="1"/>
  <c r="L88" i="1"/>
  <c r="T88" i="1"/>
  <c r="AB88" i="1"/>
  <c r="AJ88" i="1"/>
  <c r="AR88" i="1"/>
  <c r="AZ88" i="1"/>
  <c r="BH88" i="1"/>
  <c r="BP88" i="1"/>
  <c r="BX88" i="1"/>
  <c r="CF88" i="1"/>
  <c r="CN88" i="1"/>
  <c r="CV88" i="1"/>
  <c r="DD88" i="1"/>
  <c r="DL88" i="1"/>
  <c r="DT88" i="1"/>
  <c r="D89" i="1"/>
  <c r="L89" i="1"/>
  <c r="T89" i="1"/>
  <c r="AB89" i="1"/>
  <c r="AJ89" i="1"/>
  <c r="AR89" i="1"/>
  <c r="AZ89" i="1"/>
  <c r="BH89" i="1"/>
  <c r="BP89" i="1"/>
  <c r="BX89" i="1"/>
  <c r="CF89" i="1"/>
  <c r="CN89" i="1"/>
  <c r="CV89" i="1"/>
  <c r="DD89" i="1"/>
  <c r="DL89" i="1"/>
  <c r="DT89" i="1"/>
  <c r="D90" i="1"/>
  <c r="L90" i="1"/>
  <c r="T90" i="1"/>
  <c r="AB90" i="1"/>
  <c r="AJ90" i="1"/>
  <c r="AR90" i="1"/>
  <c r="AZ90" i="1"/>
  <c r="BH90" i="1"/>
  <c r="BP90" i="1"/>
  <c r="BX90" i="1"/>
  <c r="CF90" i="1"/>
  <c r="CN90" i="1"/>
  <c r="CV90" i="1"/>
  <c r="DD90" i="1"/>
  <c r="DL90" i="1"/>
  <c r="DT90" i="1"/>
  <c r="D91" i="1"/>
  <c r="L91" i="1"/>
  <c r="T91" i="1"/>
  <c r="AB91" i="1"/>
  <c r="AJ91" i="1"/>
  <c r="AR91" i="1"/>
  <c r="AZ91" i="1"/>
  <c r="BH91" i="1"/>
  <c r="BP91" i="1"/>
  <c r="BX91" i="1"/>
  <c r="CF91" i="1"/>
  <c r="CN91" i="1"/>
  <c r="CV91" i="1"/>
  <c r="DD91" i="1"/>
  <c r="DL91" i="1"/>
  <c r="DT91" i="1"/>
  <c r="D92" i="1"/>
  <c r="L92" i="1"/>
  <c r="T92" i="1"/>
  <c r="AB92" i="1"/>
  <c r="AJ92" i="1"/>
  <c r="AR92" i="1"/>
  <c r="AZ92" i="1"/>
  <c r="BH92" i="1"/>
  <c r="BP92" i="1"/>
  <c r="BX92" i="1"/>
  <c r="CF92" i="1"/>
  <c r="CN92" i="1"/>
  <c r="CV92" i="1"/>
  <c r="DD92" i="1"/>
  <c r="DL92" i="1"/>
  <c r="DT92" i="1"/>
  <c r="D93" i="1"/>
  <c r="L93" i="1"/>
  <c r="T93" i="1"/>
  <c r="AB93" i="1"/>
  <c r="AJ93" i="1"/>
  <c r="AR93" i="1"/>
  <c r="AZ93" i="1"/>
  <c r="BH93" i="1"/>
  <c r="BP93" i="1"/>
  <c r="BX93" i="1"/>
  <c r="CF93" i="1"/>
  <c r="CN93" i="1"/>
  <c r="CV93" i="1"/>
  <c r="DD93" i="1"/>
  <c r="DL93" i="1"/>
  <c r="DT93" i="1"/>
  <c r="D94" i="1"/>
  <c r="L94" i="1"/>
  <c r="T94" i="1"/>
  <c r="AB94" i="1"/>
  <c r="AJ94" i="1"/>
  <c r="AR94" i="1"/>
  <c r="AZ94" i="1"/>
  <c r="BH94" i="1"/>
  <c r="BP94" i="1"/>
  <c r="BX94" i="1"/>
  <c r="CF94" i="1"/>
  <c r="CN94" i="1"/>
  <c r="CV94" i="1"/>
  <c r="DD94" i="1"/>
  <c r="DL94" i="1"/>
  <c r="DT94" i="1"/>
  <c r="D95" i="1"/>
  <c r="L95" i="1"/>
  <c r="T95" i="1"/>
  <c r="AB95" i="1"/>
  <c r="AJ95" i="1"/>
  <c r="AR95" i="1"/>
  <c r="AZ95" i="1"/>
  <c r="BH95" i="1"/>
  <c r="BP95" i="1"/>
  <c r="BX95" i="1"/>
  <c r="CF95" i="1"/>
  <c r="CN95" i="1"/>
  <c r="CV95" i="1"/>
  <c r="DD95" i="1"/>
  <c r="DL95" i="1"/>
  <c r="DT95" i="1"/>
  <c r="D96" i="1"/>
  <c r="L96" i="1"/>
  <c r="T96" i="1"/>
  <c r="AB96" i="1"/>
  <c r="AJ96" i="1"/>
  <c r="AR96" i="1"/>
  <c r="AZ96" i="1"/>
  <c r="BH96" i="1"/>
  <c r="BP96" i="1"/>
  <c r="BX96" i="1"/>
  <c r="CF96" i="1"/>
  <c r="CN96" i="1"/>
  <c r="CV96" i="1"/>
  <c r="DD96" i="1"/>
  <c r="DL96" i="1"/>
  <c r="DT96" i="1"/>
  <c r="D97" i="1"/>
  <c r="L97" i="1"/>
  <c r="T97" i="1"/>
  <c r="AB97" i="1"/>
  <c r="AJ97" i="1"/>
  <c r="AR97" i="1"/>
  <c r="AZ97" i="1"/>
  <c r="BH97" i="1"/>
  <c r="BP97" i="1"/>
  <c r="BX97" i="1"/>
  <c r="CF97" i="1"/>
  <c r="CN97" i="1"/>
  <c r="CV97" i="1"/>
  <c r="DD97" i="1"/>
  <c r="DL97" i="1"/>
  <c r="DT97" i="1"/>
  <c r="D98" i="1"/>
  <c r="L98" i="1"/>
  <c r="T98" i="1"/>
  <c r="AB98" i="1"/>
  <c r="AJ98" i="1"/>
  <c r="AR98" i="1"/>
  <c r="AZ98" i="1"/>
  <c r="BH98" i="1"/>
  <c r="BP98" i="1"/>
  <c r="BX98" i="1"/>
  <c r="CF98" i="1"/>
  <c r="CN98" i="1"/>
  <c r="CV98" i="1"/>
  <c r="DD98" i="1"/>
  <c r="DL98" i="1"/>
  <c r="DT98" i="1"/>
  <c r="D99" i="1"/>
  <c r="L99" i="1"/>
  <c r="T99" i="1"/>
  <c r="AB99" i="1"/>
  <c r="AJ99" i="1"/>
  <c r="AR99" i="1"/>
  <c r="AZ99" i="1"/>
  <c r="BH99" i="1"/>
  <c r="BP99" i="1"/>
  <c r="BX99" i="1"/>
  <c r="CF99" i="1"/>
  <c r="CN99" i="1"/>
  <c r="CV99" i="1"/>
  <c r="DD99" i="1"/>
  <c r="DL99" i="1"/>
  <c r="DT99" i="1"/>
  <c r="D100" i="1"/>
  <c r="L100" i="1"/>
  <c r="T100" i="1"/>
  <c r="AB100" i="1"/>
  <c r="AJ100" i="1"/>
  <c r="AR100" i="1"/>
  <c r="AZ100" i="1"/>
  <c r="BH100" i="1"/>
  <c r="BP100" i="1"/>
  <c r="BX100" i="1"/>
  <c r="CF100" i="1"/>
  <c r="CN100" i="1"/>
  <c r="CV100" i="1"/>
  <c r="DD100" i="1"/>
  <c r="DL100" i="1"/>
  <c r="DT100" i="1"/>
  <c r="D101" i="1"/>
  <c r="L101" i="1"/>
  <c r="T101" i="1"/>
  <c r="AB101" i="1"/>
  <c r="AJ101" i="1"/>
  <c r="AR101" i="1"/>
  <c r="AZ101" i="1"/>
  <c r="BH101" i="1"/>
  <c r="BP101" i="1"/>
  <c r="BX101" i="1"/>
  <c r="CF101" i="1"/>
  <c r="CN101" i="1"/>
  <c r="CV101" i="1"/>
  <c r="DD101" i="1"/>
  <c r="DL101" i="1"/>
  <c r="DT101" i="1"/>
  <c r="D102" i="1"/>
  <c r="L102" i="1"/>
  <c r="T102" i="1"/>
  <c r="AB102" i="1"/>
  <c r="AJ102" i="1"/>
  <c r="AR102" i="1"/>
  <c r="AZ102" i="1"/>
  <c r="BH102" i="1"/>
  <c r="BP102" i="1"/>
  <c r="BX102" i="1"/>
  <c r="CF102" i="1"/>
  <c r="CN102" i="1"/>
  <c r="CV102" i="1"/>
  <c r="DD102" i="1"/>
  <c r="DL102" i="1"/>
  <c r="DT102" i="1"/>
  <c r="D103" i="1"/>
  <c r="L103" i="1"/>
  <c r="T103" i="1"/>
  <c r="AB103" i="1"/>
  <c r="AJ103" i="1"/>
  <c r="AR103" i="1"/>
  <c r="AZ103" i="1"/>
  <c r="BH103" i="1"/>
  <c r="BP103" i="1"/>
  <c r="BX103" i="1"/>
  <c r="CF103" i="1"/>
  <c r="CN103" i="1"/>
  <c r="CV103" i="1"/>
  <c r="DD103" i="1"/>
  <c r="DL103" i="1"/>
  <c r="DT103" i="1"/>
  <c r="D104" i="1"/>
  <c r="L104" i="1"/>
  <c r="T104" i="1"/>
  <c r="AB104" i="1"/>
  <c r="AJ104" i="1"/>
  <c r="AR104" i="1"/>
  <c r="AZ104" i="1"/>
  <c r="BH104" i="1"/>
  <c r="BP104" i="1"/>
  <c r="BX104" i="1"/>
  <c r="CF104" i="1"/>
  <c r="CN104" i="1"/>
  <c r="CV104" i="1"/>
  <c r="DD104" i="1"/>
  <c r="DL104" i="1"/>
  <c r="DT104" i="1"/>
  <c r="D105" i="1"/>
  <c r="L105" i="1"/>
  <c r="T105" i="1"/>
  <c r="AB105" i="1"/>
  <c r="AJ105" i="1"/>
  <c r="AR105" i="1"/>
  <c r="AZ105" i="1"/>
  <c r="BH105" i="1"/>
  <c r="BP105" i="1"/>
  <c r="BX105" i="1"/>
  <c r="CF105" i="1"/>
  <c r="CN105" i="1"/>
  <c r="CV105" i="1"/>
  <c r="DD105" i="1"/>
  <c r="DL105" i="1"/>
  <c r="DT105" i="1"/>
  <c r="D106" i="1"/>
  <c r="L106" i="1"/>
  <c r="T106" i="1"/>
  <c r="AB106" i="1"/>
  <c r="AJ106" i="1"/>
  <c r="AR106" i="1"/>
  <c r="AZ106" i="1"/>
  <c r="BH106" i="1"/>
  <c r="BP106" i="1"/>
  <c r="BX106" i="1"/>
  <c r="CF106" i="1"/>
  <c r="CN106" i="1"/>
  <c r="CV106" i="1"/>
  <c r="DD106" i="1"/>
  <c r="DL106" i="1"/>
  <c r="DT106" i="1"/>
  <c r="D107" i="1"/>
  <c r="L107" i="1"/>
  <c r="T107" i="1"/>
  <c r="AB107" i="1"/>
  <c r="AJ107" i="1"/>
  <c r="AR107" i="1"/>
  <c r="AZ107" i="1"/>
  <c r="BH107" i="1"/>
  <c r="BP107" i="1"/>
  <c r="BX107" i="1"/>
  <c r="CF107" i="1"/>
  <c r="CN107" i="1"/>
  <c r="CV107" i="1"/>
  <c r="DD107" i="1"/>
  <c r="DL107" i="1"/>
  <c r="DT107" i="1"/>
  <c r="D108" i="1"/>
  <c r="L108" i="1"/>
  <c r="T108" i="1"/>
  <c r="AB108" i="1"/>
  <c r="AJ108" i="1"/>
  <c r="AR108" i="1"/>
  <c r="AZ108" i="1"/>
  <c r="BH108" i="1"/>
  <c r="BP108" i="1"/>
  <c r="BX108" i="1"/>
  <c r="CF108" i="1"/>
  <c r="CN108" i="1"/>
  <c r="CV108" i="1"/>
  <c r="DD108" i="1"/>
  <c r="DL108" i="1"/>
  <c r="DT108" i="1"/>
  <c r="D109" i="1"/>
  <c r="L109" i="1"/>
  <c r="T109" i="1"/>
  <c r="AB109" i="1"/>
  <c r="AJ109" i="1"/>
  <c r="AR109" i="1"/>
  <c r="AZ109" i="1"/>
  <c r="BH109" i="1"/>
  <c r="BP109" i="1"/>
  <c r="BX109" i="1"/>
  <c r="CF109" i="1"/>
  <c r="CN109" i="1"/>
  <c r="CV109" i="1"/>
  <c r="DD109" i="1"/>
  <c r="DL109" i="1"/>
  <c r="DT109" i="1"/>
  <c r="D110" i="1"/>
  <c r="L110" i="1"/>
  <c r="T110" i="1"/>
  <c r="AB110" i="1"/>
  <c r="AJ110" i="1"/>
  <c r="AR110" i="1"/>
  <c r="AZ110" i="1"/>
  <c r="BH110" i="1"/>
  <c r="BP110" i="1"/>
  <c r="BX110" i="1"/>
  <c r="EK159" i="1"/>
  <c r="EL227" i="1"/>
  <c r="CC3" i="1"/>
  <c r="CG7" i="1"/>
  <c r="CG11" i="1"/>
  <c r="Z15" i="1"/>
  <c r="Z17" i="1"/>
  <c r="Z19" i="1"/>
  <c r="Z21" i="1"/>
  <c r="Z23" i="1"/>
  <c r="Z25" i="1"/>
  <c r="BQ26" i="1"/>
  <c r="BQ27" i="1"/>
  <c r="BQ28" i="1"/>
  <c r="BQ29" i="1"/>
  <c r="BQ30" i="1"/>
  <c r="BQ31" i="1"/>
  <c r="BQ32" i="1"/>
  <c r="BQ33" i="1"/>
  <c r="BQ34" i="1"/>
  <c r="BQ35" i="1"/>
  <c r="BQ36" i="1"/>
  <c r="BQ37" i="1"/>
  <c r="BQ38" i="1"/>
  <c r="BQ39" i="1"/>
  <c r="BQ40" i="1"/>
  <c r="BQ41" i="1"/>
  <c r="BQ42" i="1"/>
  <c r="BQ43" i="1"/>
  <c r="BQ44" i="1"/>
  <c r="BQ45" i="1"/>
  <c r="BQ46" i="1"/>
  <c r="BQ47" i="1"/>
  <c r="BQ48" i="1"/>
  <c r="BQ49" i="1"/>
  <c r="BQ50" i="1"/>
  <c r="BQ51" i="1"/>
  <c r="BQ52" i="1"/>
  <c r="BQ53" i="1"/>
  <c r="BQ54" i="1"/>
  <c r="BQ55" i="1"/>
  <c r="BQ56" i="1"/>
  <c r="BQ57" i="1"/>
  <c r="N58" i="1"/>
  <c r="BZ58" i="1"/>
  <c r="N59" i="1"/>
  <c r="BZ59" i="1"/>
  <c r="N60" i="1"/>
  <c r="BZ60" i="1"/>
  <c r="N61" i="1"/>
  <c r="BZ61" i="1"/>
  <c r="N62" i="1"/>
  <c r="BZ62" i="1"/>
  <c r="N63" i="1"/>
  <c r="BZ63" i="1"/>
  <c r="N64" i="1"/>
  <c r="BZ64" i="1"/>
  <c r="N65" i="1"/>
  <c r="BZ65" i="1"/>
  <c r="N66" i="1"/>
  <c r="BZ66" i="1"/>
  <c r="N67" i="1"/>
  <c r="BZ67" i="1"/>
  <c r="N68" i="1"/>
  <c r="BZ68" i="1"/>
  <c r="N69" i="1"/>
  <c r="BZ69" i="1"/>
  <c r="N70" i="1"/>
  <c r="BZ70" i="1"/>
  <c r="N71" i="1"/>
  <c r="BZ71" i="1"/>
  <c r="N72" i="1"/>
  <c r="BZ72" i="1"/>
  <c r="N73" i="1"/>
  <c r="BZ73" i="1"/>
  <c r="N74" i="1"/>
  <c r="BZ74" i="1"/>
  <c r="N75" i="1"/>
  <c r="BR75" i="1"/>
  <c r="DM75" i="1"/>
  <c r="AD76" i="1"/>
  <c r="BR76" i="1"/>
  <c r="DM76" i="1"/>
  <c r="AD77" i="1"/>
  <c r="BR77" i="1"/>
  <c r="DM77" i="1"/>
  <c r="AD78" i="1"/>
  <c r="BR78" i="1"/>
  <c r="DM78" i="1"/>
  <c r="P79" i="1"/>
  <c r="AK79" i="1"/>
  <c r="BA79" i="1"/>
  <c r="BQ79" i="1"/>
  <c r="CG79" i="1"/>
  <c r="CW79" i="1"/>
  <c r="DM79" i="1"/>
  <c r="E80" i="1"/>
  <c r="U80" i="1"/>
  <c r="AK80" i="1"/>
  <c r="BA80" i="1"/>
  <c r="BQ80" i="1"/>
  <c r="CG80" i="1"/>
  <c r="CW80" i="1"/>
  <c r="DM80" i="1"/>
  <c r="E81" i="1"/>
  <c r="U81" i="1"/>
  <c r="AK81" i="1"/>
  <c r="BA81" i="1"/>
  <c r="BQ81" i="1"/>
  <c r="CG81" i="1"/>
  <c r="CW81" i="1"/>
  <c r="DM81" i="1"/>
  <c r="E82" i="1"/>
  <c r="U82" i="1"/>
  <c r="AK82" i="1"/>
  <c r="BA82" i="1"/>
  <c r="BQ82" i="1"/>
  <c r="CG82" i="1"/>
  <c r="CW82" i="1"/>
  <c r="DM82" i="1"/>
  <c r="E83" i="1"/>
  <c r="U83" i="1"/>
  <c r="AK83" i="1"/>
  <c r="BA83" i="1"/>
  <c r="BQ83" i="1"/>
  <c r="CG83" i="1"/>
  <c r="CW83" i="1"/>
  <c r="DM83" i="1"/>
  <c r="E84" i="1"/>
  <c r="U84" i="1"/>
  <c r="AK84" i="1"/>
  <c r="BA84" i="1"/>
  <c r="BQ84" i="1"/>
  <c r="CG84" i="1"/>
  <c r="CW84" i="1"/>
  <c r="DM84" i="1"/>
  <c r="E85" i="1"/>
  <c r="U85" i="1"/>
  <c r="AK85" i="1"/>
  <c r="BA85" i="1"/>
  <c r="BQ85" i="1"/>
  <c r="CG85" i="1"/>
  <c r="CW85" i="1"/>
  <c r="DM85" i="1"/>
  <c r="E86" i="1"/>
  <c r="U86" i="1"/>
  <c r="AK86" i="1"/>
  <c r="BA86" i="1"/>
  <c r="BQ86" i="1"/>
  <c r="CG86" i="1"/>
  <c r="CW86" i="1"/>
  <c r="DM86" i="1"/>
  <c r="E87" i="1"/>
  <c r="U87" i="1"/>
  <c r="AK87" i="1"/>
  <c r="BA87" i="1"/>
  <c r="BQ87" i="1"/>
  <c r="CG87" i="1"/>
  <c r="CW87" i="1"/>
  <c r="DM87" i="1"/>
  <c r="E88" i="1"/>
  <c r="U88" i="1"/>
  <c r="AK88" i="1"/>
  <c r="BA88" i="1"/>
  <c r="BQ88" i="1"/>
  <c r="CG88" i="1"/>
  <c r="CW88" i="1"/>
  <c r="DM88" i="1"/>
  <c r="E89" i="1"/>
  <c r="U89" i="1"/>
  <c r="AK89" i="1"/>
  <c r="BA89" i="1"/>
  <c r="BQ89" i="1"/>
  <c r="CG89" i="1"/>
  <c r="CW89" i="1"/>
  <c r="DM89" i="1"/>
  <c r="E90" i="1"/>
  <c r="U90" i="1"/>
  <c r="AK90" i="1"/>
  <c r="BA90" i="1"/>
  <c r="BQ90" i="1"/>
  <c r="CG90" i="1"/>
  <c r="CW90" i="1"/>
  <c r="DM90" i="1"/>
  <c r="E91" i="1"/>
  <c r="U91" i="1"/>
  <c r="AK91" i="1"/>
  <c r="BA91" i="1"/>
  <c r="BQ91" i="1"/>
  <c r="CG91" i="1"/>
  <c r="CW91" i="1"/>
  <c r="DM91" i="1"/>
  <c r="E92" i="1"/>
  <c r="U92" i="1"/>
  <c r="AK92" i="1"/>
  <c r="BA92" i="1"/>
  <c r="BQ92" i="1"/>
  <c r="CG92" i="1"/>
  <c r="CW92" i="1"/>
  <c r="DM92" i="1"/>
  <c r="E93" i="1"/>
  <c r="U93" i="1"/>
  <c r="AK93" i="1"/>
  <c r="BA93" i="1"/>
  <c r="BQ93" i="1"/>
  <c r="CG93" i="1"/>
  <c r="CW93" i="1"/>
  <c r="DM93" i="1"/>
  <c r="E94" i="1"/>
  <c r="U94" i="1"/>
  <c r="AK94" i="1"/>
  <c r="BA94" i="1"/>
  <c r="BQ94" i="1"/>
  <c r="CG94" i="1"/>
  <c r="CW94" i="1"/>
  <c r="DM94" i="1"/>
  <c r="E95" i="1"/>
  <c r="U95" i="1"/>
  <c r="AK95" i="1"/>
  <c r="BA95" i="1"/>
  <c r="BQ95" i="1"/>
  <c r="CG95" i="1"/>
  <c r="CW95" i="1"/>
  <c r="DM95" i="1"/>
  <c r="E96" i="1"/>
  <c r="U96" i="1"/>
  <c r="AK96" i="1"/>
  <c r="BA96" i="1"/>
  <c r="BQ96" i="1"/>
  <c r="CG96" i="1"/>
  <c r="CW96" i="1"/>
  <c r="DM96" i="1"/>
  <c r="E97" i="1"/>
  <c r="U97" i="1"/>
  <c r="AK97" i="1"/>
  <c r="BA97" i="1"/>
  <c r="BQ97" i="1"/>
  <c r="CG97" i="1"/>
  <c r="CW97" i="1"/>
  <c r="DM97" i="1"/>
  <c r="E98" i="1"/>
  <c r="U98" i="1"/>
  <c r="AK98" i="1"/>
  <c r="BA98" i="1"/>
  <c r="BQ98" i="1"/>
  <c r="CG98" i="1"/>
  <c r="CW98" i="1"/>
  <c r="DM98" i="1"/>
  <c r="E99" i="1"/>
  <c r="U99" i="1"/>
  <c r="AK99" i="1"/>
  <c r="BA99" i="1"/>
  <c r="BQ99" i="1"/>
  <c r="CG99" i="1"/>
  <c r="CW99" i="1"/>
  <c r="DM99" i="1"/>
  <c r="E100" i="1"/>
  <c r="U100" i="1"/>
  <c r="AK100" i="1"/>
  <c r="BA100" i="1"/>
  <c r="BQ100" i="1"/>
  <c r="CG100" i="1"/>
  <c r="CW100" i="1"/>
  <c r="DM100" i="1"/>
  <c r="E101" i="1"/>
  <c r="U101" i="1"/>
  <c r="AK101" i="1"/>
  <c r="BA101" i="1"/>
  <c r="BQ101" i="1"/>
  <c r="CG101" i="1"/>
  <c r="CW101" i="1"/>
  <c r="DM101" i="1"/>
  <c r="E102" i="1"/>
  <c r="U102" i="1"/>
  <c r="AK102" i="1"/>
  <c r="BA102" i="1"/>
  <c r="BQ102" i="1"/>
  <c r="CG102" i="1"/>
  <c r="CW102" i="1"/>
  <c r="DM102" i="1"/>
  <c r="E103" i="1"/>
  <c r="U103" i="1"/>
  <c r="AK103" i="1"/>
  <c r="BA103" i="1"/>
  <c r="BQ103" i="1"/>
  <c r="CG103" i="1"/>
  <c r="CW103" i="1"/>
  <c r="DM103" i="1"/>
  <c r="E104" i="1"/>
  <c r="U104" i="1"/>
  <c r="AK104" i="1"/>
  <c r="BA104" i="1"/>
  <c r="BQ104" i="1"/>
  <c r="CG104" i="1"/>
  <c r="CW104" i="1"/>
  <c r="DM104" i="1"/>
  <c r="E105" i="1"/>
  <c r="U105" i="1"/>
  <c r="AK105" i="1"/>
  <c r="BA105" i="1"/>
  <c r="BQ105" i="1"/>
  <c r="CG105" i="1"/>
  <c r="CW105" i="1"/>
  <c r="DM105" i="1"/>
  <c r="E106" i="1"/>
  <c r="U106" i="1"/>
  <c r="AK106" i="1"/>
  <c r="BA106" i="1"/>
  <c r="BQ106" i="1"/>
  <c r="CG106" i="1"/>
  <c r="CW106" i="1"/>
  <c r="DM106" i="1"/>
  <c r="E107" i="1"/>
  <c r="U107" i="1"/>
  <c r="AK107" i="1"/>
  <c r="BA107" i="1"/>
  <c r="BQ107" i="1"/>
  <c r="CG107" i="1"/>
  <c r="CW107" i="1"/>
  <c r="DM107" i="1"/>
  <c r="E108" i="1"/>
  <c r="U108" i="1"/>
  <c r="AK108" i="1"/>
  <c r="BA108" i="1"/>
  <c r="BQ108" i="1"/>
  <c r="CG108" i="1"/>
  <c r="CW108" i="1"/>
  <c r="DM108" i="1"/>
  <c r="E109" i="1"/>
  <c r="U109" i="1"/>
  <c r="AK109" i="1"/>
  <c r="BA109" i="1"/>
  <c r="BQ109" i="1"/>
  <c r="CG109" i="1"/>
  <c r="CW109" i="1"/>
  <c r="DM109" i="1"/>
  <c r="E110" i="1"/>
  <c r="U110" i="1"/>
  <c r="AK110" i="1"/>
  <c r="BA110" i="1"/>
  <c r="BQ110" i="1"/>
  <c r="CF110" i="1"/>
  <c r="CO110" i="1"/>
  <c r="CZ110" i="1"/>
  <c r="DL110" i="1"/>
  <c r="DU110" i="1"/>
  <c r="H111" i="1"/>
  <c r="T111" i="1"/>
  <c r="AC111" i="1"/>
  <c r="AN111" i="1"/>
  <c r="AZ111" i="1"/>
  <c r="BI111" i="1"/>
  <c r="BT111" i="1"/>
  <c r="CF111" i="1"/>
  <c r="CO111" i="1"/>
  <c r="CW111" i="1"/>
  <c r="DE111" i="1"/>
  <c r="DM111" i="1"/>
  <c r="DU111" i="1"/>
  <c r="E112" i="1"/>
  <c r="M112" i="1"/>
  <c r="U112" i="1"/>
  <c r="AC112" i="1"/>
  <c r="AK112" i="1"/>
  <c r="AS112" i="1"/>
  <c r="BA112" i="1"/>
  <c r="BI112" i="1"/>
  <c r="BQ112" i="1"/>
  <c r="BY112" i="1"/>
  <c r="CG112" i="1"/>
  <c r="CO112" i="1"/>
  <c r="CW112" i="1"/>
  <c r="DE112" i="1"/>
  <c r="DM112" i="1"/>
  <c r="DU112" i="1"/>
  <c r="E113" i="1"/>
  <c r="M113" i="1"/>
  <c r="U113" i="1"/>
  <c r="AC113" i="1"/>
  <c r="AK113" i="1"/>
  <c r="AS113" i="1"/>
  <c r="BA113" i="1"/>
  <c r="BI113" i="1"/>
  <c r="BQ113" i="1"/>
  <c r="BY113" i="1"/>
  <c r="CG113" i="1"/>
  <c r="CO113" i="1"/>
  <c r="CW113" i="1"/>
  <c r="DE113" i="1"/>
  <c r="DM113" i="1"/>
  <c r="DU113" i="1"/>
  <c r="E114" i="1"/>
  <c r="M114" i="1"/>
  <c r="U114" i="1"/>
  <c r="AC114" i="1"/>
  <c r="AK114" i="1"/>
  <c r="AS114" i="1"/>
  <c r="BA114" i="1"/>
  <c r="BI114" i="1"/>
  <c r="BQ114" i="1"/>
  <c r="BY114" i="1"/>
  <c r="CG114" i="1"/>
  <c r="CO114" i="1"/>
  <c r="CW114" i="1"/>
  <c r="DE114" i="1"/>
  <c r="DM114" i="1"/>
  <c r="DU114" i="1"/>
  <c r="E115" i="1"/>
  <c r="M115" i="1"/>
  <c r="U115" i="1"/>
  <c r="AC115" i="1"/>
  <c r="AK115" i="1"/>
  <c r="AS115" i="1"/>
  <c r="BA115" i="1"/>
  <c r="BI115" i="1"/>
  <c r="BQ115" i="1"/>
  <c r="BY115" i="1"/>
  <c r="CG115" i="1"/>
  <c r="CO115" i="1"/>
  <c r="CW115" i="1"/>
  <c r="DE115" i="1"/>
  <c r="DM115" i="1"/>
  <c r="DU115" i="1"/>
  <c r="E116" i="1"/>
  <c r="M116" i="1"/>
  <c r="U116" i="1"/>
  <c r="AC116" i="1"/>
  <c r="AK116" i="1"/>
  <c r="AS116" i="1"/>
  <c r="BA116" i="1"/>
  <c r="BI116" i="1"/>
  <c r="BQ116" i="1"/>
  <c r="BY116" i="1"/>
  <c r="CG116" i="1"/>
  <c r="CO116" i="1"/>
  <c r="CW116" i="1"/>
  <c r="DE116" i="1"/>
  <c r="DM116" i="1"/>
  <c r="DU116" i="1"/>
  <c r="E117" i="1"/>
  <c r="M117" i="1"/>
  <c r="U117" i="1"/>
  <c r="AC117" i="1"/>
  <c r="AK117" i="1"/>
  <c r="AS117" i="1"/>
  <c r="BA117" i="1"/>
  <c r="BI117" i="1"/>
  <c r="BQ117" i="1"/>
  <c r="BY117" i="1"/>
  <c r="CG117" i="1"/>
  <c r="CO117" i="1"/>
  <c r="CW117" i="1"/>
  <c r="DE117" i="1"/>
  <c r="DM117" i="1"/>
  <c r="DU117" i="1"/>
  <c r="E118" i="1"/>
  <c r="M118" i="1"/>
  <c r="U118" i="1"/>
  <c r="AC118" i="1"/>
  <c r="AK118" i="1"/>
  <c r="AS118" i="1"/>
  <c r="BA118" i="1"/>
  <c r="BI118" i="1"/>
  <c r="BQ118" i="1"/>
  <c r="BY118" i="1"/>
  <c r="CG118" i="1"/>
  <c r="CO118" i="1"/>
  <c r="CW118" i="1"/>
  <c r="DE118" i="1"/>
  <c r="DM118" i="1"/>
  <c r="DU118" i="1"/>
  <c r="E119" i="1"/>
  <c r="M119" i="1"/>
  <c r="U119" i="1"/>
  <c r="AC119" i="1"/>
  <c r="AK119" i="1"/>
  <c r="AS119" i="1"/>
  <c r="BA119" i="1"/>
  <c r="BI119" i="1"/>
  <c r="BQ119" i="1"/>
  <c r="BY119" i="1"/>
  <c r="CG119" i="1"/>
  <c r="CO119" i="1"/>
  <c r="CW119" i="1"/>
  <c r="DE119" i="1"/>
  <c r="DM119" i="1"/>
  <c r="DU119" i="1"/>
  <c r="E120" i="1"/>
  <c r="M120" i="1"/>
  <c r="U120" i="1"/>
  <c r="AC120" i="1"/>
  <c r="AK120" i="1"/>
  <c r="AS120" i="1"/>
  <c r="BA120" i="1"/>
  <c r="BI120" i="1"/>
  <c r="BQ120" i="1"/>
  <c r="BY120" i="1"/>
  <c r="CG120" i="1"/>
  <c r="CO120" i="1"/>
  <c r="CW120" i="1"/>
  <c r="DE120" i="1"/>
  <c r="DM120" i="1"/>
  <c r="DU120" i="1"/>
  <c r="E121" i="1"/>
  <c r="M121" i="1"/>
  <c r="U121" i="1"/>
  <c r="AC121" i="1"/>
  <c r="AK121" i="1"/>
  <c r="AS121" i="1"/>
  <c r="BA121" i="1"/>
  <c r="BI121" i="1"/>
  <c r="BQ121" i="1"/>
  <c r="BY121" i="1"/>
  <c r="CG121" i="1"/>
  <c r="CO121" i="1"/>
  <c r="CW121" i="1"/>
  <c r="DE121" i="1"/>
  <c r="DM121" i="1"/>
  <c r="DU121" i="1"/>
  <c r="E122" i="1"/>
  <c r="M122" i="1"/>
  <c r="U122" i="1"/>
  <c r="AC122" i="1"/>
  <c r="AK122" i="1"/>
  <c r="AS122" i="1"/>
  <c r="BA122" i="1"/>
  <c r="BI122" i="1"/>
  <c r="BQ122" i="1"/>
  <c r="BY122" i="1"/>
  <c r="CG122" i="1"/>
  <c r="CO122" i="1"/>
  <c r="CW122" i="1"/>
  <c r="DE122" i="1"/>
  <c r="DM122" i="1"/>
  <c r="DU122" i="1"/>
  <c r="E123" i="1"/>
  <c r="M123" i="1"/>
  <c r="U123" i="1"/>
  <c r="AC123" i="1"/>
  <c r="AK123" i="1"/>
  <c r="AS123" i="1"/>
  <c r="BA123" i="1"/>
  <c r="BI123" i="1"/>
  <c r="BQ123" i="1"/>
  <c r="BY123" i="1"/>
  <c r="CG123" i="1"/>
  <c r="CO123" i="1"/>
  <c r="CW123" i="1"/>
  <c r="DE123" i="1"/>
  <c r="DM123" i="1"/>
  <c r="DU123" i="1"/>
  <c r="E124" i="1"/>
  <c r="M124" i="1"/>
  <c r="U124" i="1"/>
  <c r="AC124" i="1"/>
  <c r="AK124" i="1"/>
  <c r="AS124" i="1"/>
  <c r="BA124" i="1"/>
  <c r="BI124" i="1"/>
  <c r="BQ124" i="1"/>
  <c r="BY124" i="1"/>
  <c r="CG124" i="1"/>
  <c r="CO124" i="1"/>
  <c r="CW124" i="1"/>
  <c r="DE124" i="1"/>
  <c r="DM124" i="1"/>
  <c r="DU124" i="1"/>
  <c r="E125" i="1"/>
  <c r="M125" i="1"/>
  <c r="U125" i="1"/>
  <c r="AC125" i="1"/>
  <c r="AK125" i="1"/>
  <c r="AS125" i="1"/>
  <c r="BA125" i="1"/>
  <c r="BI125" i="1"/>
  <c r="BQ125" i="1"/>
  <c r="BY125" i="1"/>
  <c r="CG125" i="1"/>
  <c r="CO125" i="1"/>
  <c r="CW125" i="1"/>
  <c r="DE125" i="1"/>
  <c r="DM125" i="1"/>
  <c r="DU125" i="1"/>
  <c r="E126" i="1"/>
  <c r="M126" i="1"/>
  <c r="U126" i="1"/>
  <c r="AC126" i="1"/>
  <c r="AK126" i="1"/>
  <c r="AS126" i="1"/>
  <c r="BA126" i="1"/>
  <c r="BI126" i="1"/>
  <c r="BQ126" i="1"/>
  <c r="BY126" i="1"/>
  <c r="CG126" i="1"/>
  <c r="CO126" i="1"/>
  <c r="CW126" i="1"/>
  <c r="DE126" i="1"/>
  <c r="DM126" i="1"/>
  <c r="DU126" i="1"/>
  <c r="E127" i="1"/>
  <c r="M127" i="1"/>
  <c r="U127" i="1"/>
  <c r="AC127" i="1"/>
  <c r="AK127" i="1"/>
  <c r="AS127" i="1"/>
  <c r="BA127" i="1"/>
  <c r="BI127" i="1"/>
  <c r="BQ127" i="1"/>
  <c r="BY127" i="1"/>
  <c r="CG127" i="1"/>
  <c r="CO127" i="1"/>
  <c r="CW127" i="1"/>
  <c r="DE127" i="1"/>
  <c r="DM127" i="1"/>
  <c r="DU127" i="1"/>
  <c r="E128" i="1"/>
  <c r="M128" i="1"/>
  <c r="U128" i="1"/>
  <c r="AC128" i="1"/>
  <c r="AK128" i="1"/>
  <c r="AS128" i="1"/>
  <c r="BA128" i="1"/>
  <c r="BI128" i="1"/>
  <c r="BQ128" i="1"/>
  <c r="BY128" i="1"/>
  <c r="CG128" i="1"/>
  <c r="CO128" i="1"/>
  <c r="CW128" i="1"/>
  <c r="DE128" i="1"/>
  <c r="DM128" i="1"/>
  <c r="DU128" i="1"/>
  <c r="E129" i="1"/>
  <c r="M129" i="1"/>
  <c r="U129" i="1"/>
  <c r="AC129" i="1"/>
  <c r="AK129" i="1"/>
  <c r="AS129" i="1"/>
  <c r="BA129" i="1"/>
  <c r="BI129" i="1"/>
  <c r="BQ129" i="1"/>
  <c r="BY129" i="1"/>
  <c r="CG129" i="1"/>
  <c r="CO129" i="1"/>
  <c r="CW129" i="1"/>
  <c r="DE129" i="1"/>
  <c r="DM129" i="1"/>
  <c r="DU129" i="1"/>
  <c r="E130" i="1"/>
  <c r="M130" i="1"/>
  <c r="U130" i="1"/>
  <c r="AC130" i="1"/>
  <c r="AK130" i="1"/>
  <c r="AS130" i="1"/>
  <c r="BA130" i="1"/>
  <c r="BI130" i="1"/>
  <c r="BQ130" i="1"/>
  <c r="BY130" i="1"/>
  <c r="CG130" i="1"/>
  <c r="CO130" i="1"/>
  <c r="CW130" i="1"/>
  <c r="DE130" i="1"/>
  <c r="DM130" i="1"/>
  <c r="DU130" i="1"/>
  <c r="E131" i="1"/>
  <c r="M131" i="1"/>
  <c r="U131" i="1"/>
  <c r="AC131" i="1"/>
  <c r="AK131" i="1"/>
  <c r="AS131" i="1"/>
  <c r="BA131" i="1"/>
  <c r="BI131" i="1"/>
  <c r="BQ131" i="1"/>
  <c r="BY131" i="1"/>
  <c r="CG131" i="1"/>
  <c r="CO131" i="1"/>
  <c r="CW131" i="1"/>
  <c r="DE131" i="1"/>
  <c r="DM131" i="1"/>
  <c r="DU131" i="1"/>
  <c r="E132" i="1"/>
  <c r="M132" i="1"/>
  <c r="U132" i="1"/>
  <c r="AC132" i="1"/>
  <c r="AK132" i="1"/>
  <c r="AS132" i="1"/>
  <c r="BA132" i="1"/>
  <c r="BI132" i="1"/>
  <c r="BQ132" i="1"/>
  <c r="BY132" i="1"/>
  <c r="CG132" i="1"/>
  <c r="CO132" i="1"/>
  <c r="CW132" i="1"/>
  <c r="DE132" i="1"/>
  <c r="DM132" i="1"/>
  <c r="DU132" i="1"/>
  <c r="E133" i="1"/>
  <c r="M133" i="1"/>
  <c r="U133" i="1"/>
  <c r="AC133" i="1"/>
  <c r="AK133" i="1"/>
  <c r="AS133" i="1"/>
  <c r="BA133" i="1"/>
  <c r="BI133" i="1"/>
  <c r="BQ133" i="1"/>
  <c r="BY133" i="1"/>
  <c r="CG133" i="1"/>
  <c r="CO133" i="1"/>
  <c r="CW133" i="1"/>
  <c r="DE133" i="1"/>
  <c r="DM133" i="1"/>
  <c r="DU133" i="1"/>
  <c r="E134" i="1"/>
  <c r="M134" i="1"/>
  <c r="U134" i="1"/>
  <c r="AC134" i="1"/>
  <c r="AK134" i="1"/>
  <c r="AS134" i="1"/>
  <c r="BA134" i="1"/>
  <c r="BI134" i="1"/>
  <c r="BQ134" i="1"/>
  <c r="BY134" i="1"/>
  <c r="CG134" i="1"/>
  <c r="CO134" i="1"/>
  <c r="CW134" i="1"/>
  <c r="DE134" i="1"/>
  <c r="DM134" i="1"/>
  <c r="DU134" i="1"/>
  <c r="E135" i="1"/>
  <c r="M135" i="1"/>
  <c r="U135" i="1"/>
  <c r="AC135" i="1"/>
  <c r="AK135" i="1"/>
  <c r="AS135" i="1"/>
  <c r="BA135" i="1"/>
  <c r="BI135" i="1"/>
  <c r="BQ135" i="1"/>
  <c r="BY135" i="1"/>
  <c r="CG135" i="1"/>
  <c r="CO135" i="1"/>
  <c r="CW135" i="1"/>
  <c r="DE135" i="1"/>
  <c r="DM135" i="1"/>
  <c r="DU135" i="1"/>
  <c r="E136" i="1"/>
  <c r="M136" i="1"/>
  <c r="U136" i="1"/>
  <c r="AC136" i="1"/>
  <c r="AK136" i="1"/>
  <c r="AS136" i="1"/>
  <c r="BA136" i="1"/>
  <c r="BI136" i="1"/>
  <c r="BQ136" i="1"/>
  <c r="BY136" i="1"/>
  <c r="CG136" i="1"/>
  <c r="CO136" i="1"/>
  <c r="CW136" i="1"/>
  <c r="DE136" i="1"/>
  <c r="DM136" i="1"/>
  <c r="DU136" i="1"/>
  <c r="E137" i="1"/>
  <c r="M137" i="1"/>
  <c r="U137" i="1"/>
  <c r="AC137" i="1"/>
  <c r="AK137" i="1"/>
  <c r="AS137" i="1"/>
  <c r="BA137" i="1"/>
  <c r="BI137" i="1"/>
  <c r="BQ137" i="1"/>
  <c r="BY137" i="1"/>
  <c r="CG137" i="1"/>
  <c r="CO137" i="1"/>
  <c r="CW137" i="1"/>
  <c r="DE137" i="1"/>
  <c r="DM137" i="1"/>
  <c r="DU137" i="1"/>
  <c r="E138" i="1"/>
  <c r="M138" i="1"/>
  <c r="U138" i="1"/>
  <c r="AC138" i="1"/>
  <c r="AK138" i="1"/>
  <c r="AS138" i="1"/>
  <c r="BA138" i="1"/>
  <c r="BI138" i="1"/>
  <c r="BQ138" i="1"/>
  <c r="BY138" i="1"/>
  <c r="CG138" i="1"/>
  <c r="CO138" i="1"/>
  <c r="CW138" i="1"/>
  <c r="DE138" i="1"/>
  <c r="DM138" i="1"/>
  <c r="DU138" i="1"/>
  <c r="E139" i="1"/>
  <c r="M139" i="1"/>
  <c r="U139" i="1"/>
  <c r="AC139" i="1"/>
  <c r="AK139" i="1"/>
  <c r="AS139" i="1"/>
  <c r="BA139" i="1"/>
  <c r="BI139" i="1"/>
  <c r="BQ139" i="1"/>
  <c r="BY139" i="1"/>
  <c r="CG139" i="1"/>
  <c r="CO139" i="1"/>
  <c r="CW139" i="1"/>
  <c r="DE139" i="1"/>
  <c r="DM139" i="1"/>
  <c r="DU139" i="1"/>
  <c r="E140" i="1"/>
  <c r="M140" i="1"/>
  <c r="U140" i="1"/>
  <c r="AC140" i="1"/>
  <c r="AK140" i="1"/>
  <c r="AS140" i="1"/>
  <c r="BA140" i="1"/>
  <c r="BI140" i="1"/>
  <c r="BQ140" i="1"/>
  <c r="BY140" i="1"/>
  <c r="CG140" i="1"/>
  <c r="CO140" i="1"/>
  <c r="CW140" i="1"/>
  <c r="DE140" i="1"/>
  <c r="DM140" i="1"/>
  <c r="DU140" i="1"/>
  <c r="E141" i="1"/>
  <c r="M141" i="1"/>
  <c r="U141" i="1"/>
  <c r="AC141" i="1"/>
  <c r="AK141" i="1"/>
  <c r="AS141" i="1"/>
  <c r="BA141" i="1"/>
  <c r="BI141" i="1"/>
  <c r="BQ141" i="1"/>
  <c r="BY141" i="1"/>
  <c r="CG141" i="1"/>
  <c r="CO141" i="1"/>
  <c r="CW141" i="1"/>
  <c r="DE141" i="1"/>
  <c r="DM141" i="1"/>
  <c r="DU141" i="1"/>
  <c r="E142" i="1"/>
  <c r="M142" i="1"/>
  <c r="U142" i="1"/>
  <c r="AC142" i="1"/>
  <c r="AK142" i="1"/>
  <c r="AS142" i="1"/>
  <c r="BA142" i="1"/>
  <c r="BI142" i="1"/>
  <c r="BQ142" i="1"/>
  <c r="BY142" i="1"/>
  <c r="CG142" i="1"/>
  <c r="CO142" i="1"/>
  <c r="CW142" i="1"/>
  <c r="DE142" i="1"/>
  <c r="DM142" i="1"/>
  <c r="DU142" i="1"/>
  <c r="E143" i="1"/>
  <c r="K143" i="1"/>
  <c r="O143" i="1"/>
  <c r="S143" i="1"/>
  <c r="W143" i="1"/>
  <c r="AA143" i="1"/>
  <c r="AE143" i="1"/>
  <c r="AI143" i="1"/>
  <c r="AM143" i="1"/>
  <c r="AQ143" i="1"/>
  <c r="AU143" i="1"/>
  <c r="AY143" i="1"/>
  <c r="BC143" i="1"/>
  <c r="BG143" i="1"/>
  <c r="BK143" i="1"/>
  <c r="BO143" i="1"/>
  <c r="BS143" i="1"/>
  <c r="BW143" i="1"/>
  <c r="CA143" i="1"/>
  <c r="CE143" i="1"/>
  <c r="CI143" i="1"/>
  <c r="CM143" i="1"/>
  <c r="CQ143" i="1"/>
  <c r="CU143" i="1"/>
  <c r="CY143" i="1"/>
  <c r="DC143" i="1"/>
  <c r="DG143" i="1"/>
  <c r="DK143" i="1"/>
  <c r="DO143" i="1"/>
  <c r="DS143" i="1"/>
  <c r="DW143" i="1"/>
  <c r="C144" i="1"/>
  <c r="G144" i="1"/>
  <c r="K144" i="1"/>
  <c r="O144" i="1"/>
  <c r="S144" i="1"/>
  <c r="W144" i="1"/>
  <c r="AA144" i="1"/>
  <c r="AE144" i="1"/>
  <c r="AI144" i="1"/>
  <c r="AM144" i="1"/>
  <c r="AQ144" i="1"/>
  <c r="AU144" i="1"/>
  <c r="AY144" i="1"/>
  <c r="BC144" i="1"/>
  <c r="BG144" i="1"/>
  <c r="BK144" i="1"/>
  <c r="BO144" i="1"/>
  <c r="BS144" i="1"/>
  <c r="BW144" i="1"/>
  <c r="CA144" i="1"/>
  <c r="CE144" i="1"/>
  <c r="CI144" i="1"/>
  <c r="CM144" i="1"/>
  <c r="CQ144" i="1"/>
  <c r="CU144" i="1"/>
  <c r="CY144" i="1"/>
  <c r="DC144" i="1"/>
  <c r="DG144" i="1"/>
  <c r="DK144" i="1"/>
  <c r="DO144" i="1"/>
  <c r="DS144" i="1"/>
  <c r="DW144" i="1"/>
  <c r="C145" i="1"/>
  <c r="G145" i="1"/>
  <c r="K145" i="1"/>
  <c r="O145" i="1"/>
  <c r="S145" i="1"/>
  <c r="W145" i="1"/>
  <c r="AA145" i="1"/>
  <c r="AE145" i="1"/>
  <c r="AI145" i="1"/>
  <c r="AM145" i="1"/>
  <c r="AQ145" i="1"/>
  <c r="AU145" i="1"/>
  <c r="AY145" i="1"/>
  <c r="BC145" i="1"/>
  <c r="BG145" i="1"/>
  <c r="BK145" i="1"/>
  <c r="BO145" i="1"/>
  <c r="BS145" i="1"/>
  <c r="BW145" i="1"/>
  <c r="CA145" i="1"/>
  <c r="CE145" i="1"/>
  <c r="CI145" i="1"/>
  <c r="CM145" i="1"/>
  <c r="CQ145" i="1"/>
  <c r="CU145" i="1"/>
  <c r="CY145" i="1"/>
  <c r="DC145" i="1"/>
  <c r="DG145" i="1"/>
  <c r="DK145" i="1"/>
  <c r="DO145" i="1"/>
  <c r="DS145" i="1"/>
  <c r="DW145" i="1"/>
  <c r="C146" i="1"/>
  <c r="G146" i="1"/>
  <c r="K146" i="1"/>
  <c r="O146" i="1"/>
  <c r="S146" i="1"/>
  <c r="W146" i="1"/>
  <c r="AA146" i="1"/>
  <c r="AE146" i="1"/>
  <c r="AI146" i="1"/>
  <c r="AM146" i="1"/>
  <c r="AQ146" i="1"/>
  <c r="AU146" i="1"/>
  <c r="AY146" i="1"/>
  <c r="BC146" i="1"/>
  <c r="BG146" i="1"/>
  <c r="BK146" i="1"/>
  <c r="BO146" i="1"/>
  <c r="BS146" i="1"/>
  <c r="BW146" i="1"/>
  <c r="CA146" i="1"/>
  <c r="CE146" i="1"/>
  <c r="CI146" i="1"/>
  <c r="CM146" i="1"/>
  <c r="CQ146" i="1"/>
  <c r="CU146" i="1"/>
  <c r="CY146" i="1"/>
  <c r="DC146" i="1"/>
  <c r="DG146" i="1"/>
  <c r="DK146" i="1"/>
  <c r="DO146" i="1"/>
  <c r="DS146" i="1"/>
  <c r="DW146" i="1"/>
  <c r="C147" i="1"/>
  <c r="G147" i="1"/>
  <c r="K147" i="1"/>
  <c r="O147" i="1"/>
  <c r="S147" i="1"/>
  <c r="W147" i="1"/>
  <c r="AA147" i="1"/>
  <c r="AE147" i="1"/>
  <c r="AI147" i="1"/>
  <c r="AM147" i="1"/>
  <c r="AQ147" i="1"/>
  <c r="AU147" i="1"/>
  <c r="AY147" i="1"/>
  <c r="BC147" i="1"/>
  <c r="BG147" i="1"/>
  <c r="BK147" i="1"/>
  <c r="BO147" i="1"/>
  <c r="BS147" i="1"/>
  <c r="BW147" i="1"/>
  <c r="CA147" i="1"/>
  <c r="CE147" i="1"/>
  <c r="CI147" i="1"/>
  <c r="CM147" i="1"/>
  <c r="CQ147" i="1"/>
  <c r="CU147" i="1"/>
  <c r="CY147" i="1"/>
  <c r="DC147" i="1"/>
  <c r="DG147" i="1"/>
  <c r="DK147" i="1"/>
  <c r="DO147" i="1"/>
  <c r="DS147" i="1"/>
  <c r="DW147" i="1"/>
  <c r="C148" i="1"/>
  <c r="G148" i="1"/>
  <c r="K148" i="1"/>
  <c r="O148" i="1"/>
  <c r="S148" i="1"/>
  <c r="W148" i="1"/>
  <c r="AA148" i="1"/>
  <c r="AE148" i="1"/>
  <c r="AI148" i="1"/>
  <c r="AM148" i="1"/>
  <c r="AQ148" i="1"/>
  <c r="AU148" i="1"/>
  <c r="AY148" i="1"/>
  <c r="BC148" i="1"/>
  <c r="BG148" i="1"/>
  <c r="BK148" i="1"/>
  <c r="BO148" i="1"/>
  <c r="BS148" i="1"/>
  <c r="BW148" i="1"/>
  <c r="CA148" i="1"/>
  <c r="CE148" i="1"/>
  <c r="CI148" i="1"/>
  <c r="CM148" i="1"/>
  <c r="CQ148" i="1"/>
  <c r="CU148" i="1"/>
  <c r="CY148" i="1"/>
  <c r="DC148" i="1"/>
  <c r="DG148" i="1"/>
  <c r="DK148" i="1"/>
  <c r="DO148" i="1"/>
  <c r="DS148" i="1"/>
  <c r="DW148" i="1"/>
  <c r="C149" i="1"/>
  <c r="G149" i="1"/>
  <c r="K149" i="1"/>
  <c r="O149" i="1"/>
  <c r="S149" i="1"/>
  <c r="W149" i="1"/>
  <c r="AA149" i="1"/>
  <c r="AE149" i="1"/>
  <c r="AI149" i="1"/>
  <c r="AM149" i="1"/>
  <c r="AQ149" i="1"/>
  <c r="AU149" i="1"/>
  <c r="AY149" i="1"/>
  <c r="BC149" i="1"/>
  <c r="BG149" i="1"/>
  <c r="BK149" i="1"/>
  <c r="BO149" i="1"/>
  <c r="BS149" i="1"/>
  <c r="BW149" i="1"/>
  <c r="CA149" i="1"/>
  <c r="CE149" i="1"/>
  <c r="CI149" i="1"/>
  <c r="CM149" i="1"/>
  <c r="CQ149" i="1"/>
  <c r="CU149" i="1"/>
  <c r="CY149" i="1"/>
  <c r="DC149" i="1"/>
  <c r="DG149" i="1"/>
  <c r="DK149" i="1"/>
  <c r="DO149" i="1"/>
  <c r="DS149" i="1"/>
  <c r="DW149" i="1"/>
  <c r="C150" i="1"/>
  <c r="G150" i="1"/>
  <c r="K150" i="1"/>
  <c r="O150" i="1"/>
  <c r="S150" i="1"/>
  <c r="W150" i="1"/>
  <c r="AA150" i="1"/>
  <c r="AE150" i="1"/>
  <c r="AI150" i="1"/>
  <c r="AM150" i="1"/>
  <c r="AQ150" i="1"/>
  <c r="AU150" i="1"/>
  <c r="AY150" i="1"/>
  <c r="BC150" i="1"/>
  <c r="BG150" i="1"/>
  <c r="BK150" i="1"/>
  <c r="BO150" i="1"/>
  <c r="BS150" i="1"/>
  <c r="BW150" i="1"/>
  <c r="CA150" i="1"/>
  <c r="CE150" i="1"/>
  <c r="CI150" i="1"/>
  <c r="CM150" i="1"/>
  <c r="CQ150" i="1"/>
  <c r="CU150" i="1"/>
  <c r="CY150" i="1"/>
  <c r="DC150" i="1"/>
  <c r="DG150" i="1"/>
  <c r="DK150" i="1"/>
  <c r="DO150" i="1"/>
  <c r="DS150" i="1"/>
  <c r="DW150" i="1"/>
  <c r="C151" i="1"/>
  <c r="G151" i="1"/>
  <c r="K151" i="1"/>
  <c r="O151" i="1"/>
  <c r="S151" i="1"/>
  <c r="W151" i="1"/>
  <c r="AA151" i="1"/>
  <c r="AE151" i="1"/>
  <c r="AI151" i="1"/>
  <c r="AM151" i="1"/>
  <c r="AQ151" i="1"/>
  <c r="AU151" i="1"/>
  <c r="AY151" i="1"/>
  <c r="BC151" i="1"/>
  <c r="BG151" i="1"/>
  <c r="BK151" i="1"/>
  <c r="BO151" i="1"/>
  <c r="BS151" i="1"/>
  <c r="BW151" i="1"/>
  <c r="CA151" i="1"/>
  <c r="CE151" i="1"/>
  <c r="CI151" i="1"/>
  <c r="CM151" i="1"/>
  <c r="CQ151" i="1"/>
  <c r="CU151" i="1"/>
  <c r="CY151" i="1"/>
  <c r="DC151" i="1"/>
  <c r="DG151" i="1"/>
  <c r="DK151" i="1"/>
  <c r="DO151" i="1"/>
  <c r="DS151" i="1"/>
  <c r="DW151" i="1"/>
  <c r="C152" i="1"/>
  <c r="G152" i="1"/>
  <c r="K152" i="1"/>
  <c r="O152" i="1"/>
  <c r="S152" i="1"/>
  <c r="W152" i="1"/>
  <c r="AA152" i="1"/>
  <c r="AE152" i="1"/>
  <c r="AI152" i="1"/>
  <c r="AM152" i="1"/>
  <c r="AQ152" i="1"/>
  <c r="AU152" i="1"/>
  <c r="AY152" i="1"/>
  <c r="BC152" i="1"/>
  <c r="BG152" i="1"/>
  <c r="BK152" i="1"/>
  <c r="BO152" i="1"/>
  <c r="BS152" i="1"/>
  <c r="BW152" i="1"/>
  <c r="CA152" i="1"/>
  <c r="CE152" i="1"/>
  <c r="CI152" i="1"/>
  <c r="CM152" i="1"/>
  <c r="CQ152" i="1"/>
  <c r="CU152" i="1"/>
  <c r="CY152" i="1"/>
  <c r="DC152" i="1"/>
  <c r="DG152" i="1"/>
  <c r="DK152" i="1"/>
  <c r="DO152" i="1"/>
  <c r="DS152" i="1"/>
  <c r="DW152" i="1"/>
  <c r="C153" i="1"/>
  <c r="G153" i="1"/>
  <c r="K153" i="1"/>
  <c r="O153" i="1"/>
  <c r="S153" i="1"/>
  <c r="W153" i="1"/>
  <c r="AA153" i="1"/>
  <c r="AE153" i="1"/>
  <c r="AI153" i="1"/>
  <c r="AM153" i="1"/>
  <c r="AQ153" i="1"/>
  <c r="AU153" i="1"/>
  <c r="AY153" i="1"/>
  <c r="BC153" i="1"/>
  <c r="BG153" i="1"/>
  <c r="BK153" i="1"/>
  <c r="BO153" i="1"/>
  <c r="BS153" i="1"/>
  <c r="BW153" i="1"/>
  <c r="CA153" i="1"/>
  <c r="CE153" i="1"/>
  <c r="CI153" i="1"/>
  <c r="CM153" i="1"/>
  <c r="CQ153" i="1"/>
  <c r="CU153" i="1"/>
  <c r="CY153" i="1"/>
  <c r="DC153" i="1"/>
  <c r="DG153" i="1"/>
  <c r="DK153" i="1"/>
  <c r="DO153" i="1"/>
  <c r="DS153" i="1"/>
  <c r="DW153" i="1"/>
  <c r="C154" i="1"/>
  <c r="G154" i="1"/>
  <c r="K154" i="1"/>
  <c r="O154" i="1"/>
  <c r="S154" i="1"/>
  <c r="W154" i="1"/>
  <c r="AA154" i="1"/>
  <c r="AE154" i="1"/>
  <c r="AI154" i="1"/>
  <c r="AM154" i="1"/>
  <c r="AQ154" i="1"/>
  <c r="AU154" i="1"/>
  <c r="AY154" i="1"/>
  <c r="BC154" i="1"/>
  <c r="BG154" i="1"/>
  <c r="BK154" i="1"/>
  <c r="BO154" i="1"/>
  <c r="BS154" i="1"/>
  <c r="BW154" i="1"/>
  <c r="CA154" i="1"/>
  <c r="CE154" i="1"/>
  <c r="CI154" i="1"/>
  <c r="CM154" i="1"/>
  <c r="CQ154" i="1"/>
  <c r="CU154" i="1"/>
  <c r="CY154" i="1"/>
  <c r="DC154" i="1"/>
  <c r="DG154" i="1"/>
  <c r="DK154" i="1"/>
  <c r="DO154" i="1"/>
  <c r="DS154" i="1"/>
  <c r="DW154" i="1"/>
  <c r="C155" i="1"/>
  <c r="G155" i="1"/>
  <c r="K155" i="1"/>
  <c r="O155" i="1"/>
  <c r="S155" i="1"/>
  <c r="W155" i="1"/>
  <c r="AA155" i="1"/>
  <c r="AE155" i="1"/>
  <c r="AI155" i="1"/>
  <c r="AM155" i="1"/>
  <c r="AQ155" i="1"/>
  <c r="AU155" i="1"/>
  <c r="AY155" i="1"/>
  <c r="BC155" i="1"/>
  <c r="BG155" i="1"/>
  <c r="BK155" i="1"/>
  <c r="BO155" i="1"/>
  <c r="BS155" i="1"/>
  <c r="BW155" i="1"/>
  <c r="CA155" i="1"/>
  <c r="CE155" i="1"/>
  <c r="CI155" i="1"/>
  <c r="CM155" i="1"/>
  <c r="CQ155" i="1"/>
  <c r="CU155" i="1"/>
  <c r="CY155" i="1"/>
  <c r="DC155" i="1"/>
  <c r="DG155" i="1"/>
  <c r="DK155" i="1"/>
  <c r="DO155" i="1"/>
  <c r="DS155" i="1"/>
  <c r="DW155" i="1"/>
  <c r="C156" i="1"/>
  <c r="G156" i="1"/>
  <c r="K156" i="1"/>
  <c r="O156" i="1"/>
  <c r="S156" i="1"/>
  <c r="W156" i="1"/>
  <c r="AA156" i="1"/>
  <c r="AE156" i="1"/>
  <c r="AI156" i="1"/>
  <c r="AM156" i="1"/>
  <c r="AQ156" i="1"/>
  <c r="AU156" i="1"/>
  <c r="AY156" i="1"/>
  <c r="BC156" i="1"/>
  <c r="BG156" i="1"/>
  <c r="BK156" i="1"/>
  <c r="BO156" i="1"/>
  <c r="BS156" i="1"/>
  <c r="BW156" i="1"/>
  <c r="CA156" i="1"/>
  <c r="CE156" i="1"/>
  <c r="CI156" i="1"/>
  <c r="CM156" i="1"/>
  <c r="CQ156" i="1"/>
  <c r="CU156" i="1"/>
  <c r="CY156" i="1"/>
  <c r="DC156" i="1"/>
  <c r="DG156" i="1"/>
  <c r="DK156" i="1"/>
  <c r="DO156" i="1"/>
  <c r="DS156" i="1"/>
  <c r="DW156" i="1"/>
  <c r="C157" i="1"/>
  <c r="G157" i="1"/>
  <c r="K157" i="1"/>
  <c r="O157" i="1"/>
  <c r="S157" i="1"/>
  <c r="W157" i="1"/>
  <c r="AA157" i="1"/>
  <c r="AE157" i="1"/>
  <c r="AI157" i="1"/>
  <c r="AM157" i="1"/>
  <c r="AQ157" i="1"/>
  <c r="AU157" i="1"/>
  <c r="AY157" i="1"/>
  <c r="BC157" i="1"/>
  <c r="BG157" i="1"/>
  <c r="BK157" i="1"/>
  <c r="BO157" i="1"/>
  <c r="BS157" i="1"/>
  <c r="BW157" i="1"/>
  <c r="CA157" i="1"/>
  <c r="CE157" i="1"/>
  <c r="CI157" i="1"/>
  <c r="CM157" i="1"/>
  <c r="CQ157" i="1"/>
  <c r="CU157" i="1"/>
  <c r="CY157" i="1"/>
  <c r="DC157" i="1"/>
  <c r="DG157" i="1"/>
  <c r="DK157" i="1"/>
  <c r="DO157" i="1"/>
  <c r="DS157" i="1"/>
  <c r="DW157" i="1"/>
  <c r="C158" i="1"/>
  <c r="G158" i="1"/>
  <c r="K158" i="1"/>
  <c r="O158" i="1"/>
  <c r="S158" i="1"/>
  <c r="W158" i="1"/>
  <c r="AA158" i="1"/>
  <c r="AE158" i="1"/>
  <c r="AI158" i="1"/>
  <c r="AM158" i="1"/>
  <c r="AQ158" i="1"/>
  <c r="AU158" i="1"/>
  <c r="AY158" i="1"/>
  <c r="BC158" i="1"/>
  <c r="BG158" i="1"/>
  <c r="BK158" i="1"/>
  <c r="BO158" i="1"/>
  <c r="BS158" i="1"/>
  <c r="BW158" i="1"/>
  <c r="CA158" i="1"/>
  <c r="CE158" i="1"/>
  <c r="CI158" i="1"/>
  <c r="CM158" i="1"/>
  <c r="CQ158" i="1"/>
  <c r="CU158" i="1"/>
  <c r="CY158" i="1"/>
  <c r="DC158" i="1"/>
  <c r="DG158" i="1"/>
  <c r="DK158" i="1"/>
  <c r="DO158" i="1"/>
  <c r="DS158" i="1"/>
  <c r="DW158" i="1"/>
  <c r="C159" i="1"/>
  <c r="G159" i="1"/>
  <c r="K159" i="1"/>
  <c r="O159" i="1"/>
  <c r="S159" i="1"/>
  <c r="W159" i="1"/>
  <c r="AA159" i="1"/>
  <c r="AE159" i="1"/>
  <c r="AI159" i="1"/>
  <c r="AM159" i="1"/>
  <c r="AQ159" i="1"/>
  <c r="AU159" i="1"/>
  <c r="AY159" i="1"/>
  <c r="BC159" i="1"/>
  <c r="BG159" i="1"/>
  <c r="BK159" i="1"/>
  <c r="BO159" i="1"/>
  <c r="BS159" i="1"/>
  <c r="BW159" i="1"/>
  <c r="CA159" i="1"/>
  <c r="CE159" i="1"/>
  <c r="CI159" i="1"/>
  <c r="CM159" i="1"/>
  <c r="CQ159" i="1"/>
  <c r="CU159" i="1"/>
  <c r="CY159" i="1"/>
  <c r="DC159" i="1"/>
  <c r="DG159" i="1"/>
  <c r="DK159" i="1"/>
  <c r="DO159" i="1"/>
  <c r="DS159" i="1"/>
  <c r="DW159" i="1"/>
  <c r="EH175" i="1"/>
  <c r="EK231" i="1"/>
  <c r="T4" i="1"/>
  <c r="T8" i="1"/>
  <c r="T12" i="1"/>
  <c r="BE15" i="1"/>
  <c r="BE17" i="1"/>
  <c r="BE19" i="1"/>
  <c r="BE21" i="1"/>
  <c r="BE23" i="1"/>
  <c r="BE25" i="1"/>
  <c r="CF26" i="1"/>
  <c r="CF27" i="1"/>
  <c r="CF28" i="1"/>
  <c r="CF29" i="1"/>
  <c r="CF30" i="1"/>
  <c r="CF31" i="1"/>
  <c r="CF32" i="1"/>
  <c r="CF33" i="1"/>
  <c r="CF34" i="1"/>
  <c r="CF35" i="1"/>
  <c r="CF36" i="1"/>
  <c r="CF37" i="1"/>
  <c r="CF38" i="1"/>
  <c r="CF39" i="1"/>
  <c r="CF40" i="1"/>
  <c r="CF41" i="1"/>
  <c r="CF42" i="1"/>
  <c r="CF43" i="1"/>
  <c r="CF44" i="1"/>
  <c r="CF45" i="1"/>
  <c r="CF46" i="1"/>
  <c r="CF47" i="1"/>
  <c r="CF48" i="1"/>
  <c r="CF49" i="1"/>
  <c r="CF50" i="1"/>
  <c r="CF51" i="1"/>
  <c r="CF52" i="1"/>
  <c r="CF53" i="1"/>
  <c r="CF54" i="1"/>
  <c r="CF55" i="1"/>
  <c r="CF56" i="1"/>
  <c r="CF57" i="1"/>
  <c r="U58" i="1"/>
  <c r="CG58" i="1"/>
  <c r="U59" i="1"/>
  <c r="CG59" i="1"/>
  <c r="U60" i="1"/>
  <c r="CG60" i="1"/>
  <c r="U61" i="1"/>
  <c r="CG61" i="1"/>
  <c r="U62" i="1"/>
  <c r="CG62" i="1"/>
  <c r="U63" i="1"/>
  <c r="CG63" i="1"/>
  <c r="U64" i="1"/>
  <c r="CG64" i="1"/>
  <c r="U65" i="1"/>
  <c r="CG65" i="1"/>
  <c r="U66" i="1"/>
  <c r="CG66" i="1"/>
  <c r="U67" i="1"/>
  <c r="CG67" i="1"/>
  <c r="U68" i="1"/>
  <c r="CG68" i="1"/>
  <c r="U69" i="1"/>
  <c r="CG69" i="1"/>
  <c r="U70" i="1"/>
  <c r="CG70" i="1"/>
  <c r="U71" i="1"/>
  <c r="CG71" i="1"/>
  <c r="U72" i="1"/>
  <c r="CG72" i="1"/>
  <c r="U73" i="1"/>
  <c r="CG73" i="1"/>
  <c r="U74" i="1"/>
  <c r="CG74" i="1"/>
  <c r="U75" i="1"/>
  <c r="BZ75" i="1"/>
  <c r="DN75" i="1"/>
  <c r="AK76" i="1"/>
  <c r="BZ76" i="1"/>
  <c r="DN76" i="1"/>
  <c r="AK77" i="1"/>
  <c r="BZ77" i="1"/>
  <c r="DN77" i="1"/>
  <c r="AK78" i="1"/>
  <c r="BZ78" i="1"/>
  <c r="DN78" i="1"/>
  <c r="T79" i="1"/>
  <c r="AN79" i="1"/>
  <c r="BD79" i="1"/>
  <c r="BT79" i="1"/>
  <c r="CJ79" i="1"/>
  <c r="CZ79" i="1"/>
  <c r="DP79" i="1"/>
  <c r="H80" i="1"/>
  <c r="X80" i="1"/>
  <c r="AN80" i="1"/>
  <c r="BD80" i="1"/>
  <c r="BT80" i="1"/>
  <c r="CJ80" i="1"/>
  <c r="CZ80" i="1"/>
  <c r="DP80" i="1"/>
  <c r="H81" i="1"/>
  <c r="X81" i="1"/>
  <c r="AN81" i="1"/>
  <c r="BD81" i="1"/>
  <c r="BT81" i="1"/>
  <c r="CJ81" i="1"/>
  <c r="CZ81" i="1"/>
  <c r="DP81" i="1"/>
  <c r="H82" i="1"/>
  <c r="X82" i="1"/>
  <c r="AN82" i="1"/>
  <c r="BD82" i="1"/>
  <c r="BT82" i="1"/>
  <c r="CJ82" i="1"/>
  <c r="CZ82" i="1"/>
  <c r="DP82" i="1"/>
  <c r="H83" i="1"/>
  <c r="X83" i="1"/>
  <c r="AN83" i="1"/>
  <c r="BD83" i="1"/>
  <c r="BT83" i="1"/>
  <c r="CJ83" i="1"/>
  <c r="CZ83" i="1"/>
  <c r="DP83" i="1"/>
  <c r="H84" i="1"/>
  <c r="X84" i="1"/>
  <c r="AN84" i="1"/>
  <c r="BD84" i="1"/>
  <c r="BT84" i="1"/>
  <c r="CJ84" i="1"/>
  <c r="CZ84" i="1"/>
  <c r="DP84" i="1"/>
  <c r="H85" i="1"/>
  <c r="X85" i="1"/>
  <c r="AN85" i="1"/>
  <c r="BD85" i="1"/>
  <c r="BT85" i="1"/>
  <c r="CJ85" i="1"/>
  <c r="CZ85" i="1"/>
  <c r="DP85" i="1"/>
  <c r="H86" i="1"/>
  <c r="X86" i="1"/>
  <c r="AN86" i="1"/>
  <c r="BD86" i="1"/>
  <c r="BT86" i="1"/>
  <c r="CJ86" i="1"/>
  <c r="CZ86" i="1"/>
  <c r="DP86" i="1"/>
  <c r="H87" i="1"/>
  <c r="X87" i="1"/>
  <c r="AN87" i="1"/>
  <c r="BD87" i="1"/>
  <c r="BT87" i="1"/>
  <c r="CJ87" i="1"/>
  <c r="CZ87" i="1"/>
  <c r="DP87" i="1"/>
  <c r="H88" i="1"/>
  <c r="X88" i="1"/>
  <c r="AN88" i="1"/>
  <c r="BD88" i="1"/>
  <c r="BT88" i="1"/>
  <c r="CJ88" i="1"/>
  <c r="CZ88" i="1"/>
  <c r="DP88" i="1"/>
  <c r="H89" i="1"/>
  <c r="X89" i="1"/>
  <c r="AN89" i="1"/>
  <c r="BD89" i="1"/>
  <c r="BT89" i="1"/>
  <c r="CJ89" i="1"/>
  <c r="CZ89" i="1"/>
  <c r="DP89" i="1"/>
  <c r="H90" i="1"/>
  <c r="X90" i="1"/>
  <c r="AN90" i="1"/>
  <c r="BD90" i="1"/>
  <c r="BT90" i="1"/>
  <c r="CJ90" i="1"/>
  <c r="CZ90" i="1"/>
  <c r="DP90" i="1"/>
  <c r="H91" i="1"/>
  <c r="X91" i="1"/>
  <c r="AN91" i="1"/>
  <c r="BD91" i="1"/>
  <c r="BT91" i="1"/>
  <c r="CJ91" i="1"/>
  <c r="CZ91" i="1"/>
  <c r="DP91" i="1"/>
  <c r="H92" i="1"/>
  <c r="X92" i="1"/>
  <c r="AN92" i="1"/>
  <c r="BD92" i="1"/>
  <c r="BT92" i="1"/>
  <c r="CJ92" i="1"/>
  <c r="CZ92" i="1"/>
  <c r="DP92" i="1"/>
  <c r="H93" i="1"/>
  <c r="X93" i="1"/>
  <c r="AN93" i="1"/>
  <c r="BD93" i="1"/>
  <c r="BT93" i="1"/>
  <c r="CJ93" i="1"/>
  <c r="CZ93" i="1"/>
  <c r="DP93" i="1"/>
  <c r="H94" i="1"/>
  <c r="X94" i="1"/>
  <c r="AN94" i="1"/>
  <c r="BD94" i="1"/>
  <c r="BT94" i="1"/>
  <c r="CJ94" i="1"/>
  <c r="CZ94" i="1"/>
  <c r="DP94" i="1"/>
  <c r="H95" i="1"/>
  <c r="X95" i="1"/>
  <c r="AN95" i="1"/>
  <c r="BD95" i="1"/>
  <c r="BT95" i="1"/>
  <c r="CJ95" i="1"/>
  <c r="CZ95" i="1"/>
  <c r="DP95" i="1"/>
  <c r="H96" i="1"/>
  <c r="X96" i="1"/>
  <c r="AN96" i="1"/>
  <c r="BD96" i="1"/>
  <c r="BT96" i="1"/>
  <c r="CJ96" i="1"/>
  <c r="CZ96" i="1"/>
  <c r="DP96" i="1"/>
  <c r="H97" i="1"/>
  <c r="X97" i="1"/>
  <c r="AN97" i="1"/>
  <c r="BD97" i="1"/>
  <c r="BT97" i="1"/>
  <c r="CJ97" i="1"/>
  <c r="CZ97" i="1"/>
  <c r="DP97" i="1"/>
  <c r="H98" i="1"/>
  <c r="X98" i="1"/>
  <c r="AN98" i="1"/>
  <c r="BD98" i="1"/>
  <c r="BT98" i="1"/>
  <c r="CJ98" i="1"/>
  <c r="CZ98" i="1"/>
  <c r="DP98" i="1"/>
  <c r="H99" i="1"/>
  <c r="X99" i="1"/>
  <c r="AN99" i="1"/>
  <c r="BD99" i="1"/>
  <c r="BT99" i="1"/>
  <c r="CJ99" i="1"/>
  <c r="CZ99" i="1"/>
  <c r="DP99" i="1"/>
  <c r="H100" i="1"/>
  <c r="X100" i="1"/>
  <c r="AN100" i="1"/>
  <c r="BD100" i="1"/>
  <c r="BT100" i="1"/>
  <c r="CJ100" i="1"/>
  <c r="CZ100" i="1"/>
  <c r="DP100" i="1"/>
  <c r="H101" i="1"/>
  <c r="X101" i="1"/>
  <c r="AN101" i="1"/>
  <c r="BD101" i="1"/>
  <c r="BT101" i="1"/>
  <c r="CJ101" i="1"/>
  <c r="CZ101" i="1"/>
  <c r="DP101" i="1"/>
  <c r="H102" i="1"/>
  <c r="X102" i="1"/>
  <c r="AN102" i="1"/>
  <c r="BD102" i="1"/>
  <c r="BT102" i="1"/>
  <c r="CJ102" i="1"/>
  <c r="CZ102" i="1"/>
  <c r="DP102" i="1"/>
  <c r="H103" i="1"/>
  <c r="X103" i="1"/>
  <c r="AN103" i="1"/>
  <c r="BD103" i="1"/>
  <c r="BT103" i="1"/>
  <c r="CJ103" i="1"/>
  <c r="CZ103" i="1"/>
  <c r="DP103" i="1"/>
  <c r="H104" i="1"/>
  <c r="X104" i="1"/>
  <c r="AN104" i="1"/>
  <c r="BD104" i="1"/>
  <c r="BT104" i="1"/>
  <c r="CJ104" i="1"/>
  <c r="CZ104" i="1"/>
  <c r="DP104" i="1"/>
  <c r="H105" i="1"/>
  <c r="X105" i="1"/>
  <c r="AN105" i="1"/>
  <c r="BD105" i="1"/>
  <c r="BT105" i="1"/>
  <c r="CJ105" i="1"/>
  <c r="CZ105" i="1"/>
  <c r="DP105" i="1"/>
  <c r="H106" i="1"/>
  <c r="X106" i="1"/>
  <c r="AN106" i="1"/>
  <c r="BD106" i="1"/>
  <c r="BT106" i="1"/>
  <c r="CJ106" i="1"/>
  <c r="CZ106" i="1"/>
  <c r="DP106" i="1"/>
  <c r="H107" i="1"/>
  <c r="X107" i="1"/>
  <c r="AN107" i="1"/>
  <c r="BD107" i="1"/>
  <c r="BT107" i="1"/>
  <c r="CJ107" i="1"/>
  <c r="CZ107" i="1"/>
  <c r="DP107" i="1"/>
  <c r="H108" i="1"/>
  <c r="X108" i="1"/>
  <c r="AN108" i="1"/>
  <c r="BD108" i="1"/>
  <c r="BT108" i="1"/>
  <c r="CJ108" i="1"/>
  <c r="CZ108" i="1"/>
  <c r="DP108" i="1"/>
  <c r="H109" i="1"/>
  <c r="X109" i="1"/>
  <c r="AN109" i="1"/>
  <c r="BD109" i="1"/>
  <c r="BT109" i="1"/>
  <c r="CJ109" i="1"/>
  <c r="CZ109" i="1"/>
  <c r="DP109" i="1"/>
  <c r="H110" i="1"/>
  <c r="X110" i="1"/>
  <c r="AN110" i="1"/>
  <c r="BD110" i="1"/>
  <c r="BT110" i="1"/>
  <c r="CG110" i="1"/>
  <c r="CR110" i="1"/>
  <c r="DD110" i="1"/>
  <c r="DM110" i="1"/>
  <c r="DX110" i="1"/>
  <c r="L111" i="1"/>
  <c r="U111" i="1"/>
  <c r="AF111" i="1"/>
  <c r="AR111" i="1"/>
  <c r="BA111" i="1"/>
  <c r="BL111" i="1"/>
  <c r="BX111" i="1"/>
  <c r="CG111" i="1"/>
  <c r="CR111" i="1"/>
  <c r="CZ111" i="1"/>
  <c r="DH111" i="1"/>
  <c r="DP111" i="1"/>
  <c r="DX111" i="1"/>
  <c r="H112" i="1"/>
  <c r="P112" i="1"/>
  <c r="X112" i="1"/>
  <c r="AF112" i="1"/>
  <c r="AN112" i="1"/>
  <c r="AV112" i="1"/>
  <c r="BD112" i="1"/>
  <c r="BL112" i="1"/>
  <c r="BT112" i="1"/>
  <c r="CB112" i="1"/>
  <c r="CJ112" i="1"/>
  <c r="CR112" i="1"/>
  <c r="CZ112" i="1"/>
  <c r="DH112" i="1"/>
  <c r="DP112" i="1"/>
  <c r="DX112" i="1"/>
  <c r="H113" i="1"/>
  <c r="P113" i="1"/>
  <c r="X113" i="1"/>
  <c r="AF113" i="1"/>
  <c r="AN113" i="1"/>
  <c r="AV113" i="1"/>
  <c r="BD113" i="1"/>
  <c r="BL113" i="1"/>
  <c r="BT113" i="1"/>
  <c r="CB113" i="1"/>
  <c r="CJ113" i="1"/>
  <c r="CR113" i="1"/>
  <c r="CZ113" i="1"/>
  <c r="DH113" i="1"/>
  <c r="DP113" i="1"/>
  <c r="DX113" i="1"/>
  <c r="H114" i="1"/>
  <c r="P114" i="1"/>
  <c r="X114" i="1"/>
  <c r="AF114" i="1"/>
  <c r="AN114" i="1"/>
  <c r="AV114" i="1"/>
  <c r="BD114" i="1"/>
  <c r="BL114" i="1"/>
  <c r="BT114" i="1"/>
  <c r="CB114" i="1"/>
  <c r="CJ114" i="1"/>
  <c r="CR114" i="1"/>
  <c r="CZ114" i="1"/>
  <c r="DH114" i="1"/>
  <c r="DP114" i="1"/>
  <c r="DX114" i="1"/>
  <c r="H115" i="1"/>
  <c r="P115" i="1"/>
  <c r="X115" i="1"/>
  <c r="AF115" i="1"/>
  <c r="AN115" i="1"/>
  <c r="AV115" i="1"/>
  <c r="BD115" i="1"/>
  <c r="BL115" i="1"/>
  <c r="BT115" i="1"/>
  <c r="CB115" i="1"/>
  <c r="CJ115" i="1"/>
  <c r="CR115" i="1"/>
  <c r="CZ115" i="1"/>
  <c r="DH115" i="1"/>
  <c r="DP115" i="1"/>
  <c r="DX115" i="1"/>
  <c r="H116" i="1"/>
  <c r="P116" i="1"/>
  <c r="X116" i="1"/>
  <c r="AF116" i="1"/>
  <c r="AN116" i="1"/>
  <c r="AV116" i="1"/>
  <c r="BD116" i="1"/>
  <c r="BL116" i="1"/>
  <c r="BT116" i="1"/>
  <c r="CB116" i="1"/>
  <c r="CJ116" i="1"/>
  <c r="CR116" i="1"/>
  <c r="CZ116" i="1"/>
  <c r="DH116" i="1"/>
  <c r="DP116" i="1"/>
  <c r="DX116" i="1"/>
  <c r="H117" i="1"/>
  <c r="P117" i="1"/>
  <c r="X117" i="1"/>
  <c r="AF117" i="1"/>
  <c r="AN117" i="1"/>
  <c r="AV117" i="1"/>
  <c r="BD117" i="1"/>
  <c r="BL117" i="1"/>
  <c r="BT117" i="1"/>
  <c r="CB117" i="1"/>
  <c r="CJ117" i="1"/>
  <c r="CR117" i="1"/>
  <c r="CZ117" i="1"/>
  <c r="DH117" i="1"/>
  <c r="DP117" i="1"/>
  <c r="DX117" i="1"/>
  <c r="H118" i="1"/>
  <c r="P118" i="1"/>
  <c r="X118" i="1"/>
  <c r="AF118" i="1"/>
  <c r="AN118" i="1"/>
  <c r="AV118" i="1"/>
  <c r="BD118" i="1"/>
  <c r="BL118" i="1"/>
  <c r="BT118" i="1"/>
  <c r="CB118" i="1"/>
  <c r="CJ118" i="1"/>
  <c r="CR118" i="1"/>
  <c r="CZ118" i="1"/>
  <c r="DH118" i="1"/>
  <c r="DP118" i="1"/>
  <c r="DX118" i="1"/>
  <c r="H119" i="1"/>
  <c r="P119" i="1"/>
  <c r="X119" i="1"/>
  <c r="AF119" i="1"/>
  <c r="AN119" i="1"/>
  <c r="AV119" i="1"/>
  <c r="BD119" i="1"/>
  <c r="BL119" i="1"/>
  <c r="BT119" i="1"/>
  <c r="CB119" i="1"/>
  <c r="CJ119" i="1"/>
  <c r="CR119" i="1"/>
  <c r="CZ119" i="1"/>
  <c r="DH119" i="1"/>
  <c r="DP119" i="1"/>
  <c r="DX119" i="1"/>
  <c r="H120" i="1"/>
  <c r="P120" i="1"/>
  <c r="X120" i="1"/>
  <c r="AF120" i="1"/>
  <c r="AN120" i="1"/>
  <c r="AV120" i="1"/>
  <c r="BD120" i="1"/>
  <c r="BL120" i="1"/>
  <c r="BT120" i="1"/>
  <c r="CB120" i="1"/>
  <c r="CJ120" i="1"/>
  <c r="CR120" i="1"/>
  <c r="CZ120" i="1"/>
  <c r="DH120" i="1"/>
  <c r="DP120" i="1"/>
  <c r="DX120" i="1"/>
  <c r="H121" i="1"/>
  <c r="P121" i="1"/>
  <c r="X121" i="1"/>
  <c r="AF121" i="1"/>
  <c r="AN121" i="1"/>
  <c r="AV121" i="1"/>
  <c r="BD121" i="1"/>
  <c r="BL121" i="1"/>
  <c r="BT121" i="1"/>
  <c r="CB121" i="1"/>
  <c r="CJ121" i="1"/>
  <c r="CR121" i="1"/>
  <c r="CZ121" i="1"/>
  <c r="DH121" i="1"/>
  <c r="DP121" i="1"/>
  <c r="DX121" i="1"/>
  <c r="H122" i="1"/>
  <c r="P122" i="1"/>
  <c r="X122" i="1"/>
  <c r="AF122" i="1"/>
  <c r="AN122" i="1"/>
  <c r="AV122" i="1"/>
  <c r="BD122" i="1"/>
  <c r="BL122" i="1"/>
  <c r="BT122" i="1"/>
  <c r="CB122" i="1"/>
  <c r="CJ122" i="1"/>
  <c r="CR122" i="1"/>
  <c r="CZ122" i="1"/>
  <c r="DH122" i="1"/>
  <c r="DP122" i="1"/>
  <c r="DX122" i="1"/>
  <c r="H123" i="1"/>
  <c r="P123" i="1"/>
  <c r="X123" i="1"/>
  <c r="AF123" i="1"/>
  <c r="AN123" i="1"/>
  <c r="AV123" i="1"/>
  <c r="BD123" i="1"/>
  <c r="BL123" i="1"/>
  <c r="BT123" i="1"/>
  <c r="CB123" i="1"/>
  <c r="CJ123" i="1"/>
  <c r="CR123" i="1"/>
  <c r="CZ123" i="1"/>
  <c r="DH123" i="1"/>
  <c r="DP123" i="1"/>
  <c r="DX123" i="1"/>
  <c r="H124" i="1"/>
  <c r="P124" i="1"/>
  <c r="X124" i="1"/>
  <c r="AF124" i="1"/>
  <c r="AN124" i="1"/>
  <c r="AV124" i="1"/>
  <c r="BD124" i="1"/>
  <c r="BL124" i="1"/>
  <c r="BT124" i="1"/>
  <c r="CB124" i="1"/>
  <c r="CJ124" i="1"/>
  <c r="CR124" i="1"/>
  <c r="CZ124" i="1"/>
  <c r="DH124" i="1"/>
  <c r="DP124" i="1"/>
  <c r="DX124" i="1"/>
  <c r="H125" i="1"/>
  <c r="P125" i="1"/>
  <c r="X125" i="1"/>
  <c r="AF125" i="1"/>
  <c r="AN125" i="1"/>
  <c r="AV125" i="1"/>
  <c r="BD125" i="1"/>
  <c r="BL125" i="1"/>
  <c r="BT125" i="1"/>
  <c r="CB125" i="1"/>
  <c r="CJ125" i="1"/>
  <c r="CR125" i="1"/>
  <c r="CZ125" i="1"/>
  <c r="DH125" i="1"/>
  <c r="DP125" i="1"/>
  <c r="DX125" i="1"/>
  <c r="H126" i="1"/>
  <c r="P126" i="1"/>
  <c r="X126" i="1"/>
  <c r="AF126" i="1"/>
  <c r="AN126" i="1"/>
  <c r="AV126" i="1"/>
  <c r="BD126" i="1"/>
  <c r="BL126" i="1"/>
  <c r="BT126" i="1"/>
  <c r="CB126" i="1"/>
  <c r="CJ126" i="1"/>
  <c r="CR126" i="1"/>
  <c r="CZ126" i="1"/>
  <c r="DH126" i="1"/>
  <c r="DP126" i="1"/>
  <c r="DX126" i="1"/>
  <c r="H127" i="1"/>
  <c r="P127" i="1"/>
  <c r="X127" i="1"/>
  <c r="AF127" i="1"/>
  <c r="AN127" i="1"/>
  <c r="AV127" i="1"/>
  <c r="BD127" i="1"/>
  <c r="BL127" i="1"/>
  <c r="BT127" i="1"/>
  <c r="CB127" i="1"/>
  <c r="CJ127" i="1"/>
  <c r="CR127" i="1"/>
  <c r="CZ127" i="1"/>
  <c r="DH127" i="1"/>
  <c r="DP127" i="1"/>
  <c r="DX127" i="1"/>
  <c r="H128" i="1"/>
  <c r="P128" i="1"/>
  <c r="X128" i="1"/>
  <c r="AF128" i="1"/>
  <c r="AN128" i="1"/>
  <c r="AV128" i="1"/>
  <c r="BD128" i="1"/>
  <c r="BL128" i="1"/>
  <c r="BT128" i="1"/>
  <c r="CB128" i="1"/>
  <c r="CJ128" i="1"/>
  <c r="CR128" i="1"/>
  <c r="CZ128" i="1"/>
  <c r="DH128" i="1"/>
  <c r="DP128" i="1"/>
  <c r="DX128" i="1"/>
  <c r="H129" i="1"/>
  <c r="P129" i="1"/>
  <c r="X129" i="1"/>
  <c r="AF129" i="1"/>
  <c r="AN129" i="1"/>
  <c r="AV129" i="1"/>
  <c r="BD129" i="1"/>
  <c r="BL129" i="1"/>
  <c r="BT129" i="1"/>
  <c r="CB129" i="1"/>
  <c r="CJ129" i="1"/>
  <c r="CR129" i="1"/>
  <c r="CZ129" i="1"/>
  <c r="DH129" i="1"/>
  <c r="DP129" i="1"/>
  <c r="DX129" i="1"/>
  <c r="H130" i="1"/>
  <c r="P130" i="1"/>
  <c r="X130" i="1"/>
  <c r="AF130" i="1"/>
  <c r="AN130" i="1"/>
  <c r="AV130" i="1"/>
  <c r="BD130" i="1"/>
  <c r="BL130" i="1"/>
  <c r="BT130" i="1"/>
  <c r="CB130" i="1"/>
  <c r="CJ130" i="1"/>
  <c r="CR130" i="1"/>
  <c r="CZ130" i="1"/>
  <c r="DH130" i="1"/>
  <c r="DP130" i="1"/>
  <c r="DX130" i="1"/>
  <c r="H131" i="1"/>
  <c r="P131" i="1"/>
  <c r="X131" i="1"/>
  <c r="AF131" i="1"/>
  <c r="AN131" i="1"/>
  <c r="AV131" i="1"/>
  <c r="BD131" i="1"/>
  <c r="BL131" i="1"/>
  <c r="BT131" i="1"/>
  <c r="CB131" i="1"/>
  <c r="CJ131" i="1"/>
  <c r="CR131" i="1"/>
  <c r="CZ131" i="1"/>
  <c r="DH131" i="1"/>
  <c r="DP131" i="1"/>
  <c r="DX131" i="1"/>
  <c r="H132" i="1"/>
  <c r="P132" i="1"/>
  <c r="X132" i="1"/>
  <c r="AF132" i="1"/>
  <c r="AN132" i="1"/>
  <c r="AV132" i="1"/>
  <c r="BD132" i="1"/>
  <c r="BL132" i="1"/>
  <c r="BT132" i="1"/>
  <c r="CB132" i="1"/>
  <c r="CJ132" i="1"/>
  <c r="CR132" i="1"/>
  <c r="CZ132" i="1"/>
  <c r="DH132" i="1"/>
  <c r="DP132" i="1"/>
  <c r="DX132" i="1"/>
  <c r="H133" i="1"/>
  <c r="P133" i="1"/>
  <c r="X133" i="1"/>
  <c r="AF133" i="1"/>
  <c r="AN133" i="1"/>
  <c r="AV133" i="1"/>
  <c r="BD133" i="1"/>
  <c r="BL133" i="1"/>
  <c r="BT133" i="1"/>
  <c r="CB133" i="1"/>
  <c r="CJ133" i="1"/>
  <c r="CR133" i="1"/>
  <c r="CZ133" i="1"/>
  <c r="DH133" i="1"/>
  <c r="DP133" i="1"/>
  <c r="DX133" i="1"/>
  <c r="H134" i="1"/>
  <c r="P134" i="1"/>
  <c r="X134" i="1"/>
  <c r="AF134" i="1"/>
  <c r="AN134" i="1"/>
  <c r="AV134" i="1"/>
  <c r="BD134" i="1"/>
  <c r="BL134" i="1"/>
  <c r="BT134" i="1"/>
  <c r="CB134" i="1"/>
  <c r="CJ134" i="1"/>
  <c r="CR134" i="1"/>
  <c r="CZ134" i="1"/>
  <c r="DH134" i="1"/>
  <c r="DP134" i="1"/>
  <c r="DX134" i="1"/>
  <c r="H135" i="1"/>
  <c r="P135" i="1"/>
  <c r="X135" i="1"/>
  <c r="AF135" i="1"/>
  <c r="AN135" i="1"/>
  <c r="AV135" i="1"/>
  <c r="BD135" i="1"/>
  <c r="BL135" i="1"/>
  <c r="BT135" i="1"/>
  <c r="CB135" i="1"/>
  <c r="CJ135" i="1"/>
  <c r="CR135" i="1"/>
  <c r="CZ135" i="1"/>
  <c r="DH135" i="1"/>
  <c r="DP135" i="1"/>
  <c r="DX135" i="1"/>
  <c r="H136" i="1"/>
  <c r="P136" i="1"/>
  <c r="X136" i="1"/>
  <c r="AF136" i="1"/>
  <c r="AN136" i="1"/>
  <c r="AV136" i="1"/>
  <c r="BD136" i="1"/>
  <c r="BL136" i="1"/>
  <c r="BT136" i="1"/>
  <c r="CB136" i="1"/>
  <c r="CJ136" i="1"/>
  <c r="CR136" i="1"/>
  <c r="CZ136" i="1"/>
  <c r="DH136" i="1"/>
  <c r="DP136" i="1"/>
  <c r="DX136" i="1"/>
  <c r="H137" i="1"/>
  <c r="P137" i="1"/>
  <c r="X137" i="1"/>
  <c r="AF137" i="1"/>
  <c r="AN137" i="1"/>
  <c r="AV137" i="1"/>
  <c r="BD137" i="1"/>
  <c r="BL137" i="1"/>
  <c r="BT137" i="1"/>
  <c r="CB137" i="1"/>
  <c r="CJ137" i="1"/>
  <c r="CR137" i="1"/>
  <c r="CZ137" i="1"/>
  <c r="DH137" i="1"/>
  <c r="DP137" i="1"/>
  <c r="DX137" i="1"/>
  <c r="H138" i="1"/>
  <c r="P138" i="1"/>
  <c r="X138" i="1"/>
  <c r="AF138" i="1"/>
  <c r="AN138" i="1"/>
  <c r="AV138" i="1"/>
  <c r="BD138" i="1"/>
  <c r="BL138" i="1"/>
  <c r="BT138" i="1"/>
  <c r="CB138" i="1"/>
  <c r="CJ138" i="1"/>
  <c r="CR138" i="1"/>
  <c r="CZ138" i="1"/>
  <c r="DH138" i="1"/>
  <c r="DP138" i="1"/>
  <c r="DX138" i="1"/>
  <c r="H139" i="1"/>
  <c r="P139" i="1"/>
  <c r="X139" i="1"/>
  <c r="AF139" i="1"/>
  <c r="AN139" i="1"/>
  <c r="AV139" i="1"/>
  <c r="BD139" i="1"/>
  <c r="BL139" i="1"/>
  <c r="BT139" i="1"/>
  <c r="CB139" i="1"/>
  <c r="CJ139" i="1"/>
  <c r="CR139" i="1"/>
  <c r="CZ139" i="1"/>
  <c r="DH139" i="1"/>
  <c r="DP139" i="1"/>
  <c r="DX139" i="1"/>
  <c r="H140" i="1"/>
  <c r="P140" i="1"/>
  <c r="X140" i="1"/>
  <c r="AF140" i="1"/>
  <c r="AN140" i="1"/>
  <c r="AV140" i="1"/>
  <c r="BD140" i="1"/>
  <c r="BL140" i="1"/>
  <c r="BT140" i="1"/>
  <c r="CB140" i="1"/>
  <c r="CJ140" i="1"/>
  <c r="CR140" i="1"/>
  <c r="CZ140" i="1"/>
  <c r="DH140" i="1"/>
  <c r="DP140" i="1"/>
  <c r="DX140" i="1"/>
  <c r="H141" i="1"/>
  <c r="P141" i="1"/>
  <c r="X141" i="1"/>
  <c r="AF141" i="1"/>
  <c r="AN141" i="1"/>
  <c r="AV141" i="1"/>
  <c r="BD141" i="1"/>
  <c r="BL141" i="1"/>
  <c r="BT141" i="1"/>
  <c r="CB141" i="1"/>
  <c r="CJ141" i="1"/>
  <c r="CR141" i="1"/>
  <c r="CZ141" i="1"/>
  <c r="DH141" i="1"/>
  <c r="DP141" i="1"/>
  <c r="DX141" i="1"/>
  <c r="H142" i="1"/>
  <c r="P142" i="1"/>
  <c r="X142" i="1"/>
  <c r="AF142" i="1"/>
  <c r="AN142" i="1"/>
  <c r="AV142" i="1"/>
  <c r="BD142" i="1"/>
  <c r="BL142" i="1"/>
  <c r="BT142" i="1"/>
  <c r="CB142" i="1"/>
  <c r="CJ142" i="1"/>
  <c r="CR142" i="1"/>
  <c r="CZ142" i="1"/>
  <c r="DH142" i="1"/>
  <c r="DP142" i="1"/>
  <c r="DX142" i="1"/>
  <c r="H143" i="1"/>
  <c r="L143" i="1"/>
  <c r="P143" i="1"/>
  <c r="T143" i="1"/>
  <c r="X143" i="1"/>
  <c r="AB143" i="1"/>
  <c r="AF143" i="1"/>
  <c r="AJ143" i="1"/>
  <c r="AN143" i="1"/>
  <c r="AR143" i="1"/>
  <c r="AV143" i="1"/>
  <c r="AZ143" i="1"/>
  <c r="BD143" i="1"/>
  <c r="BH143" i="1"/>
  <c r="BL143" i="1"/>
  <c r="BP143" i="1"/>
  <c r="BT143" i="1"/>
  <c r="BX143" i="1"/>
  <c r="CB143" i="1"/>
  <c r="CF143" i="1"/>
  <c r="CJ143" i="1"/>
  <c r="CN143" i="1"/>
  <c r="CR143" i="1"/>
  <c r="CV143" i="1"/>
  <c r="CZ143" i="1"/>
  <c r="DD143" i="1"/>
  <c r="DH143" i="1"/>
  <c r="DL143" i="1"/>
  <c r="DP143" i="1"/>
  <c r="DT143" i="1"/>
  <c r="DX143" i="1"/>
  <c r="D144" i="1"/>
  <c r="H144" i="1"/>
  <c r="L144" i="1"/>
  <c r="P144" i="1"/>
  <c r="T144" i="1"/>
  <c r="X144" i="1"/>
  <c r="AB144" i="1"/>
  <c r="AF144" i="1"/>
  <c r="AJ144" i="1"/>
  <c r="AN144" i="1"/>
  <c r="AR144" i="1"/>
  <c r="AV144" i="1"/>
  <c r="AZ144" i="1"/>
  <c r="BD144" i="1"/>
  <c r="BH144" i="1"/>
  <c r="BL144" i="1"/>
  <c r="BP144" i="1"/>
  <c r="BT144" i="1"/>
  <c r="BX144" i="1"/>
  <c r="CB144" i="1"/>
  <c r="CF144" i="1"/>
  <c r="CJ144" i="1"/>
  <c r="CN144" i="1"/>
  <c r="CR144" i="1"/>
  <c r="CV144" i="1"/>
  <c r="CZ144" i="1"/>
  <c r="DD144" i="1"/>
  <c r="DH144" i="1"/>
  <c r="DL144" i="1"/>
  <c r="DP144" i="1"/>
  <c r="DT144" i="1"/>
  <c r="DX144" i="1"/>
  <c r="D145" i="1"/>
  <c r="H145" i="1"/>
  <c r="L145" i="1"/>
  <c r="P145" i="1"/>
  <c r="T145" i="1"/>
  <c r="X145" i="1"/>
  <c r="AB145" i="1"/>
  <c r="AF145" i="1"/>
  <c r="AJ145" i="1"/>
  <c r="AN145" i="1"/>
  <c r="AR145" i="1"/>
  <c r="AV145" i="1"/>
  <c r="AZ145" i="1"/>
  <c r="BD145" i="1"/>
  <c r="BH145" i="1"/>
  <c r="BL145" i="1"/>
  <c r="BP145" i="1"/>
  <c r="BT145" i="1"/>
  <c r="BX145" i="1"/>
  <c r="CB145" i="1"/>
  <c r="CF145" i="1"/>
  <c r="CJ145" i="1"/>
  <c r="CN145" i="1"/>
  <c r="CR145" i="1"/>
  <c r="CV145" i="1"/>
  <c r="CZ145" i="1"/>
  <c r="DD145" i="1"/>
  <c r="DH145" i="1"/>
  <c r="DL145" i="1"/>
  <c r="DP145" i="1"/>
  <c r="DT145" i="1"/>
  <c r="DX145" i="1"/>
  <c r="D146" i="1"/>
  <c r="H146" i="1"/>
  <c r="L146" i="1"/>
  <c r="P146" i="1"/>
  <c r="T146" i="1"/>
  <c r="X146" i="1"/>
  <c r="AB146" i="1"/>
  <c r="AF146" i="1"/>
  <c r="AJ146" i="1"/>
  <c r="AN146" i="1"/>
  <c r="AR146" i="1"/>
  <c r="AV146" i="1"/>
  <c r="AZ146" i="1"/>
  <c r="BD146" i="1"/>
  <c r="BH146" i="1"/>
  <c r="BL146" i="1"/>
  <c r="BP146" i="1"/>
  <c r="BT146" i="1"/>
  <c r="BX146" i="1"/>
  <c r="CB146" i="1"/>
  <c r="CF146" i="1"/>
  <c r="CJ146" i="1"/>
  <c r="CN146" i="1"/>
  <c r="CR146" i="1"/>
  <c r="CV146" i="1"/>
  <c r="CZ146" i="1"/>
  <c r="DD146" i="1"/>
  <c r="DH146" i="1"/>
  <c r="DL146" i="1"/>
  <c r="DP146" i="1"/>
  <c r="DT146" i="1"/>
  <c r="DX146" i="1"/>
  <c r="D147" i="1"/>
  <c r="H147" i="1"/>
  <c r="L147" i="1"/>
  <c r="P147" i="1"/>
  <c r="T147" i="1"/>
  <c r="X147" i="1"/>
  <c r="AB147" i="1"/>
  <c r="AF147" i="1"/>
  <c r="AJ147" i="1"/>
  <c r="AN147" i="1"/>
  <c r="AR147" i="1"/>
  <c r="AV147" i="1"/>
  <c r="AZ147" i="1"/>
  <c r="BD147" i="1"/>
  <c r="BH147" i="1"/>
  <c r="BL147" i="1"/>
  <c r="BP147" i="1"/>
  <c r="BT147" i="1"/>
  <c r="BX147" i="1"/>
  <c r="CB147" i="1"/>
  <c r="CF147" i="1"/>
  <c r="CJ147" i="1"/>
  <c r="CN147" i="1"/>
  <c r="CR147" i="1"/>
  <c r="CV147" i="1"/>
  <c r="CZ147" i="1"/>
  <c r="DD147" i="1"/>
  <c r="DH147" i="1"/>
  <c r="DL147" i="1"/>
  <c r="DP147" i="1"/>
  <c r="DT147" i="1"/>
  <c r="DX147" i="1"/>
  <c r="D148" i="1"/>
  <c r="H148" i="1"/>
  <c r="L148" i="1"/>
  <c r="P148" i="1"/>
  <c r="T148" i="1"/>
  <c r="X148" i="1"/>
  <c r="AB148" i="1"/>
  <c r="AF148" i="1"/>
  <c r="AJ148" i="1"/>
  <c r="AN148" i="1"/>
  <c r="AR148" i="1"/>
  <c r="AV148" i="1"/>
  <c r="AZ148" i="1"/>
  <c r="BD148" i="1"/>
  <c r="BH148" i="1"/>
  <c r="BL148" i="1"/>
  <c r="BP148" i="1"/>
  <c r="BT148" i="1"/>
  <c r="BX148" i="1"/>
  <c r="CB148" i="1"/>
  <c r="CF148" i="1"/>
  <c r="CJ148" i="1"/>
  <c r="CN148" i="1"/>
  <c r="CR148" i="1"/>
  <c r="CV148" i="1"/>
  <c r="CZ148" i="1"/>
  <c r="DD148" i="1"/>
  <c r="DH148" i="1"/>
  <c r="DL148" i="1"/>
  <c r="DP148" i="1"/>
  <c r="DT148" i="1"/>
  <c r="DX148" i="1"/>
  <c r="D149" i="1"/>
  <c r="H149" i="1"/>
  <c r="L149" i="1"/>
  <c r="P149" i="1"/>
  <c r="T149" i="1"/>
  <c r="X149" i="1"/>
  <c r="AB149" i="1"/>
  <c r="AF149" i="1"/>
  <c r="AJ149" i="1"/>
  <c r="AN149" i="1"/>
  <c r="AR149" i="1"/>
  <c r="AV149" i="1"/>
  <c r="AZ149" i="1"/>
  <c r="BD149" i="1"/>
  <c r="BH149" i="1"/>
  <c r="BL149" i="1"/>
  <c r="BP149" i="1"/>
  <c r="BT149" i="1"/>
  <c r="BX149" i="1"/>
  <c r="CB149" i="1"/>
  <c r="CF149" i="1"/>
  <c r="CJ149" i="1"/>
  <c r="CN149" i="1"/>
  <c r="CR149" i="1"/>
  <c r="CV149" i="1"/>
  <c r="CZ149" i="1"/>
  <c r="DD149" i="1"/>
  <c r="DH149" i="1"/>
  <c r="DL149" i="1"/>
  <c r="DP149" i="1"/>
  <c r="DT149" i="1"/>
  <c r="DX149" i="1"/>
  <c r="D150" i="1"/>
  <c r="H150" i="1"/>
  <c r="L150" i="1"/>
  <c r="P150" i="1"/>
  <c r="T150" i="1"/>
  <c r="X150" i="1"/>
  <c r="AB150" i="1"/>
  <c r="AF150" i="1"/>
  <c r="AJ150" i="1"/>
  <c r="AN150" i="1"/>
  <c r="AR150" i="1"/>
  <c r="AV150" i="1"/>
  <c r="AZ150" i="1"/>
  <c r="BD150" i="1"/>
  <c r="BH150" i="1"/>
  <c r="BL150" i="1"/>
  <c r="BP150" i="1"/>
  <c r="BT150" i="1"/>
  <c r="BX150" i="1"/>
  <c r="CB150" i="1"/>
  <c r="CF150" i="1"/>
  <c r="CJ150" i="1"/>
  <c r="CN150" i="1"/>
  <c r="CR150" i="1"/>
  <c r="CV150" i="1"/>
  <c r="CZ150" i="1"/>
  <c r="DD150" i="1"/>
  <c r="DH150" i="1"/>
  <c r="DL150" i="1"/>
  <c r="DP150" i="1"/>
  <c r="DT150" i="1"/>
  <c r="DX150" i="1"/>
  <c r="D151" i="1"/>
  <c r="H151" i="1"/>
  <c r="L151" i="1"/>
  <c r="P151" i="1"/>
  <c r="T151" i="1"/>
  <c r="X151" i="1"/>
  <c r="AB151" i="1"/>
  <c r="AF151" i="1"/>
  <c r="AJ151" i="1"/>
  <c r="AN151" i="1"/>
  <c r="AR151" i="1"/>
  <c r="AV151" i="1"/>
  <c r="AZ151" i="1"/>
  <c r="BD151" i="1"/>
  <c r="BH151" i="1"/>
  <c r="BL151" i="1"/>
  <c r="BP151" i="1"/>
  <c r="BT151" i="1"/>
  <c r="BX151" i="1"/>
  <c r="CB151" i="1"/>
  <c r="CF151" i="1"/>
  <c r="CJ151" i="1"/>
  <c r="CN151" i="1"/>
  <c r="CR151" i="1"/>
  <c r="CV151" i="1"/>
  <c r="CZ151" i="1"/>
  <c r="DD151" i="1"/>
  <c r="DH151" i="1"/>
  <c r="DL151" i="1"/>
  <c r="DP151" i="1"/>
  <c r="DT151" i="1"/>
  <c r="DX151" i="1"/>
  <c r="D152" i="1"/>
  <c r="H152" i="1"/>
  <c r="L152" i="1"/>
  <c r="P152" i="1"/>
  <c r="T152" i="1"/>
  <c r="X152" i="1"/>
  <c r="AB152" i="1"/>
  <c r="AF152" i="1"/>
  <c r="AJ152" i="1"/>
  <c r="AN152" i="1"/>
  <c r="AR152" i="1"/>
  <c r="AV152" i="1"/>
  <c r="AZ152" i="1"/>
  <c r="BD152" i="1"/>
  <c r="BH152" i="1"/>
  <c r="BL152" i="1"/>
  <c r="BP152" i="1"/>
  <c r="BT152" i="1"/>
  <c r="BX152" i="1"/>
  <c r="CB152" i="1"/>
  <c r="CF152" i="1"/>
  <c r="CJ152" i="1"/>
  <c r="CN152" i="1"/>
  <c r="CR152" i="1"/>
  <c r="CV152" i="1"/>
  <c r="CZ152" i="1"/>
  <c r="DD152" i="1"/>
  <c r="DH152" i="1"/>
  <c r="DL152" i="1"/>
  <c r="DP152" i="1"/>
  <c r="DT152" i="1"/>
  <c r="DX152" i="1"/>
  <c r="D153" i="1"/>
  <c r="H153" i="1"/>
  <c r="L153" i="1"/>
  <c r="P153" i="1"/>
  <c r="T153" i="1"/>
  <c r="X153" i="1"/>
  <c r="AB153" i="1"/>
  <c r="AF153" i="1"/>
  <c r="AJ153" i="1"/>
  <c r="AN153" i="1"/>
  <c r="AR153" i="1"/>
  <c r="AV153" i="1"/>
  <c r="AZ153" i="1"/>
  <c r="BD153" i="1"/>
  <c r="BH153" i="1"/>
  <c r="BL153" i="1"/>
  <c r="BP153" i="1"/>
  <c r="BT153" i="1"/>
  <c r="BX153" i="1"/>
  <c r="CB153" i="1"/>
  <c r="CF153" i="1"/>
  <c r="CJ153" i="1"/>
  <c r="CN153" i="1"/>
  <c r="CR153" i="1"/>
  <c r="CV153" i="1"/>
  <c r="CZ153" i="1"/>
  <c r="DD153" i="1"/>
  <c r="DH153" i="1"/>
  <c r="DL153" i="1"/>
  <c r="DP153" i="1"/>
  <c r="DT153" i="1"/>
  <c r="DX153" i="1"/>
  <c r="D154" i="1"/>
  <c r="H154" i="1"/>
  <c r="L154" i="1"/>
  <c r="P154" i="1"/>
  <c r="T154" i="1"/>
  <c r="X154" i="1"/>
  <c r="AB154" i="1"/>
  <c r="AF154" i="1"/>
  <c r="AJ154" i="1"/>
  <c r="AN154" i="1"/>
  <c r="AR154" i="1"/>
  <c r="AV154" i="1"/>
  <c r="AZ154" i="1"/>
  <c r="BD154" i="1"/>
  <c r="BH154" i="1"/>
  <c r="BL154" i="1"/>
  <c r="BP154" i="1"/>
  <c r="BT154" i="1"/>
  <c r="BX154" i="1"/>
  <c r="CB154" i="1"/>
  <c r="CF154" i="1"/>
  <c r="CJ154" i="1"/>
  <c r="CN154" i="1"/>
  <c r="CR154" i="1"/>
  <c r="CV154" i="1"/>
  <c r="CZ154" i="1"/>
  <c r="DD154" i="1"/>
  <c r="DH154" i="1"/>
  <c r="DL154" i="1"/>
  <c r="DP154" i="1"/>
  <c r="DT154" i="1"/>
  <c r="DX154" i="1"/>
  <c r="D155" i="1"/>
  <c r="H155" i="1"/>
  <c r="L155" i="1"/>
  <c r="P155" i="1"/>
  <c r="T155" i="1"/>
  <c r="X155" i="1"/>
  <c r="AB155" i="1"/>
  <c r="AF155" i="1"/>
  <c r="AJ155" i="1"/>
  <c r="AN155" i="1"/>
  <c r="AR155" i="1"/>
  <c r="AV155" i="1"/>
  <c r="AZ155" i="1"/>
  <c r="BD155" i="1"/>
  <c r="BH155" i="1"/>
  <c r="BL155" i="1"/>
  <c r="BP155" i="1"/>
  <c r="BT155" i="1"/>
  <c r="BX155" i="1"/>
  <c r="CB155" i="1"/>
  <c r="CF155" i="1"/>
  <c r="CJ155" i="1"/>
  <c r="CN155" i="1"/>
  <c r="CR155" i="1"/>
  <c r="CV155" i="1"/>
  <c r="CZ155" i="1"/>
  <c r="DD155" i="1"/>
  <c r="DH155" i="1"/>
  <c r="DL155" i="1"/>
  <c r="DP155" i="1"/>
  <c r="DT155" i="1"/>
  <c r="DX155" i="1"/>
  <c r="D156" i="1"/>
  <c r="H156" i="1"/>
  <c r="L156" i="1"/>
  <c r="P156" i="1"/>
  <c r="T156" i="1"/>
  <c r="X156" i="1"/>
  <c r="AB156" i="1"/>
  <c r="AF156" i="1"/>
  <c r="AJ156" i="1"/>
  <c r="AN156" i="1"/>
  <c r="AR156" i="1"/>
  <c r="AV156" i="1"/>
  <c r="AZ156" i="1"/>
  <c r="BD156" i="1"/>
  <c r="BH156" i="1"/>
  <c r="BL156" i="1"/>
  <c r="BP156" i="1"/>
  <c r="BT156" i="1"/>
  <c r="BX156" i="1"/>
  <c r="CB156" i="1"/>
  <c r="CF156" i="1"/>
  <c r="CJ156" i="1"/>
  <c r="CN156" i="1"/>
  <c r="CR156" i="1"/>
  <c r="CV156" i="1"/>
  <c r="CZ156" i="1"/>
  <c r="DD156" i="1"/>
  <c r="DH156" i="1"/>
  <c r="DL156" i="1"/>
  <c r="DP156" i="1"/>
  <c r="DT156" i="1"/>
  <c r="DX156" i="1"/>
  <c r="D157" i="1"/>
  <c r="H157" i="1"/>
  <c r="L157" i="1"/>
  <c r="P157" i="1"/>
  <c r="T157" i="1"/>
  <c r="X157" i="1"/>
  <c r="AB157" i="1"/>
  <c r="AF157" i="1"/>
  <c r="AJ157" i="1"/>
  <c r="AN157" i="1"/>
  <c r="AR157" i="1"/>
  <c r="AV157" i="1"/>
  <c r="AZ157" i="1"/>
  <c r="BD157" i="1"/>
  <c r="BH157" i="1"/>
  <c r="BL157" i="1"/>
  <c r="BP157" i="1"/>
  <c r="BT157" i="1"/>
  <c r="BX157" i="1"/>
  <c r="CB157" i="1"/>
  <c r="CF157" i="1"/>
  <c r="CJ157" i="1"/>
  <c r="CN157" i="1"/>
  <c r="CR157" i="1"/>
  <c r="CV157" i="1"/>
  <c r="CZ157" i="1"/>
  <c r="DD157" i="1"/>
  <c r="DH157" i="1"/>
  <c r="DL157" i="1"/>
  <c r="DP157" i="1"/>
  <c r="DT157" i="1"/>
  <c r="DX157" i="1"/>
  <c r="D158" i="1"/>
  <c r="H158" i="1"/>
  <c r="L158" i="1"/>
  <c r="P158" i="1"/>
  <c r="T158" i="1"/>
  <c r="X158" i="1"/>
  <c r="AB158" i="1"/>
  <c r="AF158" i="1"/>
  <c r="AJ158" i="1"/>
  <c r="AN158" i="1"/>
  <c r="AR158" i="1"/>
  <c r="AV158" i="1"/>
  <c r="AZ158" i="1"/>
  <c r="BD158" i="1"/>
  <c r="BH158" i="1"/>
  <c r="BL158" i="1"/>
  <c r="BP158" i="1"/>
  <c r="BT158" i="1"/>
  <c r="BX158" i="1"/>
  <c r="CB158" i="1"/>
  <c r="CF158" i="1"/>
  <c r="CJ158" i="1"/>
  <c r="CN158" i="1"/>
  <c r="CR158" i="1"/>
  <c r="CV158" i="1"/>
  <c r="CZ158" i="1"/>
  <c r="DD158" i="1"/>
  <c r="DH158" i="1"/>
  <c r="DL158" i="1"/>
  <c r="DP158" i="1"/>
  <c r="DT158" i="1"/>
  <c r="EP201" i="1"/>
  <c r="CG5" i="1"/>
  <c r="CG13" i="1"/>
  <c r="Z18" i="1"/>
  <c r="Z22" i="1"/>
  <c r="DU25" i="1"/>
  <c r="E28" i="1"/>
  <c r="E30" i="1"/>
  <c r="E32" i="1"/>
  <c r="E34" i="1"/>
  <c r="E36" i="1"/>
  <c r="E38" i="1"/>
  <c r="E40" i="1"/>
  <c r="E42" i="1"/>
  <c r="E44" i="1"/>
  <c r="E46" i="1"/>
  <c r="E48" i="1"/>
  <c r="E50" i="1"/>
  <c r="E52" i="1"/>
  <c r="E54" i="1"/>
  <c r="E56" i="1"/>
  <c r="DF57" i="1"/>
  <c r="DF58" i="1"/>
  <c r="DF59" i="1"/>
  <c r="DF60" i="1"/>
  <c r="DF61" i="1"/>
  <c r="DF62" i="1"/>
  <c r="DF63" i="1"/>
  <c r="DF64" i="1"/>
  <c r="DF65" i="1"/>
  <c r="DF66" i="1"/>
  <c r="DF67" i="1"/>
  <c r="DF68" i="1"/>
  <c r="DF69" i="1"/>
  <c r="DF70" i="1"/>
  <c r="DF71" i="1"/>
  <c r="DF72" i="1"/>
  <c r="DF73" i="1"/>
  <c r="DF74" i="1"/>
  <c r="CP75" i="1"/>
  <c r="BA76" i="1"/>
  <c r="F77" i="1"/>
  <c r="CP77" i="1"/>
  <c r="BA78" i="1"/>
  <c r="E79" i="1"/>
  <c r="AS79" i="1"/>
  <c r="BY79" i="1"/>
  <c r="DE79" i="1"/>
  <c r="M80" i="1"/>
  <c r="AS80" i="1"/>
  <c r="BY80" i="1"/>
  <c r="DE80" i="1"/>
  <c r="M81" i="1"/>
  <c r="AS81" i="1"/>
  <c r="BY81" i="1"/>
  <c r="DE81" i="1"/>
  <c r="M82" i="1"/>
  <c r="AS82" i="1"/>
  <c r="BY82" i="1"/>
  <c r="DE82" i="1"/>
  <c r="M83" i="1"/>
  <c r="AS83" i="1"/>
  <c r="BY83" i="1"/>
  <c r="DE83" i="1"/>
  <c r="M84" i="1"/>
  <c r="AS84" i="1"/>
  <c r="BY84" i="1"/>
  <c r="DE84" i="1"/>
  <c r="M85" i="1"/>
  <c r="AS85" i="1"/>
  <c r="BY85" i="1"/>
  <c r="DE85" i="1"/>
  <c r="M86" i="1"/>
  <c r="AS86" i="1"/>
  <c r="BY86" i="1"/>
  <c r="DE86" i="1"/>
  <c r="M87" i="1"/>
  <c r="AS87" i="1"/>
  <c r="BY87" i="1"/>
  <c r="DE87" i="1"/>
  <c r="M88" i="1"/>
  <c r="AS88" i="1"/>
  <c r="BY88" i="1"/>
  <c r="DE88" i="1"/>
  <c r="M89" i="1"/>
  <c r="AS89" i="1"/>
  <c r="BY89" i="1"/>
  <c r="DE89" i="1"/>
  <c r="M90" i="1"/>
  <c r="AS90" i="1"/>
  <c r="BY90" i="1"/>
  <c r="DE90" i="1"/>
  <c r="M91" i="1"/>
  <c r="AS91" i="1"/>
  <c r="BY91" i="1"/>
  <c r="DE91" i="1"/>
  <c r="M92" i="1"/>
  <c r="AS92" i="1"/>
  <c r="BY92" i="1"/>
  <c r="DE92" i="1"/>
  <c r="M93" i="1"/>
  <c r="AS93" i="1"/>
  <c r="BY93" i="1"/>
  <c r="DE93" i="1"/>
  <c r="M94" i="1"/>
  <c r="AS94" i="1"/>
  <c r="BY94" i="1"/>
  <c r="DE94" i="1"/>
  <c r="M95" i="1"/>
  <c r="AS95" i="1"/>
  <c r="BY95" i="1"/>
  <c r="DE95" i="1"/>
  <c r="M96" i="1"/>
  <c r="AS96" i="1"/>
  <c r="BY96" i="1"/>
  <c r="DE96" i="1"/>
  <c r="M97" i="1"/>
  <c r="AS97" i="1"/>
  <c r="BY97" i="1"/>
  <c r="DE97" i="1"/>
  <c r="M98" i="1"/>
  <c r="AS98" i="1"/>
  <c r="BY98" i="1"/>
  <c r="DE98" i="1"/>
  <c r="M99" i="1"/>
  <c r="AS99" i="1"/>
  <c r="BY99" i="1"/>
  <c r="DE99" i="1"/>
  <c r="M100" i="1"/>
  <c r="AS100" i="1"/>
  <c r="BY100" i="1"/>
  <c r="DE100" i="1"/>
  <c r="M101" i="1"/>
  <c r="AS101" i="1"/>
  <c r="BY101" i="1"/>
  <c r="DE101" i="1"/>
  <c r="M102" i="1"/>
  <c r="AS102" i="1"/>
  <c r="BY102" i="1"/>
  <c r="DE102" i="1"/>
  <c r="M103" i="1"/>
  <c r="AS103" i="1"/>
  <c r="BY103" i="1"/>
  <c r="DE103" i="1"/>
  <c r="M104" i="1"/>
  <c r="AS104" i="1"/>
  <c r="BY104" i="1"/>
  <c r="DE104" i="1"/>
  <c r="M105" i="1"/>
  <c r="AS105" i="1"/>
  <c r="BY105" i="1"/>
  <c r="DE105" i="1"/>
  <c r="M106" i="1"/>
  <c r="AS106" i="1"/>
  <c r="BY106" i="1"/>
  <c r="DE106" i="1"/>
  <c r="M107" i="1"/>
  <c r="AS107" i="1"/>
  <c r="BY107" i="1"/>
  <c r="DE107" i="1"/>
  <c r="M108" i="1"/>
  <c r="AS108" i="1"/>
  <c r="BY108" i="1"/>
  <c r="DE108" i="1"/>
  <c r="M109" i="1"/>
  <c r="AS109" i="1"/>
  <c r="BY109" i="1"/>
  <c r="DE109" i="1"/>
  <c r="M110" i="1"/>
  <c r="AS110" i="1"/>
  <c r="BY110" i="1"/>
  <c r="CV110" i="1"/>
  <c r="DP110" i="1"/>
  <c r="M111" i="1"/>
  <c r="AJ111" i="1"/>
  <c r="BD111" i="1"/>
  <c r="BY111" i="1"/>
  <c r="CS111" i="1"/>
  <c r="DI111" i="1"/>
  <c r="DY111" i="1"/>
  <c r="Q112" i="1"/>
  <c r="AG112" i="1"/>
  <c r="AW112" i="1"/>
  <c r="BM112" i="1"/>
  <c r="CC112" i="1"/>
  <c r="CS112" i="1"/>
  <c r="DI112" i="1"/>
  <c r="DY112" i="1"/>
  <c r="Q113" i="1"/>
  <c r="AG113" i="1"/>
  <c r="AW113" i="1"/>
  <c r="BM113" i="1"/>
  <c r="CC113" i="1"/>
  <c r="CS113" i="1"/>
  <c r="DI113" i="1"/>
  <c r="DY113" i="1"/>
  <c r="Q114" i="1"/>
  <c r="AG114" i="1"/>
  <c r="AW114" i="1"/>
  <c r="BM114" i="1"/>
  <c r="CC114" i="1"/>
  <c r="CS114" i="1"/>
  <c r="DI114" i="1"/>
  <c r="DY114" i="1"/>
  <c r="Q115" i="1"/>
  <c r="AG115" i="1"/>
  <c r="AW115" i="1"/>
  <c r="BM115" i="1"/>
  <c r="CC115" i="1"/>
  <c r="CS115" i="1"/>
  <c r="DI115" i="1"/>
  <c r="DY115" i="1"/>
  <c r="Q116" i="1"/>
  <c r="AG116" i="1"/>
  <c r="AW116" i="1"/>
  <c r="BM116" i="1"/>
  <c r="CC116" i="1"/>
  <c r="CS116" i="1"/>
  <c r="DI116" i="1"/>
  <c r="DY116" i="1"/>
  <c r="Q117" i="1"/>
  <c r="AG117" i="1"/>
  <c r="AW117" i="1"/>
  <c r="BM117" i="1"/>
  <c r="CC117" i="1"/>
  <c r="CS117" i="1"/>
  <c r="DI117" i="1"/>
  <c r="DY117" i="1"/>
  <c r="Q118" i="1"/>
  <c r="AG118" i="1"/>
  <c r="AW118" i="1"/>
  <c r="BM118" i="1"/>
  <c r="CC118" i="1"/>
  <c r="CS118" i="1"/>
  <c r="DI118" i="1"/>
  <c r="DY118" i="1"/>
  <c r="Q119" i="1"/>
  <c r="AG119" i="1"/>
  <c r="AW119" i="1"/>
  <c r="BM119" i="1"/>
  <c r="CC119" i="1"/>
  <c r="CS119" i="1"/>
  <c r="DI119" i="1"/>
  <c r="DY119" i="1"/>
  <c r="Q120" i="1"/>
  <c r="AG120" i="1"/>
  <c r="AW120" i="1"/>
  <c r="BM120" i="1"/>
  <c r="CC120" i="1"/>
  <c r="CS120" i="1"/>
  <c r="DI120" i="1"/>
  <c r="DY120" i="1"/>
  <c r="Q121" i="1"/>
  <c r="AG121" i="1"/>
  <c r="AW121" i="1"/>
  <c r="BM121" i="1"/>
  <c r="CC121" i="1"/>
  <c r="CS121" i="1"/>
  <c r="DI121" i="1"/>
  <c r="DY121" i="1"/>
  <c r="Q122" i="1"/>
  <c r="AG122" i="1"/>
  <c r="AW122" i="1"/>
  <c r="BM122" i="1"/>
  <c r="CC122" i="1"/>
  <c r="CS122" i="1"/>
  <c r="DI122" i="1"/>
  <c r="DY122" i="1"/>
  <c r="Q123" i="1"/>
  <c r="AG123" i="1"/>
  <c r="AW123" i="1"/>
  <c r="BM123" i="1"/>
  <c r="CC123" i="1"/>
  <c r="CS123" i="1"/>
  <c r="DI123" i="1"/>
  <c r="DY123" i="1"/>
  <c r="Q124" i="1"/>
  <c r="AG124" i="1"/>
  <c r="AW124" i="1"/>
  <c r="BM124" i="1"/>
  <c r="CC124" i="1"/>
  <c r="CS124" i="1"/>
  <c r="DI124" i="1"/>
  <c r="DY124" i="1"/>
  <c r="Q125" i="1"/>
  <c r="AG125" i="1"/>
  <c r="AW125" i="1"/>
  <c r="BM125" i="1"/>
  <c r="CC125" i="1"/>
  <c r="CS125" i="1"/>
  <c r="DI125" i="1"/>
  <c r="DY125" i="1"/>
  <c r="Q126" i="1"/>
  <c r="AG126" i="1"/>
  <c r="AW126" i="1"/>
  <c r="BM126" i="1"/>
  <c r="CC126" i="1"/>
  <c r="CS126" i="1"/>
  <c r="DI126" i="1"/>
  <c r="DY126" i="1"/>
  <c r="Q127" i="1"/>
  <c r="AG127" i="1"/>
  <c r="AW127" i="1"/>
  <c r="BM127" i="1"/>
  <c r="CC127" i="1"/>
  <c r="CS127" i="1"/>
  <c r="DI127" i="1"/>
  <c r="DY127" i="1"/>
  <c r="Q128" i="1"/>
  <c r="AG128" i="1"/>
  <c r="AW128" i="1"/>
  <c r="BM128" i="1"/>
  <c r="CC128" i="1"/>
  <c r="CS128" i="1"/>
  <c r="DI128" i="1"/>
  <c r="DY128" i="1"/>
  <c r="Q129" i="1"/>
  <c r="AG129" i="1"/>
  <c r="AW129" i="1"/>
  <c r="BM129" i="1"/>
  <c r="CC129" i="1"/>
  <c r="CS129" i="1"/>
  <c r="DI129" i="1"/>
  <c r="DY129" i="1"/>
  <c r="Q130" i="1"/>
  <c r="AG130" i="1"/>
  <c r="AW130" i="1"/>
  <c r="BM130" i="1"/>
  <c r="CC130" i="1"/>
  <c r="CS130" i="1"/>
  <c r="DI130" i="1"/>
  <c r="DY130" i="1"/>
  <c r="Q131" i="1"/>
  <c r="AG131" i="1"/>
  <c r="AW131" i="1"/>
  <c r="BM131" i="1"/>
  <c r="CC131" i="1"/>
  <c r="CS131" i="1"/>
  <c r="DI131" i="1"/>
  <c r="DY131" i="1"/>
  <c r="Q132" i="1"/>
  <c r="AG132" i="1"/>
  <c r="AW132" i="1"/>
  <c r="BM132" i="1"/>
  <c r="CC132" i="1"/>
  <c r="CS132" i="1"/>
  <c r="DI132" i="1"/>
  <c r="DY132" i="1"/>
  <c r="Q133" i="1"/>
  <c r="AG133" i="1"/>
  <c r="AW133" i="1"/>
  <c r="BM133" i="1"/>
  <c r="CC133" i="1"/>
  <c r="CS133" i="1"/>
  <c r="DI133" i="1"/>
  <c r="DY133" i="1"/>
  <c r="Q134" i="1"/>
  <c r="AG134" i="1"/>
  <c r="AW134" i="1"/>
  <c r="BM134" i="1"/>
  <c r="CC134" i="1"/>
  <c r="CS134" i="1"/>
  <c r="DI134" i="1"/>
  <c r="DY134" i="1"/>
  <c r="Q135" i="1"/>
  <c r="AG135" i="1"/>
  <c r="AW135" i="1"/>
  <c r="BM135" i="1"/>
  <c r="CC135" i="1"/>
  <c r="CS135" i="1"/>
  <c r="DI135" i="1"/>
  <c r="DY135" i="1"/>
  <c r="Q136" i="1"/>
  <c r="AG136" i="1"/>
  <c r="AW136" i="1"/>
  <c r="BM136" i="1"/>
  <c r="CC136" i="1"/>
  <c r="CS136" i="1"/>
  <c r="DI136" i="1"/>
  <c r="DY136" i="1"/>
  <c r="Q137" i="1"/>
  <c r="AG137" i="1"/>
  <c r="AW137" i="1"/>
  <c r="BM137" i="1"/>
  <c r="CC137" i="1"/>
  <c r="CS137" i="1"/>
  <c r="DI137" i="1"/>
  <c r="DY137" i="1"/>
  <c r="Q138" i="1"/>
  <c r="AG138" i="1"/>
  <c r="AW138" i="1"/>
  <c r="BM138" i="1"/>
  <c r="CC138" i="1"/>
  <c r="CS138" i="1"/>
  <c r="DI138" i="1"/>
  <c r="DY138" i="1"/>
  <c r="Q139" i="1"/>
  <c r="AG139" i="1"/>
  <c r="AW139" i="1"/>
  <c r="BM139" i="1"/>
  <c r="CC139" i="1"/>
  <c r="CS139" i="1"/>
  <c r="DI139" i="1"/>
  <c r="DY139" i="1"/>
  <c r="Q140" i="1"/>
  <c r="AG140" i="1"/>
  <c r="AW140" i="1"/>
  <c r="BM140" i="1"/>
  <c r="CC140" i="1"/>
  <c r="CS140" i="1"/>
  <c r="DI140" i="1"/>
  <c r="DY140" i="1"/>
  <c r="Q141" i="1"/>
  <c r="AG141" i="1"/>
  <c r="AW141" i="1"/>
  <c r="BM141" i="1"/>
  <c r="CC141" i="1"/>
  <c r="CS141" i="1"/>
  <c r="DI141" i="1"/>
  <c r="DY141" i="1"/>
  <c r="Q142" i="1"/>
  <c r="AG142" i="1"/>
  <c r="AW142" i="1"/>
  <c r="BM142" i="1"/>
  <c r="CC142" i="1"/>
  <c r="CS142" i="1"/>
  <c r="DI142" i="1"/>
  <c r="DY142" i="1"/>
  <c r="M143" i="1"/>
  <c r="U143" i="1"/>
  <c r="AC143" i="1"/>
  <c r="AK143" i="1"/>
  <c r="AS143" i="1"/>
  <c r="BA143" i="1"/>
  <c r="BI143" i="1"/>
  <c r="BQ143" i="1"/>
  <c r="BY143" i="1"/>
  <c r="CG143" i="1"/>
  <c r="CO143" i="1"/>
  <c r="CW143" i="1"/>
  <c r="DE143" i="1"/>
  <c r="DM143" i="1"/>
  <c r="DU143" i="1"/>
  <c r="E144" i="1"/>
  <c r="M144" i="1"/>
  <c r="U144" i="1"/>
  <c r="AC144" i="1"/>
  <c r="AK144" i="1"/>
  <c r="AS144" i="1"/>
  <c r="BA144" i="1"/>
  <c r="BI144" i="1"/>
  <c r="BQ144" i="1"/>
  <c r="BY144" i="1"/>
  <c r="CG144" i="1"/>
  <c r="CO144" i="1"/>
  <c r="CW144" i="1"/>
  <c r="DE144" i="1"/>
  <c r="DM144" i="1"/>
  <c r="DU144" i="1"/>
  <c r="E145" i="1"/>
  <c r="M145" i="1"/>
  <c r="U145" i="1"/>
  <c r="AC145" i="1"/>
  <c r="AK145" i="1"/>
  <c r="AS145" i="1"/>
  <c r="BA145" i="1"/>
  <c r="BI145" i="1"/>
  <c r="BQ145" i="1"/>
  <c r="BY145" i="1"/>
  <c r="CG145" i="1"/>
  <c r="CO145" i="1"/>
  <c r="CW145" i="1"/>
  <c r="DE145" i="1"/>
  <c r="DM145" i="1"/>
  <c r="DU145" i="1"/>
  <c r="E146" i="1"/>
  <c r="M146" i="1"/>
  <c r="U146" i="1"/>
  <c r="AC146" i="1"/>
  <c r="AK146" i="1"/>
  <c r="AS146" i="1"/>
  <c r="BA146" i="1"/>
  <c r="BI146" i="1"/>
  <c r="BQ146" i="1"/>
  <c r="BY146" i="1"/>
  <c r="CG146" i="1"/>
  <c r="CO146" i="1"/>
  <c r="CW146" i="1"/>
  <c r="DE146" i="1"/>
  <c r="DM146" i="1"/>
  <c r="DU146" i="1"/>
  <c r="E147" i="1"/>
  <c r="M147" i="1"/>
  <c r="U147" i="1"/>
  <c r="AC147" i="1"/>
  <c r="AK147" i="1"/>
  <c r="AS147" i="1"/>
  <c r="BA147" i="1"/>
  <c r="BI147" i="1"/>
  <c r="BQ147" i="1"/>
  <c r="BY147" i="1"/>
  <c r="CG147" i="1"/>
  <c r="CO147" i="1"/>
  <c r="CW147" i="1"/>
  <c r="DE147" i="1"/>
  <c r="DM147" i="1"/>
  <c r="DU147" i="1"/>
  <c r="E148" i="1"/>
  <c r="M148" i="1"/>
  <c r="U148" i="1"/>
  <c r="AC148" i="1"/>
  <c r="AK148" i="1"/>
  <c r="AS148" i="1"/>
  <c r="BA148" i="1"/>
  <c r="BI148" i="1"/>
  <c r="BQ148" i="1"/>
  <c r="BY148" i="1"/>
  <c r="CG148" i="1"/>
  <c r="CO148" i="1"/>
  <c r="CW148" i="1"/>
  <c r="DE148" i="1"/>
  <c r="DM148" i="1"/>
  <c r="DU148" i="1"/>
  <c r="E149" i="1"/>
  <c r="M149" i="1"/>
  <c r="U149" i="1"/>
  <c r="AC149" i="1"/>
  <c r="AK149" i="1"/>
  <c r="AS149" i="1"/>
  <c r="BA149" i="1"/>
  <c r="BI149" i="1"/>
  <c r="BQ149" i="1"/>
  <c r="BY149" i="1"/>
  <c r="CG149" i="1"/>
  <c r="CO149" i="1"/>
  <c r="CW149" i="1"/>
  <c r="DE149" i="1"/>
  <c r="DM149" i="1"/>
  <c r="DU149" i="1"/>
  <c r="E150" i="1"/>
  <c r="M150" i="1"/>
  <c r="U150" i="1"/>
  <c r="AC150" i="1"/>
  <c r="AK150" i="1"/>
  <c r="AS150" i="1"/>
  <c r="BA150" i="1"/>
  <c r="BI150" i="1"/>
  <c r="BQ150" i="1"/>
  <c r="BY150" i="1"/>
  <c r="CG150" i="1"/>
  <c r="CO150" i="1"/>
  <c r="CW150" i="1"/>
  <c r="DE150" i="1"/>
  <c r="DM150" i="1"/>
  <c r="DU150" i="1"/>
  <c r="E151" i="1"/>
  <c r="M151" i="1"/>
  <c r="U151" i="1"/>
  <c r="AC151" i="1"/>
  <c r="AK151" i="1"/>
  <c r="AS151" i="1"/>
  <c r="BA151" i="1"/>
  <c r="BI151" i="1"/>
  <c r="BQ151" i="1"/>
  <c r="BY151" i="1"/>
  <c r="CG151" i="1"/>
  <c r="CO151" i="1"/>
  <c r="CW151" i="1"/>
  <c r="DE151" i="1"/>
  <c r="DM151" i="1"/>
  <c r="DU151" i="1"/>
  <c r="E152" i="1"/>
  <c r="M152" i="1"/>
  <c r="U152" i="1"/>
  <c r="AC152" i="1"/>
  <c r="AK152" i="1"/>
  <c r="AS152" i="1"/>
  <c r="BA152" i="1"/>
  <c r="BI152" i="1"/>
  <c r="BQ152" i="1"/>
  <c r="BY152" i="1"/>
  <c r="CG152" i="1"/>
  <c r="CO152" i="1"/>
  <c r="CW152" i="1"/>
  <c r="DE152" i="1"/>
  <c r="DM152" i="1"/>
  <c r="DU152" i="1"/>
  <c r="E153" i="1"/>
  <c r="M153" i="1"/>
  <c r="U153" i="1"/>
  <c r="AC153" i="1"/>
  <c r="AK153" i="1"/>
  <c r="AS153" i="1"/>
  <c r="BA153" i="1"/>
  <c r="BI153" i="1"/>
  <c r="BQ153" i="1"/>
  <c r="BY153" i="1"/>
  <c r="CG153" i="1"/>
  <c r="CO153" i="1"/>
  <c r="CW153" i="1"/>
  <c r="DE153" i="1"/>
  <c r="DM153" i="1"/>
  <c r="DU153" i="1"/>
  <c r="E154" i="1"/>
  <c r="M154" i="1"/>
  <c r="U154" i="1"/>
  <c r="AC154" i="1"/>
  <c r="AK154" i="1"/>
  <c r="AS154" i="1"/>
  <c r="BA154" i="1"/>
  <c r="BI154" i="1"/>
  <c r="BQ154" i="1"/>
  <c r="BY154" i="1"/>
  <c r="CG154" i="1"/>
  <c r="CO154" i="1"/>
  <c r="CW154" i="1"/>
  <c r="DE154" i="1"/>
  <c r="DM154" i="1"/>
  <c r="DU154" i="1"/>
  <c r="E155" i="1"/>
  <c r="M155" i="1"/>
  <c r="U155" i="1"/>
  <c r="AC155" i="1"/>
  <c r="AK155" i="1"/>
  <c r="AS155" i="1"/>
  <c r="BA155" i="1"/>
  <c r="BI155" i="1"/>
  <c r="BQ155" i="1"/>
  <c r="BY155" i="1"/>
  <c r="CG155" i="1"/>
  <c r="CO155" i="1"/>
  <c r="CW155" i="1"/>
  <c r="DE155" i="1"/>
  <c r="DM155" i="1"/>
  <c r="DU155" i="1"/>
  <c r="E156" i="1"/>
  <c r="M156" i="1"/>
  <c r="U156" i="1"/>
  <c r="AC156" i="1"/>
  <c r="AK156" i="1"/>
  <c r="AS156" i="1"/>
  <c r="BA156" i="1"/>
  <c r="BI156" i="1"/>
  <c r="BQ156" i="1"/>
  <c r="BY156" i="1"/>
  <c r="CG156" i="1"/>
  <c r="CO156" i="1"/>
  <c r="CW156" i="1"/>
  <c r="DE156" i="1"/>
  <c r="DM156" i="1"/>
  <c r="DU156" i="1"/>
  <c r="E157" i="1"/>
  <c r="M157" i="1"/>
  <c r="U157" i="1"/>
  <c r="AC157" i="1"/>
  <c r="AK157" i="1"/>
  <c r="AS157" i="1"/>
  <c r="BA157" i="1"/>
  <c r="BI157" i="1"/>
  <c r="BQ157" i="1"/>
  <c r="BY157" i="1"/>
  <c r="CG157" i="1"/>
  <c r="CO157" i="1"/>
  <c r="CW157" i="1"/>
  <c r="DE157" i="1"/>
  <c r="DM157" i="1"/>
  <c r="DU157" i="1"/>
  <c r="E158" i="1"/>
  <c r="M158" i="1"/>
  <c r="U158" i="1"/>
  <c r="AC158" i="1"/>
  <c r="AK158" i="1"/>
  <c r="AS158" i="1"/>
  <c r="BA158" i="1"/>
  <c r="BI158" i="1"/>
  <c r="BQ158" i="1"/>
  <c r="BY158" i="1"/>
  <c r="CG158" i="1"/>
  <c r="CO158" i="1"/>
  <c r="CW158" i="1"/>
  <c r="DE158" i="1"/>
  <c r="DM158" i="1"/>
  <c r="DU158" i="1"/>
  <c r="B159" i="1"/>
  <c r="H159" i="1"/>
  <c r="M159" i="1"/>
  <c r="R159" i="1"/>
  <c r="X159" i="1"/>
  <c r="AC159" i="1"/>
  <c r="AH159" i="1"/>
  <c r="AN159" i="1"/>
  <c r="AS159" i="1"/>
  <c r="AX159" i="1"/>
  <c r="BD159" i="1"/>
  <c r="BI159" i="1"/>
  <c r="BN159" i="1"/>
  <c r="BT159" i="1"/>
  <c r="BY159" i="1"/>
  <c r="CD159" i="1"/>
  <c r="CJ159" i="1"/>
  <c r="CO159" i="1"/>
  <c r="CT159" i="1"/>
  <c r="CZ159" i="1"/>
  <c r="DE159" i="1"/>
  <c r="DJ159" i="1"/>
  <c r="DP159" i="1"/>
  <c r="DU159" i="1"/>
  <c r="B160" i="1"/>
  <c r="F160" i="1"/>
  <c r="J160" i="1"/>
  <c r="N160" i="1"/>
  <c r="R160" i="1"/>
  <c r="V160" i="1"/>
  <c r="Z160" i="1"/>
  <c r="AD160" i="1"/>
  <c r="AH160" i="1"/>
  <c r="AL160" i="1"/>
  <c r="AP160" i="1"/>
  <c r="AT160" i="1"/>
  <c r="AX160" i="1"/>
  <c r="BB160" i="1"/>
  <c r="BF160" i="1"/>
  <c r="BJ160" i="1"/>
  <c r="BN160" i="1"/>
  <c r="BR160" i="1"/>
  <c r="BV160" i="1"/>
  <c r="BZ160" i="1"/>
  <c r="CD160" i="1"/>
  <c r="CH160" i="1"/>
  <c r="CL160" i="1"/>
  <c r="CP160" i="1"/>
  <c r="CT160" i="1"/>
  <c r="CX160" i="1"/>
  <c r="DB160" i="1"/>
  <c r="DF160" i="1"/>
  <c r="DJ160" i="1"/>
  <c r="DN160" i="1"/>
  <c r="DR160" i="1"/>
  <c r="DV160" i="1"/>
  <c r="B161" i="1"/>
  <c r="F161" i="1"/>
  <c r="J161" i="1"/>
  <c r="N161" i="1"/>
  <c r="R161" i="1"/>
  <c r="V161" i="1"/>
  <c r="Z161" i="1"/>
  <c r="AD161" i="1"/>
  <c r="AH161" i="1"/>
  <c r="AL161" i="1"/>
  <c r="AP161" i="1"/>
  <c r="AT161" i="1"/>
  <c r="AX161" i="1"/>
  <c r="BB161" i="1"/>
  <c r="BF161" i="1"/>
  <c r="BJ161" i="1"/>
  <c r="BN161" i="1"/>
  <c r="BR161" i="1"/>
  <c r="BV161" i="1"/>
  <c r="BZ161" i="1"/>
  <c r="CD161" i="1"/>
  <c r="CH161" i="1"/>
  <c r="CL161" i="1"/>
  <c r="CP161" i="1"/>
  <c r="CT161" i="1"/>
  <c r="CX161" i="1"/>
  <c r="DB161" i="1"/>
  <c r="DF161" i="1"/>
  <c r="DJ161" i="1"/>
  <c r="DN161" i="1"/>
  <c r="DR161" i="1"/>
  <c r="DV161" i="1"/>
  <c r="B162" i="1"/>
  <c r="F162" i="1"/>
  <c r="J162" i="1"/>
  <c r="N162" i="1"/>
  <c r="R162" i="1"/>
  <c r="V162" i="1"/>
  <c r="Z162" i="1"/>
  <c r="AD162" i="1"/>
  <c r="AH162" i="1"/>
  <c r="AL162" i="1"/>
  <c r="AP162" i="1"/>
  <c r="AT162" i="1"/>
  <c r="AX162" i="1"/>
  <c r="BB162" i="1"/>
  <c r="BF162" i="1"/>
  <c r="BJ162" i="1"/>
  <c r="BN162" i="1"/>
  <c r="BR162" i="1"/>
  <c r="BV162" i="1"/>
  <c r="BZ162" i="1"/>
  <c r="CD162" i="1"/>
  <c r="CH162" i="1"/>
  <c r="CL162" i="1"/>
  <c r="CP162" i="1"/>
  <c r="CT162" i="1"/>
  <c r="CX162" i="1"/>
  <c r="DB162" i="1"/>
  <c r="DF162" i="1"/>
  <c r="DJ162" i="1"/>
  <c r="DN162" i="1"/>
  <c r="DR162" i="1"/>
  <c r="DV162" i="1"/>
  <c r="B163" i="1"/>
  <c r="F163" i="1"/>
  <c r="J163" i="1"/>
  <c r="N163" i="1"/>
  <c r="R163" i="1"/>
  <c r="V163" i="1"/>
  <c r="Z163" i="1"/>
  <c r="AD163" i="1"/>
  <c r="AH163" i="1"/>
  <c r="AL163" i="1"/>
  <c r="AP163" i="1"/>
  <c r="AT163" i="1"/>
  <c r="AX163" i="1"/>
  <c r="BB163" i="1"/>
  <c r="BF163" i="1"/>
  <c r="BJ163" i="1"/>
  <c r="BN163" i="1"/>
  <c r="BR163" i="1"/>
  <c r="BV163" i="1"/>
  <c r="BZ163" i="1"/>
  <c r="CD163" i="1"/>
  <c r="CH163" i="1"/>
  <c r="CL163" i="1"/>
  <c r="CP163" i="1"/>
  <c r="CT163" i="1"/>
  <c r="CX163" i="1"/>
  <c r="DB163" i="1"/>
  <c r="DF163" i="1"/>
  <c r="DJ163" i="1"/>
  <c r="DN163" i="1"/>
  <c r="DR163" i="1"/>
  <c r="DV163" i="1"/>
  <c r="B164" i="1"/>
  <c r="F164" i="1"/>
  <c r="J164" i="1"/>
  <c r="N164" i="1"/>
  <c r="R164" i="1"/>
  <c r="V164" i="1"/>
  <c r="Z164" i="1"/>
  <c r="AD164" i="1"/>
  <c r="AH164" i="1"/>
  <c r="AL164" i="1"/>
  <c r="AP164" i="1"/>
  <c r="AT164" i="1"/>
  <c r="AX164" i="1"/>
  <c r="BB164" i="1"/>
  <c r="BF164" i="1"/>
  <c r="BJ164" i="1"/>
  <c r="BN164" i="1"/>
  <c r="BR164" i="1"/>
  <c r="BV164" i="1"/>
  <c r="BZ164" i="1"/>
  <c r="CD164" i="1"/>
  <c r="CH164" i="1"/>
  <c r="CL164" i="1"/>
  <c r="CP164" i="1"/>
  <c r="CT164" i="1"/>
  <c r="CX164" i="1"/>
  <c r="DB164" i="1"/>
  <c r="DF164" i="1"/>
  <c r="DJ164" i="1"/>
  <c r="DN164" i="1"/>
  <c r="DR164" i="1"/>
  <c r="DV164" i="1"/>
  <c r="B165" i="1"/>
  <c r="F165" i="1"/>
  <c r="J165" i="1"/>
  <c r="N165" i="1"/>
  <c r="R165" i="1"/>
  <c r="V165" i="1"/>
  <c r="Z165" i="1"/>
  <c r="AD165" i="1"/>
  <c r="AH165" i="1"/>
  <c r="AL165" i="1"/>
  <c r="AP165" i="1"/>
  <c r="AT165" i="1"/>
  <c r="AX165" i="1"/>
  <c r="BB165" i="1"/>
  <c r="BF165" i="1"/>
  <c r="BJ165" i="1"/>
  <c r="BN165" i="1"/>
  <c r="BR165" i="1"/>
  <c r="BV165" i="1"/>
  <c r="BZ165" i="1"/>
  <c r="CD165" i="1"/>
  <c r="CH165" i="1"/>
  <c r="CL165" i="1"/>
  <c r="CP165" i="1"/>
  <c r="CT165" i="1"/>
  <c r="CX165" i="1"/>
  <c r="DB165" i="1"/>
  <c r="DF165" i="1"/>
  <c r="DJ165" i="1"/>
  <c r="DN165" i="1"/>
  <c r="DR165" i="1"/>
  <c r="DV165" i="1"/>
  <c r="B166" i="1"/>
  <c r="F166" i="1"/>
  <c r="J166" i="1"/>
  <c r="N166" i="1"/>
  <c r="R166" i="1"/>
  <c r="V166" i="1"/>
  <c r="Z166" i="1"/>
  <c r="AD166" i="1"/>
  <c r="AH166" i="1"/>
  <c r="AL166" i="1"/>
  <c r="AP166" i="1"/>
  <c r="AT166" i="1"/>
  <c r="AX166" i="1"/>
  <c r="BB166" i="1"/>
  <c r="BF166" i="1"/>
  <c r="BJ166" i="1"/>
  <c r="BN166" i="1"/>
  <c r="BR166" i="1"/>
  <c r="BV166" i="1"/>
  <c r="BZ166" i="1"/>
  <c r="CD166" i="1"/>
  <c r="CH166" i="1"/>
  <c r="CL166" i="1"/>
  <c r="CP166" i="1"/>
  <c r="CT166" i="1"/>
  <c r="CX166" i="1"/>
  <c r="DB166" i="1"/>
  <c r="DF166" i="1"/>
  <c r="DJ166" i="1"/>
  <c r="DN166" i="1"/>
  <c r="DR166" i="1"/>
  <c r="DV166" i="1"/>
  <c r="B167" i="1"/>
  <c r="F167" i="1"/>
  <c r="J167" i="1"/>
  <c r="N167" i="1"/>
  <c r="R167" i="1"/>
  <c r="V167" i="1"/>
  <c r="Z167" i="1"/>
  <c r="AD167" i="1"/>
  <c r="AH167" i="1"/>
  <c r="AL167" i="1"/>
  <c r="AP167" i="1"/>
  <c r="AT167" i="1"/>
  <c r="AX167" i="1"/>
  <c r="BB167" i="1"/>
  <c r="BF167" i="1"/>
  <c r="BJ167" i="1"/>
  <c r="BN167" i="1"/>
  <c r="BR167" i="1"/>
  <c r="BV167" i="1"/>
  <c r="BZ167" i="1"/>
  <c r="CD167" i="1"/>
  <c r="CH167" i="1"/>
  <c r="CL167" i="1"/>
  <c r="CP167" i="1"/>
  <c r="CT167" i="1"/>
  <c r="CX167" i="1"/>
  <c r="DB167" i="1"/>
  <c r="DF167" i="1"/>
  <c r="DJ167" i="1"/>
  <c r="DN167" i="1"/>
  <c r="DR167" i="1"/>
  <c r="DV167" i="1"/>
  <c r="B168" i="1"/>
  <c r="F168" i="1"/>
  <c r="J168" i="1"/>
  <c r="N168" i="1"/>
  <c r="R168" i="1"/>
  <c r="V168" i="1"/>
  <c r="Z168" i="1"/>
  <c r="AD168" i="1"/>
  <c r="AH168" i="1"/>
  <c r="AL168" i="1"/>
  <c r="AP168" i="1"/>
  <c r="AT168" i="1"/>
  <c r="AX168" i="1"/>
  <c r="BB168" i="1"/>
  <c r="BF168" i="1"/>
  <c r="BJ168" i="1"/>
  <c r="BN168" i="1"/>
  <c r="BR168" i="1"/>
  <c r="BV168" i="1"/>
  <c r="BZ168" i="1"/>
  <c r="CD168" i="1"/>
  <c r="CH168" i="1"/>
  <c r="CL168" i="1"/>
  <c r="CP168" i="1"/>
  <c r="CT168" i="1"/>
  <c r="CX168" i="1"/>
  <c r="DB168" i="1"/>
  <c r="DF168" i="1"/>
  <c r="DJ168" i="1"/>
  <c r="DN168" i="1"/>
  <c r="DR168" i="1"/>
  <c r="DV168" i="1"/>
  <c r="B169" i="1"/>
  <c r="F169" i="1"/>
  <c r="J169" i="1"/>
  <c r="N169" i="1"/>
  <c r="R169" i="1"/>
  <c r="V169" i="1"/>
  <c r="Z169" i="1"/>
  <c r="AD169" i="1"/>
  <c r="AH169" i="1"/>
  <c r="AL169" i="1"/>
  <c r="AP169" i="1"/>
  <c r="AT169" i="1"/>
  <c r="AX169" i="1"/>
  <c r="BB169" i="1"/>
  <c r="BF169" i="1"/>
  <c r="BJ169" i="1"/>
  <c r="BN169" i="1"/>
  <c r="BR169" i="1"/>
  <c r="BV169" i="1"/>
  <c r="BZ169" i="1"/>
  <c r="CD169" i="1"/>
  <c r="CH169" i="1"/>
  <c r="CL169" i="1"/>
  <c r="CP169" i="1"/>
  <c r="CT169" i="1"/>
  <c r="CX169" i="1"/>
  <c r="DB169" i="1"/>
  <c r="DF169" i="1"/>
  <c r="DJ169" i="1"/>
  <c r="DN169" i="1"/>
  <c r="DR169" i="1"/>
  <c r="DV169" i="1"/>
  <c r="B170" i="1"/>
  <c r="F170" i="1"/>
  <c r="J170" i="1"/>
  <c r="N170" i="1"/>
  <c r="R170" i="1"/>
  <c r="V170" i="1"/>
  <c r="Z170" i="1"/>
  <c r="AD170" i="1"/>
  <c r="AH170" i="1"/>
  <c r="AL170" i="1"/>
  <c r="AP170" i="1"/>
  <c r="AT170" i="1"/>
  <c r="AX170" i="1"/>
  <c r="BB170" i="1"/>
  <c r="BF170" i="1"/>
  <c r="BJ170" i="1"/>
  <c r="BN170" i="1"/>
  <c r="BR170" i="1"/>
  <c r="BV170" i="1"/>
  <c r="BZ170" i="1"/>
  <c r="CD170" i="1"/>
  <c r="CH170" i="1"/>
  <c r="CL170" i="1"/>
  <c r="CP170" i="1"/>
  <c r="CT170" i="1"/>
  <c r="CX170" i="1"/>
  <c r="DB170" i="1"/>
  <c r="DF170" i="1"/>
  <c r="DJ170" i="1"/>
  <c r="DN170" i="1"/>
  <c r="DR170" i="1"/>
  <c r="DV170" i="1"/>
  <c r="B171" i="1"/>
  <c r="F171" i="1"/>
  <c r="J171" i="1"/>
  <c r="N171" i="1"/>
  <c r="R171" i="1"/>
  <c r="V171" i="1"/>
  <c r="Z171" i="1"/>
  <c r="AD171" i="1"/>
  <c r="AH171" i="1"/>
  <c r="AL171" i="1"/>
  <c r="AP171" i="1"/>
  <c r="AT171" i="1"/>
  <c r="AX171" i="1"/>
  <c r="BB171" i="1"/>
  <c r="BF171" i="1"/>
  <c r="BJ171" i="1"/>
  <c r="BN171" i="1"/>
  <c r="BR171" i="1"/>
  <c r="BV171" i="1"/>
  <c r="BZ171" i="1"/>
  <c r="CD171" i="1"/>
  <c r="CH171" i="1"/>
  <c r="CL171" i="1"/>
  <c r="CP171" i="1"/>
  <c r="CT171" i="1"/>
  <c r="CX171" i="1"/>
  <c r="DB171" i="1"/>
  <c r="DF171" i="1"/>
  <c r="DJ171" i="1"/>
  <c r="DN171" i="1"/>
  <c r="DR171" i="1"/>
  <c r="DV171" i="1"/>
  <c r="B172" i="1"/>
  <c r="F172" i="1"/>
  <c r="J172" i="1"/>
  <c r="N172" i="1"/>
  <c r="R172" i="1"/>
  <c r="V172" i="1"/>
  <c r="Z172" i="1"/>
  <c r="AD172" i="1"/>
  <c r="AH172" i="1"/>
  <c r="AL172" i="1"/>
  <c r="AP172" i="1"/>
  <c r="AT172" i="1"/>
  <c r="AX172" i="1"/>
  <c r="BB172" i="1"/>
  <c r="BF172" i="1"/>
  <c r="BJ172" i="1"/>
  <c r="BN172" i="1"/>
  <c r="BR172" i="1"/>
  <c r="BV172" i="1"/>
  <c r="BZ172" i="1"/>
  <c r="CD172" i="1"/>
  <c r="CH172" i="1"/>
  <c r="CL172" i="1"/>
  <c r="CP172" i="1"/>
  <c r="CT172" i="1"/>
  <c r="CX172" i="1"/>
  <c r="DB172" i="1"/>
  <c r="DF172" i="1"/>
  <c r="DJ172" i="1"/>
  <c r="DN172" i="1"/>
  <c r="DR172" i="1"/>
  <c r="DV172" i="1"/>
  <c r="B173" i="1"/>
  <c r="F173" i="1"/>
  <c r="J173" i="1"/>
  <c r="N173" i="1"/>
  <c r="R173" i="1"/>
  <c r="V173" i="1"/>
  <c r="Z173" i="1"/>
  <c r="AD173" i="1"/>
  <c r="AH173" i="1"/>
  <c r="AL173" i="1"/>
  <c r="AP173" i="1"/>
  <c r="AT173" i="1"/>
  <c r="AX173" i="1"/>
  <c r="BB173" i="1"/>
  <c r="BF173" i="1"/>
  <c r="BJ173" i="1"/>
  <c r="BN173" i="1"/>
  <c r="BR173" i="1"/>
  <c r="BV173" i="1"/>
  <c r="BZ173" i="1"/>
  <c r="CD173" i="1"/>
  <c r="CH173" i="1"/>
  <c r="CL173" i="1"/>
  <c r="CP173" i="1"/>
  <c r="CT173" i="1"/>
  <c r="CX173" i="1"/>
  <c r="DB173" i="1"/>
  <c r="DF173" i="1"/>
  <c r="DJ173" i="1"/>
  <c r="DN173" i="1"/>
  <c r="DR173" i="1"/>
  <c r="DV173" i="1"/>
  <c r="B174" i="1"/>
  <c r="F174" i="1"/>
  <c r="J174" i="1"/>
  <c r="N174" i="1"/>
  <c r="R174" i="1"/>
  <c r="V174" i="1"/>
  <c r="Z174" i="1"/>
  <c r="AD174" i="1"/>
  <c r="AH174" i="1"/>
  <c r="AL174" i="1"/>
  <c r="AP174" i="1"/>
  <c r="AT174" i="1"/>
  <c r="AX174" i="1"/>
  <c r="BB174" i="1"/>
  <c r="BF174" i="1"/>
  <c r="BJ174" i="1"/>
  <c r="BN174" i="1"/>
  <c r="BR174" i="1"/>
  <c r="BV174" i="1"/>
  <c r="BZ174" i="1"/>
  <c r="CD174" i="1"/>
  <c r="CH174" i="1"/>
  <c r="CL174" i="1"/>
  <c r="CP174" i="1"/>
  <c r="CT174" i="1"/>
  <c r="CX174" i="1"/>
  <c r="DB174" i="1"/>
  <c r="DF174" i="1"/>
  <c r="DJ174" i="1"/>
  <c r="DN174" i="1"/>
  <c r="DR174" i="1"/>
  <c r="DV174" i="1"/>
  <c r="B175" i="1"/>
  <c r="F175" i="1"/>
  <c r="J175" i="1"/>
  <c r="N175" i="1"/>
  <c r="R175" i="1"/>
  <c r="V175" i="1"/>
  <c r="Z175" i="1"/>
  <c r="AD175" i="1"/>
  <c r="AH175" i="1"/>
  <c r="AL175" i="1"/>
  <c r="AP175" i="1"/>
  <c r="AT175" i="1"/>
  <c r="AX175" i="1"/>
  <c r="BB175" i="1"/>
  <c r="BF175" i="1"/>
  <c r="BJ175" i="1"/>
  <c r="BN175" i="1"/>
  <c r="BR175" i="1"/>
  <c r="BV175" i="1"/>
  <c r="BZ175" i="1"/>
  <c r="CD175" i="1"/>
  <c r="CH175" i="1"/>
  <c r="CL175" i="1"/>
  <c r="CP175" i="1"/>
  <c r="CT175" i="1"/>
  <c r="CX175" i="1"/>
  <c r="DB175" i="1"/>
  <c r="DF175" i="1"/>
  <c r="DJ175" i="1"/>
  <c r="DN175" i="1"/>
  <c r="DR175" i="1"/>
  <c r="DV175" i="1"/>
  <c r="B176" i="1"/>
  <c r="F176" i="1"/>
  <c r="J176" i="1"/>
  <c r="N176" i="1"/>
  <c r="R176" i="1"/>
  <c r="V176" i="1"/>
  <c r="Z176" i="1"/>
  <c r="AD176" i="1"/>
  <c r="AH176" i="1"/>
  <c r="AL176" i="1"/>
  <c r="AP176" i="1"/>
  <c r="AT176" i="1"/>
  <c r="AX176" i="1"/>
  <c r="BB176" i="1"/>
  <c r="BF176" i="1"/>
  <c r="BJ176" i="1"/>
  <c r="BN176" i="1"/>
  <c r="BR176" i="1"/>
  <c r="BV176" i="1"/>
  <c r="BZ176" i="1"/>
  <c r="CD176" i="1"/>
  <c r="CH176" i="1"/>
  <c r="CL176" i="1"/>
  <c r="CP176" i="1"/>
  <c r="CT176" i="1"/>
  <c r="CX176" i="1"/>
  <c r="DB176" i="1"/>
  <c r="DF176" i="1"/>
  <c r="DJ176" i="1"/>
  <c r="DN176" i="1"/>
  <c r="DR176" i="1"/>
  <c r="DV176" i="1"/>
  <c r="B177" i="1"/>
  <c r="F177" i="1"/>
  <c r="J177" i="1"/>
  <c r="N177" i="1"/>
  <c r="R177" i="1"/>
  <c r="V177" i="1"/>
  <c r="Z177" i="1"/>
  <c r="AD177" i="1"/>
  <c r="AH177" i="1"/>
  <c r="AL177" i="1"/>
  <c r="AP177" i="1"/>
  <c r="AT177" i="1"/>
  <c r="AX177" i="1"/>
  <c r="BB177" i="1"/>
  <c r="BF177" i="1"/>
  <c r="BJ177" i="1"/>
  <c r="BN177" i="1"/>
  <c r="BR177" i="1"/>
  <c r="BV177" i="1"/>
  <c r="BZ177" i="1"/>
  <c r="CD177" i="1"/>
  <c r="CH177" i="1"/>
  <c r="CL177" i="1"/>
  <c r="CP177" i="1"/>
  <c r="CT177" i="1"/>
  <c r="CX177" i="1"/>
  <c r="DB177" i="1"/>
  <c r="DF177" i="1"/>
  <c r="DJ177" i="1"/>
  <c r="DN177" i="1"/>
  <c r="DR177" i="1"/>
  <c r="DV177" i="1"/>
  <c r="B178" i="1"/>
  <c r="F178" i="1"/>
  <c r="J178" i="1"/>
  <c r="N178" i="1"/>
  <c r="R178" i="1"/>
  <c r="V178" i="1"/>
  <c r="Z178" i="1"/>
  <c r="AD178" i="1"/>
  <c r="AH178" i="1"/>
  <c r="AL178" i="1"/>
  <c r="AP178" i="1"/>
  <c r="AT178" i="1"/>
  <c r="AX178" i="1"/>
  <c r="BB178" i="1"/>
  <c r="BF178" i="1"/>
  <c r="BJ178" i="1"/>
  <c r="BN178" i="1"/>
  <c r="BR178" i="1"/>
  <c r="BV178" i="1"/>
  <c r="BZ178" i="1"/>
  <c r="CD178" i="1"/>
  <c r="CH178" i="1"/>
  <c r="CL178" i="1"/>
  <c r="CP178" i="1"/>
  <c r="CT178" i="1"/>
  <c r="CX178" i="1"/>
  <c r="DB178" i="1"/>
  <c r="DF178" i="1"/>
  <c r="DJ178" i="1"/>
  <c r="DN178" i="1"/>
  <c r="DR178" i="1"/>
  <c r="DV178" i="1"/>
  <c r="B179" i="1"/>
  <c r="F179" i="1"/>
  <c r="J179" i="1"/>
  <c r="N179" i="1"/>
  <c r="R179" i="1"/>
  <c r="V179" i="1"/>
  <c r="Z179" i="1"/>
  <c r="AD179" i="1"/>
  <c r="AH179" i="1"/>
  <c r="AL179" i="1"/>
  <c r="AP179" i="1"/>
  <c r="AT179" i="1"/>
  <c r="AX179" i="1"/>
  <c r="BB179" i="1"/>
  <c r="BF179" i="1"/>
  <c r="BJ179" i="1"/>
  <c r="BN179" i="1"/>
  <c r="BR179" i="1"/>
  <c r="BV179" i="1"/>
  <c r="BZ179" i="1"/>
  <c r="CD179" i="1"/>
  <c r="CH179" i="1"/>
  <c r="CL179" i="1"/>
  <c r="CP179" i="1"/>
  <c r="CT179" i="1"/>
  <c r="CX179" i="1"/>
  <c r="DB179" i="1"/>
  <c r="DF179" i="1"/>
  <c r="DJ179" i="1"/>
  <c r="DN179" i="1"/>
  <c r="DR179" i="1"/>
  <c r="DV179" i="1"/>
  <c r="B180" i="1"/>
  <c r="F180" i="1"/>
  <c r="J180" i="1"/>
  <c r="N180" i="1"/>
  <c r="R180" i="1"/>
  <c r="V180" i="1"/>
  <c r="Z180" i="1"/>
  <c r="AD180" i="1"/>
  <c r="AH180" i="1"/>
  <c r="AL180" i="1"/>
  <c r="AP180" i="1"/>
  <c r="AT180" i="1"/>
  <c r="AX180" i="1"/>
  <c r="BB180" i="1"/>
  <c r="BF180" i="1"/>
  <c r="BJ180" i="1"/>
  <c r="BN180" i="1"/>
  <c r="BR180" i="1"/>
  <c r="BV180" i="1"/>
  <c r="BZ180" i="1"/>
  <c r="CD180" i="1"/>
  <c r="CH180" i="1"/>
  <c r="CL180" i="1"/>
  <c r="CP180" i="1"/>
  <c r="CT180" i="1"/>
  <c r="CX180" i="1"/>
  <c r="DB180" i="1"/>
  <c r="DF180" i="1"/>
  <c r="DJ180" i="1"/>
  <c r="DN180" i="1"/>
  <c r="DR180" i="1"/>
  <c r="DV180" i="1"/>
  <c r="B181" i="1"/>
  <c r="F181" i="1"/>
  <c r="J181" i="1"/>
  <c r="N181" i="1"/>
  <c r="R181" i="1"/>
  <c r="V181" i="1"/>
  <c r="Z181" i="1"/>
  <c r="AD181" i="1"/>
  <c r="AH181" i="1"/>
  <c r="AL181" i="1"/>
  <c r="AP181" i="1"/>
  <c r="AT181" i="1"/>
  <c r="AX181" i="1"/>
  <c r="BB181" i="1"/>
  <c r="BF181" i="1"/>
  <c r="BJ181" i="1"/>
  <c r="BN181" i="1"/>
  <c r="BR181" i="1"/>
  <c r="BV181" i="1"/>
  <c r="BZ181" i="1"/>
  <c r="CD181" i="1"/>
  <c r="CH181" i="1"/>
  <c r="CL181" i="1"/>
  <c r="CP181" i="1"/>
  <c r="CT181" i="1"/>
  <c r="CX181" i="1"/>
  <c r="DB181" i="1"/>
  <c r="DF181" i="1"/>
  <c r="DJ181" i="1"/>
  <c r="DN181" i="1"/>
  <c r="DR181" i="1"/>
  <c r="DV181" i="1"/>
  <c r="B182" i="1"/>
  <c r="F182" i="1"/>
  <c r="J182" i="1"/>
  <c r="N182" i="1"/>
  <c r="R182" i="1"/>
  <c r="V182" i="1"/>
  <c r="Z182" i="1"/>
  <c r="AD182" i="1"/>
  <c r="AH182" i="1"/>
  <c r="AL182" i="1"/>
  <c r="AP182" i="1"/>
  <c r="AT182" i="1"/>
  <c r="AX182" i="1"/>
  <c r="BB182" i="1"/>
  <c r="BF182" i="1"/>
  <c r="BJ182" i="1"/>
  <c r="BN182" i="1"/>
  <c r="BR182" i="1"/>
  <c r="BV182" i="1"/>
  <c r="BZ182" i="1"/>
  <c r="CD182" i="1"/>
  <c r="CH182" i="1"/>
  <c r="CL182" i="1"/>
  <c r="CP182" i="1"/>
  <c r="CT182" i="1"/>
  <c r="CX182" i="1"/>
  <c r="DB182" i="1"/>
  <c r="DF182" i="1"/>
  <c r="DJ182" i="1"/>
  <c r="DN182" i="1"/>
  <c r="DR182" i="1"/>
  <c r="DV182" i="1"/>
  <c r="B183" i="1"/>
  <c r="F183" i="1"/>
  <c r="J183" i="1"/>
  <c r="N183" i="1"/>
  <c r="R183" i="1"/>
  <c r="V183" i="1"/>
  <c r="Z183" i="1"/>
  <c r="AD183" i="1"/>
  <c r="AH183" i="1"/>
  <c r="AL183" i="1"/>
  <c r="AP183" i="1"/>
  <c r="AT183" i="1"/>
  <c r="AX183" i="1"/>
  <c r="BB183" i="1"/>
  <c r="BF183" i="1"/>
  <c r="BJ183" i="1"/>
  <c r="BN183" i="1"/>
  <c r="BR183" i="1"/>
  <c r="BV183" i="1"/>
  <c r="BZ183" i="1"/>
  <c r="CD183" i="1"/>
  <c r="CH183" i="1"/>
  <c r="CL183" i="1"/>
  <c r="CP183" i="1"/>
  <c r="CT183" i="1"/>
  <c r="CX183" i="1"/>
  <c r="DB183" i="1"/>
  <c r="DF183" i="1"/>
  <c r="DJ183" i="1"/>
  <c r="DN183" i="1"/>
  <c r="DR183" i="1"/>
  <c r="DV183" i="1"/>
  <c r="B184" i="1"/>
  <c r="F184" i="1"/>
  <c r="J184" i="1"/>
  <c r="N184" i="1"/>
  <c r="R184" i="1"/>
  <c r="V184" i="1"/>
  <c r="Z184" i="1"/>
  <c r="AD184" i="1"/>
  <c r="AH184" i="1"/>
  <c r="AL184" i="1"/>
  <c r="AP184" i="1"/>
  <c r="AT184" i="1"/>
  <c r="AX184" i="1"/>
  <c r="BB184" i="1"/>
  <c r="BF184" i="1"/>
  <c r="BJ184" i="1"/>
  <c r="BN184" i="1"/>
  <c r="BR184" i="1"/>
  <c r="BV184" i="1"/>
  <c r="BZ184" i="1"/>
  <c r="CD184" i="1"/>
  <c r="CH184" i="1"/>
  <c r="CL184" i="1"/>
  <c r="CP184" i="1"/>
  <c r="CT184" i="1"/>
  <c r="CX184" i="1"/>
  <c r="DB184" i="1"/>
  <c r="DF184" i="1"/>
  <c r="DJ184" i="1"/>
  <c r="DN184" i="1"/>
  <c r="DR184" i="1"/>
  <c r="DV184" i="1"/>
  <c r="B185" i="1"/>
  <c r="F185" i="1"/>
  <c r="J185" i="1"/>
  <c r="N185" i="1"/>
  <c r="R185" i="1"/>
  <c r="V185" i="1"/>
  <c r="Z185" i="1"/>
  <c r="AD185" i="1"/>
  <c r="AH185" i="1"/>
  <c r="AL185" i="1"/>
  <c r="AP185" i="1"/>
  <c r="AT185" i="1"/>
  <c r="AX185" i="1"/>
  <c r="BB185" i="1"/>
  <c r="BF185" i="1"/>
  <c r="BJ185" i="1"/>
  <c r="BN185" i="1"/>
  <c r="BR185" i="1"/>
  <c r="BV185" i="1"/>
  <c r="BZ185" i="1"/>
  <c r="CD185" i="1"/>
  <c r="CH185" i="1"/>
  <c r="CL185" i="1"/>
  <c r="CP185" i="1"/>
  <c r="CT185" i="1"/>
  <c r="CX185" i="1"/>
  <c r="DB185" i="1"/>
  <c r="DF185" i="1"/>
  <c r="DJ185" i="1"/>
  <c r="DN185" i="1"/>
  <c r="DR185" i="1"/>
  <c r="DV185" i="1"/>
  <c r="B186" i="1"/>
  <c r="F186" i="1"/>
  <c r="J186" i="1"/>
  <c r="N186" i="1"/>
  <c r="R186" i="1"/>
  <c r="V186" i="1"/>
  <c r="Z186" i="1"/>
  <c r="AD186" i="1"/>
  <c r="AH186" i="1"/>
  <c r="AL186" i="1"/>
  <c r="AP186" i="1"/>
  <c r="AT186" i="1"/>
  <c r="AX186" i="1"/>
  <c r="BB186" i="1"/>
  <c r="BF186" i="1"/>
  <c r="BJ186" i="1"/>
  <c r="BN186" i="1"/>
  <c r="BR186" i="1"/>
  <c r="BV186" i="1"/>
  <c r="BZ186" i="1"/>
  <c r="CD186" i="1"/>
  <c r="CH186" i="1"/>
  <c r="CL186" i="1"/>
  <c r="CP186" i="1"/>
  <c r="CT186" i="1"/>
  <c r="CX186" i="1"/>
  <c r="DB186" i="1"/>
  <c r="DF186" i="1"/>
  <c r="DJ186" i="1"/>
  <c r="DN186" i="1"/>
  <c r="DR186" i="1"/>
  <c r="DV186" i="1"/>
  <c r="B187" i="1"/>
  <c r="F187" i="1"/>
  <c r="J187" i="1"/>
  <c r="N187" i="1"/>
  <c r="R187" i="1"/>
  <c r="V187" i="1"/>
  <c r="Z187" i="1"/>
  <c r="AD187" i="1"/>
  <c r="AH187" i="1"/>
  <c r="AL187" i="1"/>
  <c r="AP187" i="1"/>
  <c r="AT187" i="1"/>
  <c r="AX187" i="1"/>
  <c r="BB187" i="1"/>
  <c r="BF187" i="1"/>
  <c r="BJ187" i="1"/>
  <c r="BN187" i="1"/>
  <c r="BR187" i="1"/>
  <c r="BV187" i="1"/>
  <c r="BZ187" i="1"/>
  <c r="CD187" i="1"/>
  <c r="CH187" i="1"/>
  <c r="CL187" i="1"/>
  <c r="CP187" i="1"/>
  <c r="CT187" i="1"/>
  <c r="CX187" i="1"/>
  <c r="DB187" i="1"/>
  <c r="DF187" i="1"/>
  <c r="DJ187" i="1"/>
  <c r="DN187" i="1"/>
  <c r="DR187" i="1"/>
  <c r="DV187" i="1"/>
  <c r="B188" i="1"/>
  <c r="F188" i="1"/>
  <c r="J188" i="1"/>
  <c r="N188" i="1"/>
  <c r="R188" i="1"/>
  <c r="V188" i="1"/>
  <c r="Z188" i="1"/>
  <c r="AD188" i="1"/>
  <c r="AH188" i="1"/>
  <c r="AL188" i="1"/>
  <c r="AP188" i="1"/>
  <c r="AT188" i="1"/>
  <c r="AX188" i="1"/>
  <c r="BB188" i="1"/>
  <c r="BF188" i="1"/>
  <c r="BJ188" i="1"/>
  <c r="BN188" i="1"/>
  <c r="BR188" i="1"/>
  <c r="BV188" i="1"/>
  <c r="BZ188" i="1"/>
  <c r="CD188" i="1"/>
  <c r="CH188" i="1"/>
  <c r="CL188" i="1"/>
  <c r="CP188" i="1"/>
  <c r="CT188" i="1"/>
  <c r="CX188" i="1"/>
  <c r="DB188" i="1"/>
  <c r="DF188" i="1"/>
  <c r="DJ188" i="1"/>
  <c r="DN188" i="1"/>
  <c r="DR188" i="1"/>
  <c r="DV188" i="1"/>
  <c r="B189" i="1"/>
  <c r="F189" i="1"/>
  <c r="J189" i="1"/>
  <c r="N189" i="1"/>
  <c r="R189" i="1"/>
  <c r="V189" i="1"/>
  <c r="Z189" i="1"/>
  <c r="AD189" i="1"/>
  <c r="AH189" i="1"/>
  <c r="AL189" i="1"/>
  <c r="AP189" i="1"/>
  <c r="AT189" i="1"/>
  <c r="AX189" i="1"/>
  <c r="BB189" i="1"/>
  <c r="BF189" i="1"/>
  <c r="BJ189" i="1"/>
  <c r="BN189" i="1"/>
  <c r="BR189" i="1"/>
  <c r="BV189" i="1"/>
  <c r="BZ189" i="1"/>
  <c r="CD189" i="1"/>
  <c r="CH189" i="1"/>
  <c r="CL189" i="1"/>
  <c r="CP189" i="1"/>
  <c r="CT189" i="1"/>
  <c r="CX189" i="1"/>
  <c r="DB189" i="1"/>
  <c r="DF189" i="1"/>
  <c r="DJ189" i="1"/>
  <c r="DN189" i="1"/>
  <c r="DR189" i="1"/>
  <c r="DV189" i="1"/>
  <c r="B190" i="1"/>
  <c r="F190" i="1"/>
  <c r="J190" i="1"/>
  <c r="N190" i="1"/>
  <c r="R190" i="1"/>
  <c r="V190" i="1"/>
  <c r="Z190" i="1"/>
  <c r="AD190" i="1"/>
  <c r="AH190" i="1"/>
  <c r="AL190" i="1"/>
  <c r="AP190" i="1"/>
  <c r="AT190" i="1"/>
  <c r="AX190" i="1"/>
  <c r="BB190" i="1"/>
  <c r="BF190" i="1"/>
  <c r="BJ190" i="1"/>
  <c r="BN190" i="1"/>
  <c r="BR190" i="1"/>
  <c r="BV190" i="1"/>
  <c r="BZ190" i="1"/>
  <c r="CD190" i="1"/>
  <c r="CH190" i="1"/>
  <c r="CL190" i="1"/>
  <c r="CP190" i="1"/>
  <c r="CT190" i="1"/>
  <c r="CX190" i="1"/>
  <c r="DB190" i="1"/>
  <c r="DF190" i="1"/>
  <c r="DJ190" i="1"/>
  <c r="DN190" i="1"/>
  <c r="DR190" i="1"/>
  <c r="DV190" i="1"/>
  <c r="B191" i="1"/>
  <c r="F191" i="1"/>
  <c r="J191" i="1"/>
  <c r="N191" i="1"/>
  <c r="R191" i="1"/>
  <c r="V191" i="1"/>
  <c r="Z191" i="1"/>
  <c r="AD191" i="1"/>
  <c r="AH191" i="1"/>
  <c r="AL191" i="1"/>
  <c r="AP191" i="1"/>
  <c r="AT191" i="1"/>
  <c r="AX191" i="1"/>
  <c r="BB191" i="1"/>
  <c r="BF191" i="1"/>
  <c r="BJ191" i="1"/>
  <c r="BN191" i="1"/>
  <c r="BR191" i="1"/>
  <c r="BV191" i="1"/>
  <c r="BZ191" i="1"/>
  <c r="CD191" i="1"/>
  <c r="CH191" i="1"/>
  <c r="CL191" i="1"/>
  <c r="CP191" i="1"/>
  <c r="CT191" i="1"/>
  <c r="CX191" i="1"/>
  <c r="DB191" i="1"/>
  <c r="DF191" i="1"/>
  <c r="DJ191" i="1"/>
  <c r="DN191" i="1"/>
  <c r="DR191" i="1"/>
  <c r="DV191" i="1"/>
  <c r="B192" i="1"/>
  <c r="F192" i="1"/>
  <c r="J192" i="1"/>
  <c r="N192" i="1"/>
  <c r="R192" i="1"/>
  <c r="V192" i="1"/>
  <c r="Z192" i="1"/>
  <c r="AD192" i="1"/>
  <c r="AH192" i="1"/>
  <c r="AL192" i="1"/>
  <c r="AP192" i="1"/>
  <c r="AT192" i="1"/>
  <c r="AX192" i="1"/>
  <c r="BB192" i="1"/>
  <c r="BF192" i="1"/>
  <c r="BJ192" i="1"/>
  <c r="BN192" i="1"/>
  <c r="BR192" i="1"/>
  <c r="BV192" i="1"/>
  <c r="BZ192" i="1"/>
  <c r="CD192" i="1"/>
  <c r="CH192" i="1"/>
  <c r="CL192" i="1"/>
  <c r="CP192" i="1"/>
  <c r="CT192" i="1"/>
  <c r="CX192" i="1"/>
  <c r="DB192" i="1"/>
  <c r="DF192" i="1"/>
  <c r="DJ192" i="1"/>
  <c r="DN192" i="1"/>
  <c r="DR192" i="1"/>
  <c r="DV192" i="1"/>
  <c r="B193" i="1"/>
  <c r="F193" i="1"/>
  <c r="J193" i="1"/>
  <c r="N193" i="1"/>
  <c r="R193" i="1"/>
  <c r="V193" i="1"/>
  <c r="Z193" i="1"/>
  <c r="AD193" i="1"/>
  <c r="AH193" i="1"/>
  <c r="AL193" i="1"/>
  <c r="AP193" i="1"/>
  <c r="AT193" i="1"/>
  <c r="AX193" i="1"/>
  <c r="BB193" i="1"/>
  <c r="BF193" i="1"/>
  <c r="BJ193" i="1"/>
  <c r="BN193" i="1"/>
  <c r="BR193" i="1"/>
  <c r="BV193" i="1"/>
  <c r="BZ193" i="1"/>
  <c r="CD193" i="1"/>
  <c r="CH193" i="1"/>
  <c r="CL193" i="1"/>
  <c r="CP193" i="1"/>
  <c r="CT193" i="1"/>
  <c r="CX193" i="1"/>
  <c r="DB193" i="1"/>
  <c r="DF193" i="1"/>
  <c r="DJ193" i="1"/>
  <c r="DN193" i="1"/>
  <c r="DR193" i="1"/>
  <c r="DV193" i="1"/>
  <c r="B194" i="1"/>
  <c r="F194" i="1"/>
  <c r="J194" i="1"/>
  <c r="N194" i="1"/>
  <c r="R194" i="1"/>
  <c r="V194" i="1"/>
  <c r="Z194" i="1"/>
  <c r="AD194" i="1"/>
  <c r="AH194" i="1"/>
  <c r="AL194" i="1"/>
  <c r="AP194" i="1"/>
  <c r="AT194" i="1"/>
  <c r="AX194" i="1"/>
  <c r="BB194" i="1"/>
  <c r="BF194" i="1"/>
  <c r="BJ194" i="1"/>
  <c r="BN194" i="1"/>
  <c r="BR194" i="1"/>
  <c r="BV194" i="1"/>
  <c r="BZ194" i="1"/>
  <c r="CD194" i="1"/>
  <c r="CH194" i="1"/>
  <c r="CL194" i="1"/>
  <c r="CP194" i="1"/>
  <c r="CT194" i="1"/>
  <c r="CX194" i="1"/>
  <c r="DB194" i="1"/>
  <c r="DF194" i="1"/>
  <c r="DJ194" i="1"/>
  <c r="DN194" i="1"/>
  <c r="DR194" i="1"/>
  <c r="DV194" i="1"/>
  <c r="B195" i="1"/>
  <c r="F195" i="1"/>
  <c r="J195" i="1"/>
  <c r="N195" i="1"/>
  <c r="R195" i="1"/>
  <c r="V195" i="1"/>
  <c r="Z195" i="1"/>
  <c r="AD195" i="1"/>
  <c r="AH195" i="1"/>
  <c r="AL195" i="1"/>
  <c r="AP195" i="1"/>
  <c r="AT195" i="1"/>
  <c r="AX195" i="1"/>
  <c r="BB195" i="1"/>
  <c r="BF195" i="1"/>
  <c r="BJ195" i="1"/>
  <c r="BN195" i="1"/>
  <c r="BR195" i="1"/>
  <c r="BV195" i="1"/>
  <c r="BZ195" i="1"/>
  <c r="CD195" i="1"/>
  <c r="CH195" i="1"/>
  <c r="CL195" i="1"/>
  <c r="CP195" i="1"/>
  <c r="CT195" i="1"/>
  <c r="CX195" i="1"/>
  <c r="DB195" i="1"/>
  <c r="DF195" i="1"/>
  <c r="DJ195" i="1"/>
  <c r="DN195" i="1"/>
  <c r="DR195" i="1"/>
  <c r="DV195" i="1"/>
  <c r="B196" i="1"/>
  <c r="F196" i="1"/>
  <c r="J196" i="1"/>
  <c r="N196" i="1"/>
  <c r="R196" i="1"/>
  <c r="V196" i="1"/>
  <c r="Z196" i="1"/>
  <c r="AD196" i="1"/>
  <c r="AH196" i="1"/>
  <c r="AL196" i="1"/>
  <c r="AP196" i="1"/>
  <c r="AT196" i="1"/>
  <c r="AX196" i="1"/>
  <c r="BB196" i="1"/>
  <c r="BF196" i="1"/>
  <c r="BJ196" i="1"/>
  <c r="BN196" i="1"/>
  <c r="BR196" i="1"/>
  <c r="BV196" i="1"/>
  <c r="BZ196" i="1"/>
  <c r="CD196" i="1"/>
  <c r="CH196" i="1"/>
  <c r="CL196" i="1"/>
  <c r="CP196" i="1"/>
  <c r="CT196" i="1"/>
  <c r="CX196" i="1"/>
  <c r="DB196" i="1"/>
  <c r="DF196" i="1"/>
  <c r="DJ196" i="1"/>
  <c r="DN196" i="1"/>
  <c r="DR196" i="1"/>
  <c r="DV196" i="1"/>
  <c r="B197" i="1"/>
  <c r="F197" i="1"/>
  <c r="J197" i="1"/>
  <c r="N197" i="1"/>
  <c r="R197" i="1"/>
  <c r="V197" i="1"/>
  <c r="Z197" i="1"/>
  <c r="AD197" i="1"/>
  <c r="AH197" i="1"/>
  <c r="AL197" i="1"/>
  <c r="AP197" i="1"/>
  <c r="AT197" i="1"/>
  <c r="AX197" i="1"/>
  <c r="BB197" i="1"/>
  <c r="BF197" i="1"/>
  <c r="BJ197" i="1"/>
  <c r="BN197" i="1"/>
  <c r="BR197" i="1"/>
  <c r="BV197" i="1"/>
  <c r="BZ197" i="1"/>
  <c r="CD197" i="1"/>
  <c r="CH197" i="1"/>
  <c r="CL197" i="1"/>
  <c r="CP197" i="1"/>
  <c r="CT197" i="1"/>
  <c r="CX197" i="1"/>
  <c r="DB197" i="1"/>
  <c r="DF197" i="1"/>
  <c r="DJ197" i="1"/>
  <c r="DN197" i="1"/>
  <c r="DR197" i="1"/>
  <c r="DV197" i="1"/>
  <c r="B198" i="1"/>
  <c r="F198" i="1"/>
  <c r="J198" i="1"/>
  <c r="N198" i="1"/>
  <c r="R198" i="1"/>
  <c r="V198" i="1"/>
  <c r="Z198" i="1"/>
  <c r="AD198" i="1"/>
  <c r="AH198" i="1"/>
  <c r="AL198" i="1"/>
  <c r="AP198" i="1"/>
  <c r="AT198" i="1"/>
  <c r="AX198" i="1"/>
  <c r="BB198" i="1"/>
  <c r="BF198" i="1"/>
  <c r="BJ198" i="1"/>
  <c r="BN198" i="1"/>
  <c r="BR198" i="1"/>
  <c r="BV198" i="1"/>
  <c r="BZ198" i="1"/>
  <c r="CD198" i="1"/>
  <c r="CH198" i="1"/>
  <c r="CL198" i="1"/>
  <c r="CP198" i="1"/>
  <c r="CT198" i="1"/>
  <c r="CX198" i="1"/>
  <c r="DB198" i="1"/>
  <c r="DF198" i="1"/>
  <c r="DJ198" i="1"/>
  <c r="DN198" i="1"/>
  <c r="DR198" i="1"/>
  <c r="DV198" i="1"/>
  <c r="B199" i="1"/>
  <c r="F199" i="1"/>
  <c r="J199" i="1"/>
  <c r="N199" i="1"/>
  <c r="R199" i="1"/>
  <c r="V199" i="1"/>
  <c r="Z199" i="1"/>
  <c r="AD199" i="1"/>
  <c r="AH199" i="1"/>
  <c r="AL199" i="1"/>
  <c r="AP199" i="1"/>
  <c r="AT199" i="1"/>
  <c r="AX199" i="1"/>
  <c r="BB199" i="1"/>
  <c r="BF199" i="1"/>
  <c r="BJ199" i="1"/>
  <c r="BN199" i="1"/>
  <c r="BR199" i="1"/>
  <c r="BV199" i="1"/>
  <c r="BZ199" i="1"/>
  <c r="CD199" i="1"/>
  <c r="CH199" i="1"/>
  <c r="CL199" i="1"/>
  <c r="CP199" i="1"/>
  <c r="CT199" i="1"/>
  <c r="CX199" i="1"/>
  <c r="DB199" i="1"/>
  <c r="DF199" i="1"/>
  <c r="DJ199" i="1"/>
  <c r="DN199" i="1"/>
  <c r="DR199" i="1"/>
  <c r="DV199" i="1"/>
  <c r="B200" i="1"/>
  <c r="F200" i="1"/>
  <c r="J200" i="1"/>
  <c r="N200" i="1"/>
  <c r="R200" i="1"/>
  <c r="V200" i="1"/>
  <c r="Z200" i="1"/>
  <c r="AD200" i="1"/>
  <c r="AH200" i="1"/>
  <c r="AL200" i="1"/>
  <c r="AP200" i="1"/>
  <c r="AT200" i="1"/>
  <c r="AX200" i="1"/>
  <c r="BB200" i="1"/>
  <c r="BF200" i="1"/>
  <c r="BJ200" i="1"/>
  <c r="BN200" i="1"/>
  <c r="BR200" i="1"/>
  <c r="BV200" i="1"/>
  <c r="BZ200" i="1"/>
  <c r="CD200" i="1"/>
  <c r="CH200" i="1"/>
  <c r="CL200" i="1"/>
  <c r="CP200" i="1"/>
  <c r="CT200" i="1"/>
  <c r="CX200" i="1"/>
  <c r="DB200" i="1"/>
  <c r="DF200" i="1"/>
  <c r="DJ200" i="1"/>
  <c r="DN200" i="1"/>
  <c r="DR200" i="1"/>
  <c r="DV200" i="1"/>
  <c r="B201" i="1"/>
  <c r="F201" i="1"/>
  <c r="J201" i="1"/>
  <c r="N201" i="1"/>
  <c r="R201" i="1"/>
  <c r="V201" i="1"/>
  <c r="Z201" i="1"/>
  <c r="AD201" i="1"/>
  <c r="AH201" i="1"/>
  <c r="AL201" i="1"/>
  <c r="AP201" i="1"/>
  <c r="AT201" i="1"/>
  <c r="AX201" i="1"/>
  <c r="BB201" i="1"/>
  <c r="BF201" i="1"/>
  <c r="BJ201" i="1"/>
  <c r="BN201" i="1"/>
  <c r="BR201" i="1"/>
  <c r="BV201" i="1"/>
  <c r="BZ201" i="1"/>
  <c r="CD201" i="1"/>
  <c r="CH201" i="1"/>
  <c r="CL201" i="1"/>
  <c r="CP201" i="1"/>
  <c r="CT201" i="1"/>
  <c r="CX201" i="1"/>
  <c r="DB201" i="1"/>
  <c r="DF201" i="1"/>
  <c r="DJ201" i="1"/>
  <c r="DN201" i="1"/>
  <c r="DR201" i="1"/>
  <c r="DV201" i="1"/>
  <c r="B202" i="1"/>
  <c r="F202" i="1"/>
  <c r="J202" i="1"/>
  <c r="N202" i="1"/>
  <c r="R202" i="1"/>
  <c r="V202" i="1"/>
  <c r="Z202" i="1"/>
  <c r="AD202" i="1"/>
  <c r="AH202" i="1"/>
  <c r="AL202" i="1"/>
  <c r="AP202" i="1"/>
  <c r="AT202" i="1"/>
  <c r="AX202" i="1"/>
  <c r="BB202" i="1"/>
  <c r="BF202" i="1"/>
  <c r="BJ202" i="1"/>
  <c r="BN202" i="1"/>
  <c r="BR202" i="1"/>
  <c r="BV202" i="1"/>
  <c r="BZ202" i="1"/>
  <c r="CD202" i="1"/>
  <c r="CH202" i="1"/>
  <c r="CL202" i="1"/>
  <c r="CP202" i="1"/>
  <c r="CT202" i="1"/>
  <c r="CX202" i="1"/>
  <c r="DB202" i="1"/>
  <c r="DF202" i="1"/>
  <c r="DJ202" i="1"/>
  <c r="DN202" i="1"/>
  <c r="DR202" i="1"/>
  <c r="DV202" i="1"/>
  <c r="B203" i="1"/>
  <c r="F203" i="1"/>
  <c r="J203" i="1"/>
  <c r="N203" i="1"/>
  <c r="R203" i="1"/>
  <c r="V203" i="1"/>
  <c r="Z203" i="1"/>
  <c r="AD203" i="1"/>
  <c r="AH203" i="1"/>
  <c r="AL203" i="1"/>
  <c r="AP203" i="1"/>
  <c r="AT203" i="1"/>
  <c r="AX203" i="1"/>
  <c r="BB203" i="1"/>
  <c r="BF203" i="1"/>
  <c r="BJ203" i="1"/>
  <c r="BN203" i="1"/>
  <c r="BR203" i="1"/>
  <c r="BV203" i="1"/>
  <c r="BZ203" i="1"/>
  <c r="CD203" i="1"/>
  <c r="CH203" i="1"/>
  <c r="CL203" i="1"/>
  <c r="CP203" i="1"/>
  <c r="CT203" i="1"/>
  <c r="CX203" i="1"/>
  <c r="DB203" i="1"/>
  <c r="DF203" i="1"/>
  <c r="DJ203" i="1"/>
  <c r="DN203" i="1"/>
  <c r="DR203" i="1"/>
  <c r="DV203" i="1"/>
  <c r="B204" i="1"/>
  <c r="F204" i="1"/>
  <c r="J204" i="1"/>
  <c r="N204" i="1"/>
  <c r="R204" i="1"/>
  <c r="V204" i="1"/>
  <c r="Z204" i="1"/>
  <c r="AD204" i="1"/>
  <c r="AH204" i="1"/>
  <c r="AL204" i="1"/>
  <c r="AP204" i="1"/>
  <c r="AT204" i="1"/>
  <c r="AX204" i="1"/>
  <c r="BB204" i="1"/>
  <c r="BF204" i="1"/>
  <c r="BJ204" i="1"/>
  <c r="BN204" i="1"/>
  <c r="BR204" i="1"/>
  <c r="BV204" i="1"/>
  <c r="BZ204" i="1"/>
  <c r="CD204" i="1"/>
  <c r="CH204" i="1"/>
  <c r="CL204" i="1"/>
  <c r="CP204" i="1"/>
  <c r="CT204" i="1"/>
  <c r="CX204" i="1"/>
  <c r="DB204" i="1"/>
  <c r="DF204" i="1"/>
  <c r="DJ204" i="1"/>
  <c r="DN204" i="1"/>
  <c r="DR204" i="1"/>
  <c r="DV204" i="1"/>
  <c r="B205" i="1"/>
  <c r="F205" i="1"/>
  <c r="J205" i="1"/>
  <c r="N205" i="1"/>
  <c r="R205" i="1"/>
  <c r="V205" i="1"/>
  <c r="Z205" i="1"/>
  <c r="AD205" i="1"/>
  <c r="AH205" i="1"/>
  <c r="AL205" i="1"/>
  <c r="AP205" i="1"/>
  <c r="AT205" i="1"/>
  <c r="AX205" i="1"/>
  <c r="BB205" i="1"/>
  <c r="BF205" i="1"/>
  <c r="BJ205" i="1"/>
  <c r="BN205" i="1"/>
  <c r="BR205" i="1"/>
  <c r="BV205" i="1"/>
  <c r="BZ205" i="1"/>
  <c r="CD205" i="1"/>
  <c r="CH205" i="1"/>
  <c r="CL205" i="1"/>
  <c r="CP205" i="1"/>
  <c r="CT205" i="1"/>
  <c r="CX205" i="1"/>
  <c r="DB205" i="1"/>
  <c r="DF205" i="1"/>
  <c r="DJ205" i="1"/>
  <c r="DN205" i="1"/>
  <c r="DR205" i="1"/>
  <c r="DV205" i="1"/>
  <c r="B206" i="1"/>
  <c r="F206" i="1"/>
  <c r="J206" i="1"/>
  <c r="N206" i="1"/>
  <c r="R206" i="1"/>
  <c r="V206" i="1"/>
  <c r="Z206" i="1"/>
  <c r="AD206" i="1"/>
  <c r="AH206" i="1"/>
  <c r="AL206" i="1"/>
  <c r="AP206" i="1"/>
  <c r="AT206" i="1"/>
  <c r="AX206" i="1"/>
  <c r="BB206" i="1"/>
  <c r="BF206" i="1"/>
  <c r="BJ206" i="1"/>
  <c r="BN206" i="1"/>
  <c r="BR206" i="1"/>
  <c r="BV206" i="1"/>
  <c r="BZ206" i="1"/>
  <c r="CD206" i="1"/>
  <c r="CH206" i="1"/>
  <c r="CL206" i="1"/>
  <c r="CP206" i="1"/>
  <c r="CT206" i="1"/>
  <c r="CX206" i="1"/>
  <c r="DB206" i="1"/>
  <c r="DF206" i="1"/>
  <c r="DJ206" i="1"/>
  <c r="DN206" i="1"/>
  <c r="DR206" i="1"/>
  <c r="DV206" i="1"/>
  <c r="B207" i="1"/>
  <c r="F207" i="1"/>
  <c r="J207" i="1"/>
  <c r="N207" i="1"/>
  <c r="R207" i="1"/>
  <c r="V207" i="1"/>
  <c r="Z207" i="1"/>
  <c r="AD207" i="1"/>
  <c r="AH207" i="1"/>
  <c r="AL207" i="1"/>
  <c r="AP207" i="1"/>
  <c r="AT207" i="1"/>
  <c r="AX207" i="1"/>
  <c r="BB207" i="1"/>
  <c r="BF207" i="1"/>
  <c r="BJ207" i="1"/>
  <c r="BN207" i="1"/>
  <c r="BR207" i="1"/>
  <c r="BV207" i="1"/>
  <c r="BZ207" i="1"/>
  <c r="CD207" i="1"/>
  <c r="CH207" i="1"/>
  <c r="CL207" i="1"/>
  <c r="CP207" i="1"/>
  <c r="CT207" i="1"/>
  <c r="CX207" i="1"/>
  <c r="DB207" i="1"/>
  <c r="DF207" i="1"/>
  <c r="DJ207" i="1"/>
  <c r="DN207" i="1"/>
  <c r="DR207" i="1"/>
  <c r="DV207" i="1"/>
  <c r="B208" i="1"/>
  <c r="F208" i="1"/>
  <c r="J208" i="1"/>
  <c r="N208" i="1"/>
  <c r="R208" i="1"/>
  <c r="V208" i="1"/>
  <c r="Z208" i="1"/>
  <c r="AD208" i="1"/>
  <c r="AH208" i="1"/>
  <c r="AL208" i="1"/>
  <c r="AP208" i="1"/>
  <c r="AT208" i="1"/>
  <c r="AX208" i="1"/>
  <c r="BB208" i="1"/>
  <c r="BF208" i="1"/>
  <c r="BJ208" i="1"/>
  <c r="BN208" i="1"/>
  <c r="BR208" i="1"/>
  <c r="BV208" i="1"/>
  <c r="BZ208" i="1"/>
  <c r="CD208" i="1"/>
  <c r="CH208" i="1"/>
  <c r="CL208" i="1"/>
  <c r="CP208" i="1"/>
  <c r="CT208" i="1"/>
  <c r="CX208" i="1"/>
  <c r="DB208" i="1"/>
  <c r="DF208" i="1"/>
  <c r="DJ208" i="1"/>
  <c r="DN208" i="1"/>
  <c r="DR208" i="1"/>
  <c r="DV208" i="1"/>
  <c r="B209" i="1"/>
  <c r="F209" i="1"/>
  <c r="J209" i="1"/>
  <c r="N209" i="1"/>
  <c r="R209" i="1"/>
  <c r="V209" i="1"/>
  <c r="Z209" i="1"/>
  <c r="AD209" i="1"/>
  <c r="AH209" i="1"/>
  <c r="AL209" i="1"/>
  <c r="AP209" i="1"/>
  <c r="AT209" i="1"/>
  <c r="AX209" i="1"/>
  <c r="BB209" i="1"/>
  <c r="BF209" i="1"/>
  <c r="BJ209" i="1"/>
  <c r="BN209" i="1"/>
  <c r="BR209" i="1"/>
  <c r="BV209" i="1"/>
  <c r="BZ209" i="1"/>
  <c r="CD209" i="1"/>
  <c r="CH209" i="1"/>
  <c r="CL209" i="1"/>
  <c r="CP209" i="1"/>
  <c r="CT209" i="1"/>
  <c r="CX209" i="1"/>
  <c r="DB209" i="1"/>
  <c r="DF209" i="1"/>
  <c r="DJ209" i="1"/>
  <c r="DN209" i="1"/>
  <c r="DR209" i="1"/>
  <c r="DV209" i="1"/>
  <c r="B210" i="1"/>
  <c r="F210" i="1"/>
  <c r="J210" i="1"/>
  <c r="N210" i="1"/>
  <c r="R210" i="1"/>
  <c r="V210" i="1"/>
  <c r="Z210" i="1"/>
  <c r="AD210" i="1"/>
  <c r="AH210" i="1"/>
  <c r="AL210" i="1"/>
  <c r="AP210" i="1"/>
  <c r="AT210" i="1"/>
  <c r="AX210" i="1"/>
  <c r="BB210" i="1"/>
  <c r="BF210" i="1"/>
  <c r="BJ210" i="1"/>
  <c r="BN210" i="1"/>
  <c r="BR210" i="1"/>
  <c r="BV210" i="1"/>
  <c r="BZ210" i="1"/>
  <c r="CD210" i="1"/>
  <c r="CH210" i="1"/>
  <c r="CL210" i="1"/>
  <c r="CP210" i="1"/>
  <c r="CT210" i="1"/>
  <c r="CX210" i="1"/>
  <c r="DB210" i="1"/>
  <c r="DF210" i="1"/>
  <c r="DJ210" i="1"/>
  <c r="DN210" i="1"/>
  <c r="DR210" i="1"/>
  <c r="DV210" i="1"/>
  <c r="B211" i="1"/>
  <c r="F211" i="1"/>
  <c r="J211" i="1"/>
  <c r="N211" i="1"/>
  <c r="R211" i="1"/>
  <c r="V211" i="1"/>
  <c r="Z211" i="1"/>
  <c r="AD211" i="1"/>
  <c r="AH211" i="1"/>
  <c r="AL211" i="1"/>
  <c r="AP211" i="1"/>
  <c r="AT211" i="1"/>
  <c r="AX211" i="1"/>
  <c r="BB211" i="1"/>
  <c r="BF211" i="1"/>
  <c r="BJ211" i="1"/>
  <c r="BN211" i="1"/>
  <c r="BR211" i="1"/>
  <c r="BV211" i="1"/>
  <c r="BZ211" i="1"/>
  <c r="CD211" i="1"/>
  <c r="CH211" i="1"/>
  <c r="CL211" i="1"/>
  <c r="CP211" i="1"/>
  <c r="CT211" i="1"/>
  <c r="CX211" i="1"/>
  <c r="DB211" i="1"/>
  <c r="DF211" i="1"/>
  <c r="DJ211" i="1"/>
  <c r="DN211" i="1"/>
  <c r="DR211" i="1"/>
  <c r="DV211" i="1"/>
  <c r="B212" i="1"/>
  <c r="F212" i="1"/>
  <c r="J212" i="1"/>
  <c r="N212" i="1"/>
  <c r="R212" i="1"/>
  <c r="V212" i="1"/>
  <c r="Z212" i="1"/>
  <c r="AD212" i="1"/>
  <c r="AH212" i="1"/>
  <c r="AL212" i="1"/>
  <c r="AP212" i="1"/>
  <c r="AT212" i="1"/>
  <c r="AX212" i="1"/>
  <c r="BB212" i="1"/>
  <c r="BF212" i="1"/>
  <c r="BJ212" i="1"/>
  <c r="BN212" i="1"/>
  <c r="BR212" i="1"/>
  <c r="BV212" i="1"/>
  <c r="BZ212" i="1"/>
  <c r="CD212" i="1"/>
  <c r="CH212" i="1"/>
  <c r="CL212" i="1"/>
  <c r="CP212" i="1"/>
  <c r="CT212" i="1"/>
  <c r="CX212" i="1"/>
  <c r="DB212" i="1"/>
  <c r="DF212" i="1"/>
  <c r="DJ212" i="1"/>
  <c r="DN212" i="1"/>
  <c r="DR212" i="1"/>
  <c r="DV212" i="1"/>
  <c r="B213" i="1"/>
  <c r="F213" i="1"/>
  <c r="J213" i="1"/>
  <c r="N213" i="1"/>
  <c r="R213" i="1"/>
  <c r="V213" i="1"/>
  <c r="Z213" i="1"/>
  <c r="AD213" i="1"/>
  <c r="AH213" i="1"/>
  <c r="AL213" i="1"/>
  <c r="AP213" i="1"/>
  <c r="AT213" i="1"/>
  <c r="AX213" i="1"/>
  <c r="BB213" i="1"/>
  <c r="BF213" i="1"/>
  <c r="BJ213" i="1"/>
  <c r="BN213" i="1"/>
  <c r="BR213" i="1"/>
  <c r="BV213" i="1"/>
  <c r="BZ213" i="1"/>
  <c r="CD213" i="1"/>
  <c r="CH213" i="1"/>
  <c r="CL213" i="1"/>
  <c r="CP213" i="1"/>
  <c r="CT213" i="1"/>
  <c r="CX213" i="1"/>
  <c r="DB213" i="1"/>
  <c r="DF213" i="1"/>
  <c r="DJ213" i="1"/>
  <c r="DN213" i="1"/>
  <c r="DR213" i="1"/>
  <c r="DV213" i="1"/>
  <c r="B214" i="1"/>
  <c r="F214" i="1"/>
  <c r="J214" i="1"/>
  <c r="N214" i="1"/>
  <c r="R214" i="1"/>
  <c r="V214" i="1"/>
  <c r="Z214" i="1"/>
  <c r="AD214" i="1"/>
  <c r="AH214" i="1"/>
  <c r="AL214" i="1"/>
  <c r="AP214" i="1"/>
  <c r="AT214" i="1"/>
  <c r="AX214" i="1"/>
  <c r="BB214" i="1"/>
  <c r="BF214" i="1"/>
  <c r="BJ214" i="1"/>
  <c r="BN214" i="1"/>
  <c r="BR214" i="1"/>
  <c r="BV214" i="1"/>
  <c r="BZ214" i="1"/>
  <c r="CD214" i="1"/>
  <c r="CH214" i="1"/>
  <c r="CL214" i="1"/>
  <c r="CP214" i="1"/>
  <c r="CT214" i="1"/>
  <c r="CX214" i="1"/>
  <c r="DB214" i="1"/>
  <c r="DF214" i="1"/>
  <c r="DJ214" i="1"/>
  <c r="DN214" i="1"/>
  <c r="DR214" i="1"/>
  <c r="DV214" i="1"/>
  <c r="B215" i="1"/>
  <c r="F215" i="1"/>
  <c r="J215" i="1"/>
  <c r="N215" i="1"/>
  <c r="R215" i="1"/>
  <c r="V215" i="1"/>
  <c r="Z215" i="1"/>
  <c r="AD215" i="1"/>
  <c r="AH215" i="1"/>
  <c r="AL215" i="1"/>
  <c r="AP215" i="1"/>
  <c r="AT215" i="1"/>
  <c r="AX215" i="1"/>
  <c r="BB215" i="1"/>
  <c r="BF215" i="1"/>
  <c r="BJ215" i="1"/>
  <c r="BN215" i="1"/>
  <c r="BR215" i="1"/>
  <c r="BV215" i="1"/>
  <c r="BZ215" i="1"/>
  <c r="CD215" i="1"/>
  <c r="CH215" i="1"/>
  <c r="CL215" i="1"/>
  <c r="CP215" i="1"/>
  <c r="CT215" i="1"/>
  <c r="CX215" i="1"/>
  <c r="DB215" i="1"/>
  <c r="DF215" i="1"/>
  <c r="DJ215" i="1"/>
  <c r="DN215" i="1"/>
  <c r="DR215" i="1"/>
  <c r="DV215" i="1"/>
  <c r="B216" i="1"/>
  <c r="F216" i="1"/>
  <c r="J216" i="1"/>
  <c r="N216" i="1"/>
  <c r="R216" i="1"/>
  <c r="V216" i="1"/>
  <c r="Z216" i="1"/>
  <c r="AD216" i="1"/>
  <c r="AH216" i="1"/>
  <c r="AL216" i="1"/>
  <c r="AP216" i="1"/>
  <c r="AT216" i="1"/>
  <c r="AX216" i="1"/>
  <c r="BB216" i="1"/>
  <c r="BF216" i="1"/>
  <c r="BJ216" i="1"/>
  <c r="BN216" i="1"/>
  <c r="BR216" i="1"/>
  <c r="BV216" i="1"/>
  <c r="BZ216" i="1"/>
  <c r="CD216" i="1"/>
  <c r="CH216" i="1"/>
  <c r="CL216" i="1"/>
  <c r="CP216" i="1"/>
  <c r="CT216" i="1"/>
  <c r="CX216" i="1"/>
  <c r="DB216" i="1"/>
  <c r="DF216" i="1"/>
  <c r="DJ216" i="1"/>
  <c r="DN216" i="1"/>
  <c r="DR216" i="1"/>
  <c r="DV216" i="1"/>
  <c r="B217" i="1"/>
  <c r="F217" i="1"/>
  <c r="J217" i="1"/>
  <c r="N217" i="1"/>
  <c r="R217" i="1"/>
  <c r="V217" i="1"/>
  <c r="Z217" i="1"/>
  <c r="AD217" i="1"/>
  <c r="AH217" i="1"/>
  <c r="AL217" i="1"/>
  <c r="AP217" i="1"/>
  <c r="AT217" i="1"/>
  <c r="AX217" i="1"/>
  <c r="BB217" i="1"/>
  <c r="BF217" i="1"/>
  <c r="BJ217" i="1"/>
  <c r="BN217" i="1"/>
  <c r="BR217" i="1"/>
  <c r="BV217" i="1"/>
  <c r="BZ217" i="1"/>
  <c r="CD217" i="1"/>
  <c r="CH217" i="1"/>
  <c r="CL217" i="1"/>
  <c r="CP217" i="1"/>
  <c r="CT217" i="1"/>
  <c r="CX217" i="1"/>
  <c r="DB217" i="1"/>
  <c r="DF217" i="1"/>
  <c r="DJ217" i="1"/>
  <c r="DN217" i="1"/>
  <c r="DR217" i="1"/>
  <c r="DV217" i="1"/>
  <c r="B218" i="1"/>
  <c r="F218" i="1"/>
  <c r="J218" i="1"/>
  <c r="N218" i="1"/>
  <c r="R218" i="1"/>
  <c r="V218" i="1"/>
  <c r="Z218" i="1"/>
  <c r="AD218" i="1"/>
  <c r="AH218" i="1"/>
  <c r="AL218" i="1"/>
  <c r="AP218" i="1"/>
  <c r="AT218" i="1"/>
  <c r="AX218" i="1"/>
  <c r="BB218" i="1"/>
  <c r="BF218" i="1"/>
  <c r="BJ218" i="1"/>
  <c r="BN218" i="1"/>
  <c r="BR218" i="1"/>
  <c r="BV218" i="1"/>
  <c r="BZ218" i="1"/>
  <c r="CD218" i="1"/>
  <c r="CH218" i="1"/>
  <c r="CL218" i="1"/>
  <c r="CP218" i="1"/>
  <c r="CT218" i="1"/>
  <c r="CX218" i="1"/>
  <c r="DB218" i="1"/>
  <c r="DF218" i="1"/>
  <c r="DJ218" i="1"/>
  <c r="DN218" i="1"/>
  <c r="DR218" i="1"/>
  <c r="DV218" i="1"/>
  <c r="B219" i="1"/>
  <c r="F219" i="1"/>
  <c r="J219" i="1"/>
  <c r="N219" i="1"/>
  <c r="R219" i="1"/>
  <c r="V219" i="1"/>
  <c r="Z219" i="1"/>
  <c r="AD219" i="1"/>
  <c r="AH219" i="1"/>
  <c r="AL219" i="1"/>
  <c r="AP219" i="1"/>
  <c r="AT219" i="1"/>
  <c r="AX219" i="1"/>
  <c r="BB219" i="1"/>
  <c r="BF219" i="1"/>
  <c r="BJ219" i="1"/>
  <c r="BN219" i="1"/>
  <c r="BR219" i="1"/>
  <c r="BV219" i="1"/>
  <c r="BZ219" i="1"/>
  <c r="CD219" i="1"/>
  <c r="CH219" i="1"/>
  <c r="CL219" i="1"/>
  <c r="CP219" i="1"/>
  <c r="CT219" i="1"/>
  <c r="CX219" i="1"/>
  <c r="DB219" i="1"/>
  <c r="DF219" i="1"/>
  <c r="DJ219" i="1"/>
  <c r="DN219" i="1"/>
  <c r="DR219" i="1"/>
  <c r="DV219" i="1"/>
  <c r="B220" i="1"/>
  <c r="F220" i="1"/>
  <c r="J220" i="1"/>
  <c r="N220" i="1"/>
  <c r="R220" i="1"/>
  <c r="V220" i="1"/>
  <c r="Z220" i="1"/>
  <c r="AD220" i="1"/>
  <c r="AH220" i="1"/>
  <c r="AL220" i="1"/>
  <c r="AP220" i="1"/>
  <c r="AT220" i="1"/>
  <c r="AX220" i="1"/>
  <c r="BB220" i="1"/>
  <c r="BF220" i="1"/>
  <c r="BJ220" i="1"/>
  <c r="BN220" i="1"/>
  <c r="BR220" i="1"/>
  <c r="BV220" i="1"/>
  <c r="BZ220" i="1"/>
  <c r="CD220" i="1"/>
  <c r="CH220" i="1"/>
  <c r="CL220" i="1"/>
  <c r="CP220" i="1"/>
  <c r="CT220" i="1"/>
  <c r="CX220" i="1"/>
  <c r="DB220" i="1"/>
  <c r="DF220" i="1"/>
  <c r="DJ220" i="1"/>
  <c r="DN220" i="1"/>
  <c r="DR220" i="1"/>
  <c r="DV220" i="1"/>
  <c r="B221" i="1"/>
  <c r="F221" i="1"/>
  <c r="J221" i="1"/>
  <c r="N221" i="1"/>
  <c r="R221" i="1"/>
  <c r="V221" i="1"/>
  <c r="Z221" i="1"/>
  <c r="AD221" i="1"/>
  <c r="AH221" i="1"/>
  <c r="AL221" i="1"/>
  <c r="AP221" i="1"/>
  <c r="AT221" i="1"/>
  <c r="AX221" i="1"/>
  <c r="BB221" i="1"/>
  <c r="BF221" i="1"/>
  <c r="BJ221" i="1"/>
  <c r="BN221" i="1"/>
  <c r="BR221" i="1"/>
  <c r="BV221" i="1"/>
  <c r="BZ221" i="1"/>
  <c r="CD221" i="1"/>
  <c r="CH221" i="1"/>
  <c r="CL221" i="1"/>
  <c r="CP221" i="1"/>
  <c r="CT221" i="1"/>
  <c r="CX221" i="1"/>
  <c r="DB221" i="1"/>
  <c r="DF221" i="1"/>
  <c r="DJ221" i="1"/>
  <c r="DN221" i="1"/>
  <c r="DR221" i="1"/>
  <c r="DV221" i="1"/>
  <c r="B222" i="1"/>
  <c r="F222" i="1"/>
  <c r="J222" i="1"/>
  <c r="N222" i="1"/>
  <c r="R222" i="1"/>
  <c r="V222" i="1"/>
  <c r="Z222" i="1"/>
  <c r="AD222" i="1"/>
  <c r="AH222" i="1"/>
  <c r="AL222" i="1"/>
  <c r="AP222" i="1"/>
  <c r="AT222" i="1"/>
  <c r="AX222" i="1"/>
  <c r="BB222" i="1"/>
  <c r="BF222" i="1"/>
  <c r="BJ222" i="1"/>
  <c r="BN222" i="1"/>
  <c r="BR222" i="1"/>
  <c r="BV222" i="1"/>
  <c r="BZ222" i="1"/>
  <c r="CD222" i="1"/>
  <c r="CH222" i="1"/>
  <c r="CL222" i="1"/>
  <c r="CP222" i="1"/>
  <c r="CT222" i="1"/>
  <c r="CX222" i="1"/>
  <c r="DB222" i="1"/>
  <c r="DF222" i="1"/>
  <c r="DJ222" i="1"/>
  <c r="DN222" i="1"/>
  <c r="DR222" i="1"/>
  <c r="DV222" i="1"/>
  <c r="B223" i="1"/>
  <c r="F223" i="1"/>
  <c r="J223" i="1"/>
  <c r="N223" i="1"/>
  <c r="R223" i="1"/>
  <c r="V223" i="1"/>
  <c r="Z223" i="1"/>
  <c r="AD223" i="1"/>
  <c r="EO209" i="1"/>
  <c r="T6" i="1"/>
  <c r="T14" i="1"/>
  <c r="BE18" i="1"/>
  <c r="BE22" i="1"/>
  <c r="Q26" i="1"/>
  <c r="T28" i="1"/>
  <c r="T30" i="1"/>
  <c r="T32" i="1"/>
  <c r="T34" i="1"/>
  <c r="T36" i="1"/>
  <c r="T38" i="1"/>
  <c r="T40" i="1"/>
  <c r="T42" i="1"/>
  <c r="T44" i="1"/>
  <c r="T46" i="1"/>
  <c r="T48" i="1"/>
  <c r="T50" i="1"/>
  <c r="T52" i="1"/>
  <c r="T54" i="1"/>
  <c r="T56" i="1"/>
  <c r="DM57" i="1"/>
  <c r="DM58" i="1"/>
  <c r="DM59" i="1"/>
  <c r="DM60" i="1"/>
  <c r="DM61" i="1"/>
  <c r="DM62" i="1"/>
  <c r="DM63" i="1"/>
  <c r="DM64" i="1"/>
  <c r="DM65" i="1"/>
  <c r="DM66" i="1"/>
  <c r="DM67" i="1"/>
  <c r="DM68" i="1"/>
  <c r="DM69" i="1"/>
  <c r="DM70" i="1"/>
  <c r="DM71" i="1"/>
  <c r="DM72" i="1"/>
  <c r="DM73" i="1"/>
  <c r="DM74" i="1"/>
  <c r="CW75" i="1"/>
  <c r="BB76" i="1"/>
  <c r="N77" i="1"/>
  <c r="CW77" i="1"/>
  <c r="BB78" i="1"/>
  <c r="I79" i="1"/>
  <c r="AV79" i="1"/>
  <c r="CB79" i="1"/>
  <c r="DH79" i="1"/>
  <c r="P80" i="1"/>
  <c r="AV80" i="1"/>
  <c r="CB80" i="1"/>
  <c r="DH80" i="1"/>
  <c r="P81" i="1"/>
  <c r="AV81" i="1"/>
  <c r="CB81" i="1"/>
  <c r="DH81" i="1"/>
  <c r="P82" i="1"/>
  <c r="AV82" i="1"/>
  <c r="CB82" i="1"/>
  <c r="DH82" i="1"/>
  <c r="P83" i="1"/>
  <c r="AV83" i="1"/>
  <c r="CB83" i="1"/>
  <c r="DH83" i="1"/>
  <c r="P84" i="1"/>
  <c r="AV84" i="1"/>
  <c r="CB84" i="1"/>
  <c r="DH84" i="1"/>
  <c r="P85" i="1"/>
  <c r="AV85" i="1"/>
  <c r="CB85" i="1"/>
  <c r="DH85" i="1"/>
  <c r="P86" i="1"/>
  <c r="AV86" i="1"/>
  <c r="CB86" i="1"/>
  <c r="DH86" i="1"/>
  <c r="P87" i="1"/>
  <c r="AV87" i="1"/>
  <c r="CB87" i="1"/>
  <c r="DH87" i="1"/>
  <c r="P88" i="1"/>
  <c r="AV88" i="1"/>
  <c r="CB88" i="1"/>
  <c r="DH88" i="1"/>
  <c r="P89" i="1"/>
  <c r="AV89" i="1"/>
  <c r="CB89" i="1"/>
  <c r="DH89" i="1"/>
  <c r="P90" i="1"/>
  <c r="AV90" i="1"/>
  <c r="CB90" i="1"/>
  <c r="DH90" i="1"/>
  <c r="P91" i="1"/>
  <c r="AV91" i="1"/>
  <c r="CB91" i="1"/>
  <c r="DH91" i="1"/>
  <c r="P92" i="1"/>
  <c r="AV92" i="1"/>
  <c r="CB92" i="1"/>
  <c r="DH92" i="1"/>
  <c r="P93" i="1"/>
  <c r="AV93" i="1"/>
  <c r="CB93" i="1"/>
  <c r="DH93" i="1"/>
  <c r="P94" i="1"/>
  <c r="AV94" i="1"/>
  <c r="CB94" i="1"/>
  <c r="DH94" i="1"/>
  <c r="P95" i="1"/>
  <c r="AV95" i="1"/>
  <c r="CB95" i="1"/>
  <c r="DH95" i="1"/>
  <c r="P96" i="1"/>
  <c r="AV96" i="1"/>
  <c r="CB96" i="1"/>
  <c r="DH96" i="1"/>
  <c r="P97" i="1"/>
  <c r="AV97" i="1"/>
  <c r="CB97" i="1"/>
  <c r="DH97" i="1"/>
  <c r="P98" i="1"/>
  <c r="AV98" i="1"/>
  <c r="CB98" i="1"/>
  <c r="DH98" i="1"/>
  <c r="P99" i="1"/>
  <c r="AV99" i="1"/>
  <c r="CB99" i="1"/>
  <c r="DH99" i="1"/>
  <c r="P100" i="1"/>
  <c r="AV100" i="1"/>
  <c r="CB100" i="1"/>
  <c r="DH100" i="1"/>
  <c r="P101" i="1"/>
  <c r="AV101" i="1"/>
  <c r="CB101" i="1"/>
  <c r="DH101" i="1"/>
  <c r="P102" i="1"/>
  <c r="AV102" i="1"/>
  <c r="CB102" i="1"/>
  <c r="DH102" i="1"/>
  <c r="P103" i="1"/>
  <c r="AV103" i="1"/>
  <c r="CB103" i="1"/>
  <c r="DH103" i="1"/>
  <c r="P104" i="1"/>
  <c r="AV104" i="1"/>
  <c r="CB104" i="1"/>
  <c r="DH104" i="1"/>
  <c r="P105" i="1"/>
  <c r="AV105" i="1"/>
  <c r="CB105" i="1"/>
  <c r="DH105" i="1"/>
  <c r="P106" i="1"/>
  <c r="AV106" i="1"/>
  <c r="CB106" i="1"/>
  <c r="DH106" i="1"/>
  <c r="P107" i="1"/>
  <c r="AV107" i="1"/>
  <c r="CB107" i="1"/>
  <c r="DH107" i="1"/>
  <c r="P108" i="1"/>
  <c r="AV108" i="1"/>
  <c r="CB108" i="1"/>
  <c r="DH108" i="1"/>
  <c r="P109" i="1"/>
  <c r="AV109" i="1"/>
  <c r="CB109" i="1"/>
  <c r="DH109" i="1"/>
  <c r="P110" i="1"/>
  <c r="AV110" i="1"/>
  <c r="CB110" i="1"/>
  <c r="CW110" i="1"/>
  <c r="DT110" i="1"/>
  <c r="P111" i="1"/>
  <c r="AK111" i="1"/>
  <c r="BH111" i="1"/>
  <c r="CB111" i="1"/>
  <c r="CV111" i="1"/>
  <c r="DL111" i="1"/>
  <c r="D112" i="1"/>
  <c r="T112" i="1"/>
  <c r="AJ112" i="1"/>
  <c r="AZ112" i="1"/>
  <c r="BP112" i="1"/>
  <c r="CF112" i="1"/>
  <c r="CV112" i="1"/>
  <c r="DL112" i="1"/>
  <c r="D113" i="1"/>
  <c r="T113" i="1"/>
  <c r="AJ113" i="1"/>
  <c r="AZ113" i="1"/>
  <c r="BP113" i="1"/>
  <c r="CF113" i="1"/>
  <c r="CV113" i="1"/>
  <c r="DL113" i="1"/>
  <c r="D114" i="1"/>
  <c r="T114" i="1"/>
  <c r="AJ114" i="1"/>
  <c r="AZ114" i="1"/>
  <c r="BP114" i="1"/>
  <c r="CF114" i="1"/>
  <c r="CV114" i="1"/>
  <c r="DL114" i="1"/>
  <c r="D115" i="1"/>
  <c r="T115" i="1"/>
  <c r="AJ115" i="1"/>
  <c r="AZ115" i="1"/>
  <c r="BP115" i="1"/>
  <c r="CF115" i="1"/>
  <c r="CV115" i="1"/>
  <c r="DL115" i="1"/>
  <c r="D116" i="1"/>
  <c r="T116" i="1"/>
  <c r="AJ116" i="1"/>
  <c r="AZ116" i="1"/>
  <c r="BP116" i="1"/>
  <c r="CF116" i="1"/>
  <c r="CV116" i="1"/>
  <c r="DL116" i="1"/>
  <c r="D117" i="1"/>
  <c r="T117" i="1"/>
  <c r="AJ117" i="1"/>
  <c r="AZ117" i="1"/>
  <c r="BP117" i="1"/>
  <c r="CF117" i="1"/>
  <c r="CV117" i="1"/>
  <c r="DL117" i="1"/>
  <c r="D118" i="1"/>
  <c r="T118" i="1"/>
  <c r="AJ118" i="1"/>
  <c r="AZ118" i="1"/>
  <c r="BP118" i="1"/>
  <c r="CF118" i="1"/>
  <c r="CV118" i="1"/>
  <c r="DL118" i="1"/>
  <c r="D119" i="1"/>
  <c r="T119" i="1"/>
  <c r="AJ119" i="1"/>
  <c r="AZ119" i="1"/>
  <c r="BP119" i="1"/>
  <c r="CF119" i="1"/>
  <c r="CV119" i="1"/>
  <c r="DL119" i="1"/>
  <c r="D120" i="1"/>
  <c r="T120" i="1"/>
  <c r="AJ120" i="1"/>
  <c r="AZ120" i="1"/>
  <c r="BP120" i="1"/>
  <c r="CF120" i="1"/>
  <c r="CV120" i="1"/>
  <c r="DL120" i="1"/>
  <c r="D121" i="1"/>
  <c r="T121" i="1"/>
  <c r="AJ121" i="1"/>
  <c r="AZ121" i="1"/>
  <c r="BP121" i="1"/>
  <c r="CF121" i="1"/>
  <c r="CV121" i="1"/>
  <c r="DL121" i="1"/>
  <c r="D122" i="1"/>
  <c r="T122" i="1"/>
  <c r="AJ122" i="1"/>
  <c r="AZ122" i="1"/>
  <c r="BP122" i="1"/>
  <c r="CF122" i="1"/>
  <c r="CV122" i="1"/>
  <c r="DL122" i="1"/>
  <c r="D123" i="1"/>
  <c r="T123" i="1"/>
  <c r="AJ123" i="1"/>
  <c r="AZ123" i="1"/>
  <c r="BP123" i="1"/>
  <c r="CF123" i="1"/>
  <c r="CV123" i="1"/>
  <c r="DL123" i="1"/>
  <c r="D124" i="1"/>
  <c r="T124" i="1"/>
  <c r="AJ124" i="1"/>
  <c r="AZ124" i="1"/>
  <c r="BP124" i="1"/>
  <c r="CF124" i="1"/>
  <c r="CV124" i="1"/>
  <c r="DL124" i="1"/>
  <c r="D125" i="1"/>
  <c r="T125" i="1"/>
  <c r="AJ125" i="1"/>
  <c r="AZ125" i="1"/>
  <c r="BP125" i="1"/>
  <c r="CF125" i="1"/>
  <c r="CV125" i="1"/>
  <c r="DL125" i="1"/>
  <c r="D126" i="1"/>
  <c r="T126" i="1"/>
  <c r="AJ126" i="1"/>
  <c r="AZ126" i="1"/>
  <c r="BP126" i="1"/>
  <c r="CF126" i="1"/>
  <c r="CV126" i="1"/>
  <c r="DL126" i="1"/>
  <c r="D127" i="1"/>
  <c r="T127" i="1"/>
  <c r="AJ127" i="1"/>
  <c r="AZ127" i="1"/>
  <c r="BP127" i="1"/>
  <c r="CF127" i="1"/>
  <c r="CV127" i="1"/>
  <c r="DL127" i="1"/>
  <c r="D128" i="1"/>
  <c r="T128" i="1"/>
  <c r="AJ128" i="1"/>
  <c r="AZ128" i="1"/>
  <c r="BP128" i="1"/>
  <c r="CF128" i="1"/>
  <c r="CV128" i="1"/>
  <c r="DL128" i="1"/>
  <c r="D129" i="1"/>
  <c r="T129" i="1"/>
  <c r="AJ129" i="1"/>
  <c r="AZ129" i="1"/>
  <c r="BP129" i="1"/>
  <c r="CF129" i="1"/>
  <c r="CV129" i="1"/>
  <c r="DL129" i="1"/>
  <c r="D130" i="1"/>
  <c r="T130" i="1"/>
  <c r="AJ130" i="1"/>
  <c r="AZ130" i="1"/>
  <c r="BP130" i="1"/>
  <c r="CF130" i="1"/>
  <c r="CV130" i="1"/>
  <c r="DL130" i="1"/>
  <c r="D131" i="1"/>
  <c r="T131" i="1"/>
  <c r="AJ131" i="1"/>
  <c r="AZ131" i="1"/>
  <c r="BP131" i="1"/>
  <c r="CF131" i="1"/>
  <c r="CV131" i="1"/>
  <c r="DL131" i="1"/>
  <c r="D132" i="1"/>
  <c r="T132" i="1"/>
  <c r="AJ132" i="1"/>
  <c r="AZ132" i="1"/>
  <c r="BP132" i="1"/>
  <c r="CF132" i="1"/>
  <c r="CV132" i="1"/>
  <c r="DL132" i="1"/>
  <c r="D133" i="1"/>
  <c r="T133" i="1"/>
  <c r="AJ133" i="1"/>
  <c r="AZ133" i="1"/>
  <c r="BP133" i="1"/>
  <c r="CF133" i="1"/>
  <c r="CV133" i="1"/>
  <c r="DL133" i="1"/>
  <c r="D134" i="1"/>
  <c r="T134" i="1"/>
  <c r="AJ134" i="1"/>
  <c r="AZ134" i="1"/>
  <c r="BP134" i="1"/>
  <c r="CF134" i="1"/>
  <c r="CV134" i="1"/>
  <c r="DL134" i="1"/>
  <c r="D135" i="1"/>
  <c r="T135" i="1"/>
  <c r="AJ135" i="1"/>
  <c r="AZ135" i="1"/>
  <c r="BP135" i="1"/>
  <c r="CF135" i="1"/>
  <c r="CV135" i="1"/>
  <c r="DL135" i="1"/>
  <c r="D136" i="1"/>
  <c r="T136" i="1"/>
  <c r="AJ136" i="1"/>
  <c r="AZ136" i="1"/>
  <c r="BP136" i="1"/>
  <c r="CF136" i="1"/>
  <c r="CV136" i="1"/>
  <c r="DL136" i="1"/>
  <c r="D137" i="1"/>
  <c r="T137" i="1"/>
  <c r="AJ137" i="1"/>
  <c r="AZ137" i="1"/>
  <c r="BP137" i="1"/>
  <c r="CF137" i="1"/>
  <c r="CV137" i="1"/>
  <c r="DL137" i="1"/>
  <c r="D138" i="1"/>
  <c r="T138" i="1"/>
  <c r="AJ138" i="1"/>
  <c r="AZ138" i="1"/>
  <c r="BP138" i="1"/>
  <c r="CF138" i="1"/>
  <c r="CV138" i="1"/>
  <c r="DL138" i="1"/>
  <c r="D139" i="1"/>
  <c r="T139" i="1"/>
  <c r="AJ139" i="1"/>
  <c r="AZ139" i="1"/>
  <c r="BP139" i="1"/>
  <c r="CF139" i="1"/>
  <c r="CV139" i="1"/>
  <c r="DL139" i="1"/>
  <c r="D140" i="1"/>
  <c r="T140" i="1"/>
  <c r="AJ140" i="1"/>
  <c r="AZ140" i="1"/>
  <c r="BP140" i="1"/>
  <c r="CF140" i="1"/>
  <c r="CV140" i="1"/>
  <c r="DL140" i="1"/>
  <c r="D141" i="1"/>
  <c r="T141" i="1"/>
  <c r="AJ141" i="1"/>
  <c r="AZ141" i="1"/>
  <c r="BP141" i="1"/>
  <c r="CF141" i="1"/>
  <c r="CV141" i="1"/>
  <c r="DL141" i="1"/>
  <c r="D142" i="1"/>
  <c r="T142" i="1"/>
  <c r="AJ142" i="1"/>
  <c r="AZ142" i="1"/>
  <c r="BP142" i="1"/>
  <c r="CF142" i="1"/>
  <c r="CV142" i="1"/>
  <c r="DL142" i="1"/>
  <c r="D143" i="1"/>
  <c r="N143" i="1"/>
  <c r="V143" i="1"/>
  <c r="AD143" i="1"/>
  <c r="AL143" i="1"/>
  <c r="AT143" i="1"/>
  <c r="BB143" i="1"/>
  <c r="BJ143" i="1"/>
  <c r="BR143" i="1"/>
  <c r="BZ143" i="1"/>
  <c r="CH143" i="1"/>
  <c r="CP143" i="1"/>
  <c r="CX143" i="1"/>
  <c r="DF143" i="1"/>
  <c r="DN143" i="1"/>
  <c r="DV143" i="1"/>
  <c r="F144" i="1"/>
  <c r="N144" i="1"/>
  <c r="V144" i="1"/>
  <c r="AD144" i="1"/>
  <c r="AL144" i="1"/>
  <c r="AT144" i="1"/>
  <c r="BB144" i="1"/>
  <c r="BJ144" i="1"/>
  <c r="BR144" i="1"/>
  <c r="BZ144" i="1"/>
  <c r="CH144" i="1"/>
  <c r="CP144" i="1"/>
  <c r="CX144" i="1"/>
  <c r="DF144" i="1"/>
  <c r="DN144" i="1"/>
  <c r="DV144" i="1"/>
  <c r="F145" i="1"/>
  <c r="N145" i="1"/>
  <c r="V145" i="1"/>
  <c r="AD145" i="1"/>
  <c r="AL145" i="1"/>
  <c r="AT145" i="1"/>
  <c r="BB145" i="1"/>
  <c r="BJ145" i="1"/>
  <c r="BR145" i="1"/>
  <c r="BZ145" i="1"/>
  <c r="CH145" i="1"/>
  <c r="CP145" i="1"/>
  <c r="CX145" i="1"/>
  <c r="DF145" i="1"/>
  <c r="DN145" i="1"/>
  <c r="DV145" i="1"/>
  <c r="F146" i="1"/>
  <c r="N146" i="1"/>
  <c r="V146" i="1"/>
  <c r="AD146" i="1"/>
  <c r="AL146" i="1"/>
  <c r="AT146" i="1"/>
  <c r="BB146" i="1"/>
  <c r="BJ146" i="1"/>
  <c r="BR146" i="1"/>
  <c r="BZ146" i="1"/>
  <c r="CH146" i="1"/>
  <c r="CP146" i="1"/>
  <c r="CX146" i="1"/>
  <c r="DF146" i="1"/>
  <c r="DN146" i="1"/>
  <c r="DV146" i="1"/>
  <c r="F147" i="1"/>
  <c r="N147" i="1"/>
  <c r="V147" i="1"/>
  <c r="AD147" i="1"/>
  <c r="AL147" i="1"/>
  <c r="AT147" i="1"/>
  <c r="BB147" i="1"/>
  <c r="BJ147" i="1"/>
  <c r="BR147" i="1"/>
  <c r="BZ147" i="1"/>
  <c r="CH147" i="1"/>
  <c r="CP147" i="1"/>
  <c r="CX147" i="1"/>
  <c r="DF147" i="1"/>
  <c r="DN147" i="1"/>
  <c r="DV147" i="1"/>
  <c r="F148" i="1"/>
  <c r="N148" i="1"/>
  <c r="V148" i="1"/>
  <c r="AD148" i="1"/>
  <c r="AL148" i="1"/>
  <c r="AT148" i="1"/>
  <c r="BB148" i="1"/>
  <c r="BJ148" i="1"/>
  <c r="BR148" i="1"/>
  <c r="BZ148" i="1"/>
  <c r="CH148" i="1"/>
  <c r="CP148" i="1"/>
  <c r="CX148" i="1"/>
  <c r="DF148" i="1"/>
  <c r="DN148" i="1"/>
  <c r="DV148" i="1"/>
  <c r="F149" i="1"/>
  <c r="N149" i="1"/>
  <c r="V149" i="1"/>
  <c r="AD149" i="1"/>
  <c r="AL149" i="1"/>
  <c r="AT149" i="1"/>
  <c r="BB149" i="1"/>
  <c r="BJ149" i="1"/>
  <c r="BR149" i="1"/>
  <c r="BZ149" i="1"/>
  <c r="CH149" i="1"/>
  <c r="CP149" i="1"/>
  <c r="CX149" i="1"/>
  <c r="DF149" i="1"/>
  <c r="DN149" i="1"/>
  <c r="DV149" i="1"/>
  <c r="F150" i="1"/>
  <c r="N150" i="1"/>
  <c r="V150" i="1"/>
  <c r="AD150" i="1"/>
  <c r="AL150" i="1"/>
  <c r="AT150" i="1"/>
  <c r="BB150" i="1"/>
  <c r="BJ150" i="1"/>
  <c r="BR150" i="1"/>
  <c r="BZ150" i="1"/>
  <c r="CH150" i="1"/>
  <c r="CP150" i="1"/>
  <c r="CX150" i="1"/>
  <c r="DF150" i="1"/>
  <c r="DN150" i="1"/>
  <c r="DV150" i="1"/>
  <c r="F151" i="1"/>
  <c r="N151" i="1"/>
  <c r="V151" i="1"/>
  <c r="AD151" i="1"/>
  <c r="AL151" i="1"/>
  <c r="AT151" i="1"/>
  <c r="BB151" i="1"/>
  <c r="BJ151" i="1"/>
  <c r="BR151" i="1"/>
  <c r="BZ151" i="1"/>
  <c r="CH151" i="1"/>
  <c r="CP151" i="1"/>
  <c r="CX151" i="1"/>
  <c r="DF151" i="1"/>
  <c r="DN151" i="1"/>
  <c r="DV151" i="1"/>
  <c r="F152" i="1"/>
  <c r="N152" i="1"/>
  <c r="V152" i="1"/>
  <c r="AD152" i="1"/>
  <c r="AL152" i="1"/>
  <c r="AT152" i="1"/>
  <c r="BB152" i="1"/>
  <c r="BJ152" i="1"/>
  <c r="BR152" i="1"/>
  <c r="BZ152" i="1"/>
  <c r="CH152" i="1"/>
  <c r="CP152" i="1"/>
  <c r="CX152" i="1"/>
  <c r="DF152" i="1"/>
  <c r="DN152" i="1"/>
  <c r="DV152" i="1"/>
  <c r="F153" i="1"/>
  <c r="N153" i="1"/>
  <c r="V153" i="1"/>
  <c r="AD153" i="1"/>
  <c r="AL153" i="1"/>
  <c r="AT153" i="1"/>
  <c r="BB153" i="1"/>
  <c r="BJ153" i="1"/>
  <c r="BR153" i="1"/>
  <c r="BZ153" i="1"/>
  <c r="CH153" i="1"/>
  <c r="CP153" i="1"/>
  <c r="CX153" i="1"/>
  <c r="DF153" i="1"/>
  <c r="DN153" i="1"/>
  <c r="DV153" i="1"/>
  <c r="F154" i="1"/>
  <c r="N154" i="1"/>
  <c r="V154" i="1"/>
  <c r="AD154" i="1"/>
  <c r="AL154" i="1"/>
  <c r="AT154" i="1"/>
  <c r="BB154" i="1"/>
  <c r="BJ154" i="1"/>
  <c r="BR154" i="1"/>
  <c r="BZ154" i="1"/>
  <c r="CH154" i="1"/>
  <c r="CP154" i="1"/>
  <c r="CX154" i="1"/>
  <c r="DF154" i="1"/>
  <c r="DN154" i="1"/>
  <c r="DV154" i="1"/>
  <c r="F155" i="1"/>
  <c r="N155" i="1"/>
  <c r="V155" i="1"/>
  <c r="AD155" i="1"/>
  <c r="AL155" i="1"/>
  <c r="AT155" i="1"/>
  <c r="BB155" i="1"/>
  <c r="BJ155" i="1"/>
  <c r="BR155" i="1"/>
  <c r="BZ155" i="1"/>
  <c r="CH155" i="1"/>
  <c r="CP155" i="1"/>
  <c r="CX155" i="1"/>
  <c r="DF155" i="1"/>
  <c r="DN155" i="1"/>
  <c r="DV155" i="1"/>
  <c r="F156" i="1"/>
  <c r="N156" i="1"/>
  <c r="V156" i="1"/>
  <c r="AD156" i="1"/>
  <c r="AL156" i="1"/>
  <c r="AT156" i="1"/>
  <c r="BB156" i="1"/>
  <c r="BJ156" i="1"/>
  <c r="BR156" i="1"/>
  <c r="BZ156" i="1"/>
  <c r="CH156" i="1"/>
  <c r="CP156" i="1"/>
  <c r="CX156" i="1"/>
  <c r="DF156" i="1"/>
  <c r="DN156" i="1"/>
  <c r="DV156" i="1"/>
  <c r="F157" i="1"/>
  <c r="N157" i="1"/>
  <c r="V157" i="1"/>
  <c r="AD157" i="1"/>
  <c r="AL157" i="1"/>
  <c r="AT157" i="1"/>
  <c r="BB157" i="1"/>
  <c r="BJ157" i="1"/>
  <c r="BR157" i="1"/>
  <c r="BZ157" i="1"/>
  <c r="CH157" i="1"/>
  <c r="CP157" i="1"/>
  <c r="CX157" i="1"/>
  <c r="DF157" i="1"/>
  <c r="DN157" i="1"/>
  <c r="DV157" i="1"/>
  <c r="F158" i="1"/>
  <c r="N158" i="1"/>
  <c r="V158" i="1"/>
  <c r="AD158" i="1"/>
  <c r="AL158" i="1"/>
  <c r="AT158" i="1"/>
  <c r="BB158" i="1"/>
  <c r="BJ158" i="1"/>
  <c r="BR158" i="1"/>
  <c r="BZ158" i="1"/>
  <c r="CH158" i="1"/>
  <c r="CP158" i="1"/>
  <c r="CX158" i="1"/>
  <c r="DF158" i="1"/>
  <c r="DN158" i="1"/>
  <c r="DV158" i="1"/>
  <c r="D159" i="1"/>
  <c r="I159" i="1"/>
  <c r="N159" i="1"/>
  <c r="T159" i="1"/>
  <c r="Y159" i="1"/>
  <c r="AD159" i="1"/>
  <c r="AJ159" i="1"/>
  <c r="AO159" i="1"/>
  <c r="AT159" i="1"/>
  <c r="AZ159" i="1"/>
  <c r="BE159" i="1"/>
  <c r="BJ159" i="1"/>
  <c r="BP159" i="1"/>
  <c r="BU159" i="1"/>
  <c r="BZ159" i="1"/>
  <c r="CF159" i="1"/>
  <c r="CK159" i="1"/>
  <c r="CP159" i="1"/>
  <c r="CV159" i="1"/>
  <c r="DA159" i="1"/>
  <c r="DF159" i="1"/>
  <c r="DL159" i="1"/>
  <c r="DQ159" i="1"/>
  <c r="DV159" i="1"/>
  <c r="C160" i="1"/>
  <c r="G160" i="1"/>
  <c r="K160" i="1"/>
  <c r="O160" i="1"/>
  <c r="S160" i="1"/>
  <c r="W160" i="1"/>
  <c r="AA160" i="1"/>
  <c r="AE160" i="1"/>
  <c r="AI160" i="1"/>
  <c r="AM160" i="1"/>
  <c r="AQ160" i="1"/>
  <c r="AU160" i="1"/>
  <c r="AY160" i="1"/>
  <c r="BC160" i="1"/>
  <c r="BG160" i="1"/>
  <c r="BK160" i="1"/>
  <c r="BO160" i="1"/>
  <c r="BS160" i="1"/>
  <c r="BW160" i="1"/>
  <c r="CA160" i="1"/>
  <c r="CE160" i="1"/>
  <c r="CI160" i="1"/>
  <c r="CM160" i="1"/>
  <c r="CQ160" i="1"/>
  <c r="CU160" i="1"/>
  <c r="CY160" i="1"/>
  <c r="DC160" i="1"/>
  <c r="DG160" i="1"/>
  <c r="DK160" i="1"/>
  <c r="DO160" i="1"/>
  <c r="DS160" i="1"/>
  <c r="DW160" i="1"/>
  <c r="C161" i="1"/>
  <c r="G161" i="1"/>
  <c r="K161" i="1"/>
  <c r="O161" i="1"/>
  <c r="S161" i="1"/>
  <c r="W161" i="1"/>
  <c r="AA161" i="1"/>
  <c r="AE161" i="1"/>
  <c r="AI161" i="1"/>
  <c r="AM161" i="1"/>
  <c r="AQ161" i="1"/>
  <c r="AU161" i="1"/>
  <c r="AY161" i="1"/>
  <c r="BC161" i="1"/>
  <c r="BG161" i="1"/>
  <c r="BK161" i="1"/>
  <c r="BO161" i="1"/>
  <c r="BS161" i="1"/>
  <c r="BW161" i="1"/>
  <c r="CA161" i="1"/>
  <c r="CE161" i="1"/>
  <c r="CI161" i="1"/>
  <c r="CM161" i="1"/>
  <c r="CQ161" i="1"/>
  <c r="CU161" i="1"/>
  <c r="CY161" i="1"/>
  <c r="DC161" i="1"/>
  <c r="DG161" i="1"/>
  <c r="DK161" i="1"/>
  <c r="DO161" i="1"/>
  <c r="DS161" i="1"/>
  <c r="DW161" i="1"/>
  <c r="C162" i="1"/>
  <c r="G162" i="1"/>
  <c r="K162" i="1"/>
  <c r="O162" i="1"/>
  <c r="S162" i="1"/>
  <c r="W162" i="1"/>
  <c r="AA162" i="1"/>
  <c r="AE162" i="1"/>
  <c r="AI162" i="1"/>
  <c r="AM162" i="1"/>
  <c r="AQ162" i="1"/>
  <c r="AU162" i="1"/>
  <c r="AY162" i="1"/>
  <c r="BC162" i="1"/>
  <c r="BG162" i="1"/>
  <c r="BK162" i="1"/>
  <c r="BO162" i="1"/>
  <c r="BS162" i="1"/>
  <c r="BW162" i="1"/>
  <c r="CA162" i="1"/>
  <c r="CE162" i="1"/>
  <c r="CI162" i="1"/>
  <c r="CM162" i="1"/>
  <c r="CQ162" i="1"/>
  <c r="CU162" i="1"/>
  <c r="CY162" i="1"/>
  <c r="DC162" i="1"/>
  <c r="DG162" i="1"/>
  <c r="DK162" i="1"/>
  <c r="DO162" i="1"/>
  <c r="DS162" i="1"/>
  <c r="DW162" i="1"/>
  <c r="C163" i="1"/>
  <c r="G163" i="1"/>
  <c r="K163" i="1"/>
  <c r="O163" i="1"/>
  <c r="S163" i="1"/>
  <c r="W163" i="1"/>
  <c r="AA163" i="1"/>
  <c r="AE163" i="1"/>
  <c r="AI163" i="1"/>
  <c r="AM163" i="1"/>
  <c r="AQ163" i="1"/>
  <c r="AU163" i="1"/>
  <c r="AY163" i="1"/>
  <c r="BC163" i="1"/>
  <c r="BG163" i="1"/>
  <c r="BK163" i="1"/>
  <c r="BO163" i="1"/>
  <c r="BS163" i="1"/>
  <c r="BW163" i="1"/>
  <c r="CA163" i="1"/>
  <c r="CE163" i="1"/>
  <c r="CI163" i="1"/>
  <c r="CM163" i="1"/>
  <c r="CQ163" i="1"/>
  <c r="CU163" i="1"/>
  <c r="CY163" i="1"/>
  <c r="DC163" i="1"/>
  <c r="DG163" i="1"/>
  <c r="DK163" i="1"/>
  <c r="DO163" i="1"/>
  <c r="DS163" i="1"/>
  <c r="DW163" i="1"/>
  <c r="C164" i="1"/>
  <c r="G164" i="1"/>
  <c r="K164" i="1"/>
  <c r="O164" i="1"/>
  <c r="S164" i="1"/>
  <c r="W164" i="1"/>
  <c r="AA164" i="1"/>
  <c r="AE164" i="1"/>
  <c r="AI164" i="1"/>
  <c r="AM164" i="1"/>
  <c r="AQ164" i="1"/>
  <c r="AU164" i="1"/>
  <c r="AY164" i="1"/>
  <c r="BC164" i="1"/>
  <c r="BG164" i="1"/>
  <c r="BK164" i="1"/>
  <c r="BO164" i="1"/>
  <c r="BS164" i="1"/>
  <c r="BW164" i="1"/>
  <c r="CA164" i="1"/>
  <c r="CE164" i="1"/>
  <c r="CI164" i="1"/>
  <c r="CM164" i="1"/>
  <c r="CQ164" i="1"/>
  <c r="CU164" i="1"/>
  <c r="CY164" i="1"/>
  <c r="DC164" i="1"/>
  <c r="DG164" i="1"/>
  <c r="DK164" i="1"/>
  <c r="DO164" i="1"/>
  <c r="DS164" i="1"/>
  <c r="DW164" i="1"/>
  <c r="C165" i="1"/>
  <c r="G165" i="1"/>
  <c r="K165" i="1"/>
  <c r="O165" i="1"/>
  <c r="S165" i="1"/>
  <c r="W165" i="1"/>
  <c r="AA165" i="1"/>
  <c r="AE165" i="1"/>
  <c r="AI165" i="1"/>
  <c r="AM165" i="1"/>
  <c r="AQ165" i="1"/>
  <c r="AU165" i="1"/>
  <c r="AY165" i="1"/>
  <c r="BC165" i="1"/>
  <c r="BG165" i="1"/>
  <c r="BK165" i="1"/>
  <c r="BO165" i="1"/>
  <c r="BS165" i="1"/>
  <c r="BW165" i="1"/>
  <c r="CA165" i="1"/>
  <c r="CE165" i="1"/>
  <c r="CI165" i="1"/>
  <c r="CM165" i="1"/>
  <c r="CQ165" i="1"/>
  <c r="CU165" i="1"/>
  <c r="CY165" i="1"/>
  <c r="DC165" i="1"/>
  <c r="DG165" i="1"/>
  <c r="DK165" i="1"/>
  <c r="DO165" i="1"/>
  <c r="DS165" i="1"/>
  <c r="DW165" i="1"/>
  <c r="C166" i="1"/>
  <c r="G166" i="1"/>
  <c r="K166" i="1"/>
  <c r="O166" i="1"/>
  <c r="S166" i="1"/>
  <c r="W166" i="1"/>
  <c r="AA166" i="1"/>
  <c r="AE166" i="1"/>
  <c r="AI166" i="1"/>
  <c r="AM166" i="1"/>
  <c r="AQ166" i="1"/>
  <c r="AU166" i="1"/>
  <c r="AY166" i="1"/>
  <c r="BC166" i="1"/>
  <c r="BG166" i="1"/>
  <c r="BK166" i="1"/>
  <c r="BO166" i="1"/>
  <c r="BS166" i="1"/>
  <c r="BW166" i="1"/>
  <c r="CA166" i="1"/>
  <c r="CE166" i="1"/>
  <c r="CI166" i="1"/>
  <c r="CM166" i="1"/>
  <c r="CQ166" i="1"/>
  <c r="CU166" i="1"/>
  <c r="CY166" i="1"/>
  <c r="DC166" i="1"/>
  <c r="DG166" i="1"/>
  <c r="DK166" i="1"/>
  <c r="DO166" i="1"/>
  <c r="DS166" i="1"/>
  <c r="DW166" i="1"/>
  <c r="C167" i="1"/>
  <c r="G167" i="1"/>
  <c r="K167" i="1"/>
  <c r="O167" i="1"/>
  <c r="S167" i="1"/>
  <c r="W167" i="1"/>
  <c r="AA167" i="1"/>
  <c r="AE167" i="1"/>
  <c r="AI167" i="1"/>
  <c r="AM167" i="1"/>
  <c r="AQ167" i="1"/>
  <c r="AU167" i="1"/>
  <c r="AY167" i="1"/>
  <c r="BC167" i="1"/>
  <c r="BG167" i="1"/>
  <c r="BK167" i="1"/>
  <c r="BO167" i="1"/>
  <c r="BS167" i="1"/>
  <c r="BW167" i="1"/>
  <c r="CA167" i="1"/>
  <c r="CE167" i="1"/>
  <c r="CI167" i="1"/>
  <c r="CM167" i="1"/>
  <c r="CQ167" i="1"/>
  <c r="CU167" i="1"/>
  <c r="CY167" i="1"/>
  <c r="DC167" i="1"/>
  <c r="DG167" i="1"/>
  <c r="DK167" i="1"/>
  <c r="DO167" i="1"/>
  <c r="DS167" i="1"/>
  <c r="DW167" i="1"/>
  <c r="C168" i="1"/>
  <c r="G168" i="1"/>
  <c r="K168" i="1"/>
  <c r="O168" i="1"/>
  <c r="S168" i="1"/>
  <c r="W168" i="1"/>
  <c r="AA168" i="1"/>
  <c r="AE168" i="1"/>
  <c r="AI168" i="1"/>
  <c r="AM168" i="1"/>
  <c r="AQ168" i="1"/>
  <c r="AU168" i="1"/>
  <c r="AY168" i="1"/>
  <c r="BC168" i="1"/>
  <c r="BG168" i="1"/>
  <c r="BK168" i="1"/>
  <c r="BO168" i="1"/>
  <c r="BS168" i="1"/>
  <c r="BW168" i="1"/>
  <c r="CA168" i="1"/>
  <c r="CE168" i="1"/>
  <c r="CI168" i="1"/>
  <c r="CM168" i="1"/>
  <c r="CQ168" i="1"/>
  <c r="CU168" i="1"/>
  <c r="CY168" i="1"/>
  <c r="DC168" i="1"/>
  <c r="DG168" i="1"/>
  <c r="DK168" i="1"/>
  <c r="DO168" i="1"/>
  <c r="DS168" i="1"/>
  <c r="DW168" i="1"/>
  <c r="C169" i="1"/>
  <c r="G169" i="1"/>
  <c r="K169" i="1"/>
  <c r="O169" i="1"/>
  <c r="S169" i="1"/>
  <c r="W169" i="1"/>
  <c r="AA169" i="1"/>
  <c r="AE169" i="1"/>
  <c r="AI169" i="1"/>
  <c r="AM169" i="1"/>
  <c r="AQ169" i="1"/>
  <c r="AU169" i="1"/>
  <c r="AY169" i="1"/>
  <c r="BC169" i="1"/>
  <c r="BG169" i="1"/>
  <c r="BK169" i="1"/>
  <c r="BO169" i="1"/>
  <c r="BS169" i="1"/>
  <c r="BW169" i="1"/>
  <c r="CA169" i="1"/>
  <c r="CE169" i="1"/>
  <c r="CI169" i="1"/>
  <c r="CM169" i="1"/>
  <c r="CQ169" i="1"/>
  <c r="CU169" i="1"/>
  <c r="CY169" i="1"/>
  <c r="DC169" i="1"/>
  <c r="DG169" i="1"/>
  <c r="DK169" i="1"/>
  <c r="DO169" i="1"/>
  <c r="DS169" i="1"/>
  <c r="DW169" i="1"/>
  <c r="C170" i="1"/>
  <c r="G170" i="1"/>
  <c r="K170" i="1"/>
  <c r="O170" i="1"/>
  <c r="S170" i="1"/>
  <c r="W170" i="1"/>
  <c r="AA170" i="1"/>
  <c r="AE170" i="1"/>
  <c r="AI170" i="1"/>
  <c r="AM170" i="1"/>
  <c r="AQ170" i="1"/>
  <c r="AU170" i="1"/>
  <c r="AY170" i="1"/>
  <c r="BC170" i="1"/>
  <c r="BG170" i="1"/>
  <c r="BK170" i="1"/>
  <c r="BO170" i="1"/>
  <c r="BS170" i="1"/>
  <c r="BW170" i="1"/>
  <c r="CA170" i="1"/>
  <c r="CE170" i="1"/>
  <c r="CI170" i="1"/>
  <c r="CM170" i="1"/>
  <c r="CQ170" i="1"/>
  <c r="CU170" i="1"/>
  <c r="CY170" i="1"/>
  <c r="DC170" i="1"/>
  <c r="DG170" i="1"/>
  <c r="DK170" i="1"/>
  <c r="DO170" i="1"/>
  <c r="DS170" i="1"/>
  <c r="DW170" i="1"/>
  <c r="C171" i="1"/>
  <c r="G171" i="1"/>
  <c r="K171" i="1"/>
  <c r="O171" i="1"/>
  <c r="S171" i="1"/>
  <c r="W171" i="1"/>
  <c r="AA171" i="1"/>
  <c r="AE171" i="1"/>
  <c r="AI171" i="1"/>
  <c r="AM171" i="1"/>
  <c r="AQ171" i="1"/>
  <c r="AU171" i="1"/>
  <c r="AY171" i="1"/>
  <c r="BC171" i="1"/>
  <c r="BG171" i="1"/>
  <c r="BK171" i="1"/>
  <c r="BO171" i="1"/>
  <c r="BS171" i="1"/>
  <c r="BW171" i="1"/>
  <c r="CA171" i="1"/>
  <c r="CE171" i="1"/>
  <c r="CI171" i="1"/>
  <c r="CM171" i="1"/>
  <c r="CQ171" i="1"/>
  <c r="CU171" i="1"/>
  <c r="CY171" i="1"/>
  <c r="DC171" i="1"/>
  <c r="DG171" i="1"/>
  <c r="DK171" i="1"/>
  <c r="DO171" i="1"/>
  <c r="DS171" i="1"/>
  <c r="DW171" i="1"/>
  <c r="C172" i="1"/>
  <c r="G172" i="1"/>
  <c r="K172" i="1"/>
  <c r="O172" i="1"/>
  <c r="S172" i="1"/>
  <c r="W172" i="1"/>
  <c r="AA172" i="1"/>
  <c r="AE172" i="1"/>
  <c r="AI172" i="1"/>
  <c r="AM172" i="1"/>
  <c r="AQ172" i="1"/>
  <c r="AU172" i="1"/>
  <c r="AY172" i="1"/>
  <c r="BC172" i="1"/>
  <c r="BG172" i="1"/>
  <c r="BK172" i="1"/>
  <c r="BO172" i="1"/>
  <c r="BS172" i="1"/>
  <c r="BW172" i="1"/>
  <c r="CA172" i="1"/>
  <c r="CE172" i="1"/>
  <c r="CI172" i="1"/>
  <c r="CM172" i="1"/>
  <c r="CQ172" i="1"/>
  <c r="CU172" i="1"/>
  <c r="CY172" i="1"/>
  <c r="DC172" i="1"/>
  <c r="DG172" i="1"/>
  <c r="DK172" i="1"/>
  <c r="DO172" i="1"/>
  <c r="DS172" i="1"/>
  <c r="DW172" i="1"/>
  <c r="C173" i="1"/>
  <c r="G173" i="1"/>
  <c r="K173" i="1"/>
  <c r="O173" i="1"/>
  <c r="S173" i="1"/>
  <c r="W173" i="1"/>
  <c r="AA173" i="1"/>
  <c r="AE173" i="1"/>
  <c r="AI173" i="1"/>
  <c r="AM173" i="1"/>
  <c r="AQ173" i="1"/>
  <c r="AU173" i="1"/>
  <c r="AY173" i="1"/>
  <c r="BC173" i="1"/>
  <c r="BG173" i="1"/>
  <c r="BK173" i="1"/>
  <c r="BO173" i="1"/>
  <c r="BS173" i="1"/>
  <c r="BW173" i="1"/>
  <c r="CA173" i="1"/>
  <c r="CE173" i="1"/>
  <c r="CI173" i="1"/>
  <c r="CM173" i="1"/>
  <c r="CQ173" i="1"/>
  <c r="CU173" i="1"/>
  <c r="CY173" i="1"/>
  <c r="DC173" i="1"/>
  <c r="DG173" i="1"/>
  <c r="DK173" i="1"/>
  <c r="DO173" i="1"/>
  <c r="DS173" i="1"/>
  <c r="DW173" i="1"/>
  <c r="C174" i="1"/>
  <c r="G174" i="1"/>
  <c r="K174" i="1"/>
  <c r="O174" i="1"/>
  <c r="S174" i="1"/>
  <c r="W174" i="1"/>
  <c r="AA174" i="1"/>
  <c r="AE174" i="1"/>
  <c r="AI174" i="1"/>
  <c r="AM174" i="1"/>
  <c r="AQ174" i="1"/>
  <c r="AU174" i="1"/>
  <c r="AY174" i="1"/>
  <c r="BC174" i="1"/>
  <c r="BG174" i="1"/>
  <c r="BK174" i="1"/>
  <c r="BO174" i="1"/>
  <c r="BS174" i="1"/>
  <c r="BW174" i="1"/>
  <c r="CA174" i="1"/>
  <c r="CE174" i="1"/>
  <c r="CI174" i="1"/>
  <c r="CM174" i="1"/>
  <c r="CQ174" i="1"/>
  <c r="CU174" i="1"/>
  <c r="CY174" i="1"/>
  <c r="DC174" i="1"/>
  <c r="DG174" i="1"/>
  <c r="DK174" i="1"/>
  <c r="DO174" i="1"/>
  <c r="DS174" i="1"/>
  <c r="DW174" i="1"/>
  <c r="C175" i="1"/>
  <c r="G175" i="1"/>
  <c r="K175" i="1"/>
  <c r="O175" i="1"/>
  <c r="S175" i="1"/>
  <c r="W175" i="1"/>
  <c r="AA175" i="1"/>
  <c r="AE175" i="1"/>
  <c r="AI175" i="1"/>
  <c r="AM175" i="1"/>
  <c r="AQ175" i="1"/>
  <c r="AU175" i="1"/>
  <c r="AY175" i="1"/>
  <c r="BC175" i="1"/>
  <c r="BG175" i="1"/>
  <c r="BK175" i="1"/>
  <c r="BO175" i="1"/>
  <c r="BS175" i="1"/>
  <c r="BW175" i="1"/>
  <c r="CA175" i="1"/>
  <c r="CE175" i="1"/>
  <c r="CI175" i="1"/>
  <c r="CM175" i="1"/>
  <c r="CQ175" i="1"/>
  <c r="CU175" i="1"/>
  <c r="CY175" i="1"/>
  <c r="DC175" i="1"/>
  <c r="DG175" i="1"/>
  <c r="DK175" i="1"/>
  <c r="DO175" i="1"/>
  <c r="DS175" i="1"/>
  <c r="DW175" i="1"/>
  <c r="C176" i="1"/>
  <c r="G176" i="1"/>
  <c r="K176" i="1"/>
  <c r="O176" i="1"/>
  <c r="S176" i="1"/>
  <c r="W176" i="1"/>
  <c r="AA176" i="1"/>
  <c r="AE176" i="1"/>
  <c r="AI176" i="1"/>
  <c r="AM176" i="1"/>
  <c r="AQ176" i="1"/>
  <c r="AU176" i="1"/>
  <c r="AY176" i="1"/>
  <c r="BC176" i="1"/>
  <c r="BG176" i="1"/>
  <c r="BK176" i="1"/>
  <c r="BO176" i="1"/>
  <c r="BS176" i="1"/>
  <c r="BW176" i="1"/>
  <c r="CA176" i="1"/>
  <c r="CE176" i="1"/>
  <c r="CI176" i="1"/>
  <c r="CM176" i="1"/>
  <c r="CQ176" i="1"/>
  <c r="CU176" i="1"/>
  <c r="CY176" i="1"/>
  <c r="DC176" i="1"/>
  <c r="DG176" i="1"/>
  <c r="DK176" i="1"/>
  <c r="DO176" i="1"/>
  <c r="DS176" i="1"/>
  <c r="DW176" i="1"/>
  <c r="C177" i="1"/>
  <c r="G177" i="1"/>
  <c r="K177" i="1"/>
  <c r="O177" i="1"/>
  <c r="S177" i="1"/>
  <c r="W177" i="1"/>
  <c r="AA177" i="1"/>
  <c r="AE177" i="1"/>
  <c r="AI177" i="1"/>
  <c r="AM177" i="1"/>
  <c r="AQ177" i="1"/>
  <c r="AU177" i="1"/>
  <c r="AY177" i="1"/>
  <c r="BC177" i="1"/>
  <c r="BG177" i="1"/>
  <c r="BK177" i="1"/>
  <c r="BO177" i="1"/>
  <c r="BS177" i="1"/>
  <c r="BW177" i="1"/>
  <c r="CA177" i="1"/>
  <c r="CE177" i="1"/>
  <c r="CI177" i="1"/>
  <c r="CM177" i="1"/>
  <c r="CQ177" i="1"/>
  <c r="CU177" i="1"/>
  <c r="CY177" i="1"/>
  <c r="DC177" i="1"/>
  <c r="DG177" i="1"/>
  <c r="DK177" i="1"/>
  <c r="DO177" i="1"/>
  <c r="DS177" i="1"/>
  <c r="DW177" i="1"/>
  <c r="C178" i="1"/>
  <c r="G178" i="1"/>
  <c r="K178" i="1"/>
  <c r="O178" i="1"/>
  <c r="S178" i="1"/>
  <c r="W178" i="1"/>
  <c r="AA178" i="1"/>
  <c r="AE178" i="1"/>
  <c r="AI178" i="1"/>
  <c r="AM178" i="1"/>
  <c r="AQ178" i="1"/>
  <c r="AU178" i="1"/>
  <c r="AY178" i="1"/>
  <c r="BC178" i="1"/>
  <c r="BG178" i="1"/>
  <c r="BK178" i="1"/>
  <c r="BO178" i="1"/>
  <c r="BS178" i="1"/>
  <c r="BW178" i="1"/>
  <c r="CA178" i="1"/>
  <c r="CE178" i="1"/>
  <c r="CI178" i="1"/>
  <c r="CM178" i="1"/>
  <c r="CQ178" i="1"/>
  <c r="CU178" i="1"/>
  <c r="CY178" i="1"/>
  <c r="DC178" i="1"/>
  <c r="DG178" i="1"/>
  <c r="DK178" i="1"/>
  <c r="DO178" i="1"/>
  <c r="DS178" i="1"/>
  <c r="DW178" i="1"/>
  <c r="C179" i="1"/>
  <c r="G179" i="1"/>
  <c r="K179" i="1"/>
  <c r="O179" i="1"/>
  <c r="S179" i="1"/>
  <c r="W179" i="1"/>
  <c r="AA179" i="1"/>
  <c r="AE179" i="1"/>
  <c r="AI179" i="1"/>
  <c r="AM179" i="1"/>
  <c r="AQ179" i="1"/>
  <c r="AU179" i="1"/>
  <c r="AY179" i="1"/>
  <c r="BC179" i="1"/>
  <c r="BG179" i="1"/>
  <c r="BK179" i="1"/>
  <c r="BO179" i="1"/>
  <c r="BS179" i="1"/>
  <c r="BW179" i="1"/>
  <c r="CA179" i="1"/>
  <c r="CE179" i="1"/>
  <c r="CI179" i="1"/>
  <c r="CM179" i="1"/>
  <c r="CQ179" i="1"/>
  <c r="CU179" i="1"/>
  <c r="CY179" i="1"/>
  <c r="DC179" i="1"/>
  <c r="DG179" i="1"/>
  <c r="DK179" i="1"/>
  <c r="DO179" i="1"/>
  <c r="DS179" i="1"/>
  <c r="DW179" i="1"/>
  <c r="C180" i="1"/>
  <c r="G180" i="1"/>
  <c r="K180" i="1"/>
  <c r="O180" i="1"/>
  <c r="S180" i="1"/>
  <c r="W180" i="1"/>
  <c r="AA180" i="1"/>
  <c r="AE180" i="1"/>
  <c r="AI180" i="1"/>
  <c r="AM180" i="1"/>
  <c r="AQ180" i="1"/>
  <c r="AU180" i="1"/>
  <c r="AY180" i="1"/>
  <c r="BC180" i="1"/>
  <c r="BG180" i="1"/>
  <c r="BK180" i="1"/>
  <c r="BO180" i="1"/>
  <c r="BS180" i="1"/>
  <c r="BW180" i="1"/>
  <c r="CA180" i="1"/>
  <c r="CE180" i="1"/>
  <c r="CI180" i="1"/>
  <c r="CM180" i="1"/>
  <c r="CQ180" i="1"/>
  <c r="CU180" i="1"/>
  <c r="CY180" i="1"/>
  <c r="DC180" i="1"/>
  <c r="DG180" i="1"/>
  <c r="DK180" i="1"/>
  <c r="DO180" i="1"/>
  <c r="DS180" i="1"/>
  <c r="DW180" i="1"/>
  <c r="C181" i="1"/>
  <c r="G181" i="1"/>
  <c r="K181" i="1"/>
  <c r="O181" i="1"/>
  <c r="S181" i="1"/>
  <c r="W181" i="1"/>
  <c r="AA181" i="1"/>
  <c r="AE181" i="1"/>
  <c r="AI181" i="1"/>
  <c r="AM181" i="1"/>
  <c r="AQ181" i="1"/>
  <c r="AU181" i="1"/>
  <c r="AY181" i="1"/>
  <c r="BC181" i="1"/>
  <c r="BG181" i="1"/>
  <c r="BK181" i="1"/>
  <c r="BO181" i="1"/>
  <c r="BS181" i="1"/>
  <c r="BW181" i="1"/>
  <c r="CA181" i="1"/>
  <c r="CE181" i="1"/>
  <c r="CI181" i="1"/>
  <c r="CM181" i="1"/>
  <c r="CQ181" i="1"/>
  <c r="CU181" i="1"/>
  <c r="CY181" i="1"/>
  <c r="DC181" i="1"/>
  <c r="DG181" i="1"/>
  <c r="DK181" i="1"/>
  <c r="DO181" i="1"/>
  <c r="DS181" i="1"/>
  <c r="DW181" i="1"/>
  <c r="C182" i="1"/>
  <c r="G182" i="1"/>
  <c r="K182" i="1"/>
  <c r="O182" i="1"/>
  <c r="S182" i="1"/>
  <c r="W182" i="1"/>
  <c r="AA182" i="1"/>
  <c r="AE182" i="1"/>
  <c r="AI182" i="1"/>
  <c r="AM182" i="1"/>
  <c r="AQ182" i="1"/>
  <c r="AU182" i="1"/>
  <c r="AY182" i="1"/>
  <c r="BC182" i="1"/>
  <c r="BG182" i="1"/>
  <c r="BK182" i="1"/>
  <c r="BO182" i="1"/>
  <c r="BS182" i="1"/>
  <c r="BW182" i="1"/>
  <c r="CA182" i="1"/>
  <c r="CE182" i="1"/>
  <c r="CI182" i="1"/>
  <c r="CM182" i="1"/>
  <c r="CQ182" i="1"/>
  <c r="CU182" i="1"/>
  <c r="CY182" i="1"/>
  <c r="DC182" i="1"/>
  <c r="DG182" i="1"/>
  <c r="DK182" i="1"/>
  <c r="DO182" i="1"/>
  <c r="DS182" i="1"/>
  <c r="DW182" i="1"/>
  <c r="C183" i="1"/>
  <c r="G183" i="1"/>
  <c r="K183" i="1"/>
  <c r="O183" i="1"/>
  <c r="S183" i="1"/>
  <c r="W183" i="1"/>
  <c r="AA183" i="1"/>
  <c r="AE183" i="1"/>
  <c r="AI183" i="1"/>
  <c r="AM183" i="1"/>
  <c r="AQ183" i="1"/>
  <c r="AU183" i="1"/>
  <c r="AY183" i="1"/>
  <c r="BC183" i="1"/>
  <c r="BG183" i="1"/>
  <c r="BK183" i="1"/>
  <c r="BO183" i="1"/>
  <c r="BS183" i="1"/>
  <c r="BW183" i="1"/>
  <c r="CA183" i="1"/>
  <c r="CE183" i="1"/>
  <c r="CI183" i="1"/>
  <c r="CM183" i="1"/>
  <c r="CQ183" i="1"/>
  <c r="CU183" i="1"/>
  <c r="CY183" i="1"/>
  <c r="DC183" i="1"/>
  <c r="DG183" i="1"/>
  <c r="DK183" i="1"/>
  <c r="DO183" i="1"/>
  <c r="DS183" i="1"/>
  <c r="DW183" i="1"/>
  <c r="C184" i="1"/>
  <c r="G184" i="1"/>
  <c r="K184" i="1"/>
  <c r="O184" i="1"/>
  <c r="S184" i="1"/>
  <c r="W184" i="1"/>
  <c r="AA184" i="1"/>
  <c r="AE184" i="1"/>
  <c r="AI184" i="1"/>
  <c r="AM184" i="1"/>
  <c r="AQ184" i="1"/>
  <c r="AU184" i="1"/>
  <c r="AY184" i="1"/>
  <c r="BC184" i="1"/>
  <c r="BG184" i="1"/>
  <c r="BK184" i="1"/>
  <c r="BO184" i="1"/>
  <c r="BS184" i="1"/>
  <c r="BW184" i="1"/>
  <c r="CA184" i="1"/>
  <c r="CE184" i="1"/>
  <c r="CI184" i="1"/>
  <c r="CM184" i="1"/>
  <c r="CQ184" i="1"/>
  <c r="CU184" i="1"/>
  <c r="CY184" i="1"/>
  <c r="DC184" i="1"/>
  <c r="DG184" i="1"/>
  <c r="DK184" i="1"/>
  <c r="DO184" i="1"/>
  <c r="DS184" i="1"/>
  <c r="DW184" i="1"/>
  <c r="C185" i="1"/>
  <c r="G185" i="1"/>
  <c r="K185" i="1"/>
  <c r="O185" i="1"/>
  <c r="S185" i="1"/>
  <c r="W185" i="1"/>
  <c r="AA185" i="1"/>
  <c r="AE185" i="1"/>
  <c r="AI185" i="1"/>
  <c r="AM185" i="1"/>
  <c r="AQ185" i="1"/>
  <c r="AU185" i="1"/>
  <c r="AY185" i="1"/>
  <c r="BC185" i="1"/>
  <c r="BG185" i="1"/>
  <c r="BK185" i="1"/>
  <c r="BO185" i="1"/>
  <c r="BS185" i="1"/>
  <c r="BW185" i="1"/>
  <c r="CA185" i="1"/>
  <c r="CE185" i="1"/>
  <c r="CI185" i="1"/>
  <c r="CM185" i="1"/>
  <c r="CQ185" i="1"/>
  <c r="CU185" i="1"/>
  <c r="CY185" i="1"/>
  <c r="DC185" i="1"/>
  <c r="DG185" i="1"/>
  <c r="DK185" i="1"/>
  <c r="DO185" i="1"/>
  <c r="DS185" i="1"/>
  <c r="DW185" i="1"/>
  <c r="C186" i="1"/>
  <c r="G186" i="1"/>
  <c r="K186" i="1"/>
  <c r="O186" i="1"/>
  <c r="S186" i="1"/>
  <c r="W186" i="1"/>
  <c r="AA186" i="1"/>
  <c r="AE186" i="1"/>
  <c r="AI186" i="1"/>
  <c r="AM186" i="1"/>
  <c r="AQ186" i="1"/>
  <c r="AU186" i="1"/>
  <c r="AY186" i="1"/>
  <c r="BC186" i="1"/>
  <c r="BG186" i="1"/>
  <c r="BK186" i="1"/>
  <c r="BO186" i="1"/>
  <c r="BS186" i="1"/>
  <c r="BW186" i="1"/>
  <c r="CA186" i="1"/>
  <c r="CE186" i="1"/>
  <c r="CI186" i="1"/>
  <c r="CM186" i="1"/>
  <c r="CQ186" i="1"/>
  <c r="CU186" i="1"/>
  <c r="CY186" i="1"/>
  <c r="DC186" i="1"/>
  <c r="DG186" i="1"/>
  <c r="DK186" i="1"/>
  <c r="DO186" i="1"/>
  <c r="DS186" i="1"/>
  <c r="DW186" i="1"/>
  <c r="C187" i="1"/>
  <c r="G187" i="1"/>
  <c r="K187" i="1"/>
  <c r="O187" i="1"/>
  <c r="S187" i="1"/>
  <c r="W187" i="1"/>
  <c r="AA187" i="1"/>
  <c r="AE187" i="1"/>
  <c r="AI187" i="1"/>
  <c r="AM187" i="1"/>
  <c r="AQ187" i="1"/>
  <c r="AU187" i="1"/>
  <c r="AY187" i="1"/>
  <c r="BC187" i="1"/>
  <c r="BG187" i="1"/>
  <c r="BK187" i="1"/>
  <c r="BO187" i="1"/>
  <c r="BS187" i="1"/>
  <c r="BW187" i="1"/>
  <c r="CA187" i="1"/>
  <c r="CE187" i="1"/>
  <c r="CI187" i="1"/>
  <c r="CM187" i="1"/>
  <c r="CQ187" i="1"/>
  <c r="CU187" i="1"/>
  <c r="CY187" i="1"/>
  <c r="DC187" i="1"/>
  <c r="DG187" i="1"/>
  <c r="DK187" i="1"/>
  <c r="DO187" i="1"/>
  <c r="DS187" i="1"/>
  <c r="DW187" i="1"/>
  <c r="C188" i="1"/>
  <c r="G188" i="1"/>
  <c r="K188" i="1"/>
  <c r="O188" i="1"/>
  <c r="S188" i="1"/>
  <c r="W188" i="1"/>
  <c r="AA188" i="1"/>
  <c r="AE188" i="1"/>
  <c r="AI188" i="1"/>
  <c r="AM188" i="1"/>
  <c r="AQ188" i="1"/>
  <c r="AU188" i="1"/>
  <c r="AY188" i="1"/>
  <c r="BC188" i="1"/>
  <c r="BG188" i="1"/>
  <c r="BK188" i="1"/>
  <c r="BO188" i="1"/>
  <c r="BS188" i="1"/>
  <c r="BW188" i="1"/>
  <c r="CA188" i="1"/>
  <c r="CE188" i="1"/>
  <c r="CI188" i="1"/>
  <c r="CM188" i="1"/>
  <c r="CQ188" i="1"/>
  <c r="CU188" i="1"/>
  <c r="CY188" i="1"/>
  <c r="DC188" i="1"/>
  <c r="DG188" i="1"/>
  <c r="DK188" i="1"/>
  <c r="DO188" i="1"/>
  <c r="DS188" i="1"/>
  <c r="DW188" i="1"/>
  <c r="C189" i="1"/>
  <c r="G189" i="1"/>
  <c r="K189" i="1"/>
  <c r="O189" i="1"/>
  <c r="S189" i="1"/>
  <c r="W189" i="1"/>
  <c r="AA189" i="1"/>
  <c r="AE189" i="1"/>
  <c r="AI189" i="1"/>
  <c r="AM189" i="1"/>
  <c r="AQ189" i="1"/>
  <c r="AU189" i="1"/>
  <c r="AY189" i="1"/>
  <c r="BC189" i="1"/>
  <c r="BG189" i="1"/>
  <c r="BK189" i="1"/>
  <c r="BO189" i="1"/>
  <c r="BS189" i="1"/>
  <c r="BW189" i="1"/>
  <c r="CA189" i="1"/>
  <c r="CE189" i="1"/>
  <c r="CI189" i="1"/>
  <c r="CM189" i="1"/>
  <c r="CQ189" i="1"/>
  <c r="CU189" i="1"/>
  <c r="CY189" i="1"/>
  <c r="DC189" i="1"/>
  <c r="DG189" i="1"/>
  <c r="DK189" i="1"/>
  <c r="DO189" i="1"/>
  <c r="DS189" i="1"/>
  <c r="DW189" i="1"/>
  <c r="C190" i="1"/>
  <c r="G190" i="1"/>
  <c r="K190" i="1"/>
  <c r="O190" i="1"/>
  <c r="S190" i="1"/>
  <c r="W190" i="1"/>
  <c r="AA190" i="1"/>
  <c r="AE190" i="1"/>
  <c r="AI190" i="1"/>
  <c r="AM190" i="1"/>
  <c r="AQ190" i="1"/>
  <c r="AU190" i="1"/>
  <c r="AY190" i="1"/>
  <c r="BC190" i="1"/>
  <c r="BG190" i="1"/>
  <c r="BK190" i="1"/>
  <c r="BO190" i="1"/>
  <c r="BS190" i="1"/>
  <c r="BW190" i="1"/>
  <c r="CA190" i="1"/>
  <c r="CE190" i="1"/>
  <c r="CI190" i="1"/>
  <c r="CM190" i="1"/>
  <c r="CQ190" i="1"/>
  <c r="CU190" i="1"/>
  <c r="CY190" i="1"/>
  <c r="DC190" i="1"/>
  <c r="DG190" i="1"/>
  <c r="DK190" i="1"/>
  <c r="DO190" i="1"/>
  <c r="DS190" i="1"/>
  <c r="DW190" i="1"/>
  <c r="C191" i="1"/>
  <c r="G191" i="1"/>
  <c r="K191" i="1"/>
  <c r="O191" i="1"/>
  <c r="S191" i="1"/>
  <c r="W191" i="1"/>
  <c r="AA191" i="1"/>
  <c r="AE191" i="1"/>
  <c r="AI191" i="1"/>
  <c r="AM191" i="1"/>
  <c r="AQ191" i="1"/>
  <c r="AU191" i="1"/>
  <c r="AY191" i="1"/>
  <c r="BC191" i="1"/>
  <c r="BG191" i="1"/>
  <c r="BK191" i="1"/>
  <c r="BO191" i="1"/>
  <c r="BS191" i="1"/>
  <c r="BW191" i="1"/>
  <c r="CA191" i="1"/>
  <c r="CE191" i="1"/>
  <c r="CI191" i="1"/>
  <c r="CM191" i="1"/>
  <c r="CQ191" i="1"/>
  <c r="CU191" i="1"/>
  <c r="CY191" i="1"/>
  <c r="DC191" i="1"/>
  <c r="DG191" i="1"/>
  <c r="DK191" i="1"/>
  <c r="DO191" i="1"/>
  <c r="DS191" i="1"/>
  <c r="DW191" i="1"/>
  <c r="C192" i="1"/>
  <c r="G192" i="1"/>
  <c r="K192" i="1"/>
  <c r="O192" i="1"/>
  <c r="S192" i="1"/>
  <c r="W192" i="1"/>
  <c r="AA192" i="1"/>
  <c r="AE192" i="1"/>
  <c r="AI192" i="1"/>
  <c r="AM192" i="1"/>
  <c r="AQ192" i="1"/>
  <c r="AU192" i="1"/>
  <c r="AY192" i="1"/>
  <c r="BC192" i="1"/>
  <c r="BG192" i="1"/>
  <c r="BK192" i="1"/>
  <c r="BO192" i="1"/>
  <c r="BS192" i="1"/>
  <c r="BW192" i="1"/>
  <c r="CA192" i="1"/>
  <c r="CE192" i="1"/>
  <c r="CI192" i="1"/>
  <c r="CM192" i="1"/>
  <c r="CQ192" i="1"/>
  <c r="CU192" i="1"/>
  <c r="CY192" i="1"/>
  <c r="DC192" i="1"/>
  <c r="DG192" i="1"/>
  <c r="DK192" i="1"/>
  <c r="DO192" i="1"/>
  <c r="DS192" i="1"/>
  <c r="DW192" i="1"/>
  <c r="C193" i="1"/>
  <c r="G193" i="1"/>
  <c r="K193" i="1"/>
  <c r="O193" i="1"/>
  <c r="S193" i="1"/>
  <c r="W193" i="1"/>
  <c r="AA193" i="1"/>
  <c r="AE193" i="1"/>
  <c r="AI193" i="1"/>
  <c r="AM193" i="1"/>
  <c r="AQ193" i="1"/>
  <c r="AU193" i="1"/>
  <c r="AY193" i="1"/>
  <c r="BC193" i="1"/>
  <c r="BG193" i="1"/>
  <c r="BK193" i="1"/>
  <c r="BO193" i="1"/>
  <c r="BS193" i="1"/>
  <c r="BW193" i="1"/>
  <c r="CA193" i="1"/>
  <c r="CE193" i="1"/>
  <c r="CI193" i="1"/>
  <c r="CM193" i="1"/>
  <c r="CQ193" i="1"/>
  <c r="CU193" i="1"/>
  <c r="CY193" i="1"/>
  <c r="DC193" i="1"/>
  <c r="DG193" i="1"/>
  <c r="DK193" i="1"/>
  <c r="DO193" i="1"/>
  <c r="DS193" i="1"/>
  <c r="DW193" i="1"/>
  <c r="C194" i="1"/>
  <c r="G194" i="1"/>
  <c r="K194" i="1"/>
  <c r="O194" i="1"/>
  <c r="S194" i="1"/>
  <c r="W194" i="1"/>
  <c r="AA194" i="1"/>
  <c r="AE194" i="1"/>
  <c r="AI194" i="1"/>
  <c r="AM194" i="1"/>
  <c r="AQ194" i="1"/>
  <c r="AU194" i="1"/>
  <c r="AY194" i="1"/>
  <c r="BC194" i="1"/>
  <c r="BG194" i="1"/>
  <c r="BK194" i="1"/>
  <c r="BO194" i="1"/>
  <c r="BS194" i="1"/>
  <c r="BW194" i="1"/>
  <c r="CA194" i="1"/>
  <c r="CE194" i="1"/>
  <c r="CI194" i="1"/>
  <c r="CM194" i="1"/>
  <c r="CQ194" i="1"/>
  <c r="CU194" i="1"/>
  <c r="CY194" i="1"/>
  <c r="DC194" i="1"/>
  <c r="DG194" i="1"/>
  <c r="DK194" i="1"/>
  <c r="DO194" i="1"/>
  <c r="DS194" i="1"/>
  <c r="DW194" i="1"/>
  <c r="C195" i="1"/>
  <c r="G195" i="1"/>
  <c r="K195" i="1"/>
  <c r="O195" i="1"/>
  <c r="S195" i="1"/>
  <c r="W195" i="1"/>
  <c r="AA195" i="1"/>
  <c r="AE195" i="1"/>
  <c r="AI195" i="1"/>
  <c r="AM195" i="1"/>
  <c r="AQ195" i="1"/>
  <c r="AU195" i="1"/>
  <c r="AY195" i="1"/>
  <c r="BC195" i="1"/>
  <c r="BG195" i="1"/>
  <c r="BK195" i="1"/>
  <c r="BO195" i="1"/>
  <c r="BS195" i="1"/>
  <c r="BW195" i="1"/>
  <c r="CA195" i="1"/>
  <c r="CE195" i="1"/>
  <c r="CI195" i="1"/>
  <c r="CM195" i="1"/>
  <c r="CQ195" i="1"/>
  <c r="CU195" i="1"/>
  <c r="CY195" i="1"/>
  <c r="DC195" i="1"/>
  <c r="DG195" i="1"/>
  <c r="DK195" i="1"/>
  <c r="DO195" i="1"/>
  <c r="DS195" i="1"/>
  <c r="DW195" i="1"/>
  <c r="C196" i="1"/>
  <c r="G196" i="1"/>
  <c r="K196" i="1"/>
  <c r="O196" i="1"/>
  <c r="S196" i="1"/>
  <c r="W196" i="1"/>
  <c r="AA196" i="1"/>
  <c r="AE196" i="1"/>
  <c r="AI196" i="1"/>
  <c r="AM196" i="1"/>
  <c r="AQ196" i="1"/>
  <c r="AU196" i="1"/>
  <c r="AY196" i="1"/>
  <c r="BC196" i="1"/>
  <c r="BG196" i="1"/>
  <c r="BK196" i="1"/>
  <c r="BO196" i="1"/>
  <c r="BS196" i="1"/>
  <c r="BW196" i="1"/>
  <c r="CA196" i="1"/>
  <c r="CE196" i="1"/>
  <c r="CI196" i="1"/>
  <c r="CM196" i="1"/>
  <c r="CQ196" i="1"/>
  <c r="CU196" i="1"/>
  <c r="CY196" i="1"/>
  <c r="DC196" i="1"/>
  <c r="DG196" i="1"/>
  <c r="DK196" i="1"/>
  <c r="DO196" i="1"/>
  <c r="DS196" i="1"/>
  <c r="DW196" i="1"/>
  <c r="C197" i="1"/>
  <c r="G197" i="1"/>
  <c r="K197" i="1"/>
  <c r="O197" i="1"/>
  <c r="S197" i="1"/>
  <c r="W197" i="1"/>
  <c r="AA197" i="1"/>
  <c r="AE197" i="1"/>
  <c r="AI197" i="1"/>
  <c r="AM197" i="1"/>
  <c r="AQ197" i="1"/>
  <c r="AU197" i="1"/>
  <c r="AY197" i="1"/>
  <c r="BC197" i="1"/>
  <c r="BG197" i="1"/>
  <c r="BK197" i="1"/>
  <c r="BO197" i="1"/>
  <c r="BS197" i="1"/>
  <c r="BW197" i="1"/>
  <c r="CA197" i="1"/>
  <c r="CE197" i="1"/>
  <c r="CI197" i="1"/>
  <c r="CM197" i="1"/>
  <c r="CQ197" i="1"/>
  <c r="CU197" i="1"/>
  <c r="CY197" i="1"/>
  <c r="DC197" i="1"/>
  <c r="DG197" i="1"/>
  <c r="DK197" i="1"/>
  <c r="DO197" i="1"/>
  <c r="DS197" i="1"/>
  <c r="DW197" i="1"/>
  <c r="C198" i="1"/>
  <c r="G198" i="1"/>
  <c r="K198" i="1"/>
  <c r="O198" i="1"/>
  <c r="S198" i="1"/>
  <c r="W198" i="1"/>
  <c r="AA198" i="1"/>
  <c r="AE198" i="1"/>
  <c r="AI198" i="1"/>
  <c r="AM198" i="1"/>
  <c r="AQ198" i="1"/>
  <c r="AU198" i="1"/>
  <c r="AY198" i="1"/>
  <c r="BC198" i="1"/>
  <c r="BG198" i="1"/>
  <c r="BK198" i="1"/>
  <c r="BO198" i="1"/>
  <c r="BS198" i="1"/>
  <c r="BW198" i="1"/>
  <c r="CA198" i="1"/>
  <c r="CE198" i="1"/>
  <c r="CI198" i="1"/>
  <c r="CM198" i="1"/>
  <c r="CQ198" i="1"/>
  <c r="CU198" i="1"/>
  <c r="CY198" i="1"/>
  <c r="DC198" i="1"/>
  <c r="DG198" i="1"/>
  <c r="DK198" i="1"/>
  <c r="DO198" i="1"/>
  <c r="DS198" i="1"/>
  <c r="DW198" i="1"/>
  <c r="C199" i="1"/>
  <c r="G199" i="1"/>
  <c r="K199" i="1"/>
  <c r="O199" i="1"/>
  <c r="S199" i="1"/>
  <c r="W199" i="1"/>
  <c r="AA199" i="1"/>
  <c r="AE199" i="1"/>
  <c r="AI199" i="1"/>
  <c r="AM199" i="1"/>
  <c r="AQ199" i="1"/>
  <c r="AU199" i="1"/>
  <c r="AY199" i="1"/>
  <c r="BC199" i="1"/>
  <c r="BG199" i="1"/>
  <c r="BK199" i="1"/>
  <c r="BO199" i="1"/>
  <c r="BS199" i="1"/>
  <c r="BW199" i="1"/>
  <c r="CA199" i="1"/>
  <c r="CE199" i="1"/>
  <c r="CI199" i="1"/>
  <c r="CM199" i="1"/>
  <c r="CQ199" i="1"/>
  <c r="CU199" i="1"/>
  <c r="CY199" i="1"/>
  <c r="DC199" i="1"/>
  <c r="DG199" i="1"/>
  <c r="DK199" i="1"/>
  <c r="DO199" i="1"/>
  <c r="DS199" i="1"/>
  <c r="DW199" i="1"/>
  <c r="C200" i="1"/>
  <c r="G200" i="1"/>
  <c r="K200" i="1"/>
  <c r="O200" i="1"/>
  <c r="S200" i="1"/>
  <c r="W200" i="1"/>
  <c r="AA200" i="1"/>
  <c r="AE200" i="1"/>
  <c r="AI200" i="1"/>
  <c r="AM200" i="1"/>
  <c r="AQ200" i="1"/>
  <c r="AU200" i="1"/>
  <c r="AY200" i="1"/>
  <c r="BC200" i="1"/>
  <c r="BG200" i="1"/>
  <c r="BK200" i="1"/>
  <c r="BO200" i="1"/>
  <c r="BS200" i="1"/>
  <c r="BW200" i="1"/>
  <c r="CA200" i="1"/>
  <c r="CE200" i="1"/>
  <c r="CI200" i="1"/>
  <c r="CM200" i="1"/>
  <c r="CQ200" i="1"/>
  <c r="CU200" i="1"/>
  <c r="CY200" i="1"/>
  <c r="DC200" i="1"/>
  <c r="DG200" i="1"/>
  <c r="DK200" i="1"/>
  <c r="DO200" i="1"/>
  <c r="DS200" i="1"/>
  <c r="DW200" i="1"/>
  <c r="C201" i="1"/>
  <c r="G201" i="1"/>
  <c r="K201" i="1"/>
  <c r="O201" i="1"/>
  <c r="S201" i="1"/>
  <c r="W201" i="1"/>
  <c r="AA201" i="1"/>
  <c r="AE201" i="1"/>
  <c r="AI201" i="1"/>
  <c r="AM201" i="1"/>
  <c r="AQ201" i="1"/>
  <c r="AU201" i="1"/>
  <c r="AY201" i="1"/>
  <c r="BC201" i="1"/>
  <c r="BG201" i="1"/>
  <c r="BK201" i="1"/>
  <c r="BO201" i="1"/>
  <c r="BS201" i="1"/>
  <c r="BW201" i="1"/>
  <c r="CA201" i="1"/>
  <c r="CE201" i="1"/>
  <c r="CI201" i="1"/>
  <c r="CM201" i="1"/>
  <c r="CQ201" i="1"/>
  <c r="CU201" i="1"/>
  <c r="CY201" i="1"/>
  <c r="DC201" i="1"/>
  <c r="DG201" i="1"/>
  <c r="DK201" i="1"/>
  <c r="DO201" i="1"/>
  <c r="DS201" i="1"/>
  <c r="DW201" i="1"/>
  <c r="C202" i="1"/>
  <c r="G202" i="1"/>
  <c r="K202" i="1"/>
  <c r="O202" i="1"/>
  <c r="S202" i="1"/>
  <c r="W202" i="1"/>
  <c r="AA202" i="1"/>
  <c r="AE202" i="1"/>
  <c r="AI202" i="1"/>
  <c r="AM202" i="1"/>
  <c r="AQ202" i="1"/>
  <c r="AU202" i="1"/>
  <c r="AY202" i="1"/>
  <c r="BC202" i="1"/>
  <c r="BG202" i="1"/>
  <c r="BK202" i="1"/>
  <c r="BO202" i="1"/>
  <c r="BS202" i="1"/>
  <c r="BW202" i="1"/>
  <c r="CA202" i="1"/>
  <c r="CE202" i="1"/>
  <c r="CI202" i="1"/>
  <c r="CM202" i="1"/>
  <c r="CQ202" i="1"/>
  <c r="CU202" i="1"/>
  <c r="CY202" i="1"/>
  <c r="DC202" i="1"/>
  <c r="DG202" i="1"/>
  <c r="DK202" i="1"/>
  <c r="DO202" i="1"/>
  <c r="DS202" i="1"/>
  <c r="DW202" i="1"/>
  <c r="C203" i="1"/>
  <c r="G203" i="1"/>
  <c r="K203" i="1"/>
  <c r="O203" i="1"/>
  <c r="S203" i="1"/>
  <c r="W203" i="1"/>
  <c r="AA203" i="1"/>
  <c r="AE203" i="1"/>
  <c r="AI203" i="1"/>
  <c r="AM203" i="1"/>
  <c r="AQ203" i="1"/>
  <c r="AU203" i="1"/>
  <c r="AY203" i="1"/>
  <c r="BC203" i="1"/>
  <c r="BG203" i="1"/>
  <c r="BK203" i="1"/>
  <c r="BO203" i="1"/>
  <c r="BS203" i="1"/>
  <c r="BW203" i="1"/>
  <c r="CA203" i="1"/>
  <c r="CE203" i="1"/>
  <c r="CI203" i="1"/>
  <c r="CM203" i="1"/>
  <c r="CQ203" i="1"/>
  <c r="CU203" i="1"/>
  <c r="CY203" i="1"/>
  <c r="DC203" i="1"/>
  <c r="DG203" i="1"/>
  <c r="DK203" i="1"/>
  <c r="DO203" i="1"/>
  <c r="DS203" i="1"/>
  <c r="DW203" i="1"/>
  <c r="C204" i="1"/>
  <c r="G204" i="1"/>
  <c r="K204" i="1"/>
  <c r="O204" i="1"/>
  <c r="S204" i="1"/>
  <c r="W204" i="1"/>
  <c r="AA204" i="1"/>
  <c r="AE204" i="1"/>
  <c r="AI204" i="1"/>
  <c r="AM204" i="1"/>
  <c r="AQ204" i="1"/>
  <c r="AU204" i="1"/>
  <c r="AY204" i="1"/>
  <c r="BC204" i="1"/>
  <c r="BG204" i="1"/>
  <c r="BK204" i="1"/>
  <c r="BO204" i="1"/>
  <c r="BS204" i="1"/>
  <c r="BW204" i="1"/>
  <c r="CA204" i="1"/>
  <c r="CE204" i="1"/>
  <c r="CI204" i="1"/>
  <c r="CM204" i="1"/>
  <c r="CQ204" i="1"/>
  <c r="CU204" i="1"/>
  <c r="CY204" i="1"/>
  <c r="DC204" i="1"/>
  <c r="DG204" i="1"/>
  <c r="DK204" i="1"/>
  <c r="DO204" i="1"/>
  <c r="DS204" i="1"/>
  <c r="DW204" i="1"/>
  <c r="C205" i="1"/>
  <c r="G205" i="1"/>
  <c r="K205" i="1"/>
  <c r="O205" i="1"/>
  <c r="S205" i="1"/>
  <c r="W205" i="1"/>
  <c r="AA205" i="1"/>
  <c r="AE205" i="1"/>
  <c r="AI205" i="1"/>
  <c r="AM205" i="1"/>
  <c r="AQ205" i="1"/>
  <c r="AU205" i="1"/>
  <c r="AY205" i="1"/>
  <c r="BC205" i="1"/>
  <c r="BG205" i="1"/>
  <c r="BK205" i="1"/>
  <c r="BO205" i="1"/>
  <c r="BS205" i="1"/>
  <c r="BW205" i="1"/>
  <c r="CA205" i="1"/>
  <c r="CE205" i="1"/>
  <c r="CI205" i="1"/>
  <c r="CM205" i="1"/>
  <c r="CQ205" i="1"/>
  <c r="CU205" i="1"/>
  <c r="CY205" i="1"/>
  <c r="DC205" i="1"/>
  <c r="DG205" i="1"/>
  <c r="DK205" i="1"/>
  <c r="DO205" i="1"/>
  <c r="DS205" i="1"/>
  <c r="DW205" i="1"/>
  <c r="C206" i="1"/>
  <c r="G206" i="1"/>
  <c r="K206" i="1"/>
  <c r="O206" i="1"/>
  <c r="S206" i="1"/>
  <c r="W206" i="1"/>
  <c r="AA206" i="1"/>
  <c r="AE206" i="1"/>
  <c r="AI206" i="1"/>
  <c r="AM206" i="1"/>
  <c r="AQ206" i="1"/>
  <c r="AU206" i="1"/>
  <c r="AY206" i="1"/>
  <c r="BC206" i="1"/>
  <c r="BG206" i="1"/>
  <c r="BK206" i="1"/>
  <c r="BO206" i="1"/>
  <c r="BS206" i="1"/>
  <c r="BW206" i="1"/>
  <c r="CA206" i="1"/>
  <c r="CE206" i="1"/>
  <c r="CI206" i="1"/>
  <c r="CM206" i="1"/>
  <c r="CQ206" i="1"/>
  <c r="CU206" i="1"/>
  <c r="CY206" i="1"/>
  <c r="DC206" i="1"/>
  <c r="DG206" i="1"/>
  <c r="DK206" i="1"/>
  <c r="DO206" i="1"/>
  <c r="DS206" i="1"/>
  <c r="DW206" i="1"/>
  <c r="C207" i="1"/>
  <c r="G207" i="1"/>
  <c r="K207" i="1"/>
  <c r="O207" i="1"/>
  <c r="S207" i="1"/>
  <c r="W207" i="1"/>
  <c r="AA207" i="1"/>
  <c r="AE207" i="1"/>
  <c r="AI207" i="1"/>
  <c r="AM207" i="1"/>
  <c r="AQ207" i="1"/>
  <c r="AU207" i="1"/>
  <c r="AY207" i="1"/>
  <c r="BC207" i="1"/>
  <c r="BG207" i="1"/>
  <c r="BK207" i="1"/>
  <c r="BO207" i="1"/>
  <c r="BS207" i="1"/>
  <c r="BW207" i="1"/>
  <c r="CA207" i="1"/>
  <c r="CE207" i="1"/>
  <c r="CI207" i="1"/>
  <c r="CM207" i="1"/>
  <c r="CQ207" i="1"/>
  <c r="CU207" i="1"/>
  <c r="CY207" i="1"/>
  <c r="DC207" i="1"/>
  <c r="DG207" i="1"/>
  <c r="DK207" i="1"/>
  <c r="DO207" i="1"/>
  <c r="DS207" i="1"/>
  <c r="DW207" i="1"/>
  <c r="C208" i="1"/>
  <c r="G208" i="1"/>
  <c r="K208" i="1"/>
  <c r="O208" i="1"/>
  <c r="S208" i="1"/>
  <c r="W208" i="1"/>
  <c r="AA208" i="1"/>
  <c r="AE208" i="1"/>
  <c r="AI208" i="1"/>
  <c r="AM208" i="1"/>
  <c r="AQ208" i="1"/>
  <c r="AU208" i="1"/>
  <c r="AY208" i="1"/>
  <c r="BC208" i="1"/>
  <c r="BG208" i="1"/>
  <c r="BK208" i="1"/>
  <c r="BO208" i="1"/>
  <c r="BS208" i="1"/>
  <c r="BW208" i="1"/>
  <c r="CA208" i="1"/>
  <c r="CE208" i="1"/>
  <c r="CI208" i="1"/>
  <c r="CM208" i="1"/>
  <c r="CQ208" i="1"/>
  <c r="CU208" i="1"/>
  <c r="CY208" i="1"/>
  <c r="DC208" i="1"/>
  <c r="DG208" i="1"/>
  <c r="DK208" i="1"/>
  <c r="DO208" i="1"/>
  <c r="DS208" i="1"/>
  <c r="DW208" i="1"/>
  <c r="C209" i="1"/>
  <c r="G209" i="1"/>
  <c r="K209" i="1"/>
  <c r="O209" i="1"/>
  <c r="S209" i="1"/>
  <c r="W209" i="1"/>
  <c r="AA209" i="1"/>
  <c r="AE209" i="1"/>
  <c r="AI209" i="1"/>
  <c r="AM209" i="1"/>
  <c r="AQ209" i="1"/>
  <c r="AU209" i="1"/>
  <c r="AY209" i="1"/>
  <c r="BC209" i="1"/>
  <c r="BG209" i="1"/>
  <c r="BK209" i="1"/>
  <c r="BO209" i="1"/>
  <c r="BS209" i="1"/>
  <c r="BW209" i="1"/>
  <c r="CA209" i="1"/>
  <c r="CE209" i="1"/>
  <c r="CI209" i="1"/>
  <c r="CM209" i="1"/>
  <c r="CQ209" i="1"/>
  <c r="CU209" i="1"/>
  <c r="CY209" i="1"/>
  <c r="DC209" i="1"/>
  <c r="DG209" i="1"/>
  <c r="DK209" i="1"/>
  <c r="DO209" i="1"/>
  <c r="DS209" i="1"/>
  <c r="DW209" i="1"/>
  <c r="C210" i="1"/>
  <c r="G210" i="1"/>
  <c r="K210" i="1"/>
  <c r="O210" i="1"/>
  <c r="S210" i="1"/>
  <c r="W210" i="1"/>
  <c r="AA210" i="1"/>
  <c r="AE210" i="1"/>
  <c r="AI210" i="1"/>
  <c r="AM210" i="1"/>
  <c r="AQ210" i="1"/>
  <c r="AU210" i="1"/>
  <c r="AY210" i="1"/>
  <c r="BC210" i="1"/>
  <c r="BG210" i="1"/>
  <c r="BK210" i="1"/>
  <c r="BO210" i="1"/>
  <c r="BS210" i="1"/>
  <c r="BW210" i="1"/>
  <c r="CA210" i="1"/>
  <c r="CE210" i="1"/>
  <c r="CI210" i="1"/>
  <c r="CM210" i="1"/>
  <c r="CQ210" i="1"/>
  <c r="CU210" i="1"/>
  <c r="CY210" i="1"/>
  <c r="DC210" i="1"/>
  <c r="DG210" i="1"/>
  <c r="DK210" i="1"/>
  <c r="DO210" i="1"/>
  <c r="DS210" i="1"/>
  <c r="DW210" i="1"/>
  <c r="C211" i="1"/>
  <c r="G211" i="1"/>
  <c r="K211" i="1"/>
  <c r="O211" i="1"/>
  <c r="S211" i="1"/>
  <c r="W211" i="1"/>
  <c r="AA211" i="1"/>
  <c r="AE211" i="1"/>
  <c r="AI211" i="1"/>
  <c r="AM211" i="1"/>
  <c r="AQ211" i="1"/>
  <c r="AU211" i="1"/>
  <c r="AY211" i="1"/>
  <c r="BC211" i="1"/>
  <c r="BG211" i="1"/>
  <c r="BK211" i="1"/>
  <c r="BO211" i="1"/>
  <c r="BS211" i="1"/>
  <c r="BW211" i="1"/>
  <c r="CA211" i="1"/>
  <c r="CE211" i="1"/>
  <c r="CI211" i="1"/>
  <c r="CM211" i="1"/>
  <c r="CQ211" i="1"/>
  <c r="CU211" i="1"/>
  <c r="CY211" i="1"/>
  <c r="DC211" i="1"/>
  <c r="DG211" i="1"/>
  <c r="DK211" i="1"/>
  <c r="DO211" i="1"/>
  <c r="DS211" i="1"/>
  <c r="DW211" i="1"/>
  <c r="C212" i="1"/>
  <c r="G212" i="1"/>
  <c r="K212" i="1"/>
  <c r="O212" i="1"/>
  <c r="S212" i="1"/>
  <c r="W212" i="1"/>
  <c r="AA212" i="1"/>
  <c r="AE212" i="1"/>
  <c r="AI212" i="1"/>
  <c r="AM212" i="1"/>
  <c r="AQ212" i="1"/>
  <c r="AU212" i="1"/>
  <c r="AY212" i="1"/>
  <c r="BC212" i="1"/>
  <c r="BG212" i="1"/>
  <c r="BK212" i="1"/>
  <c r="BO212" i="1"/>
  <c r="BS212" i="1"/>
  <c r="BW212" i="1"/>
  <c r="CA212" i="1"/>
  <c r="CE212" i="1"/>
  <c r="CI212" i="1"/>
  <c r="CM212" i="1"/>
  <c r="CQ212" i="1"/>
  <c r="CU212" i="1"/>
  <c r="CY212" i="1"/>
  <c r="DC212" i="1"/>
  <c r="DG212" i="1"/>
  <c r="DK212" i="1"/>
  <c r="DO212" i="1"/>
  <c r="DS212" i="1"/>
  <c r="DW212" i="1"/>
  <c r="C213" i="1"/>
  <c r="G213" i="1"/>
  <c r="K213" i="1"/>
  <c r="O213" i="1"/>
  <c r="S213" i="1"/>
  <c r="W213" i="1"/>
  <c r="AA213" i="1"/>
  <c r="AE213" i="1"/>
  <c r="AI213" i="1"/>
  <c r="AM213" i="1"/>
  <c r="AQ213" i="1"/>
  <c r="AU213" i="1"/>
  <c r="AY213" i="1"/>
  <c r="BC213" i="1"/>
  <c r="BG213" i="1"/>
  <c r="BK213" i="1"/>
  <c r="BO213" i="1"/>
  <c r="BS213" i="1"/>
  <c r="BW213" i="1"/>
  <c r="CA213" i="1"/>
  <c r="CE213" i="1"/>
  <c r="CI213" i="1"/>
  <c r="CM213" i="1"/>
  <c r="CQ213" i="1"/>
  <c r="CU213" i="1"/>
  <c r="CY213" i="1"/>
  <c r="DC213" i="1"/>
  <c r="DG213" i="1"/>
  <c r="DK213" i="1"/>
  <c r="DO213" i="1"/>
  <c r="DS213" i="1"/>
  <c r="DW213" i="1"/>
  <c r="C214" i="1"/>
  <c r="G214" i="1"/>
  <c r="K214" i="1"/>
  <c r="O214" i="1"/>
  <c r="S214" i="1"/>
  <c r="W214" i="1"/>
  <c r="AA214" i="1"/>
  <c r="AE214" i="1"/>
  <c r="AI214" i="1"/>
  <c r="AM214" i="1"/>
  <c r="AQ214" i="1"/>
  <c r="AU214" i="1"/>
  <c r="AY214" i="1"/>
  <c r="BC214" i="1"/>
  <c r="BG214" i="1"/>
  <c r="BK214" i="1"/>
  <c r="BO214" i="1"/>
  <c r="BS214" i="1"/>
  <c r="BW214" i="1"/>
  <c r="CA214" i="1"/>
  <c r="CE214" i="1"/>
  <c r="CI214" i="1"/>
  <c r="CM214" i="1"/>
  <c r="CQ214" i="1"/>
  <c r="CU214" i="1"/>
  <c r="CY214" i="1"/>
  <c r="DC214" i="1"/>
  <c r="DG214" i="1"/>
  <c r="DK214" i="1"/>
  <c r="DO214" i="1"/>
  <c r="DS214" i="1"/>
  <c r="DW214" i="1"/>
  <c r="C215" i="1"/>
  <c r="G215" i="1"/>
  <c r="K215" i="1"/>
  <c r="O215" i="1"/>
  <c r="S215" i="1"/>
  <c r="W215" i="1"/>
  <c r="AA215" i="1"/>
  <c r="AE215" i="1"/>
  <c r="AI215" i="1"/>
  <c r="AM215" i="1"/>
  <c r="AQ215" i="1"/>
  <c r="AU215" i="1"/>
  <c r="AY215" i="1"/>
  <c r="BC215" i="1"/>
  <c r="BG215" i="1"/>
  <c r="BK215" i="1"/>
  <c r="BO215" i="1"/>
  <c r="BS215" i="1"/>
  <c r="BW215" i="1"/>
  <c r="CA215" i="1"/>
  <c r="CE215" i="1"/>
  <c r="CI215" i="1"/>
  <c r="CM215" i="1"/>
  <c r="CQ215" i="1"/>
  <c r="CU215" i="1"/>
  <c r="CY215" i="1"/>
  <c r="DC215" i="1"/>
  <c r="DG215" i="1"/>
  <c r="DK215" i="1"/>
  <c r="DO215" i="1"/>
  <c r="DS215" i="1"/>
  <c r="DW215" i="1"/>
  <c r="C216" i="1"/>
  <c r="G216" i="1"/>
  <c r="K216" i="1"/>
  <c r="O216" i="1"/>
  <c r="S216" i="1"/>
  <c r="W216" i="1"/>
  <c r="AA216" i="1"/>
  <c r="AE216" i="1"/>
  <c r="AI216" i="1"/>
  <c r="AM216" i="1"/>
  <c r="AQ216" i="1"/>
  <c r="AU216" i="1"/>
  <c r="AY216" i="1"/>
  <c r="BC216" i="1"/>
  <c r="BG216" i="1"/>
  <c r="BK216" i="1"/>
  <c r="BO216" i="1"/>
  <c r="BS216" i="1"/>
  <c r="BW216" i="1"/>
  <c r="CA216" i="1"/>
  <c r="CE216" i="1"/>
  <c r="CI216" i="1"/>
  <c r="CM216" i="1"/>
  <c r="CQ216" i="1"/>
  <c r="CU216" i="1"/>
  <c r="CY216" i="1"/>
  <c r="DC216" i="1"/>
  <c r="DG216" i="1"/>
  <c r="DK216" i="1"/>
  <c r="DO216" i="1"/>
  <c r="DS216" i="1"/>
  <c r="DW216" i="1"/>
  <c r="C217" i="1"/>
  <c r="G217" i="1"/>
  <c r="K217" i="1"/>
  <c r="O217" i="1"/>
  <c r="S217" i="1"/>
  <c r="W217" i="1"/>
  <c r="AA217" i="1"/>
  <c r="AE217" i="1"/>
  <c r="AI217" i="1"/>
  <c r="AM217" i="1"/>
  <c r="AQ217" i="1"/>
  <c r="AU217" i="1"/>
  <c r="AY217" i="1"/>
  <c r="BC217" i="1"/>
  <c r="BG217" i="1"/>
  <c r="BK217" i="1"/>
  <c r="BO217" i="1"/>
  <c r="BS217" i="1"/>
  <c r="BW217" i="1"/>
  <c r="CA217" i="1"/>
  <c r="CE217" i="1"/>
  <c r="CI217" i="1"/>
  <c r="CM217" i="1"/>
  <c r="CQ217" i="1"/>
  <c r="CU217" i="1"/>
  <c r="CY217" i="1"/>
  <c r="DC217" i="1"/>
  <c r="DG217" i="1"/>
  <c r="DK217" i="1"/>
  <c r="DO217" i="1"/>
  <c r="DS217" i="1"/>
  <c r="DW217" i="1"/>
  <c r="C218" i="1"/>
  <c r="G218" i="1"/>
  <c r="K218" i="1"/>
  <c r="O218" i="1"/>
  <c r="S218" i="1"/>
  <c r="W218" i="1"/>
  <c r="AA218" i="1"/>
  <c r="AE218" i="1"/>
  <c r="AI218" i="1"/>
  <c r="AM218" i="1"/>
  <c r="AQ218" i="1"/>
  <c r="AU218" i="1"/>
  <c r="AY218" i="1"/>
  <c r="BC218" i="1"/>
  <c r="BG218" i="1"/>
  <c r="BK218" i="1"/>
  <c r="BO218" i="1"/>
  <c r="BS218" i="1"/>
  <c r="BW218" i="1"/>
  <c r="CA218" i="1"/>
  <c r="CE218" i="1"/>
  <c r="CI218" i="1"/>
  <c r="CM218" i="1"/>
  <c r="CQ218" i="1"/>
  <c r="CU218" i="1"/>
  <c r="CY218" i="1"/>
  <c r="DC218" i="1"/>
  <c r="DG218" i="1"/>
  <c r="DK218" i="1"/>
  <c r="DO218" i="1"/>
  <c r="DS218" i="1"/>
  <c r="DW218" i="1"/>
  <c r="C219" i="1"/>
  <c r="G219" i="1"/>
  <c r="K219" i="1"/>
  <c r="O219" i="1"/>
  <c r="S219" i="1"/>
  <c r="W219" i="1"/>
  <c r="AA219" i="1"/>
  <c r="AE219" i="1"/>
  <c r="AI219" i="1"/>
  <c r="AM219" i="1"/>
  <c r="AQ219" i="1"/>
  <c r="AU219" i="1"/>
  <c r="AY219" i="1"/>
  <c r="BC219" i="1"/>
  <c r="BG219" i="1"/>
  <c r="BK219" i="1"/>
  <c r="BO219" i="1"/>
  <c r="BS219" i="1"/>
  <c r="BW219" i="1"/>
  <c r="CA219" i="1"/>
  <c r="CE219" i="1"/>
  <c r="CI219" i="1"/>
  <c r="CM219" i="1"/>
  <c r="CQ219" i="1"/>
  <c r="CU219" i="1"/>
  <c r="CY219" i="1"/>
  <c r="DC219" i="1"/>
  <c r="DG219" i="1"/>
  <c r="DK219" i="1"/>
  <c r="DO219" i="1"/>
  <c r="DS219" i="1"/>
  <c r="DW219" i="1"/>
  <c r="C220" i="1"/>
  <c r="G220" i="1"/>
  <c r="K220" i="1"/>
  <c r="O220" i="1"/>
  <c r="S220" i="1"/>
  <c r="W220" i="1"/>
  <c r="AA220" i="1"/>
  <c r="AE220" i="1"/>
  <c r="AI220" i="1"/>
  <c r="AM220" i="1"/>
  <c r="AQ220" i="1"/>
  <c r="AU220" i="1"/>
  <c r="AY220" i="1"/>
  <c r="BC220" i="1"/>
  <c r="BG220" i="1"/>
  <c r="BK220" i="1"/>
  <c r="BO220" i="1"/>
  <c r="BS220" i="1"/>
  <c r="BW220" i="1"/>
  <c r="CA220" i="1"/>
  <c r="CE220" i="1"/>
  <c r="CI220" i="1"/>
  <c r="CM220" i="1"/>
  <c r="CQ220" i="1"/>
  <c r="CU220" i="1"/>
  <c r="CY220" i="1"/>
  <c r="DC220" i="1"/>
  <c r="DG220" i="1"/>
  <c r="DK220" i="1"/>
  <c r="DO220" i="1"/>
  <c r="DS220" i="1"/>
  <c r="DW220" i="1"/>
  <c r="C221" i="1"/>
  <c r="G221" i="1"/>
  <c r="K221" i="1"/>
  <c r="O221" i="1"/>
  <c r="S221" i="1"/>
  <c r="W221" i="1"/>
  <c r="AA221" i="1"/>
  <c r="AE221" i="1"/>
  <c r="AI221" i="1"/>
  <c r="AM221" i="1"/>
  <c r="AQ221" i="1"/>
  <c r="AU221" i="1"/>
  <c r="AY221" i="1"/>
  <c r="BC221" i="1"/>
  <c r="BG221" i="1"/>
  <c r="BK221" i="1"/>
  <c r="BO221" i="1"/>
  <c r="BS221" i="1"/>
  <c r="BW221" i="1"/>
  <c r="CA221" i="1"/>
  <c r="CE221" i="1"/>
  <c r="CI221" i="1"/>
  <c r="CM221" i="1"/>
  <c r="CQ221" i="1"/>
  <c r="CU221" i="1"/>
  <c r="CY221" i="1"/>
  <c r="DC221" i="1"/>
  <c r="DG221" i="1"/>
  <c r="DK221" i="1"/>
  <c r="DO221" i="1"/>
  <c r="DS221" i="1"/>
  <c r="DW221" i="1"/>
  <c r="C222" i="1"/>
  <c r="G222" i="1"/>
  <c r="K222" i="1"/>
  <c r="O222" i="1"/>
  <c r="S222" i="1"/>
  <c r="W222" i="1"/>
  <c r="AA222" i="1"/>
  <c r="AE222" i="1"/>
  <c r="AI222" i="1"/>
  <c r="AM222" i="1"/>
  <c r="AQ222" i="1"/>
  <c r="AU222" i="1"/>
  <c r="AY222" i="1"/>
  <c r="BC222" i="1"/>
  <c r="BG222" i="1"/>
  <c r="BK222" i="1"/>
  <c r="BO222" i="1"/>
  <c r="BS222" i="1"/>
  <c r="BW222" i="1"/>
  <c r="CA222" i="1"/>
  <c r="CE222" i="1"/>
  <c r="CI222" i="1"/>
  <c r="CM222" i="1"/>
  <c r="CQ222" i="1"/>
  <c r="CU222" i="1"/>
  <c r="CY222" i="1"/>
  <c r="DC222" i="1"/>
  <c r="DG222" i="1"/>
  <c r="DK222" i="1"/>
  <c r="DO222" i="1"/>
  <c r="DS222" i="1"/>
  <c r="DW222" i="1"/>
  <c r="C223" i="1"/>
  <c r="G223" i="1"/>
  <c r="K223" i="1"/>
  <c r="O223" i="1"/>
  <c r="S223" i="1"/>
  <c r="W223" i="1"/>
  <c r="AA223" i="1"/>
  <c r="EL243" i="1"/>
  <c r="Z16" i="1"/>
  <c r="Z24" i="1"/>
  <c r="E29" i="1"/>
  <c r="E33" i="1"/>
  <c r="E37" i="1"/>
  <c r="E41" i="1"/>
  <c r="E45" i="1"/>
  <c r="E49" i="1"/>
  <c r="E53" i="1"/>
  <c r="E57" i="1"/>
  <c r="AT59" i="1"/>
  <c r="AT61" i="1"/>
  <c r="AT63" i="1"/>
  <c r="AT65" i="1"/>
  <c r="AT67" i="1"/>
  <c r="AT69" i="1"/>
  <c r="AT71" i="1"/>
  <c r="AT73" i="1"/>
  <c r="AT75" i="1"/>
  <c r="CP76" i="1"/>
  <c r="F78" i="1"/>
  <c r="Z79" i="1"/>
  <c r="CO79" i="1"/>
  <c r="AC80" i="1"/>
  <c r="CO80" i="1"/>
  <c r="AC81" i="1"/>
  <c r="CO81" i="1"/>
  <c r="AC82" i="1"/>
  <c r="CO82" i="1"/>
  <c r="AC83" i="1"/>
  <c r="CO83" i="1"/>
  <c r="AC84" i="1"/>
  <c r="CO84" i="1"/>
  <c r="AC85" i="1"/>
  <c r="CO85" i="1"/>
  <c r="AC86" i="1"/>
  <c r="CO86" i="1"/>
  <c r="AC87" i="1"/>
  <c r="CO87" i="1"/>
  <c r="AC88" i="1"/>
  <c r="CO88" i="1"/>
  <c r="AC89" i="1"/>
  <c r="CO89" i="1"/>
  <c r="AC90" i="1"/>
  <c r="CO90" i="1"/>
  <c r="AC91" i="1"/>
  <c r="CO91" i="1"/>
  <c r="AC92" i="1"/>
  <c r="CO92" i="1"/>
  <c r="AC93" i="1"/>
  <c r="CO93" i="1"/>
  <c r="AC94" i="1"/>
  <c r="CO94" i="1"/>
  <c r="AC95" i="1"/>
  <c r="CO95" i="1"/>
  <c r="AC96" i="1"/>
  <c r="CO96" i="1"/>
  <c r="AC97" i="1"/>
  <c r="CO97" i="1"/>
  <c r="AC98" i="1"/>
  <c r="CO98" i="1"/>
  <c r="AC99" i="1"/>
  <c r="CO99" i="1"/>
  <c r="AC100" i="1"/>
  <c r="CO100" i="1"/>
  <c r="AC101" i="1"/>
  <c r="CO101" i="1"/>
  <c r="AC102" i="1"/>
  <c r="CO102" i="1"/>
  <c r="AC103" i="1"/>
  <c r="CO103" i="1"/>
  <c r="AC104" i="1"/>
  <c r="CO104" i="1"/>
  <c r="AC105" i="1"/>
  <c r="CO105" i="1"/>
  <c r="AC106" i="1"/>
  <c r="CO106" i="1"/>
  <c r="AC107" i="1"/>
  <c r="CO107" i="1"/>
  <c r="AC108" i="1"/>
  <c r="CO108" i="1"/>
  <c r="AC109" i="1"/>
  <c r="CO109" i="1"/>
  <c r="AC110" i="1"/>
  <c r="CJ110" i="1"/>
  <c r="D111" i="1"/>
  <c r="AS111" i="1"/>
  <c r="CJ111" i="1"/>
  <c r="DQ111" i="1"/>
  <c r="Y112" i="1"/>
  <c r="BE112" i="1"/>
  <c r="CK112" i="1"/>
  <c r="DQ112" i="1"/>
  <c r="Y113" i="1"/>
  <c r="BE113" i="1"/>
  <c r="CK113" i="1"/>
  <c r="DQ113" i="1"/>
  <c r="Y114" i="1"/>
  <c r="BE114" i="1"/>
  <c r="CK114" i="1"/>
  <c r="DQ114" i="1"/>
  <c r="Y115" i="1"/>
  <c r="BE115" i="1"/>
  <c r="CK115" i="1"/>
  <c r="DQ115" i="1"/>
  <c r="Y116" i="1"/>
  <c r="BE116" i="1"/>
  <c r="CK116" i="1"/>
  <c r="DQ116" i="1"/>
  <c r="Y117" i="1"/>
  <c r="BE117" i="1"/>
  <c r="CK117" i="1"/>
  <c r="DQ117" i="1"/>
  <c r="Y118" i="1"/>
  <c r="BE118" i="1"/>
  <c r="CK118" i="1"/>
  <c r="DQ118" i="1"/>
  <c r="Y119" i="1"/>
  <c r="BE119" i="1"/>
  <c r="CK119" i="1"/>
  <c r="DQ119" i="1"/>
  <c r="Y120" i="1"/>
  <c r="BE120" i="1"/>
  <c r="CK120" i="1"/>
  <c r="DQ120" i="1"/>
  <c r="Y121" i="1"/>
  <c r="BE121" i="1"/>
  <c r="CK121" i="1"/>
  <c r="DQ121" i="1"/>
  <c r="Y122" i="1"/>
  <c r="BE122" i="1"/>
  <c r="CK122" i="1"/>
  <c r="DQ122" i="1"/>
  <c r="Y123" i="1"/>
  <c r="BE123" i="1"/>
  <c r="CK123" i="1"/>
  <c r="DQ123" i="1"/>
  <c r="Y124" i="1"/>
  <c r="BE124" i="1"/>
  <c r="CK124" i="1"/>
  <c r="DQ124" i="1"/>
  <c r="Y125" i="1"/>
  <c r="BE125" i="1"/>
  <c r="CK125" i="1"/>
  <c r="DQ125" i="1"/>
  <c r="Y126" i="1"/>
  <c r="BE126" i="1"/>
  <c r="CK126" i="1"/>
  <c r="DQ126" i="1"/>
  <c r="Y127" i="1"/>
  <c r="BE127" i="1"/>
  <c r="CK127" i="1"/>
  <c r="DQ127" i="1"/>
  <c r="Y128" i="1"/>
  <c r="BE128" i="1"/>
  <c r="CK128" i="1"/>
  <c r="DQ128" i="1"/>
  <c r="Y129" i="1"/>
  <c r="BE129" i="1"/>
  <c r="CK129" i="1"/>
  <c r="DQ129" i="1"/>
  <c r="Y130" i="1"/>
  <c r="BE130" i="1"/>
  <c r="CK130" i="1"/>
  <c r="DQ130" i="1"/>
  <c r="Y131" i="1"/>
  <c r="BE131" i="1"/>
  <c r="CK131" i="1"/>
  <c r="DQ131" i="1"/>
  <c r="Y132" i="1"/>
  <c r="BE132" i="1"/>
  <c r="CK132" i="1"/>
  <c r="DQ132" i="1"/>
  <c r="Y133" i="1"/>
  <c r="BE133" i="1"/>
  <c r="CK133" i="1"/>
  <c r="DQ133" i="1"/>
  <c r="Y134" i="1"/>
  <c r="BE134" i="1"/>
  <c r="CK134" i="1"/>
  <c r="DQ134" i="1"/>
  <c r="Y135" i="1"/>
  <c r="BE135" i="1"/>
  <c r="CK135" i="1"/>
  <c r="DQ135" i="1"/>
  <c r="Y136" i="1"/>
  <c r="BE136" i="1"/>
  <c r="CK136" i="1"/>
  <c r="DQ136" i="1"/>
  <c r="Y137" i="1"/>
  <c r="BE137" i="1"/>
  <c r="CK137" i="1"/>
  <c r="DQ137" i="1"/>
  <c r="Y138" i="1"/>
  <c r="BE138" i="1"/>
  <c r="CK138" i="1"/>
  <c r="DQ138" i="1"/>
  <c r="Y139" i="1"/>
  <c r="BE139" i="1"/>
  <c r="CK139" i="1"/>
  <c r="DQ139" i="1"/>
  <c r="Y140" i="1"/>
  <c r="BE140" i="1"/>
  <c r="CK140" i="1"/>
  <c r="DQ140" i="1"/>
  <c r="Y141" i="1"/>
  <c r="BE141" i="1"/>
  <c r="CK141" i="1"/>
  <c r="DQ141" i="1"/>
  <c r="Y142" i="1"/>
  <c r="BE142" i="1"/>
  <c r="CK142" i="1"/>
  <c r="DQ142" i="1"/>
  <c r="Q143" i="1"/>
  <c r="AG143" i="1"/>
  <c r="AW143" i="1"/>
  <c r="BM143" i="1"/>
  <c r="CC143" i="1"/>
  <c r="CS143" i="1"/>
  <c r="DI143" i="1"/>
  <c r="DY143" i="1"/>
  <c r="Q144" i="1"/>
  <c r="AG144" i="1"/>
  <c r="AW144" i="1"/>
  <c r="BM144" i="1"/>
  <c r="CC144" i="1"/>
  <c r="CS144" i="1"/>
  <c r="DI144" i="1"/>
  <c r="DY144" i="1"/>
  <c r="Q145" i="1"/>
  <c r="AG145" i="1"/>
  <c r="AW145" i="1"/>
  <c r="BM145" i="1"/>
  <c r="CC145" i="1"/>
  <c r="CS145" i="1"/>
  <c r="DI145" i="1"/>
  <c r="DY145" i="1"/>
  <c r="Q146" i="1"/>
  <c r="AG146" i="1"/>
  <c r="AW146" i="1"/>
  <c r="BM146" i="1"/>
  <c r="CC146" i="1"/>
  <c r="CS146" i="1"/>
  <c r="DI146" i="1"/>
  <c r="DY146" i="1"/>
  <c r="Q147" i="1"/>
  <c r="AG147" i="1"/>
  <c r="AW147" i="1"/>
  <c r="BM147" i="1"/>
  <c r="CC147" i="1"/>
  <c r="CS147" i="1"/>
  <c r="DI147" i="1"/>
  <c r="DY147" i="1"/>
  <c r="Q148" i="1"/>
  <c r="AG148" i="1"/>
  <c r="AW148" i="1"/>
  <c r="BM148" i="1"/>
  <c r="CC148" i="1"/>
  <c r="CS148" i="1"/>
  <c r="DI148" i="1"/>
  <c r="DY148" i="1"/>
  <c r="Q149" i="1"/>
  <c r="AG149" i="1"/>
  <c r="AW149" i="1"/>
  <c r="BM149" i="1"/>
  <c r="CC149" i="1"/>
  <c r="CS149" i="1"/>
  <c r="DI149" i="1"/>
  <c r="DY149" i="1"/>
  <c r="Q150" i="1"/>
  <c r="AG150" i="1"/>
  <c r="AW150" i="1"/>
  <c r="BM150" i="1"/>
  <c r="CC150" i="1"/>
  <c r="CS150" i="1"/>
  <c r="DI150" i="1"/>
  <c r="DY150" i="1"/>
  <c r="Q151" i="1"/>
  <c r="AG151" i="1"/>
  <c r="AW151" i="1"/>
  <c r="BM151" i="1"/>
  <c r="CC151" i="1"/>
  <c r="CS151" i="1"/>
  <c r="DI151" i="1"/>
  <c r="DY151" i="1"/>
  <c r="Q152" i="1"/>
  <c r="AG152" i="1"/>
  <c r="AW152" i="1"/>
  <c r="BM152" i="1"/>
  <c r="CC152" i="1"/>
  <c r="CS152" i="1"/>
  <c r="DI152" i="1"/>
  <c r="DY152" i="1"/>
  <c r="Q153" i="1"/>
  <c r="AG153" i="1"/>
  <c r="AW153" i="1"/>
  <c r="BM153" i="1"/>
  <c r="CC153" i="1"/>
  <c r="CS153" i="1"/>
  <c r="DI153" i="1"/>
  <c r="DY153" i="1"/>
  <c r="Q154" i="1"/>
  <c r="AG154" i="1"/>
  <c r="AW154" i="1"/>
  <c r="BM154" i="1"/>
  <c r="CC154" i="1"/>
  <c r="CS154" i="1"/>
  <c r="DI154" i="1"/>
  <c r="DY154" i="1"/>
  <c r="Q155" i="1"/>
  <c r="AG155" i="1"/>
  <c r="AW155" i="1"/>
  <c r="BM155" i="1"/>
  <c r="CC155" i="1"/>
  <c r="CS155" i="1"/>
  <c r="DI155" i="1"/>
  <c r="DY155" i="1"/>
  <c r="Q156" i="1"/>
  <c r="AG156" i="1"/>
  <c r="AW156" i="1"/>
  <c r="BM156" i="1"/>
  <c r="CC156" i="1"/>
  <c r="CS156" i="1"/>
  <c r="DI156" i="1"/>
  <c r="DY156" i="1"/>
  <c r="Q157" i="1"/>
  <c r="AG157" i="1"/>
  <c r="AW157" i="1"/>
  <c r="BM157" i="1"/>
  <c r="CC157" i="1"/>
  <c r="CS157" i="1"/>
  <c r="DI157" i="1"/>
  <c r="DY157" i="1"/>
  <c r="Q158" i="1"/>
  <c r="AG158" i="1"/>
  <c r="AW158" i="1"/>
  <c r="BM158" i="1"/>
  <c r="CC158" i="1"/>
  <c r="CS158" i="1"/>
  <c r="DI158" i="1"/>
  <c r="DX158" i="1"/>
  <c r="J159" i="1"/>
  <c r="U159" i="1"/>
  <c r="AF159" i="1"/>
  <c r="AP159" i="1"/>
  <c r="BA159" i="1"/>
  <c r="BL159" i="1"/>
  <c r="BV159" i="1"/>
  <c r="CG159" i="1"/>
  <c r="CR159" i="1"/>
  <c r="DB159" i="1"/>
  <c r="DM159" i="1"/>
  <c r="DX159" i="1"/>
  <c r="H160" i="1"/>
  <c r="P160" i="1"/>
  <c r="X160" i="1"/>
  <c r="AF160" i="1"/>
  <c r="AN160" i="1"/>
  <c r="AV160" i="1"/>
  <c r="BD160" i="1"/>
  <c r="BL160" i="1"/>
  <c r="BT160" i="1"/>
  <c r="CB160" i="1"/>
  <c r="CJ160" i="1"/>
  <c r="CR160" i="1"/>
  <c r="CZ160" i="1"/>
  <c r="DH160" i="1"/>
  <c r="DP160" i="1"/>
  <c r="DX160" i="1"/>
  <c r="H161" i="1"/>
  <c r="P161" i="1"/>
  <c r="X161" i="1"/>
  <c r="AF161" i="1"/>
  <c r="AN161" i="1"/>
  <c r="AV161" i="1"/>
  <c r="BD161" i="1"/>
  <c r="BL161" i="1"/>
  <c r="BT161" i="1"/>
  <c r="CB161" i="1"/>
  <c r="CJ161" i="1"/>
  <c r="CR161" i="1"/>
  <c r="CZ161" i="1"/>
  <c r="DH161" i="1"/>
  <c r="DP161" i="1"/>
  <c r="DX161" i="1"/>
  <c r="H162" i="1"/>
  <c r="P162" i="1"/>
  <c r="X162" i="1"/>
  <c r="AF162" i="1"/>
  <c r="AN162" i="1"/>
  <c r="AV162" i="1"/>
  <c r="BD162" i="1"/>
  <c r="BL162" i="1"/>
  <c r="BT162" i="1"/>
  <c r="CB162" i="1"/>
  <c r="CJ162" i="1"/>
  <c r="CR162" i="1"/>
  <c r="CZ162" i="1"/>
  <c r="DH162" i="1"/>
  <c r="DP162" i="1"/>
  <c r="DX162" i="1"/>
  <c r="H163" i="1"/>
  <c r="P163" i="1"/>
  <c r="X163" i="1"/>
  <c r="AF163" i="1"/>
  <c r="AN163" i="1"/>
  <c r="AV163" i="1"/>
  <c r="BD163" i="1"/>
  <c r="BL163" i="1"/>
  <c r="BT163" i="1"/>
  <c r="CB163" i="1"/>
  <c r="CJ163" i="1"/>
  <c r="CR163" i="1"/>
  <c r="CZ163" i="1"/>
  <c r="DH163" i="1"/>
  <c r="DP163" i="1"/>
  <c r="DX163" i="1"/>
  <c r="H164" i="1"/>
  <c r="P164" i="1"/>
  <c r="X164" i="1"/>
  <c r="AF164" i="1"/>
  <c r="AN164" i="1"/>
  <c r="AV164" i="1"/>
  <c r="BD164" i="1"/>
  <c r="BL164" i="1"/>
  <c r="BT164" i="1"/>
  <c r="CB164" i="1"/>
  <c r="CJ164" i="1"/>
  <c r="CR164" i="1"/>
  <c r="CZ164" i="1"/>
  <c r="DH164" i="1"/>
  <c r="DP164" i="1"/>
  <c r="DX164" i="1"/>
  <c r="H165" i="1"/>
  <c r="P165" i="1"/>
  <c r="X165" i="1"/>
  <c r="AF165" i="1"/>
  <c r="AN165" i="1"/>
  <c r="AV165" i="1"/>
  <c r="BD165" i="1"/>
  <c r="BL165" i="1"/>
  <c r="BT165" i="1"/>
  <c r="CB165" i="1"/>
  <c r="CJ165" i="1"/>
  <c r="CR165" i="1"/>
  <c r="CZ165" i="1"/>
  <c r="DH165" i="1"/>
  <c r="DP165" i="1"/>
  <c r="DX165" i="1"/>
  <c r="H166" i="1"/>
  <c r="P166" i="1"/>
  <c r="X166" i="1"/>
  <c r="AF166" i="1"/>
  <c r="AN166" i="1"/>
  <c r="AV166" i="1"/>
  <c r="BD166" i="1"/>
  <c r="BL166" i="1"/>
  <c r="BT166" i="1"/>
  <c r="CB166" i="1"/>
  <c r="CJ166" i="1"/>
  <c r="CR166" i="1"/>
  <c r="CZ166" i="1"/>
  <c r="DH166" i="1"/>
  <c r="DP166" i="1"/>
  <c r="DX166" i="1"/>
  <c r="H167" i="1"/>
  <c r="P167" i="1"/>
  <c r="X167" i="1"/>
  <c r="AF167" i="1"/>
  <c r="AN167" i="1"/>
  <c r="AV167" i="1"/>
  <c r="BD167" i="1"/>
  <c r="BL167" i="1"/>
  <c r="BT167" i="1"/>
  <c r="CB167" i="1"/>
  <c r="CJ167" i="1"/>
  <c r="CR167" i="1"/>
  <c r="CZ167" i="1"/>
  <c r="DH167" i="1"/>
  <c r="DP167" i="1"/>
  <c r="DX167" i="1"/>
  <c r="H168" i="1"/>
  <c r="P168" i="1"/>
  <c r="X168" i="1"/>
  <c r="AF168" i="1"/>
  <c r="AN168" i="1"/>
  <c r="AV168" i="1"/>
  <c r="BD168" i="1"/>
  <c r="BL168" i="1"/>
  <c r="BT168" i="1"/>
  <c r="CB168" i="1"/>
  <c r="CJ168" i="1"/>
  <c r="CR168" i="1"/>
  <c r="CZ168" i="1"/>
  <c r="DH168" i="1"/>
  <c r="DP168" i="1"/>
  <c r="DX168" i="1"/>
  <c r="H169" i="1"/>
  <c r="P169" i="1"/>
  <c r="X169" i="1"/>
  <c r="AF169" i="1"/>
  <c r="AN169" i="1"/>
  <c r="AV169" i="1"/>
  <c r="BD169" i="1"/>
  <c r="BL169" i="1"/>
  <c r="BT169" i="1"/>
  <c r="CB169" i="1"/>
  <c r="CJ169" i="1"/>
  <c r="CR169" i="1"/>
  <c r="CZ169" i="1"/>
  <c r="DH169" i="1"/>
  <c r="DP169" i="1"/>
  <c r="DX169" i="1"/>
  <c r="H170" i="1"/>
  <c r="P170" i="1"/>
  <c r="X170" i="1"/>
  <c r="AF170" i="1"/>
  <c r="AN170" i="1"/>
  <c r="AV170" i="1"/>
  <c r="BD170" i="1"/>
  <c r="BL170" i="1"/>
  <c r="BT170" i="1"/>
  <c r="CB170" i="1"/>
  <c r="CJ170" i="1"/>
  <c r="CR170" i="1"/>
  <c r="CZ170" i="1"/>
  <c r="DH170" i="1"/>
  <c r="DP170" i="1"/>
  <c r="DX170" i="1"/>
  <c r="H171" i="1"/>
  <c r="P171" i="1"/>
  <c r="X171" i="1"/>
  <c r="AF171" i="1"/>
  <c r="AN171" i="1"/>
  <c r="AV171" i="1"/>
  <c r="BD171" i="1"/>
  <c r="BL171" i="1"/>
  <c r="BT171" i="1"/>
  <c r="CB171" i="1"/>
  <c r="CJ171" i="1"/>
  <c r="CR171" i="1"/>
  <c r="CZ171" i="1"/>
  <c r="DH171" i="1"/>
  <c r="DP171" i="1"/>
  <c r="DX171" i="1"/>
  <c r="H172" i="1"/>
  <c r="P172" i="1"/>
  <c r="X172" i="1"/>
  <c r="AF172" i="1"/>
  <c r="AN172" i="1"/>
  <c r="AV172" i="1"/>
  <c r="BD172" i="1"/>
  <c r="BL172" i="1"/>
  <c r="BT172" i="1"/>
  <c r="CB172" i="1"/>
  <c r="CJ172" i="1"/>
  <c r="CR172" i="1"/>
  <c r="CZ172" i="1"/>
  <c r="DH172" i="1"/>
  <c r="DP172" i="1"/>
  <c r="DX172" i="1"/>
  <c r="H173" i="1"/>
  <c r="P173" i="1"/>
  <c r="X173" i="1"/>
  <c r="AF173" i="1"/>
  <c r="AN173" i="1"/>
  <c r="AV173" i="1"/>
  <c r="BD173" i="1"/>
  <c r="BL173" i="1"/>
  <c r="BT173" i="1"/>
  <c r="CB173" i="1"/>
  <c r="CJ173" i="1"/>
  <c r="CR173" i="1"/>
  <c r="CZ173" i="1"/>
  <c r="DH173" i="1"/>
  <c r="DP173" i="1"/>
  <c r="DX173" i="1"/>
  <c r="H174" i="1"/>
  <c r="P174" i="1"/>
  <c r="X174" i="1"/>
  <c r="AF174" i="1"/>
  <c r="AN174" i="1"/>
  <c r="AV174" i="1"/>
  <c r="BD174" i="1"/>
  <c r="BL174" i="1"/>
  <c r="BT174" i="1"/>
  <c r="CB174" i="1"/>
  <c r="CJ174" i="1"/>
  <c r="CR174" i="1"/>
  <c r="CZ174" i="1"/>
  <c r="DH174" i="1"/>
  <c r="DP174" i="1"/>
  <c r="DX174" i="1"/>
  <c r="H175" i="1"/>
  <c r="P175" i="1"/>
  <c r="X175" i="1"/>
  <c r="AF175" i="1"/>
  <c r="AN175" i="1"/>
  <c r="AV175" i="1"/>
  <c r="BD175" i="1"/>
  <c r="BL175" i="1"/>
  <c r="BT175" i="1"/>
  <c r="CB175" i="1"/>
  <c r="CJ175" i="1"/>
  <c r="CR175" i="1"/>
  <c r="CZ175" i="1"/>
  <c r="DH175" i="1"/>
  <c r="DP175" i="1"/>
  <c r="DX175" i="1"/>
  <c r="H176" i="1"/>
  <c r="P176" i="1"/>
  <c r="X176" i="1"/>
  <c r="AF176" i="1"/>
  <c r="AN176" i="1"/>
  <c r="AV176" i="1"/>
  <c r="BD176" i="1"/>
  <c r="BL176" i="1"/>
  <c r="BT176" i="1"/>
  <c r="CB176" i="1"/>
  <c r="CJ176" i="1"/>
  <c r="CR176" i="1"/>
  <c r="CZ176" i="1"/>
  <c r="DH176" i="1"/>
  <c r="DP176" i="1"/>
  <c r="DX176" i="1"/>
  <c r="H177" i="1"/>
  <c r="P177" i="1"/>
  <c r="X177" i="1"/>
  <c r="AF177" i="1"/>
  <c r="AN177" i="1"/>
  <c r="AV177" i="1"/>
  <c r="BD177" i="1"/>
  <c r="BL177" i="1"/>
  <c r="BT177" i="1"/>
  <c r="CB177" i="1"/>
  <c r="CJ177" i="1"/>
  <c r="CR177" i="1"/>
  <c r="CZ177" i="1"/>
  <c r="DH177" i="1"/>
  <c r="DP177" i="1"/>
  <c r="DX177" i="1"/>
  <c r="H178" i="1"/>
  <c r="P178" i="1"/>
  <c r="X178" i="1"/>
  <c r="AF178" i="1"/>
  <c r="AN178" i="1"/>
  <c r="AV178" i="1"/>
  <c r="BD178" i="1"/>
  <c r="BL178" i="1"/>
  <c r="BT178" i="1"/>
  <c r="CB178" i="1"/>
  <c r="CJ178" i="1"/>
  <c r="CR178" i="1"/>
  <c r="CZ178" i="1"/>
  <c r="DH178" i="1"/>
  <c r="DP178" i="1"/>
  <c r="DX178" i="1"/>
  <c r="H179" i="1"/>
  <c r="P179" i="1"/>
  <c r="X179" i="1"/>
  <c r="AF179" i="1"/>
  <c r="AN179" i="1"/>
  <c r="AV179" i="1"/>
  <c r="BD179" i="1"/>
  <c r="BL179" i="1"/>
  <c r="BT179" i="1"/>
  <c r="CB179" i="1"/>
  <c r="CJ179" i="1"/>
  <c r="CR179" i="1"/>
  <c r="CZ179" i="1"/>
  <c r="DH179" i="1"/>
  <c r="DP179" i="1"/>
  <c r="DX179" i="1"/>
  <c r="H180" i="1"/>
  <c r="P180" i="1"/>
  <c r="X180" i="1"/>
  <c r="AF180" i="1"/>
  <c r="AN180" i="1"/>
  <c r="AV180" i="1"/>
  <c r="BD180" i="1"/>
  <c r="BL180" i="1"/>
  <c r="BT180" i="1"/>
  <c r="CB180" i="1"/>
  <c r="CJ180" i="1"/>
  <c r="CR180" i="1"/>
  <c r="CZ180" i="1"/>
  <c r="DH180" i="1"/>
  <c r="DP180" i="1"/>
  <c r="DX180" i="1"/>
  <c r="H181" i="1"/>
  <c r="P181" i="1"/>
  <c r="X181" i="1"/>
  <c r="AF181" i="1"/>
  <c r="AN181" i="1"/>
  <c r="AV181" i="1"/>
  <c r="BD181" i="1"/>
  <c r="BL181" i="1"/>
  <c r="BT181" i="1"/>
  <c r="CB181" i="1"/>
  <c r="CJ181" i="1"/>
  <c r="CR181" i="1"/>
  <c r="CZ181" i="1"/>
  <c r="DH181" i="1"/>
  <c r="DP181" i="1"/>
  <c r="DX181" i="1"/>
  <c r="H182" i="1"/>
  <c r="P182" i="1"/>
  <c r="X182" i="1"/>
  <c r="AF182" i="1"/>
  <c r="AN182" i="1"/>
  <c r="AV182" i="1"/>
  <c r="BD182" i="1"/>
  <c r="BL182" i="1"/>
  <c r="BT182" i="1"/>
  <c r="CB182" i="1"/>
  <c r="CJ182" i="1"/>
  <c r="CR182" i="1"/>
  <c r="CZ182" i="1"/>
  <c r="DH182" i="1"/>
  <c r="DP182" i="1"/>
  <c r="DX182" i="1"/>
  <c r="H183" i="1"/>
  <c r="P183" i="1"/>
  <c r="X183" i="1"/>
  <c r="AF183" i="1"/>
  <c r="AN183" i="1"/>
  <c r="AV183" i="1"/>
  <c r="BD183" i="1"/>
  <c r="BL183" i="1"/>
  <c r="BT183" i="1"/>
  <c r="CB183" i="1"/>
  <c r="CJ183" i="1"/>
  <c r="CR183" i="1"/>
  <c r="CZ183" i="1"/>
  <c r="DH183" i="1"/>
  <c r="DP183" i="1"/>
  <c r="DX183" i="1"/>
  <c r="H184" i="1"/>
  <c r="P184" i="1"/>
  <c r="X184" i="1"/>
  <c r="AF184" i="1"/>
  <c r="AN184" i="1"/>
  <c r="AV184" i="1"/>
  <c r="BD184" i="1"/>
  <c r="BL184" i="1"/>
  <c r="BT184" i="1"/>
  <c r="CB184" i="1"/>
  <c r="CJ184" i="1"/>
  <c r="CR184" i="1"/>
  <c r="CZ184" i="1"/>
  <c r="DH184" i="1"/>
  <c r="DP184" i="1"/>
  <c r="DX184" i="1"/>
  <c r="H185" i="1"/>
  <c r="P185" i="1"/>
  <c r="X185" i="1"/>
  <c r="AF185" i="1"/>
  <c r="AN185" i="1"/>
  <c r="AV185" i="1"/>
  <c r="BD185" i="1"/>
  <c r="BL185" i="1"/>
  <c r="BT185" i="1"/>
  <c r="CB185" i="1"/>
  <c r="CJ185" i="1"/>
  <c r="CR185" i="1"/>
  <c r="CZ185" i="1"/>
  <c r="DH185" i="1"/>
  <c r="DP185" i="1"/>
  <c r="DX185" i="1"/>
  <c r="H186" i="1"/>
  <c r="P186" i="1"/>
  <c r="X186" i="1"/>
  <c r="AF186" i="1"/>
  <c r="AN186" i="1"/>
  <c r="AV186" i="1"/>
  <c r="BD186" i="1"/>
  <c r="BL186" i="1"/>
  <c r="BT186" i="1"/>
  <c r="CB186" i="1"/>
  <c r="CJ186" i="1"/>
  <c r="CR186" i="1"/>
  <c r="CZ186" i="1"/>
  <c r="DH186" i="1"/>
  <c r="DP186" i="1"/>
  <c r="DX186" i="1"/>
  <c r="H187" i="1"/>
  <c r="P187" i="1"/>
  <c r="X187" i="1"/>
  <c r="AF187" i="1"/>
  <c r="AN187" i="1"/>
  <c r="AV187" i="1"/>
  <c r="BD187" i="1"/>
  <c r="BL187" i="1"/>
  <c r="BT187" i="1"/>
  <c r="CB187" i="1"/>
  <c r="CJ187" i="1"/>
  <c r="CR187" i="1"/>
  <c r="CZ187" i="1"/>
  <c r="DH187" i="1"/>
  <c r="DP187" i="1"/>
  <c r="DX187" i="1"/>
  <c r="H188" i="1"/>
  <c r="P188" i="1"/>
  <c r="X188" i="1"/>
  <c r="AF188" i="1"/>
  <c r="AN188" i="1"/>
  <c r="AV188" i="1"/>
  <c r="BD188" i="1"/>
  <c r="BL188" i="1"/>
  <c r="BT188" i="1"/>
  <c r="CB188" i="1"/>
  <c r="CJ188" i="1"/>
  <c r="CR188" i="1"/>
  <c r="CZ188" i="1"/>
  <c r="DH188" i="1"/>
  <c r="DP188" i="1"/>
  <c r="DX188" i="1"/>
  <c r="H189" i="1"/>
  <c r="P189" i="1"/>
  <c r="X189" i="1"/>
  <c r="AF189" i="1"/>
  <c r="AN189" i="1"/>
  <c r="AV189" i="1"/>
  <c r="BD189" i="1"/>
  <c r="BL189" i="1"/>
  <c r="BT189" i="1"/>
  <c r="CB189" i="1"/>
  <c r="CJ189" i="1"/>
  <c r="CR189" i="1"/>
  <c r="CZ189" i="1"/>
  <c r="DH189" i="1"/>
  <c r="DP189" i="1"/>
  <c r="DX189" i="1"/>
  <c r="H190" i="1"/>
  <c r="P190" i="1"/>
  <c r="X190" i="1"/>
  <c r="AF190" i="1"/>
  <c r="AN190" i="1"/>
  <c r="AV190" i="1"/>
  <c r="BD190" i="1"/>
  <c r="BL190" i="1"/>
  <c r="BT190" i="1"/>
  <c r="CB190" i="1"/>
  <c r="CJ190" i="1"/>
  <c r="CR190" i="1"/>
  <c r="CZ190" i="1"/>
  <c r="DH190" i="1"/>
  <c r="DP190" i="1"/>
  <c r="DX190" i="1"/>
  <c r="H191" i="1"/>
  <c r="P191" i="1"/>
  <c r="X191" i="1"/>
  <c r="AF191" i="1"/>
  <c r="AN191" i="1"/>
  <c r="AV191" i="1"/>
  <c r="BD191" i="1"/>
  <c r="BL191" i="1"/>
  <c r="BT191" i="1"/>
  <c r="CB191" i="1"/>
  <c r="CJ191" i="1"/>
  <c r="CR191" i="1"/>
  <c r="CZ191" i="1"/>
  <c r="DH191" i="1"/>
  <c r="DP191" i="1"/>
  <c r="DX191" i="1"/>
  <c r="H192" i="1"/>
  <c r="P192" i="1"/>
  <c r="X192" i="1"/>
  <c r="AF192" i="1"/>
  <c r="AN192" i="1"/>
  <c r="AV192" i="1"/>
  <c r="BD192" i="1"/>
  <c r="BL192" i="1"/>
  <c r="BT192" i="1"/>
  <c r="CB192" i="1"/>
  <c r="CJ192" i="1"/>
  <c r="CR192" i="1"/>
  <c r="CZ192" i="1"/>
  <c r="DH192" i="1"/>
  <c r="DP192" i="1"/>
  <c r="DX192" i="1"/>
  <c r="H193" i="1"/>
  <c r="P193" i="1"/>
  <c r="X193" i="1"/>
  <c r="AF193" i="1"/>
  <c r="AN193" i="1"/>
  <c r="AV193" i="1"/>
  <c r="BD193" i="1"/>
  <c r="BL193" i="1"/>
  <c r="BT193" i="1"/>
  <c r="CB193" i="1"/>
  <c r="CJ193" i="1"/>
  <c r="CR193" i="1"/>
  <c r="CZ193" i="1"/>
  <c r="DH193" i="1"/>
  <c r="DP193" i="1"/>
  <c r="DX193" i="1"/>
  <c r="H194" i="1"/>
  <c r="P194" i="1"/>
  <c r="X194" i="1"/>
  <c r="AF194" i="1"/>
  <c r="AN194" i="1"/>
  <c r="AV194" i="1"/>
  <c r="BD194" i="1"/>
  <c r="BL194" i="1"/>
  <c r="BT194" i="1"/>
  <c r="CB194" i="1"/>
  <c r="CJ194" i="1"/>
  <c r="CR194" i="1"/>
  <c r="CZ194" i="1"/>
  <c r="DH194" i="1"/>
  <c r="DP194" i="1"/>
  <c r="DX194" i="1"/>
  <c r="H195" i="1"/>
  <c r="P195" i="1"/>
  <c r="X195" i="1"/>
  <c r="AF195" i="1"/>
  <c r="AN195" i="1"/>
  <c r="AV195" i="1"/>
  <c r="BD195" i="1"/>
  <c r="BL195" i="1"/>
  <c r="BT195" i="1"/>
  <c r="CB195" i="1"/>
  <c r="CJ195" i="1"/>
  <c r="CR195" i="1"/>
  <c r="CZ195" i="1"/>
  <c r="DH195" i="1"/>
  <c r="DP195" i="1"/>
  <c r="DX195" i="1"/>
  <c r="H196" i="1"/>
  <c r="P196" i="1"/>
  <c r="X196" i="1"/>
  <c r="AF196" i="1"/>
  <c r="AN196" i="1"/>
  <c r="AV196" i="1"/>
  <c r="BD196" i="1"/>
  <c r="BL196" i="1"/>
  <c r="BT196" i="1"/>
  <c r="CB196" i="1"/>
  <c r="CJ196" i="1"/>
  <c r="CR196" i="1"/>
  <c r="CZ196" i="1"/>
  <c r="DH196" i="1"/>
  <c r="DP196" i="1"/>
  <c r="DX196" i="1"/>
  <c r="H197" i="1"/>
  <c r="P197" i="1"/>
  <c r="X197" i="1"/>
  <c r="AF197" i="1"/>
  <c r="AN197" i="1"/>
  <c r="AV197" i="1"/>
  <c r="BD197" i="1"/>
  <c r="BL197" i="1"/>
  <c r="BT197" i="1"/>
  <c r="CB197" i="1"/>
  <c r="CJ197" i="1"/>
  <c r="CR197" i="1"/>
  <c r="CZ197" i="1"/>
  <c r="DH197" i="1"/>
  <c r="DP197" i="1"/>
  <c r="DX197" i="1"/>
  <c r="H198" i="1"/>
  <c r="P198" i="1"/>
  <c r="X198" i="1"/>
  <c r="AF198" i="1"/>
  <c r="AN198" i="1"/>
  <c r="AV198" i="1"/>
  <c r="BD198" i="1"/>
  <c r="BL198" i="1"/>
  <c r="BT198" i="1"/>
  <c r="CB198" i="1"/>
  <c r="CJ198" i="1"/>
  <c r="CR198" i="1"/>
  <c r="CZ198" i="1"/>
  <c r="DH198" i="1"/>
  <c r="DP198" i="1"/>
  <c r="DX198" i="1"/>
  <c r="H199" i="1"/>
  <c r="P199" i="1"/>
  <c r="X199" i="1"/>
  <c r="AF199" i="1"/>
  <c r="AN199" i="1"/>
  <c r="AV199" i="1"/>
  <c r="BD199" i="1"/>
  <c r="BL199" i="1"/>
  <c r="BT199" i="1"/>
  <c r="CB199" i="1"/>
  <c r="CJ199" i="1"/>
  <c r="CR199" i="1"/>
  <c r="CZ199" i="1"/>
  <c r="DH199" i="1"/>
  <c r="DP199" i="1"/>
  <c r="DX199" i="1"/>
  <c r="H200" i="1"/>
  <c r="P200" i="1"/>
  <c r="X200" i="1"/>
  <c r="AF200" i="1"/>
  <c r="AN200" i="1"/>
  <c r="AV200" i="1"/>
  <c r="BD200" i="1"/>
  <c r="BL200" i="1"/>
  <c r="BT200" i="1"/>
  <c r="CB200" i="1"/>
  <c r="CJ200" i="1"/>
  <c r="CR200" i="1"/>
  <c r="CZ200" i="1"/>
  <c r="DH200" i="1"/>
  <c r="DP200" i="1"/>
  <c r="DX200" i="1"/>
  <c r="H201" i="1"/>
  <c r="P201" i="1"/>
  <c r="X201" i="1"/>
  <c r="AF201" i="1"/>
  <c r="AN201" i="1"/>
  <c r="AV201" i="1"/>
  <c r="BD201" i="1"/>
  <c r="BL201" i="1"/>
  <c r="BT201" i="1"/>
  <c r="CB201" i="1"/>
  <c r="CJ201" i="1"/>
  <c r="CR201" i="1"/>
  <c r="CZ201" i="1"/>
  <c r="DH201" i="1"/>
  <c r="DP201" i="1"/>
  <c r="DX201" i="1"/>
  <c r="H202" i="1"/>
  <c r="P202" i="1"/>
  <c r="X202" i="1"/>
  <c r="AF202" i="1"/>
  <c r="AN202" i="1"/>
  <c r="AV202" i="1"/>
  <c r="BD202" i="1"/>
  <c r="BL202" i="1"/>
  <c r="BT202" i="1"/>
  <c r="CB202" i="1"/>
  <c r="CJ202" i="1"/>
  <c r="CR202" i="1"/>
  <c r="CZ202" i="1"/>
  <c r="DH202" i="1"/>
  <c r="DP202" i="1"/>
  <c r="DX202" i="1"/>
  <c r="H203" i="1"/>
  <c r="P203" i="1"/>
  <c r="X203" i="1"/>
  <c r="AF203" i="1"/>
  <c r="AN203" i="1"/>
  <c r="AV203" i="1"/>
  <c r="BD203" i="1"/>
  <c r="BL203" i="1"/>
  <c r="BT203" i="1"/>
  <c r="CB203" i="1"/>
  <c r="CJ203" i="1"/>
  <c r="CR203" i="1"/>
  <c r="CZ203" i="1"/>
  <c r="DH203" i="1"/>
  <c r="DP203" i="1"/>
  <c r="DX203" i="1"/>
  <c r="H204" i="1"/>
  <c r="P204" i="1"/>
  <c r="X204" i="1"/>
  <c r="AF204" i="1"/>
  <c r="AN204" i="1"/>
  <c r="AV204" i="1"/>
  <c r="BD204" i="1"/>
  <c r="BL204" i="1"/>
  <c r="BT204" i="1"/>
  <c r="CB204" i="1"/>
  <c r="CJ204" i="1"/>
  <c r="CR204" i="1"/>
  <c r="CZ204" i="1"/>
  <c r="DH204" i="1"/>
  <c r="DP204" i="1"/>
  <c r="DX204" i="1"/>
  <c r="H205" i="1"/>
  <c r="P205" i="1"/>
  <c r="X205" i="1"/>
  <c r="AF205" i="1"/>
  <c r="AN205" i="1"/>
  <c r="AV205" i="1"/>
  <c r="BD205" i="1"/>
  <c r="BL205" i="1"/>
  <c r="BT205" i="1"/>
  <c r="CB205" i="1"/>
  <c r="CJ205" i="1"/>
  <c r="CR205" i="1"/>
  <c r="CZ205" i="1"/>
  <c r="DH205" i="1"/>
  <c r="DP205" i="1"/>
  <c r="DX205" i="1"/>
  <c r="H206" i="1"/>
  <c r="P206" i="1"/>
  <c r="X206" i="1"/>
  <c r="AF206" i="1"/>
  <c r="AN206" i="1"/>
  <c r="AV206" i="1"/>
  <c r="BD206" i="1"/>
  <c r="BL206" i="1"/>
  <c r="BT206" i="1"/>
  <c r="CB206" i="1"/>
  <c r="CJ206" i="1"/>
  <c r="CR206" i="1"/>
  <c r="CZ206" i="1"/>
  <c r="DH206" i="1"/>
  <c r="DP206" i="1"/>
  <c r="DX206" i="1"/>
  <c r="H207" i="1"/>
  <c r="P207" i="1"/>
  <c r="X207" i="1"/>
  <c r="AF207" i="1"/>
  <c r="AN207" i="1"/>
  <c r="AV207" i="1"/>
  <c r="BD207" i="1"/>
  <c r="BL207" i="1"/>
  <c r="BT207" i="1"/>
  <c r="CB207" i="1"/>
  <c r="CJ207" i="1"/>
  <c r="CR207" i="1"/>
  <c r="CZ207" i="1"/>
  <c r="DH207" i="1"/>
  <c r="DP207" i="1"/>
  <c r="DX207" i="1"/>
  <c r="H208" i="1"/>
  <c r="P208" i="1"/>
  <c r="X208" i="1"/>
  <c r="AF208" i="1"/>
  <c r="AN208" i="1"/>
  <c r="AV208" i="1"/>
  <c r="BD208" i="1"/>
  <c r="BL208" i="1"/>
  <c r="BT208" i="1"/>
  <c r="CB208" i="1"/>
  <c r="CJ208" i="1"/>
  <c r="CR208" i="1"/>
  <c r="CZ208" i="1"/>
  <c r="DH208" i="1"/>
  <c r="DP208" i="1"/>
  <c r="DX208" i="1"/>
  <c r="H209" i="1"/>
  <c r="P209" i="1"/>
  <c r="X209" i="1"/>
  <c r="AF209" i="1"/>
  <c r="AN209" i="1"/>
  <c r="AV209" i="1"/>
  <c r="BD209" i="1"/>
  <c r="BL209" i="1"/>
  <c r="BT209" i="1"/>
  <c r="CB209" i="1"/>
  <c r="CJ209" i="1"/>
  <c r="CR209" i="1"/>
  <c r="CZ209" i="1"/>
  <c r="DH209" i="1"/>
  <c r="DP209" i="1"/>
  <c r="DX209" i="1"/>
  <c r="H210" i="1"/>
  <c r="P210" i="1"/>
  <c r="X210" i="1"/>
  <c r="AF210" i="1"/>
  <c r="AN210" i="1"/>
  <c r="AV210" i="1"/>
  <c r="BD210" i="1"/>
  <c r="BL210" i="1"/>
  <c r="BT210" i="1"/>
  <c r="CB210" i="1"/>
  <c r="CJ210" i="1"/>
  <c r="CR210" i="1"/>
  <c r="CZ210" i="1"/>
  <c r="DH210" i="1"/>
  <c r="DP210" i="1"/>
  <c r="DX210" i="1"/>
  <c r="H211" i="1"/>
  <c r="P211" i="1"/>
  <c r="X211" i="1"/>
  <c r="AF211" i="1"/>
  <c r="AN211" i="1"/>
  <c r="AV211" i="1"/>
  <c r="BD211" i="1"/>
  <c r="BL211" i="1"/>
  <c r="BT211" i="1"/>
  <c r="CB211" i="1"/>
  <c r="CJ211" i="1"/>
  <c r="CR211" i="1"/>
  <c r="CZ211" i="1"/>
  <c r="DH211" i="1"/>
  <c r="DP211" i="1"/>
  <c r="DX211" i="1"/>
  <c r="H212" i="1"/>
  <c r="P212" i="1"/>
  <c r="X212" i="1"/>
  <c r="AF212" i="1"/>
  <c r="AN212" i="1"/>
  <c r="AV212" i="1"/>
  <c r="BD212" i="1"/>
  <c r="BL212" i="1"/>
  <c r="BT212" i="1"/>
  <c r="CB212" i="1"/>
  <c r="CJ212" i="1"/>
  <c r="CR212" i="1"/>
  <c r="CZ212" i="1"/>
  <c r="DH212" i="1"/>
  <c r="DP212" i="1"/>
  <c r="DX212" i="1"/>
  <c r="H213" i="1"/>
  <c r="P213" i="1"/>
  <c r="X213" i="1"/>
  <c r="AF213" i="1"/>
  <c r="AN213" i="1"/>
  <c r="AV213" i="1"/>
  <c r="BD213" i="1"/>
  <c r="BL213" i="1"/>
  <c r="BT213" i="1"/>
  <c r="CB213" i="1"/>
  <c r="CJ213" i="1"/>
  <c r="CR213" i="1"/>
  <c r="CZ213" i="1"/>
  <c r="DH213" i="1"/>
  <c r="DP213" i="1"/>
  <c r="DX213" i="1"/>
  <c r="H214" i="1"/>
  <c r="P214" i="1"/>
  <c r="X214" i="1"/>
  <c r="AF214" i="1"/>
  <c r="AN214" i="1"/>
  <c r="AV214" i="1"/>
  <c r="BD214" i="1"/>
  <c r="BL214" i="1"/>
  <c r="BT214" i="1"/>
  <c r="CB214" i="1"/>
  <c r="CJ214" i="1"/>
  <c r="CR214" i="1"/>
  <c r="CZ214" i="1"/>
  <c r="DH214" i="1"/>
  <c r="DP214" i="1"/>
  <c r="DX214" i="1"/>
  <c r="H215" i="1"/>
  <c r="P215" i="1"/>
  <c r="X215" i="1"/>
  <c r="AF215" i="1"/>
  <c r="AN215" i="1"/>
  <c r="AV215" i="1"/>
  <c r="BD215" i="1"/>
  <c r="BL215" i="1"/>
  <c r="BT215" i="1"/>
  <c r="CB215" i="1"/>
  <c r="CJ215" i="1"/>
  <c r="CR215" i="1"/>
  <c r="CZ215" i="1"/>
  <c r="DH215" i="1"/>
  <c r="DP215" i="1"/>
  <c r="DX215" i="1"/>
  <c r="H216" i="1"/>
  <c r="P216" i="1"/>
  <c r="X216" i="1"/>
  <c r="AF216" i="1"/>
  <c r="AN216" i="1"/>
  <c r="AV216" i="1"/>
  <c r="BD216" i="1"/>
  <c r="BL216" i="1"/>
  <c r="BT216" i="1"/>
  <c r="CB216" i="1"/>
  <c r="CJ216" i="1"/>
  <c r="CR216" i="1"/>
  <c r="CZ216" i="1"/>
  <c r="DH216" i="1"/>
  <c r="DP216" i="1"/>
  <c r="DX216" i="1"/>
  <c r="H217" i="1"/>
  <c r="P217" i="1"/>
  <c r="X217" i="1"/>
  <c r="AF217" i="1"/>
  <c r="AN217" i="1"/>
  <c r="AV217" i="1"/>
  <c r="BD217" i="1"/>
  <c r="BL217" i="1"/>
  <c r="BT217" i="1"/>
  <c r="CB217" i="1"/>
  <c r="CJ217" i="1"/>
  <c r="CR217" i="1"/>
  <c r="CZ217" i="1"/>
  <c r="DH217" i="1"/>
  <c r="DP217" i="1"/>
  <c r="DX217" i="1"/>
  <c r="H218" i="1"/>
  <c r="P218" i="1"/>
  <c r="X218" i="1"/>
  <c r="AF218" i="1"/>
  <c r="AN218" i="1"/>
  <c r="AV218" i="1"/>
  <c r="BD218" i="1"/>
  <c r="BL218" i="1"/>
  <c r="BT218" i="1"/>
  <c r="CB218" i="1"/>
  <c r="CJ218" i="1"/>
  <c r="CR218" i="1"/>
  <c r="CZ218" i="1"/>
  <c r="DH218" i="1"/>
  <c r="DP218" i="1"/>
  <c r="DX218" i="1"/>
  <c r="H219" i="1"/>
  <c r="P219" i="1"/>
  <c r="X219" i="1"/>
  <c r="AF219" i="1"/>
  <c r="AN219" i="1"/>
  <c r="AV219" i="1"/>
  <c r="BD219" i="1"/>
  <c r="BL219" i="1"/>
  <c r="BT219" i="1"/>
  <c r="CB219" i="1"/>
  <c r="CJ219" i="1"/>
  <c r="CR219" i="1"/>
  <c r="CZ219" i="1"/>
  <c r="DH219" i="1"/>
  <c r="DP219" i="1"/>
  <c r="DX219" i="1"/>
  <c r="H220" i="1"/>
  <c r="P220" i="1"/>
  <c r="X220" i="1"/>
  <c r="AF220" i="1"/>
  <c r="AN220" i="1"/>
  <c r="AV220" i="1"/>
  <c r="BD220" i="1"/>
  <c r="BL220" i="1"/>
  <c r="BT220" i="1"/>
  <c r="CB220" i="1"/>
  <c r="CJ220" i="1"/>
  <c r="CR220" i="1"/>
  <c r="CZ220" i="1"/>
  <c r="DH220" i="1"/>
  <c r="DP220" i="1"/>
  <c r="DX220" i="1"/>
  <c r="H221" i="1"/>
  <c r="P221" i="1"/>
  <c r="X221" i="1"/>
  <c r="AF221" i="1"/>
  <c r="AN221" i="1"/>
  <c r="AV221" i="1"/>
  <c r="BD221" i="1"/>
  <c r="BL221" i="1"/>
  <c r="BT221" i="1"/>
  <c r="CB221" i="1"/>
  <c r="CJ221" i="1"/>
  <c r="CR221" i="1"/>
  <c r="CZ221" i="1"/>
  <c r="DH221" i="1"/>
  <c r="DP221" i="1"/>
  <c r="DX221" i="1"/>
  <c r="H222" i="1"/>
  <c r="P222" i="1"/>
  <c r="X222" i="1"/>
  <c r="AF222" i="1"/>
  <c r="AN222" i="1"/>
  <c r="AV222" i="1"/>
  <c r="BD222" i="1"/>
  <c r="BL222" i="1"/>
  <c r="BT222" i="1"/>
  <c r="CB222" i="1"/>
  <c r="CJ222" i="1"/>
  <c r="CR222" i="1"/>
  <c r="CZ222" i="1"/>
  <c r="DH222" i="1"/>
  <c r="DP222" i="1"/>
  <c r="DX222" i="1"/>
  <c r="H223" i="1"/>
  <c r="P223" i="1"/>
  <c r="X223" i="1"/>
  <c r="AE223" i="1"/>
  <c r="AI223" i="1"/>
  <c r="AM223" i="1"/>
  <c r="AQ223" i="1"/>
  <c r="AU223" i="1"/>
  <c r="AY223" i="1"/>
  <c r="BC223" i="1"/>
  <c r="BG223" i="1"/>
  <c r="BK223" i="1"/>
  <c r="BO223" i="1"/>
  <c r="BS223" i="1"/>
  <c r="BW223" i="1"/>
  <c r="CA223" i="1"/>
  <c r="CE223" i="1"/>
  <c r="CI223" i="1"/>
  <c r="CM223" i="1"/>
  <c r="CQ223" i="1"/>
  <c r="CU223" i="1"/>
  <c r="CY223" i="1"/>
  <c r="DC223" i="1"/>
  <c r="DG223" i="1"/>
  <c r="DK223" i="1"/>
  <c r="DO223" i="1"/>
  <c r="DS223" i="1"/>
  <c r="DW223" i="1"/>
  <c r="C224" i="1"/>
  <c r="G224" i="1"/>
  <c r="K224" i="1"/>
  <c r="O224" i="1"/>
  <c r="S224" i="1"/>
  <c r="W224" i="1"/>
  <c r="AA224" i="1"/>
  <c r="AE224" i="1"/>
  <c r="AI224" i="1"/>
  <c r="AM224" i="1"/>
  <c r="AQ224" i="1"/>
  <c r="AU224" i="1"/>
  <c r="AY224" i="1"/>
  <c r="BC224" i="1"/>
  <c r="BG224" i="1"/>
  <c r="BK224" i="1"/>
  <c r="BO224" i="1"/>
  <c r="BS224" i="1"/>
  <c r="BW224" i="1"/>
  <c r="CA224" i="1"/>
  <c r="CE224" i="1"/>
  <c r="CI224" i="1"/>
  <c r="CM224" i="1"/>
  <c r="CQ224" i="1"/>
  <c r="CU224" i="1"/>
  <c r="CY224" i="1"/>
  <c r="DC224" i="1"/>
  <c r="DG224" i="1"/>
  <c r="DK224" i="1"/>
  <c r="DO224" i="1"/>
  <c r="DS224" i="1"/>
  <c r="DW224" i="1"/>
  <c r="C225" i="1"/>
  <c r="G225" i="1"/>
  <c r="K225" i="1"/>
  <c r="O225" i="1"/>
  <c r="S225" i="1"/>
  <c r="W225" i="1"/>
  <c r="AA225" i="1"/>
  <c r="AE225" i="1"/>
  <c r="AI225" i="1"/>
  <c r="AM225" i="1"/>
  <c r="AQ225" i="1"/>
  <c r="AU225" i="1"/>
  <c r="AY225" i="1"/>
  <c r="BC225" i="1"/>
  <c r="BG225" i="1"/>
  <c r="BK225" i="1"/>
  <c r="BO225" i="1"/>
  <c r="BS225" i="1"/>
  <c r="BW225" i="1"/>
  <c r="CA225" i="1"/>
  <c r="CE225" i="1"/>
  <c r="CI225" i="1"/>
  <c r="CM225" i="1"/>
  <c r="CQ225" i="1"/>
  <c r="CU225" i="1"/>
  <c r="CY225" i="1"/>
  <c r="DC225" i="1"/>
  <c r="DG225" i="1"/>
  <c r="DK225" i="1"/>
  <c r="DO225" i="1"/>
  <c r="DS225" i="1"/>
  <c r="DW225" i="1"/>
  <c r="C226" i="1"/>
  <c r="G226" i="1"/>
  <c r="K226" i="1"/>
  <c r="O226" i="1"/>
  <c r="S226" i="1"/>
  <c r="W226" i="1"/>
  <c r="AA226" i="1"/>
  <c r="AE226" i="1"/>
  <c r="AI226" i="1"/>
  <c r="AM226" i="1"/>
  <c r="AQ226" i="1"/>
  <c r="AU226" i="1"/>
  <c r="AY226" i="1"/>
  <c r="BC226" i="1"/>
  <c r="BG226" i="1"/>
  <c r="BK226" i="1"/>
  <c r="BO226" i="1"/>
  <c r="BS226" i="1"/>
  <c r="BW226" i="1"/>
  <c r="CA226" i="1"/>
  <c r="CE226" i="1"/>
  <c r="CI226" i="1"/>
  <c r="CM226" i="1"/>
  <c r="CQ226" i="1"/>
  <c r="CU226" i="1"/>
  <c r="CY226" i="1"/>
  <c r="DC226" i="1"/>
  <c r="DG226" i="1"/>
  <c r="DK226" i="1"/>
  <c r="DO226" i="1"/>
  <c r="DS226" i="1"/>
  <c r="DW226" i="1"/>
  <c r="C227" i="1"/>
  <c r="G227" i="1"/>
  <c r="K227" i="1"/>
  <c r="O227" i="1"/>
  <c r="S227" i="1"/>
  <c r="W227" i="1"/>
  <c r="AA227" i="1"/>
  <c r="AE227" i="1"/>
  <c r="AI227" i="1"/>
  <c r="AM227" i="1"/>
  <c r="AQ227" i="1"/>
  <c r="AU227" i="1"/>
  <c r="AY227" i="1"/>
  <c r="BC227" i="1"/>
  <c r="BG227" i="1"/>
  <c r="BK227" i="1"/>
  <c r="BO227" i="1"/>
  <c r="BS227" i="1"/>
  <c r="BW227" i="1"/>
  <c r="CA227" i="1"/>
  <c r="CE227" i="1"/>
  <c r="CI227" i="1"/>
  <c r="CM227" i="1"/>
  <c r="CQ227" i="1"/>
  <c r="CU227" i="1"/>
  <c r="CY227" i="1"/>
  <c r="DC227" i="1"/>
  <c r="DG227" i="1"/>
  <c r="DK227" i="1"/>
  <c r="DO227" i="1"/>
  <c r="DS227" i="1"/>
  <c r="DW227" i="1"/>
  <c r="C228" i="1"/>
  <c r="G228" i="1"/>
  <c r="K228" i="1"/>
  <c r="O228" i="1"/>
  <c r="S228" i="1"/>
  <c r="W228" i="1"/>
  <c r="AA228" i="1"/>
  <c r="AE228" i="1"/>
  <c r="AI228" i="1"/>
  <c r="AM228" i="1"/>
  <c r="AQ228" i="1"/>
  <c r="AU228" i="1"/>
  <c r="AY228" i="1"/>
  <c r="BC228" i="1"/>
  <c r="BG228" i="1"/>
  <c r="BK228" i="1"/>
  <c r="BO228" i="1"/>
  <c r="BS228" i="1"/>
  <c r="BW228" i="1"/>
  <c r="CA228" i="1"/>
  <c r="CE228" i="1"/>
  <c r="CI228" i="1"/>
  <c r="CM228" i="1"/>
  <c r="CQ228" i="1"/>
  <c r="CU228" i="1"/>
  <c r="CY228" i="1"/>
  <c r="DC228" i="1"/>
  <c r="DG228" i="1"/>
  <c r="DK228" i="1"/>
  <c r="DO228" i="1"/>
  <c r="DS228" i="1"/>
  <c r="DW228" i="1"/>
  <c r="C229" i="1"/>
  <c r="G229" i="1"/>
  <c r="K229" i="1"/>
  <c r="O229" i="1"/>
  <c r="S229" i="1"/>
  <c r="W229" i="1"/>
  <c r="AA229" i="1"/>
  <c r="AE229" i="1"/>
  <c r="AI229" i="1"/>
  <c r="AM229" i="1"/>
  <c r="AQ229" i="1"/>
  <c r="AU229" i="1"/>
  <c r="AY229" i="1"/>
  <c r="BC229" i="1"/>
  <c r="BG229" i="1"/>
  <c r="BK229" i="1"/>
  <c r="BO229" i="1"/>
  <c r="BS229" i="1"/>
  <c r="BW229" i="1"/>
  <c r="CA229" i="1"/>
  <c r="CE229" i="1"/>
  <c r="CI229" i="1"/>
  <c r="CM229" i="1"/>
  <c r="CQ229" i="1"/>
  <c r="CU229" i="1"/>
  <c r="CY229" i="1"/>
  <c r="DC229" i="1"/>
  <c r="DG229" i="1"/>
  <c r="DK229" i="1"/>
  <c r="DO229" i="1"/>
  <c r="DS229" i="1"/>
  <c r="DW229" i="1"/>
  <c r="C230" i="1"/>
  <c r="G230" i="1"/>
  <c r="K230" i="1"/>
  <c r="O230" i="1"/>
  <c r="S230" i="1"/>
  <c r="W230" i="1"/>
  <c r="AA230" i="1"/>
  <c r="AE230" i="1"/>
  <c r="AI230" i="1"/>
  <c r="AM230" i="1"/>
  <c r="AQ230" i="1"/>
  <c r="AU230" i="1"/>
  <c r="AY230" i="1"/>
  <c r="BC230" i="1"/>
  <c r="BG230" i="1"/>
  <c r="BK230" i="1"/>
  <c r="BO230" i="1"/>
  <c r="BS230" i="1"/>
  <c r="BW230" i="1"/>
  <c r="CA230" i="1"/>
  <c r="CE230" i="1"/>
  <c r="CI230" i="1"/>
  <c r="CM230" i="1"/>
  <c r="CQ230" i="1"/>
  <c r="CU230" i="1"/>
  <c r="CY230" i="1"/>
  <c r="DC230" i="1"/>
  <c r="DG230" i="1"/>
  <c r="DK230" i="1"/>
  <c r="DO230" i="1"/>
  <c r="DS230" i="1"/>
  <c r="DW230" i="1"/>
  <c r="C231" i="1"/>
  <c r="G231" i="1"/>
  <c r="K231" i="1"/>
  <c r="O231" i="1"/>
  <c r="S231" i="1"/>
  <c r="W231" i="1"/>
  <c r="AA231" i="1"/>
  <c r="AE231" i="1"/>
  <c r="AI231" i="1"/>
  <c r="AM231" i="1"/>
  <c r="AQ231" i="1"/>
  <c r="AU231" i="1"/>
  <c r="AY231" i="1"/>
  <c r="BC231" i="1"/>
  <c r="BG231" i="1"/>
  <c r="BK231" i="1"/>
  <c r="BO231" i="1"/>
  <c r="BS231" i="1"/>
  <c r="BW231" i="1"/>
  <c r="CA231" i="1"/>
  <c r="CE231" i="1"/>
  <c r="CI231" i="1"/>
  <c r="CM231" i="1"/>
  <c r="CQ231" i="1"/>
  <c r="CU231" i="1"/>
  <c r="CY231" i="1"/>
  <c r="DC231" i="1"/>
  <c r="DG231" i="1"/>
  <c r="DK231" i="1"/>
  <c r="DO231" i="1"/>
  <c r="DS231" i="1"/>
  <c r="DW231" i="1"/>
  <c r="C232" i="1"/>
  <c r="G232" i="1"/>
  <c r="K232" i="1"/>
  <c r="O232" i="1"/>
  <c r="S232" i="1"/>
  <c r="W232" i="1"/>
  <c r="AA232" i="1"/>
  <c r="AE232" i="1"/>
  <c r="AI232" i="1"/>
  <c r="AM232" i="1"/>
  <c r="AQ232" i="1"/>
  <c r="AU232" i="1"/>
  <c r="AY232" i="1"/>
  <c r="BC232" i="1"/>
  <c r="BG232" i="1"/>
  <c r="BK232" i="1"/>
  <c r="BO232" i="1"/>
  <c r="BS232" i="1"/>
  <c r="BW232" i="1"/>
  <c r="CA232" i="1"/>
  <c r="CE232" i="1"/>
  <c r="CI232" i="1"/>
  <c r="CM232" i="1"/>
  <c r="CQ232" i="1"/>
  <c r="CU232" i="1"/>
  <c r="CY232" i="1"/>
  <c r="DC232" i="1"/>
  <c r="DG232" i="1"/>
  <c r="DK232" i="1"/>
  <c r="DO232" i="1"/>
  <c r="DS232" i="1"/>
  <c r="DW232" i="1"/>
  <c r="C233" i="1"/>
  <c r="G233" i="1"/>
  <c r="K233" i="1"/>
  <c r="O233" i="1"/>
  <c r="S233" i="1"/>
  <c r="W233" i="1"/>
  <c r="AA233" i="1"/>
  <c r="AE233" i="1"/>
  <c r="AI233" i="1"/>
  <c r="AM233" i="1"/>
  <c r="AQ233" i="1"/>
  <c r="AU233" i="1"/>
  <c r="AY233" i="1"/>
  <c r="BC233" i="1"/>
  <c r="BG233" i="1"/>
  <c r="BK233" i="1"/>
  <c r="BO233" i="1"/>
  <c r="BS233" i="1"/>
  <c r="BW233" i="1"/>
  <c r="CA233" i="1"/>
  <c r="CE233" i="1"/>
  <c r="CI233" i="1"/>
  <c r="CM233" i="1"/>
  <c r="CQ233" i="1"/>
  <c r="CU233" i="1"/>
  <c r="CY233" i="1"/>
  <c r="DC233" i="1"/>
  <c r="DG233" i="1"/>
  <c r="DK233" i="1"/>
  <c r="DO233" i="1"/>
  <c r="DS233" i="1"/>
  <c r="DW233" i="1"/>
  <c r="C234" i="1"/>
  <c r="G234" i="1"/>
  <c r="K234" i="1"/>
  <c r="O234" i="1"/>
  <c r="S234" i="1"/>
  <c r="W234" i="1"/>
  <c r="AA234" i="1"/>
  <c r="AE234" i="1"/>
  <c r="AI234" i="1"/>
  <c r="AM234" i="1"/>
  <c r="AQ234" i="1"/>
  <c r="AU234" i="1"/>
  <c r="AY234" i="1"/>
  <c r="BC234" i="1"/>
  <c r="BG234" i="1"/>
  <c r="BK234" i="1"/>
  <c r="BO234" i="1"/>
  <c r="BS234" i="1"/>
  <c r="BW234" i="1"/>
  <c r="CA234" i="1"/>
  <c r="CE234" i="1"/>
  <c r="CI234" i="1"/>
  <c r="CM234" i="1"/>
  <c r="CQ234" i="1"/>
  <c r="CU234" i="1"/>
  <c r="CY234" i="1"/>
  <c r="DC234" i="1"/>
  <c r="DG234" i="1"/>
  <c r="DK234" i="1"/>
  <c r="DO234" i="1"/>
  <c r="DS234" i="1"/>
  <c r="DW234" i="1"/>
  <c r="C235" i="1"/>
  <c r="G235" i="1"/>
  <c r="K235" i="1"/>
  <c r="O235" i="1"/>
  <c r="S235" i="1"/>
  <c r="W235" i="1"/>
  <c r="AA235" i="1"/>
  <c r="AE235" i="1"/>
  <c r="AI235" i="1"/>
  <c r="AM235" i="1"/>
  <c r="AQ235" i="1"/>
  <c r="AU235" i="1"/>
  <c r="AY235" i="1"/>
  <c r="BC235" i="1"/>
  <c r="BG235" i="1"/>
  <c r="BK235" i="1"/>
  <c r="BO235" i="1"/>
  <c r="BS235" i="1"/>
  <c r="BW235" i="1"/>
  <c r="CA235" i="1"/>
  <c r="CE235" i="1"/>
  <c r="CI235" i="1"/>
  <c r="CM235" i="1"/>
  <c r="CQ235" i="1"/>
  <c r="CU235" i="1"/>
  <c r="CY235" i="1"/>
  <c r="DC235" i="1"/>
  <c r="DG235" i="1"/>
  <c r="DK235" i="1"/>
  <c r="DO235" i="1"/>
  <c r="DS235" i="1"/>
  <c r="DW235" i="1"/>
  <c r="C236" i="1"/>
  <c r="G236" i="1"/>
  <c r="K236" i="1"/>
  <c r="O236" i="1"/>
  <c r="S236" i="1"/>
  <c r="W236" i="1"/>
  <c r="AA236" i="1"/>
  <c r="AE236" i="1"/>
  <c r="AI236" i="1"/>
  <c r="AM236" i="1"/>
  <c r="AQ236" i="1"/>
  <c r="AU236" i="1"/>
  <c r="AY236" i="1"/>
  <c r="BC236" i="1"/>
  <c r="BG236" i="1"/>
  <c r="BK236" i="1"/>
  <c r="BO236" i="1"/>
  <c r="BS236" i="1"/>
  <c r="BW236" i="1"/>
  <c r="CA236" i="1"/>
  <c r="CE236" i="1"/>
  <c r="CI236" i="1"/>
  <c r="CM236" i="1"/>
  <c r="CQ236" i="1"/>
  <c r="CU236" i="1"/>
  <c r="CY236" i="1"/>
  <c r="DC236" i="1"/>
  <c r="DG236" i="1"/>
  <c r="DK236" i="1"/>
  <c r="DO236" i="1"/>
  <c r="DS236" i="1"/>
  <c r="DW236" i="1"/>
  <c r="C237" i="1"/>
  <c r="G237" i="1"/>
  <c r="K237" i="1"/>
  <c r="O237" i="1"/>
  <c r="S237" i="1"/>
  <c r="W237" i="1"/>
  <c r="AA237" i="1"/>
  <c r="AE237" i="1"/>
  <c r="AI237" i="1"/>
  <c r="AM237" i="1"/>
  <c r="AQ237" i="1"/>
  <c r="AU237" i="1"/>
  <c r="AY237" i="1"/>
  <c r="BC237" i="1"/>
  <c r="BG237" i="1"/>
  <c r="BK237" i="1"/>
  <c r="BO237" i="1"/>
  <c r="BS237" i="1"/>
  <c r="BW237" i="1"/>
  <c r="CA237" i="1"/>
  <c r="CE237" i="1"/>
  <c r="CI237" i="1"/>
  <c r="CM237" i="1"/>
  <c r="CQ237" i="1"/>
  <c r="CU237" i="1"/>
  <c r="CY237" i="1"/>
  <c r="DC237" i="1"/>
  <c r="DG237" i="1"/>
  <c r="DK237" i="1"/>
  <c r="DO237" i="1"/>
  <c r="DS237" i="1"/>
  <c r="DW237" i="1"/>
  <c r="C238" i="1"/>
  <c r="G238" i="1"/>
  <c r="K238" i="1"/>
  <c r="O238" i="1"/>
  <c r="S238" i="1"/>
  <c r="W238" i="1"/>
  <c r="AA238" i="1"/>
  <c r="AE238" i="1"/>
  <c r="AI238" i="1"/>
  <c r="AM238" i="1"/>
  <c r="AQ238" i="1"/>
  <c r="AU238" i="1"/>
  <c r="AY238" i="1"/>
  <c r="BC238" i="1"/>
  <c r="BG238" i="1"/>
  <c r="BK238" i="1"/>
  <c r="BO238" i="1"/>
  <c r="BS238" i="1"/>
  <c r="BW238" i="1"/>
  <c r="CA238" i="1"/>
  <c r="CE238" i="1"/>
  <c r="CI238" i="1"/>
  <c r="CM238" i="1"/>
  <c r="CQ238" i="1"/>
  <c r="CU238" i="1"/>
  <c r="CY238" i="1"/>
  <c r="DC238" i="1"/>
  <c r="DG238" i="1"/>
  <c r="DK238" i="1"/>
  <c r="DO238" i="1"/>
  <c r="DS238" i="1"/>
  <c r="DW238" i="1"/>
  <c r="C239" i="1"/>
  <c r="G239" i="1"/>
  <c r="K239" i="1"/>
  <c r="O239" i="1"/>
  <c r="S239" i="1"/>
  <c r="W239" i="1"/>
  <c r="AA239" i="1"/>
  <c r="AE239" i="1"/>
  <c r="AI239" i="1"/>
  <c r="AM239" i="1"/>
  <c r="AQ239" i="1"/>
  <c r="AU239" i="1"/>
  <c r="AY239" i="1"/>
  <c r="BC239" i="1"/>
  <c r="BG239" i="1"/>
  <c r="BK239" i="1"/>
  <c r="BO239" i="1"/>
  <c r="BS239" i="1"/>
  <c r="BW239" i="1"/>
  <c r="CA239" i="1"/>
  <c r="CE239" i="1"/>
  <c r="CI239" i="1"/>
  <c r="CM239" i="1"/>
  <c r="CQ239" i="1"/>
  <c r="CU239" i="1"/>
  <c r="CY239" i="1"/>
  <c r="DC239" i="1"/>
  <c r="DG239" i="1"/>
  <c r="DK239" i="1"/>
  <c r="DO239" i="1"/>
  <c r="DS239" i="1"/>
  <c r="DW239" i="1"/>
  <c r="C240" i="1"/>
  <c r="G240" i="1"/>
  <c r="K240" i="1"/>
  <c r="O240" i="1"/>
  <c r="S240" i="1"/>
  <c r="W240" i="1"/>
  <c r="AA240" i="1"/>
  <c r="AE240" i="1"/>
  <c r="AI240" i="1"/>
  <c r="AM240" i="1"/>
  <c r="AQ240" i="1"/>
  <c r="AU240" i="1"/>
  <c r="AY240" i="1"/>
  <c r="BC240" i="1"/>
  <c r="BG240" i="1"/>
  <c r="BK240" i="1"/>
  <c r="BO240" i="1"/>
  <c r="BS240" i="1"/>
  <c r="BW240" i="1"/>
  <c r="CA240" i="1"/>
  <c r="CE240" i="1"/>
  <c r="CI240" i="1"/>
  <c r="CM240" i="1"/>
  <c r="CQ240" i="1"/>
  <c r="CU240" i="1"/>
  <c r="CY240" i="1"/>
  <c r="DC240" i="1"/>
  <c r="DG240" i="1"/>
  <c r="DK240" i="1"/>
  <c r="DO240" i="1"/>
  <c r="DS240" i="1"/>
  <c r="DW240" i="1"/>
  <c r="C241" i="1"/>
  <c r="G241" i="1"/>
  <c r="K241" i="1"/>
  <c r="O241" i="1"/>
  <c r="S241" i="1"/>
  <c r="W241" i="1"/>
  <c r="AA241" i="1"/>
  <c r="AE241" i="1"/>
  <c r="AI241" i="1"/>
  <c r="AM241" i="1"/>
  <c r="AQ241" i="1"/>
  <c r="AU241" i="1"/>
  <c r="AY241" i="1"/>
  <c r="BC241" i="1"/>
  <c r="BG241" i="1"/>
  <c r="BK241" i="1"/>
  <c r="BO241" i="1"/>
  <c r="BS241" i="1"/>
  <c r="BW241" i="1"/>
  <c r="CA241" i="1"/>
  <c r="CE241" i="1"/>
  <c r="CI241" i="1"/>
  <c r="CM241" i="1"/>
  <c r="CQ241" i="1"/>
  <c r="CU241" i="1"/>
  <c r="CY241" i="1"/>
  <c r="DC241" i="1"/>
  <c r="DG241" i="1"/>
  <c r="DK241" i="1"/>
  <c r="DO241" i="1"/>
  <c r="DS241" i="1"/>
  <c r="DW241" i="1"/>
  <c r="C242" i="1"/>
  <c r="G242" i="1"/>
  <c r="K242" i="1"/>
  <c r="O242" i="1"/>
  <c r="S242" i="1"/>
  <c r="W242" i="1"/>
  <c r="AA242" i="1"/>
  <c r="AE242" i="1"/>
  <c r="AI242" i="1"/>
  <c r="AM242" i="1"/>
  <c r="AQ242" i="1"/>
  <c r="AU242" i="1"/>
  <c r="AY242" i="1"/>
  <c r="BC242" i="1"/>
  <c r="BG242" i="1"/>
  <c r="BK242" i="1"/>
  <c r="BO242" i="1"/>
  <c r="BS242" i="1"/>
  <c r="BW242" i="1"/>
  <c r="CA242" i="1"/>
  <c r="CE242" i="1"/>
  <c r="CI242" i="1"/>
  <c r="CM242" i="1"/>
  <c r="CQ242" i="1"/>
  <c r="CU242" i="1"/>
  <c r="CY242" i="1"/>
  <c r="DC242" i="1"/>
  <c r="DG242" i="1"/>
  <c r="DK242" i="1"/>
  <c r="DO242" i="1"/>
  <c r="DS242" i="1"/>
  <c r="DW242" i="1"/>
  <c r="C243" i="1"/>
  <c r="G243" i="1"/>
  <c r="K243" i="1"/>
  <c r="O243" i="1"/>
  <c r="S243" i="1"/>
  <c r="W243" i="1"/>
  <c r="AA243" i="1"/>
  <c r="AE243" i="1"/>
  <c r="AI243" i="1"/>
  <c r="AM243" i="1"/>
  <c r="AQ243" i="1"/>
  <c r="AU243" i="1"/>
  <c r="AY243" i="1"/>
  <c r="BC243" i="1"/>
  <c r="BG243" i="1"/>
  <c r="BK243" i="1"/>
  <c r="BO243" i="1"/>
  <c r="BS243" i="1"/>
  <c r="BW243" i="1"/>
  <c r="CA243" i="1"/>
  <c r="CE243" i="1"/>
  <c r="CI243" i="1"/>
  <c r="CM243" i="1"/>
  <c r="CQ243" i="1"/>
  <c r="CU243" i="1"/>
  <c r="CY243" i="1"/>
  <c r="DC243" i="1"/>
  <c r="DG243" i="1"/>
  <c r="DK243" i="1"/>
  <c r="DO243" i="1"/>
  <c r="DS243" i="1"/>
  <c r="DW243" i="1"/>
  <c r="C244" i="1"/>
  <c r="G244" i="1"/>
  <c r="K244" i="1"/>
  <c r="O244" i="1"/>
  <c r="S244" i="1"/>
  <c r="W244" i="1"/>
  <c r="AA244" i="1"/>
  <c r="AE244" i="1"/>
  <c r="AI244" i="1"/>
  <c r="AM244" i="1"/>
  <c r="AQ244" i="1"/>
  <c r="AU244" i="1"/>
  <c r="AY244" i="1"/>
  <c r="BC244" i="1"/>
  <c r="BG244" i="1"/>
  <c r="BK244" i="1"/>
  <c r="BO244" i="1"/>
  <c r="BS244" i="1"/>
  <c r="BW244" i="1"/>
  <c r="CA244" i="1"/>
  <c r="CE244" i="1"/>
  <c r="CI244" i="1"/>
  <c r="CM244" i="1"/>
  <c r="CQ244" i="1"/>
  <c r="CU244" i="1"/>
  <c r="CY244" i="1"/>
  <c r="DC244" i="1"/>
  <c r="DG244" i="1"/>
  <c r="DK244" i="1"/>
  <c r="DO244" i="1"/>
  <c r="DS244" i="1"/>
  <c r="DW244" i="1"/>
  <c r="C245" i="1"/>
  <c r="G245" i="1"/>
  <c r="K245" i="1"/>
  <c r="O245" i="1"/>
  <c r="S245" i="1"/>
  <c r="W245" i="1"/>
  <c r="AA245" i="1"/>
  <c r="AE245" i="1"/>
  <c r="AI245" i="1"/>
  <c r="AM245" i="1"/>
  <c r="AQ245" i="1"/>
  <c r="AU245" i="1"/>
  <c r="AY245" i="1"/>
  <c r="BC245" i="1"/>
  <c r="BG245" i="1"/>
  <c r="BK245" i="1"/>
  <c r="BO245" i="1"/>
  <c r="BS245" i="1"/>
  <c r="BW245" i="1"/>
  <c r="CA245" i="1"/>
  <c r="CE245" i="1"/>
  <c r="CI245" i="1"/>
  <c r="CM245" i="1"/>
  <c r="CQ245" i="1"/>
  <c r="CU245" i="1"/>
  <c r="CY245" i="1"/>
  <c r="DC245" i="1"/>
  <c r="DG245" i="1"/>
  <c r="DK245" i="1"/>
  <c r="DO245" i="1"/>
  <c r="DS245" i="1"/>
  <c r="DW245" i="1"/>
  <c r="C246" i="1"/>
  <c r="G246" i="1"/>
  <c r="K246" i="1"/>
  <c r="O246" i="1"/>
  <c r="S246" i="1"/>
  <c r="W246" i="1"/>
  <c r="AA246" i="1"/>
  <c r="AE246" i="1"/>
  <c r="AI246" i="1"/>
  <c r="AM246" i="1"/>
  <c r="AQ246" i="1"/>
  <c r="AU246" i="1"/>
  <c r="AY246" i="1"/>
  <c r="BC246" i="1"/>
  <c r="BG246" i="1"/>
  <c r="BK246" i="1"/>
  <c r="BO246" i="1"/>
  <c r="BS246" i="1"/>
  <c r="BW246" i="1"/>
  <c r="CA246" i="1"/>
  <c r="CE246" i="1"/>
  <c r="CI246" i="1"/>
  <c r="CM246" i="1"/>
  <c r="CQ246" i="1"/>
  <c r="CU246" i="1"/>
  <c r="CY246" i="1"/>
  <c r="DC246" i="1"/>
  <c r="DG246" i="1"/>
  <c r="DK246" i="1"/>
  <c r="DO246" i="1"/>
  <c r="DS246" i="1"/>
  <c r="DW246" i="1"/>
  <c r="C247" i="1"/>
  <c r="G247" i="1"/>
  <c r="K247" i="1"/>
  <c r="O247" i="1"/>
  <c r="S247" i="1"/>
  <c r="W247" i="1"/>
  <c r="AA247" i="1"/>
  <c r="AE247" i="1"/>
  <c r="AI247" i="1"/>
  <c r="AM247" i="1"/>
  <c r="AQ247" i="1"/>
  <c r="AU247" i="1"/>
  <c r="AY247" i="1"/>
  <c r="BC247" i="1"/>
  <c r="BG247" i="1"/>
  <c r="BK247" i="1"/>
  <c r="BO247" i="1"/>
  <c r="BS247" i="1"/>
  <c r="BW247" i="1"/>
  <c r="CA247" i="1"/>
  <c r="CE247" i="1"/>
  <c r="CI247" i="1"/>
  <c r="CM247" i="1"/>
  <c r="CQ247" i="1"/>
  <c r="CU247" i="1"/>
  <c r="CY247" i="1"/>
  <c r="DC247" i="1"/>
  <c r="DG247" i="1"/>
  <c r="DK247" i="1"/>
  <c r="DO247" i="1"/>
  <c r="DS247" i="1"/>
  <c r="DW247" i="1"/>
  <c r="C248" i="1"/>
  <c r="G248" i="1"/>
  <c r="K248" i="1"/>
  <c r="O248" i="1"/>
  <c r="S248" i="1"/>
  <c r="W248" i="1"/>
  <c r="AA248" i="1"/>
  <c r="AE248" i="1"/>
  <c r="AI248" i="1"/>
  <c r="AM248" i="1"/>
  <c r="AQ248" i="1"/>
  <c r="AU248" i="1"/>
  <c r="AY248" i="1"/>
  <c r="BC248" i="1"/>
  <c r="BG248" i="1"/>
  <c r="BK248" i="1"/>
  <c r="BO248" i="1"/>
  <c r="BS248" i="1"/>
  <c r="BW248" i="1"/>
  <c r="CA248" i="1"/>
  <c r="CE248" i="1"/>
  <c r="CI248" i="1"/>
  <c r="CM248" i="1"/>
  <c r="CQ248" i="1"/>
  <c r="CU248" i="1"/>
  <c r="CY248" i="1"/>
  <c r="DC248" i="1"/>
  <c r="DG248" i="1"/>
  <c r="DK248" i="1"/>
  <c r="DO248" i="1"/>
  <c r="DS248" i="1"/>
  <c r="DW248" i="1"/>
  <c r="C249" i="1"/>
  <c r="G249" i="1"/>
  <c r="K249" i="1"/>
  <c r="O249" i="1"/>
  <c r="S249" i="1"/>
  <c r="W249" i="1"/>
  <c r="AA249" i="1"/>
  <c r="AE249" i="1"/>
  <c r="AI249" i="1"/>
  <c r="AM249" i="1"/>
  <c r="AQ249" i="1"/>
  <c r="AU249" i="1"/>
  <c r="AY249" i="1"/>
  <c r="BC249" i="1"/>
  <c r="BG249" i="1"/>
  <c r="BK249" i="1"/>
  <c r="BO249" i="1"/>
  <c r="BS249" i="1"/>
  <c r="BW249" i="1"/>
  <c r="CA249" i="1"/>
  <c r="CE249" i="1"/>
  <c r="CI249" i="1"/>
  <c r="CM249" i="1"/>
  <c r="CQ249" i="1"/>
  <c r="CU249" i="1"/>
  <c r="CY249" i="1"/>
  <c r="DC249" i="1"/>
  <c r="DG249" i="1"/>
  <c r="DK249" i="1"/>
  <c r="DO249" i="1"/>
  <c r="DS249" i="1"/>
  <c r="DW249" i="1"/>
  <c r="C250" i="1"/>
  <c r="G250" i="1"/>
  <c r="K250" i="1"/>
  <c r="O250" i="1"/>
  <c r="S250" i="1"/>
  <c r="W250" i="1"/>
  <c r="AA250" i="1"/>
  <c r="AE250" i="1"/>
  <c r="AI250" i="1"/>
  <c r="AM250" i="1"/>
  <c r="AQ250" i="1"/>
  <c r="AU250" i="1"/>
  <c r="AY250" i="1"/>
  <c r="BC250" i="1"/>
  <c r="BG250" i="1"/>
  <c r="BK250" i="1"/>
  <c r="BO250" i="1"/>
  <c r="BS250" i="1"/>
  <c r="BW250" i="1"/>
  <c r="CA250" i="1"/>
  <c r="CE250" i="1"/>
  <c r="CI250" i="1"/>
  <c r="CM250" i="1"/>
  <c r="CQ250" i="1"/>
  <c r="CU250" i="1"/>
  <c r="CY250" i="1"/>
  <c r="DC250" i="1"/>
  <c r="DG250" i="1"/>
  <c r="DK250" i="1"/>
  <c r="DO250" i="1"/>
  <c r="DS250" i="1"/>
  <c r="DW250" i="1"/>
  <c r="C251" i="1"/>
  <c r="G251" i="1"/>
  <c r="K251" i="1"/>
  <c r="O251" i="1"/>
  <c r="S251" i="1"/>
  <c r="W251" i="1"/>
  <c r="AA251" i="1"/>
  <c r="AE251" i="1"/>
  <c r="AI251" i="1"/>
  <c r="AM251" i="1"/>
  <c r="AQ251" i="1"/>
  <c r="AU251" i="1"/>
  <c r="AY251" i="1"/>
  <c r="BC251" i="1"/>
  <c r="BG251" i="1"/>
  <c r="BK251" i="1"/>
  <c r="BO251" i="1"/>
  <c r="BS251" i="1"/>
  <c r="BW251" i="1"/>
  <c r="CA251" i="1"/>
  <c r="CE251" i="1"/>
  <c r="CI251" i="1"/>
  <c r="CM251" i="1"/>
  <c r="CQ251" i="1"/>
  <c r="CU251" i="1"/>
  <c r="CY251" i="1"/>
  <c r="DC251" i="1"/>
  <c r="DG251" i="1"/>
  <c r="DK251" i="1"/>
  <c r="DO251" i="1"/>
  <c r="DS251" i="1"/>
  <c r="DW251" i="1"/>
  <c r="C252" i="1"/>
  <c r="G252" i="1"/>
  <c r="K252" i="1"/>
  <c r="O252" i="1"/>
  <c r="S252" i="1"/>
  <c r="W252" i="1"/>
  <c r="AA252" i="1"/>
  <c r="AE252" i="1"/>
  <c r="AI252" i="1"/>
  <c r="AM252" i="1"/>
  <c r="AQ252" i="1"/>
  <c r="AU252" i="1"/>
  <c r="AY252" i="1"/>
  <c r="BC252" i="1"/>
  <c r="BG252" i="1"/>
  <c r="BK252" i="1"/>
  <c r="BO252" i="1"/>
  <c r="BS252" i="1"/>
  <c r="BW252" i="1"/>
  <c r="CA252" i="1"/>
  <c r="CE252" i="1"/>
  <c r="CI252" i="1"/>
  <c r="CM252" i="1"/>
  <c r="CQ252" i="1"/>
  <c r="CU252" i="1"/>
  <c r="CY252" i="1"/>
  <c r="DC252" i="1"/>
  <c r="DG252" i="1"/>
  <c r="DK252" i="1"/>
  <c r="DO252" i="1"/>
  <c r="DS252" i="1"/>
  <c r="DW252" i="1"/>
  <c r="C253" i="1"/>
  <c r="G253" i="1"/>
  <c r="K253" i="1"/>
  <c r="O253" i="1"/>
  <c r="S253" i="1"/>
  <c r="W253" i="1"/>
  <c r="AA253" i="1"/>
  <c r="AE253" i="1"/>
  <c r="AI253" i="1"/>
  <c r="AM253" i="1"/>
  <c r="AQ253" i="1"/>
  <c r="AU253" i="1"/>
  <c r="AY253" i="1"/>
  <c r="BC253" i="1"/>
  <c r="BG253" i="1"/>
  <c r="BK253" i="1"/>
  <c r="BO253" i="1"/>
  <c r="BS253" i="1"/>
  <c r="BW253" i="1"/>
  <c r="CA253" i="1"/>
  <c r="CE253" i="1"/>
  <c r="CI253" i="1"/>
  <c r="CM253" i="1"/>
  <c r="CQ253" i="1"/>
  <c r="CU253" i="1"/>
  <c r="CY253" i="1"/>
  <c r="DC253" i="1"/>
  <c r="DG253" i="1"/>
  <c r="DK253" i="1"/>
  <c r="DO253" i="1"/>
  <c r="DS253" i="1"/>
  <c r="DW253" i="1"/>
  <c r="C254" i="1"/>
  <c r="G254" i="1"/>
  <c r="K254" i="1"/>
  <c r="O254" i="1"/>
  <c r="S254" i="1"/>
  <c r="W254" i="1"/>
  <c r="AA254" i="1"/>
  <c r="AE254" i="1"/>
  <c r="AI254" i="1"/>
  <c r="AM254" i="1"/>
  <c r="AQ254" i="1"/>
  <c r="AU254" i="1"/>
  <c r="AY254" i="1"/>
  <c r="BC254" i="1"/>
  <c r="BG254" i="1"/>
  <c r="BK254" i="1"/>
  <c r="BO254" i="1"/>
  <c r="BS254" i="1"/>
  <c r="BW254" i="1"/>
  <c r="CA254" i="1"/>
  <c r="CE254" i="1"/>
  <c r="CI254" i="1"/>
  <c r="CM254" i="1"/>
  <c r="CQ254" i="1"/>
  <c r="CU254" i="1"/>
  <c r="CY254" i="1"/>
  <c r="DC254" i="1"/>
  <c r="DG254" i="1"/>
  <c r="DK254" i="1"/>
  <c r="DO254" i="1"/>
  <c r="DS254" i="1"/>
  <c r="DW254" i="1"/>
  <c r="EO105" i="1"/>
  <c r="T10" i="1"/>
  <c r="BE20" i="1"/>
  <c r="T27" i="1"/>
  <c r="T31" i="1"/>
  <c r="T35" i="1"/>
  <c r="T39" i="1"/>
  <c r="T43" i="1"/>
  <c r="T47" i="1"/>
  <c r="T51" i="1"/>
  <c r="T55" i="1"/>
  <c r="BA58" i="1"/>
  <c r="BA60" i="1"/>
  <c r="BA62" i="1"/>
  <c r="BA64" i="1"/>
  <c r="BA66" i="1"/>
  <c r="BA68" i="1"/>
  <c r="BA70" i="1"/>
  <c r="BA72" i="1"/>
  <c r="BA74" i="1"/>
  <c r="N76" i="1"/>
  <c r="BB77" i="1"/>
  <c r="CW78" i="1"/>
  <c r="BL79" i="1"/>
  <c r="DX79" i="1"/>
  <c r="BL80" i="1"/>
  <c r="DX80" i="1"/>
  <c r="BL81" i="1"/>
  <c r="DX81" i="1"/>
  <c r="BL82" i="1"/>
  <c r="DX82" i="1"/>
  <c r="BL83" i="1"/>
  <c r="DX83" i="1"/>
  <c r="BL84" i="1"/>
  <c r="DX84" i="1"/>
  <c r="BL85" i="1"/>
  <c r="DX85" i="1"/>
  <c r="BL86" i="1"/>
  <c r="DX86" i="1"/>
  <c r="BL87" i="1"/>
  <c r="DX87" i="1"/>
  <c r="BL88" i="1"/>
  <c r="DX88" i="1"/>
  <c r="BL89" i="1"/>
  <c r="DX89" i="1"/>
  <c r="BL90" i="1"/>
  <c r="DX90" i="1"/>
  <c r="BL91" i="1"/>
  <c r="DX91" i="1"/>
  <c r="BL92" i="1"/>
  <c r="DX92" i="1"/>
  <c r="BL93" i="1"/>
  <c r="DX93" i="1"/>
  <c r="BL94" i="1"/>
  <c r="DX94" i="1"/>
  <c r="BL95" i="1"/>
  <c r="DX95" i="1"/>
  <c r="BL96" i="1"/>
  <c r="DX96" i="1"/>
  <c r="BL97" i="1"/>
  <c r="DX97" i="1"/>
  <c r="BL98" i="1"/>
  <c r="DX98" i="1"/>
  <c r="BL99" i="1"/>
  <c r="DX99" i="1"/>
  <c r="BL100" i="1"/>
  <c r="DX100" i="1"/>
  <c r="BL101" i="1"/>
  <c r="DX101" i="1"/>
  <c r="BL102" i="1"/>
  <c r="DX102" i="1"/>
  <c r="BL103" i="1"/>
  <c r="DX103" i="1"/>
  <c r="BL104" i="1"/>
  <c r="DX104" i="1"/>
  <c r="BL105" i="1"/>
  <c r="DX105" i="1"/>
  <c r="BL106" i="1"/>
  <c r="DX106" i="1"/>
  <c r="BL107" i="1"/>
  <c r="DX107" i="1"/>
  <c r="BL108" i="1"/>
  <c r="DX108" i="1"/>
  <c r="BL109" i="1"/>
  <c r="DX109" i="1"/>
  <c r="BL110" i="1"/>
  <c r="DH110" i="1"/>
  <c r="AB111" i="1"/>
  <c r="BQ111" i="1"/>
  <c r="DD111" i="1"/>
  <c r="L112" i="1"/>
  <c r="AR112" i="1"/>
  <c r="BX112" i="1"/>
  <c r="DD112" i="1"/>
  <c r="L113" i="1"/>
  <c r="AR113" i="1"/>
  <c r="BX113" i="1"/>
  <c r="DD113" i="1"/>
  <c r="L114" i="1"/>
  <c r="AR114" i="1"/>
  <c r="BX114" i="1"/>
  <c r="DD114" i="1"/>
  <c r="L115" i="1"/>
  <c r="AR115" i="1"/>
  <c r="BX115" i="1"/>
  <c r="DD115" i="1"/>
  <c r="L116" i="1"/>
  <c r="AR116" i="1"/>
  <c r="BX116" i="1"/>
  <c r="DD116" i="1"/>
  <c r="L117" i="1"/>
  <c r="AR117" i="1"/>
  <c r="BX117" i="1"/>
  <c r="DD117" i="1"/>
  <c r="L118" i="1"/>
  <c r="AR118" i="1"/>
  <c r="BX118" i="1"/>
  <c r="DD118" i="1"/>
  <c r="L119" i="1"/>
  <c r="AR119" i="1"/>
  <c r="BX119" i="1"/>
  <c r="DD119" i="1"/>
  <c r="L120" i="1"/>
  <c r="AR120" i="1"/>
  <c r="BX120" i="1"/>
  <c r="DD120" i="1"/>
  <c r="L121" i="1"/>
  <c r="AR121" i="1"/>
  <c r="BX121" i="1"/>
  <c r="DD121" i="1"/>
  <c r="L122" i="1"/>
  <c r="AR122" i="1"/>
  <c r="BX122" i="1"/>
  <c r="DD122" i="1"/>
  <c r="L123" i="1"/>
  <c r="AR123" i="1"/>
  <c r="BX123" i="1"/>
  <c r="DD123" i="1"/>
  <c r="L124" i="1"/>
  <c r="AR124" i="1"/>
  <c r="BX124" i="1"/>
  <c r="DD124" i="1"/>
  <c r="L125" i="1"/>
  <c r="AR125" i="1"/>
  <c r="BX125" i="1"/>
  <c r="DD125" i="1"/>
  <c r="L126" i="1"/>
  <c r="AR126" i="1"/>
  <c r="BX126" i="1"/>
  <c r="DD126" i="1"/>
  <c r="L127" i="1"/>
  <c r="AR127" i="1"/>
  <c r="BX127" i="1"/>
  <c r="DD127" i="1"/>
  <c r="L128" i="1"/>
  <c r="AR128" i="1"/>
  <c r="BX128" i="1"/>
  <c r="DD128" i="1"/>
  <c r="L129" i="1"/>
  <c r="AR129" i="1"/>
  <c r="BX129" i="1"/>
  <c r="DD129" i="1"/>
  <c r="L130" i="1"/>
  <c r="AR130" i="1"/>
  <c r="BX130" i="1"/>
  <c r="DD130" i="1"/>
  <c r="L131" i="1"/>
  <c r="AR131" i="1"/>
  <c r="BX131" i="1"/>
  <c r="DD131" i="1"/>
  <c r="L132" i="1"/>
  <c r="AR132" i="1"/>
  <c r="BX132" i="1"/>
  <c r="DD132" i="1"/>
  <c r="L133" i="1"/>
  <c r="AR133" i="1"/>
  <c r="BX133" i="1"/>
  <c r="DD133" i="1"/>
  <c r="L134" i="1"/>
  <c r="AR134" i="1"/>
  <c r="BX134" i="1"/>
  <c r="DD134" i="1"/>
  <c r="L135" i="1"/>
  <c r="AR135" i="1"/>
  <c r="BX135" i="1"/>
  <c r="DD135" i="1"/>
  <c r="L136" i="1"/>
  <c r="AR136" i="1"/>
  <c r="BX136" i="1"/>
  <c r="DD136" i="1"/>
  <c r="L137" i="1"/>
  <c r="AR137" i="1"/>
  <c r="BX137" i="1"/>
  <c r="DD137" i="1"/>
  <c r="L138" i="1"/>
  <c r="AR138" i="1"/>
  <c r="BX138" i="1"/>
  <c r="DD138" i="1"/>
  <c r="L139" i="1"/>
  <c r="AR139" i="1"/>
  <c r="BX139" i="1"/>
  <c r="DD139" i="1"/>
  <c r="L140" i="1"/>
  <c r="AR140" i="1"/>
  <c r="BX140" i="1"/>
  <c r="DD140" i="1"/>
  <c r="L141" i="1"/>
  <c r="AR141" i="1"/>
  <c r="BX141" i="1"/>
  <c r="DD141" i="1"/>
  <c r="L142" i="1"/>
  <c r="AR142" i="1"/>
  <c r="BX142" i="1"/>
  <c r="DD142" i="1"/>
  <c r="J143" i="1"/>
  <c r="Z143" i="1"/>
  <c r="AP143" i="1"/>
  <c r="BF143" i="1"/>
  <c r="BV143" i="1"/>
  <c r="CL143" i="1"/>
  <c r="DB143" i="1"/>
  <c r="DR143" i="1"/>
  <c r="J144" i="1"/>
  <c r="Z144" i="1"/>
  <c r="AP144" i="1"/>
  <c r="BF144" i="1"/>
  <c r="BV144" i="1"/>
  <c r="CL144" i="1"/>
  <c r="DB144" i="1"/>
  <c r="DR144" i="1"/>
  <c r="J145" i="1"/>
  <c r="Z145" i="1"/>
  <c r="AP145" i="1"/>
  <c r="BF145" i="1"/>
  <c r="BV145" i="1"/>
  <c r="CL145" i="1"/>
  <c r="DB145" i="1"/>
  <c r="DR145" i="1"/>
  <c r="J146" i="1"/>
  <c r="Z146" i="1"/>
  <c r="AP146" i="1"/>
  <c r="BF146" i="1"/>
  <c r="BV146" i="1"/>
  <c r="CL146" i="1"/>
  <c r="DB146" i="1"/>
  <c r="DR146" i="1"/>
  <c r="J147" i="1"/>
  <c r="Z147" i="1"/>
  <c r="AP147" i="1"/>
  <c r="BF147" i="1"/>
  <c r="BV147" i="1"/>
  <c r="CL147" i="1"/>
  <c r="DB147" i="1"/>
  <c r="DR147" i="1"/>
  <c r="J148" i="1"/>
  <c r="Z148" i="1"/>
  <c r="AP148" i="1"/>
  <c r="BF148" i="1"/>
  <c r="BV148" i="1"/>
  <c r="CL148" i="1"/>
  <c r="DB148" i="1"/>
  <c r="DR148" i="1"/>
  <c r="J149" i="1"/>
  <c r="Z149" i="1"/>
  <c r="AP149" i="1"/>
  <c r="BF149" i="1"/>
  <c r="BV149" i="1"/>
  <c r="CL149" i="1"/>
  <c r="DB149" i="1"/>
  <c r="DR149" i="1"/>
  <c r="J150" i="1"/>
  <c r="Z150" i="1"/>
  <c r="AP150" i="1"/>
  <c r="BF150" i="1"/>
  <c r="BV150" i="1"/>
  <c r="CL150" i="1"/>
  <c r="DB150" i="1"/>
  <c r="DR150" i="1"/>
  <c r="J151" i="1"/>
  <c r="Z151" i="1"/>
  <c r="AP151" i="1"/>
  <c r="BF151" i="1"/>
  <c r="BV151" i="1"/>
  <c r="CL151" i="1"/>
  <c r="DB151" i="1"/>
  <c r="DR151" i="1"/>
  <c r="J152" i="1"/>
  <c r="Z152" i="1"/>
  <c r="AP152" i="1"/>
  <c r="BF152" i="1"/>
  <c r="BV152" i="1"/>
  <c r="CL152" i="1"/>
  <c r="DB152" i="1"/>
  <c r="DR152" i="1"/>
  <c r="J153" i="1"/>
  <c r="Z153" i="1"/>
  <c r="AP153" i="1"/>
  <c r="BF153" i="1"/>
  <c r="BV153" i="1"/>
  <c r="CL153" i="1"/>
  <c r="DB153" i="1"/>
  <c r="DR153" i="1"/>
  <c r="J154" i="1"/>
  <c r="Z154" i="1"/>
  <c r="AP154" i="1"/>
  <c r="BF154" i="1"/>
  <c r="BV154" i="1"/>
  <c r="CL154" i="1"/>
  <c r="DB154" i="1"/>
  <c r="DR154" i="1"/>
  <c r="J155" i="1"/>
  <c r="Z155" i="1"/>
  <c r="AP155" i="1"/>
  <c r="BF155" i="1"/>
  <c r="BV155" i="1"/>
  <c r="CL155" i="1"/>
  <c r="DB155" i="1"/>
  <c r="DR155" i="1"/>
  <c r="J156" i="1"/>
  <c r="Z156" i="1"/>
  <c r="AP156" i="1"/>
  <c r="BF156" i="1"/>
  <c r="BV156" i="1"/>
  <c r="CL156" i="1"/>
  <c r="DB156" i="1"/>
  <c r="DR156" i="1"/>
  <c r="J157" i="1"/>
  <c r="Z157" i="1"/>
  <c r="AP157" i="1"/>
  <c r="BF157" i="1"/>
  <c r="BV157" i="1"/>
  <c r="CL157" i="1"/>
  <c r="DB157" i="1"/>
  <c r="DR157" i="1"/>
  <c r="J158" i="1"/>
  <c r="Z158" i="1"/>
  <c r="AP158" i="1"/>
  <c r="BF158" i="1"/>
  <c r="BV158" i="1"/>
  <c r="CL158" i="1"/>
  <c r="DB158" i="1"/>
  <c r="DR158" i="1"/>
  <c r="F159" i="1"/>
  <c r="Q159" i="1"/>
  <c r="AB159" i="1"/>
  <c r="AL159" i="1"/>
  <c r="AW159" i="1"/>
  <c r="BH159" i="1"/>
  <c r="BR159" i="1"/>
  <c r="CC159" i="1"/>
  <c r="CN159" i="1"/>
  <c r="CX159" i="1"/>
  <c r="DI159" i="1"/>
  <c r="DT159" i="1"/>
  <c r="E160" i="1"/>
  <c r="M160" i="1"/>
  <c r="U160" i="1"/>
  <c r="AC160" i="1"/>
  <c r="AK160" i="1"/>
  <c r="AS160" i="1"/>
  <c r="BA160" i="1"/>
  <c r="BI160" i="1"/>
  <c r="BQ160" i="1"/>
  <c r="BY160" i="1"/>
  <c r="CG160" i="1"/>
  <c r="CO160" i="1"/>
  <c r="CW160" i="1"/>
  <c r="DE160" i="1"/>
  <c r="DM160" i="1"/>
  <c r="DU160" i="1"/>
  <c r="E161" i="1"/>
  <c r="M161" i="1"/>
  <c r="U161" i="1"/>
  <c r="AC161" i="1"/>
  <c r="AK161" i="1"/>
  <c r="AS161" i="1"/>
  <c r="BA161" i="1"/>
  <c r="BI161" i="1"/>
  <c r="BQ161" i="1"/>
  <c r="BY161" i="1"/>
  <c r="CG161" i="1"/>
  <c r="CO161" i="1"/>
  <c r="CW161" i="1"/>
  <c r="DE161" i="1"/>
  <c r="DM161" i="1"/>
  <c r="DU161" i="1"/>
  <c r="E162" i="1"/>
  <c r="M162" i="1"/>
  <c r="U162" i="1"/>
  <c r="AC162" i="1"/>
  <c r="AK162" i="1"/>
  <c r="AS162" i="1"/>
  <c r="BA162" i="1"/>
  <c r="BI162" i="1"/>
  <c r="BQ162" i="1"/>
  <c r="BY162" i="1"/>
  <c r="CG162" i="1"/>
  <c r="CO162" i="1"/>
  <c r="CW162" i="1"/>
  <c r="DE162" i="1"/>
  <c r="DM162" i="1"/>
  <c r="DU162" i="1"/>
  <c r="E163" i="1"/>
  <c r="M163" i="1"/>
  <c r="U163" i="1"/>
  <c r="AC163" i="1"/>
  <c r="AK163" i="1"/>
  <c r="AS163" i="1"/>
  <c r="BA163" i="1"/>
  <c r="BI163" i="1"/>
  <c r="BQ163" i="1"/>
  <c r="BY163" i="1"/>
  <c r="CG163" i="1"/>
  <c r="CO163" i="1"/>
  <c r="CW163" i="1"/>
  <c r="DE163" i="1"/>
  <c r="DM163" i="1"/>
  <c r="DU163" i="1"/>
  <c r="E164" i="1"/>
  <c r="M164" i="1"/>
  <c r="U164" i="1"/>
  <c r="AC164" i="1"/>
  <c r="AK164" i="1"/>
  <c r="AS164" i="1"/>
  <c r="BA164" i="1"/>
  <c r="BI164" i="1"/>
  <c r="BQ164" i="1"/>
  <c r="BY164" i="1"/>
  <c r="CG164" i="1"/>
  <c r="CO164" i="1"/>
  <c r="CW164" i="1"/>
  <c r="DE164" i="1"/>
  <c r="DM164" i="1"/>
  <c r="DU164" i="1"/>
  <c r="E165" i="1"/>
  <c r="M165" i="1"/>
  <c r="U165" i="1"/>
  <c r="AC165" i="1"/>
  <c r="AK165" i="1"/>
  <c r="AS165" i="1"/>
  <c r="BA165" i="1"/>
  <c r="BI165" i="1"/>
  <c r="BQ165" i="1"/>
  <c r="BY165" i="1"/>
  <c r="CG165" i="1"/>
  <c r="CO165" i="1"/>
  <c r="CW165" i="1"/>
  <c r="DE165" i="1"/>
  <c r="DM165" i="1"/>
  <c r="DU165" i="1"/>
  <c r="E166" i="1"/>
  <c r="M166" i="1"/>
  <c r="U166" i="1"/>
  <c r="AC166" i="1"/>
  <c r="AK166" i="1"/>
  <c r="AS166" i="1"/>
  <c r="BA166" i="1"/>
  <c r="BI166" i="1"/>
  <c r="BQ166" i="1"/>
  <c r="BY166" i="1"/>
  <c r="CG166" i="1"/>
  <c r="CO166" i="1"/>
  <c r="CW166" i="1"/>
  <c r="DE166" i="1"/>
  <c r="DM166" i="1"/>
  <c r="DU166" i="1"/>
  <c r="E167" i="1"/>
  <c r="M167" i="1"/>
  <c r="U167" i="1"/>
  <c r="AC167" i="1"/>
  <c r="AK167" i="1"/>
  <c r="AS167" i="1"/>
  <c r="BA167" i="1"/>
  <c r="BI167" i="1"/>
  <c r="BQ167" i="1"/>
  <c r="BY167" i="1"/>
  <c r="CG167" i="1"/>
  <c r="CO167" i="1"/>
  <c r="CW167" i="1"/>
  <c r="DE167" i="1"/>
  <c r="DM167" i="1"/>
  <c r="DU167" i="1"/>
  <c r="E168" i="1"/>
  <c r="M168" i="1"/>
  <c r="U168" i="1"/>
  <c r="AC168" i="1"/>
  <c r="AK168" i="1"/>
  <c r="AS168" i="1"/>
  <c r="BA168" i="1"/>
  <c r="BI168" i="1"/>
  <c r="BQ168" i="1"/>
  <c r="BY168" i="1"/>
  <c r="CG168" i="1"/>
  <c r="CO168" i="1"/>
  <c r="CW168" i="1"/>
  <c r="DE168" i="1"/>
  <c r="DM168" i="1"/>
  <c r="DU168" i="1"/>
  <c r="E169" i="1"/>
  <c r="M169" i="1"/>
  <c r="U169" i="1"/>
  <c r="AC169" i="1"/>
  <c r="AK169" i="1"/>
  <c r="AS169" i="1"/>
  <c r="BA169" i="1"/>
  <c r="BI169" i="1"/>
  <c r="BQ169" i="1"/>
  <c r="BY169" i="1"/>
  <c r="CG169" i="1"/>
  <c r="CO169" i="1"/>
  <c r="CW169" i="1"/>
  <c r="DE169" i="1"/>
  <c r="DM169" i="1"/>
  <c r="DU169" i="1"/>
  <c r="E170" i="1"/>
  <c r="M170" i="1"/>
  <c r="U170" i="1"/>
  <c r="AC170" i="1"/>
  <c r="AK170" i="1"/>
  <c r="AS170" i="1"/>
  <c r="BA170" i="1"/>
  <c r="BI170" i="1"/>
  <c r="BQ170" i="1"/>
  <c r="BY170" i="1"/>
  <c r="CG170" i="1"/>
  <c r="CO170" i="1"/>
  <c r="CW170" i="1"/>
  <c r="DE170" i="1"/>
  <c r="DM170" i="1"/>
  <c r="DU170" i="1"/>
  <c r="E171" i="1"/>
  <c r="M171" i="1"/>
  <c r="U171" i="1"/>
  <c r="AC171" i="1"/>
  <c r="AK171" i="1"/>
  <c r="AS171" i="1"/>
  <c r="BA171" i="1"/>
  <c r="BI171" i="1"/>
  <c r="BQ171" i="1"/>
  <c r="BY171" i="1"/>
  <c r="CG171" i="1"/>
  <c r="CO171" i="1"/>
  <c r="CW171" i="1"/>
  <c r="DE171" i="1"/>
  <c r="DM171" i="1"/>
  <c r="DU171" i="1"/>
  <c r="E172" i="1"/>
  <c r="M172" i="1"/>
  <c r="U172" i="1"/>
  <c r="AC172" i="1"/>
  <c r="AK172" i="1"/>
  <c r="AS172" i="1"/>
  <c r="BA172" i="1"/>
  <c r="BI172" i="1"/>
  <c r="BQ172" i="1"/>
  <c r="BY172" i="1"/>
  <c r="CG172" i="1"/>
  <c r="CO172" i="1"/>
  <c r="CW172" i="1"/>
  <c r="DE172" i="1"/>
  <c r="DM172" i="1"/>
  <c r="DU172" i="1"/>
  <c r="E173" i="1"/>
  <c r="M173" i="1"/>
  <c r="U173" i="1"/>
  <c r="AC173" i="1"/>
  <c r="AK173" i="1"/>
  <c r="AS173" i="1"/>
  <c r="BA173" i="1"/>
  <c r="BI173" i="1"/>
  <c r="BQ173" i="1"/>
  <c r="BY173" i="1"/>
  <c r="CG173" i="1"/>
  <c r="CO173" i="1"/>
  <c r="CW173" i="1"/>
  <c r="DE173" i="1"/>
  <c r="DM173" i="1"/>
  <c r="DU173" i="1"/>
  <c r="E174" i="1"/>
  <c r="M174" i="1"/>
  <c r="U174" i="1"/>
  <c r="AC174" i="1"/>
  <c r="AK174" i="1"/>
  <c r="AS174" i="1"/>
  <c r="BA174" i="1"/>
  <c r="BI174" i="1"/>
  <c r="BQ174" i="1"/>
  <c r="BY174" i="1"/>
  <c r="CG174" i="1"/>
  <c r="CO174" i="1"/>
  <c r="CW174" i="1"/>
  <c r="DE174" i="1"/>
  <c r="DM174" i="1"/>
  <c r="DU174" i="1"/>
  <c r="E175" i="1"/>
  <c r="M175" i="1"/>
  <c r="U175" i="1"/>
  <c r="AC175" i="1"/>
  <c r="AK175" i="1"/>
  <c r="AS175" i="1"/>
  <c r="BA175" i="1"/>
  <c r="BI175" i="1"/>
  <c r="BQ175" i="1"/>
  <c r="BY175" i="1"/>
  <c r="CG175" i="1"/>
  <c r="CO175" i="1"/>
  <c r="CW175" i="1"/>
  <c r="DE175" i="1"/>
  <c r="DM175" i="1"/>
  <c r="DU175" i="1"/>
  <c r="E176" i="1"/>
  <c r="M176" i="1"/>
  <c r="U176" i="1"/>
  <c r="AC176" i="1"/>
  <c r="AK176" i="1"/>
  <c r="AS176" i="1"/>
  <c r="BA176" i="1"/>
  <c r="BI176" i="1"/>
  <c r="BQ176" i="1"/>
  <c r="BY176" i="1"/>
  <c r="CG176" i="1"/>
  <c r="CO176" i="1"/>
  <c r="CW176" i="1"/>
  <c r="DE176" i="1"/>
  <c r="DM176" i="1"/>
  <c r="DU176" i="1"/>
  <c r="E177" i="1"/>
  <c r="M177" i="1"/>
  <c r="U177" i="1"/>
  <c r="AC177" i="1"/>
  <c r="AK177" i="1"/>
  <c r="AS177" i="1"/>
  <c r="BA177" i="1"/>
  <c r="BI177" i="1"/>
  <c r="BQ177" i="1"/>
  <c r="BY177" i="1"/>
  <c r="CG177" i="1"/>
  <c r="CO177" i="1"/>
  <c r="CW177" i="1"/>
  <c r="DE177" i="1"/>
  <c r="DM177" i="1"/>
  <c r="DU177" i="1"/>
  <c r="E178" i="1"/>
  <c r="M178" i="1"/>
  <c r="U178" i="1"/>
  <c r="AC178" i="1"/>
  <c r="AK178" i="1"/>
  <c r="AS178" i="1"/>
  <c r="BA178" i="1"/>
  <c r="BI178" i="1"/>
  <c r="BQ178" i="1"/>
  <c r="BY178" i="1"/>
  <c r="CG178" i="1"/>
  <c r="CO178" i="1"/>
  <c r="CW178" i="1"/>
  <c r="DE178" i="1"/>
  <c r="DM178" i="1"/>
  <c r="DU178" i="1"/>
  <c r="E179" i="1"/>
  <c r="M179" i="1"/>
  <c r="U179" i="1"/>
  <c r="AC179" i="1"/>
  <c r="AK179" i="1"/>
  <c r="AS179" i="1"/>
  <c r="BA179" i="1"/>
  <c r="BI179" i="1"/>
  <c r="BQ179" i="1"/>
  <c r="BY179" i="1"/>
  <c r="CG179" i="1"/>
  <c r="CO179" i="1"/>
  <c r="CW179" i="1"/>
  <c r="DE179" i="1"/>
  <c r="DM179" i="1"/>
  <c r="DU179" i="1"/>
  <c r="E180" i="1"/>
  <c r="M180" i="1"/>
  <c r="U180" i="1"/>
  <c r="AC180" i="1"/>
  <c r="AK180" i="1"/>
  <c r="AS180" i="1"/>
  <c r="BA180" i="1"/>
  <c r="BI180" i="1"/>
  <c r="BQ180" i="1"/>
  <c r="BY180" i="1"/>
  <c r="CG180" i="1"/>
  <c r="CO180" i="1"/>
  <c r="CW180" i="1"/>
  <c r="DE180" i="1"/>
  <c r="DM180" i="1"/>
  <c r="DU180" i="1"/>
  <c r="E181" i="1"/>
  <c r="M181" i="1"/>
  <c r="U181" i="1"/>
  <c r="AC181" i="1"/>
  <c r="AK181" i="1"/>
  <c r="AS181" i="1"/>
  <c r="BA181" i="1"/>
  <c r="BI181" i="1"/>
  <c r="BQ181" i="1"/>
  <c r="BY181" i="1"/>
  <c r="CG181" i="1"/>
  <c r="CO181" i="1"/>
  <c r="CW181" i="1"/>
  <c r="DE181" i="1"/>
  <c r="DM181" i="1"/>
  <c r="DU181" i="1"/>
  <c r="E182" i="1"/>
  <c r="M182" i="1"/>
  <c r="U182" i="1"/>
  <c r="AC182" i="1"/>
  <c r="AK182" i="1"/>
  <c r="AS182" i="1"/>
  <c r="BA182" i="1"/>
  <c r="BI182" i="1"/>
  <c r="BQ182" i="1"/>
  <c r="BY182" i="1"/>
  <c r="CG182" i="1"/>
  <c r="CO182" i="1"/>
  <c r="CW182" i="1"/>
  <c r="DE182" i="1"/>
  <c r="DM182" i="1"/>
  <c r="DU182" i="1"/>
  <c r="E183" i="1"/>
  <c r="M183" i="1"/>
  <c r="U183" i="1"/>
  <c r="AC183" i="1"/>
  <c r="AK183" i="1"/>
  <c r="AS183" i="1"/>
  <c r="BA183" i="1"/>
  <c r="BI183" i="1"/>
  <c r="BQ183" i="1"/>
  <c r="BY183" i="1"/>
  <c r="CG183" i="1"/>
  <c r="CO183" i="1"/>
  <c r="CW183" i="1"/>
  <c r="DE183" i="1"/>
  <c r="DM183" i="1"/>
  <c r="DU183" i="1"/>
  <c r="E184" i="1"/>
  <c r="M184" i="1"/>
  <c r="U184" i="1"/>
  <c r="AC184" i="1"/>
  <c r="AK184" i="1"/>
  <c r="AS184" i="1"/>
  <c r="BA184" i="1"/>
  <c r="BI184" i="1"/>
  <c r="BQ184" i="1"/>
  <c r="BY184" i="1"/>
  <c r="CG184" i="1"/>
  <c r="CO184" i="1"/>
  <c r="CW184" i="1"/>
  <c r="DE184" i="1"/>
  <c r="DM184" i="1"/>
  <c r="DU184" i="1"/>
  <c r="E185" i="1"/>
  <c r="M185" i="1"/>
  <c r="U185" i="1"/>
  <c r="AC185" i="1"/>
  <c r="AK185" i="1"/>
  <c r="AS185" i="1"/>
  <c r="BA185" i="1"/>
  <c r="BI185" i="1"/>
  <c r="BQ185" i="1"/>
  <c r="BY185" i="1"/>
  <c r="CG185" i="1"/>
  <c r="CO185" i="1"/>
  <c r="CW185" i="1"/>
  <c r="DE185" i="1"/>
  <c r="DM185" i="1"/>
  <c r="DU185" i="1"/>
  <c r="E186" i="1"/>
  <c r="M186" i="1"/>
  <c r="U186" i="1"/>
  <c r="AC186" i="1"/>
  <c r="AK186" i="1"/>
  <c r="AS186" i="1"/>
  <c r="BA186" i="1"/>
  <c r="BI186" i="1"/>
  <c r="BQ186" i="1"/>
  <c r="BY186" i="1"/>
  <c r="CG186" i="1"/>
  <c r="CO186" i="1"/>
  <c r="CW186" i="1"/>
  <c r="DE186" i="1"/>
  <c r="DM186" i="1"/>
  <c r="DU186" i="1"/>
  <c r="E187" i="1"/>
  <c r="M187" i="1"/>
  <c r="U187" i="1"/>
  <c r="AC187" i="1"/>
  <c r="AK187" i="1"/>
  <c r="AS187" i="1"/>
  <c r="BA187" i="1"/>
  <c r="BI187" i="1"/>
  <c r="BQ187" i="1"/>
  <c r="BY187" i="1"/>
  <c r="CG187" i="1"/>
  <c r="CO187" i="1"/>
  <c r="CW187" i="1"/>
  <c r="DE187" i="1"/>
  <c r="DM187" i="1"/>
  <c r="DU187" i="1"/>
  <c r="E188" i="1"/>
  <c r="M188" i="1"/>
  <c r="U188" i="1"/>
  <c r="AC188" i="1"/>
  <c r="AK188" i="1"/>
  <c r="AS188" i="1"/>
  <c r="BA188" i="1"/>
  <c r="BI188" i="1"/>
  <c r="BQ188" i="1"/>
  <c r="BY188" i="1"/>
  <c r="CG188" i="1"/>
  <c r="CO188" i="1"/>
  <c r="CW188" i="1"/>
  <c r="DE188" i="1"/>
  <c r="DM188" i="1"/>
  <c r="DU188" i="1"/>
  <c r="E189" i="1"/>
  <c r="M189" i="1"/>
  <c r="U189" i="1"/>
  <c r="AC189" i="1"/>
  <c r="AK189" i="1"/>
  <c r="AS189" i="1"/>
  <c r="BA189" i="1"/>
  <c r="BI189" i="1"/>
  <c r="BQ189" i="1"/>
  <c r="BY189" i="1"/>
  <c r="CG189" i="1"/>
  <c r="CO189" i="1"/>
  <c r="CW189" i="1"/>
  <c r="DE189" i="1"/>
  <c r="DM189" i="1"/>
  <c r="DU189" i="1"/>
  <c r="E190" i="1"/>
  <c r="M190" i="1"/>
  <c r="U190" i="1"/>
  <c r="AC190" i="1"/>
  <c r="AK190" i="1"/>
  <c r="AS190" i="1"/>
  <c r="BA190" i="1"/>
  <c r="BI190" i="1"/>
  <c r="BQ190" i="1"/>
  <c r="BY190" i="1"/>
  <c r="CG190" i="1"/>
  <c r="CO190" i="1"/>
  <c r="CW190" i="1"/>
  <c r="DE190" i="1"/>
  <c r="DM190" i="1"/>
  <c r="DU190" i="1"/>
  <c r="E191" i="1"/>
  <c r="M191" i="1"/>
  <c r="U191" i="1"/>
  <c r="AC191" i="1"/>
  <c r="AK191" i="1"/>
  <c r="AS191" i="1"/>
  <c r="BA191" i="1"/>
  <c r="BI191" i="1"/>
  <c r="BQ191" i="1"/>
  <c r="BY191" i="1"/>
  <c r="CG191" i="1"/>
  <c r="CO191" i="1"/>
  <c r="CW191" i="1"/>
  <c r="DE191" i="1"/>
  <c r="DM191" i="1"/>
  <c r="DU191" i="1"/>
  <c r="E192" i="1"/>
  <c r="M192" i="1"/>
  <c r="U192" i="1"/>
  <c r="AC192" i="1"/>
  <c r="AK192" i="1"/>
  <c r="AS192" i="1"/>
  <c r="BA192" i="1"/>
  <c r="BI192" i="1"/>
  <c r="BQ192" i="1"/>
  <c r="BY192" i="1"/>
  <c r="CG192" i="1"/>
  <c r="CO192" i="1"/>
  <c r="CW192" i="1"/>
  <c r="DE192" i="1"/>
  <c r="DM192" i="1"/>
  <c r="DU192" i="1"/>
  <c r="E193" i="1"/>
  <c r="M193" i="1"/>
  <c r="U193" i="1"/>
  <c r="AC193" i="1"/>
  <c r="AK193" i="1"/>
  <c r="AS193" i="1"/>
  <c r="BA193" i="1"/>
  <c r="BI193" i="1"/>
  <c r="BQ193" i="1"/>
  <c r="BY193" i="1"/>
  <c r="CG193" i="1"/>
  <c r="CO193" i="1"/>
  <c r="CW193" i="1"/>
  <c r="DE193" i="1"/>
  <c r="DM193" i="1"/>
  <c r="DU193" i="1"/>
  <c r="E194" i="1"/>
  <c r="M194" i="1"/>
  <c r="U194" i="1"/>
  <c r="AC194" i="1"/>
  <c r="AK194" i="1"/>
  <c r="AS194" i="1"/>
  <c r="BA194" i="1"/>
  <c r="BI194" i="1"/>
  <c r="BQ194" i="1"/>
  <c r="BY194" i="1"/>
  <c r="CG194" i="1"/>
  <c r="CO194" i="1"/>
  <c r="CW194" i="1"/>
  <c r="DE194" i="1"/>
  <c r="DM194" i="1"/>
  <c r="DU194" i="1"/>
  <c r="E195" i="1"/>
  <c r="M195" i="1"/>
  <c r="U195" i="1"/>
  <c r="AC195" i="1"/>
  <c r="AK195" i="1"/>
  <c r="AS195" i="1"/>
  <c r="BA195" i="1"/>
  <c r="BI195" i="1"/>
  <c r="BQ195" i="1"/>
  <c r="BY195" i="1"/>
  <c r="CG195" i="1"/>
  <c r="CO195" i="1"/>
  <c r="CW195" i="1"/>
  <c r="DE195" i="1"/>
  <c r="DM195" i="1"/>
  <c r="DU195" i="1"/>
  <c r="E196" i="1"/>
  <c r="M196" i="1"/>
  <c r="U196" i="1"/>
  <c r="AC196" i="1"/>
  <c r="AK196" i="1"/>
  <c r="AS196" i="1"/>
  <c r="BA196" i="1"/>
  <c r="BI196" i="1"/>
  <c r="BQ196" i="1"/>
  <c r="BY196" i="1"/>
  <c r="CG196" i="1"/>
  <c r="CO196" i="1"/>
  <c r="CW196" i="1"/>
  <c r="DE196" i="1"/>
  <c r="DM196" i="1"/>
  <c r="DU196" i="1"/>
  <c r="E197" i="1"/>
  <c r="M197" i="1"/>
  <c r="U197" i="1"/>
  <c r="AC197" i="1"/>
  <c r="AK197" i="1"/>
  <c r="AS197" i="1"/>
  <c r="BA197" i="1"/>
  <c r="BI197" i="1"/>
  <c r="BQ197" i="1"/>
  <c r="BY197" i="1"/>
  <c r="CG197" i="1"/>
  <c r="CO197" i="1"/>
  <c r="CW197" i="1"/>
  <c r="DE197" i="1"/>
  <c r="DM197" i="1"/>
  <c r="DU197" i="1"/>
  <c r="E198" i="1"/>
  <c r="M198" i="1"/>
  <c r="U198" i="1"/>
  <c r="AC198" i="1"/>
  <c r="AK198" i="1"/>
  <c r="AS198" i="1"/>
  <c r="BA198" i="1"/>
  <c r="BI198" i="1"/>
  <c r="BQ198" i="1"/>
  <c r="BY198" i="1"/>
  <c r="CG198" i="1"/>
  <c r="CO198" i="1"/>
  <c r="CW198" i="1"/>
  <c r="DE198" i="1"/>
  <c r="DM198" i="1"/>
  <c r="DU198" i="1"/>
  <c r="E199" i="1"/>
  <c r="M199" i="1"/>
  <c r="U199" i="1"/>
  <c r="AC199" i="1"/>
  <c r="AK199" i="1"/>
  <c r="AS199" i="1"/>
  <c r="BA199" i="1"/>
  <c r="BI199" i="1"/>
  <c r="BQ199" i="1"/>
  <c r="BY199" i="1"/>
  <c r="CG199" i="1"/>
  <c r="CO199" i="1"/>
  <c r="CW199" i="1"/>
  <c r="DE199" i="1"/>
  <c r="DM199" i="1"/>
  <c r="DU199" i="1"/>
  <c r="E200" i="1"/>
  <c r="M200" i="1"/>
  <c r="U200" i="1"/>
  <c r="AC200" i="1"/>
  <c r="AK200" i="1"/>
  <c r="AS200" i="1"/>
  <c r="BA200" i="1"/>
  <c r="BI200" i="1"/>
  <c r="BQ200" i="1"/>
  <c r="BY200" i="1"/>
  <c r="CG200" i="1"/>
  <c r="CO200" i="1"/>
  <c r="CW200" i="1"/>
  <c r="DE200" i="1"/>
  <c r="DM200" i="1"/>
  <c r="DU200" i="1"/>
  <c r="E201" i="1"/>
  <c r="M201" i="1"/>
  <c r="U201" i="1"/>
  <c r="AC201" i="1"/>
  <c r="AK201" i="1"/>
  <c r="AS201" i="1"/>
  <c r="BA201" i="1"/>
  <c r="BI201" i="1"/>
  <c r="BQ201" i="1"/>
  <c r="BY201" i="1"/>
  <c r="CG201" i="1"/>
  <c r="CO201" i="1"/>
  <c r="CW201" i="1"/>
  <c r="DE201" i="1"/>
  <c r="DM201" i="1"/>
  <c r="DU201" i="1"/>
  <c r="E202" i="1"/>
  <c r="M202" i="1"/>
  <c r="U202" i="1"/>
  <c r="AC202" i="1"/>
  <c r="AK202" i="1"/>
  <c r="AS202" i="1"/>
  <c r="BA202" i="1"/>
  <c r="BI202" i="1"/>
  <c r="BQ202" i="1"/>
  <c r="BY202" i="1"/>
  <c r="CG202" i="1"/>
  <c r="CO202" i="1"/>
  <c r="CW202" i="1"/>
  <c r="DE202" i="1"/>
  <c r="DM202" i="1"/>
  <c r="DU202" i="1"/>
  <c r="E203" i="1"/>
  <c r="M203" i="1"/>
  <c r="U203" i="1"/>
  <c r="AC203" i="1"/>
  <c r="AK203" i="1"/>
  <c r="AS203" i="1"/>
  <c r="BA203" i="1"/>
  <c r="BI203" i="1"/>
  <c r="BQ203" i="1"/>
  <c r="BY203" i="1"/>
  <c r="CG203" i="1"/>
  <c r="CO203" i="1"/>
  <c r="CW203" i="1"/>
  <c r="DE203" i="1"/>
  <c r="DM203" i="1"/>
  <c r="DU203" i="1"/>
  <c r="E204" i="1"/>
  <c r="M204" i="1"/>
  <c r="U204" i="1"/>
  <c r="AC204" i="1"/>
  <c r="AK204" i="1"/>
  <c r="AS204" i="1"/>
  <c r="BA204" i="1"/>
  <c r="BI204" i="1"/>
  <c r="BQ204" i="1"/>
  <c r="BY204" i="1"/>
  <c r="CG204" i="1"/>
  <c r="CO204" i="1"/>
  <c r="CW204" i="1"/>
  <c r="DE204" i="1"/>
  <c r="DM204" i="1"/>
  <c r="DU204" i="1"/>
  <c r="E205" i="1"/>
  <c r="M205" i="1"/>
  <c r="U205" i="1"/>
  <c r="AC205" i="1"/>
  <c r="AK205" i="1"/>
  <c r="AS205" i="1"/>
  <c r="BA205" i="1"/>
  <c r="BI205" i="1"/>
  <c r="BQ205" i="1"/>
  <c r="BY205" i="1"/>
  <c r="CG205" i="1"/>
  <c r="CO205" i="1"/>
  <c r="CW205" i="1"/>
  <c r="DE205" i="1"/>
  <c r="DM205" i="1"/>
  <c r="DU205" i="1"/>
  <c r="E206" i="1"/>
  <c r="M206" i="1"/>
  <c r="U206" i="1"/>
  <c r="AC206" i="1"/>
  <c r="AK206" i="1"/>
  <c r="AS206" i="1"/>
  <c r="BA206" i="1"/>
  <c r="BI206" i="1"/>
  <c r="BQ206" i="1"/>
  <c r="BY206" i="1"/>
  <c r="CG206" i="1"/>
  <c r="CO206" i="1"/>
  <c r="CW206" i="1"/>
  <c r="DE206" i="1"/>
  <c r="DM206" i="1"/>
  <c r="DU206" i="1"/>
  <c r="E207" i="1"/>
  <c r="M207" i="1"/>
  <c r="U207" i="1"/>
  <c r="AC207" i="1"/>
  <c r="AK207" i="1"/>
  <c r="AS207" i="1"/>
  <c r="BA207" i="1"/>
  <c r="BI207" i="1"/>
  <c r="BQ207" i="1"/>
  <c r="BY207" i="1"/>
  <c r="CG207" i="1"/>
  <c r="CO207" i="1"/>
  <c r="CW207" i="1"/>
  <c r="DE207" i="1"/>
  <c r="DM207" i="1"/>
  <c r="DU207" i="1"/>
  <c r="E208" i="1"/>
  <c r="M208" i="1"/>
  <c r="U208" i="1"/>
  <c r="AC208" i="1"/>
  <c r="AK208" i="1"/>
  <c r="AS208" i="1"/>
  <c r="BA208" i="1"/>
  <c r="BI208" i="1"/>
  <c r="BQ208" i="1"/>
  <c r="BY208" i="1"/>
  <c r="CG208" i="1"/>
  <c r="CO208" i="1"/>
  <c r="CW208" i="1"/>
  <c r="DE208" i="1"/>
  <c r="DM208" i="1"/>
  <c r="DU208" i="1"/>
  <c r="E209" i="1"/>
  <c r="M209" i="1"/>
  <c r="U209" i="1"/>
  <c r="AC209" i="1"/>
  <c r="AK209" i="1"/>
  <c r="AS209" i="1"/>
  <c r="BA209" i="1"/>
  <c r="BI209" i="1"/>
  <c r="BQ209" i="1"/>
  <c r="BY209" i="1"/>
  <c r="CG209" i="1"/>
  <c r="CO209" i="1"/>
  <c r="CW209" i="1"/>
  <c r="DE209" i="1"/>
  <c r="DM209" i="1"/>
  <c r="DU209" i="1"/>
  <c r="E210" i="1"/>
  <c r="M210" i="1"/>
  <c r="U210" i="1"/>
  <c r="AC210" i="1"/>
  <c r="AK210" i="1"/>
  <c r="AS210" i="1"/>
  <c r="BA210" i="1"/>
  <c r="BI210" i="1"/>
  <c r="BQ210" i="1"/>
  <c r="BY210" i="1"/>
  <c r="CG210" i="1"/>
  <c r="CO210" i="1"/>
  <c r="CW210" i="1"/>
  <c r="DE210" i="1"/>
  <c r="DM210" i="1"/>
  <c r="DU210" i="1"/>
  <c r="E211" i="1"/>
  <c r="M211" i="1"/>
  <c r="U211" i="1"/>
  <c r="AC211" i="1"/>
  <c r="AK211" i="1"/>
  <c r="AS211" i="1"/>
  <c r="BA211" i="1"/>
  <c r="BI211" i="1"/>
  <c r="BQ211" i="1"/>
  <c r="BY211" i="1"/>
  <c r="CG211" i="1"/>
  <c r="CO211" i="1"/>
  <c r="CW211" i="1"/>
  <c r="DE211" i="1"/>
  <c r="DM211" i="1"/>
  <c r="DU211" i="1"/>
  <c r="E212" i="1"/>
  <c r="M212" i="1"/>
  <c r="U212" i="1"/>
  <c r="AC212" i="1"/>
  <c r="AK212" i="1"/>
  <c r="AS212" i="1"/>
  <c r="BA212" i="1"/>
  <c r="BI212" i="1"/>
  <c r="BQ212" i="1"/>
  <c r="BY212" i="1"/>
  <c r="CG212" i="1"/>
  <c r="CO212" i="1"/>
  <c r="CW212" i="1"/>
  <c r="DE212" i="1"/>
  <c r="DM212" i="1"/>
  <c r="DU212" i="1"/>
  <c r="E213" i="1"/>
  <c r="M213" i="1"/>
  <c r="U213" i="1"/>
  <c r="AC213" i="1"/>
  <c r="AK213" i="1"/>
  <c r="AS213" i="1"/>
  <c r="BA213" i="1"/>
  <c r="BI213" i="1"/>
  <c r="BQ213" i="1"/>
  <c r="BY213" i="1"/>
  <c r="CG213" i="1"/>
  <c r="CO213" i="1"/>
  <c r="CW213" i="1"/>
  <c r="DE213" i="1"/>
  <c r="DM213" i="1"/>
  <c r="DU213" i="1"/>
  <c r="E214" i="1"/>
  <c r="M214" i="1"/>
  <c r="U214" i="1"/>
  <c r="AC214" i="1"/>
  <c r="AK214" i="1"/>
  <c r="AS214" i="1"/>
  <c r="BA214" i="1"/>
  <c r="BI214" i="1"/>
  <c r="BQ214" i="1"/>
  <c r="BY214" i="1"/>
  <c r="CG214" i="1"/>
  <c r="CO214" i="1"/>
  <c r="CW214" i="1"/>
  <c r="DE214" i="1"/>
  <c r="DM214" i="1"/>
  <c r="DU214" i="1"/>
  <c r="E215" i="1"/>
  <c r="M215" i="1"/>
  <c r="U215" i="1"/>
  <c r="AC215" i="1"/>
  <c r="AK215" i="1"/>
  <c r="AS215" i="1"/>
  <c r="BA215" i="1"/>
  <c r="BI215" i="1"/>
  <c r="BQ215" i="1"/>
  <c r="BY215" i="1"/>
  <c r="CG215" i="1"/>
  <c r="CO215" i="1"/>
  <c r="CW215" i="1"/>
  <c r="DE215" i="1"/>
  <c r="DM215" i="1"/>
  <c r="DU215" i="1"/>
  <c r="E216" i="1"/>
  <c r="M216" i="1"/>
  <c r="U216" i="1"/>
  <c r="AC216" i="1"/>
  <c r="AK216" i="1"/>
  <c r="AS216" i="1"/>
  <c r="BA216" i="1"/>
  <c r="BI216" i="1"/>
  <c r="BQ216" i="1"/>
  <c r="BY216" i="1"/>
  <c r="CG216" i="1"/>
  <c r="CO216" i="1"/>
  <c r="CW216" i="1"/>
  <c r="DE216" i="1"/>
  <c r="DM216" i="1"/>
  <c r="DU216" i="1"/>
  <c r="E217" i="1"/>
  <c r="M217" i="1"/>
  <c r="U217" i="1"/>
  <c r="AC217" i="1"/>
  <c r="AK217" i="1"/>
  <c r="AS217" i="1"/>
  <c r="BA217" i="1"/>
  <c r="BI217" i="1"/>
  <c r="BQ217" i="1"/>
  <c r="BY217" i="1"/>
  <c r="CG217" i="1"/>
  <c r="CO217" i="1"/>
  <c r="CW217" i="1"/>
  <c r="DE217" i="1"/>
  <c r="DM217" i="1"/>
  <c r="DU217" i="1"/>
  <c r="E218" i="1"/>
  <c r="M218" i="1"/>
  <c r="U218" i="1"/>
  <c r="AC218" i="1"/>
  <c r="AK218" i="1"/>
  <c r="AS218" i="1"/>
  <c r="BA218" i="1"/>
  <c r="BI218" i="1"/>
  <c r="BQ218" i="1"/>
  <c r="BY218" i="1"/>
  <c r="CG218" i="1"/>
  <c r="CO218" i="1"/>
  <c r="CW218" i="1"/>
  <c r="DE218" i="1"/>
  <c r="DM218" i="1"/>
  <c r="DU218" i="1"/>
  <c r="E219" i="1"/>
  <c r="M219" i="1"/>
  <c r="U219" i="1"/>
  <c r="AC219" i="1"/>
  <c r="AK219" i="1"/>
  <c r="AS219" i="1"/>
  <c r="BA219" i="1"/>
  <c r="BI219" i="1"/>
  <c r="BQ219" i="1"/>
  <c r="BY219" i="1"/>
  <c r="CG219" i="1"/>
  <c r="CO219" i="1"/>
  <c r="CW219" i="1"/>
  <c r="DE219" i="1"/>
  <c r="DM219" i="1"/>
  <c r="DU219" i="1"/>
  <c r="E220" i="1"/>
  <c r="M220" i="1"/>
  <c r="U220" i="1"/>
  <c r="AC220" i="1"/>
  <c r="AK220" i="1"/>
  <c r="AS220" i="1"/>
  <c r="BA220" i="1"/>
  <c r="BI220" i="1"/>
  <c r="BQ220" i="1"/>
  <c r="BY220" i="1"/>
  <c r="CG220" i="1"/>
  <c r="CO220" i="1"/>
  <c r="CW220" i="1"/>
  <c r="DE220" i="1"/>
  <c r="DM220" i="1"/>
  <c r="DU220" i="1"/>
  <c r="E221" i="1"/>
  <c r="M221" i="1"/>
  <c r="U221" i="1"/>
  <c r="AC221" i="1"/>
  <c r="AK221" i="1"/>
  <c r="AS221" i="1"/>
  <c r="BA221" i="1"/>
  <c r="BI221" i="1"/>
  <c r="BQ221" i="1"/>
  <c r="BY221" i="1"/>
  <c r="CG221" i="1"/>
  <c r="CO221" i="1"/>
  <c r="CW221" i="1"/>
  <c r="DE221" i="1"/>
  <c r="DM221" i="1"/>
  <c r="DU221" i="1"/>
  <c r="E222" i="1"/>
  <c r="M222" i="1"/>
  <c r="U222" i="1"/>
  <c r="AC222" i="1"/>
  <c r="AK222" i="1"/>
  <c r="AS222" i="1"/>
  <c r="BA222" i="1"/>
  <c r="BI222" i="1"/>
  <c r="BQ222" i="1"/>
  <c r="BY222" i="1"/>
  <c r="CG222" i="1"/>
  <c r="CO222" i="1"/>
  <c r="CW222" i="1"/>
  <c r="DE222" i="1"/>
  <c r="DM222" i="1"/>
  <c r="DU222" i="1"/>
  <c r="E223" i="1"/>
  <c r="M223" i="1"/>
  <c r="U223" i="1"/>
  <c r="AC223" i="1"/>
  <c r="AH223" i="1"/>
  <c r="AL223" i="1"/>
  <c r="AP223" i="1"/>
  <c r="AT223" i="1"/>
  <c r="AX223" i="1"/>
  <c r="BB223" i="1"/>
  <c r="BF223" i="1"/>
  <c r="BJ223" i="1"/>
  <c r="BN223" i="1"/>
  <c r="BR223" i="1"/>
  <c r="BV223" i="1"/>
  <c r="BZ223" i="1"/>
  <c r="CD223" i="1"/>
  <c r="CH223" i="1"/>
  <c r="CL223" i="1"/>
  <c r="CP223" i="1"/>
  <c r="CT223" i="1"/>
  <c r="CX223" i="1"/>
  <c r="DB223" i="1"/>
  <c r="DF223" i="1"/>
  <c r="DJ223" i="1"/>
  <c r="DN223" i="1"/>
  <c r="DR223" i="1"/>
  <c r="DV223" i="1"/>
  <c r="B224" i="1"/>
  <c r="F224" i="1"/>
  <c r="J224" i="1"/>
  <c r="N224" i="1"/>
  <c r="R224" i="1"/>
  <c r="V224" i="1"/>
  <c r="Z224" i="1"/>
  <c r="AD224" i="1"/>
  <c r="AH224" i="1"/>
  <c r="AL224" i="1"/>
  <c r="AP224" i="1"/>
  <c r="AT224" i="1"/>
  <c r="AX224" i="1"/>
  <c r="BB224" i="1"/>
  <c r="BF224" i="1"/>
  <c r="BJ224" i="1"/>
  <c r="BN224" i="1"/>
  <c r="BR224" i="1"/>
  <c r="BV224" i="1"/>
  <c r="BZ224" i="1"/>
  <c r="CD224" i="1"/>
  <c r="CH224" i="1"/>
  <c r="CL224" i="1"/>
  <c r="CP224" i="1"/>
  <c r="CT224" i="1"/>
  <c r="CX224" i="1"/>
  <c r="DB224" i="1"/>
  <c r="DF224" i="1"/>
  <c r="DJ224" i="1"/>
  <c r="DN224" i="1"/>
  <c r="DR224" i="1"/>
  <c r="DV224" i="1"/>
  <c r="B225" i="1"/>
  <c r="F225" i="1"/>
  <c r="J225" i="1"/>
  <c r="N225" i="1"/>
  <c r="R225" i="1"/>
  <c r="V225" i="1"/>
  <c r="Z225" i="1"/>
  <c r="AD225" i="1"/>
  <c r="AH225" i="1"/>
  <c r="AL225" i="1"/>
  <c r="AP225" i="1"/>
  <c r="AT225" i="1"/>
  <c r="AX225" i="1"/>
  <c r="BB225" i="1"/>
  <c r="BF225" i="1"/>
  <c r="BJ225" i="1"/>
  <c r="BN225" i="1"/>
  <c r="BR225" i="1"/>
  <c r="BV225" i="1"/>
  <c r="BZ225" i="1"/>
  <c r="CD225" i="1"/>
  <c r="CH225" i="1"/>
  <c r="CL225" i="1"/>
  <c r="CP225" i="1"/>
  <c r="CT225" i="1"/>
  <c r="CX225" i="1"/>
  <c r="DB225" i="1"/>
  <c r="DF225" i="1"/>
  <c r="DJ225" i="1"/>
  <c r="DN225" i="1"/>
  <c r="DR225" i="1"/>
  <c r="DV225" i="1"/>
  <c r="B226" i="1"/>
  <c r="F226" i="1"/>
  <c r="J226" i="1"/>
  <c r="N226" i="1"/>
  <c r="R226" i="1"/>
  <c r="V226" i="1"/>
  <c r="Z226" i="1"/>
  <c r="AD226" i="1"/>
  <c r="AH226" i="1"/>
  <c r="AL226" i="1"/>
  <c r="AP226" i="1"/>
  <c r="AT226" i="1"/>
  <c r="AX226" i="1"/>
  <c r="BB226" i="1"/>
  <c r="BF226" i="1"/>
  <c r="BJ226" i="1"/>
  <c r="BN226" i="1"/>
  <c r="BR226" i="1"/>
  <c r="BV226" i="1"/>
  <c r="BZ226" i="1"/>
  <c r="CD226" i="1"/>
  <c r="CH226" i="1"/>
  <c r="CL226" i="1"/>
  <c r="CP226" i="1"/>
  <c r="CT226" i="1"/>
  <c r="CX226" i="1"/>
  <c r="DB226" i="1"/>
  <c r="DF226" i="1"/>
  <c r="DJ226" i="1"/>
  <c r="DN226" i="1"/>
  <c r="DR226" i="1"/>
  <c r="DV226" i="1"/>
  <c r="B227" i="1"/>
  <c r="F227" i="1"/>
  <c r="J227" i="1"/>
  <c r="N227" i="1"/>
  <c r="R227" i="1"/>
  <c r="V227" i="1"/>
  <c r="Z227" i="1"/>
  <c r="AD227" i="1"/>
  <c r="AH227" i="1"/>
  <c r="AL227" i="1"/>
  <c r="AP227" i="1"/>
  <c r="AT227" i="1"/>
  <c r="AX227" i="1"/>
  <c r="BB227" i="1"/>
  <c r="BF227" i="1"/>
  <c r="BJ227" i="1"/>
  <c r="BN227" i="1"/>
  <c r="BR227" i="1"/>
  <c r="BV227" i="1"/>
  <c r="BZ227" i="1"/>
  <c r="CD227" i="1"/>
  <c r="CH227" i="1"/>
  <c r="CL227" i="1"/>
  <c r="CP227" i="1"/>
  <c r="CT227" i="1"/>
  <c r="CX227" i="1"/>
  <c r="DB227" i="1"/>
  <c r="DF227" i="1"/>
  <c r="DJ227" i="1"/>
  <c r="DN227" i="1"/>
  <c r="DR227" i="1"/>
  <c r="DV227" i="1"/>
  <c r="B228" i="1"/>
  <c r="F228" i="1"/>
  <c r="J228" i="1"/>
  <c r="N228" i="1"/>
  <c r="R228" i="1"/>
  <c r="V228" i="1"/>
  <c r="Z228" i="1"/>
  <c r="AD228" i="1"/>
  <c r="AH228" i="1"/>
  <c r="AL228" i="1"/>
  <c r="AP228" i="1"/>
  <c r="AT228" i="1"/>
  <c r="AX228" i="1"/>
  <c r="BB228" i="1"/>
  <c r="BF228" i="1"/>
  <c r="BJ228" i="1"/>
  <c r="BN228" i="1"/>
  <c r="BR228" i="1"/>
  <c r="BV228" i="1"/>
  <c r="BZ228" i="1"/>
  <c r="CD228" i="1"/>
  <c r="CH228" i="1"/>
  <c r="CL228" i="1"/>
  <c r="CP228" i="1"/>
  <c r="CT228" i="1"/>
  <c r="CX228" i="1"/>
  <c r="DB228" i="1"/>
  <c r="DF228" i="1"/>
  <c r="DJ228" i="1"/>
  <c r="DN228" i="1"/>
  <c r="DR228" i="1"/>
  <c r="DV228" i="1"/>
  <c r="B229" i="1"/>
  <c r="F229" i="1"/>
  <c r="J229" i="1"/>
  <c r="N229" i="1"/>
  <c r="R229" i="1"/>
  <c r="V229" i="1"/>
  <c r="Z229" i="1"/>
  <c r="AD229" i="1"/>
  <c r="AH229" i="1"/>
  <c r="AL229" i="1"/>
  <c r="AP229" i="1"/>
  <c r="AT229" i="1"/>
  <c r="AX229" i="1"/>
  <c r="BB229" i="1"/>
  <c r="BF229" i="1"/>
  <c r="BJ229" i="1"/>
  <c r="BN229" i="1"/>
  <c r="BR229" i="1"/>
  <c r="BV229" i="1"/>
  <c r="BZ229" i="1"/>
  <c r="CD229" i="1"/>
  <c r="CH229" i="1"/>
  <c r="CL229" i="1"/>
  <c r="CP229" i="1"/>
  <c r="CT229" i="1"/>
  <c r="CX229" i="1"/>
  <c r="DB229" i="1"/>
  <c r="DF229" i="1"/>
  <c r="DJ229" i="1"/>
  <c r="DN229" i="1"/>
  <c r="DR229" i="1"/>
  <c r="DV229" i="1"/>
  <c r="B230" i="1"/>
  <c r="F230" i="1"/>
  <c r="J230" i="1"/>
  <c r="N230" i="1"/>
  <c r="R230" i="1"/>
  <c r="V230" i="1"/>
  <c r="Z230" i="1"/>
  <c r="AD230" i="1"/>
  <c r="AH230" i="1"/>
  <c r="AL230" i="1"/>
  <c r="AP230" i="1"/>
  <c r="AT230" i="1"/>
  <c r="AX230" i="1"/>
  <c r="BB230" i="1"/>
  <c r="BF230" i="1"/>
  <c r="BJ230" i="1"/>
  <c r="BN230" i="1"/>
  <c r="BR230" i="1"/>
  <c r="BV230" i="1"/>
  <c r="BZ230" i="1"/>
  <c r="CD230" i="1"/>
  <c r="CH230" i="1"/>
  <c r="CL230" i="1"/>
  <c r="CP230" i="1"/>
  <c r="CT230" i="1"/>
  <c r="CX230" i="1"/>
  <c r="DB230" i="1"/>
  <c r="DF230" i="1"/>
  <c r="DJ230" i="1"/>
  <c r="DN230" i="1"/>
  <c r="DR230" i="1"/>
  <c r="DV230" i="1"/>
  <c r="B231" i="1"/>
  <c r="F231" i="1"/>
  <c r="J231" i="1"/>
  <c r="N231" i="1"/>
  <c r="R231" i="1"/>
  <c r="V231" i="1"/>
  <c r="Z231" i="1"/>
  <c r="AD231" i="1"/>
  <c r="AH231" i="1"/>
  <c r="AL231" i="1"/>
  <c r="AP231" i="1"/>
  <c r="AT231" i="1"/>
  <c r="AX231" i="1"/>
  <c r="BB231" i="1"/>
  <c r="BF231" i="1"/>
  <c r="BJ231" i="1"/>
  <c r="BN231" i="1"/>
  <c r="BR231" i="1"/>
  <c r="BV231" i="1"/>
  <c r="BZ231" i="1"/>
  <c r="CD231" i="1"/>
  <c r="CH231" i="1"/>
  <c r="CL231" i="1"/>
  <c r="CP231" i="1"/>
  <c r="CT231" i="1"/>
  <c r="CX231" i="1"/>
  <c r="DB231" i="1"/>
  <c r="DF231" i="1"/>
  <c r="DJ231" i="1"/>
  <c r="DN231" i="1"/>
  <c r="DR231" i="1"/>
  <c r="DV231" i="1"/>
  <c r="B232" i="1"/>
  <c r="F232" i="1"/>
  <c r="J232" i="1"/>
  <c r="N232" i="1"/>
  <c r="R232" i="1"/>
  <c r="V232" i="1"/>
  <c r="Z232" i="1"/>
  <c r="AD232" i="1"/>
  <c r="AH232" i="1"/>
  <c r="AL232" i="1"/>
  <c r="AP232" i="1"/>
  <c r="AT232" i="1"/>
  <c r="AX232" i="1"/>
  <c r="BB232" i="1"/>
  <c r="BF232" i="1"/>
  <c r="BJ232" i="1"/>
  <c r="BN232" i="1"/>
  <c r="BR232" i="1"/>
  <c r="BV232" i="1"/>
  <c r="BZ232" i="1"/>
  <c r="CD232" i="1"/>
  <c r="CH232" i="1"/>
  <c r="CL232" i="1"/>
  <c r="CP232" i="1"/>
  <c r="CT232" i="1"/>
  <c r="CX232" i="1"/>
  <c r="DB232" i="1"/>
  <c r="DF232" i="1"/>
  <c r="DJ232" i="1"/>
  <c r="DN232" i="1"/>
  <c r="DR232" i="1"/>
  <c r="DV232" i="1"/>
  <c r="B233" i="1"/>
  <c r="F233" i="1"/>
  <c r="J233" i="1"/>
  <c r="N233" i="1"/>
  <c r="R233" i="1"/>
  <c r="V233" i="1"/>
  <c r="Z233" i="1"/>
  <c r="AD233" i="1"/>
  <c r="AH233" i="1"/>
  <c r="AL233" i="1"/>
  <c r="AP233" i="1"/>
  <c r="AT233" i="1"/>
  <c r="AX233" i="1"/>
  <c r="BB233" i="1"/>
  <c r="BF233" i="1"/>
  <c r="BJ233" i="1"/>
  <c r="BN233" i="1"/>
  <c r="BR233" i="1"/>
  <c r="BV233" i="1"/>
  <c r="BZ233" i="1"/>
  <c r="CD233" i="1"/>
  <c r="CH233" i="1"/>
  <c r="CL233" i="1"/>
  <c r="CP233" i="1"/>
  <c r="CT233" i="1"/>
  <c r="CX233" i="1"/>
  <c r="DB233" i="1"/>
  <c r="DF233" i="1"/>
  <c r="DJ233" i="1"/>
  <c r="DN233" i="1"/>
  <c r="DR233" i="1"/>
  <c r="DV233" i="1"/>
  <c r="B234" i="1"/>
  <c r="F234" i="1"/>
  <c r="J234" i="1"/>
  <c r="N234" i="1"/>
  <c r="R234" i="1"/>
  <c r="V234" i="1"/>
  <c r="Z234" i="1"/>
  <c r="AD234" i="1"/>
  <c r="AH234" i="1"/>
  <c r="AL234" i="1"/>
  <c r="AP234" i="1"/>
  <c r="AT234" i="1"/>
  <c r="AX234" i="1"/>
  <c r="BB234" i="1"/>
  <c r="BF234" i="1"/>
  <c r="BJ234" i="1"/>
  <c r="BN234" i="1"/>
  <c r="BR234" i="1"/>
  <c r="BV234" i="1"/>
  <c r="BZ234" i="1"/>
  <c r="CD234" i="1"/>
  <c r="CH234" i="1"/>
  <c r="CL234" i="1"/>
  <c r="CP234" i="1"/>
  <c r="CT234" i="1"/>
  <c r="CX234" i="1"/>
  <c r="DB234" i="1"/>
  <c r="DF234" i="1"/>
  <c r="DJ234" i="1"/>
  <c r="DN234" i="1"/>
  <c r="DR234" i="1"/>
  <c r="DV234" i="1"/>
  <c r="B235" i="1"/>
  <c r="F235" i="1"/>
  <c r="J235" i="1"/>
  <c r="N235" i="1"/>
  <c r="R235" i="1"/>
  <c r="V235" i="1"/>
  <c r="Z235" i="1"/>
  <c r="AD235" i="1"/>
  <c r="AH235" i="1"/>
  <c r="AL235" i="1"/>
  <c r="AP235" i="1"/>
  <c r="AT235" i="1"/>
  <c r="AX235" i="1"/>
  <c r="BB235" i="1"/>
  <c r="BF235" i="1"/>
  <c r="BJ235" i="1"/>
  <c r="BN235" i="1"/>
  <c r="BR235" i="1"/>
  <c r="BV235" i="1"/>
  <c r="BZ235" i="1"/>
  <c r="CD235" i="1"/>
  <c r="CH235" i="1"/>
  <c r="CL235" i="1"/>
  <c r="CP235" i="1"/>
  <c r="CT235" i="1"/>
  <c r="CX235" i="1"/>
  <c r="DB235" i="1"/>
  <c r="DF235" i="1"/>
  <c r="DJ235" i="1"/>
  <c r="DN235" i="1"/>
  <c r="DR235" i="1"/>
  <c r="DV235" i="1"/>
  <c r="B236" i="1"/>
  <c r="F236" i="1"/>
  <c r="J236" i="1"/>
  <c r="N236" i="1"/>
  <c r="R236" i="1"/>
  <c r="V236" i="1"/>
  <c r="Z236" i="1"/>
  <c r="AD236" i="1"/>
  <c r="AH236" i="1"/>
  <c r="AL236" i="1"/>
  <c r="AP236" i="1"/>
  <c r="AT236" i="1"/>
  <c r="AX236" i="1"/>
  <c r="BB236" i="1"/>
  <c r="BF236" i="1"/>
  <c r="BJ236" i="1"/>
  <c r="BN236" i="1"/>
  <c r="BR236" i="1"/>
  <c r="BV236" i="1"/>
  <c r="BZ236" i="1"/>
  <c r="CD236" i="1"/>
  <c r="CH236" i="1"/>
  <c r="CL236" i="1"/>
  <c r="CP236" i="1"/>
  <c r="CT236" i="1"/>
  <c r="CX236" i="1"/>
  <c r="DB236" i="1"/>
  <c r="DF236" i="1"/>
  <c r="DJ236" i="1"/>
  <c r="DN236" i="1"/>
  <c r="DR236" i="1"/>
  <c r="DV236" i="1"/>
  <c r="B237" i="1"/>
  <c r="F237" i="1"/>
  <c r="J237" i="1"/>
  <c r="N237" i="1"/>
  <c r="R237" i="1"/>
  <c r="V237" i="1"/>
  <c r="Z237" i="1"/>
  <c r="AD237" i="1"/>
  <c r="AH237" i="1"/>
  <c r="AL237" i="1"/>
  <c r="AP237" i="1"/>
  <c r="AT237" i="1"/>
  <c r="AX237" i="1"/>
  <c r="BB237" i="1"/>
  <c r="BF237" i="1"/>
  <c r="BJ237" i="1"/>
  <c r="BN237" i="1"/>
  <c r="BR237" i="1"/>
  <c r="BV237" i="1"/>
  <c r="BZ237" i="1"/>
  <c r="CD237" i="1"/>
  <c r="CH237" i="1"/>
  <c r="CL237" i="1"/>
  <c r="CP237" i="1"/>
  <c r="CT237" i="1"/>
  <c r="CX237" i="1"/>
  <c r="DB237" i="1"/>
  <c r="DF237" i="1"/>
  <c r="DJ237" i="1"/>
  <c r="DN237" i="1"/>
  <c r="DR237" i="1"/>
  <c r="DV237" i="1"/>
  <c r="B238" i="1"/>
  <c r="F238" i="1"/>
  <c r="J238" i="1"/>
  <c r="N238" i="1"/>
  <c r="R238" i="1"/>
  <c r="V238" i="1"/>
  <c r="Z238" i="1"/>
  <c r="AD238" i="1"/>
  <c r="AH238" i="1"/>
  <c r="AL238" i="1"/>
  <c r="AP238" i="1"/>
  <c r="AT238" i="1"/>
  <c r="AX238" i="1"/>
  <c r="BB238" i="1"/>
  <c r="BF238" i="1"/>
  <c r="BJ238" i="1"/>
  <c r="BN238" i="1"/>
  <c r="BR238" i="1"/>
  <c r="BV238" i="1"/>
  <c r="BZ238" i="1"/>
  <c r="CD238" i="1"/>
  <c r="CH238" i="1"/>
  <c r="CL238" i="1"/>
  <c r="CP238" i="1"/>
  <c r="CT238" i="1"/>
  <c r="CX238" i="1"/>
  <c r="DB238" i="1"/>
  <c r="DF238" i="1"/>
  <c r="DJ238" i="1"/>
  <c r="DN238" i="1"/>
  <c r="DR238" i="1"/>
  <c r="DV238" i="1"/>
  <c r="B239" i="1"/>
  <c r="F239" i="1"/>
  <c r="J239" i="1"/>
  <c r="N239" i="1"/>
  <c r="R239" i="1"/>
  <c r="V239" i="1"/>
  <c r="Z239" i="1"/>
  <c r="AD239" i="1"/>
  <c r="AH239" i="1"/>
  <c r="AL239" i="1"/>
  <c r="AP239" i="1"/>
  <c r="AT239" i="1"/>
  <c r="AX239" i="1"/>
  <c r="BB239" i="1"/>
  <c r="BF239" i="1"/>
  <c r="BJ239" i="1"/>
  <c r="BN239" i="1"/>
  <c r="BR239" i="1"/>
  <c r="BV239" i="1"/>
  <c r="BZ239" i="1"/>
  <c r="CD239" i="1"/>
  <c r="CH239" i="1"/>
  <c r="CL239" i="1"/>
  <c r="CP239" i="1"/>
  <c r="CT239" i="1"/>
  <c r="CX239" i="1"/>
  <c r="DB239" i="1"/>
  <c r="DF239" i="1"/>
  <c r="DJ239" i="1"/>
  <c r="DN239" i="1"/>
  <c r="DR239" i="1"/>
  <c r="DV239" i="1"/>
  <c r="B240" i="1"/>
  <c r="F240" i="1"/>
  <c r="J240" i="1"/>
  <c r="N240" i="1"/>
  <c r="R240" i="1"/>
  <c r="V240" i="1"/>
  <c r="Z240" i="1"/>
  <c r="AD240" i="1"/>
  <c r="AH240" i="1"/>
  <c r="AL240" i="1"/>
  <c r="AP240" i="1"/>
  <c r="AT240" i="1"/>
  <c r="AX240" i="1"/>
  <c r="BB240" i="1"/>
  <c r="BF240" i="1"/>
  <c r="BJ240" i="1"/>
  <c r="BN240" i="1"/>
  <c r="BR240" i="1"/>
  <c r="BV240" i="1"/>
  <c r="BZ240" i="1"/>
  <c r="CD240" i="1"/>
  <c r="CH240" i="1"/>
  <c r="CL240" i="1"/>
  <c r="CP240" i="1"/>
  <c r="CT240" i="1"/>
  <c r="CX240" i="1"/>
  <c r="DB240" i="1"/>
  <c r="DF240" i="1"/>
  <c r="DJ240" i="1"/>
  <c r="DN240" i="1"/>
  <c r="DR240" i="1"/>
  <c r="DV240" i="1"/>
  <c r="B241" i="1"/>
  <c r="F241" i="1"/>
  <c r="J241" i="1"/>
  <c r="N241" i="1"/>
  <c r="R241" i="1"/>
  <c r="V241" i="1"/>
  <c r="Z241" i="1"/>
  <c r="AD241" i="1"/>
  <c r="AH241" i="1"/>
  <c r="AL241" i="1"/>
  <c r="AP241" i="1"/>
  <c r="AT241" i="1"/>
  <c r="AX241" i="1"/>
  <c r="BB241" i="1"/>
  <c r="BF241" i="1"/>
  <c r="BJ241" i="1"/>
  <c r="BN241" i="1"/>
  <c r="BR241" i="1"/>
  <c r="BV241" i="1"/>
  <c r="BZ241" i="1"/>
  <c r="CD241" i="1"/>
  <c r="CH241" i="1"/>
  <c r="CL241" i="1"/>
  <c r="CP241" i="1"/>
  <c r="CT241" i="1"/>
  <c r="CX241" i="1"/>
  <c r="DB241" i="1"/>
  <c r="DF241" i="1"/>
  <c r="DJ241" i="1"/>
  <c r="DN241" i="1"/>
  <c r="DR241" i="1"/>
  <c r="DV241" i="1"/>
  <c r="B242" i="1"/>
  <c r="F242" i="1"/>
  <c r="J242" i="1"/>
  <c r="N242" i="1"/>
  <c r="R242" i="1"/>
  <c r="V242" i="1"/>
  <c r="Z242" i="1"/>
  <c r="AD242" i="1"/>
  <c r="AH242" i="1"/>
  <c r="AL242" i="1"/>
  <c r="AP242" i="1"/>
  <c r="AT242" i="1"/>
  <c r="AX242" i="1"/>
  <c r="BB242" i="1"/>
  <c r="BF242" i="1"/>
  <c r="BJ242" i="1"/>
  <c r="BN242" i="1"/>
  <c r="BR242" i="1"/>
  <c r="BV242" i="1"/>
  <c r="BZ242" i="1"/>
  <c r="CD242" i="1"/>
  <c r="CH242" i="1"/>
  <c r="CL242" i="1"/>
  <c r="CP242" i="1"/>
  <c r="CT242" i="1"/>
  <c r="CX242" i="1"/>
  <c r="DB242" i="1"/>
  <c r="DF242" i="1"/>
  <c r="DJ242" i="1"/>
  <c r="DN242" i="1"/>
  <c r="DR242" i="1"/>
  <c r="DV242" i="1"/>
  <c r="B243" i="1"/>
  <c r="F243" i="1"/>
  <c r="J243" i="1"/>
  <c r="N243" i="1"/>
  <c r="R243" i="1"/>
  <c r="V243" i="1"/>
  <c r="Z243" i="1"/>
  <c r="AD243" i="1"/>
  <c r="AH243" i="1"/>
  <c r="AL243" i="1"/>
  <c r="AP243" i="1"/>
  <c r="AT243" i="1"/>
  <c r="AX243" i="1"/>
  <c r="BB243" i="1"/>
  <c r="BF243" i="1"/>
  <c r="BJ243" i="1"/>
  <c r="BN243" i="1"/>
  <c r="BR243" i="1"/>
  <c r="BV243" i="1"/>
  <c r="BZ243" i="1"/>
  <c r="CD243" i="1"/>
  <c r="CH243" i="1"/>
  <c r="CL243" i="1"/>
  <c r="CP243" i="1"/>
  <c r="CT243" i="1"/>
  <c r="CX243" i="1"/>
  <c r="DB243" i="1"/>
  <c r="DF243" i="1"/>
  <c r="DJ243" i="1"/>
  <c r="DN243" i="1"/>
  <c r="DR243" i="1"/>
  <c r="DV243" i="1"/>
  <c r="B244" i="1"/>
  <c r="F244" i="1"/>
  <c r="J244" i="1"/>
  <c r="N244" i="1"/>
  <c r="R244" i="1"/>
  <c r="V244" i="1"/>
  <c r="Z244" i="1"/>
  <c r="AD244" i="1"/>
  <c r="AH244" i="1"/>
  <c r="AL244" i="1"/>
  <c r="AP244" i="1"/>
  <c r="AT244" i="1"/>
  <c r="AX244" i="1"/>
  <c r="BB244" i="1"/>
  <c r="BF244" i="1"/>
  <c r="BJ244" i="1"/>
  <c r="BN244" i="1"/>
  <c r="BR244" i="1"/>
  <c r="BV244" i="1"/>
  <c r="BZ244" i="1"/>
  <c r="CD244" i="1"/>
  <c r="CH244" i="1"/>
  <c r="CL244" i="1"/>
  <c r="CP244" i="1"/>
  <c r="CT244" i="1"/>
  <c r="CX244" i="1"/>
  <c r="DB244" i="1"/>
  <c r="DF244" i="1"/>
  <c r="DJ244" i="1"/>
  <c r="DN244" i="1"/>
  <c r="DR244" i="1"/>
  <c r="DV244" i="1"/>
  <c r="B245" i="1"/>
  <c r="F245" i="1"/>
  <c r="J245" i="1"/>
  <c r="N245" i="1"/>
  <c r="R245" i="1"/>
  <c r="V245" i="1"/>
  <c r="Z245" i="1"/>
  <c r="AD245" i="1"/>
  <c r="AH245" i="1"/>
  <c r="AL245" i="1"/>
  <c r="AP245" i="1"/>
  <c r="AT245" i="1"/>
  <c r="AX245" i="1"/>
  <c r="BB245" i="1"/>
  <c r="BF245" i="1"/>
  <c r="BJ245" i="1"/>
  <c r="BN245" i="1"/>
  <c r="BR245" i="1"/>
  <c r="BV245" i="1"/>
  <c r="BZ245" i="1"/>
  <c r="CD245" i="1"/>
  <c r="CH245" i="1"/>
  <c r="CL245" i="1"/>
  <c r="CP245" i="1"/>
  <c r="CT245" i="1"/>
  <c r="CX245" i="1"/>
  <c r="DB245" i="1"/>
  <c r="DF245" i="1"/>
  <c r="DJ245" i="1"/>
  <c r="DN245" i="1"/>
  <c r="DR245" i="1"/>
  <c r="DV245" i="1"/>
  <c r="B246" i="1"/>
  <c r="F246" i="1"/>
  <c r="J246" i="1"/>
  <c r="N246" i="1"/>
  <c r="R246" i="1"/>
  <c r="V246" i="1"/>
  <c r="Z246" i="1"/>
  <c r="AD246" i="1"/>
  <c r="AH246" i="1"/>
  <c r="AL246" i="1"/>
  <c r="AP246" i="1"/>
  <c r="AT246" i="1"/>
  <c r="AX246" i="1"/>
  <c r="BB246" i="1"/>
  <c r="BF246" i="1"/>
  <c r="BJ246" i="1"/>
  <c r="BN246" i="1"/>
  <c r="BR246" i="1"/>
  <c r="BV246" i="1"/>
  <c r="BZ246" i="1"/>
  <c r="CD246" i="1"/>
  <c r="CH246" i="1"/>
  <c r="CL246" i="1"/>
  <c r="CP246" i="1"/>
  <c r="CT246" i="1"/>
  <c r="CX246" i="1"/>
  <c r="DB246" i="1"/>
  <c r="DF246" i="1"/>
  <c r="DJ246" i="1"/>
  <c r="DN246" i="1"/>
  <c r="DR246" i="1"/>
  <c r="DV246" i="1"/>
  <c r="B247" i="1"/>
  <c r="F247" i="1"/>
  <c r="J247" i="1"/>
  <c r="N247" i="1"/>
  <c r="R247" i="1"/>
  <c r="V247" i="1"/>
  <c r="Z247" i="1"/>
  <c r="AD247" i="1"/>
  <c r="AH247" i="1"/>
  <c r="AL247" i="1"/>
  <c r="AP247" i="1"/>
  <c r="AT247" i="1"/>
  <c r="AX247" i="1"/>
  <c r="BB247" i="1"/>
  <c r="BF247" i="1"/>
  <c r="BJ247" i="1"/>
  <c r="BN247" i="1"/>
  <c r="BR247" i="1"/>
  <c r="BV247" i="1"/>
  <c r="BZ247" i="1"/>
  <c r="CD247" i="1"/>
  <c r="CH247" i="1"/>
  <c r="CL247" i="1"/>
  <c r="CP247" i="1"/>
  <c r="CT247" i="1"/>
  <c r="CX247" i="1"/>
  <c r="DB247" i="1"/>
  <c r="DF247" i="1"/>
  <c r="DJ247" i="1"/>
  <c r="DN247" i="1"/>
  <c r="DR247" i="1"/>
  <c r="DV247" i="1"/>
  <c r="B248" i="1"/>
  <c r="F248" i="1"/>
  <c r="J248" i="1"/>
  <c r="N248" i="1"/>
  <c r="R248" i="1"/>
  <c r="V248" i="1"/>
  <c r="Z248" i="1"/>
  <c r="AD248" i="1"/>
  <c r="AH248" i="1"/>
  <c r="AL248" i="1"/>
  <c r="AP248" i="1"/>
  <c r="AT248" i="1"/>
  <c r="AX248" i="1"/>
  <c r="BB248" i="1"/>
  <c r="BF248" i="1"/>
  <c r="BJ248" i="1"/>
  <c r="BN248" i="1"/>
  <c r="BR248" i="1"/>
  <c r="BV248" i="1"/>
  <c r="BZ248" i="1"/>
  <c r="CD248" i="1"/>
  <c r="CH248" i="1"/>
  <c r="CL248" i="1"/>
  <c r="CP248" i="1"/>
  <c r="CT248" i="1"/>
  <c r="CX248" i="1"/>
  <c r="DB248" i="1"/>
  <c r="DF248" i="1"/>
  <c r="DJ248" i="1"/>
  <c r="DN248" i="1"/>
  <c r="DR248" i="1"/>
  <c r="DV248" i="1"/>
  <c r="B249" i="1"/>
  <c r="F249" i="1"/>
  <c r="J249" i="1"/>
  <c r="N249" i="1"/>
  <c r="R249" i="1"/>
  <c r="V249" i="1"/>
  <c r="Z249" i="1"/>
  <c r="AD249" i="1"/>
  <c r="AH249" i="1"/>
  <c r="AL249" i="1"/>
  <c r="AP249" i="1"/>
  <c r="AT249" i="1"/>
  <c r="AX249" i="1"/>
  <c r="BB249" i="1"/>
  <c r="BF249" i="1"/>
  <c r="BJ249" i="1"/>
  <c r="BN249" i="1"/>
  <c r="BR249" i="1"/>
  <c r="BV249" i="1"/>
  <c r="BZ249" i="1"/>
  <c r="CD249" i="1"/>
  <c r="CH249" i="1"/>
  <c r="CL249" i="1"/>
  <c r="CP249" i="1"/>
  <c r="CT249" i="1"/>
  <c r="CX249" i="1"/>
  <c r="DB249" i="1"/>
  <c r="DF249" i="1"/>
  <c r="DJ249" i="1"/>
  <c r="DN249" i="1"/>
  <c r="DR249" i="1"/>
  <c r="DV249" i="1"/>
  <c r="B250" i="1"/>
  <c r="F250" i="1"/>
  <c r="J250" i="1"/>
  <c r="N250" i="1"/>
  <c r="R250" i="1"/>
  <c r="V250" i="1"/>
  <c r="Z250" i="1"/>
  <c r="AD250" i="1"/>
  <c r="AH250" i="1"/>
  <c r="AL250" i="1"/>
  <c r="AP250" i="1"/>
  <c r="AT250" i="1"/>
  <c r="AX250" i="1"/>
  <c r="BB250" i="1"/>
  <c r="BF250" i="1"/>
  <c r="BJ250" i="1"/>
  <c r="BN250" i="1"/>
  <c r="BR250" i="1"/>
  <c r="BV250" i="1"/>
  <c r="BZ250" i="1"/>
  <c r="CD250" i="1"/>
  <c r="CH250" i="1"/>
  <c r="CL250" i="1"/>
  <c r="CP250" i="1"/>
  <c r="CT250" i="1"/>
  <c r="CX250" i="1"/>
  <c r="DB250" i="1"/>
  <c r="DF250" i="1"/>
  <c r="DJ250" i="1"/>
  <c r="DN250" i="1"/>
  <c r="DR250" i="1"/>
  <c r="DV250" i="1"/>
  <c r="B251" i="1"/>
  <c r="F251" i="1"/>
  <c r="J251" i="1"/>
  <c r="N251" i="1"/>
  <c r="R251" i="1"/>
  <c r="V251" i="1"/>
  <c r="Z251" i="1"/>
  <c r="AD251" i="1"/>
  <c r="AH251" i="1"/>
  <c r="AL251" i="1"/>
  <c r="AP251" i="1"/>
  <c r="AT251" i="1"/>
  <c r="AX251" i="1"/>
  <c r="BB251" i="1"/>
  <c r="BF251" i="1"/>
  <c r="BJ251" i="1"/>
  <c r="BN251" i="1"/>
  <c r="BR251" i="1"/>
  <c r="BV251" i="1"/>
  <c r="BZ251" i="1"/>
  <c r="CD251" i="1"/>
  <c r="CH251" i="1"/>
  <c r="CL251" i="1"/>
  <c r="CP251" i="1"/>
  <c r="CT251" i="1"/>
  <c r="CX251" i="1"/>
  <c r="DB251" i="1"/>
  <c r="DF251" i="1"/>
  <c r="DJ251" i="1"/>
  <c r="DN251" i="1"/>
  <c r="DR251" i="1"/>
  <c r="DV251" i="1"/>
  <c r="B252" i="1"/>
  <c r="F252" i="1"/>
  <c r="J252" i="1"/>
  <c r="N252" i="1"/>
  <c r="R252" i="1"/>
  <c r="V252" i="1"/>
  <c r="Z252" i="1"/>
  <c r="AD252" i="1"/>
  <c r="AH252" i="1"/>
  <c r="AL252" i="1"/>
  <c r="AP252" i="1"/>
  <c r="AT252" i="1"/>
  <c r="AX252" i="1"/>
  <c r="BB252" i="1"/>
  <c r="BF252" i="1"/>
  <c r="BJ252" i="1"/>
  <c r="BN252" i="1"/>
  <c r="BR252" i="1"/>
  <c r="BV252" i="1"/>
  <c r="BZ252" i="1"/>
  <c r="CD252" i="1"/>
  <c r="CH252" i="1"/>
  <c r="CL252" i="1"/>
  <c r="CP252" i="1"/>
  <c r="CT252" i="1"/>
  <c r="CX252" i="1"/>
  <c r="DB252" i="1"/>
  <c r="DF252" i="1"/>
  <c r="DJ252" i="1"/>
  <c r="DN252" i="1"/>
  <c r="DR252" i="1"/>
  <c r="DV252" i="1"/>
  <c r="B253" i="1"/>
  <c r="F253" i="1"/>
  <c r="J253" i="1"/>
  <c r="N253" i="1"/>
  <c r="R253" i="1"/>
  <c r="V253" i="1"/>
  <c r="Z253" i="1"/>
  <c r="AD253" i="1"/>
  <c r="AH253" i="1"/>
  <c r="AL253" i="1"/>
  <c r="AP253" i="1"/>
  <c r="AT253" i="1"/>
  <c r="AX253" i="1"/>
  <c r="BB253" i="1"/>
  <c r="BF253" i="1"/>
  <c r="BJ253" i="1"/>
  <c r="BN253" i="1"/>
  <c r="BR253" i="1"/>
  <c r="BV253" i="1"/>
  <c r="BZ253" i="1"/>
  <c r="CD253" i="1"/>
  <c r="CH253" i="1"/>
  <c r="CL253" i="1"/>
  <c r="CP253" i="1"/>
  <c r="CT253" i="1"/>
  <c r="CX253" i="1"/>
  <c r="DB253" i="1"/>
  <c r="DF253" i="1"/>
  <c r="DJ253" i="1"/>
  <c r="DN253" i="1"/>
  <c r="DR253" i="1"/>
  <c r="DV253" i="1"/>
  <c r="B254" i="1"/>
  <c r="F254" i="1"/>
  <c r="J254" i="1"/>
  <c r="N254" i="1"/>
  <c r="R254" i="1"/>
  <c r="V254" i="1"/>
  <c r="Z254" i="1"/>
  <c r="AD254" i="1"/>
  <c r="AH254" i="1"/>
  <c r="AL254" i="1"/>
  <c r="AP254" i="1"/>
  <c r="AT254" i="1"/>
  <c r="AX254" i="1"/>
  <c r="BB254" i="1"/>
  <c r="BF254" i="1"/>
  <c r="BJ254" i="1"/>
  <c r="BN254" i="1"/>
  <c r="BR254" i="1"/>
  <c r="BV254" i="1"/>
  <c r="BZ254" i="1"/>
  <c r="CD254" i="1"/>
  <c r="CH254" i="1"/>
  <c r="CL254" i="1"/>
  <c r="CP254" i="1"/>
  <c r="CT254" i="1"/>
  <c r="CX254" i="1"/>
  <c r="DB254" i="1"/>
  <c r="DF254" i="1"/>
  <c r="DJ254" i="1"/>
  <c r="DN254" i="1"/>
  <c r="DR254" i="1"/>
  <c r="DV254" i="1"/>
  <c r="CG9" i="1"/>
  <c r="E27" i="1"/>
  <c r="E35" i="1"/>
  <c r="E43" i="1"/>
  <c r="E51" i="1"/>
  <c r="AT58" i="1"/>
  <c r="AT62" i="1"/>
  <c r="AT66" i="1"/>
  <c r="AT70" i="1"/>
  <c r="AT74" i="1"/>
  <c r="BA77" i="1"/>
  <c r="BI79" i="1"/>
  <c r="BI80" i="1"/>
  <c r="BI81" i="1"/>
  <c r="BI82" i="1"/>
  <c r="BI83" i="1"/>
  <c r="BI84" i="1"/>
  <c r="BI85" i="1"/>
  <c r="BI86" i="1"/>
  <c r="BI87" i="1"/>
  <c r="BI88" i="1"/>
  <c r="BI89" i="1"/>
  <c r="BI90" i="1"/>
  <c r="BI91" i="1"/>
  <c r="BI92" i="1"/>
  <c r="BI93" i="1"/>
  <c r="BI94" i="1"/>
  <c r="BI95" i="1"/>
  <c r="BI96" i="1"/>
  <c r="BI97" i="1"/>
  <c r="BI98" i="1"/>
  <c r="BI99" i="1"/>
  <c r="BI100" i="1"/>
  <c r="BI101" i="1"/>
  <c r="BI102" i="1"/>
  <c r="BI103" i="1"/>
  <c r="BI104" i="1"/>
  <c r="BI105" i="1"/>
  <c r="BI106" i="1"/>
  <c r="BI107" i="1"/>
  <c r="BI108" i="1"/>
  <c r="BI109" i="1"/>
  <c r="BI110" i="1"/>
  <c r="X111" i="1"/>
  <c r="DA111" i="1"/>
  <c r="AO112" i="1"/>
  <c r="DA112" i="1"/>
  <c r="AO113" i="1"/>
  <c r="DA113" i="1"/>
  <c r="AO114" i="1"/>
  <c r="DA114" i="1"/>
  <c r="AO115" i="1"/>
  <c r="DA115" i="1"/>
  <c r="AO116" i="1"/>
  <c r="DA116" i="1"/>
  <c r="AO117" i="1"/>
  <c r="DA117" i="1"/>
  <c r="AO118" i="1"/>
  <c r="DA118" i="1"/>
  <c r="AO119" i="1"/>
  <c r="DA119" i="1"/>
  <c r="AO120" i="1"/>
  <c r="DA120" i="1"/>
  <c r="AO121" i="1"/>
  <c r="DA121" i="1"/>
  <c r="AO122" i="1"/>
  <c r="DA122" i="1"/>
  <c r="AO123" i="1"/>
  <c r="DA123" i="1"/>
  <c r="AO124" i="1"/>
  <c r="DA124" i="1"/>
  <c r="AO125" i="1"/>
  <c r="DA125" i="1"/>
  <c r="AO126" i="1"/>
  <c r="DA126" i="1"/>
  <c r="AO127" i="1"/>
  <c r="DA127" i="1"/>
  <c r="AO128" i="1"/>
  <c r="DA128" i="1"/>
  <c r="AO129" i="1"/>
  <c r="DA129" i="1"/>
  <c r="AO130" i="1"/>
  <c r="DA130" i="1"/>
  <c r="AO131" i="1"/>
  <c r="DA131" i="1"/>
  <c r="AO132" i="1"/>
  <c r="DA132" i="1"/>
  <c r="AO133" i="1"/>
  <c r="DA133" i="1"/>
  <c r="AO134" i="1"/>
  <c r="DA134" i="1"/>
  <c r="AO135" i="1"/>
  <c r="DA135" i="1"/>
  <c r="AO136" i="1"/>
  <c r="DA136" i="1"/>
  <c r="AO137" i="1"/>
  <c r="DA137" i="1"/>
  <c r="AO138" i="1"/>
  <c r="DA138" i="1"/>
  <c r="AO139" i="1"/>
  <c r="DA139" i="1"/>
  <c r="AO140" i="1"/>
  <c r="DA140" i="1"/>
  <c r="AO141" i="1"/>
  <c r="DA141" i="1"/>
  <c r="AO142" i="1"/>
  <c r="DA142" i="1"/>
  <c r="Y143" i="1"/>
  <c r="BE143" i="1"/>
  <c r="CK143" i="1"/>
  <c r="DQ143" i="1"/>
  <c r="Y144" i="1"/>
  <c r="BE144" i="1"/>
  <c r="CK144" i="1"/>
  <c r="DQ144" i="1"/>
  <c r="Y145" i="1"/>
  <c r="BE145" i="1"/>
  <c r="CK145" i="1"/>
  <c r="DQ145" i="1"/>
  <c r="Y146" i="1"/>
  <c r="BE146" i="1"/>
  <c r="CK146" i="1"/>
  <c r="DQ146" i="1"/>
  <c r="Y147" i="1"/>
  <c r="BE147" i="1"/>
  <c r="CK147" i="1"/>
  <c r="DQ147" i="1"/>
  <c r="Y148" i="1"/>
  <c r="BE148" i="1"/>
  <c r="CK148" i="1"/>
  <c r="DQ148" i="1"/>
  <c r="Y149" i="1"/>
  <c r="BE149" i="1"/>
  <c r="CK149" i="1"/>
  <c r="DQ149" i="1"/>
  <c r="Y150" i="1"/>
  <c r="BE150" i="1"/>
  <c r="CK150" i="1"/>
  <c r="DQ150" i="1"/>
  <c r="Y151" i="1"/>
  <c r="BE151" i="1"/>
  <c r="CK151" i="1"/>
  <c r="DQ151" i="1"/>
  <c r="Y152" i="1"/>
  <c r="BE152" i="1"/>
  <c r="CK152" i="1"/>
  <c r="DQ152" i="1"/>
  <c r="Y153" i="1"/>
  <c r="BE153" i="1"/>
  <c r="CK153" i="1"/>
  <c r="DQ153" i="1"/>
  <c r="Y154" i="1"/>
  <c r="BE154" i="1"/>
  <c r="CK154" i="1"/>
  <c r="DQ154" i="1"/>
  <c r="Y155" i="1"/>
  <c r="BE155" i="1"/>
  <c r="CK155" i="1"/>
  <c r="DQ155" i="1"/>
  <c r="Y156" i="1"/>
  <c r="BE156" i="1"/>
  <c r="CK156" i="1"/>
  <c r="DQ156" i="1"/>
  <c r="Y157" i="1"/>
  <c r="BE157" i="1"/>
  <c r="CK157" i="1"/>
  <c r="DQ157" i="1"/>
  <c r="Y158" i="1"/>
  <c r="BE158" i="1"/>
  <c r="CK158" i="1"/>
  <c r="DQ158" i="1"/>
  <c r="P159" i="1"/>
  <c r="AK159" i="1"/>
  <c r="BF159" i="1"/>
  <c r="CB159" i="1"/>
  <c r="CW159" i="1"/>
  <c r="DR159" i="1"/>
  <c r="L160" i="1"/>
  <c r="AB160" i="1"/>
  <c r="AR160" i="1"/>
  <c r="BH160" i="1"/>
  <c r="BX160" i="1"/>
  <c r="CN160" i="1"/>
  <c r="DD160" i="1"/>
  <c r="DT160" i="1"/>
  <c r="L161" i="1"/>
  <c r="AB161" i="1"/>
  <c r="AR161" i="1"/>
  <c r="BH161" i="1"/>
  <c r="BX161" i="1"/>
  <c r="CN161" i="1"/>
  <c r="DD161" i="1"/>
  <c r="DT161" i="1"/>
  <c r="L162" i="1"/>
  <c r="AB162" i="1"/>
  <c r="AR162" i="1"/>
  <c r="BH162" i="1"/>
  <c r="BX162" i="1"/>
  <c r="CN162" i="1"/>
  <c r="DD162" i="1"/>
  <c r="DT162" i="1"/>
  <c r="L163" i="1"/>
  <c r="AB163" i="1"/>
  <c r="AR163" i="1"/>
  <c r="BH163" i="1"/>
  <c r="BX163" i="1"/>
  <c r="CN163" i="1"/>
  <c r="DD163" i="1"/>
  <c r="DT163" i="1"/>
  <c r="L164" i="1"/>
  <c r="AB164" i="1"/>
  <c r="AR164" i="1"/>
  <c r="BH164" i="1"/>
  <c r="BX164" i="1"/>
  <c r="CN164" i="1"/>
  <c r="DD164" i="1"/>
  <c r="DT164" i="1"/>
  <c r="L165" i="1"/>
  <c r="AB165" i="1"/>
  <c r="AR165" i="1"/>
  <c r="BH165" i="1"/>
  <c r="BX165" i="1"/>
  <c r="CN165" i="1"/>
  <c r="DD165" i="1"/>
  <c r="DT165" i="1"/>
  <c r="L166" i="1"/>
  <c r="AB166" i="1"/>
  <c r="AR166" i="1"/>
  <c r="BH166" i="1"/>
  <c r="BX166" i="1"/>
  <c r="CN166" i="1"/>
  <c r="DD166" i="1"/>
  <c r="DT166" i="1"/>
  <c r="L167" i="1"/>
  <c r="AB167" i="1"/>
  <c r="AR167" i="1"/>
  <c r="BH167" i="1"/>
  <c r="BX167" i="1"/>
  <c r="CN167" i="1"/>
  <c r="DD167" i="1"/>
  <c r="DT167" i="1"/>
  <c r="L168" i="1"/>
  <c r="AB168" i="1"/>
  <c r="AR168" i="1"/>
  <c r="BH168" i="1"/>
  <c r="BX168" i="1"/>
  <c r="CN168" i="1"/>
  <c r="DD168" i="1"/>
  <c r="DT168" i="1"/>
  <c r="L169" i="1"/>
  <c r="AB169" i="1"/>
  <c r="AR169" i="1"/>
  <c r="BH169" i="1"/>
  <c r="BX169" i="1"/>
  <c r="CN169" i="1"/>
  <c r="DD169" i="1"/>
  <c r="DT169" i="1"/>
  <c r="L170" i="1"/>
  <c r="AB170" i="1"/>
  <c r="AR170" i="1"/>
  <c r="BH170" i="1"/>
  <c r="BX170" i="1"/>
  <c r="CN170" i="1"/>
  <c r="DD170" i="1"/>
  <c r="DT170" i="1"/>
  <c r="L171" i="1"/>
  <c r="AB171" i="1"/>
  <c r="AR171" i="1"/>
  <c r="BH171" i="1"/>
  <c r="BX171" i="1"/>
  <c r="CN171" i="1"/>
  <c r="DD171" i="1"/>
  <c r="DT171" i="1"/>
  <c r="L172" i="1"/>
  <c r="AB172" i="1"/>
  <c r="AR172" i="1"/>
  <c r="BH172" i="1"/>
  <c r="BX172" i="1"/>
  <c r="CN172" i="1"/>
  <c r="DD172" i="1"/>
  <c r="DT172" i="1"/>
  <c r="L173" i="1"/>
  <c r="AB173" i="1"/>
  <c r="AR173" i="1"/>
  <c r="BH173" i="1"/>
  <c r="BX173" i="1"/>
  <c r="CN173" i="1"/>
  <c r="DD173" i="1"/>
  <c r="DT173" i="1"/>
  <c r="L174" i="1"/>
  <c r="AB174" i="1"/>
  <c r="AR174" i="1"/>
  <c r="BH174" i="1"/>
  <c r="BX174" i="1"/>
  <c r="CN174" i="1"/>
  <c r="DD174" i="1"/>
  <c r="DT174" i="1"/>
  <c r="L175" i="1"/>
  <c r="AB175" i="1"/>
  <c r="AR175" i="1"/>
  <c r="BH175" i="1"/>
  <c r="BX175" i="1"/>
  <c r="CN175" i="1"/>
  <c r="DD175" i="1"/>
  <c r="DT175" i="1"/>
  <c r="L176" i="1"/>
  <c r="AB176" i="1"/>
  <c r="AR176" i="1"/>
  <c r="BH176" i="1"/>
  <c r="BX176" i="1"/>
  <c r="CN176" i="1"/>
  <c r="DD176" i="1"/>
  <c r="DT176" i="1"/>
  <c r="L177" i="1"/>
  <c r="AB177" i="1"/>
  <c r="AR177" i="1"/>
  <c r="BH177" i="1"/>
  <c r="BX177" i="1"/>
  <c r="CN177" i="1"/>
  <c r="DD177" i="1"/>
  <c r="DT177" i="1"/>
  <c r="L178" i="1"/>
  <c r="AB178" i="1"/>
  <c r="AR178" i="1"/>
  <c r="BH178" i="1"/>
  <c r="BX178" i="1"/>
  <c r="CN178" i="1"/>
  <c r="DD178" i="1"/>
  <c r="DT178" i="1"/>
  <c r="L179" i="1"/>
  <c r="AB179" i="1"/>
  <c r="AR179" i="1"/>
  <c r="BH179" i="1"/>
  <c r="BX179" i="1"/>
  <c r="CN179" i="1"/>
  <c r="DD179" i="1"/>
  <c r="DT179" i="1"/>
  <c r="L180" i="1"/>
  <c r="AB180" i="1"/>
  <c r="AR180" i="1"/>
  <c r="BH180" i="1"/>
  <c r="BX180" i="1"/>
  <c r="CN180" i="1"/>
  <c r="DD180" i="1"/>
  <c r="DT180" i="1"/>
  <c r="L181" i="1"/>
  <c r="AB181" i="1"/>
  <c r="AR181" i="1"/>
  <c r="BH181" i="1"/>
  <c r="BX181" i="1"/>
  <c r="CN181" i="1"/>
  <c r="DD181" i="1"/>
  <c r="DT181" i="1"/>
  <c r="L182" i="1"/>
  <c r="AB182" i="1"/>
  <c r="AR182" i="1"/>
  <c r="BH182" i="1"/>
  <c r="BX182" i="1"/>
  <c r="CN182" i="1"/>
  <c r="DD182" i="1"/>
  <c r="DT182" i="1"/>
  <c r="L183" i="1"/>
  <c r="AB183" i="1"/>
  <c r="AR183" i="1"/>
  <c r="BH183" i="1"/>
  <c r="BX183" i="1"/>
  <c r="CN183" i="1"/>
  <c r="DD183" i="1"/>
  <c r="DT183" i="1"/>
  <c r="L184" i="1"/>
  <c r="AB184" i="1"/>
  <c r="AR184" i="1"/>
  <c r="BH184" i="1"/>
  <c r="BX184" i="1"/>
  <c r="CN184" i="1"/>
  <c r="DD184" i="1"/>
  <c r="DT184" i="1"/>
  <c r="L185" i="1"/>
  <c r="AB185" i="1"/>
  <c r="AR185" i="1"/>
  <c r="BH185" i="1"/>
  <c r="BX185" i="1"/>
  <c r="CN185" i="1"/>
  <c r="DD185" i="1"/>
  <c r="DT185" i="1"/>
  <c r="L186" i="1"/>
  <c r="AB186" i="1"/>
  <c r="AR186" i="1"/>
  <c r="BH186" i="1"/>
  <c r="BX186" i="1"/>
  <c r="CN186" i="1"/>
  <c r="DD186" i="1"/>
  <c r="DT186" i="1"/>
  <c r="L187" i="1"/>
  <c r="AB187" i="1"/>
  <c r="AR187" i="1"/>
  <c r="BH187" i="1"/>
  <c r="BX187" i="1"/>
  <c r="CN187" i="1"/>
  <c r="DD187" i="1"/>
  <c r="DT187" i="1"/>
  <c r="L188" i="1"/>
  <c r="AB188" i="1"/>
  <c r="AR188" i="1"/>
  <c r="BH188" i="1"/>
  <c r="BX188" i="1"/>
  <c r="CN188" i="1"/>
  <c r="DD188" i="1"/>
  <c r="DT188" i="1"/>
  <c r="L189" i="1"/>
  <c r="AB189" i="1"/>
  <c r="AR189" i="1"/>
  <c r="BH189" i="1"/>
  <c r="BX189" i="1"/>
  <c r="CN189" i="1"/>
  <c r="DD189" i="1"/>
  <c r="DT189" i="1"/>
  <c r="L190" i="1"/>
  <c r="AB190" i="1"/>
  <c r="AR190" i="1"/>
  <c r="BH190" i="1"/>
  <c r="BX190" i="1"/>
  <c r="CN190" i="1"/>
  <c r="DD190" i="1"/>
  <c r="DT190" i="1"/>
  <c r="L191" i="1"/>
  <c r="AB191" i="1"/>
  <c r="AR191" i="1"/>
  <c r="BH191" i="1"/>
  <c r="BX191" i="1"/>
  <c r="CN191" i="1"/>
  <c r="DD191" i="1"/>
  <c r="DT191" i="1"/>
  <c r="L192" i="1"/>
  <c r="AB192" i="1"/>
  <c r="AR192" i="1"/>
  <c r="BH192" i="1"/>
  <c r="BX192" i="1"/>
  <c r="CN192" i="1"/>
  <c r="DD192" i="1"/>
  <c r="DT192" i="1"/>
  <c r="L193" i="1"/>
  <c r="AB193" i="1"/>
  <c r="AR193" i="1"/>
  <c r="BH193" i="1"/>
  <c r="BX193" i="1"/>
  <c r="CN193" i="1"/>
  <c r="DD193" i="1"/>
  <c r="DT193" i="1"/>
  <c r="L194" i="1"/>
  <c r="AB194" i="1"/>
  <c r="AR194" i="1"/>
  <c r="BH194" i="1"/>
  <c r="BX194" i="1"/>
  <c r="CN194" i="1"/>
  <c r="DD194" i="1"/>
  <c r="DT194" i="1"/>
  <c r="L195" i="1"/>
  <c r="AB195" i="1"/>
  <c r="AR195" i="1"/>
  <c r="BH195" i="1"/>
  <c r="BX195" i="1"/>
  <c r="CN195" i="1"/>
  <c r="DD195" i="1"/>
  <c r="DT195" i="1"/>
  <c r="L196" i="1"/>
  <c r="AB196" i="1"/>
  <c r="AR196" i="1"/>
  <c r="BH196" i="1"/>
  <c r="BX196" i="1"/>
  <c r="CN196" i="1"/>
  <c r="DD196" i="1"/>
  <c r="DT196" i="1"/>
  <c r="L197" i="1"/>
  <c r="AB197" i="1"/>
  <c r="AR197" i="1"/>
  <c r="BH197" i="1"/>
  <c r="BX197" i="1"/>
  <c r="CN197" i="1"/>
  <c r="DD197" i="1"/>
  <c r="DT197" i="1"/>
  <c r="L198" i="1"/>
  <c r="AB198" i="1"/>
  <c r="AR198" i="1"/>
  <c r="BH198" i="1"/>
  <c r="BX198" i="1"/>
  <c r="CN198" i="1"/>
  <c r="DD198" i="1"/>
  <c r="DT198" i="1"/>
  <c r="L199" i="1"/>
  <c r="AB199" i="1"/>
  <c r="AR199" i="1"/>
  <c r="BH199" i="1"/>
  <c r="BX199" i="1"/>
  <c r="CN199" i="1"/>
  <c r="DD199" i="1"/>
  <c r="DT199" i="1"/>
  <c r="L200" i="1"/>
  <c r="AB200" i="1"/>
  <c r="AR200" i="1"/>
  <c r="BH200" i="1"/>
  <c r="BX200" i="1"/>
  <c r="CN200" i="1"/>
  <c r="DD200" i="1"/>
  <c r="DT200" i="1"/>
  <c r="L201" i="1"/>
  <c r="AB201" i="1"/>
  <c r="AR201" i="1"/>
  <c r="BH201" i="1"/>
  <c r="BX201" i="1"/>
  <c r="CN201" i="1"/>
  <c r="DD201" i="1"/>
  <c r="DT201" i="1"/>
  <c r="L202" i="1"/>
  <c r="AB202" i="1"/>
  <c r="AR202" i="1"/>
  <c r="BH202" i="1"/>
  <c r="BX202" i="1"/>
  <c r="CN202" i="1"/>
  <c r="DD202" i="1"/>
  <c r="DT202" i="1"/>
  <c r="L203" i="1"/>
  <c r="AB203" i="1"/>
  <c r="AR203" i="1"/>
  <c r="BH203" i="1"/>
  <c r="BX203" i="1"/>
  <c r="CN203" i="1"/>
  <c r="DD203" i="1"/>
  <c r="DT203" i="1"/>
  <c r="L204" i="1"/>
  <c r="AB204" i="1"/>
  <c r="AR204" i="1"/>
  <c r="BH204" i="1"/>
  <c r="BX204" i="1"/>
  <c r="CN204" i="1"/>
  <c r="DD204" i="1"/>
  <c r="DT204" i="1"/>
  <c r="L205" i="1"/>
  <c r="AB205" i="1"/>
  <c r="AR205" i="1"/>
  <c r="BH205" i="1"/>
  <c r="BX205" i="1"/>
  <c r="CN205" i="1"/>
  <c r="DD205" i="1"/>
  <c r="DT205" i="1"/>
  <c r="L206" i="1"/>
  <c r="AB206" i="1"/>
  <c r="AR206" i="1"/>
  <c r="BH206" i="1"/>
  <c r="BX206" i="1"/>
  <c r="CN206" i="1"/>
  <c r="DD206" i="1"/>
  <c r="DT206" i="1"/>
  <c r="L207" i="1"/>
  <c r="AB207" i="1"/>
  <c r="AR207" i="1"/>
  <c r="BH207" i="1"/>
  <c r="BX207" i="1"/>
  <c r="CN207" i="1"/>
  <c r="DD207" i="1"/>
  <c r="DT207" i="1"/>
  <c r="L208" i="1"/>
  <c r="AB208" i="1"/>
  <c r="AR208" i="1"/>
  <c r="BH208" i="1"/>
  <c r="BX208" i="1"/>
  <c r="CN208" i="1"/>
  <c r="DD208" i="1"/>
  <c r="DT208" i="1"/>
  <c r="L209" i="1"/>
  <c r="AB209" i="1"/>
  <c r="AR209" i="1"/>
  <c r="BH209" i="1"/>
  <c r="BX209" i="1"/>
  <c r="CN209" i="1"/>
  <c r="DD209" i="1"/>
  <c r="DT209" i="1"/>
  <c r="L210" i="1"/>
  <c r="AB210" i="1"/>
  <c r="AR210" i="1"/>
  <c r="BH210" i="1"/>
  <c r="BX210" i="1"/>
  <c r="CN210" i="1"/>
  <c r="DD210" i="1"/>
  <c r="DT210" i="1"/>
  <c r="L211" i="1"/>
  <c r="AB211" i="1"/>
  <c r="AR211" i="1"/>
  <c r="BH211" i="1"/>
  <c r="BX211" i="1"/>
  <c r="CN211" i="1"/>
  <c r="DD211" i="1"/>
  <c r="DT211" i="1"/>
  <c r="L212" i="1"/>
  <c r="AB212" i="1"/>
  <c r="AR212" i="1"/>
  <c r="BH212" i="1"/>
  <c r="BX212" i="1"/>
  <c r="CN212" i="1"/>
  <c r="DD212" i="1"/>
  <c r="DT212" i="1"/>
  <c r="L213" i="1"/>
  <c r="AB213" i="1"/>
  <c r="AR213" i="1"/>
  <c r="BH213" i="1"/>
  <c r="BX213" i="1"/>
  <c r="CN213" i="1"/>
  <c r="DD213" i="1"/>
  <c r="DT213" i="1"/>
  <c r="L214" i="1"/>
  <c r="AB214" i="1"/>
  <c r="AR214" i="1"/>
  <c r="BH214" i="1"/>
  <c r="BX214" i="1"/>
  <c r="CN214" i="1"/>
  <c r="DD214" i="1"/>
  <c r="DT214" i="1"/>
  <c r="L215" i="1"/>
  <c r="AB215" i="1"/>
  <c r="AR215" i="1"/>
  <c r="BH215" i="1"/>
  <c r="BX215" i="1"/>
  <c r="CN215" i="1"/>
  <c r="DD215" i="1"/>
  <c r="DT215" i="1"/>
  <c r="L216" i="1"/>
  <c r="AB216" i="1"/>
  <c r="AR216" i="1"/>
  <c r="BH216" i="1"/>
  <c r="BX216" i="1"/>
  <c r="CN216" i="1"/>
  <c r="DD216" i="1"/>
  <c r="DT216" i="1"/>
  <c r="L217" i="1"/>
  <c r="AB217" i="1"/>
  <c r="AR217" i="1"/>
  <c r="BH217" i="1"/>
  <c r="BX217" i="1"/>
  <c r="CN217" i="1"/>
  <c r="DD217" i="1"/>
  <c r="DT217" i="1"/>
  <c r="L218" i="1"/>
  <c r="AB218" i="1"/>
  <c r="AR218" i="1"/>
  <c r="BH218" i="1"/>
  <c r="BX218" i="1"/>
  <c r="CN218" i="1"/>
  <c r="DD218" i="1"/>
  <c r="DT218" i="1"/>
  <c r="L219" i="1"/>
  <c r="AB219" i="1"/>
  <c r="AR219" i="1"/>
  <c r="BH219" i="1"/>
  <c r="BX219" i="1"/>
  <c r="CN219" i="1"/>
  <c r="DD219" i="1"/>
  <c r="DT219" i="1"/>
  <c r="L220" i="1"/>
  <c r="AB220" i="1"/>
  <c r="AR220" i="1"/>
  <c r="BH220" i="1"/>
  <c r="BX220" i="1"/>
  <c r="CN220" i="1"/>
  <c r="DD220" i="1"/>
  <c r="DT220" i="1"/>
  <c r="L221" i="1"/>
  <c r="AB221" i="1"/>
  <c r="AR221" i="1"/>
  <c r="BH221" i="1"/>
  <c r="BX221" i="1"/>
  <c r="CN221" i="1"/>
  <c r="DD221" i="1"/>
  <c r="DT221" i="1"/>
  <c r="L222" i="1"/>
  <c r="AB222" i="1"/>
  <c r="AR222" i="1"/>
  <c r="BH222" i="1"/>
  <c r="BX222" i="1"/>
  <c r="CN222" i="1"/>
  <c r="DD222" i="1"/>
  <c r="DT222" i="1"/>
  <c r="L223" i="1"/>
  <c r="AB223" i="1"/>
  <c r="AK223" i="1"/>
  <c r="AS223" i="1"/>
  <c r="BA223" i="1"/>
  <c r="BI223" i="1"/>
  <c r="BQ223" i="1"/>
  <c r="BY223" i="1"/>
  <c r="CG223" i="1"/>
  <c r="CO223" i="1"/>
  <c r="CW223" i="1"/>
  <c r="DE223" i="1"/>
  <c r="DM223" i="1"/>
  <c r="DU223" i="1"/>
  <c r="E224" i="1"/>
  <c r="M224" i="1"/>
  <c r="U224" i="1"/>
  <c r="AC224" i="1"/>
  <c r="AK224" i="1"/>
  <c r="AS224" i="1"/>
  <c r="BA224" i="1"/>
  <c r="BI224" i="1"/>
  <c r="BQ224" i="1"/>
  <c r="BY224" i="1"/>
  <c r="CG224" i="1"/>
  <c r="CO224" i="1"/>
  <c r="CW224" i="1"/>
  <c r="DE224" i="1"/>
  <c r="DM224" i="1"/>
  <c r="DU224" i="1"/>
  <c r="E225" i="1"/>
  <c r="M225" i="1"/>
  <c r="U225" i="1"/>
  <c r="AC225" i="1"/>
  <c r="AK225" i="1"/>
  <c r="AS225" i="1"/>
  <c r="BA225" i="1"/>
  <c r="BI225" i="1"/>
  <c r="BQ225" i="1"/>
  <c r="BY225" i="1"/>
  <c r="CG225" i="1"/>
  <c r="CO225" i="1"/>
  <c r="CW225" i="1"/>
  <c r="DE225" i="1"/>
  <c r="DM225" i="1"/>
  <c r="DU225" i="1"/>
  <c r="E226" i="1"/>
  <c r="M226" i="1"/>
  <c r="U226" i="1"/>
  <c r="AC226" i="1"/>
  <c r="AK226" i="1"/>
  <c r="AS226" i="1"/>
  <c r="BA226" i="1"/>
  <c r="BI226" i="1"/>
  <c r="BQ226" i="1"/>
  <c r="BY226" i="1"/>
  <c r="CG226" i="1"/>
  <c r="CO226" i="1"/>
  <c r="CW226" i="1"/>
  <c r="DE226" i="1"/>
  <c r="DM226" i="1"/>
  <c r="DU226" i="1"/>
  <c r="E227" i="1"/>
  <c r="M227" i="1"/>
  <c r="U227" i="1"/>
  <c r="AC227" i="1"/>
  <c r="AK227" i="1"/>
  <c r="AS227" i="1"/>
  <c r="BA227" i="1"/>
  <c r="BI227" i="1"/>
  <c r="BQ227" i="1"/>
  <c r="BY227" i="1"/>
  <c r="CG227" i="1"/>
  <c r="CO227" i="1"/>
  <c r="CW227" i="1"/>
  <c r="DE227" i="1"/>
  <c r="DM227" i="1"/>
  <c r="DU227" i="1"/>
  <c r="E228" i="1"/>
  <c r="M228" i="1"/>
  <c r="U228" i="1"/>
  <c r="AC228" i="1"/>
  <c r="AK228" i="1"/>
  <c r="AS228" i="1"/>
  <c r="BA228" i="1"/>
  <c r="BI228" i="1"/>
  <c r="BQ228" i="1"/>
  <c r="BY228" i="1"/>
  <c r="CG228" i="1"/>
  <c r="CO228" i="1"/>
  <c r="CW228" i="1"/>
  <c r="DE228" i="1"/>
  <c r="DM228" i="1"/>
  <c r="DU228" i="1"/>
  <c r="E229" i="1"/>
  <c r="M229" i="1"/>
  <c r="U229" i="1"/>
  <c r="AC229" i="1"/>
  <c r="AK229" i="1"/>
  <c r="AS229" i="1"/>
  <c r="BA229" i="1"/>
  <c r="BI229" i="1"/>
  <c r="BQ229" i="1"/>
  <c r="BY229" i="1"/>
  <c r="CG229" i="1"/>
  <c r="CO229" i="1"/>
  <c r="CW229" i="1"/>
  <c r="DE229" i="1"/>
  <c r="DM229" i="1"/>
  <c r="DU229" i="1"/>
  <c r="E230" i="1"/>
  <c r="M230" i="1"/>
  <c r="U230" i="1"/>
  <c r="AC230" i="1"/>
  <c r="AK230" i="1"/>
  <c r="AS230" i="1"/>
  <c r="BA230" i="1"/>
  <c r="BI230" i="1"/>
  <c r="BQ230" i="1"/>
  <c r="BY230" i="1"/>
  <c r="CG230" i="1"/>
  <c r="CO230" i="1"/>
  <c r="CW230" i="1"/>
  <c r="DE230" i="1"/>
  <c r="DM230" i="1"/>
  <c r="DU230" i="1"/>
  <c r="E231" i="1"/>
  <c r="M231" i="1"/>
  <c r="U231" i="1"/>
  <c r="AC231" i="1"/>
  <c r="AK231" i="1"/>
  <c r="AS231" i="1"/>
  <c r="BA231" i="1"/>
  <c r="BI231" i="1"/>
  <c r="BQ231" i="1"/>
  <c r="BY231" i="1"/>
  <c r="CG231" i="1"/>
  <c r="CO231" i="1"/>
  <c r="CW231" i="1"/>
  <c r="DE231" i="1"/>
  <c r="DM231" i="1"/>
  <c r="DU231" i="1"/>
  <c r="E232" i="1"/>
  <c r="M232" i="1"/>
  <c r="U232" i="1"/>
  <c r="AC232" i="1"/>
  <c r="AK232" i="1"/>
  <c r="AS232" i="1"/>
  <c r="BA232" i="1"/>
  <c r="BI232" i="1"/>
  <c r="BQ232" i="1"/>
  <c r="BY232" i="1"/>
  <c r="CG232" i="1"/>
  <c r="CO232" i="1"/>
  <c r="CW232" i="1"/>
  <c r="DE232" i="1"/>
  <c r="DM232" i="1"/>
  <c r="DU232" i="1"/>
  <c r="E233" i="1"/>
  <c r="M233" i="1"/>
  <c r="U233" i="1"/>
  <c r="AC233" i="1"/>
  <c r="AK233" i="1"/>
  <c r="AS233" i="1"/>
  <c r="BA233" i="1"/>
  <c r="BI233" i="1"/>
  <c r="BQ233" i="1"/>
  <c r="BY233" i="1"/>
  <c r="CG233" i="1"/>
  <c r="CO233" i="1"/>
  <c r="CW233" i="1"/>
  <c r="DE233" i="1"/>
  <c r="DM233" i="1"/>
  <c r="DU233" i="1"/>
  <c r="E234" i="1"/>
  <c r="M234" i="1"/>
  <c r="U234" i="1"/>
  <c r="AC234" i="1"/>
  <c r="AK234" i="1"/>
  <c r="AS234" i="1"/>
  <c r="BA234" i="1"/>
  <c r="BI234" i="1"/>
  <c r="BQ234" i="1"/>
  <c r="BY234" i="1"/>
  <c r="CG234" i="1"/>
  <c r="CO234" i="1"/>
  <c r="CW234" i="1"/>
  <c r="DE234" i="1"/>
  <c r="DM234" i="1"/>
  <c r="DU234" i="1"/>
  <c r="E235" i="1"/>
  <c r="M235" i="1"/>
  <c r="U235" i="1"/>
  <c r="AC235" i="1"/>
  <c r="AK235" i="1"/>
  <c r="AS235" i="1"/>
  <c r="BA235" i="1"/>
  <c r="BI235" i="1"/>
  <c r="BQ235" i="1"/>
  <c r="BY235" i="1"/>
  <c r="CG235" i="1"/>
  <c r="CO235" i="1"/>
  <c r="CW235" i="1"/>
  <c r="DE235" i="1"/>
  <c r="DM235" i="1"/>
  <c r="DU235" i="1"/>
  <c r="E236" i="1"/>
  <c r="M236" i="1"/>
  <c r="U236" i="1"/>
  <c r="AC236" i="1"/>
  <c r="AK236" i="1"/>
  <c r="AS236" i="1"/>
  <c r="BA236" i="1"/>
  <c r="BI236" i="1"/>
  <c r="BQ236" i="1"/>
  <c r="BY236" i="1"/>
  <c r="CG236" i="1"/>
  <c r="CO236" i="1"/>
  <c r="CW236" i="1"/>
  <c r="DE236" i="1"/>
  <c r="DM236" i="1"/>
  <c r="DU236" i="1"/>
  <c r="E237" i="1"/>
  <c r="M237" i="1"/>
  <c r="U237" i="1"/>
  <c r="AC237" i="1"/>
  <c r="AK237" i="1"/>
  <c r="AS237" i="1"/>
  <c r="BA237" i="1"/>
  <c r="BI237" i="1"/>
  <c r="BQ237" i="1"/>
  <c r="BY237" i="1"/>
  <c r="CG237" i="1"/>
  <c r="CO237" i="1"/>
  <c r="CW237" i="1"/>
  <c r="DE237" i="1"/>
  <c r="DM237" i="1"/>
  <c r="DU237" i="1"/>
  <c r="E238" i="1"/>
  <c r="M238" i="1"/>
  <c r="U238" i="1"/>
  <c r="AC238" i="1"/>
  <c r="AK238" i="1"/>
  <c r="AS238" i="1"/>
  <c r="BA238" i="1"/>
  <c r="BI238" i="1"/>
  <c r="BQ238" i="1"/>
  <c r="BY238" i="1"/>
  <c r="CG238" i="1"/>
  <c r="CO238" i="1"/>
  <c r="CW238" i="1"/>
  <c r="DE238" i="1"/>
  <c r="DM238" i="1"/>
  <c r="DU238" i="1"/>
  <c r="E239" i="1"/>
  <c r="M239" i="1"/>
  <c r="U239" i="1"/>
  <c r="AC239" i="1"/>
  <c r="AK239" i="1"/>
  <c r="AS239" i="1"/>
  <c r="BA239" i="1"/>
  <c r="BI239" i="1"/>
  <c r="BQ239" i="1"/>
  <c r="BY239" i="1"/>
  <c r="CG239" i="1"/>
  <c r="CO239" i="1"/>
  <c r="CW239" i="1"/>
  <c r="DE239" i="1"/>
  <c r="DM239" i="1"/>
  <c r="DU239" i="1"/>
  <c r="E240" i="1"/>
  <c r="M240" i="1"/>
  <c r="U240" i="1"/>
  <c r="AC240" i="1"/>
  <c r="AK240" i="1"/>
  <c r="AS240" i="1"/>
  <c r="BA240" i="1"/>
  <c r="BI240" i="1"/>
  <c r="BQ240" i="1"/>
  <c r="BY240" i="1"/>
  <c r="CG240" i="1"/>
  <c r="CO240" i="1"/>
  <c r="CW240" i="1"/>
  <c r="DE240" i="1"/>
  <c r="DM240" i="1"/>
  <c r="DU240" i="1"/>
  <c r="E241" i="1"/>
  <c r="M241" i="1"/>
  <c r="U241" i="1"/>
  <c r="AC241" i="1"/>
  <c r="AK241" i="1"/>
  <c r="AS241" i="1"/>
  <c r="BA241" i="1"/>
  <c r="BI241" i="1"/>
  <c r="BQ241" i="1"/>
  <c r="BY241" i="1"/>
  <c r="CG241" i="1"/>
  <c r="CO241" i="1"/>
  <c r="CW241" i="1"/>
  <c r="DE241" i="1"/>
  <c r="DM241" i="1"/>
  <c r="DU241" i="1"/>
  <c r="E242" i="1"/>
  <c r="M242" i="1"/>
  <c r="U242" i="1"/>
  <c r="AC242" i="1"/>
  <c r="AK242" i="1"/>
  <c r="AS242" i="1"/>
  <c r="BA242" i="1"/>
  <c r="BI242" i="1"/>
  <c r="BQ242" i="1"/>
  <c r="BY242" i="1"/>
  <c r="CG242" i="1"/>
  <c r="CO242" i="1"/>
  <c r="CW242" i="1"/>
  <c r="DE242" i="1"/>
  <c r="DM242" i="1"/>
  <c r="DU242" i="1"/>
  <c r="E243" i="1"/>
  <c r="M243" i="1"/>
  <c r="U243" i="1"/>
  <c r="AC243" i="1"/>
  <c r="AK243" i="1"/>
  <c r="AS243" i="1"/>
  <c r="BA243" i="1"/>
  <c r="BI243" i="1"/>
  <c r="BQ243" i="1"/>
  <c r="BY243" i="1"/>
  <c r="CG243" i="1"/>
  <c r="CO243" i="1"/>
  <c r="CW243" i="1"/>
  <c r="DE243" i="1"/>
  <c r="DM243" i="1"/>
  <c r="DU243" i="1"/>
  <c r="E244" i="1"/>
  <c r="M244" i="1"/>
  <c r="U244" i="1"/>
  <c r="AC244" i="1"/>
  <c r="AK244" i="1"/>
  <c r="AS244" i="1"/>
  <c r="BA244" i="1"/>
  <c r="BI244" i="1"/>
  <c r="BQ244" i="1"/>
  <c r="BY244" i="1"/>
  <c r="CG244" i="1"/>
  <c r="CO244" i="1"/>
  <c r="CW244" i="1"/>
  <c r="DE244" i="1"/>
  <c r="DM244" i="1"/>
  <c r="DU244" i="1"/>
  <c r="E245" i="1"/>
  <c r="M245" i="1"/>
  <c r="U245" i="1"/>
  <c r="AC245" i="1"/>
  <c r="AK245" i="1"/>
  <c r="AS245" i="1"/>
  <c r="BA245" i="1"/>
  <c r="BI245" i="1"/>
  <c r="BQ245" i="1"/>
  <c r="BY245" i="1"/>
  <c r="CG245" i="1"/>
  <c r="CO245" i="1"/>
  <c r="CW245" i="1"/>
  <c r="DE245" i="1"/>
  <c r="DM245" i="1"/>
  <c r="DU245" i="1"/>
  <c r="E246" i="1"/>
  <c r="M246" i="1"/>
  <c r="U246" i="1"/>
  <c r="AC246" i="1"/>
  <c r="AK246" i="1"/>
  <c r="AS246" i="1"/>
  <c r="BA246" i="1"/>
  <c r="BI246" i="1"/>
  <c r="BQ246" i="1"/>
  <c r="BY246" i="1"/>
  <c r="CG246" i="1"/>
  <c r="CO246" i="1"/>
  <c r="CW246" i="1"/>
  <c r="DE246" i="1"/>
  <c r="DM246" i="1"/>
  <c r="DU246" i="1"/>
  <c r="E247" i="1"/>
  <c r="M247" i="1"/>
  <c r="U247" i="1"/>
  <c r="AC247" i="1"/>
  <c r="AK247" i="1"/>
  <c r="AS247" i="1"/>
  <c r="BA247" i="1"/>
  <c r="BI247" i="1"/>
  <c r="BQ247" i="1"/>
  <c r="BY247" i="1"/>
  <c r="CG247" i="1"/>
  <c r="CO247" i="1"/>
  <c r="CW247" i="1"/>
  <c r="DE247" i="1"/>
  <c r="DM247" i="1"/>
  <c r="DU247" i="1"/>
  <c r="E248" i="1"/>
  <c r="M248" i="1"/>
  <c r="U248" i="1"/>
  <c r="AC248" i="1"/>
  <c r="AK248" i="1"/>
  <c r="AS248" i="1"/>
  <c r="BA248" i="1"/>
  <c r="BI248" i="1"/>
  <c r="BQ248" i="1"/>
  <c r="BY248" i="1"/>
  <c r="CG248" i="1"/>
  <c r="CO248" i="1"/>
  <c r="CW248" i="1"/>
  <c r="DE248" i="1"/>
  <c r="DM248" i="1"/>
  <c r="DU248" i="1"/>
  <c r="E249" i="1"/>
  <c r="M249" i="1"/>
  <c r="U249" i="1"/>
  <c r="AC249" i="1"/>
  <c r="AK249" i="1"/>
  <c r="AS249" i="1"/>
  <c r="BA249" i="1"/>
  <c r="BI249" i="1"/>
  <c r="BQ249" i="1"/>
  <c r="BY249" i="1"/>
  <c r="CG249" i="1"/>
  <c r="CO249" i="1"/>
  <c r="CW249" i="1"/>
  <c r="DE249" i="1"/>
  <c r="DM249" i="1"/>
  <c r="DU249" i="1"/>
  <c r="E250" i="1"/>
  <c r="M250" i="1"/>
  <c r="U250" i="1"/>
  <c r="AC250" i="1"/>
  <c r="AK250" i="1"/>
  <c r="AS250" i="1"/>
  <c r="BA250" i="1"/>
  <c r="BI250" i="1"/>
  <c r="BQ250" i="1"/>
  <c r="BY250" i="1"/>
  <c r="CG250" i="1"/>
  <c r="CO250" i="1"/>
  <c r="CW250" i="1"/>
  <c r="DE250" i="1"/>
  <c r="DM250" i="1"/>
  <c r="DU250" i="1"/>
  <c r="E251" i="1"/>
  <c r="M251" i="1"/>
  <c r="U251" i="1"/>
  <c r="AC251" i="1"/>
  <c r="AK251" i="1"/>
  <c r="AS251" i="1"/>
  <c r="BA251" i="1"/>
  <c r="BI251" i="1"/>
  <c r="BQ251" i="1"/>
  <c r="BY251" i="1"/>
  <c r="CG251" i="1"/>
  <c r="CO251" i="1"/>
  <c r="CW251" i="1"/>
  <c r="DE251" i="1"/>
  <c r="DM251" i="1"/>
  <c r="DU251" i="1"/>
  <c r="E252" i="1"/>
  <c r="M252" i="1"/>
  <c r="U252" i="1"/>
  <c r="AC252" i="1"/>
  <c r="AK252" i="1"/>
  <c r="AS252" i="1"/>
  <c r="BA252" i="1"/>
  <c r="BI252" i="1"/>
  <c r="BQ252" i="1"/>
  <c r="BY252" i="1"/>
  <c r="CG252" i="1"/>
  <c r="CO252" i="1"/>
  <c r="CW252" i="1"/>
  <c r="DE252" i="1"/>
  <c r="DM252" i="1"/>
  <c r="DU252" i="1"/>
  <c r="E253" i="1"/>
  <c r="M253" i="1"/>
  <c r="U253" i="1"/>
  <c r="AC253" i="1"/>
  <c r="AK253" i="1"/>
  <c r="AS253" i="1"/>
  <c r="BA253" i="1"/>
  <c r="BI253" i="1"/>
  <c r="BQ253" i="1"/>
  <c r="BY253" i="1"/>
  <c r="CG253" i="1"/>
  <c r="CO253" i="1"/>
  <c r="CW253" i="1"/>
  <c r="DE253" i="1"/>
  <c r="DM253" i="1"/>
  <c r="DU253" i="1"/>
  <c r="E254" i="1"/>
  <c r="M254" i="1"/>
  <c r="U254" i="1"/>
  <c r="AC254" i="1"/>
  <c r="AK254" i="1"/>
  <c r="AS254" i="1"/>
  <c r="BA254" i="1"/>
  <c r="BI254" i="1"/>
  <c r="BQ254" i="1"/>
  <c r="BY254" i="1"/>
  <c r="CG254" i="1"/>
  <c r="CO254" i="1"/>
  <c r="CW254" i="1"/>
  <c r="DE254" i="1"/>
  <c r="DM254" i="1"/>
  <c r="DU254" i="1"/>
  <c r="T29" i="1"/>
  <c r="T37" i="1"/>
  <c r="T45" i="1"/>
  <c r="BA59" i="1"/>
  <c r="BA67" i="1"/>
  <c r="N78" i="1"/>
  <c r="CR79" i="1"/>
  <c r="CR81" i="1"/>
  <c r="CR84" i="1"/>
  <c r="CR85" i="1"/>
  <c r="CR87" i="1"/>
  <c r="CR89" i="1"/>
  <c r="CR91" i="1"/>
  <c r="CR93" i="1"/>
  <c r="CR95" i="1"/>
  <c r="CR97" i="1"/>
  <c r="CR99" i="1"/>
  <c r="CR101" i="1"/>
  <c r="CR103" i="1"/>
  <c r="CR105" i="1"/>
  <c r="CR107" i="1"/>
  <c r="CR108" i="1"/>
  <c r="CN110" i="1"/>
  <c r="DT111" i="1"/>
  <c r="BH113" i="1"/>
  <c r="DT113" i="1"/>
  <c r="DT114" i="1"/>
  <c r="BH116" i="1"/>
  <c r="BH117" i="1"/>
  <c r="DT117" i="1"/>
  <c r="DT118" i="1"/>
  <c r="BH120" i="1"/>
  <c r="BH121" i="1"/>
  <c r="DT121" i="1"/>
  <c r="BH123" i="1"/>
  <c r="BH124" i="1"/>
  <c r="DT124" i="1"/>
  <c r="DT125" i="1"/>
  <c r="DT126" i="1"/>
  <c r="BH128" i="1"/>
  <c r="BH129" i="1"/>
  <c r="DT129" i="1"/>
  <c r="DT130" i="1"/>
  <c r="DT131" i="1"/>
  <c r="BH133" i="1"/>
  <c r="BH134" i="1"/>
  <c r="DT134" i="1"/>
  <c r="DT135" i="1"/>
  <c r="DT136" i="1"/>
  <c r="BH138" i="1"/>
  <c r="BH139" i="1"/>
  <c r="BH140" i="1"/>
  <c r="DT140" i="1"/>
  <c r="DT141" i="1"/>
  <c r="AH143" i="1"/>
  <c r="CT143" i="1"/>
  <c r="B144" i="1"/>
  <c r="BN144" i="1"/>
  <c r="B145" i="1"/>
  <c r="BN145" i="1"/>
  <c r="B146" i="1"/>
  <c r="BN146" i="1"/>
  <c r="CT146" i="1"/>
  <c r="AH147" i="1"/>
  <c r="CT147" i="1"/>
  <c r="AH148" i="1"/>
  <c r="CT148" i="1"/>
  <c r="BN149" i="1"/>
  <c r="CT149" i="1"/>
  <c r="AH150" i="1"/>
  <c r="B151" i="1"/>
  <c r="BN151" i="1"/>
  <c r="CT151" i="1"/>
  <c r="AH152" i="1"/>
  <c r="CT152" i="1"/>
  <c r="AH153" i="1"/>
  <c r="B154" i="1"/>
  <c r="BN154" i="1"/>
  <c r="CT154" i="1"/>
  <c r="AH155" i="1"/>
  <c r="CT155" i="1"/>
  <c r="AH156" i="1"/>
  <c r="CT157" i="1"/>
  <c r="AH158" i="1"/>
  <c r="BN158" i="1"/>
  <c r="DY158" i="1"/>
  <c r="AR159" i="1"/>
  <c r="BM159" i="1"/>
  <c r="DD159" i="1"/>
  <c r="AG160" i="1"/>
  <c r="BM160" i="1"/>
  <c r="CS160" i="1"/>
  <c r="DY160" i="1"/>
  <c r="AG161" i="1"/>
  <c r="BM161" i="1"/>
  <c r="CS161" i="1"/>
  <c r="DY161" i="1"/>
  <c r="AG162" i="1"/>
  <c r="BM162" i="1"/>
  <c r="CS162" i="1"/>
  <c r="DY162" i="1"/>
  <c r="AG163" i="1"/>
  <c r="BM163" i="1"/>
  <c r="CS163" i="1"/>
  <c r="DY163" i="1"/>
  <c r="AG164" i="1"/>
  <c r="BM164" i="1"/>
  <c r="CS164" i="1"/>
  <c r="DY164" i="1"/>
  <c r="AG165" i="1"/>
  <c r="BM165" i="1"/>
  <c r="CS165" i="1"/>
  <c r="DY165" i="1"/>
  <c r="Q166" i="1"/>
  <c r="AW166" i="1"/>
  <c r="CC166" i="1"/>
  <c r="DI166" i="1"/>
  <c r="Q167" i="1"/>
  <c r="AW167" i="1"/>
  <c r="CC167" i="1"/>
  <c r="DI167" i="1"/>
  <c r="Q168" i="1"/>
  <c r="AW168" i="1"/>
  <c r="CC168" i="1"/>
  <c r="DI168" i="1"/>
  <c r="Q169" i="1"/>
  <c r="AW169" i="1"/>
  <c r="CC169" i="1"/>
  <c r="CS169" i="1"/>
  <c r="DY169" i="1"/>
  <c r="AG170" i="1"/>
  <c r="BM170" i="1"/>
  <c r="CS170" i="1"/>
  <c r="DY170" i="1"/>
  <c r="AG171" i="1"/>
  <c r="BM171" i="1"/>
  <c r="CS171" i="1"/>
  <c r="DY171" i="1"/>
  <c r="AG172" i="1"/>
  <c r="BM172" i="1"/>
  <c r="CS172" i="1"/>
  <c r="DY172" i="1"/>
  <c r="Q173" i="1"/>
  <c r="AW173" i="1"/>
  <c r="CC173" i="1"/>
  <c r="DI173" i="1"/>
  <c r="Q174" i="1"/>
  <c r="AW174" i="1"/>
  <c r="CC174" i="1"/>
  <c r="DI174" i="1"/>
  <c r="Q175" i="1"/>
  <c r="AW175" i="1"/>
  <c r="CC175" i="1"/>
  <c r="DI175" i="1"/>
  <c r="AG176" i="1"/>
  <c r="BM176" i="1"/>
  <c r="CS176" i="1"/>
  <c r="DY176" i="1"/>
  <c r="AG177" i="1"/>
  <c r="BM177" i="1"/>
  <c r="CS177" i="1"/>
  <c r="DY177" i="1"/>
  <c r="Q178" i="1"/>
  <c r="AW178" i="1"/>
  <c r="CC178" i="1"/>
  <c r="DI178" i="1"/>
  <c r="AG179" i="1"/>
  <c r="BM179" i="1"/>
  <c r="CS179" i="1"/>
  <c r="DY179" i="1"/>
  <c r="AG180" i="1"/>
  <c r="BM180" i="1"/>
  <c r="CS180" i="1"/>
  <c r="DY180" i="1"/>
  <c r="Q181" i="1"/>
  <c r="AW181" i="1"/>
  <c r="CC181" i="1"/>
  <c r="DI181" i="1"/>
  <c r="Q182" i="1"/>
  <c r="AW182" i="1"/>
  <c r="CC182" i="1"/>
  <c r="DI182" i="1"/>
  <c r="Q183" i="1"/>
  <c r="AW183" i="1"/>
  <c r="CC183" i="1"/>
  <c r="DI183" i="1"/>
  <c r="AG184" i="1"/>
  <c r="BM184" i="1"/>
  <c r="CS184" i="1"/>
  <c r="DY184" i="1"/>
  <c r="AG185" i="1"/>
  <c r="BM185" i="1"/>
  <c r="CS185" i="1"/>
  <c r="DY185" i="1"/>
  <c r="AG186" i="1"/>
  <c r="BM186" i="1"/>
  <c r="CS186" i="1"/>
  <c r="DY186" i="1"/>
  <c r="Q187" i="1"/>
  <c r="AW187" i="1"/>
  <c r="CC187" i="1"/>
  <c r="DI187" i="1"/>
  <c r="Q188" i="1"/>
  <c r="AW188" i="1"/>
  <c r="CC188" i="1"/>
  <c r="DI188" i="1"/>
  <c r="Q189" i="1"/>
  <c r="AW189" i="1"/>
  <c r="CC189" i="1"/>
  <c r="DI189" i="1"/>
  <c r="Q190" i="1"/>
  <c r="BM190" i="1"/>
  <c r="CC190" i="1"/>
  <c r="DI190" i="1"/>
  <c r="Q191" i="1"/>
  <c r="AW191" i="1"/>
  <c r="CC191" i="1"/>
  <c r="DI191" i="1"/>
  <c r="Q192" i="1"/>
  <c r="AW192" i="1"/>
  <c r="CC192" i="1"/>
  <c r="DY192" i="1"/>
  <c r="AG193" i="1"/>
  <c r="BM193" i="1"/>
  <c r="CS193" i="1"/>
  <c r="DY193" i="1"/>
  <c r="AG194" i="1"/>
  <c r="BM194" i="1"/>
  <c r="CS194" i="1"/>
  <c r="DY194" i="1"/>
  <c r="AG195" i="1"/>
  <c r="BM195" i="1"/>
  <c r="CS195" i="1"/>
  <c r="DY195" i="1"/>
  <c r="AG196" i="1"/>
  <c r="BM196" i="1"/>
  <c r="CS196" i="1"/>
  <c r="DY196" i="1"/>
  <c r="AG197" i="1"/>
  <c r="BM197" i="1"/>
  <c r="CS197" i="1"/>
  <c r="DY197" i="1"/>
  <c r="AG198" i="1"/>
  <c r="BM198" i="1"/>
  <c r="CS198" i="1"/>
  <c r="DY198" i="1"/>
  <c r="AG199" i="1"/>
  <c r="AW199" i="1"/>
  <c r="CC199" i="1"/>
  <c r="DI199" i="1"/>
  <c r="AG200" i="1"/>
  <c r="BM200" i="1"/>
  <c r="CS200" i="1"/>
  <c r="DY200" i="1"/>
  <c r="Q201" i="1"/>
  <c r="AW201" i="1"/>
  <c r="CC201" i="1"/>
  <c r="DI201" i="1"/>
  <c r="Q202" i="1"/>
  <c r="AW202" i="1"/>
  <c r="CC202" i="1"/>
  <c r="DI202" i="1"/>
  <c r="Q203" i="1"/>
  <c r="AW203" i="1"/>
  <c r="CC203" i="1"/>
  <c r="DI203" i="1"/>
  <c r="Q204" i="1"/>
  <c r="AW204" i="1"/>
  <c r="CC204" i="1"/>
  <c r="CS204" i="1"/>
  <c r="DY204" i="1"/>
  <c r="AG205" i="1"/>
  <c r="BM205" i="1"/>
  <c r="CS205" i="1"/>
  <c r="DY205" i="1"/>
  <c r="AG206" i="1"/>
  <c r="BM206" i="1"/>
  <c r="CS206" i="1"/>
  <c r="DY206" i="1"/>
  <c r="AG207" i="1"/>
  <c r="BM207" i="1"/>
  <c r="CS207" i="1"/>
  <c r="DY207" i="1"/>
  <c r="AG208" i="1"/>
  <c r="CC208" i="1"/>
  <c r="CS208" i="1"/>
  <c r="DY208" i="1"/>
  <c r="AG209" i="1"/>
  <c r="BM209" i="1"/>
  <c r="CS209" i="1"/>
  <c r="DY209" i="1"/>
  <c r="Q210" i="1"/>
  <c r="AW210" i="1"/>
  <c r="CC210" i="1"/>
  <c r="DI210" i="1"/>
  <c r="Q211" i="1"/>
  <c r="AW211" i="1"/>
  <c r="CC211" i="1"/>
  <c r="DI211" i="1"/>
  <c r="Q212" i="1"/>
  <c r="AW212" i="1"/>
  <c r="CC212" i="1"/>
  <c r="DI212" i="1"/>
  <c r="Q213" i="1"/>
  <c r="AW213" i="1"/>
  <c r="CC213" i="1"/>
  <c r="DI213" i="1"/>
  <c r="Q214" i="1"/>
  <c r="AW214" i="1"/>
  <c r="CC214" i="1"/>
  <c r="DI214" i="1"/>
  <c r="Q215" i="1"/>
  <c r="AW215" i="1"/>
  <c r="CC215" i="1"/>
  <c r="DI215" i="1"/>
  <c r="Q216" i="1"/>
  <c r="AW216" i="1"/>
  <c r="CC216" i="1"/>
  <c r="DI216" i="1"/>
  <c r="Q217" i="1"/>
  <c r="AW217" i="1"/>
  <c r="CC217" i="1"/>
  <c r="DI217" i="1"/>
  <c r="AG218" i="1"/>
  <c r="BM218" i="1"/>
  <c r="CS218" i="1"/>
  <c r="DY218" i="1"/>
  <c r="AG219" i="1"/>
  <c r="BM219" i="1"/>
  <c r="CS219" i="1"/>
  <c r="DY219" i="1"/>
  <c r="AG220" i="1"/>
  <c r="BM220" i="1"/>
  <c r="CS220" i="1"/>
  <c r="DY220" i="1"/>
  <c r="Q221" i="1"/>
  <c r="AW221" i="1"/>
  <c r="CC221" i="1"/>
  <c r="DI221" i="1"/>
  <c r="Q222" i="1"/>
  <c r="AW222" i="1"/>
  <c r="CC222" i="1"/>
  <c r="DI222" i="1"/>
  <c r="Q223" i="1"/>
  <c r="AN223" i="1"/>
  <c r="BD223" i="1"/>
  <c r="BT223" i="1"/>
  <c r="CJ223" i="1"/>
  <c r="CZ223" i="1"/>
  <c r="DP223" i="1"/>
  <c r="P224" i="1"/>
  <c r="AF224" i="1"/>
  <c r="AN224" i="1"/>
  <c r="BD224" i="1"/>
  <c r="BT224" i="1"/>
  <c r="CJ224" i="1"/>
  <c r="CZ224" i="1"/>
  <c r="DP224" i="1"/>
  <c r="P225" i="1"/>
  <c r="AF225" i="1"/>
  <c r="AV225" i="1"/>
  <c r="BL225" i="1"/>
  <c r="CB225" i="1"/>
  <c r="CR225" i="1"/>
  <c r="DH225" i="1"/>
  <c r="DX225" i="1"/>
  <c r="H226" i="1"/>
  <c r="X226" i="1"/>
  <c r="AN226" i="1"/>
  <c r="BD226" i="1"/>
  <c r="BT226" i="1"/>
  <c r="CJ226" i="1"/>
  <c r="CZ226" i="1"/>
  <c r="DP226" i="1"/>
  <c r="H227" i="1"/>
  <c r="X227" i="1"/>
  <c r="AN227" i="1"/>
  <c r="BD227" i="1"/>
  <c r="BT227" i="1"/>
  <c r="CJ227" i="1"/>
  <c r="CZ227" i="1"/>
  <c r="DP227" i="1"/>
  <c r="H228" i="1"/>
  <c r="X228" i="1"/>
  <c r="AN228" i="1"/>
  <c r="BD228" i="1"/>
  <c r="BT228" i="1"/>
  <c r="CB228" i="1"/>
  <c r="CR228" i="1"/>
  <c r="DH228" i="1"/>
  <c r="DX228" i="1"/>
  <c r="P229" i="1"/>
  <c r="AF229" i="1"/>
  <c r="AV229" i="1"/>
  <c r="BL229" i="1"/>
  <c r="CJ229" i="1"/>
  <c r="CZ229" i="1"/>
  <c r="DP229" i="1"/>
  <c r="H230" i="1"/>
  <c r="X230" i="1"/>
  <c r="AN230" i="1"/>
  <c r="BD230" i="1"/>
  <c r="BT230" i="1"/>
  <c r="CJ230" i="1"/>
  <c r="CZ230" i="1"/>
  <c r="DP230" i="1"/>
  <c r="H231" i="1"/>
  <c r="X231" i="1"/>
  <c r="AN231" i="1"/>
  <c r="BD231" i="1"/>
  <c r="BT231" i="1"/>
  <c r="CB231" i="1"/>
  <c r="CR231" i="1"/>
  <c r="DH231" i="1"/>
  <c r="DX231" i="1"/>
  <c r="X232" i="1"/>
  <c r="AN232" i="1"/>
  <c r="BD232" i="1"/>
  <c r="BL232" i="1"/>
  <c r="CB232" i="1"/>
  <c r="CZ232" i="1"/>
  <c r="DP232" i="1"/>
  <c r="EK247" i="1"/>
  <c r="BE24" i="1"/>
  <c r="T33" i="1"/>
  <c r="T41" i="1"/>
  <c r="T49" i="1"/>
  <c r="T57" i="1"/>
  <c r="BA61" i="1"/>
  <c r="BA65" i="1"/>
  <c r="BA69" i="1"/>
  <c r="BA73" i="1"/>
  <c r="CW76" i="1"/>
  <c r="AD79" i="1"/>
  <c r="AF80" i="1"/>
  <c r="AF81" i="1"/>
  <c r="AF82" i="1"/>
  <c r="AF83" i="1"/>
  <c r="AF84" i="1"/>
  <c r="AF85" i="1"/>
  <c r="AF86" i="1"/>
  <c r="AF87" i="1"/>
  <c r="AF88" i="1"/>
  <c r="AF89" i="1"/>
  <c r="AF90" i="1"/>
  <c r="AF91" i="1"/>
  <c r="AF92" i="1"/>
  <c r="AF93" i="1"/>
  <c r="AF94" i="1"/>
  <c r="AF95" i="1"/>
  <c r="AF96" i="1"/>
  <c r="AF97" i="1"/>
  <c r="AF98" i="1"/>
  <c r="AF99" i="1"/>
  <c r="AF100" i="1"/>
  <c r="AF101" i="1"/>
  <c r="AF102" i="1"/>
  <c r="AF103" i="1"/>
  <c r="AF104" i="1"/>
  <c r="AF105" i="1"/>
  <c r="AF106" i="1"/>
  <c r="AF107" i="1"/>
  <c r="AF108" i="1"/>
  <c r="AF109" i="1"/>
  <c r="AF110" i="1"/>
  <c r="E111" i="1"/>
  <c r="CN111" i="1"/>
  <c r="AB112" i="1"/>
  <c r="CN112" i="1"/>
  <c r="AB113" i="1"/>
  <c r="CN113" i="1"/>
  <c r="AB114" i="1"/>
  <c r="CN114" i="1"/>
  <c r="AB115" i="1"/>
  <c r="CN115" i="1"/>
  <c r="AB116" i="1"/>
  <c r="CN116" i="1"/>
  <c r="AB117" i="1"/>
  <c r="CN117" i="1"/>
  <c r="AB118" i="1"/>
  <c r="CN118" i="1"/>
  <c r="AB119" i="1"/>
  <c r="CN119" i="1"/>
  <c r="AB120" i="1"/>
  <c r="CN120" i="1"/>
  <c r="AB121" i="1"/>
  <c r="CN121" i="1"/>
  <c r="AB122" i="1"/>
  <c r="CN122" i="1"/>
  <c r="AB123" i="1"/>
  <c r="CN123" i="1"/>
  <c r="AB124" i="1"/>
  <c r="CN124" i="1"/>
  <c r="AB125" i="1"/>
  <c r="CN125" i="1"/>
  <c r="AB126" i="1"/>
  <c r="CN126" i="1"/>
  <c r="AB127" i="1"/>
  <c r="CN127" i="1"/>
  <c r="AB128" i="1"/>
  <c r="CN128" i="1"/>
  <c r="AB129" i="1"/>
  <c r="CN129" i="1"/>
  <c r="AB130" i="1"/>
  <c r="CN130" i="1"/>
  <c r="AB131" i="1"/>
  <c r="CN131" i="1"/>
  <c r="AB132" i="1"/>
  <c r="CN132" i="1"/>
  <c r="AB133" i="1"/>
  <c r="CN133" i="1"/>
  <c r="AB134" i="1"/>
  <c r="CN134" i="1"/>
  <c r="AB135" i="1"/>
  <c r="CN135" i="1"/>
  <c r="AB136" i="1"/>
  <c r="CN136" i="1"/>
  <c r="AB137" i="1"/>
  <c r="CN137" i="1"/>
  <c r="AB138" i="1"/>
  <c r="CN138" i="1"/>
  <c r="AB139" i="1"/>
  <c r="CN139" i="1"/>
  <c r="AB140" i="1"/>
  <c r="CN140" i="1"/>
  <c r="AB141" i="1"/>
  <c r="CN141" i="1"/>
  <c r="AB142" i="1"/>
  <c r="CN142" i="1"/>
  <c r="R143" i="1"/>
  <c r="AX143" i="1"/>
  <c r="CD143" i="1"/>
  <c r="DJ143" i="1"/>
  <c r="R144" i="1"/>
  <c r="AX144" i="1"/>
  <c r="CD144" i="1"/>
  <c r="DJ144" i="1"/>
  <c r="R145" i="1"/>
  <c r="AX145" i="1"/>
  <c r="CD145" i="1"/>
  <c r="DJ145" i="1"/>
  <c r="R146" i="1"/>
  <c r="AX146" i="1"/>
  <c r="CD146" i="1"/>
  <c r="DJ146" i="1"/>
  <c r="R147" i="1"/>
  <c r="AX147" i="1"/>
  <c r="CD147" i="1"/>
  <c r="DJ147" i="1"/>
  <c r="R148" i="1"/>
  <c r="AX148" i="1"/>
  <c r="CD148" i="1"/>
  <c r="DJ148" i="1"/>
  <c r="R149" i="1"/>
  <c r="AX149" i="1"/>
  <c r="CD149" i="1"/>
  <c r="DJ149" i="1"/>
  <c r="R150" i="1"/>
  <c r="AX150" i="1"/>
  <c r="CD150" i="1"/>
  <c r="DJ150" i="1"/>
  <c r="R151" i="1"/>
  <c r="AX151" i="1"/>
  <c r="CD151" i="1"/>
  <c r="DJ151" i="1"/>
  <c r="R152" i="1"/>
  <c r="AX152" i="1"/>
  <c r="CD152" i="1"/>
  <c r="DJ152" i="1"/>
  <c r="R153" i="1"/>
  <c r="AX153" i="1"/>
  <c r="CD153" i="1"/>
  <c r="DJ153" i="1"/>
  <c r="R154" i="1"/>
  <c r="AX154" i="1"/>
  <c r="CD154" i="1"/>
  <c r="DJ154" i="1"/>
  <c r="R155" i="1"/>
  <c r="AX155" i="1"/>
  <c r="CD155" i="1"/>
  <c r="DJ155" i="1"/>
  <c r="R156" i="1"/>
  <c r="AX156" i="1"/>
  <c r="CD156" i="1"/>
  <c r="DJ156" i="1"/>
  <c r="R157" i="1"/>
  <c r="AX157" i="1"/>
  <c r="CD157" i="1"/>
  <c r="DJ157" i="1"/>
  <c r="R158" i="1"/>
  <c r="AX158" i="1"/>
  <c r="CD158" i="1"/>
  <c r="DJ158" i="1"/>
  <c r="L159" i="1"/>
  <c r="AG159" i="1"/>
  <c r="BB159" i="1"/>
  <c r="BX159" i="1"/>
  <c r="CS159" i="1"/>
  <c r="DN159" i="1"/>
  <c r="I160" i="1"/>
  <c r="Y160" i="1"/>
  <c r="AO160" i="1"/>
  <c r="BE160" i="1"/>
  <c r="BU160" i="1"/>
  <c r="CK160" i="1"/>
  <c r="DA160" i="1"/>
  <c r="DQ160" i="1"/>
  <c r="I161" i="1"/>
  <c r="Y161" i="1"/>
  <c r="AO161" i="1"/>
  <c r="BE161" i="1"/>
  <c r="BU161" i="1"/>
  <c r="CK161" i="1"/>
  <c r="DA161" i="1"/>
  <c r="DQ161" i="1"/>
  <c r="I162" i="1"/>
  <c r="Y162" i="1"/>
  <c r="AO162" i="1"/>
  <c r="BE162" i="1"/>
  <c r="BU162" i="1"/>
  <c r="CK162" i="1"/>
  <c r="DA162" i="1"/>
  <c r="DQ162" i="1"/>
  <c r="I163" i="1"/>
  <c r="Y163" i="1"/>
  <c r="AO163" i="1"/>
  <c r="BE163" i="1"/>
  <c r="BU163" i="1"/>
  <c r="CK163" i="1"/>
  <c r="DA163" i="1"/>
  <c r="DQ163" i="1"/>
  <c r="I164" i="1"/>
  <c r="Y164" i="1"/>
  <c r="AO164" i="1"/>
  <c r="BE164" i="1"/>
  <c r="BU164" i="1"/>
  <c r="CK164" i="1"/>
  <c r="DA164" i="1"/>
  <c r="DQ164" i="1"/>
  <c r="I165" i="1"/>
  <c r="Y165" i="1"/>
  <c r="AO165" i="1"/>
  <c r="BE165" i="1"/>
  <c r="BU165" i="1"/>
  <c r="CK165" i="1"/>
  <c r="DA165" i="1"/>
  <c r="DQ165" i="1"/>
  <c r="I166" i="1"/>
  <c r="Y166" i="1"/>
  <c r="AO166" i="1"/>
  <c r="BE166" i="1"/>
  <c r="BU166" i="1"/>
  <c r="CK166" i="1"/>
  <c r="DA166" i="1"/>
  <c r="DQ166" i="1"/>
  <c r="I167" i="1"/>
  <c r="Y167" i="1"/>
  <c r="AO167" i="1"/>
  <c r="BE167" i="1"/>
  <c r="BU167" i="1"/>
  <c r="CK167" i="1"/>
  <c r="DA167" i="1"/>
  <c r="DQ167" i="1"/>
  <c r="I168" i="1"/>
  <c r="Y168" i="1"/>
  <c r="AO168" i="1"/>
  <c r="BE168" i="1"/>
  <c r="BU168" i="1"/>
  <c r="CK168" i="1"/>
  <c r="DA168" i="1"/>
  <c r="DQ168" i="1"/>
  <c r="I169" i="1"/>
  <c r="Y169" i="1"/>
  <c r="AO169" i="1"/>
  <c r="BE169" i="1"/>
  <c r="BU169" i="1"/>
  <c r="CK169" i="1"/>
  <c r="DA169" i="1"/>
  <c r="DQ169" i="1"/>
  <c r="I170" i="1"/>
  <c r="Y170" i="1"/>
  <c r="AO170" i="1"/>
  <c r="BE170" i="1"/>
  <c r="BU170" i="1"/>
  <c r="CK170" i="1"/>
  <c r="DA170" i="1"/>
  <c r="DQ170" i="1"/>
  <c r="I171" i="1"/>
  <c r="Y171" i="1"/>
  <c r="AO171" i="1"/>
  <c r="BE171" i="1"/>
  <c r="BU171" i="1"/>
  <c r="CK171" i="1"/>
  <c r="DA171" i="1"/>
  <c r="DQ171" i="1"/>
  <c r="I172" i="1"/>
  <c r="Y172" i="1"/>
  <c r="AO172" i="1"/>
  <c r="BE172" i="1"/>
  <c r="BU172" i="1"/>
  <c r="CK172" i="1"/>
  <c r="DA172" i="1"/>
  <c r="DQ172" i="1"/>
  <c r="I173" i="1"/>
  <c r="Y173" i="1"/>
  <c r="AO173" i="1"/>
  <c r="BE173" i="1"/>
  <c r="BU173" i="1"/>
  <c r="CK173" i="1"/>
  <c r="DA173" i="1"/>
  <c r="DQ173" i="1"/>
  <c r="I174" i="1"/>
  <c r="Y174" i="1"/>
  <c r="AO174" i="1"/>
  <c r="BE174" i="1"/>
  <c r="BU174" i="1"/>
  <c r="CK174" i="1"/>
  <c r="DA174" i="1"/>
  <c r="DQ174" i="1"/>
  <c r="I175" i="1"/>
  <c r="Y175" i="1"/>
  <c r="AO175" i="1"/>
  <c r="BE175" i="1"/>
  <c r="BU175" i="1"/>
  <c r="CK175" i="1"/>
  <c r="DA175" i="1"/>
  <c r="DQ175" i="1"/>
  <c r="I176" i="1"/>
  <c r="Y176" i="1"/>
  <c r="AO176" i="1"/>
  <c r="BE176" i="1"/>
  <c r="BU176" i="1"/>
  <c r="CK176" i="1"/>
  <c r="DA176" i="1"/>
  <c r="DQ176" i="1"/>
  <c r="I177" i="1"/>
  <c r="Y177" i="1"/>
  <c r="AO177" i="1"/>
  <c r="BE177" i="1"/>
  <c r="BU177" i="1"/>
  <c r="CK177" i="1"/>
  <c r="DA177" i="1"/>
  <c r="DQ177" i="1"/>
  <c r="I178" i="1"/>
  <c r="Y178" i="1"/>
  <c r="AO178" i="1"/>
  <c r="BE178" i="1"/>
  <c r="BU178" i="1"/>
  <c r="CK178" i="1"/>
  <c r="DA178" i="1"/>
  <c r="DQ178" i="1"/>
  <c r="I179" i="1"/>
  <c r="Y179" i="1"/>
  <c r="AO179" i="1"/>
  <c r="BE179" i="1"/>
  <c r="BU179" i="1"/>
  <c r="CK179" i="1"/>
  <c r="DA179" i="1"/>
  <c r="DQ179" i="1"/>
  <c r="I180" i="1"/>
  <c r="Y180" i="1"/>
  <c r="AO180" i="1"/>
  <c r="BE180" i="1"/>
  <c r="BU180" i="1"/>
  <c r="CK180" i="1"/>
  <c r="DA180" i="1"/>
  <c r="DQ180" i="1"/>
  <c r="I181" i="1"/>
  <c r="Y181" i="1"/>
  <c r="AO181" i="1"/>
  <c r="BE181" i="1"/>
  <c r="BU181" i="1"/>
  <c r="CK181" i="1"/>
  <c r="DA181" i="1"/>
  <c r="DQ181" i="1"/>
  <c r="I182" i="1"/>
  <c r="Y182" i="1"/>
  <c r="AO182" i="1"/>
  <c r="BE182" i="1"/>
  <c r="BU182" i="1"/>
  <c r="CK182" i="1"/>
  <c r="DA182" i="1"/>
  <c r="DQ182" i="1"/>
  <c r="I183" i="1"/>
  <c r="Y183" i="1"/>
  <c r="AO183" i="1"/>
  <c r="BE183" i="1"/>
  <c r="BU183" i="1"/>
  <c r="CK183" i="1"/>
  <c r="DA183" i="1"/>
  <c r="DQ183" i="1"/>
  <c r="I184" i="1"/>
  <c r="Y184" i="1"/>
  <c r="AO184" i="1"/>
  <c r="BE184" i="1"/>
  <c r="BU184" i="1"/>
  <c r="CK184" i="1"/>
  <c r="DA184" i="1"/>
  <c r="DQ184" i="1"/>
  <c r="I185" i="1"/>
  <c r="Y185" i="1"/>
  <c r="AO185" i="1"/>
  <c r="BE185" i="1"/>
  <c r="BU185" i="1"/>
  <c r="CK185" i="1"/>
  <c r="DA185" i="1"/>
  <c r="DQ185" i="1"/>
  <c r="I186" i="1"/>
  <c r="Y186" i="1"/>
  <c r="AO186" i="1"/>
  <c r="BE186" i="1"/>
  <c r="BU186" i="1"/>
  <c r="CK186" i="1"/>
  <c r="DA186" i="1"/>
  <c r="DQ186" i="1"/>
  <c r="I187" i="1"/>
  <c r="Y187" i="1"/>
  <c r="AO187" i="1"/>
  <c r="BE187" i="1"/>
  <c r="BU187" i="1"/>
  <c r="CK187" i="1"/>
  <c r="DA187" i="1"/>
  <c r="DQ187" i="1"/>
  <c r="I188" i="1"/>
  <c r="Y188" i="1"/>
  <c r="AO188" i="1"/>
  <c r="BE188" i="1"/>
  <c r="BU188" i="1"/>
  <c r="CK188" i="1"/>
  <c r="DA188" i="1"/>
  <c r="DQ188" i="1"/>
  <c r="I189" i="1"/>
  <c r="Y189" i="1"/>
  <c r="AO189" i="1"/>
  <c r="BE189" i="1"/>
  <c r="BU189" i="1"/>
  <c r="CK189" i="1"/>
  <c r="DA189" i="1"/>
  <c r="DQ189" i="1"/>
  <c r="I190" i="1"/>
  <c r="Y190" i="1"/>
  <c r="AO190" i="1"/>
  <c r="BE190" i="1"/>
  <c r="BU190" i="1"/>
  <c r="CK190" i="1"/>
  <c r="DA190" i="1"/>
  <c r="DQ190" i="1"/>
  <c r="I191" i="1"/>
  <c r="Y191" i="1"/>
  <c r="AO191" i="1"/>
  <c r="BE191" i="1"/>
  <c r="BU191" i="1"/>
  <c r="CK191" i="1"/>
  <c r="DA191" i="1"/>
  <c r="DQ191" i="1"/>
  <c r="I192" i="1"/>
  <c r="Y192" i="1"/>
  <c r="AO192" i="1"/>
  <c r="BE192" i="1"/>
  <c r="BU192" i="1"/>
  <c r="CK192" i="1"/>
  <c r="DA192" i="1"/>
  <c r="DQ192" i="1"/>
  <c r="I193" i="1"/>
  <c r="Y193" i="1"/>
  <c r="AO193" i="1"/>
  <c r="BE193" i="1"/>
  <c r="BU193" i="1"/>
  <c r="CK193" i="1"/>
  <c r="DA193" i="1"/>
  <c r="DQ193" i="1"/>
  <c r="I194" i="1"/>
  <c r="Y194" i="1"/>
  <c r="AO194" i="1"/>
  <c r="BE194" i="1"/>
  <c r="BU194" i="1"/>
  <c r="CK194" i="1"/>
  <c r="DA194" i="1"/>
  <c r="DQ194" i="1"/>
  <c r="I195" i="1"/>
  <c r="Y195" i="1"/>
  <c r="AO195" i="1"/>
  <c r="BE195" i="1"/>
  <c r="BU195" i="1"/>
  <c r="CK195" i="1"/>
  <c r="DA195" i="1"/>
  <c r="DQ195" i="1"/>
  <c r="I196" i="1"/>
  <c r="Y196" i="1"/>
  <c r="AO196" i="1"/>
  <c r="BE196" i="1"/>
  <c r="BU196" i="1"/>
  <c r="CK196" i="1"/>
  <c r="DA196" i="1"/>
  <c r="DQ196" i="1"/>
  <c r="I197" i="1"/>
  <c r="Y197" i="1"/>
  <c r="AO197" i="1"/>
  <c r="BE197" i="1"/>
  <c r="BU197" i="1"/>
  <c r="CK197" i="1"/>
  <c r="DA197" i="1"/>
  <c r="DQ197" i="1"/>
  <c r="I198" i="1"/>
  <c r="Y198" i="1"/>
  <c r="AO198" i="1"/>
  <c r="BE198" i="1"/>
  <c r="BU198" i="1"/>
  <c r="CK198" i="1"/>
  <c r="DA198" i="1"/>
  <c r="DQ198" i="1"/>
  <c r="I199" i="1"/>
  <c r="Y199" i="1"/>
  <c r="AO199" i="1"/>
  <c r="BE199" i="1"/>
  <c r="BU199" i="1"/>
  <c r="CK199" i="1"/>
  <c r="DA199" i="1"/>
  <c r="DQ199" i="1"/>
  <c r="I200" i="1"/>
  <c r="Y200" i="1"/>
  <c r="AO200" i="1"/>
  <c r="BE200" i="1"/>
  <c r="BU200" i="1"/>
  <c r="CK200" i="1"/>
  <c r="DA200" i="1"/>
  <c r="DQ200" i="1"/>
  <c r="I201" i="1"/>
  <c r="Y201" i="1"/>
  <c r="AO201" i="1"/>
  <c r="BE201" i="1"/>
  <c r="BU201" i="1"/>
  <c r="CK201" i="1"/>
  <c r="DA201" i="1"/>
  <c r="DQ201" i="1"/>
  <c r="I202" i="1"/>
  <c r="Y202" i="1"/>
  <c r="AO202" i="1"/>
  <c r="BE202" i="1"/>
  <c r="BU202" i="1"/>
  <c r="CK202" i="1"/>
  <c r="DA202" i="1"/>
  <c r="DQ202" i="1"/>
  <c r="I203" i="1"/>
  <c r="Y203" i="1"/>
  <c r="AO203" i="1"/>
  <c r="BE203" i="1"/>
  <c r="BU203" i="1"/>
  <c r="CK203" i="1"/>
  <c r="DA203" i="1"/>
  <c r="DQ203" i="1"/>
  <c r="I204" i="1"/>
  <c r="Y204" i="1"/>
  <c r="AO204" i="1"/>
  <c r="BE204" i="1"/>
  <c r="BU204" i="1"/>
  <c r="CK204" i="1"/>
  <c r="DA204" i="1"/>
  <c r="DQ204" i="1"/>
  <c r="I205" i="1"/>
  <c r="Y205" i="1"/>
  <c r="AO205" i="1"/>
  <c r="BE205" i="1"/>
  <c r="BU205" i="1"/>
  <c r="CK205" i="1"/>
  <c r="DA205" i="1"/>
  <c r="DQ205" i="1"/>
  <c r="I206" i="1"/>
  <c r="Y206" i="1"/>
  <c r="AO206" i="1"/>
  <c r="BE206" i="1"/>
  <c r="BU206" i="1"/>
  <c r="CK206" i="1"/>
  <c r="DA206" i="1"/>
  <c r="DQ206" i="1"/>
  <c r="I207" i="1"/>
  <c r="Y207" i="1"/>
  <c r="AO207" i="1"/>
  <c r="BE207" i="1"/>
  <c r="BU207" i="1"/>
  <c r="CK207" i="1"/>
  <c r="DA207" i="1"/>
  <c r="DQ207" i="1"/>
  <c r="I208" i="1"/>
  <c r="Y208" i="1"/>
  <c r="AO208" i="1"/>
  <c r="BE208" i="1"/>
  <c r="BU208" i="1"/>
  <c r="CK208" i="1"/>
  <c r="DA208" i="1"/>
  <c r="DQ208" i="1"/>
  <c r="I209" i="1"/>
  <c r="Y209" i="1"/>
  <c r="AO209" i="1"/>
  <c r="BE209" i="1"/>
  <c r="BU209" i="1"/>
  <c r="CK209" i="1"/>
  <c r="DA209" i="1"/>
  <c r="DQ209" i="1"/>
  <c r="I210" i="1"/>
  <c r="Y210" i="1"/>
  <c r="AO210" i="1"/>
  <c r="BE210" i="1"/>
  <c r="BU210" i="1"/>
  <c r="CK210" i="1"/>
  <c r="DA210" i="1"/>
  <c r="DQ210" i="1"/>
  <c r="I211" i="1"/>
  <c r="Y211" i="1"/>
  <c r="AO211" i="1"/>
  <c r="BE211" i="1"/>
  <c r="BU211" i="1"/>
  <c r="CK211" i="1"/>
  <c r="DA211" i="1"/>
  <c r="DQ211" i="1"/>
  <c r="I212" i="1"/>
  <c r="Y212" i="1"/>
  <c r="AO212" i="1"/>
  <c r="BE212" i="1"/>
  <c r="BU212" i="1"/>
  <c r="CK212" i="1"/>
  <c r="DA212" i="1"/>
  <c r="DQ212" i="1"/>
  <c r="I213" i="1"/>
  <c r="Y213" i="1"/>
  <c r="AO213" i="1"/>
  <c r="BE213" i="1"/>
  <c r="BU213" i="1"/>
  <c r="CK213" i="1"/>
  <c r="DA213" i="1"/>
  <c r="DQ213" i="1"/>
  <c r="I214" i="1"/>
  <c r="Y214" i="1"/>
  <c r="AO214" i="1"/>
  <c r="BE214" i="1"/>
  <c r="BU214" i="1"/>
  <c r="CK214" i="1"/>
  <c r="DA214" i="1"/>
  <c r="DQ214" i="1"/>
  <c r="I215" i="1"/>
  <c r="Y215" i="1"/>
  <c r="AO215" i="1"/>
  <c r="BE215" i="1"/>
  <c r="BU215" i="1"/>
  <c r="CK215" i="1"/>
  <c r="DA215" i="1"/>
  <c r="DQ215" i="1"/>
  <c r="I216" i="1"/>
  <c r="Y216" i="1"/>
  <c r="AO216" i="1"/>
  <c r="BE216" i="1"/>
  <c r="BU216" i="1"/>
  <c r="CK216" i="1"/>
  <c r="DA216" i="1"/>
  <c r="DQ216" i="1"/>
  <c r="I217" i="1"/>
  <c r="Y217" i="1"/>
  <c r="AO217" i="1"/>
  <c r="BE217" i="1"/>
  <c r="BU217" i="1"/>
  <c r="CK217" i="1"/>
  <c r="DA217" i="1"/>
  <c r="DQ217" i="1"/>
  <c r="I218" i="1"/>
  <c r="Y218" i="1"/>
  <c r="AO218" i="1"/>
  <c r="BE218" i="1"/>
  <c r="BU218" i="1"/>
  <c r="CK218" i="1"/>
  <c r="DA218" i="1"/>
  <c r="DQ218" i="1"/>
  <c r="I219" i="1"/>
  <c r="Y219" i="1"/>
  <c r="AO219" i="1"/>
  <c r="BE219" i="1"/>
  <c r="BU219" i="1"/>
  <c r="CK219" i="1"/>
  <c r="DA219" i="1"/>
  <c r="DQ219" i="1"/>
  <c r="I220" i="1"/>
  <c r="Y220" i="1"/>
  <c r="AO220" i="1"/>
  <c r="BE220" i="1"/>
  <c r="BU220" i="1"/>
  <c r="CK220" i="1"/>
  <c r="DA220" i="1"/>
  <c r="DQ220" i="1"/>
  <c r="I221" i="1"/>
  <c r="Y221" i="1"/>
  <c r="AO221" i="1"/>
  <c r="BE221" i="1"/>
  <c r="BU221" i="1"/>
  <c r="CK221" i="1"/>
  <c r="DA221" i="1"/>
  <c r="DQ221" i="1"/>
  <c r="I222" i="1"/>
  <c r="Y222" i="1"/>
  <c r="AO222" i="1"/>
  <c r="BE222" i="1"/>
  <c r="BU222" i="1"/>
  <c r="CK222" i="1"/>
  <c r="DA222" i="1"/>
  <c r="DQ222" i="1"/>
  <c r="I223" i="1"/>
  <c r="Y223" i="1"/>
  <c r="AJ223" i="1"/>
  <c r="AR223" i="1"/>
  <c r="AZ223" i="1"/>
  <c r="BH223" i="1"/>
  <c r="BP223" i="1"/>
  <c r="BX223" i="1"/>
  <c r="CF223" i="1"/>
  <c r="CN223" i="1"/>
  <c r="CV223" i="1"/>
  <c r="DD223" i="1"/>
  <c r="DL223" i="1"/>
  <c r="DT223" i="1"/>
  <c r="D224" i="1"/>
  <c r="L224" i="1"/>
  <c r="T224" i="1"/>
  <c r="AB224" i="1"/>
  <c r="AJ224" i="1"/>
  <c r="AR224" i="1"/>
  <c r="AZ224" i="1"/>
  <c r="BH224" i="1"/>
  <c r="BP224" i="1"/>
  <c r="BX224" i="1"/>
  <c r="CF224" i="1"/>
  <c r="CN224" i="1"/>
  <c r="CV224" i="1"/>
  <c r="DD224" i="1"/>
  <c r="DL224" i="1"/>
  <c r="DT224" i="1"/>
  <c r="D225" i="1"/>
  <c r="L225" i="1"/>
  <c r="T225" i="1"/>
  <c r="AB225" i="1"/>
  <c r="AJ225" i="1"/>
  <c r="AR225" i="1"/>
  <c r="AZ225" i="1"/>
  <c r="BH225" i="1"/>
  <c r="BP225" i="1"/>
  <c r="BX225" i="1"/>
  <c r="CF225" i="1"/>
  <c r="CN225" i="1"/>
  <c r="CV225" i="1"/>
  <c r="DD225" i="1"/>
  <c r="DL225" i="1"/>
  <c r="DT225" i="1"/>
  <c r="D226" i="1"/>
  <c r="L226" i="1"/>
  <c r="T226" i="1"/>
  <c r="AB226" i="1"/>
  <c r="AJ226" i="1"/>
  <c r="AR226" i="1"/>
  <c r="AZ226" i="1"/>
  <c r="BH226" i="1"/>
  <c r="BP226" i="1"/>
  <c r="BX226" i="1"/>
  <c r="CF226" i="1"/>
  <c r="CN226" i="1"/>
  <c r="CV226" i="1"/>
  <c r="DD226" i="1"/>
  <c r="DL226" i="1"/>
  <c r="DT226" i="1"/>
  <c r="D227" i="1"/>
  <c r="L227" i="1"/>
  <c r="T227" i="1"/>
  <c r="AB227" i="1"/>
  <c r="AJ227" i="1"/>
  <c r="AR227" i="1"/>
  <c r="AZ227" i="1"/>
  <c r="BH227" i="1"/>
  <c r="BP227" i="1"/>
  <c r="BX227" i="1"/>
  <c r="CF227" i="1"/>
  <c r="CN227" i="1"/>
  <c r="CV227" i="1"/>
  <c r="DD227" i="1"/>
  <c r="DL227" i="1"/>
  <c r="DT227" i="1"/>
  <c r="D228" i="1"/>
  <c r="L228" i="1"/>
  <c r="T228" i="1"/>
  <c r="AB228" i="1"/>
  <c r="AJ228" i="1"/>
  <c r="AR228" i="1"/>
  <c r="AZ228" i="1"/>
  <c r="BH228" i="1"/>
  <c r="BP228" i="1"/>
  <c r="BX228" i="1"/>
  <c r="CF228" i="1"/>
  <c r="CN228" i="1"/>
  <c r="CV228" i="1"/>
  <c r="DD228" i="1"/>
  <c r="DL228" i="1"/>
  <c r="DT228" i="1"/>
  <c r="D229" i="1"/>
  <c r="L229" i="1"/>
  <c r="T229" i="1"/>
  <c r="AB229" i="1"/>
  <c r="AJ229" i="1"/>
  <c r="AR229" i="1"/>
  <c r="AZ229" i="1"/>
  <c r="BH229" i="1"/>
  <c r="BP229" i="1"/>
  <c r="BX229" i="1"/>
  <c r="CF229" i="1"/>
  <c r="CN229" i="1"/>
  <c r="CV229" i="1"/>
  <c r="DD229" i="1"/>
  <c r="DL229" i="1"/>
  <c r="DT229" i="1"/>
  <c r="D230" i="1"/>
  <c r="L230" i="1"/>
  <c r="T230" i="1"/>
  <c r="AB230" i="1"/>
  <c r="AJ230" i="1"/>
  <c r="AR230" i="1"/>
  <c r="AZ230" i="1"/>
  <c r="BH230" i="1"/>
  <c r="BP230" i="1"/>
  <c r="BX230" i="1"/>
  <c r="CF230" i="1"/>
  <c r="CN230" i="1"/>
  <c r="CV230" i="1"/>
  <c r="DD230" i="1"/>
  <c r="DL230" i="1"/>
  <c r="DT230" i="1"/>
  <c r="D231" i="1"/>
  <c r="L231" i="1"/>
  <c r="T231" i="1"/>
  <c r="AB231" i="1"/>
  <c r="AJ231" i="1"/>
  <c r="AR231" i="1"/>
  <c r="AZ231" i="1"/>
  <c r="BH231" i="1"/>
  <c r="BP231" i="1"/>
  <c r="BX231" i="1"/>
  <c r="CF231" i="1"/>
  <c r="CN231" i="1"/>
  <c r="CV231" i="1"/>
  <c r="DD231" i="1"/>
  <c r="DL231" i="1"/>
  <c r="DT231" i="1"/>
  <c r="D232" i="1"/>
  <c r="L232" i="1"/>
  <c r="T232" i="1"/>
  <c r="AB232" i="1"/>
  <c r="AJ232" i="1"/>
  <c r="AR232" i="1"/>
  <c r="AZ232" i="1"/>
  <c r="BH232" i="1"/>
  <c r="BP232" i="1"/>
  <c r="BX232" i="1"/>
  <c r="CF232" i="1"/>
  <c r="CN232" i="1"/>
  <c r="CV232" i="1"/>
  <c r="DD232" i="1"/>
  <c r="DL232" i="1"/>
  <c r="DT232" i="1"/>
  <c r="D233" i="1"/>
  <c r="L233" i="1"/>
  <c r="T233" i="1"/>
  <c r="AB233" i="1"/>
  <c r="AJ233" i="1"/>
  <c r="AR233" i="1"/>
  <c r="AZ233" i="1"/>
  <c r="BH233" i="1"/>
  <c r="BP233" i="1"/>
  <c r="BX233" i="1"/>
  <c r="CF233" i="1"/>
  <c r="CN233" i="1"/>
  <c r="CV233" i="1"/>
  <c r="DD233" i="1"/>
  <c r="DL233" i="1"/>
  <c r="DT233" i="1"/>
  <c r="D234" i="1"/>
  <c r="L234" i="1"/>
  <c r="T234" i="1"/>
  <c r="AB234" i="1"/>
  <c r="AJ234" i="1"/>
  <c r="AR234" i="1"/>
  <c r="AZ234" i="1"/>
  <c r="BH234" i="1"/>
  <c r="BP234" i="1"/>
  <c r="BX234" i="1"/>
  <c r="CF234" i="1"/>
  <c r="CN234" i="1"/>
  <c r="CV234" i="1"/>
  <c r="DD234" i="1"/>
  <c r="DL234" i="1"/>
  <c r="DT234" i="1"/>
  <c r="D235" i="1"/>
  <c r="L235" i="1"/>
  <c r="T235" i="1"/>
  <c r="AB235" i="1"/>
  <c r="AJ235" i="1"/>
  <c r="AR235" i="1"/>
  <c r="AZ235" i="1"/>
  <c r="BH235" i="1"/>
  <c r="BP235" i="1"/>
  <c r="BX235" i="1"/>
  <c r="CF235" i="1"/>
  <c r="CN235" i="1"/>
  <c r="CV235" i="1"/>
  <c r="DD235" i="1"/>
  <c r="DL235" i="1"/>
  <c r="DT235" i="1"/>
  <c r="D236" i="1"/>
  <c r="L236" i="1"/>
  <c r="T236" i="1"/>
  <c r="AB236" i="1"/>
  <c r="AJ236" i="1"/>
  <c r="AR236" i="1"/>
  <c r="AZ236" i="1"/>
  <c r="BH236" i="1"/>
  <c r="BP236" i="1"/>
  <c r="BX236" i="1"/>
  <c r="CF236" i="1"/>
  <c r="CN236" i="1"/>
  <c r="CV236" i="1"/>
  <c r="DD236" i="1"/>
  <c r="DL236" i="1"/>
  <c r="DT236" i="1"/>
  <c r="D237" i="1"/>
  <c r="L237" i="1"/>
  <c r="T237" i="1"/>
  <c r="AB237" i="1"/>
  <c r="AJ237" i="1"/>
  <c r="AR237" i="1"/>
  <c r="AZ237" i="1"/>
  <c r="BH237" i="1"/>
  <c r="BP237" i="1"/>
  <c r="BX237" i="1"/>
  <c r="CF237" i="1"/>
  <c r="CN237" i="1"/>
  <c r="CV237" i="1"/>
  <c r="DD237" i="1"/>
  <c r="DL237" i="1"/>
  <c r="DT237" i="1"/>
  <c r="D238" i="1"/>
  <c r="L238" i="1"/>
  <c r="T238" i="1"/>
  <c r="AB238" i="1"/>
  <c r="AJ238" i="1"/>
  <c r="AR238" i="1"/>
  <c r="AZ238" i="1"/>
  <c r="BH238" i="1"/>
  <c r="BP238" i="1"/>
  <c r="BX238" i="1"/>
  <c r="CF238" i="1"/>
  <c r="CN238" i="1"/>
  <c r="CV238" i="1"/>
  <c r="DD238" i="1"/>
  <c r="DL238" i="1"/>
  <c r="DT238" i="1"/>
  <c r="D239" i="1"/>
  <c r="L239" i="1"/>
  <c r="T239" i="1"/>
  <c r="AB239" i="1"/>
  <c r="AJ239" i="1"/>
  <c r="AR239" i="1"/>
  <c r="AZ239" i="1"/>
  <c r="BH239" i="1"/>
  <c r="BP239" i="1"/>
  <c r="BX239" i="1"/>
  <c r="CF239" i="1"/>
  <c r="CN239" i="1"/>
  <c r="CV239" i="1"/>
  <c r="DD239" i="1"/>
  <c r="DL239" i="1"/>
  <c r="DT239" i="1"/>
  <c r="D240" i="1"/>
  <c r="L240" i="1"/>
  <c r="T240" i="1"/>
  <c r="AB240" i="1"/>
  <c r="AJ240" i="1"/>
  <c r="AR240" i="1"/>
  <c r="AZ240" i="1"/>
  <c r="BH240" i="1"/>
  <c r="BP240" i="1"/>
  <c r="BX240" i="1"/>
  <c r="CF240" i="1"/>
  <c r="CN240" i="1"/>
  <c r="CV240" i="1"/>
  <c r="DD240" i="1"/>
  <c r="DL240" i="1"/>
  <c r="DT240" i="1"/>
  <c r="D241" i="1"/>
  <c r="L241" i="1"/>
  <c r="T241" i="1"/>
  <c r="AB241" i="1"/>
  <c r="AJ241" i="1"/>
  <c r="AR241" i="1"/>
  <c r="AZ241" i="1"/>
  <c r="BH241" i="1"/>
  <c r="BP241" i="1"/>
  <c r="BX241" i="1"/>
  <c r="CF241" i="1"/>
  <c r="CN241" i="1"/>
  <c r="CV241" i="1"/>
  <c r="DD241" i="1"/>
  <c r="DL241" i="1"/>
  <c r="DT241" i="1"/>
  <c r="D242" i="1"/>
  <c r="L242" i="1"/>
  <c r="T242" i="1"/>
  <c r="AB242" i="1"/>
  <c r="AJ242" i="1"/>
  <c r="AR242" i="1"/>
  <c r="AZ242" i="1"/>
  <c r="BH242" i="1"/>
  <c r="BP242" i="1"/>
  <c r="BX242" i="1"/>
  <c r="CF242" i="1"/>
  <c r="CN242" i="1"/>
  <c r="CV242" i="1"/>
  <c r="DD242" i="1"/>
  <c r="DL242" i="1"/>
  <c r="DT242" i="1"/>
  <c r="D243" i="1"/>
  <c r="L243" i="1"/>
  <c r="T243" i="1"/>
  <c r="AB243" i="1"/>
  <c r="AJ243" i="1"/>
  <c r="AR243" i="1"/>
  <c r="AZ243" i="1"/>
  <c r="BH243" i="1"/>
  <c r="BP243" i="1"/>
  <c r="BX243" i="1"/>
  <c r="CF243" i="1"/>
  <c r="CN243" i="1"/>
  <c r="CV243" i="1"/>
  <c r="DD243" i="1"/>
  <c r="DL243" i="1"/>
  <c r="DT243" i="1"/>
  <c r="D244" i="1"/>
  <c r="L244" i="1"/>
  <c r="T244" i="1"/>
  <c r="AB244" i="1"/>
  <c r="AJ244" i="1"/>
  <c r="AR244" i="1"/>
  <c r="AZ244" i="1"/>
  <c r="BH244" i="1"/>
  <c r="BP244" i="1"/>
  <c r="BX244" i="1"/>
  <c r="CF244" i="1"/>
  <c r="CN244" i="1"/>
  <c r="CV244" i="1"/>
  <c r="DD244" i="1"/>
  <c r="DL244" i="1"/>
  <c r="DT244" i="1"/>
  <c r="D245" i="1"/>
  <c r="L245" i="1"/>
  <c r="T245" i="1"/>
  <c r="AB245" i="1"/>
  <c r="AJ245" i="1"/>
  <c r="AR245" i="1"/>
  <c r="AZ245" i="1"/>
  <c r="BH245" i="1"/>
  <c r="BP245" i="1"/>
  <c r="BX245" i="1"/>
  <c r="CF245" i="1"/>
  <c r="CN245" i="1"/>
  <c r="CV245" i="1"/>
  <c r="DD245" i="1"/>
  <c r="DL245" i="1"/>
  <c r="DT245" i="1"/>
  <c r="D246" i="1"/>
  <c r="L246" i="1"/>
  <c r="T246" i="1"/>
  <c r="AB246" i="1"/>
  <c r="AJ246" i="1"/>
  <c r="AR246" i="1"/>
  <c r="AZ246" i="1"/>
  <c r="BH246" i="1"/>
  <c r="BP246" i="1"/>
  <c r="BX246" i="1"/>
  <c r="CF246" i="1"/>
  <c r="CN246" i="1"/>
  <c r="CV246" i="1"/>
  <c r="DD246" i="1"/>
  <c r="DL246" i="1"/>
  <c r="DT246" i="1"/>
  <c r="D247" i="1"/>
  <c r="L247" i="1"/>
  <c r="T247" i="1"/>
  <c r="AB247" i="1"/>
  <c r="AJ247" i="1"/>
  <c r="AR247" i="1"/>
  <c r="AZ247" i="1"/>
  <c r="BH247" i="1"/>
  <c r="BP247" i="1"/>
  <c r="BX247" i="1"/>
  <c r="CF247" i="1"/>
  <c r="CN247" i="1"/>
  <c r="CV247" i="1"/>
  <c r="DD247" i="1"/>
  <c r="DL247" i="1"/>
  <c r="DT247" i="1"/>
  <c r="D248" i="1"/>
  <c r="L248" i="1"/>
  <c r="T248" i="1"/>
  <c r="AB248" i="1"/>
  <c r="AJ248" i="1"/>
  <c r="AR248" i="1"/>
  <c r="AZ248" i="1"/>
  <c r="BH248" i="1"/>
  <c r="BP248" i="1"/>
  <c r="BX248" i="1"/>
  <c r="CF248" i="1"/>
  <c r="CN248" i="1"/>
  <c r="CV248" i="1"/>
  <c r="DD248" i="1"/>
  <c r="DL248" i="1"/>
  <c r="DT248" i="1"/>
  <c r="D249" i="1"/>
  <c r="L249" i="1"/>
  <c r="T249" i="1"/>
  <c r="AB249" i="1"/>
  <c r="AJ249" i="1"/>
  <c r="AR249" i="1"/>
  <c r="AZ249" i="1"/>
  <c r="BH249" i="1"/>
  <c r="BP249" i="1"/>
  <c r="BX249" i="1"/>
  <c r="CF249" i="1"/>
  <c r="CN249" i="1"/>
  <c r="CV249" i="1"/>
  <c r="DD249" i="1"/>
  <c r="DL249" i="1"/>
  <c r="DT249" i="1"/>
  <c r="D250" i="1"/>
  <c r="L250" i="1"/>
  <c r="T250" i="1"/>
  <c r="AB250" i="1"/>
  <c r="AJ250" i="1"/>
  <c r="AR250" i="1"/>
  <c r="AZ250" i="1"/>
  <c r="BH250" i="1"/>
  <c r="BP250" i="1"/>
  <c r="BX250" i="1"/>
  <c r="CF250" i="1"/>
  <c r="CN250" i="1"/>
  <c r="CV250" i="1"/>
  <c r="DD250" i="1"/>
  <c r="DL250" i="1"/>
  <c r="DT250" i="1"/>
  <c r="D251" i="1"/>
  <c r="L251" i="1"/>
  <c r="T251" i="1"/>
  <c r="AB251" i="1"/>
  <c r="AJ251" i="1"/>
  <c r="AR251" i="1"/>
  <c r="AZ251" i="1"/>
  <c r="BH251" i="1"/>
  <c r="BP251" i="1"/>
  <c r="BX251" i="1"/>
  <c r="CF251" i="1"/>
  <c r="CN251" i="1"/>
  <c r="CV251" i="1"/>
  <c r="DD251" i="1"/>
  <c r="DL251" i="1"/>
  <c r="DT251" i="1"/>
  <c r="D252" i="1"/>
  <c r="L252" i="1"/>
  <c r="T252" i="1"/>
  <c r="AB252" i="1"/>
  <c r="AJ252" i="1"/>
  <c r="AR252" i="1"/>
  <c r="AZ252" i="1"/>
  <c r="BH252" i="1"/>
  <c r="BP252" i="1"/>
  <c r="BX252" i="1"/>
  <c r="CF252" i="1"/>
  <c r="CN252" i="1"/>
  <c r="CV252" i="1"/>
  <c r="DD252" i="1"/>
  <c r="DL252" i="1"/>
  <c r="DT252" i="1"/>
  <c r="D253" i="1"/>
  <c r="L253" i="1"/>
  <c r="T253" i="1"/>
  <c r="AB253" i="1"/>
  <c r="AJ253" i="1"/>
  <c r="AR253" i="1"/>
  <c r="AZ253" i="1"/>
  <c r="BH253" i="1"/>
  <c r="BP253" i="1"/>
  <c r="BX253" i="1"/>
  <c r="CF253" i="1"/>
  <c r="CN253" i="1"/>
  <c r="CV253" i="1"/>
  <c r="DD253" i="1"/>
  <c r="DL253" i="1"/>
  <c r="DT253" i="1"/>
  <c r="D254" i="1"/>
  <c r="L254" i="1"/>
  <c r="T254" i="1"/>
  <c r="AB254" i="1"/>
  <c r="AJ254" i="1"/>
  <c r="AR254" i="1"/>
  <c r="AZ254" i="1"/>
  <c r="BH254" i="1"/>
  <c r="BP254" i="1"/>
  <c r="BX254" i="1"/>
  <c r="CF254" i="1"/>
  <c r="CN254" i="1"/>
  <c r="CV254" i="1"/>
  <c r="DD254" i="1"/>
  <c r="DL254" i="1"/>
  <c r="DT254" i="1"/>
  <c r="BE16" i="1"/>
  <c r="T53" i="1"/>
  <c r="BA63" i="1"/>
  <c r="BA71" i="1"/>
  <c r="BA75" i="1"/>
  <c r="CR80" i="1"/>
  <c r="CR82" i="1"/>
  <c r="CR83" i="1"/>
  <c r="CR86" i="1"/>
  <c r="CR88" i="1"/>
  <c r="CR90" i="1"/>
  <c r="CR92" i="1"/>
  <c r="CR94" i="1"/>
  <c r="CR96" i="1"/>
  <c r="CR98" i="1"/>
  <c r="CR100" i="1"/>
  <c r="CR102" i="1"/>
  <c r="CR104" i="1"/>
  <c r="CR106" i="1"/>
  <c r="CR109" i="1"/>
  <c r="AV111" i="1"/>
  <c r="BH112" i="1"/>
  <c r="DT112" i="1"/>
  <c r="BH114" i="1"/>
  <c r="BH115" i="1"/>
  <c r="DT115" i="1"/>
  <c r="DT116" i="1"/>
  <c r="BH118" i="1"/>
  <c r="BH119" i="1"/>
  <c r="DT119" i="1"/>
  <c r="DT120" i="1"/>
  <c r="BH122" i="1"/>
  <c r="DT122" i="1"/>
  <c r="DT123" i="1"/>
  <c r="BH125" i="1"/>
  <c r="BH126" i="1"/>
  <c r="BH127" i="1"/>
  <c r="DT127" i="1"/>
  <c r="DT128" i="1"/>
  <c r="BH130" i="1"/>
  <c r="BH131" i="1"/>
  <c r="BH132" i="1"/>
  <c r="DT132" i="1"/>
  <c r="DT133" i="1"/>
  <c r="BH135" i="1"/>
  <c r="BH136" i="1"/>
  <c r="BH137" i="1"/>
  <c r="DT137" i="1"/>
  <c r="DT138" i="1"/>
  <c r="DT139" i="1"/>
  <c r="BH141" i="1"/>
  <c r="BH142" i="1"/>
  <c r="DT142" i="1"/>
  <c r="BN143" i="1"/>
  <c r="AH144" i="1"/>
  <c r="CT144" i="1"/>
  <c r="AH145" i="1"/>
  <c r="CT145" i="1"/>
  <c r="AH146" i="1"/>
  <c r="B147" i="1"/>
  <c r="BN147" i="1"/>
  <c r="B148" i="1"/>
  <c r="BN148" i="1"/>
  <c r="B149" i="1"/>
  <c r="AH149" i="1"/>
  <c r="B150" i="1"/>
  <c r="BN150" i="1"/>
  <c r="CT150" i="1"/>
  <c r="AH151" i="1"/>
  <c r="B152" i="1"/>
  <c r="BN152" i="1"/>
  <c r="B153" i="1"/>
  <c r="BN153" i="1"/>
  <c r="CT153" i="1"/>
  <c r="AH154" i="1"/>
  <c r="B155" i="1"/>
  <c r="BN155" i="1"/>
  <c r="B156" i="1"/>
  <c r="BN156" i="1"/>
  <c r="CT156" i="1"/>
  <c r="B157" i="1"/>
  <c r="AH157" i="1"/>
  <c r="BN157" i="1"/>
  <c r="B158" i="1"/>
  <c r="CT158" i="1"/>
  <c r="V159" i="1"/>
  <c r="CH159" i="1"/>
  <c r="DY159" i="1"/>
  <c r="Q160" i="1"/>
  <c r="AW160" i="1"/>
  <c r="CC160" i="1"/>
  <c r="DI160" i="1"/>
  <c r="Q161" i="1"/>
  <c r="AW161" i="1"/>
  <c r="CC161" i="1"/>
  <c r="DI161" i="1"/>
  <c r="Q162" i="1"/>
  <c r="AW162" i="1"/>
  <c r="CC162" i="1"/>
  <c r="DI162" i="1"/>
  <c r="Q163" i="1"/>
  <c r="AW163" i="1"/>
  <c r="CC163" i="1"/>
  <c r="DI163" i="1"/>
  <c r="Q164" i="1"/>
  <c r="AW164" i="1"/>
  <c r="CC164" i="1"/>
  <c r="DI164" i="1"/>
  <c r="Q165" i="1"/>
  <c r="AW165" i="1"/>
  <c r="CC165" i="1"/>
  <c r="DI165" i="1"/>
  <c r="AG166" i="1"/>
  <c r="BM166" i="1"/>
  <c r="CS166" i="1"/>
  <c r="DY166" i="1"/>
  <c r="AG167" i="1"/>
  <c r="BM167" i="1"/>
  <c r="CS167" i="1"/>
  <c r="DY167" i="1"/>
  <c r="AG168" i="1"/>
  <c r="BM168" i="1"/>
  <c r="CS168" i="1"/>
  <c r="DY168" i="1"/>
  <c r="AG169" i="1"/>
  <c r="BM169" i="1"/>
  <c r="DI169" i="1"/>
  <c r="Q170" i="1"/>
  <c r="AW170" i="1"/>
  <c r="CC170" i="1"/>
  <c r="DI170" i="1"/>
  <c r="Q171" i="1"/>
  <c r="AW171" i="1"/>
  <c r="CC171" i="1"/>
  <c r="DI171" i="1"/>
  <c r="Q172" i="1"/>
  <c r="AW172" i="1"/>
  <c r="CC172" i="1"/>
  <c r="DI172" i="1"/>
  <c r="AG173" i="1"/>
  <c r="BM173" i="1"/>
  <c r="CS173" i="1"/>
  <c r="DY173" i="1"/>
  <c r="AG174" i="1"/>
  <c r="BM174" i="1"/>
  <c r="CS174" i="1"/>
  <c r="DY174" i="1"/>
  <c r="AG175" i="1"/>
  <c r="BM175" i="1"/>
  <c r="CS175" i="1"/>
  <c r="DY175" i="1"/>
  <c r="Q176" i="1"/>
  <c r="AW176" i="1"/>
  <c r="CC176" i="1"/>
  <c r="DI176" i="1"/>
  <c r="Q177" i="1"/>
  <c r="AW177" i="1"/>
  <c r="CC177" i="1"/>
  <c r="DI177" i="1"/>
  <c r="AG178" i="1"/>
  <c r="BM178" i="1"/>
  <c r="CS178" i="1"/>
  <c r="DY178" i="1"/>
  <c r="Q179" i="1"/>
  <c r="AW179" i="1"/>
  <c r="CC179" i="1"/>
  <c r="DI179" i="1"/>
  <c r="Q180" i="1"/>
  <c r="AW180" i="1"/>
  <c r="CC180" i="1"/>
  <c r="DI180" i="1"/>
  <c r="AG181" i="1"/>
  <c r="BM181" i="1"/>
  <c r="CS181" i="1"/>
  <c r="DY181" i="1"/>
  <c r="AG182" i="1"/>
  <c r="BM182" i="1"/>
  <c r="CS182" i="1"/>
  <c r="DY182" i="1"/>
  <c r="AG183" i="1"/>
  <c r="BM183" i="1"/>
  <c r="CS183" i="1"/>
  <c r="DY183" i="1"/>
  <c r="Q184" i="1"/>
  <c r="AW184" i="1"/>
  <c r="CC184" i="1"/>
  <c r="DI184" i="1"/>
  <c r="Q185" i="1"/>
  <c r="AW185" i="1"/>
  <c r="CC185" i="1"/>
  <c r="DI185" i="1"/>
  <c r="Q186" i="1"/>
  <c r="AW186" i="1"/>
  <c r="CC186" i="1"/>
  <c r="DI186" i="1"/>
  <c r="AG187" i="1"/>
  <c r="BM187" i="1"/>
  <c r="CS187" i="1"/>
  <c r="DY187" i="1"/>
  <c r="AG188" i="1"/>
  <c r="BM188" i="1"/>
  <c r="CS188" i="1"/>
  <c r="DY188" i="1"/>
  <c r="AG189" i="1"/>
  <c r="BM189" i="1"/>
  <c r="CS189" i="1"/>
  <c r="DY189" i="1"/>
  <c r="AG190" i="1"/>
  <c r="AW190" i="1"/>
  <c r="CS190" i="1"/>
  <c r="DY190" i="1"/>
  <c r="AG191" i="1"/>
  <c r="BM191" i="1"/>
  <c r="CS191" i="1"/>
  <c r="DY191" i="1"/>
  <c r="AG192" i="1"/>
  <c r="BM192" i="1"/>
  <c r="CS192" i="1"/>
  <c r="DI192" i="1"/>
  <c r="Q193" i="1"/>
  <c r="AW193" i="1"/>
  <c r="CC193" i="1"/>
  <c r="DI193" i="1"/>
  <c r="Q194" i="1"/>
  <c r="AW194" i="1"/>
  <c r="CC194" i="1"/>
  <c r="DI194" i="1"/>
  <c r="Q195" i="1"/>
  <c r="AW195" i="1"/>
  <c r="CC195" i="1"/>
  <c r="DI195" i="1"/>
  <c r="Q196" i="1"/>
  <c r="AW196" i="1"/>
  <c r="CC196" i="1"/>
  <c r="DI196" i="1"/>
  <c r="Q197" i="1"/>
  <c r="AW197" i="1"/>
  <c r="CC197" i="1"/>
  <c r="DI197" i="1"/>
  <c r="Q198" i="1"/>
  <c r="AW198" i="1"/>
  <c r="CC198" i="1"/>
  <c r="DI198" i="1"/>
  <c r="Q199" i="1"/>
  <c r="BM199" i="1"/>
  <c r="CS199" i="1"/>
  <c r="DY199" i="1"/>
  <c r="Q200" i="1"/>
  <c r="AW200" i="1"/>
  <c r="CC200" i="1"/>
  <c r="DI200" i="1"/>
  <c r="AG201" i="1"/>
  <c r="BM201" i="1"/>
  <c r="CS201" i="1"/>
  <c r="DY201" i="1"/>
  <c r="AG202" i="1"/>
  <c r="BM202" i="1"/>
  <c r="CS202" i="1"/>
  <c r="DY202" i="1"/>
  <c r="AG203" i="1"/>
  <c r="BM203" i="1"/>
  <c r="CS203" i="1"/>
  <c r="DY203" i="1"/>
  <c r="AG204" i="1"/>
  <c r="BM204" i="1"/>
  <c r="DI204" i="1"/>
  <c r="Q205" i="1"/>
  <c r="AW205" i="1"/>
  <c r="CC205" i="1"/>
  <c r="DI205" i="1"/>
  <c r="Q206" i="1"/>
  <c r="AW206" i="1"/>
  <c r="CC206" i="1"/>
  <c r="DI206" i="1"/>
  <c r="Q207" i="1"/>
  <c r="AW207" i="1"/>
  <c r="CC207" i="1"/>
  <c r="DI207" i="1"/>
  <c r="Q208" i="1"/>
  <c r="AW208" i="1"/>
  <c r="BM208" i="1"/>
  <c r="DI208" i="1"/>
  <c r="Q209" i="1"/>
  <c r="AW209" i="1"/>
  <c r="CC209" i="1"/>
  <c r="DI209" i="1"/>
  <c r="AG210" i="1"/>
  <c r="BM210" i="1"/>
  <c r="CS210" i="1"/>
  <c r="DY210" i="1"/>
  <c r="AG211" i="1"/>
  <c r="BM211" i="1"/>
  <c r="CS211" i="1"/>
  <c r="DY211" i="1"/>
  <c r="AG212" i="1"/>
  <c r="BM212" i="1"/>
  <c r="CS212" i="1"/>
  <c r="DY212" i="1"/>
  <c r="AG213" i="1"/>
  <c r="BM213" i="1"/>
  <c r="CS213" i="1"/>
  <c r="DY213" i="1"/>
  <c r="AG214" i="1"/>
  <c r="BM214" i="1"/>
  <c r="CS214" i="1"/>
  <c r="DY214" i="1"/>
  <c r="AG215" i="1"/>
  <c r="BM215" i="1"/>
  <c r="CS215" i="1"/>
  <c r="DY215" i="1"/>
  <c r="AG216" i="1"/>
  <c r="BM216" i="1"/>
  <c r="CS216" i="1"/>
  <c r="DY216" i="1"/>
  <c r="AG217" i="1"/>
  <c r="BM217" i="1"/>
  <c r="CS217" i="1"/>
  <c r="DY217" i="1"/>
  <c r="Q218" i="1"/>
  <c r="AW218" i="1"/>
  <c r="CC218" i="1"/>
  <c r="DI218" i="1"/>
  <c r="Q219" i="1"/>
  <c r="AW219" i="1"/>
  <c r="CC219" i="1"/>
  <c r="DI219" i="1"/>
  <c r="Q220" i="1"/>
  <c r="AW220" i="1"/>
  <c r="CC220" i="1"/>
  <c r="DI220" i="1"/>
  <c r="AG221" i="1"/>
  <c r="BM221" i="1"/>
  <c r="CS221" i="1"/>
  <c r="DY221" i="1"/>
  <c r="AG222" i="1"/>
  <c r="BM222" i="1"/>
  <c r="CS222" i="1"/>
  <c r="DY222" i="1"/>
  <c r="AF223" i="1"/>
  <c r="AV223" i="1"/>
  <c r="BL223" i="1"/>
  <c r="CB223" i="1"/>
  <c r="CR223" i="1"/>
  <c r="DH223" i="1"/>
  <c r="DX223" i="1"/>
  <c r="H224" i="1"/>
  <c r="X224" i="1"/>
  <c r="AV224" i="1"/>
  <c r="BL224" i="1"/>
  <c r="CB224" i="1"/>
  <c r="CR224" i="1"/>
  <c r="DH224" i="1"/>
  <c r="DX224" i="1"/>
  <c r="H225" i="1"/>
  <c r="X225" i="1"/>
  <c r="AN225" i="1"/>
  <c r="BD225" i="1"/>
  <c r="BT225" i="1"/>
  <c r="CJ225" i="1"/>
  <c r="CZ225" i="1"/>
  <c r="DP225" i="1"/>
  <c r="P226" i="1"/>
  <c r="AF226" i="1"/>
  <c r="AV226" i="1"/>
  <c r="BL226" i="1"/>
  <c r="CB226" i="1"/>
  <c r="CR226" i="1"/>
  <c r="DH226" i="1"/>
  <c r="DX226" i="1"/>
  <c r="P227" i="1"/>
  <c r="AF227" i="1"/>
  <c r="AV227" i="1"/>
  <c r="BL227" i="1"/>
  <c r="CB227" i="1"/>
  <c r="CR227" i="1"/>
  <c r="DH227" i="1"/>
  <c r="DX227" i="1"/>
  <c r="P228" i="1"/>
  <c r="AF228" i="1"/>
  <c r="AV228" i="1"/>
  <c r="BL228" i="1"/>
  <c r="CJ228" i="1"/>
  <c r="CZ228" i="1"/>
  <c r="DP228" i="1"/>
  <c r="H229" i="1"/>
  <c r="X229" i="1"/>
  <c r="AN229" i="1"/>
  <c r="BD229" i="1"/>
  <c r="BT229" i="1"/>
  <c r="CB229" i="1"/>
  <c r="CR229" i="1"/>
  <c r="DH229" i="1"/>
  <c r="DX229" i="1"/>
  <c r="P230" i="1"/>
  <c r="AF230" i="1"/>
  <c r="AV230" i="1"/>
  <c r="BL230" i="1"/>
  <c r="CB230" i="1"/>
  <c r="CR230" i="1"/>
  <c r="DH230" i="1"/>
  <c r="DX230" i="1"/>
  <c r="P231" i="1"/>
  <c r="AF231" i="1"/>
  <c r="AV231" i="1"/>
  <c r="BL231" i="1"/>
  <c r="CJ231" i="1"/>
  <c r="CZ231" i="1"/>
  <c r="DP231" i="1"/>
  <c r="H232" i="1"/>
  <c r="P232" i="1"/>
  <c r="AF232" i="1"/>
  <c r="AV232" i="1"/>
  <c r="BT232" i="1"/>
  <c r="CJ232" i="1"/>
  <c r="CR232" i="1"/>
  <c r="DH232" i="1"/>
  <c r="DX232" i="1"/>
  <c r="DY254" i="1"/>
  <c r="DI254" i="1"/>
  <c r="CS254" i="1"/>
  <c r="CC254" i="1"/>
  <c r="BM254" i="1"/>
  <c r="AW254" i="1"/>
  <c r="AG254" i="1"/>
  <c r="Q254" i="1"/>
  <c r="DY253" i="1"/>
  <c r="DI253" i="1"/>
  <c r="CS253" i="1"/>
  <c r="CC253" i="1"/>
  <c r="BM253" i="1"/>
  <c r="AW253" i="1"/>
  <c r="AG253" i="1"/>
  <c r="Q253" i="1"/>
  <c r="DY252" i="1"/>
  <c r="DI252" i="1"/>
  <c r="CS252" i="1"/>
  <c r="CC252" i="1"/>
  <c r="BM252" i="1"/>
  <c r="AW252" i="1"/>
  <c r="AG252" i="1"/>
  <c r="Q252" i="1"/>
  <c r="DY251" i="1"/>
  <c r="DI251" i="1"/>
  <c r="CS251" i="1"/>
  <c r="CC251" i="1"/>
  <c r="BM251" i="1"/>
  <c r="AW251" i="1"/>
  <c r="AG251" i="1"/>
  <c r="Q251" i="1"/>
  <c r="DY250" i="1"/>
  <c r="DI250" i="1"/>
  <c r="CS250" i="1"/>
  <c r="CC250" i="1"/>
  <c r="BM250" i="1"/>
  <c r="AW250" i="1"/>
  <c r="AG250" i="1"/>
  <c r="Q250" i="1"/>
  <c r="DY249" i="1"/>
  <c r="DI249" i="1"/>
  <c r="CS249" i="1"/>
  <c r="CC249" i="1"/>
  <c r="BM249" i="1"/>
  <c r="AW249" i="1"/>
  <c r="AG249" i="1"/>
  <c r="Q249" i="1"/>
  <c r="DY248" i="1"/>
  <c r="DI248" i="1"/>
  <c r="CS248" i="1"/>
  <c r="CC248" i="1"/>
  <c r="BM248" i="1"/>
  <c r="AW248" i="1"/>
  <c r="AG248" i="1"/>
  <c r="Q248" i="1"/>
  <c r="DY247" i="1"/>
  <c r="DI247" i="1"/>
  <c r="CS247" i="1"/>
  <c r="CC247" i="1"/>
  <c r="BM247" i="1"/>
  <c r="AW247" i="1"/>
  <c r="AG247" i="1"/>
  <c r="Q247" i="1"/>
  <c r="DY246" i="1"/>
  <c r="DI246" i="1"/>
  <c r="CS246" i="1"/>
  <c r="CC246" i="1"/>
  <c r="BM246" i="1"/>
  <c r="AW246" i="1"/>
  <c r="AG246" i="1"/>
  <c r="Q246" i="1"/>
  <c r="DY245" i="1"/>
  <c r="DI245" i="1"/>
  <c r="CS245" i="1"/>
  <c r="CC245" i="1"/>
  <c r="BM245" i="1"/>
  <c r="AW245" i="1"/>
  <c r="AG245" i="1"/>
  <c r="Q245" i="1"/>
  <c r="DY244" i="1"/>
  <c r="DI244" i="1"/>
  <c r="CS244" i="1"/>
  <c r="CC244" i="1"/>
  <c r="BM244" i="1"/>
  <c r="AW244" i="1"/>
  <c r="AG244" i="1"/>
  <c r="Q244" i="1"/>
  <c r="DY243" i="1"/>
  <c r="DI243" i="1"/>
  <c r="CS243" i="1"/>
  <c r="CC243" i="1"/>
  <c r="BM243" i="1"/>
  <c r="AW243" i="1"/>
  <c r="AG243" i="1"/>
  <c r="Q243" i="1"/>
  <c r="DY242" i="1"/>
  <c r="DI242" i="1"/>
  <c r="CS242" i="1"/>
  <c r="CC242" i="1"/>
  <c r="BM242" i="1"/>
  <c r="AW242" i="1"/>
  <c r="AG242" i="1"/>
  <c r="Q242" i="1"/>
  <c r="DY241" i="1"/>
  <c r="DI241" i="1"/>
  <c r="CS241" i="1"/>
  <c r="CC241" i="1"/>
  <c r="BM241" i="1"/>
  <c r="AW241" i="1"/>
  <c r="AG241" i="1"/>
  <c r="Q241" i="1"/>
  <c r="DY240" i="1"/>
  <c r="DI240" i="1"/>
  <c r="CS240" i="1"/>
  <c r="CC240" i="1"/>
  <c r="BM240" i="1"/>
  <c r="AW240" i="1"/>
  <c r="AG240" i="1"/>
  <c r="Q240" i="1"/>
  <c r="DY239" i="1"/>
  <c r="DI239" i="1"/>
  <c r="CS239" i="1"/>
  <c r="CC239" i="1"/>
  <c r="BM239" i="1"/>
  <c r="AW239" i="1"/>
  <c r="AG239" i="1"/>
  <c r="Q239" i="1"/>
  <c r="DY238" i="1"/>
  <c r="DI238" i="1"/>
  <c r="CS238" i="1"/>
  <c r="CC238" i="1"/>
  <c r="BM238" i="1"/>
  <c r="AW238" i="1"/>
  <c r="AG238" i="1"/>
  <c r="Q238" i="1"/>
  <c r="DY237" i="1"/>
  <c r="DI237" i="1"/>
  <c r="CS237" i="1"/>
  <c r="CC237" i="1"/>
  <c r="BM237" i="1"/>
  <c r="AW237" i="1"/>
  <c r="AG237" i="1"/>
  <c r="Q237" i="1"/>
  <c r="DY236" i="1"/>
  <c r="DI236" i="1"/>
  <c r="CS236" i="1"/>
  <c r="CC236" i="1"/>
  <c r="BM236" i="1"/>
  <c r="AW236" i="1"/>
  <c r="AG236" i="1"/>
  <c r="Q236" i="1"/>
  <c r="DY235" i="1"/>
  <c r="DI235" i="1"/>
  <c r="CS235" i="1"/>
  <c r="CC235" i="1"/>
  <c r="BM235" i="1"/>
  <c r="AW235" i="1"/>
  <c r="AG235" i="1"/>
  <c r="Q235" i="1"/>
  <c r="DY234" i="1"/>
  <c r="DI234" i="1"/>
  <c r="CS234" i="1"/>
  <c r="CC234" i="1"/>
  <c r="BM234" i="1"/>
  <c r="AW234" i="1"/>
  <c r="AG234" i="1"/>
  <c r="Q234" i="1"/>
  <c r="DY233" i="1"/>
  <c r="DI233" i="1"/>
  <c r="CS233" i="1"/>
  <c r="CC233" i="1"/>
  <c r="BM233" i="1"/>
  <c r="AW233" i="1"/>
  <c r="AG233" i="1"/>
  <c r="Q233" i="1"/>
  <c r="DY232" i="1"/>
  <c r="CS232" i="1"/>
  <c r="BM232" i="1"/>
  <c r="AG232" i="1"/>
  <c r="DY231" i="1"/>
  <c r="CS231" i="1"/>
  <c r="BM231" i="1"/>
  <c r="AG231" i="1"/>
  <c r="DY230" i="1"/>
  <c r="CS230" i="1"/>
  <c r="BM230" i="1"/>
  <c r="AG230" i="1"/>
  <c r="DY229" i="1"/>
  <c r="CS229" i="1"/>
  <c r="BM229" i="1"/>
  <c r="AG229" i="1"/>
  <c r="DY228" i="1"/>
  <c r="CS228" i="1"/>
  <c r="BM228" i="1"/>
  <c r="AG228" i="1"/>
  <c r="DY227" i="1"/>
  <c r="CS227" i="1"/>
  <c r="BM227" i="1"/>
  <c r="AG227" i="1"/>
  <c r="DY226" i="1"/>
  <c r="CS226" i="1"/>
  <c r="BM226" i="1"/>
  <c r="AG226" i="1"/>
  <c r="DY225" i="1"/>
  <c r="CS225" i="1"/>
  <c r="BM225" i="1"/>
  <c r="AG225" i="1"/>
  <c r="DY224" i="1"/>
  <c r="CS224" i="1"/>
  <c r="BM224" i="1"/>
  <c r="AG224" i="1"/>
  <c r="DY223" i="1"/>
  <c r="CS223" i="1"/>
  <c r="BM223" i="1"/>
  <c r="AG223" i="1"/>
  <c r="CV222" i="1"/>
  <c r="AJ222" i="1"/>
  <c r="CV221" i="1"/>
  <c r="AJ221" i="1"/>
  <c r="CV220" i="1"/>
  <c r="AJ220" i="1"/>
  <c r="CV219" i="1"/>
  <c r="AJ219" i="1"/>
  <c r="CV218" i="1"/>
  <c r="AJ218" i="1"/>
  <c r="CV217" i="1"/>
  <c r="AJ217" i="1"/>
  <c r="CV216" i="1"/>
  <c r="AJ216" i="1"/>
  <c r="CV215" i="1"/>
  <c r="AJ215" i="1"/>
  <c r="CV214" i="1"/>
  <c r="AJ214" i="1"/>
  <c r="CV213" i="1"/>
  <c r="AJ213" i="1"/>
  <c r="CV212" i="1"/>
  <c r="AJ212" i="1"/>
  <c r="CV211" i="1"/>
  <c r="AJ211" i="1"/>
  <c r="CV210" i="1"/>
  <c r="AJ210" i="1"/>
  <c r="CV209" i="1"/>
  <c r="AJ209" i="1"/>
  <c r="CV208" i="1"/>
  <c r="AJ208" i="1"/>
  <c r="CV207" i="1"/>
  <c r="AJ207" i="1"/>
  <c r="CV206" i="1"/>
  <c r="AJ206" i="1"/>
  <c r="CV205" i="1"/>
  <c r="AJ205" i="1"/>
  <c r="CV204" i="1"/>
  <c r="AJ204" i="1"/>
  <c r="CV203" i="1"/>
  <c r="AJ203" i="1"/>
  <c r="CV202" i="1"/>
  <c r="AJ202" i="1"/>
  <c r="CV201" i="1"/>
  <c r="AJ201" i="1"/>
  <c r="CV200" i="1"/>
  <c r="AJ200" i="1"/>
  <c r="CV199" i="1"/>
  <c r="AJ199" i="1"/>
  <c r="CV198" i="1"/>
  <c r="AJ198" i="1"/>
  <c r="CV197" i="1"/>
  <c r="AJ197" i="1"/>
  <c r="CV196" i="1"/>
  <c r="AJ196" i="1"/>
  <c r="CV195" i="1"/>
  <c r="AJ195" i="1"/>
  <c r="CV194" i="1"/>
  <c r="AJ194" i="1"/>
  <c r="CV193" i="1"/>
  <c r="AJ193" i="1"/>
  <c r="CV192" i="1"/>
  <c r="AJ192" i="1"/>
  <c r="CV191" i="1"/>
  <c r="AJ191" i="1"/>
  <c r="CV190" i="1"/>
  <c r="AJ190" i="1"/>
  <c r="CV189" i="1"/>
  <c r="AJ189" i="1"/>
  <c r="CV188" i="1"/>
  <c r="AJ188" i="1"/>
  <c r="CV187" i="1"/>
  <c r="AJ187" i="1"/>
  <c r="CV186" i="1"/>
  <c r="AJ186" i="1"/>
  <c r="CV185" i="1"/>
  <c r="AJ185" i="1"/>
  <c r="CV184" i="1"/>
  <c r="AJ184" i="1"/>
  <c r="CV183" i="1"/>
  <c r="AJ183" i="1"/>
  <c r="CV182" i="1"/>
  <c r="AJ182" i="1"/>
  <c r="CV181" i="1"/>
  <c r="AJ181" i="1"/>
  <c r="CV180" i="1"/>
  <c r="AJ180" i="1"/>
  <c r="CV179" i="1"/>
  <c r="AJ179" i="1"/>
  <c r="CV178" i="1"/>
  <c r="AJ178" i="1"/>
  <c r="CV177" i="1"/>
  <c r="AJ177" i="1"/>
  <c r="CV176" i="1"/>
  <c r="AJ176" i="1"/>
  <c r="CV175" i="1"/>
  <c r="AJ175" i="1"/>
  <c r="CV174" i="1"/>
  <c r="AJ174" i="1"/>
  <c r="CV173" i="1"/>
  <c r="AJ173" i="1"/>
  <c r="CV172" i="1"/>
  <c r="AJ172" i="1"/>
  <c r="CV171" i="1"/>
  <c r="AJ171" i="1"/>
  <c r="CV170" i="1"/>
  <c r="AJ170" i="1"/>
  <c r="CV169" i="1"/>
  <c r="AJ169" i="1"/>
  <c r="CV168" i="1"/>
  <c r="AJ168" i="1"/>
  <c r="CV167" i="1"/>
  <c r="AJ167" i="1"/>
  <c r="CV166" i="1"/>
  <c r="AJ166" i="1"/>
  <c r="CV165" i="1"/>
  <c r="AJ165" i="1"/>
  <c r="CV164" i="1"/>
  <c r="AJ164" i="1"/>
  <c r="CV163" i="1"/>
  <c r="AJ163" i="1"/>
  <c r="CV162" i="1"/>
  <c r="AJ162" i="1"/>
  <c r="CV161" i="1"/>
  <c r="AJ161" i="1"/>
  <c r="CV160" i="1"/>
  <c r="AJ160" i="1"/>
  <c r="CL159" i="1"/>
  <c r="E159" i="1"/>
  <c r="I158" i="1"/>
  <c r="I157" i="1"/>
  <c r="I156" i="1"/>
  <c r="I155" i="1"/>
  <c r="I154" i="1"/>
  <c r="I153" i="1"/>
  <c r="I152" i="1"/>
  <c r="I151" i="1"/>
  <c r="I150" i="1"/>
  <c r="I149" i="1"/>
  <c r="I148" i="1"/>
  <c r="I147" i="1"/>
  <c r="I146" i="1"/>
  <c r="I145" i="1"/>
  <c r="I144" i="1"/>
  <c r="I143" i="1"/>
  <c r="I141" i="1"/>
  <c r="I139" i="1"/>
  <c r="I137" i="1"/>
  <c r="I135" i="1"/>
  <c r="I133" i="1"/>
  <c r="I131" i="1"/>
  <c r="I129" i="1"/>
  <c r="I127" i="1"/>
  <c r="I125" i="1"/>
  <c r="I123" i="1"/>
  <c r="I121" i="1"/>
  <c r="I119" i="1"/>
  <c r="I117" i="1"/>
  <c r="I115" i="1"/>
  <c r="I113" i="1"/>
  <c r="DE110" i="1"/>
  <c r="DU106" i="1"/>
  <c r="DU102" i="1"/>
  <c r="DU98" i="1"/>
  <c r="DU94" i="1"/>
  <c r="DU90" i="1"/>
  <c r="DU86" i="1"/>
  <c r="DU82" i="1"/>
  <c r="CP78" i="1"/>
  <c r="AT64" i="1"/>
  <c r="E39" i="1"/>
  <c r="DX254" i="1"/>
  <c r="DH254" i="1"/>
  <c r="CR254" i="1"/>
  <c r="CB254" i="1"/>
  <c r="BL254" i="1"/>
  <c r="AV254" i="1"/>
  <c r="AF254" i="1"/>
  <c r="P254" i="1"/>
  <c r="DX253" i="1"/>
  <c r="DH253" i="1"/>
  <c r="CR253" i="1"/>
  <c r="CB253" i="1"/>
  <c r="BL253" i="1"/>
  <c r="AV253" i="1"/>
  <c r="AF253" i="1"/>
  <c r="P253" i="1"/>
  <c r="DX252" i="1"/>
  <c r="DH252" i="1"/>
  <c r="CR252" i="1"/>
  <c r="CB252" i="1"/>
  <c r="BL252" i="1"/>
  <c r="AV252" i="1"/>
  <c r="AF252" i="1"/>
  <c r="P252" i="1"/>
  <c r="DX251" i="1"/>
  <c r="DH251" i="1"/>
  <c r="CR251" i="1"/>
  <c r="CB251" i="1"/>
  <c r="BL251" i="1"/>
  <c r="AV251" i="1"/>
  <c r="AF251" i="1"/>
  <c r="P251" i="1"/>
  <c r="DX250" i="1"/>
  <c r="DH250" i="1"/>
  <c r="CR250" i="1"/>
  <c r="CB250" i="1"/>
  <c r="BL250" i="1"/>
  <c r="AV250" i="1"/>
  <c r="AF250" i="1"/>
  <c r="P250" i="1"/>
  <c r="DX249" i="1"/>
  <c r="DH249" i="1"/>
  <c r="CR249" i="1"/>
  <c r="CB249" i="1"/>
  <c r="BL249" i="1"/>
  <c r="AV249" i="1"/>
  <c r="AF249" i="1"/>
  <c r="P249" i="1"/>
  <c r="DX248" i="1"/>
  <c r="DH248" i="1"/>
  <c r="CR248" i="1"/>
  <c r="CB248" i="1"/>
  <c r="BL248" i="1"/>
  <c r="AV248" i="1"/>
  <c r="AF248" i="1"/>
  <c r="P248" i="1"/>
  <c r="DX247" i="1"/>
  <c r="DH247" i="1"/>
  <c r="CR247" i="1"/>
  <c r="CB247" i="1"/>
  <c r="BL247" i="1"/>
  <c r="AV247" i="1"/>
  <c r="AF247" i="1"/>
  <c r="P247" i="1"/>
  <c r="DX246" i="1"/>
  <c r="DH246" i="1"/>
  <c r="CR246" i="1"/>
  <c r="CB246" i="1"/>
  <c r="BL246" i="1"/>
  <c r="AV246" i="1"/>
  <c r="AF246" i="1"/>
  <c r="P246" i="1"/>
  <c r="DX245" i="1"/>
  <c r="DH245" i="1"/>
  <c r="CR245" i="1"/>
  <c r="CB245" i="1"/>
  <c r="BL245" i="1"/>
  <c r="AV245" i="1"/>
  <c r="AF245" i="1"/>
  <c r="P245" i="1"/>
  <c r="DX244" i="1"/>
  <c r="DH244" i="1"/>
  <c r="CR244" i="1"/>
  <c r="CB244" i="1"/>
  <c r="BL244" i="1"/>
  <c r="AV244" i="1"/>
  <c r="AF244" i="1"/>
  <c r="P244" i="1"/>
  <c r="DX243" i="1"/>
  <c r="DH243" i="1"/>
  <c r="CR243" i="1"/>
  <c r="CB243" i="1"/>
  <c r="BL243" i="1"/>
  <c r="AV243" i="1"/>
  <c r="AF243" i="1"/>
  <c r="P243" i="1"/>
  <c r="DX242" i="1"/>
  <c r="DH242" i="1"/>
  <c r="CR242" i="1"/>
  <c r="CB242" i="1"/>
  <c r="BL242" i="1"/>
  <c r="AV242" i="1"/>
  <c r="AF242" i="1"/>
  <c r="P242" i="1"/>
  <c r="DX241" i="1"/>
  <c r="DH241" i="1"/>
  <c r="CR241" i="1"/>
  <c r="CB241" i="1"/>
  <c r="BL241" i="1"/>
  <c r="AV241" i="1"/>
  <c r="AF241" i="1"/>
  <c r="P241" i="1"/>
  <c r="DX240" i="1"/>
  <c r="DH240" i="1"/>
  <c r="CR240" i="1"/>
  <c r="CB240" i="1"/>
  <c r="BL240" i="1"/>
  <c r="AV240" i="1"/>
  <c r="AF240" i="1"/>
  <c r="P240" i="1"/>
  <c r="DX239" i="1"/>
  <c r="DH239" i="1"/>
  <c r="CR239" i="1"/>
  <c r="CB239" i="1"/>
  <c r="BL239" i="1"/>
  <c r="AV239" i="1"/>
  <c r="AF239" i="1"/>
  <c r="P239" i="1"/>
  <c r="DX238" i="1"/>
  <c r="DH238" i="1"/>
  <c r="CR238" i="1"/>
  <c r="CB238" i="1"/>
  <c r="BL238" i="1"/>
  <c r="AV238" i="1"/>
  <c r="AF238" i="1"/>
  <c r="P238" i="1"/>
  <c r="DX237" i="1"/>
  <c r="DH237" i="1"/>
  <c r="CR237" i="1"/>
  <c r="CB237" i="1"/>
  <c r="BL237" i="1"/>
  <c r="AV237" i="1"/>
  <c r="AF237" i="1"/>
  <c r="P237" i="1"/>
  <c r="DX236" i="1"/>
  <c r="DH236" i="1"/>
  <c r="CR236" i="1"/>
  <c r="CB236" i="1"/>
  <c r="BL236" i="1"/>
  <c r="AV236" i="1"/>
  <c r="AF236" i="1"/>
  <c r="P236" i="1"/>
  <c r="DX235" i="1"/>
  <c r="DH235" i="1"/>
  <c r="CR235" i="1"/>
  <c r="CB235" i="1"/>
  <c r="BL235" i="1"/>
  <c r="AV235" i="1"/>
  <c r="AF235" i="1"/>
  <c r="P235" i="1"/>
  <c r="DX234" i="1"/>
  <c r="DH234" i="1"/>
  <c r="CR234" i="1"/>
  <c r="CB234" i="1"/>
  <c r="BL234" i="1"/>
  <c r="AV234" i="1"/>
  <c r="AF234" i="1"/>
  <c r="P234" i="1"/>
  <c r="DX233" i="1"/>
  <c r="DH233" i="1"/>
  <c r="CR233" i="1"/>
  <c r="CB233" i="1"/>
  <c r="BL233" i="1"/>
  <c r="AV233" i="1"/>
  <c r="AF233" i="1"/>
  <c r="P233" i="1"/>
  <c r="DQ232" i="1"/>
  <c r="CK232" i="1"/>
  <c r="BE232" i="1"/>
  <c r="Y232" i="1"/>
  <c r="DQ231" i="1"/>
  <c r="CK231" i="1"/>
  <c r="BE231" i="1"/>
  <c r="Y231" i="1"/>
  <c r="DQ230" i="1"/>
  <c r="CK230" i="1"/>
  <c r="BE230" i="1"/>
  <c r="Y230" i="1"/>
  <c r="DQ229" i="1"/>
  <c r="CK229" i="1"/>
  <c r="BE229" i="1"/>
  <c r="Y229" i="1"/>
  <c r="DQ228" i="1"/>
  <c r="CK228" i="1"/>
  <c r="BE228" i="1"/>
  <c r="Y228" i="1"/>
  <c r="DQ227" i="1"/>
  <c r="CK227" i="1"/>
  <c r="BE227" i="1"/>
  <c r="Y227" i="1"/>
  <c r="DQ226" i="1"/>
  <c r="CK226" i="1"/>
  <c r="BE226" i="1"/>
  <c r="Y226" i="1"/>
  <c r="DQ225" i="1"/>
  <c r="CK225" i="1"/>
  <c r="BE225" i="1"/>
  <c r="Y225" i="1"/>
  <c r="DQ224" i="1"/>
  <c r="CK224" i="1"/>
  <c r="BE224" i="1"/>
  <c r="Y224" i="1"/>
  <c r="DQ223" i="1"/>
  <c r="CK223" i="1"/>
  <c r="BE223" i="1"/>
  <c r="T223" i="1"/>
  <c r="CF222" i="1"/>
  <c r="T222" i="1"/>
  <c r="CF221" i="1"/>
  <c r="T221" i="1"/>
  <c r="CF220" i="1"/>
  <c r="T220" i="1"/>
  <c r="CF219" i="1"/>
  <c r="T219" i="1"/>
  <c r="CF218" i="1"/>
  <c r="T218" i="1"/>
  <c r="CF217" i="1"/>
  <c r="T217" i="1"/>
  <c r="CF216" i="1"/>
  <c r="T216" i="1"/>
  <c r="CF215" i="1"/>
  <c r="T215" i="1"/>
  <c r="CF214" i="1"/>
  <c r="T214" i="1"/>
  <c r="CF213" i="1"/>
  <c r="T213" i="1"/>
  <c r="CF212" i="1"/>
  <c r="T212" i="1"/>
  <c r="CF211" i="1"/>
  <c r="T211" i="1"/>
  <c r="CF210" i="1"/>
  <c r="T210" i="1"/>
  <c r="CF209" i="1"/>
  <c r="T209" i="1"/>
  <c r="CF208" i="1"/>
  <c r="T208" i="1"/>
  <c r="CF207" i="1"/>
  <c r="T207" i="1"/>
  <c r="CF206" i="1"/>
  <c r="T206" i="1"/>
  <c r="CF205" i="1"/>
  <c r="T205" i="1"/>
  <c r="CF204" i="1"/>
  <c r="T204" i="1"/>
  <c r="CF203" i="1"/>
  <c r="T203" i="1"/>
  <c r="CF202" i="1"/>
  <c r="T202" i="1"/>
  <c r="CF201" i="1"/>
  <c r="T201" i="1"/>
  <c r="CF200" i="1"/>
  <c r="T200" i="1"/>
  <c r="CF199" i="1"/>
  <c r="T199" i="1"/>
  <c r="CF198" i="1"/>
  <c r="T198" i="1"/>
  <c r="CF197" i="1"/>
  <c r="T197" i="1"/>
  <c r="CF196" i="1"/>
  <c r="T196" i="1"/>
  <c r="CF195" i="1"/>
  <c r="T195" i="1"/>
  <c r="CF194" i="1"/>
  <c r="T194" i="1"/>
  <c r="CF193" i="1"/>
  <c r="T193" i="1"/>
  <c r="CF192" i="1"/>
  <c r="T192" i="1"/>
  <c r="CF191" i="1"/>
  <c r="T191" i="1"/>
  <c r="CF190" i="1"/>
  <c r="T190" i="1"/>
  <c r="CF189" i="1"/>
  <c r="T189" i="1"/>
  <c r="CF188" i="1"/>
  <c r="T188" i="1"/>
  <c r="CF187" i="1"/>
  <c r="T187" i="1"/>
  <c r="CF186" i="1"/>
  <c r="T186" i="1"/>
  <c r="CF185" i="1"/>
  <c r="T185" i="1"/>
  <c r="CF184" i="1"/>
  <c r="T184" i="1"/>
  <c r="CF183" i="1"/>
  <c r="T183" i="1"/>
  <c r="CF182" i="1"/>
  <c r="T182" i="1"/>
  <c r="CF181" i="1"/>
  <c r="T181" i="1"/>
  <c r="CF180" i="1"/>
  <c r="T180" i="1"/>
  <c r="CF179" i="1"/>
  <c r="T179" i="1"/>
  <c r="CF178" i="1"/>
  <c r="T178" i="1"/>
  <c r="CF177" i="1"/>
  <c r="T177" i="1"/>
  <c r="CF176" i="1"/>
  <c r="T176" i="1"/>
  <c r="CF175" i="1"/>
  <c r="T175" i="1"/>
  <c r="CF174" i="1"/>
  <c r="T174" i="1"/>
  <c r="CF173" i="1"/>
  <c r="T173" i="1"/>
  <c r="CF172" i="1"/>
  <c r="T172" i="1"/>
  <c r="CF171" i="1"/>
  <c r="T171" i="1"/>
  <c r="CF170" i="1"/>
  <c r="T170" i="1"/>
  <c r="CF169" i="1"/>
  <c r="T169" i="1"/>
  <c r="CF168" i="1"/>
  <c r="T168" i="1"/>
  <c r="CF167" i="1"/>
  <c r="T167" i="1"/>
  <c r="CF166" i="1"/>
  <c r="T166" i="1"/>
  <c r="CF165" i="1"/>
  <c r="T165" i="1"/>
  <c r="CF164" i="1"/>
  <c r="T164" i="1"/>
  <c r="CF163" i="1"/>
  <c r="T163" i="1"/>
  <c r="CF162" i="1"/>
  <c r="T162" i="1"/>
  <c r="CF161" i="1"/>
  <c r="T161" i="1"/>
  <c r="CF160" i="1"/>
  <c r="T160" i="1"/>
  <c r="BQ159" i="1"/>
  <c r="DA158" i="1"/>
  <c r="DA157" i="1"/>
  <c r="DA156" i="1"/>
  <c r="DA155" i="1"/>
  <c r="DA154" i="1"/>
  <c r="DA153" i="1"/>
  <c r="DA152" i="1"/>
  <c r="DA151" i="1"/>
  <c r="DA150" i="1"/>
  <c r="DA149" i="1"/>
  <c r="DA148" i="1"/>
  <c r="DA147" i="1"/>
  <c r="DA146" i="1"/>
  <c r="DA145" i="1"/>
  <c r="DA144" i="1"/>
  <c r="DA143" i="1"/>
  <c r="BU142" i="1"/>
  <c r="BU140" i="1"/>
  <c r="BU138" i="1"/>
  <c r="BU136" i="1"/>
  <c r="BU134" i="1"/>
  <c r="BU132" i="1"/>
  <c r="BU130" i="1"/>
  <c r="BU128" i="1"/>
  <c r="BU126" i="1"/>
  <c r="BU124" i="1"/>
  <c r="BU122" i="1"/>
  <c r="BU120" i="1"/>
  <c r="BU118" i="1"/>
  <c r="BU116" i="1"/>
  <c r="BU114" i="1"/>
  <c r="BU112" i="1"/>
  <c r="DU109" i="1"/>
  <c r="DU105" i="1"/>
  <c r="DU101" i="1"/>
  <c r="DU97" i="1"/>
  <c r="DU93" i="1"/>
  <c r="DU89" i="1"/>
  <c r="DU85" i="1"/>
  <c r="DU81" i="1"/>
  <c r="F76" i="1"/>
  <c r="AT60" i="1"/>
  <c r="E31" i="1"/>
  <c r="EC3" i="1"/>
  <c r="EG3" i="1"/>
  <c r="EK3" i="1"/>
  <c r="EO3" i="1"/>
  <c r="EC4" i="1"/>
  <c r="EG4" i="1"/>
  <c r="EK4" i="1"/>
  <c r="EO4" i="1"/>
  <c r="EC5" i="1"/>
  <c r="EG5" i="1"/>
  <c r="EK5" i="1"/>
  <c r="EO5" i="1"/>
  <c r="EC6" i="1"/>
  <c r="EG6" i="1"/>
  <c r="EK6" i="1"/>
  <c r="EO6" i="1"/>
  <c r="EC7" i="1"/>
  <c r="EG7" i="1"/>
  <c r="EK7" i="1"/>
  <c r="EO7" i="1"/>
  <c r="EC8" i="1"/>
  <c r="EG8" i="1"/>
  <c r="EK8" i="1"/>
  <c r="EO8" i="1"/>
  <c r="EC9" i="1"/>
  <c r="EG9" i="1"/>
  <c r="EK9" i="1"/>
  <c r="EO9" i="1"/>
  <c r="EC10" i="1"/>
  <c r="EG10" i="1"/>
  <c r="EK10" i="1"/>
  <c r="EO10" i="1"/>
  <c r="EC11" i="1"/>
  <c r="EG11" i="1"/>
  <c r="EK11" i="1"/>
  <c r="EO11" i="1"/>
  <c r="EC12" i="1"/>
  <c r="EG12" i="1"/>
  <c r="EK12" i="1"/>
  <c r="EO12" i="1"/>
  <c r="EC13" i="1"/>
  <c r="EG13" i="1"/>
  <c r="EK13" i="1"/>
  <c r="EO13" i="1"/>
  <c r="EC14" i="1"/>
  <c r="EG14" i="1"/>
  <c r="EK14" i="1"/>
  <c r="EO14" i="1"/>
  <c r="EC15" i="1"/>
  <c r="EG15" i="1"/>
  <c r="EK15" i="1"/>
  <c r="EO15" i="1"/>
  <c r="EC16" i="1"/>
  <c r="EG16" i="1"/>
  <c r="EK16" i="1"/>
  <c r="EO16" i="1"/>
  <c r="EC17" i="1"/>
  <c r="EG17" i="1"/>
  <c r="EK17" i="1"/>
  <c r="EO17" i="1"/>
  <c r="EC18" i="1"/>
  <c r="EG18" i="1"/>
  <c r="EK18" i="1"/>
  <c r="EO18" i="1"/>
  <c r="EC19" i="1"/>
  <c r="EG19" i="1"/>
  <c r="EK19" i="1"/>
  <c r="EO19" i="1"/>
  <c r="EC20" i="1"/>
  <c r="EG20" i="1"/>
  <c r="EK20" i="1"/>
  <c r="EO20" i="1"/>
  <c r="EC21" i="1"/>
  <c r="EG21" i="1"/>
  <c r="EK21" i="1"/>
  <c r="EO21" i="1"/>
  <c r="EC22" i="1"/>
  <c r="EG22" i="1"/>
  <c r="EK22" i="1"/>
  <c r="EB3" i="1"/>
  <c r="EF3" i="1"/>
  <c r="EJ3" i="1"/>
  <c r="EN3" i="1"/>
  <c r="EB4" i="1"/>
  <c r="EF4" i="1"/>
  <c r="EJ4" i="1"/>
  <c r="EN4" i="1"/>
  <c r="EB5" i="1"/>
  <c r="EF5" i="1"/>
  <c r="EJ5" i="1"/>
  <c r="EN5" i="1"/>
  <c r="EB6" i="1"/>
  <c r="EF6" i="1"/>
  <c r="EJ6" i="1"/>
  <c r="EN6" i="1"/>
  <c r="EB7" i="1"/>
  <c r="EF7" i="1"/>
  <c r="EJ7" i="1"/>
  <c r="EN7" i="1"/>
  <c r="EB8" i="1"/>
  <c r="EF8" i="1"/>
  <c r="EJ8" i="1"/>
  <c r="EN8" i="1"/>
  <c r="EB9" i="1"/>
  <c r="EF9" i="1"/>
  <c r="EJ9" i="1"/>
  <c r="EN9" i="1"/>
  <c r="EB10" i="1"/>
  <c r="EF10" i="1"/>
  <c r="EJ10" i="1"/>
  <c r="EN10" i="1"/>
  <c r="EB11" i="1"/>
  <c r="EF11" i="1"/>
  <c r="EJ11" i="1"/>
  <c r="EN11" i="1"/>
  <c r="EB12" i="1"/>
  <c r="EF12" i="1"/>
  <c r="EJ12" i="1"/>
  <c r="EN12" i="1"/>
  <c r="EB13" i="1"/>
  <c r="EF13" i="1"/>
  <c r="EJ13" i="1"/>
  <c r="EN13" i="1"/>
  <c r="EB14" i="1"/>
  <c r="EF14" i="1"/>
  <c r="EJ14" i="1"/>
  <c r="EN14" i="1"/>
  <c r="EB15" i="1"/>
  <c r="EF15" i="1"/>
  <c r="EJ15" i="1"/>
  <c r="EN15" i="1"/>
  <c r="EB16" i="1"/>
  <c r="EF16" i="1"/>
  <c r="EJ16" i="1"/>
  <c r="EN16" i="1"/>
  <c r="EB17" i="1"/>
  <c r="EF17" i="1"/>
  <c r="EJ17" i="1"/>
  <c r="EN17" i="1"/>
  <c r="EB18" i="1"/>
  <c r="EF18" i="1"/>
  <c r="EJ18" i="1"/>
  <c r="EN18" i="1"/>
  <c r="EB19" i="1"/>
  <c r="EF19" i="1"/>
  <c r="EJ19" i="1"/>
  <c r="EN19" i="1"/>
  <c r="EB20" i="1"/>
  <c r="EF20" i="1"/>
  <c r="EJ20" i="1"/>
  <c r="EN20" i="1"/>
  <c r="EB21" i="1"/>
  <c r="EF21" i="1"/>
  <c r="EJ21" i="1"/>
  <c r="EN21" i="1"/>
  <c r="EB22" i="1"/>
  <c r="EF22" i="1"/>
  <c r="EJ22" i="1"/>
  <c r="EN22" i="1"/>
  <c r="EB23" i="1"/>
  <c r="EF23" i="1"/>
  <c r="EJ23" i="1"/>
  <c r="EN23" i="1"/>
  <c r="EB24" i="1"/>
  <c r="J4" i="92" l="1"/>
  <c r="D18" i="92"/>
  <c r="C18" i="92"/>
  <c r="A19" i="92"/>
  <c r="A18" i="92"/>
  <c r="A17" i="92"/>
  <c r="A4" i="92"/>
  <c r="J44" i="92"/>
  <c r="J14" i="92"/>
  <c r="O75" i="92"/>
  <c r="O76" i="92"/>
  <c r="O87" i="92"/>
  <c r="O85" i="92"/>
  <c r="O84" i="92"/>
  <c r="O86" i="92"/>
  <c r="O83" i="92"/>
  <c r="O77" i="92"/>
  <c r="O78" i="92"/>
  <c r="E220" i="19"/>
  <c r="E219" i="19"/>
  <c r="E218" i="19"/>
  <c r="E217" i="19"/>
  <c r="E216" i="19"/>
  <c r="E215" i="19"/>
  <c r="E214" i="19"/>
  <c r="E213" i="19"/>
  <c r="E212" i="19"/>
  <c r="E211" i="19"/>
  <c r="E210" i="19"/>
  <c r="E209" i="19"/>
  <c r="E208" i="19"/>
  <c r="E207" i="19"/>
  <c r="E206" i="19"/>
  <c r="E205" i="19"/>
  <c r="E204" i="19"/>
  <c r="E203" i="19"/>
  <c r="E202" i="19"/>
  <c r="E201" i="19"/>
  <c r="E200" i="19"/>
  <c r="E199" i="19"/>
  <c r="E198" i="19"/>
  <c r="E197" i="19"/>
  <c r="E196" i="19"/>
  <c r="E195" i="19"/>
  <c r="E194" i="19"/>
  <c r="E193" i="19"/>
  <c r="E192" i="19"/>
  <c r="E191" i="19"/>
  <c r="E190" i="19"/>
  <c r="E189" i="19"/>
  <c r="E188" i="19"/>
  <c r="E187" i="19"/>
  <c r="E186" i="19"/>
  <c r="E185" i="19"/>
  <c r="E176" i="19"/>
  <c r="E175" i="19"/>
  <c r="E174" i="19"/>
  <c r="E173" i="19"/>
  <c r="E172" i="19"/>
  <c r="E171" i="19"/>
  <c r="E170" i="19"/>
  <c r="E169" i="19"/>
  <c r="E168" i="19"/>
  <c r="E167" i="19"/>
  <c r="E166" i="19"/>
  <c r="E165" i="19"/>
  <c r="E164" i="19"/>
  <c r="E163" i="19"/>
  <c r="E162" i="19"/>
  <c r="E161" i="19"/>
  <c r="E160" i="19"/>
  <c r="E159" i="19"/>
  <c r="E158" i="19"/>
  <c r="E157" i="19"/>
  <c r="E156" i="19"/>
  <c r="E155" i="19"/>
  <c r="E154" i="19"/>
  <c r="E153" i="19"/>
  <c r="E152" i="19"/>
  <c r="E151" i="19"/>
  <c r="E150" i="19"/>
  <c r="E149" i="19"/>
  <c r="E148" i="19"/>
  <c r="E147" i="19"/>
  <c r="E146" i="19"/>
  <c r="E145" i="19"/>
  <c r="E144" i="19"/>
  <c r="E143" i="19"/>
  <c r="E142" i="19"/>
  <c r="E141" i="19"/>
  <c r="E132" i="19"/>
  <c r="E131" i="19"/>
  <c r="E130" i="19"/>
  <c r="E129" i="19"/>
  <c r="E128" i="19"/>
  <c r="E127" i="19"/>
  <c r="E126" i="19"/>
  <c r="E125" i="19"/>
  <c r="E124" i="19"/>
  <c r="E123" i="19"/>
  <c r="E122" i="19"/>
  <c r="E121" i="19"/>
  <c r="E120" i="19"/>
  <c r="E119" i="19"/>
  <c r="E118" i="19"/>
  <c r="E117" i="19"/>
  <c r="E116" i="19"/>
  <c r="E115" i="19"/>
  <c r="E114" i="19"/>
  <c r="E113" i="19"/>
  <c r="E112" i="19"/>
  <c r="E111" i="19"/>
  <c r="E110" i="19"/>
  <c r="E109" i="19"/>
  <c r="E108" i="19"/>
  <c r="E107" i="19"/>
  <c r="E106" i="19"/>
  <c r="E105" i="19"/>
  <c r="E104" i="19"/>
  <c r="E103" i="19"/>
  <c r="E102" i="19"/>
  <c r="E101" i="19"/>
  <c r="E100" i="19"/>
  <c r="E99" i="19"/>
  <c r="E98" i="19"/>
  <c r="E97" i="19"/>
  <c r="E88" i="19"/>
  <c r="E87" i="19"/>
  <c r="E86" i="19"/>
  <c r="E85" i="19"/>
  <c r="E84" i="19"/>
  <c r="E83" i="19"/>
  <c r="E82" i="19"/>
  <c r="E81" i="19"/>
  <c r="E80" i="19"/>
  <c r="E79" i="19"/>
  <c r="E78" i="19"/>
  <c r="E77" i="19"/>
  <c r="E76" i="19"/>
  <c r="E75" i="19"/>
  <c r="E74" i="19"/>
  <c r="E73" i="19"/>
  <c r="E72" i="19"/>
  <c r="E71" i="19"/>
  <c r="E70" i="19"/>
  <c r="E69" i="19"/>
  <c r="E68" i="19"/>
  <c r="E67" i="19"/>
  <c r="E66" i="19"/>
  <c r="E65" i="19"/>
  <c r="E64" i="19"/>
  <c r="E63" i="19"/>
  <c r="E62" i="19"/>
  <c r="E61" i="19"/>
  <c r="E60" i="19"/>
  <c r="E59" i="19"/>
  <c r="E58" i="19"/>
  <c r="E57" i="19"/>
  <c r="E56" i="19"/>
  <c r="E55" i="19"/>
  <c r="E54" i="19"/>
  <c r="E53" i="19"/>
  <c r="P43" i="19"/>
  <c r="E43" i="19"/>
  <c r="P42" i="19"/>
  <c r="E42" i="19"/>
  <c r="P41" i="19"/>
  <c r="E41" i="19"/>
  <c r="P40" i="19"/>
  <c r="E40" i="19"/>
  <c r="P39" i="19"/>
  <c r="E39" i="19"/>
  <c r="P38" i="19"/>
  <c r="E38" i="19"/>
  <c r="P37" i="19"/>
  <c r="E37" i="19"/>
  <c r="P36" i="19"/>
  <c r="E36" i="19"/>
  <c r="P35" i="19"/>
  <c r="E35" i="19"/>
  <c r="P34" i="19"/>
  <c r="E34" i="19"/>
  <c r="P33" i="19"/>
  <c r="E33" i="19"/>
  <c r="P32" i="19"/>
  <c r="E32" i="19"/>
  <c r="P31" i="19"/>
  <c r="E31" i="19"/>
  <c r="P30" i="19"/>
  <c r="E30" i="19"/>
  <c r="P29" i="19"/>
  <c r="E29" i="19"/>
  <c r="P28" i="19"/>
  <c r="E28" i="19"/>
  <c r="P27" i="19"/>
  <c r="E27" i="19"/>
  <c r="P26" i="19"/>
  <c r="E26" i="19"/>
  <c r="P25" i="19"/>
  <c r="E25" i="19"/>
  <c r="P24" i="19"/>
  <c r="E24" i="19"/>
  <c r="P23" i="19"/>
  <c r="E23" i="19"/>
  <c r="P22" i="19"/>
  <c r="E22" i="19"/>
  <c r="P21" i="19"/>
  <c r="E21" i="19"/>
  <c r="P20" i="19"/>
  <c r="E20" i="19"/>
  <c r="P19" i="19"/>
  <c r="E19" i="19"/>
  <c r="P18" i="19"/>
  <c r="E18" i="19"/>
  <c r="Z17" i="19"/>
  <c r="U17" i="19"/>
  <c r="AA17" i="19" s="1"/>
  <c r="P17" i="19"/>
  <c r="E17" i="19"/>
  <c r="Z16" i="19"/>
  <c r="U16" i="19"/>
  <c r="P16" i="19"/>
  <c r="E16" i="19"/>
  <c r="Z15" i="19"/>
  <c r="U15" i="19"/>
  <c r="P15" i="19"/>
  <c r="E15" i="19"/>
  <c r="Z14" i="19"/>
  <c r="U14" i="19"/>
  <c r="P14" i="19"/>
  <c r="E14" i="19"/>
  <c r="Z13" i="19"/>
  <c r="U13" i="19"/>
  <c r="P13" i="19"/>
  <c r="E13" i="19"/>
  <c r="Z12" i="19"/>
  <c r="U12" i="19"/>
  <c r="P12" i="19"/>
  <c r="E12" i="19"/>
  <c r="P11" i="19"/>
  <c r="E11" i="19"/>
  <c r="P10" i="19"/>
  <c r="E10" i="19"/>
  <c r="P9" i="19"/>
  <c r="E9" i="19"/>
  <c r="P8" i="19"/>
  <c r="E8" i="19"/>
  <c r="O79" i="92"/>
  <c r="A6" i="92"/>
  <c r="AA28" i="19" l="1"/>
  <c r="AA16" i="19"/>
  <c r="AA12" i="19"/>
  <c r="A8" i="92" s="1"/>
  <c r="AA13" i="19"/>
  <c r="A9" i="92" s="1"/>
  <c r="AA14" i="19"/>
  <c r="A11" i="92" s="1"/>
  <c r="AA15" i="19"/>
  <c r="A10" i="92" s="1"/>
  <c r="A12" i="92"/>
  <c r="A31" i="92" s="1"/>
  <c r="G200" i="19"/>
  <c r="K52" i="19"/>
  <c r="K217" i="19"/>
  <c r="K213" i="19"/>
  <c r="K209" i="19"/>
  <c r="K205" i="19"/>
  <c r="K201" i="19"/>
  <c r="K197" i="19"/>
  <c r="K193" i="19"/>
  <c r="K189" i="19"/>
  <c r="K185" i="19"/>
  <c r="K174" i="19"/>
  <c r="K170" i="19"/>
  <c r="K166" i="19"/>
  <c r="K162" i="19"/>
  <c r="K158" i="19"/>
  <c r="K154" i="19"/>
  <c r="K150" i="19"/>
  <c r="K146" i="19"/>
  <c r="K142" i="19"/>
  <c r="K131" i="19"/>
  <c r="K127" i="19"/>
  <c r="K123" i="19"/>
  <c r="K119" i="19"/>
  <c r="K115" i="19"/>
  <c r="K111" i="19"/>
  <c r="K107" i="19"/>
  <c r="K103" i="19"/>
  <c r="K99" i="19"/>
  <c r="K88" i="19"/>
  <c r="K84" i="19"/>
  <c r="K80" i="19"/>
  <c r="K76" i="19"/>
  <c r="K72" i="19"/>
  <c r="K68" i="19"/>
  <c r="K64" i="19"/>
  <c r="K60" i="19"/>
  <c r="K56" i="19"/>
  <c r="K220" i="19"/>
  <c r="K216" i="19"/>
  <c r="K212" i="19"/>
  <c r="K208" i="19"/>
  <c r="K204" i="19"/>
  <c r="K200" i="19"/>
  <c r="K196" i="19"/>
  <c r="K192" i="19"/>
  <c r="K188" i="19"/>
  <c r="K184" i="19"/>
  <c r="K173" i="19"/>
  <c r="K169" i="19"/>
  <c r="K165" i="19"/>
  <c r="K161" i="19"/>
  <c r="K157" i="19"/>
  <c r="K153" i="19"/>
  <c r="K149" i="19"/>
  <c r="K145" i="19"/>
  <c r="K141" i="19"/>
  <c r="K130" i="19"/>
  <c r="K126" i="19"/>
  <c r="K122" i="19"/>
  <c r="K118" i="19"/>
  <c r="K114" i="19"/>
  <c r="K110" i="19"/>
  <c r="K106" i="19"/>
  <c r="K102" i="19"/>
  <c r="K98" i="19"/>
  <c r="K87" i="19"/>
  <c r="K83" i="19"/>
  <c r="K79" i="19"/>
  <c r="K75" i="19"/>
  <c r="K71" i="19"/>
  <c r="K67" i="19"/>
  <c r="K63" i="19"/>
  <c r="K59" i="19"/>
  <c r="K55" i="19"/>
  <c r="K219" i="19"/>
  <c r="K215" i="19"/>
  <c r="K211" i="19"/>
  <c r="K207" i="19"/>
  <c r="K203" i="19"/>
  <c r="K199" i="19"/>
  <c r="K195" i="19"/>
  <c r="K191" i="19"/>
  <c r="K187" i="19"/>
  <c r="K176" i="19"/>
  <c r="K172" i="19"/>
  <c r="K218" i="19"/>
  <c r="K202" i="19"/>
  <c r="K186" i="19"/>
  <c r="K167" i="19"/>
  <c r="K159" i="19"/>
  <c r="K151" i="19"/>
  <c r="K143" i="19"/>
  <c r="K128" i="19"/>
  <c r="Q39" i="19" s="1"/>
  <c r="O39" i="19" s="1"/>
  <c r="K120" i="19"/>
  <c r="K112" i="19"/>
  <c r="K104" i="19"/>
  <c r="K96" i="19"/>
  <c r="K81" i="19"/>
  <c r="K73" i="19"/>
  <c r="K65" i="19"/>
  <c r="K57" i="19"/>
  <c r="K214" i="19"/>
  <c r="K198" i="19"/>
  <c r="K175" i="19"/>
  <c r="K164" i="19"/>
  <c r="K156" i="19"/>
  <c r="K148" i="19"/>
  <c r="K140" i="19"/>
  <c r="K125" i="19"/>
  <c r="K117" i="19"/>
  <c r="K109" i="19"/>
  <c r="K101" i="19"/>
  <c r="K86" i="19"/>
  <c r="K78" i="19"/>
  <c r="K70" i="19"/>
  <c r="K62" i="19"/>
  <c r="K54" i="19"/>
  <c r="K210" i="19"/>
  <c r="K194" i="19"/>
  <c r="K171" i="19"/>
  <c r="K163" i="19"/>
  <c r="K155" i="19"/>
  <c r="K147" i="19"/>
  <c r="K132" i="19"/>
  <c r="K124" i="19"/>
  <c r="K116" i="19"/>
  <c r="K108" i="19"/>
  <c r="K100" i="19"/>
  <c r="K85" i="19"/>
  <c r="K77" i="19"/>
  <c r="K69" i="19"/>
  <c r="K61" i="19"/>
  <c r="K53" i="19"/>
  <c r="K206" i="19"/>
  <c r="K190" i="19"/>
  <c r="K168" i="19"/>
  <c r="K160" i="19"/>
  <c r="K152" i="19"/>
  <c r="K144" i="19"/>
  <c r="K129" i="19"/>
  <c r="K121" i="19"/>
  <c r="K113" i="19"/>
  <c r="K105" i="19"/>
  <c r="K97" i="19"/>
  <c r="K82" i="19"/>
  <c r="K74" i="19"/>
  <c r="K66" i="19"/>
  <c r="K58" i="19"/>
  <c r="F99" i="19"/>
  <c r="F52" i="19"/>
  <c r="I141" i="19"/>
  <c r="I146" i="19"/>
  <c r="J158" i="19"/>
  <c r="G163" i="19"/>
  <c r="I194" i="19"/>
  <c r="F199" i="19"/>
  <c r="J211" i="19"/>
  <c r="G216" i="19"/>
  <c r="H145" i="19"/>
  <c r="I157" i="19"/>
  <c r="F162" i="19"/>
  <c r="J174" i="19"/>
  <c r="H189" i="19"/>
  <c r="I210" i="19"/>
  <c r="F215" i="19"/>
  <c r="G140" i="19"/>
  <c r="F143" i="19"/>
  <c r="G144" i="19"/>
  <c r="H152" i="19"/>
  <c r="I173" i="19"/>
  <c r="H205" i="19"/>
  <c r="I142" i="19"/>
  <c r="J143" i="19"/>
  <c r="G147" i="19"/>
  <c r="H168" i="19"/>
  <c r="F184" i="19"/>
  <c r="J195" i="19"/>
  <c r="I220" i="19"/>
  <c r="H219" i="19"/>
  <c r="G218" i="19"/>
  <c r="J217" i="19"/>
  <c r="F217" i="19"/>
  <c r="I216" i="19"/>
  <c r="H215" i="19"/>
  <c r="G214" i="19"/>
  <c r="J213" i="19"/>
  <c r="F213" i="19"/>
  <c r="I212" i="19"/>
  <c r="H211" i="19"/>
  <c r="G210" i="19"/>
  <c r="J209" i="19"/>
  <c r="F209" i="19"/>
  <c r="I208" i="19"/>
  <c r="H207" i="19"/>
  <c r="G206" i="19"/>
  <c r="J205" i="19"/>
  <c r="F205" i="19"/>
  <c r="I204" i="19"/>
  <c r="H203" i="19"/>
  <c r="G202" i="19"/>
  <c r="J201" i="19"/>
  <c r="F201" i="19"/>
  <c r="I200" i="19"/>
  <c r="H199" i="19"/>
  <c r="G198" i="19"/>
  <c r="J197" i="19"/>
  <c r="F197" i="19"/>
  <c r="I196" i="19"/>
  <c r="H195" i="19"/>
  <c r="G194" i="19"/>
  <c r="J193" i="19"/>
  <c r="F193" i="19"/>
  <c r="I192" i="19"/>
  <c r="H191" i="19"/>
  <c r="G190" i="19"/>
  <c r="J189" i="19"/>
  <c r="F189" i="19"/>
  <c r="I188" i="19"/>
  <c r="H187" i="19"/>
  <c r="G186" i="19"/>
  <c r="J185" i="19"/>
  <c r="F185" i="19"/>
  <c r="H184" i="19"/>
  <c r="J176" i="19"/>
  <c r="F176" i="19"/>
  <c r="I175" i="19"/>
  <c r="H174" i="19"/>
  <c r="G173" i="19"/>
  <c r="J172" i="19"/>
  <c r="F172" i="19"/>
  <c r="I171" i="19"/>
  <c r="H170" i="19"/>
  <c r="G169" i="19"/>
  <c r="J168" i="19"/>
  <c r="F168" i="19"/>
  <c r="I167" i="19"/>
  <c r="H166" i="19"/>
  <c r="G165" i="19"/>
  <c r="J164" i="19"/>
  <c r="F164" i="19"/>
  <c r="I163" i="19"/>
  <c r="H162" i="19"/>
  <c r="G161" i="19"/>
  <c r="J160" i="19"/>
  <c r="F160" i="19"/>
  <c r="I159" i="19"/>
  <c r="H158" i="19"/>
  <c r="G157" i="19"/>
  <c r="J156" i="19"/>
  <c r="F156" i="19"/>
  <c r="I155" i="19"/>
  <c r="H154" i="19"/>
  <c r="G153" i="19"/>
  <c r="J152" i="19"/>
  <c r="F152" i="19"/>
  <c r="I151" i="19"/>
  <c r="H150" i="19"/>
  <c r="G149" i="19"/>
  <c r="J148" i="19"/>
  <c r="F148" i="19"/>
  <c r="I147" i="19"/>
  <c r="H220" i="19"/>
  <c r="G219" i="19"/>
  <c r="J218" i="19"/>
  <c r="F218" i="19"/>
  <c r="I217" i="19"/>
  <c r="H216" i="19"/>
  <c r="G215" i="19"/>
  <c r="J214" i="19"/>
  <c r="F214" i="19"/>
  <c r="I213" i="19"/>
  <c r="H212" i="19"/>
  <c r="G211" i="19"/>
  <c r="J210" i="19"/>
  <c r="F210" i="19"/>
  <c r="I209" i="19"/>
  <c r="H208" i="19"/>
  <c r="G207" i="19"/>
  <c r="J206" i="19"/>
  <c r="F206" i="19"/>
  <c r="I205" i="19"/>
  <c r="H204" i="19"/>
  <c r="G203" i="19"/>
  <c r="J202" i="19"/>
  <c r="F202" i="19"/>
  <c r="I201" i="19"/>
  <c r="H200" i="19"/>
  <c r="G199" i="19"/>
  <c r="J198" i="19"/>
  <c r="F198" i="19"/>
  <c r="I197" i="19"/>
  <c r="H196" i="19"/>
  <c r="G195" i="19"/>
  <c r="J194" i="19"/>
  <c r="F194" i="19"/>
  <c r="I193" i="19"/>
  <c r="H192" i="19"/>
  <c r="G191" i="19"/>
  <c r="J190" i="19"/>
  <c r="F190" i="19"/>
  <c r="I189" i="19"/>
  <c r="H188" i="19"/>
  <c r="G187" i="19"/>
  <c r="J186" i="19"/>
  <c r="F186" i="19"/>
  <c r="I185" i="19"/>
  <c r="G184" i="19"/>
  <c r="I176" i="19"/>
  <c r="H175" i="19"/>
  <c r="G174" i="19"/>
  <c r="J173" i="19"/>
  <c r="F173" i="19"/>
  <c r="I172" i="19"/>
  <c r="H171" i="19"/>
  <c r="G170" i="19"/>
  <c r="J169" i="19"/>
  <c r="F169" i="19"/>
  <c r="I168" i="19"/>
  <c r="H167" i="19"/>
  <c r="G166" i="19"/>
  <c r="J165" i="19"/>
  <c r="F165" i="19"/>
  <c r="I164" i="19"/>
  <c r="H163" i="19"/>
  <c r="G162" i="19"/>
  <c r="J161" i="19"/>
  <c r="F161" i="19"/>
  <c r="I160" i="19"/>
  <c r="H159" i="19"/>
  <c r="G158" i="19"/>
  <c r="J157" i="19"/>
  <c r="F157" i="19"/>
  <c r="I156" i="19"/>
  <c r="H155" i="19"/>
  <c r="G154" i="19"/>
  <c r="J153" i="19"/>
  <c r="F153" i="19"/>
  <c r="I152" i="19"/>
  <c r="H151" i="19"/>
  <c r="G150" i="19"/>
  <c r="J149" i="19"/>
  <c r="F149" i="19"/>
  <c r="I148" i="19"/>
  <c r="H147" i="19"/>
  <c r="J220" i="19"/>
  <c r="F220" i="19"/>
  <c r="I219" i="19"/>
  <c r="H218" i="19"/>
  <c r="G217" i="19"/>
  <c r="J216" i="19"/>
  <c r="F216" i="19"/>
  <c r="I215" i="19"/>
  <c r="H214" i="19"/>
  <c r="G213" i="19"/>
  <c r="J212" i="19"/>
  <c r="F212" i="19"/>
  <c r="I211" i="19"/>
  <c r="H210" i="19"/>
  <c r="G209" i="19"/>
  <c r="J208" i="19"/>
  <c r="F208" i="19"/>
  <c r="I207" i="19"/>
  <c r="H206" i="19"/>
  <c r="G205" i="19"/>
  <c r="J204" i="19"/>
  <c r="F204" i="19"/>
  <c r="I203" i="19"/>
  <c r="H202" i="19"/>
  <c r="G201" i="19"/>
  <c r="J200" i="19"/>
  <c r="F200" i="19"/>
  <c r="I199" i="19"/>
  <c r="H198" i="19"/>
  <c r="G197" i="19"/>
  <c r="J196" i="19"/>
  <c r="F196" i="19"/>
  <c r="I195" i="19"/>
  <c r="H194" i="19"/>
  <c r="G193" i="19"/>
  <c r="J192" i="19"/>
  <c r="F192" i="19"/>
  <c r="I191" i="19"/>
  <c r="H190" i="19"/>
  <c r="G189" i="19"/>
  <c r="J188" i="19"/>
  <c r="F188" i="19"/>
  <c r="I187" i="19"/>
  <c r="H186" i="19"/>
  <c r="G185" i="19"/>
  <c r="I184" i="19"/>
  <c r="G176" i="19"/>
  <c r="J175" i="19"/>
  <c r="F175" i="19"/>
  <c r="I174" i="19"/>
  <c r="H173" i="19"/>
  <c r="G172" i="19"/>
  <c r="J171" i="19"/>
  <c r="F171" i="19"/>
  <c r="I170" i="19"/>
  <c r="H169" i="19"/>
  <c r="G168" i="19"/>
  <c r="J167" i="19"/>
  <c r="F167" i="19"/>
  <c r="I166" i="19"/>
  <c r="H165" i="19"/>
  <c r="G164" i="19"/>
  <c r="J163" i="19"/>
  <c r="F163" i="19"/>
  <c r="I162" i="19"/>
  <c r="H161" i="19"/>
  <c r="G160" i="19"/>
  <c r="J159" i="19"/>
  <c r="F159" i="19"/>
  <c r="I158" i="19"/>
  <c r="H157" i="19"/>
  <c r="G156" i="19"/>
  <c r="J155" i="19"/>
  <c r="F155" i="19"/>
  <c r="I154" i="19"/>
  <c r="H153" i="19"/>
  <c r="G152" i="19"/>
  <c r="J151" i="19"/>
  <c r="F151" i="19"/>
  <c r="I150" i="19"/>
  <c r="H149" i="19"/>
  <c r="G148" i="19"/>
  <c r="J147" i="19"/>
  <c r="F147" i="19"/>
  <c r="AA27" i="19"/>
  <c r="H140" i="19"/>
  <c r="F141" i="19"/>
  <c r="J141" i="19"/>
  <c r="F142" i="19"/>
  <c r="J142" i="19"/>
  <c r="G143" i="19"/>
  <c r="H144" i="19"/>
  <c r="I145" i="19"/>
  <c r="F146" i="19"/>
  <c r="J146" i="19"/>
  <c r="F150" i="19"/>
  <c r="G151" i="19"/>
  <c r="H156" i="19"/>
  <c r="I161" i="19"/>
  <c r="J162" i="19"/>
  <c r="F166" i="19"/>
  <c r="G167" i="19"/>
  <c r="H172" i="19"/>
  <c r="J184" i="19"/>
  <c r="F187" i="19"/>
  <c r="G188" i="19"/>
  <c r="H193" i="19"/>
  <c r="I198" i="19"/>
  <c r="J199" i="19"/>
  <c r="F203" i="19"/>
  <c r="G204" i="19"/>
  <c r="H209" i="19"/>
  <c r="I214" i="19"/>
  <c r="J215" i="19"/>
  <c r="F219" i="19"/>
  <c r="G220" i="19"/>
  <c r="AA26" i="19"/>
  <c r="I140" i="19"/>
  <c r="G141" i="19"/>
  <c r="G142" i="19"/>
  <c r="H143" i="19"/>
  <c r="I144" i="19"/>
  <c r="F145" i="19"/>
  <c r="J145" i="19"/>
  <c r="G146" i="19"/>
  <c r="I149" i="19"/>
  <c r="J150" i="19"/>
  <c r="F154" i="19"/>
  <c r="G155" i="19"/>
  <c r="H160" i="19"/>
  <c r="I165" i="19"/>
  <c r="J166" i="19"/>
  <c r="F170" i="19"/>
  <c r="G171" i="19"/>
  <c r="H176" i="19"/>
  <c r="I186" i="19"/>
  <c r="J187" i="19"/>
  <c r="F191" i="19"/>
  <c r="G192" i="19"/>
  <c r="H197" i="19"/>
  <c r="I202" i="19"/>
  <c r="J203" i="19"/>
  <c r="F207" i="19"/>
  <c r="G208" i="19"/>
  <c r="H213" i="19"/>
  <c r="I218" i="19"/>
  <c r="J219" i="19"/>
  <c r="AA25" i="19"/>
  <c r="F140" i="19"/>
  <c r="J140" i="19"/>
  <c r="H141" i="19"/>
  <c r="H142" i="19"/>
  <c r="I143" i="19"/>
  <c r="F144" i="19"/>
  <c r="J144" i="19"/>
  <c r="G145" i="19"/>
  <c r="H146" i="19"/>
  <c r="H148" i="19"/>
  <c r="I153" i="19"/>
  <c r="J154" i="19"/>
  <c r="F158" i="19"/>
  <c r="D158" i="19" s="1"/>
  <c r="G159" i="19"/>
  <c r="H164" i="19"/>
  <c r="I169" i="19"/>
  <c r="J170" i="19"/>
  <c r="F174" i="19"/>
  <c r="G175" i="19"/>
  <c r="H185" i="19"/>
  <c r="I190" i="19"/>
  <c r="J191" i="19"/>
  <c r="F195" i="19"/>
  <c r="G196" i="19"/>
  <c r="H201" i="19"/>
  <c r="I206" i="19"/>
  <c r="J207" i="19"/>
  <c r="F211" i="19"/>
  <c r="G212" i="19"/>
  <c r="H217" i="19"/>
  <c r="AA24" i="19"/>
  <c r="H59" i="19"/>
  <c r="I78" i="19"/>
  <c r="G69" i="19"/>
  <c r="G59" i="19"/>
  <c r="G82" i="19"/>
  <c r="I76" i="19"/>
  <c r="H64" i="19"/>
  <c r="I62" i="19"/>
  <c r="G88" i="19"/>
  <c r="J80" i="19"/>
  <c r="I71" i="19"/>
  <c r="J72" i="19"/>
  <c r="I66" i="19"/>
  <c r="I63" i="19"/>
  <c r="F84" i="19"/>
  <c r="J76" i="19"/>
  <c r="H79" i="19"/>
  <c r="F67" i="19"/>
  <c r="F88" i="19"/>
  <c r="H55" i="19"/>
  <c r="G85" i="19"/>
  <c r="H80" i="19"/>
  <c r="I80" i="19"/>
  <c r="I52" i="19"/>
  <c r="J65" i="19"/>
  <c r="I56" i="19"/>
  <c r="F86" i="19"/>
  <c r="I85" i="19"/>
  <c r="H77" i="19"/>
  <c r="J74" i="19"/>
  <c r="H66" i="19"/>
  <c r="I57" i="19"/>
  <c r="G86" i="19"/>
  <c r="J59" i="19"/>
  <c r="I82" i="19"/>
  <c r="F78" i="19"/>
  <c r="G73" i="19"/>
  <c r="F103" i="19"/>
  <c r="F123" i="19"/>
  <c r="F129" i="19"/>
  <c r="G99" i="19"/>
  <c r="F100" i="19"/>
  <c r="G111" i="19"/>
  <c r="H122" i="19"/>
  <c r="J122" i="19"/>
  <c r="G123" i="19"/>
  <c r="J106" i="19"/>
  <c r="G102" i="19"/>
  <c r="J126" i="19"/>
  <c r="F115" i="19"/>
  <c r="H117" i="19"/>
  <c r="H130" i="19"/>
  <c r="F122" i="19"/>
  <c r="I116" i="19"/>
  <c r="G113" i="19"/>
  <c r="H103" i="19"/>
  <c r="H111" i="19"/>
  <c r="H96" i="19"/>
  <c r="F121" i="19"/>
  <c r="F116" i="19"/>
  <c r="I100" i="19"/>
  <c r="I114" i="19"/>
  <c r="I110" i="19"/>
  <c r="I103" i="19"/>
  <c r="H131" i="19"/>
  <c r="I124" i="19"/>
  <c r="G117" i="19"/>
  <c r="H110" i="19"/>
  <c r="J97" i="19"/>
  <c r="J128" i="19"/>
  <c r="F96" i="19"/>
  <c r="H125" i="19"/>
  <c r="H107" i="19"/>
  <c r="J113" i="19"/>
  <c r="G128" i="19"/>
  <c r="J124" i="19"/>
  <c r="G98" i="19"/>
  <c r="F131" i="19"/>
  <c r="H99" i="19"/>
  <c r="I129" i="19"/>
  <c r="F106" i="19"/>
  <c r="J110" i="19"/>
  <c r="J131" i="19"/>
  <c r="J109" i="19"/>
  <c r="H114" i="19"/>
  <c r="I123" i="19"/>
  <c r="I122" i="19"/>
  <c r="I111" i="19"/>
  <c r="G112" i="19"/>
  <c r="J102" i="19"/>
  <c r="G97" i="19"/>
  <c r="H104" i="19"/>
  <c r="G105" i="19"/>
  <c r="F107" i="19"/>
  <c r="J116" i="19"/>
  <c r="F108" i="19"/>
  <c r="I119" i="19"/>
  <c r="H98" i="19"/>
  <c r="J87" i="19"/>
  <c r="G77" i="19"/>
  <c r="F72" i="19"/>
  <c r="J64" i="19"/>
  <c r="H87" i="19"/>
  <c r="I72" i="19"/>
  <c r="H61" i="19"/>
  <c r="H54" i="19"/>
  <c r="H75" i="19"/>
  <c r="G78" i="19"/>
  <c r="G58" i="19"/>
  <c r="F80" i="19"/>
  <c r="G65" i="19"/>
  <c r="G72" i="19"/>
  <c r="G52" i="19"/>
  <c r="G61" i="19"/>
  <c r="G55" i="19"/>
  <c r="G62" i="19"/>
  <c r="H62" i="19"/>
  <c r="H83" i="19"/>
  <c r="F66" i="19"/>
  <c r="J55" i="19"/>
  <c r="J83" i="19"/>
  <c r="F57" i="19"/>
  <c r="G57" i="19"/>
  <c r="H71" i="19"/>
  <c r="F64" i="19"/>
  <c r="H78" i="19"/>
  <c r="J57" i="19"/>
  <c r="J73" i="19"/>
  <c r="G56" i="19"/>
  <c r="J67" i="19"/>
  <c r="F83" i="19"/>
  <c r="G87" i="19"/>
  <c r="J58" i="19"/>
  <c r="F58" i="19"/>
  <c r="H72" i="19"/>
  <c r="J86" i="19"/>
  <c r="F65" i="19"/>
  <c r="G79" i="19"/>
  <c r="H58" i="19"/>
  <c r="J78" i="19"/>
  <c r="J71" i="19"/>
  <c r="I86" i="19"/>
  <c r="J75" i="19"/>
  <c r="I70" i="19"/>
  <c r="I54" i="19"/>
  <c r="I83" i="19"/>
  <c r="F77" i="19"/>
  <c r="I69" i="19"/>
  <c r="J62" i="19"/>
  <c r="H85" i="19"/>
  <c r="G80" i="19"/>
  <c r="F75" i="19"/>
  <c r="H69" i="19"/>
  <c r="G64" i="19"/>
  <c r="F59" i="19"/>
  <c r="H53" i="19"/>
  <c r="F76" i="19"/>
  <c r="I68" i="19"/>
  <c r="G54" i="19"/>
  <c r="J82" i="19"/>
  <c r="H68" i="19"/>
  <c r="J61" i="19"/>
  <c r="F54" i="19"/>
  <c r="G83" i="19"/>
  <c r="I75" i="19"/>
  <c r="F69" i="19"/>
  <c r="I61" i="19"/>
  <c r="J54" i="19"/>
  <c r="J53" i="19"/>
  <c r="G71" i="19"/>
  <c r="G66" i="19"/>
  <c r="F62" i="19"/>
  <c r="I81" i="19"/>
  <c r="J79" i="19"/>
  <c r="I74" i="19"/>
  <c r="J63" i="19"/>
  <c r="I58" i="19"/>
  <c r="J52" i="19"/>
  <c r="F82" i="19"/>
  <c r="G75" i="19"/>
  <c r="I67" i="19"/>
  <c r="F61" i="19"/>
  <c r="I88" i="19"/>
  <c r="G74" i="19"/>
  <c r="H67" i="19"/>
  <c r="J60" i="19"/>
  <c r="G53" i="19"/>
  <c r="H82" i="19"/>
  <c r="F68" i="19"/>
  <c r="I60" i="19"/>
  <c r="H70" i="19"/>
  <c r="H86" i="19"/>
  <c r="H60" i="19"/>
  <c r="I65" i="19"/>
  <c r="Q33" i="19"/>
  <c r="O33" i="19" s="1"/>
  <c r="G84" i="19"/>
  <c r="F79" i="19"/>
  <c r="H73" i="19"/>
  <c r="G68" i="19"/>
  <c r="F63" i="19"/>
  <c r="H57" i="19"/>
  <c r="J88" i="19"/>
  <c r="G81" i="19"/>
  <c r="H74" i="19"/>
  <c r="F60" i="19"/>
  <c r="I87" i="19"/>
  <c r="F81" i="19"/>
  <c r="I73" i="19"/>
  <c r="J66" i="19"/>
  <c r="H88" i="19"/>
  <c r="J81" i="19"/>
  <c r="F74" i="19"/>
  <c r="G67" i="19"/>
  <c r="I59" i="19"/>
  <c r="F53" i="19"/>
  <c r="J69" i="19"/>
  <c r="J85" i="19"/>
  <c r="I53" i="19"/>
  <c r="I64" i="19"/>
  <c r="F87" i="19"/>
  <c r="H81" i="19"/>
  <c r="G76" i="19"/>
  <c r="F71" i="19"/>
  <c r="H65" i="19"/>
  <c r="G60" i="19"/>
  <c r="F55" i="19"/>
  <c r="I84" i="19"/>
  <c r="G70" i="19"/>
  <c r="H63" i="19"/>
  <c r="J56" i="19"/>
  <c r="H84" i="19"/>
  <c r="J77" i="19"/>
  <c r="F70" i="19"/>
  <c r="G63" i="19"/>
  <c r="I55" i="19"/>
  <c r="F85" i="19"/>
  <c r="I77" i="19"/>
  <c r="J70" i="19"/>
  <c r="H56" i="19"/>
  <c r="J84" i="19"/>
  <c r="F56" i="19"/>
  <c r="F73" i="19"/>
  <c r="H76" i="19"/>
  <c r="H52" i="19"/>
  <c r="J68" i="19"/>
  <c r="I79" i="19"/>
  <c r="H127" i="19"/>
  <c r="I112" i="19"/>
  <c r="J108" i="19"/>
  <c r="G104" i="19"/>
  <c r="F126" i="19"/>
  <c r="H113" i="19"/>
  <c r="G107" i="19"/>
  <c r="J100" i="19"/>
  <c r="J96" i="19"/>
  <c r="G115" i="19"/>
  <c r="J107" i="19"/>
  <c r="J127" i="19"/>
  <c r="H115" i="19"/>
  <c r="H121" i="19"/>
  <c r="H128" i="19"/>
  <c r="H112" i="19"/>
  <c r="H120" i="19"/>
  <c r="F128" i="19"/>
  <c r="G114" i="19"/>
  <c r="J105" i="19"/>
  <c r="J99" i="19"/>
  <c r="I121" i="19"/>
  <c r="F110" i="19"/>
  <c r="I101" i="19"/>
  <c r="F97" i="19"/>
  <c r="G122" i="19"/>
  <c r="H105" i="19"/>
  <c r="F102" i="19"/>
  <c r="F124" i="19"/>
  <c r="F109" i="19"/>
  <c r="I104" i="19"/>
  <c r="I98" i="19"/>
  <c r="I118" i="19"/>
  <c r="H124" i="19"/>
  <c r="I130" i="19"/>
  <c r="J118" i="19"/>
  <c r="F132" i="19"/>
  <c r="J115" i="19"/>
  <c r="G124" i="19"/>
  <c r="H132" i="19"/>
  <c r="I109" i="19"/>
  <c r="H102" i="19"/>
  <c r="G120" i="19"/>
  <c r="G106" i="19"/>
  <c r="G131" i="19"/>
  <c r="G109" i="19"/>
  <c r="J98" i="19"/>
  <c r="F112" i="19"/>
  <c r="G119" i="19"/>
  <c r="F125" i="19"/>
  <c r="I132" i="19"/>
  <c r="H119" i="19"/>
  <c r="I126" i="19"/>
  <c r="J132" i="19"/>
  <c r="F117" i="19"/>
  <c r="I107" i="19"/>
  <c r="I113" i="19"/>
  <c r="H109" i="19"/>
  <c r="I105" i="19"/>
  <c r="G100" i="19"/>
  <c r="G96" i="19"/>
  <c r="G130" i="19"/>
  <c r="I115" i="19"/>
  <c r="I108" i="19"/>
  <c r="J104" i="19"/>
  <c r="H101" i="19"/>
  <c r="F98" i="19"/>
  <c r="I117" i="19"/>
  <c r="H108" i="19"/>
  <c r="G103" i="19"/>
  <c r="H97" i="19"/>
  <c r="H126" i="19"/>
  <c r="F114" i="19"/>
  <c r="F120" i="19"/>
  <c r="G127" i="19"/>
  <c r="H118" i="19"/>
  <c r="I125" i="19"/>
  <c r="H106" i="19"/>
  <c r="F101" i="19"/>
  <c r="I128" i="19"/>
  <c r="I99" i="19"/>
  <c r="G129" i="19"/>
  <c r="F104" i="19"/>
  <c r="I97" i="19"/>
  <c r="G116" i="19"/>
  <c r="F111" i="19"/>
  <c r="I102" i="19"/>
  <c r="G121" i="19"/>
  <c r="F127" i="19"/>
  <c r="J114" i="19"/>
  <c r="J120" i="19"/>
  <c r="G132" i="19"/>
  <c r="F119" i="19"/>
  <c r="I127" i="19"/>
  <c r="H100" i="19"/>
  <c r="J103" i="19"/>
  <c r="J112" i="19"/>
  <c r="J121" i="19"/>
  <c r="H116" i="19"/>
  <c r="F130" i="19"/>
  <c r="G125" i="19"/>
  <c r="J101" i="19"/>
  <c r="F105" i="19"/>
  <c r="G110" i="19"/>
  <c r="G108" i="19"/>
  <c r="G118" i="19"/>
  <c r="H129" i="19"/>
  <c r="J123" i="19"/>
  <c r="J117" i="19"/>
  <c r="J111" i="19"/>
  <c r="J129" i="19"/>
  <c r="I106" i="19"/>
  <c r="G101" i="19"/>
  <c r="I96" i="19"/>
  <c r="I120" i="19"/>
  <c r="J125" i="19"/>
  <c r="I131" i="19"/>
  <c r="F118" i="19"/>
  <c r="H123" i="19"/>
  <c r="J130" i="19"/>
  <c r="F113" i="19"/>
  <c r="J119" i="19"/>
  <c r="G126" i="19"/>
  <c r="A5" i="92"/>
  <c r="F34" i="19" l="1"/>
  <c r="J8" i="19"/>
  <c r="F40" i="19"/>
  <c r="H22" i="19"/>
  <c r="Q21" i="19"/>
  <c r="O21" i="19" s="1"/>
  <c r="F8" i="19"/>
  <c r="Q16" i="19"/>
  <c r="O16" i="19" s="1"/>
  <c r="D174" i="19"/>
  <c r="D144" i="19"/>
  <c r="D211" i="19"/>
  <c r="D195" i="19"/>
  <c r="D219" i="19"/>
  <c r="D151" i="19"/>
  <c r="D200" i="19"/>
  <c r="D216" i="19"/>
  <c r="I18" i="19"/>
  <c r="G39" i="19"/>
  <c r="I34" i="19"/>
  <c r="G34" i="19"/>
  <c r="F11" i="19"/>
  <c r="H18" i="19"/>
  <c r="G9" i="19"/>
  <c r="G10" i="19"/>
  <c r="H36" i="19"/>
  <c r="I14" i="19"/>
  <c r="F17" i="19"/>
  <c r="J37" i="19"/>
  <c r="J17" i="19"/>
  <c r="H7" i="19"/>
  <c r="J39" i="19"/>
  <c r="F42" i="19"/>
  <c r="J21" i="19"/>
  <c r="J13" i="19"/>
  <c r="H33" i="19"/>
  <c r="F26" i="19"/>
  <c r="F18" i="19"/>
  <c r="D167" i="19"/>
  <c r="J177" i="19"/>
  <c r="D122" i="19"/>
  <c r="H15" i="19"/>
  <c r="D72" i="19"/>
  <c r="Q13" i="19"/>
  <c r="O13" i="19" s="1"/>
  <c r="H25" i="19"/>
  <c r="D80" i="19"/>
  <c r="J24" i="19"/>
  <c r="H28" i="19"/>
  <c r="Q28" i="19"/>
  <c r="O28" i="19" s="1"/>
  <c r="J33" i="19"/>
  <c r="I22" i="19"/>
  <c r="F32" i="19"/>
  <c r="I25" i="19"/>
  <c r="I30" i="19"/>
  <c r="I27" i="19"/>
  <c r="G13" i="19"/>
  <c r="H9" i="19"/>
  <c r="J42" i="19"/>
  <c r="F19" i="19"/>
  <c r="Q34" i="19"/>
  <c r="O34" i="19" s="1"/>
  <c r="F27" i="19"/>
  <c r="G8" i="19"/>
  <c r="H42" i="19"/>
  <c r="K177" i="19"/>
  <c r="K221" i="19"/>
  <c r="G23" i="19"/>
  <c r="G16" i="19"/>
  <c r="Q18" i="19"/>
  <c r="O18" i="19" s="1"/>
  <c r="Q32" i="19"/>
  <c r="O32" i="19" s="1"/>
  <c r="Q29" i="19"/>
  <c r="O29" i="19" s="1"/>
  <c r="Q19" i="19"/>
  <c r="O19" i="19" s="1"/>
  <c r="Q9" i="19"/>
  <c r="O9" i="19" s="1"/>
  <c r="Q8" i="19"/>
  <c r="O8" i="19" s="1"/>
  <c r="Q30" i="19"/>
  <c r="O30" i="19" s="1"/>
  <c r="Q11" i="19"/>
  <c r="O11" i="19" s="1"/>
  <c r="Q40" i="19"/>
  <c r="O40" i="19" s="1"/>
  <c r="Q22" i="19"/>
  <c r="O22" i="19" s="1"/>
  <c r="Q42" i="19"/>
  <c r="O42" i="19" s="1"/>
  <c r="Q10" i="19"/>
  <c r="O10" i="19" s="1"/>
  <c r="Q31" i="19"/>
  <c r="O31" i="19" s="1"/>
  <c r="Q25" i="19"/>
  <c r="O25" i="19" s="1"/>
  <c r="Q20" i="19"/>
  <c r="O20" i="19" s="1"/>
  <c r="Q36" i="19"/>
  <c r="O36" i="19" s="1"/>
  <c r="Q12" i="19"/>
  <c r="O12" i="19" s="1"/>
  <c r="Q27" i="19"/>
  <c r="O27" i="19" s="1"/>
  <c r="Q26" i="19"/>
  <c r="O26" i="19" s="1"/>
  <c r="Q7" i="19"/>
  <c r="O7" i="19" s="1"/>
  <c r="Q38" i="19"/>
  <c r="O38" i="19" s="1"/>
  <c r="Q14" i="19"/>
  <c r="O14" i="19" s="1"/>
  <c r="Q43" i="19"/>
  <c r="O43" i="19" s="1"/>
  <c r="Q23" i="19"/>
  <c r="O23" i="19" s="1"/>
  <c r="Q37" i="19"/>
  <c r="O37" i="19" s="1"/>
  <c r="Q35" i="19"/>
  <c r="O35" i="19" s="1"/>
  <c r="Q41" i="19"/>
  <c r="O41" i="19" s="1"/>
  <c r="Q15" i="19"/>
  <c r="O15" i="19" s="1"/>
  <c r="Q17" i="19"/>
  <c r="O17" i="19" s="1"/>
  <c r="Q24" i="19"/>
  <c r="O24" i="19" s="1"/>
  <c r="F7" i="19"/>
  <c r="D191" i="19"/>
  <c r="D141" i="19"/>
  <c r="D161" i="19"/>
  <c r="G221" i="19"/>
  <c r="D194" i="19"/>
  <c r="D210" i="19"/>
  <c r="D152" i="19"/>
  <c r="D168" i="19"/>
  <c r="H221" i="19"/>
  <c r="D197" i="19"/>
  <c r="D213" i="19"/>
  <c r="D143" i="19"/>
  <c r="D170" i="19"/>
  <c r="I177" i="19"/>
  <c r="D203" i="19"/>
  <c r="D146" i="19"/>
  <c r="H177" i="19"/>
  <c r="D155" i="19"/>
  <c r="D171" i="19"/>
  <c r="I221" i="19"/>
  <c r="D188" i="19"/>
  <c r="D204" i="19"/>
  <c r="D220" i="19"/>
  <c r="D149" i="19"/>
  <c r="D165" i="19"/>
  <c r="D198" i="19"/>
  <c r="D214" i="19"/>
  <c r="D156" i="19"/>
  <c r="D172" i="19"/>
  <c r="D185" i="19"/>
  <c r="D201" i="19"/>
  <c r="D217" i="19"/>
  <c r="G177" i="19"/>
  <c r="D154" i="19"/>
  <c r="D187" i="19"/>
  <c r="D166" i="19"/>
  <c r="D142" i="19"/>
  <c r="D159" i="19"/>
  <c r="D175" i="19"/>
  <c r="D192" i="19"/>
  <c r="D208" i="19"/>
  <c r="D153" i="19"/>
  <c r="D169" i="19"/>
  <c r="D186" i="19"/>
  <c r="D202" i="19"/>
  <c r="D218" i="19"/>
  <c r="D160" i="19"/>
  <c r="D176" i="19"/>
  <c r="D189" i="19"/>
  <c r="D205" i="19"/>
  <c r="D215" i="19"/>
  <c r="D162" i="19"/>
  <c r="D207" i="19"/>
  <c r="D145" i="19"/>
  <c r="J221" i="19"/>
  <c r="D150" i="19"/>
  <c r="D147" i="19"/>
  <c r="D163" i="19"/>
  <c r="D196" i="19"/>
  <c r="D212" i="19"/>
  <c r="D157" i="19"/>
  <c r="D173" i="19"/>
  <c r="D190" i="19"/>
  <c r="D206" i="19"/>
  <c r="D148" i="19"/>
  <c r="D164" i="19"/>
  <c r="D193" i="19"/>
  <c r="D209" i="19"/>
  <c r="D199" i="19"/>
  <c r="G25" i="19"/>
  <c r="I32" i="19"/>
  <c r="F10" i="19"/>
  <c r="G31" i="19"/>
  <c r="I8" i="19"/>
  <c r="H43" i="19"/>
  <c r="F36" i="19"/>
  <c r="H29" i="19"/>
  <c r="I15" i="19"/>
  <c r="G30" i="19"/>
  <c r="J18" i="19"/>
  <c r="G26" i="19"/>
  <c r="I16" i="19"/>
  <c r="H40" i="19"/>
  <c r="I38" i="19"/>
  <c r="J30" i="19"/>
  <c r="J41" i="19"/>
  <c r="G42" i="19"/>
  <c r="F38" i="19"/>
  <c r="J12" i="19"/>
  <c r="H26" i="19"/>
  <c r="H38" i="19"/>
  <c r="G20" i="19"/>
  <c r="F33" i="19"/>
  <c r="G41" i="19"/>
  <c r="J29" i="19"/>
  <c r="F41" i="19"/>
  <c r="I35" i="19"/>
  <c r="H35" i="19"/>
  <c r="F43" i="19"/>
  <c r="F22" i="19"/>
  <c r="I21" i="19"/>
  <c r="I31" i="19"/>
  <c r="H31" i="19"/>
  <c r="H11" i="19"/>
  <c r="J32" i="19"/>
  <c r="G15" i="19"/>
  <c r="J40" i="19"/>
  <c r="I42" i="19"/>
  <c r="G36" i="19"/>
  <c r="F23" i="19"/>
  <c r="J15" i="19"/>
  <c r="I43" i="19"/>
  <c r="I36" i="19"/>
  <c r="J16" i="19"/>
  <c r="H24" i="19"/>
  <c r="I9" i="19"/>
  <c r="H13" i="19"/>
  <c r="H27" i="19"/>
  <c r="J22" i="19"/>
  <c r="G12" i="19"/>
  <c r="H17" i="19"/>
  <c r="G7" i="19"/>
  <c r="F35" i="19"/>
  <c r="H30" i="19"/>
  <c r="G32" i="19"/>
  <c r="I37" i="19"/>
  <c r="I11" i="19"/>
  <c r="G40" i="19"/>
  <c r="H34" i="19"/>
  <c r="J27" i="19"/>
  <c r="I17" i="19"/>
  <c r="G37" i="19"/>
  <c r="H14" i="19"/>
  <c r="F28" i="19"/>
  <c r="I10" i="19"/>
  <c r="H39" i="19"/>
  <c r="H20" i="19"/>
  <c r="F29" i="19"/>
  <c r="F15" i="19"/>
  <c r="J43" i="19"/>
  <c r="J7" i="19"/>
  <c r="I29" i="19"/>
  <c r="H23" i="19"/>
  <c r="H8" i="19"/>
  <c r="I24" i="19"/>
  <c r="I41" i="19"/>
  <c r="J26" i="19"/>
  <c r="F13" i="19"/>
  <c r="G11" i="19"/>
  <c r="F12" i="19"/>
  <c r="J10" i="19"/>
  <c r="G27" i="19"/>
  <c r="J14" i="19"/>
  <c r="I12" i="19"/>
  <c r="H32" i="19"/>
  <c r="J20" i="19"/>
  <c r="J31" i="19"/>
  <c r="I26" i="19"/>
  <c r="G43" i="19"/>
  <c r="H19" i="19"/>
  <c r="G14" i="19"/>
  <c r="I33" i="19"/>
  <c r="J23" i="19"/>
  <c r="J25" i="19"/>
  <c r="G18" i="19"/>
  <c r="J11" i="19"/>
  <c r="I39" i="19"/>
  <c r="I19" i="19"/>
  <c r="J36" i="19"/>
  <c r="I28" i="19"/>
  <c r="H12" i="19"/>
  <c r="I20" i="19"/>
  <c r="H37" i="19"/>
  <c r="G29" i="19"/>
  <c r="I13" i="19"/>
  <c r="J34" i="19"/>
  <c r="G21" i="19"/>
  <c r="J9" i="19"/>
  <c r="I23" i="19"/>
  <c r="G35" i="19"/>
  <c r="F20" i="19"/>
  <c r="J28" i="19"/>
  <c r="J38" i="19"/>
  <c r="F21" i="19"/>
  <c r="G17" i="19"/>
  <c r="G33" i="19"/>
  <c r="H16" i="19"/>
  <c r="J19" i="19"/>
  <c r="G28" i="19"/>
  <c r="H21" i="19"/>
  <c r="I40" i="19"/>
  <c r="I7" i="19"/>
  <c r="H10" i="19"/>
  <c r="F39" i="19"/>
  <c r="J35" i="19"/>
  <c r="G24" i="19"/>
  <c r="D113" i="19"/>
  <c r="AA29" i="19"/>
  <c r="AA18" i="19"/>
  <c r="D110" i="19"/>
  <c r="D184" i="19"/>
  <c r="D221" i="19" s="1"/>
  <c r="F221" i="19"/>
  <c r="D140" i="19"/>
  <c r="D177" i="19" s="1"/>
  <c r="F177" i="19"/>
  <c r="D126" i="19"/>
  <c r="D131" i="19"/>
  <c r="D105" i="19"/>
  <c r="D78" i="19"/>
  <c r="D62" i="19"/>
  <c r="D57" i="19"/>
  <c r="D66" i="19"/>
  <c r="D74" i="19"/>
  <c r="D117" i="19"/>
  <c r="D58" i="19"/>
  <c r="D121" i="19"/>
  <c r="D112" i="19"/>
  <c r="D118" i="19"/>
  <c r="D132" i="19"/>
  <c r="D88" i="19"/>
  <c r="D87" i="19"/>
  <c r="D103" i="19"/>
  <c r="D106" i="19"/>
  <c r="D71" i="19"/>
  <c r="D111" i="19"/>
  <c r="D98" i="19"/>
  <c r="D127" i="19"/>
  <c r="D124" i="19"/>
  <c r="D65" i="19"/>
  <c r="K89" i="19"/>
  <c r="D53" i="19"/>
  <c r="G89" i="19"/>
  <c r="D81" i="19"/>
  <c r="D56" i="19"/>
  <c r="D85" i="19"/>
  <c r="D60" i="19"/>
  <c r="D55" i="19"/>
  <c r="D73" i="19"/>
  <c r="D77" i="19"/>
  <c r="I89" i="19"/>
  <c r="D79" i="19"/>
  <c r="D84" i="19"/>
  <c r="H89" i="19"/>
  <c r="J89" i="19"/>
  <c r="D68" i="19"/>
  <c r="D116" i="19"/>
  <c r="G19" i="19"/>
  <c r="D64" i="19"/>
  <c r="D128" i="19"/>
  <c r="G22" i="19"/>
  <c r="D67" i="19"/>
  <c r="H41" i="19"/>
  <c r="D86" i="19"/>
  <c r="D82" i="19"/>
  <c r="F37" i="19"/>
  <c r="D69" i="19"/>
  <c r="F24" i="19"/>
  <c r="D120" i="19"/>
  <c r="D104" i="19"/>
  <c r="D75" i="19"/>
  <c r="F30" i="19"/>
  <c r="D119" i="19"/>
  <c r="D102" i="19"/>
  <c r="G38" i="19"/>
  <c r="D83" i="19"/>
  <c r="D115" i="19"/>
  <c r="F25" i="19"/>
  <c r="D70" i="19"/>
  <c r="D54" i="19"/>
  <c r="F9" i="19"/>
  <c r="F31" i="19"/>
  <c r="D76" i="19"/>
  <c r="D123" i="19"/>
  <c r="D61" i="19"/>
  <c r="F16" i="19"/>
  <c r="D114" i="19"/>
  <c r="D109" i="19"/>
  <c r="D107" i="19"/>
  <c r="F14" i="19"/>
  <c r="D59" i="19"/>
  <c r="D63" i="19"/>
  <c r="D125" i="19"/>
  <c r="D100" i="19"/>
  <c r="H133" i="19"/>
  <c r="D129" i="19"/>
  <c r="D130" i="19"/>
  <c r="F133" i="19"/>
  <c r="D99" i="19"/>
  <c r="D108" i="19"/>
  <c r="I133" i="19"/>
  <c r="D96" i="19"/>
  <c r="J133" i="19"/>
  <c r="G133" i="19"/>
  <c r="D101" i="19"/>
  <c r="D97" i="19"/>
  <c r="K133" i="19"/>
  <c r="F89" i="19"/>
  <c r="D52" i="19"/>
  <c r="D10" i="19" l="1"/>
  <c r="D18" i="19"/>
  <c r="D22" i="19"/>
  <c r="A32" i="92"/>
  <c r="A33" i="92" s="1"/>
  <c r="D24" i="19"/>
  <c r="D38" i="19"/>
  <c r="O44" i="19"/>
  <c r="D14" i="19"/>
  <c r="D25" i="19"/>
  <c r="Q44" i="19"/>
  <c r="D11" i="19"/>
  <c r="D32" i="19"/>
  <c r="J44" i="19"/>
  <c r="D30" i="19"/>
  <c r="D20" i="19"/>
  <c r="D26" i="19"/>
  <c r="I44" i="19"/>
  <c r="D8" i="19"/>
  <c r="D39" i="19"/>
  <c r="D15" i="19"/>
  <c r="D42" i="19"/>
  <c r="D36" i="19"/>
  <c r="D16" i="19"/>
  <c r="D31" i="19"/>
  <c r="D9" i="19"/>
  <c r="D37" i="19"/>
  <c r="D27" i="19"/>
  <c r="D21" i="19"/>
  <c r="D17" i="19"/>
  <c r="D34" i="19"/>
  <c r="D29" i="19"/>
  <c r="D28" i="19"/>
  <c r="D13" i="19"/>
  <c r="D43" i="19"/>
  <c r="D40" i="19"/>
  <c r="D23" i="19"/>
  <c r="D35" i="19"/>
  <c r="D12" i="19"/>
  <c r="D33" i="19"/>
  <c r="N62" i="92"/>
  <c r="O62" i="92" s="1"/>
  <c r="N52" i="92"/>
  <c r="O52" i="92" s="1"/>
  <c r="N50" i="92"/>
  <c r="O50" i="92" s="1"/>
  <c r="N61" i="92"/>
  <c r="O61" i="92" s="1"/>
  <c r="G18" i="92"/>
  <c r="L53" i="92"/>
  <c r="M53" i="92" s="1"/>
  <c r="L20" i="92"/>
  <c r="M20" i="92" s="1"/>
  <c r="L40" i="92"/>
  <c r="M40" i="92" s="1"/>
  <c r="G8" i="92"/>
  <c r="N21" i="92"/>
  <c r="O21" i="92" s="1"/>
  <c r="L30" i="92"/>
  <c r="M30" i="92" s="1"/>
  <c r="N28" i="92"/>
  <c r="O28" i="92" s="1"/>
  <c r="N38" i="92"/>
  <c r="O38" i="92" s="1"/>
  <c r="L50" i="92"/>
  <c r="M50" i="92" s="1"/>
  <c r="L70" i="92"/>
  <c r="M70" i="92" s="1"/>
  <c r="G16" i="92"/>
  <c r="G17" i="92"/>
  <c r="G20" i="92"/>
  <c r="N51" i="92"/>
  <c r="O51" i="92" s="1"/>
  <c r="L39" i="92"/>
  <c r="M39" i="92" s="1"/>
  <c r="L60" i="92"/>
  <c r="M60" i="92" s="1"/>
  <c r="N32" i="92"/>
  <c r="O32" i="92" s="1"/>
  <c r="N68" i="92"/>
  <c r="O68" i="92" s="1"/>
  <c r="L69" i="92"/>
  <c r="M69" i="92" s="1"/>
  <c r="L67" i="92"/>
  <c r="M67" i="92" s="1"/>
  <c r="N30" i="92"/>
  <c r="O30" i="92" s="1"/>
  <c r="L58" i="92"/>
  <c r="M58" i="92" s="1"/>
  <c r="L37" i="92"/>
  <c r="M37" i="92" s="1"/>
  <c r="N60" i="92"/>
  <c r="O60" i="92" s="1"/>
  <c r="L49" i="92"/>
  <c r="M49" i="92" s="1"/>
  <c r="L28" i="92"/>
  <c r="M28" i="92" s="1"/>
  <c r="G6" i="92"/>
  <c r="L21" i="92"/>
  <c r="M21" i="92" s="1"/>
  <c r="L59" i="92"/>
  <c r="M59" i="92" s="1"/>
  <c r="L68" i="92"/>
  <c r="M68" i="92" s="1"/>
  <c r="L61" i="92"/>
  <c r="M61" i="92" s="1"/>
  <c r="N22" i="92"/>
  <c r="O22" i="92" s="1"/>
  <c r="N58" i="92"/>
  <c r="O58" i="92" s="1"/>
  <c r="N69" i="92"/>
  <c r="O69" i="92" s="1"/>
  <c r="D89" i="19"/>
  <c r="L32" i="92"/>
  <c r="M32" i="92" s="1"/>
  <c r="G9" i="92"/>
  <c r="L19" i="92"/>
  <c r="M19" i="92" s="1"/>
  <c r="N37" i="92"/>
  <c r="O37" i="92" s="1"/>
  <c r="G15" i="92"/>
  <c r="L51" i="92"/>
  <c r="M51" i="92" s="1"/>
  <c r="N29" i="92"/>
  <c r="O29" i="92" s="1"/>
  <c r="L29" i="92"/>
  <c r="M29" i="92" s="1"/>
  <c r="L38" i="92"/>
  <c r="M38" i="92" s="1"/>
  <c r="L31" i="92"/>
  <c r="M31" i="92" s="1"/>
  <c r="L62" i="92"/>
  <c r="M62" i="92" s="1"/>
  <c r="L41" i="92"/>
  <c r="M41" i="92" s="1"/>
  <c r="N40" i="92"/>
  <c r="O40" i="92" s="1"/>
  <c r="N67" i="92"/>
  <c r="O67" i="92" s="1"/>
  <c r="L22" i="92"/>
  <c r="M22" i="92" s="1"/>
  <c r="G11" i="92"/>
  <c r="N23" i="92"/>
  <c r="O23" i="92" s="1"/>
  <c r="N59" i="92"/>
  <c r="O59" i="92" s="1"/>
  <c r="N53" i="92"/>
  <c r="O53" i="92" s="1"/>
  <c r="N39" i="92"/>
  <c r="O39" i="92" s="1"/>
  <c r="N20" i="92"/>
  <c r="O20" i="92" s="1"/>
  <c r="L71" i="92"/>
  <c r="M71" i="92" s="1"/>
  <c r="N31" i="92"/>
  <c r="O31" i="92" s="1"/>
  <c r="N70" i="92"/>
  <c r="O70" i="92" s="1"/>
  <c r="L23" i="92"/>
  <c r="M23" i="92" s="1"/>
  <c r="G7" i="92"/>
  <c r="L52" i="92"/>
  <c r="M52" i="92" s="1"/>
  <c r="H44" i="19"/>
  <c r="D41" i="19"/>
  <c r="G44" i="19"/>
  <c r="D19" i="19"/>
  <c r="G10" i="92"/>
  <c r="N41" i="92"/>
  <c r="O41" i="92" s="1"/>
  <c r="N19" i="92"/>
  <c r="O19" i="92" s="1"/>
  <c r="N71" i="92"/>
  <c r="O71" i="92" s="1"/>
  <c r="D133" i="19"/>
  <c r="N49" i="92"/>
  <c r="O49" i="92" s="1"/>
  <c r="G19" i="92"/>
  <c r="D7" i="19"/>
  <c r="F44" i="19"/>
  <c r="A23" i="92" l="1"/>
  <c r="J10" i="92"/>
  <c r="H15" i="92"/>
  <c r="H18" i="92"/>
  <c r="H6" i="92"/>
  <c r="H9" i="92"/>
  <c r="H17" i="92"/>
  <c r="H16" i="92"/>
  <c r="H19" i="92"/>
  <c r="H8" i="92"/>
  <c r="H7" i="92"/>
  <c r="H11" i="92"/>
  <c r="H20" i="92"/>
  <c r="A22" i="92"/>
  <c r="J9" i="92"/>
  <c r="H10" i="92"/>
  <c r="D44" i="19"/>
  <c r="J11" i="92" l="1"/>
  <c r="J12" i="92" s="1"/>
  <c r="J6" i="92" s="1"/>
  <c r="A24" i="92"/>
  <c r="A25" i="92" s="1"/>
  <c r="B25" i="92" s="1"/>
  <c r="J7" i="92"/>
</calcChain>
</file>

<file path=xl/sharedStrings.xml><?xml version="1.0" encoding="utf-8"?>
<sst xmlns="http://schemas.openxmlformats.org/spreadsheetml/2006/main" count="44264" uniqueCount="11886">
  <si>
    <t>Naam</t>
  </si>
  <si>
    <t>Scenario</t>
  </si>
  <si>
    <t>Faal
Oorzaak
"Failure Cause"</t>
  </si>
  <si>
    <t>Faal
Gevolg
"Effect"</t>
  </si>
  <si>
    <t>Huidige leeftijd
[Jr]</t>
  </si>
  <si>
    <t>0-20%</t>
  </si>
  <si>
    <t>21-40%</t>
  </si>
  <si>
    <t>41-60%</t>
  </si>
  <si>
    <t>61-80%</t>
  </si>
  <si>
    <t>81-100%</t>
  </si>
  <si>
    <t>Effect
voor maat-
regel
VGM</t>
  </si>
  <si>
    <t xml:space="preserve">INSPECTIE (IN)
"as good as old" 
Toestandsbepaling (inspecteren, testen, meten, …) </t>
  </si>
  <si>
    <t>Standard Verzorgend Onderhoud (SVO)</t>
  </si>
  <si>
    <t>STANDAARD VERZORGEND ONDERHOUD (SVO)
"Operational cost"
[kEuro]</t>
  </si>
  <si>
    <t>REVISEREND (REV)
X% maal "as good as new" 
Voortijdige toestandsverbetering (vervangen, renoveren, …)</t>
  </si>
  <si>
    <t>REVISEREND (REV)
"Operational cost"
[kEuro]</t>
  </si>
  <si>
    <t>VGM</t>
  </si>
  <si>
    <t>CM</t>
  </si>
  <si>
    <t>PM</t>
  </si>
  <si>
    <t>Effect</t>
  </si>
  <si>
    <t>Huidig</t>
  </si>
  <si>
    <t>Optimum</t>
  </si>
  <si>
    <t>Overall keuze</t>
  </si>
  <si>
    <t>Keuze exclusief VGM</t>
  </si>
  <si>
    <t>Keuze VGM</t>
  </si>
  <si>
    <t>Risico's voor</t>
  </si>
  <si>
    <t>Kans</t>
  </si>
  <si>
    <t>Ernst</t>
  </si>
  <si>
    <t>Aantal</t>
  </si>
  <si>
    <t>Kode</t>
  </si>
  <si>
    <t>Kode10</t>
  </si>
  <si>
    <t>Kode30</t>
  </si>
  <si>
    <t>Kode50</t>
  </si>
  <si>
    <t>Kode70</t>
  </si>
  <si>
    <t>Kode90</t>
  </si>
  <si>
    <t>00</t>
  </si>
  <si>
    <t>Waar / Onwaar</t>
  </si>
  <si>
    <t>Code</t>
  </si>
  <si>
    <t>Voor / na / actueel</t>
  </si>
  <si>
    <t>Totaal</t>
  </si>
  <si>
    <t xml:space="preserve">CM </t>
  </si>
  <si>
    <t xml:space="preserve">PM </t>
  </si>
  <si>
    <t xml:space="preserve">Huidig </t>
  </si>
  <si>
    <t>TaskDuration</t>
  </si>
  <si>
    <t>Faal gevolg</t>
  </si>
  <si>
    <t>0-20%
schutten</t>
  </si>
  <si>
    <t>21-40%
schutten</t>
  </si>
  <si>
    <t>41-60%
schutten</t>
  </si>
  <si>
    <t>61-80%
schutten</t>
  </si>
  <si>
    <t>81-100%
schutten</t>
  </si>
  <si>
    <t>0-20%
spuien</t>
  </si>
  <si>
    <t>21-40%
spuien</t>
  </si>
  <si>
    <t>41-60%
spuien</t>
  </si>
  <si>
    <t>61-80%
spuien</t>
  </si>
  <si>
    <t>81-100%
spuien</t>
  </si>
  <si>
    <t>0-20%
keren</t>
  </si>
  <si>
    <t>21-40%
keren</t>
  </si>
  <si>
    <t>41-60%
keren</t>
  </si>
  <si>
    <t>61-80%
keren</t>
  </si>
  <si>
    <t>81-100%
keren</t>
  </si>
  <si>
    <t>0-20%
kruisen</t>
  </si>
  <si>
    <t>21-40%
kruisen</t>
  </si>
  <si>
    <t>41-60%
kruisen</t>
  </si>
  <si>
    <t>61-80%
kruisen</t>
  </si>
  <si>
    <t>81-100%
kruisen</t>
  </si>
  <si>
    <t>0-20%
Ijsseloog</t>
  </si>
  <si>
    <t>21-40%
ijsseloog</t>
  </si>
  <si>
    <t>41-60%
ijsseloog</t>
  </si>
  <si>
    <t>61-80%
ijsseloog</t>
  </si>
  <si>
    <t>81-100%
ijsseloog</t>
  </si>
  <si>
    <t>Cause</t>
  </si>
  <si>
    <t>Inspectie
"Operational cost"</t>
  </si>
  <si>
    <t>CEnable</t>
  </si>
  <si>
    <t>IEnable</t>
  </si>
  <si>
    <t>PEnable</t>
  </si>
  <si>
    <t>RedundancyFactor</t>
  </si>
  <si>
    <t>VGM - Effect 5</t>
  </si>
  <si>
    <t>Secundaire functionaliteit</t>
  </si>
  <si>
    <t>VGM - Effect 1</t>
  </si>
  <si>
    <t>VGM - Effect 3</t>
  </si>
  <si>
    <t>Keren 0-20% functieverlies</t>
  </si>
  <si>
    <t>Schutten 0-20% functieverlies</t>
  </si>
  <si>
    <t>Elektro</t>
  </si>
  <si>
    <t>Civiel</t>
  </si>
  <si>
    <t>*0</t>
  </si>
  <si>
    <t>Keren 81-100% functieverlies</t>
  </si>
  <si>
    <t>Kruisen 81-100% functieverlies</t>
  </si>
  <si>
    <t>Schutten 81-100% functieverlies</t>
  </si>
  <si>
    <t>Spuien 81-100% functieverlies</t>
  </si>
  <si>
    <t>Spuien 0-20% functieverlies</t>
  </si>
  <si>
    <t>Keren 41-60% functieverlies</t>
  </si>
  <si>
    <t>Spuien 41-60% functieverlies</t>
  </si>
  <si>
    <t>Kruisen 0-20% functieverlies</t>
  </si>
  <si>
    <t>Kruisen 41-60% functieverlies</t>
  </si>
  <si>
    <t>Schutten 41-60% functieverlies</t>
  </si>
  <si>
    <t>Spuien 21-40% functieverlies</t>
  </si>
  <si>
    <t>Keren 61-80% functieverlies</t>
  </si>
  <si>
    <t>Schutten 61-80% functieverlies</t>
  </si>
  <si>
    <t>Schutten 21-40% functieverlies</t>
  </si>
  <si>
    <t>VGM - Effect 2</t>
  </si>
  <si>
    <t>Keren 21-40% functieverlies</t>
  </si>
  <si>
    <t>Spuien 61-80% functieverlies</t>
  </si>
  <si>
    <t>Kruisen 21-40% functieverlies</t>
  </si>
  <si>
    <t>Kruisen 61-80% functieverlies</t>
  </si>
  <si>
    <t>VGM - Effect 4</t>
  </si>
  <si>
    <t>Planned</t>
  </si>
  <si>
    <t>VGM - Effect 6</t>
  </si>
  <si>
    <t xml:space="preserve">, </t>
  </si>
  <si>
    <t>ONB</t>
  </si>
  <si>
    <t>Inspectie</t>
  </si>
  <si>
    <t>Plannd</t>
  </si>
  <si>
    <t>RF</t>
  </si>
  <si>
    <t>Ijsseloog 0-20% functieverlies</t>
  </si>
  <si>
    <t>Ijsseloog 21-40% functieverlies</t>
  </si>
  <si>
    <t>Ijsseloog 41-60% functieverlies</t>
  </si>
  <si>
    <t>Ijsseloog 61-80% functieverlies</t>
  </si>
  <si>
    <t>Ijsseloog 81-100% functieverlies</t>
  </si>
  <si>
    <t xml:space="preserve">Schutten
</t>
  </si>
  <si>
    <t xml:space="preserve">Spuien
</t>
  </si>
  <si>
    <t xml:space="preserve">Keren
</t>
  </si>
  <si>
    <t xml:space="preserve">Kruisen
</t>
  </si>
  <si>
    <t>Combi cause en Effect</t>
  </si>
  <si>
    <t>Cause ID</t>
  </si>
  <si>
    <t>Inspectie
"Labor"</t>
  </si>
  <si>
    <t>Inspectie
"Spares"</t>
  </si>
  <si>
    <t>Inspectie
"Equipment"</t>
  </si>
  <si>
    <t>SVO
"Labor"</t>
  </si>
  <si>
    <t>SVO
"Spares"</t>
  </si>
  <si>
    <t>SVO
"Equipment"</t>
  </si>
  <si>
    <t>REV
"Labor"</t>
  </si>
  <si>
    <t>REV
"Spares"</t>
  </si>
  <si>
    <t>REV
"Equipment"</t>
  </si>
  <si>
    <t>*</t>
  </si>
  <si>
    <t>Causeeffectassignment</t>
  </si>
  <si>
    <t>Geen</t>
  </si>
  <si>
    <t>Algemeen</t>
  </si>
  <si>
    <t>*0
*0</t>
  </si>
  <si>
    <t>*4</t>
  </si>
  <si>
    <t>*1</t>
  </si>
  <si>
    <t>*5</t>
  </si>
  <si>
    <t>*25</t>
  </si>
  <si>
    <t>*10</t>
  </si>
  <si>
    <t>*2</t>
  </si>
  <si>
    <t>*12</t>
  </si>
  <si>
    <t>*20</t>
  </si>
  <si>
    <t>*
*</t>
  </si>
  <si>
    <t>INSPECTIE (IN)
"Inspectieduur"
[uur]</t>
  </si>
  <si>
    <t>INSPECTIE (IN)
"Inspectie Interval"
[Jaren]</t>
  </si>
  <si>
    <t>INSPECTIE (IN)
"Wettelijke taak?"
[ja / nee]</t>
  </si>
  <si>
    <t>INSPECTIE (IN)
"P-F interval"
[jaren]</t>
  </si>
  <si>
    <t>INSPECTIE (IN)
"Storingsvoorspellende grootheid"</t>
  </si>
  <si>
    <t xml:space="preserve">INSPECTIE (IN)
"Drempelwaarde"
</t>
  </si>
  <si>
    <t>STANDAARD VERZORGEND ONDERHOUD (SVO)
"Taakduur"
[uur]</t>
  </si>
  <si>
    <t>STANDAARD VERZORGEND ONDERHOUD (SVO)
"SVO Interval"
[Jaren]</t>
  </si>
  <si>
    <t>STANDAARD VERZORGEND ONDERHOUD (SVO)
"Wettelijke taak?"
[ja / nee]</t>
  </si>
  <si>
    <t>REVISEREND (REV)
"Taakduur"
[uur]</t>
  </si>
  <si>
    <t>REVISEREND (REV)
"Condition after repair"</t>
  </si>
  <si>
    <t>REVISEREND (REV)
"Revisie Interval"
[Jaren]</t>
  </si>
  <si>
    <t>REVISEREND (REV)
"Wettelijke taak?"
[ja / nee]</t>
  </si>
  <si>
    <t>Niet</t>
  </si>
  <si>
    <t>*168</t>
  </si>
  <si>
    <t>*8</t>
  </si>
  <si>
    <t>*30</t>
  </si>
  <si>
    <t>*16</t>
  </si>
  <si>
    <t>*1
*1</t>
  </si>
  <si>
    <t>*40</t>
  </si>
  <si>
    <t>*80</t>
  </si>
  <si>
    <t>*48</t>
  </si>
  <si>
    <t>*15</t>
  </si>
  <si>
    <t>*7</t>
  </si>
  <si>
    <t>*24</t>
  </si>
  <si>
    <t>*200</t>
  </si>
  <si>
    <t>Opmerking</t>
  </si>
  <si>
    <t>REVISEREND
Gepland moment van revisie
[Jaar]</t>
  </si>
  <si>
    <t>Cause (CM labor)</t>
  </si>
  <si>
    <t>Active time (CM labor)</t>
  </si>
  <si>
    <t>Labor (CM labor)</t>
  </si>
  <si>
    <t>Quantity (CM labor)</t>
  </si>
  <si>
    <t>Corrective callout cost
per keer</t>
  </si>
  <si>
    <t>Cost rate</t>
  </si>
  <si>
    <t>Total cost labor</t>
  </si>
  <si>
    <t>Total cost equpment</t>
  </si>
  <si>
    <t>Active time (CM equipment)</t>
  </si>
  <si>
    <t>Cause (CM equipment)</t>
  </si>
  <si>
    <t>equipment (CM equipment)</t>
  </si>
  <si>
    <t>Quantity (CM equipment)</t>
  </si>
  <si>
    <t>Unitcost</t>
  </si>
  <si>
    <t>Cause (CM spare)</t>
  </si>
  <si>
    <t>spare (CM spare)</t>
  </si>
  <si>
    <t>Quantity (CM spare)</t>
  </si>
  <si>
    <t>Active time (PM labor)</t>
  </si>
  <si>
    <t>Cause (PM labor)</t>
  </si>
  <si>
    <t>Labor (PM labor)</t>
  </si>
  <si>
    <t>Quantity (PM labor)</t>
  </si>
  <si>
    <t>Active time (PM equipment)</t>
  </si>
  <si>
    <t>Cause (PM equipment)</t>
  </si>
  <si>
    <t>equipment (PM equipment)</t>
  </si>
  <si>
    <t>Quantity (PM equipment)</t>
  </si>
  <si>
    <t>Cause (PM spare)</t>
  </si>
  <si>
    <t>spare (PM spare)</t>
  </si>
  <si>
    <t>Quantity (PM spare)</t>
  </si>
  <si>
    <t>Scheduled callout cost
per keer</t>
  </si>
  <si>
    <t>Subindex</t>
  </si>
  <si>
    <t>ALLE CAUSES
vanuit RCMScheduledTasks</t>
  </si>
  <si>
    <t>Total cost spare</t>
  </si>
  <si>
    <t>SUBINDEX
vanuit RCMScheduledTasks</t>
  </si>
  <si>
    <t>Optelsom labor, equipment en spare</t>
  </si>
  <si>
    <t>REV</t>
  </si>
  <si>
    <t>IN</t>
  </si>
  <si>
    <t>SVO</t>
  </si>
  <si>
    <t xml:space="preserve">Oorzaak Type
</t>
  </si>
  <si>
    <t>LCC/interval</t>
  </si>
  <si>
    <t>LCC/interval afronden naar beneden</t>
  </si>
  <si>
    <t>Aantal uitgevoerd IN</t>
  </si>
  <si>
    <t>Aantal uitgevoerde PM</t>
  </si>
  <si>
    <t>*6</t>
  </si>
  <si>
    <t>, Secundaire functionaliteit</t>
  </si>
  <si>
    <t>Totale stilstandtijd CM</t>
  </si>
  <si>
    <t>Totale stilstandtijd PM</t>
  </si>
  <si>
    <t>ITdt (stilstandtijd
 tgv IN)</t>
  </si>
  <si>
    <t>PTdt (stilstandtijd
 tgv PM)</t>
  </si>
  <si>
    <t>Aantal uitgevoerde IN</t>
  </si>
  <si>
    <t>Aantal keren falen (CW) bij CM</t>
  </si>
  <si>
    <t>Aantal keren falen (CW) bij PM</t>
  </si>
  <si>
    <t>Effect vóór maatregel 
"Schutten"</t>
  </si>
  <si>
    <t>Effect vóór maatregel 
"Spuien"</t>
  </si>
  <si>
    <t>Effect vóór maatregel 
"Keren"</t>
  </si>
  <si>
    <t>Effect vóór maatregel 
"Kruisen"</t>
  </si>
  <si>
    <t>Combinatie Effect assignment en RF factor</t>
  </si>
  <si>
    <t>Beheer objecten</t>
  </si>
  <si>
    <t>Gegevens tbv P-IHP</t>
  </si>
  <si>
    <t>Hoofdstuk 4</t>
  </si>
  <si>
    <t>Hoofdstuk 6</t>
  </si>
  <si>
    <t>Aantal faalwijzen</t>
  </si>
  <si>
    <t>Tabel 6-1 VGM prestaties - Scenario correctief onderhoud</t>
  </si>
  <si>
    <t>Risico's</t>
  </si>
  <si>
    <t>VGM klasse</t>
  </si>
  <si>
    <t>Aantal malen gevaarlijke VGM situaties</t>
  </si>
  <si>
    <t>Aantal malen daadwerkelijk optredende VGM incidenten</t>
  </si>
  <si>
    <t>VGM effect 1</t>
  </si>
  <si>
    <t>risico’s die leiden tot niet kunnen schutten;</t>
  </si>
  <si>
    <t>VGM effect 2</t>
  </si>
  <si>
    <t>risico’s die leiden tot niet kunnen spuien;</t>
  </si>
  <si>
    <t>VGM effect 3</t>
  </si>
  <si>
    <t>groen</t>
  </si>
  <si>
    <t>risico’s die leiden tot niet kunnen kruisen;</t>
  </si>
  <si>
    <t>VGM effect 4</t>
  </si>
  <si>
    <t>risico die leiden tot niet kunnen keren;</t>
  </si>
  <si>
    <t>VGM effect 5</t>
  </si>
  <si>
    <t>risico’s die leiden tot onveilige situaties of gevolgen voor het milieu (zie hiervoor verder in hoofdstuk 6).</t>
  </si>
  <si>
    <t>VGM effect 6</t>
  </si>
  <si>
    <t>Tabel 6-2 VGM prestaties - Scenario preventief onderhoud</t>
  </si>
  <si>
    <t>oranje</t>
  </si>
  <si>
    <t>keer falen waarbij sprake is van veroudering</t>
  </si>
  <si>
    <t>keer falen waarbij sprake is van willekeurig falen (waar onderhoud dus geen invloed op heeft);</t>
  </si>
  <si>
    <t>keer falen waarbij er geen gevolgen optreden</t>
  </si>
  <si>
    <t>rood</t>
  </si>
  <si>
    <t>rode risico’s onderkend;</t>
  </si>
  <si>
    <t>oranje risico’s onderkend</t>
  </si>
  <si>
    <t>groene risico’s onderkend.</t>
  </si>
  <si>
    <t>VGM Risico's totaal</t>
  </si>
  <si>
    <t>VGM risico's weergegeven in bollengrafiek</t>
  </si>
  <si>
    <t>VGM risico's missen in bollengrafiek omdat van faalwijzen die meer dan 1 VGM gevolg hebben alleen de maatgevende in bollengrafiek opgenomen wordt.</t>
  </si>
  <si>
    <t>Hoofdstuk 7</t>
  </si>
  <si>
    <t>risico's zijn geheel vervallen</t>
  </si>
  <si>
    <t>risico's met kans 1</t>
  </si>
  <si>
    <t>Totaal aantal storingen in CM scenario</t>
  </si>
  <si>
    <t>Tabel 7 2: Overzicht prestaties schutten in CM scenario</t>
  </si>
  <si>
    <t>VNB</t>
  </si>
  <si>
    <t>Tijdsduur [uren]</t>
  </si>
  <si>
    <t>Percentage van de tijd</t>
  </si>
  <si>
    <t>1.</t>
  </si>
  <si>
    <t>Schutten 0-20%</t>
  </si>
  <si>
    <t>2.</t>
  </si>
  <si>
    <t>Schutten 21-40%</t>
  </si>
  <si>
    <t>3.</t>
  </si>
  <si>
    <t>Schutten 41-60%</t>
  </si>
  <si>
    <t>4.</t>
  </si>
  <si>
    <t>Schutten 61-80%</t>
  </si>
  <si>
    <t>5.</t>
  </si>
  <si>
    <t>Schutten 81-100%</t>
  </si>
  <si>
    <t>Tabel 7 3: Overzicht prestaties spuien in CM scenario</t>
  </si>
  <si>
    <t>Spuien 0-20%</t>
  </si>
  <si>
    <t>Spuien 21-40%</t>
  </si>
  <si>
    <t>Spuien 41-60%</t>
  </si>
  <si>
    <t>Spuien 61-80%</t>
  </si>
  <si>
    <t>Spuien 81-100%</t>
  </si>
  <si>
    <t>Tabel 7 4: Overzicht prestaties kruisen in CM scenario</t>
  </si>
  <si>
    <t>Kruisen 0-20%</t>
  </si>
  <si>
    <t>Kruisen 21-40%</t>
  </si>
  <si>
    <t>Kruisen 41-60%</t>
  </si>
  <si>
    <t>Kruisen 61-80%</t>
  </si>
  <si>
    <t>Kruisen 81-100%</t>
  </si>
  <si>
    <t>Totaal aantal storingen in PM scenario</t>
  </si>
  <si>
    <t>Tabel 7 5: Overzicht prestaties schutten in PM scenario</t>
  </si>
  <si>
    <t>Tabel 7 6: Overzicht prestaties spuien in PM scenario</t>
  </si>
  <si>
    <t>Tabel 7 7: Overzicht prestaties kruisen in PM scenario</t>
  </si>
  <si>
    <t>Tabel 7 8: Levensduurkosten CM scenario</t>
  </si>
  <si>
    <t>Levensduurkosten over 25 jaar</t>
  </si>
  <si>
    <t>mln euro</t>
  </si>
  <si>
    <t>Correctief onderhoud</t>
  </si>
  <si>
    <t>Gepland standaard verzorgend onderhoud</t>
  </si>
  <si>
    <t>Gepland reviserend onderhoud</t>
  </si>
  <si>
    <t>Inspecties</t>
  </si>
  <si>
    <t>Tabel 7 9: Levensduurkosten PM scenario</t>
  </si>
  <si>
    <t>*60</t>
  </si>
  <si>
    <t>*50</t>
  </si>
  <si>
    <t>*300</t>
  </si>
  <si>
    <t>, VGM - Effect 5</t>
  </si>
  <si>
    <t>, VGM - Effect 3</t>
  </si>
  <si>
    <t>Werktuigbouw</t>
  </si>
  <si>
    <t>REV-ALG</t>
  </si>
  <si>
    <t>*32</t>
  </si>
  <si>
    <t>RM met functieverliespercentages</t>
  </si>
  <si>
    <t>Type</t>
  </si>
  <si>
    <t>Offset</t>
  </si>
  <si>
    <t>*2020</t>
  </si>
  <si>
    <t>*2021</t>
  </si>
  <si>
    <t>*2025</t>
  </si>
  <si>
    <t>*2019</t>
  </si>
  <si>
    <t>*2018</t>
  </si>
  <si>
    <t>*2024</t>
  </si>
  <si>
    <t>Bouwdeel</t>
  </si>
  <si>
    <t>ExternalReference</t>
  </si>
  <si>
    <t>Quantity</t>
  </si>
  <si>
    <t>Spare</t>
  </si>
  <si>
    <t>SubIndex</t>
  </si>
  <si>
    <t>ActiveTime</t>
  </si>
  <si>
    <t>Labor</t>
  </si>
  <si>
    <t>SetToTaskDuration</t>
  </si>
  <si>
    <t>Equipment</t>
  </si>
  <si>
    <t>SecondarySubIndex</t>
  </si>
  <si>
    <t>Id</t>
  </si>
  <si>
    <t>AvsimCCost</t>
  </si>
  <si>
    <t>AvsimCTdt</t>
  </si>
  <si>
    <t>AvsimCW</t>
  </si>
  <si>
    <t>AvsimICost</t>
  </si>
  <si>
    <t>AvsimITdt</t>
  </si>
  <si>
    <t>AvsimIW</t>
  </si>
  <si>
    <t>AvsimPCost</t>
  </si>
  <si>
    <t>AvsimPTdt</t>
  </si>
  <si>
    <t>AvsimPW</t>
  </si>
  <si>
    <t>AvsimTotalCost</t>
  </si>
  <si>
    <t>AvsimTotalTdt</t>
  </si>
  <si>
    <t>AvsimTotalW</t>
  </si>
  <si>
    <t>CorrectiveCalloutCost</t>
  </si>
  <si>
    <t>CorrectiveLogisticDelay</t>
  </si>
  <si>
    <t>CostRate</t>
  </si>
  <si>
    <t>Description</t>
  </si>
  <si>
    <t>NoAvailable</t>
  </si>
  <si>
    <t>Notes1</t>
  </si>
  <si>
    <t>Notes2</t>
  </si>
  <si>
    <t>Notes3</t>
  </si>
  <si>
    <t>Notes4</t>
  </si>
  <si>
    <t>RcmCCost</t>
  </si>
  <si>
    <t>RcmCTdt</t>
  </si>
  <si>
    <t>RcmCW</t>
  </si>
  <si>
    <t>RcmICost</t>
  </si>
  <si>
    <t>RcmITdt</t>
  </si>
  <si>
    <t>RcmIW</t>
  </si>
  <si>
    <t>RcmPCost</t>
  </si>
  <si>
    <t>RcmPTdt</t>
  </si>
  <si>
    <t>RcmPW</t>
  </si>
  <si>
    <t>RcmTotalCost</t>
  </si>
  <si>
    <t>RcmTotalTdt</t>
  </si>
  <si>
    <t>RcmTotalW</t>
  </si>
  <si>
    <t>ScheduledCalloutCost</t>
  </si>
  <si>
    <t>Guid</t>
  </si>
  <si>
    <t>AvsimCPurchaseCost</t>
  </si>
  <si>
    <t>AvsimImportanceCapacity</t>
  </si>
  <si>
    <t>AvsimImportanceCost</t>
  </si>
  <si>
    <t>AvsimImportanceEnvironmental</t>
  </si>
  <si>
    <t>AvsimImportanceOperational</t>
  </si>
  <si>
    <t>AvsimImportanceSafety</t>
  </si>
  <si>
    <t>AvsimImportanceTdt</t>
  </si>
  <si>
    <t>AvsimImportanceUptodate</t>
  </si>
  <si>
    <t>AvsimImportanceW</t>
  </si>
  <si>
    <t>AvsimLevel1DemandQ</t>
  </si>
  <si>
    <t>AvsimNoRecycled</t>
  </si>
  <si>
    <t>AvsimPPurchaseCost</t>
  </si>
  <si>
    <t>AvsimRepairCost</t>
  </si>
  <si>
    <t>AvsimStorageCost</t>
  </si>
  <si>
    <t>AvsimTotalPurchaseCost</t>
  </si>
  <si>
    <t>BatchDiscount</t>
  </si>
  <si>
    <t>CapacityLevel1</t>
  </si>
  <si>
    <t>CapacityLevel2</t>
  </si>
  <si>
    <t>CostOfRepair</t>
  </si>
  <si>
    <t>CostRateLevel1</t>
  </si>
  <si>
    <t>CostRateLevel2</t>
  </si>
  <si>
    <t>LimitedManufacturingCapacity</t>
  </si>
  <si>
    <t>LogisticDelayLevel1</t>
  </si>
  <si>
    <t>LogisticDelayLevel2</t>
  </si>
  <si>
    <t>LogisticDelayLevel3</t>
  </si>
  <si>
    <t>ManufacturingCapacity</t>
  </si>
  <si>
    <t>MinimumReorderQuantity</t>
  </si>
  <si>
    <t>OptimizationLevel1Max</t>
  </si>
  <si>
    <t>OptimizationLevel1Min</t>
  </si>
  <si>
    <t>OptimizationLevel1Opt</t>
  </si>
  <si>
    <t>OptimizationLevel2Max</t>
  </si>
  <si>
    <t>OptimizationLevel2Min</t>
  </si>
  <si>
    <t>OptimizationLevel2Opt</t>
  </si>
  <si>
    <t>OptimizationSensitivity</t>
  </si>
  <si>
    <t>OptimizationUptodate</t>
  </si>
  <si>
    <t>RcmCPurchaseCost</t>
  </si>
  <si>
    <t>RcmLevel1DemandQ</t>
  </si>
  <si>
    <t>RcmNoRecycled</t>
  </si>
  <si>
    <t>RcmPPurchaseCost</t>
  </si>
  <si>
    <t>RcmRepairCost</t>
  </si>
  <si>
    <t>RcmStorageCost</t>
  </si>
  <si>
    <t>RcmTotalPurchaseCost</t>
  </si>
  <si>
    <t>RepairDiscard</t>
  </si>
  <si>
    <t>RepairLevel</t>
  </si>
  <si>
    <t>RepairMttr</t>
  </si>
  <si>
    <t>SourceDistribution</t>
  </si>
  <si>
    <t>SourceStd</t>
  </si>
  <si>
    <t>TransportationCostLevel2</t>
  </si>
  <si>
    <t>UnitCost</t>
  </si>
  <si>
    <t>Volume</t>
  </si>
  <si>
    <t>Weight</t>
  </si>
  <si>
    <t>RcmOptCbr</t>
  </si>
  <si>
    <t>RcmOptCostBenefit</t>
  </si>
  <si>
    <t>RcmOptOk</t>
  </si>
  <si>
    <t>RcmOptPointIndex</t>
  </si>
  <si>
    <t>No repair</t>
  </si>
  <si>
    <t>Fixed</t>
  </si>
  <si>
    <t>AlarmCost</t>
  </si>
  <si>
    <t>Bom</t>
  </si>
  <si>
    <t>CommissionCost</t>
  </si>
  <si>
    <t>CriticalityRanking</t>
  </si>
  <si>
    <t>EffectCost</t>
  </si>
  <si>
    <t>EnvironmentalCriticality</t>
  </si>
  <si>
    <t>EquipmentCost</t>
  </si>
  <si>
    <t>EquipmentType</t>
  </si>
  <si>
    <t>HierarchyLevel</t>
  </si>
  <si>
    <t>LaborCost</t>
  </si>
  <si>
    <t>OperationalCost</t>
  </si>
  <si>
    <t>OperationalCriticality</t>
  </si>
  <si>
    <t>Parent</t>
  </si>
  <si>
    <t>RedesignCost</t>
  </si>
  <si>
    <t>SafetyCriticality</t>
  </si>
  <si>
    <t>SparePurchaseCost</t>
  </si>
  <si>
    <t>TotalCost</t>
  </si>
  <si>
    <t>TreeNodeExpanded</t>
  </si>
  <si>
    <t>Monitor</t>
  </si>
  <si>
    <t>Server</t>
  </si>
  <si>
    <t>AgeReductionFactor</t>
  </si>
  <si>
    <t>AgeReductionMode</t>
  </si>
  <si>
    <t>Beta</t>
  </si>
  <si>
    <t>Distribution</t>
  </si>
  <si>
    <t>EquipmentDescriptions</t>
  </si>
  <si>
    <t>EquipmentIds</t>
  </si>
  <si>
    <t>Eta</t>
  </si>
  <si>
    <t>Gamma</t>
  </si>
  <si>
    <t>LaborDescriptions</t>
  </si>
  <si>
    <t>LaborIds</t>
  </si>
  <si>
    <t>Notes10</t>
  </si>
  <si>
    <t>Notes11</t>
  </si>
  <si>
    <t>Notes12</t>
  </si>
  <si>
    <t>Notes13</t>
  </si>
  <si>
    <t>Notes14</t>
  </si>
  <si>
    <t>Notes15</t>
  </si>
  <si>
    <t>Notes16</t>
  </si>
  <si>
    <t>Notes17</t>
  </si>
  <si>
    <t>Notes18</t>
  </si>
  <si>
    <t>Notes19</t>
  </si>
  <si>
    <t>Notes20</t>
  </si>
  <si>
    <t>Notes21</t>
  </si>
  <si>
    <t>Notes22</t>
  </si>
  <si>
    <t>Notes23</t>
  </si>
  <si>
    <t>Notes24</t>
  </si>
  <si>
    <t>Notes5</t>
  </si>
  <si>
    <t>Notes6</t>
  </si>
  <si>
    <t>Notes7</t>
  </si>
  <si>
    <t>Notes8</t>
  </si>
  <si>
    <t>Notes9</t>
  </si>
  <si>
    <t>OperationNumber</t>
  </si>
  <si>
    <t>RampTime</t>
  </si>
  <si>
    <t>SparesDescriptions</t>
  </si>
  <si>
    <t>SparesIds</t>
  </si>
  <si>
    <t>Std</t>
  </si>
  <si>
    <t>TaskId</t>
  </si>
  <si>
    <t>WeibullSet</t>
  </si>
  <si>
    <t>As good as new</t>
  </si>
  <si>
    <t>Normal</t>
  </si>
  <si>
    <t>Intermediate</t>
  </si>
  <si>
    <t>x 2</t>
  </si>
  <si>
    <t>CM-ALG</t>
  </si>
  <si>
    <t>Baseline</t>
  </si>
  <si>
    <t>DetectionP</t>
  </si>
  <si>
    <t>Enabled</t>
  </si>
  <si>
    <t>FixedInterval</t>
  </si>
  <si>
    <t>Mandatory</t>
  </si>
  <si>
    <t>OptimizationCbr</t>
  </si>
  <si>
    <t>OptimizationCostBenefit</t>
  </si>
  <si>
    <t>OptimizationCostPointIndex</t>
  </si>
  <si>
    <t>OptimizationInitialInterval</t>
  </si>
  <si>
    <t>OptimizationIntervalIncrement</t>
  </si>
  <si>
    <t>OptimizationNumberIntervals</t>
  </si>
  <si>
    <t>OptimizationOk</t>
  </si>
  <si>
    <t>OptimizationQBenefit</t>
  </si>
  <si>
    <t>OptimizationQbr</t>
  </si>
  <si>
    <t>OptimizationQPointIndex</t>
  </si>
  <si>
    <t>OutedDuringMaintenance</t>
  </si>
  <si>
    <t>PfDistribution</t>
  </si>
  <si>
    <t>PfInterval</t>
  </si>
  <si>
    <t>PfStd</t>
  </si>
  <si>
    <t>SecondaryActionTask</t>
  </si>
  <si>
    <t>TaskGroup</t>
  </si>
  <si>
    <t>TaskInterval</t>
  </si>
  <si>
    <t>TaskTrigger</t>
  </si>
  <si>
    <t>MinimumAge</t>
  </si>
  <si>
    <t>As good as old</t>
  </si>
  <si>
    <t>Step</t>
  </si>
  <si>
    <t>Inspection</t>
  </si>
  <si>
    <t>IN-ALG</t>
  </si>
  <si>
    <t>ApplyInsPrdDataAtZero</t>
  </si>
  <si>
    <t>ApprovedBy</t>
  </si>
  <si>
    <t>AvsimAvailabilityPreference</t>
  </si>
  <si>
    <t>AvsimBufferDepletionOnCapacity</t>
  </si>
  <si>
    <t>AvsimCapacityCalcsPerformed</t>
  </si>
  <si>
    <t>AvsimCapAvailIntervalIndex</t>
  </si>
  <si>
    <t>AvsimCapAvailIntervalLength</t>
  </si>
  <si>
    <t>AvsimCapAvailMap</t>
  </si>
  <si>
    <t>AvsimCapAvailNoIntervals</t>
  </si>
  <si>
    <t>AvsimCapAvailNoPoints</t>
  </si>
  <si>
    <t>AvsimCapAvailStartTime</t>
  </si>
  <si>
    <t>AvsimCapAvailSystemIndex</t>
  </si>
  <si>
    <t>AvsimCapAvailSystemType</t>
  </si>
  <si>
    <t>AvsimCurrentFtPage</t>
  </si>
  <si>
    <t>AvsimCurrentRbdPage</t>
  </si>
  <si>
    <t>AvsimDiagramMode</t>
  </si>
  <si>
    <t>AvsimDisableFtPaging</t>
  </si>
  <si>
    <t>AvsimDisableTransferTabs</t>
  </si>
  <si>
    <t>AvsimEquateCapacity</t>
  </si>
  <si>
    <t>AvsimEquateCapacityUnit</t>
  </si>
  <si>
    <t>AvsimEquateCapacityValue</t>
  </si>
  <si>
    <t>AvsimFtPagePositionX</t>
  </si>
  <si>
    <t>AvsimFtPagePositionY</t>
  </si>
  <si>
    <t>AvsimFtPageScale</t>
  </si>
  <si>
    <t>AvsimImportanceConsequence</t>
  </si>
  <si>
    <t>AvsimImportanceCutoff</t>
  </si>
  <si>
    <t>AvsimMultipleSites</t>
  </si>
  <si>
    <t>AvsimNoSimulationsCompleted</t>
  </si>
  <si>
    <t>AvsimNoSimulationsRequested</t>
  </si>
  <si>
    <t>AvsimPasteRenMatBitmaps</t>
  </si>
  <si>
    <t>AvsimPasteRenMatBoms</t>
  </si>
  <si>
    <t>AvsimPasteRenMatConsequences</t>
  </si>
  <si>
    <t>AvsimPasteRenMatEquipments</t>
  </si>
  <si>
    <t>AvsimPasteRenMatFailureModels</t>
  </si>
  <si>
    <t>AvsimPasteRenMatLabors</t>
  </si>
  <si>
    <t>AvsimPasteRenMatPhases</t>
  </si>
  <si>
    <t>AvsimPasteRenMatSpares</t>
  </si>
  <si>
    <t>AvsimPasteRenMatTaskGroups</t>
  </si>
  <si>
    <t>AvsimPasteRenMatWeibullSets</t>
  </si>
  <si>
    <t>AvsimRandomNumberSeed</t>
  </si>
  <si>
    <t>AvsimReplenishInterval</t>
  </si>
  <si>
    <t>AvsimReplenishSpares</t>
  </si>
  <si>
    <t>AvsimShowCapacity</t>
  </si>
  <si>
    <t>AvsimShowF</t>
  </si>
  <si>
    <t>AvsimShowFailureData</t>
  </si>
  <si>
    <t>AvsimShowFailureModelId</t>
  </si>
  <si>
    <t>AvsimShowFtIecSymbols</t>
  </si>
  <si>
    <t>AvsimShowFtNameBorder</t>
  </si>
  <si>
    <t>AvsimShowFtRepeatBars</t>
  </si>
  <si>
    <t>AvsimShowGrid</t>
  </si>
  <si>
    <t>AvsimShowQm</t>
  </si>
  <si>
    <t>AvsimShowRbdArrows</t>
  </si>
  <si>
    <t>AvsimShowRbdDescWithBitmaps</t>
  </si>
  <si>
    <t>AvsimShowRepairData</t>
  </si>
  <si>
    <t>AvsimShowSymbol</t>
  </si>
  <si>
    <t>AvsimShowW</t>
  </si>
  <si>
    <t>AvsimTreeControlShowDesc</t>
  </si>
  <si>
    <t>AvsimTreeControlShowId</t>
  </si>
  <si>
    <t>BomTreeNodeExp</t>
  </si>
  <si>
    <t>CompiledBy</t>
  </si>
  <si>
    <t>ConsequenceTreeNodeExp</t>
  </si>
  <si>
    <t>DoubleFormat</t>
  </si>
  <si>
    <t>DoublePrecision</t>
  </si>
  <si>
    <t>EquipmentTreeNodeExp</t>
  </si>
  <si>
    <t>ErpCriticalityUseCost</t>
  </si>
  <si>
    <t>ErpCriticalityUseEffect</t>
  </si>
  <si>
    <t>ErpCriticalityUseNoCM</t>
  </si>
  <si>
    <t>ErpCriticalityUseNoIN</t>
  </si>
  <si>
    <t>ErpCriticalityUseNoPM</t>
  </si>
  <si>
    <t>FailureModelTreeNodeExp</t>
  </si>
  <si>
    <t>FileName</t>
  </si>
  <si>
    <t>FtReportRankingMethod</t>
  </si>
  <si>
    <t>GateTreeNodeExp</t>
  </si>
  <si>
    <t>GlobalLogDelayLevel1</t>
  </si>
  <si>
    <t>GlobalLogDelayLevel2</t>
  </si>
  <si>
    <t>GlobalLogDelayLevel3</t>
  </si>
  <si>
    <t>GlobalLogDelayOnLevel1</t>
  </si>
  <si>
    <t>GlobalLogDelayOnLevel2</t>
  </si>
  <si>
    <t>GlobalLogDelayOnLevel3</t>
  </si>
  <si>
    <t>ImportanceShowCapacity</t>
  </si>
  <si>
    <t>ImportanceShowCapacityC</t>
  </si>
  <si>
    <t>ImportanceShowCapacityCrew</t>
  </si>
  <si>
    <t>ImportanceShowCapacityI</t>
  </si>
  <si>
    <t>ImportanceShowCapacityP</t>
  </si>
  <si>
    <t>ImportanceShowCapacitySpare</t>
  </si>
  <si>
    <t>ImportanceShowCost</t>
  </si>
  <si>
    <t>ImportanceShowEnvironmental</t>
  </si>
  <si>
    <t>ImportanceShowOperational</t>
  </si>
  <si>
    <t>ImportanceShowSafety</t>
  </si>
  <si>
    <t>ImportanceShowTdt</t>
  </si>
  <si>
    <t>ImportanceShowTdtC</t>
  </si>
  <si>
    <t>ImportanceShowTdtCrew</t>
  </si>
  <si>
    <t>ImportanceShowTdtI</t>
  </si>
  <si>
    <t>ImportanceShowTdtP</t>
  </si>
  <si>
    <t>ImportanceShowTdtSpare</t>
  </si>
  <si>
    <t>ImportanceShowW</t>
  </si>
  <si>
    <t>IncludeInitialSpares</t>
  </si>
  <si>
    <t>LaborTreeNodeExp</t>
  </si>
  <si>
    <t>LastAvsimRightWindowMode</t>
  </si>
  <si>
    <t>LastAvsimTableType</t>
  </si>
  <si>
    <t>LastLccRightWindowMode</t>
  </si>
  <si>
    <t>LastLccTableType</t>
  </si>
  <si>
    <t>LastModule</t>
  </si>
  <si>
    <t>LastRcmRightWindowMode</t>
  </si>
  <si>
    <t>LastRcmTableType</t>
  </si>
  <si>
    <t>LastWeibullRightWindowMode</t>
  </si>
  <si>
    <t>LastWeibullTableType</t>
  </si>
  <si>
    <t>LccShowDescription</t>
  </si>
  <si>
    <t>LccShowId</t>
  </si>
  <si>
    <t>LccShowLocalVariables</t>
  </si>
  <si>
    <t>LibraryBitmapTreeNodeExp</t>
  </si>
  <si>
    <t>LifeTime</t>
  </si>
  <si>
    <t>MapProfileToLifetime</t>
  </si>
  <si>
    <t>NoProfileIntervalS</t>
  </si>
  <si>
    <t>Notes</t>
  </si>
  <si>
    <t>NpvAlarmPercent</t>
  </si>
  <si>
    <t>NpvCommissionPercent</t>
  </si>
  <si>
    <t>NpvEquipmentPercent</t>
  </si>
  <si>
    <t>NpvLaborPercent</t>
  </si>
  <si>
    <t>NpvOn</t>
  </si>
  <si>
    <t>NpvOperationalPercent</t>
  </si>
  <si>
    <t>NpvOutagePercent</t>
  </si>
  <si>
    <t>NpvRedesignPercent</t>
  </si>
  <si>
    <t>NpvSparesStoragePercent</t>
  </si>
  <si>
    <t>NpvSparesUsagePercent</t>
  </si>
  <si>
    <t>NpvYieldPercent</t>
  </si>
  <si>
    <t>OptimizationVariable</t>
  </si>
  <si>
    <t>PhaseTreeNodeExp</t>
  </si>
  <si>
    <t>ProductVersion</t>
  </si>
  <si>
    <t>ProfileInterval</t>
  </si>
  <si>
    <t>ProfileStart</t>
  </si>
  <si>
    <t>RbdBlockTreeNodeExp</t>
  </si>
  <si>
    <t>RbdReportRankingMethod</t>
  </si>
  <si>
    <t>RcmAutoCriticality</t>
  </si>
  <si>
    <t>RcmCriticalityUseCost</t>
  </si>
  <si>
    <t>RcmCriticalityUseEnvironmental</t>
  </si>
  <si>
    <t>RcmCriticalityUseOperational</t>
  </si>
  <si>
    <t>RcmCriticalityUseSafety</t>
  </si>
  <si>
    <t>RcmEffectTreeNodeExp</t>
  </si>
  <si>
    <t>RcmEnvironmentalCritTarget</t>
  </si>
  <si>
    <t>RcmLocationTreeNodeExp</t>
  </si>
  <si>
    <t>RcmLocationTypeTreeNodeExp</t>
  </si>
  <si>
    <t>RcmNoSimulations</t>
  </si>
  <si>
    <t>RcmOperationalCritTarget</t>
  </si>
  <si>
    <t>RcmRandomNoSeed</t>
  </si>
  <si>
    <t>RcmSafetyCriticalityTarget</t>
  </si>
  <si>
    <t>RcmShowCost</t>
  </si>
  <si>
    <t>RcmShowDescription</t>
  </si>
  <si>
    <t>RcmShowEffect</t>
  </si>
  <si>
    <t>RcmShowEnvironmentalCrit</t>
  </si>
  <si>
    <t>RcmShowFrequency</t>
  </si>
  <si>
    <t>RcmShowId</t>
  </si>
  <si>
    <t>RcmShowOperationalCrit</t>
  </si>
  <si>
    <t>RcmShowQuantity</t>
  </si>
  <si>
    <t>RcmShowSafetyCrit</t>
  </si>
  <si>
    <t>RcmShowStrategy</t>
  </si>
  <si>
    <t>RcmShowTaskGroup</t>
  </si>
  <si>
    <t>RcmShowUnavailability</t>
  </si>
  <si>
    <t>ResultsCauseIndex</t>
  </si>
  <si>
    <t>ResultsComponentBlockIndex</t>
  </si>
  <si>
    <t>ResultsComponentEventIndex</t>
  </si>
  <si>
    <t>ResultsConsequenceIndex</t>
  </si>
  <si>
    <t>ResultsDetailedLifeCosts</t>
  </si>
  <si>
    <t>ResultsEffectIndex</t>
  </si>
  <si>
    <t>ResultsEquipmentIndex</t>
  </si>
  <si>
    <t>ResultsLaborIndex</t>
  </si>
  <si>
    <t>ResultsPhaseIndex</t>
  </si>
  <si>
    <t>ResultsSpareIndex</t>
  </si>
  <si>
    <t>ResultsSystemBlockIndex</t>
  </si>
  <si>
    <t>ResultsSystemGateIndex</t>
  </si>
  <si>
    <t>SpareCostPUnitVolumeLevel1</t>
  </si>
  <si>
    <t>SpareCostPUnitVolumeLevel2</t>
  </si>
  <si>
    <t>SpareCostPUnitWeightLevel1</t>
  </si>
  <si>
    <t>SpareCostPUnitWeightLevel2</t>
  </si>
  <si>
    <t>SpareTreeNodeExp</t>
  </si>
  <si>
    <t>StorageCostMethod</t>
  </si>
  <si>
    <t>TaskGroupTreeNodeExp</t>
  </si>
  <si>
    <t>WeibullCurrentWeibullSet</t>
  </si>
  <si>
    <t>WeibullSetTreeNodeExp</t>
  </si>
  <si>
    <t>WeibullTreeControlShowDesc</t>
  </si>
  <si>
    <t>WeibullTreeControlShowId</t>
  </si>
  <si>
    <t>LastProcessRightWindowMode</t>
  </si>
  <si>
    <t>LastProcessTableType</t>
  </si>
  <si>
    <t>ProcessCapacityUnit</t>
  </si>
  <si>
    <t>ProcessCurrentProcessSet</t>
  </si>
  <si>
    <t>ProcessSetTreeNodeExp</t>
  </si>
  <si>
    <t>ProcessTreeControlShowDesc</t>
  </si>
  <si>
    <t>ProcessTreeControlShowId</t>
  </si>
  <si>
    <t>ProjectVersionLong</t>
  </si>
  <si>
    <t>ProTranStartDate</t>
  </si>
  <si>
    <t>RcmSpareOptQTarget</t>
  </si>
  <si>
    <t>SetNamesToUpperCase</t>
  </si>
  <si>
    <t>AvsimImportanceInitCap</t>
  </si>
  <si>
    <t>%</t>
  </si>
  <si>
    <t>Automatic</t>
  </si>
  <si>
    <t>Hierarchical</t>
  </si>
  <si>
    <t>AlCapitalCost</t>
  </si>
  <si>
    <t>AlCostRate</t>
  </si>
  <si>
    <t>AlDescription</t>
  </si>
  <si>
    <t>AlDetectionP</t>
  </si>
  <si>
    <t>AlEnabled</t>
  </si>
  <si>
    <t>AlPfDistribution</t>
  </si>
  <si>
    <t>AlPfInterval</t>
  </si>
  <si>
    <t>AlScadaTagId</t>
  </si>
  <si>
    <t>Availability</t>
  </si>
  <si>
    <t>Cbr</t>
  </si>
  <si>
    <t>CoCapitalCost</t>
  </si>
  <si>
    <t>CoCostRate</t>
  </si>
  <si>
    <t>CoDescription</t>
  </si>
  <si>
    <t>CoEnabled</t>
  </si>
  <si>
    <t>CompensatingProvisions</t>
  </si>
  <si>
    <t>CoPeriod</t>
  </si>
  <si>
    <t>CrewTdt</t>
  </si>
  <si>
    <t>CTdt</t>
  </si>
  <si>
    <t>CW</t>
  </si>
  <si>
    <t>DemandFrequency</t>
  </si>
  <si>
    <t>DetectionMethod</t>
  </si>
  <si>
    <t>Ebr</t>
  </si>
  <si>
    <t>EffectsDescriptions</t>
  </si>
  <si>
    <t>EffectsIds</t>
  </si>
  <si>
    <t>FmBeta1</t>
  </si>
  <si>
    <t>FmBeta2</t>
  </si>
  <si>
    <t>FmBeta3</t>
  </si>
  <si>
    <t>FmDistribution</t>
  </si>
  <si>
    <t>FmDormant</t>
  </si>
  <si>
    <t>FmEta1</t>
  </si>
  <si>
    <t>FmEta2</t>
  </si>
  <si>
    <t>FmEta3</t>
  </si>
  <si>
    <t>FmGamma1</t>
  </si>
  <si>
    <t>FmGamma2</t>
  </si>
  <si>
    <t>FmGamma3</t>
  </si>
  <si>
    <t>FmMttf</t>
  </si>
  <si>
    <t>FmStd</t>
  </si>
  <si>
    <t>FmWeibullSet</t>
  </si>
  <si>
    <t>FmWizardInfantOn</t>
  </si>
  <si>
    <t>FmWizardInfantPeriod</t>
  </si>
  <si>
    <t>FmWizardInfantRate</t>
  </si>
  <si>
    <t>FmWizardRandomOn</t>
  </si>
  <si>
    <t>FmWizardRandomRate</t>
  </si>
  <si>
    <t>FmWizardWearoutDuration</t>
  </si>
  <si>
    <t>FmWizardWearoutOn</t>
  </si>
  <si>
    <t>FmWizardWearoutStartAge</t>
  </si>
  <si>
    <t>FunctionalFailureDescription</t>
  </si>
  <si>
    <t>FunctionDescription</t>
  </si>
  <si>
    <t>Highlight</t>
  </si>
  <si>
    <t>InitialAge</t>
  </si>
  <si>
    <t>InspectionInterval</t>
  </si>
  <si>
    <t>InspectionPerformed</t>
  </si>
  <si>
    <t>ITdt</t>
  </si>
  <si>
    <t>IW</t>
  </si>
  <si>
    <t>LifetimeA</t>
  </si>
  <si>
    <t>LifetimeQ</t>
  </si>
  <si>
    <t>LocationDescription</t>
  </si>
  <si>
    <t>Mtbo</t>
  </si>
  <si>
    <t>Mtto</t>
  </si>
  <si>
    <t>Mttr</t>
  </si>
  <si>
    <t>Obr</t>
  </si>
  <si>
    <t>OperatingTimeFactor</t>
  </si>
  <si>
    <t>OutageFrequency</t>
  </si>
  <si>
    <t>PMInterval</t>
  </si>
  <si>
    <t>PMPerformed</t>
  </si>
  <si>
    <t>PTdt</t>
  </si>
  <si>
    <t>PW</t>
  </si>
  <si>
    <t>RdCapitalCost</t>
  </si>
  <si>
    <t>RdCostRate</t>
  </si>
  <si>
    <t>RdDescription</t>
  </si>
  <si>
    <t>RdEnabled</t>
  </si>
  <si>
    <t>Reliability</t>
  </si>
  <si>
    <t>Remarks</t>
  </si>
  <si>
    <t>Sbr</t>
  </si>
  <si>
    <t>SpareTdt</t>
  </si>
  <si>
    <t>StandbyAgeingPercent</t>
  </si>
  <si>
    <t>StandbyFailurePercent</t>
  </si>
  <si>
    <t>TotalCostErrPc</t>
  </si>
  <si>
    <t>TotalCoststd</t>
  </si>
  <si>
    <t>TotalTdt</t>
  </si>
  <si>
    <t>TotalTdtErr</t>
  </si>
  <si>
    <t>TotalTdtStd</t>
  </si>
  <si>
    <t>TotalW</t>
  </si>
  <si>
    <t>TotalWErr</t>
  </si>
  <si>
    <t>TotalWStd</t>
  </si>
  <si>
    <t>Unavailability</t>
  </si>
  <si>
    <t>Unreliability</t>
  </si>
  <si>
    <t>Exponential</t>
  </si>
  <si>
    <t>"Goed Huisvaderschap"</t>
  </si>
  <si>
    <t>Communiceren</t>
  </si>
  <si>
    <t>, VGM - Effect 5Secundaire functionaliteit</t>
  </si>
  <si>
    <t>CEffectCost</t>
  </si>
  <si>
    <t>CEquipmentCost</t>
  </si>
  <si>
    <t>CLaborCost</t>
  </si>
  <si>
    <t>COperationalCost</t>
  </si>
  <si>
    <t>CSparePurchaseCost</t>
  </si>
  <si>
    <t>IEffectCost</t>
  </si>
  <si>
    <t>IEquipmentCost</t>
  </si>
  <si>
    <t>ILaborCost</t>
  </si>
  <si>
    <t>IOperationalCost</t>
  </si>
  <si>
    <t>PEffectCost</t>
  </si>
  <si>
    <t>PEquipmentCost</t>
  </si>
  <si>
    <t>PLaborCost</t>
  </si>
  <si>
    <t>POperationalCost</t>
  </si>
  <si>
    <t>Project</t>
  </si>
  <si>
    <t>PSparePurchaseCost</t>
  </si>
  <si>
    <t>SpareRepairCost</t>
  </si>
  <si>
    <t>SpareStorageCost</t>
  </si>
  <si>
    <t>TimeValue</t>
  </si>
  <si>
    <t>TotalEffectCost</t>
  </si>
  <si>
    <t>TotalEquipmentCost</t>
  </si>
  <si>
    <t>TotalLaborCost</t>
  </si>
  <si>
    <t>TotalOperationalCost</t>
  </si>
  <si>
    <t>TotalSpareCost</t>
  </si>
  <si>
    <t>TotalSparePurchaseCost</t>
  </si>
  <si>
    <t>Omroepinstallatie</t>
  </si>
  <si>
    <t>Vervoeren</t>
  </si>
  <si>
    <t>Afsluiten terrein</t>
  </si>
  <si>
    <t>Kosten taakgroepen IN</t>
  </si>
  <si>
    <t>Bieden veiligheid</t>
  </si>
  <si>
    <t>Kosten taakgroepen SVO</t>
  </si>
  <si>
    <t>Falen bliksembeveiliging</t>
  </si>
  <si>
    <t>Beveiligen</t>
  </si>
  <si>
    <t>Falen aarding</t>
  </si>
  <si>
    <t>8760, 8760</t>
  </si>
  <si>
    <t>*730</t>
  </si>
  <si>
    <t>*336</t>
  </si>
  <si>
    <t>*72</t>
  </si>
  <si>
    <t>*100</t>
  </si>
  <si>
    <t>*3</t>
  </si>
  <si>
    <t>*2023</t>
  </si>
  <si>
    <t>*160</t>
  </si>
  <si>
    <t>*120</t>
  </si>
  <si>
    <t>*600</t>
  </si>
  <si>
    <t>*500</t>
  </si>
  <si>
    <t>Hoogwerker</t>
  </si>
  <si>
    <t>Niet aandrijven - elektrohydraulisch</t>
  </si>
  <si>
    <t>Niet / onvoldoende voeding verdelen</t>
  </si>
  <si>
    <t>Energie verdelen en distribueren</t>
  </si>
  <si>
    <t>Verwarmen &amp; klimaatbeheersing</t>
  </si>
  <si>
    <t>Bieden verlichting t.b.v. zicht op primaire functies</t>
  </si>
  <si>
    <t>Communicatie tussen gebruikers, bediening, en onderhouders</t>
  </si>
  <si>
    <t>Melden van brand</t>
  </si>
  <si>
    <t>Communicatie probleem tussen bediening en besturing</t>
  </si>
  <si>
    <t>Kosten taakgroepen</t>
  </si>
  <si>
    <t>*96</t>
  </si>
  <si>
    <t>*150</t>
  </si>
  <si>
    <t>*4380</t>
  </si>
  <si>
    <t>*42</t>
  </si>
  <si>
    <t>*2022</t>
  </si>
  <si>
    <t>*70</t>
  </si>
  <si>
    <t>VGM - Effect 5 RF=[0,01]</t>
  </si>
  <si>
    <t>VGM - Effect 5 RF=[0,000025]</t>
  </si>
  <si>
    <t>*0,5</t>
  </si>
  <si>
    <t>*0,25</t>
  </si>
  <si>
    <t>*2039</t>
  </si>
  <si>
    <t>*22,2</t>
  </si>
  <si>
    <t>*43,6</t>
  </si>
  <si>
    <t>*0,1</t>
  </si>
  <si>
    <t>Hoofddraagconstructie</t>
  </si>
  <si>
    <t>Toegangshek</t>
  </si>
  <si>
    <t>Telekraan</t>
  </si>
  <si>
    <t>x 4</t>
  </si>
  <si>
    <t>4380, 8760</t>
  </si>
  <si>
    <t>Direct vervangen van lessenaar</t>
  </si>
  <si>
    <t>Redundant uitvoeren</t>
  </si>
  <si>
    <t>Linear</t>
  </si>
  <si>
    <t>Spuien 81-100% functieverlies RF=[0,01]</t>
  </si>
  <si>
    <t>*8
*0</t>
  </si>
  <si>
    <t>*0,5
*1</t>
  </si>
  <si>
    <t>*0,08</t>
  </si>
  <si>
    <t>*0,08
*1</t>
  </si>
  <si>
    <t>*2,52</t>
  </si>
  <si>
    <t>*Hoogwerker
*</t>
  </si>
  <si>
    <t>*2
*0</t>
  </si>
  <si>
    <t>P-IHP Gemaal &amp; Spui IJmuiden (25A-001)</t>
  </si>
  <si>
    <t>RWS (Gerard Ras, Jack Heijnen) &amp; Delta Pi (Peter de Jong, Hans Vis)</t>
  </si>
  <si>
    <t>RCMCost modellering van faalwijzen, onderhoud, LCC-kosten en veiligheid van gemaal en spuisluis IJmuiden</t>
  </si>
  <si>
    <t>Fotonummer: 
Locatie:</t>
  </si>
  <si>
    <t>Onzekerheid: 
Oorzaak: 
Gevolgen: 
Opmerking:</t>
  </si>
  <si>
    <t>(25A-001-09#NZK5.EG.-0,5ov#GMIJM#146:1001#S:D#1483)</t>
  </si>
  <si>
    <t>25A-001.10.2</t>
  </si>
  <si>
    <t>c79d5210-4861-44a9-ab12-0d8b51ac6731</t>
  </si>
  <si>
    <t>(25A-001-09#NZK5.EG.-0,5ov#GMIJM#181:0#G:ND#1774)</t>
  </si>
  <si>
    <t>(25A-001-09#NZK5.EG.-0,5ov#GMIJM#221:0#G:ND#1775)</t>
  </si>
  <si>
    <t>25A-001.13.12</t>
  </si>
  <si>
    <t>(25A-001-09#NZK5.EG.-0,5ov#GMIJM#401:0#G:ND#1769)</t>
  </si>
  <si>
    <t>25A-001.11.26</t>
  </si>
  <si>
    <t>Interne telefooninstallatie</t>
  </si>
  <si>
    <t>(25A-001-09#NZK5.EG.-0,5ov#GMIJM#206:0#G:ND#1776)</t>
  </si>
  <si>
    <t>25A-001.11.21</t>
  </si>
  <si>
    <t>a58b875d-73c1-48db-a796-b955ebdd7e66</t>
  </si>
  <si>
    <t>Kastnummer 19+1N7006-05</t>
  </si>
  <si>
    <t>(25A-001-09#NZK5.EG.-0,5ov#GMIJM#172:0#G:D#1727)</t>
  </si>
  <si>
    <t>3036ede3-a836-4295-bc81-9d974e17be26</t>
  </si>
  <si>
    <t>9 Stuks gekoppeld</t>
  </si>
  <si>
    <t>(25A-001-09#NZK5.EG.-0,5ov#GMIJM#162:0#G:D#1635)</t>
  </si>
  <si>
    <t>16d5e8a9-d961-4b55-a8a4-cb7bb8205a0b</t>
  </si>
  <si>
    <t>Fotonummer: 
Locatie: bulbpomp 1</t>
  </si>
  <si>
    <t>(25A-001-09#NZK5.EG.-0,5ov#GMIJM#0:0#G:ND#1786)</t>
  </si>
  <si>
    <t>25A-001.11.25</t>
  </si>
  <si>
    <t>Aandrijf- en bewegingswerk: motorwerk / overbrenging</t>
  </si>
  <si>
    <t>(25A-001-09#NZK5.EG.-0,5ov#GMIJM#209:1002#G:ND#1441)</t>
  </si>
  <si>
    <t>25A-001.13.10</t>
  </si>
  <si>
    <t>aebd7fd6-a418-4fde-81f3-a958c842bc3e</t>
  </si>
  <si>
    <t>Aandrijving en bewegingswerk persschuiven maalgang 5, persschuif 5 (Vraag/opmerking: ook voor maalgang 5 en 6 zijn er 4 persschuiven!)</t>
  </si>
  <si>
    <t>c72e8ab5-1c21-4d77-86b0-bddedd157e05</t>
  </si>
  <si>
    <t>Aandrijving en bewegingswerk persschuiven maalgang 6, persschuif 6</t>
  </si>
  <si>
    <t>16509dfc-e1ee-4108-87f9-a48c2c31acb6</t>
  </si>
  <si>
    <t>Aandrijving en bewegingswerk schuiven maalgang 1, persschuif 1 (n=4)</t>
  </si>
  <si>
    <t>d2e30061-6186-421e-bfc6-6cf87a0b0350</t>
  </si>
  <si>
    <t>Aandrijving en bewegingswerk schuiven maalgang 1, persschuif 2</t>
  </si>
  <si>
    <t>Niet ivm multipliciteit of buiten scope</t>
  </si>
  <si>
    <t>b0d7c2bc-c2b0-4b2b-82e9-b4de25c03b0f</t>
  </si>
  <si>
    <t>Aandrijving en bewegingswerk schuiven maalgang 1, persschuif 3</t>
  </si>
  <si>
    <t>4ab04e3e-6f13-4edc-b2a7-5eceb0999e44</t>
  </si>
  <si>
    <t>Aandrijving en bewegingswerk schuiven maalgang 1, persschuif 4</t>
  </si>
  <si>
    <t>86e28dc4-3210-46f1-b7a1-b0886eb80d5c</t>
  </si>
  <si>
    <t>Aandrijving en bewegingswerk schuiven maalgang 2, persschuif 1</t>
  </si>
  <si>
    <t>eb9af944-0cf4-4b16-8f02-bc46bdd3b150</t>
  </si>
  <si>
    <t>Aandrijving en bewegingswerk schuiven maalgang 2, persschuif 2</t>
  </si>
  <si>
    <t>72f367a2-6c14-4ba4-b76d-e5c5bb3ff953</t>
  </si>
  <si>
    <t>Aandrijving en bewegingswerk schuiven maalgang 2, persschuif 3</t>
  </si>
  <si>
    <t>b9cbec74-814b-42ca-876b-c4bbf4ece9fc</t>
  </si>
  <si>
    <t>Aandrijving en bewegingswerk schuiven maalgang 2, persschuif 4</t>
  </si>
  <si>
    <t>a14dda8b-6dad-4c42-a163-5f13b8b7f932</t>
  </si>
  <si>
    <t>Aandrijving en bewegingswerk schuiven maalgang 3, persschuif 1</t>
  </si>
  <si>
    <t>34609ec1-dfa7-41ef-b916-e74722818eef</t>
  </si>
  <si>
    <t>Aandrijving en bewegingswerk schuiven maalgang 3, persschuif 2</t>
  </si>
  <si>
    <t>dc3619fe-89ac-4da8-a43d-22701d757d44</t>
  </si>
  <si>
    <t>Aandrijving en bewegingswerk schuiven maalgang 3, persschuif 3</t>
  </si>
  <si>
    <t>625350fd-f5f8-4a96-92e7-3248a676ef98</t>
  </si>
  <si>
    <t>Aandrijving en bewegingswerk schuiven maalgang 3, persschuif 4</t>
  </si>
  <si>
    <t>ad39eeb2-a26e-40dc-9527-1bda90c47339</t>
  </si>
  <si>
    <t>Aandrijving en bewegingswerk schuiven maalgang 4, persschuif 1</t>
  </si>
  <si>
    <t>836115a5-dd18-4d61-b4d5-cb8e5cda30b1</t>
  </si>
  <si>
    <t>Aandrijving en bewegingswerk schuiven maalgang 4, persschuif 2</t>
  </si>
  <si>
    <t>3ab53171-c157-478e-b052-c711b62fab9b</t>
  </si>
  <si>
    <t>Aandrijving en bewegingswerk schuiven maalgang 4, persschuif 3</t>
  </si>
  <si>
    <t>d079e63c-130f-4307-9a8d-4b688f02776a</t>
  </si>
  <si>
    <t>Aandrijving en bewegingswerk schuiven maalgang 4, persschuif 4</t>
  </si>
  <si>
    <t>6773a53e-0a1d-415c-8736-5804c51715a5</t>
  </si>
  <si>
    <t>Aandrijving en bewegingswerk; elektrohydraulisch, Algemeen: hydraulische unit voor vijzels in het pomphuis</t>
  </si>
  <si>
    <t>locatie pomphuis.</t>
  </si>
  <si>
    <t>(25A-001-09#NZK5.EG.-0,5ov#GMIJM#186:1006#S:D#943)</t>
  </si>
  <si>
    <t>fad550c6-bb67-4fed-8223-7b6ecd351bdf</t>
  </si>
  <si>
    <t>(25A-001-09#NZK5.EG.-0,5ov#GMIJM#186:1006#S:D#778)</t>
  </si>
  <si>
    <t>dd1d3116-9926-49ca-bd56-7a7c198226af</t>
  </si>
  <si>
    <t>Aansluitconstructie: Aansluitconstructie</t>
  </si>
  <si>
    <t>(25A-001-09#NZK5.EG.-0,5ov#GMIJM#117:1011#G:D#875)</t>
  </si>
  <si>
    <t>22b2bbcc-0bb0-46bb-a913-975b7bb852b5</t>
  </si>
  <si>
    <t>(25A-001-09#NZK5.EG.-0,5ov#GMIJM#117:1011#G:ND#12)</t>
  </si>
  <si>
    <t>c9cf7543-4708-4a17-845f-41c817bfd879</t>
  </si>
  <si>
    <t>(25A-001-09#NZK5.EG.-0,5ov#GMIJM#117:1011#G:ND#15)</t>
  </si>
  <si>
    <t>797aa276-8b61-4cea-945d-f33902f9fd3a</t>
  </si>
  <si>
    <t>Aansluiting : aansluiting koolborstels 400 V gelijkspanning</t>
  </si>
  <si>
    <t>(25A-001-09#NZK5.EG.-0,5ov#GMIJM#103:9999#S:D#405)</t>
  </si>
  <si>
    <t>bcda3d51-6d12-438a-bac1-359afed6c8a4</t>
  </si>
  <si>
    <t>(25A-001-09#NZK5.EG.-0,5ov#GMIJM#103:9999#S:D#578)</t>
  </si>
  <si>
    <t>0c8be40e-6f86-4d8f-b63d-445076b168c1</t>
  </si>
  <si>
    <t>(25A-001-09#NZK5.EG.-0,5ov#GMIJM#103:9999#S:D#50)</t>
  </si>
  <si>
    <t>dc8a6c8f-5ce9-4bff-8203-d9c679b9cd49</t>
  </si>
  <si>
    <t>(25A-001-09#NZK5.EG.-0,5ov#GMIJM#103:9999#S:D#233)</t>
  </si>
  <si>
    <t>dca6b850-ef4a-4be0-948f-a400d3cfed20</t>
  </si>
  <si>
    <t>Aansluitleiding: Hydrauliek slangen</t>
  </si>
  <si>
    <t>(25A-001-09#NZK5.EG.-0,5ov#GMIJM#101:1013#S:D#829)</t>
  </si>
  <si>
    <t>67c71c5a-2a59-4006-be5c-cdaadd45b685</t>
  </si>
  <si>
    <t>Aansluitleiding: Hydrauliek slangen (n=4)</t>
  </si>
  <si>
    <t>Fotonummer: 
Locatie: perschuif maalgang1</t>
  </si>
  <si>
    <t>(25A-001-09#NZK5.EG.-0,5ov#GMIJM#101:1013#G:D#140)</t>
  </si>
  <si>
    <t>90d93b66-43cf-4f0e-80fc-cc7ce1e73738</t>
  </si>
  <si>
    <t>(25A-001-09#NZK5.EG.-0,5ov#GMIJM#101:1013#G:D#330)</t>
  </si>
  <si>
    <t>e797ac39-06ee-42f3-9f0f-0d2930301be1</t>
  </si>
  <si>
    <t>(25A-001-09#NZK5.EG.-0,5ov#GMIJM#101:1013#G:D#676)</t>
  </si>
  <si>
    <t>afd4a80c-a383-44d5-a95f-b72d64a4aeb2</t>
  </si>
  <si>
    <t>(25A-001-09#NZK5.EG.-0,5ov#GMIJM#101:1013#G:D#492)</t>
  </si>
  <si>
    <t>b3b12856-1508-4d97-8cdd-d377bffb9c65</t>
  </si>
  <si>
    <t>(25A-001-09#NZK5.EG.-0,5ov#GMIJM#101:1013#S:D#992)</t>
  </si>
  <si>
    <t>8c1d4143-f49f-4071-8500-9cf1f0037c91</t>
  </si>
  <si>
    <t>Aardelektrode: Aardelektrode. Meerdere aardpulsen????</t>
  </si>
  <si>
    <t>(25A-001-09#NZK5.EG.-0,5ov#GMIJM#105:1015#G:D#1036)</t>
  </si>
  <si>
    <t>25A-001.11.1</t>
  </si>
  <si>
    <t>68d871b0-6693-4a53-888f-7bf4d673c89a</t>
  </si>
  <si>
    <t>aarding- en bliksembeveiligingsinstallatie</t>
  </si>
  <si>
    <t>25A-001.11</t>
  </si>
  <si>
    <t>efff55e5-3f51-4f37-a643-06142603ceab</t>
  </si>
  <si>
    <t>Aarding- en bliksembeveiligingsinstallatie, Algemeen : hoofdaardingsverdeling</t>
  </si>
  <si>
    <t>Fotonummer: 7013
Locatie: 1N7005</t>
  </si>
  <si>
    <t>(25A-001-09#NZK5.EG.-0,5ov#GMIJM#162:1016#G:D#1624)</t>
  </si>
  <si>
    <t>919144b5-6a97-4493-814a-75111c93c627</t>
  </si>
  <si>
    <t>aarding- en bliksembeveiligingsinstallatie, algemeen: aardingskabels</t>
  </si>
  <si>
    <t>(25A-001-09#NZK5.EG.-0,5ov#GMIJM#186:1016#S:D#940)</t>
  </si>
  <si>
    <t>0d469996-4581-4064-951a-6bface42870a</t>
  </si>
  <si>
    <t>aarding- en bliksembeveiligingsinstallatie, algemeen: blokkeerspoel, aarding</t>
  </si>
  <si>
    <t>(25A-001-09#NZK5.EG.-0,5ov#GMIJM#186:1016#S:D#942)</t>
  </si>
  <si>
    <t>581e8c96-a57d-4fb4-a523-b35088da95b7</t>
  </si>
  <si>
    <t>aarding- en bliksembeveiligingsinstallatie, algemeen: overbrenging in aanrding</t>
  </si>
  <si>
    <t>(25A-001-09#NZK5.EG.-0,5ov#GMIJM#186:1016#S:D#941)</t>
  </si>
  <si>
    <t>adb4631a-2e94-4c2f-af7f-973b729428fa</t>
  </si>
  <si>
    <t>aarding- en bliksembeveiligingsinstallatie, algemeen: schakelhandel om aardingschakelaar in te zetten</t>
  </si>
  <si>
    <t>(25A-001-09#NZK5.EG.-0,5ov#GMIJM#186:1016#S:D#939)</t>
  </si>
  <si>
    <t>702a1f2a-fe9f-4a47-acd5-ca86cbc8e15d</t>
  </si>
  <si>
    <t>Aardings- en bliksembeveiligingsinstallatie, Algemeen: Aardingspaneel / motorklemmenkast</t>
  </si>
  <si>
    <t>in de bulbpomp.</t>
  </si>
  <si>
    <t>(25A-001-09#NZK5.EG.-0,5ov#GMIJM#186:1016#S:D#745)</t>
  </si>
  <si>
    <t>9f9c31f9-f9ba-403c-8d92-d33e2fd4afe7</t>
  </si>
  <si>
    <t>(25A-001-09#NZK5.EG.-0,5ov#GMIJM#186:1016#S:D#905)</t>
  </si>
  <si>
    <t>2a73f0d7-8639-45bf-9cbc-a9f72c0855ab</t>
  </si>
  <si>
    <t>aardrail: aardrail</t>
  </si>
  <si>
    <t>(25A-001-09#NZK5.EG.-0,5ov#GMIJM#105:2089#G:D#1037)</t>
  </si>
  <si>
    <t>836e478b-7dea-4b46-a871-93083cd8a2d6</t>
  </si>
  <si>
    <t>aardrail: koperrails</t>
  </si>
  <si>
    <t>(25A-001-09#NZK5.EG.-0,5ov#GMIJM#162:2089#G:D#1626)</t>
  </si>
  <si>
    <t>c451cc5e-845b-4692-a32d-be7e50c71736</t>
  </si>
  <si>
    <t>accu: accu</t>
  </si>
  <si>
    <t>(25A-001-09#NZK5.EG.-0,5ov#GMIJM#172:1018#G:D#1726)</t>
  </si>
  <si>
    <t>0a7f547b-838b-4a17-931a-36a22146733a</t>
  </si>
  <si>
    <t>(25A-001-09#NZK5.EG.-0,5ov#GMIJM#172:1018#G:D#1722)</t>
  </si>
  <si>
    <t>c832064f-21f2-4625-ae3c-ee8807497a12</t>
  </si>
  <si>
    <t>accu: accu,s</t>
  </si>
  <si>
    <t>(25A-001-09#NZK5.EG.-0,5ov#GMIJM#232:1018#G:ND#1712)</t>
  </si>
  <si>
    <t>25A-001.11.24</t>
  </si>
  <si>
    <t>d3fe0ac5-6ac0-415d-8f0c-531904b3748c</t>
  </si>
  <si>
    <t>accu: accu,s 2 sets</t>
  </si>
  <si>
    <t>(25A-001-09#NZK5.EG.-0,5ov#GMIJM#232:1018#G:ND#1716)</t>
  </si>
  <si>
    <t>b9a3c736-79fe-42f7-ba1b-a732feaffebd</t>
  </si>
  <si>
    <t>accu: accu's en accukist</t>
  </si>
  <si>
    <t>Fotonummer: 
Locatie: 1M8002</t>
  </si>
  <si>
    <t>(25A-001-09#NZK5.EG.-0,5ov#GMIJM#171:1018#G:D#1743)</t>
  </si>
  <si>
    <t>bbb5a62d-2820-471e-b71b-13025ce990a4</t>
  </si>
  <si>
    <t>accu: kast met accu's 19+3N18001-06</t>
  </si>
  <si>
    <t>Fotonummer: 3520
Locatie: 3N8001</t>
  </si>
  <si>
    <t>(25A-001-09#NZK5.EG.-0,5ov#GMIJM#172:1018#G:D#1603)</t>
  </si>
  <si>
    <t>bd24b0ca-4fbe-4bbb-ad8e-3bc38dac220f</t>
  </si>
  <si>
    <t>Afdichting: Afdichtings manchetten, Cilinder 1</t>
  </si>
  <si>
    <t>(25A-001-09#NZK5.EG.-0,5ov#GMIJM#101:1023#S:D#966)</t>
  </si>
  <si>
    <t>0ab9426b-0265-42bc-a1ad-9e96e623b4dd</t>
  </si>
  <si>
    <t>Afdichting: Afdichtings manchetten, Cilinder 1 (n=4)</t>
  </si>
  <si>
    <t>(25A-001-09#NZK5.EG.-0,5ov#GMIJM#101:1023#S:D#801)</t>
  </si>
  <si>
    <t>964c84cb-9226-488b-b1d0-fa40feb61b14</t>
  </si>
  <si>
    <t>Afdichting: Afdichtings manchetten, Cilinder 2</t>
  </si>
  <si>
    <t>(25A-001-09#NZK5.EG.-0,5ov#GMIJM#101:1023#S:D#971)</t>
  </si>
  <si>
    <t>268f65a2-9e8b-4de9-a656-baa0dc441b2c</t>
  </si>
  <si>
    <t>(25A-001-09#NZK5.EG.-0,5ov#GMIJM#101:1023#S:D#806)</t>
  </si>
  <si>
    <t>62f980a4-5de7-4764-b0d1-b060ad962186</t>
  </si>
  <si>
    <t>Afdichting: Afdichtings manchetten, Cilinder 3</t>
  </si>
  <si>
    <t>(25A-001-09#NZK5.EG.-0,5ov#GMIJM#101:1023#S:D#811)</t>
  </si>
  <si>
    <t>1eef051b-720e-42bf-9c5a-64714e5ed8fe</t>
  </si>
  <si>
    <t>(25A-001-09#NZK5.EG.-0,5ov#GMIJM#101:1023#S:D#976)</t>
  </si>
  <si>
    <t>26952345-511a-43a8-b834-65523f3507c4</t>
  </si>
  <si>
    <t>Afdichting: Afdichtings manchetten, Cilinder 4</t>
  </si>
  <si>
    <t>(25A-001-09#NZK5.EG.-0,5ov#GMIJM#101:1023#S:D#981)</t>
  </si>
  <si>
    <t>f5af01b4-51af-44ba-9359-da93735172f4</t>
  </si>
  <si>
    <t>(25A-001-09#NZK5.EG.-0,5ov#GMIJM#101:1023#S:D#816)</t>
  </si>
  <si>
    <t>d3bd170f-e6c0-4518-8766-fcc2a4800bc3</t>
  </si>
  <si>
    <t>Afdichting: Cilinder Afdichtings manchetten</t>
  </si>
  <si>
    <t>(25A-001-09#NZK5.EG.-0,5ov#GMIJM#101:1023#S:D#655)</t>
  </si>
  <si>
    <t>ba8e7cdc-f3e7-4cd8-aeb0-243ca7767f3a</t>
  </si>
  <si>
    <t>(25A-001-09#NZK5.EG.-0,5ov#GMIJM#101:1023#S:D#662)</t>
  </si>
  <si>
    <t>47104d68-037f-4027-b03e-62a73f718545</t>
  </si>
  <si>
    <t>Onzekerheid: lekkage van de manchetten
Oorzaak: slijtage of veroudering
Gevolgen: olielekkage
Opmerking:</t>
  </si>
  <si>
    <t>(25A-001-09#NZK5.EG.-0,5ov#GMIJM#101:1023#S:D#112)</t>
  </si>
  <si>
    <t>53d652d7-c617-4e95-b4b6-a41bbbf2b88a</t>
  </si>
  <si>
    <t>(25A-001-09#NZK5.EG.-0,5ov#GMIJM#101:1023#S:D#126)</t>
  </si>
  <si>
    <t>bf4d57b2-3ed0-48c0-9eeb-9e019188a787</t>
  </si>
  <si>
    <t>(25A-001-09#NZK5.EG.-0,5ov#GMIJM#101:1023#S:D#478)</t>
  </si>
  <si>
    <t>6f437231-afea-4096-b28d-b78057fb6d3d</t>
  </si>
  <si>
    <t>(25A-001-09#NZK5.EG.-0,5ov#GMIJM#101:1023#S:D#105)</t>
  </si>
  <si>
    <t>b4963bb8-1dfc-429e-a59f-f9a82b4065a1</t>
  </si>
  <si>
    <t>(25A-001-09#NZK5.EG.-0,5ov#GMIJM#101:1023#S:D#302)</t>
  </si>
  <si>
    <t>7ebfe0dc-60a1-4fb1-ba86-471dbd3637d1</t>
  </si>
  <si>
    <t>(25A-001-09#NZK5.EG.-0,5ov#GMIJM#101:1023#S:D#316)</t>
  </si>
  <si>
    <t>816cf5c9-272c-43ce-9d49-20eac4ce6dfb</t>
  </si>
  <si>
    <t>(25A-001-09#NZK5.EG.-0,5ov#GMIJM#101:1023#S:D#309)</t>
  </si>
  <si>
    <t>acea53fb-6157-4e8d-9feb-f7c435ce34b5</t>
  </si>
  <si>
    <t>(25A-001-09#NZK5.EG.-0,5ov#GMIJM#101:1023#S:D#295)</t>
  </si>
  <si>
    <t>74e311fa-d4a1-4ad3-a8ca-5c091f7bdf85</t>
  </si>
  <si>
    <t>(25A-001-09#NZK5.EG.-0,5ov#GMIJM#101:1023#S:D#457)</t>
  </si>
  <si>
    <t>c3df9fa2-5501-4619-97f4-4a429edcabc6</t>
  </si>
  <si>
    <t>(25A-001-09#NZK5.EG.-0,5ov#GMIJM#101:1023#S:D#464)</t>
  </si>
  <si>
    <t>bd405836-6657-4b42-ba21-7f2ad92160a7</t>
  </si>
  <si>
    <t>(25A-001-09#NZK5.EG.-0,5ov#GMIJM#101:1023#S:D#471)</t>
  </si>
  <si>
    <t>0a6ee08c-c1a8-4887-8872-67bd50ddf6bf</t>
  </si>
  <si>
    <t>(25A-001-09#NZK5.EG.-0,5ov#GMIJM#101:1023#S:D#119)</t>
  </si>
  <si>
    <t>460c613d-c40c-4cde-a189-96cce8a169e8</t>
  </si>
  <si>
    <t>(25A-001-09#NZK5.EG.-0,5ov#GMIJM#101:1023#S:D#641)</t>
  </si>
  <si>
    <t>14b96d64-d5af-4196-b6e5-f8f81ac837b7</t>
  </si>
  <si>
    <t>(25A-001-09#NZK5.EG.-0,5ov#GMIJM#101:1023#S:D#648)</t>
  </si>
  <si>
    <t>ff1737a5-9017-4d37-9c87-2732ae19754a</t>
  </si>
  <si>
    <t>afdichting: rubber plaat</t>
  </si>
  <si>
    <t>(25A-001-09#NZK5.EG.-0,5ov#GMIJM#126:1023#S:D#867)</t>
  </si>
  <si>
    <t>ede44985-3f9e-4337-9580-4ebcdbd88c54</t>
  </si>
  <si>
    <t>(25A-001-09#NZK5.EG.-0,5ov#GMIJM#126:1023#S:D#369)</t>
  </si>
  <si>
    <t>baf2b4c9-f112-468f-bbac-16d187f984c6</t>
  </si>
  <si>
    <t>Fotonummer: 
Locatie: zeekant maalgang 1</t>
  </si>
  <si>
    <t>(25A-001-09#NZK5.EG.-0,5ov#GMIJM#126:1023#S:D#179)</t>
  </si>
  <si>
    <t>0e7b9c20-af3f-401e-b5c7-09ee9227bf7e</t>
  </si>
  <si>
    <t>(25A-001-09#NZK5.EG.-0,5ov#GMIJM#126:1023#S:D#715)</t>
  </si>
  <si>
    <t>69082349-5f11-4f49-94bd-2ed1d939468d</t>
  </si>
  <si>
    <t>(25A-001-09#NZK5.EG.-0,5ov#GMIJM#126:1023#S:D#1030)</t>
  </si>
  <si>
    <t>adc9adb8-287d-469b-aa69-493e1f493a9c</t>
  </si>
  <si>
    <t>(25A-001-09#NZK5.EG.-0,5ov#GMIJM#126:1023#S:D#531)</t>
  </si>
  <si>
    <t>155bd710-e609-45f6-a97c-bb7b216ef6f4</t>
  </si>
  <si>
    <t>afdichting: rubber strip 30x10</t>
  </si>
  <si>
    <t>(25A-001-09#NZK5.EG.-0,5ov#GMIJM#126:1023#S:D#868)</t>
  </si>
  <si>
    <t>a922d1c7-3e89-426f-965f-1877f9c32769</t>
  </si>
  <si>
    <t>(25A-001-09#NZK5.EG.-0,5ov#GMIJM#126:1023#S:D#1031)</t>
  </si>
  <si>
    <t>a1b43aee-f959-4a9a-ab62-882a11a59d5a</t>
  </si>
  <si>
    <t>(25A-001-09#NZK5.EG.-0,5ov#GMIJM#126:1023#S:D#532)</t>
  </si>
  <si>
    <t>ce9db5be-b775-4a30-a38d-bc5458e5c081</t>
  </si>
  <si>
    <t>(25A-001-09#NZK5.EG.-0,5ov#GMIJM#126:1023#S:D#370)</t>
  </si>
  <si>
    <t>18c5b804-30ee-40f9-b6ac-50e9d7a8c32b</t>
  </si>
  <si>
    <t>(25A-001-09#NZK5.EG.-0,5ov#GMIJM#126:1023#S:D#180)</t>
  </si>
  <si>
    <t>e09431c9-e456-4bf8-b1eb-d34544678f84</t>
  </si>
  <si>
    <t>(25A-001-09#NZK5.EG.-0,5ov#GMIJM#126:1023#S:D#716)</t>
  </si>
  <si>
    <t>aa658b08-ec87-46c6-80e4-da74e15bd9b8</t>
  </si>
  <si>
    <t>afdichting: rubberprofiel 7 stuks</t>
  </si>
  <si>
    <t>(25A-001-09#NZK5.EG.-0,5ov#GMIJM#126:1023#S:D#714)</t>
  </si>
  <si>
    <t>fc11b0cf-52de-41af-87fc-ab6b3a3ed02f</t>
  </si>
  <si>
    <t>(25A-001-09#NZK5.EG.-0,5ov#GMIJM#126:1023#S:D#1029)</t>
  </si>
  <si>
    <t>72825f94-9911-4d2a-aaab-b7230748b669</t>
  </si>
  <si>
    <t>(25A-001-09#NZK5.EG.-0,5ov#GMIJM#126:1023#S:D#866)</t>
  </si>
  <si>
    <t>dcfdec47-829d-40be-bbec-750a7bca4bbf</t>
  </si>
  <si>
    <t>(25A-001-09#NZK5.EG.-0,5ov#GMIJM#126:1023#S:D#178)</t>
  </si>
  <si>
    <t>88c6e6b8-1070-4e91-a308-5da8a45d83aa</t>
  </si>
  <si>
    <t>(25A-001-09#NZK5.EG.-0,5ov#GMIJM#126:1023#S:D#368)</t>
  </si>
  <si>
    <t>ca9c1d6f-19da-4695-9e65-a8ae865e397a</t>
  </si>
  <si>
    <t>(25A-001-09#NZK5.EG.-0,5ov#GMIJM#126:1023#S:D#530)</t>
  </si>
  <si>
    <t>eafae30f-005f-430b-9712-5f4e9c858e46</t>
  </si>
  <si>
    <t>Afsluiter: Afsluiter</t>
  </si>
  <si>
    <t>Pompmotor bulbpomp</t>
  </si>
  <si>
    <t>(25A-001-09#NZK5.EG.-0,5ov#GMIJM#186:1034#S:D#285)</t>
  </si>
  <si>
    <t>a74b5908-ae0a-471e-a453-ec4be67cfb74</t>
  </si>
  <si>
    <t>(25A-001-09#NZK5.EG.-0,5ov#GMIJM#186:1034#S:D#95)</t>
  </si>
  <si>
    <t>9ff3b754-45c7-4fe8-96f2-6a1f990c4759</t>
  </si>
  <si>
    <t>(25A-001-09#NZK5.EG.-0,5ov#GMIJM#186:1034#S:D#447)</t>
  </si>
  <si>
    <t>22eac878-6233-4708-a547-0d994b0ac54e</t>
  </si>
  <si>
    <t>(25A-001-09#NZK5.EG.-0,5ov#GMIJM#186:1034#S:D#935)</t>
  </si>
  <si>
    <t>55e9be8b-952f-411b-af3e-8f9b47f17d9c</t>
  </si>
  <si>
    <t>(25A-001-09#NZK5.EG.-0,5ov#GMIJM#186:1034#G:D#631)</t>
  </si>
  <si>
    <t>4935dd95-f390-4ada-8cb2-586b06bcf220</t>
  </si>
  <si>
    <t>(25A-001-09#NZK5.EG.-0,5ov#GMIJM#186:1034#S:D#776)</t>
  </si>
  <si>
    <t>5103016d-31c0-4978-aa18-75114c986fa1</t>
  </si>
  <si>
    <t>afsluiter: afsluiters</t>
  </si>
  <si>
    <t>(25A-001-09#NZK5.EG.-0,5ov#GMIJM#337:1034#S:D#743)</t>
  </si>
  <si>
    <t>d2836693-72fe-440b-b9cc-89bcf156c611</t>
  </si>
  <si>
    <t>(25A-001-09#NZK5.EG.-0,5ov#GMIJM#337:1034#S:D#901)</t>
  </si>
  <si>
    <t>ac1f0f73-2727-49f8-be3b-fa24368e0d7e</t>
  </si>
  <si>
    <t>Afsluiter: kleppen 4/3 en 4/2</t>
  </si>
  <si>
    <t>(25A-001-09#NZK5.EG.-0,5ov#GMIJM#186:1034#S:D#786)</t>
  </si>
  <si>
    <t>73315192-a923-4d0d-a1f1-a0786f07f102</t>
  </si>
  <si>
    <t>Afsluiters: Hydraulische kranen 3 weg handbediening</t>
  </si>
  <si>
    <t>(25A-001-09#NZK5.EG.-0,5ov#GMIJM#101:1034#G:D#494)</t>
  </si>
  <si>
    <t>8f3b2ff0-4b0e-432d-8413-7fcedb4f5da4</t>
  </si>
  <si>
    <t>(25A-001-09#NZK5.EG.-0,5ov#GMIJM#101:1034#S:D#831)</t>
  </si>
  <si>
    <t>7d296c7a-c3b6-483b-b9ad-d495b5eb3544</t>
  </si>
  <si>
    <t>(25A-001-09#NZK5.EG.-0,5ov#GMIJM#101:1034#G:D#678)</t>
  </si>
  <si>
    <t>a9120776-cd33-42c4-adc0-8e19c361f0ae</t>
  </si>
  <si>
    <t>(25A-001-09#NZK5.EG.-0,5ov#GMIJM#101:1034#S:D#994)</t>
  </si>
  <si>
    <t>19984f1b-1d65-47b5-b1c4-8708178f42a7</t>
  </si>
  <si>
    <t>(25A-001-09#NZK5.EG.-0,5ov#GMIJM#101:1034#G:D#332)</t>
  </si>
  <si>
    <t>1a967af9-8a3e-46bb-8ea2-8bb193020b03</t>
  </si>
  <si>
    <t>(25A-001-09#NZK5.EG.-0,5ov#GMIJM#101:1034#G:D#142)</t>
  </si>
  <si>
    <t>9a56972c-9e28-4b0f-81f8-2486938f6ed4</t>
  </si>
  <si>
    <t>Afsluiters: kleppen 4/3 en 4/2</t>
  </si>
  <si>
    <t>(25A-001-09#NZK5.EG.-0,5ov#GMIJM#186:1034#S:D#951)</t>
  </si>
  <si>
    <t>eae745e4-b936-4591-ac11-1e583ba5289a</t>
  </si>
  <si>
    <t>Afsluiters: Kogelafsluiters (diverse maten)</t>
  </si>
  <si>
    <t>(25A-001-09#NZK5.EG.-0,5ov#GMIJM#101:1034#S:D#832)</t>
  </si>
  <si>
    <t>4c5d03ba-3ed3-46c3-99de-c43e0706f8f2</t>
  </si>
  <si>
    <t>(25A-001-09#NZK5.EG.-0,5ov#GMIJM#101:1034#S:D#995)</t>
  </si>
  <si>
    <t>6a9296fb-f105-4825-bfd9-cab3bfe4ecbe</t>
  </si>
  <si>
    <t>(25A-001-09#NZK5.EG.-0,5ov#GMIJM#101:1034#G:D#143)</t>
  </si>
  <si>
    <t>be53c2b0-3b4c-4233-af24-282d369b8192</t>
  </si>
  <si>
    <t>(25A-001-09#NZK5.EG.-0,5ov#GMIJM#101:1034#G:D#495)</t>
  </si>
  <si>
    <t>084f393d-6fed-4bed-9011-a5955b4e2fcd</t>
  </si>
  <si>
    <t>(25A-001-09#NZK5.EG.-0,5ov#GMIJM#101:1034#G:D#333)</t>
  </si>
  <si>
    <t>30c27814-f54d-4bd9-a1d8-08e2328cdecc</t>
  </si>
  <si>
    <t>(25A-001-09#NZK5.EG.-0,5ov#GMIJM#101:1034#G:D#679)</t>
  </si>
  <si>
    <t>d080df91-00bc-45cc-9b84-1dfdeb6e5898</t>
  </si>
  <si>
    <t>25A-001.13.1</t>
  </si>
  <si>
    <t>Aggregaatruimte (kanaalzijde)</t>
  </si>
  <si>
    <t>25A-001.13</t>
  </si>
  <si>
    <t>906d1458-c37b-457b-9601-7865ece5d1f4</t>
  </si>
  <si>
    <t>armatuur: Noodverlichtingsarmaturen</t>
  </si>
  <si>
    <t>(25A-001-09#NZK5.EG.-0,5ov#GMIJM#232:1042#G:ND#1718)</t>
  </si>
  <si>
    <t>bc309928-5a56-452a-a9c5-504a6024e99a</t>
  </si>
  <si>
    <t>armatuur: Noodverlichtingsarmaturen 4 stuks</t>
  </si>
  <si>
    <t>(25A-001-09#NZK5.EG.-0,5ov#GMIJM#232:1042#G:ND#1713)</t>
  </si>
  <si>
    <t>4e565d40-cba3-4cf2-94f1-da6ddb4e1af6</t>
  </si>
  <si>
    <t>armatuur: Verlichtingsarmatuur</t>
  </si>
  <si>
    <t>(25A-001-09#NZK5.EG.-0,5ov#GMIJM#173:1042#G:ND#1778)</t>
  </si>
  <si>
    <t>7ddb3774-cb36-4775-b966-67ca80139760</t>
  </si>
  <si>
    <t>Asfaltconstructie: Asfaltverharding</t>
  </si>
  <si>
    <t>25A-001.13.5</t>
  </si>
  <si>
    <t>81dbef76-6aaf-45c9-96fa-9857ed764e39</t>
  </si>
  <si>
    <t>Asfaltconstructie: Asfaltverharding (goot)</t>
  </si>
  <si>
    <t>09b523d2-0559-487a-b753-ef1daddda9bb</t>
  </si>
  <si>
    <t>Assenstelsel:</t>
  </si>
  <si>
    <t>(25A-001-09#NZK5.EG.-0,5ov#GMIJM#103:1047#S:D#396)</t>
  </si>
  <si>
    <t>c31d35c5-f5c3-4bb3-84b4-4754bf9eaa85</t>
  </si>
  <si>
    <t>(25A-001-09#NZK5.EG.-0,5ov#GMIJM#103:1047#S:D#206)</t>
  </si>
  <si>
    <t>6bf266c8-60d6-4997-8708-8703b5cc4a29</t>
  </si>
  <si>
    <t>Assenstelsel: As</t>
  </si>
  <si>
    <t>(25A-001-09#NZK5.EG.-0,5ov#GMIJM#186:1047#S:D#934)</t>
  </si>
  <si>
    <t>3a42fbb6-397c-4fdf-812c-9b9f2ae72268</t>
  </si>
  <si>
    <t>(25A-001-09#NZK5.EG.-0,5ov#GMIJM#186:1047#S:D#284)</t>
  </si>
  <si>
    <t>09e8aa36-2076-4661-95d8-5ac2d3afb875</t>
  </si>
  <si>
    <t>(25A-001-09#NZK5.EG.-0,5ov#GMIJM#186:1047#S:D#775)</t>
  </si>
  <si>
    <t>2cac73c0-06a4-4c98-9bff-2c99a616cd3f</t>
  </si>
  <si>
    <t>(25A-001-09#NZK5.EG.-0,5ov#GMIJM#186:1047#G:D#446)</t>
  </si>
  <si>
    <t>f61be0a3-a24f-42ea-a482-03bbab4268b2</t>
  </si>
  <si>
    <t>(25A-001-09#NZK5.EG.-0,5ov#GMIJM#186:1047#S:D#630)</t>
  </si>
  <si>
    <t>4d9665da-e56d-4fba-b369-7485a5a7b2e1</t>
  </si>
  <si>
    <t>(25A-001-09#NZK5.EG.-0,5ov#GMIJM#186:1047#S:D#94)</t>
  </si>
  <si>
    <t>b8d1d095-76dd-45e7-8d78-f2dac86c773e</t>
  </si>
  <si>
    <t>Assenstelsel: ASSENSTELSEL</t>
  </si>
  <si>
    <t>Assenstelsel: Assenstelsel</t>
  </si>
  <si>
    <t>(25A-001-09#NZK5.EG.-0,5ov#GMIJM#103:1047#S:D#53)</t>
  </si>
  <si>
    <t>f422a02e-1395-424a-b4a7-f66a2f07a7ff</t>
  </si>
  <si>
    <t>(25A-001-09#NZK5.EG.-0,5ov#GMIJM#103:1047#S:D#558)</t>
  </si>
  <si>
    <t>832f7116-aaf7-4c26-b27c-224cc3bdab42</t>
  </si>
  <si>
    <t>Bak: Lekbak slangaansluitingen voor 8 cilinders.</t>
  </si>
  <si>
    <t>slangaansluiting overgang hydrauset naar stalen pijpen.</t>
  </si>
  <si>
    <t>(25A-001-09#NZK5.EG.-0,5ov#GMIJM#101:2131#G:D#159)</t>
  </si>
  <si>
    <t>72256972-372f-47da-8812-ec2879e943d9</t>
  </si>
  <si>
    <t>(25A-001-09#NZK5.EG.-0,5ov#GMIJM#101:2131#G:D#511)</t>
  </si>
  <si>
    <t>260ca63c-6064-47af-8fa4-fac22c4698bc</t>
  </si>
  <si>
    <t>(25A-001-09#NZK5.EG.-0,5ov#GMIJM#101:2131#G:D#695)</t>
  </si>
  <si>
    <t>175d287a-6fc8-4451-a18d-78b6884bfa0c</t>
  </si>
  <si>
    <t>(25A-001-09#NZK5.EG.-0,5ov#GMIJM#101:2131#G:D#349)</t>
  </si>
  <si>
    <t>2471f72b-32b9-4a09-8b9e-7503dd536dfb</t>
  </si>
  <si>
    <t>bebording/bewegwijzering (statisch), algemeen: bebording</t>
  </si>
  <si>
    <t>(25A-001-09#NZK5.EG.-0,5ov#GMIJM#221:1054#G:ND#1280)</t>
  </si>
  <si>
    <t>25A-001.13.11</t>
  </si>
  <si>
    <t>5988cf8f-0524-457a-972e-8b9c38cee441</t>
  </si>
  <si>
    <t>(25A-001-09#NZK5.EG.-0,5ov#GMIJM#208:1054#G:ND#1231)</t>
  </si>
  <si>
    <t>25A-001.13.2</t>
  </si>
  <si>
    <t>369b055e-bd19-4d93-9955-c7974844707d</t>
  </si>
  <si>
    <t>(25A-001-09#NZK5.EG.-0,5ov#GMIJM#186:1056#S:D#746)</t>
  </si>
  <si>
    <t>8821e791-19db-4c8f-989b-70376bf63f4e</t>
  </si>
  <si>
    <t>zit in de bulbpomp. Aansturing subsystemen, verzameling meldingen vanuit pomp, vertaling naar profibus, communicatie tussen pomp en SCAD/Omvormer/PLC</t>
  </si>
  <si>
    <t>(25A-001-09#NZK5.EG.-0,5ov#GMIJM#186:1056#S:D#903)</t>
  </si>
  <si>
    <t>dc3507fb-46ab-4cc1-bba9-1aef1e550ab7</t>
  </si>
  <si>
    <t>Bedienings- en besturingssysteem, Algemeen, : besturing dynamische omvormer + bulbpomp 3 en 4 . Maalgang 3 en 4.</t>
  </si>
  <si>
    <t>Kast E31-32-30. Nummer 19+2N8001- … In de kast zijn regelingen aanwezig om de motoren en generatoren van de omvormers te regelen. Onder ander de bekrachtiging van het generator veld. Terugmelding / sturing kapitoolschakelaars.</t>
  </si>
  <si>
    <t>Fotonummer: 
Locatie: 2N8001</t>
  </si>
  <si>
    <t>(25A-001-09#NZK5.EG.-0,5ov#GMIJM#112:1056#S:D#1137)</t>
  </si>
  <si>
    <t>92e6f264-8c0d-4c4b-a979-fc92e3a3b73f</t>
  </si>
  <si>
    <t>RkM1 en RkM2.</t>
  </si>
  <si>
    <t>Fotonummer: 
Locatie: omvormerruimte oud</t>
  </si>
  <si>
    <t>(25A-001-09#NZK5.EG.-0,5ov#GMIJM#112:1056#S:D#1129)</t>
  </si>
  <si>
    <t>109dce34-15f8-4749-8138-8c308e6b317b</t>
  </si>
  <si>
    <t>(25A-001-09#NZK5.EG.-0,5ov#GMIJM#112:1056#S:D#1045)</t>
  </si>
  <si>
    <t>5635d618-d74a-4507-9a89-a2d3b436b91e</t>
  </si>
  <si>
    <t>Bedienings- en besturingssysteem, Algemeen, : PLC besturingskasten persschuiven en noodbediening maalgang 2</t>
  </si>
  <si>
    <t>(25A-001-09#NZK5.EG.-0,5ov#GMIJM#112:1056#S:D#1052)</t>
  </si>
  <si>
    <t>c23e716e-4ddf-428b-be55-1c31325bb5d2</t>
  </si>
  <si>
    <t>Bedienings- en besturingssysteem, Algemeen, : PLC besturingskasten persschuiven en noodbediening maalgang 3</t>
  </si>
  <si>
    <t>(25A-001-09#NZK5.EG.-0,5ov#GMIJM#112:1056#S:D#1060)</t>
  </si>
  <si>
    <t>b34638c8-275a-4a53-9c65-8d09864e4704</t>
  </si>
  <si>
    <t>Bedienings- en besturingssysteem, Algemeen, : PLC besturingskasten persschuiven en noodbediening maalgang 4</t>
  </si>
  <si>
    <t>(25A-001-09#NZK5.EG.-0,5ov#GMIJM#112:1056#S:D#1069)</t>
  </si>
  <si>
    <t>080c9b4e-dc7c-4096-b1d6-8e362e46f11a</t>
  </si>
  <si>
    <t>(25A-001-09#NZK5.EG.-0,5ov#GMIJM#112:1056#S:D#1077)</t>
  </si>
  <si>
    <t>ef63153e-1427-42fd-b155-7ab62aa330b4</t>
  </si>
  <si>
    <t>(25A-001-09#NZK5.EG.-0,5ov#GMIJM#112:1056#S:D#1086)</t>
  </si>
  <si>
    <t>80336a7a-0ec1-4976-97f0-5461a0f4c29d</t>
  </si>
  <si>
    <t>(25A-001-09#NZK5.EG.-0,5ov#GMIJM#112:1056#S:D#1206)</t>
  </si>
  <si>
    <t>Bedienings- en besturingssysteem, Algemeen. : besturing bulbpompen pomp 5 en 6  + statische omvormer + koelinstallatie (2x)</t>
  </si>
  <si>
    <t>Locatie nieuwe bouwdeel gemaal, 19+3n8001-34/35</t>
  </si>
  <si>
    <t>Fotonummer: 6999, 93718, 94640, 94708, 94727, 94739
Locatie:</t>
  </si>
  <si>
    <t>(25A-001-09#NZK5.EG.-0,5ov#GMIJM#112:1056#S:D#1144)</t>
  </si>
  <si>
    <t>cd3a1431-ebb1-4674-b231-b142bda5fcfc</t>
  </si>
  <si>
    <t>Bedienings- en besturingssysteem, Algemeen. : Brandmeldinstallatie Centraal</t>
  </si>
  <si>
    <t>(25A-001-09#NZK5.EG.-0,5ov#GMIJM#112:1056#S:D#1193)</t>
  </si>
  <si>
    <t>260d821b-bc4c-4554-aaeb-61a7c37fb9ef</t>
  </si>
  <si>
    <t>Bedienings- en besturingssysteem, Algemeen. : no-break installatie nood net telefoon. Centrale sturing oude passyteem.</t>
  </si>
  <si>
    <t>(25A-001-09#NZK5.EG.-0,5ov#GMIJM#112:1056#S:D#1199)</t>
  </si>
  <si>
    <t>b21dc364-6e21-4ed7-a97b-842b2de7d2c7</t>
  </si>
  <si>
    <t>Bedienings- en besturingssysteem, Algemeen. : Nobreak voedingsverdeelkast NB1. Ten behoeve van voeding besturingsinstallaties.</t>
  </si>
  <si>
    <t>Aanduiding op kastdeur klopt niet. NB 4 dient NB 1 te zijn. NB 4 staat in ruimte 1N7006</t>
  </si>
  <si>
    <t>(25A-001-09#NZK5.EG.-0,5ov#GMIJM#112:1056#S:D#1217)</t>
  </si>
  <si>
    <t>65376857-538a-4dfc-ad11-6c899b852426</t>
  </si>
  <si>
    <t>Bedienings- en besturingssysteem, Algemeen. : Passysteem RWS (Cybersecurity). Algemene server voor heel RWS.</t>
  </si>
  <si>
    <t>(25A-001-09#NZK5.EG.-0,5ov#GMIJM#112:1056#S:D#1208)</t>
  </si>
  <si>
    <t>dd8acfc2-f268-423e-b323-2a8c33d3c5c8</t>
  </si>
  <si>
    <t>Bedienings- en besturingssysteem, Algemeen. : Regelkast klimaatregeling computerruimte. RK7-A</t>
  </si>
  <si>
    <t>(25A-001-09#NZK5.EG.-0,5ov#GMIJM#112:1056#S:D#1204)</t>
  </si>
  <si>
    <t>d939dcee-ab0d-414f-bc2f-f8cf26663978</t>
  </si>
  <si>
    <t>Bedienings- en besturingssysteem, Algemeen. : Zoutmeetinstallatie landelijk meetnet.</t>
  </si>
  <si>
    <t>via glasvezel aangesloten op NNV netwerk middels NNV kast achter oude controlekamer. Kastnummer 1N5008-02</t>
  </si>
  <si>
    <t>(25A-001-09#NZK5.EG.-0,5ov#GMIJM#112:1056#S:D#1197)</t>
  </si>
  <si>
    <t>301394c2-3293-4533-8e0b-4dedc277ead2</t>
  </si>
  <si>
    <t>(25A-001-09#NZK5.EG.-0,5ov#GMIJM#112:1056#S:D#1224)</t>
  </si>
  <si>
    <t>7942d809-84be-48f7-9cb5-b0c7b5b14187</t>
  </si>
  <si>
    <t>Bedieningspaneel: 1 stuks PC, 1 x toetsenbord en muis en monitor tbv klimaatinstallatie. (terugmeldingen en overzichten van LBK,s)</t>
  </si>
  <si>
    <t>(25A-001-09#NZK5.EG.-0,5ov#GMIJM#112:1057#S:D#1179)</t>
  </si>
  <si>
    <t>4f904a89-6603-4000-b9ba-0b98917fe63b</t>
  </si>
  <si>
    <t>Bedieningspaneel: 1 stuks PC, 1 x toetsenbord en muis en monitor tbv trillingsmetingen pompen. (terugmeldingen en overzichten vanuit de trillingsmeetsystemen bulbpompen)</t>
  </si>
  <si>
    <t>(25A-001-09#NZK5.EG.-0,5ov#GMIJM#112:1057#S:D#1180)</t>
  </si>
  <si>
    <t>81beda2d-07fe-419c-b6cf-022c086cf0ff</t>
  </si>
  <si>
    <t>(25A-001-09#NZK5.EG.-0,5ov#GMIJM#112:1057#S:D#1176)</t>
  </si>
  <si>
    <t>a46b161b-92d2-4afc-84e9-c368f78fc140</t>
  </si>
  <si>
    <t>Bedieningspaneel: 2 stuks PC, MSW meetnet. Ten behoeve van zoutmeting kanaal. (overbodig volgens Lionel)</t>
  </si>
  <si>
    <t>(25A-001-09#NZK5.EG.-0,5ov#GMIJM#112:1057#S:D#1182)</t>
  </si>
  <si>
    <t>6d0ff4d3-575b-4c34-a2ae-21e449741262</t>
  </si>
  <si>
    <t>bedieningspaneel: afstandbedienunit inclusief batterijen en lader</t>
  </si>
  <si>
    <t>Bij houden en laden van de batterijen is een risico. Ook het opbergen op een juiste plek (nu een rommelkast) en beheer is een probleem.</t>
  </si>
  <si>
    <t>(25A-001-09#NZK5.EG.-0,5ov#GMIJM#146:1057#S:D#1496)</t>
  </si>
  <si>
    <t>25A-001.10.1</t>
  </si>
  <si>
    <t>b0a27660-07c0-4fff-9586-e8cb737cf14d</t>
  </si>
  <si>
    <t>(25A-001-09#NZK5.EG.-0,5ov#GMIJM#146:1057#S:D#1473)</t>
  </si>
  <si>
    <t>c6357b79-1c78-4e40-8b43-db2dce2092e9</t>
  </si>
  <si>
    <t>bedieningspaneel: Bedienkastje (kraanbediening)</t>
  </si>
  <si>
    <t>(25A-001-09#NZK5.EG.-0,5ov#GMIJM#146:1057#S:D#1458)</t>
  </si>
  <si>
    <t>25A-001.10.3</t>
  </si>
  <si>
    <t>359be0c5-bd1d-4d7e-acd8-d3aeb65e22be</t>
  </si>
  <si>
    <t>bedieningspaneel: bedienpaal</t>
  </si>
  <si>
    <t>(25A-001-09#NZK5.EG.-0,5ov#GMIJM#209:1057#G:ND#1444)</t>
  </si>
  <si>
    <t>5cab6dad-bae4-4626-a27e-a11594b1aa32</t>
  </si>
  <si>
    <t>bedieningspaneel: bedienunit</t>
  </si>
  <si>
    <t>(25A-001-09#NZK5.EG.-0,5ov#GMIJM#146:1057#S:D#1474)</t>
  </si>
  <si>
    <t>a4d6b906-2b87-4052-ad01-4f8a7b261674</t>
  </si>
  <si>
    <t>(25A-001-09#NZK5.EG.-0,5ov#GMIJM#146:1057#S:D#1487)</t>
  </si>
  <si>
    <t>25A-001.10.4</t>
  </si>
  <si>
    <t>a3f465f9-4e1a-4d9c-a210-62995eb83511</t>
  </si>
  <si>
    <t>(25A-001-09#NZK5.EG.-0,5ov#GMIJM#146:1057#S:D#1497)</t>
  </si>
  <si>
    <t>fa838222-34ad-4bbe-8790-e27020c3da18</t>
  </si>
  <si>
    <t>bedieningspaneel: besturing</t>
  </si>
  <si>
    <t>(25A-001-09#NZK5.EG.-0,5ov#GMIJM#184:1057#G:ND#1275)</t>
  </si>
  <si>
    <t>25A-001.11.14</t>
  </si>
  <si>
    <t>ad241b9e-844c-4ea5-b66f-8ecbfb77384a</t>
  </si>
  <si>
    <t>(25A-001-09#NZK5.EG.-0,5ov#GMIJM#175:1057#G:ND#1273)</t>
  </si>
  <si>
    <t>25A-001.11.13</t>
  </si>
  <si>
    <t>fa7e76e3-b80d-4e39-a9e3-39497a9a0479</t>
  </si>
  <si>
    <t>bedieningspaneel: besturingskast</t>
  </si>
  <si>
    <t>(25A-001-09#NZK5.EG.-0,5ov#GMIJM#146:1057#S:D#1475)</t>
  </si>
  <si>
    <t>617c802f-77cc-49cb-a040-2160a2dc2dec</t>
  </si>
  <si>
    <t>(25A-001-09#NZK5.EG.-0,5ov#GMIJM#146:1057#S:D#1498)</t>
  </si>
  <si>
    <t>1b625b81-a2d0-48b4-8c08-b415d6696b20</t>
  </si>
  <si>
    <t>(25A-001-09#NZK5.EG.-0,5ov#GMIJM#146:1057#S:D#1488)</t>
  </si>
  <si>
    <t>7ffb6aed-3a4c-48be-94fc-630522c8c2f4</t>
  </si>
  <si>
    <t>bedieningspaneel: centrale ivm noodverlichting</t>
  </si>
  <si>
    <t>Fotonummer: 
Locatie: 3N8001</t>
  </si>
  <si>
    <t>(25A-001-09#NZK5.EG.-0,5ov#GMIJM#232:1057#G:ND#1710)</t>
  </si>
  <si>
    <t>78c8adb9-2834-412c-bded-92468b929c63</t>
  </si>
  <si>
    <t>bedieningspaneel: centrale ivm noodverlichting 2 stuks</t>
  </si>
  <si>
    <t>(25A-001-09#NZK5.EG.-0,5ov#GMIJM#232:1057#G:ND#1715)</t>
  </si>
  <si>
    <t>3b508138-d1eb-4a49-8e19-ad7392758058</t>
  </si>
  <si>
    <t>bedieningspaneel: installatie inclusief stalen kast (hoofdschakelaar, bedieningsknoppen)</t>
  </si>
  <si>
    <t>DP-control. Duijvelaar pompen. Twee aparte werkschakelaars op de muur tbv pompen. Buffervat ivm realiseren constante druk.</t>
  </si>
  <si>
    <t>(25A-001-09#NZK5.EG.-0,5ov#GMIJM#186:1056#G:ND#1785)</t>
  </si>
  <si>
    <t>25A-001.11.17</t>
  </si>
  <si>
    <t>888870d9-45df-4840-8ea9-350563009ae3</t>
  </si>
  <si>
    <t>Bedieningspaneel: knoppen lokale bediening omvormer (5 en 6)</t>
  </si>
  <si>
    <t>(25A-001-09#NZK5.EG.-0,5ov#GMIJM#112:1057#S:D#1150)</t>
  </si>
  <si>
    <t>298c8333-8598-4fa2-a652-03561e5b5672</t>
  </si>
  <si>
    <t>Bedieningspaneel: Lokale bediening omvormer t.b.v. Bulbpomp in maalgang 5</t>
  </si>
  <si>
    <t>(25A-001-09#NZK5.EG.-0,5ov#GMIJM#102:1057#S:D#732)</t>
  </si>
  <si>
    <t>35001c1a-78fd-46f6-9dff-5638db8cc093</t>
  </si>
  <si>
    <t>(25A-001-09#NZK5.EG.-0,5ov#GMIJM#102:1057#S:0#890)</t>
  </si>
  <si>
    <t>9a7950b7-05fe-4dcf-92a3-1d38bcc8b508</t>
  </si>
  <si>
    <t>Bedieningspaneel: OP (operating panel) tbv. BMC. Gemonteerd in kastdeur.</t>
  </si>
  <si>
    <t>(25A-001-09#NZK5.EG.-0,5ov#GMIJM#112:1057#S:D#1196)</t>
  </si>
  <si>
    <t>6b4b2350-9351-445c-995e-a9e786e05c0e</t>
  </si>
  <si>
    <t>Bedieningspaneel: OP 2 stuks, 1 voor bediening omvormer en pomp, 1 voor meldingen koelwatersysteem.</t>
  </si>
  <si>
    <t>(25A-001-09#NZK5.EG.-0,5ov#GMIJM#112:1057#S:D#1146)</t>
  </si>
  <si>
    <t>80a6b602-3424-416b-b2c1-da8b05040b5c</t>
  </si>
  <si>
    <t>Bedieningspaneel: OP ivm noodbediening/onderhoudsbediening bulbpompen (operating panel)</t>
  </si>
  <si>
    <t>(25A-001-09#NZK5.EG.-0,5ov#GMIJM#112:1057#S:D#1130)</t>
  </si>
  <si>
    <t>72ee6bce-5d67-409a-8962-8d9851fe0ab2</t>
  </si>
  <si>
    <t>(25A-001-09#NZK5.EG.-0,5ov#GMIJM#112:1057#S:D#1046)</t>
  </si>
  <si>
    <t>d65c2955-791b-48af-b0e0-de281e9afd5b</t>
  </si>
  <si>
    <t>Bedieningspaneel: OP ivm noodbediening/onderhoudsbediening MG 2 (operating panel)</t>
  </si>
  <si>
    <t>(25A-001-09#NZK5.EG.-0,5ov#GMIJM#112:1057#S:D#1053)</t>
  </si>
  <si>
    <t>47f3b8f3-1c74-4d75-9073-baee1197e1e5</t>
  </si>
  <si>
    <t>Bedieningspaneel: OP ivm noodbediening/onderhoudsbediening MG 3 (operating panel)</t>
  </si>
  <si>
    <t>(25A-001-09#NZK5.EG.-0,5ov#GMIJM#112:1057#S:D#1061)</t>
  </si>
  <si>
    <t>82105e32-e3d2-4bc7-a2a1-c333cf58e7ec</t>
  </si>
  <si>
    <t>Bedieningspaneel: OP ivm noodbediening/onderhoudsbediening MG 4 (operating panel)</t>
  </si>
  <si>
    <t>(25A-001-09#NZK5.EG.-0,5ov#GMIJM#112:1057#S:D#1070)</t>
  </si>
  <si>
    <t>f4fb7c0b-ac76-40b6-a61a-5673cad9a9c5</t>
  </si>
  <si>
    <t>(25A-001-09#NZK5.EG.-0,5ov#GMIJM#112:1057#S:D#1079)</t>
  </si>
  <si>
    <t>7eb84208-e4f0-4732-974f-2ad00e22bde7</t>
  </si>
  <si>
    <t>Bedieningspaneel: OP ivm noodbediening/onderhoudsbediening MG 6 (operating panel)</t>
  </si>
  <si>
    <t>(25A-001-09#NZK5.EG.-0,5ov#GMIJM#112:1057#S:D#1088)</t>
  </si>
  <si>
    <t>a80daa32-67ef-4f75-ad9a-315af0db45ec</t>
  </si>
  <si>
    <t>bedienpaneel : Regelkast NB3, 19+3N8001-09</t>
  </si>
  <si>
    <t>Fotonummer: 93618 094438 093449
Locatie: 3N8001</t>
  </si>
  <si>
    <t>(25A-001-09#NZK5.EG.-0,5ov#GMIJM#172:1057#G:D#1604)</t>
  </si>
  <si>
    <t>d6ad6f43-7326-442b-8450-c998dcb35d25</t>
  </si>
  <si>
    <t>Bedienpaneel: Nevenpaneel. Bedien en terugmeld paneel</t>
  </si>
  <si>
    <t>(25A-001-09#NZK5.EG.-0,5ov#GMIJM#120:1057#G:ND#1252)</t>
  </si>
  <si>
    <t>25A-001.11.4</t>
  </si>
  <si>
    <t>40ea8328-401c-45a5-98e8-362f79448967</t>
  </si>
  <si>
    <t>Bedienpaneel: Nevenpaneel. Bedien en terugmeld paneel, gelocaliseerd in de controlekamer.</t>
  </si>
  <si>
    <t>Fotonummer: 
Locatie: 1N5006</t>
  </si>
  <si>
    <t>(25A-001-09#NZK5.EG.-0,5ov#GMIJM#120:1057#G:ND#1243)</t>
  </si>
  <si>
    <t>25A-001.11.3</t>
  </si>
  <si>
    <t>7d68e89c-7586-41ce-89b5-adcea8f650fd</t>
  </si>
  <si>
    <t>Bekabeling : 12, voedende koppelkabel inkoopstation</t>
  </si>
  <si>
    <t>(25A-001-09#NZK5.EG.-0,5ov#GMIJM#149:1062#S:D#1574)</t>
  </si>
  <si>
    <t>bddd18f5-1b08-4b47-aeb2-037d66e0c753</t>
  </si>
  <si>
    <t>Bekabeling : 50/10kV trafo energiecentrale Velsen.
2 kabelbedden 3 x ? Mm2 naar Gemaal.
10 kV trafo Energiecentrale Velsen.
1 kabel naar Gemaal.</t>
  </si>
  <si>
    <t>onderhoud en schakelbaar door Liander. Ter hoogte van de ENCI liggen de kabels in 1 bed (redundantie risico). 
Deze voorziening komt uit in Lianderruimte, te bedienen door Liander. Met koppeschakelaar gekoppeld aan installatie RWS</t>
  </si>
  <si>
    <t>(25A-001-09#NZK5.EG.-0,5ov#GMIJM#149:1062#S:D#1515)</t>
  </si>
  <si>
    <t>703b23bb-2fa2-4094-8656-0f992f7cb1e0</t>
  </si>
  <si>
    <t>Bekabeling:</t>
  </si>
  <si>
    <t>(25A-001-09#NZK5.EG.-0,5ov#GMIJM#0:1062#G:ND#1782)</t>
  </si>
  <si>
    <t>25A-001.13.8</t>
  </si>
  <si>
    <t>b98a2d16-914f-4f3c-9d1c-11c5444669ad</t>
  </si>
  <si>
    <t>Bekabeling: aanvoerende energievoorziening 3 kV vanaf trafo)</t>
  </si>
  <si>
    <t>(25A-001-09#NZK5.EG.-0,5ov#GMIJM#103:1062#S:D#550)</t>
  </si>
  <si>
    <t>480085b3-c572-4425-8789-6b41a67623be</t>
  </si>
  <si>
    <t>kast aan achterzijde van omvormer</t>
  </si>
  <si>
    <t>(25A-001-09#NZK5.EG.-0,5ov#GMIJM#103:1062#S:D#226)</t>
  </si>
  <si>
    <t>258a7700-3ee1-470f-885d-9fecdfc27b46</t>
  </si>
  <si>
    <t>(25A-001-09#NZK5.EG.-0,5ov#GMIJM#103:1062#S:D#198)</t>
  </si>
  <si>
    <t>155d49bf-0a88-4849-bfec-dfa52f1d15ca</t>
  </si>
  <si>
    <t>(25A-001-09#NZK5.EG.-0,5ov#GMIJM#103:1062#S:D#571)</t>
  </si>
  <si>
    <t>331feb14-f14a-4951-a088-26b4611033b5</t>
  </si>
  <si>
    <t>(25A-001-09#NZK5.EG.-0,5ov#GMIJM#103:1062#S:D#44)</t>
  </si>
  <si>
    <t>7a30caad-710a-4b9c-ac44-953718cd41af</t>
  </si>
  <si>
    <t>(25A-001-09#NZK5.EG.-0,5ov#GMIJM#103:1062#S:D#388)</t>
  </si>
  <si>
    <t>a67a5c57-13ba-41a4-94ae-372cbcab3810</t>
  </si>
  <si>
    <t>Bekabeling: afgaande energievoorziening (3kV bekabeling naar pomp)</t>
  </si>
  <si>
    <t>Fotonummer: OMV9
Locatie:</t>
  </si>
  <si>
    <t>(25A-001-09#NZK5.EG.-0,5ov#GMIJM#103:1062#S:D#387)</t>
  </si>
  <si>
    <t>a6376953-3f0c-4dfb-a4a3-e4a5bd030c03</t>
  </si>
  <si>
    <t>(25A-001-09#NZK5.EG.-0,5ov#GMIJM#103:1062#S:D#549)</t>
  </si>
  <si>
    <t>b0aed2f8-5f82-49fa-bf6d-49e47dd36234</t>
  </si>
  <si>
    <t>kast aan voorzijde van omvormer</t>
  </si>
  <si>
    <t>(25A-001-09#NZK5.EG.-0,5ov#GMIJM#103:1062#S:D#570)</t>
  </si>
  <si>
    <t>0d3af229-4855-4539-a3bb-22f437dd5447</t>
  </si>
  <si>
    <t>(25A-001-09#NZK5.EG.-0,5ov#GMIJM#103:1062#S:D#43)</t>
  </si>
  <si>
    <t>cd7555c5-8460-4b00-92ba-1366996cde62</t>
  </si>
  <si>
    <t>(25A-001-09#NZK5.EG.-0,5ov#GMIJM#103:1062#S:D#197)</t>
  </si>
  <si>
    <t>15b5b99d-eaff-4a11-9a43-7a4f5b7ae7c4</t>
  </si>
  <si>
    <t>(25A-001-09#NZK5.EG.-0,5ov#GMIJM#103:1062#S:D#225)</t>
  </si>
  <si>
    <t>8e15ae49-5f0a-4e4b-ae32-d038254cf72e</t>
  </si>
  <si>
    <t>bekabeling: Bekabeling</t>
  </si>
  <si>
    <t>(25A-001-09#NZK5.EG.-0,5ov#GMIJM#171:1062#G:D#1738)</t>
  </si>
  <si>
    <t>6fde861e-e00d-4f0e-995f-4c0232f19b34</t>
  </si>
  <si>
    <t>Bekabeling: Bekabeling</t>
  </si>
  <si>
    <t>Risco is niet goed uitvoeren van het onderhoud, niet jaarlijks calibreren van de installatie. Locatie omvormerruimte.</t>
  </si>
  <si>
    <t>Fotonummer: 7002 7003 7004
Locatie:</t>
  </si>
  <si>
    <t>(25A-001-09#NZK5.EG.-0,5ov#GMIJM#374:1062#G:D#1283)</t>
  </si>
  <si>
    <t>25A-001.12.2</t>
  </si>
  <si>
    <t>59ea48d4-c598-4a35-bb5a-21e94ca57e16</t>
  </si>
  <si>
    <t>bekabeling: bekabeling</t>
  </si>
  <si>
    <t>(25A-001-09#NZK5.EG.-0,5ov#GMIJM#120:0#G:ND#1236)</t>
  </si>
  <si>
    <t>25A-001.11.2</t>
  </si>
  <si>
    <t>2ea10c72-1e55-4f71-b954-2a01a6aff292</t>
  </si>
  <si>
    <t>(25A-001-09#NZK5.EG.-0,5ov#GMIJM#337:1062#G:ND#1578)</t>
  </si>
  <si>
    <t>25A-001.11.10</t>
  </si>
  <si>
    <t>1c67f232-d818-4e71-97f1-b34f17589a35</t>
  </si>
  <si>
    <t>(25A-001-09#NZK5.EG.-0,5ov#GMIJM#175:1062#G:ND#1271)</t>
  </si>
  <si>
    <t>ceada569-32aa-469f-81cd-f43bce675279</t>
  </si>
  <si>
    <t>(25A-001-09#NZK5.EG.-0,5ov#GMIJM#172:1062#G:D#1720)</t>
  </si>
  <si>
    <t>f4abe049-b33e-49ff-ac2f-9b8f8c96022a</t>
  </si>
  <si>
    <t>(25A-001-09#NZK5.EG.-0,5ov#GMIJM#195:1480#G:ND#1706)</t>
  </si>
  <si>
    <t>25A-001.11.19</t>
  </si>
  <si>
    <t>Risco is niet goed uitvoeren van het onderhoud, niet jaarlijks calibreren van de installatie.</t>
  </si>
  <si>
    <t>(25A-001-09#NZK5.EG.-0,5ov#GMIJM#374:1062#G:D#1317)</t>
  </si>
  <si>
    <t>25A-001.12.4</t>
  </si>
  <si>
    <t>cd37a600-0b83-4fa9-8ab4-f3601bef3e2d</t>
  </si>
  <si>
    <t>(25A-001-09#NZK5.EG.-0,5ov#GMIJM#250:1062#S:D#1257)</t>
  </si>
  <si>
    <t>25A-001.11.6</t>
  </si>
  <si>
    <t>d05504d2-fa58-4ce6-9d47-26f9329a4887</t>
  </si>
  <si>
    <t>(25A-001-09#NZK5.EG.-0,5ov#GMIJM#122:1062#G:ND#1265)</t>
  </si>
  <si>
    <t>25A-001.11.5</t>
  </si>
  <si>
    <t>3cfd9c35-e329-4281-86ba-230571e1e4ba</t>
  </si>
  <si>
    <t>(25A-001-09#NZK5.EG.-0,5ov#GMIJM#374:1062#G:D#1300)</t>
  </si>
  <si>
    <t>25A-001.12.1</t>
  </si>
  <si>
    <t>aae8de8a-0357-451b-9810-c8da15ec3cc3</t>
  </si>
  <si>
    <t>(25A-001-09#NZK5.EG.-0,5ov#GMIJM#146:1062#G:D#1452)</t>
  </si>
  <si>
    <t>25A-001.10.5</t>
  </si>
  <si>
    <t>9f647520-b457-45e5-874a-073b7f47193f</t>
  </si>
  <si>
    <t>(25A-001-09#NZK5.EG.-0,5ov#GMIJM#153:1062#G:ND#1268)</t>
  </si>
  <si>
    <t>25A-001.11.7</t>
  </si>
  <si>
    <t>7d1db44f-1bf4-421d-a00a-63957701ecb0</t>
  </si>
  <si>
    <t>bekabeling: Bekabeling,  HOC</t>
  </si>
  <si>
    <t>(25A-001-09#NZK5.EG.-0,5ov#GMIJM#195:1062#G:ND#1665)</t>
  </si>
  <si>
    <t>04369acb-3427-47ed-b20b-a74992f3a0ac</t>
  </si>
  <si>
    <t>bekabeling: Bekabeling,  Schellingwoude</t>
  </si>
  <si>
    <t>(25A-001-09#NZK5.EG.-0,5ov#GMIJM#195:1062#G:ND#1698)</t>
  </si>
  <si>
    <t>407fe4fa-e801-4f64-b1f2-369072c81c65</t>
  </si>
  <si>
    <t>bekabeling: Bekabeling, HEM</t>
  </si>
  <si>
    <t>(25A-001-09#NZK5.EG.-0,5ov#GMIJM#195:1062#G:ND#1693)</t>
  </si>
  <si>
    <t>34bddd4f-276c-468f-b7be-e747f1eb1f08</t>
  </si>
  <si>
    <t>bekabeling: Bekabeling, Spuisein  Buitenhuizerbrug</t>
  </si>
  <si>
    <t>(25A-001-09#NZK5.EG.-0,5ov#GMIJM#195:1062#G:ND#1688)</t>
  </si>
  <si>
    <t>5336b80d-0bc2-4b31-8204-67e4afad3d54</t>
  </si>
  <si>
    <t>bekabeling: Bekabeling, spuisein aan kant van Hoogovens</t>
  </si>
  <si>
    <t>(25A-001-09#NZK5.EG.-0,5ov#GMIJM#195:1062#G:ND#1669)</t>
  </si>
  <si>
    <t>19632d44-c0b0-4f39-ada2-a3a1cbb30ac4</t>
  </si>
  <si>
    <t>bekabeling: Bekabeling, spuisein einde landtong deurenbergplaats</t>
  </si>
  <si>
    <t>(25A-001-09#NZK5.EG.-0,5ov#GMIJM#195:1062#G:ND#1677)</t>
  </si>
  <si>
    <t>b1bc7452-3ed1-4a79-8395-81f899ab24ea</t>
  </si>
  <si>
    <t>bekabeling: Bekabeling, Spuisein op gemaal IJmuiden</t>
  </si>
  <si>
    <t>(25A-001-09#NZK5.EG.-0,5ov#GMIJM#195:1062#G:ND#1673)</t>
  </si>
  <si>
    <t>5d09989f-7519-4c19-9b09-12d70d5731b9</t>
  </si>
  <si>
    <t>bekabeling: Bekabeling, Velsertunnel Noord</t>
  </si>
  <si>
    <t>(25A-001-09#NZK5.EG.-0,5ov#GMIJM#195:1062#G:ND#1683)</t>
  </si>
  <si>
    <t>eb42a34a-b7e7-4ab7-9c66-7ca0cdb94acd</t>
  </si>
  <si>
    <t>bekabeling: diverse bekabeling</t>
  </si>
  <si>
    <t>(25A-001-09#NZK5.EG.-0,5ov#GMIJM#102:1062#S:D#888)</t>
  </si>
  <si>
    <t>eb2e8141-0046-4b36-bac5-d61d44020099</t>
  </si>
  <si>
    <t>(25A-001-09#NZK5.EG.-0,5ov#GMIJM#102:1062#S:D#730)</t>
  </si>
  <si>
    <t>e6c6944f-2ad2-4a57-a762-ffc1d84959bc</t>
  </si>
  <si>
    <t>bekabeling: diverse laagspanningskabels</t>
  </si>
  <si>
    <t>(25A-001-09#NZK5.EG.-0,5ov#GMIJM#162:1062#G:D#1648)</t>
  </si>
  <si>
    <t>cebce878-53f3-4f55-9f13-a53861f124be</t>
  </si>
  <si>
    <t>(25A-001-09#NZK5.EG.-0,5ov#GMIJM#162:1062#G:ND#1656)</t>
  </si>
  <si>
    <t>1f2ec90d-924d-4aca-87c6-a993dbb46532</t>
  </si>
  <si>
    <t>(25A-001-09#NZK5.EG.-0,5ov#GMIJM#162:1062#G:D#1639)</t>
  </si>
  <si>
    <t>e2e152a6-b421-4803-937d-9bc0061106fa</t>
  </si>
  <si>
    <t>(25A-001-09#NZK5.EG.-0,5ov#GMIJM#162:1062#G:D#1637)</t>
  </si>
  <si>
    <t>48b64043-d003-4b61-9f33-bad5928e9d62</t>
  </si>
  <si>
    <t>(25A-001-09#NZK5.EG.-0,5ov#GMIJM#162:1062#G:D#1643)</t>
  </si>
  <si>
    <t>d5da88e8-dfec-4524-8887-9ff9ee1bb11a</t>
  </si>
  <si>
    <t>(25A-001-09#NZK5.EG.-0,5ov#GMIJM#162:1062#G:D#1641)</t>
  </si>
  <si>
    <t>c52ba6a9-cf1f-472c-833e-1982957934c6</t>
  </si>
  <si>
    <t>(25A-001-09#NZK5.EG.-0,5ov#GMIJM#162:1062#G:D#1633)</t>
  </si>
  <si>
    <t>e3fc135a-1e79-4651-8fc4-cbf8ed92e582</t>
  </si>
  <si>
    <t>(25A-001-09#NZK5.EG.-0,5ov#GMIJM#162:1062#G:D#1650)</t>
  </si>
  <si>
    <t>1b73c74a-6f4f-4f57-9a32-8da6335b2ce6</t>
  </si>
  <si>
    <t>(25A-001-09#NZK5.EG.-0,5ov#GMIJM#162:1062#G:D#1652)</t>
  </si>
  <si>
    <t>de4f44b3-253e-495c-ae2c-fdd0d2f0de42</t>
  </si>
  <si>
    <t>(25A-001-09#NZK5.EG.-0,5ov#GMIJM#162:1062#G:D#1631)</t>
  </si>
  <si>
    <t>1a292f0d-a3b0-45d6-a8ec-aa77b352a45d</t>
  </si>
  <si>
    <t>(25A-001-09#NZK5.EG.-0,5ov#GMIJM#162:1062#G:D#1646)</t>
  </si>
  <si>
    <t>6c09467a-8405-4549-8a9e-210b5de50491</t>
  </si>
  <si>
    <t>bekabeling: kabels</t>
  </si>
  <si>
    <t>(25A-001-09#NZK5.EG.-0,5ov#GMIJM#162:1062#G:D#1628)</t>
  </si>
  <si>
    <t>6301ce03-1ed2-4f3e-b3c5-18c42d9002e8</t>
  </si>
  <si>
    <t>Bekabeling: Stuurkabels naar PLC's</t>
  </si>
  <si>
    <t>19+2N8001-14B504 en 97GM2552</t>
  </si>
  <si>
    <t>(25A-001-09#NZK5.EG.-0,5ov#GMIJM#103:1062#S:D#575)</t>
  </si>
  <si>
    <t>55632594-bc9a-4d78-970b-1ae7f586eeeb</t>
  </si>
  <si>
    <t>(25A-001-09#NZK5.EG.-0,5ov#GMIJM#103:1062#S:D#230)</t>
  </si>
  <si>
    <t>bcb9f5b1-f2ea-489e-867d-b0341bef9c83</t>
  </si>
  <si>
    <t>(25A-001-09#NZK5.EG.-0,5ov#GMIJM#103:1062#S:D#202)</t>
  </si>
  <si>
    <t>7178b54b-0575-42ff-a9ae-27c520dcd6b0</t>
  </si>
  <si>
    <t>(25A-001-09#NZK5.EG.-0,5ov#GMIJM#103:1062#S:D#392)</t>
  </si>
  <si>
    <t>d6c576da-2d04-4b2c-855a-0f2d30a7cb3a</t>
  </si>
  <si>
    <t>(25A-001-09#NZK5.EG.-0,5ov#GMIJM#103:1062#S:D#554)</t>
  </si>
  <si>
    <t>ce03a7fa-f634-4d1c-b2af-46b89f8b9ada</t>
  </si>
  <si>
    <t>Beschermkap: Omkasting generator en motor</t>
  </si>
  <si>
    <t>(25A-001-09#NZK5.EG.-0,5ov#GMIJM#103:1988#S:D#45)</t>
  </si>
  <si>
    <t>20db008a-66b3-454d-a919-7ba1da300ac8</t>
  </si>
  <si>
    <t>Fotonummer: OMV2 , 1, 11
Locatie:</t>
  </si>
  <si>
    <t>(25A-001-09#NZK5.EG.-0,5ov#GMIJM#103:1988#S:D#389)</t>
  </si>
  <si>
    <t>437d7ad4-7355-4da2-ac5f-b0a505c97609</t>
  </si>
  <si>
    <t>Fotonummer: OMV2 , 1
Locatie:</t>
  </si>
  <si>
    <t>(25A-001-09#NZK5.EG.-0,5ov#GMIJM#103:1988#S:D#199)</t>
  </si>
  <si>
    <t>682631e1-dc62-4adf-bd10-09c20a16cf85</t>
  </si>
  <si>
    <t>(25A-001-09#NZK5.EG.-0,5ov#GMIJM#103:1988#S:D#551)</t>
  </si>
  <si>
    <t>4e105c42-4fdd-41cb-8747-43af1904f966</t>
  </si>
  <si>
    <t>(25A-001-09#NZK5.EG.-0,5ov#GMIJM#103:1988#S:D#572)</t>
  </si>
  <si>
    <t>489dba67-7d1c-4249-ab9c-fbbc96d93b98</t>
  </si>
  <si>
    <t>(25A-001-09#NZK5.EG.-0,5ov#GMIJM#103:1988#S:D#227)</t>
  </si>
  <si>
    <t>bc5f727c-0feb-4f4e-b8a3-4c8dfe389865</t>
  </si>
  <si>
    <t>beschermlaag: conservering</t>
  </si>
  <si>
    <t>(25A-001-09#NZK5.EG.-0,5ov#GMIJM#126:2073#S:D#371)</t>
  </si>
  <si>
    <t>9822afef-a2b7-4d25-b944-06ab0c8580b1</t>
  </si>
  <si>
    <t>(25A-001-09#NZK5.EG.-0,5ov#GMIJM#126:2073#S:D#717)</t>
  </si>
  <si>
    <t>a1034b69-b9d8-437c-a924-5bc5567e1e8c</t>
  </si>
  <si>
    <t>(25A-001-09#NZK5.EG.-0,5ov#GMIJM#126:2073#S:D#1032)</t>
  </si>
  <si>
    <t>e2bfa812-697f-4aa1-a80e-c21d93282238</t>
  </si>
  <si>
    <t>(25A-001-09#NZK5.EG.-0,5ov#GMIJM#126:2073#S:D#533)</t>
  </si>
  <si>
    <t>a459435b-918c-4de3-ac0e-63170b62f410</t>
  </si>
  <si>
    <t>(25A-001-09#NZK5.EG.-0,5ov#GMIJM#126:2073#S:D#181)</t>
  </si>
  <si>
    <t>bc4aa234-e6c1-41eb-8017-4f266e6a646a</t>
  </si>
  <si>
    <t>(25A-001-09#NZK5.EG.-0,5ov#GMIJM#126:2073#S:D#869)</t>
  </si>
  <si>
    <t>1133a960-f257-4519-a9e4-25c6f25fd266</t>
  </si>
  <si>
    <t>Beschermlaag: Conservering</t>
  </si>
  <si>
    <t>f9117034-7aac-4a13-8c27-dfb4dc9cd068</t>
  </si>
  <si>
    <t>Besturing gemaalinstallaties, computerruimte</t>
  </si>
  <si>
    <t>44c13d97-9423-48e7-8994-083f6e2d4740</t>
  </si>
  <si>
    <t>Betonverharding: Betonnen deksloof t.b.v. damwand</t>
  </si>
  <si>
    <t>c76b03f9-af1a-469c-a7d3-3e1f5c14d361</t>
  </si>
  <si>
    <t>beveiligingsstrippen: beveiligingsstrippen (rubber)</t>
  </si>
  <si>
    <t>(25A-001-09#NZK5.EG.-0,5ov#GMIJM#209:9999#G:ND#1442)</t>
  </si>
  <si>
    <t>79b59dec-eafb-4184-ba26-468df9eeffa0</t>
  </si>
  <si>
    <t>Binnenplaats Gemaal</t>
  </si>
  <si>
    <t>d426dce0-bfd5-444f-a690-a7dfad35a0b1</t>
  </si>
  <si>
    <t>bliksemafleider: bliksemafleider</t>
  </si>
  <si>
    <t>(25A-001-09#NZK5.EG.-0,5ov#GMIJM#105:2088#G:D#1040)</t>
  </si>
  <si>
    <t>4365b09f-522c-4141-a72b-25e47114f629</t>
  </si>
  <si>
    <t>Blusgasflessen: kastblussing voor elek kastenbatterij (3 flessen)</t>
  </si>
  <si>
    <t>(25A-001-09#NZK5.EG.-0,5ov#GMIJM#120:9999#G:ND#1239)</t>
  </si>
  <si>
    <t>f6aa811c-f694-497c-9c47-082b525e8442</t>
  </si>
  <si>
    <t>Bodembescherming kanaalzijde maalgang 1 tot en met 4</t>
  </si>
  <si>
    <t>1c8b137f-5d7c-4989-8502-38b6dfa77a07</t>
  </si>
  <si>
    <t>Bodembescherming zeezijde maalgang 1 tot en met 4</t>
  </si>
  <si>
    <t>2fb415f1-0991-4b22-8153-2897b6e79a8d</t>
  </si>
  <si>
    <t>Bodembescherming zeezijde t.b.v. maalgang 5 &amp; 6</t>
  </si>
  <si>
    <t>58184249-6016-4235-8c81-7b76ca51e01d</t>
  </si>
  <si>
    <t>Bordes: Bordes</t>
  </si>
  <si>
    <t>(25A-001-09#NZK5.EG.-0,5ov#GMIJM#126:1095#G:ND#26)</t>
  </si>
  <si>
    <t>57fe1d49-6077-40dc-b742-f289f582923f</t>
  </si>
  <si>
    <t>(25A-001-09#NZK5.EG.-0,5ov#GMIJM#126:1095#G:ND#539)</t>
  </si>
  <si>
    <t>4e11bc23-8924-4aa6-a16b-f0e14860ae01</t>
  </si>
  <si>
    <t>(25A-001-09#NZK5.EG.-0,5ov#GMIJM#126:1095#G:ND#187)</t>
  </si>
  <si>
    <t>fe45fc30-4225-405d-9f89-414f3ea59d4c</t>
  </si>
  <si>
    <t>(25A-001-09#NZK5.EG.-0,5ov#GMIJM#181:34700#G:ND#1434)</t>
  </si>
  <si>
    <t>25A-001.13.3</t>
  </si>
  <si>
    <t>454a6a68-61ca-4068-9aff-014a0d912e58</t>
  </si>
  <si>
    <t>(25A-001-09#NZK5.EG.-0,5ov#GMIJM#126:1095#G:ND#377)</t>
  </si>
  <si>
    <t>3ee832e0-f957-4332-9c6a-c246355b7101</t>
  </si>
  <si>
    <t>Bordes: Loopbordes inclusief hekken</t>
  </si>
  <si>
    <t>(25A-001-09#NZK5.EG.-0,5ov#GMIJM#186:1095#G:D#450)</t>
  </si>
  <si>
    <t>fa0a214a-4368-445c-ad3c-95a2cb1d3bf2</t>
  </si>
  <si>
    <t>(25A-001-09#NZK5.EG.-0,5ov#GMIJM#186:1095#G:D#288)</t>
  </si>
  <si>
    <t>30d6c124-1372-4d92-af74-0bf5ac976c20</t>
  </si>
  <si>
    <t>(25A-001-09#NZK5.EG.-0,5ov#GMIJM#186:1095#G:D#634)</t>
  </si>
  <si>
    <t>2eba771d-b0c3-4c21-be0c-95a9fbd75496</t>
  </si>
  <si>
    <t>(25A-001-09#NZK5.EG.-0,5ov#GMIJM#186:1095#G:D#98)</t>
  </si>
  <si>
    <t>4ed431bf-485c-42b3-b4d4-e550b8396cb0</t>
  </si>
  <si>
    <t>Bordes: Loopbordes inclusief hekken, looproosters, kooiladder</t>
  </si>
  <si>
    <t>(25A-001-09#NZK5.EG.-0,5ov#GMIJM#186:1095#G:D#958)</t>
  </si>
  <si>
    <t>6193d8a1-4f58-4abb-b877-73ad18c11142</t>
  </si>
  <si>
    <t>(25A-001-09#NZK5.EG.-0,5ov#GMIJM#186:1095#S:D#793)</t>
  </si>
  <si>
    <t>8edaed36-efb6-44e2-966a-8582989e2e87</t>
  </si>
  <si>
    <t>Bouwkundige constructie maalgang 1 zeezijde</t>
  </si>
  <si>
    <t>f5b9518d-58cc-409e-92de-32466d5d5d43</t>
  </si>
  <si>
    <t>bouwkundige constructie maalgang 2 zeezijde</t>
  </si>
  <si>
    <t>aa43d470-186c-420d-86f8-016718d2de8f</t>
  </si>
  <si>
    <t>bouwkundige constructie maalgang 3 zeezijde</t>
  </si>
  <si>
    <t>3ae14807-e4c4-4c55-bd9b-6329d79deca3</t>
  </si>
  <si>
    <t>bouwkundige constructie maalgang 4 zeezijde</t>
  </si>
  <si>
    <t>c7db4205-496c-48bf-8f8f-96c9159e9e19</t>
  </si>
  <si>
    <t>Bouwkundige constructie maalgang 5  zeezijde inclusief kleppenraam</t>
  </si>
  <si>
    <t>888ee523-476c-4af1-a50a-986969cdf712</t>
  </si>
  <si>
    <t>Bouwkundige constructie maalgang 6  zeezijde inclusief kleppenraam</t>
  </si>
  <si>
    <t>25b3c7bf-3898-475e-9af5-f03494c8737a</t>
  </si>
  <si>
    <t>Bouwkundige constructie pomp en maalgang 1 kanaalzijde</t>
  </si>
  <si>
    <t>9d755f15-1bae-49fa-8d98-8f50f06b500c</t>
  </si>
  <si>
    <t>bouwkundige constructie pomp en maalgang 2 kanaalzijde</t>
  </si>
  <si>
    <t>ff80e692-1725-4b64-8891-26f89de502de</t>
  </si>
  <si>
    <t>bouwkundige constructie pomp en maalgang 3 kanaalzijde</t>
  </si>
  <si>
    <t>6b27bc17-0d3e-408b-bb8a-5f877c89ef34</t>
  </si>
  <si>
    <t>bouwkundige constructie pomp en maalgang 4 kanaalzijde</t>
  </si>
  <si>
    <t>208a3bbc-57fe-4294-9185-3b12b4b62189</t>
  </si>
  <si>
    <t>Bouwkundige constructie pomp en maalgang 5  kanaalzijde</t>
  </si>
  <si>
    <t>ebd346eb-5436-431f-9b38-c2bd8a4c1866</t>
  </si>
  <si>
    <t>bouwkundige constructie pomp en maalgang 6 kanaalzijde</t>
  </si>
  <si>
    <t>d2525b62-4ba7-4eeb-be45-a3d268be4920</t>
  </si>
  <si>
    <t>Brandblussysteem, Algemeen: centrale brandmeldinstallatie BMC</t>
  </si>
  <si>
    <t>19+3N8001-12. Locatie links tegen de muur. 5 Deurs kast rechter compartiment. In  onderhoud bij de firma Prisma (2015). Kast nummer klopt niet op lokatietekening 19x39-031 (nr 13). In de kast zitten de schakelaars om de gasblussing uit te zetten.</t>
  </si>
  <si>
    <t>Fotonummer: 093629 094438 093449
Locatie: 3N8001</t>
  </si>
  <si>
    <t>(25A-001-09#NZK5.EG.-0,5ov#GMIJM#120:1120#G:ND#1237)</t>
  </si>
  <si>
    <t>7caa0dcf-00c0-40f6-a3ae-82e44904eeab</t>
  </si>
  <si>
    <t>Brandblussysteem, Algemeen: kastblussing besturingskast pomp 5 (n=3) (omvormer %&amp;6 + Nobreak)</t>
  </si>
  <si>
    <t>40ea702e-da77-473f-80b7-36878e417707</t>
  </si>
  <si>
    <t>Brandblussysteem, Algemeen: kastblussing besturingskast pomp 6</t>
  </si>
  <si>
    <t>210e67bb-8cc8-4007-9be8-5f5022bc11c3</t>
  </si>
  <si>
    <t>Brandmeld- en ontruimingsinstallatie (BMI) bulbpomp 5 en 6 (hier zit ook een blusinrichting op)</t>
  </si>
  <si>
    <t>b419e76c-427d-4719-9f19-42b4635f636d</t>
  </si>
  <si>
    <t>Brandmeld- en ontruimingsinstallatie (BMI) hele gebouw</t>
  </si>
  <si>
    <t>3af2644b-b9f1-43fc-adca-e47041e7ff4f</t>
  </si>
  <si>
    <t>Brandmeld- en ontruimingsinstallatie (BMI) Oudbouw (pompen 1 tot met 4 )</t>
  </si>
  <si>
    <t>8902666d-9ac9-4040-a46a-c475270f1b93</t>
  </si>
  <si>
    <t>brandmeldcentrale: centrale brandmeldinstallatie BMC</t>
  </si>
  <si>
    <t>(25A-001-09#NZK5.EG.-0,5ov#GMIJM#120:9999#G:ND#1251)</t>
  </si>
  <si>
    <t>52dfe91b-3216-4a63-b307-be87f8a94ed7</t>
  </si>
  <si>
    <t>brandmeldcentrale: centrale brandmeldinstallatie BMC gelocaliseerd in de computerruimte</t>
  </si>
  <si>
    <t>(25A-001-09#NZK5.EG.-0,5ov#GMIJM#120:9999#G:ND#1242)</t>
  </si>
  <si>
    <t>35a74eac-4cb7-4156-b08a-0a4b8a2ad932</t>
  </si>
  <si>
    <t>brandmeldcentrale: slowwoop brandmeldcentrale</t>
  </si>
  <si>
    <t>(25A-001-09#NZK5.EG.-0,5ov#GMIJM#120:9999#G:ND#1244)</t>
  </si>
  <si>
    <t>9307a943-63bb-4873-958a-e41c4d6ccd7b</t>
  </si>
  <si>
    <t>Fotonummer: 7033
Locatie:</t>
  </si>
  <si>
    <t>(25A-001-09#NZK5.EG.-0,5ov#GMIJM#120:9999#G:ND#1253)</t>
  </si>
  <si>
    <t>b1672d03-0bb4-4502-9600-955d40f1d98c</t>
  </si>
  <si>
    <t>Brandmelder: Aspiratidetectoren/melders bij elke kastenbatterij</t>
  </si>
  <si>
    <t>(25A-001-09#NZK5.EG.-0,5ov#GMIJM#120:9999#G:ND#1248)</t>
  </si>
  <si>
    <t>77226b73-8954-4b05-a240-9990829b01e8</t>
  </si>
  <si>
    <t>Brandmelder: aspiratiemelder (Titanus 2000)</t>
  </si>
  <si>
    <t>(25A-001-09#NZK5.EG.-0,5ov#GMIJM#112:9999#S:D#1142)</t>
  </si>
  <si>
    <t>9e62d84a-500d-416e-92d6-46b1172ce10c</t>
  </si>
  <si>
    <t>(25A-001-09#NZK5.EG.-0,5ov#GMIJM#112:9999#S:D#1066)</t>
  </si>
  <si>
    <t>cfccda8d-d31d-4674-81ab-ccfe68aa4c91</t>
  </si>
  <si>
    <t>Brandmelder: Aspiratiemelder branddetectie (snuffelaar)</t>
  </si>
  <si>
    <t>(25A-001-09#NZK5.EG.-0,5ov#GMIJM#149:9999#S:D#1575)</t>
  </si>
  <si>
    <t>5c2f598b-3234-4a4b-b94c-9a31ff986f5f</t>
  </si>
  <si>
    <t>Brandmelder: aspiratiemelder tbv alle installatiekasten in de nieuwbouw.</t>
  </si>
  <si>
    <t>(25A-001-09#NZK5.EG.-0,5ov#GMIJM#120:9999#G:ND#1238)</t>
  </si>
  <si>
    <t>e9e193b1-797f-43b7-b332-8e794b139f60</t>
  </si>
  <si>
    <t>Brandmelder: aspiratiemelder, gasblussing 2 flessen</t>
  </si>
  <si>
    <t>(25A-001-09#NZK5.EG.-0,5ov#GMIJM#112:9999#S:D#1151)</t>
  </si>
  <si>
    <t>a643d872-54e3-484d-b32a-2463befd1c41</t>
  </si>
  <si>
    <t>Brandmelder: detectors</t>
  </si>
  <si>
    <t>(25A-001-09#NZK5.EG.-0,5ov#GMIJM#120:9999#G:ND#1249)</t>
  </si>
  <si>
    <t>7038e274-5499-4488-a315-cba8d33e610d</t>
  </si>
  <si>
    <t>Brandmelder: ruimte detectors (n=50)</t>
  </si>
  <si>
    <t>(25A-001-09#NZK5.EG.-0,5ov#GMIJM#120:9999#G:ND#1240)</t>
  </si>
  <si>
    <t>fc36d55a-5ad2-4532-9da6-2661ca66711f</t>
  </si>
  <si>
    <t>Brandmelder: vloerdetectors??</t>
  </si>
  <si>
    <t>(25A-001-09#NZK5.EG.-0,5ov#GMIJM#120:9999#G:ND#1250)</t>
  </si>
  <si>
    <t>58d24019-46f6-4743-ba2c-c3398aa56fc4</t>
  </si>
  <si>
    <t>Brandmelder: Vloerdetectors?? (onder de vloer?)</t>
  </si>
  <si>
    <t>(25A-001-09#NZK5.EG.-0,5ov#GMIJM#120:9999#G:ND#1241)</t>
  </si>
  <si>
    <t>43d3e950-981a-4e06-bc9a-7f0601b52743</t>
  </si>
  <si>
    <t>Buffer: buffers (4 stuks)</t>
  </si>
  <si>
    <t>(25A-001-09#NZK5.EG.-0,5ov#GMIJM#146:1106#S:D#1469)</t>
  </si>
  <si>
    <t>6737523c-48a8-437c-874c-2a6fe227d050</t>
  </si>
  <si>
    <t>Buisleiding: Buisleiding (hydraulisch)</t>
  </si>
  <si>
    <t>(25A-001-09#NZK5.EG.-0,5ov#GMIJM#186:1331#G:D#283)</t>
  </si>
  <si>
    <t>dcff5179-97e0-4ac9-9aa9-7b2b3b809d48</t>
  </si>
  <si>
    <t>(25A-001-09#NZK5.EG.-0,5ov#GMIJM#186:1331#G:D#774)</t>
  </si>
  <si>
    <t>5e13305b-1057-4a31-bdd8-76e8b2738769</t>
  </si>
  <si>
    <t>(25A-001-09#NZK5.EG.-0,5ov#GMIJM#186:1331#S:D#445)</t>
  </si>
  <si>
    <t>ca7545fc-ac0f-4d07-a450-54e64597194c</t>
  </si>
  <si>
    <t>(25A-001-09#NZK5.EG.-0,5ov#GMIJM#186:1331#S:D#629)</t>
  </si>
  <si>
    <t>71401bfc-28c9-4092-bec6-a66f903c59d0</t>
  </si>
  <si>
    <t>(25A-001-09#NZK5.EG.-0,5ov#GMIJM#186:1331#S:D#93)</t>
  </si>
  <si>
    <t>1606ade9-d357-4e97-bece-f38852a9376d</t>
  </si>
  <si>
    <t>(25A-001-09#NZK5.EG.-0,5ov#GMIJM#186:1331#G:D#933)</t>
  </si>
  <si>
    <t>402cf250-c30f-47e9-a311-033e44058660</t>
  </si>
  <si>
    <t>Buisleiding: Buisleiding (olie)</t>
  </si>
  <si>
    <t>(25A-001-09#NZK5.EG.-0,5ov#GMIJM#186:1331#S:D#426)</t>
  </si>
  <si>
    <t>fbb58b49-dee1-44c4-b408-3bab01798e25</t>
  </si>
  <si>
    <t>(25A-001-09#NZK5.EG.-0,5ov#GMIJM#186:1331#S:D#74)</t>
  </si>
  <si>
    <t>ddac4c82-470a-492b-a3c1-45c7b1f5a72b</t>
  </si>
  <si>
    <t>(25A-001-09#NZK5.EG.-0,5ov#GMIJM#186:1331#S:D#264)</t>
  </si>
  <si>
    <t>2c485f42-9eb6-4fba-ad2a-98ba539e6487</t>
  </si>
  <si>
    <t>Buisleiding: Hydrauliek pijpen</t>
  </si>
  <si>
    <t>(25A-001-09#NZK5.EG.-0,5ov#GMIJM#101:1331#G:D#677)</t>
  </si>
  <si>
    <t>3fc31d65-1b4f-40df-8826-daff02aa5644</t>
  </si>
  <si>
    <t>(25A-001-09#NZK5.EG.-0,5ov#GMIJM#101:1331#S:D#993)</t>
  </si>
  <si>
    <t>dbe41b4d-b102-4ba5-a107-64e7948b67e8</t>
  </si>
  <si>
    <t>(25A-001-09#NZK5.EG.-0,5ov#GMIJM#101:1331#G:D#331)</t>
  </si>
  <si>
    <t>81686867-f09c-421a-848a-4f5b13228267</t>
  </si>
  <si>
    <t>(25A-001-09#NZK5.EG.-0,5ov#GMIJM#101:1331#G:D#493)</t>
  </si>
  <si>
    <t>90ef205b-017c-44a1-986c-43f4c615a68f</t>
  </si>
  <si>
    <t>(25A-001-09#NZK5.EG.-0,5ov#GMIJM#101:1331#S:D#830)</t>
  </si>
  <si>
    <t>fb37f761-5346-4839-a3e0-6709d4b6d876</t>
  </si>
  <si>
    <t>(25A-001-09#NZK5.EG.-0,5ov#GMIJM#101:1331#G:D#141)</t>
  </si>
  <si>
    <t>dbebfb19-be51-4ea9-b417-9490e3a6698e</t>
  </si>
  <si>
    <t>buisleiding: Slangen HDPE voor het lucht</t>
  </si>
  <si>
    <t>(25A-001-09#NZK5.EG.-0,5ov#GMIJM#374:1331#G:D#1362)</t>
  </si>
  <si>
    <t>25A-001.12.6</t>
  </si>
  <si>
    <t>2e1ff080-5ead-4a48-ac76-79c587d9b803</t>
  </si>
  <si>
    <t>(25A-001-09#NZK5.EG.-0,5ov#GMIJM#374:1331#G:D#1348)</t>
  </si>
  <si>
    <t>25A-001.12.5</t>
  </si>
  <si>
    <t>b81af17e-567b-4d93-a4fa-52ff44bf4d97</t>
  </si>
  <si>
    <t>(25A-001-09#NZK5.EG.-0,5ov#GMIJM#374:1331#G:D#1407)</t>
  </si>
  <si>
    <t>25A-001.12.10</t>
  </si>
  <si>
    <t>70f19dd7-d278-456d-b630-910a3bfd93f7</t>
  </si>
  <si>
    <t>(25A-001-09#NZK5.EG.-0,5ov#GMIJM#374:1331#G:D#1384)</t>
  </si>
  <si>
    <t>25A-001.12.8</t>
  </si>
  <si>
    <t>7f713183-429b-4ef0-9b8b-a8943b5047e6</t>
  </si>
  <si>
    <t>(25A-001-09#NZK5.EG.-0,5ov#GMIJM#374:1331#G:D#1334)</t>
  </si>
  <si>
    <t>25A-001.12.3</t>
  </si>
  <si>
    <t>1814513e-1a0b-40a2-bc47-dd672c77bc9c</t>
  </si>
  <si>
    <t>(25A-001-09#NZK5.EG.-0,5ov#GMIJM#374:1331#G:D#1284)</t>
  </si>
  <si>
    <t>63503cfc-929a-45ce-b685-fd3426d93efb</t>
  </si>
  <si>
    <t>(25A-001-09#NZK5.EG.-0,5ov#GMIJM#374:1331#G:D#1318)</t>
  </si>
  <si>
    <t>3ae70652-2f8a-44d3-9fd5-810dd8c7e2a8</t>
  </si>
  <si>
    <t>(25A-001-09#NZK5.EG.-0,5ov#GMIJM#374:1331#G:D#1301)</t>
  </si>
  <si>
    <t>e85ec94e-12bc-4930-9f1b-80768bf3c8ee</t>
  </si>
  <si>
    <t>Buisleiding: stalen hydrauliek pijpen</t>
  </si>
  <si>
    <t>Onzekerheid: leiding / slang / koppelingen lek of defect
Oorzaak: veroudering, lostrillen, corrosie
Gevolgen: olielekkage, met mogelijk onvoldoende druk waardoor pompaggregaat niet zal starten en een schuifbeweging niet meer mogelijk is.
Verminderde beschikbaarheid van de bulbpomp.
Opmerking: afhankelijk van positie van lekkage kunnen andere (redundante) schuiven gestuurd worden</t>
  </si>
  <si>
    <t>(25A-001-09#NZK5.EG.-0,5ov#GMIJM#101:1331#G:D#114)</t>
  </si>
  <si>
    <t>96014e6a-b0a2-45f8-8a42-cbe5b25de401</t>
  </si>
  <si>
    <t>(25A-001-09#NZK5.EG.-0,5ov#GMIJM#101:1331#G:D#664)</t>
  </si>
  <si>
    <t>d1c4f1c0-8b1e-4699-ae04-090aeb568b56</t>
  </si>
  <si>
    <t>(25A-001-09#NZK5.EG.-0,5ov#GMIJM#101:1331#G:D#459)</t>
  </si>
  <si>
    <t>a15020e8-f434-4954-8917-1f3e1ef98cc5</t>
  </si>
  <si>
    <t>(25A-001-09#NZK5.EG.-0,5ov#GMIJM#101:1331#G:D#107)</t>
  </si>
  <si>
    <t>c715a5cf-e3da-4159-a90f-2ba87acf8f0d</t>
  </si>
  <si>
    <t>(25A-001-09#NZK5.EG.-0,5ov#GMIJM#101:1331#G:D#466)</t>
  </si>
  <si>
    <t>499ada7b-c7c6-430e-8a0f-2823149da7c0</t>
  </si>
  <si>
    <t>(25A-001-09#NZK5.EG.-0,5ov#GMIJM#101:1331#G:D#318)</t>
  </si>
  <si>
    <t>1cc7759f-a501-4b08-935c-e673ab895909</t>
  </si>
  <si>
    <t>(25A-001-09#NZK5.EG.-0,5ov#GMIJM#101:1331#G:D#128)</t>
  </si>
  <si>
    <t>f1c71945-e128-47e5-8134-26a242f6bbab</t>
  </si>
  <si>
    <t>(25A-001-09#NZK5.EG.-0,5ov#GMIJM#101:1331#G:D#304)</t>
  </si>
  <si>
    <t>565b38fd-c723-4853-997f-68d5e6dc5d34</t>
  </si>
  <si>
    <t>(25A-001-09#NZK5.EG.-0,5ov#GMIJM#101:1331#G:D#297)</t>
  </si>
  <si>
    <t>a31c2c59-bf9f-4501-bcab-7b4c20fb2b4e</t>
  </si>
  <si>
    <t>(25A-001-09#NZK5.EG.-0,5ov#GMIJM#101:1331#G:D#311)</t>
  </si>
  <si>
    <t>3b355fa3-bece-4003-9b14-d76524ab8a8a</t>
  </si>
  <si>
    <t>(25A-001-09#NZK5.EG.-0,5ov#GMIJM#101:1331#G:D#473)</t>
  </si>
  <si>
    <t>452e5cf2-c0eb-42ff-9835-9c62ae0cdda7</t>
  </si>
  <si>
    <t>(25A-001-09#NZK5.EG.-0,5ov#GMIJM#101:1331#G:D#643)</t>
  </si>
  <si>
    <t>8f17c8ff-df57-4617-8527-8c5ef3149ec8</t>
  </si>
  <si>
    <t>(25A-001-09#NZK5.EG.-0,5ov#GMIJM#101:1331#G:D#480)</t>
  </si>
  <si>
    <t>c2d58174-9378-40f0-81f1-f88797c83736</t>
  </si>
  <si>
    <t>(25A-001-09#NZK5.EG.-0,5ov#GMIJM#101:1331#G:D#121)</t>
  </si>
  <si>
    <t>570cbb2d-f561-45ad-94a2-41cd1b7e514f</t>
  </si>
  <si>
    <t>(25A-001-09#NZK5.EG.-0,5ov#GMIJM#101:1331#G:D#650)</t>
  </si>
  <si>
    <t>1bd49b5a-1edd-4ac7-9b0f-d76e50345896</t>
  </si>
  <si>
    <t>(25A-001-09#NZK5.EG.-0,5ov#GMIJM#101:1331#G:D#657)</t>
  </si>
  <si>
    <t>6c948ce8-a29e-419d-8bc7-97d62659464d</t>
  </si>
  <si>
    <t>Buisleiding: stalen hydrauliek pijpen, Cilinder 1</t>
  </si>
  <si>
    <t>(25A-001-09#NZK5.EG.-0,5ov#GMIJM#101:1331#S:D#968)</t>
  </si>
  <si>
    <t>6d4c6786-0c49-426d-863e-9dbed321dcf7</t>
  </si>
  <si>
    <t>Buisleiding: stalen hydrauliek pijpen, Cilinder 1 (n=4)</t>
  </si>
  <si>
    <t>(25A-001-09#NZK5.EG.-0,5ov#GMIJM#101:1331#S:D#803)</t>
  </si>
  <si>
    <t>1aced2de-7209-46e2-9a59-f8bc86915188</t>
  </si>
  <si>
    <t>Buisleiding: stalen hydrauliek pijpen, Cilinder 2</t>
  </si>
  <si>
    <t>(25A-001-09#NZK5.EG.-0,5ov#GMIJM#101:1331#S:D#973)</t>
  </si>
  <si>
    <t>53d387de-1a55-43f6-b5c7-f0cc53a4b96e</t>
  </si>
  <si>
    <t>(25A-001-09#NZK5.EG.-0,5ov#GMIJM#101:1331#S:D#808)</t>
  </si>
  <si>
    <t>4aff1ce0-f297-44c8-94e9-e85f244427f3</t>
  </si>
  <si>
    <t>Buisleiding: stalen hydrauliek pijpen, Cilinder 3</t>
  </si>
  <si>
    <t>(25A-001-09#NZK5.EG.-0,5ov#GMIJM#101:1331#S:D#978)</t>
  </si>
  <si>
    <t>1a86c3b1-dc2a-4220-9ab0-725310f71d20</t>
  </si>
  <si>
    <t>(25A-001-09#NZK5.EG.-0,5ov#GMIJM#101:1331#S:D#813)</t>
  </si>
  <si>
    <t>358b9f0c-361c-4a7d-8887-fdeeaaf3f9e6</t>
  </si>
  <si>
    <t>Buisleiding: stalen hydrauliek pijpen, Cilinder 4</t>
  </si>
  <si>
    <t>(25A-001-09#NZK5.EG.-0,5ov#GMIJM#101:1331#S:D#818)</t>
  </si>
  <si>
    <t>7336e535-c643-4afb-ac62-1020007affd2</t>
  </si>
  <si>
    <t>(25A-001-09#NZK5.EG.-0,5ov#GMIJM#101:1331#S:D#983)</t>
  </si>
  <si>
    <t>6069b3ea-2df3-4597-ab27-eeba54689ee7</t>
  </si>
  <si>
    <t>Bulbpompbehuizing inclusief pomp en overige installaties  nr x t.b.v. maalgang 1</t>
  </si>
  <si>
    <t>7001d903-d1ad-4c7a-a8ef-f66889f92f55</t>
  </si>
  <si>
    <t>Bulbpompbehuizing inclusief pomp en overige installaties  nr x t.b.v. maalgang 2</t>
  </si>
  <si>
    <t>08a0c83a-1f95-4f0d-9eec-0bc133b4e677</t>
  </si>
  <si>
    <t>Bulbpompbehuizing inclusief pomp en overige installaties  nr x t.b.v. maalgang 3</t>
  </si>
  <si>
    <t>21d9835f-c794-43f3-ad55-82255d7dc5bd</t>
  </si>
  <si>
    <t>Bulbpompbehuizing inclusief pomp en overige installaties  nr x t.b.v. maalgang 4</t>
  </si>
  <si>
    <t>60bc4a6e-7cea-4801-87f5-eac8ffa87ef1</t>
  </si>
  <si>
    <t>Bulbpompbehuizing inclusief pomp en overige installaties  nr x t.b.v. maalgang 5</t>
  </si>
  <si>
    <t>14af75cf-13f9-44f6-a753-ba69f5be4781</t>
  </si>
  <si>
    <t>Bulbpompbehuizing inclusief pomp en overige installaties  nr x t.b.v. maalgang 6</t>
  </si>
  <si>
    <t>d270f7a9-52b3-429d-8e43-00ee769daf37</t>
  </si>
  <si>
    <t>Camera, vast: Camera's 1 beweegbaar rest vast</t>
  </si>
  <si>
    <t>(25A-001-09#NZK5.EG.-0,5ov#GMIJM#250:2079#S:D#1263)</t>
  </si>
  <si>
    <t>2af57e13-7257-4145-bc4e-46ad8b88e27c</t>
  </si>
  <si>
    <t>Camera, vast: CCTV Camera</t>
  </si>
  <si>
    <t>(25A-001-09#NZK5.EG.-0,5ov#GMIJM#122:2079#G:ND#1266)</t>
  </si>
  <si>
    <t>f07ecb9a-3ec9-4054-ae9a-5b554eddfbea</t>
  </si>
  <si>
    <t>Cilinder : Cilinder 1</t>
  </si>
  <si>
    <t>Fotonummer: 110359, 110338, 105751, 105751, 105743, 105446, 105431, 105425 105238, 105230 
Locatie:</t>
  </si>
  <si>
    <t>(25A-001-09#NZK5.EG.-0,5ov#GMIJM#101:1119#S:D#638)</t>
  </si>
  <si>
    <t>4acb4330-75aa-48c9-b0e5-3e772b856cae</t>
  </si>
  <si>
    <t>(25A-001-09#NZK5.EG.-0,5ov#GMIJM#101:1119#S:D#454)</t>
  </si>
  <si>
    <t>b9bd5abf-5ce9-4b4a-b49d-19633d75a8f7</t>
  </si>
  <si>
    <t>(25A-001-09#NZK5.EG.-0,5ov#GMIJM#101:1119#S:D#964)</t>
  </si>
  <si>
    <t>d4725ce7-527d-413d-8fa3-a4cf330e6785</t>
  </si>
  <si>
    <t>Fotonummer: 110359, 110338, 105751, 105751, 105743, 105446, 105431, 105425 105238, 105230 
Locatie: perschuif maalgang1</t>
  </si>
  <si>
    <t>(25A-001-09#NZK5.EG.-0,5ov#GMIJM#101:1119#S:D#102)</t>
  </si>
  <si>
    <t>8110234f-fd63-420c-a06f-50d464162af5</t>
  </si>
  <si>
    <t>(25A-001-09#NZK5.EG.-0,5ov#GMIJM#101:1119#S:D#292)</t>
  </si>
  <si>
    <t>8f6ee3c9-faf4-4de3-a8a3-fa88aa73bfaa</t>
  </si>
  <si>
    <t>Cilinder : Cilinder 1 (n=4)</t>
  </si>
  <si>
    <t>(25A-001-09#NZK5.EG.-0,5ov#GMIJM#101:1119#S:D#799)</t>
  </si>
  <si>
    <t>d606a874-a4cc-4eb7-8e96-850f2f2d9697</t>
  </si>
  <si>
    <t>Cilinder : Cilinder 2</t>
  </si>
  <si>
    <t>(25A-001-09#NZK5.EG.-0,5ov#GMIJM#101:1119#S:D#461)</t>
  </si>
  <si>
    <t>44370722-a69d-47be-ab28-0e844554dc15</t>
  </si>
  <si>
    <t>(25A-001-09#NZK5.EG.-0,5ov#GMIJM#101:1119#S:D#645)</t>
  </si>
  <si>
    <t>ad877ed3-a425-4a93-9a35-5fe9502b142a</t>
  </si>
  <si>
    <t>(25A-001-09#NZK5.EG.-0,5ov#GMIJM#101:1119#S:D#109)</t>
  </si>
  <si>
    <t>7f57775c-37fa-4327-801d-6aa6c7bb8623</t>
  </si>
  <si>
    <t>(25A-001-09#NZK5.EG.-0,5ov#GMIJM#101:1119#S:D#123)</t>
  </si>
  <si>
    <t>247e013b-5718-403f-aef1-9606abdb0c55</t>
  </si>
  <si>
    <t>(25A-001-09#NZK5.EG.-0,5ov#GMIJM#101:1119#S:D#804)</t>
  </si>
  <si>
    <t>72171e8c-e873-4120-b538-491c064aecd4</t>
  </si>
  <si>
    <t>(25A-001-09#NZK5.EG.-0,5ov#GMIJM#101:1119#S:D#969)</t>
  </si>
  <si>
    <t>dba169e4-f1c0-4f5d-bbfc-ebf9e6156300</t>
  </si>
  <si>
    <t>(25A-001-09#NZK5.EG.-0,5ov#GMIJM#101:1119#S:D#299)</t>
  </si>
  <si>
    <t>12066b68-b310-4264-a53e-0714716dfdb8</t>
  </si>
  <si>
    <t>(25A-001-09#NZK5.EG.-0,5ov#GMIJM#101:1119#S:D#116)</t>
  </si>
  <si>
    <t>adb98395-0eed-4a8e-8fe1-77f386813664</t>
  </si>
  <si>
    <t>Cilinder : Cilinder 3</t>
  </si>
  <si>
    <t>(25A-001-09#NZK5.EG.-0,5ov#GMIJM#101:1119#S:D#306)</t>
  </si>
  <si>
    <t>ee1c74de-b720-4900-851a-6422886d7230</t>
  </si>
  <si>
    <t>(25A-001-09#NZK5.EG.-0,5ov#GMIJM#101:1119#S:D#974)</t>
  </si>
  <si>
    <t>69be52ee-2e37-4828-99d7-c93925536ee6</t>
  </si>
  <si>
    <t>(25A-001-09#NZK5.EG.-0,5ov#GMIJM#101:1119#S:D#468)</t>
  </si>
  <si>
    <t>53435550-871b-4f0e-a1d7-1b1c63460787</t>
  </si>
  <si>
    <t>(25A-001-09#NZK5.EG.-0,5ov#GMIJM#101:1119#S:D#652)</t>
  </si>
  <si>
    <t>d1fb2c95-2aef-4b5b-84e1-1995bb5b3071</t>
  </si>
  <si>
    <t>(25A-001-09#NZK5.EG.-0,5ov#GMIJM#101:1119#S:D#809)</t>
  </si>
  <si>
    <t>c4dad39f-9b42-467c-8a23-77673908b5f6</t>
  </si>
  <si>
    <t>Cilinder : Cilinder 4</t>
  </si>
  <si>
    <t>(25A-001-09#NZK5.EG.-0,5ov#GMIJM#101:1119#S:D#979)</t>
  </si>
  <si>
    <t>6d79d7c4-30cc-4ff9-82e0-8368698c4844</t>
  </si>
  <si>
    <t>(25A-001-09#NZK5.EG.-0,5ov#GMIJM#101:1119#S:D#475)</t>
  </si>
  <si>
    <t>a196937e-48de-4fef-b591-61709a07a312</t>
  </si>
  <si>
    <t>(25A-001-09#NZK5.EG.-0,5ov#GMIJM#101:1119#S:D#659)</t>
  </si>
  <si>
    <t>bf412300-5b7e-40a8-8dc9-e1aeae82b7e1</t>
  </si>
  <si>
    <t>(25A-001-09#NZK5.EG.-0,5ov#GMIJM#101:1119#S:D#313)</t>
  </si>
  <si>
    <t>8bbd8154-1aa4-4e3f-b9eb-22074c9e8277</t>
  </si>
  <si>
    <t>(25A-001-09#NZK5.EG.-0,5ov#GMIJM#101:1119#S:D#814)</t>
  </si>
  <si>
    <t>782d2eba-09e9-4b57-b242-109e9ba4b01c</t>
  </si>
  <si>
    <t>Closed Circuit TeleVision installatie (CCTV installatie)</t>
  </si>
  <si>
    <t>e0bbbac8-70dc-4a23-b066-1317ed926778</t>
  </si>
  <si>
    <t>25A-001</t>
  </si>
  <si>
    <t>Complex Gemaal IJmuiden</t>
  </si>
  <si>
    <t>668cd6ad-420c-4ec8-a11f-7c6f47f94371</t>
  </si>
  <si>
    <t>Compoundspoel  : Compoundspoel 1</t>
  </si>
  <si>
    <t>19+2N9008-…….. en kabel 97GM…… Ten behoeve van compensatie omvormergenerator</t>
  </si>
  <si>
    <t>Fotonummer: 1402223, 140247, 140403, 140434, 140223
Locatie: 2N9008</t>
  </si>
  <si>
    <t>(25A-001-09#NZK5.EG.-0,5ov#GMIJM#103:9999#S:D#38)</t>
  </si>
  <si>
    <t>5a526ffe-c51d-4756-8852-82ab7405d779</t>
  </si>
  <si>
    <t>Compoundspoel  : Compoundspoel 2</t>
  </si>
  <si>
    <t>Fotonummer: 1402223, 140247, 140403, 140434, 140223
Locatie:</t>
  </si>
  <si>
    <t>(25A-001-09#NZK5.EG.-0,5ov#GMIJM#103:9999#S:D#220)</t>
  </si>
  <si>
    <t>a784ebe3-7562-459a-a7fb-a21caa0264e4</t>
  </si>
  <si>
    <t>Compoundspoel  : Compoundspoel 3</t>
  </si>
  <si>
    <t>(25A-001-09#NZK5.EG.-0,5ov#GMIJM#103:9999#S:D#565)</t>
  </si>
  <si>
    <t>731960cb-519a-44e1-8b5e-d1cb16f6d4c5</t>
  </si>
  <si>
    <t>(25A-001-09#NZK5.EG.-0,5ov#GMIJM#103:9999#S:D#403)</t>
  </si>
  <si>
    <t>fefc620f-c57c-4d67-9b2e-d5450cee67d7</t>
  </si>
  <si>
    <t>compressor: compressor</t>
  </si>
  <si>
    <t>(25A-001-09#NZK5.EG.-0,5ov#GMIJM#374:1122#G:D#1408)</t>
  </si>
  <si>
    <t>a9fa74c3-3d20-40ef-86bf-4af961cb4393</t>
  </si>
  <si>
    <t>(25A-001-09#NZK5.EG.-0,5ov#GMIJM#374:1122#S:D#1319)</t>
  </si>
  <si>
    <t>8b594545-ad11-4c09-bcdf-bf3ac365fd84</t>
  </si>
  <si>
    <t>(25A-001-09#NZK5.EG.-0,5ov#GMIJM#374:1122#S:D#1285)</t>
  </si>
  <si>
    <t>8fe56cf7-3e14-495c-ac8f-8267383b8496</t>
  </si>
  <si>
    <t>(25A-001-09#NZK5.EG.-0,5ov#GMIJM#374:1122#G:D#1335)</t>
  </si>
  <si>
    <t>011688a3-1da1-4fb5-a4fa-bee7ad2814df</t>
  </si>
  <si>
    <t>(25A-001-09#NZK5.EG.-0,5ov#GMIJM#374:1122#S:D#1302)</t>
  </si>
  <si>
    <t>5fba479e-631a-4cd2-a42e-f74e0d991ca1</t>
  </si>
  <si>
    <t>(25A-001-09#NZK5.EG.-0,5ov#GMIJM#374:1122#G:D#1385)</t>
  </si>
  <si>
    <t>86c2721a-2b84-4d55-aa97-bcda07226648</t>
  </si>
  <si>
    <t>(25A-001-09#NZK5.EG.-0,5ov#GMIJM#374:1122#G:D#1363)</t>
  </si>
  <si>
    <t>123e8828-4b89-4794-a06a-3500a04a9b75</t>
  </si>
  <si>
    <t>(25A-001-09#NZK5.EG.-0,5ov#GMIJM#374:1122#G:D#1349)</t>
  </si>
  <si>
    <t>c01f1a49-73a3-44c7-b151-c079ec23b99e</t>
  </si>
  <si>
    <t>Condensator: condensatoren kast 6 stuks. Compensatie inrichting voeding omvormermotoren. totaal 36 stuks</t>
  </si>
  <si>
    <t>Locatie omvormerruimte naast de Capitols. Levensduur condensatoren ongeveer 20 jaar. 3 Kv. Condensatoren zijn in 1997 vervangen voor PCB vrije exemplaren.</t>
  </si>
  <si>
    <t>(25A-001-09#NZK5.EG.-0,5ov#GMIJM#149:9999#S:D#1561)</t>
  </si>
  <si>
    <t>ddd3ae29-9106-47fd-bc07-ac06672a63b4</t>
  </si>
  <si>
    <t>connector DATA: Data- stekker</t>
  </si>
  <si>
    <t>(25A-001-09#NZK5.EG.-0,5ov#GMIJM#186:9999#G:D#616)</t>
  </si>
  <si>
    <t>29c7af68-de94-4650-8303-e4b3fa93e7b3</t>
  </si>
  <si>
    <t>connector DATA: Data- stekker glasvezel</t>
  </si>
  <si>
    <t>(25A-001-09#NZK5.EG.-0,5ov#GMIJM#186:9999#G:D#79)</t>
  </si>
  <si>
    <t>4d3cfe91-2f12-425a-919e-6a51c3ca54a9</t>
  </si>
  <si>
    <t>(25A-001-09#NZK5.EG.-0,5ov#GMIJM#186:9999#G:D#269)</t>
  </si>
  <si>
    <t>b9b9af56-5a1d-4359-876e-d3b12f6a9dbb</t>
  </si>
  <si>
    <t>(25A-001-09#NZK5.EG.-0,5ov#GMIJM#186:9999#S:D#431)</t>
  </si>
  <si>
    <t>f5b51b39-ae5d-42d7-86c7-8b443365e77d</t>
  </si>
  <si>
    <t>connector HS: Hoogspannings-koppelstekker (pomp aan HS-kabel) 2x</t>
  </si>
  <si>
    <t>(25A-001-09#NZK5.EG.-0,5ov#GMIJM#186:9999#G:D#432)</t>
  </si>
  <si>
    <t>a4983cb4-4320-453e-b657-9d0b0cb916b6</t>
  </si>
  <si>
    <t>(25A-001-09#NZK5.EG.-0,5ov#GMIJM#186:9999#G:D#617)</t>
  </si>
  <si>
    <t>2fe5e027-b459-4ae6-8079-1171b94c9086</t>
  </si>
  <si>
    <t>(25A-001-09#NZK5.EG.-0,5ov#GMIJM#186:9999#G:D#270)</t>
  </si>
  <si>
    <t>f5fefae8-5f46-4df5-8767-efbc6f446bc5</t>
  </si>
  <si>
    <t>(25A-001-09#NZK5.EG.-0,5ov#GMIJM#186:9999#G:D#80)</t>
  </si>
  <si>
    <t>ae7c1fac-762a-4e8e-8ad1-2f783e2b6e09</t>
  </si>
  <si>
    <t>connector LS Kracht: laagspanningstekker 380 V</t>
  </si>
  <si>
    <t>77a9ae71-b0f5-4ab8-a8d5-5d9092254b49</t>
  </si>
  <si>
    <t>109002fa-b776-465e-80e7-fcb1733f56fb</t>
  </si>
  <si>
    <t>(25A-001-09#NZK5.EG.-0,5ov#GMIJM#186:9999#G:D#82)</t>
  </si>
  <si>
    <t>313235d5-c20e-41b5-a399-798b9c072590</t>
  </si>
  <si>
    <t>connector LS: laagspanningstekker</t>
  </si>
  <si>
    <t>(25A-001-09#NZK5.EG.-0,5ov#GMIJM#186:9999#G:D#618)</t>
  </si>
  <si>
    <t>8db184f4-7403-4ad6-a530-c49ee128e1c3</t>
  </si>
  <si>
    <t>connector LS: laagspanningstekker 220 V</t>
  </si>
  <si>
    <t>(25A-001-09#NZK5.EG.-0,5ov#GMIJM#186:9999#G:D#271)</t>
  </si>
  <si>
    <t>e53b2e66-6e49-4707-bf91-a47eaf506a5d</t>
  </si>
  <si>
    <t>(25A-001-09#NZK5.EG.-0,5ov#GMIJM#186:9999#G:D#81)</t>
  </si>
  <si>
    <t>195fe2f7-2ae6-43a1-8d80-428f1b306100</t>
  </si>
  <si>
    <t>(25A-001-09#NZK5.EG.-0,5ov#GMIJM#186:9999#G:D#433)</t>
  </si>
  <si>
    <t>d452f937-7076-42ff-a96b-0156c8ef0095</t>
  </si>
  <si>
    <t>Connector: Data- stekker</t>
  </si>
  <si>
    <t>(25A-001-09#NZK5.EG.-0,5ov#GMIJM#186:1124#G:D#771)</t>
  </si>
  <si>
    <t>011b1eca-0502-429a-9cd5-f2f5fa3bb99e</t>
  </si>
  <si>
    <t>(25A-001-09#NZK5.EG.-0,5ov#GMIJM#186:1124#G:D#930)</t>
  </si>
  <si>
    <t>3feccb54-16be-4fa3-8a0a-d559f077a4c1</t>
  </si>
  <si>
    <t>Constructie:</t>
  </si>
  <si>
    <t>(25A-001-09#NZK5.EG.-0,5ov#GMIJM#181:0#G:ND#1042)</t>
  </si>
  <si>
    <t>eb631009-37a1-4d06-b528-23017d260b74</t>
  </si>
  <si>
    <t>Constructie: Constructie (bouwkundig)</t>
  </si>
  <si>
    <t>(25A-001-09#NZK5.EG.-0,5ov#GMIJM#181:9999#G:ND#1433)</t>
  </si>
  <si>
    <t>f1953a31-1143-4dcc-bb69-8df58583d231</t>
  </si>
  <si>
    <t>Constructie-Mechaniek (Behuizing: behuizing</t>
  </si>
  <si>
    <t>(25A-001-09#NZK5.EG.-0,5ov#GMIJM#172:1130#G:D#1723)</t>
  </si>
  <si>
    <t>52790360-6d80-40f2-a006-98e5e8110bb7</t>
  </si>
  <si>
    <t>Constructie-Mechaniek: kasten UPS 19+3N8001-08</t>
  </si>
  <si>
    <t>Fotonummer: 93505 , 114244
Locatie: 3N8001</t>
  </si>
  <si>
    <t>(25A-001-09#NZK5.EG.-0,5ov#GMIJM#172:1130#G:D#1602)</t>
  </si>
  <si>
    <t>677a6d3e-6bb6-4d8f-a148-a0174e15921f</t>
  </si>
  <si>
    <t>Constructie-mechaniek: Pomphuis</t>
  </si>
  <si>
    <t>Onzekerheid: Pomphuis is lek.
Oorzaak: - Lassen zijn gescheurd, niet meer waterdicht.
- Mechanische beschadiging.W96
Gevolgen: pompmotor buiten bedrijf --&gt; pomp niet beschikbaar
Opmerking:</t>
  </si>
  <si>
    <t>(25A-001-09#NZK5.EG.-0,5ov#GMIJM#186:1130#S:D#97)</t>
  </si>
  <si>
    <t>8555e990-5046-43a8-805b-b02357231cf3</t>
  </si>
  <si>
    <t>(25A-001-09#NZK5.EG.-0,5ov#GMIJM#186:1130#S:D#449)</t>
  </si>
  <si>
    <t>10e72ce9-3ff8-4ac7-bc84-ce377f0504a8</t>
  </si>
  <si>
    <t>(25A-001-09#NZK5.EG.-0,5ov#GMIJM#186:1130#S:D#633)</t>
  </si>
  <si>
    <t>a6be14b7-28e7-430a-889b-cc4dde6c8c04</t>
  </si>
  <si>
    <t>(25A-001-09#NZK5.EG.-0,5ov#GMIJM#186:1130#S:D#287)</t>
  </si>
  <si>
    <t>d4cfc622-b63a-4da8-9668-5a36d9046c75</t>
  </si>
  <si>
    <t>Constructie-Mechaniek: Pomphuis</t>
  </si>
  <si>
    <t>(25A-001-09#NZK5.EG.-0,5ov#GMIJM#186:1130#S:D#957)</t>
  </si>
  <si>
    <t>43cfdf6d-9116-48d3-8075-f4a03b50cc9f</t>
  </si>
  <si>
    <t>(25A-001-09#NZK5.EG.-0,5ov#GMIJM#186:1130#S:D#792)</t>
  </si>
  <si>
    <t>ee8268aa-4b5a-4102-a6bb-3ec048f1f4a7</t>
  </si>
  <si>
    <t>Cyber Security</t>
  </si>
  <si>
    <t>19e43553-3ed1-448d-bf1a-7758dc2c76e9</t>
  </si>
  <si>
    <t>Damwand: Damwand</t>
  </si>
  <si>
    <t>5bf91b33-8809-4ecf-a9d7-bb7e0b4bbdb4</t>
  </si>
  <si>
    <t>(25A-001-09#NZK5.EG.-0,5ov#GMIJM#174:1133#G:ND#9)</t>
  </si>
  <si>
    <t>89b04b67-ff01-43a6-b5e3-d62bda16e6be</t>
  </si>
  <si>
    <t>(25A-001-09#NZK5.EG.-0,5ov#GMIJM#174:1133#G:ND#5)</t>
  </si>
  <si>
    <t>e15b0c02-7400-4aed-8797-f7a52b7a1f50</t>
  </si>
  <si>
    <t>Debietmeetinstallatie Q1:1 - Q1:2, pomp 1 en 2</t>
  </si>
  <si>
    <t>25A-001.12</t>
  </si>
  <si>
    <t>5281e030-0c48-4bc9-ac2d-1807a45fb8a1</t>
  </si>
  <si>
    <t>Debietmeetinstallatie Q1:3 - Q1:4, pomp 3 en 4</t>
  </si>
  <si>
    <t>180c89eb-a425-4e75-a00a-e5f5513e57d4</t>
  </si>
  <si>
    <t>Debietmeetinstallatie Q1:5 t/m Q1:1:6,  pomp 5 en 6</t>
  </si>
  <si>
    <t>69b7fb9c-4dd5-4457-a164-7d82122514bd</t>
  </si>
  <si>
    <t>Deklaag dicht: Verharding Dicht Asfalt</t>
  </si>
  <si>
    <t>(25A-001-09#NZK5.EG.-0,5ov#GMIJM#221:2173#G:ND#1278)</t>
  </si>
  <si>
    <t>bc3507b7-ba24-4a9d-9ca1-0f7bf4f9df09</t>
  </si>
  <si>
    <t>Detectiesysteem: nivo schakelaar</t>
  </si>
  <si>
    <t>(25A-001-09#NZK5.EG.-0,5ov#GMIJM#186:1145#S:D#782)</t>
  </si>
  <si>
    <t>120cf39a-1801-4813-a9dd-6930866aa6ef</t>
  </si>
  <si>
    <t>(25A-001-09#NZK5.EG.-0,5ov#GMIJM#186:1145#S:D#947)</t>
  </si>
  <si>
    <t>b1d03e9b-8003-4939-99df-3ad09b66da3c</t>
  </si>
  <si>
    <t>Detectiesysteem: retourfilter detector</t>
  </si>
  <si>
    <t>(25A-001-09#NZK5.EG.-0,5ov#GMIJM#186:1145#S:D#787)</t>
  </si>
  <si>
    <t>454ae2df-bfb4-4d56-bc60-9badd0989cb9</t>
  </si>
  <si>
    <t>(25A-001-09#NZK5.EG.-0,5ov#GMIJM#186:1145#S:D#952)</t>
  </si>
  <si>
    <t>89e0f044-4830-42ac-84d1-41893fa9df5a</t>
  </si>
  <si>
    <t>Detectiesysteem: Toegangsdetektie motorruimte (toegangsluik)</t>
  </si>
  <si>
    <t>ivm verlichting. Pomp start niet als luik open is. Als pomp loopt blijft deze lopen als luik wordt geopend.</t>
  </si>
  <si>
    <t>(25A-001-09#NZK5.EG.-0,5ov#GMIJM#186:1145#S:D#759)</t>
  </si>
  <si>
    <t>54404a1b-cdae-4040-8661-8f796d85667f</t>
  </si>
  <si>
    <t>(25A-001-09#NZK5.EG.-0,5ov#GMIJM#186:1145#S:D#918)</t>
  </si>
  <si>
    <t>04923081-e5f0-48f9-82d7-bf5067b4efab</t>
  </si>
  <si>
    <t>Detectiesysteem: Toegansdetektie pomp (toegangsluik)</t>
  </si>
  <si>
    <t>Pomp stopt altijd als dit luik wordt geopend.</t>
  </si>
  <si>
    <t>(25A-001-09#NZK5.EG.-0,5ov#GMIJM#186:1145#S:D#919)</t>
  </si>
  <si>
    <t>c50a7658-2814-48f8-98c5-eb3d5393d2cd</t>
  </si>
  <si>
    <t>(25A-001-09#NZK5.EG.-0,5ov#GMIJM#186:1145#S:D#760)</t>
  </si>
  <si>
    <t>061d16cf-f5d3-4049-896b-a7154b8b12fc</t>
  </si>
  <si>
    <t>Detectiesysteem: Vloeistofdetectoren 4x (vochtdetectie)</t>
  </si>
  <si>
    <t>laagste punt van pomp.Op PLC en omvormer aangesloten (soort redundatie). Pershuis, statorhuis achter, statorhuis voor, lagerhuis voor.</t>
  </si>
  <si>
    <t>(25A-001-09#NZK5.EG.-0,5ov#GMIJM#186:1145#S:D#761)</t>
  </si>
  <si>
    <t>185ad9bd-7f7e-40af-8755-eb462406d7a6</t>
  </si>
  <si>
    <t>(25A-001-09#NZK5.EG.-0,5ov#GMIJM#186:1145#S:D#920)</t>
  </si>
  <si>
    <t>c775eb75-d450-410c-8ed5-1c500af9f87d</t>
  </si>
  <si>
    <t>Detectiesysteem: Vlotterschakelaars meting oliepeil lagers 2x</t>
  </si>
  <si>
    <t>per lager 1 meting</t>
  </si>
  <si>
    <t>(25A-001-09#NZK5.EG.-0,5ov#GMIJM#186:1145#S:D#922)</t>
  </si>
  <si>
    <t>53b97aa9-8a20-4de2-8139-98f488a7fa80</t>
  </si>
  <si>
    <t>(25A-001-09#NZK5.EG.-0,5ov#GMIJM#186:1145#S:D#763)</t>
  </si>
  <si>
    <t>43c5d528-04f5-477c-86c0-8d7cd44e73d7</t>
  </si>
  <si>
    <t>Detector: aspiratiemelder  branddetectie (snuffelaar)</t>
  </si>
  <si>
    <t>(25A-001-09#NZK5.EG.-0,5ov#GMIJM#162:1146#G:D#1615)</t>
  </si>
  <si>
    <t>1cacdcd2-36ea-43a7-a221-be338bfac285</t>
  </si>
  <si>
    <t>deursluis (toegangssluis): deursluis, inclusief detectie (gewicht, aanwezigheid)</t>
  </si>
  <si>
    <t>(25A-001-09#NZK5.EG.-0,5ov#GMIJM#250:0#S:D#1262)</t>
  </si>
  <si>
    <t>d8f1afe8-32e6-49de-ba3b-d52067dacfe2</t>
  </si>
  <si>
    <t>Digitale melder: digitale melder in de kast.</t>
  </si>
  <si>
    <t>(25A-001-09#NZK5.EG.-0,5ov#GMIJM#374:9999#S:D#1392)</t>
  </si>
  <si>
    <t>e6cba580-a99f-4926-ae89-90b54dde963f</t>
  </si>
  <si>
    <t>(25A-001-09#NZK5.EG.-0,5ov#GMIJM#374:9999#S:D#1415)</t>
  </si>
  <si>
    <t>f0e01337-a063-473d-8bb6-0642d1abdf56</t>
  </si>
  <si>
    <t>Digitale melder: digitale melders 2 stuks in de kast.</t>
  </si>
  <si>
    <t>(25A-001-09#NZK5.EG.-0,5ov#GMIJM#374:9999#S:D#1325)</t>
  </si>
  <si>
    <t>3bb0f433-ba69-4c32-9b2e-4229e54cd631</t>
  </si>
  <si>
    <t>(25A-001-09#NZK5.EG.-0,5ov#GMIJM#374:9999#S:D#1356)</t>
  </si>
  <si>
    <t>46fb636a-02e8-41a3-aec1-f4d1d986aa1d</t>
  </si>
  <si>
    <t>(25A-001-09#NZK5.EG.-0,5ov#GMIJM#374:9999#S:D#1370)</t>
  </si>
  <si>
    <t>ae344bb3-64b9-4cf4-8fed-b07501752c52</t>
  </si>
  <si>
    <t>(25A-001-09#NZK5.EG.-0,5ov#GMIJM#374:9999#S:D#1342)</t>
  </si>
  <si>
    <t>309afbc0-a43e-4053-9464-93803a9573d5</t>
  </si>
  <si>
    <t>Digitale melder: digitale melders 4 stuks in de kast.</t>
  </si>
  <si>
    <t>(25A-001-09#NZK5.EG.-0,5ov#GMIJM#374:9999#S:D#1308)</t>
  </si>
  <si>
    <t>22d6a514-167c-49e4-97b2-4c3d8db96f1d</t>
  </si>
  <si>
    <t>(25A-001-09#NZK5.EG.-0,5ov#GMIJM#374:9999#S:D#1291)</t>
  </si>
  <si>
    <t>afff1502-6fa7-416d-8750-e09089804f2e</t>
  </si>
  <si>
    <t>Dilatatievoeg: Dilatatievoeg</t>
  </si>
  <si>
    <t>(25A-001-09#NZK5.EG.-0,5ov#GMIJM#181:1158#G:ND#1430)</t>
  </si>
  <si>
    <t>569d94c4-4eda-42e5-8a17-bd952d27489c</t>
  </si>
  <si>
    <t>doorlaatkoker algemeen: beton</t>
  </si>
  <si>
    <t>(25A-001-09#NZK5.EG.-0,5ov#GMIJM#126:1161#S:D#365)</t>
  </si>
  <si>
    <t>16c7e6f9-24dd-4255-bbd6-2b9ba11b544a</t>
  </si>
  <si>
    <t>(25A-001-09#NZK5.EG.-0,5ov#GMIJM#126:1161#S:D#711)</t>
  </si>
  <si>
    <t>b422e107-b752-423f-af43-498cda1a980b</t>
  </si>
  <si>
    <t>(25A-001-09#NZK5.EG.-0,5ov#GMIJM#126:1161#S:D#527)</t>
  </si>
  <si>
    <t>41d0fb3d-6769-4d74-8c8a-5768c341cbf0</t>
  </si>
  <si>
    <t>(25A-001-09#NZK5.EG.-0,5ov#GMIJM#126:1161#S:D#175)</t>
  </si>
  <si>
    <t>486b9b8e-0eff-44af-b95c-195b1de149ba</t>
  </si>
  <si>
    <t>Doorlaatkoker, Algemeen : Betonnen koker maalgang beton</t>
  </si>
  <si>
    <t>(25A-001-09#NZK5.EG.-0,5ov#GMIJM#126:1161#S:D#1026)</t>
  </si>
  <si>
    <t>c066a835-f1cc-4a8d-80cb-30b8242bdaee</t>
  </si>
  <si>
    <t>(25A-001-09#NZK5.EG.-0,5ov#GMIJM#126:1161#S:D#863)</t>
  </si>
  <si>
    <t>3fe4d94e-5cc3-45dc-b933-c0bf95113cd7</t>
  </si>
  <si>
    <t>Doorlaatkoker, Algemeen: Betonnen koker maalgang</t>
  </si>
  <si>
    <t>(25A-001-09#NZK5.EG.-0,5ov#GMIJM#126:1161#S:D#183)</t>
  </si>
  <si>
    <t>94f8a9ab-31f4-4c95-93f3-3833a751831e</t>
  </si>
  <si>
    <t>(25A-001-09#NZK5.EG.-0,5ov#GMIJM#126:1161#S:D#720)</t>
  </si>
  <si>
    <t>038b4767-d99c-4932-a67a-14206e965234</t>
  </si>
  <si>
    <t>(25A-001-09#NZK5.EG.-0,5ov#GMIJM#126:1161#S:D#878)</t>
  </si>
  <si>
    <t>859d2326-64d8-4f0e-9d6f-2f9cce4800c0</t>
  </si>
  <si>
    <t>(25A-001-09#NZK5.EG.-0,5ov#GMIJM#126:1161#S:D#373)</t>
  </si>
  <si>
    <t>6c2bd35d-2d7d-469a-bfca-a9e9893f144d</t>
  </si>
  <si>
    <t>(25A-001-09#NZK5.EG.-0,5ov#GMIJM#126:1161#S:D#535)</t>
  </si>
  <si>
    <t>5b81cadb-94cb-45c9-bfc2-72bec0e4facd</t>
  </si>
  <si>
    <t>(25A-001-09#NZK5.EG.-0,5ov#GMIJM#126:1161#S:D#18)</t>
  </si>
  <si>
    <t>3cc3ab25-2ada-4a9b-829b-dbcb57fa0438</t>
  </si>
  <si>
    <t>draad: schrikdraadbeveiliging langs de hekken</t>
  </si>
  <si>
    <t>(25A-001-09#NZK5.EG.-0,5ov#GMIJM#306:1765#G:ND#1449)</t>
  </si>
  <si>
    <t>25A-001.13.7</t>
  </si>
  <si>
    <t>2256c331-4743-4252-9473-04eb4e762103</t>
  </si>
  <si>
    <t>Draaipunt: scharnierpunten kunsstofbussen</t>
  </si>
  <si>
    <t>(25A-001-09#NZK5.EG.-0,5ov#GMIJM#126:1164#S:D#529)</t>
  </si>
  <si>
    <t>63ba3f46-4b65-4126-9d4e-21ee24287f53</t>
  </si>
  <si>
    <t>(25A-001-09#NZK5.EG.-0,5ov#GMIJM#126:1164#S:D#713)</t>
  </si>
  <si>
    <t>df929d41-6415-4cec-8c3d-8d464d447271</t>
  </si>
  <si>
    <t>(25A-001-09#NZK5.EG.-0,5ov#GMIJM#126:1164#S:D#1028)</t>
  </si>
  <si>
    <t>32c25d67-5c51-41d5-a96d-569ac11d8c2c</t>
  </si>
  <si>
    <t>(25A-001-09#NZK5.EG.-0,5ov#GMIJM#126:1164#S:D#177)</t>
  </si>
  <si>
    <t>f2376e18-087c-4f40-87b0-1322646f9898</t>
  </si>
  <si>
    <t>(25A-001-09#NZK5.EG.-0,5ov#GMIJM#126:1164#S:D#367)</t>
  </si>
  <si>
    <t>ab43b33e-be96-4fdb-b4be-9afd73dc48da</t>
  </si>
  <si>
    <t>(25A-001-09#NZK5.EG.-0,5ov#GMIJM#126:1164#S:D#865)</t>
  </si>
  <si>
    <t>97118439-c657-4358-a16a-1c1ffb8cba5a</t>
  </si>
  <si>
    <t>drukvat: expansievat</t>
  </si>
  <si>
    <t>(25A-001-09#NZK5.EG.-0,5ov#GMIJM#337:1174#S:D#739)</t>
  </si>
  <si>
    <t>09f5e411-35e6-47e2-b092-5624f686bc2a</t>
  </si>
  <si>
    <t>(25A-001-09#NZK5.EG.-0,5ov#GMIJM#337:1174#S:D#897)</t>
  </si>
  <si>
    <t>5258a146-fb82-47b2-9d4e-fd07c481cd93</t>
  </si>
  <si>
    <t>Dwarsdrager: Dwarsdrager</t>
  </si>
  <si>
    <t>a2ca2e8f-88fe-416b-9c95-716348ccb0f0</t>
  </si>
  <si>
    <t>Elek.mech bewegingswerk t.b.v. pompinstallatie, maalgang 1 aandrijving en bewegingswerk, elektromechanisch aandrijving+koeling (102)</t>
  </si>
  <si>
    <t>ca53a045-09af-4fca-b57f-eae28e59c0b2</t>
  </si>
  <si>
    <t>Elek.mech bewegingswerk t.b.v. pompinstallatie, maalgang 2 aandrijving en bewegingswerk, elektromechanisch aandrijving+koeling (102)</t>
  </si>
  <si>
    <t>a32c2a39-272c-43a4-b3b2-d5003ed03eb0</t>
  </si>
  <si>
    <t>Elek.mech bewegingswerk t.b.v. pompinstallatie, maalgang 3 aandrijving en bewegingswerk, elektromechanisch aandrijving+koeling (102)</t>
  </si>
  <si>
    <t>af504f02-2c4a-4f98-893e-75b7aeb6f83c</t>
  </si>
  <si>
    <t>Elek.mech bewegingswerk t.b.v. pompinstallatie, maalgang 4 aandrijving en bewegingswerk, elektromechanisch aandrijving+koeling (102)</t>
  </si>
  <si>
    <t>1e824c51-dc2f-4493-bcdb-5c48aeb2baa7</t>
  </si>
  <si>
    <t>Elektrische aandrijving: frequentieomvormer, Omvormer statisch pomp 5</t>
  </si>
  <si>
    <t>voeding 2x1,7kV, secundair 3 kV. Locatie omvormerruimte nieuw. Locatie kast in nieuwe bouwdeel gemaal.</t>
  </si>
  <si>
    <t>Onzekerheid: Uittval , storing frequentieregelaar (FO).
Oorzaak: Componenten vallen uit.
Gevolgen: De bulbpomp start niet meer op,
Opmerking: Componenten zijn niet op reserve. De leverancier staat niet garant door levering van componenten, levertijden van half jaar. ON heeft geen levercontract met ABB.</t>
  </si>
  <si>
    <t>(25A-001-09#NZK5.EG.-0,5ov#GMIJM#102:2193#S:D#886)</t>
  </si>
  <si>
    <t>fb1764ef-0b35-4047-b1c1-7f317c27a73b</t>
  </si>
  <si>
    <t>voeding 2x1,7kV, secundair 3 kV. Locatie omvormerruimte nieuw.</t>
  </si>
  <si>
    <t>(25A-001-09#NZK5.EG.-0,5ov#GMIJM#102:2193#S:D#728)</t>
  </si>
  <si>
    <t>d5a1b592-2679-494b-b23a-d5e26758ac48</t>
  </si>
  <si>
    <t>Elektromotor:</t>
  </si>
  <si>
    <t>kortsluitankermotor wisselspanning</t>
  </si>
  <si>
    <t>(25A-001-09#NZK5.EG.-0,5ov#GMIJM#186:1182#S:D#612)</t>
  </si>
  <si>
    <t>d289ded1-cc73-4a1a-b9a0-7d71af0153f1</t>
  </si>
  <si>
    <t>(25A-001-09#NZK5.EG.-0,5ov#GMIJM#186:1182#S:D#265)</t>
  </si>
  <si>
    <t>fb9814f8-31ed-4626-8384-4bed2237bddb</t>
  </si>
  <si>
    <t>(25A-001-09#NZK5.EG.-0,5ov#GMIJM#186:1182#S:D#427)</t>
  </si>
  <si>
    <t>84927e9f-5ada-4032-a3a9-6485bac62e7a</t>
  </si>
  <si>
    <t>(25A-001-09#NZK5.EG.-0,5ov#GMIJM#186:1182#S:D#75)</t>
  </si>
  <si>
    <t>de2804fa-06de-47ae-8e9e-2e17a7f55741</t>
  </si>
  <si>
    <t>Elektromotor: aandrijfmotor (n=2)</t>
  </si>
  <si>
    <t>(25A-001-09#NZK5.EG.-0,5ov#GMIJM#337:1182#G:D#58)</t>
  </si>
  <si>
    <t>4ce0ae59-c5a8-49bc-9ab0-eaf01be5b102</t>
  </si>
  <si>
    <t>Elektromotor: aandrijfmotor</t>
  </si>
  <si>
    <t>(25A-001-09#NZK5.EG.-0,5ov#GMIJM#337:1182#G:D#253)</t>
  </si>
  <si>
    <t>db1ea545-ba53-4704-8691-4a45f389e5d9</t>
  </si>
  <si>
    <t>(25A-001-09#NZK5.EG.-0,5ov#GMIJM#103:1182#S:D#210)</t>
  </si>
  <si>
    <t>32f3d89b-f2b5-42db-a08f-d06621be8293</t>
  </si>
  <si>
    <t>(25A-001-09#NZK5.EG.-0,5ov#GMIJM#337:1182#G:D#241)</t>
  </si>
  <si>
    <t>d5a98931-14f1-4c8c-9933-13ffcf221e79</t>
  </si>
  <si>
    <t>GM4104 97GM4103 hoort bij de aandrijfmotor</t>
  </si>
  <si>
    <t>(25A-001-09#NZK5.EG.-0,5ov#GMIJM#337:1182#G:D#595)</t>
  </si>
  <si>
    <t>72b2f0b9-b5c9-4983-bd68-97bf7b0b45fa</t>
  </si>
  <si>
    <t>(25A-001-09#NZK5.EG.-0,5ov#GMIJM#337:1182#G:D#587)</t>
  </si>
  <si>
    <t>4a2e6a42-7b13-40d5-8c21-5ce5f135a614</t>
  </si>
  <si>
    <t>(25A-001-09#NZK5.EG.-0,5ov#GMIJM#337:1182#G:D#602)</t>
  </si>
  <si>
    <t>a1953d82-7b5c-4c2d-a497-ac4932554c22</t>
  </si>
  <si>
    <t>elecdramo inductiemotor B99331147 type sizeu-da132SA Acmotor IEC34-1  97E</t>
  </si>
  <si>
    <t>(25A-001-09#NZK5.EG.-0,5ov#GMIJM#337:1182#G:D#247)</t>
  </si>
  <si>
    <t>2ccbb357-d015-4f76-8d1a-d42d32ec7036</t>
  </si>
  <si>
    <t>(25A-001-09#NZK5.EG.-0,5ov#GMIJM#337:1182#G:D#64)</t>
  </si>
  <si>
    <t>d2c6f997-e2e0-4dc6-ae37-f7f68e8c9d36</t>
  </si>
  <si>
    <t>19+2N9006-……... kabelnr 97GM…...  97GM…..</t>
  </si>
  <si>
    <t>(25A-001-09#NZK5.EG.-0,5ov#GMIJM#337:1182#G:D#416)</t>
  </si>
  <si>
    <t>30f86d87-2040-48e3-9a65-28989a072c61</t>
  </si>
  <si>
    <t>(25A-001-09#NZK5.EG.-0,5ov#GMIJM#337:1182#G:D#410)</t>
  </si>
  <si>
    <t>14ee8293-8155-45ec-b99d-b0e18a5463d6</t>
  </si>
  <si>
    <t>Elektromotor: Elektromotor Pompmotor 1 (n=4)</t>
  </si>
  <si>
    <t>(25A-001-09#NZK5.EG.-0,5ov#GMIJM#101:1182#S:D#833)</t>
  </si>
  <si>
    <t>62beb99a-6a72-49b7-8f1d-cacab40a5dd5</t>
  </si>
  <si>
    <t>Elektromotor: Elektromotor Pompmotor 1</t>
  </si>
  <si>
    <t>(25A-001-09#NZK5.EG.-0,5ov#GMIJM#101:1182#G:D#144)</t>
  </si>
  <si>
    <t>d690d04a-19c5-4e09-8e44-4a1811597350</t>
  </si>
  <si>
    <t>(25A-001-09#NZK5.EG.-0,5ov#GMIJM#101:1182#S:D#996)</t>
  </si>
  <si>
    <t>3e4f1f50-bb8f-485a-91e5-f24656c281b5</t>
  </si>
  <si>
    <t>(25A-001-09#NZK5.EG.-0,5ov#GMIJM#101:1182#G:D#496)</t>
  </si>
  <si>
    <t>9ad4efd2-115f-4143-baa4-8ae071860303</t>
  </si>
  <si>
    <t>(25A-001-09#NZK5.EG.-0,5ov#GMIJM#101:1182#G:D#334)</t>
  </si>
  <si>
    <t>e87677a3-6093-4b25-a4a5-75787d5e3ac5</t>
  </si>
  <si>
    <t>(25A-001-09#NZK5.EG.-0,5ov#GMIJM#101:1182#G:D#680)</t>
  </si>
  <si>
    <t>bf319d87-9db1-418e-851a-8cb50c544320</t>
  </si>
  <si>
    <t>Elektromotor: Elektromotor Pompmotor 2</t>
  </si>
  <si>
    <t>(25A-001-09#NZK5.EG.-0,5ov#GMIJM#101:1182#G:D#145)</t>
  </si>
  <si>
    <t>0d23b9ab-edec-4fd2-989b-3253f9da1f95</t>
  </si>
  <si>
    <t>(25A-001-09#NZK5.EG.-0,5ov#GMIJM#101:1182#S:D#997)</t>
  </si>
  <si>
    <t>5f568194-b0da-4bb1-99ba-5027d7eb332e</t>
  </si>
  <si>
    <t>(25A-001-09#NZK5.EG.-0,5ov#GMIJM#101:1182#S:D#834)</t>
  </si>
  <si>
    <t>24cebe4b-150d-4dc2-beee-e6c617506ed8</t>
  </si>
  <si>
    <t>(25A-001-09#NZK5.EG.-0,5ov#GMIJM#101:1182#G:D#497)</t>
  </si>
  <si>
    <t>2c4e9627-98b4-4f0d-a6e9-1bac608d919f</t>
  </si>
  <si>
    <t>(25A-001-09#NZK5.EG.-0,5ov#GMIJM#101:1182#G:D#681)</t>
  </si>
  <si>
    <t>39f5f8db-8e61-4edc-a62e-ced89d6f1608</t>
  </si>
  <si>
    <t>(25A-001-09#NZK5.EG.-0,5ov#GMIJM#101:1182#G:D#335)</t>
  </si>
  <si>
    <t>822d9d0b-1ad9-4b41-be45-89413c12bc44</t>
  </si>
  <si>
    <t>Elektromotor: Elektromotor Pompmotor 3</t>
  </si>
  <si>
    <t>(25A-001-09#NZK5.EG.-0,5ov#GMIJM#101:1182#G:D#498)</t>
  </si>
  <si>
    <t>eac0cac1-9b01-4e44-8773-5ac8649bf014</t>
  </si>
  <si>
    <t>(25A-001-09#NZK5.EG.-0,5ov#GMIJM#101:1182#G:D#682)</t>
  </si>
  <si>
    <t>ac526e68-ee69-4748-83f8-6fd2c2c18c8b</t>
  </si>
  <si>
    <t>(25A-001-09#NZK5.EG.-0,5ov#GMIJM#101:1182#S:D#998)</t>
  </si>
  <si>
    <t>b465991d-4514-4952-a8e6-6696aec5a0c0</t>
  </si>
  <si>
    <t>(25A-001-09#NZK5.EG.-0,5ov#GMIJM#101:1182#S:D#835)</t>
  </si>
  <si>
    <t>1fe77c3e-0299-4f55-97af-19cd4395ffa2</t>
  </si>
  <si>
    <t>(25A-001-09#NZK5.EG.-0,5ov#GMIJM#101:1182#G:D#146)</t>
  </si>
  <si>
    <t>02a3d4f6-f8ad-4850-bdc8-b844167b62b2</t>
  </si>
  <si>
    <t>(25A-001-09#NZK5.EG.-0,5ov#GMIJM#101:1182#G:D#336)</t>
  </si>
  <si>
    <t>71868ebd-009b-4908-a056-0db2d96ccf23</t>
  </si>
  <si>
    <t>Elektromotor: Elektromotor Pompmotor 4</t>
  </si>
  <si>
    <t>(25A-001-09#NZK5.EG.-0,5ov#GMIJM#101:1182#G:D#147)</t>
  </si>
  <si>
    <t>ba1db8c8-1b7e-42b6-bea3-94bf920f5848</t>
  </si>
  <si>
    <t>(25A-001-09#NZK5.EG.-0,5ov#GMIJM#101:1182#G:D#683)</t>
  </si>
  <si>
    <t>7c50fc96-5cae-4b1a-8964-fb8a04cd3347</t>
  </si>
  <si>
    <t>(25A-001-09#NZK5.EG.-0,5ov#GMIJM#101:1182#S:D#836)</t>
  </si>
  <si>
    <t>76a8290d-1381-4db9-89ad-7fc5215e1b9f</t>
  </si>
  <si>
    <t>(25A-001-09#NZK5.EG.-0,5ov#GMIJM#101:1182#G:D#499)</t>
  </si>
  <si>
    <t>15e16441-8e89-4adf-b05b-b90ad1c82332</t>
  </si>
  <si>
    <t>(25A-001-09#NZK5.EG.-0,5ov#GMIJM#101:1182#G:D#337)</t>
  </si>
  <si>
    <t>5ec442c3-a7af-41e1-9439-0ddf5be6b902</t>
  </si>
  <si>
    <t>(25A-001-09#NZK5.EG.-0,5ov#GMIJM#101:1182#S:D#999)</t>
  </si>
  <si>
    <t>7f9add93-6748-4cee-8857-28894b4e3737</t>
  </si>
  <si>
    <t>Elektromotor: Elektromotor van de pomp</t>
  </si>
  <si>
    <t>Locatie pomphuis.</t>
  </si>
  <si>
    <t>(25A-001-09#NZK5.EG.-0,5ov#GMIJM#186:1182#S:D#758)</t>
  </si>
  <si>
    <t>116aca48-c1f0-4822-8633-3e47dc1614a2</t>
  </si>
  <si>
    <t>(25A-001-09#NZK5.EG.-0,5ov#GMIJM#186:1182#S:D#917)</t>
  </si>
  <si>
    <t>211acdee-7830-401d-80ec-ebcd44185681</t>
  </si>
  <si>
    <t>elektromotor: hijsmotor</t>
  </si>
  <si>
    <t>(25A-001-09#NZK5.EG.-0,5ov#GMIJM#146:1182#S:D#1485)</t>
  </si>
  <si>
    <t>d069ad8c-e712-4332-a74d-cdf5d893f263</t>
  </si>
  <si>
    <t>elektromotor: hijsmotor, 2 stuks??</t>
  </si>
  <si>
    <t>hijsmotor en fijnhijsmotor</t>
  </si>
  <si>
    <t>(25A-001-09#NZK5.EG.-0,5ov#GMIJM#146:1182#S:D#1471)</t>
  </si>
  <si>
    <t>48ab9643-7067-4800-bdf4-dea4a16f5448</t>
  </si>
  <si>
    <t>(25A-001-09#NZK5.EG.-0,5ov#GMIJM#146:1182#S:D#1494)</t>
  </si>
  <si>
    <t>3f308a69-4fce-4c24-9a70-0f0fcdb19034</t>
  </si>
  <si>
    <t>elektromotor: katrijmotor</t>
  </si>
  <si>
    <t>(25A-001-09#NZK5.EG.-0,5ov#GMIJM#146:1182#S:D#1504)</t>
  </si>
  <si>
    <t>8d5d7b82-d395-4e60-b45f-569c5f26ede2</t>
  </si>
  <si>
    <t>(25A-001-09#NZK5.EG.-0,5ov#GMIJM#146:1182#S:D#1481)</t>
  </si>
  <si>
    <t>12803539-0313-493f-bbef-82b0da4f25dd</t>
  </si>
  <si>
    <t>elektromotor: Kraanmotor elektrisch</t>
  </si>
  <si>
    <t>(25A-001-09#NZK5.EG.-0,5ov#GMIJM#146:1182#S:D#1459)</t>
  </si>
  <si>
    <t>d03fa8f6-d30d-45bd-addd-768e863bd31f</t>
  </si>
  <si>
    <t>elektromotor: kraanrijmotor</t>
  </si>
  <si>
    <t>(25A-001-09#NZK5.EG.-0,5ov#GMIJM#146:1182#S:D#1480)</t>
  </si>
  <si>
    <t>18b8c992-6b53-4058-81f2-e9c464a4288b</t>
  </si>
  <si>
    <t>(25A-001-09#NZK5.EG.-0,5ov#GMIJM#146:1182#S:D#1503)</t>
  </si>
  <si>
    <t>38ac2d1b-40dc-4349-abd5-a31360c5a489</t>
  </si>
  <si>
    <t>Elektromotor: Motor hoog toerental</t>
  </si>
  <si>
    <t>merk Heemaf  type nr YK630LB6.60AA12 en machine nummer 12.YK6.0003. toegepaste olie is rarus 425 en is voorzien van een olieniveaumeting Peilglas.</t>
  </si>
  <si>
    <t>(25A-001-09#NZK5.EG.-0,5ov#GMIJM#103:1182#S:D#383)</t>
  </si>
  <si>
    <t>c25c87ef-856c-41c7-b990-80c444772d5a</t>
  </si>
  <si>
    <t>(25A-001-09#NZK5.EG.-0,5ov#GMIJM#103:1182#S:D#545)</t>
  </si>
  <si>
    <t>611f74ad-7bf5-4030-9b88-612fa18b2f8d</t>
  </si>
  <si>
    <t>Elektromotor: Motor Hoog toerental</t>
  </si>
  <si>
    <t>merk Heemaf . type nr YK630LB6.60AA12 en machine nummer 12YK60004. toegepaste olie is rarus 425 en is voorzien van een olieniveaumeting Peilglas.</t>
  </si>
  <si>
    <t>Onzekerheid: laag toeren motor defect
hoog toeren motor defect
Oorzaak: defect
- wikkelingen doorgebrand.
Gevolgen: motor geheel buiten bedrijf --&gt; pomp niet beschikbaar. Bij defecte HT-motor is LT-bedrijf is nog mogelijk.
Opmerking:</t>
  </si>
  <si>
    <t>(25A-001-09#NZK5.EG.-0,5ov#GMIJM#103:1182#S:D#39)</t>
  </si>
  <si>
    <t>ce0375c7-a1ad-45a9-bb3a-852aede2a657</t>
  </si>
  <si>
    <t>merk Heemaf . type nr YK630LB6.60AA12 en machine nummer 12YK60008. toegepaste olie is rarus 425 en is voorzien van een olieniveaumeting Peilglas.</t>
  </si>
  <si>
    <t>(25A-001-09#NZK5.EG.-0,5ov#GMIJM#103:1182#S:D#221)</t>
  </si>
  <si>
    <t>ea5570b2-a5f8-47ae-8839-57f0cbf6a45b</t>
  </si>
  <si>
    <t>Elektromotor: Motor laag toerental</t>
  </si>
  <si>
    <t>merk Heemaf . type nr YK630LB6.50AA16 en machine nummer 12YK60010. toegepaste olie is rarus 425 en is voorzien van een olieniveaumeting Peilglas.</t>
  </si>
  <si>
    <t>(25A-001-09#NZK5.EG.-0,5ov#GMIJM#103:1182#S:D#193)</t>
  </si>
  <si>
    <t>3666ea3c-9a36-4015-b5a7-f5e2096e7fc4</t>
  </si>
  <si>
    <t>Elektromotor: Motor Laag toerental</t>
  </si>
  <si>
    <t>merk Heemaf . type nr YK630LB6.60AA12 en machine nummer 12YK60008. toegepaste olie is rarus 425 en is voorzien van een olieniveaumeting Peilglas. Asstroomaarding</t>
  </si>
  <si>
    <t>(25A-001-09#NZK5.EG.-0,5ov#GMIJM#103:1182#S:D#566)</t>
  </si>
  <si>
    <t>c36556d1-0e42-4b7c-b886-e58219ea181b</t>
  </si>
  <si>
    <t>Elektronisch slot: elektronische sloten (smily)</t>
  </si>
  <si>
    <t>(25A-001-09#NZK5.EG.-0,5ov#GMIJM#250:0#S:D#1260)</t>
  </si>
  <si>
    <t>8ce14cd9-9bdc-42d6-8afa-c61c9d824ce5</t>
  </si>
  <si>
    <t>Elementenverharding: Stortsteen</t>
  </si>
  <si>
    <t>(25A-001-09#NZK5.EG.-0,5ov#GMIJM#174:1184#G:ND#3)</t>
  </si>
  <si>
    <t>cd5c1256-303c-4b5b-bdd0-55afea2f14f0</t>
  </si>
  <si>
    <t>(25A-001-09#NZK5.EG.-0,5ov#GMIJM#174:1184#G:ND#7)</t>
  </si>
  <si>
    <t>25683b03-660a-4f5b-8405-1e0f1abd3a0f</t>
  </si>
  <si>
    <t>Elementenverharding: Zetsteen</t>
  </si>
  <si>
    <t>(25A-001-09#NZK5.EG.-0,5ov#GMIJM#174:1184#G:ND#8)</t>
  </si>
  <si>
    <t>5e188fa7-e5f2-4f3f-864d-d2213da21909</t>
  </si>
  <si>
    <t>(25A-001-09#NZK5.EG.-0,5ov#GMIJM#174:1184#G:ND#4)</t>
  </si>
  <si>
    <t>75c3b7f0-5a50-4813-99b6-f422db9e45e9</t>
  </si>
  <si>
    <t>evacuatieverlichting: Evacuatieverlichting pomp 5 en 6, Verlichtingsinstallatie, (Nood)verlichting gebouw</t>
  </si>
  <si>
    <t>(25A-001-09#NZK5.EG.-0,5ov#GMIJM#232:1187#G:ND#1708)</t>
  </si>
  <si>
    <t>71a7ddda-d723-415d-a15f-cf7ca98f039b</t>
  </si>
  <si>
    <t>evacuatieverlichting: Noodverlichting omvormerruimte pomp 1 t/m 4</t>
  </si>
  <si>
    <t>Noodverlichtingsunits (2) voor de oudbouw. Kasnummers 19+1N7005-14, 19+1N7005-14</t>
  </si>
  <si>
    <t>Fotonummer: 145228, 145222, 145232
Locatie: 1N7005</t>
  </si>
  <si>
    <t>(25A-001-09#NZK5.EG.-0,5ov#GMIJM#232:1187#G:ND#1714)</t>
  </si>
  <si>
    <t>dfe3d346-be4b-4f35-9dc3-67866850c182</t>
  </si>
  <si>
    <t>evacuatieverlichting: Noodverlichting omvormerruimte pomp 5 en 6</t>
  </si>
  <si>
    <t>Locatie links in omvormerruimte, links van UPS. Kastnummer 19+3N8001-04</t>
  </si>
  <si>
    <t>Fotonummer: 114119, 114140
Locatie: 3N8001</t>
  </si>
  <si>
    <t>(25A-001-09#NZK5.EG.-0,5ov#GMIJM#232:1187#G:ND#1709)</t>
  </si>
  <si>
    <t>edcb754e-8852-4dc6-b715-81ed18e49042</t>
  </si>
  <si>
    <t>Filterhuis: Filters</t>
  </si>
  <si>
    <t>(25A-001-09#NZK5.EG.-0,5ov#GMIJM#186:2102#S:D#750)</t>
  </si>
  <si>
    <t>c8104968-738c-4f18-8115-bf2771a5d396</t>
  </si>
  <si>
    <t>(25A-001-09#NZK5.EG.-0,5ov#GMIJM#186:2102#S:D#909)</t>
  </si>
  <si>
    <t>5b63aa71-415f-4909-9335-c4679bcbc299</t>
  </si>
  <si>
    <t>flitslamp: flitslampen</t>
  </si>
  <si>
    <t>(25A-001-09#NZK5.EG.-0,5ov#GMIJM#120:9999#G:ND#1254)</t>
  </si>
  <si>
    <t>36e9036e-3745-44d6-9dfd-40e5aacb9e81</t>
  </si>
  <si>
    <t>(25A-001-09#NZK5.EG.-0,5ov#GMIJM#120:9999#G:ND#1245)</t>
  </si>
  <si>
    <t>374f09fc-6d92-4288-9b95-0e3150de20ef</t>
  </si>
  <si>
    <t>frame: frame</t>
  </si>
  <si>
    <t>(25A-001-09#NZK5.EG.-0,5ov#GMIJM#205:1203#S:D#854)</t>
  </si>
  <si>
    <t>09817733-d022-4414-9e1c-bdc2aa1f80ef</t>
  </si>
  <si>
    <t>(25A-001-09#NZK5.EG.-0,5ov#GMIJM#205:1203#S:D#860)</t>
  </si>
  <si>
    <t>00717b18-9c8b-44f6-8d2f-737da7119ad3</t>
  </si>
  <si>
    <t>(25A-001-09#NZK5.EG.-0,5ov#GMIJM#205:1203#S:D#851)</t>
  </si>
  <si>
    <t>eae23453-bd4b-48b5-b4c3-b869f7750bda</t>
  </si>
  <si>
    <t>(25A-001-09#NZK5.EG.-0,5ov#GMIJM#205:1203#S:D#857)</t>
  </si>
  <si>
    <t>821d31a8-4899-4c8a-a495-695d35ec17b5</t>
  </si>
  <si>
    <t>Frame: Frame A constructie cilinder, Cilinder 1 (n=4)</t>
  </si>
  <si>
    <t>(25A-001-09#NZK5.EG.-0,5ov#GMIJM#101:1203#S:D#800)</t>
  </si>
  <si>
    <t>a556a73a-fb75-42c9-8176-6c94c0dcd91b</t>
  </si>
  <si>
    <t>Frame: Frame A constructie cilinder, Cilinder 1</t>
  </si>
  <si>
    <t>(25A-001-09#NZK5.EG.-0,5ov#GMIJM#101:1203#S:D#965)</t>
  </si>
  <si>
    <t>781a64d6-71e8-4d32-a4bc-0890cf12a615</t>
  </si>
  <si>
    <t>Frame: Frame A constructie cilinder, Cilinder 2</t>
  </si>
  <si>
    <t>(25A-001-09#NZK5.EG.-0,5ov#GMIJM#101:1203#S:D#805)</t>
  </si>
  <si>
    <t>5e4cc92b-d3c0-423b-bdc8-0fcb3b6559ce</t>
  </si>
  <si>
    <t>(25A-001-09#NZK5.EG.-0,5ov#GMIJM#101:1203#S:D#970)</t>
  </si>
  <si>
    <t>ba8e66b9-2256-4b87-87fb-e18cded7da51</t>
  </si>
  <si>
    <t>Frame: Frame A constructie cilinder, Cilinder 3</t>
  </si>
  <si>
    <t>(25A-001-09#NZK5.EG.-0,5ov#GMIJM#101:1203#S:D#810)</t>
  </si>
  <si>
    <t>e9eb1549-a0a8-44a4-aae8-1c8be3469d84</t>
  </si>
  <si>
    <t>(25A-001-09#NZK5.EG.-0,5ov#GMIJM#101:1203#S:D#975)</t>
  </si>
  <si>
    <t>2b3b8161-57b7-47fa-adf2-8ef21cd1196c</t>
  </si>
  <si>
    <t>Frame: Frame A constructie cilinder, Cilinder 4</t>
  </si>
  <si>
    <t>(25A-001-09#NZK5.EG.-0,5ov#GMIJM#101:1203#S:D#980)</t>
  </si>
  <si>
    <t>eec1d7d5-2238-426f-898d-30b105275594</t>
  </si>
  <si>
    <t>(25A-001-09#NZK5.EG.-0,5ov#GMIJM#101:1203#S:D#815)</t>
  </si>
  <si>
    <t>580aa38c-749d-455d-b22a-d62269cd97e4</t>
  </si>
  <si>
    <t>frame: Frame A-Frame constructie cilinder</t>
  </si>
  <si>
    <t>(25A-001-09#NZK5.EG.-0,5ov#GMIJM#205:1203#S:D#524)</t>
  </si>
  <si>
    <t>a9ce4133-b909-45c2-a6bc-0f433a9d2912</t>
  </si>
  <si>
    <t>Frame: Cardanische ophanging</t>
  </si>
  <si>
    <t>(25A-001-09#NZK5.EG.-0,5ov#GMIJM#101:1203#S:D#455)</t>
  </si>
  <si>
    <t>fbcc63a1-b016-4f43-96c9-4b2b2660df95</t>
  </si>
  <si>
    <t>(25A-001-09#NZK5.EG.-0,5ov#GMIJM#101:1203#S:D#469)</t>
  </si>
  <si>
    <t>08a67a84-fefd-42b1-aec3-6208d903dc53</t>
  </si>
  <si>
    <t>(25A-001-09#NZK5.EG.-0,5ov#GMIJM#205:1203#S:D#518)</t>
  </si>
  <si>
    <t>4f6f2811-731d-4609-9777-573b5116bbf8</t>
  </si>
  <si>
    <t>(25A-001-09#NZK5.EG.-0,5ov#GMIJM#205:1203#S:D#521)</t>
  </si>
  <si>
    <t>c582faed-88b7-4e13-a737-876c407f5145</t>
  </si>
  <si>
    <t>(25A-001-09#NZK5.EG.-0,5ov#GMIJM#205:1203#S:D#708)</t>
  </si>
  <si>
    <t>32b322f9-aa95-4d03-8543-391171d312aa</t>
  </si>
  <si>
    <t>(25A-001-09#NZK5.EG.-0,5ov#GMIJM#205:1203#S:D#362)</t>
  </si>
  <si>
    <t>e0fcb01f-6bd6-4404-b634-a3814f44ef41</t>
  </si>
  <si>
    <t>(25A-001-09#NZK5.EG.-0,5ov#GMIJM#205:1203#S:D#172)</t>
  </si>
  <si>
    <t>93686d60-b1c6-43d5-b050-d28c1e1c6924</t>
  </si>
  <si>
    <t>(25A-001-09#NZK5.EG.-0,5ov#GMIJM#205:1203#S:D#1020)</t>
  </si>
  <si>
    <t>e8d38148-f0c1-41a6-a2d4-5d8eda19d983</t>
  </si>
  <si>
    <t>(25A-001-09#NZK5.EG.-0,5ov#GMIJM#205:1203#S:D#166)</t>
  </si>
  <si>
    <t>4b8ba576-e676-4758-b9eb-690f130ca302</t>
  </si>
  <si>
    <t>(25A-001-09#NZK5.EG.-0,5ov#GMIJM#205:1203#S:D#163)</t>
  </si>
  <si>
    <t>d82c9062-2118-4dec-8e18-de868b04e641</t>
  </si>
  <si>
    <t>(25A-001-09#NZK5.EG.-0,5ov#GMIJM#101:1203#S:D#462)</t>
  </si>
  <si>
    <t>02446723-1174-49a9-aaf5-dc5c731444d5</t>
  </si>
  <si>
    <t>(25A-001-09#NZK5.EG.-0,5ov#GMIJM#205:1203#S:D#1023)</t>
  </si>
  <si>
    <t>513a8559-6657-4188-b21f-8a1c4bf5c9fb</t>
  </si>
  <si>
    <t>(25A-001-09#NZK5.EG.-0,5ov#GMIJM#101:1203#S:D#314)</t>
  </si>
  <si>
    <t>30ec266d-5276-4d56-bbcd-bd4d96d9f832</t>
  </si>
  <si>
    <t>(25A-001-09#NZK5.EG.-0,5ov#GMIJM#205:1203#S:D#169)</t>
  </si>
  <si>
    <t>4092804c-265e-4560-965d-7bcdffa5e20e</t>
  </si>
  <si>
    <t>(25A-001-09#NZK5.EG.-0,5ov#GMIJM#205:1203#S:D#1014)</t>
  </si>
  <si>
    <t>f61d4dd4-7ac2-4195-9c28-789695962536</t>
  </si>
  <si>
    <t>(25A-001-09#NZK5.EG.-0,5ov#GMIJM#101:1203#S:D#476)</t>
  </si>
  <si>
    <t>c37aa1c5-6bbd-400d-bbd0-6947aceae252</t>
  </si>
  <si>
    <t>(25A-001-09#NZK5.EG.-0,5ov#GMIJM#205:1203#S:D#1017)</t>
  </si>
  <si>
    <t>78cdfd21-522b-46a1-98b4-276b08c17984</t>
  </si>
  <si>
    <t>(25A-001-09#NZK5.EG.-0,5ov#GMIJM#101:1203#S:D#117)</t>
  </si>
  <si>
    <t>f14615aa-9c5f-4e6f-8094-8666ef9e2c90</t>
  </si>
  <si>
    <t>(25A-001-09#NZK5.EG.-0,5ov#GMIJM#205:1203#S:D#356)</t>
  </si>
  <si>
    <t>a9b7b61b-5ff9-4acf-ace7-8e83111fd2de</t>
  </si>
  <si>
    <t>(25A-001-09#NZK5.EG.-0,5ov#GMIJM#205:1203#S:D#359)</t>
  </si>
  <si>
    <t>d42d661b-f94d-4c0a-a18b-99946fd946d5</t>
  </si>
  <si>
    <t>(25A-001-09#NZK5.EG.-0,5ov#GMIJM#101:1203#S:D#103)</t>
  </si>
  <si>
    <t>a79b02c1-ab00-43e0-a321-0faee0cd505c</t>
  </si>
  <si>
    <t>(25A-001-09#NZK5.EG.-0,5ov#GMIJM#101:1203#S:D#660)</t>
  </si>
  <si>
    <t>254e310c-b8b0-4708-b535-2d8261393dbe</t>
  </si>
  <si>
    <t>(25A-001-09#NZK5.EG.-0,5ov#GMIJM#101:1203#S:D#653)</t>
  </si>
  <si>
    <t>4595aa85-6396-435a-8cd0-169a32ba2f3c</t>
  </si>
  <si>
    <t>(25A-001-09#NZK5.EG.-0,5ov#GMIJM#101:1203#S:D#646)</t>
  </si>
  <si>
    <t>8a79f0eb-faba-478f-a764-420f4ab95b29</t>
  </si>
  <si>
    <t>(25A-001-09#NZK5.EG.-0,5ov#GMIJM#101:1203#S:D#639)</t>
  </si>
  <si>
    <t>1bce001b-b4d4-4093-b1a1-d44290d8b6ec</t>
  </si>
  <si>
    <t>(25A-001-09#NZK5.EG.-0,5ov#GMIJM#101:1203#S:D#110)</t>
  </si>
  <si>
    <t>23388d67-9183-491e-9607-d56f0e2b4165</t>
  </si>
  <si>
    <t>(25A-001-09#NZK5.EG.-0,5ov#GMIJM#101:1203#S:D#300)</t>
  </si>
  <si>
    <t>8bcba4d8-a320-471c-8cf9-248b1f840a4f</t>
  </si>
  <si>
    <t>(25A-001-09#NZK5.EG.-0,5ov#GMIJM#205:1203#S:D#702)</t>
  </si>
  <si>
    <t>74dcec5f-dbc8-4865-b039-86381aa54bf8</t>
  </si>
  <si>
    <t>(25A-001-09#NZK5.EG.-0,5ov#GMIJM#101:1203#S:D#124)</t>
  </si>
  <si>
    <t>0825552c-18ba-48ef-9bb6-054509ef00b3</t>
  </si>
  <si>
    <t>(25A-001-09#NZK5.EG.-0,5ov#GMIJM#205:1203#S:D#705)</t>
  </si>
  <si>
    <t>411284d1-6ea8-4d04-99f1-4ac58aaea2d0</t>
  </si>
  <si>
    <t>(25A-001-09#NZK5.EG.-0,5ov#GMIJM#101:1203#S:D#307)</t>
  </si>
  <si>
    <t>549e1c50-9b16-4751-90e2-3d73ea1278a7</t>
  </si>
  <si>
    <t>(25A-001-09#NZK5.EG.-0,5ov#GMIJM#205:1203#S:D#515)</t>
  </si>
  <si>
    <t>393af5ec-f825-4839-9c74-f35ba32205ec</t>
  </si>
  <si>
    <t>(25A-001-09#NZK5.EG.-0,5ov#GMIJM#205:1203#S:D#353)</t>
  </si>
  <si>
    <t>664e2836-de9f-4733-8928-4c9f012dbd0c</t>
  </si>
  <si>
    <t>(25A-001-09#NZK5.EG.-0,5ov#GMIJM#101:1203#S:D#293)</t>
  </si>
  <si>
    <t>3c6d8361-8169-4682-8041-3ac8c35d43be</t>
  </si>
  <si>
    <t>(25A-001-09#NZK5.EG.-0,5ov#GMIJM#205:1203#S:D#699)</t>
  </si>
  <si>
    <t>db66a9a7-ea4f-41b8-a782-bf3128620b36</t>
  </si>
  <si>
    <t>Frame: Montageframe hydrauliekunit</t>
  </si>
  <si>
    <t>Fotonummer: H6
Locatie:</t>
  </si>
  <si>
    <t>(25A-001-09#NZK5.EG.-0,5ov#GMIJM#101:1203#G:D#338)</t>
  </si>
  <si>
    <t>b5ea47a5-02bc-45fc-970a-fa6f4da6cbcd</t>
  </si>
  <si>
    <t>(25A-001-09#NZK5.EG.-0,5ov#GMIJM#101:1203#S:D#837)</t>
  </si>
  <si>
    <t>7c59fe16-b943-4f88-9163-8af2da42f384</t>
  </si>
  <si>
    <t>Fotonummer: H6
Locatie: perschuif maalgang1</t>
  </si>
  <si>
    <t>(25A-001-09#NZK5.EG.-0,5ov#GMIJM#101:1203#G:D#148)</t>
  </si>
  <si>
    <t>7aa45a08-42c4-4af5-9f07-75e14d07e9f6</t>
  </si>
  <si>
    <t>(25A-001-09#NZK5.EG.-0,5ov#GMIJM#101:1203#G:D#684)</t>
  </si>
  <si>
    <t>5548a59d-4aa9-460a-99bb-13f43174efbe</t>
  </si>
  <si>
    <t>(25A-001-09#NZK5.EG.-0,5ov#GMIJM#101:1203#S:D#1000)</t>
  </si>
  <si>
    <t>ff54cd2e-e49c-4c37-afbf-0a8f5d229103</t>
  </si>
  <si>
    <t>(25A-001-09#NZK5.EG.-0,5ov#GMIJM#101:1203#G:D#500)</t>
  </si>
  <si>
    <t>fadbf996-a384-4d49-bccf-804a7e6a51c7</t>
  </si>
  <si>
    <t>Frame: Ophangframe</t>
  </si>
  <si>
    <t>(25A-001-09#NZK5.EG.-0,5ov#GMIJM#186:1203#S:D#635)</t>
  </si>
  <si>
    <t>db1b80bc-71ce-4d98-b2e5-ba61239c6281</t>
  </si>
  <si>
    <t>staat onder druk, ongeveer 1,5 bar.</t>
  </si>
  <si>
    <t>Fotonummer: 105606
Locatie: bulbpomp 1</t>
  </si>
  <si>
    <t>(25A-001-09#NZK5.EG.-0,5ov#GMIJM#186:1203#S:D#99)</t>
  </si>
  <si>
    <t>5ec8fdea-10ed-45c1-bf71-94deeb96957e</t>
  </si>
  <si>
    <t>(25A-001-09#NZK5.EG.-0,5ov#GMIJM#186:1203#S:D#289)</t>
  </si>
  <si>
    <t>fd4ad07d-5d6a-46ee-b4da-3a5f5a8e0a7c</t>
  </si>
  <si>
    <t>(25A-001-09#NZK5.EG.-0,5ov#GMIJM#186:1203#S:D#451)</t>
  </si>
  <si>
    <t>d0917f80-da81-4819-af79-51483bcdcc88</t>
  </si>
  <si>
    <t>staalkabels en buizen</t>
  </si>
  <si>
    <t>Fotonummer: 105632, 105622, 105613
Locatie:</t>
  </si>
  <si>
    <t>(25A-001-09#NZK5.EG.-0,5ov#GMIJM#186:1203#S:D#959)</t>
  </si>
  <si>
    <t>339321cd-ac67-4ff8-8658-4165463bd5d7</t>
  </si>
  <si>
    <t>(25A-001-09#NZK5.EG.-0,5ov#GMIJM#186:1203#S:D#794)</t>
  </si>
  <si>
    <t>0d6366f7-06fd-46fe-9c92-041db0b18033</t>
  </si>
  <si>
    <t>Frame: opstelframe / fundatie</t>
  </si>
  <si>
    <t>(25A-001-09#NZK5.EG.-0,5ov#GMIJM#103:1203#S:D#556)</t>
  </si>
  <si>
    <t>c60bd4bc-9b36-49a4-ae2a-d3a435eb9eb7</t>
  </si>
  <si>
    <t>(25A-001-09#NZK5.EG.-0,5ov#GMIJM#103:1203#S:D#204)</t>
  </si>
  <si>
    <t>bf414d20-368a-4196-844c-5c43b7d5d254</t>
  </si>
  <si>
    <t>stalen frame</t>
  </si>
  <si>
    <t>(25A-001-09#NZK5.EG.-0,5ov#GMIJM#103:1203#S:D#51)</t>
  </si>
  <si>
    <t>ff051d1d-9cd0-4808-ac92-33e9e1bf2fce</t>
  </si>
  <si>
    <t>(25A-001-09#NZK5.EG.-0,5ov#GMIJM#103:1203#S:D#394)</t>
  </si>
  <si>
    <t>308c99d8-89d3-4b9a-bb97-721be87fe3c9</t>
  </si>
  <si>
    <t>(25A-001-09#NZK5.EG.-0,5ov#GMIJM#103:1203#S:D#579)</t>
  </si>
  <si>
    <t>a2b34fe4-8981-4eb1-b6d9-3e7a0633cf0d</t>
  </si>
  <si>
    <t>(25A-001-09#NZK5.EG.-0,5ov#GMIJM#103:1203#S:D#234)</t>
  </si>
  <si>
    <t>1b9649fa-5add-4761-80ee-523e597263e9</t>
  </si>
  <si>
    <t>Fundatie: Betonnen fundatie bulbpompen. verankering bulbpompen</t>
  </si>
  <si>
    <t>(25A-001-09#NZK5.EG.-0,5ov#GMIJM#126:1204#S:D#190)</t>
  </si>
  <si>
    <t>a16d0678-365f-4ddc-aa58-b379fd489bbb</t>
  </si>
  <si>
    <t>(25A-001-09#NZK5.EG.-0,5ov#GMIJM#126:1204#S:D#380)</t>
  </si>
  <si>
    <t>dd51f00e-1fa7-4fd4-8f95-c2b5428393e8</t>
  </si>
  <si>
    <t>(25A-001-09#NZK5.EG.-0,5ov#GMIJM#126:1204#S:D#542)</t>
  </si>
  <si>
    <t>5b3b926d-8913-45ae-9e25-f2edf4e92148</t>
  </si>
  <si>
    <t>(25A-001-09#NZK5.EG.-0,5ov#GMIJM#126:1204#S:D#882)</t>
  </si>
  <si>
    <t>f990e42b-1581-4efb-ab72-0fa67eb17db0</t>
  </si>
  <si>
    <t>(25A-001-09#NZK5.EG.-0,5ov#GMIJM#126:1204#S:D#29)</t>
  </si>
  <si>
    <t>37080e2f-7b0d-441c-b655-ee8ba78e4d02</t>
  </si>
  <si>
    <t>(25A-001-09#NZK5.EG.-0,5ov#GMIJM#126:1204#S:D#724)</t>
  </si>
  <si>
    <t>bd1f3fe8-a576-4219-9aba-32a6f8c90d21</t>
  </si>
  <si>
    <t>Gebouw Gemaal, Opstal</t>
  </si>
  <si>
    <t>0d8debb9-fe1d-4ca1-b558-07c8304468e5</t>
  </si>
  <si>
    <t>(25A-001-09#NZK5.EG.-0,5ov#GMIJM#147:1209#G:ND#1511)</t>
  </si>
  <si>
    <t>geleider: Bekabeling</t>
  </si>
  <si>
    <t>(25A-001-09#NZK5.EG.-0,5ov#GMIJM#105:1211#G:D#1035)</t>
  </si>
  <si>
    <t>a1d80b86-5d14-4367-b4ca-0f556e337288</t>
  </si>
  <si>
    <t>Gemaal - Maalgang 1 (n=6, maalgang 1 t/m 4 identiek, maalgangen 5&amp;6 anders, ook qua IA)</t>
  </si>
  <si>
    <t>Beheerobject</t>
  </si>
  <si>
    <t>3d32ec6b-5f73-4a8d-b1a3-02e3ad2149a8</t>
  </si>
  <si>
    <t>Gemaal - Maalgang 2</t>
  </si>
  <si>
    <t>68093ae8-dbae-4075-8341-baae42d7ec7e</t>
  </si>
  <si>
    <t>Gemaal - Maalgang 3</t>
  </si>
  <si>
    <t>c649f155-20b3-48da-93eb-56350e95cd53</t>
  </si>
  <si>
    <t>Gemaal - Maalgang 4</t>
  </si>
  <si>
    <t>c50a0ba3-ec42-4610-aa43-5a93c79551f3</t>
  </si>
  <si>
    <t>Gemaal - Maalgang 5 (n=2, maalgang 5 &amp; 6 identiek, nu alleen verschillen met maalgangen 1 t/m 4)</t>
  </si>
  <si>
    <t>3029fcee-a50d-46c9-b4a8-4b91cfdfdd08</t>
  </si>
  <si>
    <t>Gemaal - Maalgang 6</t>
  </si>
  <si>
    <t>81b85d2e-fe27-49b2-bc19-d88c140d8f0c</t>
  </si>
  <si>
    <t>Gemaal - Bediening en Besturing (zowel Gemaal als Spuisluis)</t>
  </si>
  <si>
    <t>83494776-b87a-4557-aa5f-3a99b3577f21</t>
  </si>
  <si>
    <t>Gemaal - Bodem en oever</t>
  </si>
  <si>
    <t>45c7a367-be73-4a6f-a874-f67e03861ccc</t>
  </si>
  <si>
    <t>Gemaal - Energie</t>
  </si>
  <si>
    <t>beaf645d-ec48-4fc7-b791-5ed0feb8dffb</t>
  </si>
  <si>
    <t>25A-001.10</t>
  </si>
  <si>
    <t>Gemaal - Hijs- en hefinstallatie</t>
  </si>
  <si>
    <t>728380e4-6db2-4876-a413-f4d88c1d937f</t>
  </si>
  <si>
    <t>Gemaal - Installaties</t>
  </si>
  <si>
    <t>61265549-09d2-4b06-81a8-b1bee108dd14</t>
  </si>
  <si>
    <t>Gemaal - Meetinstallaties</t>
  </si>
  <si>
    <t>6cd5ebe0-5ad6-4152-b42e-72146143783c</t>
  </si>
  <si>
    <t>Gemaal - Terrein en Wegen</t>
  </si>
  <si>
    <t>377faf07-43d5-4202-9984-e8ee9ed2fbe9</t>
  </si>
  <si>
    <t>Generator: Generator</t>
  </si>
  <si>
    <t>(25A-001-09#NZK5.EG.-0,5ov#GMIJM#171:1219#S:D#1740)</t>
  </si>
  <si>
    <t>feb534a8-c4ef-4136-80eb-19ea12afb32a</t>
  </si>
  <si>
    <t>Generator: Generator omvormer</t>
  </si>
  <si>
    <t>merk Heemaf . type nr YS630LB6.60AA4 en machine nummer 12YS60006. toegepaste olie is rarus 425 en is voorzien van een olieniveaumeting Peilglas.</t>
  </si>
  <si>
    <t>(25A-001-09#NZK5.EG.-0,5ov#GMIJM#103:1219#S:D#214)</t>
  </si>
  <si>
    <t>525758ed-fe2d-4961-93b4-2eabe0b2dacb</t>
  </si>
  <si>
    <t>merk Heemaf  type nr YS630LB650AA4 en machine nummer 12YS6.0001. toegepaste olie is rarus 425 en is voorzien van een olieniveaumeting Peilglas.</t>
  </si>
  <si>
    <t>(25A-001-09#NZK5.EG.-0,5ov#GMIJM#103:1219#S:D#397)</t>
  </si>
  <si>
    <t>80d2ef1b-1419-4e04-a71b-efcee60c5f86</t>
  </si>
  <si>
    <t>merk Heemaf . type nr YS630LB6.60AA4 en machine nummer 12YS60002. toegepaste olie is rarus 425 en is voorzien van een olieniveaumeting Peilglas.</t>
  </si>
  <si>
    <t>Onzekerheid: levert geen vermogen
Oorzaak: - Koolborstels versleten.
- Doorbranden wikkelingen van  generator.
Gevolgen: generator buiten bedrijf --&gt; pomp niet beschikbaar
Opmerking: Koolbortels zijn op voorraad. Reparatie van motor of omvormer duurt een maand.</t>
  </si>
  <si>
    <t>(25A-001-09#NZK5.EG.-0,5ov#GMIJM#103:1219#S:D#32)</t>
  </si>
  <si>
    <t>c63d8bd5-d875-4351-bf17-7f9c5ae3e59b</t>
  </si>
  <si>
    <t>(25A-001-09#NZK5.EG.-0,5ov#GMIJM#103:1219#S:D#559)</t>
  </si>
  <si>
    <t>6abc54d5-5829-4a58-91d1-3cff752a9cee</t>
  </si>
  <si>
    <t>Handvijzel:</t>
  </si>
  <si>
    <t>(25A-001-09#NZK5.EG.-0,5ov#GMIJM#186:9999#S:D#607)</t>
  </si>
  <si>
    <t>7e180d3a-ec27-41d6-b9bd-f90809f4d796</t>
  </si>
  <si>
    <t>Handvijzel: handvijzel (4 stuks)</t>
  </si>
  <si>
    <t>Fotonummer: 
Locatie: Maalgang 1</t>
  </si>
  <si>
    <t>Onzekerheid: De pomp kan niet meer worden vastgezet met de vijzels.
Oorzaak: - De vijzel niet ver genoeg ingedraaid, bij in- en uitnemen van pomp.
- verbuigen van de vijzel.
Gevolgen: pomp kan niet goed gepositioneerd worden
Opmerking: De vijzels moeten regelmatig functioneel getest worden. (in- en uit draaien)</t>
  </si>
  <si>
    <t>(25A-001-09#NZK5.EG.-0,5ov#GMIJM#186:9999#S:D#258)</t>
  </si>
  <si>
    <t>0ea628e0-2141-44b9-9302-480bc3833357</t>
  </si>
  <si>
    <t>(25A-001-09#NZK5.EG.-0,5ov#GMIJM#186:9999#S:D#421)</t>
  </si>
  <si>
    <t>460ec4b5-8256-4347-a09b-87c944d9a54c</t>
  </si>
  <si>
    <t>Handvijzel: handvijzel (4 stuks, n=1!)</t>
  </si>
  <si>
    <t>(25A-001-09#NZK5.EG.-0,5ov#GMIJM#186:9999#S:D#69)</t>
  </si>
  <si>
    <t>3b8cadb5-8cb5-411b-a28b-50174b015a70</t>
  </si>
  <si>
    <t>Hek: Hekwerk</t>
  </si>
  <si>
    <t>(25A-001-09#NZK5.EG.-0,5ov#GMIJM#126:1246#G:ND#19)</t>
  </si>
  <si>
    <t>c3c29a31-584f-4b05-8e3c-48e6ce975ccf</t>
  </si>
  <si>
    <t>(25A-001-09#NZK5.EG.-0,5ov#GMIJM#126:1246#G:ND#536)</t>
  </si>
  <si>
    <t>28dba2e1-b30b-42bb-b6b3-4e90597627f8</t>
  </si>
  <si>
    <t>(25A-001-09#NZK5.EG.-0,5ov#GMIJM#126:1246#G:ND#879)</t>
  </si>
  <si>
    <t>9c9c3ba8-5410-45de-917a-8cefc5aa6d89</t>
  </si>
  <si>
    <t>(25A-001-09#NZK5.EG.-0,5ov#GMIJM#126:1246#G:ND#374)</t>
  </si>
  <si>
    <t>a5c0cb0a-155e-4469-8526-6bf8707ea499</t>
  </si>
  <si>
    <t>(25A-001-09#NZK5.EG.-0,5ov#GMIJM#126:1246#G:ND#721)</t>
  </si>
  <si>
    <t>d102855c-272b-45d3-9663-9b2dfab3f7fe</t>
  </si>
  <si>
    <t>(25A-001-09#NZK5.EG.-0,5ov#GMIJM#126:1246#G:ND#184)</t>
  </si>
  <si>
    <t>57098b86-d301-44ce-b32f-e49df709efe5</t>
  </si>
  <si>
    <t>Hek: Hekwerk-staal</t>
  </si>
  <si>
    <t>(25A-001-09#NZK5.EG.-0,5ov#GMIJM#209:1246#G:ND#1439)</t>
  </si>
  <si>
    <t>b87edadd-d234-4408-b16d-174173355f7a</t>
  </si>
  <si>
    <t>Hek: stalen draaihekken</t>
  </si>
  <si>
    <t>(25A-001-09#NZK5.EG.-0,5ov#GMIJM#306:1246#G:ND#1447)</t>
  </si>
  <si>
    <t>83d5bc52-15f7-4b2f-b034-8162c04bea3f</t>
  </si>
  <si>
    <t>Hek: statisch hekwerk rond object</t>
  </si>
  <si>
    <t>(25A-001-09#NZK5.EG.-0,5ov#GMIJM#306:1246#G:ND#1448)</t>
  </si>
  <si>
    <t>00f3ca94-7565-47c5-9070-4bec4656b7ae</t>
  </si>
  <si>
    <t>hek: Toegangshek</t>
  </si>
  <si>
    <t>(25A-001-09#NZK5.EG.-0,5ov#GMIJM#209:1246#G:ND#1438)</t>
  </si>
  <si>
    <t>dc018d1d-dcee-4ff8-b6eb-60f77364b054</t>
  </si>
  <si>
    <t>Hemelwaterafvoer (HWA), Algemeen: Hemelwaterafvoersysteem (HWA)</t>
  </si>
  <si>
    <t>(25A-001-09#NZK5.EG.-0,5ov#GMIJM#181:1249#G:ND#1431)</t>
  </si>
  <si>
    <t>b421b5e1-52a1-49f4-9e91-80b778ec4aca</t>
  </si>
  <si>
    <t>Hijs- en transportinstallatie  bovenloopkraan (pompbordes), bulbpompen (160 ton)</t>
  </si>
  <si>
    <t>b1ae880d-a47b-4e6a-a1d5-7251c844a542</t>
  </si>
  <si>
    <t>Hijs- en transportinstallatie  bovenloopkraan persschuiven  (halfportaal- kraan (schuivenbordes) 2 x 2,5 ton</t>
  </si>
  <si>
    <t>83222d93-d700-4cef-96e0-57027dccc5fa</t>
  </si>
  <si>
    <t>Hijs- en transportinstallatie  bovenloopkraan, in omvormerruimte (pomp 1 t/m 4)</t>
  </si>
  <si>
    <t>3019758e-8979-490c-b3be-0f06ec4c3e1e</t>
  </si>
  <si>
    <t>Hijs- en transportinstallatie schuif portaalkraan met takel om de schotbalkkering bij de maalgang te plaatsen 12,5 ton (Droogzetvoorziening)</t>
  </si>
  <si>
    <t>57cf2bb1-0dc6-44e1-85ac-17ee5e45050d</t>
  </si>
  <si>
    <t>Hijs- en transportinstallatie Takels</t>
  </si>
  <si>
    <t>abd1a1f1-a502-4e9d-baed-cc93c4168c07</t>
  </si>
  <si>
    <t>(25A-001-09#NZK5.EG.-0,5ov#GMIJM#146:1252#S:D#1507)</t>
  </si>
  <si>
    <t>43f0dc9d-5682-4ddc-850d-f420b0826eb1</t>
  </si>
  <si>
    <t>Hijs- en transportinstallatie, Algemeen: portaalkraan met takel om de bulbpomp in de maalgang te plaatsen</t>
  </si>
  <si>
    <t>897289d0-91ea-4506-b718-dc6f757298a5</t>
  </si>
  <si>
    <t>Hijshaak: hijshaak</t>
  </si>
  <si>
    <t>(25A-001-09#NZK5.EG.-0,5ov#GMIJM#146:9999#S:D#1489)</t>
  </si>
  <si>
    <t>bd3fc9c1-0fe6-4d5c-94d8-3bb948415b81</t>
  </si>
  <si>
    <t>(25A-001-09#NZK5.EG.-0,5ov#GMIJM#146:9999#S:D#1466)</t>
  </si>
  <si>
    <t>4d797982-8f67-4e95-81f2-0b0bc5d053a9</t>
  </si>
  <si>
    <t>Hijshaak: hijshaak, 2 stuks</t>
  </si>
  <si>
    <t>(25A-001-09#NZK5.EG.-0,5ov#GMIJM#146:9999#S:D#1476)</t>
  </si>
  <si>
    <t>5a41eff7-2661-4f48-8076-39e313186ede</t>
  </si>
  <si>
    <t>(25A-001-09#NZK5.EG.-0,5ov#GMIJM#146:9999#S:D#1499)</t>
  </si>
  <si>
    <t>4cd4a7b0-976e-40b0-8cc4-f489530f6cea</t>
  </si>
  <si>
    <t>89dcdd10-6735-49ab-ae38-028632c80b5e</t>
  </si>
  <si>
    <t>Hoofdverdeler: hoofdschakelaar, +/- 21 groepen</t>
  </si>
  <si>
    <t>19+1N7005-07</t>
  </si>
  <si>
    <t>Fotonummer: 145346, 145339
Locatie: 1N7005</t>
  </si>
  <si>
    <t>(25A-001-09#NZK5.EG.-0,5ov#GMIJM#162:1256#G:D#1636)</t>
  </si>
  <si>
    <t>86792e1d-c094-4383-b872-66e91c015dd2</t>
  </si>
  <si>
    <t>Hoofdverdeler: kastenbatterij (X  compartimenten)</t>
  </si>
  <si>
    <t>(25A-001-09#NZK5.EG.-0,5ov#GMIJM#162:1256#G:D#1608)</t>
  </si>
  <si>
    <t>3c675d28-6ad9-4f05-9097-b5d28c0aa111</t>
  </si>
  <si>
    <t>Hoofdverdeler: kastenbatterij (X compartimenten)</t>
  </si>
  <si>
    <t>(25A-001-09#NZK5.EG.-0,5ov#GMIJM#162:1256#G:D#1617)</t>
  </si>
  <si>
    <t>2a235378-e6b3-4c37-86c9-1b3aaeb4aa1b</t>
  </si>
  <si>
    <t>Hoofdverdeler: onderverdeler kracht  HK 4</t>
  </si>
  <si>
    <t>kast 19+3N8001-01</t>
  </si>
  <si>
    <t>Fotonummer: 93606
Locatie: 3N8001</t>
  </si>
  <si>
    <t>(25A-001-09#NZK5.EG.-0,5ov#GMIJM#162:1256#G:D#1651)</t>
  </si>
  <si>
    <t>1c774b15-741d-479c-9546-5c6eb22f0ccc</t>
  </si>
  <si>
    <t>Hoofdverdeler: onderverdeler kracht HK 1</t>
  </si>
  <si>
    <t>kast 19+1N9002-03</t>
  </si>
  <si>
    <t>Fotonummer: 115129
Locatie: 1N9002</t>
  </si>
  <si>
    <t>(25A-001-09#NZK5.EG.-0,5ov#GMIJM#162:1256#G:D#1645)</t>
  </si>
  <si>
    <t>405fa678-22ab-4c3b-9496-2e6a54ef103d</t>
  </si>
  <si>
    <t>Hoofdverdeler: onderverdeler kracht HK 2</t>
  </si>
  <si>
    <t>kast 1N8013-02.</t>
  </si>
  <si>
    <t>Fotonummer: 
Locatie: 1N8013</t>
  </si>
  <si>
    <t>(25A-001-09#NZK5.EG.-0,5ov#GMIJM#162:1256#G:D#1647)</t>
  </si>
  <si>
    <t>8dc63622-18f7-4b43-a868-2cfd4d319a6a</t>
  </si>
  <si>
    <t>Hoofdverdeler: onderverdeler kracht HK 3</t>
  </si>
  <si>
    <t>Fotonummer: 
Locatie: 1N7009-3</t>
  </si>
  <si>
    <t>(25A-001-09#NZK5.EG.-0,5ov#GMIJM#162:1256#G:D#1649)</t>
  </si>
  <si>
    <t>12a422d5-9ff4-4b9d-bc79-d8bd60cd5fcb</t>
  </si>
  <si>
    <t>Hoogspanningsinstallatie 9 capitool HS schakelaars (Dit is de hoofdschakelaar!!!)</t>
  </si>
  <si>
    <t>9216f88e-604c-4aee-aa35-4746c5ae22ac</t>
  </si>
  <si>
    <t>Hoogspanningsinstallatie 10 kV schakelaars in de SVS ruimte</t>
  </si>
  <si>
    <t>e0d249da-9dae-4235-b642-60ff6472dd6e</t>
  </si>
  <si>
    <t>Hoogspanningsinstallatie voedingsgedeelte</t>
  </si>
  <si>
    <t>77ed0169-ab2e-479d-b690-f0af950896bd</t>
  </si>
  <si>
    <t>Hoogspanningsverdeler: 1, meetveld (rails + schakelaars!!)</t>
  </si>
  <si>
    <t>(25A-001-09#NZK5.EG.-0,5ov#GMIJM#149:1258#S:D#1563)</t>
  </si>
  <si>
    <t>9206b1f2-e890-4be7-97ce-718297c9ebbd</t>
  </si>
  <si>
    <t>Hoogspanningsverdeler: 2, afgaand veld T6 bulbpomp 6</t>
  </si>
  <si>
    <t>(25A-001-09#NZK5.EG.-0,5ov#GMIJM#149:1258#S:D#1564)</t>
  </si>
  <si>
    <t>d9f1c026-97c4-4a2f-b61f-c5659198e06b</t>
  </si>
  <si>
    <t>Hoogspanningsverdeler: 3, afgaand veld T5 bulbpomp 5 (n=2, T6)</t>
  </si>
  <si>
    <t>(25A-001-09#NZK5.EG.-0,5ov#GMIJM#149:1258#S:D#1565)</t>
  </si>
  <si>
    <t>7cb37ca0-5636-4fe7-ac34-f6907cf2386b</t>
  </si>
  <si>
    <t>Hoogspanningsverdeler: 4, afgaand veld T2 bulbpomp 3 en 4</t>
  </si>
  <si>
    <t>(25A-001-09#NZK5.EG.-0,5ov#GMIJM#149:1258#S:D#1566)</t>
  </si>
  <si>
    <t>55805e1a-7a21-497c-93f1-dc0b38453a2b</t>
  </si>
  <si>
    <t>Hoogspanningsverdeler: 5, afgaand veld T1 bulbpomp 1 en 2 (n=2, T2)</t>
  </si>
  <si>
    <t>(25A-001-09#NZK5.EG.-0,5ov#GMIJM#149:1258#S:D#1567)</t>
  </si>
  <si>
    <t>b5bfce22-2daa-414c-81eb-5af92d372c30</t>
  </si>
  <si>
    <t>Hoogspanningsverdeler: 6, afgaand veld reserve, loze groep</t>
  </si>
  <si>
    <t>(25A-001-09#NZK5.EG.-0,5ov#GMIJM#149:1258#S:D#1568)</t>
  </si>
  <si>
    <t>bdde0c11-ee3a-41a9-9ef0-ccc8c31faa18</t>
  </si>
  <si>
    <t>Hoogspanningsverdeler: 7, afgaande veld reserve, loze groep</t>
  </si>
  <si>
    <t>(25A-001-09#NZK5.EG.-0,5ov#GMIJM#149:1258#S:D#1569)</t>
  </si>
  <si>
    <t>dc5f0221-90d3-4d7f-a026-597beabb8dae</t>
  </si>
  <si>
    <t>Hoogspanningsverdeler: 8, afgaand veld reswerve, loze groep</t>
  </si>
  <si>
    <t>(25A-001-09#NZK5.EG.-0,5ov#GMIJM#149:1258#S:D#1570)</t>
  </si>
  <si>
    <t>c6035e77-4f99-4a86-9552-cb360f525447</t>
  </si>
  <si>
    <t>Hoogspanningsverdeler: 9, afgaand veld T7 H-verdeler 2, voeding rail B</t>
  </si>
  <si>
    <t>(25A-001-09#NZK5.EG.-0,5ov#GMIJM#149:1258#S:D#1571)</t>
  </si>
  <si>
    <t>7bcecdc2-1546-4c09-b27f-1d5eee5daef2</t>
  </si>
  <si>
    <t>Hoogspanningsverdeler: 10, afgaand veld T3 H-verdeler 1, voeding rail A</t>
  </si>
  <si>
    <t>(25A-001-09#NZK5.EG.-0,5ov#GMIJM#149:1258#S:D#1572)</t>
  </si>
  <si>
    <t>52d3721c-19ef-4055-9684-3c29e55256e9</t>
  </si>
  <si>
    <t>Hoogspanningsverdeler: 11 afgaande veld T4 Berghaven</t>
  </si>
  <si>
    <t>(25A-001-09#NZK5.EG.-0,5ov#GMIJM#149:1258#S:D#1573)</t>
  </si>
  <si>
    <t>5ccb5597-091b-49bf-ad9a-7d48d242aafd</t>
  </si>
  <si>
    <t>HS koppelstekker: Hoogspannings-koppelstekker (pomp aan HS-kabel) 2 stuks.</t>
  </si>
  <si>
    <t>(25A-001-09#NZK5.EG.-0,5ov#GMIJM#186:9999#G:D#931)</t>
  </si>
  <si>
    <t>0d4d5c73-71a3-43d7-99c2-2cb1b4d1cac7</t>
  </si>
  <si>
    <t>(25A-001-09#NZK5.EG.-0,5ov#GMIJM#186:9999#G:D#772)</t>
  </si>
  <si>
    <t>a774144f-d9fa-48c7-9692-c281b09816a9</t>
  </si>
  <si>
    <t>Hydraulisch aggregaat maalgang 1</t>
  </si>
  <si>
    <t>199bf7e2-23eb-4a58-991b-aba02950d978</t>
  </si>
  <si>
    <t>Hydraulisch aggregaat maalgang 2</t>
  </si>
  <si>
    <t>2bfca6ec-ae99-454b-aa1c-0ac041ffb977</t>
  </si>
  <si>
    <t>Hydraulisch aggregaat maalgang 3</t>
  </si>
  <si>
    <t>adebb49b-3a30-431f-a2bb-7128c5be55a3</t>
  </si>
  <si>
    <t>Hydraulisch aggregaat maalgang 4</t>
  </si>
  <si>
    <t>280180d7-4dbc-4ab7-8311-0d6ba6e66b0b</t>
  </si>
  <si>
    <t>Hydraulisch aggregaat: Hydraulisch aggregaat</t>
  </si>
  <si>
    <t>geen reserve materialen aanwezig, risico. Het kleppenblok is specifiek voor deze installatie.</t>
  </si>
  <si>
    <t>(25A-001-09#NZK5.EG.-0,5ov#GMIJM#101:1260#s:D#984)</t>
  </si>
  <si>
    <t>db2685f3-14a5-470e-9abd-9265ba09348a</t>
  </si>
  <si>
    <t>Hydraulkisch aggregaat: hydrauliekpomp en elektromotor</t>
  </si>
  <si>
    <t>(25A-001-09#NZK5.EG.-0,5ov#GMIJM#186:1260#S:D#783)</t>
  </si>
  <si>
    <t>221cf59f-7ed8-4201-9751-7621eaf23fc5</t>
  </si>
  <si>
    <t>(25A-001-09#NZK5.EG.-0,5ov#GMIJM#186:1260#S:D#948)</t>
  </si>
  <si>
    <t>26352011-6b6d-404b-acad-682bda76bedd</t>
  </si>
  <si>
    <t>Indicator: rotor positie indicator</t>
  </si>
  <si>
    <t>(25A-001-09#NZK5.EG.-0,5ov#GMIJM#186:9999#S:D#769)</t>
  </si>
  <si>
    <t>bff68cb2-b380-472d-b76a-14ba8bc8a55e</t>
  </si>
  <si>
    <t>(25A-001-09#NZK5.EG.-0,5ov#GMIJM#186:9999#S:D#928)</t>
  </si>
  <si>
    <t>9e80406e-5787-41bf-b2a6-ab4b36ee40dd</t>
  </si>
  <si>
    <t>Instroomopening: Instroomopening</t>
  </si>
  <si>
    <t>(25A-001-09#NZK5.EG.-0,5ov#GMIJM#126:1272#S:D#880)</t>
  </si>
  <si>
    <t>bfaa1f0b-e920-4618-889d-3b8a9d1cd50c</t>
  </si>
  <si>
    <t>(25A-001-09#NZK5.EG.-0,5ov#GMIJM#126:1272#S:D#185)</t>
  </si>
  <si>
    <t>58ec2406-be2f-420b-af7f-9038dd2a649d</t>
  </si>
  <si>
    <t>(25A-001-09#NZK5.EG.-0,5ov#GMIJM#126:1272#G:D#20)</t>
  </si>
  <si>
    <t>7bbdd6b3-203a-4244-af5d-6c5b12e1858c</t>
  </si>
  <si>
    <t>(25A-001-09#NZK5.EG.-0,5ov#GMIJM#126:1272#S:D#722)</t>
  </si>
  <si>
    <t>716b48c5-64ed-4824-9815-ee1d54bb9c0e</t>
  </si>
  <si>
    <t>(25A-001-09#NZK5.EG.-0,5ov#GMIJM#126:1272#S:D#537)</t>
  </si>
  <si>
    <t>2c2eeeda-d2d6-48f0-b21e-37de3f1a0cb0</t>
  </si>
  <si>
    <t>(25A-001-09#NZK5.EG.-0,5ov#GMIJM#126:1272#S:D#375)</t>
  </si>
  <si>
    <t>8857b92c-309f-4fe3-9694-8f2200644b45</t>
  </si>
  <si>
    <t>1e929e4a-46ed-46ba-9132-2c2dd28d185e</t>
  </si>
  <si>
    <t>intercompost: intercompost</t>
  </si>
  <si>
    <t>(25A-001-09#NZK5.EG.-0,5ov#GMIJM#209:1275#G:ND#1440)</t>
  </si>
  <si>
    <t>225eab5a-0769-4475-bfde-76cd503dfae1</t>
  </si>
  <si>
    <t>Intercompost: intercomposten</t>
  </si>
  <si>
    <t>(25A-001-09#NZK5.EG.-0,5ov#GMIJM#153:2079#G:ND#1269)</t>
  </si>
  <si>
    <t>9180a706-a100-4015-ae42-5b7bed38409d</t>
  </si>
  <si>
    <t>ISRA punt KPN: ISRA punt nummer 8012-02-01</t>
  </si>
  <si>
    <t>Locatie 1N8012</t>
  </si>
  <si>
    <t>Fotonummer: 
Locatie: 1N8012</t>
  </si>
  <si>
    <t>cb7df213-0f3f-44a0-9458-a971848e3a23</t>
  </si>
  <si>
    <t>kabeltrommel: hijstrommel</t>
  </si>
  <si>
    <t>(25A-001-09#NZK5.EG.-0,5ov#GMIJM#146:1288#S:D#1486)</t>
  </si>
  <si>
    <t>a283071c-48a2-4e95-a421-2b5ce2922feb</t>
  </si>
  <si>
    <t>(25A-001-09#NZK5.EG.-0,5ov#GMIJM#146:1288#S:D#1461)</t>
  </si>
  <si>
    <t>19594be4-fdc6-45af-b51e-0dafe38131ac</t>
  </si>
  <si>
    <t>kabeltrommel: hijstrommel, 2 stuks</t>
  </si>
  <si>
    <t>(25A-001-09#NZK5.EG.-0,5ov#GMIJM#146:1288#S:D#1495)</t>
  </si>
  <si>
    <t>d08e5d95-a387-47d2-95cf-bf53c2f045a5</t>
  </si>
  <si>
    <t>(25A-001-09#NZK5.EG.-0,5ov#GMIJM#146:1288#S:D#1472)</t>
  </si>
  <si>
    <t>767941f8-43d0-47cb-9135-fe12c0d324ca</t>
  </si>
  <si>
    <t>Kast: 19"kasten</t>
  </si>
  <si>
    <t>(25A-001-09#NZK5.EG.-0,5ov#GMIJM#102:1292#S:D#887)</t>
  </si>
  <si>
    <t>f4334628-c4cf-46a0-bb07-f0ef28872a5e</t>
  </si>
  <si>
    <t>(25A-001-09#NZK5.EG.-0,5ov#GMIJM#102:1292#S:D#729)</t>
  </si>
  <si>
    <t>df511df9-b8ec-4cec-b64a-12b930531612</t>
  </si>
  <si>
    <t>Kast: Aansluitkast (halyester) (toerental opnemer). Nr19+2N8001-24B463</t>
  </si>
  <si>
    <t>(25A-001-09#NZK5.EG.-0,5ov#GMIJM#103:1292#S:D#228)</t>
  </si>
  <si>
    <t>5bb7b774-e506-4e93-8a25-faf4d7bff781</t>
  </si>
  <si>
    <t>toerentalmeter tbv rotatiesnelheid 97GM1806</t>
  </si>
  <si>
    <t>Fotonummer: OMV11
Locatie: omvormerruimte oud</t>
  </si>
  <si>
    <t>(25A-001-09#NZK5.EG.-0,5ov#GMIJM#103:1292#S:D#46)</t>
  </si>
  <si>
    <t>e170fe78-bf3e-403d-87c2-4de28897a237</t>
  </si>
  <si>
    <t>toerentalmeter tbv rotatiesnelheid 97GM3806</t>
  </si>
  <si>
    <t>Fotonummer: OMV15 , 16
Locatie:</t>
  </si>
  <si>
    <t>(25A-001-09#NZK5.EG.-0,5ov#GMIJM#103:1292#S:D#552)</t>
  </si>
  <si>
    <t>f7df6509-904d-461a-ae5c-76c2115ae8b7</t>
  </si>
  <si>
    <t>(25A-001-09#NZK5.EG.-0,5ov#GMIJM#103:1292#S:D#573)</t>
  </si>
  <si>
    <t>f82e7277-bb9e-4bea-a76f-57213ee24d1d</t>
  </si>
  <si>
    <t>(25A-001-09#NZK5.EG.-0,5ov#GMIJM#103:1292#S:D#390)</t>
  </si>
  <si>
    <t>251525c3-f0c7-4317-a69a-4d9520badcb0</t>
  </si>
  <si>
    <t>(25A-001-09#NZK5.EG.-0,5ov#GMIJM#103:1292#S:D#200)</t>
  </si>
  <si>
    <t>d44996c3-bd21-4cee-abbd-f46c13de88ce</t>
  </si>
  <si>
    <t>Kast: Aansluitkast elektrisch</t>
  </si>
  <si>
    <t>(25A-001-09#NZK5.EG.-0,5ov#GMIJM#101:1292#G:D#687)</t>
  </si>
  <si>
    <t>74aacf7b-67ea-45f4-8d75-98deb8c15655</t>
  </si>
  <si>
    <t>(25A-001-09#NZK5.EG.-0,5ov#GMIJM#101:1292#S:D#1003)</t>
  </si>
  <si>
    <t>c818acec-0230-4eec-992e-d3c16555c15c</t>
  </si>
  <si>
    <t>(25A-001-09#NZK5.EG.-0,5ov#GMIJM#101:1292#G:D#341)</t>
  </si>
  <si>
    <t>6a118f84-c068-4793-aca1-ca0df4bec705</t>
  </si>
  <si>
    <t>(25A-001-09#NZK5.EG.-0,5ov#GMIJM#101:1292#G:D#503)</t>
  </si>
  <si>
    <t>17ae364f-29a5-453c-884d-16011b3a318f</t>
  </si>
  <si>
    <t>(25A-001-09#NZK5.EG.-0,5ov#GMIJM#101:1292#G:D#151)</t>
  </si>
  <si>
    <t>33bbfc78-bf13-46a8-8a88-f1d9a7701809</t>
  </si>
  <si>
    <t>(25A-001-09#NZK5.EG.-0,5ov#GMIJM#101:1292#S:D#840)</t>
  </si>
  <si>
    <t>643ded13-1b7f-4a9c-a06f-086d1dc867ee</t>
  </si>
  <si>
    <t>Kast: besturingskast/regelkast RkV1</t>
  </si>
  <si>
    <t>Kastnummer 19+2N9002-01. besturing voor ventilatoren voor de koeling van de dynamische omvormer.</t>
  </si>
  <si>
    <t>Fotonummer: 135918, 140046, 140239, 140247
Locatie: 2N9002</t>
  </si>
  <si>
    <t>Onzekerheid: De ventilatormotor start direct met vol vermogen op middels een ster driehoek schakeling.
Oorzaak: - De frequentieomvormer is defect.
- De FO is softwarematig overbrugt.
Gevolgen: Overmatige slijtage aan de ventilator motor en aandrijfriemen.
Opmerking: Een aantal FO's zijn reeds overbrugt.</t>
  </si>
  <si>
    <t>(25A-001-09#NZK5.EG.-0,5ov#GMIJM#337:1292#S:D#67)</t>
  </si>
  <si>
    <t>81429151-94e8-42c1-882b-c81fb699f354</t>
  </si>
  <si>
    <t>(25A-001-09#NZK5.EG.-0,5ov#GMIJM#103:1292#S:D#213)</t>
  </si>
  <si>
    <t>fe6c865d-6292-4a43-a14f-dc6d86a2b4a0</t>
  </si>
  <si>
    <t>Kast: besturingskast/regelkast RkV2</t>
  </si>
  <si>
    <t>(25A-001-09#NZK5.EG.-0,5ov#GMIJM#337:1292#S:D#256)</t>
  </si>
  <si>
    <t>7742315a-39f1-47b7-b7af-c06afc30b639</t>
  </si>
  <si>
    <t>Kast: besturingskast/regelkast RkV3</t>
  </si>
  <si>
    <t>besturing voor ventilatoren</t>
  </si>
  <si>
    <t>(25A-001-09#NZK5.EG.-0,5ov#GMIJM#337:1292#S:D#419)</t>
  </si>
  <si>
    <t>52c9d668-21ef-40db-8138-58c503198b8b</t>
  </si>
  <si>
    <t>Kast: besturingskast/regelkast RkV4</t>
  </si>
  <si>
    <t>Besturing ventilatoren</t>
  </si>
  <si>
    <t>(25A-001-09#NZK5.EG.-0,5ov#GMIJM#337:1292#S:D#605)</t>
  </si>
  <si>
    <t>451c9a66-eef8-4959-89fa-60e06640661c</t>
  </si>
  <si>
    <t>kast: halyester kast</t>
  </si>
  <si>
    <t>(25A-001-09#NZK5.EG.-0,5ov#GMIJM#162:1292#G:D#1625)</t>
  </si>
  <si>
    <t>51abaef3-3722-40b7-b21f-f5a7b92d1079</t>
  </si>
  <si>
    <t>25A-001.11.19.11</t>
  </si>
  <si>
    <t>kast: installatiekast</t>
  </si>
  <si>
    <t>bestuurd de spuiseinen en geleidelichten. Locatie in de serverruimte. Kastnummer 1N5008-04</t>
  </si>
  <si>
    <t>Fotonummer: 
Locatie: 1N5008</t>
  </si>
  <si>
    <t>(25A-001-09#NZK5.EG.-0,5ov#GMIJM#195:1292#G:ND#1701)</t>
  </si>
  <si>
    <t>ddf58c93-8a0d-40cb-a6aa-ead84fba0608</t>
  </si>
  <si>
    <t>25A-001.11.24.10</t>
  </si>
  <si>
    <t>kast: installatiekasten 2 stuks</t>
  </si>
  <si>
    <t>(25A-001-09#NZK5.EG.-0,5ov#GMIJM#232:1292#G:ND#1717)</t>
  </si>
  <si>
    <t>80a8f501-87ab-435d-8e36-37bdde0eed90</t>
  </si>
  <si>
    <t>kast: kast</t>
  </si>
  <si>
    <t>(25A-001-09#NZK5.EG.-0,5ov#GMIJM#162:1292#G:ND#1657)</t>
  </si>
  <si>
    <t>1782e11f-7d26-49db-859b-1081287fa4c2</t>
  </si>
  <si>
    <t>(25A-001-09#NZK5.EG.-0,5ov#GMIJM#112:1292#S:D#1135)</t>
  </si>
  <si>
    <t>7c8498b3-6aca-4ac3-9f85-d12c58c05d22</t>
  </si>
  <si>
    <t>(25A-001-09#NZK5.EG.-0,5ov#GMIJM#337:1292#G:ND#1600)</t>
  </si>
  <si>
    <t>25A-001.11.9</t>
  </si>
  <si>
    <t>1b677970-0a76-477f-a4be-b2807f21db0e</t>
  </si>
  <si>
    <t>kast: kast  19+2N8001-15</t>
  </si>
  <si>
    <t>(25A-001-09#NZK5.EG.-0,5ov#GMIJM#112:1292#S:D#1126)</t>
  </si>
  <si>
    <t>2bbae3a3-a825-40c0-b7d3-5dbdccadc8ac</t>
  </si>
  <si>
    <t>kast: kast met aardingsschakelaar tbv omvormer</t>
  </si>
  <si>
    <t>Aarden omvormer voordat bulbpomp losgenomen kan worden.</t>
  </si>
  <si>
    <t>(25A-001-09#NZK5.EG.-0,5ov#GMIJM#112:1292#S:D#1147)</t>
  </si>
  <si>
    <t>ab85bec3-98e9-475e-8812-14ad94ea050a</t>
  </si>
  <si>
    <t>kast: kast opgenomen bij Q1:3 Q1:4</t>
  </si>
  <si>
    <t>(25A-001-09#NZK5.EG.-0,5ov#GMIJM#374:1292#S:D#1332)</t>
  </si>
  <si>
    <t>55c35633-8ff8-43ff-afa7-141ea2dea847</t>
  </si>
  <si>
    <t>kast: kast tbv NNV netwerk. Nummer 1N8012-03</t>
  </si>
  <si>
    <t>(25A-001-09#NZK5.EG.-0,5ov#GMIJM#124:1292#S:D#1221)</t>
  </si>
  <si>
    <t>685b89b3-8353-42c0-a605-e2e0b245b5d9</t>
  </si>
  <si>
    <t>kast: Kast tbv No -breakverdeler NB1. Nummer 1N5008-23</t>
  </si>
  <si>
    <t>(25A-001-09#NZK5.EG.-0,5ov#GMIJM#112:1292#S:D#1218)</t>
  </si>
  <si>
    <t>c32b5a95-699f-41e1-b248-0eebcdd8ce86</t>
  </si>
  <si>
    <t>kast: kastenbatterij 6 deurs, deur rechts koelinstallatie</t>
  </si>
  <si>
    <t>(25A-001-09#NZK5.EG.-0,5ov#GMIJM#112:1292#S:D#1145)</t>
  </si>
  <si>
    <t>844a4ca7-7ee1-47ff-804c-552789dbba92</t>
  </si>
  <si>
    <t>kast: kastnummer 1N5008-??, Passysteem RWS.</t>
  </si>
  <si>
    <t>(25A-001-09#NZK5.EG.-0,5ov#GMIJM#112:1292#S:D#1209)</t>
  </si>
  <si>
    <t>56be1782-8e24-41d6-a3ce-16c80b85d3cc</t>
  </si>
  <si>
    <t>(25A-001-09#NZK5.EG.-0,5ov#GMIJM#112:1292#S:D#1200)</t>
  </si>
  <si>
    <t>88491b36-ca2a-480d-888f-780ed28184e7</t>
  </si>
  <si>
    <t>(25A-001-09#NZK5.EG.-0,5ov#GMIJM#112:1292#S:D#1192)</t>
  </si>
  <si>
    <t>ec89804f-107b-4426-a09f-09340e3f78c4</t>
  </si>
  <si>
    <t>(25A-001-09#NZK5.EG.-0,5ov#GMIJM#112:1292#S:D#1190)</t>
  </si>
  <si>
    <t>19941bfa-fc2f-435e-bce1-07e57066bff2</t>
  </si>
  <si>
    <t>(25A-001-09#NZK5.EG.-0,5ov#GMIJM#124:1292#S:D#1184)</t>
  </si>
  <si>
    <t>aee8acb5-2b61-4056-9625-cd9ff8523fd1</t>
  </si>
  <si>
    <t>kast: kastnummer 1N5008-05, tbv BMC gemaal.</t>
  </si>
  <si>
    <t>(25A-001-09#NZK5.EG.-0,5ov#GMIJM#112:1292#S:D#1195)</t>
  </si>
  <si>
    <t>d6940f58-2ab4-4cb1-a74d-c3d353130956</t>
  </si>
  <si>
    <t>kast: kastnummer 1N5008-06, tbv CCTV installatie video matrix.</t>
  </si>
  <si>
    <t>(25A-001-09#NZK5.EG.-0,5ov#GMIJM#112:1292#S:D#1202)</t>
  </si>
  <si>
    <t>154f96a0-bee6-408f-a8cb-4c1a2d5b2180</t>
  </si>
  <si>
    <t>kast: kastnummer 1N5008-07, tbv Zoutmetinstallatie landelijk meetnet.</t>
  </si>
  <si>
    <t>(25A-001-09#NZK5.EG.-0,5ov#GMIJM#112:1292#S:D#1198)</t>
  </si>
  <si>
    <t>3a2c3e99-8c12-4b06-8aed-1ad41ff0ece0</t>
  </si>
  <si>
    <t>kast: kastnummer 1N5008-13 en 18, tbv afstandbedeining gemaal.</t>
  </si>
  <si>
    <t>(25A-001-09#NZK5.EG.-0,5ov#GMIJM#112:1292#S:D#1207)</t>
  </si>
  <si>
    <t>88d40944-5822-429d-a6c7-79d30a458713</t>
  </si>
  <si>
    <t>kast: kastnummer 1N5008-14, tbv Klimaatregelinstallatie computerruimte.</t>
  </si>
  <si>
    <t>(25A-001-09#NZK5.EG.-0,5ov#GMIJM#112:1292#S:D#1205)</t>
  </si>
  <si>
    <t>7dd4c11b-df79-4cfd-a5f5-1111c61f8276</t>
  </si>
  <si>
    <t>kast: omkasting</t>
  </si>
  <si>
    <t>(25A-001-09#NZK5.EG.-0,5ov#GMIJM#374:1292#G:D#1329)</t>
  </si>
  <si>
    <t>b3aadd20-baca-46af-9bd3-b9702195a542</t>
  </si>
  <si>
    <t>kast: Omkasting (bestaat uit 9 ruimtes).</t>
  </si>
  <si>
    <t>(25A-001-09#NZK5.EG.-0,5ov#GMIJM#112:1292#S:D#1141)</t>
  </si>
  <si>
    <t>bc589fe2-e014-430d-8139-9b80994fc985</t>
  </si>
  <si>
    <t>kast: omkasting 2 compartimenten</t>
  </si>
  <si>
    <t>(25A-001-09#NZK5.EG.-0,5ov#GMIJM#374:1292#G:D#1314)</t>
  </si>
  <si>
    <t>f0137880-f6d4-474a-9c5f-9e88d18acab2</t>
  </si>
  <si>
    <t>kast: omkasting 3 compartimenten</t>
  </si>
  <si>
    <t>3 compartimenten</t>
  </si>
  <si>
    <t>(25A-001-09#NZK5.EG.-0,5ov#GMIJM#374:1292#G:D#1297)</t>
  </si>
  <si>
    <t>a8ec3454-e440-4291-96fa-bf1e18ca0fe6</t>
  </si>
  <si>
    <t>kast: omkasting 3 deurs</t>
  </si>
  <si>
    <t>19+3N8001 - 03, omvormerruimte pomp 5 en 6</t>
  </si>
  <si>
    <t>Fotonummer: 94438 100444
Locatie: 3N8001</t>
  </si>
  <si>
    <t>(25A-001-09#NZK5.EG.-0,5ov#GMIJM#374:1292#G:D#1345)</t>
  </si>
  <si>
    <t>c6d935a1-f077-469a-9c16-7d4c0c01ea67</t>
  </si>
  <si>
    <t>kast: omkasting 3 deurs opgenomen bij Q1:5 t/m Q1:6</t>
  </si>
  <si>
    <t>Fotonummer: 94438
Locatie: 3N8001</t>
  </si>
  <si>
    <t>(25A-001-09#NZK5.EG.-0,5ov#GMIJM#374:1292#G:D#1359)</t>
  </si>
  <si>
    <t>a0f6ed2b-c87c-4ba1-8fcc-97ee0e59986c</t>
  </si>
  <si>
    <t>kast: rangeerkasten (patch kasten)</t>
  </si>
  <si>
    <t>(25A-001-09#NZK5.EG.-0,5ov#GMIJM#250:1292#S:D#1261)</t>
  </si>
  <si>
    <t>d55d0c43-2f5d-4fd2-80d3-ab54834a1d36</t>
  </si>
  <si>
    <t>25A-001.11.24.11</t>
  </si>
  <si>
    <t>kast: stalen kast</t>
  </si>
  <si>
    <t>(25A-001-09#NZK5.EG.-0,5ov#GMIJM#232:1292#G:ND#1711)</t>
  </si>
  <si>
    <t>de9af2c2-d5e9-4f3b-9e39-cd5020afa7f7</t>
  </si>
  <si>
    <t>Ketel: CV ketel 1 (n=2)</t>
  </si>
  <si>
    <t>ketelnummer 19+1N8003-02. REMEHA ketel, model 0D14B-08, typeB23</t>
  </si>
  <si>
    <t>Fotonummer: 143530, 143618, 143735, 
Locatie: 1N8003</t>
  </si>
  <si>
    <t>(25A-001-09#NZK5.EG.-0,5ov#GMIJM#337:1299#G:ND#1596)</t>
  </si>
  <si>
    <t>554bbcf7-bb74-4016-96ff-13d8d19fe3ae</t>
  </si>
  <si>
    <t>Ketel: CV ketel 2</t>
  </si>
  <si>
    <t>ketelnummer 19+1N8003-03</t>
  </si>
  <si>
    <t>Fotonummer: 143444
Locatie: 1N8003</t>
  </si>
  <si>
    <t>(25A-001-09#NZK5.EG.-0,5ov#GMIJM#337:1299#G:ND#1597)</t>
  </si>
  <si>
    <t>1044180b-6b76-4551-bac0-2246d48fc373</t>
  </si>
  <si>
    <t>klep: driewegklep</t>
  </si>
  <si>
    <t>(25A-001-09#NZK5.EG.-0,5ov#GMIJM#337:1304#S:D#900)</t>
  </si>
  <si>
    <t>d5950d95-e549-4fde-be53-cbf21935f23b</t>
  </si>
  <si>
    <t>(25A-001-09#NZK5.EG.-0,5ov#GMIJM#337:1304#S:D#742)</t>
  </si>
  <si>
    <t>0b35b403-dded-4be8-af92-c267c92003d2</t>
  </si>
  <si>
    <t>klep: Kleppenblok 1  (driewegklep elektrisch) ipv bij Perschuiven maalgang 5 is dit slechts 1 blok</t>
  </si>
  <si>
    <t>1 geintegreerd kleppenblok voor het sturen van 4 cilinders.</t>
  </si>
  <si>
    <t>(25A-001-09#NZK5.EG.-0,5ov#GMIJM#101:1304#S:D#989)</t>
  </si>
  <si>
    <t>81b56227-a39e-4630-ae8d-18235ed01bd1</t>
  </si>
  <si>
    <t>klep: Kleppenblok 1  (driewegklep elektrisch,</t>
  </si>
  <si>
    <t>Fotonummer: H7
Locatie:</t>
  </si>
  <si>
    <t>(25A-001-09#NZK5.EG.-0,5ov#GMIJM#101:1304#S:D#324)</t>
  </si>
  <si>
    <t>4d760385-0801-4731-8c64-452ac7c554ad</t>
  </si>
  <si>
    <t>klep: Kleppenblok 1  (driewegklep elektrisch,  (n=4)</t>
  </si>
  <si>
    <t>Fotonummer: H7
Locatie: perschuif maalgang1</t>
  </si>
  <si>
    <t>(25A-001-09#NZK5.EG.-0,5ov#GMIJM#101:1304#S:D#134)</t>
  </si>
  <si>
    <t>575a771a-57db-450c-8977-79c035de0199</t>
  </si>
  <si>
    <t>(25A-001-09#NZK5.EG.-0,5ov#GMIJM#101:1304#S:D#670)</t>
  </si>
  <si>
    <t>39a392ca-ac13-40c7-9600-d567a112b54d</t>
  </si>
  <si>
    <t>(25A-001-09#NZK5.EG.-0,5ov#GMIJM#101:1304#S:D#486)</t>
  </si>
  <si>
    <t>1f5ed97b-fa0b-48dd-9416-2894553b85af</t>
  </si>
  <si>
    <t>klep: Kleppenblok 1  (driewegklep elektrisch, (n=4)</t>
  </si>
  <si>
    <t>(25A-001-09#NZK5.EG.-0,5ov#GMIJM#101:1304#S:D#823)</t>
  </si>
  <si>
    <t>3e180613-08a9-4bba-8702-50fc2c95d3c9</t>
  </si>
  <si>
    <t>klep: Kleppenblok 2</t>
  </si>
  <si>
    <t>(25A-001-09#NZK5.EG.-0,5ov#GMIJM#101:1304#S:D#671)</t>
  </si>
  <si>
    <t>8b3e6568-2d40-4a28-aad0-7bbea1f5d069</t>
  </si>
  <si>
    <t>(25A-001-09#NZK5.EG.-0,5ov#GMIJM#101:1304#S:D#487)</t>
  </si>
  <si>
    <t>5d5982d3-13de-492a-bca8-18c5fb65cb5e</t>
  </si>
  <si>
    <t>(25A-001-09#NZK5.EG.-0,5ov#GMIJM#101:1304#S:D#824)</t>
  </si>
  <si>
    <t>0ae941d9-82ca-407d-977b-3d58568d78b6</t>
  </si>
  <si>
    <t>(25A-001-09#NZK5.EG.-0,5ov#GMIJM#101:1304#S:D#135)</t>
  </si>
  <si>
    <t>0242033e-67a0-46ab-91b0-dd0a8de02574</t>
  </si>
  <si>
    <t>(25A-001-09#NZK5.EG.-0,5ov#GMIJM#101:1304#S:D#325)</t>
  </si>
  <si>
    <t>29022c1d-da32-4547-bf8a-8a12bdafceb7</t>
  </si>
  <si>
    <t>klep: Kleppenblok 3</t>
  </si>
  <si>
    <t>(25A-001-09#NZK5.EG.-0,5ov#GMIJM#101:1304#S:D#672)</t>
  </si>
  <si>
    <t>a5def6d4-dd48-4cdb-a99a-a2a4ab37a858</t>
  </si>
  <si>
    <t>(25A-001-09#NZK5.EG.-0,5ov#GMIJM#101:1304#S:D#326)</t>
  </si>
  <si>
    <t>3fa32f8b-b3cb-4479-84b9-edbbe0b8ae0b</t>
  </si>
  <si>
    <t>(25A-001-09#NZK5.EG.-0,5ov#GMIJM#101:1304#S:D#136)</t>
  </si>
  <si>
    <t>7b205423-fb83-4ff2-8951-96b5bcc17c97</t>
  </si>
  <si>
    <t>(25A-001-09#NZK5.EG.-0,5ov#GMIJM#101:1304#S:D#825)</t>
  </si>
  <si>
    <t>c328aa89-baa3-48b4-b6f0-8b36fa10fb87</t>
  </si>
  <si>
    <t>(25A-001-09#NZK5.EG.-0,5ov#GMIJM#101:1304#S:D#488)</t>
  </si>
  <si>
    <t>fec824bb-139f-4e70-aa03-a6194c793e88</t>
  </si>
  <si>
    <t>klep: Kleppenblok 4</t>
  </si>
  <si>
    <t>(25A-001-09#NZK5.EG.-0,5ov#GMIJM#101:1304#S:D#826)</t>
  </si>
  <si>
    <t>89c19fcb-7ebb-41c9-bcf9-502bd799c918</t>
  </si>
  <si>
    <t>(25A-001-09#NZK5.EG.-0,5ov#GMIJM#101:1304#S:D#489)</t>
  </si>
  <si>
    <t>ba2767aa-a35f-400a-a20e-94d4512d44fc</t>
  </si>
  <si>
    <t>(25A-001-09#NZK5.EG.-0,5ov#GMIJM#101:1304#S:D#327)</t>
  </si>
  <si>
    <t>b8199800-21c7-4cfa-a33b-bcbda0665bc6</t>
  </si>
  <si>
    <t>(25A-001-09#NZK5.EG.-0,5ov#GMIJM#101:1304#S:D#137)</t>
  </si>
  <si>
    <t>58d80947-eb52-44c0-8156-1afd05321839</t>
  </si>
  <si>
    <t>(25A-001-09#NZK5.EG.-0,5ov#GMIJM#101:1304#S:D#673)</t>
  </si>
  <si>
    <t>41ef7ed6-4b1c-4272-9d09-e0cfb3901caa</t>
  </si>
  <si>
    <t>Klep: Kleppenraam staal beweegbaar</t>
  </si>
  <si>
    <t>Na stoppen pomp kan het water niet terug stromen met als gevolg dat de pomp negatief gaat draaien.</t>
  </si>
  <si>
    <t>(25A-001-09#NZK5.EG.-0,5ov#GMIJM#126:1304#S:D#712)</t>
  </si>
  <si>
    <t>631dd752-e526-428d-9d10-f27bb28a37da</t>
  </si>
  <si>
    <t>(25A-001-09#NZK5.EG.-0,5ov#GMIJM#126:1304#S:D#528)</t>
  </si>
  <si>
    <t>51f4ff3b-20b7-4a90-befd-af62d234039c</t>
  </si>
  <si>
    <t>(25A-001-09#NZK5.EG.-0,5ov#GMIJM#126:1304#S:D#864)</t>
  </si>
  <si>
    <t>cd636872-c576-4df4-b29e-e73df6994217</t>
  </si>
  <si>
    <t>(25A-001-09#NZK5.EG.-0,5ov#GMIJM#126:1304#S:D#1027)</t>
  </si>
  <si>
    <t>dd4d8622-66b4-472f-974e-c68f71382fe8</t>
  </si>
  <si>
    <t>(25A-001-09#NZK5.EG.-0,5ov#GMIJM#126:1304#S:D#366)</t>
  </si>
  <si>
    <t>dfa0c876-3f2a-426b-b218-0b0fbb9e41ee</t>
  </si>
  <si>
    <t>(25A-001-09#NZK5.EG.-0,5ov#GMIJM#126:1304#S:D#176)</t>
  </si>
  <si>
    <t>3bf852cd-34c2-41c6-b1b8-d94d4752fe62</t>
  </si>
  <si>
    <t>klep: terugslagkleppen 2x</t>
  </si>
  <si>
    <t>(25A-001-09#NZK5.EG.-0,5ov#GMIJM#337:1304#S:D#737)</t>
  </si>
  <si>
    <t>e0d2ae1f-750b-4505-be47-b9fcdf834cc2</t>
  </si>
  <si>
    <t>(25A-001-09#NZK5.EG.-0,5ov#GMIJM#337:1304#S:D#895)</t>
  </si>
  <si>
    <t>91c11037-ca86-4e34-a88e-a9e9e93139fd</t>
  </si>
  <si>
    <t>Klimaatinstallatie (gebouwverwarming)</t>
  </si>
  <si>
    <t>df1387c6-287f-416d-a8dc-7c4215992dc4</t>
  </si>
  <si>
    <t>Klimaatinstallatie (ventilatie, verwarming is van toepassing bij DRIP's en GRIP's): Klimaatinstallatie (ventilatiesysteem)</t>
  </si>
  <si>
    <t>(25A-001-09#NZK5.EG.-0,5ov#GMIJM#186:0#S:D#282)</t>
  </si>
  <si>
    <t>cbe1bfc8-923b-4cda-86c3-e33df89d1f6e</t>
  </si>
  <si>
    <t>d43780d3-280b-4923-982b-38e71453ad4a</t>
  </si>
  <si>
    <t>Niet bekend voor welke LBK deze regeling bedoeld is.</t>
  </si>
  <si>
    <t>Fotonummer: 115536, 115518
Locatie: 1N9003</t>
  </si>
  <si>
    <t>(25A-001-09#NZK5.EG.-0,5ov#GMIJM#337:2006#G:ND#1584)</t>
  </si>
  <si>
    <t>10ece7b8-6951-4642-aff0-7937ce772023</t>
  </si>
  <si>
    <t>Klimaatinstallatie diverse ruimten</t>
  </si>
  <si>
    <t>4c083a89-1310-44a8-a02f-c98c074b522b</t>
  </si>
  <si>
    <t>(25A-001-09#NZK5.EG.-0,5ov#GMIJM#337:2006#G:ND#1582)</t>
  </si>
  <si>
    <t>719023db-a05d-441a-9567-d9e878044540</t>
  </si>
  <si>
    <t>Fotonummer: 115351, 115405, 115332, 7041,
Locatie: 1N9003</t>
  </si>
  <si>
    <t>(25A-001-09#NZK5.EG.-0,5ov#GMIJM#337:2006#G:ND#1583)</t>
  </si>
  <si>
    <t>4bfeebb3-f106-4f95-8528-0fd8d461849f</t>
  </si>
  <si>
    <t>(25A-001-09#NZK5.EG.-0,5ov#GMIJM#337:2006#G:ND#1585)</t>
  </si>
  <si>
    <t>e3e5d4fc-9a61-4489-a987-4ed4dde0fa26</t>
  </si>
  <si>
    <t>Klimaatinstallatie, algemeen: Klimaatinstallatie (ventilatiesysteem),  (ventilatie, verwarming is van toepassing bij DRIP's en GRIP's)</t>
  </si>
  <si>
    <t>(25A-001-09#NZK5.EG.-0,5ov#GMIJM#186:2006#S:D#628)</t>
  </si>
  <si>
    <t>8423acb5-67f1-416e-8d28-90aae0e2ba5e</t>
  </si>
  <si>
    <t>Klimaatinstallatie, algemeen: Klimaatinstallatie (ventilatiesysteem), Klimaatinstallatie (ventilatie, verwarming is van toepassing bij DRIP's en GRIP's)</t>
  </si>
  <si>
    <t>(25A-001-09#NZK5.EG.-0,5ov#GMIJM#186:2006#S:D#444)</t>
  </si>
  <si>
    <t>a99e3872-cf8a-4b74-aab1-f51520c83fc3</t>
  </si>
  <si>
    <t>Klimaatinstallatie, algemeen: Koelwatersysteem t.b.v. statische omvormer pomp van bulbpomp in maalgang 5</t>
  </si>
  <si>
    <t>Locatie omvormerruimte Nieuw.</t>
  </si>
  <si>
    <t>(25A-001-09#NZK5.EG.-0,5ov#GMIJM#337:2006#S:D#892)</t>
  </si>
  <si>
    <t>87351d2b-3565-47db-bc7d-dbb145427962</t>
  </si>
  <si>
    <t>(25A-001-09#NZK5.EG.-0,5ov#GMIJM#337:2006#S:D#734)</t>
  </si>
  <si>
    <t>c0e63338-ee56-4bf7-9046-422706f20a96</t>
  </si>
  <si>
    <t>(25A-001-09#NZK5.EG.-0,5ov#GMIJM#337:2006#G:ND#1581)</t>
  </si>
  <si>
    <t>2e1c29da-cab6-41bb-8bc8-d5ae1fe08905</t>
  </si>
  <si>
    <t>Fotonummer: 7048, 7051, 7053, 7039, 7040
Locatie: 1N8005</t>
  </si>
  <si>
    <t>(25A-001-09#NZK5.EG.-0,5ov#GMIJM#337:2006#G:ND#1586)</t>
  </si>
  <si>
    <t>260412e4-1848-4811-80f4-af513e210413</t>
  </si>
  <si>
    <t>(25A-001-09#NZK5.EG.-0,5ov#GMIJM#337:2006#G:ND#1591)</t>
  </si>
  <si>
    <t>bad7dba6-d2ae-46de-ad78-336082471f7b</t>
  </si>
  <si>
    <t>(25A-001-09#NZK5.EG.-0,5ov#GMIJM#337:2006#G:ND#1592)</t>
  </si>
  <si>
    <t>434532bd-c3a1-45a1-9f87-344cf3f91223</t>
  </si>
  <si>
    <t>25A-001.11.10.10</t>
  </si>
  <si>
    <t>(25A-001-09#NZK5.EG.-0,5ov#GMIJM#337:2006#G:ND#1593)</t>
  </si>
  <si>
    <t>ca298a38-c84b-4b0c-b572-d94e4fa0e513</t>
  </si>
  <si>
    <t>25A-001.11.10.11</t>
  </si>
  <si>
    <t>Niet bekend waar de regelkast staat.</t>
  </si>
  <si>
    <t>(25A-001-09#NZK5.EG.-0,5ov#GMIJM#337:2006#G:ND#1587)</t>
  </si>
  <si>
    <t>0e253a9a-07b1-4a8a-97b1-f0e38146daea</t>
  </si>
  <si>
    <t>25A-001.11.10.12</t>
  </si>
  <si>
    <t>Fotonummer: 7053
Locatie: 1N8005</t>
  </si>
  <si>
    <t>(25A-001-09#NZK5.EG.-0,5ov#GMIJM#337:2006#G:ND#1590)</t>
  </si>
  <si>
    <t>bd944a13-3179-4a18-89dc-b0320278db13</t>
  </si>
  <si>
    <t>25A-001.11.10.13</t>
  </si>
  <si>
    <t>(25A-001-09#NZK5.EG.-0,5ov#GMIJM#337:2006#G:ND#1594)</t>
  </si>
  <si>
    <t>29b80512-f292-4efb-b7fa-e9a7eff477e8</t>
  </si>
  <si>
    <t>25A-001.11.10.14</t>
  </si>
  <si>
    <t>stoomluchtbevochter staat uit of is defect. Hygromatik.</t>
  </si>
  <si>
    <t>Fotonummer: 7040
Locatie: 1N8005</t>
  </si>
  <si>
    <t>(25A-001-09#NZK5.EG.-0,5ov#GMIJM#337:2006#G:ND#1588)</t>
  </si>
  <si>
    <t>ef28c267-8fda-4640-a860-04767468c9b4</t>
  </si>
  <si>
    <t>Koelmachine t.b.v.omvormerinstallatie maalgang 1</t>
  </si>
  <si>
    <t>e482ca6c-aab3-478a-933a-45069322db91</t>
  </si>
  <si>
    <t>Koelmachine t.b.v.omvormerinstallatie maalgang 2</t>
  </si>
  <si>
    <t>29b6fc98-3e26-461e-a583-47683f43205e</t>
  </si>
  <si>
    <t>Koelmachine t.b.v.omvormerinstallatie maalgang 3</t>
  </si>
  <si>
    <t>4379760d-2341-4932-8650-73e3e3552e42</t>
  </si>
  <si>
    <t>Koelmachine t.b.v.omvormerinstallatie maalgang 4</t>
  </si>
  <si>
    <t>e68c0936-9ed6-491a-aaa0-a957997982b7</t>
  </si>
  <si>
    <t>25A-001.11.10.15</t>
  </si>
  <si>
    <t>Koelmachine: Koelaggregaat</t>
  </si>
  <si>
    <t>(25A-001-09#NZK5.EG.-0,5ov#GMIJM#337:1313#G:ND#1589)</t>
  </si>
  <si>
    <t>8b6b7a6f-476e-4583-82fc-2dd8be259d1f</t>
  </si>
  <si>
    <t>koelmachine: luchtkoelinstallatie van de  generator
Deel ? cofely type THLE800TA bouwjaar 1997 serienummer …………. code ……………. capaciteit 1,2 kgr/m3</t>
  </si>
  <si>
    <t>(25A-001-09#NZK5.EG.-0,5ov#GMIJM#337:1313#S:D#244)</t>
  </si>
  <si>
    <t>44ff3071-8565-4561-8f2a-381a3a064ba6</t>
  </si>
  <si>
    <t>koelmachine: luchtkoelinstallatie van de  generator (n=2), 
Deel ? cofely type THLE800TA bouwjaar 1997 serienummer …………. code ……………. capaciteit 1,2 kgr/m3</t>
  </si>
  <si>
    <t>(25A-001-09#NZK5.EG.-0,5ov#GMIJM#337:1313#S:D#61)</t>
  </si>
  <si>
    <t>61fc7a64-2ee5-455d-8e73-3b9d74771461</t>
  </si>
  <si>
    <t>(25A-001-09#NZK5.EG.-0,5ov#GMIJM#337:1313#S:D#407)</t>
  </si>
  <si>
    <t>beb98a6d-be65-49f5-8c00-4b8d5f70c4f7</t>
  </si>
  <si>
    <t>koelmachine: luchtkoelinstallatie van de  generator
Deel 3 cofely type THLE560RA bouwjaar 1997 serienummer 550, code 581S1014, capaciteit 1,2 kgr/m3</t>
  </si>
  <si>
    <t>97GM4800 opnemer hoort bij deel 2 van luchtkoeling omvormer van links naar rechts gezien 19+2N9008-01R531</t>
  </si>
  <si>
    <t>(25A-001-09#NZK5.EG.-0,5ov#GMIJM#337:1313#S:D#592)</t>
  </si>
  <si>
    <t>852475fe-6025-4f77-97b2-e08e23b1e383</t>
  </si>
  <si>
    <t>koelmachine: luchtkoelinstallatie van de  hoogtoeren
Deel ? cofely type THLE800TA bouwjaar 1997 serienummer …………. code ……………. capaciteit 1,2 kgr/m3</t>
  </si>
  <si>
    <t>(25A-001-09#NZK5.EG.-0,5ov#GMIJM#337:1313#S:D#413)</t>
  </si>
  <si>
    <t>99c3b350-2a47-452f-8036-a3bf37ef4006</t>
  </si>
  <si>
    <t>(25A-001-09#NZK5.EG.-0,5ov#GMIJM#337:1313#S:D#250)</t>
  </si>
  <si>
    <t>f7b5229a-c4ce-4f58-bc22-5cf269680178</t>
  </si>
  <si>
    <t>koelmachine: luchtkoelinstallatie van de  hoogtoeren
Deel 2 cofely type THLE800TA bouwjaar 1997 serienummer7497450 code 581S1014, capaciteit 1,2 kgr/m3</t>
  </si>
  <si>
    <t>97GM4800 opnemer hoort bij deel 2 van luchtkoeling omvormer van links naar rechts gezien19+2N9008-01R431.</t>
  </si>
  <si>
    <t>(25A-001-09#NZK5.EG.-0,5ov#GMIJM#337:1313#S:D#599)</t>
  </si>
  <si>
    <t>b21d1b04-c015-4343-98f8-91c58872f961</t>
  </si>
  <si>
    <t>koelmachine: luchtkoelinstallatie van de hoogtoeren motor
Deel ? cofely type THLE800TA bouwjaar 1997 serienummer …………. code ……………. capaciteit 1,2 kgr/m3</t>
  </si>
  <si>
    <t>Fotonummer: 140232
Locatie:</t>
  </si>
  <si>
    <t>(25A-001-09#NZK5.EG.-0,5ov#GMIJM#337:1313#S:D#55)</t>
  </si>
  <si>
    <t>52aaa5b7-1ab6-4ef2-86f1-a5cf86960d37</t>
  </si>
  <si>
    <t>koelmachine: luchtkoelinstallatie van de laagtoeren motor en generator
Deel ? cofely type THLE800TA bouwjaar 1997 serienummer …………. code ……………. capaciteit 1,2 kgr/m3</t>
  </si>
  <si>
    <t>(25A-001-09#NZK5.EG.-0,5ov#GMIJM#103:1313#S:D#207)</t>
  </si>
  <si>
    <t>5f6809bd-0ec0-43f6-bf32-30508a545767</t>
  </si>
  <si>
    <t>koelmachine: luchtkoelinstallatie van de laagtoeren motor
Deel ? cofely type THLE800TA bouwjaar 1997 serienummer …………. code ……………. capaciteit 1,2 kgr/m3</t>
  </si>
  <si>
    <t>(25A-001-09#NZK5.EG.-0,5ov#GMIJM#337:1313#S:D#238)</t>
  </si>
  <si>
    <t>e82e9360-8b97-4639-9a80-d1c4d0b71f4b</t>
  </si>
  <si>
    <t>koelmachine: luchtkoelinstallatie van de laagtoeren motor
Deel 1 cofely type thle560ra bouwjaar 1997 serienummer 7497650 code 557S1026 capaciteit 1,2 kgr/m3</t>
  </si>
  <si>
    <t>merk Heemaf bestaat uit Rotor, stator en luchtkast. type nr YK630LB650AA16 en machine nummer 12YK60009. toegepaste olie is rarus 425 en is voorzien van een olieniveaumeting Peilglas.</t>
  </si>
  <si>
    <t>(25A-001-09#NZK5.EG.-0,5ov#GMIJM#337:1313#S:D#583)</t>
  </si>
  <si>
    <t>88f3acb0-16da-4095-8cd1-312d152c55eb</t>
  </si>
  <si>
    <t>Koelwatersysteem t.b.v. statische omvormer pomp van bulbpomp in maalgang 5</t>
  </si>
  <si>
    <t>bc9ff59a-8868-4e86-a038-2a8898af8f1b</t>
  </si>
  <si>
    <t>Koelwatersysteem t.b.v. statische omvormer pomp van bulbpomp in maalgang 6</t>
  </si>
  <si>
    <t>c67de923-085e-4b80-b411-3bb8d5d30767</t>
  </si>
  <si>
    <t>Kolom: Pyloon / Pijler / Kolom - beton</t>
  </si>
  <si>
    <t>(25A-001-09#NZK5.EG.-0,5ov#GMIJM#181:1679#G:ND#1424)</t>
  </si>
  <si>
    <t>6c776ef1-4485-4e94-b227-4490c1af7e1f</t>
  </si>
  <si>
    <t>(25A-001-09#NZK5.EG.-0,5ov#GMIJM#146:1679#G:D#1453)</t>
  </si>
  <si>
    <t>44d61086-a324-469a-8c76-35732b33c0c5</t>
  </si>
  <si>
    <t>Koolborstelset: aan de zuidzijde een koolborstelset</t>
  </si>
  <si>
    <t>bestaande uit 8 koolborstels</t>
  </si>
  <si>
    <t>(25A-001-09#NZK5.EG.-0,5ov#GMIJM#103:9999#S:D#34)</t>
  </si>
  <si>
    <t>8889f29e-79d8-4ae1-838a-ba85c86a26c4</t>
  </si>
  <si>
    <t>(25A-001-09#NZK5.EG.-0,5ov#GMIJM#103:9999#S:D#216)</t>
  </si>
  <si>
    <t>11bfaf97-ba18-4d2a-8657-fcd94e590991</t>
  </si>
  <si>
    <t>(25A-001-09#NZK5.EG.-0,5ov#GMIJM#103:9999#G:D#561)</t>
  </si>
  <si>
    <t>5bb25a20-e74b-4c67-a1c5-eeafef408bde</t>
  </si>
  <si>
    <t>(25A-001-09#NZK5.EG.-0,5ov#GMIJM#103:9999#G:D#399)</t>
  </si>
  <si>
    <t>f28c65e8-fe3b-4b60-9a1d-f19b5f6c3eab</t>
  </si>
  <si>
    <t>Koppeling: Flexibele Hydroaansluitslang</t>
  </si>
  <si>
    <t>(25A-001-09#NZK5.EG.-0,5ov#GMIJM#101:1316#G:D#294)</t>
  </si>
  <si>
    <t>6b4ef5db-dcf2-4cf4-bae8-073846eed68f</t>
  </si>
  <si>
    <t>(25A-001-09#NZK5.EG.-0,5ov#GMIJM#101:1316#G:D#301)</t>
  </si>
  <si>
    <t>2d7ce97c-a7ea-4931-af52-13f3901fcd56</t>
  </si>
  <si>
    <t>(25A-001-09#NZK5.EG.-0,5ov#GMIJM#101:1316#G:D#118)</t>
  </si>
  <si>
    <t>6c4ba850-8c42-4115-aa1f-ae9b9e10b970</t>
  </si>
  <si>
    <t>(25A-001-09#NZK5.EG.-0,5ov#GMIJM#101:1316#G:D#654)</t>
  </si>
  <si>
    <t>70b155ea-e932-4fb6-ae69-4dc710a0f385</t>
  </si>
  <si>
    <t>(25A-001-09#NZK5.EG.-0,5ov#GMIJM#101:1316#G:D#470)</t>
  </si>
  <si>
    <t>d5ad3ad2-bf82-4996-96ba-3cca0f5410c7</t>
  </si>
  <si>
    <t>(25A-001-09#NZK5.EG.-0,5ov#GMIJM#101:1316#G:D#640)</t>
  </si>
  <si>
    <t>59b5ee35-1c17-4c6b-94d3-8fcc4cff146c</t>
  </si>
  <si>
    <t>Koppeling: Flexibele Hydraulische aansluitslang</t>
  </si>
  <si>
    <t>(25A-001-09#NZK5.EG.-0,5ov#GMIJM#101:1316#G:D#104)</t>
  </si>
  <si>
    <t>4e37ed83-3c8d-444b-a290-00d152869f7a</t>
  </si>
  <si>
    <t>(25A-001-09#NZK5.EG.-0,5ov#GMIJM#101:1316#G:D#315)</t>
  </si>
  <si>
    <t>4ac18fc6-fbe3-467f-befd-4b9960bf6132</t>
  </si>
  <si>
    <t>(25A-001-09#NZK5.EG.-0,5ov#GMIJM#101:1316#G:D#661)</t>
  </si>
  <si>
    <t>6c411d9c-062f-4e51-8d5f-8f3e3dbd4fcf</t>
  </si>
  <si>
    <t>(25A-001-09#NZK5.EG.-0,5ov#GMIJM#101:1316#G:D#456)</t>
  </si>
  <si>
    <t>54433a64-4b62-47b0-8c7d-62bd29d0a743</t>
  </si>
  <si>
    <t>(25A-001-09#NZK5.EG.-0,5ov#GMIJM#101:1316#G:D#125)</t>
  </si>
  <si>
    <t>c8eaa4b3-6cb6-448e-8e70-5ff8ee1fa22a</t>
  </si>
  <si>
    <t>(25A-001-09#NZK5.EG.-0,5ov#GMIJM#101:1316#G:D#308)</t>
  </si>
  <si>
    <t>c208a490-f19c-433c-8b97-d38d9275f0ab</t>
  </si>
  <si>
    <t>(25A-001-09#NZK5.EG.-0,5ov#GMIJM#101:1316#G:D#477)</t>
  </si>
  <si>
    <t>3bfb9228-01d7-4d03-a9c6-48e889da0c0d</t>
  </si>
  <si>
    <t>(25A-001-09#NZK5.EG.-0,5ov#GMIJM#101:1316#G:D#463)</t>
  </si>
  <si>
    <t>a7aefe3b-7200-49d7-8a7e-9a32b9580e66</t>
  </si>
  <si>
    <t>(25A-001-09#NZK5.EG.-0,5ov#GMIJM#101:1316#G:D#111)</t>
  </si>
  <si>
    <t>b72ef336-60e7-4ed1-8d5b-75ccc734fab2</t>
  </si>
  <si>
    <t>(25A-001-09#NZK5.EG.-0,5ov#GMIJM#101:1316#G:D#647)</t>
  </si>
  <si>
    <t>342b0724-4f47-4dd7-8a09-6b45d713ea2a</t>
  </si>
  <si>
    <t>kraanconstructie: kraanconstructie</t>
  </si>
  <si>
    <t>(25A-001-09#NZK5.EG.-0,5ov#GMIJM#146:9999#S:D#1501)</t>
  </si>
  <si>
    <t>c6b7af97-4411-4939-915c-64c7ff86f7c5</t>
  </si>
  <si>
    <t>(25A-001-09#NZK5.EG.-0,5ov#GMIJM#146:9999#S:D#1478)</t>
  </si>
  <si>
    <t>c15ba082-77f3-415f-aee7-bf2570c1a182</t>
  </si>
  <si>
    <t>kraanconstructie: portaalconstructie</t>
  </si>
  <si>
    <t>(25A-001-09#NZK5.EG.-0,5ov#GMIJM#146:9999#S:D#1491)</t>
  </si>
  <si>
    <t>c5e6b694-7205-40a5-88c5-e1703b279460</t>
  </si>
  <si>
    <t>Krachtstroom koppelstekker: laagspanningstekker</t>
  </si>
  <si>
    <t>(25A-001-09#NZK5.EG.-0,5ov#GMIJM#186:9999#G:D#773)</t>
  </si>
  <si>
    <t>5bb6b3da-1fe2-43ab-938e-d3dc4be9d8bf</t>
  </si>
  <si>
    <t>(25A-001-09#NZK5.EG.-0,5ov#GMIJM#186:9999#G:D#932)</t>
  </si>
  <si>
    <t>5d4e61cd-836d-4db0-a025-2e3819ea5004</t>
  </si>
  <si>
    <t>KWh-metering: Energie meting</t>
  </si>
  <si>
    <t>(25A-001-09#NZK5.EG.-0,5ov#GMIJM#149:1322#S:D#1576)</t>
  </si>
  <si>
    <t>8c7ef0dd-a205-498f-b383-7ecefd433749</t>
  </si>
  <si>
    <t>kwh-metering: vermogensmeting 1 display</t>
  </si>
  <si>
    <t>(25A-001-09#NZK5.EG.-0,5ov#GMIJM#162:1322#G:D#1622)</t>
  </si>
  <si>
    <t>ed758eb0-1292-4ee6-953f-c33aa27ea0ea</t>
  </si>
  <si>
    <t>kwh-metering: vermogensmeting 2 displays</t>
  </si>
  <si>
    <t>vermogensmeting netvoeding</t>
  </si>
  <si>
    <t>(25A-001-09#NZK5.EG.-0,5ov#GMIJM#162:1322#G:D#1613)</t>
  </si>
  <si>
    <t>7f6ff25f-3db8-448a-a5bc-1ef3f2518ca0</t>
  </si>
  <si>
    <t>Laagspanningsinstallatie, Algemeen UPS: UPS, no Break unit 110 V NB1 (in No Break ruimte/naast oude controlekamer) 110 V voorziening omvormerruimte (geen bypassschakelaar omdat het een rechtstreekse 110 V voeding is.</t>
  </si>
  <si>
    <t>Kastnummer UPS-19+1N7005-11.  Installatie is tbv 110v installaties zoals de sturing Capitoolschakelaars.</t>
  </si>
  <si>
    <t>Fotonummer: 145205, 145210
Locatie: 1N7005</t>
  </si>
  <si>
    <t>(25A-001-09#NZK5.EG.-0,5ov#GMIJM#172:1379#S:D#1721)</t>
  </si>
  <si>
    <t>2ca8c179-af2b-40b5-bf5e-ccc1d4cc5102</t>
  </si>
  <si>
    <t>Laagspanningsinstallatie, Algemeen. UPS: no break unit NB2 (in oude hoogspanningsruimte/naast no break ruimte) voor voeding PLC's en primaire installaties. (ITC apparatuur wat echt in bedrijf moet blijven)</t>
  </si>
  <si>
    <t>UPS is bedoeld voor ondersteuning installaties oude deel gemaal. Locatie kast achter oude controlekamer.
Specificaties: 3X400V 43A 30Kva.</t>
  </si>
  <si>
    <t>Fotonummer: 145838, 145622, 145700, 145819
Locatie: 1N7006</t>
  </si>
  <si>
    <t>(25A-001-09#NZK5.EG.-0,5ov#GMIJM#172:1379#G:D#1725)</t>
  </si>
  <si>
    <t>8e22d2c7-55f7-4326-87f0-23910f435d2b</t>
  </si>
  <si>
    <t>Laagspanningsinstallatie, hoofdverdeler H rail A. Standaard staat de schakelaar op rail A.</t>
  </si>
  <si>
    <t>ea75551a-9154-4c73-9d4f-289adcf1e62d</t>
  </si>
  <si>
    <t>Laagspanningsinstallatie, hoofdverdeler H rail B</t>
  </si>
  <si>
    <t>80b47792-a1f7-464d-a986-f5421a5b8599</t>
  </si>
  <si>
    <t>Laagspanningsinstallatie, Onderverdeling vanaf Rail A of rail B</t>
  </si>
  <si>
    <t>407248d6-6e62-47a2-b954-4abaa88c5d9c</t>
  </si>
  <si>
    <t>Ladder: Ladder</t>
  </si>
  <si>
    <t>(25A-001-09#NZK5.EG.-0,5ov#GMIJM#181:1324#G:ND#1432)</t>
  </si>
  <si>
    <t>1d516987-0774-4ad8-983d-c88a7d6fd5aa</t>
  </si>
  <si>
    <t>Lager: bestaat uit 2 lagers, de meest zuidelijke lager is nummer 1</t>
  </si>
  <si>
    <t>toegepaste olie is rarus 425 en is voorzien van een olieniveaumeting Peilglas. kabel nummer 97GM3808 en 19+2N8001-24 R453</t>
  </si>
  <si>
    <t>(25A-001-09#NZK5.EG.-0,5ov#GMIJM#103:2007#S:D#398)</t>
  </si>
  <si>
    <t>65675487-201b-402e-99ca-52aea4f8f17f</t>
  </si>
  <si>
    <t>toegepaste olie is rarus 425 en is voorzien van een olieniveaumeting Peilglas</t>
  </si>
  <si>
    <t>(25A-001-09#NZK5.EG.-0,5ov#GMIJM#103:2007#S:D#215)</t>
  </si>
  <si>
    <t>1a6d4062-3bc5-423e-be15-91c7d5a7f8d5</t>
  </si>
  <si>
    <t>(25A-001-09#NZK5.EG.-0,5ov#GMIJM#103:2007#S:D#560)</t>
  </si>
  <si>
    <t>8952c3aa-8a81-44f0-827f-088013ce5ee9</t>
  </si>
  <si>
    <t>(25A-001-09#NZK5.EG.-0,5ov#GMIJM#103:2007#S:D#33)</t>
  </si>
  <si>
    <t>00f5e948-298e-47c1-b3a9-c4de4d6b1262</t>
  </si>
  <si>
    <t>Lager: Glijlager</t>
  </si>
  <si>
    <t>(25A-001-09#NZK5.EG.-0,5ov#GMIJM#103:2007#S:D#569)</t>
  </si>
  <si>
    <t>35a74bb6-f8d6-42f2-9485-c527aaa6255a</t>
  </si>
  <si>
    <t>(25A-001-09#NZK5.EG.-0,5ov#GMIJM#103:2007#S:D#42)</t>
  </si>
  <si>
    <t>ca96540e-bbe9-4c9a-967b-f80ba184749d</t>
  </si>
  <si>
    <t>(25A-001-09#NZK5.EG.-0,5ov#GMIJM#103:2007#S:D#224)</t>
  </si>
  <si>
    <t>9867c6a6-9367-40b2-b83a-4df8ef83521e</t>
  </si>
  <si>
    <t>Aastroomaarding bijgebouwd begin jaren 1990 dmv een koolborstel.</t>
  </si>
  <si>
    <t>(25A-001-09#NZK5.EG.-0,5ov#GMIJM#103:2007#S:D#548)</t>
  </si>
  <si>
    <t>201f6be9-3a9d-4280-8fbe-0311232b615e</t>
  </si>
  <si>
    <t>(25A-001-09#NZK5.EG.-0,5ov#GMIJM#103:2007#S:D#386)</t>
  </si>
  <si>
    <t>825781ad-ba1c-49a9-849d-1d982fa8f041</t>
  </si>
  <si>
    <t>Asstroomaarding bijgebouwd begin jaren 1990 dmv een koolborstel.</t>
  </si>
  <si>
    <t>(25A-001-09#NZK5.EG.-0,5ov#GMIJM#103:2007#S:D#196)</t>
  </si>
  <si>
    <t>4d6266fa-dc2d-413f-8610-2fdead860b74</t>
  </si>
  <si>
    <t>Lager: Lager achter (Niet bij de waaier, aan zeezijde)</t>
  </si>
  <si>
    <t>(25A-001-09#NZK5.EG.-0,5ov#GMIJM#186:2007#S:D#76)</t>
  </si>
  <si>
    <t>066679df-d5d1-4e65-bd59-d01f0b0fd9d5</t>
  </si>
  <si>
    <t>Lager: Lager achter (2 stuks)  (Niet bij de waaier, aan zeezijde)</t>
  </si>
  <si>
    <t>(25A-001-09#NZK5.EG.-0,5ov#GMIJM#186:2007#S:D#428)</t>
  </si>
  <si>
    <t>1d5e059f-316b-4c73-9c39-c1f08871ad78</t>
  </si>
  <si>
    <t>(25A-001-09#NZK5.EG.-0,5ov#GMIJM#186:2007#S:D#767)</t>
  </si>
  <si>
    <t>0f680c4b-2ecb-4bfd-8c43-ea78c4d37b46</t>
  </si>
  <si>
    <t>(25A-001-09#NZK5.EG.-0,5ov#GMIJM#186:2007#S:D#613)</t>
  </si>
  <si>
    <t>c4ecbf89-b57b-4b74-a908-26cdf744f1b9</t>
  </si>
  <si>
    <t>(25A-001-09#NZK5.EG.-0,5ov#GMIJM#186:2007#S:D#926)</t>
  </si>
  <si>
    <t>a2d9db5a-7d46-463f-8f40-602c5e5c7410</t>
  </si>
  <si>
    <t>(25A-001-09#NZK5.EG.-0,5ov#GMIJM#186:2007#S:D#266)</t>
  </si>
  <si>
    <t>46956005-e9ac-44d2-847d-e2cb46980c3b</t>
  </si>
  <si>
    <t>Lager: Lager voor (Bij de waaier, kanaalzijde)</t>
  </si>
  <si>
    <t>(25A-001-09#NZK5.EG.-0,5ov#GMIJM#186:2007#S:D#267)</t>
  </si>
  <si>
    <t>e0a45e66-2ade-4733-8eee-1c19daf9330c</t>
  </si>
  <si>
    <t>(25A-001-09#NZK5.EG.-0,5ov#GMIJM#186:2007#S:D#768)</t>
  </si>
  <si>
    <t>4ad73c35-5e4e-4ee1-aee1-22e7a23fc407</t>
  </si>
  <si>
    <t>(25A-001-09#NZK5.EG.-0,5ov#GMIJM#186:2007#S:D#77)</t>
  </si>
  <si>
    <t>0e6806f1-7aa0-466e-af7c-4b259664d6ad</t>
  </si>
  <si>
    <t>(25A-001-09#NZK5.EG.-0,5ov#GMIJM#186:2007#S:D#927)</t>
  </si>
  <si>
    <t>6db87b27-7e86-48a3-a99d-e556f440900c</t>
  </si>
  <si>
    <t>(25A-001-09#NZK5.EG.-0,5ov#GMIJM#186:2007#S:D#614)</t>
  </si>
  <si>
    <t>20f36ecb-9cc6-4633-abae-0596b3750571</t>
  </si>
  <si>
    <t>(25A-001-09#NZK5.EG.-0,5ov#GMIJM#186:2007#S:D#429)</t>
  </si>
  <si>
    <t>ce7f1a7d-0047-47ed-bf7d-538b952e8831</t>
  </si>
  <si>
    <t>Lager: noorderlijke lager</t>
  </si>
  <si>
    <t>(25A-001-09#NZK5.EG.-0,5ov#GMIJM#103:2007#S:D#36)</t>
  </si>
  <si>
    <t>f0b0001a-c9fd-4e4e-a85f-c5d49fcbf8b4</t>
  </si>
  <si>
    <t>(25A-001-09#NZK5.EG.-0,5ov#GMIJM#103:2007#S:D#218)</t>
  </si>
  <si>
    <t>7df18866-f3e7-4e9d-ba86-4f517662978f</t>
  </si>
  <si>
    <t>(25A-001-09#NZK5.EG.-0,5ov#GMIJM#103:2007#S:D#401)</t>
  </si>
  <si>
    <t>2b9a9f95-a57d-4ca5-b655-5d6dac831cfe</t>
  </si>
  <si>
    <t>(25A-001-09#NZK5.EG.-0,5ov#GMIJM#103:2007#S:D#563)</t>
  </si>
  <si>
    <t>be6306c4-3ba2-48f0-b506-54ac103c2683</t>
  </si>
  <si>
    <t>Langsligger: Liggers</t>
  </si>
  <si>
    <t>(25A-001-09#NZK5.EG.-0,5ov#GMIJM#146:1328#S:D#1508)</t>
  </si>
  <si>
    <t>473a503a-4cd2-4432-97a6-678d42936046</t>
  </si>
  <si>
    <t>Leuning, Algemeen: Leuning</t>
  </si>
  <si>
    <t>(25A-001-09#NZK5.EG.-0,5ov#GMIJM#181:2192#G:ND#1427)</t>
  </si>
  <si>
    <t>a73aa219-2109-4cdf-b030-1495e1c26593</t>
  </si>
  <si>
    <t>Lichtgroepenkast : Diversre verdelers o.a. restaurant nb Noordersluis</t>
  </si>
  <si>
    <t>(25A-001-09#NZK5.EG.-0,5ov#GMIJM#162:1669#G:D#1653)</t>
  </si>
  <si>
    <t>84b39a90-ed9f-4f8e-9d72-2544404be5a5</t>
  </si>
  <si>
    <t>Lichtgroepenkast : Is verder in het document opgenomen, bij voedingsverdeelinstallaties.</t>
  </si>
  <si>
    <t>(25A-001-09#NZK5.EG.-0,5ov#GMIJM#112:1669#S:D#1203)</t>
  </si>
  <si>
    <t>d012427f-6d2e-4a5e-8c71-6e3cea7f6b99</t>
  </si>
  <si>
    <t>Lichtgroepenkast : lichtverdeler L1  (licht inclusief basisvoorzieningen) halyester kasten</t>
  </si>
  <si>
    <t>19+1N9002-04</t>
  </si>
  <si>
    <t>Fotonummer: 115014, 115035, 115138
Locatie: 1N9002 kelder 02</t>
  </si>
  <si>
    <t>(25A-001-09#NZK5.EG.-0,5ov#GMIJM#162:1669#G:D#1630)</t>
  </si>
  <si>
    <t>8483ec52-7b9f-4742-8903-1ad007933af3</t>
  </si>
  <si>
    <t>Lichtgroepenkast : lichtverdeler L2  (licht inclusief basisvoorzieningen) halyester kasten</t>
  </si>
  <si>
    <t>19+1N8013-03. Kelder 01</t>
  </si>
  <si>
    <t>(25A-001-09#NZK5.EG.-0,5ov#GMIJM#162:1669#G:D#1632)</t>
  </si>
  <si>
    <t>06e7dd3c-4cb1-4d4e-a5f9-b4cab1ea7d42</t>
  </si>
  <si>
    <t>Lichtgroepenkast : lichtverdeler L3  (licht inclusief basisvoorzieningen) halyester kasten</t>
  </si>
  <si>
    <t>kastnummer 19+1N7005-07</t>
  </si>
  <si>
    <t>Fotonummer: 145346
Locatie: 1N7005</t>
  </si>
  <si>
    <t>(25A-001-09#NZK5.EG.-0,5ov#GMIJM#162:1669#G:D#1634)</t>
  </si>
  <si>
    <t>dbd7aee2-a848-469a-9666-3b7b129f5bff</t>
  </si>
  <si>
    <t>Lichtgroepenkast : lichtverdeler L4  (licht inclusief basisvoorzieningen) halyester kasten</t>
  </si>
  <si>
    <t>Fotonummer: 
Locatie: 1N6007</t>
  </si>
  <si>
    <t>(25A-001-09#NZK5.EG.-0,5ov#GMIJM#162:1669#G:D#1638)</t>
  </si>
  <si>
    <t>d9edae1c-e594-4a3b-a9e9-35b3b587c150</t>
  </si>
  <si>
    <t>Lichtgroepenkast : lichtverdeler L5 (licht inclusief basisvoorzieningen) halyester kasten</t>
  </si>
  <si>
    <t>Fotonummer: 
Locatie: 2e verdieping</t>
  </si>
  <si>
    <t>(25A-001-09#NZK5.EG.-0,5ov#GMIJM#162:1669#G:D#1640)</t>
  </si>
  <si>
    <t>ed9a8428-2ea8-43f3-a0c8-70895f96957d</t>
  </si>
  <si>
    <t>Lichtgroepenkast : lichtverdeler L6  (licht inclusief basisvoorzieningen) halyester kasten</t>
  </si>
  <si>
    <t>(25A-001-09#NZK5.EG.-0,5ov#GMIJM#162:1669#G:D#1642)</t>
  </si>
  <si>
    <t>ee870c04-1265-49d7-8bf6-0c2ad73854e0</t>
  </si>
  <si>
    <t>Lichtgroepenkast : Lichtverdeler rtbv nieuwbouw pomp 5 en 6</t>
  </si>
  <si>
    <t>Lichtverdeler rtbv nieuwbouw pomp 5 en 6</t>
  </si>
  <si>
    <t>Fotonummer: 93600
Locatie: 3N8001</t>
  </si>
  <si>
    <t>(25A-001-09#NZK5.EG.-0,5ov#GMIJM#162:1669#G:D#1644)</t>
  </si>
  <si>
    <t>f53562dd-82d6-4852-9dd3-e6462e84f873</t>
  </si>
  <si>
    <t>Liftdeur: Liftdeur</t>
  </si>
  <si>
    <t>(25A-001-09#NZK5.EG.-0,5ov#GMIJM#181:1340#G:ND#1428)</t>
  </si>
  <si>
    <t>16dcffc4-3617-46e6-851f-98d85b5a14c7</t>
  </si>
  <si>
    <t>25A-001.11.11</t>
  </si>
  <si>
    <t>Lift-installatie</t>
  </si>
  <si>
    <t>b2db709d-90c1-4e09-8a62-559d994cf80b</t>
  </si>
  <si>
    <t>(25A-001-09#NZK5.EG.-0,5ov#GMIJM#165:1339#G:ND#1746)</t>
  </si>
  <si>
    <t>febc0690-3e1e-4a20-b9c3-12c4dfdf9f7b</t>
  </si>
  <si>
    <t>(25A-001-09#NZK5.EG.-0,5ov#GMIJM#124:2189#S:D#1183)</t>
  </si>
  <si>
    <t>16803a35-854b-4973-bf95-fc8246bd324f</t>
  </si>
  <si>
    <t>Loswal - Binnenspuikanaal</t>
  </si>
  <si>
    <t>5e943708-039e-4c01-9c00-2768998bcdf8</t>
  </si>
  <si>
    <t>Luchtdroger:</t>
  </si>
  <si>
    <t>mangaten achter de elektromotor zijn voorzien van filterdoek. Werkt autonoom. Locatie bulbpomp.</t>
  </si>
  <si>
    <t>(25A-001-09#NZK5.EG.-0,5ov#GMIJM#186:1345#S:D#747)</t>
  </si>
  <si>
    <t>6b2a56f6-6e48-4559-b878-03e41771590d</t>
  </si>
  <si>
    <t>(25A-001-09#NZK5.EG.-0,5ov#GMIJM#186:1345#S:D#906)</t>
  </si>
  <si>
    <t>4cb5586e-dc10-4bb8-9f75-108d9328bfa9</t>
  </si>
  <si>
    <t>Luchtdroger: luchtdroger</t>
  </si>
  <si>
    <t>(25A-001-09#NZK5.EG.-0,5ov#GMIJM#186:1345#S:D#609)</t>
  </si>
  <si>
    <t>3626bb1d-b8eb-4c10-9cc4-080464e03b99</t>
  </si>
  <si>
    <t>luchtdroger: luchtdroger</t>
  </si>
  <si>
    <t>(25A-001-09#NZK5.EG.-0,5ov#GMIJM#374:1345#S:D#1364)</t>
  </si>
  <si>
    <t>97b2c9cd-5a2d-4680-a0c1-b7f2c32c0759</t>
  </si>
  <si>
    <t>Atlas Copco FD7</t>
  </si>
  <si>
    <t>Fotonummer: 6997
Locatie:</t>
  </si>
  <si>
    <t>(25A-001-09#NZK5.EG.-0,5ov#GMIJM#374:1345#S:D#1295)</t>
  </si>
  <si>
    <t>e632c0c2-d02a-4264-aae2-24324f9ff3bf</t>
  </si>
  <si>
    <t>(25A-001-09#NZK5.EG.-0,5ov#GMIJM#374:1345#S:D#1409)</t>
  </si>
  <si>
    <t>99717511-863d-411f-a5ca-34f94cb93fc7</t>
  </si>
  <si>
    <t>luchtdroger: Luchtdroger</t>
  </si>
  <si>
    <t>(25A-001-09#NZK5.EG.-0,5ov#GMIJM#374:1345#S:D#1328)</t>
  </si>
  <si>
    <t>cc3c069e-40c5-44cf-b02c-bfdc086690ca</t>
  </si>
  <si>
    <t>(25A-001-09#NZK5.EG.-0,5ov#GMIJM#186:1345#S:D#423)</t>
  </si>
  <si>
    <t>765c5bbe-6658-4260-9407-560f95c8d524</t>
  </si>
  <si>
    <t>(25A-001-09#NZK5.EG.-0,5ov#GMIJM#374:1345#S:D#1386)</t>
  </si>
  <si>
    <t>db62ce43-b44c-412e-9687-73498f32210c</t>
  </si>
  <si>
    <t>(25A-001-09#NZK5.EG.-0,5ov#GMIJM#374:1345#S:D#1350)</t>
  </si>
  <si>
    <t>8db3fbea-7387-4d84-a492-af63d899d3bc</t>
  </si>
  <si>
    <t>(25A-001-09#NZK5.EG.-0,5ov#GMIJM#374:1345#S:D#1336)</t>
  </si>
  <si>
    <t>8447c7bc-3241-43b8-8055-47314abebb49</t>
  </si>
  <si>
    <t>(25A-001-09#NZK5.EG.-0,5ov#GMIJM#186:1345#S:D#260)</t>
  </si>
  <si>
    <t>42581cce-8958-47e1-872e-3bfa223bc37a</t>
  </si>
  <si>
    <t>(25A-001-09#NZK5.EG.-0,5ov#GMIJM#186:1345#S:D#71)</t>
  </si>
  <si>
    <t>2d54ce39-008e-470a-8637-c4fdc4e14ef3</t>
  </si>
  <si>
    <t>(25A-001-09#NZK5.EG.-0,5ov#GMIJM#374:1345#S:D#1312)</t>
  </si>
  <si>
    <t>8b580edf-596e-4404-8a54-f2d8d5bfef6c</t>
  </si>
  <si>
    <t>luidspreker: Luidsprekers</t>
  </si>
  <si>
    <t>(25A-001-09#NZK5.EG.-0,5ov#GMIJM#175:1346#G:ND#1272)</t>
  </si>
  <si>
    <t>6f9101a9-1249-461e-a669-7556c82e98ba</t>
  </si>
  <si>
    <t>Luik: Luik</t>
  </si>
  <si>
    <t>(25A-001-09#NZK5.EG.-0,5ov#GMIJM#126:1347#G:ND#378)</t>
  </si>
  <si>
    <t>712acf85-46e6-4448-b4f7-566fa19fe7f3</t>
  </si>
  <si>
    <t>(25A-001-09#NZK5.EG.-0,5ov#GMIJM#126:1347#G:ND#27)</t>
  </si>
  <si>
    <t>213cd995-cf66-480b-9422-d5621d0cf56b</t>
  </si>
  <si>
    <t>(25A-001-09#NZK5.EG.-0,5ov#GMIJM#126:1347#G:ND#725)</t>
  </si>
  <si>
    <t>08d70b86-b39c-4af8-803e-a1e056c18d9a</t>
  </si>
  <si>
    <t>(25A-001-09#NZK5.EG.-0,5ov#GMIJM#126:1347#G:ND#540)</t>
  </si>
  <si>
    <t>1313e4d7-36ed-4e8b-aef9-8625a25d2717</t>
  </si>
  <si>
    <t>(25A-001-09#NZK5.EG.-0,5ov#GMIJM#181:1347#G:ND#1429)</t>
  </si>
  <si>
    <t>79f1b9e7-850c-4965-a197-ebe461ce7777</t>
  </si>
  <si>
    <t>(25A-001-09#NZK5.EG.-0,5ov#GMIJM#126:1347#G:ND#883)</t>
  </si>
  <si>
    <t>c722c60f-0199-47d2-94e6-b50215fe993f</t>
  </si>
  <si>
    <t>(25A-001-09#NZK5.EG.-0,5ov#GMIJM#126:1347#G:ND#188)</t>
  </si>
  <si>
    <t>07da2ffc-b62e-4307-8bad-b4f2642ca28e</t>
  </si>
  <si>
    <t>Mast: Mast</t>
  </si>
  <si>
    <t>(25A-001-09#NZK5.EG.-0,5ov#GMIJM#173:1358#G:ND#1779)</t>
  </si>
  <si>
    <t>a8313073-75aa-45b7-9eac-0557663d1690</t>
  </si>
  <si>
    <t>25A-001.11.19.12</t>
  </si>
  <si>
    <t>mast: mast,  HOC</t>
  </si>
  <si>
    <t>(25A-001-09#NZK5.EG.-0,5ov#GMIJM#195:1358#S:ND#1666)</t>
  </si>
  <si>
    <t>d15ece8f-062d-45b1-806c-bff6e99885a9</t>
  </si>
  <si>
    <t>25A-001.11.19.13</t>
  </si>
  <si>
    <t>mast: mast,  Schellingwoude</t>
  </si>
  <si>
    <t>(25A-001-09#NZK5.EG.-0,5ov#GMIJM#195:1358#S:ND#1699)</t>
  </si>
  <si>
    <t>e4a420ad-27e5-43ce-a99b-83bff915a6d6</t>
  </si>
  <si>
    <t>25A-001.11.19.14</t>
  </si>
  <si>
    <t>mast: mast, HEM,</t>
  </si>
  <si>
    <t>(25A-001-09#NZK5.EG.-0,5ov#GMIJM#195:1358#S:ND#1694)</t>
  </si>
  <si>
    <t>a402966d-8501-42d1-9fce-ec8b80cac6da</t>
  </si>
  <si>
    <t>25A-001.11.19.15</t>
  </si>
  <si>
    <t>mast: mast, Spuisein  Buitenhuizerbrug</t>
  </si>
  <si>
    <t>(25A-001-09#NZK5.EG.-0,5ov#GMIJM#195:1358#S:ND#1689)</t>
  </si>
  <si>
    <t>67310939-0ab8-4cce-a9b7-9064ed4c4b6e</t>
  </si>
  <si>
    <t>25A-001.11.19.16</t>
  </si>
  <si>
    <t>mast: mast, spuisein einde landtong deurenbergplaats</t>
  </si>
  <si>
    <t>(25A-001-09#NZK5.EG.-0,5ov#GMIJM#195:1358#S:ND#1678)</t>
  </si>
  <si>
    <t>a7c8ce36-34cb-4fd1-9ed8-b1d349fba76d</t>
  </si>
  <si>
    <t>25A-001.11.19.17</t>
  </si>
  <si>
    <t>mast: mast, Spuisein op gemaal IJmuiden</t>
  </si>
  <si>
    <t>(25A-001-09#NZK5.EG.-0,5ov#GMIJM#195:1358#S:ND#1674)</t>
  </si>
  <si>
    <t>94cd8323-cb6a-4fb1-a42c-b570bca04a47</t>
  </si>
  <si>
    <t>25A-001.11.19.18</t>
  </si>
  <si>
    <t>mast: mast, Velsertunnel Noord</t>
  </si>
  <si>
    <t>(25A-001-09#NZK5.EG.-0,5ov#GMIJM#195:1358#S:ND#1684)</t>
  </si>
  <si>
    <t>b8bf7767-6383-422f-aeb5-574a7e336ef3</t>
  </si>
  <si>
    <t>25A-001.11.19.19</t>
  </si>
  <si>
    <t>mast: masten, spuisein aan kant van Hoogovens</t>
  </si>
  <si>
    <t>(25A-001-09#NZK5.EG.-0,5ov#GMIJM#195:1358#S:ND#1670)</t>
  </si>
  <si>
    <t>ca9eaf19-80c4-40f3-b7a9-fe40d9ac7808</t>
  </si>
  <si>
    <t>meetpunt: meetpunt</t>
  </si>
  <si>
    <t>(25A-001-09#NZK5.EG.-0,5ov#GMIJM#105:2087#G:D#1038)</t>
  </si>
  <si>
    <t>b3aac6d6-f838-443b-9032-b82eb2bf579b</t>
  </si>
  <si>
    <t>Meetsysteem: 2 meetbuizen</t>
  </si>
  <si>
    <t>gang pomp 5 en 6</t>
  </si>
  <si>
    <t>Fotonummer: 100633
Locatie: 3N8001</t>
  </si>
  <si>
    <t>(25A-001-09#NZK5.EG.-0,5ov#GMIJM#374:1363#S:D#1360)</t>
  </si>
  <si>
    <t>42081c90-e808-43a8-9e8d-b3664fc699e3</t>
  </si>
  <si>
    <t>Meetsysteem: 2 meetbuizen (H7, H6/H6)</t>
  </si>
  <si>
    <t>Locatie in de gang</t>
  </si>
  <si>
    <t>(25A-001-09#NZK5.EG.-0,5ov#GMIJM#374:1363#S:D#1330)</t>
  </si>
  <si>
    <t>d54d9977-2310-49f4-a5e3-8cfd676ee453</t>
  </si>
  <si>
    <t>Meetsysteem: 4 meetbuizen</t>
  </si>
  <si>
    <t>(25A-001-09#NZK5.EG.-0,5ov#GMIJM#374:1363#S:D#1298)</t>
  </si>
  <si>
    <t>7d4f6dd2-5fa3-4109-be52-4d9c4bdbe25e</t>
  </si>
  <si>
    <t>(25A-001-09#NZK5.EG.-0,5ov#GMIJM#374:1363#S:D#1315)</t>
  </si>
  <si>
    <t>9d40a662-32bd-452c-ae6f-3a8364e6effc</t>
  </si>
  <si>
    <t>Meetsysteem: 5 meetbuizen</t>
  </si>
  <si>
    <t>(25A-001-09#NZK5.EG.-0,5ov#GMIJM#374:1363#S:D#1346)</t>
  </si>
  <si>
    <t>19b57e9b-dbd8-424f-9a3e-5cef86fae33d</t>
  </si>
  <si>
    <t>Meetsysteem: borrelbuismeting</t>
  </si>
  <si>
    <t>(25A-001-09#NZK5.EG.-0,5ov#GMIJM#374:1363#S:D#1389)</t>
  </si>
  <si>
    <t>6b83221e-0adf-4a23-a3d3-c2b60f79e13c</t>
  </si>
  <si>
    <t>(25A-001-09#NZK5.EG.-0,5ov#GMIJM#374:1363#S:D#1412)</t>
  </si>
  <si>
    <t>30b24491-5bd9-4da1-ada1-7e60a1915e56</t>
  </si>
  <si>
    <t>Meetsysteem: borrelbuismeting 4 stuks</t>
  </si>
  <si>
    <t>(25A-001-09#NZK5.EG.-0,5ov#GMIJM#374:1363#S:D#1367)</t>
  </si>
  <si>
    <t>bb42d922-b01b-4083-92b0-0cdbb6ebac3c</t>
  </si>
  <si>
    <t>(25A-001-09#NZK5.EG.-0,5ov#GMIJM#374:1363#S:D#1353)</t>
  </si>
  <si>
    <t>bc04e57b-5153-459c-b2d6-8a457ed8b83d</t>
  </si>
  <si>
    <t>(25A-001-09#NZK5.EG.-0,5ov#GMIJM#374:1363#S:D#1339)</t>
  </si>
  <si>
    <t>9c0ac91d-6f6d-4190-8370-a00bc87d89f6</t>
  </si>
  <si>
    <t>(25A-001-09#NZK5.EG.-0,5ov#GMIJM#374:1363#S:D#1288)</t>
  </si>
  <si>
    <t>ec5fe413-ef73-4227-864b-6022f693a954</t>
  </si>
  <si>
    <t>(25A-001-09#NZK5.EG.-0,5ov#GMIJM#374:1363#S:D#1322)</t>
  </si>
  <si>
    <t>ba14776d-4166-4baf-848b-4a9e6c534aed</t>
  </si>
  <si>
    <t>(25A-001-09#NZK5.EG.-0,5ov#GMIJM#374:1363#S:D#1305)</t>
  </si>
  <si>
    <t>28a01530-791f-4d53-a8e7-c925c7738827</t>
  </si>
  <si>
    <t>Meetsysteem: dauwpuntmeters 2x</t>
  </si>
  <si>
    <t>Wand van het pomphuis</t>
  </si>
  <si>
    <t>(25A-001-09#NZK5.EG.-0,5ov#GMIJM#186:1363#S:D#908)</t>
  </si>
  <si>
    <t>d5b94a11-380c-4f65-b140-27fd7794bd58</t>
  </si>
  <si>
    <t>(25A-001-09#NZK5.EG.-0,5ov#GMIJM#186:1363#S:D#749)</t>
  </si>
  <si>
    <t>17af4295-0540-46dc-ade8-4d74349153ca</t>
  </si>
  <si>
    <t>Meetsysteem: drukopnemer (drukdoos)</t>
  </si>
  <si>
    <t>(25A-001-09#NZK5.EG.-0,5ov#GMIJM#374:1363#S:D#1414)</t>
  </si>
  <si>
    <t>196fb14f-4a32-41e0-9ab1-023f8101c288</t>
  </si>
  <si>
    <t>(25A-001-09#NZK5.EG.-0,5ov#GMIJM#374:1363#S:D#1391)</t>
  </si>
  <si>
    <t>be847960-d95f-44cc-9370-b4837017f057</t>
  </si>
  <si>
    <t>Meetsysteem: drukopnemers (drukdozen) 2 stuks</t>
  </si>
  <si>
    <t>(25A-001-09#NZK5.EG.-0,5ov#GMIJM#374:1363#S:D#1307)</t>
  </si>
  <si>
    <t>893adeb4-7431-4118-b8ec-174862c7bd41</t>
  </si>
  <si>
    <t>(25A-001-09#NZK5.EG.-0,5ov#GMIJM#374:1363#S:D#1290)</t>
  </si>
  <si>
    <t>1cfcd90b-4186-43bb-be36-334f8dc9f2bb</t>
  </si>
  <si>
    <t>(25A-001-09#NZK5.EG.-0,5ov#GMIJM#374:1363#S:D#1341)</t>
  </si>
  <si>
    <t>09277e6f-5034-4795-8c13-2d289d54ec8b</t>
  </si>
  <si>
    <t>Meetsysteem: drukopnemers (drukdozen) 4 stuks</t>
  </si>
  <si>
    <t>(25A-001-09#NZK5.EG.-0,5ov#GMIJM#374:1363#S:D#1355)</t>
  </si>
  <si>
    <t>8786b1b9-a422-4462-819a-8e94cd79a9c5</t>
  </si>
  <si>
    <t>(25A-001-09#NZK5.EG.-0,5ov#GMIJM#374:1363#S:D#1324)</t>
  </si>
  <si>
    <t>09c8b680-86a0-4988-8ad8-ce386a9115d0</t>
  </si>
  <si>
    <t>(25A-001-09#NZK5.EG.-0,5ov#GMIJM#374:1363#S:D#1369)</t>
  </si>
  <si>
    <t>89c44d5c-1c0c-4b01-8778-764a216b45fe</t>
  </si>
  <si>
    <t>Meetsysteem: drukweergevers 8x + testschakelaars hydraulisch 8x</t>
  </si>
  <si>
    <t>Meting pompdruk en persdruk cilinder 4x</t>
  </si>
  <si>
    <t>(25A-001-09#NZK5.EG.-0,5ov#GMIJM#101:1363#S:D#1001)</t>
  </si>
  <si>
    <t>b18625e3-8275-45a7-9f70-2be877258a47</t>
  </si>
  <si>
    <t>(25A-001-09#NZK5.EG.-0,5ov#GMIJM#101:1363#S:D#838)</t>
  </si>
  <si>
    <t>21b20c4b-84ba-4e03-80e1-072a52135702</t>
  </si>
  <si>
    <t>(25A-001-09#NZK5.EG.-0,5ov#GMIJM#101:1363#S:D#339)</t>
  </si>
  <si>
    <t>2c9089c3-54ca-4d18-9709-2f8e3d4443f1</t>
  </si>
  <si>
    <t>(25A-001-09#NZK5.EG.-0,5ov#GMIJM#101:1363#S:D#685)</t>
  </si>
  <si>
    <t>a9cee464-d707-4b2e-bec0-74aaf92acdbf</t>
  </si>
  <si>
    <t>(25A-001-09#NZK5.EG.-0,5ov#GMIJM#101:1363#S:D#501)</t>
  </si>
  <si>
    <t>560fad63-2884-43ff-889c-3f59d800eabe</t>
  </si>
  <si>
    <t>(25A-001-09#NZK5.EG.-0,5ov#GMIJM#101:1363#S:D#149)</t>
  </si>
  <si>
    <t>05efca6d-4921-41ab-87e2-c87350bdf22d</t>
  </si>
  <si>
    <t>Meetsysteem: eindschakelaars (term naderingsschakelaars is beter!) (n=4, 4 schakelaars per persschuif)</t>
  </si>
  <si>
    <t>(25A-001-09#NZK5.EG.-0,5ov#GMIJM#101:1363#G:D#106)</t>
  </si>
  <si>
    <t>d8ac8c30-f441-4ece-b532-b5473ca83888</t>
  </si>
  <si>
    <t>Meetsysteem: eindschakelaars</t>
  </si>
  <si>
    <t>(25A-001-09#NZK5.EG.-0,5ov#GMIJM#101:1363#G:D#120)</t>
  </si>
  <si>
    <t>fe548a86-66c2-4027-b487-7835324fc5a4</t>
  </si>
  <si>
    <t>(25A-001-09#NZK5.EG.-0,5ov#GMIJM#101:1363#G:D#472)</t>
  </si>
  <si>
    <t>c1f8d270-ae4c-4d1e-b8cc-eb26f25705c8</t>
  </si>
  <si>
    <t>(25A-001-09#NZK5.EG.-0,5ov#GMIJM#101:1363#G:D#317)</t>
  </si>
  <si>
    <t>9eb0b7c7-7e4d-487d-9a7e-9309c671d37b</t>
  </si>
  <si>
    <t>(25A-001-09#NZK5.EG.-0,5ov#GMIJM#101:1363#G:D#296)</t>
  </si>
  <si>
    <t>524dde3e-2a31-4a25-9c6d-70b6ddebebdb</t>
  </si>
  <si>
    <t>(25A-001-09#NZK5.EG.-0,5ov#GMIJM#101:1363#G:D#127)</t>
  </si>
  <si>
    <t>dc4394fe-20f1-4815-b4ac-cc3abf261d9b</t>
  </si>
  <si>
    <t>(25A-001-09#NZK5.EG.-0,5ov#GMIJM#101:1363#G:D#479)</t>
  </si>
  <si>
    <t>668dd3d8-6ce5-43cb-b768-72681986e430</t>
  </si>
  <si>
    <t>(25A-001-09#NZK5.EG.-0,5ov#GMIJM#101:1363#G:D#465)</t>
  </si>
  <si>
    <t>e1a5f6de-2ca8-433f-a4f9-18eb7976b7da</t>
  </si>
  <si>
    <t>(25A-001-09#NZK5.EG.-0,5ov#GMIJM#101:1363#G:D#663)</t>
  </si>
  <si>
    <t>3d7932b1-2643-4065-8b43-97815d6064d1</t>
  </si>
  <si>
    <t>(25A-001-09#NZK5.EG.-0,5ov#GMIJM#101:1363#G:D#458)</t>
  </si>
  <si>
    <t>610a02e6-c814-4d14-965b-d5d841a26c2d</t>
  </si>
  <si>
    <t>(25A-001-09#NZK5.EG.-0,5ov#GMIJM#101:1363#G:D#656)</t>
  </si>
  <si>
    <t>86f8249c-346a-400d-a6da-5a111719b40e</t>
  </si>
  <si>
    <t>(25A-001-09#NZK5.EG.-0,5ov#GMIJM#101:1363#G:D#113)</t>
  </si>
  <si>
    <t>5875903e-e38f-4fab-acf0-57c5da95954f</t>
  </si>
  <si>
    <t>(25A-001-09#NZK5.EG.-0,5ov#GMIJM#101:1363#G:D#303)</t>
  </si>
  <si>
    <t>a7afae67-e228-4814-ba9e-f267159445a8</t>
  </si>
  <si>
    <t>(25A-001-09#NZK5.EG.-0,5ov#GMIJM#101:1363#G:D#642)</t>
  </si>
  <si>
    <t>2303468a-1cf1-4607-95e1-dd41c5e04b4e</t>
  </si>
  <si>
    <t>(25A-001-09#NZK5.EG.-0,5ov#GMIJM#101:1363#G:D#310)</t>
  </si>
  <si>
    <t>b15e24c2-521d-41d7-ad01-2d804db5a07e</t>
  </si>
  <si>
    <t>(25A-001-09#NZK5.EG.-0,5ov#GMIJM#101:1363#G:D#649)</t>
  </si>
  <si>
    <t>a0a6cfd0-c9f6-4475-9069-db2d5e04fa95</t>
  </si>
  <si>
    <t>Meetsysteem: hygrometer</t>
  </si>
  <si>
    <t>boven in het pomphuis</t>
  </si>
  <si>
    <t>(25A-001-09#NZK5.EG.-0,5ov#GMIJM#186:1363#S:D#748)</t>
  </si>
  <si>
    <t>4f617f10-95fc-4452-a7ea-3a829d903337</t>
  </si>
  <si>
    <t>(25A-001-09#NZK5.EG.-0,5ov#GMIJM#186:1363#S:D#907)</t>
  </si>
  <si>
    <t>cf015228-e4f6-430c-bdb5-c45f080220cd</t>
  </si>
  <si>
    <t>Meetsysteem: hygrostaat en temperatuurregelaar</t>
  </si>
  <si>
    <t>(25A-001-09#NZK5.EG.-0,5ov#GMIJM#374:1363#S:D#1388)</t>
  </si>
  <si>
    <t>aedf9dba-e9dc-4285-b7ad-958b838aae57</t>
  </si>
  <si>
    <t>(25A-001-09#NZK5.EG.-0,5ov#GMIJM#374:1363#S:D#1287)</t>
  </si>
  <si>
    <t>86e97cc6-23fe-4108-9e24-2d64d4ca1fe6</t>
  </si>
  <si>
    <t>(25A-001-09#NZK5.EG.-0,5ov#GMIJM#374:1363#S:D#1338)</t>
  </si>
  <si>
    <t>1d396b51-a535-48a2-a2e8-b369eb73af15</t>
  </si>
  <si>
    <t>(25A-001-09#NZK5.EG.-0,5ov#GMIJM#374:1363#S:D#1352)</t>
  </si>
  <si>
    <t>09364e1c-c4e4-4c0f-bd14-7a6868e45be4</t>
  </si>
  <si>
    <t>(25A-001-09#NZK5.EG.-0,5ov#GMIJM#374:1363#S:D#1304)</t>
  </si>
  <si>
    <t>680fce1d-a2c6-4257-bc27-c76541cddac2</t>
  </si>
  <si>
    <t>(25A-001-09#NZK5.EG.-0,5ov#GMIJM#374:1363#S:D#1321)</t>
  </si>
  <si>
    <t>6f59925d-0baa-4c4d-9ae2-5202687926cd</t>
  </si>
  <si>
    <t>(25A-001-09#NZK5.EG.-0,5ov#GMIJM#374:1363#S:D#1411)</t>
  </si>
  <si>
    <t>fa15d357-ec6e-4601-a537-3abadca84695</t>
  </si>
  <si>
    <t>(25A-001-09#NZK5.EG.-0,5ov#GMIJM#374:1363#S:D#1366)</t>
  </si>
  <si>
    <t>b2406c4d-c5c8-4f4b-9f1f-512efc8534af</t>
  </si>
  <si>
    <t>Meetsysteem: Lagertemperatuur meting PT100 2x</t>
  </si>
  <si>
    <t>(25A-001-09#NZK5.EG.-0,5ov#GMIJM#186:1363#S:D#440)</t>
  </si>
  <si>
    <t>4e5003b8-0e7a-4771-8f07-b19dbd5dfb57</t>
  </si>
  <si>
    <t>in het lagerhuis</t>
  </si>
  <si>
    <t>(25A-001-09#NZK5.EG.-0,5ov#GMIJM#186:1363#S:D#764)</t>
  </si>
  <si>
    <t>e0206712-7072-4a86-892e-1b435259a5fc</t>
  </si>
  <si>
    <t>(25A-001-09#NZK5.EG.-0,5ov#GMIJM#186:1363#S:D#624)</t>
  </si>
  <si>
    <t>a9875713-e1e4-4515-9dee-3de434b1a0f4</t>
  </si>
  <si>
    <t>(25A-001-09#NZK5.EG.-0,5ov#GMIJM#186:1363#S:D#278)</t>
  </si>
  <si>
    <t>c0e418d6-8f9f-4a4f-a926-ad821b7d0d45</t>
  </si>
  <si>
    <t>(25A-001-09#NZK5.EG.-0,5ov#GMIJM#186:1363#S:D#923)</t>
  </si>
  <si>
    <t>b1332ad3-c177-4906-b91b-b9d9a6fdf6d9</t>
  </si>
  <si>
    <t>(25A-001-09#NZK5.EG.-0,5ov#GMIJM#186:1363#S:D#88)</t>
  </si>
  <si>
    <t>bf511234-e96f-4219-8205-4b71d27f9a81</t>
  </si>
  <si>
    <t>Meetsysteem: luchtregelblok 4 stuks inclusief elektrische klep voor automatisch doorblazen meetleidingen.</t>
  </si>
  <si>
    <t>(25A-001-09#NZK5.EG.-0,5ov#GMIJM#374:1363#S:D#1368)</t>
  </si>
  <si>
    <t>4dad91d1-97f5-4f0f-bd28-b82e384b5588</t>
  </si>
  <si>
    <t>(25A-001-09#NZK5.EG.-0,5ov#GMIJM#374:1363#S:D#1354)</t>
  </si>
  <si>
    <t>2a6e0bdd-a921-4417-9c17-f271c47b59c7</t>
  </si>
  <si>
    <t>(25A-001-09#NZK5.EG.-0,5ov#GMIJM#374:1363#S:D#1340)</t>
  </si>
  <si>
    <t>4fec9cba-d948-4b77-98ea-897fe174074c</t>
  </si>
  <si>
    <t>(25A-001-09#NZK5.EG.-0,5ov#GMIJM#374:1363#S:D#1323)</t>
  </si>
  <si>
    <t>c1a8c3a1-0fb1-434b-95ab-0d502ce7386a</t>
  </si>
  <si>
    <t>(25A-001-09#NZK5.EG.-0,5ov#GMIJM#374:1363#S:D#1306)</t>
  </si>
  <si>
    <t>73073bf3-95ce-4960-be3b-971f2c600871</t>
  </si>
  <si>
    <t>(25A-001-09#NZK5.EG.-0,5ov#GMIJM#374:1363#S:D#1289)</t>
  </si>
  <si>
    <t>88fef72c-b1a3-4611-b601-51a1e5353fb8</t>
  </si>
  <si>
    <t>Meetsysteem: luchtregelblok inclusief elektrische klep voor automatisch doorblazen meetleidingen.</t>
  </si>
  <si>
    <t>(25A-001-09#NZK5.EG.-0,5ov#GMIJM#374:1363#S:D#1413)</t>
  </si>
  <si>
    <t>f75b68c7-fa9c-4350-a900-647552da162b</t>
  </si>
  <si>
    <t>(25A-001-09#NZK5.EG.-0,5ov#GMIJM#374:1363#S:D#1390)</t>
  </si>
  <si>
    <t>3212b883-5764-4715-ae44-76781020d76a</t>
  </si>
  <si>
    <t>Meetsysteem: luchttemeratuur opnemer inblaaslucht hoort bij deel 1 van luchtkoeling omvormer van links naar rechts gezien</t>
  </si>
  <si>
    <t>97GM4805 opnemer hoort bij deel 1 van luchtkoeling omvormer van links naar rechts gezien 19+2N9008-01R544</t>
  </si>
  <si>
    <t>(25A-001-09#NZK5.EG.-0,5ov#GMIJM#337:1363#S:D#584)</t>
  </si>
  <si>
    <t>13167b95-f9d0-4d50-8c37-c0e66468332b</t>
  </si>
  <si>
    <t>Meetsysteem: luchttemeratuur opnemer uitblaaslucht hoort bij deel 1 van luchtkoeling omvormer van links naar rechts gezien</t>
  </si>
  <si>
    <t>19+2N9008-01B546 en kabel 97GM4503</t>
  </si>
  <si>
    <t>(25A-001-09#NZK5.EG.-0,5ov#GMIJM#337:1363#G:D#585)</t>
  </si>
  <si>
    <t>23947567-05c7-4757-bdd9-d82d2d8d6f84</t>
  </si>
  <si>
    <t>Meetsysteem: luchttemeratuur opnemer.</t>
  </si>
  <si>
    <t>97GM…. opnemer hoort bij deel 1 van luchtkoeling omvormer van links naar rechts gezien 19+2N9008-…..</t>
  </si>
  <si>
    <t>(25A-001-09#NZK5.EG.-0,5ov#GMIJM#337:1363#S:D#408)</t>
  </si>
  <si>
    <t>85182edc-5ff8-40c5-be73-63f9d87772ef</t>
  </si>
  <si>
    <t>97GM….. opnemer hoort bij deel 1 van luchtkoeling omvormer van links naar rechts gezien 19+2N9008-……..</t>
  </si>
  <si>
    <t>(25A-001-09#NZK5.EG.-0,5ov#GMIJM#337:1363#S:D#239)</t>
  </si>
  <si>
    <t>d42ea15d-0742-4667-9c1a-6bd8eb61a4ef</t>
  </si>
  <si>
    <t>(25A-001-09#NZK5.EG.-0,5ov#GMIJM#103:1363#S:D#208)</t>
  </si>
  <si>
    <t>8356c325-9c96-4dbe-a247-8f9a1792d7cb</t>
  </si>
  <si>
    <t>(25A-001-09#NZK5.EG.-0,5ov#GMIJM#337:1363#G:D#251)</t>
  </si>
  <si>
    <t>7660d645-1766-4ffd-a3fc-2d9243b8c835</t>
  </si>
  <si>
    <t>Meetsysteem: luchttemeratuur opnemer. (n=2)</t>
  </si>
  <si>
    <t>(25A-001-09#NZK5.EG.-0,5ov#GMIJM#337:1363#S:D#56)</t>
  </si>
  <si>
    <t>e09dc9c3-c3f7-471f-8b62-20ab6c317d47</t>
  </si>
  <si>
    <t>(25A-001-09#NZK5.EG.-0,5ov#GMIJM#337:1363#G:D#593)</t>
  </si>
  <si>
    <t>3c31aa8d-2143-45c1-b294-2de6b70714b0</t>
  </si>
  <si>
    <t>19+2N9008-……….. en kabel 97GM……..</t>
  </si>
  <si>
    <t>(25A-001-09#NZK5.EG.-0,5ov#GMIJM#337:1363#G:D#62)</t>
  </si>
  <si>
    <t>6f8782fb-687a-4a75-9d50-0b3fa4578c2b</t>
  </si>
  <si>
    <t>97GM4800 opnemer hoort bij deel 2 van luchtkoeling omvormer van links naar rechts gezien19+2N9008-………</t>
  </si>
  <si>
    <t>(25A-001-09#NZK5.EG.-0,5ov#GMIJM#337:1363#G:D#414)</t>
  </si>
  <si>
    <t>94abdeb7-a25a-481f-a14e-f9f15129b508</t>
  </si>
  <si>
    <t>(25A-001-09#NZK5.EG.-0,5ov#GMIJM#337:1363#G:D#245)</t>
  </si>
  <si>
    <t>082e4f09-63c1-4c9c-b3e3-576b50c2251a</t>
  </si>
  <si>
    <t>Meetsysteem: luchttemeratuur opnemer. 2x in en uitblaaslucht</t>
  </si>
  <si>
    <t>19+2N9008-06</t>
  </si>
  <si>
    <t>(25A-001-09#NZK5.EG.-0,5ov#GMIJM#337:1363#G:D#600)</t>
  </si>
  <si>
    <t>7595a2ce-8cef-471b-9031-31fce0ec6008</t>
  </si>
  <si>
    <t>Meetsysteem: Luchttemperatuur koellucht elektromotor PT100 2x</t>
  </si>
  <si>
    <t>in en uitgaande lucht</t>
  </si>
  <si>
    <t>(25A-001-09#NZK5.EG.-0,5ov#GMIJM#186:1363#S:D#921)</t>
  </si>
  <si>
    <t>c377b0cc-c455-44fc-a88c-2a500e2909f5</t>
  </si>
  <si>
    <t>(25A-001-09#NZK5.EG.-0,5ov#GMIJM#186:1363#S:D#762)</t>
  </si>
  <si>
    <t>9a6b830f-8cf1-4218-8570-0617170577f8</t>
  </si>
  <si>
    <t>(25A-001-09#NZK5.EG.-0,5ov#GMIJM#186:1363#G:D#622)</t>
  </si>
  <si>
    <t>fa901b33-9006-4c5b-9f87-813423498f2e</t>
  </si>
  <si>
    <t>(25A-001-09#NZK5.EG.-0,5ov#GMIJM#186:1363#S:D#86)</t>
  </si>
  <si>
    <t>f429f189-4c67-4709-b8f1-ffb82e3d04de</t>
  </si>
  <si>
    <t>(25A-001-09#NZK5.EG.-0,5ov#GMIJM#186:1363#S:D#276)</t>
  </si>
  <si>
    <t>b1fcaa1f-7fae-45d8-8116-a21ef818ddb6</t>
  </si>
  <si>
    <t>(25A-001-09#NZK5.EG.-0,5ov#GMIJM#186:1363#S:D#438)</t>
  </si>
  <si>
    <t>bb8fd30c-bb8f-4c73-a062-a112d41fce48</t>
  </si>
  <si>
    <t>Meetsysteem: manometer oliedruk</t>
  </si>
  <si>
    <t>(25A-001-09#NZK5.EG.-0,5ov#GMIJM#186:1363#S:D#781)</t>
  </si>
  <si>
    <t>51a7fb4b-7a41-43d2-b7b2-84da91b8971c</t>
  </si>
  <si>
    <t>(25A-001-09#NZK5.EG.-0,5ov#GMIJM#186:1363#S:D#946)</t>
  </si>
  <si>
    <t>5f99c14c-8ca4-400a-9108-3c6149729f63</t>
  </si>
  <si>
    <t>Meetsysteem: Meetomvormer</t>
  </si>
  <si>
    <t>(25A-001-09#NZK5.EG.-0,5ov#GMIJM#101:1363#G:D#694)</t>
  </si>
  <si>
    <t>e40ff1d8-ec13-4081-9109-8d775fbdf39c</t>
  </si>
  <si>
    <t>(25A-001-09#NZK5.EG.-0,5ov#GMIJM#101:1363#G:D#348)</t>
  </si>
  <si>
    <t>2ca99cad-74b1-4431-8756-1b809bcbccfd</t>
  </si>
  <si>
    <t>(25A-001-09#NZK5.EG.-0,5ov#GMIJM#101:1363#S:D#847)</t>
  </si>
  <si>
    <t>9a3bf4c0-8a16-4bf5-89ae-23d1f09f88e5</t>
  </si>
  <si>
    <t>(25A-001-09#NZK5.EG.-0,5ov#GMIJM#101:1363#G:D#510)</t>
  </si>
  <si>
    <t>8f54d0c7-40b6-44b1-8c0a-1daee40a3142</t>
  </si>
  <si>
    <t>(25A-001-09#NZK5.EG.-0,5ov#GMIJM#101:1363#S:D#1009)</t>
  </si>
  <si>
    <t>4351076a-2aa5-418e-8ee7-6af90e915c54</t>
  </si>
  <si>
    <t>(25A-001-09#NZK5.EG.-0,5ov#GMIJM#101:1363#G:D#158)</t>
  </si>
  <si>
    <t>2c804d89-49f5-4a5a-af81-91ed2918852d</t>
  </si>
  <si>
    <t>Meetsysteem: Meetsysteem, Cilinder 1 (n=4)</t>
  </si>
  <si>
    <t>(25A-001-09#NZK5.EG.-0,5ov#GMIJM#101:1363#S:D#802)</t>
  </si>
  <si>
    <t>21d690f7-f5b4-4623-8721-07cfb2cfdb6d</t>
  </si>
  <si>
    <t>Meetsysteem: Meetsysteem, Cilinder 1</t>
  </si>
  <si>
    <t>(25A-001-09#NZK5.EG.-0,5ov#GMIJM#101:1363#S:D#967)</t>
  </si>
  <si>
    <t>ee478779-13f0-4c62-90ca-acc4ed4f0403</t>
  </si>
  <si>
    <t>Meetsysteem: Meetsysteem, Cilinder 2</t>
  </si>
  <si>
    <t>(25A-001-09#NZK5.EG.-0,5ov#GMIJM#101:1363#S:D#807)</t>
  </si>
  <si>
    <t>8971dbad-8d0b-4c94-8ecd-906493b4043c</t>
  </si>
  <si>
    <t>(25A-001-09#NZK5.EG.-0,5ov#GMIJM#101:1363#S:D#972)</t>
  </si>
  <si>
    <t>5a1dfae7-069f-4da8-aa25-03151329027e</t>
  </si>
  <si>
    <t>Meetsysteem: Meetsysteem, Cilinder 3</t>
  </si>
  <si>
    <t>(25A-001-09#NZK5.EG.-0,5ov#GMIJM#101:1363#S:D#812)</t>
  </si>
  <si>
    <t>d2cb518b-6fd0-4619-a1f5-46f34e5d0f74</t>
  </si>
  <si>
    <t>(25A-001-09#NZK5.EG.-0,5ov#GMIJM#101:1363#S:D#977)</t>
  </si>
  <si>
    <t>7ea4ade8-23fc-4ed2-99f5-f0fadb4ba5e3</t>
  </si>
  <si>
    <t>Meetsysteem: Meetsysteem, Cilinder 4</t>
  </si>
  <si>
    <t>(25A-001-09#NZK5.EG.-0,5ov#GMIJM#101:1363#S:D#982)</t>
  </si>
  <si>
    <t>bb7295e6-d355-4a2f-a9f7-2259a86b3714</t>
  </si>
  <si>
    <t>(25A-001-09#NZK5.EG.-0,5ov#GMIJM#101:1363#S:D#817)</t>
  </si>
  <si>
    <t>3c34d83d-9580-4124-acce-e8fa85cb1ce5</t>
  </si>
  <si>
    <t>Meetsysteem: motortemperatuur meting, PT100 elementen 6x</t>
  </si>
  <si>
    <t>alarm en trip worden verwerkt door de omvormer en de PLC. Per fase 2 PT100 waarvan 1 reserve. Deze is uitbedraad tot in RKB kast.</t>
  </si>
  <si>
    <t>(25A-001-09#NZK5.EG.-0,5ov#GMIJM#186:1363#S:D#766)</t>
  </si>
  <si>
    <t>55c470ca-bb04-4908-8bc9-1014afea4822</t>
  </si>
  <si>
    <t>(25A-001-09#NZK5.EG.-0,5ov#GMIJM#186:1363#S:D#90)</t>
  </si>
  <si>
    <t>99f45a67-b7bd-4e3c-b05b-2bdb4c90aacc</t>
  </si>
  <si>
    <t>(25A-001-09#NZK5.EG.-0,5ov#GMIJM#186:1363#S:D#925)</t>
  </si>
  <si>
    <t>60a45fb6-4394-464c-b0ac-e9ff52c709d9</t>
  </si>
  <si>
    <t>(25A-001-09#NZK5.EG.-0,5ov#GMIJM#186:1363#S:D#280)</t>
  </si>
  <si>
    <t>7e9c5875-2176-4cb9-8ee8-c63ba3275d99</t>
  </si>
  <si>
    <t>(25A-001-09#NZK5.EG.-0,5ov#GMIJM#186:1363#S:D#442)</t>
  </si>
  <si>
    <t>729cfec8-e133-4b04-a892-880f09071488</t>
  </si>
  <si>
    <t>(25A-001-09#NZK5.EG.-0,5ov#GMIJM#186:1363#S:D#626)</t>
  </si>
  <si>
    <t>5076dd4b-4c9b-4401-bb25-255a9fc3f1b5</t>
  </si>
  <si>
    <t>Meetsysteem: niveau meting olie</t>
  </si>
  <si>
    <t>Bij laag oliepijl stopt de pomp.</t>
  </si>
  <si>
    <t>(25A-001-09#NZK5.EG.-0,5ov#GMIJM#186:1363#S:D#916)</t>
  </si>
  <si>
    <t>b898aa78-73ff-4d32-8984-242e5b9c27ba</t>
  </si>
  <si>
    <t>(25A-001-09#NZK5.EG.-0,5ov#GMIJM#186:1363#S:D#757)</t>
  </si>
  <si>
    <t>2e55eaf7-d77a-4891-8c15-8309b6c5a82d</t>
  </si>
  <si>
    <t>Meetsysteem: Niveau meting olietank (hoog / laag)</t>
  </si>
  <si>
    <t>Fotonummer: H9
Locatie:</t>
  </si>
  <si>
    <t>(25A-001-09#NZK5.EG.-0,5ov#GMIJM#101:1363#G:D#690)</t>
  </si>
  <si>
    <t>c3477188-3d85-4bb7-b997-39eb0c63821e</t>
  </si>
  <si>
    <t>Meetsysteem: Niveau meting olietank (hoog / laag),</t>
  </si>
  <si>
    <t>Fotonummer: H9
Locatie: perschuif maalgang1</t>
  </si>
  <si>
    <t>(25A-001-09#NZK5.EG.-0,5ov#GMIJM#101:1363#G:D#154)</t>
  </si>
  <si>
    <t>3c8b36f9-38bd-4e1a-8b70-86fc8697e1bd</t>
  </si>
  <si>
    <t>(25A-001-09#NZK5.EG.-0,5ov#GMIJM#101:1363#S:D#1006)</t>
  </si>
  <si>
    <t>ce2ac8d9-479f-405a-bafe-6a1148c7316e</t>
  </si>
  <si>
    <t>(25A-001-09#NZK5.EG.-0,5ov#GMIJM#101:1363#G:D#506)</t>
  </si>
  <si>
    <t>ee48b86f-c653-4716-b140-901e62162b3f</t>
  </si>
  <si>
    <t>(25A-001-09#NZK5.EG.-0,5ov#GMIJM#101:1363#G:D#344)</t>
  </si>
  <si>
    <t>91e75860-a2ef-4541-880a-88834848e808</t>
  </si>
  <si>
    <t>(25A-001-09#NZK5.EG.-0,5ov#GMIJM#101:1363#S:D#843)</t>
  </si>
  <si>
    <t>a38d345a-d822-42ba-b690-fb9362766b6a</t>
  </si>
  <si>
    <t>Meetsysteem: opnemer luchttemperatuurvoeler</t>
  </si>
  <si>
    <t>(25A-001-09#NZK5.EG.-0,5ov#GMIJM#337:1363#G:D#597)</t>
  </si>
  <si>
    <t>b871e1fb-8681-4f3d-b1b1-21de4043d957</t>
  </si>
  <si>
    <t>Meetsysteem: paneel vermogensmeting 2 stuks</t>
  </si>
  <si>
    <t>(25A-001-09#NZK5.EG.-0,5ov#GMIJM#112:1363#S:D#1132)</t>
  </si>
  <si>
    <t>096088df-4a3b-4474-9aec-2e907539385c</t>
  </si>
  <si>
    <t>Meetsysteem: PT100 (1 stuk) lager 1, temperatuurmeter lager</t>
  </si>
  <si>
    <t>kabel nummer 97GM2810      19+2N8001-14R500</t>
  </si>
  <si>
    <t>(25A-001-09#NZK5.EG.-0,5ov#GMIJM#103:1363#S:D#568)</t>
  </si>
  <si>
    <t>7b548d31-29a5-459a-ab48-9cdefb9ef801</t>
  </si>
  <si>
    <t>Meetsysteem: PT100 (1 stuk) lager 3, temperatuurmeter lager</t>
  </si>
  <si>
    <t>kabel nummer 97GN2807. elk lager wordt temperatuur gemeten. Opnemer 19+2N8001-14R490</t>
  </si>
  <si>
    <t>Fotonummer: OMV8, 6
Locatie:</t>
  </si>
  <si>
    <t>(25A-001-09#NZK5.EG.-0,5ov#GMIJM#103:1363#S:D#195)</t>
  </si>
  <si>
    <t>26e3a0df-8a59-46a8-b886-a87f7a682ab4</t>
  </si>
  <si>
    <t>kabel nummer 97GM3809 en 19+2N8001-24R456</t>
  </si>
  <si>
    <t>(25A-001-09#NZK5.EG.-0,5ov#GMIJM#103:1363#S:D#547)</t>
  </si>
  <si>
    <t>cb3b6918-55cc-40e9-b3b9-82228540c816</t>
  </si>
  <si>
    <t>(25A-001-09#NZK5.EG.-0,5ov#GMIJM#103:1363#S:D#223)</t>
  </si>
  <si>
    <t>5aee0e1d-90aa-4797-a1be-18ea82666332</t>
  </si>
  <si>
    <t>kabel nummer 97GM1809 en 19+2N8001-14R456</t>
  </si>
  <si>
    <t>(25A-001-09#NZK5.EG.-0,5ov#GMIJM#103:1363#S:D#41)</t>
  </si>
  <si>
    <t>11a93500-f447-45ee-bf26-ab6b71dd3d5a</t>
  </si>
  <si>
    <t>(25A-001-09#NZK5.EG.-0,5ov#GMIJM#103:1363#S:D#385)</t>
  </si>
  <si>
    <t>bae129f6-1c32-49e1-92f1-2b97e6e88bbd</t>
  </si>
  <si>
    <t>Meetsysteem: PT100 element tbv lagertemperatuur lager 1</t>
  </si>
  <si>
    <t>kabel nummer 97GM 1807 en 19+24N8001-14R450 opmerking label op locatie is (97GM1107 gezien de overige labels vermoeden wij dat het nummer op tekening de juiste is)</t>
  </si>
  <si>
    <t>(25A-001-09#NZK5.EG.-0,5ov#GMIJM#103:1363#S:D#35)</t>
  </si>
  <si>
    <t>aebcbbbc-34a3-4600-b29f-8421359ab02a</t>
  </si>
  <si>
    <t>kabel nummer 97GM2808 het nummer van de temperatuurmeter is 19+2N8001-14R493</t>
  </si>
  <si>
    <t>(25A-001-09#NZK5.EG.-0,5ov#GMIJM#103:1363#S:D#217)</t>
  </si>
  <si>
    <t>0ec98992-9d0d-472b-82eb-ada80bdd6aff</t>
  </si>
  <si>
    <t>kabel nummer 97GM 3807 en 19+24N8001-24R450</t>
  </si>
  <si>
    <t>(25A-001-09#NZK5.EG.-0,5ov#GMIJM#103:1363#G:D#562)</t>
  </si>
  <si>
    <t>a8b10bb3-01eb-441c-ae7a-bfeb8f1a87ff</t>
  </si>
  <si>
    <t>(25A-001-09#NZK5.EG.-0,5ov#GMIJM#103:1363#G:D#400)</t>
  </si>
  <si>
    <t>8636d6c9-4952-41b8-8339-04fbdd3f5294</t>
  </si>
  <si>
    <t>Meetsysteem: PT100 element tbv lagertemperatuur lager 2</t>
  </si>
  <si>
    <t>kabel nummer 97GM1808 en 19+2N8001-14 R453</t>
  </si>
  <si>
    <t>(25A-001-09#NZK5.EG.-0,5ov#GMIJM#103:1363#S:D#37)</t>
  </si>
  <si>
    <t>080f4cf1-62fc-4dc5-8a8b-7926cd2a23e2</t>
  </si>
  <si>
    <t>kabel nummer 97GM3808 en 19+2N8001-24 R453</t>
  </si>
  <si>
    <t>(25A-001-09#NZK5.EG.-0,5ov#GMIJM#103:1363#S:D#564)</t>
  </si>
  <si>
    <t>99e9a0d5-57c8-4c90-a9ad-9d44abcbbc1d</t>
  </si>
  <si>
    <t>kabel nummer 97GM2809 het nummer van de temperatuurmeter is   19+2N8001-14R496</t>
  </si>
  <si>
    <t>(25A-001-09#NZK5.EG.-0,5ov#GMIJM#103:1363#S:D#219)</t>
  </si>
  <si>
    <t>d7c2e692-860f-432e-a7c4-9edf2d3324d0</t>
  </si>
  <si>
    <t>(25A-001-09#NZK5.EG.-0,5ov#GMIJM#103:1363#S:D#402)</t>
  </si>
  <si>
    <t>db186a8d-dbf9-425c-b5bc-f3130432b4dc</t>
  </si>
  <si>
    <t>Meetsysteem: rotatieopnemer</t>
  </si>
  <si>
    <t>kabel nummer 97GM2806 en 97GM2552 opnemer nr 19+2N8001-14B504</t>
  </si>
  <si>
    <t>Fotonummer: OMV7 , 8 , 1
Locatie:</t>
  </si>
  <si>
    <t>(25A-001-09#NZK5.EG.-0,5ov#GMIJM#103:1363#S:D#209)</t>
  </si>
  <si>
    <t>190f121c-f9cd-481f-9ba8-d981bac05b4b</t>
  </si>
  <si>
    <t>Meetsysteem: rotatieopnemer (n=2)</t>
  </si>
  <si>
    <t>(25A-001-09#NZK5.EG.-0,5ov#GMIJM#337:1363#S:D#57)</t>
  </si>
  <si>
    <t>690ee32a-c29e-4447-9a7c-15a338a91450</t>
  </si>
  <si>
    <t>kabel nummer 97GM4806 en 97GM4552 opnemer nr 19+2N8001-24B504</t>
  </si>
  <si>
    <t>(25A-001-09#NZK5.EG.-0,5ov#GMIJM#337:1363#G:D#586)</t>
  </si>
  <si>
    <t>46ac81d8-0854-468e-b90f-67e641031a49</t>
  </si>
  <si>
    <t>19+2N9008-…..</t>
  </si>
  <si>
    <t>(25A-001-09#NZK5.EG.-0,5ov#GMIJM#337:1363#G:D#246)</t>
  </si>
  <si>
    <t>7644f822-82c5-4cdd-ab71-66fa5d7c8d10</t>
  </si>
  <si>
    <t>(25A-001-09#NZK5.EG.-0,5ov#GMIJM#337:1363#G:D#594)</t>
  </si>
  <si>
    <t>cfc70a89-2c8b-4618-b4a2-afe5d57549cd</t>
  </si>
  <si>
    <t>(25A-001-09#NZK5.EG.-0,5ov#GMIJM#337:1363#G:D#252)</t>
  </si>
  <si>
    <t>54027006-5623-4287-896a-c36e63d89c45</t>
  </si>
  <si>
    <t>(25A-001-09#NZK5.EG.-0,5ov#GMIJM#337:1363#G:D#601)</t>
  </si>
  <si>
    <t>0067b926-7401-4ea6-a137-c53095129c8f</t>
  </si>
  <si>
    <t>(25A-001-09#NZK5.EG.-0,5ov#GMIJM#337:1363#S:D#240)</t>
  </si>
  <si>
    <t>197ab280-0307-4eda-82a6-516f92b32741</t>
  </si>
  <si>
    <t>(25A-001-09#NZK5.EG.-0,5ov#GMIJM#337:1363#S:D#409)</t>
  </si>
  <si>
    <t>9742f795-414a-4ef1-bb4a-088a8e354d7b</t>
  </si>
  <si>
    <t>(25A-001-09#NZK5.EG.-0,5ov#GMIJM#337:1363#G:D#415)</t>
  </si>
  <si>
    <t>e47240d2-aa3b-4ba0-9308-c097538f374d</t>
  </si>
  <si>
    <t>(25A-001-09#NZK5.EG.-0,5ov#GMIJM#337:1363#G:D#63)</t>
  </si>
  <si>
    <t>25edd341-908a-4b0c-b1a8-60cc4c2040a0</t>
  </si>
  <si>
    <t>Meetsysteem: rotor positie indicator</t>
  </si>
  <si>
    <t>(25A-001-09#NZK5.EG.-0,5ov#GMIJM#186:1363#S:D#627)</t>
  </si>
  <si>
    <t>28045ff1-6517-418d-bb99-b4c9ff08507d</t>
  </si>
  <si>
    <t>(25A-001-09#NZK5.EG.-0,5ov#GMIJM#186:1363#S:D#443)</t>
  </si>
  <si>
    <t>1539a535-1a0b-484f-9d93-05ab077e865e</t>
  </si>
  <si>
    <t>(25A-001-09#NZK5.EG.-0,5ov#GMIJM#186:1363#S:D#281)</t>
  </si>
  <si>
    <t>14117a4b-1f47-43d8-93b5-b5086ae9f6e5</t>
  </si>
  <si>
    <t>(25A-001-09#NZK5.EG.-0,5ov#GMIJM#186:1363#S:D#91)</t>
  </si>
  <si>
    <t>a1dfb8cb-367c-4261-aca3-3a7d17b76ba3</t>
  </si>
  <si>
    <t>Meetsysteem: Temperatuur omvormers 2x</t>
  </si>
  <si>
    <t>tbv luchttemperatuur elektromotor pomp</t>
  </si>
  <si>
    <t>(25A-001-09#NZK5.EG.-0,5ov#GMIJM#186:1363#S:D#904)</t>
  </si>
  <si>
    <t>f15b875e-3f84-4d07-bfbc-1ca756766629</t>
  </si>
  <si>
    <t>Meetsysteem: Temperatuur regelaar</t>
  </si>
  <si>
    <t>Fotonummer: H11
Locatie:</t>
  </si>
  <si>
    <t>(25A-001-09#NZK5.EG.-0,5ov#GMIJM#101:1363#G:D#693)</t>
  </si>
  <si>
    <t>8ed184c1-942f-4d9a-b9e0-2e273e89628a</t>
  </si>
  <si>
    <t>Fotonummer: H11
Locatie: perschuif maalgang1</t>
  </si>
  <si>
    <t>(25A-001-09#NZK5.EG.-0,5ov#GMIJM#101:1363#G:D#157)</t>
  </si>
  <si>
    <t>a5005f4a-a826-45a3-bc7e-6ad5379f0763</t>
  </si>
  <si>
    <t>(25A-001-09#NZK5.EG.-0,5ov#GMIJM#101:1363#G:D#509)</t>
  </si>
  <si>
    <t>3fc00e64-bdbf-4ec8-9b76-642a2a5c8ccd</t>
  </si>
  <si>
    <t>(25A-001-09#NZK5.EG.-0,5ov#GMIJM#101:1363#G:D#347)</t>
  </si>
  <si>
    <t>d4623976-77ea-4eba-8475-fe71b2589bae</t>
  </si>
  <si>
    <t>(25A-001-09#NZK5.EG.-0,5ov#GMIJM#101:1363#S:D#1010)</t>
  </si>
  <si>
    <t>d3edef19-5304-4254-9ce3-47c0e256e4ff</t>
  </si>
  <si>
    <t>(25A-001-09#NZK5.EG.-0,5ov#GMIJM#101:1363#S:D#846)</t>
  </si>
  <si>
    <t>0143696f-50e2-455e-b50e-f991496c99a9</t>
  </si>
  <si>
    <t>Meetsysteem: temperatuurregeling: temperatuurmeting in en uit, drukmeting (alarm, trip). Flowmeting, flowdetectie.</t>
  </si>
  <si>
    <t>(25A-001-09#NZK5.EG.-0,5ov#GMIJM#337:1363#S:D#898)</t>
  </si>
  <si>
    <t>789bb818-1f2b-4a1b-8ca4-bfe5ef8e3f08</t>
  </si>
  <si>
    <t>(25A-001-09#NZK5.EG.-0,5ov#GMIJM#337:1363#S:D#740)</t>
  </si>
  <si>
    <t>e3297da6-393d-4644-b838-edc00c4695d3</t>
  </si>
  <si>
    <t>Meetsysteem: Toegangsdetektie motorruimte (toegangsluik)</t>
  </si>
  <si>
    <t>(25A-001-09#NZK5.EG.-0,5ov#GMIJM#186:1363#G:D#83)</t>
  </si>
  <si>
    <t>73f36370-58ab-46c8-82a1-aacce6575ef6</t>
  </si>
  <si>
    <t>(25A-001-09#NZK5.EG.-0,5ov#GMIJM#186:1363#G:D#435)</t>
  </si>
  <si>
    <t>b4e2cd59-f066-40ed-88a1-9ec3e14d989a</t>
  </si>
  <si>
    <t>(25A-001-09#NZK5.EG.-0,5ov#GMIJM#186:1363#G:D#619)</t>
  </si>
  <si>
    <t>ddab2e73-976f-4441-9b71-9b14c8b062f9</t>
  </si>
  <si>
    <t>(25A-001-09#NZK5.EG.-0,5ov#GMIJM#186:1363#G:D#273)</t>
  </si>
  <si>
    <t>1a0b61ae-f6c4-49d8-8ee9-8eccc92476ad</t>
  </si>
  <si>
    <t>Meetsysteem: Toegansdetektie pomp (toegangsluik)</t>
  </si>
  <si>
    <t>(25A-001-09#NZK5.EG.-0,5ov#GMIJM#186:1363#G:D#274)</t>
  </si>
  <si>
    <t>16369f3f-5184-4369-bba8-06e4620221c1</t>
  </si>
  <si>
    <t>(25A-001-09#NZK5.EG.-0,5ov#GMIJM#186:1363#G:D#84)</t>
  </si>
  <si>
    <t>e678ba91-e786-468a-a532-f0689b479860</t>
  </si>
  <si>
    <t>(25A-001-09#NZK5.EG.-0,5ov#GMIJM#186:1363#G:D#436)</t>
  </si>
  <si>
    <t>d975ec6d-845d-4a36-b83a-57f650d55042</t>
  </si>
  <si>
    <t>(25A-001-09#NZK5.EG.-0,5ov#GMIJM#186:1363#G:D#620)</t>
  </si>
  <si>
    <t>b513f416-47ed-4ee6-8e4a-7377d4ea9435</t>
  </si>
  <si>
    <t>Meetsysteem: trillingsmeters 2x (versnellingsopnemers)</t>
  </si>
  <si>
    <t>Onzekerheid: De pomp schakelt bij overmatige trilling of bij  onbalans van de waaier niet af.
Oorzaak: 
- De installatie is overbrugt.
- defecte sensoren.
- geen of foutieve signalering.
Gevolgen: De hele pomp raakt in onbalans en zal onherstelbaar beschadigen. Ook de aanliggende constructie en fundatie zal schade oplopen. Pomp zal voor lange tijd uit bedrijf zijn.
Opmerking: Capaciteit op het netwerk verminderd, 5 pompen ipv 6.</t>
  </si>
  <si>
    <t>(25A-001-09#NZK5.EG.-0,5ov#GMIJM#186:1363#S:D#89)</t>
  </si>
  <si>
    <t>85a268ce-339b-4a26-b89b-3cf3f7352ff8</t>
  </si>
  <si>
    <t>(25A-001-09#NZK5.EG.-0,5ov#GMIJM#186:1363#S:D#625)</t>
  </si>
  <si>
    <t>734b2530-685f-4510-b655-47dde597399d</t>
  </si>
  <si>
    <t>voor- en achterlagerhuis</t>
  </si>
  <si>
    <t>(25A-001-09#NZK5.EG.-0,5ov#GMIJM#186:1363#S:D#924)</t>
  </si>
  <si>
    <t>e8e19d88-ff08-464f-acbf-3d33815413a0</t>
  </si>
  <si>
    <t>(25A-001-09#NZK5.EG.-0,5ov#GMIJM#186:1363#S:D#765)</t>
  </si>
  <si>
    <t>c1c24723-e3fe-4b67-9e69-9357b2a4a51b</t>
  </si>
  <si>
    <t>(25A-001-09#NZK5.EG.-0,5ov#GMIJM#186:1363#S:D#279)</t>
  </si>
  <si>
    <t>22d66af9-c2d9-45c7-b75c-cead649a4cb1</t>
  </si>
  <si>
    <t>(25A-001-09#NZK5.EG.-0,5ov#GMIJM#186:1363#S:D#441)</t>
  </si>
  <si>
    <t>007db36c-8d56-41b6-ba3d-e41e088c9d6f</t>
  </si>
  <si>
    <t>Meetsysteem: Vloeistofdetectoren 4x (vochtdetectie)</t>
  </si>
  <si>
    <t>(25A-001-09#NZK5.EG.-0,5ov#GMIJM#186:1363#G:D#621)</t>
  </si>
  <si>
    <t>2b01d1a1-1131-4268-95e5-45853699697c</t>
  </si>
  <si>
    <t>(25A-001-09#NZK5.EG.-0,5ov#GMIJM#186:1363#G:D#437)</t>
  </si>
  <si>
    <t>34ee4c0a-d714-4980-bb8a-574b454d4647</t>
  </si>
  <si>
    <t>(25A-001-09#NZK5.EG.-0,5ov#GMIJM#186:1363#S:D#275)</t>
  </si>
  <si>
    <t>8b00dc7f-4942-40ce-9752-a9c6002fb5a4</t>
  </si>
  <si>
    <t>(25A-001-09#NZK5.EG.-0,5ov#GMIJM#186:1363#S:D#85)</t>
  </si>
  <si>
    <t>bc1cb6d6-7a0c-437b-ad47-87ff9abac851</t>
  </si>
  <si>
    <t>Meetsysteem: Vlotterschakelaars meting oliepeil lagers 2x</t>
  </si>
  <si>
    <t>(25A-001-09#NZK5.EG.-0,5ov#GMIJM#186:1363#S:D#277)</t>
  </si>
  <si>
    <t>89a69c0d-7c23-4561-81c8-df37bbffa1cb</t>
  </si>
  <si>
    <t>(25A-001-09#NZK5.EG.-0,5ov#GMIJM#186:1363#S:D#439)</t>
  </si>
  <si>
    <t>1ab4d80a-2078-48eb-ab46-fea7f7090c2e</t>
  </si>
  <si>
    <t>(25A-001-09#NZK5.EG.-0,5ov#GMIJM#186:1363#S:D#87)</t>
  </si>
  <si>
    <t>48c7453a-d635-40c4-b7cc-26259f03d64c</t>
  </si>
  <si>
    <t>(25A-001-09#NZK5.EG.-0,5ov#GMIJM#186:1363#G:D#623)</t>
  </si>
  <si>
    <t>877bfc2f-2f75-4e16-ab06-efe89cc714fe</t>
  </si>
  <si>
    <t>Mobiele telefoons: mobiele telefoons</t>
  </si>
  <si>
    <t>(25A-001-09#NZK5.EG.-0,5ov#GMIJM#184:9999#G:ND#1276)</t>
  </si>
  <si>
    <t>7c032716-0a63-4e1e-b6a2-99bd8ca18b5c</t>
  </si>
  <si>
    <t>(25A-001-09#NZK5.EG.-0,5ov#GMIJM#112:1369#S:D#1175)</t>
  </si>
  <si>
    <t>99d6b388-90be-4a08-9527-7687b3439b59</t>
  </si>
  <si>
    <t>netwerkkast Gemaal/Sluisluis: Backbone gemaal/spuisluis en koppeling naar buiten</t>
  </si>
  <si>
    <t>(25A-001-09#NZK5.EG.-0,5ov#GMIJM#124:0#S:D#1185)</t>
  </si>
  <si>
    <t>306ec69c-b516-4da1-8e36-d276c38bb714</t>
  </si>
  <si>
    <t>Installatie is aangebracht door project Walradar. Patchkast ligt in de ring van het NNV netwerk.</t>
  </si>
  <si>
    <t>(25A-001-09#NZK5.EG.-0,5ov#GMIJM#124:9999#S:D#1220)</t>
  </si>
  <si>
    <t>01a42521-e515-4795-87b0-79d2e7403a48</t>
  </si>
  <si>
    <t>Noodstop : noodstop trafo 5</t>
  </si>
  <si>
    <t>schakelt gelijk de hoogspanning (SVS)</t>
  </si>
  <si>
    <t>(25A-001-09#NZK5.EG.-0,5ov#GMIJM#112:1377#S:D#1149)</t>
  </si>
  <si>
    <t>2240d02c-fca2-4178-a489-d7f21280c89a</t>
  </si>
  <si>
    <t>Noodstop : noodstopknop trafo 6</t>
  </si>
  <si>
    <t>(25A-001-09#NZK5.EG.-0,5ov#GMIJM#112:1377#S:D#1148)</t>
  </si>
  <si>
    <t>f9b86717-fdc4-4954-8cb0-b8ee4aee801d</t>
  </si>
  <si>
    <t>Noodstop: Noodstopknop</t>
  </si>
  <si>
    <t>De sleutel is ter vergrendeling van de noodstop. Andere sleutels zijn voor het losnemen van de stekkers op de bulbpomp. 19+2N8001-14S571a/b  97GM1554</t>
  </si>
  <si>
    <t>Fotonummer: OMV15 , 16
Locatie: omvormerruimte oud</t>
  </si>
  <si>
    <t>(25A-001-09#NZK5.EG.-0,5ov#GMIJM#103:1377#G:D#48)</t>
  </si>
  <si>
    <t>f3838eea-614d-43cb-9113-af1dd190795a</t>
  </si>
  <si>
    <t>De sleutel is ter vergrendeling van de noodstop. Andere sleutels zijn voor het losnemen van de stekkers op de bulbpomp. 19+2N8001-14S574a/b  97GM2554</t>
  </si>
  <si>
    <t>(25A-001-09#NZK5.EG.-0,5ov#GMIJM#103:1377#G:D#576)</t>
  </si>
  <si>
    <t>6d61c744-33bb-4f79-9622-efee929295c1</t>
  </si>
  <si>
    <t>(25A-001-09#NZK5.EG.-0,5ov#GMIJM#103:1377#G:D#231)</t>
  </si>
  <si>
    <t>24825300-86c6-4cd6-8a6a-e7534d92af0f</t>
  </si>
  <si>
    <t>De sleutel is ter vergrendeling van de noodstop. Andere sleutels zijn voor het losnemen van de stekkers op de bulbpomp. 19+2N8001-24S574a/b  97GM4553</t>
  </si>
  <si>
    <t>(25A-001-09#NZK5.EG.-0,5ov#GMIJM#103:1377#G:D#555)</t>
  </si>
  <si>
    <t>6958dcb3-d37c-4cda-bb63-45eda6ea7da8</t>
  </si>
  <si>
    <t>(25A-001-09#NZK5.EG.-0,5ov#GMIJM#103:1377#S:D#203)</t>
  </si>
  <si>
    <t>aa03c6e2-b2c7-4c35-9959-b30d4b6f8ab4</t>
  </si>
  <si>
    <t>(25A-001-09#NZK5.EG.-0,5ov#GMIJM#103:1377#S:D#393)</t>
  </si>
  <si>
    <t>bc268c27-a3a5-4398-b7f2-3921e6479566</t>
  </si>
  <si>
    <t>Noodstroominstallatie, roterend NSA (voor zowel GEMAAL als SPUISLUIS)</t>
  </si>
  <si>
    <t>a61de738-023e-4995-9fdc-360a75b1809a</t>
  </si>
  <si>
    <t>Noodstroominstallatie, statisch  (in oude hoogspanningsruimte) (1 tm 4 + gemaal + spuisluis)</t>
  </si>
  <si>
    <t>d92b656c-ae60-4f26-9747-d90528ae9a22</t>
  </si>
  <si>
    <t>9da32f3c-4751-464e-8d27-4e6f0643388d</t>
  </si>
  <si>
    <t>Noodstroominstallatie, statisch, Algemeen: UPS</t>
  </si>
  <si>
    <t>SAFT</t>
  </si>
  <si>
    <t>(25A-001-09#NZK5.EG.-0,5ov#GMIJM#374:1379#S:D#1394)</t>
  </si>
  <si>
    <t>b23b2420-e0c0-458e-a24f-d9def2d86171</t>
  </si>
  <si>
    <t>Fotonummer: 7005
Locatie:</t>
  </si>
  <si>
    <t>(25A-001-09#NZK5.EG.-0,5ov#GMIJM#374:1379#S:D#1294)</t>
  </si>
  <si>
    <t>c89aa22b-35a5-4184-8711-f94f0d750c28</t>
  </si>
  <si>
    <t>(25A-001-09#NZK5.EG.-0,5ov#GMIJM#374:1379#S:D#1344)</t>
  </si>
  <si>
    <t>1b3f0db2-393e-4f17-8601-42e911517aaf</t>
  </si>
  <si>
    <t>(25A-001-09#NZK5.EG.-0,5ov#GMIJM#374:1379#S:D#1327)</t>
  </si>
  <si>
    <t>bb454a70-0f7f-49d8-9a48-d0cb939e964c</t>
  </si>
  <si>
    <t>(25A-001-09#NZK5.EG.-0,5ov#GMIJM#374:1379#S:D#1417)</t>
  </si>
  <si>
    <t>d15b45bd-f5ec-4d07-9e40-d24719a62833</t>
  </si>
  <si>
    <t>(25A-001-09#NZK5.EG.-0,5ov#GMIJM#374:1379#S:D#1358)</t>
  </si>
  <si>
    <t>d08483f7-b368-4e1c-87a1-cb24fffbb18b</t>
  </si>
  <si>
    <t>Noodstroominstallatie, statisch, UPS, No-break installatie omvormerruimte pomp 5 en 6</t>
  </si>
  <si>
    <t>09fda5f9-9163-4a0c-a41b-cb38aeb88a55</t>
  </si>
  <si>
    <t>25A-001.13.6</t>
  </si>
  <si>
    <t>Noordelijk terrein (binnen omheining) - Trafo Ruimte</t>
  </si>
  <si>
    <t>d4e36953-c376-4d07-9201-f2c9cc432624</t>
  </si>
  <si>
    <t>Objectverlichting</t>
  </si>
  <si>
    <t>edcc3c2d-0940-48b0-85d8-4fcc33e640ea</t>
  </si>
  <si>
    <t>Objectverlichting, Algemeen: Verlichtingsinstallatie</t>
  </si>
  <si>
    <t>(25A-001-09#NZK5.EG.-0,5ov#GMIJM#173:1381#G:ND#1780)</t>
  </si>
  <si>
    <t>f5e43ce0-62f5-43b9-8a0d-5fba2d0a299c</t>
  </si>
  <si>
    <t>Oeverbescherming kanaalzijde (Gemaal + Spuisluis)</t>
  </si>
  <si>
    <t>1b943ec8-255f-4458-9118-4ff0349d1816</t>
  </si>
  <si>
    <t>Oeverbescherming Zeezijde (Gemaal + Spuisluis)</t>
  </si>
  <si>
    <t>0532170f-b3f5-4fcf-b330-1e85d7d21d0e</t>
  </si>
  <si>
    <t>Olie: Olie</t>
  </si>
  <si>
    <t>(25A-001-09#NZK5.EG.-0,5ov#GMIJM#186:9999#S:D#755)</t>
  </si>
  <si>
    <t>dee59af3-3159-4cdd-b853-daeea5397daf</t>
  </si>
  <si>
    <t>(25A-001-09#NZK5.EG.-0,5ov#GMIJM#186:9999#S:D#914)</t>
  </si>
  <si>
    <t>30568cc3-09c8-4249-afe5-cfc5e0c49f97</t>
  </si>
  <si>
    <t>Oliefilter: filter (filtratiepomp)</t>
  </si>
  <si>
    <t>(25A-001-09#NZK5.EG.-0,5ov#GMIJM#101:1977#S:D#491)</t>
  </si>
  <si>
    <t>36e80965-cb85-4907-a276-eafef7d05486</t>
  </si>
  <si>
    <t>(25A-001-09#NZK5.EG.-0,5ov#GMIJM#101:1977#S:D#991)</t>
  </si>
  <si>
    <t>f16b8ddd-be06-4790-b0bf-ceebdf086ee9</t>
  </si>
  <si>
    <t>(25A-001-09#NZK5.EG.-0,5ov#GMIJM#101:1977#S:D#828)</t>
  </si>
  <si>
    <t>eda59ccf-ee52-48ae-831f-4e74d8e79fc4</t>
  </si>
  <si>
    <t>(25A-001-09#NZK5.EG.-0,5ov#GMIJM#101:1977#S:D#675)</t>
  </si>
  <si>
    <t>92c11ed8-1e76-48c1-aff1-d6051fe5a3e5</t>
  </si>
  <si>
    <t>(25A-001-09#NZK5.EG.-0,5ov#GMIJM#101:1977#S:D#139)</t>
  </si>
  <si>
    <t>7e6f8530-ce16-4d98-8f23-e659dc6aad8d</t>
  </si>
  <si>
    <t>(25A-001-09#NZK5.EG.-0,5ov#GMIJM#101:1977#S:D#329)</t>
  </si>
  <si>
    <t>70d27ef4-7c6d-4e01-8a0d-22c669ff6d93</t>
  </si>
  <si>
    <t>Oliefilter: Oliefilter</t>
  </si>
  <si>
    <t>(25A-001-09#NZK5.EG.-0,5ov#GMIJM#186:1977#S:D#913)</t>
  </si>
  <si>
    <t>ce061bfb-8aaf-4599-9a37-89fcadddd532</t>
  </si>
  <si>
    <t>(25A-001-09#NZK5.EG.-0,5ov#GMIJM#186:1977#S:D#262)</t>
  </si>
  <si>
    <t>c0143d98-49da-453a-ab08-0921247ecbae</t>
  </si>
  <si>
    <t>(25A-001-09#NZK5.EG.-0,5ov#GMIJM#186:1977#S:D#425)</t>
  </si>
  <si>
    <t>1d3d16a1-efde-4766-a9c6-a1773c446a15</t>
  </si>
  <si>
    <t>(25A-001-09#NZK5.EG.-0,5ov#GMIJM#186:1977#S:D#754)</t>
  </si>
  <si>
    <t>dce1e515-fd4a-4bc9-8a34-3bf6f4e43055</t>
  </si>
  <si>
    <t>Oliefilter: oliescheider</t>
  </si>
  <si>
    <t>(25A-001-09#NZK5.EG.-0,5ov#GMIJM#374:1977#S:D#1310)</t>
  </si>
  <si>
    <t>b1ca0bf6-a91f-4a3f-81c3-60dba3fe9324</t>
  </si>
  <si>
    <t>(25A-001-09#NZK5.EG.-0,5ov#GMIJM#374:1977#S:D#1293)</t>
  </si>
  <si>
    <t>018443fa-22c5-4ced-913d-7e0f98864aac</t>
  </si>
  <si>
    <t>Oliefilter: retour oliefilter (met meting/melder)</t>
  </si>
  <si>
    <t>(25A-001-09#NZK5.EG.-0,5ov#GMIJM#101:1977#S:D#1008)</t>
  </si>
  <si>
    <t>aedafb67-2093-4b33-a8ca-b284d7e5e29b</t>
  </si>
  <si>
    <t>Fotonummer: H10
Locatie: perschuif maalgang1</t>
  </si>
  <si>
    <t>(25A-001-09#NZK5.EG.-0,5ov#GMIJM#101:1977#G:D#156)</t>
  </si>
  <si>
    <t>ed62447e-5bb7-4108-8d89-25cd52f29764</t>
  </si>
  <si>
    <t>Fotonummer: H10
Locatie:</t>
  </si>
  <si>
    <t>(25A-001-09#NZK5.EG.-0,5ov#GMIJM#101:1977#G:D#508)</t>
  </si>
  <si>
    <t>baa4887b-e4e5-47ac-95d5-fd53473b56ca</t>
  </si>
  <si>
    <t>(25A-001-09#NZK5.EG.-0,5ov#GMIJM#101:1977#G:D#692)</t>
  </si>
  <si>
    <t>0ea9c39a-c18f-49f6-8734-55dac0ebd73f</t>
  </si>
  <si>
    <t>(25A-001-09#NZK5.EG.-0,5ov#GMIJM#101:1977#S:D#845)</t>
  </si>
  <si>
    <t>4f497878-731c-4f70-b23d-0ecf9a0308a8</t>
  </si>
  <si>
    <t>(25A-001-09#NZK5.EG.-0,5ov#GMIJM#101:1977#G:D#346)</t>
  </si>
  <si>
    <t>e4654007-51a7-43c1-9be6-29307fc42a27</t>
  </si>
  <si>
    <t>Oliefilter: retourfilter</t>
  </si>
  <si>
    <t>(25A-001-09#NZK5.EG.-0,5ov#GMIJM#186:1977#S:D#788)</t>
  </si>
  <si>
    <t>5ef6ff4a-bf12-4673-b133-635fd8ed4ae6</t>
  </si>
  <si>
    <t>(25A-001-09#NZK5.EG.-0,5ov#GMIJM#186:1977#S:D#953)</t>
  </si>
  <si>
    <t>6caf5830-742e-4026-9903-130624775d9c</t>
  </si>
  <si>
    <t>Oliefiltrer: Oliefilter</t>
  </si>
  <si>
    <t>(25A-001-09#NZK5.EG.-0,5ov#GMIJM#186:1977#S:D#73)</t>
  </si>
  <si>
    <t>8a3e11d7-81c5-40ef-b0a2-2122acadaa0e</t>
  </si>
  <si>
    <t>Omheining Gemaal</t>
  </si>
  <si>
    <t>9d24e9c3-aaaf-4f3b-8ede-af51b86158ca</t>
  </si>
  <si>
    <t>d2a6a6c3-93f5-4807-948a-c7b004eba284</t>
  </si>
  <si>
    <t>Omvormer installatie (toeren regeling): Omvormer Dynamisch pomp 1 (geheel van motor en generator betreft omvormer installatie)</t>
  </si>
  <si>
    <t>(25A-001-09#NZK5.EG.-0,5ov#GMIJM#103:9999#S:D#31)</t>
  </si>
  <si>
    <t>b0de9987-a6ba-4e04-8b5c-2f2330aee8a9</t>
  </si>
  <si>
    <t>Omvormer installatie (toeren regeling): Omvormer Dynamisch pomp 2 (geheel van 2 motoren en generator betreft omvormer installatie)</t>
  </si>
  <si>
    <t>(25A-001-09#NZK5.EG.-0,5ov#GMIJM#103:9999#S:D#192)</t>
  </si>
  <si>
    <t>65b635f9-5f3d-42b7-bb8b-641398a08d83</t>
  </si>
  <si>
    <t>Omvormer installatie (toeren regeling): Omvormer Dynamisch pomp 3 (geheel van 1 motor en generator betreft omvormer installatie)</t>
  </si>
  <si>
    <t>(25A-001-09#NZK5.EG.-0,5ov#GMIJM#103:9999#S:D#382)</t>
  </si>
  <si>
    <t>b8717867-e2c5-4091-8fdb-a8286b22d00e</t>
  </si>
  <si>
    <t>Omvormer installatie (toeren regeling): Omvormer Dynamisch pomp 3 (geheel van 2 motoren en generator betreft omvormer installatie)</t>
  </si>
  <si>
    <t>(25A-001-09#NZK5.EG.-0,5ov#GMIJM#103:9999#S:D#544)</t>
  </si>
  <si>
    <t>62d98def-b8bd-42a5-97bc-e08ee57b302d</t>
  </si>
  <si>
    <t>ontluchter: Ontluchter olietank inclusief filter (nr 43 van legenda)</t>
  </si>
  <si>
    <t>(25A-001-09#NZK5.EG.-0,5ov#GMIJM#101:9999#S:D#1007)</t>
  </si>
  <si>
    <t>5b7c88a2-c0fc-428b-8c4e-4309c8cba458</t>
  </si>
  <si>
    <t>Ontluchter: Ontluchter olietank inclusief filter (nr 43 van legenda)</t>
  </si>
  <si>
    <t>Fotonummer: H5 ,H2
Locatie:</t>
  </si>
  <si>
    <t>(25A-001-09#NZK5.EG.-0,5ov#GMIJM#101:9999#G:D#345)</t>
  </si>
  <si>
    <t>b8793ee7-2059-49f3-959e-4fb3c312722d</t>
  </si>
  <si>
    <t>(25A-001-09#NZK5.EG.-0,5ov#GMIJM#101:9999#G:D#691)</t>
  </si>
  <si>
    <t>da191c53-d07f-40e4-b8f9-d88b7964e2d2</t>
  </si>
  <si>
    <t>Fotonummer: H5 ,H2
Locatie: perschuif maalgang1</t>
  </si>
  <si>
    <t>(25A-001-09#NZK5.EG.-0,5ov#GMIJM#101:9999#G:D#155)</t>
  </si>
  <si>
    <t>8a76a992-d037-436e-8d6d-5b66dbe35bec</t>
  </si>
  <si>
    <t>(25A-001-09#NZK5.EG.-0,5ov#GMIJM#101:9999#G:D#507)</t>
  </si>
  <si>
    <t>4e0e22b4-c3b5-426d-a20f-e3fdc242adff</t>
  </si>
  <si>
    <t>(25A-001-09#NZK5.EG.-0,5ov#GMIJM#101:9999#S:D#844)</t>
  </si>
  <si>
    <t>c71e2411-9dc5-4f04-a823-de6a7673cc95</t>
  </si>
  <si>
    <t>ontluchter: ontluchters 3x</t>
  </si>
  <si>
    <t>(25A-001-09#NZK5.EG.-0,5ov#GMIJM#337:9999#S:D#899)</t>
  </si>
  <si>
    <t>9620d94c-6230-42a9-9100-9c96b3b31923</t>
  </si>
  <si>
    <t>(25A-001-09#NZK5.EG.-0,5ov#GMIJM#337:9999#S:D#741)</t>
  </si>
  <si>
    <t>51635293-273e-4ec5-b8ff-b633924ccfbe</t>
  </si>
  <si>
    <t>Ontvangbed: Ontvangbed</t>
  </si>
  <si>
    <t>(25A-001-09#NZK5.EG.-0,5ov#GMIJM#117:1395#G:ND#873)</t>
  </si>
  <si>
    <t>44148d2d-fe5c-4774-8a63-5ef69efbe0ca</t>
  </si>
  <si>
    <t>Openbare verlichting (OV), Algemeen: OV</t>
  </si>
  <si>
    <t>(25A-001-09#NZK5.EG.-0,5ov#GMIJM#221:1400#G:ND#1281)</t>
  </si>
  <si>
    <t>55ee099d-12a6-4433-ba2c-e26e11a91cda</t>
  </si>
  <si>
    <t>Oplegbalk: Oplegbalk</t>
  </si>
  <si>
    <t>(25A-001-09#NZK5.EG.-0,5ov#GMIJM#181:1687#G:ND#1425)</t>
  </si>
  <si>
    <t>35480ea9-4ee9-4847-aaa2-b2305e8306cb</t>
  </si>
  <si>
    <t>Oplegging</t>
  </si>
  <si>
    <t>bcb5d291-f7a9-4916-962e-a63a11ae6579</t>
  </si>
  <si>
    <t>Oplegging, Algemeen: Opleggingen 3</t>
  </si>
  <si>
    <t>8887eafd-1e27-4df3-84c1-1d2bbf75a8a6</t>
  </si>
  <si>
    <t>8b21bbfb-3155-4a0c-a16d-b44cb52fd44d</t>
  </si>
  <si>
    <t>Opstal Algemeen: traforuimte Binnenplaats</t>
  </si>
  <si>
    <t>Locatie achter de corridor naar spuisluizen. T1,2 en 7 staan in de ruimte. Tbv bulbpompen 1 t/m 4 en gebouwinstallaties rail B</t>
  </si>
  <si>
    <t>(25A-001-09#NZK5.EG.-0,5ov#GMIJM#181:1417#G:ND#1773)</t>
  </si>
  <si>
    <t>41e26033-9ed6-49f1-8c72-fef7ec32e3bf</t>
  </si>
  <si>
    <t>Opvulling: kunststof bussen (scharnierpunt)</t>
  </si>
  <si>
    <t>(25A-001-09#NZK5.EG.-0,5ov#GMIJM#126:1615#S:D#1033)</t>
  </si>
  <si>
    <t>53f89037-2cd0-4192-827d-805e3b47729f</t>
  </si>
  <si>
    <t>(25A-001-09#NZK5.EG.-0,5ov#GMIJM#126:1615#S:D#870)</t>
  </si>
  <si>
    <t>4e245fd1-df1a-489b-a573-af9df561e1ad</t>
  </si>
  <si>
    <t>Overspanning: Stalen constructie bovenloopkraan</t>
  </si>
  <si>
    <t>de kraan zelf</t>
  </si>
  <si>
    <t>(25A-001-09#NZK5.EG.-0,5ov#GMIJM#146:1438#S:D#1468)</t>
  </si>
  <si>
    <t>5ec57acf-3715-462c-9be2-1649581c9f92</t>
  </si>
  <si>
    <t>paslezer: paslezers (centraal rijkswaterstaat systeem)</t>
  </si>
  <si>
    <t>(25A-001-09#NZK5.EG.-0,5ov#GMIJM#250:9999#S:D#1258)</t>
  </si>
  <si>
    <t>5e2dfc70-2a46-4960-b6c9-6e1546284d34</t>
  </si>
  <si>
    <t>passysteem: passysteem RWS (corporate)</t>
  </si>
  <si>
    <t>(25A-001-09#NZK5.EG.-0,5ov#GMIJM#209:9999#G:ND#1445)</t>
  </si>
  <si>
    <t>48a52a49-8ae1-4c20-8622-6967f525ec51</t>
  </si>
  <si>
    <t>Persinstallatie , algemeen: Hydraulische vijzel, 2 stuks</t>
  </si>
  <si>
    <t>locatie perskant pomphuis.</t>
  </si>
  <si>
    <t>(25A-001-09#NZK5.EG.-0,5ov#GMIJM#186:2110#S:D#790)</t>
  </si>
  <si>
    <t>a61e7b22-814d-4929-8862-cf15f97829d1</t>
  </si>
  <si>
    <t>(25A-001-09#NZK5.EG.-0,5ov#GMIJM#186:2110#S:D#955)</t>
  </si>
  <si>
    <t>3e77e0ce-c381-49ba-b000-29b6c278e417</t>
  </si>
  <si>
    <t>Personenzoekinstallatie (PZI), Persoonsalarminstallatie</t>
  </si>
  <si>
    <t>72861335-d65f-4875-8309-99ead6a76aa9</t>
  </si>
  <si>
    <t>pictogram: vluchtwegaanduiding (transparanten)</t>
  </si>
  <si>
    <t>(25A-001-09#NZK5.EG.-0,5ov#GMIJM#120:1429#G:ND#1246)</t>
  </si>
  <si>
    <t>34d80760-162f-4a5b-be70-2cd7efeec52c</t>
  </si>
  <si>
    <t>(25A-001-09#NZK5.EG.-0,5ov#GMIJM#120:1429#G:ND#1255)</t>
  </si>
  <si>
    <t>890c5fb7-3e0e-4a0d-8991-ed25226c57c8</t>
  </si>
  <si>
    <t>fea8bd37-2206-4f33-a1a4-46965909ac46</t>
  </si>
  <si>
    <t>be4029a8-d1e5-4d5e-a574-6824361b7ea6</t>
  </si>
  <si>
    <t>ec1088ce-dff2-4ac1-a29f-7aab7d7bfe81</t>
  </si>
  <si>
    <t>28150634-efea-43ec-bc5f-8374e5960fdf</t>
  </si>
  <si>
    <t>8ca7e4b2-e4ec-44ad-8ae1-601105f3fd2a</t>
  </si>
  <si>
    <t>faf4b3b6-b065-4cb4-aef9-47bfdfa7a910</t>
  </si>
  <si>
    <t>4e40eace-79c6-4b6e-a626-b6c0674a3beb</t>
  </si>
  <si>
    <t>b08f0201-d167-475f-b99c-2e4f205d292a</t>
  </si>
  <si>
    <t>fd364bae-314a-429c-aa86-24bfee2e1338</t>
  </si>
  <si>
    <t>8826fff3-2c42-4319-b8cb-e67e1285f46f</t>
  </si>
  <si>
    <t>5b616249-99d9-4483-a137-04e30a414744</t>
  </si>
  <si>
    <t>Pomp: Handoliepomp</t>
  </si>
  <si>
    <t>(25A-001-09#NZK5.EG.-0,5ov#GMIJM#186:1434#S:D#954)</t>
  </si>
  <si>
    <t>cb152f5c-c661-423c-8c88-52e4ade7813f</t>
  </si>
  <si>
    <t>(25A-001-09#NZK5.EG.-0,5ov#GMIJM#186:1434#S:D#789)</t>
  </si>
  <si>
    <t>140c1d2a-255e-4cc2-a150-c999473e1783</t>
  </si>
  <si>
    <t>pomp: koelwaterpomp 2x</t>
  </si>
  <si>
    <t>redundant</t>
  </si>
  <si>
    <t>(25A-001-09#NZK5.EG.-0,5ov#GMIJM#337:1434#S:D#738)</t>
  </si>
  <si>
    <t>17bbc766-4364-46ee-b8f5-46f139ea2206</t>
  </si>
  <si>
    <t>(25A-001-09#NZK5.EG.-0,5ov#GMIJM#337:1434#S:D#896)</t>
  </si>
  <si>
    <t>356e7194-d9e6-4b37-8d43-85c8f188052a</t>
  </si>
  <si>
    <t>Pomp: olieFilterpomp filtratiepomp met manometer</t>
  </si>
  <si>
    <t>Fotonummer: H8
Locatie:</t>
  </si>
  <si>
    <t>(25A-001-09#NZK5.EG.-0,5ov#GMIJM#101:1434#S:D#328)</t>
  </si>
  <si>
    <t>c06b9e31-3d67-4bcb-974b-0cc74f84d2b6</t>
  </si>
  <si>
    <t>Fotonummer: H8
Locatie: perschuif maalgang1</t>
  </si>
  <si>
    <t>(25A-001-09#NZK5.EG.-0,5ov#GMIJM#101:1434#S:D#138)</t>
  </si>
  <si>
    <t>4384e9db-89db-4c23-a5ad-323c78547a92</t>
  </si>
  <si>
    <t>(25A-001-09#NZK5.EG.-0,5ov#GMIJM#101:1434#S:D#674)</t>
  </si>
  <si>
    <t>4475a9f7-9d40-4038-aa89-8bb550ae7738</t>
  </si>
  <si>
    <t>(25A-001-09#NZK5.EG.-0,5ov#GMIJM#101:1434#S:D#490)</t>
  </si>
  <si>
    <t>d0956449-a753-43f9-a489-f0062b25d917</t>
  </si>
  <si>
    <t>(25A-001-09#NZK5.EG.-0,5ov#GMIJM#101:1434#S:D#827)</t>
  </si>
  <si>
    <t>a104dd6e-ca29-4fea-abb7-062086a7ab3c</t>
  </si>
  <si>
    <t>(25A-001-09#NZK5.EG.-0,5ov#GMIJM#101:1434#S:D#990)</t>
  </si>
  <si>
    <t>d11dcbf2-6c91-4d8f-8214-ee7284a5a257</t>
  </si>
  <si>
    <t>Pomp: perspomp inclusief elektromotor</t>
  </si>
  <si>
    <t>(25A-001-09#NZK5.EG.-0,5ov#GMIJM#186:1434#G:ND#1784)</t>
  </si>
  <si>
    <t>577a6dfc-83e7-4863-9c10-1f631a6c0ced</t>
  </si>
  <si>
    <t>Pomp: Pomp 1 hydrauliek</t>
  </si>
  <si>
    <t>hydroset cilinder 1 is schakelbaar naar cilinder 2. Is nooit getest.</t>
  </si>
  <si>
    <t>(25A-001-09#NZK5.EG.-0,5ov#GMIJM#101:1434#S:D#985)</t>
  </si>
  <si>
    <t>610cc9e6-111e-4454-8d03-b407567e2a83</t>
  </si>
  <si>
    <t>Pomp: Pomp 1 hydrauliek (n=4)</t>
  </si>
  <si>
    <t>hydroset cilinder 1 is schakelbaar naar cilinder 2. Is gestest maar werkt niet om reden dat de eindschakelaars van de cilinderbeweging zorgen dat de pompmotor niet gaat lopen. Geen handpomp aanwezig, handbediening niet mogelijk.</t>
  </si>
  <si>
    <t>(25A-001-09#NZK5.EG.-0,5ov#GMIJM#101:1434#S:D#130)</t>
  </si>
  <si>
    <t>eda53564-2dc4-4187-8534-d29358b29b5e</t>
  </si>
  <si>
    <t>hydroset cilinder 1 is schakelbaar naar cilinder 2.</t>
  </si>
  <si>
    <t>(25A-001-09#NZK5.EG.-0,5ov#GMIJM#101:1434#S:D#819)</t>
  </si>
  <si>
    <t>acdca71f-8159-402c-ae0c-ebe81fff7dc2</t>
  </si>
  <si>
    <t>(25A-001-09#NZK5.EG.-0,5ov#GMIJM#101:1434#S:D#666)</t>
  </si>
  <si>
    <t>f956df4f-cd76-449e-a79a-7029b6044d6f</t>
  </si>
  <si>
    <t>(25A-001-09#NZK5.EG.-0,5ov#GMIJM#101:1434#S:D#320)</t>
  </si>
  <si>
    <t>3c549388-293c-4775-b388-509ad088bb45</t>
  </si>
  <si>
    <t>(25A-001-09#NZK5.EG.-0,5ov#GMIJM#101:1434#S:D#482)</t>
  </si>
  <si>
    <t>6c4fc350-06b3-4b72-a49c-2ed44f866d23</t>
  </si>
  <si>
    <t>Pomp: Pomp 2 hydrauliek</t>
  </si>
  <si>
    <t>(25A-001-09#NZK5.EG.-0,5ov#GMIJM#101:1434#S:D#667)</t>
  </si>
  <si>
    <t>78f423a1-926d-40b9-ba44-0cd448824cdd</t>
  </si>
  <si>
    <t>(25A-001-09#NZK5.EG.-0,5ov#GMIJM#101:1434#S:D#986)</t>
  </si>
  <si>
    <t>3f24febd-b31a-45e7-85f9-6d966b051ba7</t>
  </si>
  <si>
    <t>(25A-001-09#NZK5.EG.-0,5ov#GMIJM#101:1434#S:D#820)</t>
  </si>
  <si>
    <t>58ff64f6-7e08-4148-b258-15a84629640c</t>
  </si>
  <si>
    <t>(25A-001-09#NZK5.EG.-0,5ov#GMIJM#101:1434#S:D#321)</t>
  </si>
  <si>
    <t>7b181ed7-8180-4b6c-9ea9-c37dab8b7d7d</t>
  </si>
  <si>
    <t>(25A-001-09#NZK5.EG.-0,5ov#GMIJM#101:1434#S:D#131)</t>
  </si>
  <si>
    <t>edeb1301-f9f8-49de-9ad2-a2dfce798cbc</t>
  </si>
  <si>
    <t>(25A-001-09#NZK5.EG.-0,5ov#GMIJM#101:1434#S:D#483)</t>
  </si>
  <si>
    <t>975cd6ea-ff92-4e6c-a382-fad62c5be16c</t>
  </si>
  <si>
    <t>Pomp: Pomp 3 hydrauliek</t>
  </si>
  <si>
    <t>(25A-001-09#NZK5.EG.-0,5ov#GMIJM#101:1434#S:D#821)</t>
  </si>
  <si>
    <t>186ce10d-b208-4c82-8f8d-6cedeb6a05b0</t>
  </si>
  <si>
    <t>(25A-001-09#NZK5.EG.-0,5ov#GMIJM#101:1434#S:D#987)</t>
  </si>
  <si>
    <t>39d83b28-f401-4ef9-b1b9-65b6d68d81d8</t>
  </si>
  <si>
    <t>(25A-001-09#NZK5.EG.-0,5ov#GMIJM#101:1434#S:D#484)</t>
  </si>
  <si>
    <t>c43a09ea-dece-4de8-a7bc-0b7f24d04ba5</t>
  </si>
  <si>
    <t>(25A-001-09#NZK5.EG.-0,5ov#GMIJM#101:1434#S:D#668)</t>
  </si>
  <si>
    <t>47b6c543-9514-4123-880f-67e3fa90000f</t>
  </si>
  <si>
    <t>(25A-001-09#NZK5.EG.-0,5ov#GMIJM#101:1434#S:D#322)</t>
  </si>
  <si>
    <t>51ffea93-dba1-45fb-b161-827559f39b29</t>
  </si>
  <si>
    <t>(25A-001-09#NZK5.EG.-0,5ov#GMIJM#101:1434#S:D#132)</t>
  </si>
  <si>
    <t>deb1d6bd-83ff-442e-8892-82672aad3433</t>
  </si>
  <si>
    <t>Pomp: Pomp 4 hydrauliek</t>
  </si>
  <si>
    <t>(25A-001-09#NZK5.EG.-0,5ov#GMIJM#101:1434#S:D#323)</t>
  </si>
  <si>
    <t>5c2cb665-7fc1-455b-bcea-2ebe5296601d</t>
  </si>
  <si>
    <t>(25A-001-09#NZK5.EG.-0,5ov#GMIJM#101:1434#S:D#133)</t>
  </si>
  <si>
    <t>d280d4cd-4bdd-4cc5-8110-5ad1e37f1901</t>
  </si>
  <si>
    <t>(25A-001-09#NZK5.EG.-0,5ov#GMIJM#101:1434#S:D#669)</t>
  </si>
  <si>
    <t>0ec2b223-22b1-4c7a-9cec-cb3e64daf535</t>
  </si>
  <si>
    <t>(25A-001-09#NZK5.EG.-0,5ov#GMIJM#101:1434#S:D#988)</t>
  </si>
  <si>
    <t>f0e489ef-042d-4a35-a484-d7269cce9d0e</t>
  </si>
  <si>
    <t>(25A-001-09#NZK5.EG.-0,5ov#GMIJM#101:1434#S:D#822)</t>
  </si>
  <si>
    <t>887c4ddf-05d6-48fa-9758-23014d8bb4bd</t>
  </si>
  <si>
    <t>(25A-001-09#NZK5.EG.-0,5ov#GMIJM#101:1434#S:D#485)</t>
  </si>
  <si>
    <t>b449dcde-d981-4a49-ab3b-d5646e06e949</t>
  </si>
  <si>
    <t>pomp: Spoelpomp</t>
  </si>
  <si>
    <t>(25A-001-09#NZK5.EG.-0,5ov#GMIJM#359:1434#G:ND#1771)</t>
  </si>
  <si>
    <t>25A-001.11.20</t>
  </si>
  <si>
    <t>a316197d-5f67-4333-ba78-104bc6817fb4</t>
  </si>
  <si>
    <t>pompen : pompen en appendages</t>
  </si>
  <si>
    <t>Fotonummer: 143513, 143608
Locatie:</t>
  </si>
  <si>
    <t>(25A-001-09#NZK5.EG.-0,5ov#GMIJM#337:1434#G:ND#1598)</t>
  </si>
  <si>
    <t>47e6eeb8-69d9-4ce8-94c3-bfaccbfba41e</t>
  </si>
  <si>
    <t>Pompinstallatie drukverhoging waterleiding</t>
  </si>
  <si>
    <t>3353a426-c0ce-4984-a80d-9b387c14ce3c</t>
  </si>
  <si>
    <t>Pompinstallatie, Algemeen: ventilator</t>
  </si>
  <si>
    <t>(25A-001-09#NZK5.EG.-0,5ov#GMIJM#186:1435#S:D#422)</t>
  </si>
  <si>
    <t>248901e6-7aa3-4976-bc98-f872599af641</t>
  </si>
  <si>
    <t>(25A-001-09#NZK5.EG.-0,5ov#GMIJM#186:1435#S:D#608)</t>
  </si>
  <si>
    <t>943311c5-e021-485f-959e-a7962906b401</t>
  </si>
  <si>
    <t>(25A-001-09#NZK5.EG.-0,5ov#GMIJM#186:1435#S:D#70)</t>
  </si>
  <si>
    <t>9e1c8662-7a2d-481d-9d08-9275f2aa1099</t>
  </si>
  <si>
    <t>(25A-001-09#NZK5.EG.-0,5ov#GMIJM#186:1435#S:D#259)</t>
  </si>
  <si>
    <t>fc93b570-49eb-49bb-9ef1-e32643352345</t>
  </si>
  <si>
    <t>Programmable Logic Controller (PLC): besturingsinstallatie</t>
  </si>
  <si>
    <t>(25A-001-09#NZK5.EG.-0,5ov#GMIJM#250:1431#S:D#1259)</t>
  </si>
  <si>
    <t>98591470-0c76-4a10-a810-126494d0153b</t>
  </si>
  <si>
    <t>9061b24c-8f39-4420-bacb-1d3850306a6d</t>
  </si>
  <si>
    <t>(25A-001-09#NZK5.EG.-0,5ov#GMIJM#112:1431#S:D#1090)</t>
  </si>
  <si>
    <t>af15ac92-0cc6-4b7e-9694-f7e79a5a7ab6</t>
  </si>
  <si>
    <t>Programmable Logic Controller (PLC): PLC met 1/0 modules</t>
  </si>
  <si>
    <t>temperatuurmeting pompen</t>
  </si>
  <si>
    <t>(25A-001-09#NZK5.EG.-0,5ov#GMIJM#112:1431#S:D#1127)</t>
  </si>
  <si>
    <t>c29265f0-7fba-4f92-a5a7-0746e2b642d6</t>
  </si>
  <si>
    <t>(25A-001-09#NZK5.EG.-0,5ov#GMIJM#112:1431#S:D#1140)</t>
  </si>
  <si>
    <t>35966894-1489-4466-bd88-f68df0710f16</t>
  </si>
  <si>
    <t>Programmable Logic Controller (PLC): PLC Noodhandbediening bulbpomp 1 t/m 4 kast nood- en handaandrijving Gemaal</t>
  </si>
  <si>
    <t>(25A-001-09#NZK5.EG.-0,5ov#GMIJM#112:1431#S:D#1125)</t>
  </si>
  <si>
    <t>f88f1773-4355-4d5f-881d-3260eba37e56</t>
  </si>
  <si>
    <t>Wordt vervangen binnen Migratie</t>
  </si>
  <si>
    <t>(25A-001-09#NZK5.EG.-0,5ov#GMIJM#162:1431#S:D#1619)</t>
  </si>
  <si>
    <t>72bc4c30-b9f1-4517-82a9-0dad2098feba</t>
  </si>
  <si>
    <t>Programmable Logic Controller (PLC): PLC S5</t>
  </si>
  <si>
    <t>(25A-001-09#NZK5.EG.-0,5ov#GMIJM#102:1431#S:D#889)</t>
  </si>
  <si>
    <t>bc4339fc-b669-464d-8271-a4df5d15e9a5</t>
  </si>
  <si>
    <t>(25A-001-09#NZK5.EG.-0,5ov#GMIJM#112:1431#S:D#1131)</t>
  </si>
  <si>
    <t>70cd5dbe-4edf-4791-9bd7-c2fef5d42602</t>
  </si>
  <si>
    <t>(25A-001-09#NZK5.EG.-0,5ov#GMIJM#102:1431#S:D#731)</t>
  </si>
  <si>
    <t>f95ba49a-2f66-41d9-a9ab-497f49c1549e</t>
  </si>
  <si>
    <t>(25A-001-09#NZK5.EG.-0,5ov#GMIJM#162:1431#S:D#1610)</t>
  </si>
  <si>
    <t>b744ca7c-80ee-43f3-90d5-b635323234c1</t>
  </si>
  <si>
    <t>(25A-001-09#NZK5.EG.-0,5ov#GMIJM#112:1431#S:D#1115)</t>
  </si>
  <si>
    <t>9dba32ca-f886-42e0-80fc-dc383d7bd6c3</t>
  </si>
  <si>
    <t>(25A-001-09#NZK5.EG.-0,5ov#GMIJM#112:1431#S:D#1116)</t>
  </si>
  <si>
    <t>7652fedd-c05f-4cd6-9d66-c6664f87a374</t>
  </si>
  <si>
    <t>25A-001.12.10.10</t>
  </si>
  <si>
    <t>Programmable Logic Controller (PLC): PLC S5 inclusief remote i/o In de kast</t>
  </si>
  <si>
    <t>(25A-001-09#NZK5.EG.-0,5ov#GMIJM#374:1431#S:D#1416)</t>
  </si>
  <si>
    <t>6e0ab686-fb98-4503-bded-193a0f0c632a</t>
  </si>
  <si>
    <t>(25A-001-09#NZK5.EG.-0,5ov#GMIJM#374:1431#S:D#1393)</t>
  </si>
  <si>
    <t>06f34e61-6026-4391-9a89-0499ef982d72</t>
  </si>
  <si>
    <t>Programmable Logic Controller (PLC): PLC S5 inclusief remote i/o Niet in kelder maar in oude maalgangen</t>
  </si>
  <si>
    <t>(25A-001-09#NZK5.EG.-0,5ov#GMIJM#374:1431#S:D#1371)</t>
  </si>
  <si>
    <t>6c6c088e-59c8-45b3-9ca8-40906c434903</t>
  </si>
  <si>
    <t>(25A-001-09#NZK5.EG.-0,5ov#GMIJM#112:1431#S:D#1047)</t>
  </si>
  <si>
    <t>13f0721c-59da-456b-b102-f8ae37e72be7</t>
  </si>
  <si>
    <t>(25A-001-09#NZK5.EG.-0,5ov#GMIJM#112:1431#S:D#1054)</t>
  </si>
  <si>
    <t>fabe6fe8-54c2-4922-9b43-636614932778</t>
  </si>
  <si>
    <t>(25A-001-09#NZK5.EG.-0,5ov#GMIJM#112:1431#S:D#1062)</t>
  </si>
  <si>
    <t>3dc09c5f-efc4-4ad1-bc22-d0e7eda09106</t>
  </si>
  <si>
    <t>(25A-001-09#NZK5.EG.-0,5ov#GMIJM#112:1431#S:D#1071)</t>
  </si>
  <si>
    <t>fd5ec601-bc01-409d-b27e-79e5146298d7</t>
  </si>
  <si>
    <t>(25A-001-09#NZK5.EG.-0,5ov#GMIJM#112:1431#S:D#1080)</t>
  </si>
  <si>
    <t>f6214efa-24f6-4ef6-a877-686b206f54f7</t>
  </si>
  <si>
    <t>(25A-001-09#NZK5.EG.-0,5ov#GMIJM#112:1431#S:D#1089)</t>
  </si>
  <si>
    <t>c00f0847-9d46-4a75-8266-c872c148c00d</t>
  </si>
  <si>
    <t>(25A-001-09#NZK5.EG.-0,5ov#GMIJM#112:1431#S:D#1113)</t>
  </si>
  <si>
    <t>0ca12178-25f1-46e0-806a-e081a238266c</t>
  </si>
  <si>
    <t>(25A-001-09#NZK5.EG.-0,5ov#GMIJM#112:1431#S:D#1114)</t>
  </si>
  <si>
    <t>eea23416-42a2-4971-98c0-5afac1d8cb07</t>
  </si>
  <si>
    <t>(25A-001-09#NZK5.EG.-0,5ov#GMIJM#112:1431#S:D#1117)</t>
  </si>
  <si>
    <t>ccfbc215-b787-4768-ba23-3b0889e0261b</t>
  </si>
  <si>
    <t>Programmable Logic Controller (PLC): Programmable Logic Controller (PLC)</t>
  </si>
  <si>
    <t>kastnummer 19+1N8003-001</t>
  </si>
  <si>
    <t>Fotonummer: 143703, 143659, 143642, 143627
Locatie: 1N8003</t>
  </si>
  <si>
    <t>(25A-001-09#NZK5.EG.-0,5ov#GMIJM#337:1431#G:ND#1599)</t>
  </si>
  <si>
    <t>81d615fd-72c6-44f7-a47e-21ca086c7051</t>
  </si>
  <si>
    <t>25A-001.11.19.20</t>
  </si>
  <si>
    <t>Operating panel in kastdeur (OP). Schermje is defect.</t>
  </si>
  <si>
    <t>(25A-001-09#NZK5.EG.-0,5ov#GMIJM#195:1431#S:ND#1702)</t>
  </si>
  <si>
    <t>92bf1906-ca72-4904-b6b4-1f601e718a7c</t>
  </si>
  <si>
    <t>kast 19+1M8002-005. NSA voedt laagspanningsverdele H1 en H2 rail A / B. Als de spanning uit valt stuurt de spui-installatie naar de veilige modus, schuiven automatisch neer.</t>
  </si>
  <si>
    <t>Fotonummer: 091546, 091801, 091812, 091818, 091828.
Locatie: 1M8002</t>
  </si>
  <si>
    <t>(25A-001-09#NZK5.EG.-0,5ov#GMIJM#171:1431#S:D#1742)</t>
  </si>
  <si>
    <t>373e7af7-f005-41c1-b584-361861388a41</t>
  </si>
  <si>
    <t>25A-001.11.19.21</t>
  </si>
  <si>
    <t>(25A-001-09#NZK5.EG.-0,5ov#GMIJM#195:1431#S:ND#1681)</t>
  </si>
  <si>
    <t>22baea99-15eb-4d63-8035-3fa7d3661ef2</t>
  </si>
  <si>
    <t>Programmable Logic Controller (PLC): Remote I/O</t>
  </si>
  <si>
    <t>(25A-001-09#NZK5.EG.-0,5ov#GMIJM#162:1431#G:D#1620)</t>
  </si>
  <si>
    <t>86645b81-f9fb-48f2-be16-935e266f1013</t>
  </si>
  <si>
    <t>4c7d89cd-6f43-4079-afbc-3249b8e1704d</t>
  </si>
  <si>
    <t>7be79b74-08bc-4b0d-aca7-fce51579796b</t>
  </si>
  <si>
    <t>7b2ae79e-ba55-45bc-ac54-08884312d5c6</t>
  </si>
  <si>
    <t>8beae586-a7fe-42a0-9c0a-68e28418b82a</t>
  </si>
  <si>
    <t>754d77c6-35f8-46ac-a6a4-0fe1362b2bd3</t>
  </si>
  <si>
    <t>(25A-001-09#NZK5.EG.-0,5ov#GMIJM#112:1431#S:D#1091)</t>
  </si>
  <si>
    <t>6c35e2fa-4772-499f-94d6-0c3f0a6ef157</t>
  </si>
  <si>
    <t>6d34b0d7-5c86-401c-aca7-f77da29a80a8</t>
  </si>
  <si>
    <t>5837ab4e-9ae2-4fc0-adac-40d6aa8d90fa</t>
  </si>
  <si>
    <t>a5ecfdc8-adf8-4102-bebd-a3564592ffa5</t>
  </si>
  <si>
    <t>8a2ab004-f7ca-4e44-84e5-2b81559998ee</t>
  </si>
  <si>
    <t>ae45d7ff-5249-4aad-9120-7f6071c7a752</t>
  </si>
  <si>
    <t>3732004d-497f-4767-b41e-5381530b1cc7</t>
  </si>
  <si>
    <t>5494285e-4766-4b5f-80f6-178388e214ac</t>
  </si>
  <si>
    <t>7c388ede-c6b7-48f1-a799-9bcb81902575</t>
  </si>
  <si>
    <t>railbaan: kraanbaan (rails en constructie, ligger)</t>
  </si>
  <si>
    <t>Fotonummer: PTK2
Locatie:</t>
  </si>
  <si>
    <t>(25A-001-09#NZK5.EG.-0,5ov#GMIJM#146:1451#S:D#1465)</t>
  </si>
  <si>
    <t>d1fad37f-26bb-448f-86ed-ddc2a8c10cad</t>
  </si>
  <si>
    <t>railbaan: kraanrails</t>
  </si>
  <si>
    <t>(25A-001-09#NZK5.EG.-0,5ov#GMIJM#146:1451#S:D#1479)</t>
  </si>
  <si>
    <t>771db998-b9d0-4e3b-be92-e3c6fd009542</t>
  </si>
  <si>
    <t>(25A-001-09#NZK5.EG.-0,5ov#GMIJM#146:1451#S:D#1502)</t>
  </si>
  <si>
    <t>f1942bcd-ee3f-4b01-986a-e598ffd54832</t>
  </si>
  <si>
    <t>railbaan: rail met eindstops (55 meter)</t>
  </si>
  <si>
    <t>Hart op hart 3000 mm.</t>
  </si>
  <si>
    <t>(25A-001-09#NZK5.EG.-0,5ov#GMIJM#146:1451#S:D#1492)</t>
  </si>
  <si>
    <t>1657526a-2733-446b-99db-84d215987023</t>
  </si>
  <si>
    <t>25A-001.11.27</t>
  </si>
  <si>
    <t>relais: kamrelais</t>
  </si>
  <si>
    <t>relais gevoelig voor storingen maar volgens de medewerkers nog wel makkelijk te verkrijgen.</t>
  </si>
  <si>
    <t>(25A-001-09#NZK5.EG.-0,5ov#GMIJM#112:9999#S:D#1067)</t>
  </si>
  <si>
    <t>5cc1d561-8afd-4332-ab93-ea1b91043923</t>
  </si>
  <si>
    <t>(25A-001-09#NZK5.EG.-0,5ov#GMIJM#112:9999#S:D#1139)</t>
  </si>
  <si>
    <t>04327645-d310-44c1-84c9-481d4ef087dd</t>
  </si>
  <si>
    <t>Reling: Reling</t>
  </si>
  <si>
    <t>(25A-001-09#NZK5.EG.-0,5ov#GMIJM#126:1334#G:ND#189)</t>
  </si>
  <si>
    <t>066bfc0c-0abe-4bca-b557-cd95d001996a</t>
  </si>
  <si>
    <t>(25A-001-09#NZK5.EG.-0,5ov#GMIJM#126:1334#G:ND#379)</t>
  </si>
  <si>
    <t>685b2476-f4d1-4516-b61b-1cd699d215c0</t>
  </si>
  <si>
    <t>(25A-001-09#NZK5.EG.-0,5ov#GMIJM#126:1334#G:ND#541)</t>
  </si>
  <si>
    <t>da94737d-878f-47f8-95a9-574b101455c1</t>
  </si>
  <si>
    <t>(25A-001-09#NZK5.EG.-0,5ov#GMIJM#126:1334#G:ND#726)</t>
  </si>
  <si>
    <t>2bd206c8-a119-43d4-8bfd-706f397e98e6</t>
  </si>
  <si>
    <t>(25A-001-09#NZK5.EG.-0,5ov#GMIJM#126:1334#G:ND#884)</t>
  </si>
  <si>
    <t>c549e1e9-aa66-4e43-a2a4-9ab2c4378f0c</t>
  </si>
  <si>
    <t>(25A-001-09#NZK5.EG.-0,5ov#GMIJM#126:1334#G:NB#28)</t>
  </si>
  <si>
    <t>f0dc7cfb-7b83-4416-b647-ff2c0b61ab13</t>
  </si>
  <si>
    <t>Riem: V snaar (n=2)</t>
  </si>
  <si>
    <t>dubbele v snaar</t>
  </si>
  <si>
    <t>(25A-001-09#NZK5.EG.-0,5ov#GMIJM#337:2094#G:D#59)</t>
  </si>
  <si>
    <t>1dd39540-0bdf-4a50-b390-adc58d6a2114</t>
  </si>
  <si>
    <t>Riem: V snaar</t>
  </si>
  <si>
    <t>GM…... 97GM…………. hoort bij de aandrijfmotor</t>
  </si>
  <si>
    <t>(25A-001-09#NZK5.EG.-0,5ov#GMIJM#337:2094#G:D#411)</t>
  </si>
  <si>
    <t>8d234f1f-5737-4f41-a55a-082514482978</t>
  </si>
  <si>
    <t>(25A-001-09#NZK5.EG.-0,5ov#GMIJM#337:2094#G:D#254)</t>
  </si>
  <si>
    <t>4e1a3782-4bbc-4bf8-81ec-ac209611695f</t>
  </si>
  <si>
    <t>(25A-001-09#NZK5.EG.-0,5ov#GMIJM#337:2094#G:D#242)</t>
  </si>
  <si>
    <t>b00d8fe3-7359-4666-8843-d6154c226634</t>
  </si>
  <si>
    <t>(25A-001-09#NZK5.EG.-0,5ov#GMIJM#337:2094#G:D#588)</t>
  </si>
  <si>
    <t>7e210455-b73e-468a-ac04-43045304a916</t>
  </si>
  <si>
    <t>(25A-001-09#NZK5.EG.-0,5ov#GMIJM#103:2094#S:D#211)</t>
  </si>
  <si>
    <t>26b42e9d-5e3e-4ea3-9400-6b6a3d70d8e5</t>
  </si>
  <si>
    <t>19+2N9008-01R491 en kabel 97GM4802</t>
  </si>
  <si>
    <t>(25A-001-09#NZK5.EG.-0,5ov#GMIJM#337:2094#G:D#596)</t>
  </si>
  <si>
    <t>a335ecba-9c48-448e-acbb-040130110485</t>
  </si>
  <si>
    <t>(25A-001-09#NZK5.EG.-0,5ov#GMIJM#337:2094#G:D#248)</t>
  </si>
  <si>
    <t>d1f64349-4fdb-4ee0-90ba-e498244a1d74</t>
  </si>
  <si>
    <t>dubbele V-snaar</t>
  </si>
  <si>
    <t>(25A-001-09#NZK5.EG.-0,5ov#GMIJM#337:2094#G:D#603)</t>
  </si>
  <si>
    <t>89e4ab2d-7025-4f1d-b2cd-34d4d3938452</t>
  </si>
  <si>
    <t>(25A-001-09#NZK5.EG.-0,5ov#GMIJM#337:2094#G:D#417)</t>
  </si>
  <si>
    <t>7c6813d6-dcb9-4af5-b837-508617bbe455</t>
  </si>
  <si>
    <t>(25A-001-09#NZK5.EG.-0,5ov#GMIJM#337:2094#G:D#65)</t>
  </si>
  <si>
    <t>0083d668-687b-4892-9d63-7bbbd3c5a5e2</t>
  </si>
  <si>
    <t>rijconstructie: rijconstructie inclusief overbrenging en ketting</t>
  </si>
  <si>
    <t>handmatig voorbewegen middels ketting.</t>
  </si>
  <si>
    <t>(25A-001-09#NZK5.EG.-0,5ov#GMIJM#146:9999#S:D#1464)</t>
  </si>
  <si>
    <t>4f5c47ad-4b06-4863-9e2b-67f24c7b6c51</t>
  </si>
  <si>
    <t>(25A-001-09#NZK5.EG.-0,5ov#GMIJM#147:1461#G:ND#1510)</t>
  </si>
  <si>
    <t>(25A-001-09#NZK5.EG.-0,5ov#GMIJM#181:1467#S:ND#1419)</t>
  </si>
  <si>
    <t>237264f2-ee16-408f-94d1-7df44303d18f</t>
  </si>
  <si>
    <t>Roldeur: Megadeur noordzijde onder</t>
  </si>
  <si>
    <t>(25A-001-09#NZK5.EG.-0,5ov#GMIJM#181:1467#S:ND#1420)</t>
  </si>
  <si>
    <t>e987a78d-b918-4f2b-ad1f-9e0313969403</t>
  </si>
  <si>
    <t>Roldeur: Megadeur zuidzijde</t>
  </si>
  <si>
    <t>(25A-001-09#NZK5.EG.-0,5ov#GMIJM#181:1467#S:ND#1421)</t>
  </si>
  <si>
    <t>475a2ba4-2076-46dc-8af5-0c48e061c85d</t>
  </si>
  <si>
    <t>Rooster: Krooshek (1-4) (Vuilvangrooster) staal (Vraag/opmerking: hier alleen maalgang 1,  kopieren naar andere maalgangen)</t>
  </si>
  <si>
    <t>Locatie kanaalzijde. Geen schoonmaakvoorziening. Grove mazen, alleen bedoeld voor grote voorwerpen.</t>
  </si>
  <si>
    <t>Fotonummer: 
Locatie: kanaalkant</t>
  </si>
  <si>
    <t>(25A-001-09#NZK5.EG.-0,5ov#GMIJM#126:1473#S:D#17)</t>
  </si>
  <si>
    <t>a740fbab-fab6-4df4-86fc-cb5d420ee336</t>
  </si>
  <si>
    <t>Rooster: Krooshek (5-6) (Vuilvangrooster) staal</t>
  </si>
  <si>
    <t>(25A-001-09#NZK5.EG.-0,5ov#GMIJM#126:1473#S:D#877)</t>
  </si>
  <si>
    <t>2646024b-be2c-46c8-ae08-2a139c07a631</t>
  </si>
  <si>
    <t>(25A-001-09#NZK5.EG.-0,5ov#GMIJM#126:1473#S:D#719)</t>
  </si>
  <si>
    <t>4a9994ef-2a86-44a0-8906-5255e7dbff10</t>
  </si>
  <si>
    <t>Rooster: Rooster</t>
  </si>
  <si>
    <t>(25A-001-09#NZK5.EG.-0,5ov#GMIJM#181:1473#G:ND#1422)</t>
  </si>
  <si>
    <t>35d7bde5-9d23-41f0-9699-b0177ff96e71</t>
  </si>
  <si>
    <t>schakelaar: 1 centrale regeling in een kast</t>
  </si>
  <si>
    <t>Schakelaar: aardingsschakelaar tbv bulbpomp</t>
  </si>
  <si>
    <t>Tbv. Bulbpomp. Pomp pas verwijderen als deze is geaard. Eerst de omvormer aarden, daarna de pomp.</t>
  </si>
  <si>
    <t>(25A-001-09#NZK5.EG.-0,5ov#GMIJM#186:2180#S:D#937)</t>
  </si>
  <si>
    <t>64992648-933c-40b8-b611-c0d331f843e1</t>
  </si>
  <si>
    <t>Schakelaar: besturingsschakelaars 5 stuks</t>
  </si>
  <si>
    <t>(25A-001-09#NZK5.EG.-0,5ov#GMIJM#112:2180#S:D#1134)</t>
  </si>
  <si>
    <t>ca265450-ec53-4f6d-b28a-8d7b8c958d65</t>
  </si>
  <si>
    <t>schakelaar: Bypass schakelaar</t>
  </si>
  <si>
    <t>Kastnummer 19+1N7006-08</t>
  </si>
  <si>
    <t>Fotonummer: 145643, 145649
Locatie: 1N7006</t>
  </si>
  <si>
    <t>(25A-001-09#NZK5.EG.-0,5ov#GMIJM#172:0#G:D#1729)</t>
  </si>
  <si>
    <t>9707b705-9c94-4fc4-81b4-71a40f208f48</t>
  </si>
  <si>
    <t>schakelaar: By-pass schakelaar. 19+3N8001-07</t>
  </si>
  <si>
    <t>(25A-001-09#NZK5.EG.-0,5ov#GMIJM#172:2180#G:D#1605)</t>
  </si>
  <si>
    <t>f2485bdc-b89d-4869-8346-4dd03b2f57ac</t>
  </si>
  <si>
    <t>schakelaar: Capitool schakelaar 1 t.b.v. motor omvormer 1 hoog (n=6, tw. 1,3,4,5,7,8)</t>
  </si>
  <si>
    <t>(25A-001-09#NZK5.EG.-0,5ov#GMIJM#149:2180#S:D#1525)</t>
  </si>
  <si>
    <t>e0ca4019-23bd-4212-8c68-2908a4010187</t>
  </si>
  <si>
    <t>schakelaar: Capitool schakelaar 1, omkasting</t>
  </si>
  <si>
    <t>(25A-001-09#NZK5.EG.-0,5ov#GMIJM#149:2180#S:D#1528)</t>
  </si>
  <si>
    <t>0666abdb-7e4a-455d-9c68-e73de96804eb</t>
  </si>
  <si>
    <t>schakelaar: Capitool schakelaar 1, schakelmotor</t>
  </si>
  <si>
    <t>nog wel leverbaar</t>
  </si>
  <si>
    <t>(25A-001-09#NZK5.EG.-0,5ov#GMIJM#149:2180#S:D#1527)</t>
  </si>
  <si>
    <t>43754fef-048a-4b19-a019-a87e5c32e333</t>
  </si>
  <si>
    <t>schakelaar: Capitool schakelaar 1, schakelspoel</t>
  </si>
  <si>
    <t>(25A-001-09#NZK5.EG.-0,5ov#GMIJM#149:2180#S:D#1526)</t>
  </si>
  <si>
    <t>3d6fbdaf-b07a-414b-8d9b-b27b53266596</t>
  </si>
  <si>
    <t>schakelaar: Capitool schakelaar 1, schakelunit</t>
  </si>
  <si>
    <t>wordt niet meer ondersteund door de leverancier.</t>
  </si>
  <si>
    <t>(25A-001-09#NZK5.EG.-0,5ov#GMIJM#149:2180#S:D#1529)</t>
  </si>
  <si>
    <t>4383fa35-7f3e-468d-9d1c-5c9e8c60e136</t>
  </si>
  <si>
    <t>schakelaar: Capitool schakelaar 2, transformator 3Kv Van trafo naar schak 2 (n=2, tw. 2,6)</t>
  </si>
  <si>
    <t>(25A-001-09#NZK5.EG.-0,5ov#GMIJM#149:2180#S:D#1530)</t>
  </si>
  <si>
    <t>4cdaaa57-e060-4ab3-8d25-c9d5cffc598e</t>
  </si>
  <si>
    <t>schakelaar: Capitool schakelaar 3, motor omvormer 2 laag</t>
  </si>
  <si>
    <t>(25A-001-09#NZK5.EG.-0,5ov#GMIJM#149:2180#S:D#1531)</t>
  </si>
  <si>
    <t>771f0cdf-9348-4f1d-be7e-792a4f19ee29</t>
  </si>
  <si>
    <t>schakelaar: Capitool schakelaar 3, schakelmotor</t>
  </si>
  <si>
    <t>(25A-001-09#NZK5.EG.-0,5ov#GMIJM#149:2180#S:D#1533)</t>
  </si>
  <si>
    <t>77448233-4cfa-4923-a9f4-ae4edd2207e4</t>
  </si>
  <si>
    <t>schakelaar: Capitool schakelaar 3, schakelspoel</t>
  </si>
  <si>
    <t>(25A-001-09#NZK5.EG.-0,5ov#GMIJM#149:2180#S:D#1532)</t>
  </si>
  <si>
    <t>ad26150a-1d49-4913-b0bc-22674f52878d</t>
  </si>
  <si>
    <t>schakelaar: Capitool schakelaar 3,omkasting</t>
  </si>
  <si>
    <t>(25A-001-09#NZK5.EG.-0,5ov#GMIJM#149:2180#S:D#1534)</t>
  </si>
  <si>
    <t>635717fa-977d-4fda-a6ce-9573b86dcef1</t>
  </si>
  <si>
    <t>schakelaar: Capitool schakelaar 3,schakelunit</t>
  </si>
  <si>
    <t>(25A-001-09#NZK5.EG.-0,5ov#GMIJM#149:2180#S:D#1535)</t>
  </si>
  <si>
    <t>7d75a4f1-41ac-43cf-9463-a24d0faa5e31</t>
  </si>
  <si>
    <t>schakelaar: Capitool schakelaar 4, motor omvormer 2 hoog</t>
  </si>
  <si>
    <t>(25A-001-09#NZK5.EG.-0,5ov#GMIJM#149:2180#S:D#1536)</t>
  </si>
  <si>
    <t>c9bd69b0-4297-4d05-a733-0b8e8f85f12d</t>
  </si>
  <si>
    <t>schakelaar: Capitool schakelaar 4, omkasting</t>
  </si>
  <si>
    <t>(25A-001-09#NZK5.EG.-0,5ov#GMIJM#149:2180#S:D#1539)</t>
  </si>
  <si>
    <t>094efb24-4871-4fae-8e16-f69b47d38f4c</t>
  </si>
  <si>
    <t>schakelaar: Capitool schakelaar 4, schakelmotor</t>
  </si>
  <si>
    <t>(25A-001-09#NZK5.EG.-0,5ov#GMIJM#149:2180#S:D#1538)</t>
  </si>
  <si>
    <t>fa20e46c-9a78-482c-9ddd-0cbfa612218a</t>
  </si>
  <si>
    <t>schakelaar: Capitool schakelaar 4, schakelspoel</t>
  </si>
  <si>
    <t>(25A-001-09#NZK5.EG.-0,5ov#GMIJM#149:2180#S:D#1537)</t>
  </si>
  <si>
    <t>2be7654a-14e7-4f2e-a3cc-9bef1b64fe7b</t>
  </si>
  <si>
    <t>schakelaar: Capitool schakelaar 4, schakelunit</t>
  </si>
  <si>
    <t>(25A-001-09#NZK5.EG.-0,5ov#GMIJM#149:2180#S:D#1540)</t>
  </si>
  <si>
    <t>099518d7-7a55-43dc-af9e-9ea16530b68b</t>
  </si>
  <si>
    <t>schakelaar: Capitool schakelaar 5, motor omvormer 3 hoog</t>
  </si>
  <si>
    <t>(25A-001-09#NZK5.EG.-0,5ov#GMIJM#149:2180#S:D#1541)</t>
  </si>
  <si>
    <t>5bf9df18-bc37-4d48-8f33-c71a3b6bfc92</t>
  </si>
  <si>
    <t>schakelaar: Capitool schakelaar 5, omkasting</t>
  </si>
  <si>
    <t>(25A-001-09#NZK5.EG.-0,5ov#GMIJM#149:2180#S:D#1544)</t>
  </si>
  <si>
    <t>efca939f-f7ce-4326-96a4-77eee7d81223</t>
  </si>
  <si>
    <t>schakelaar: Capitool schakelaar 5, schakelspoel</t>
  </si>
  <si>
    <t>(25A-001-09#NZK5.EG.-0,5ov#GMIJM#149:2180#S:D#1542)</t>
  </si>
  <si>
    <t>f2917eb9-afe0-4276-a755-de7ab4bd6a0a</t>
  </si>
  <si>
    <t>schakelaar: Capitool schakelaar 5,schakelmotor</t>
  </si>
  <si>
    <t>(25A-001-09#NZK5.EG.-0,5ov#GMIJM#149:2180#S:D#1543)</t>
  </si>
  <si>
    <t>c5832786-8540-454e-9102-3944f4a447ab</t>
  </si>
  <si>
    <t>schakelaar: Capitool schakelaar 5,schakelunit</t>
  </si>
  <si>
    <t>(25A-001-09#NZK5.EG.-0,5ov#GMIJM#149:2180#S:D#1545)</t>
  </si>
  <si>
    <t>a6e80135-2391-4870-9d6a-2751218b6936</t>
  </si>
  <si>
    <t>schakelaar: Capitool schakelaar 6, transformator 3Kv</t>
  </si>
  <si>
    <t>(25A-001-09#NZK5.EG.-0,5ov#GMIJM#149:2180#S:D#1546)</t>
  </si>
  <si>
    <t>17177ff8-ae4b-415f-9137-47051a9d9a4f</t>
  </si>
  <si>
    <t>schakelaar: Capitool schakelaar 7, motor omvormer 4 laag</t>
  </si>
  <si>
    <t>Schakelaar is vervangen door reserve schakelaar..</t>
  </si>
  <si>
    <t>(25A-001-09#NZK5.EG.-0,5ov#GMIJM#149:2180#S:D#1547)</t>
  </si>
  <si>
    <t>de29b93b-fecb-4ee4-8594-c0d4f88e8530</t>
  </si>
  <si>
    <t>schakelaar: Capitool schakelaar 7, omkasting</t>
  </si>
  <si>
    <t>(25A-001-09#NZK5.EG.-0,5ov#GMIJM#149:2180#S:D#1550)</t>
  </si>
  <si>
    <t>fd773837-32bd-4c94-a428-e56587c224b7</t>
  </si>
  <si>
    <t>schakelaar: Capitool schakelaar 7, schakelmotor</t>
  </si>
  <si>
    <t>(25A-001-09#NZK5.EG.-0,5ov#GMIJM#149:2180#S:D#1549)</t>
  </si>
  <si>
    <t>7661074f-02cd-421f-928b-cfea551460a1</t>
  </si>
  <si>
    <t>schakelaar: Capitool schakelaar 7, schakelunit</t>
  </si>
  <si>
    <t>is vervangen in 2013</t>
  </si>
  <si>
    <t>(25A-001-09#NZK5.EG.-0,5ov#GMIJM#149:2180#S:D#1551)</t>
  </si>
  <si>
    <t>18dbdc67-59db-4982-b6a4-1adfac3f96bf</t>
  </si>
  <si>
    <t>schakelaar: Capitool schakelaar 7,schakelspoel</t>
  </si>
  <si>
    <t>(25A-001-09#NZK5.EG.-0,5ov#GMIJM#149:2180#S:D#1548)</t>
  </si>
  <si>
    <t>d3a81ea9-3263-4b2c-af1d-6889aae04e07</t>
  </si>
  <si>
    <t>schakelaar: Capitool schakelaar 8, motor omvormer 4 hoog</t>
  </si>
  <si>
    <t>(25A-001-09#NZK5.EG.-0,5ov#GMIJM#149:2180#S:D#1552)</t>
  </si>
  <si>
    <t>1e841d8d-8981-4f21-9612-5d031a9f1c5a</t>
  </si>
  <si>
    <t>schakelaar: Capitool schakelaar 8, omkasting</t>
  </si>
  <si>
    <t>(25A-001-09#NZK5.EG.-0,5ov#GMIJM#149:2180#S:D#1555)</t>
  </si>
  <si>
    <t>f5c1489c-cb96-4e6a-97a9-5e2b67c53ecb</t>
  </si>
  <si>
    <t>schakelaar: Capitool schakelaar 8, schakelmotor</t>
  </si>
  <si>
    <t>(25A-001-09#NZK5.EG.-0,5ov#GMIJM#149:2180#S:D#1554)</t>
  </si>
  <si>
    <t>68bbc37b-508e-47f5-a428-15b20e38e7c7</t>
  </si>
  <si>
    <t>schakelaar: Capitool schakelaar 8, schakelspoel</t>
  </si>
  <si>
    <t>(25A-001-09#NZK5.EG.-0,5ov#GMIJM#149:2180#S:D#1553)</t>
  </si>
  <si>
    <t>d248ab50-58da-4b57-9ce8-812c3b1df79e</t>
  </si>
  <si>
    <t>schakelaar: Capitool schakelaar 8, schakelunit</t>
  </si>
  <si>
    <t>(25A-001-09#NZK5.EG.-0,5ov#GMIJM#149:2180#S:D#1556)</t>
  </si>
  <si>
    <t>e19b5566-9663-4817-b1aa-ca6876976b12</t>
  </si>
  <si>
    <t>schakelaar: Capitool schakelaar 9, Reserve (nu niet aanwezig. Is besteld bij VR)</t>
  </si>
  <si>
    <t>Is besteld.</t>
  </si>
  <si>
    <t>(25A-001-09#NZK5.EG.-0,5ov#GMIJM#149:2180#S:D#1557)</t>
  </si>
  <si>
    <t>ccb4dfc5-5b0e-48e8-9d3e-23f98746a175</t>
  </si>
  <si>
    <t>schakelaar: Capitool schakelaar 9, schakelunit</t>
  </si>
  <si>
    <t>(25A-001-09#NZK5.EG.-0,5ov#GMIJM#149:2180#S:D#1560)</t>
  </si>
  <si>
    <t>70a08c92-ab53-4999-a3e6-c54c2dd1b3f6</t>
  </si>
  <si>
    <t>schakelaar: Capitool schakelaar 9,schakelmotor</t>
  </si>
  <si>
    <t>(25A-001-09#NZK5.EG.-0,5ov#GMIJM#149:2180#S:D#1559)</t>
  </si>
  <si>
    <t>7cee9b8a-9b2c-4ef0-aded-3354172319b3</t>
  </si>
  <si>
    <t>schakelaar: Capitool schakelaar 9,schakelspoel</t>
  </si>
  <si>
    <t>(25A-001-09#NZK5.EG.-0,5ov#GMIJM#149:2180#S:D#1558)</t>
  </si>
  <si>
    <t>55f77e6b-a432-4582-9c40-3115c77e4fce</t>
  </si>
  <si>
    <t>schakelaar: drukschakelaar op hydrauliekunit</t>
  </si>
  <si>
    <t>(25A-001-09#NZK5.EG.-0,5ov#GMIJM#186:2180#S:D#944)</t>
  </si>
  <si>
    <t>1fe1b355-56d9-403f-af7f-342617a7115a</t>
  </si>
  <si>
    <t>(25A-001-09#NZK5.EG.-0,5ov#GMIJM#186:2180#S:D#779)</t>
  </si>
  <si>
    <t>3c71c770-bcd3-43c4-81c6-78e64f80ea2d</t>
  </si>
  <si>
    <t>Schakelaar: eindschakelaars</t>
  </si>
  <si>
    <t>(25A-001-09#NZK5.EG.-0,5ov#GMIJM#146:2180#S:D#1462)</t>
  </si>
  <si>
    <t>eb4825c6-f208-4784-b24d-1ba643067d6a</t>
  </si>
  <si>
    <t>Schakelaar: eindschakelaars (6 stuks)</t>
  </si>
  <si>
    <t>Katrijden, hijsen op en neer en kraanrijden</t>
  </si>
  <si>
    <t>(25A-001-09#NZK5.EG.-0,5ov#GMIJM#146:2180#S:D#1482)</t>
  </si>
  <si>
    <t>ddb164e4-09d3-4ccf-a9c2-ea0e64ca2808</t>
  </si>
  <si>
    <t>schakelaar: eindschakelaars 2 stuks</t>
  </si>
  <si>
    <t>In - uit schakelaars.</t>
  </si>
  <si>
    <t>(25A-001-09#NZK5.EG.-0,5ov#GMIJM#186:2180#S:D#791)</t>
  </si>
  <si>
    <t>301820ec-80ec-4965-ba64-a3c663dc0710</t>
  </si>
  <si>
    <t>(25A-001-09#NZK5.EG.-0,5ov#GMIJM#186:2180#S:D#956)</t>
  </si>
  <si>
    <t>9897e6b6-8ac9-4123-9b2c-faa77f068120</t>
  </si>
  <si>
    <t>Schakelaar: hoofdschakelaar 2 stuks</t>
  </si>
  <si>
    <t>(25A-001-09#NZK5.EG.-0,5ov#GMIJM#112:2180#S:D#1133)</t>
  </si>
  <si>
    <t>f981270b-491f-4ad2-ad18-021f39d8e93f</t>
  </si>
  <si>
    <t>schakelaar: hoofdschakelaar trafo</t>
  </si>
  <si>
    <t>Merlin Gerin, hangslotbeveiligd</t>
  </si>
  <si>
    <t>(25A-001-09#NZK5.EG.-0,5ov#GMIJM#162:2180#G:D#1621)</t>
  </si>
  <si>
    <t>f8ca87ac-23d7-44ae-9b2f-1d865b2a8274</t>
  </si>
  <si>
    <t>schakelaar: hoofdschakelaar trafo (n=2) (rail A en rail B)</t>
  </si>
  <si>
    <t>(25A-001-09#NZK5.EG.-0,5ov#GMIJM#162:2180#G:D#1612)</t>
  </si>
  <si>
    <t>d67fc2e7-9fd7-4427-b5d5-a7a9cf1c5c6d</t>
  </si>
  <si>
    <t>schakelaar: hoofschakelaar NSA</t>
  </si>
  <si>
    <t>(25A-001-09#NZK5.EG.-0,5ov#GMIJM#162:2180#G:D#1618)</t>
  </si>
  <si>
    <t>66fd4b3b-263a-45a9-9815-19c5b151f315</t>
  </si>
  <si>
    <t>schakelaar: hoofschakelaar NSA. Noodstroom Aggregaat, (n=2) (rail A en rail B)</t>
  </si>
  <si>
    <t>(25A-001-09#NZK5.EG.-0,5ov#GMIJM#162:2180#G:D#1609)</t>
  </si>
  <si>
    <t>15590d3e-b4f7-4889-9dbf-e4d96b810492</t>
  </si>
  <si>
    <t>Schakelaar: kast schakelaar</t>
  </si>
  <si>
    <t>(25A-001-09#NZK5.EG.-0,5ov#GMIJM#186:2180#S:D#938)</t>
  </si>
  <si>
    <t>e7dbb0e2-9a7a-4525-b89e-2a7e0572c1c0</t>
  </si>
  <si>
    <t>schakelaar: kast schakelaar</t>
  </si>
  <si>
    <t>(25A-001-09#NZK5.EG.-0,5ov#GMIJM#172:2180#G:D#1606)</t>
  </si>
  <si>
    <t>e0e9a87c-dfea-494b-9f3c-4b64f248a311</t>
  </si>
  <si>
    <t>schakelaar: Keuzeschakelaar</t>
  </si>
  <si>
    <t>(25A-001-09#NZK5.EG.-0,5ov#GMIJM#162:2180#G:D#1614)</t>
  </si>
  <si>
    <t>5f78d635-5158-4367-b5a3-5345a0bf7adc</t>
  </si>
  <si>
    <t>(25A-001-09#NZK5.EG.-0,5ov#GMIJM#162:2180#G:D#1623)</t>
  </si>
  <si>
    <t>24f56b48-01df-4e44-8c34-fe816d0ee833</t>
  </si>
  <si>
    <t>Schakelaar: Sleutelschakelaar</t>
  </si>
  <si>
    <t>(25A-001-09#NZK5.EG.-0,5ov#GMIJM#103:2180#G:D#49)</t>
  </si>
  <si>
    <t>2f8e0a3c-86aa-4954-923a-793920d2bed2</t>
  </si>
  <si>
    <t>(25A-001-09#NZK5.EG.-0,5ov#GMIJM#103:2180#G:D#577)</t>
  </si>
  <si>
    <t>7f6bf3a3-da58-4933-9c85-704af2b86d2d</t>
  </si>
  <si>
    <t>(25A-001-09#NZK5.EG.-0,5ov#GMIJM#103:2180#G:D#232)</t>
  </si>
  <si>
    <t>9099171e-4d60-43f6-84b4-f53908db0a37</t>
  </si>
  <si>
    <t>(25A-001-09#NZK5.EG.-0,5ov#GMIJM#103:2180#S:D#404)</t>
  </si>
  <si>
    <t>e3914e04-f5dd-4d6b-a6c5-2870b4ccf236</t>
  </si>
  <si>
    <t>Schakelaar: Stopknop</t>
  </si>
  <si>
    <t>(25A-001-09#NZK5.EG.-0,5ov#GMIJM#209:2180#G:ND#1443)</t>
  </si>
  <si>
    <t>74dc9694-9d46-44d5-b210-6e1246c7c1d1</t>
  </si>
  <si>
    <t>schakelaar: werkschakelaar</t>
  </si>
  <si>
    <t>(25A-001-09#NZK5.EG.-0,5ov#GMIJM#186:2180#S:D#784)</t>
  </si>
  <si>
    <t>85b2eb08-235c-4d0a-8fa2-f37dc6bf4778</t>
  </si>
  <si>
    <t>Schakelaar: Werkschakelaar</t>
  </si>
  <si>
    <t>werkschakelaar 19+2N9008-…. kabelnummer 97GM……. en 97GM…….</t>
  </si>
  <si>
    <t>(25A-001-09#NZK5.EG.-0,5ov#GMIJM#337:2180#G:D#418)</t>
  </si>
  <si>
    <t>d7b8e65d-5f4f-44fa-81d5-b7c5416f5e65</t>
  </si>
  <si>
    <t>werkschakelaar 19+2N9008-………. kabelnummer 97GM………….. en 97GM……...</t>
  </si>
  <si>
    <t>(25A-001-09#NZK5.EG.-0,5ov#GMIJM#337:2180#G:D#412)</t>
  </si>
  <si>
    <t>b8b030ee-010e-4c0c-8b2c-8b0c540b3736</t>
  </si>
  <si>
    <t>werkschakelaar 19+2N9008-…... kabelnummer 97GM…... en 97GM…..</t>
  </si>
  <si>
    <t>(25A-001-09#NZK5.EG.-0,5ov#GMIJM#337:2180#G:D#591)</t>
  </si>
  <si>
    <t>b131c08e-48e8-4099-9aaf-af3e23d6f636</t>
  </si>
  <si>
    <t>(25A-001-09#NZK5.EG.-0,5ov#GMIJM#186:2180#S:D#949)</t>
  </si>
  <si>
    <t>9e610bea-9145-4485-952a-62b977740117</t>
  </si>
  <si>
    <t>(25A-001-09#NZK5.EG.-0,5ov#GMIJM#337:2180#G:D#66)</t>
  </si>
  <si>
    <t>894283c2-bdbc-4148-8828-2a83801371c3</t>
  </si>
  <si>
    <t>werkschakelaar 19+2N9008-01S471 kabelnummer 97GM4305 en 97GM4306</t>
  </si>
  <si>
    <t>(25A-001-09#NZK5.EG.-0,5ov#GMIJM#337:2180#G:D#598)</t>
  </si>
  <si>
    <t>a5bc394d-4f20-4fbf-8d19-c48db33d6bfe</t>
  </si>
  <si>
    <t>(25A-001-09#NZK5.EG.-0,5ov#GMIJM#186:2180#S:D#911)</t>
  </si>
  <si>
    <t>f6cee11c-8924-47d0-87ad-26364ce4a956</t>
  </si>
  <si>
    <t>(25A-001-09#NZK5.EG.-0,5ov#GMIJM#186:2180#S:D#752)</t>
  </si>
  <si>
    <t>5d5a6a09-b3cd-4d3f-bba0-ad3e12afeb8d</t>
  </si>
  <si>
    <t>werkschakelaar 19+2N9008-01S411 kabelnummer 97GM4301 en 97GM4302</t>
  </si>
  <si>
    <t>(25A-001-09#NZK5.EG.-0,5ov#GMIJM#337:2180#G:D#604)</t>
  </si>
  <si>
    <t>ad1d074e-1b80-4556-bd00-4688192f3d7f</t>
  </si>
  <si>
    <t>(25A-001-09#NZK5.EG.-0,5ov#GMIJM#337:2180#G:D#243)</t>
  </si>
  <si>
    <t>f9199782-e53b-4615-b116-542deca43013</t>
  </si>
  <si>
    <t>Schakelaar: werkschakelaar</t>
  </si>
  <si>
    <t>(25A-001-09#NZK5.EG.-0,5ov#GMIJM#374:2180#S:D#1309)</t>
  </si>
  <si>
    <t>c1b2b117-da34-4b8a-87b2-3b631211a84d</t>
  </si>
  <si>
    <t>Fotonummer: PTK1
Locatie:</t>
  </si>
  <si>
    <t>(25A-001-09#NZK5.EG.-0,5ov#GMIJM#146:2180#S:D#1467)</t>
  </si>
  <si>
    <t>752ec137-c829-4e4e-9c93-729a87f38932</t>
  </si>
  <si>
    <t>(25A-001-09#NZK5.EG.-0,5ov#GMIJM#337:2180#G:D#60)</t>
  </si>
  <si>
    <t>013544fb-3c1b-495c-a3a8-1d85da4a14a4</t>
  </si>
  <si>
    <t>(25A-001-09#NZK5.EG.-0,5ov#GMIJM#337:2180#G:D#255)</t>
  </si>
  <si>
    <t>d8cc705f-d913-49a8-bba3-7e53dd60f592</t>
  </si>
  <si>
    <t>(25A-001-09#NZK5.EG.-0,5ov#GMIJM#103:2180#S:D#212)</t>
  </si>
  <si>
    <t>8e3b5a20-ec1f-4acc-86bb-2b453e0c43b1</t>
  </si>
  <si>
    <t>(25A-001-09#NZK5.EG.-0,5ov#GMIJM#337:2180#G:D#249)</t>
  </si>
  <si>
    <t>c7fd054e-054b-469c-bfa4-a40b34fbfe20</t>
  </si>
  <si>
    <t>(25A-001-09#NZK5.EG.-0,5ov#GMIJM#374:2180#S:D#1292)</t>
  </si>
  <si>
    <t>d20e01e9-c865-413c-84f4-73891c19accd</t>
  </si>
  <si>
    <t>Schakelaar: werkschakelaar 1x (filtratiepomp)</t>
  </si>
  <si>
    <t>Fotonummer: H13
Locatie:</t>
  </si>
  <si>
    <t>(25A-001-09#NZK5.EG.-0,5ov#GMIJM#101:2180#G:D#689)</t>
  </si>
  <si>
    <t>bc68937b-e908-4c0b-9220-4697e46ca3eb</t>
  </si>
  <si>
    <t>(25A-001-09#NZK5.EG.-0,5ov#GMIJM#101:2180#S:D#842)</t>
  </si>
  <si>
    <t>090f442d-a062-4fa4-acc2-a059ba6d91c5</t>
  </si>
  <si>
    <t>(25A-001-09#NZK5.EG.-0,5ov#GMIJM#101:2180#S:D#1005)</t>
  </si>
  <si>
    <t>3f04f369-77b6-48fa-bb82-7cde1377e118</t>
  </si>
  <si>
    <t>(25A-001-09#NZK5.EG.-0,5ov#GMIJM#101:2180#G:D#343)</t>
  </si>
  <si>
    <t>30d127d4-9aad-449c-a2da-5a3591e7636d</t>
  </si>
  <si>
    <t>(25A-001-09#NZK5.EG.-0,5ov#GMIJM#101:2180#G:D#505)</t>
  </si>
  <si>
    <t>b49a9ea8-3afd-4c97-9e12-6908d999959b</t>
  </si>
  <si>
    <t>Fotonummer: H13
Locatie: perschuif maalgang1</t>
  </si>
  <si>
    <t>(25A-001-09#NZK5.EG.-0,5ov#GMIJM#101:2180#G:D#153)</t>
  </si>
  <si>
    <t>0de11ac0-09cb-41c5-a54c-5b8c20435157</t>
  </si>
  <si>
    <t>Schakelaar: werkschakelaars 4x (pompmotor)</t>
  </si>
  <si>
    <t>(25A-001-09#NZK5.EG.-0,5ov#GMIJM#101:2180#S:D#1004)</t>
  </si>
  <si>
    <t>2771a139-a970-4ede-ab94-10a3abe34fad</t>
  </si>
  <si>
    <t>(25A-001-09#NZK5.EG.-0,5ov#GMIJM#101:2180#G:D#152)</t>
  </si>
  <si>
    <t>e1ec15e2-e5a1-4790-a9ab-bf97be712f96</t>
  </si>
  <si>
    <t>(25A-001-09#NZK5.EG.-0,5ov#GMIJM#101:2180#S:D#841)</t>
  </si>
  <si>
    <t>4655e6b6-68ec-4472-9bca-6a81257632ed</t>
  </si>
  <si>
    <t>(25A-001-09#NZK5.EG.-0,5ov#GMIJM#101:2180#G:D#342)</t>
  </si>
  <si>
    <t>a19a9a36-ec0f-4071-831c-8bc30755b70a</t>
  </si>
  <si>
    <t>(25A-001-09#NZK5.EG.-0,5ov#GMIJM#101:2180#G:D#688)</t>
  </si>
  <si>
    <t>a1451263-50a7-4449-89ca-edc57c975657</t>
  </si>
  <si>
    <t>(25A-001-09#NZK5.EG.-0,5ov#GMIJM#101:2180#G:D#504)</t>
  </si>
  <si>
    <t>7fb89438-e74d-48d6-90d2-f11817e2eb80</t>
  </si>
  <si>
    <t>Schampkant, Algemeen: Schampkant</t>
  </si>
  <si>
    <t>62a5a95d-e98b-4548-9ae2-35da5f3d9064</t>
  </si>
  <si>
    <t>25A-001.11.19.22</t>
  </si>
  <si>
    <t>Scheepvaartdetectie-installatie, Algemeen: installatiekast spuisein einde landtong deurenbergplaats</t>
  </si>
  <si>
    <t>(25A-001-09#NZK5.EG.-0,5ov#GMIJM#195:1479#G:ND#1676)</t>
  </si>
  <si>
    <t>c632ef6c-979f-47e8-a50e-41ceb53e57ec</t>
  </si>
  <si>
    <t>25A-001.11.19.23</t>
  </si>
  <si>
    <t>Scheepvaartdetectie-installatie, Algemeen: installatiekast Spuisein op gemaal IJmuiden</t>
  </si>
  <si>
    <t>Kast wordt bestuurd vanuit kast PLC seinen in serverruimte.</t>
  </si>
  <si>
    <t>Fotonummer: 145510, 145530, 145501, 145359
Locatie: 1N7005</t>
  </si>
  <si>
    <t>(25A-001-09#NZK5.EG.-0,5ov#GMIJM#195:1479#G:ND#1672)</t>
  </si>
  <si>
    <t>12093217-9963-4c5d-9f3f-d900b9565969</t>
  </si>
  <si>
    <t>25A-001.11.19.24</t>
  </si>
  <si>
    <t>Scheepvaartdetectie-installatie, Algemeen: installatiekast Spuisein, Buitenhuizerbrug</t>
  </si>
  <si>
    <t>(25A-001-09#NZK5.EG.-0,5ov#GMIJM#195:1479#G:ND#1686)</t>
  </si>
  <si>
    <t>c77b89d4-06f1-4812-838b-d4b8f1bd79f9</t>
  </si>
  <si>
    <t>25A-001.11.19.25</t>
  </si>
  <si>
    <t>Scheepvaartdetectie-installatie, Algemeen: installatiekast,   HOC</t>
  </si>
  <si>
    <t>(25A-001-09#NZK5.EG.-0,5ov#GMIJM#195:1479#G:ND#1663)</t>
  </si>
  <si>
    <t>085c8915-cdb6-421e-b1be-1f24d755e12b</t>
  </si>
  <si>
    <t>25A-001.11.19.26</t>
  </si>
  <si>
    <t>Scheepvaartdetectie-installatie, Algemeen: installatiekast,  Schellingwoude</t>
  </si>
  <si>
    <t>(25A-001-09#NZK5.EG.-0,5ov#GMIJM#195:1479#G:ND#1696)</t>
  </si>
  <si>
    <t>78784a3e-20d8-40d2-ae28-055dde5f7005</t>
  </si>
  <si>
    <t>25A-001.11.19.27</t>
  </si>
  <si>
    <t>Scheepvaartdetectie-installatie, Algemeen: installatiekast, spuisein aan kant van Hoogovens 4e eiland West</t>
  </si>
  <si>
    <t>(25A-001-09#NZK5.EG.-0,5ov#GMIJM#195:1479#G:ND#1668)</t>
  </si>
  <si>
    <t>a4db67d7-13c4-4cff-a621-0504878fdd63</t>
  </si>
  <si>
    <t>25A-001.11.19.28</t>
  </si>
  <si>
    <t>Scheepvaartdetectie-installatie, Algemeen: installatiekast, Velsertunnel Noord</t>
  </si>
  <si>
    <t>(25A-001-09#NZK5.EG.-0,5ov#GMIJM#195:1479#G:ND#1680)</t>
  </si>
  <si>
    <t>c36701c9-e9dd-477d-9c75-510c877af4b3</t>
  </si>
  <si>
    <t>25A-001.11.19.29</t>
  </si>
  <si>
    <t>Scheepvaartdetectie-installatie, Algemeen: installatiekast,HEM</t>
  </si>
  <si>
    <t>(25A-001-09#NZK5.EG.-0,5ov#GMIJM#195:1479#G:ND#1691)</t>
  </si>
  <si>
    <t>e58d8ff2-913a-4a55-bd13-fd80225c5362</t>
  </si>
  <si>
    <t>25A-001.11.19.30</t>
  </si>
  <si>
    <t>Scheepvaartsein: geleidelicht 3e eiland (wit)</t>
  </si>
  <si>
    <t>(25A-001-09#NZK5.EG.-0,5ov#GMIJM#195:1480#S:ND#1705)</t>
  </si>
  <si>
    <t>d5f6bdee-4888-4091-a017-e08f08f58c04</t>
  </si>
  <si>
    <t>25A-001.11.19.31</t>
  </si>
  <si>
    <t>Scheepvaartsein: geleidelicht gemaal (wit) (armatuur is ingebouwd)</t>
  </si>
  <si>
    <t>besturing vanuit kast spuiseinen, 19+1N7005-09 en PLC kast seinen (serverruimte 1N5008)</t>
  </si>
  <si>
    <t>Fotonummer: 
Locatie: 1N7005</t>
  </si>
  <si>
    <t>(25A-001-09#NZK5.EG.-0,5ov#GMIJM#195:1480#S:ND#1704)</t>
  </si>
  <si>
    <t>0ca2c0e3-382e-4489-a619-c230fbc07564</t>
  </si>
  <si>
    <t>25A-001.11.19.32</t>
  </si>
  <si>
    <t>Scheepvaartsein: Lichtenlijn</t>
  </si>
  <si>
    <t>9abae8ff-463e-43aa-b9f1-317b5c0d16d8</t>
  </si>
  <si>
    <t>c9ab4194-15a3-4ed0-bbad-9cf9bc7aa96f</t>
  </si>
  <si>
    <t>Schotbalksponning: sponningen (betonnen geleiding voor de schuif)</t>
  </si>
  <si>
    <t>(25A-001-09#NZK5.EG.-0,5ov#GMIJM#126:1484#G:D#376)</t>
  </si>
  <si>
    <t>bf5be98d-a8a6-4103-8201-3074b2e7744a</t>
  </si>
  <si>
    <t>(25A-001-09#NZK5.EG.-0,5ov#GMIJM#126:1484#G:D#186)</t>
  </si>
  <si>
    <t>11d06c3b-9cdd-4a52-bc92-a18c4a9da5cc</t>
  </si>
  <si>
    <t>(25A-001-09#NZK5.EG.-0,5ov#GMIJM#126:1484#G:D#723)</t>
  </si>
  <si>
    <t>e1115ba4-64d0-4dee-8c0f-f7676a775a0f</t>
  </si>
  <si>
    <t>(25A-001-09#NZK5.EG.-0,5ov#GMIJM#126:1484#G:D#24)</t>
  </si>
  <si>
    <t>3e0e9569-fd95-4b8c-99c8-2df15c9cacd9</t>
  </si>
  <si>
    <t>(25A-001-09#NZK5.EG.-0,5ov#GMIJM#126:1484#G:D#538)</t>
  </si>
  <si>
    <t>fe45a5f9-f7a3-4fe6-a0a6-48a631994a7d</t>
  </si>
  <si>
    <t>(25A-001-09#NZK5.EG.-0,5ov#GMIJM#126:1484#G:D#881)</t>
  </si>
  <si>
    <t>d0c03f57-b3b8-4136-a49b-c3cd2a5e9584</t>
  </si>
  <si>
    <t>Schuif : Schuif staal 1</t>
  </si>
  <si>
    <t>(25A-001-09#NZK5.EG.-0,5ov#GMIJM#205:1244#S:D#849)</t>
  </si>
  <si>
    <t>8903f399-904c-4ae7-ae6c-782203840868</t>
  </si>
  <si>
    <t>(25A-001-09#NZK5.EG.-0,5ov#GMIJM#205:1244#S:D#351)</t>
  </si>
  <si>
    <t>76393464-c505-4fbf-bcd9-f7bdb98ddcd3</t>
  </si>
  <si>
    <t>(25A-001-09#NZK5.EG.-0,5ov#GMIJM#205:1244#S:D#513)</t>
  </si>
  <si>
    <t>45e32374-6635-455d-90a9-642e441f98d1</t>
  </si>
  <si>
    <t>(25A-001-09#NZK5.EG.-0,5ov#GMIJM#205:1244#S:D#161)</t>
  </si>
  <si>
    <t>f520a235-0155-41c3-aa76-443f66fce716</t>
  </si>
  <si>
    <t>(25A-001-09#NZK5.EG.-0,5ov#GMIJM#205:1244#S:D#1012)</t>
  </si>
  <si>
    <t>b10b9135-0bdb-44c9-afae-0bf42ca1a345</t>
  </si>
  <si>
    <t>(25A-001-09#NZK5.EG.-0,5ov#GMIJM#205:1244#S:D#697)</t>
  </si>
  <si>
    <t>deb1f297-895b-43a0-b3ea-327bc05bab7b</t>
  </si>
  <si>
    <t>Schuif : Schuif staal 2</t>
  </si>
  <si>
    <t>(25A-001-09#NZK5.EG.-0,5ov#GMIJM#205:1244#S:D#1015)</t>
  </si>
  <si>
    <t>193f968f-e4dc-4399-b2be-b4c37deb6aef</t>
  </si>
  <si>
    <t>(25A-001-09#NZK5.EG.-0,5ov#GMIJM#205:1244#S:D#852)</t>
  </si>
  <si>
    <t>752301c4-ea39-45c2-b782-779e25333b48</t>
  </si>
  <si>
    <t>(25A-001-09#NZK5.EG.-0,5ov#GMIJM#205:1244#S:D#700)</t>
  </si>
  <si>
    <t>31086f5e-cbc9-425f-bd85-17fa4dd5eaad</t>
  </si>
  <si>
    <t>(25A-001-09#NZK5.EG.-0,5ov#GMIJM#205:1244#S:D#164)</t>
  </si>
  <si>
    <t>ab04d329-3e00-4bb5-87ef-edc60ba7adb5</t>
  </si>
  <si>
    <t>(25A-001-09#NZK5.EG.-0,5ov#GMIJM#205:1244#S:D#354)</t>
  </si>
  <si>
    <t>a2fc2398-3661-4bbc-b49e-59508e63b8a5</t>
  </si>
  <si>
    <t>(25A-001-09#NZK5.EG.-0,5ov#GMIJM#205:1244#S:D#516)</t>
  </si>
  <si>
    <t>a493979b-dd58-4f39-a890-536548f1dc62</t>
  </si>
  <si>
    <t>Schuif : Schuif staal 3</t>
  </si>
  <si>
    <t>(25A-001-09#NZK5.EG.-0,5ov#GMIJM#205:1244#S:D#1018)</t>
  </si>
  <si>
    <t>6b1c6af8-6a86-4720-9cef-a5aae2d2862e</t>
  </si>
  <si>
    <t>(25A-001-09#NZK5.EG.-0,5ov#GMIJM#205:1244#S:D#703)</t>
  </si>
  <si>
    <t>5564ac49-3722-43e1-9346-fa165a4a8426</t>
  </si>
  <si>
    <t>(25A-001-09#NZK5.EG.-0,5ov#GMIJM#205:1244#S:D#357)</t>
  </si>
  <si>
    <t>e73337a7-2cd8-47fa-836a-5b5b2f3970aa</t>
  </si>
  <si>
    <t>(25A-001-09#NZK5.EG.-0,5ov#GMIJM#205:1244#S:D#855)</t>
  </si>
  <si>
    <t>dc97e3e6-2ee6-4fb6-baf3-484946c36cbd</t>
  </si>
  <si>
    <t>(25A-001-09#NZK5.EG.-0,5ov#GMIJM#205:1244#S:D#167)</t>
  </si>
  <si>
    <t>8169c0f8-5c8d-4553-8e12-d0bb03588079</t>
  </si>
  <si>
    <t>(25A-001-09#NZK5.EG.-0,5ov#GMIJM#205:1244#S:D#519)</t>
  </si>
  <si>
    <t>c0eeb386-00f9-4efc-9fe1-b3c2b9f1e590</t>
  </si>
  <si>
    <t>Schuif : Schuif staal 4</t>
  </si>
  <si>
    <t>(25A-001-09#NZK5.EG.-0,5ov#GMIJM#205:1244#S:D#522)</t>
  </si>
  <si>
    <t>4c965fe0-4e38-4a2b-a39e-afa5b56e064e</t>
  </si>
  <si>
    <t>(25A-001-09#NZK5.EG.-0,5ov#GMIJM#205:1244#S:D#170)</t>
  </si>
  <si>
    <t>230a8185-f761-4759-86d5-3af3c854591e</t>
  </si>
  <si>
    <t>(25A-001-09#NZK5.EG.-0,5ov#GMIJM#205:1244#S:D#858)</t>
  </si>
  <si>
    <t>f5cbb8d7-fe4a-4b9c-9407-3bcba408574a</t>
  </si>
  <si>
    <t>(25A-001-09#NZK5.EG.-0,5ov#GMIJM#205:1244#S:D#706)</t>
  </si>
  <si>
    <t>e1189501-c3d7-42e9-bbf6-fe96ac731561</t>
  </si>
  <si>
    <t>(25A-001-09#NZK5.EG.-0,5ov#GMIJM#205:1244#S:D#1021)</t>
  </si>
  <si>
    <t>f1df96a4-0ff2-4b17-9302-a945f456ebe4</t>
  </si>
  <si>
    <t>(25A-001-09#NZK5.EG.-0,5ov#GMIJM#205:1244#S:D#360)</t>
  </si>
  <si>
    <t>b837e6c6-0cd9-4fec-bb7a-c6c5f69a76f7</t>
  </si>
  <si>
    <t>23c3123a-9313-4c7a-bf8d-a8223b2c17e6</t>
  </si>
  <si>
    <t>Schuifconstructie Maalgang 2</t>
  </si>
  <si>
    <t>2374bd95-3329-4391-abfe-c6b6510b0d7f</t>
  </si>
  <si>
    <t>Schuifconstructie Maalgang 3</t>
  </si>
  <si>
    <t>b5def426-1e53-4421-8651-b4f742a1e3cd</t>
  </si>
  <si>
    <t>Schuifconstructie Maalgang 4</t>
  </si>
  <si>
    <t>399b41b1-add4-4508-99ca-9bf1aaccf137</t>
  </si>
  <si>
    <t>Schuifconstructie maalgang 5</t>
  </si>
  <si>
    <t>ae83adfd-988a-4e39-90f1-3970b11f4c8d</t>
  </si>
  <si>
    <t>Schuifconstructie maalgang 6</t>
  </si>
  <si>
    <t>796df386-14c7-4081-8a92-b683b95b5417</t>
  </si>
  <si>
    <t>schuifgeleiding: Hakorit geleiding op schuif, 4 stuks</t>
  </si>
  <si>
    <t>(25A-001-09#NZK5.EG.-0,5ov#GMIJM#205:1994#G:D#361)</t>
  </si>
  <si>
    <t>414ebcf8-acb0-4b5e-a0a3-6f012c8357c0</t>
  </si>
  <si>
    <t>(25A-001-09#NZK5.EG.-0,5ov#GMIJM#205:1994#G:D#355)</t>
  </si>
  <si>
    <t>c61b2a5e-8439-4781-a837-c0fb65f8a0ac</t>
  </si>
  <si>
    <t>(25A-001-09#NZK5.EG.-0,5ov#GMIJM#205:1994#G:D#358)</t>
  </si>
  <si>
    <t>0a0cf068-f062-40ec-84df-480e531dbecd</t>
  </si>
  <si>
    <t>(25A-001-09#NZK5.EG.-0,5ov#GMIJM#205:1994#G:D#1013)</t>
  </si>
  <si>
    <t>6bae0594-cc07-47bb-90cb-f4e3f88f5fce</t>
  </si>
  <si>
    <t>(25A-001-09#NZK5.EG.-0,5ov#GMIJM#205:1994#G:D#1016)</t>
  </si>
  <si>
    <t>cf9efbd9-1a89-496a-90cf-2051c90cb475</t>
  </si>
  <si>
    <t>(25A-001-09#NZK5.EG.-0,5ov#GMIJM#205:1994#G:D#707)</t>
  </si>
  <si>
    <t>ca1d02b0-f1d9-412e-9917-5a14de7b15a5</t>
  </si>
  <si>
    <t>(25A-001-09#NZK5.EG.-0,5ov#GMIJM#205:1994#G:D#701)</t>
  </si>
  <si>
    <t>76e09361-84cd-4c16-8e68-3e8b8cd2129f</t>
  </si>
  <si>
    <t>(25A-001-09#NZK5.EG.-0,5ov#GMIJM#205:1994#G:D#1019)</t>
  </si>
  <si>
    <t>bee5c260-c28e-4c88-9254-1a2e37be6237</t>
  </si>
  <si>
    <t>(25A-001-09#NZK5.EG.-0,5ov#GMIJM#205:1994#G:D#698)</t>
  </si>
  <si>
    <t>967187bb-950d-4c7b-adab-41f6ea58e079</t>
  </si>
  <si>
    <t>(25A-001-09#NZK5.EG.-0,5ov#GMIJM#205:1994#G:D#352)</t>
  </si>
  <si>
    <t>8b33491e-6c3a-4496-b42f-4fd6b2d80685</t>
  </si>
  <si>
    <t>(25A-001-09#NZK5.EG.-0,5ov#GMIJM#205:1994#G:D#704)</t>
  </si>
  <si>
    <t>aa5eb91c-58fa-49ef-b16f-5a3f3091aa26</t>
  </si>
  <si>
    <t>(25A-001-09#NZK5.EG.-0,5ov#GMIJM#205:1994#G:D#1022)</t>
  </si>
  <si>
    <t>5dc828e8-08ba-431c-a518-2ae470149e67</t>
  </si>
  <si>
    <t>(25A-001-09#NZK5.EG.-0,5ov#GMIJM#205:1994#G:D#853)</t>
  </si>
  <si>
    <t>20db8443-5607-4e5f-8420-51b1420f8dfc</t>
  </si>
  <si>
    <t>(25A-001-09#NZK5.EG.-0,5ov#GMIJM#205:1994#G:D#850)</t>
  </si>
  <si>
    <t>81718ea1-73e9-464a-993a-782625a51d77</t>
  </si>
  <si>
    <t>(25A-001-09#NZK5.EG.-0,5ov#GMIJM#205:1994#G:D#168)</t>
  </si>
  <si>
    <t>8ce318c6-4b82-4996-9447-2dee17f3bcc7</t>
  </si>
  <si>
    <t>(25A-001-09#NZK5.EG.-0,5ov#GMIJM#205:1994#G:D#523)</t>
  </si>
  <si>
    <t>6335690f-ce61-4f59-89cb-df2977b7770f</t>
  </si>
  <si>
    <t>(25A-001-09#NZK5.EG.-0,5ov#GMIJM#205:1994#G:D#520)</t>
  </si>
  <si>
    <t>72c51520-408d-4ada-b74c-88ddd1e428bd</t>
  </si>
  <si>
    <t>(25A-001-09#NZK5.EG.-0,5ov#GMIJM#205:1994#G:D#165)</t>
  </si>
  <si>
    <t>75cd7528-b3ff-494c-b0e6-5eb04a92b2b1</t>
  </si>
  <si>
    <t>(25A-001-09#NZK5.EG.-0,5ov#GMIJM#205:1994#G:D#162)</t>
  </si>
  <si>
    <t>b3ef89d5-acea-4f66-90c9-045a3672f364</t>
  </si>
  <si>
    <t>(25A-001-09#NZK5.EG.-0,5ov#GMIJM#205:1994#G:D#517)</t>
  </si>
  <si>
    <t>8188f715-f0b3-4a2a-aaba-3dc2edabba5f</t>
  </si>
  <si>
    <t>(25A-001-09#NZK5.EG.-0,5ov#GMIJM#205:1994#G:D#514)</t>
  </si>
  <si>
    <t>95c251ef-2118-4a69-9ba8-94c79fd7f310</t>
  </si>
  <si>
    <t>(25A-001-09#NZK5.EG.-0,5ov#GMIJM#205:1994#G:D#859)</t>
  </si>
  <si>
    <t>93ed30d1-ff09-40c9-a1f6-e6ad3ee370c0</t>
  </si>
  <si>
    <t>(25A-001-09#NZK5.EG.-0,5ov#GMIJM#205:1994#G:D#856)</t>
  </si>
  <si>
    <t>eddd5520-f637-4599-accc-b1aee3f974d7</t>
  </si>
  <si>
    <t>(25A-001-09#NZK5.EG.-0,5ov#GMIJM#205:1994#G:D#171)</t>
  </si>
  <si>
    <t>1501a51a-d540-4637-8016-c441bd8e874f</t>
  </si>
  <si>
    <t>Smeersysteem: Oliepomp smering lagers (Vraag/opmerking: o.liepompsmering alleen bij lager voorzijde / kanaalzijde)</t>
  </si>
  <si>
    <t>(25A-001-09#NZK5.EG.-0,5ov#GMIJM#186:1497#S:D#72)</t>
  </si>
  <si>
    <t>121771f0-07fc-4869-8f48-47a048602bd3</t>
  </si>
  <si>
    <t>Smeersysteem: Oliepomp smering lagers</t>
  </si>
  <si>
    <t>(25A-001-09#NZK5.EG.-0,5ov#GMIJM#186:1497#S:D#261)</t>
  </si>
  <si>
    <t>c129b3e2-a023-478f-b457-7aec4a77ba75</t>
  </si>
  <si>
    <t>(25A-001-09#NZK5.EG.-0,5ov#GMIJM#186:1497#S:D#424)</t>
  </si>
  <si>
    <t>41e54d3e-d8ee-4579-ba8f-e795193ea728</t>
  </si>
  <si>
    <t>(25A-001-09#NZK5.EG.-0,5ov#GMIJM#186:1497#S:D#611)</t>
  </si>
  <si>
    <t>731a7acc-134c-48af-8e86-5c626c3950ff</t>
  </si>
  <si>
    <t>Smeersysteem: Smeersysteem</t>
  </si>
  <si>
    <t>(25A-001-09#NZK5.EG.-0,5ov#GMIJM#103:1497#S:D#52)</t>
  </si>
  <si>
    <t>42b8b0c5-72f7-485c-a7f8-2dcfaa0cfd92</t>
  </si>
  <si>
    <t>(25A-001-09#NZK5.EG.-0,5ov#GMIJM#103:1497#S:D#395)</t>
  </si>
  <si>
    <t>2792860e-408a-49b2-934d-8532275e03eb</t>
  </si>
  <si>
    <t>(25A-001-09#NZK5.EG.-0,5ov#GMIJM#103:1497#S:D#205)</t>
  </si>
  <si>
    <t>8a480ccf-6580-4259-9873-5ffc5cbba871</t>
  </si>
  <si>
    <t>(25A-001-09#NZK5.EG.-0,5ov#GMIJM#103:1497#S:D#557)</t>
  </si>
  <si>
    <t>90cb71b4-8479-4450-902e-667d5b2b4163</t>
  </si>
  <si>
    <t>(25A-001-09#NZK5.EG.-0,5ov#GMIJM#103:1497#S:D#580)</t>
  </si>
  <si>
    <t>2e8330cd-6826-42e8-b598-913bea798d3e</t>
  </si>
  <si>
    <t>Smeersysteem: tbv lagers pomp (2 sets oliepompen)</t>
  </si>
  <si>
    <t>Locatie bulbpomp. Voor lager en achter lager.</t>
  </si>
  <si>
    <t>(25A-001-09#NZK5.EG.-0,5ov#GMIJM#186:1497#S:D#753)</t>
  </si>
  <si>
    <t>0557ae4f-aa04-4358-b314-9def1027a2d5</t>
  </si>
  <si>
    <t>Locatie bulbpomp. Ten behoeve van smering en koeling Voor lager en achter lager.</t>
  </si>
  <si>
    <t>(25A-001-09#NZK5.EG.-0,5ov#GMIJM#186:1497#S:D#912)</t>
  </si>
  <si>
    <t>62b56b88-2156-478e-9513-c5e6cf3746aa</t>
  </si>
  <si>
    <t>42d6f027-66c9-404d-bed0-a639c0769632</t>
  </si>
  <si>
    <t>25A-001.11.19.33</t>
  </si>
  <si>
    <t>Spuisein: spuisein aan kant van Hoogovens, scheepvaartseinen, armaturen 4 stuks per mast (2)</t>
  </si>
  <si>
    <t>(25A-001-09#NZK5.EG.-0,5ov#GMIJM#195:1502#S:ND#1667)</t>
  </si>
  <si>
    <t>d97f3cb5-8e20-4d80-8c18-4b6ad94a89f2</t>
  </si>
  <si>
    <t>25A-001.11.19.34</t>
  </si>
  <si>
    <t>Spuisein: spuisein Buitenhuizerbrug, scheepvaartseinen, armaturen 3 stuks per mast (6)</t>
  </si>
  <si>
    <t>(25A-001-09#NZK5.EG.-0,5ov#GMIJM#195:1502#S:ND#1685)</t>
  </si>
  <si>
    <t>21a68cd0-a292-4185-aa3d-ae7714c5b8ae</t>
  </si>
  <si>
    <t>25A-001.11.19.35</t>
  </si>
  <si>
    <t>Spuisein: spuisein einde landtong deurenbergplaats, scheepvaartseinen, armaturen 4 stuks per mast (4)</t>
  </si>
  <si>
    <t>(25A-001-09#NZK5.EG.-0,5ov#GMIJM#195:1502#S:ND#1675)</t>
  </si>
  <si>
    <t>0ac40f4f-4c12-41d9-8b5c-e8ba96b2875c</t>
  </si>
  <si>
    <t>25A-001.11.19.36</t>
  </si>
  <si>
    <t>Spuisein: spuisein HEM, scheepvaartseinen, armaturen 3 stuks per mast (7)</t>
  </si>
  <si>
    <t>(25A-001-09#NZK5.EG.-0,5ov#GMIJM#195:1502#S:ND#1690)</t>
  </si>
  <si>
    <t>8cc37703-406c-4c37-9b15-99870e24beef</t>
  </si>
  <si>
    <t>25A-001.11.19.37</t>
  </si>
  <si>
    <t>Spuisein: spuisein op Gemaal Ijmuiden lampen, scheepvaartseinen, armaturen 4 stuks per mast  (3)</t>
  </si>
  <si>
    <t>(25A-001-09#NZK5.EG.-0,5ov#GMIJM#195:1502#S:ND#1671)</t>
  </si>
  <si>
    <t>398cc70a-0ce2-4bf0-a04d-83a78e0fa5bb</t>
  </si>
  <si>
    <t>25A-001.11.19.38</t>
  </si>
  <si>
    <t>Spuisein: spuisein op het HOC op dak, scheepvaartseinen, armaturen 3 stuks per mast (1)</t>
  </si>
  <si>
    <t>(25A-001-09#NZK5.EG.-0,5ov#GMIJM#195:1502#S:ND#1662)</t>
  </si>
  <si>
    <t>ae2e2be1-9685-4b81-b1c4-3e833f072882</t>
  </si>
  <si>
    <t>25A-001.11.19.39</t>
  </si>
  <si>
    <t>Spuisein: spuisein Schellingwoude (5 lampen) bij inlaat van oude maalgangen Spui. en inlaatsein (8)</t>
  </si>
  <si>
    <t>(25A-001-09#NZK5.EG.-0,5ov#GMIJM#195:1502#S:ND#1695)</t>
  </si>
  <si>
    <t>c958eb47-b871-4bcc-9cc0-6df052901ece</t>
  </si>
  <si>
    <t>25A-001.11.19.40</t>
  </si>
  <si>
    <t>Spuisein: spuisein Velsertunnel Noord, scheepvaartseinen, armaturen 3 stuks per mast (5)</t>
  </si>
  <si>
    <t>(25A-001-09#NZK5.EG.-0,5ov#GMIJM#195:1502#S:ND#1679)</t>
  </si>
  <si>
    <t>04765d22-56b8-4e66-a1a9-48f57aa33141</t>
  </si>
  <si>
    <t>Staalkabel (hangkabels): staalkabels 4 stuks</t>
  </si>
  <si>
    <t>ophangen bulbpomp</t>
  </si>
  <si>
    <t>(25A-001-09#NZK5.EG.-0,5ov#GMIJM#186:1504#S:D#100)</t>
  </si>
  <si>
    <t>b2875d3e-1005-44ae-99b4-1718811f5ded</t>
  </si>
  <si>
    <t>(25A-001-09#NZK5.EG.-0,5ov#GMIJM#186:1504#S:D#636)</t>
  </si>
  <si>
    <t>94ef10f5-53d2-449c-b607-560eb2e1dbd4</t>
  </si>
  <si>
    <t>(25A-001-09#NZK5.EG.-0,5ov#GMIJM#186:1504#S:D#452)</t>
  </si>
  <si>
    <t>44ee3d5d-637e-48e3-a111-de5abc94d6fb</t>
  </si>
  <si>
    <t>(25A-001-09#NZK5.EG.-0,5ov#GMIJM#186:1504#S:D#290)</t>
  </si>
  <si>
    <t>8fcb1527-bfac-4a6f-a412-1d845131c6d5</t>
  </si>
  <si>
    <t>Staalkabel (hangkabels): Staalkabels 4 stuks (ophanging pomp)</t>
  </si>
  <si>
    <t>(25A-001-09#NZK5.EG.-0,5ov#GMIJM#186:1504#S:D#960)</t>
  </si>
  <si>
    <t>f2ee2d4d-b0e0-429b-b163-3e098ac0a5df</t>
  </si>
  <si>
    <t>(25A-001-09#NZK5.EG.-0,5ov#GMIJM#186:1504#S:D#795)</t>
  </si>
  <si>
    <t>9cf3f797-0e12-422e-91ab-63d9a1c5dde4</t>
  </si>
  <si>
    <t>Staalkabel: hijskabel staaldraad</t>
  </si>
  <si>
    <t>(25A-001-09#NZK5.EG.-0,5ov#GMIJM#146:1504#S:D#1460)</t>
  </si>
  <si>
    <t>1e37c0a6-932a-442e-90e5-84f8348f48c6</t>
  </si>
  <si>
    <t>Statische omvormer installatie t.b.v. Bulbpomp in maalgang 5 ABB (Vraag/opmerking: is omvormer maalgang 5 en 6 dynamisch ipv statisch?)</t>
  </si>
  <si>
    <t>d94999ad-d018-4ef3-8831-df35e1aeead5</t>
  </si>
  <si>
    <t>Statische omvormer installatie t.b.v. Bulbpomp in maalgang 6 ABB</t>
  </si>
  <si>
    <t>f9f2526a-10c6-4abe-b138-210bfa75b80e</t>
  </si>
  <si>
    <t>stator: Stator / rotor</t>
  </si>
  <si>
    <t>(25A-001-09#NZK5.EG.-0,5ov#GMIJM#186:9999#S:D#615)</t>
  </si>
  <si>
    <t>cc2b64e6-b9c1-4771-ba4a-82195a21f529</t>
  </si>
  <si>
    <t>(25A-001-09#NZK5.EG.-0,5ov#GMIJM#186:9999#S:D#929)</t>
  </si>
  <si>
    <t>e9a0b095-28b4-487e-8aad-987696f57edf</t>
  </si>
  <si>
    <t>Stator: Stator / rotor (Vraag/opmerking: stator/rator is in feite onderdeel van de de electromotor)</t>
  </si>
  <si>
    <t>(25A-001-09#NZK5.EG.-0,5ov#GMIJM#186:9999#S:D#78)</t>
  </si>
  <si>
    <t>6f3683e2-4e99-4331-be63-19eb5d6c836a</t>
  </si>
  <si>
    <t>(25A-001-09#NZK5.EG.-0,5ov#GMIJM#186:9999#S:D#430)</t>
  </si>
  <si>
    <t>e7c684fe-fe29-46d1-9e24-01f2abe9b330</t>
  </si>
  <si>
    <t>(25A-001-09#NZK5.EG.-0,5ov#GMIJM#186:9999#S:D#770)</t>
  </si>
  <si>
    <t>73a1736e-520b-4ff1-a479-fab8850be840</t>
  </si>
  <si>
    <t>(25A-001-09#NZK5.EG.-0,5ov#GMIJM#186:9999#S:D#268)</t>
  </si>
  <si>
    <t>d5a62c70-32b4-4e09-b2f5-c7eb1312275d</t>
  </si>
  <si>
    <t>Stortebed: Stortebed</t>
  </si>
  <si>
    <t>(25A-001-09#NZK5.EG.-0,5ov#GMIJM#117:1510#G:D#874)</t>
  </si>
  <si>
    <t>3646b170-1aa4-4c6a-9edf-404fd5780ae2</t>
  </si>
  <si>
    <t>(25A-001-09#NZK5.EG.-0,5ov#GMIJM#117:1510#G:ND#14)</t>
  </si>
  <si>
    <t>edcb7660-0196-4bdf-ba69-c291200b502f</t>
  </si>
  <si>
    <t>(25A-001-09#NZK5.EG.-0,5ov#GMIJM#117:1510#G:ND#11)</t>
  </si>
  <si>
    <t>e5d5b444-44f6-40c3-9295-0de70e21d3bc</t>
  </si>
  <si>
    <t>(25A-001-09#NZK5.EG.-0,5ov#GMIJM#126:9999#S:D#526)</t>
  </si>
  <si>
    <t>3ab0b997-eae0-4d95-99a7-4d9e095af769</t>
  </si>
  <si>
    <t>(25A-001-09#NZK5.EG.-0,5ov#GMIJM#126:9999#S:D#364)</t>
  </si>
  <si>
    <t>2a135b07-c932-4424-ba9c-52dd03e8a224</t>
  </si>
  <si>
    <t>(25A-001-09#NZK5.EG.-0,5ov#GMIJM#126:9999#S:D#710)</t>
  </si>
  <si>
    <t>c4aad2a1-092f-4cd0-a9a6-7c2aeb257256</t>
  </si>
  <si>
    <t>(25A-001-09#NZK5.EG.-0,5ov#GMIJM#126:9999#S:D#862)</t>
  </si>
  <si>
    <t>70db17e5-e490-4e6c-95d7-c8f7b6e83963</t>
  </si>
  <si>
    <t>(25A-001-09#NZK5.EG.-0,5ov#GMIJM#126:9999#S:D#174)</t>
  </si>
  <si>
    <t>1e3bbf5d-de26-4318-afcd-07625e5b9966</t>
  </si>
  <si>
    <t>(25A-001-09#NZK5.EG.-0,5ov#GMIJM#126:9999#S:D#1025)</t>
  </si>
  <si>
    <t>738ac514-f953-4f34-8978-17d0ac9c5c70</t>
  </si>
  <si>
    <t>(25A-001-09#NZK5.EG.-0,5ov#GMIJM#124:2190#S:D#1186)</t>
  </si>
  <si>
    <t>b5699efc-c98b-444e-8efb-42d16c9e3e8e</t>
  </si>
  <si>
    <t>Takel: electrische kettingtakel (kelderluik)</t>
  </si>
  <si>
    <t>(25A-001-09#NZK5.EG.-0,5ov#GMIJM#146:1516#G:D#1454)</t>
  </si>
  <si>
    <t>d08831d5-c46c-42a4-8eae-fcced61db906</t>
  </si>
  <si>
    <t>Takel: electrische kettingtakel (pomp magazijn)</t>
  </si>
  <si>
    <t>(25A-001-09#NZK5.EG.-0,5ov#GMIJM#146:1516#G:D#1455)</t>
  </si>
  <si>
    <t>323039c0-c1f0-4dab-8ed5-54789e99baf0</t>
  </si>
  <si>
    <t>Takel: Kettinghandtakel (omvormerruimte 5/6)</t>
  </si>
  <si>
    <t>(25A-001-09#NZK5.EG.-0,5ov#GMIJM#146:1516#G:D#1456)</t>
  </si>
  <si>
    <t>321c71f7-66a7-4c4e-8c94-cdca05631657</t>
  </si>
  <si>
    <t>Talud, Algemeen: Talud</t>
  </si>
  <si>
    <t>aa2e5f03-9454-4498-99af-409f6226072f</t>
  </si>
  <si>
    <t>Tank: gasolieolietank</t>
  </si>
  <si>
    <t>(25A-001-09#NZK5.EG.-0,5ov#GMIJM#171:1520#G:D#1739)</t>
  </si>
  <si>
    <t>c5946474-fa84-4ff5-9aa4-7aaa2477446a</t>
  </si>
  <si>
    <t>Tank: olietank</t>
  </si>
  <si>
    <t>900 liter inhoud</t>
  </si>
  <si>
    <t>(25A-001-09#NZK5.EG.-0,5ov#GMIJM#101:1520#S:D#839)</t>
  </si>
  <si>
    <t>e569c72f-9053-4f03-9693-7c936e1b47e9</t>
  </si>
  <si>
    <t>(25A-001-09#NZK5.EG.-0,5ov#GMIJM#186:1520#S:D#915)</t>
  </si>
  <si>
    <t>800c6df2-bb02-4fcd-8f80-029e91675cb0</t>
  </si>
  <si>
    <t>(25A-001-09#NZK5.EG.-0,5ov#GMIJM#101:1520#G:D#150)</t>
  </si>
  <si>
    <t>501de24e-5e26-424a-9be2-3f6ce97f33f5</t>
  </si>
  <si>
    <t>(25A-001-09#NZK5.EG.-0,5ov#GMIJM#186:1520#S:D#756)</t>
  </si>
  <si>
    <t>d76236d5-81e9-4487-afb7-75d53dc99afc</t>
  </si>
  <si>
    <t>(25A-001-09#NZK5.EG.-0,5ov#GMIJM#101:1520#G:D#686)</t>
  </si>
  <si>
    <t>9ef7d8c7-da52-43aa-96ed-ad68c10e19e4</t>
  </si>
  <si>
    <t>(25A-001-09#NZK5.EG.-0,5ov#GMIJM#101:1520#S:D#1002)</t>
  </si>
  <si>
    <t>7f826077-3883-438b-8406-827d0cbb68b8</t>
  </si>
  <si>
    <t>(25A-001-09#NZK5.EG.-0,5ov#GMIJM#101:1520#G:D#502)</t>
  </si>
  <si>
    <t>baf956a0-f652-4a19-8496-899c10624551</t>
  </si>
  <si>
    <t>(25A-001-09#NZK5.EG.-0,5ov#GMIJM#101:1520#G:D#340)</t>
  </si>
  <si>
    <t>462ac8f9-8bde-457b-bbb7-97731bc0d652</t>
  </si>
  <si>
    <t>4f321d2e-02d9-459e-94bc-cb061ee368a7</t>
  </si>
  <si>
    <t>Telefooninstallatie algemeen: Faxtoestel noodnet</t>
  </si>
  <si>
    <t>(25A-001-09#NZK5.EG.-0,5ov#GMIJM#206:1521#S:D#1172)</t>
  </si>
  <si>
    <t>61a86ad6-6816-4d82-a655-24244f531a62</t>
  </si>
  <si>
    <t>(25A-001-09#NZK5.EG.-0,5ov#GMIJM#206:1522#S:D#1165)</t>
  </si>
  <si>
    <t>42463014-1e55-465e-adde-7b673d8622bf</t>
  </si>
  <si>
    <t>Telefoontoestel: Telefoontoestel buitenlijn. Staat tussen linker en rechter gedeelte bedienlessenaar</t>
  </si>
  <si>
    <t>(25A-001-09#NZK5.EG.-0,5ov#GMIJM#206:1522#S:D#1166)</t>
  </si>
  <si>
    <t>132e8bd1-0fec-4823-925d-01c4805b5fe0</t>
  </si>
  <si>
    <t>(25A-001-09#NZK5.EG.-0,5ov#GMIJM#206:1522#S:D#1171)</t>
  </si>
  <si>
    <t>eb82199c-9e16-41eb-a28f-2915ed3e3832</t>
  </si>
  <si>
    <t>Thermometer (mechanisch): Mechanische temperatuurmeter van de luchtkast van de hoog toeren motor</t>
  </si>
  <si>
    <t>er is ook een elektrische temperatuurmeter deze is later bijgebouwd in 1996.</t>
  </si>
  <si>
    <t>(25A-001-09#NZK5.EG.-0,5ov#GMIJM#103:9999#S:D#384)</t>
  </si>
  <si>
    <t>119bda6f-06fc-4d2f-9add-4677455dabc6</t>
  </si>
  <si>
    <t>(25A-001-09#NZK5.EG.-0,5ov#GMIJM#103:9999#S:D#194)</t>
  </si>
  <si>
    <t>baf99330-6bb0-42bf-9922-0aec750e315a</t>
  </si>
  <si>
    <t>(25A-001-09#NZK5.EG.-0,5ov#GMIJM#103:9999#S:D#546)</t>
  </si>
  <si>
    <t>ce756afe-3f65-43bd-b270-31498be1dbbe</t>
  </si>
  <si>
    <t>(25A-001-09#NZK5.EG.-0,5ov#GMIJM#103:9999#S:D#222)</t>
  </si>
  <si>
    <t>3f129949-d005-4c7f-865e-bfc60444ff3b</t>
  </si>
  <si>
    <t>(25A-001-09#NZK5.EG.-0,5ov#GMIJM#103:9999#S:D#567)</t>
  </si>
  <si>
    <t>10312d12-8cf7-46c3-b187-3eddef1304b5</t>
  </si>
  <si>
    <t>(25A-001-09#NZK5.EG.-0,5ov#GMIJM#103:9999#S:D#40)</t>
  </si>
  <si>
    <t>9b8b2de2-f5ee-45b4-918e-11deff0f8b7e</t>
  </si>
  <si>
    <t>fd3bd34b-d248-4d41-8df7-81a74a1d0a73</t>
  </si>
  <si>
    <t>Toerenregelinstallatie: toerentalopnemer</t>
  </si>
  <si>
    <t>19+2N8001-24B463 kabelaansluiting 97GM3806</t>
  </si>
  <si>
    <t>(25A-001-09#NZK5.EG.-0,5ov#GMIJM#103:1530#S:D#553)</t>
  </si>
  <si>
    <t>0c00ea87-34ce-467c-bb38-48a7b0ffb690</t>
  </si>
  <si>
    <t>19+2N8001-14B463 kabelaansluiting 97GM1806</t>
  </si>
  <si>
    <t>(25A-001-09#NZK5.EG.-0,5ov#GMIJM#103:1530#S:D#47)</t>
  </si>
  <si>
    <t>143dad6a-3cf3-4aaf-8fe3-6acba2dcb439</t>
  </si>
  <si>
    <t>(25A-001-09#NZK5.EG.-0,5ov#GMIJM#103:1530#S:D#391)</t>
  </si>
  <si>
    <t>7d92730b-95c1-4ab3-84b8-d8b02648121d</t>
  </si>
  <si>
    <t>Toerentalopnemer tbv rotatiesnelheid 97GM2806 en 97GM2552</t>
  </si>
  <si>
    <t>Fotonummer: OMV11
Locatie:</t>
  </si>
  <si>
    <t>(25A-001-09#NZK5.EG.-0,5ov#GMIJM#103:1530#S:D#574)</t>
  </si>
  <si>
    <t>b46d8be0-11c6-4577-98e4-d8c67c8ea61d</t>
  </si>
  <si>
    <t>(25A-001-09#NZK5.EG.-0,5ov#GMIJM#103:1530#S:D#229)</t>
  </si>
  <si>
    <t>6ea62eb3-2a67-4eb1-9497-ee437a57f777</t>
  </si>
  <si>
    <t>(25A-001-09#NZK5.EG.-0,5ov#GMIJM#103:1530#S:D#201)</t>
  </si>
  <si>
    <t>deaadc7e-1891-4f75-87fc-b549a5f88031</t>
  </si>
  <si>
    <t>transformator: schrikdraadunit</t>
  </si>
  <si>
    <t>(25A-001-09#NZK5.EG.-0,5ov#GMIJM#306:1549#G:ND#1450)</t>
  </si>
  <si>
    <t>2c9fe4d4-c08d-49e1-bd4f-df5a9a56c894</t>
  </si>
  <si>
    <t>transformator: Trafo</t>
  </si>
  <si>
    <t>(25A-001-09#NZK5.EG.-0,5ov#GMIJM#112:1549#S:D#1138)</t>
  </si>
  <si>
    <t>b107b5a3-2d58-4544-9390-579791a5c8fa</t>
  </si>
  <si>
    <t>Transformator: transformator 1 10 kV/3 kV voeding bulbpomp 1 en 2 (n=2, T2)</t>
  </si>
  <si>
    <t>Trafo 1 en 2 staan buiten in een afzonderlijk gebouw, achter de corridor naar de spuischuiven. Oliegekoeld</t>
  </si>
  <si>
    <t>(25A-001-09#NZK5.EG.-0,5ov#GMIJM#149:1549#S:D#1516)</t>
  </si>
  <si>
    <t>01cc9512-c333-4001-83fd-468e19d131ad</t>
  </si>
  <si>
    <t>Transformator: transformator 2 10 kV/3 kV voeding bulbpomp 3 en 4</t>
  </si>
  <si>
    <t>(25A-001-09#NZK5.EG.-0,5ov#GMIJM#149:1549#S:D#1517)</t>
  </si>
  <si>
    <t>5d663e88-fb71-4359-9435-5fc47237ed0f</t>
  </si>
  <si>
    <t>Transformator: transformator 3 10 kV/380 V voeding gebouwinstallaties rail A.</t>
  </si>
  <si>
    <t>(25A-001-09#NZK5.EG.-0,5ov#GMIJM#149:1549#S:D#1518)</t>
  </si>
  <si>
    <t>75310b69-6bc1-45a4-98d9-e5a7dd089c7e</t>
  </si>
  <si>
    <t>Transformator: transformator 4 10 kV / 380 V Berghaven</t>
  </si>
  <si>
    <t>(25A-001-09#NZK5.EG.-0,5ov#GMIJM#149:1549#S:D#1520)</t>
  </si>
  <si>
    <t>7f609421-98b0-4b03-be6f-6f67ad9a838c</t>
  </si>
  <si>
    <t>Transformator: transformator 5 10 kV/2*1750 V voeding pomp 5 (n=2, T6)</t>
  </si>
  <si>
    <t>(25A-001-09#NZK5.EG.-0,5ov#GMIJM#149:1549#S:D#1521)</t>
  </si>
  <si>
    <t>9d3e5453-6d0c-41f2-af31-858dd54fa17e</t>
  </si>
  <si>
    <t>Transformator: transformator 6 10 kV/2*1750 V voeding pomp 6</t>
  </si>
  <si>
    <t>(25A-001-09#NZK5.EG.-0,5ov#GMIJM#149:1549#S:D#1522)</t>
  </si>
  <si>
    <t>8ca3993e-d8cd-4575-979e-60ffae178920</t>
  </si>
  <si>
    <t>Transformator: transformator 7 10 kV/380 V voeding gebouwinstallaties rail B.</t>
  </si>
  <si>
    <t>Trafo 7 uit 2013 staat in het zelfde gebouw als trafo 1 en 2. De trafo is van 1973 en oliegekoeld.</t>
  </si>
  <si>
    <t>(25A-001-09#NZK5.EG.-0,5ov#GMIJM#149:1549#S:D#1523)</t>
  </si>
  <si>
    <t>7114d924-d7de-45d3-aec9-9473893f6cff</t>
  </si>
  <si>
    <t>25A-001.11.22</t>
  </si>
  <si>
    <t>0e1561a3-31b9-456a-a9ea-fb33ffae0798</t>
  </si>
  <si>
    <t>ab39431b-e767-4d9b-b438-a39b915af2a7</t>
  </si>
  <si>
    <t>fd524a57-472f-4787-a335-2646a0b8c5bc</t>
  </si>
  <si>
    <t>Transmissie-installatie, Algemeen:</t>
  </si>
  <si>
    <t>(25A-001-09#NZK5.EG.-0,5ov#GMIJM#124:1138#S:D#1097)</t>
  </si>
  <si>
    <t>470ee14a-c8e7-4340-88dc-a36c3839fab9</t>
  </si>
  <si>
    <t>Transmissie-installatie, Algemeen: (noodstop afstandbediening gemaal) netwerkkast omvormerruimte oud</t>
  </si>
  <si>
    <t>Tekening klopt niet. NWK1, NWK2</t>
  </si>
  <si>
    <t>(25A-001-09#NZK5.EG.-0,5ov#GMIJM#124:1138#S:D#1093)</t>
  </si>
  <si>
    <t>3e3365e3-c210-48c4-aae2-09a17f13086f</t>
  </si>
  <si>
    <t>Transmissie-installatie, Algemeen: aspiratiemelder ?</t>
  </si>
  <si>
    <t>(25A-001-09#NZK5.EG.-0,5ov#GMIJM#124:1138#S:D#1112)</t>
  </si>
  <si>
    <t>60d59989-31c1-4660-868f-0585566a8e33</t>
  </si>
  <si>
    <t>(25A-001-09#NZK5.EG.-0,5ov#GMIJM#124:1138#S:D#1107)</t>
  </si>
  <si>
    <t>c861a07d-306e-4adc-84d1-b0e656657861</t>
  </si>
  <si>
    <t>(25A-001-09#NZK5.EG.-0,5ov#GMIJM#124:1138#S:D#1102)</t>
  </si>
  <si>
    <t>4d42288c-d56b-437c-b2c5-3bfb640dea15</t>
  </si>
  <si>
    <t>Transmissie-installatie, Algemeen: aspiratiemelder 19+2N8001-ZHR06</t>
  </si>
  <si>
    <t>(25A-001-09#NZK5.EG.-0,5ov#GMIJM#124:1138#S:D#1096)</t>
  </si>
  <si>
    <t>4d78fdd2-127f-4262-84a6-27f28495e861</t>
  </si>
  <si>
    <t>(25A-001-09#NZK5.EG.-0,5ov#GMIJM#124:1138#S:D#1103)</t>
  </si>
  <si>
    <t>6df8cb16-96ac-499e-811b-b0fe6c3fc4ab</t>
  </si>
  <si>
    <t>(25A-001-09#NZK5.EG.-0,5ov#GMIJM#124:1138#S:D#1098)</t>
  </si>
  <si>
    <t>20b4b9d6-7f9a-445b-bcf0-0c17d71225a2</t>
  </si>
  <si>
    <t>(25A-001-09#NZK5.EG.-0,5ov#GMIJM#124:1138#S:D#1108)</t>
  </si>
  <si>
    <t>f70df591-694c-4c58-bfd5-e87808f17d52</t>
  </si>
  <si>
    <t>25A-001.11.22.10</t>
  </si>
  <si>
    <t>(25A-001-09#NZK5.EG.-0,5ov#GMIJM#124:1138#S:D#1111)</t>
  </si>
  <si>
    <t>d854e4b1-aa21-4d5d-85f3-a3c7377b46de</t>
  </si>
  <si>
    <t>25A-001.11.22.11</t>
  </si>
  <si>
    <t>(25A-001-09#NZK5.EG.-0,5ov#GMIJM#124:1138#S:D#1106)</t>
  </si>
  <si>
    <t>ba947ed3-841e-484c-b188-a58b7f5c355e</t>
  </si>
  <si>
    <t>25A-001.11.22.12</t>
  </si>
  <si>
    <t>(25A-001-09#NZK5.EG.-0,5ov#GMIJM#124:1138#S:D#1101)</t>
  </si>
  <si>
    <t>0154d9e2-f033-4352-83bc-4aed4c006001</t>
  </si>
  <si>
    <t>25A-001.11.22.13</t>
  </si>
  <si>
    <t>Transmissie-installatie, Algemeen: remote i/o 4 stuks MG1, MG2, MG3 en MG4</t>
  </si>
  <si>
    <t>(25A-001-09#NZK5.EG.-0,5ov#GMIJM#124:1138#S:D#1095)</t>
  </si>
  <si>
    <t>eaa4a68b-b128-4141-903b-d6124b211ee9</t>
  </si>
  <si>
    <t>25A-001.11.22.14</t>
  </si>
  <si>
    <t>Transmissie-installatie, Algemeen: stalen kast</t>
  </si>
  <si>
    <t>(25A-001-09#NZK5.EG.-0,5ov#GMIJM#124:1138#S:D#1104)</t>
  </si>
  <si>
    <t>07b81d50-98ca-467c-9e97-3cc7f6e4f790</t>
  </si>
  <si>
    <t>25A-001.11.22.15</t>
  </si>
  <si>
    <t>(25A-001-09#NZK5.EG.-0,5ov#GMIJM#124:1138#S:D#1109)</t>
  </si>
  <si>
    <t>3cbb0c7d-3c6a-4167-bb84-717fa69fd61b</t>
  </si>
  <si>
    <t>25A-001.11.22.16</t>
  </si>
  <si>
    <t>2N8001-5</t>
  </si>
  <si>
    <t>(25A-001-09#NZK5.EG.-0,5ov#GMIJM#124:1138#S:D#1094)</t>
  </si>
  <si>
    <t>d1e80383-9015-4048-b038-f21796a3baf0</t>
  </si>
  <si>
    <t>25A-001.11.22.17</t>
  </si>
  <si>
    <t>(25A-001-09#NZK5.EG.-0,5ov#GMIJM#124:1138#S:D#1099)</t>
  </si>
  <si>
    <t>d80e7d89-838b-4281-94b1-885d1f941774</t>
  </si>
  <si>
    <t>Trap: Trap</t>
  </si>
  <si>
    <t>(25A-001-09#NZK5.EG.-0,5ov#GMIJM#181:1552#G:ND#1426)</t>
  </si>
  <si>
    <t>37a99c66-912c-4c1a-b4a4-831876077ffd</t>
  </si>
  <si>
    <t>Vastzetinrichting: klemmenkast</t>
  </si>
  <si>
    <t>(25A-001-09#NZK5.EG.-0,5ov#GMIJM#186:1574#S:D#785)</t>
  </si>
  <si>
    <t>1326e4b8-7522-417f-9988-6985b2c700c1</t>
  </si>
  <si>
    <t>(25A-001-09#NZK5.EG.-0,5ov#GMIJM#186:1574#S:D#950)</t>
  </si>
  <si>
    <t>b9814f49-2a45-48e4-a220-dbcd1f1b1d4f</t>
  </si>
  <si>
    <t>veiligheidsventiel: ventiel (aansturen tot 60bar)</t>
  </si>
  <si>
    <t>(25A-001-09#NZK5.EG.-0,5ov#GMIJM#186:1576#S:D#945)</t>
  </si>
  <si>
    <t>30801a93-361a-419e-96ec-5d08a2671fef</t>
  </si>
  <si>
    <t>(25A-001-09#NZK5.EG.-0,5ov#GMIJM#186:1576#S:D#780)</t>
  </si>
  <si>
    <t>31502d64-1758-4d34-8b7b-6df43270ca71</t>
  </si>
  <si>
    <t>Ventilator: ventilator koellucht</t>
  </si>
  <si>
    <t>(25A-001-09#NZK5.EG.-0,5ov#GMIJM#186:1578#S:D#751)</t>
  </si>
  <si>
    <t>9fbad376-22de-48c8-bc41-0113e53b3d89</t>
  </si>
  <si>
    <t>(25A-001-09#NZK5.EG.-0,5ov#GMIJM#186:1578#S:D#910)</t>
  </si>
  <si>
    <t>b446634b-917c-4cda-9728-7ddeba4dd34b</t>
  </si>
  <si>
    <t>Ventilator: Ventilator tb. Koeling trafo T3 gebouwinstallaties rail A</t>
  </si>
  <si>
    <t>(25A-001-09#NZK5.EG.-0,5ov#GMIJM#213:1578#S:D#1519)</t>
  </si>
  <si>
    <t>c0b8d62c-845d-4c57-8475-7a0f4fee235c</t>
  </si>
  <si>
    <t>verbinding: aardingsklemmen</t>
  </si>
  <si>
    <t>(25A-001-09#NZK5.EG.-0,5ov#GMIJM#162:1581#G:D#1627)</t>
  </si>
  <si>
    <t>412103f9-a54e-4b52-8e5c-02b6f63a647e</t>
  </si>
  <si>
    <t>25A-001.11.19.41</t>
  </si>
  <si>
    <t>(25A-001-09#NZK5.EG.-0,5ov#GMIJM#195:0#S:ND#1687)</t>
  </si>
  <si>
    <t>88293d63-e3c1-4e42-82bf-513dbc5063cd</t>
  </si>
  <si>
    <t>25A-001.11.19.42</t>
  </si>
  <si>
    <t>(25A-001-09#NZK5.EG.-0,5ov#GMIJM#195:0#S:ND#1697)</t>
  </si>
  <si>
    <t>399b74f7-154d-401b-8cf1-ec8118afc733</t>
  </si>
  <si>
    <t>25A-001.11.19.43</t>
  </si>
  <si>
    <t>8b8076c3-edd8-4e63-88e7-d12f53ae6572</t>
  </si>
  <si>
    <t>25A-001.11.19.44</t>
  </si>
  <si>
    <t>(25A-001-09#NZK5.EG.-0,5ov#GMIJM#195:0#S:ND#1692)</t>
  </si>
  <si>
    <t>6764dab8-6806-4d41-8085-48ff77ec223b</t>
  </si>
  <si>
    <t>verbinding: verbinding</t>
  </si>
  <si>
    <t>(25A-001-09#NZK5.EG.-0,5ov#GMIJM#105:1581#G:D#1039)</t>
  </si>
  <si>
    <t>7eb92a93-f78a-464e-a6d5-5bb68c93d760</t>
  </si>
  <si>
    <t>Verbrandingsmotor: dieselmotor</t>
  </si>
  <si>
    <t>(25A-001-09#NZK5.EG.-0,5ov#GMIJM#171:1582#S:D#1741)</t>
  </si>
  <si>
    <t>d654d364-087f-4192-8f28-992fa2822c2b</t>
  </si>
  <si>
    <t>Verharding wegtype 3, Gemiddeld belaste weg, Corridor Gemaal - Spuisluis</t>
  </si>
  <si>
    <t>561a8f30-0a5a-4e79-b33a-8ed45ce6c32f</t>
  </si>
  <si>
    <t>Verharding wegtype 3, Gemiddeld belaste weg, traforuimte Binnenplaats</t>
  </si>
  <si>
    <t>5accf984-4b04-486f-930c-f3bf6388798b</t>
  </si>
  <si>
    <t>Verharding: Verharding</t>
  </si>
  <si>
    <t>(25A-001-09#NZK5.EG.-0,5ov#GMIJM#208:9999#G:ND#1230)</t>
  </si>
  <si>
    <t>36130da9-732b-47f8-9ab4-8184a8c90c52</t>
  </si>
  <si>
    <t>verlichtingsarmatuur: noodverlichtingsarmaturen (3 stuks)</t>
  </si>
  <si>
    <t>(25A-001-09#NZK5.EG.-0,5ov#GMIJM#186:1590#G:D#962)</t>
  </si>
  <si>
    <t>3eac1266-a117-49e6-8927-26c8d795303b</t>
  </si>
  <si>
    <t>(25A-001-09#NZK5.EG.-0,5ov#GMIJM#186:1590#S:D#797)</t>
  </si>
  <si>
    <t>aa64020d-ac5e-4ba4-a82a-c8b83b00c4fd</t>
  </si>
  <si>
    <t>verlichtingsarmatuur: TL armaturen (3 stuks)</t>
  </si>
  <si>
    <t>(25A-001-09#NZK5.EG.-0,5ov#GMIJM#186:1590#G:D#796)</t>
  </si>
  <si>
    <t>314aae28-fb4a-43f6-a5e6-a250b973d718</t>
  </si>
  <si>
    <t>(25A-001-09#NZK5.EG.-0,5ov#GMIJM#186:1590#G:D#961)</t>
  </si>
  <si>
    <t>d8df920c-33f7-4265-82be-3f5000bacf6c</t>
  </si>
  <si>
    <t>Verwarmingstoestel: kastverwarming 2 stuks</t>
  </si>
  <si>
    <t>(25A-001-09#NZK5.EG.-0,5ov#GMIJM#374:1596#G:D#1365)</t>
  </si>
  <si>
    <t>5448afbb-251b-4487-8916-48303ea3a2fb</t>
  </si>
  <si>
    <t>(25A-001-09#NZK5.EG.-0,5ov#GMIJM#374:1596#S:D#1351)</t>
  </si>
  <si>
    <t>ba3acf34-32ee-4f94-bf31-56af4df3c0e6</t>
  </si>
  <si>
    <t>(25A-001-09#NZK5.EG.-0,5ov#GMIJM#374:1596#G:D#1387)</t>
  </si>
  <si>
    <t>767a4ac9-8074-48ad-b407-5ab0adebf0c9</t>
  </si>
  <si>
    <t>(25A-001-09#NZK5.EG.-0,5ov#GMIJM#374:1596#G:D#1337)</t>
  </si>
  <si>
    <t>7568f27b-52f9-497f-ac3c-e183738e2003</t>
  </si>
  <si>
    <t>(25A-001-09#NZK5.EG.-0,5ov#GMIJM#374:1596#G:D#1320)</t>
  </si>
  <si>
    <t>4e9b50e4-11f3-49de-a436-6e4194d207e3</t>
  </si>
  <si>
    <t>(25A-001-09#NZK5.EG.-0,5ov#GMIJM#374:1596#G:D#1303)</t>
  </si>
  <si>
    <t>a6bb6b65-101e-4f03-b1e4-ad757681d894</t>
  </si>
  <si>
    <t>25A-001.12.10.11</t>
  </si>
  <si>
    <t>(25A-001-09#NZK5.EG.-0,5ov#GMIJM#374:1596#G:D#1410)</t>
  </si>
  <si>
    <t>e2b96b74-50d9-4d05-9a90-92a1482e1f91</t>
  </si>
  <si>
    <t>(25A-001-09#NZK5.EG.-0,5ov#GMIJM#374:1596#G:D#1286)</t>
  </si>
  <si>
    <t>2f397bdd-5e3b-47ec-923f-ad1e0ca48d64</t>
  </si>
  <si>
    <t>Vijzel: pompwaaier</t>
  </si>
  <si>
    <t>(25A-001-09#NZK5.EG.-0,5ov#GMIJM#186:1601#S:D#632)</t>
  </si>
  <si>
    <t>d0f2574c-58f6-4b46-964e-c51e6f33d764</t>
  </si>
  <si>
    <t>(25A-001-09#NZK5.EG.-0,5ov#GMIJM#186:1601#S:D#777)</t>
  </si>
  <si>
    <t>8bd39ca4-73e5-49dd-bd31-a35d7de274d6</t>
  </si>
  <si>
    <t>(25A-001-09#NZK5.EG.-0,5ov#GMIJM#186:1601#S:D#936)</t>
  </si>
  <si>
    <t>62b7b27f-5c4c-4c99-87b7-70a919d2cd1c</t>
  </si>
  <si>
    <t>Vijzel: pompwaaier (Vraag/opmerking: hier wordt met vijzel de waaier bedoeld)</t>
  </si>
  <si>
    <t>Onzekerheid: Onbalans van de waaier en as van de pomp.
Oorzaak: - Cavitatie, luchtimplosies door verpompen van water.
- Er zijn stukken afgebroken van de bladen van de waaier.
Gevolgen: De pomp c.q. het pomphuis gaat trillen en schudden. Het onbalans detectiesysteem schakelt de pomp uit. Verminderde beschikbaarheid van de pomp
Opmerking:</t>
  </si>
  <si>
    <t>(25A-001-09#NZK5.EG.-0,5ov#GMIJM#186:1601#S:D#96)</t>
  </si>
  <si>
    <t>9a12346c-7b05-49d9-abd8-b7747de035bf</t>
  </si>
  <si>
    <t>(25A-001-09#NZK5.EG.-0,5ov#GMIJM#186:1601#S:D#286)</t>
  </si>
  <si>
    <t>4a1874fc-1a17-4239-a0aa-dc9df37842b9</t>
  </si>
  <si>
    <t>(25A-001-09#NZK5.EG.-0,5ov#GMIJM#186:1601#S:D#448)</t>
  </si>
  <si>
    <t>0df5cc74-0161-4fae-bb54-81bd896b81ab</t>
  </si>
  <si>
    <t>Vluchtweginstallatie &amp; noodverlichting</t>
  </si>
  <si>
    <t>1869cff6-514e-45f0-a133-06169d41b375</t>
  </si>
  <si>
    <t>Voegovergang, Algemeen: Voegovergang 1</t>
  </si>
  <si>
    <t>8da519a5-330e-4d89-be29-4ca716acfb8b</t>
  </si>
  <si>
    <t>Voegovergang, Algemeen: Voegovergang 2</t>
  </si>
  <si>
    <t>73b59255-b25a-471d-95ad-1e25bdc7253b</t>
  </si>
  <si>
    <t>Voegovergang, Algemeen: Voegovergang 3</t>
  </si>
  <si>
    <t>fbffd7a3-8d4a-4d92-838e-32556128de91</t>
  </si>
  <si>
    <t>Voegovergang, Algemeen: Voegovergang 4</t>
  </si>
  <si>
    <t>0f27b7cc-8f4c-4e1e-aafb-dd9837882872</t>
  </si>
  <si>
    <t>Voegovergang, Algemeen: Voegovergang 5</t>
  </si>
  <si>
    <t>bdcf39b2-eac7-41a9-9b97-ee1f93b96e48</t>
  </si>
  <si>
    <t>Voegovergang, Algemeen: Voegovergang 6</t>
  </si>
  <si>
    <t>4d9021d1-9fe4-44c1-9b5a-3e7eae54489d</t>
  </si>
  <si>
    <t>Voegovergang, Algemeen: Voegovergang 7</t>
  </si>
  <si>
    <t>89516428-483e-455c-a3ce-c7bede5e7231</t>
  </si>
  <si>
    <t>Voegovergang, Algemeen: Voegovergang 8</t>
  </si>
  <si>
    <t>7e0c6343-cd73-4680-8799-99e8020f2ee6</t>
  </si>
  <si>
    <t>Voegovergang, Algemeen: Voegovergang 9</t>
  </si>
  <si>
    <t>079772cd-93b5-4072-8e07-cc8e5710cf23</t>
  </si>
  <si>
    <t>Voegovergang, Algemeen: Voegovergang 10</t>
  </si>
  <si>
    <t>efc344ca-8962-491c-8943-5288ab7a4ebb</t>
  </si>
  <si>
    <t>Wand: Wand - metselwerk</t>
  </si>
  <si>
    <t>(25A-001-09#NZK5.EG.-0,5ov#GMIJM#181:9999#G:ND#1423)</t>
  </si>
  <si>
    <t>99ce0cb6-99e7-4b01-b772-b47e5779a033</t>
  </si>
  <si>
    <t>b59b513a-8e1d-4bae-8844-2310ce17ddf0</t>
  </si>
  <si>
    <t>warmtewisselaar: koeler extern 2x koelspriaal in maalgang</t>
  </si>
  <si>
    <t>(25A-001-09#NZK5.EG.-0,5ov#GMIJM#337:1620#S:D#736)</t>
  </si>
  <si>
    <t>4c4e7389-57d5-41aa-bad9-4dab491e1775</t>
  </si>
  <si>
    <t>(25A-001-09#NZK5.EG.-0,5ov#GMIJM#337:1620#S:D#894)</t>
  </si>
  <si>
    <t>f1f8c83f-f152-4919-bbb5-4a5cc2535faa</t>
  </si>
  <si>
    <t>warmtewisselaar: koeler intern In de omvormerkast</t>
  </si>
  <si>
    <t>(25A-001-09#NZK5.EG.-0,5ov#GMIJM#337:1620#S:D#893)</t>
  </si>
  <si>
    <t>7b2cbb84-8c57-4b4a-8dae-188c535333f3</t>
  </si>
  <si>
    <t>(25A-001-09#NZK5.EG.-0,5ov#GMIJM#337:1620#S:D#735)</t>
  </si>
  <si>
    <t>5c96e5ad-82a5-4a0d-a48a-254f835ddb72</t>
  </si>
  <si>
    <t>Waterniveau meetinstallatie  H7 - H6 en H6 - H8, pomp 1 t/m 4</t>
  </si>
  <si>
    <t>67152454-9f8d-4fe2-a67b-afa0d501ea7a</t>
  </si>
  <si>
    <t>Waterniveau meetinstallatie H10 - H9 en H9 - H11,  pomp 5 en 6</t>
  </si>
  <si>
    <t>c1a88fdd-8365-4807-9dcf-31b01443c98f</t>
  </si>
  <si>
    <t>0c44c555-f1b9-4786-b096-257e26778977</t>
  </si>
  <si>
    <t>Waterniveau meetinstallatie Noorzeekanaalgebied H3 (buiten IJ)</t>
  </si>
  <si>
    <t>497ca60e-7b5f-415b-8796-e965f12518aa</t>
  </si>
  <si>
    <t>Waterniveau meetinstallatie Noorzeekanaalgebied H4(buiten IJ)</t>
  </si>
  <si>
    <t>1c7e586c-f505-4cba-9955-eb47063b6b89</t>
  </si>
  <si>
    <t>Wegmarkering, algemeen: wegmarkering</t>
  </si>
  <si>
    <t>(25A-001-09#NZK5.EG.-0,5ov#GMIJM#221:1623#G:ND#1279)</t>
  </si>
  <si>
    <t>a16ac988-536a-4146-90c3-91681ea38702</t>
  </si>
  <si>
    <t>Werk-spreekverbinding</t>
  </si>
  <si>
    <t>be2712bd-ce06-4fae-8096-86c25b0a52b5</t>
  </si>
  <si>
    <t>Werkvoedingsverdeling ( 3 stuks) zijn deze al niet al benoemd? Op persschuiven bordes</t>
  </si>
  <si>
    <t>325d9907-6b2b-433e-82e8-746ba31dba28</t>
  </si>
  <si>
    <t>wiel: loopwielen</t>
  </si>
  <si>
    <t>(25A-001-09#NZK5.EG.-0,5ov#GMIJM#146:2092#S:D#1463)</t>
  </si>
  <si>
    <t>228739ae-4b6c-4cc0-8d48-2172f07667a1</t>
  </si>
  <si>
    <t>wiel: rijwagen / wielen</t>
  </si>
  <si>
    <t>(25A-001-09#NZK5.EG.-0,5ov#GMIJM#146:2092#S:D#1477)</t>
  </si>
  <si>
    <t>618cc7ed-4bd4-4aa1-93b1-e1a1f51b811c</t>
  </si>
  <si>
    <t>(25A-001-09#NZK5.EG.-0,5ov#GMIJM#146:2092#S:D#1490)</t>
  </si>
  <si>
    <t>c991d2ca-fa78-47a1-a9b3-dd487b23daa8</t>
  </si>
  <si>
    <t>(25A-001-09#NZK5.EG.-0,5ov#GMIJM#146:2092#S:D#1500)</t>
  </si>
  <si>
    <t>1e0a382b-b410-4812-abc7-5a82fc9f4d6a</t>
  </si>
  <si>
    <t>Zonweringsinstallatie. Handbediend</t>
  </si>
  <si>
    <t>2988ca8b-42b8-46a3-9cdc-f72a9cbdf8c8</t>
  </si>
  <si>
    <t>Bovenloopkraan persschuiven Algemeen</t>
  </si>
  <si>
    <t>9b4644d1-a086-4e86-b285-f7be89237f31</t>
  </si>
  <si>
    <t>Cyber Security Algemeen</t>
  </si>
  <si>
    <t>64f92697-7445-4267-8398-05aa52fcad9d</t>
  </si>
  <si>
    <t>Hoogspanningsinstallatie, Algemeen</t>
  </si>
  <si>
    <t>8d0f8082-ada5-4672-8209-0bf24cd1795e</t>
  </si>
  <si>
    <t>Transportinstallatie persschuiven</t>
  </si>
  <si>
    <t>f0d14b07-84c0-44c7-825b-4d3cda1277b2</t>
  </si>
  <si>
    <t>25A-001.14</t>
  </si>
  <si>
    <t>Spuisluis - Spuikokers 1 t/m 7</t>
  </si>
  <si>
    <t>0d0e9cd9-d7c3-452d-8da5-b5f724096c2c</t>
  </si>
  <si>
    <t>25A-001.14.1</t>
  </si>
  <si>
    <t>2ac0ce38-f2da-43bf-95d0-04ca79d276c3</t>
  </si>
  <si>
    <t>Vispassage Doorlaatkoker Spuikoker 1</t>
  </si>
  <si>
    <t>5b09a79e-f67d-44f6-aac8-fdb9f8b1bdb4</t>
  </si>
  <si>
    <t>25A-001.14.3</t>
  </si>
  <si>
    <t>5cc8da29-01f1-4b01-b343-1696fc0e9999</t>
  </si>
  <si>
    <t>25A-001.14.5</t>
  </si>
  <si>
    <t>Aandrijving en bewegingswerk, elektrohydraulisch spuikoker 1 (n=7)</t>
  </si>
  <si>
    <t>3fca7fc2-9fc6-459a-9319-6790c3d82222</t>
  </si>
  <si>
    <t>25A-001.14.6</t>
  </si>
  <si>
    <t>Aandrijving en bewegingswerk, elektrohydraulisch spuikoker 2</t>
  </si>
  <si>
    <t>227eaf2c-da92-48c8-bdb3-61d31b8cb8ef</t>
  </si>
  <si>
    <t>25A-001.14.7</t>
  </si>
  <si>
    <t>Aandrijving en bewegingswerk, elektrohydraulisch spuikoker 3</t>
  </si>
  <si>
    <t>e52d016d-ccb1-4605-a0e4-8bc8b15f4381</t>
  </si>
  <si>
    <t>Aandrijving en bewegingswerk, elektrohydraulisch spuikoker 4</t>
  </si>
  <si>
    <t>25A-001.14.10</t>
  </si>
  <si>
    <t>dbe2fa7b-c49e-4af8-a054-5e8918a12fff</t>
  </si>
  <si>
    <t>Aandrijving en bewegingswerk, elektrohydraulisch spuikoker 5</t>
  </si>
  <si>
    <t>d3383a00-ce02-4258-9e2f-35c53bcf03fd</t>
  </si>
  <si>
    <t>Aandrijving en bewegingswerk, elektrohydraulisch spuikoker 6</t>
  </si>
  <si>
    <t>f9d5057f-3dde-4476-96c3-9916dd35c6b9</t>
  </si>
  <si>
    <t>25A-001.14.11</t>
  </si>
  <si>
    <t>Aandrijving en bewegingswerk, elektrohydraulisch spuikoker 7</t>
  </si>
  <si>
    <t>8e40fd33-f7c1-4c09-8a3c-639208d6ee6e</t>
  </si>
  <si>
    <t>25A-001.14.12</t>
  </si>
  <si>
    <t>Gebouw Spuisluis</t>
  </si>
  <si>
    <t>4d82001d-1b54-45b1-bebb-349617627550</t>
  </si>
  <si>
    <t>25A-001.14.13</t>
  </si>
  <si>
    <t>reserve onderdelen</t>
  </si>
  <si>
    <t>ba06f74e-6a3d-4879-9efc-0d8343e8ef68</t>
  </si>
  <si>
    <t>Doorlaatkoker, Algemeen: Betonnen koker spuikoker</t>
  </si>
  <si>
    <t>(25A-001-14#NZK5.KU.-0,503ov#SPIJM#126.1161#G:ND#9)</t>
  </si>
  <si>
    <t>576b1908-5bc2-4476-88da-b9ec9b8b4ddf</t>
  </si>
  <si>
    <t>(25A-001-14#NZK5.KU.-0,503ov#SPIJM#126.1272#G:ND#10)</t>
  </si>
  <si>
    <t>3e665854-d1e5-487a-b6a5-b089ee3612be</t>
  </si>
  <si>
    <t>Schotbalksponning: sponningen ( geleiding voor de noodschuif,waarschijnlijk met rail) Lionel gaat dit na</t>
  </si>
  <si>
    <t>(25A-001-14#NZK5.KU.-0,503ov#SPIJM#126.1484#G:ND#11)</t>
  </si>
  <si>
    <t>1d627461-569f-4b9c-b955-a1f9d6f8a50b</t>
  </si>
  <si>
    <t>Schacht: openschacht (oude hoofdschacht)</t>
  </si>
  <si>
    <t>(25A-001-14#NZK5.KU.-0,503ov#SPIJM#126.2046#G:ND#12)</t>
  </si>
  <si>
    <t>2a23098b-29ad-4b85-88f1-36fed8658d13</t>
  </si>
  <si>
    <t>Schacht: operationele schacht met hydroschuif (deze is alleen nog in gebruik)</t>
  </si>
  <si>
    <t>(25A-001-14#NZK5.KU.-0,503ov#SPIJM#126.2046#G:ND#13)</t>
  </si>
  <si>
    <t>d3f1d8cd-52eb-49cc-8988-3318dfc7706b</t>
  </si>
  <si>
    <t>Schotbalksponning: sponningen (hakoriek) geleiding voor de schuif</t>
  </si>
  <si>
    <t>(25A-001-14#NZK5.KU.-0,503ov#SPIJM#126.1484#G:ND#14)</t>
  </si>
  <si>
    <t>062b8688-63ca-4bd0-ae70-92cb03a7f475</t>
  </si>
  <si>
    <t>Droogzetvoorziening: Droogzetvoorziening schacht. Dicht te zetten door houten balken in schotbalkkering/sponning. Balken zijn er niet meer. Is nu mogelijk met Noodschuiven bestaande uit 3 elementen</t>
  </si>
  <si>
    <t>(25A-001-14#NZK5.KU.-0,503ov#SPIJM#126.1987#G:ND#15)</t>
  </si>
  <si>
    <t>d0c8fe19-0122-4727-9e88-45a6e2b04fd4</t>
  </si>
  <si>
    <t>Doorlaatkoker, Algemeen: uitstroomkoker naar zeezijde</t>
  </si>
  <si>
    <t>(25A-001-14#NZK5.KU.-0,503ov#SPIJM#126.1161#G:ND#16)</t>
  </si>
  <si>
    <t>d8d1aff3-57f9-4509-ac93-e1be3b696f7e</t>
  </si>
  <si>
    <t>verlichtingsarmatuur: aanstraalverlichting</t>
  </si>
  <si>
    <t>(25A-001-14#NZK5.KU.-0,503ov#SPIJM#126.1161#G:ND#17)</t>
  </si>
  <si>
    <t>88dc7568-8c80-49d2-8657-d36e3161d32e</t>
  </si>
  <si>
    <t>Vistrap: constructie voor vispassage (betonelementen met barage op de bodem van de spuikoker aangebracht)</t>
  </si>
  <si>
    <t>(25A-001-14#NZK5.KU.-0,503ov#SPIJM#126.1930#G:D#19)</t>
  </si>
  <si>
    <t>b7391585-1a1e-4fa7-9c87-3d3db4e2913f</t>
  </si>
  <si>
    <t>verlichtingsarmatuur: verlichting vispassage (buiten bedrijf en kunnen verwijderd worden. Niet te onderhouden..)</t>
  </si>
  <si>
    <t>(25A-001-14#NZK5.KU.-0,503ov#SPIJM#126.1590#G:ND#20)</t>
  </si>
  <si>
    <t>3f275502-ab39-4a51-880a-c1a20db17b90</t>
  </si>
  <si>
    <t>(25A-001-14#NZK5.KU.-0,503ov#SPIJM#126.1161#G:ND#22)</t>
  </si>
  <si>
    <t>a85d99b3-d72d-4ccc-800e-78b03fc42370</t>
  </si>
  <si>
    <t>(25A-001-14#NZK5.KU.-0,503ov#SPIJM#126.1272#G:ND#23)</t>
  </si>
  <si>
    <t>a6ad6bc1-1101-41b8-b65a-4a747c71ceb6</t>
  </si>
  <si>
    <t>(25A-001-14#NZK5.KU.-0,503ov#SPIJM#126.1484#G:ND#24)</t>
  </si>
  <si>
    <t>4f005bb9-bcfe-443b-a8aa-d6abcd0bc7b2</t>
  </si>
  <si>
    <t>(25A-001-14#NZK5.KU.-0,503ov#SPIJM#126.2046#G:ND#25)</t>
  </si>
  <si>
    <t>78a085cd-a5d8-4c67-9e07-898e9eac3bee</t>
  </si>
  <si>
    <t>Schacht: operarionele schacht met hydroschuif (deze is alleen nog in gebruik)</t>
  </si>
  <si>
    <t>(25A-001-14#NZK5.KU.-0,503ov#SPIJM#126.2046#G:ND#26)</t>
  </si>
  <si>
    <t>36cdef3d-0bd5-4784-aa23-54ba2e1a76f8</t>
  </si>
  <si>
    <t>(25A-001-14#NZK5.KU.-0,503ov#SPIJM#126.1484#G:ND#27)</t>
  </si>
  <si>
    <t>4d3582e4-2c96-42ae-a3d1-75da43f8524a</t>
  </si>
  <si>
    <t>Droogzetvoorziening: Droogzetvoorziening schacht. Dicht te zetten door houten balken in schotbalkkering/sponning. Balken zijn er niet meer</t>
  </si>
  <si>
    <t>(25A-001-14#NZK5.KU.-0,503ov#SPIJM#126.1987#G:ND#28)</t>
  </si>
  <si>
    <t>95310954-5c04-47c5-b0cc-0810f3a21c43</t>
  </si>
  <si>
    <t>Doorlaatkoker, Algemeen: koker naar zeezijde</t>
  </si>
  <si>
    <t>(25A-001-14#NZK5.KU.-0,503ov#SPIJM#126.1161#G:ND#29)</t>
  </si>
  <si>
    <t>961a7874-63dc-412d-a2d5-8102ba203b93</t>
  </si>
  <si>
    <t>transportkar: Transport rail tbv vervoeren van schuifdelen 3 stuks waarvan er 1 weg. Worden in tweeen om hoog gehaald, vervolgens gedemonteerd en per stuk afgevoerd. Elektromechanisch bewegingswerk.</t>
  </si>
  <si>
    <t>(25A-001-14#NZK5.KU.-0,503ov#SPIJM#126.9999#G:ND#30)</t>
  </si>
  <si>
    <t>6fea9236-f34d-4572-aa81-40a9b9be8cb6</t>
  </si>
  <si>
    <t>(25A-001-14#NZK5.KU.-0,503ov#SPIJM#126.1014#G:ND#31)</t>
  </si>
  <si>
    <t>e567fb8a-3caa-493c-ba1c-5af8ccafd5fb</t>
  </si>
  <si>
    <t>Bedieningspaneel: Bedieningspaneel in kelder -1</t>
  </si>
  <si>
    <t>PLC sp.k.7 19+1z7007-??</t>
  </si>
  <si>
    <t>(25A-001-14#NZK5.KU.-0,503ov#SPIJM#101.1057#S:D#45)</t>
  </si>
  <si>
    <t>c152b138-fb5e-4ced-9964-5b08c21d89cf</t>
  </si>
  <si>
    <t>Buisleiding: Buisleiding, in kelder -1</t>
  </si>
  <si>
    <t>geen idee welke buisleiding hier bedoeld wordt</t>
  </si>
  <si>
    <t>(25A-001-14#NZK5.KU.-0,503ov#SPIJM#101.1331#G:D#46)</t>
  </si>
  <si>
    <t>3c8ced50-31ff-4a03-b00e-2e72e6d616e2</t>
  </si>
  <si>
    <t>Elektromotor: Electromotor 1, in kelder -1</t>
  </si>
  <si>
    <t>?-0m01</t>
  </si>
  <si>
    <t>(25A-001-14#NZK5.KU.-0,503ov#SPIJM#101.1182#S:D#47)</t>
  </si>
  <si>
    <t>85926ed3-ac9d-4225-bf3d-215f42f6ad1f</t>
  </si>
  <si>
    <t>klep: Kleppenblok, in kelder -1</t>
  </si>
  <si>
    <t>samengesteld blok van parker</t>
  </si>
  <si>
    <t>(25A-001-14#NZK5.KU.-0,503ov#SPIJM#101.1304#S:D#48)</t>
  </si>
  <si>
    <t>ad63ab9a-d254-4cba-839a-a715a879af19</t>
  </si>
  <si>
    <t>Hydraulisch aggregaat (pomp, motor, kleppenblok, tankeenheid): Tank, in kelder -1</t>
  </si>
  <si>
    <t>hycom bouwjaar 1999 type 31460-? hier zit dieptefiltratie op</t>
  </si>
  <si>
    <t>(25A-001-14#NZK5.KU.-0,503ov#SPIJM#101.1260#S:D#49)</t>
  </si>
  <si>
    <t>e4b49bce-4b4c-45cc-9421-2d3997c0a82f</t>
  </si>
  <si>
    <t>Bedieningspaneel : Noodbediening schuif. 3 bedieningspaneel (1 aan de muur bij de schuif), (1 op hydroaggregaat) en (1 op PLC kast OP25 schacht 1, 4 en 7)</t>
  </si>
  <si>
    <t>er zijn 6 manieren om de schuif te bedienen dit wordt met migratie aangepast</t>
  </si>
  <si>
    <t>(25A-001-14#NZK5.KU.-0,503ov#SPIJM#101.1057#S:D#50)</t>
  </si>
  <si>
    <t>097d8736-d3fc-42c4-884c-bddbdfd5bbb5</t>
  </si>
  <si>
    <t>Detectie: Benaderings/eindschakelaar.</t>
  </si>
  <si>
    <t>2 stuks deze zitten in de schacht van de spuikoker een eind op schakelaar en een nood eind op. Nabij cilinder. Soort kabelsysteem met aan de muur een geleiderail met gewicht. Als gewicht boven is staat dec schuif neer.</t>
  </si>
  <si>
    <t>(25A-001-14#NZK5.KU.-0,503ov#SPIJM#101.2180#S:D#51)</t>
  </si>
  <si>
    <t>2d8c17c6-925f-45d1-aa77-3ecd12e36cba</t>
  </si>
  <si>
    <t>Detectie: 2 keer detectieunit bij de schuif (om te dedecteren of de schuif omhoog staat) 1 voor "op" en de andere voor"noodop"</t>
  </si>
  <si>
    <t>(25A-001-14#NZK5.KU.-0,503ov#SPIJM#101.2180#S:D#52)</t>
  </si>
  <si>
    <t>bab368ce-a248-4e18-ad32-6deada80af3c</t>
  </si>
  <si>
    <t>Meetsysteem: Wegmeetsysteem, Op de cilinder wegmeetsysteem (stand uitschuiven van cilinder)</t>
  </si>
  <si>
    <t>via de lineaal aan de cilinder en via een staalkabel met een gewichtje</t>
  </si>
  <si>
    <t>(25A-001-14#NZK5.KU.-0,503ov#SPIJM#101.1363#S:D#53)</t>
  </si>
  <si>
    <t>2f215966-39f8-4a42-a8e8-5a4af5516624</t>
  </si>
  <si>
    <t>Cilinder: Cilinder t.b.v. persschuif (per koker 1 cilinder)</t>
  </si>
  <si>
    <t>de hefcilinder van de schuif</t>
  </si>
  <si>
    <t>(25A-001-14#NZK5.KU.-0,503ov#SPIJM#101.1119#S:D#54)</t>
  </si>
  <si>
    <t>bcaf2b95-666e-45e5-844a-e01cf9b637ba</t>
  </si>
  <si>
    <t>Schuif: Schuif (bestaat uit 2 delen) hangen aan de kapstok in de oude droogzetvoorziening)</t>
  </si>
  <si>
    <t>(25A-001-14#NZK5.KU.-0,503ov#SPIJM#101.1486#S:D#55)</t>
  </si>
  <si>
    <t>Bedieningspaneel : Bedienunit op Cilinderhuis Kogelkranen en elektrischbediende kranen afsluiters op cilinderhuis om cilinder vanuit haar eigen gewicht kan laten zakken. Dit kan ook op afstand (laatste redmiddel)</t>
  </si>
  <si>
    <t>(25A-001-14#NZK5.KU.-0,503ov#SPIJM#101.1057#S:D#56)</t>
  </si>
  <si>
    <t>eb343f5f-672d-43ff-88b3-b0c8f3256a37</t>
  </si>
  <si>
    <t>Hydroslangen: Hydroslangen</t>
  </si>
  <si>
    <t>(25A-001-14#NZK5.KU.-0,503ov#SPIJM#101.9999#G:D#57)</t>
  </si>
  <si>
    <t>4d8fad04-a74d-43ef-abbb-93da1dabb777</t>
  </si>
  <si>
    <t>19+1z7007-??</t>
  </si>
  <si>
    <t>(25A-001-14#NZK5.KU.-0,503ov#SPIJM#101.1431#S:D#58)</t>
  </si>
  <si>
    <t>4ec31bf2-c947-4767-b36b-a7d8756d3099</t>
  </si>
  <si>
    <t>(25A-001-14#NZK5.KU.-0,503ov#SPIJM#101.1057#S:D#60)</t>
  </si>
  <si>
    <t>e7c97a07-7d90-4ac7-9c8a-97f8dca3b71c</t>
  </si>
  <si>
    <t>(25A-001-14#NZK5.KU.-0,503ov#SPIJM#101.1331#G:D#61)</t>
  </si>
  <si>
    <t>890315b5-e4c8-4356-ba44-7453e8d0840d</t>
  </si>
  <si>
    <t>(25A-001-14#NZK5.KU.-0,503ov#SPIJM#101.1182#S:D#62)</t>
  </si>
  <si>
    <t>72526025-067d-4b9f-a404-b72c77ce9e19</t>
  </si>
  <si>
    <t>(25A-001-14#NZK5.KU.-0,503ov#SPIJM#101.1304#S:D#63)</t>
  </si>
  <si>
    <t>9143d0f7-c3e3-4862-b435-f1e6573775e5</t>
  </si>
  <si>
    <t>(25A-001-14#NZK5.KU.-0,503ov#SPIJM#101.1260#S:D#64)</t>
  </si>
  <si>
    <t>b63efa20-4c80-4459-9799-8bcbe4e3e1b2</t>
  </si>
  <si>
    <t>(25A-001-14#NZK5.KU.-0,503ov#SPIJM#101.1057#S:D#65)</t>
  </si>
  <si>
    <t>e8cd2121-bc00-442b-95c2-8b3c1c7ad7ff</t>
  </si>
  <si>
    <t>(25A-001-14#NZK5.KU.-0,503ov#SPIJM#101.2180#S:D#66)</t>
  </si>
  <si>
    <t>5ab37dbb-f220-441b-9262-8dd084b3e9ef</t>
  </si>
  <si>
    <t>(25A-001-14#NZK5.KU.-0,503ov#SPIJM#101.2180#S:D#67)</t>
  </si>
  <si>
    <t>72b4358c-599e-47ea-8e20-b92fffe688e1</t>
  </si>
  <si>
    <t>(25A-001-14#NZK5.KU.-0,503ov#SPIJM#101.1363#S:D#68)</t>
  </si>
  <si>
    <t>f5e06781-1ae5-4b1d-8b28-d4afc8d58210</t>
  </si>
  <si>
    <t>(25A-001-14#NZK5.KU.-0,503ov#SPIJM#101.1119#S:D#69)</t>
  </si>
  <si>
    <t>8308d64e-745b-42ae-ae7f-b2e7f4396413</t>
  </si>
  <si>
    <t>(25A-001-14#NZK5.KU.-0,503ov#SPIJM#101.1486#S:D#70)</t>
  </si>
  <si>
    <t>(25A-001-14#NZK5.KU.-0,503ov#SPIJM#101.1057#S:D#71)</t>
  </si>
  <si>
    <t>96012033-f509-4244-a368-b40c0e75cb81</t>
  </si>
  <si>
    <t>(25A-001-14#NZK5.KU.-0,503ov#SPIJM#101.9999#G:D#72)</t>
  </si>
  <si>
    <t>85d9dc0b-7418-4aec-9460-d36e3f247bac</t>
  </si>
  <si>
    <t>(25A-001-14#NZK5.KU.-0,503ov#SPIJM#101.1431#S:D#73)</t>
  </si>
  <si>
    <t>c37f705b-60cc-4424-a302-eddb82f0b8d2</t>
  </si>
  <si>
    <t>(25A-001-14#NZK5.KU.-0,503ov#SPIJM#101.1057#S:D#75)</t>
  </si>
  <si>
    <t>bffefbb6-8325-459e-9082-4e2ebff7e357</t>
  </si>
  <si>
    <t>(25A-001-14#NZK5.KU.-0,503ov#SPIJM#101.1331#G:D#76)</t>
  </si>
  <si>
    <t>5fc94fcc-dd26-4dd2-a42b-60653e1a5b9e</t>
  </si>
  <si>
    <t>(25A-001-14#NZK5.KU.-0,503ov#SPIJM#101.1182#S:D#77)</t>
  </si>
  <si>
    <t>ca451a3a-2f86-4d0c-9303-674d03d25c97</t>
  </si>
  <si>
    <t>(25A-001-14#NZK5.KU.-0,503ov#SPIJM#101.1304#S:D#78)</t>
  </si>
  <si>
    <t>19fc80ac-13a9-4c0f-be95-0cea3b879feb</t>
  </si>
  <si>
    <t>(25A-001-14#NZK5.KU.-0,503ov#SPIJM#101.1260#S:D#79)</t>
  </si>
  <si>
    <t>1f37d341-928f-4fe5-be63-73c4ed20235b</t>
  </si>
  <si>
    <t>(25A-001-14#NZK5.KU.-0,503ov#SPIJM#101.1057#S:D#80)</t>
  </si>
  <si>
    <t>076669b3-edac-4a60-ad99-abf974f8cdd2</t>
  </si>
  <si>
    <t>(25A-001-14#NZK5.KU.-0,503ov#SPIJM#101.2180#S:D#81)</t>
  </si>
  <si>
    <t>57acf1f5-7296-4537-93ba-af7f54275511</t>
  </si>
  <si>
    <t>(25A-001-14#NZK5.KU.-0,503ov#SPIJM#101.2180#S:D#82)</t>
  </si>
  <si>
    <t>c2b61a57-357a-445a-a694-4893a8a16c53</t>
  </si>
  <si>
    <t>(25A-001-14#NZK5.KU.-0,503ov#SPIJM#101.1363#S:D#83)</t>
  </si>
  <si>
    <t>f2e90586-3a04-4b2b-ba31-a40ab7dc0adc</t>
  </si>
  <si>
    <t>(25A-001-14#NZK5.KU.-0,503ov#SPIJM#101.1119#S:D#84)</t>
  </si>
  <si>
    <t>4ce48146-0754-4713-ba84-d100eb3acb79</t>
  </si>
  <si>
    <t>(25A-001-14#NZK5.KU.-0,503ov#SPIJM#101.1486#S:D#85)</t>
  </si>
  <si>
    <t>(25A-001-14#NZK5.KU.-0,503ov#SPIJM#101.1057#S:D#86)</t>
  </si>
  <si>
    <t>0cd181da-f8b6-428d-8ea0-bacdfcdab9c6</t>
  </si>
  <si>
    <t>(25A-001-14#NZK5.KU.-0,503ov#SPIJM#101.9999#G:D#87)</t>
  </si>
  <si>
    <t>46fac183-6e76-42b3-89fb-609591f6246d</t>
  </si>
  <si>
    <t>(25A-001-14#NZK5.KU.-0,503ov#SPIJM#101.1431#S:D#88)</t>
  </si>
  <si>
    <t>f3ea23e6-8b84-405e-b49c-396b8998f268</t>
  </si>
  <si>
    <t>(25A-001-14#NZK5.KU.-0,503ov#SPIJM#101.1057#S:D#90)</t>
  </si>
  <si>
    <t>94413542-4626-4775-98e8-324412978419</t>
  </si>
  <si>
    <t>(25A-001-14#NZK5.KU.-0,503ov#SPIJM#101.1331#G:D#91)</t>
  </si>
  <si>
    <t>98bd82f8-260a-49bd-8b36-8cab0bed58f3</t>
  </si>
  <si>
    <t>(25A-001-14#NZK5.KU.-0,503ov#SPIJM#101.1182#S:D#92)</t>
  </si>
  <si>
    <t>57c4ba34-76e9-4ffd-8550-64a291f139be</t>
  </si>
  <si>
    <t>(25A-001-14#NZK5.KU.-0,503ov#SPIJM#101.1304#S:D#93)</t>
  </si>
  <si>
    <t>83782b56-b8ef-4227-b6b2-5385f36f7f82</t>
  </si>
  <si>
    <t>(25A-001-14#NZK5.KU.-0,503ov#SPIJM#101.1260#S:D#94)</t>
  </si>
  <si>
    <t>0c1ffaec-d918-441b-a18d-3a3d29bb3782</t>
  </si>
  <si>
    <t>(25A-001-14#NZK5.KU.-0,503ov#SPIJM#101.1057#S:D#95)</t>
  </si>
  <si>
    <t>a7fa5ad3-b2e4-4724-8b89-5d7aeb1e1e3c</t>
  </si>
  <si>
    <t>(25A-001-14#NZK5.KU.-0,503ov#SPIJM#101.2180#S:D#96)</t>
  </si>
  <si>
    <t>91cb6919-4022-4af8-be38-062e0f811497</t>
  </si>
  <si>
    <t>(25A-001-14#NZK5.KU.-0,503ov#SPIJM#101.2180#S:D#97)</t>
  </si>
  <si>
    <t>bc2c61c9-0fb0-4623-aec5-30c0160ea466</t>
  </si>
  <si>
    <t>(25A-001-14#NZK5.KU.-0,503ov#SPIJM#101.1363#S:D#98)</t>
  </si>
  <si>
    <t>ba7922f2-bbdc-42fb-9cad-cff98e2838ed</t>
  </si>
  <si>
    <t>(25A-001-14#NZK5.KU.-0,503ov#SPIJM#101.1119#S:D#99)</t>
  </si>
  <si>
    <t>18de896e-a25e-4273-b7e4-6dd718bdc4e0</t>
  </si>
  <si>
    <t>(25A-001-14#NZK5.KU.-0,503ov#SPIJM#101.1486#S:D#100)</t>
  </si>
  <si>
    <t>2eec5dde-728d-4cc2-a191-848b7bd63e89</t>
  </si>
  <si>
    <t>(25A-001-14#NZK5.KU.-0,503ov#SPIJM#101.1057#S:D#101)</t>
  </si>
  <si>
    <t>53be638a-21f6-4985-8bb6-08527d5c12e3</t>
  </si>
  <si>
    <t>(25A-001-14#NZK5.KU.-0,503ov#SPIJM#101.9999#G:D#102)</t>
  </si>
  <si>
    <t>50511090-0956-4945-b94b-381847c05e12</t>
  </si>
  <si>
    <t>(25A-001-14#NZK5.KU.-0,503ov#SPIJM#101.1431#S:D#103)</t>
  </si>
  <si>
    <t>8976724d-455c-4837-91de-2d95b6cfd6c2</t>
  </si>
  <si>
    <t>Bedieningspaneel: afstandbediening Spuisluis in spuikoker 4</t>
  </si>
  <si>
    <t>(25A-001-14#NZK5.KU.-0,503ov#SPIJM#101.1431#S:D#104)</t>
  </si>
  <si>
    <t>f75b226a-7afc-4af2-bba1-4e5063337d7f</t>
  </si>
  <si>
    <t>Bedieningspaneel: in de hydrolische ruimte van spuikoker 4 zit ook de geluidsinstallatie (intercom)  19-1Z7004-19van het gemaaldeze is bevestigd op de noordmuur van de ruimte</t>
  </si>
  <si>
    <t>(25A-001-14#NZK5.KU.-0,503ov#SPIJM#101.1431#G:D#105)</t>
  </si>
  <si>
    <t>c7ba44c8-c7b3-423b-a929-bb96366f28d4</t>
  </si>
  <si>
    <t>(25A-001-14#NZK5.KU.-0,503ov#SPIJM#101.1057#S:D#107)</t>
  </si>
  <si>
    <t>e6d2d789-b9a1-4f38-b1ae-bce3d3078396</t>
  </si>
  <si>
    <t>(25A-001-14#NZK5.KU.-0,503ov#SPIJM#101.1331#G:D#108)</t>
  </si>
  <si>
    <t>d228811a-5ddf-41e8-9d15-369b7d0d8ae5</t>
  </si>
  <si>
    <t>(25A-001-14#NZK5.KU.-0,503ov#SPIJM#101.1182#S:D#109)</t>
  </si>
  <si>
    <t>53007ef9-fc0a-4955-a318-84be2bb6d424</t>
  </si>
  <si>
    <t>(25A-001-14#NZK5.KU.-0,503ov#SPIJM#101.1304#S:D#110)</t>
  </si>
  <si>
    <t>dee4cef9-567a-47dd-bbe8-923b5c45af5d</t>
  </si>
  <si>
    <t>(25A-001-14#NZK5.KU.-0,503ov#SPIJM#101.1260#S:D#111)</t>
  </si>
  <si>
    <t>9f06dc05-634f-4043-b666-c26e86d068a7</t>
  </si>
  <si>
    <t>(25A-001-14#NZK5.KU.-0,503ov#SPIJM#101.1057#S:D#112)</t>
  </si>
  <si>
    <t>7a7da67f-35f8-4bbd-bf0e-157cc6ba39c3</t>
  </si>
  <si>
    <t>(25A-001-14#NZK5.KU.-0,503ov#SPIJM#101.2180#S:D#113)</t>
  </si>
  <si>
    <t>37c63b49-46db-4342-a443-459f64aa7d41</t>
  </si>
  <si>
    <t>(25A-001-14#NZK5.KU.-0,503ov#SPIJM#101.2180#S:D#114)</t>
  </si>
  <si>
    <t>e63f84aa-f378-46c7-9874-94972dedab07</t>
  </si>
  <si>
    <t>(25A-001-14#NZK5.KU.-0,503ov#SPIJM#101.1363#S:D#115)</t>
  </si>
  <si>
    <t>5dfcf289-b943-4a84-8994-2695ace5a6c3</t>
  </si>
  <si>
    <t>(25A-001-14#NZK5.KU.-0,503ov#SPIJM#101.1119#S:D#116)</t>
  </si>
  <si>
    <t>51bc82ca-fc58-49ce-a322-31c593f985cc</t>
  </si>
  <si>
    <t>(25A-001-14#NZK5.KU.-0,503ov#SPIJM#101.1486#S:D#117)</t>
  </si>
  <si>
    <t>(25A-001-14#NZK5.KU.-0,503ov#SPIJM#101.1057#S:D#118)</t>
  </si>
  <si>
    <t>5b5f69dc-cf21-4703-9852-8cf4af2ac0fd</t>
  </si>
  <si>
    <t>(25A-001-14#NZK5.KU.-0,503ov#SPIJM#101.9999#G:D#119)</t>
  </si>
  <si>
    <t>08f4d2e2-d88c-4cb7-8049-534031c2184d</t>
  </si>
  <si>
    <t>(25A-001-14#NZK5.KU.-0,503ov#SPIJM#101.1431#S:D#120)</t>
  </si>
  <si>
    <t>99a6dee5-ee97-447d-a566-dc86f7375fa2</t>
  </si>
  <si>
    <t>(25A-001-14#NZK5.KU.-0,503ov#SPIJM#101.1057#S:D#122)</t>
  </si>
  <si>
    <t>98828d17-e84b-4f4d-8bab-917d6d5bb1ef</t>
  </si>
  <si>
    <t>(25A-001-14#NZK5.KU.-0,503ov#SPIJM#101.1331#G:D#123)</t>
  </si>
  <si>
    <t>b1dd8b59-3df1-475f-bd6e-2de2ea198303</t>
  </si>
  <si>
    <t>(25A-001-14#NZK5.KU.-0,503ov#SPIJM#101.1182#S:D#124)</t>
  </si>
  <si>
    <t>18ffda5f-0db5-4fdd-8921-9fba650f09e9</t>
  </si>
  <si>
    <t>(25A-001-14#NZK5.KU.-0,503ov#SPIJM#101.1304#S:D#125)</t>
  </si>
  <si>
    <t>2af567b2-8bf5-436b-8fcc-b46cc167548c</t>
  </si>
  <si>
    <t>(25A-001-14#NZK5.KU.-0,503ov#SPIJM#101.1260#S:D#126)</t>
  </si>
  <si>
    <t>e4743a0b-9bee-421c-9e6a-a7de72512847</t>
  </si>
  <si>
    <t>(25A-001-14#NZK5.KU.-0,503ov#SPIJM#101.1057#S:D#127)</t>
  </si>
  <si>
    <t>432a3eff-bdb3-4169-8773-916bef14113b</t>
  </si>
  <si>
    <t>(25A-001-14#NZK5.KU.-0,503ov#SPIJM#101.2180#S:D#128)</t>
  </si>
  <si>
    <t>b60025cf-5a64-467d-ad66-77e8e0027d3d</t>
  </si>
  <si>
    <t>(25A-001-14#NZK5.KU.-0,503ov#SPIJM#101.2180#S:D#129)</t>
  </si>
  <si>
    <t>e2691531-67da-4b93-8475-62f740ecc5de</t>
  </si>
  <si>
    <t>(25A-001-14#NZK5.KU.-0,503ov#SPIJM#101.1363#S:D#130)</t>
  </si>
  <si>
    <t>fd1f2e2c-f089-450c-a4ee-300c476fca5b</t>
  </si>
  <si>
    <t>25A-001.14.10.10</t>
  </si>
  <si>
    <t>(25A-001-14#NZK5.KU.-0,503ov#SPIJM#101.1119#S:D#131)</t>
  </si>
  <si>
    <t>3baed315-42b9-4346-8e67-69cee70915fe</t>
  </si>
  <si>
    <t>(25A-001-14#NZK5.KU.-0,503ov#SPIJM#101.1486#S:D#132)</t>
  </si>
  <si>
    <t>25A-001.14.10.12</t>
  </si>
  <si>
    <t>(25A-001-14#NZK5.KU.-0,503ov#SPIJM#101.1057#S:D#133)</t>
  </si>
  <si>
    <t>898d7b00-9928-486c-b220-fc4d7b3a7ac5</t>
  </si>
  <si>
    <t>25A-001.14.10.13</t>
  </si>
  <si>
    <t>(25A-001-14#NZK5.KU.-0,503ov#SPIJM#101.9999#G:D#134)</t>
  </si>
  <si>
    <t>599db41f-4434-4317-907e-a5c635ff2b5f</t>
  </si>
  <si>
    <t>25A-001.14.10.14</t>
  </si>
  <si>
    <t>(25A-001-14#NZK5.KU.-0,503ov#SPIJM#101.1431#G:D#135)</t>
  </si>
  <si>
    <t>b98afaff-a82c-4ed4-8ba9-20e12165d4f7</t>
  </si>
  <si>
    <t>(25A-001-14#NZK5.KU.-0,503ov#SPIJM#101.1057#S:D#137)</t>
  </si>
  <si>
    <t>cd9bfa12-82b1-4bb3-b02c-8422d4154722</t>
  </si>
  <si>
    <t>(25A-001-14#NZK5.KU.-0,503ov#SPIJM#101.1331#G:D#138)</t>
  </si>
  <si>
    <t>8dca8a91-719b-46c1-980c-48beaf25e160</t>
  </si>
  <si>
    <t>(25A-001-14#NZK5.KU.-0,503ov#SPIJM#101.1182#S:D#139)</t>
  </si>
  <si>
    <t>92afb485-8423-4b2b-8d72-6a2c17e1762c</t>
  </si>
  <si>
    <t>(25A-001-14#NZK5.KU.-0,503ov#SPIJM#101.1304#S:D#140)</t>
  </si>
  <si>
    <t>67b1a497-a826-498e-b62a-0b171df16ca6</t>
  </si>
  <si>
    <t>(25A-001-14#NZK5.KU.-0,503ov#SPIJM#101.1260#S:D#141)</t>
  </si>
  <si>
    <t>e5b216e9-edce-4654-a9c4-6b83ef2d36bc</t>
  </si>
  <si>
    <t>(25A-001-14#NZK5.KU.-0,503ov#SPIJM#101.1057#S:D#142)</t>
  </si>
  <si>
    <t>7787af9e-b0d7-4ff5-a3a3-18e9ab80ade7</t>
  </si>
  <si>
    <t>(25A-001-14#NZK5.KU.-0,503ov#SPIJM#101.2180#S:D#143)</t>
  </si>
  <si>
    <t>75e22d0d-e18a-4879-b133-f35c5936a10b</t>
  </si>
  <si>
    <t>(25A-001-14#NZK5.KU.-0,503ov#SPIJM#101.2180#S:D#144)</t>
  </si>
  <si>
    <t>906b8e59-df64-434c-807c-c3dccf3dbd3f</t>
  </si>
  <si>
    <t>(25A-001-14#NZK5.KU.-0,503ov#SPIJM#101.1363#S:D#145)</t>
  </si>
  <si>
    <t>93a5fea8-5fb3-4e4d-8539-e9f3964d6f60</t>
  </si>
  <si>
    <t>25A-001.14.11.10</t>
  </si>
  <si>
    <t>(25A-001-14#NZK5.KU.-0,503ov#SPIJM#101.1119#S:D#146)</t>
  </si>
  <si>
    <t>e4aad897-9959-4d4e-9843-ec7ab9657c2a</t>
  </si>
  <si>
    <t>(25A-001-14#NZK5.KU.-0,503ov#SPIJM#101.1486#S:D#147)</t>
  </si>
  <si>
    <t>25A-001.14.11.12</t>
  </si>
  <si>
    <t>(25A-001-14#NZK5.KU.-0,503ov#SPIJM#101.1057#S:D#148)</t>
  </si>
  <si>
    <t>2d929bbc-b6cc-406d-a16d-4c08194927c1</t>
  </si>
  <si>
    <t>25A-001.14.11.13</t>
  </si>
  <si>
    <t>(25A-001-14#NZK5.KU.-0,503ov#SPIJM#101.9999#G:D#149)</t>
  </si>
  <si>
    <t>b8f59ed5-2246-43fe-9231-917dbe82f165</t>
  </si>
  <si>
    <t>25A-001.14.11.14</t>
  </si>
  <si>
    <t>(25A-001-14#NZK5.KU.-0,503ov#SPIJM#101.1431#S:D#150)</t>
  </si>
  <si>
    <t>a9254cd6-a77c-40ee-ba53-66721ad8e65f</t>
  </si>
  <si>
    <t>(25A-001-14#NZK5.KU.-0,503ov#SPIJM#181.1062#G:ND#272)</t>
  </si>
  <si>
    <t>ddc40a10-f658-4702-bfb6-52afa97bc213</t>
  </si>
  <si>
    <t>Binnenverlichting, Algemeen: Binnenverlichting</t>
  </si>
  <si>
    <t>(25A-001-14#NZK5.KU.-0,503ov#SPIJM#181.1974#G:ND#273)</t>
  </si>
  <si>
    <t>173bc8fa-4a2b-42c2-a28e-48c22b48da40</t>
  </si>
  <si>
    <t>cilinder: 1 cilinder reserve voor gehele spuisluis</t>
  </si>
  <si>
    <t>(25A-001-14#NZK5.KU.-0,503ov#SPIJM#999.1119#S:D#276)</t>
  </si>
  <si>
    <t>99350bbc-1944-4ad2-8b44-87f9748cfcbb</t>
  </si>
  <si>
    <t>meetsysteem: 1  wegmeetsysteem reserve voor gehele  spuissluis</t>
  </si>
  <si>
    <t>(25A-001-14#NZK5.KU.-0,503ov#SPIJM#999.1363#S:D#277)</t>
  </si>
  <si>
    <t>f00386ca-c5a7-4327-8ba3-e416b78cdcc6</t>
  </si>
  <si>
    <t>(25A-001-14#NZK5.KU.-0,503ov#SPIJM#999.2194#S:D#278)</t>
  </si>
  <si>
    <t>94e99349-a7af-48ed-91aa-bf00516fb9e3</t>
  </si>
  <si>
    <t>(25A-001-14#NZK5.KU.-0,503ov#SPIJM#999.1486#S:D#279)</t>
  </si>
  <si>
    <t>b774a8a9-7ce6-45f4-8eb9-388e70928b11</t>
  </si>
  <si>
    <t>(25A-001-14#NZK5.KU.-0,503ov#SPIJM#112.1431#S:D#33)</t>
  </si>
  <si>
    <t>(25A-001-14#NZK5.KU.-0,503ov#SPIJM#112.1431#S:D#34)</t>
  </si>
  <si>
    <t>(25A-001-14#NZK5.KU.-0,503ov#SPIJM#112.1431#S:D#35)</t>
  </si>
  <si>
    <t>(25A-001-14#NZK5.KU.-0,503ov#SPIJM#372.1145#G:ND#36)</t>
  </si>
  <si>
    <t>(25A-001-14#NZK5.KU.-0,503ov#SPIJM#112.0#S:D#43)</t>
  </si>
  <si>
    <t>25A-001.16</t>
  </si>
  <si>
    <t>Spuisluis - Bodem en Oever</t>
  </si>
  <si>
    <t>ccad2ba9-51cb-4adf-ba10-c8ea0ae4c4c3</t>
  </si>
  <si>
    <t>25A-001.16.1</t>
  </si>
  <si>
    <t>Bodembescherming kanaalzijde spuikoker  1 tot en met 7.  (nr 7 zit tegen gemaal aan. Telling loopt van zuid naar noord)</t>
  </si>
  <si>
    <t>39d02283-535a-4d00-bda4-c63dc2645ecf</t>
  </si>
  <si>
    <t>25A-001.16.2</t>
  </si>
  <si>
    <t>Bodembescherming zeezijde Spuikoker 1 t/m 7</t>
  </si>
  <si>
    <t>29d87344-e4ed-4be8-a295-6c6440240354</t>
  </si>
  <si>
    <t>25A-001.16.3</t>
  </si>
  <si>
    <t>Kerende constructie Grondkerende constructie (REEDS GEMODELLEERD ONDER GEMAAL)</t>
  </si>
  <si>
    <t>e0c2865b-bf9c-4398-bec8-059d3462ac98</t>
  </si>
  <si>
    <t>Met Hans Lely de omvang aangeven</t>
  </si>
  <si>
    <t>(25A-001-14#NZK5.KU.-0,503ov#SPIJM#117.1510#G:ND#3)</t>
  </si>
  <si>
    <t>ce7e1bc5-5a55-4121-926e-9a28a9c33756</t>
  </si>
  <si>
    <t>(25A-001-14#NZK5.KU.-0,503ov#SPIJM#117.1011#G:ND#4)</t>
  </si>
  <si>
    <t>db8454c4-aa4c-4cfa-a1b0-820aeac96b7a</t>
  </si>
  <si>
    <t>Bodembescherming, Algemeen: Bodembescherming</t>
  </si>
  <si>
    <t>(25A-001-14#NZK5.KU.-0,503ov#SPIJM#117.1086#G:ND#6)</t>
  </si>
  <si>
    <t>033cd181-8081-480a-84d1-c546b6cc6e0c</t>
  </si>
  <si>
    <t>Betonverharding: Betonplaat (zie scan)</t>
  </si>
  <si>
    <t>(25A-001-14#NZK5.KU.-0,503ov#SPIJM#117.1070#G:ND#7)</t>
  </si>
  <si>
    <t>dbb807f1-125f-4cc4-bd9c-378dcac058f9</t>
  </si>
  <si>
    <t>Damwand: Damwand tussen gemaal en spuisluis</t>
  </si>
  <si>
    <t>(25A-001-14#NZK5.KU.-0,503ov#SPIJM#157.1133#G:D#226)</t>
  </si>
  <si>
    <t>22c0b00c-ed96-4abe-852f-d70ff9012a3c</t>
  </si>
  <si>
    <t>Sloof: Sloof (kies benaming "deksloof) boven damwand)</t>
  </si>
  <si>
    <t>(25A-001-14#NZK5.KU.-0,503ov#SPIJM#157.1496#G:D#227)</t>
  </si>
  <si>
    <t>1ec1d392-a71e-4033-b282-141606a0db51</t>
  </si>
  <si>
    <t>25A-001.17</t>
  </si>
  <si>
    <t>Spuisluis - Energie</t>
  </si>
  <si>
    <t>f802cc41-ecf2-40a5-bb6d-268ad1005bc6</t>
  </si>
  <si>
    <t>Aansluitpunt voor extern noodstroomaggregaat (mobiel) in Spuikoker 1.</t>
  </si>
  <si>
    <t>4bd13e32-0682-4be0-b993-e4c0ce2823ef</t>
  </si>
  <si>
    <t>25A-001.17.3</t>
  </si>
  <si>
    <t>Noodstroominstallatie, statisch, UPS, No-break installatie  voor schuif 1 en 2</t>
  </si>
  <si>
    <t>1865201b-68fa-4249-a48c-119888601eac</t>
  </si>
  <si>
    <t>25A-001.17.4</t>
  </si>
  <si>
    <t>Noodstroominstallatie, statisch, UPS, No-break installatie  voor schuif 3, 4 en 5</t>
  </si>
  <si>
    <t>2e7d360e-9b7d-439d-aaab-d5b953c1a108</t>
  </si>
  <si>
    <t>25A-001.17.5</t>
  </si>
  <si>
    <t>Noodstroominstallatie, statisch, UPS, No-break installatie  voor schuif 6 en 7</t>
  </si>
  <si>
    <t>ee2d0ed6-99bb-43ce-afd8-36cd57027501</t>
  </si>
  <si>
    <t>25A-001.17.6</t>
  </si>
  <si>
    <t>8667cd03-faf2-43c2-8091-85959eb5a3b7</t>
  </si>
  <si>
    <t>25A-001.17.7</t>
  </si>
  <si>
    <t>Noodstroominstallatie, statisch</t>
  </si>
  <si>
    <t>c760cec7-46d7-4262-993a-824a70dc8b03</t>
  </si>
  <si>
    <t>Hoofdverdeler: energieverdeling/capitool verdeler, kelder koker 7 omschakelbaar van rail A en rail B (voeding van de schuiven)</t>
  </si>
  <si>
    <t>(25A-001-14#NZK5.KU.-0,503ov#SPIJM#162.1256#S:D#37)</t>
  </si>
  <si>
    <t>9252ef51-0895-4913-bc6a-ea03602d54e2</t>
  </si>
  <si>
    <t>(25A-001-14#NZK5.KU.-0,503ov#SPIJM#999.0#S:ND#40)</t>
  </si>
  <si>
    <t>Noodstroominstallatie, statisch, Algemeen: UPS, No break installatie voor schuif 1 en 2</t>
  </si>
  <si>
    <t>de NO break installatie staat aan de noordkant in de ruimte en de accu's voor de No break staan aan de zuidkant van de ruimte No-break verdeler s pk 7 19-1Z7007-?? bijpass panel spuikoker 7 19+1Z7007-??</t>
  </si>
  <si>
    <t>(25A-001-14#NZK5.KU.-0,503ov#SPIJM#172.1379#G:D#191)</t>
  </si>
  <si>
    <t>a8fbb7a6-7a27-41ff-8785-09fe89ee797f</t>
  </si>
  <si>
    <t>(25A-001-14#NZK5.KU.-0,503ov#SPIJM#172.1018#G:D#192)</t>
  </si>
  <si>
    <t>2974ac2a-95cb-44cf-9781-bc7812a931a8</t>
  </si>
  <si>
    <t>(25A-001-14#NZK5.KU.-0,503ov#SPIJM#172.2180#G:D#193)</t>
  </si>
  <si>
    <t>55266c09-1eb0-4581-8276-b7c295057c31</t>
  </si>
  <si>
    <t>(25A-001-14#NZK5.KU.-0,503ov#SPIJM#172.2180#G:D#194)</t>
  </si>
  <si>
    <t>9fe95261-6c3c-4fa1-81b3-99167182cd96</t>
  </si>
  <si>
    <t>(25A-001-14#NZK5.KU.-0,503ov#SPIJM#172.1130#G:D#195)</t>
  </si>
  <si>
    <t>a92dc35c-7ac4-4ca0-90ef-f73c0db72392</t>
  </si>
  <si>
    <t>(25A-001-14#NZK5.KU.-0,503ov#SPIJM#172.1062#G:D#196)</t>
  </si>
  <si>
    <t>24204c02-b17b-4548-a4c8-c453a17791e1</t>
  </si>
  <si>
    <t>Noodstroominstallatie, statisch, Algemeen: UPS, No break installatie voor schuif 3, 4 en 5</t>
  </si>
  <si>
    <t>(25A-001-14#NZK5.KU.-0,503ov#SPIJM#374.1379#G:D#198)</t>
  </si>
  <si>
    <t>7d8c2cfb-8bc8-4c09-9e66-3903b4dced1d</t>
  </si>
  <si>
    <t>(25A-001-14#NZK5.KU.-0,503ov#SPIJM#172.1018#G:D#199)</t>
  </si>
  <si>
    <t>5fb860ad-506f-452e-ad24-910cfc2422a2</t>
  </si>
  <si>
    <t>(25A-001-14#NZK5.KU.-0,503ov#SPIJM#172.2180#G:D#200)</t>
  </si>
  <si>
    <t>7aa2038d-db9f-47cc-80ab-1f8d2f1e3ef7</t>
  </si>
  <si>
    <t>(25A-001-14#NZK5.KU.-0,503ov#SPIJM#172.2180#G:D#201)</t>
  </si>
  <si>
    <t>450f4e2d-94eb-45dd-a2e5-f9228c5536cc</t>
  </si>
  <si>
    <t>(25A-001-14#NZK5.KU.-0,503ov#SPIJM#172.1130#G:D#202)</t>
  </si>
  <si>
    <t>341f216a-59bc-4580-bd47-c6ebee72c264</t>
  </si>
  <si>
    <t>(25A-001-14#NZK5.KU.-0,503ov#SPIJM#172.1062#G:D#203)</t>
  </si>
  <si>
    <t>214f4969-ded7-4729-968e-663daddf9f68</t>
  </si>
  <si>
    <t>Noodstroominstallatie, statisch, Algemeen: UPS, No break installatie voor schuif 6en 7</t>
  </si>
  <si>
    <t>(25A-001-14#NZK5.KU.-0,503ov#SPIJM#172.1379#G:D#205)</t>
  </si>
  <si>
    <t>0a261781-37f4-49bc-8de7-8a0117c79eae</t>
  </si>
  <si>
    <t>(25A-001-14#NZK5.KU.-0,503ov#SPIJM#172.1018#G:D#206)</t>
  </si>
  <si>
    <t>66fdfa95-3e35-4e4f-84b6-92ed56ae3197</t>
  </si>
  <si>
    <t>(25A-001-14#NZK5.KU.-0,503ov#SPIJM#172.2180#G:D#207)</t>
  </si>
  <si>
    <t>7b58f197-1597-4cd3-9a11-ce20edd08ab5</t>
  </si>
  <si>
    <t>(25A-001-14#NZK5.KU.-0,503ov#SPIJM#172.2180#G:D#208)</t>
  </si>
  <si>
    <t>e6f006f2-b21a-45ec-90a9-41d54d1f42bb</t>
  </si>
  <si>
    <t>(25A-001-14#NZK5.KU.-0,503ov#SPIJM#172.1130#G:D#209)</t>
  </si>
  <si>
    <t>9a096377-0fbb-42ac-ba1a-8ccdc0685067</t>
  </si>
  <si>
    <t>(25A-001-14#NZK5.KU.-0,503ov#SPIJM#172.1062#G:D#210)</t>
  </si>
  <si>
    <t>797212a6-3d48-4764-a104-6d9d9d67f54e</t>
  </si>
  <si>
    <t>(25A-001-14#NZK5.KU.-0,503ov#SPIJM#162.1062#G:D#254)</t>
  </si>
  <si>
    <t>217cd820-11af-4677-acf3-f5f57f074299</t>
  </si>
  <si>
    <t>(25A-001-14#NZK5.KU.-0,503ov#SPIJM#162.1256#G:D#255)</t>
  </si>
  <si>
    <t>1e62b42e-45a1-4011-8f30-815d7578db94</t>
  </si>
  <si>
    <t>(25A-001-14#NZK5.KU.-0,503ov#SPIJM#162.1393#G:D#256)</t>
  </si>
  <si>
    <t>ee0802f1-5b92-45f2-9ff8-b507c3aaa877</t>
  </si>
  <si>
    <t>(25A-001-14#NZK5.KU.-0,503ov#SPIJM#172.1062#G:D#258)</t>
  </si>
  <si>
    <t>910aa4ef-2cf4-4540-862c-a58d72ce2d01</t>
  </si>
  <si>
    <t>Noodstroominstallatie, statisch, Algemeen: No break unit bij schuif 1 spuisluis</t>
  </si>
  <si>
    <t>(25A-001-14#NZK5.KU.-0,503ov#SPIJM#172.1379#G:D#259)</t>
  </si>
  <si>
    <t>642a33a9-9f64-4749-914a-e516e0f5efa3</t>
  </si>
  <si>
    <t>Noodstroominstallatie, statisch, Algemeen: No break unit bij schuif 4 spuisluis</t>
  </si>
  <si>
    <t>(25A-001-14#NZK5.KU.-0,503ov#SPIJM#172.1379#G:D#260)</t>
  </si>
  <si>
    <t>1609876d-3193-4956-80f6-4eb6763e0422</t>
  </si>
  <si>
    <t>Noodstroominstallatie, statisch, Algemeen: No break unit bij schuif 7 spuisluis</t>
  </si>
  <si>
    <t>de NO break installatie staat aan de noordkant in de ruimte en de accu's voor de No break staan aan de zuidkant van de ruimte No-break verdeler s pk 7 19-1Z7007-11 bijpass panel spuikoker 7 19+1Z7007-12</t>
  </si>
  <si>
    <t>Fotonummer: 
Locatie: 1Z7007</t>
  </si>
  <si>
    <t>(25A-001-14#NZK5.KU.-0,503ov#SPIJM#172.1379#G:D#261)</t>
  </si>
  <si>
    <t>a1fab6b6-6e47-4033-9866-98010205d651</t>
  </si>
  <si>
    <t>25A-001.18</t>
  </si>
  <si>
    <t>Spuisluis - Hijs- en hefinstallatie</t>
  </si>
  <si>
    <t>e949aa5f-c1ed-461f-8d37-a07cf5f6bc54</t>
  </si>
  <si>
    <t>25A-001.18.1</t>
  </si>
  <si>
    <t>Hijs- en transportinstallatie</t>
  </si>
  <si>
    <t>7bf4d96f-a7ae-4360-9ade-3823f3e70a6b</t>
  </si>
  <si>
    <t>Takel: 14 + 2 reserve electrische kettingtakel. t.b.v. Noodschuiven, Het kettingrek staat in de ruimte naast spuikoker 2 (n=7)</t>
  </si>
  <si>
    <t>(25A-001-14#NZK5.KU.-0,503ov#SPIJM#146.1516#G:ND#229)</t>
  </si>
  <si>
    <t>7427ec36-d95d-436b-9532-9cb8915bc5f3</t>
  </si>
  <si>
    <t>Hijs- en transportinstallatie, Algemeen: 2x haakleng RUD VIP-G-1-16-VCGH</t>
  </si>
  <si>
    <t>(25A-001-14#NZK5.KU.-0,503ov#SPIJM#146.1252#G:ND#230)</t>
  </si>
  <si>
    <t>7e65e107-59d9-4eba-9c4f-ecb6af0d717e</t>
  </si>
  <si>
    <t>Hijs- en transportinstallatie, Algemeen: 2x haakleng RUD VIP-G-1-22-VCGH+V-22</t>
  </si>
  <si>
    <t>(25A-001-14#NZK5.KU.-0,503ov#SPIJM#146.1252#G:ND#231)</t>
  </si>
  <si>
    <t>acf1e106-c3bf-49c3-b001-80cca954ff03</t>
  </si>
  <si>
    <t>Hijs- en transportinstallatie, Algemeen: 2x handlier (hoofdschuif)</t>
  </si>
  <si>
    <t>(25A-001-14#NZK5.KU.-0,503ov#SPIJM#146.1252#G:ND#232)</t>
  </si>
  <si>
    <t>a4ba129d-e848-4453-9801-caf32bbd8a41</t>
  </si>
  <si>
    <t>Takel: 2x ketting-rateltakel</t>
  </si>
  <si>
    <t>(25A-001-14#NZK5.KU.-0,503ov#SPIJM#146.1516#G:ND#233)</t>
  </si>
  <si>
    <t>30295ef4-9fd0-4d7a-ad69-5cfc86c75049</t>
  </si>
  <si>
    <t>Ketting: 2x kettingwerk VIP-22</t>
  </si>
  <si>
    <t>(25A-001-14#NZK5.KU.-0,503ov#SPIJM#146.1300#G:ND#234)</t>
  </si>
  <si>
    <t>d52dc784-5a2c-4aea-876d-0a34dbff638b</t>
  </si>
  <si>
    <t>Ketting: 2x kettingwerk VIP-22 overpakketting</t>
  </si>
  <si>
    <t>(25A-001-14#NZK5.KU.-0,503ov#SPIJM#146.1300#G:ND#235)</t>
  </si>
  <si>
    <t>b190e930-38c4-4e40-bd95-fce177554940</t>
  </si>
  <si>
    <t>Takel: 4x electrische kettingtakel, + mechanische loopkat + monorail. 1 rail per koker</t>
  </si>
  <si>
    <t>(25A-001-14#NZK5.KU.-0,503ov#SPIJM#146.0#G:ND#236)</t>
  </si>
  <si>
    <t>5bf94926-7789-4033-90a7-2fd7be15033f</t>
  </si>
  <si>
    <t>Hijs- en transportinstallatie, Algemeen: 4x haakleng RUD VIP-16</t>
  </si>
  <si>
    <t>(25A-001-14#NZK5.KU.-0,503ov#SPIJM#146.1252#G:ND#237)</t>
  </si>
  <si>
    <t>4d647e41-ac0f-43a1-8a8e-7621d80cb02b</t>
  </si>
  <si>
    <t>Hijs- en transportinstallatie, Algemeen: 4x haakleng RUD VIP-22</t>
  </si>
  <si>
    <t>(25A-001-14#NZK5.KU.-0,503ov#SPIJM#146.1252#G:ND#238)</t>
  </si>
  <si>
    <t>288dcb0e-0194-42e3-a03c-17b113575339</t>
  </si>
  <si>
    <t>Hijs- en transportinstallatie, Algemeen: 4x haakleng RUD VIP-22 met inkortklauw</t>
  </si>
  <si>
    <t>(25A-001-14#NZK5.KU.-0,503ov#SPIJM#146.1252#G:ND#239)</t>
  </si>
  <si>
    <t>7eb37ee5-dce7-45cd-8487-4acba4901cc4</t>
  </si>
  <si>
    <t>Kabel, Algemeen: 4x kabel dia 8 mm</t>
  </si>
  <si>
    <t>(25A-001-14#NZK5.KU.-0,503ov#SPIJM#146.1063#G:ND#240)</t>
  </si>
  <si>
    <t>7af12857-bf08-4284-8d24-435294afacf1</t>
  </si>
  <si>
    <t>Hijs- en transportinstallatie, Algemeen: 6x mechanisch voortbewogen kat. Transport rail tbv vervoeren van schuifdelen 3 stuks waarvan er 1 weg. Worden in tweeen om hoog gehaald, vervolgens gedemonteerd en per stuk afgevoerd. 6 karren. 1 rail.</t>
  </si>
  <si>
    <t>(25A-001-14#NZK5.KU.-0,503ov#SPIJM#146.1252#S:ND#241)</t>
  </si>
  <si>
    <t>74762b29-61b3-420c-88e5-054383cc7b6d</t>
  </si>
  <si>
    <t>Hijs- en transportinstallatie, Algemeen: 8x haakleng RUD VIP-G-1-16-VCGH</t>
  </si>
  <si>
    <t>(25A-001-14#NZK5.KU.-0,503ov#SPIJM#146.1252#G:ND#242)</t>
  </si>
  <si>
    <t>44661f24-e9ab-47f1-9135-71353abf22a8</t>
  </si>
  <si>
    <t>Hijs- en transportinstallatie, Algemeen: 8x haakleng RUD VIP-G-1-22-VCGH</t>
  </si>
  <si>
    <t>(25A-001-14#NZK5.KU.-0,503ov#SPIJM#146.1252#G:ND#243)</t>
  </si>
  <si>
    <t>e578602a-7e58-446f-95e6-4589f84749aa</t>
  </si>
  <si>
    <t>Bedieningspaneel: Bedieningspaneel</t>
  </si>
  <si>
    <t>(25A-001-14#NZK5.KU.-0,503ov#SPIJM#146.1057#G:ND#244)</t>
  </si>
  <si>
    <t>89fff11f-465d-4153-aae6-e2baeed1e93c</t>
  </si>
  <si>
    <t>(25A-001-14#NZK5.KU.-0,503ov#SPIJM#146.1062#G:ND#245)</t>
  </si>
  <si>
    <t>8b8a406b-7a96-4b60-b0ff-db6144aab932</t>
  </si>
  <si>
    <t>Hijs- en transportinstallatie, Algemeen: haakleng RUD VIP-G-1-22-VCGH</t>
  </si>
  <si>
    <t>(25A-001-14#NZK5.KU.-0,503ov#SPIJM#146.1252#G:ND#246)</t>
  </si>
  <si>
    <t>f8b4fd79-db6e-420d-acc5-fc75d8eb7fac</t>
  </si>
  <si>
    <t>(25A-001-14#NZK5.KU.-0,503ov#SPIJM#146.1516#G:ND#247)</t>
  </si>
  <si>
    <t>6d98f94a-8230-4ad1-8255-8259d459929d</t>
  </si>
  <si>
    <t>Hijs- en transportinstallatie, Algemeen: Kettingrek</t>
  </si>
  <si>
    <t>(25A-001-14#NZK5.KU.-0,503ov#SPIJM#146.1252#G:ND#248)</t>
  </si>
  <si>
    <t>bcb4ff73-bef2-494f-9597-b9c5dd2e2617</t>
  </si>
  <si>
    <t>25A-001.19</t>
  </si>
  <si>
    <t>Spuisluis - Installaties</t>
  </si>
  <si>
    <t>26925108-77a0-40f0-b381-bb964693fd6e</t>
  </si>
  <si>
    <t>25A-001.19.1</t>
  </si>
  <si>
    <t>Intercominstallatie</t>
  </si>
  <si>
    <t>b03e0d10-d2b7-4981-a89e-63d39aace4f2</t>
  </si>
  <si>
    <t>25A-001.19.2</t>
  </si>
  <si>
    <t>1 telefoon</t>
  </si>
  <si>
    <t>194be1e5-d8f9-451b-893f-697c16cf1d5f</t>
  </si>
  <si>
    <t>25A-001.19.3</t>
  </si>
  <si>
    <t>Werk-spreekverbinding in de E kasten</t>
  </si>
  <si>
    <t>a408179c-206b-420c-95e4-79e7036409ac</t>
  </si>
  <si>
    <t>25A-001.19.4</t>
  </si>
  <si>
    <t>Aardingsinstallatie, Aardinginstallatie (alleen aarding)</t>
  </si>
  <si>
    <t>11111861-1c68-4eb4-a281-84e53c78631d</t>
  </si>
  <si>
    <t>25A-001.19.5</t>
  </si>
  <si>
    <t>Brandblussysteem in kast van LS verdeling in spuikoker 1, 4 en 7 In 7 zitten er 2. 1 op ls kast en 1 op ls verdeler 4 keer</t>
  </si>
  <si>
    <t>64f06f0b-ce74-4f75-9e60-d009fa3f4edc</t>
  </si>
  <si>
    <t>25A-001.19.6</t>
  </si>
  <si>
    <t>Brandmeld- en ontruimingsinstallatie (BMI) Brandmeld- en ontruimingsinstallatie in spuikoker 7</t>
  </si>
  <si>
    <t>0ea52b60-72e7-4011-96d1-8e399276df3d</t>
  </si>
  <si>
    <t>25A-001.19.7</t>
  </si>
  <si>
    <t>b9bf4f57-21e3-4c84-9268-b3cf3a5bcb3c</t>
  </si>
  <si>
    <t>25A-001.19.8</t>
  </si>
  <si>
    <t>1ee86967-f705-49cf-9d6f-9e84a142f5e2</t>
  </si>
  <si>
    <t>25A-001.19.9</t>
  </si>
  <si>
    <t>Scheepverkeersbeseining</t>
  </si>
  <si>
    <t>0c6c7c16-853e-4512-851f-ad23210c38c3</t>
  </si>
  <si>
    <t>25A-001.19.10</t>
  </si>
  <si>
    <t>Cyber security installatie</t>
  </si>
  <si>
    <t>c7676549-0cd9-485f-9243-1c0b9624ef35</t>
  </si>
  <si>
    <t>(25A-001-14#NZK5.KU.-0,503ov#SPIJM#153.0#G:ND#38)</t>
  </si>
  <si>
    <t>34e3954f-e06e-41bf-a462-fa3e47949dac</t>
  </si>
  <si>
    <t>(25A-001-14#NZK5.KU.-0,503ov#SPIJM#206.0#G:ND#41)</t>
  </si>
  <si>
    <t>43f72a50-c2f9-4e8e-a67d-80cea2312a6d</t>
  </si>
  <si>
    <t>(25A-001-14#NZK5.KU.-0,503ov#SPIJM#240.0#G:ND#42)</t>
  </si>
  <si>
    <t>e60aafa6-4f4e-4ab4-9370-7e8103e4d4f3</t>
  </si>
  <si>
    <t>(25A-001-14#NZK5.KU.-0,503ov#SPIJM#105.1062#G:D#212)</t>
  </si>
  <si>
    <t>77cb869e-fe23-4a17-9f20-3385e320d687</t>
  </si>
  <si>
    <t>kast: in koker 7 Aansluitkast, 19+1Z7007-15</t>
  </si>
  <si>
    <t>(25A-001-14#NZK5.KU.-0,503ov#SPIJM#105.1292#G:D#213)</t>
  </si>
  <si>
    <t>0284a45c-b6b5-44df-9884-64093c08fd55</t>
  </si>
  <si>
    <t>Brandblusinstallatie, Algemeen: kastbrandblusinstallatie (n=3)</t>
  </si>
  <si>
    <t>staat in hydroliekruimte spuikoker 7 19+1Z7007-18 merk siemens installnr BO/7951-008 bedienpaneel</t>
  </si>
  <si>
    <t>(25A-001-14#NZK5.KU.-0,503ov#SPIJM#119.1101#S:D#215)</t>
  </si>
  <si>
    <t>e22eac37-f6ec-4104-ba99-44a2c56c46d2</t>
  </si>
  <si>
    <t>Brandblusinstallatie, Algemeen: co2 installatie</t>
  </si>
  <si>
    <t>op de hoofdverdeler van de laagspanningsinstallatie zit een co2 blusinstallatie</t>
  </si>
  <si>
    <t>(25A-001-14#NZK5.KU.-0,503ov#SPIJM#119.1101#S:D#216)</t>
  </si>
  <si>
    <t>0845e718-e0c9-4cd8-b0a4-ab2faf736a42</t>
  </si>
  <si>
    <t>op de kast van de onderverdeler van spuikoker 7 19+1Z7007-06 zit een co2 blusinstallatie</t>
  </si>
  <si>
    <t>(25A-001-14#NZK5.KU.-0,503ov#SPIJM#119.1101#S:D#217)</t>
  </si>
  <si>
    <t>a3881c69-94c9-4458-81ac-e9fcad492d1e</t>
  </si>
  <si>
    <t>(25A-001-14#NZK5.KU.-0,503ov#SPIJM#120.1062#G:D#219)</t>
  </si>
  <si>
    <t>37eeeb27-85ab-46dd-a37c-75be7447827d</t>
  </si>
  <si>
    <t>Bedieningspaneel: brandmeldcentrale in spuikoker 7</t>
  </si>
  <si>
    <t>(25A-001-14#NZK5.KU.-0,503ov#SPIJM#120.1057#G:D#220)</t>
  </si>
  <si>
    <t>284a098e-7c46-48b4-9602-fc7dbeae6e91</t>
  </si>
  <si>
    <t>Detector: detectors</t>
  </si>
  <si>
    <t>(25A-001-14#NZK5.KU.-0,503ov#SPIJM#120.1146#G:D#221)</t>
  </si>
  <si>
    <t>ba227fb7-7ae2-4964-8302-11e6640a8b2f</t>
  </si>
  <si>
    <t>(25A-001-14#NZK5.KU.-0,503ov#SPIJM#122.1062#G:ND#223)</t>
  </si>
  <si>
    <t>61c61050-7f81-491e-867e-1d254a8ce31e</t>
  </si>
  <si>
    <t>Camera, vast: camera's vaste (zie gemaal)</t>
  </si>
  <si>
    <t>(25A-001-14#NZK5.KU.-0,503ov#SPIJM#122.2079#G:ND#224)</t>
  </si>
  <si>
    <t>f18074c6-0cbf-4955-a38a-e1b21a33afa1</t>
  </si>
  <si>
    <t>(25A-001-14#NZK5.KU.-0,503ov#SPIJM#337.1062#G:ND#250)</t>
  </si>
  <si>
    <t>1ffe888f-16ed-4ef3-ab14-4f6294f0c564</t>
  </si>
  <si>
    <t>Ventilatie-installatie, Algemeen: ventilatie besturingskast</t>
  </si>
  <si>
    <t>besturingskast hangt aan de oostmuur van spuikoker 5 19+1Z6010-01</t>
  </si>
  <si>
    <t>Fotonummer: 
Locatie: 1Z6010</t>
  </si>
  <si>
    <t>(25A-001-14#NZK5.KU.-0,503ov#SPIJM#337.1564#G:ND#251)</t>
  </si>
  <si>
    <t>1adb8934-3d59-4f9f-889c-03b6b49d0bf9</t>
  </si>
  <si>
    <t>Ventilatie-installatie, Algemeen: 3 stuks blowers met filters. Enkel om luchtstroming te krijgen en vocht af te drijven.</t>
  </si>
  <si>
    <t>(25A-001-14#NZK5.KU.-0,503ov#SPIJM#337.1564#G:ND#252)</t>
  </si>
  <si>
    <t>e6ec79a3-6c01-4de0-917f-9c4ae710273a</t>
  </si>
  <si>
    <t>Scheepvaartsein: Scheepvaartsein</t>
  </si>
  <si>
    <t>(25A-001-14#NZK5.KU.-0,503ov#SPIJM#195.1480#G:D#270)</t>
  </si>
  <si>
    <t>d71eaf06-12fa-4d61-8ecd-af04e55a973e</t>
  </si>
  <si>
    <t>(25A-001-14#NZK5.KU.-0,503ov#SPIJM#250.0#0:ND#274)</t>
  </si>
  <si>
    <t>25A-001.20</t>
  </si>
  <si>
    <t>Spuisluis - Meetinstallaties</t>
  </si>
  <si>
    <t>6f4274fe-0d5d-43cf-a6eb-ac39d0df83af</t>
  </si>
  <si>
    <t>25A-001.20.1</t>
  </si>
  <si>
    <t>Debietmeetinstallatie spuikoker 1 en 2</t>
  </si>
  <si>
    <t>e15777d0-aadd-490a-b674-009ec974cd48</t>
  </si>
  <si>
    <t>25A-001.20.2</t>
  </si>
  <si>
    <t>Debietmeetinstallatie spuikoker 3, 4 en 5</t>
  </si>
  <si>
    <t>a314bfdb-9db2-4bb9-944c-c6265e243a61</t>
  </si>
  <si>
    <t>25A-001.20.3</t>
  </si>
  <si>
    <t>Debietmeetinstallatie spuikoker 6 en 7</t>
  </si>
  <si>
    <t>82a872b9-a626-4dca-8cc5-884afd672080</t>
  </si>
  <si>
    <t>25A-001.20.4</t>
  </si>
  <si>
    <t>Waterniveaumeting installaties</t>
  </si>
  <si>
    <t>6e8ef9ff-747f-415d-8647-a09e875148b0</t>
  </si>
  <si>
    <t>Meetinstallatie, Algemeen: debietinstallatie voor spuikoker 1 en 2</t>
  </si>
  <si>
    <t>merk erminent  dit onderdeel bestaat uit een luchtdroger installatie en een debietmeter en een compressor 19+1Z7007-? Q2:6 en Q2:7 bestek NHK-60760 uit 1995 tekening nummer 19X20-??</t>
  </si>
  <si>
    <t>(25A-001-14#NZK5.KU.-0,503ov#SPIJM#374.2091#S:D#152)</t>
  </si>
  <si>
    <t>deb755d1-4d12-4c3c-bb06-30ca146ec565</t>
  </si>
  <si>
    <t>buisleiding: Slangen HDPE</t>
  </si>
  <si>
    <t>(25A-001-14#NZK5.KU.-0,503ov#SPIJM#374.1331#G:D#153)</t>
  </si>
  <si>
    <t>00c1683e-e192-41e1-8cd4-f2a47b309f40</t>
  </si>
  <si>
    <t>(25A-001-14#NZK5.KU.-0,503ov#SPIJM#374.1122#S:D#154)</t>
  </si>
  <si>
    <t>033f006e-0963-478a-900a-fa31df3c3c03</t>
  </si>
  <si>
    <t>(25A-001-14#NZK5.KU.-0,503ov#SPIJM#374.1345#S:D#155)</t>
  </si>
  <si>
    <t>df3c4586-89c7-4424-bec0-be1d05bc2ee6</t>
  </si>
  <si>
    <t>Verwarmingstoestel: kastverwarming</t>
  </si>
  <si>
    <t>(25A-001-14#NZK5.KU.-0,503ov#SPIJM#374.1596#G:D#156)</t>
  </si>
  <si>
    <t>138b4714-79a8-4605-bb14-0bc4db0c9aa7</t>
  </si>
  <si>
    <t>(25A-001-14#NZK5.KU.-0,503ov#SPIJM#374.1363#S:D#157)</t>
  </si>
  <si>
    <t>04452b28-4aeb-438c-9022-3ed9f6a39052</t>
  </si>
  <si>
    <t>(25A-001-14#NZK5.KU.-0,503ov#SPIJM#374.1363#S:D#158)</t>
  </si>
  <si>
    <t>79b102cc-83e5-404d-8705-67da8d859a3c</t>
  </si>
  <si>
    <t>(25A-001-14#NZK5.KU.-0,503ov#SPIJM#374.1363#S:D#159)</t>
  </si>
  <si>
    <t>f2a2b22f-9c2c-4d87-839f-a89c8c45d056</t>
  </si>
  <si>
    <t>Meetsysteem: drukopnemers (drukdozen) 2 stuks (dubbel uitgevoerd)</t>
  </si>
  <si>
    <t>(25A-001-14#NZK5.KU.-0,503ov#SPIJM#374.1363#S:D#160)</t>
  </si>
  <si>
    <t>219c6329-ca65-4ceb-8cf8-04709865878f</t>
  </si>
  <si>
    <t>(25A-001-14#NZK5.KU.-0,503ov#SPIJM#374.9999#S:D#161)</t>
  </si>
  <si>
    <t>5a98a2fa-d7d2-4343-899d-c9b8e7482a03</t>
  </si>
  <si>
    <t>verwerkingseenheid: digitale verwerkingseenheid</t>
  </si>
  <si>
    <t>(25A-001-14#NZK5.KU.-0,503ov#SPIJM#374.1597#S:D#162)</t>
  </si>
  <si>
    <t>e0a8d5be-269b-46a0-816c-ff8b35535739</t>
  </si>
  <si>
    <t>(25A-001-14#NZK5.KU.-0,503ov#SPIJM#374.1292#G:D#163)</t>
  </si>
  <si>
    <t>6af1f1fe-7833-4a87-be17-8f6ff08e33e1</t>
  </si>
  <si>
    <t>Meetinstallatie, Algemeen: debietinstallatie voor spuikoker 3, 4 en 5</t>
  </si>
  <si>
    <t>(25A-001-14#NZK5.KU.-0,503ov#SPIJM#374.2091#S:D#165)</t>
  </si>
  <si>
    <t>9cf15091-b042-40c4-adce-5574339df709</t>
  </si>
  <si>
    <t>(25A-001-14#NZK5.KU.-0,503ov#SPIJM#374.1331#G:D#166)</t>
  </si>
  <si>
    <t>f957073e-611d-4e54-9e10-daf260a22296</t>
  </si>
  <si>
    <t>(25A-001-14#NZK5.KU.-0,503ov#SPIJM#374.1122#S:D#167)</t>
  </si>
  <si>
    <t>d2ebf880-c060-4ec5-98ad-9a8b59f70e77</t>
  </si>
  <si>
    <t>(25A-001-14#NZK5.KU.-0,503ov#SPIJM#374.1345#S:D#168)</t>
  </si>
  <si>
    <t>857778f7-a62b-494b-a9f2-bf93384b9dbe</t>
  </si>
  <si>
    <t>(25A-001-14#NZK5.KU.-0,503ov#SPIJM#374.1596#G:D#169)</t>
  </si>
  <si>
    <t>5ff46d83-083e-4d6b-b252-be1897d7469b</t>
  </si>
  <si>
    <t>(25A-001-14#NZK5.KU.-0,503ov#SPIJM#374.1363#S:D#170)</t>
  </si>
  <si>
    <t>d006eb07-8269-4558-a087-955e724de9af</t>
  </si>
  <si>
    <t>(25A-001-14#NZK5.KU.-0,503ov#SPIJM#374.1363#S:D#171)</t>
  </si>
  <si>
    <t>ae4b0d62-665f-47e0-a23c-213a77e70e4c</t>
  </si>
  <si>
    <t>(25A-001-14#NZK5.KU.-0,503ov#SPIJM#374.1363#S:D#172)</t>
  </si>
  <si>
    <t>aeee9f11-25e7-484e-b3bd-4c61bbc45673</t>
  </si>
  <si>
    <t>(25A-001-14#NZK5.KU.-0,503ov#SPIJM#374.1363#S:D#173)</t>
  </si>
  <si>
    <t>ea75216a-7c4e-4308-a0e0-d2eb5103def1</t>
  </si>
  <si>
    <t>(25A-001-14#NZK5.KU.-0,503ov#SPIJM#374.9999#S:D#174)</t>
  </si>
  <si>
    <t>5e341d69-39c6-44e8-9b78-c3a55671284a</t>
  </si>
  <si>
    <t>(25A-001-14#NZK5.KU.-0,503ov#SPIJM#374.1597#S:D#175)</t>
  </si>
  <si>
    <t>4961e58c-5119-45c8-a7a1-d9b983305994</t>
  </si>
  <si>
    <t>(25A-001-14#NZK5.KU.-0,503ov#SPIJM#374.1292#G:D#176)</t>
  </si>
  <si>
    <t>aaba1e5b-59d2-4840-85d5-2a5fc6ef69ff</t>
  </si>
  <si>
    <t>Meetinstallatie, Algemeen: debietinstallatie voor spuikoker 6 en 7</t>
  </si>
  <si>
    <t>(25A-001-14#NZK5.KU.-0,503ov#SPIJM#374.2091#S:D#178)</t>
  </si>
  <si>
    <t>a3e18672-0cb3-4b16-abc2-63814bb58092</t>
  </si>
  <si>
    <t>(25A-001-14#NZK5.KU.-0,503ov#SPIJM#374.1331#G:D#179)</t>
  </si>
  <si>
    <t>2d3b04d4-29c1-4b5f-b95b-25c4f4f8dcb4</t>
  </si>
  <si>
    <t>(25A-001-14#NZK5.KU.-0,503ov#SPIJM#374.1122#S:D#180)</t>
  </si>
  <si>
    <t>8da08a06-7a8e-42d4-8aba-110040d0b560</t>
  </si>
  <si>
    <t>(25A-001-14#NZK5.KU.-0,503ov#SPIJM#374.1345#S:D#181)</t>
  </si>
  <si>
    <t>8817dd92-ecf1-4fc2-8bf4-ee814f04b028</t>
  </si>
  <si>
    <t>(25A-001-14#NZK5.KU.-0,503ov#SPIJM#374.1596#G:D#182)</t>
  </si>
  <si>
    <t>3de3e27b-8f08-49a0-b0ec-dbfe04c8fd23</t>
  </si>
  <si>
    <t>(25A-001-14#NZK5.KU.-0,503ov#SPIJM#374.1363#S:D#183)</t>
  </si>
  <si>
    <t>13dc748d-c0fe-442e-b049-41446eba2f44</t>
  </si>
  <si>
    <t>(25A-001-14#NZK5.KU.-0,503ov#SPIJM#374.1363#S:D#184)</t>
  </si>
  <si>
    <t>4922d727-aa6b-4f6f-b239-0a3e8985678b</t>
  </si>
  <si>
    <t>(25A-001-14#NZK5.KU.-0,503ov#SPIJM#374.1363#S:D#185)</t>
  </si>
  <si>
    <t>ca2979df-66c7-4eac-bdb4-b4ecf771c586</t>
  </si>
  <si>
    <t>(25A-001-14#NZK5.KU.-0,503ov#SPIJM#374.1363#S:D#186)</t>
  </si>
  <si>
    <t>85200b4c-e990-4811-93d4-524164e7c534</t>
  </si>
  <si>
    <t>(25A-001-14#NZK5.KU.-0,503ov#SPIJM#374.9999#S:D#187)</t>
  </si>
  <si>
    <t>9cc975ec-50b4-478f-a75c-266eee120304</t>
  </si>
  <si>
    <t>(25A-001-14#NZK5.KU.-0,503ov#SPIJM#374.1597#S:D#188)</t>
  </si>
  <si>
    <t>d6fd4dd9-b58b-4d5d-a44a-fc52baa6b0bc</t>
  </si>
  <si>
    <t>(25A-001-14#NZK5.KU.-0,503ov#SPIJM#374.1292#G:D#189)</t>
  </si>
  <si>
    <t>c3416f28-b026-4abf-8065-8ef725df6d16</t>
  </si>
  <si>
    <t>Meetsysteem: Waterniveaumeting H2 Schellingwoude</t>
  </si>
  <si>
    <t>(25A-001-14#NZK5.KU.-0,503ov#SPIJM#374.1363#S:D#263)</t>
  </si>
  <si>
    <t>208976dc-4a79-4e12-9a03-b2a7d25e5f3f</t>
  </si>
  <si>
    <t>Meetsysteem: Waterniveaumeting H3 Schellingwoude:(Vraag/opmerking: locatie is Buitenhuizen)</t>
  </si>
  <si>
    <t>(25A-001-14#NZK5.KU.-0,503ov#SPIJM#374.1363#S:D#264)</t>
  </si>
  <si>
    <t>d3c6233b-ec1d-47e8-840b-0dc8b2004c30</t>
  </si>
  <si>
    <t>Noodstroominstallatie, statisch, Algemeen: No break unit bij watermeting H3 bij Buitenhuizerbrug</t>
  </si>
  <si>
    <t>(25A-001-14#NZK5.KU.-0,503ov#SPIJM#374.1379#G:D#265)</t>
  </si>
  <si>
    <t>6b708645-0f0b-45de-ae50-6301f4f07d85</t>
  </si>
  <si>
    <t>Meetsysteem: waterniveaumeting H4 Kanaalzijde Noordersluis Ijm</t>
  </si>
  <si>
    <t>(25A-001-14#NZK5.KU.-0,503ov#SPIJM#374.1363#S:D#266)</t>
  </si>
  <si>
    <t>df32043b-76ab-49e4-b71b-284f8600d7f4</t>
  </si>
  <si>
    <t>Meetsysteem: Waterniveaumeting H5 Zeezijde Noordersluis Ijmuiden</t>
  </si>
  <si>
    <t>(25A-001-14#NZK5.KU.-0,503ov#SPIJM#374.1363#S:D#267)</t>
  </si>
  <si>
    <t>2cf26338-d3fa-4932-b28e-522068b631d2</t>
  </si>
  <si>
    <t>Noodstroominstallatie, statisch, Algemeen: No break unit bij watermeting H5 Zeezijde Noordersluis Ijm</t>
  </si>
  <si>
    <t>(25A-001-14#NZK5.KU.-0,503ov#SPIJM#374.1379#G:D#268)</t>
  </si>
  <si>
    <t>33db9d51-6b37-440a-b685-61844919802e</t>
  </si>
  <si>
    <t>25A-001.11.28</t>
  </si>
  <si>
    <t>3c9dc1fe-b31e-45f2-b128-b2ffada3a8bb</t>
  </si>
  <si>
    <t>25A-001.12.11</t>
  </si>
  <si>
    <t>5b620327-c900-4add-b88d-f4fff8d2d71f</t>
  </si>
  <si>
    <t>1d312528-799a-425d-98d6-963d0eaa62ee</t>
  </si>
  <si>
    <t>25A-001.17.8</t>
  </si>
  <si>
    <t>Laagspanningsinstallatie in Spuikoker 4</t>
  </si>
  <si>
    <t>5df07d60-a31a-4787-8e61-1c5db4b5c0ec</t>
  </si>
  <si>
    <t>287e469d-c037-4656-8027-d46a256f77b4</t>
  </si>
  <si>
    <t>25A-001.17.9</t>
  </si>
  <si>
    <t>Laagspanningsinstallatie in Spuikoker 1</t>
  </si>
  <si>
    <t>2c942ea0-a2b2-47cb-9dea-21fd6209a2f7</t>
  </si>
  <si>
    <t>c4abafea-2c52-46a0-9d37-5ab8ea0680f4</t>
  </si>
  <si>
    <t>37193b7f-ae38-4d81-89b1-0b27753d44ea</t>
  </si>
  <si>
    <t>d55b199c-269a-4412-a483-25e41bd981fe</t>
  </si>
  <si>
    <t>Lorrie met rail tbv uitrijden noodschuiven</t>
  </si>
  <si>
    <t>25A-001.19.13</t>
  </si>
  <si>
    <t>Algemeen - Kosten taakgroepen</t>
  </si>
  <si>
    <t>0958858b-732b-484e-87ea-b426007ad9e0</t>
  </si>
  <si>
    <t>Hydraulisch aggregaat: Algemeen</t>
  </si>
  <si>
    <t>ab500989-8213-4980-a52b-0def971460b5</t>
  </si>
  <si>
    <t>87a38e22-712e-435d-8e71-3f0c2945c638</t>
  </si>
  <si>
    <t>EWC - Onderhouder/specialist</t>
  </si>
  <si>
    <t>0841f1d8-5923-4d86-9b9b-439c6e0ca77d</t>
  </si>
  <si>
    <t>Duikteam</t>
  </si>
  <si>
    <t>Duikteam (3man + materieel)</t>
  </si>
  <si>
    <t>8eca3c71-5ed8-4141-b1fa-a23fe49023a4</t>
  </si>
  <si>
    <t>Inzet telekraan</t>
  </si>
  <si>
    <t>256c79c7-7b52-48d6-b581-df09edf135b1</t>
  </si>
  <si>
    <t>586a5c78-29a4-4ea1-b4b4-0ce8fda253c9</t>
  </si>
  <si>
    <t>Verkeersmaatregel</t>
  </si>
  <si>
    <t>Afzetting brug Westsluis Hoofdrijbaan en fietspad + Bebording wegomleiding + Plan + Voorbereiding + Communicatie, doorgaans vrij eenvoudig want standaard procedure op bruggen: Gemiddeld 10000 euro</t>
  </si>
  <si>
    <t>ed74fd2a-ee7d-4846-9041-2408f6cd2a96</t>
  </si>
  <si>
    <t>Heftruck</t>
  </si>
  <si>
    <t>Heftruck 5 ton</t>
  </si>
  <si>
    <t>039f1b80-c3a0-4d87-b446-960a28388d47</t>
  </si>
  <si>
    <t>Boot met kraan en schraperbalk</t>
  </si>
  <si>
    <t>Boot met kraan en schraperbalk, 250 euro/uur</t>
  </si>
  <si>
    <t>87d097cd-da39-48e4-aa2e-4ad201e77df1</t>
  </si>
  <si>
    <t>Hefmotor</t>
  </si>
  <si>
    <t>4 motoren op voorraad, levertijd 3 weken.</t>
  </si>
  <si>
    <t>d27e790b-f4b0-4dfb-a33e-792ef546f4ed</t>
  </si>
  <si>
    <t>Geconserveerd kleppenraam</t>
  </si>
  <si>
    <t>Geconserveerd kleppenraam maalgangen 1 t/m 4</t>
  </si>
  <si>
    <t>9f1a9d58-c2e6-49e4-a2e6-95f5f71274bf</t>
  </si>
  <si>
    <t>Reservecilinder  persschuif maalgang</t>
  </si>
  <si>
    <t>4192db30-1224-4403-8027-55ddb805f538</t>
  </si>
  <si>
    <t>Capitoolschakelaar omvormer</t>
  </si>
  <si>
    <t>Capitoolschakelaar omvormer, 37,50 keuro, op voorraad, levertijd = 8 weken</t>
  </si>
  <si>
    <t>58e94628-af72-4b21-a002-b44d1a5eff2d</t>
  </si>
  <si>
    <t>Uitschakelspoel capitoolschak omvormer</t>
  </si>
  <si>
    <t>Uitschakelspoel capitoolschakelaar omvormer, levertijd = 1wk,</t>
  </si>
  <si>
    <t>e9be0e15-6f5a-45d5-83e4-970bf52ec83a</t>
  </si>
  <si>
    <t>4e4a87a6-2350-44f6-8519-753549e04295</t>
  </si>
  <si>
    <t>Naderingsschakelaar</t>
  </si>
  <si>
    <t>Naderingsschakelaar, 150 euro</t>
  </si>
  <si>
    <t>25c925d4-7d42-4f85-bd92-4fe897f20d52</t>
  </si>
  <si>
    <t>Standaard PC</t>
  </si>
  <si>
    <t>eab4e5d1-0f7e-4c59-be1f-ce3ba9e6ceab</t>
  </si>
  <si>
    <t>2834dd46-2bac-4a66-8ae8-077630ee7da3</t>
  </si>
  <si>
    <t>PLC</t>
  </si>
  <si>
    <t>bf641458-87a6-418b-9430-3e26b383f9ca</t>
  </si>
  <si>
    <t>a5df15c5-ecb0-440d-bd23-fb4d13e9b749</t>
  </si>
  <si>
    <t>LAN switch</t>
  </si>
  <si>
    <t>LAN netwerk switch, 5000 euro</t>
  </si>
  <si>
    <t>2c18b38a-f561-45f3-b320-d6ba4931dd14</t>
  </si>
  <si>
    <t>Lager bulppomp (voor)</t>
  </si>
  <si>
    <t>c27de974-7f0b-4687-8ac4-07c8055b780b</t>
  </si>
  <si>
    <t>Lager bulbpomp (achter)</t>
  </si>
  <si>
    <t>bd668c41-1e56-4c98-b386-7f85b5b7bf30</t>
  </si>
  <si>
    <t>Persschuif</t>
  </si>
  <si>
    <t>bf9c0e1e-c444-4755-8973-6aaa67b0871c</t>
  </si>
  <si>
    <t>SVS schakelaar 10kV</t>
  </si>
  <si>
    <t>SVS schakelaar 10kV vervangen door leverancier, 20 keuro, 2 mnd levertijd</t>
  </si>
  <si>
    <t>4c478588-1a29-4e02-a8a2-dfa382f0a6b4</t>
  </si>
  <si>
    <t>Revisie hoofdcilinder spuisluis.</t>
  </si>
  <si>
    <t>d18a6728-78a8-4397-b8cc-d610e3e95267</t>
  </si>
  <si>
    <t>Magneetremmen noodschuif</t>
  </si>
  <si>
    <t>Magneetremmen (paar) noodschuif spuikoker</t>
  </si>
  <si>
    <t>7e81a57a-e3f0-4707-b6e9-83161f902a14</t>
  </si>
  <si>
    <t>Kleppenraam</t>
  </si>
  <si>
    <t>Reserve kleppenraam</t>
  </si>
  <si>
    <t>47809b49-8b6d-4276-98a8-5e430f233353</t>
  </si>
  <si>
    <t>Capitoolschakelaar trafo</t>
  </si>
  <si>
    <t>Capitoolschakelaar trafo, 20 keuro, niet op voorraad, 8 week levertijd</t>
  </si>
  <si>
    <t>0eb6465f-3833-40a2-92e8-df6f68356f3d</t>
  </si>
  <si>
    <t>A-frame ophangconstructie persschuiven</t>
  </si>
  <si>
    <t>e6bc896f-de5a-4ed0-b568-15b3f8c5a3b7</t>
  </si>
  <si>
    <t>Niet gemodelleerd, reden: bij uitvoeren SVO treed faaloorzaak niet op</t>
  </si>
  <si>
    <t>Repareren van gefaalde onderdeel NSA (slangen, stilstandverwarming, thermostat etc, maar exclusief generator): 2 man, 8 uur, 1000 euro klein materiaal, 1% new</t>
  </si>
  <si>
    <t>EWC - Onderhouder/specialist x 2</t>
  </si>
  <si>
    <t>Vervangen brandstoftank NSA: 50 keuro, 2 weken, enkel stremming bij uitval net (RF 1%), 100% new. Tevens sanering milieuschade: naast dienstengebouw.  Uitgangspunt 5 mln kosten sanering, 1 jr</t>
  </si>
  <si>
    <t>Correctief vervangen+aanpassen LS installatie gemaal (zonder spuisluis)  incl. aarding, meest kritische delen rail A en B gefaseerd vervangen, tijdelijk gedurende 8wkn geen redundante rail, kosten totaal 360 keuro, 100% new</t>
  </si>
  <si>
    <t>Drukdoos vervangen kan niet 1 op 1, hele installatie vervangen: 48 uur stremming, levertijd 336 uur, 100% new, prijs 25 keuro inclusief manuren en materiaal op genomen in spares</t>
  </si>
  <si>
    <t>Correctief vervangen cameras (9 stuks): 2 man, 4 manuren/man/stuk, kosten camera 2500 euro/stuk, 100% new</t>
  </si>
  <si>
    <t>x 3</t>
  </si>
  <si>
    <t>EWC - Onderhouder/specialist x 3</t>
  </si>
  <si>
    <t>Vervangen CV &amp; klimaatinstallatie: 55 keuro totaal, duur 24 uur, 100% new</t>
  </si>
  <si>
    <t>Correctief vervangen liftinstallatie: kosten 100 keuro totaal, duur 24 uur, 100% new</t>
  </si>
  <si>
    <t>Correctief vervangen armaturen objectverlichting buiten: ca 30 stuks, totaalprijs:8 keuro, duur 8 uur, 100% new</t>
  </si>
  <si>
    <t>Correctief vervangen communicatiemiddelen: kosten 125 keuro totaal, 100% new</t>
  </si>
  <si>
    <t>Correctief vervangen telefooncentrale incl toestellen: 20 keuro, 1 week, 100% new</t>
  </si>
  <si>
    <t>Correctief vervangen complete installatie/noodverlichting: 58 keuro totaal, 100% new</t>
  </si>
  <si>
    <t>Correctief vervangen hekwerken/afrastering terrein:  120 keuro totaal, 100% new</t>
  </si>
  <si>
    <t>Correctief vervangen rolpoort: (kan verschillende werkzaamheden bevatten): kosten 35 keuro, 100% new</t>
  </si>
  <si>
    <t>CM-WET</t>
  </si>
  <si>
    <t>Correctief vervangen van alle naderingsschakelaars (1 voor 1): 2man, 1uur per schakelaar, 150 euro per schakelaar, eindschakelaar. op voorraad, 100%</t>
  </si>
  <si>
    <t>Correctief  vervangen hydrauliek slang persschuif (1 voor 1): 2uur per slang, 1 man, 1 slang + olie = 400 euro per slang; reserveslang aanwezig, 100% nieuw</t>
  </si>
  <si>
    <t>Correctief verwijderen aangroei sealife krooshek: 2 uur per maalgang, boot met kraan en schraperbalk, aanrijdtijd (0,5 uur extra per maalgang), Gevolgschade hogere energiekosten / verhoogde slijtage aan pompen (totaal 20 kEuro)</t>
  </si>
  <si>
    <t>Duikteam (3man + materieel),  x 2</t>
  </si>
  <si>
    <t>Duikteam, EWC - Onderhouder/specialist x 2</t>
  </si>
  <si>
    <t>Correctief reviseren waaier: inclusef (de)monteren: 125keuro, 2wkn, stellen, leverancier buitenland, 90% nieuw (kleine kans op noodzaak geheel vervangen duurt 10 weken, 400keuro, 100% nieuw)</t>
  </si>
  <si>
    <t>Kabels en pennen vernieuwen:  kosten 6keuro per staalkabel (4meter per kabel)x4=24keuro, 100% nieuw, afgekeurd is direct vervangen, Inspectie gebaseerd, maar onvoorzien, duur 24uur</t>
  </si>
  <si>
    <t>Correctief stralen en conserveren ophangframe: stralen, opnieuw aanbrengen, 4dgn+1dg, kosten: rev-taak + 25%, ,100%nieuw</t>
  </si>
  <si>
    <t>Correctief vervangen gefaalde GV kabel na proefdraaien tijdens jaarlijks onderhoud:  1 uur vertraging tijdens OH pomp (voorwaarde dat extra kabel aanwezig is tijdens jaarlijks onderhoud, anders 8 uur), hierom geen direct effect , kosten 50 euro,100% nieuw</t>
  </si>
  <si>
    <t>Correctief vervangen HS connector (stekker + contrastekker) bulbpomp (2stuks per pomp: kosten 1000 euro per stekker + 1000 per contrastekker, 2 man, duur 4 uur, geen reservedelen, levertijd 20 uur, extra kosten 10%, 100% nieuw</t>
  </si>
  <si>
    <t>Correctief herstellen na doormeten (reinigen / drogen) E-motor: duur = 1mnd, kosten=10kEuro , 100% nieuw (wikkelingen vervangen kost 100kEuro, maar dit is nooit voorgekomen, waarschijnlijk moet per schip naar fabriek)</t>
  </si>
  <si>
    <t>Vervangen handvijzel + herstel gevolgschade door zout water in pomp: kosten vergelijkbaar met groot OH aan pomp (o.a. drogen, etc.), 300keuro, duur 1mnd,100% nieuw</t>
  </si>
  <si>
    <t>Vervangen gedegradeerde koolborstels: 200 euro per koolborstel, 2 man, 2 uur inclusief op maat stellen, 100% new</t>
  </si>
  <si>
    <t>Correctief reviseren omvormer (mogelijk na kortsluiting) inclusief generator: transport vrachtwagen naar fabriek + revisie duur = 2x 1mnd (generator + omvormer apart), totaal 20keuro x 2,100% nieuw</t>
  </si>
  <si>
    <t>Correctief vernieuwen bevestiging / bouten, schuif &amp; cilinder eruit halen, bouten vervangen: 10 uur/schuif, 1000 euro materieel, 100% new</t>
  </si>
  <si>
    <t>Herstel schuifgeleiding: 2 man, duur gemidddeld 8 uur, duikteam, telekraan</t>
  </si>
  <si>
    <t>Correctief vervangen damwand kanaalzijde: gedurende 3 werkweken - 10 uur per dag, (plannen zodat je geen volledig functieverlies hebt), 6 kEuro per mtr x 60 mtr, 100% nieuw</t>
  </si>
  <si>
    <t>Correctief aanvullen stortstenen oever zeezijde: 10kEur, 10 uur, 100% nieuw</t>
  </si>
  <si>
    <t>Correctief aanvullen stortebed: 1 dag NB alle maalgangen, totaal 4kEur,100% nieuw</t>
  </si>
  <si>
    <t>Correctief vervangen capitoolschakelaar  omvormer: 2 man, 96 uur aanrijdtijd fabricant + verwisselen reserveondedeel (a 37,50keuro) + instellen, reservedeel dient direct inzetbaar te zijn, 100% nieuw</t>
  </si>
  <si>
    <t>Correctief vervangen  hoogspanningskabels: levertijd 3 mnd, = duur uitval 8 uur per sectie, kosten, 1000 euro pr meter x 500 meter x extra 40% (1400 euro/meter), 100% nieuw</t>
  </si>
  <si>
    <t>Correctief vervangen Ni/Cd accu's UPS 110V: 8 uur, 10 keuro, 100% new</t>
  </si>
  <si>
    <t>Correctief vervangen UPS 110V: 1 uur stilstandtijd, kosten 12keuro, 100% new</t>
  </si>
  <si>
    <t>Correctief vervangen accu's UPS (in oude hoogspaningsruimte): 8 uur, 30 keuro, 100% new</t>
  </si>
  <si>
    <t>Correctief vervangen UPS (in oude hoogspaningsruimte): 1 uur stilstandtijd, kosten 15 keuro, 100% new</t>
  </si>
  <si>
    <t>Correctief vervangen afgekeurde hijskabels  bovenloopkraan (pompbordes): levertidj 1 week, 40keuro materiaal, 8 uur, 5 man, = 10keuro extra, 100%nieuw</t>
  </si>
  <si>
    <t>x 5</t>
  </si>
  <si>
    <t>EWC - Onderhouder/specialist x 5</t>
  </si>
  <si>
    <t>Correctief onderhoud hijsvoorziening tbv droogzetschotten: 500 euro, 2 W-man, 8 uur, 100% new</t>
  </si>
  <si>
    <t>Correctief vervangen brandmeldinstallatie: kosten 25 keuro totaal, 120 uur, 100% new</t>
  </si>
  <si>
    <t>Functioneel herstel schade veroorzaakt door binnentreden onbevoegden in technische ruimtes: gemiddeld uitgaan van 1 week duur schade en 100 keuro schade., 100% new</t>
  </si>
  <si>
    <t>Correctief vervangen klimaatsysteem: kosten 20keuro,  (voorkomen claims gebruikers gebouw), 100% nieuw</t>
  </si>
  <si>
    <t>Correctief herstellen afgekeurde onderdelen defecte megadeur (gescheurde doek,  lagertjes, gescheurde aandrijfbanden, gefaalde E-motor): kosten gescheurd doek, totaal 10keuro?, duur 1 week incl levertijd en montage, 100% nieuw</t>
  </si>
  <si>
    <t>Correctief vervangen damwand kanaalzijde: gedurende 3 werkweken - 10 uur per dag, (plannen zodat je geen volledig functieverlies hebt),, 7kEuro per mtr x 60 mtr, 100% nieuw</t>
  </si>
  <si>
    <t>Correctief vervangen damwand kanaalzijde: gedurende 3 werkweken - 10 uur per dag, (plannen zodat je geen volledig functieverlies hebt),, 6kEuro per mtr x 60 mtr, 100% nieuw</t>
  </si>
  <si>
    <t>Herstellen delen zetsteen (gepenetreerd) oever zeezijde: 20kEur per 3jr, doorlooptijd 1 m2 per jaar, 10 uur/m2, 100% nieuw (CM 5% hoger dan REV)</t>
  </si>
  <si>
    <t>x 2, Duikteam (3man + materieel)</t>
  </si>
  <si>
    <t>EWC - Onderhouder/specialist x 2, Duikteam</t>
  </si>
  <si>
    <t>Correctief vervangen onderdelen omvormer maalgang 5: duur = 8 uur (soms langere leverduur uit Finland), kosten(sensoren) gemiddeld 500 euro, 100%vnieuw</t>
  </si>
  <si>
    <t>Olie aanvullen na lekkage: 10euro per liter, bij LAAG-LAAG niveau in tank dan 100 liter bijvullen = 1000 euro (gemiddeld op jaarbasis), tank volume=700liter, zoeken naar lekkage, duur 1 uur, 100% new</t>
  </si>
  <si>
    <t>Vervangen klimaatinstallatie gebouwruimte: 70 keuro totaal, duur 2 weken, 100% new</t>
  </si>
  <si>
    <t>Correctief vervangen ventilator en droger ruimte bulbpomp: kosten 12 keuro, duur 16 uur,100% nieuw</t>
  </si>
  <si>
    <t>Correctief vervangen capitoolschakelaar trafo: 2 man, 8wkn levertijd + 4 uur, verwisselen + instellen, 100% nieuw</t>
  </si>
  <si>
    <t>Correctief vervangen uitschakelspoel: 300 euro, 4 uur, 2 man, 100% nieuw</t>
  </si>
  <si>
    <t>Herstel constructie: Delen beton vallen inspuikoker.Daarom droogzetten en betonherstel uitvoeren. 2000 m2. schoonmaken en herstellen. Duur 7 maanden. 900 keuro. 100%nw</t>
  </si>
  <si>
    <t>Correctief vervangen server + PLC trillingsmetingen bulbpompen:,kosten totaal 450keuro, inclusief EXTRA manuren en materiaal, instellen  overbrugging trillingsmeting = 2 uur, 100% nieuw</t>
  </si>
  <si>
    <t>Correctief storingsonderhoud netwerk verbinding door extern partij:  kosten prestatiecontract per jaar = 1keuro,  binnen 2,5 uur dient de storing functioneel hersteld te zijn, definitief herstel binnen 5 dagen.</t>
  </si>
  <si>
    <t>Corr. vervangen lager en seals:  reservedeel aanwezig, waaier + lager afspuiten, demonteren en monteren, plaatsen, testen, duur 1 mnd, kosten= 2man a 100uur+ lager, + extra 30keuro, 100%</t>
  </si>
  <si>
    <t>Correctief vervangen gefaalde luchtfilters bij aanspraak op gemaal::(ca.100 stuks), kosten 55 euro per filter, 4man, 10 uur , afvoer verontreinigingsklasse 4=extra, 2000eur + 3keuro  extra kosten noodsituatie, 100% nieuw</t>
  </si>
  <si>
    <t>EWC - Onderhouder/specialist x 4</t>
  </si>
  <si>
    <t>Vervangen vijzel + herstel gevolgschade door zout water in pomp: kosten vergelijkbaar met groot OH aan pomp (o.a. drogen, etc.), 300 keuro, duur 1mnd,100% nieuw</t>
  </si>
  <si>
    <t>Storingsherstel hydrauliche installtie tbv afdrukinrichting bulbpomp 5 &amp; 6, 2 uur , 2 man,100% nieuw</t>
  </si>
  <si>
    <t>Correctief vervangen afgekeurde hijskabels  bovenloopkraan omvormers: levertijd, 1 week, 20keuro materiaal, 8 uur, 3 man, 100%nieuw</t>
  </si>
  <si>
    <t>Correctief vervangen afgekeurde hijskabels  bovenloopkraan (pompbordes): levertijd 1 week, 40keuro materiaal, 8 uur, 5 man, = 10 keuro extra, 100%nieuw</t>
  </si>
  <si>
    <t>Verwijderen aangestroomde objecten krooshek: 1 uur/maalgang, duikteam, 100% new</t>
  </si>
  <si>
    <t>Correctief vervangen SVS schakelaar T5: 8 wkn levertijd (gedurende levertijd effect 0-20%), tijdens uitwisselen afschakelen 10 kV noodzakelijk (effect 81-100%), 2 man, 120 uur, 100% new</t>
  </si>
  <si>
    <t>Correctief vervangen SVS schakelaar (T4) berghaven: 2 man, 8wkn levertijd, 2 man, 8 uur, 100% nieuw</t>
  </si>
  <si>
    <t>Correctief vervangen SVS schakelaar  T3 (Rail A) door leverancier,: 2 man, 8 wkn levertijd ,100% nieuw</t>
  </si>
  <si>
    <t>Correctief vervangen koppelschaleraar: uitwisselen 16 uur met reserveschakelaar, 8 wkn zonder reserveschakelaar (huidige keuze), uitgevoerd door leverancier, noodzaak afschakelen 10 kV, (a 20keuro) + instellen, 100% nieuw</t>
  </si>
  <si>
    <t>Correctief vervangen meetsysteem:  extra maatregelen voorkomen niet bschikbaarheid met duur 1 week, kosten aanschaf + installeren = 200keuro, 100% nieuw</t>
  </si>
  <si>
    <t>Herstellen / vervangen onderdellen meetsysteem: duur 2 uur, 2 man,kosten gemiddeld 2?keuro, 100% nieuw</t>
  </si>
  <si>
    <t>Correctief vervangen SVS schakelaar  T7 (rail B,) 2 man, 8 wkn levertijd, 100% nieuw</t>
  </si>
  <si>
    <t>Correctief vervangen natte trafo T7 (buiten): levertijd + aanrijditjd + uitwisselen = 1 mnd,  externe kraan nodig voor verplatsen, duur uitwisselen = 8 uur x 2 man, kosten natte trafo= 50keuro, 100% nieuw</t>
  </si>
  <si>
    <t>Correctief vervangen natte trafo T4 (buiten): levertijd + aanrijditjd + uitwisselen = 1 mnd,  externe kraan nodig voor verplatsen, duur uitwisselen = 8 uur x 2 man, kosten natte trafo= 50keuro, 100% nieuw</t>
  </si>
  <si>
    <t>Correctief vervangen airco unit (1stuk), na automatische storingsmelding op afstand:  5000 Euro, aanrijdtijd + aanschaftijd= 4uur, installatietijd 16 uur, geen noodairco, 2 man, 100% nieuw</t>
  </si>
  <si>
    <t>Correctief vervangen hydraulische pomp, inclusief E-motor van hydraulisch aggregaat: totale hersteltijd 1 wk, 25+5keuro, (2 man, 8 uur),  100% nieuw</t>
  </si>
  <si>
    <t>Correctief vervangen hoofdschakelaar H-verdeler rail A/B: 2 man, 8wkn (worse case als fabricant geen schakelaar op voorraad heeft), levertijd + verwisselen (a 20keuro) + instellen, 100% nieuw</t>
  </si>
  <si>
    <t>Correctief vervangen hoofdschakelaar H-verdeler NSA: 2 man, 8wkn (worse case als fabricant geen schakelaar op voorraad heeft), levertijd + verwisselen (a 20keuro) + instellen, 100% nieuw</t>
  </si>
  <si>
    <t>Correctief reviseren / vervangen generator NSA: duur 2 wkn, kosten 10 keuro, 100% nieuw</t>
  </si>
  <si>
    <t>Correctief vervangen accu's UPS pomp 5&amp;6: 8 uur, 30 keuro, 100% new</t>
  </si>
  <si>
    <t>Correctief vervangen UPS pomp 5&amp;6: 1 uur stilstandtijd, kosten 15 keuro, 100% new</t>
  </si>
  <si>
    <t>Correctief vervangen natte trafo T1,T2 (buiten): levertijd + aanrijditjd + uitwisselen = 1 mnd,  externe kraan nodig voor verplaatsen, duur uitwisselen = 8 uur x 2 man, kosten natte trafo= 50keuro, 100% nieuw</t>
  </si>
  <si>
    <t>Correctief vervangen droge trafo (binnen): levertijd + aanrijditjd + uitwisselen = 1 mnd,  interne kraan aanwezig, duur uitwisselen = 8 uur x 2 man, kosten = 50keuro, 100% nieuw</t>
  </si>
  <si>
    <t>Correctief vervangen afzuigventilator: niet makkelijk toegangbaar, levertijd 2mnd + installatie 8 uur, 2 man, kosten 2500 euro , 100% nieuw</t>
  </si>
  <si>
    <t>Herstel vernielde onderdelen hekwerk/afrastering: 400 euro/schade, duur 4 uur, 2 man</t>
  </si>
  <si>
    <t>Vervangen defecte sensor van meetsystem bulbpomp: totaal circa 30 stuks per pomp, duur en kosten niet precies bekend, gemiddeld 200 euro per sensor (30 stuks),  2 man, gem duur vervangen = 4 uur x 30, 100% new</t>
  </si>
  <si>
    <t>Correctief reviseren hoofdschuif: vastzetten schuifdelen door duikteam + omwisselen met gereviseerde reserveschuif, duur=4+16+8=28 uur,  revisie inclusief transport, kosten 65 kEuro per schuif, 100%nieuw beslag + conservering (deurdelen ongewijzigd)</t>
  </si>
  <si>
    <t>Vervangen signaalgever brandmeldinstallatie: gemiddeld 200 euro per stuk, duur 1 uur per stuk, (totaal ca. 50 stuks),</t>
  </si>
  <si>
    <t>Correctief vervangen complete installatie/noodverlichting: 25 keuro totaal, 100% new</t>
  </si>
  <si>
    <t>Correctief vervangen ventilator omvormer: niet makkelijk toegangbaar, levertijd + installatie 8 uur, 2 man, kosten 5000 euro, 100% nieuw</t>
  </si>
  <si>
    <t>Correctief vervangen lampen objectverlichting binnen (groepsremplace):  80per hal + kelders + gangen= 300 lampen, 20eur per stuk, totaal 12000euro, duur 60 uur, 100% new</t>
  </si>
  <si>
    <t>Vervangen blusmiddelen: 250 euro/st, 10 stuks totaal, 8 uur, 2 man, 100% new</t>
  </si>
  <si>
    <t>Vervangen/ herstel klimaatinstallatie omvormerruimte 1 t/m 4: 45 keuro totaal, duur herstel 16 uur, duur vervangen 2 weken, 100% new</t>
  </si>
  <si>
    <t>Herstellen schade aan bliksembeveiliging inclusief vervanging van enkele componenten: 25kEur, 2 E-mannen, 24 uur/2 man, 100% new</t>
  </si>
  <si>
    <t>Schadeherstel, 24 uur, 24 manuren/man 2 E mannen, schatting schade, 100keuro, 100% new</t>
  </si>
  <si>
    <t>Herstellen schade blikseminslag: 8 uur stremming, 8 manuren 2  man, schade afhankelijk van inslag, schatting 10keuro, 100% new</t>
  </si>
  <si>
    <t>Repareren contacten aarding: 2 man x 2 uur, operational costs gem. 200 euro, 100% new</t>
  </si>
  <si>
    <t>Vervangen/ herstel klimaatinstallatie omvormerruimte 5&amp;6: 45 keuro totaal, duur herstel 16 uur, duur vervangen 2 weken, 100% new</t>
  </si>
  <si>
    <t>Defecte LED scheepvaartbeseining (4 stuks per seinbeeld) vervangen: 14 dagen per stuk (14*24), 300 euro+2 man per stuk, 100% new, 7 seinbeelden</t>
  </si>
  <si>
    <t>Vervangen gebogen meetliniaal. Noodschuif plaatsen. Liniaal demonteren en vervangen voor nieuw (voor reserve liniaal): Vervanging alleen bij laag water. Kosten liniaal inclusief CIMs 15K€, 2 man 6 uur. 100% nieuw.</t>
  </si>
  <si>
    <t>Correctief reviseren (componenten) hydraulisch aggregaat inclusief leidingwerk:  kosten 50 keuro totaal per aggregaat, 6 weken levertijd, inclusief installatie 1 wk, 100%new</t>
  </si>
  <si>
    <t>Correctief vervangen hydraulische pomp, inclusief E-motor van hydraulisch aggregaat: totale hersteltijd 1 wk, 25+5keuro, 100% nieuw</t>
  </si>
  <si>
    <t>Vervangen van de magneetremmen noodschuif: 2 Man 1 uur. 100% nieuw. levertijd=168 uur, (Uitgangspunt hier is geen reserveonderdelen aanwezig!)</t>
  </si>
  <si>
    <t>Correctief vervangen+aanpassen LS installatie Spuisluis: tijdelijk gedurende 8 wkn geen redundante rail, kosten totaal 100 keuro inclusief noodaggregaatvoorziening, 100% new</t>
  </si>
  <si>
    <t>Correctief vervangen hoofdschakelaar H-verdeler spuisluis: 2 man, 8wkn (worse case als fabricant geen schakelaar op voorraad heeft), levertijd + verwisselen (a 20keuro) + instellen, 100% nieuw</t>
  </si>
  <si>
    <t>Inschakelen van uitgeschakelde automaat eindverdeler spuikoker: 0,5 uur, 100% nieuw</t>
  </si>
  <si>
    <t>Inschakelen van uitgeschakelde automaat eindverdeler spuikoker: 0,5 euro, 100% nieuw</t>
  </si>
  <si>
    <t>Correctief vervangen schakelaar onderverdeler bij spuikoker 7: 2 man, 8wkn (worse case als fabricant geen schakelaar op voorraad heeft), levertijd + verwisselen (a 20keuro) + instellen, 100% nieuw</t>
  </si>
  <si>
    <t>Correctief vervangen schakelaar onderverdeler bij spuikoker 4: 2 man, 8wkn (worse case als fabricant geen schakelaar op voorraad heeft), levertijd + verwisselen (a 20keuro) + instellen, 100% nieuw</t>
  </si>
  <si>
    <t>Correctief vervangen schakelaar onderverdeler bij spuikoker 1: 2 man, 8wkn (worse case als fabricant geen schakelaar op voorraad heeft), levertijd + verwisselen (a 20keuro) + instellen, 100% nieuw</t>
  </si>
  <si>
    <t>Correctief aanvullen stortebed: 1 dag NB alle spuikokers, totaal 4kEur,100% nieuw</t>
  </si>
  <si>
    <t>Correctief vervangen bolders (14 stuks) oever zeezijde spusluis: totale kosten 6000 euro per stuk, duur 10dgn x 8 uur per dag, niet spuien tijdens vervangen, 100% nieuw</t>
  </si>
  <si>
    <t>Herstellen / vervangen onderdelen meetsysteem: duur 2 uur, 2 man,kosten gemiddeld 2?keuro, 100% nieuw</t>
  </si>
  <si>
    <t>Correctief vervangen onderdeel PLC Debiet: reserve onderdeel PLC op voorraad (aanvullen voorraad daarna kost 2 keuro), 2 uur functieverlies, 2man,1% new</t>
  </si>
  <si>
    <t>Correctief vervangen LBK Spuisluis (3 units): 72 uur per stuk, 10k€ per stuk, levertijd =168h/st</t>
  </si>
  <si>
    <t>Vervangen CO2 gasfles: 500 euro/st, 4 uur, 2 man, 100% new</t>
  </si>
  <si>
    <t>Vervangen defecte warmtewisselaar  t.b.v. statische omvormer pomp: kosten 5 keuro, 8 uur 2 man, 100% nieuw</t>
  </si>
  <si>
    <t>Correctief reviseren (componenten) hydraulisch aggregaat inclusief leidingwerk:  kosten 50 keuro totaal per aggregaat, levertijd 6 wk, inclusief installatie 1 wk, 100%new</t>
  </si>
  <si>
    <t>Correctief vervangen SVS schakelaar T1: 8 wkn levertijd (gedurende levertijd effect 21-40%), tijdens uitwisselen afschakelen 10 kV noodzakelijk (effect 81-100%), 2 man, 8 uur, 100% new</t>
  </si>
  <si>
    <t>Vervuiling veroudering hydrauliek olie, met SVO door Meetprogramma Hydrauliek (MIP) en tijdig vervangen oliefilters hoeft olie nooit te worden vervangen, vaste waarde = 100jr</t>
  </si>
  <si>
    <t>"RI &amp; E risico nr. 7 -  De opslagvoorzieningen en
jerrycans met hydrauliekolie
en koelvloeistof zijn niet op
een lekbak geplaatst. - Struikelgevaar op de vloer
bij lekkage hydrauliekolie.
Bij een mogelijke lekkage
is het mogelijk dat
hydrauliekolie over de
vloer stroomt. MTTF = 24 uur  -  Effect 2 --&gt; VGM - Effect 3, 
G2 (niet afwendbaar) &amp; W2( gemiddeld)   --&gt;   RF-factor = 0,00025"</t>
  </si>
  <si>
    <t>Niet of onvoldoende smeren</t>
  </si>
  <si>
    <t>Smeren hydrauliek aggregaat maalgang</t>
  </si>
  <si>
    <t>Sessie 20150908 - Martin S</t>
  </si>
  <si>
    <t>8fa11fc1-76f7-4cc2-9353-7bf04a1e972b</t>
  </si>
  <si>
    <t>Bewegen persschuif maalgang</t>
  </si>
  <si>
    <t>eb191293-f444-46f6-8b24-668594577032</t>
  </si>
  <si>
    <t>Veroudering noodstroomdieselaggregaat, inclusief generator. RF 1% (effect alleen bij uitval energienet), MTTF=35 jr met SVO,  IA = 2000</t>
  </si>
  <si>
    <t>Niet opwekken noodvoeding (bij uitval externe voeding of van rail A EN rail B)</t>
  </si>
  <si>
    <t>Energie leveren bij uitval hoogspanningsnet</t>
  </si>
  <si>
    <t>8760, 17520</t>
  </si>
  <si>
    <t>480412d1-6c42-4b08-90eb-34b20415ac70</t>
  </si>
  <si>
    <t>Veroudering brandstoftank (10000 liter), NSA + gebouwverwarming, MTTF=40 jr zonder SVO, IA onbekend, derhalve aangenomen op 50% van de MTTF = 1995, VGM-4 effect</t>
  </si>
  <si>
    <t>Geen brandstof</t>
  </si>
  <si>
    <t>Brandstof leveren aan NSA</t>
  </si>
  <si>
    <t>8760, 131400, 1460</t>
  </si>
  <si>
    <t>067a7e3f-a2d4-49bb-8bba-ea53befb1751</t>
  </si>
  <si>
    <t>Economische veroudering LS verdeelinstallatie geheel gemaal zonder spuisluis, MTTF=40 jr zonder SVO,  IA =  2000 (uitbreiding 2004), RF=5%, meest kritische delen (rail + HS zijn allen redundant uitgevoerd en gefaseerd te vervangen</t>
  </si>
  <si>
    <t>"RI &amp; E risico nr. 14 -  Ter plaatse van laagspanningsruimte in het gemaal is niet voorzien in vluchtwegaanduiding. Door het ontbreken van de vluchtaanduiding kan men mogelijk tijdens een incident niet of moeilijk een uitweg vinden.
 - Risico's op (zwaar) lichamelijk letsel door het ontbreken van vluchtwegaanduiding. TDoor het ontbreken van de vluchtaanduiding kan men mogelijk tijdens een incident niet of moeilijk een uitweg vinden.
 MTTF = 24 uur  -  Effect 2 --&gt; VGM - Effect 3, 
G2 (niet afwendbaar) &amp; W2( gemiddeld)   --&gt;   RF-factor = 0,00025"</t>
  </si>
  <si>
    <t>c1fffe4d-2c6c-4421-82ea-2d078830f803</t>
  </si>
  <si>
    <t>Gelijkwatermeter faalt door veroudering, vervuiling (drukdozen Ritmeyer) falen, MTTF=12 jr met SVO,  IA = 2004</t>
  </si>
  <si>
    <t>Niet melden overschrijden limietwaarde waterniveau t.b.v. scheepvaart</t>
  </si>
  <si>
    <t>Melden overschrijden limietwaarde waterniveau t.b.v. scheepvaart</t>
  </si>
  <si>
    <t>25A-001.12.4.4.1.A</t>
  </si>
  <si>
    <t>904e443d-e19b-499e-ac72-f3cab4e80aa3</t>
  </si>
  <si>
    <t>Camera + behuizing defect, MTTF=10 jr met SVO,  IA = 2002, VGM-3 o.a. ivm schouw door bedienaar voordat pompen worden ingeschakeld</t>
  </si>
  <si>
    <t>"Goed Huisvaderschap", Letsel, met verzuim / Lozing grote hoeveelheid stoffen</t>
  </si>
  <si>
    <t>Secundaire functionaliteit, VGM - Effect 3</t>
  </si>
  <si>
    <t>Niet bieden van beeld en niet kunnen bewaken / bedienen</t>
  </si>
  <si>
    <t>Bewaken &amp; bedienen van beheerobjecten</t>
  </si>
  <si>
    <t>2190, 17520</t>
  </si>
  <si>
    <t>25A-001.11.5.2.1.A</t>
  </si>
  <si>
    <t>0bd3497c-a9e3-42f0-afed-8795d1f06d6c</t>
  </si>
  <si>
    <t>776cfe28-1133-42df-80e7-abd513a1bb6d</t>
  </si>
  <si>
    <t>06858c42-a0d4-41b2-b4b1-6683672906d5</t>
  </si>
  <si>
    <t>Falen klimaatbeheersing agv veroudering (gasolieketel) . MTTF=20 jr met SVO,  IA = 1997</t>
  </si>
  <si>
    <t>Niet beheersen klimaat in gebouwen</t>
  </si>
  <si>
    <t>25A-001.11.9.2.1.A</t>
  </si>
  <si>
    <t>Sessie 20151028 - Jan Willem</t>
  </si>
  <si>
    <t>6c7efa54-7cd6-47ed-8083-dd5c245724bd</t>
  </si>
  <si>
    <t>Veroudering  hydraulische liftinstallatie, MTTF=50 jr met SVO,  IA = 1998</t>
  </si>
  <si>
    <t>Niet vervoeren per lift</t>
  </si>
  <si>
    <t>25A-001.11.11.1.1.A</t>
  </si>
  <si>
    <t>fe750099-acaf-4d8d-a685-8c5ef0f77490</t>
  </si>
  <si>
    <t>Niet verlichten objecten</t>
  </si>
  <si>
    <t>4d509f7c-6cd2-4b98-a975-aabf6e657a29</t>
  </si>
  <si>
    <t>Veroudering armaturen buitenvelichting, MTTF=25 jr zonder SVO,  IA = 2004</t>
  </si>
  <si>
    <t>cf9d5c1b-5a01-4b52-9a6a-0112bc28b7fb</t>
  </si>
  <si>
    <t>Veroudering van communicatiemiddelen (intercom, omroep, praatpaal en talkback)., MTTF=20 jr zonder SVO,  IA = 1975, VGM-5 RF 1% (VGM effect bespreken)</t>
  </si>
  <si>
    <t>25A-001.11.13.3.1.A</t>
  </si>
  <si>
    <t>c5bc0add-e8d4-4b04-9fe2-5583004f071f</t>
  </si>
  <si>
    <t>Falen interne telefooncentrale door veroudering, MTTF=30 jr zonder SVO, IA 1975</t>
  </si>
  <si>
    <t>Geen/onvoldoende communicatie via interne  telefooninstallatie</t>
  </si>
  <si>
    <t>25A-001.11.21.1.1.A</t>
  </si>
  <si>
    <t>7a0fe730-c385-4deb-9b64-8d8612b4156e</t>
  </si>
  <si>
    <t>Veroudering van de vluchtweginstallatie, MTTF=25 jr met SVO,  IA = 1997 (2004 voor pomp 5&amp;6), VGM-5 RF 1%</t>
  </si>
  <si>
    <t>Niet bieden veiligheid</t>
  </si>
  <si>
    <t>8760, 35040, 8760, 17520</t>
  </si>
  <si>
    <t>25A-001.11.24.3.1.A</t>
  </si>
  <si>
    <t>056cae71-2898-4e07-90dd-c4a51f3e20b8</t>
  </si>
  <si>
    <t>Veroudering / onderhoud aan hekwerken (afrastering), MTTF 40 jaar, IA 2011</t>
  </si>
  <si>
    <t>Letsel, met verzuim / Lozing grote hoeveelheid stoffen</t>
  </si>
  <si>
    <t>Niet afsluiten terrein</t>
  </si>
  <si>
    <t>25A-001.13.10.5.1.A</t>
  </si>
  <si>
    <t>Sessie 20151013 - Marcel de Jong</t>
  </si>
  <si>
    <t>84791d13-af23-4df0-b6e8-7e6726e59d9b</t>
  </si>
  <si>
    <t>3cc143c9-c784-4448-9323-e19f0f5db4be</t>
  </si>
  <si>
    <t>"RI &amp; E risico nr. 3 -  De opstap op de beide kranen is gevaarlijk. Op grote hoogte kan men hier gemakkelijk vallen. Hekwerk
of trappen monteren is lastig omdat de kraan vrij heen en weer moet kunnen gaan over de kraanwand - Persoonlijk letsel. Valgevaar MTTF = 24 uur  -  Effect 3 --&gt; VGM - Effect 5, 
G2 (niet afwendbaar) &amp; W2( gemiddeld)   --&gt;   RF-factor = 0,000025"</t>
  </si>
  <si>
    <t>Niet hijsen en transporteren van bulkpomp</t>
  </si>
  <si>
    <t>Hijsen en transporteren van bulkpomp</t>
  </si>
  <si>
    <t>25A-001.10.1.9.1.A</t>
  </si>
  <si>
    <t>f7fa1e91-e3b6-41fc-814a-043dff4bda11</t>
  </si>
  <si>
    <t>Klein letsel, EHBO / Lozing beperkte hoeveelheid stoffen</t>
  </si>
  <si>
    <t>Bedienen lokaal</t>
  </si>
  <si>
    <t>Niet besturen maalgang</t>
  </si>
  <si>
    <t>Falen door veroudering naderingsschakelaar, MTTF=15 jr,  IA = 1998</t>
  </si>
  <si>
    <t>Verkeerd of niet detecteren</t>
  </si>
  <si>
    <t>Detecteren stand van persschuif maalgang</t>
  </si>
  <si>
    <t>75615280-e16f-4a85-838f-d26042459aa1</t>
  </si>
  <si>
    <t>Onterecht afsluiten maalgang</t>
  </si>
  <si>
    <t>Afsluiten maalgang</t>
  </si>
  <si>
    <t>Sessie 20150915 - Marcel</t>
  </si>
  <si>
    <t>762141b0-a0af-43da-9175-03279d6f9613</t>
  </si>
  <si>
    <t>Niet, onvoldoende of te veel (extra belasting op cilinder)</t>
  </si>
  <si>
    <t>Verankeren / vasthouden van de hydraulische perscilinder maalgang</t>
  </si>
  <si>
    <t>3a85a810-f068-48c6-8cba-221ceb7dee6e</t>
  </si>
  <si>
    <t>d6565c22-fd02-4c64-b8d6-a8bafaf659a1</t>
  </si>
  <si>
    <t>Uitharden en daardoor lekkage/falen hydrauliekslangen (lagere MTTF door zout en TATA steel): MTTF=10jr, IA=2015</t>
  </si>
  <si>
    <t>Niet of onvoldoende doorstromen</t>
  </si>
  <si>
    <t>Doorstromen hydrauliekolie</t>
  </si>
  <si>
    <t>30955c21-dc61-48b3-9dd9-7acb0b93a345</t>
  </si>
  <si>
    <t>Vervuilen ontluchter olietank inclusief filter,  falen voorkomen door SVO taak, vaste waarde=100jr met SVO</t>
  </si>
  <si>
    <t>Niet of onvoldoende ontluchten</t>
  </si>
  <si>
    <t>Ontluchten hydrauliekolietank aggregaat maalgang</t>
  </si>
  <si>
    <t>425c06a3-9b3a-4626-8f78-418a2b637c47</t>
  </si>
  <si>
    <t>Niet of onvoldoende openen / onterecht suiten</t>
  </si>
  <si>
    <t>Druk opbouwen voor bulbpomp, bij falen persschuiven voorkomen tegenstroom zout water</t>
  </si>
  <si>
    <t>978e90f7-1bda-4308-92d7-dfa2123d5e8d</t>
  </si>
  <si>
    <t>Verminderde doorstroomopening / watertoevoer t.g.v. aangroei sealife aan krooshek, MTTF = 3jr, stdev hoger dan 15%, IA=2012</t>
  </si>
  <si>
    <t>Niet beschermen / blokkeren maalstroom</t>
  </si>
  <si>
    <t>Beschermen pomp door tegenhouden objecten in maalstroom</t>
  </si>
  <si>
    <t>a5fb2cbc-5700-4f92-b505-2627dfd089bb</t>
  </si>
  <si>
    <t>Opgebouwde serieuze beschadiging waaier door objecten (random falen),  MTTF=50jr voor opgebouwde beschadiging, (kleine beschadiging MTTF=1jr)</t>
  </si>
  <si>
    <t>Niet malen waterstroom</t>
  </si>
  <si>
    <t>Malen waterstroom</t>
  </si>
  <si>
    <t>7f006faf-1e55-4c05-9279-2596e73a4f66</t>
  </si>
  <si>
    <t>Afkeuren staalkabels door veroudering / corrosie, MTTF=18jr, IA=1995</t>
  </si>
  <si>
    <t>Niet of onvoldoende staiel/plaatsvast ophangen van de pomp</t>
  </si>
  <si>
    <t>Ophangen van de pompbehuizing</t>
  </si>
  <si>
    <t>03ef88e6-2643-4362-89e2-3c95d22a75af</t>
  </si>
  <si>
    <t>Niet goed plaatsen bulbpomp in werkhal</t>
  </si>
  <si>
    <t>Plaatsen bulbpomp in werkhal</t>
  </si>
  <si>
    <t>942b28c0-3f6d-41cc-a7a0-476b419ae00b</t>
  </si>
  <si>
    <t>Niet draaien waaier bulbpomp</t>
  </si>
  <si>
    <t>Draaien waaier bulbpomp</t>
  </si>
  <si>
    <t>3053e19e-6880-4207-800c-b0b9c6e1a2c9</t>
  </si>
  <si>
    <t>Niet of onvoldoende smeren lagers</t>
  </si>
  <si>
    <t>Smeren lagers</t>
  </si>
  <si>
    <t>3f4d52e3-8a34-4345-96f6-8dcd26c06e77</t>
  </si>
  <si>
    <t>Niet verbinden</t>
  </si>
  <si>
    <t>Verbinden datakabel</t>
  </si>
  <si>
    <t>1ee53dbf-5344-42a8-bd70-4e1e477f13ea</t>
  </si>
  <si>
    <t>Slecht contact als gevolg van corrosie stekker en contrastekker, MTTF=40jr, IA=2012 (maalgangen 1 t/m 4, IA=2004 voor maalgangen 5&amp;6)</t>
  </si>
  <si>
    <t>Niet verbinden voeding</t>
  </si>
  <si>
    <t>Verbinden voeding</t>
  </si>
  <si>
    <t>93412da0-b11c-4b5a-9ab3-d51ae3051f04</t>
  </si>
  <si>
    <t>Niet aandrijven bulkpomp</t>
  </si>
  <si>
    <t>Aandrijven bulkpomp</t>
  </si>
  <si>
    <t>35040, 17520</t>
  </si>
  <si>
    <t>33041a13-fbc8-4368-964b-1d09765786f1</t>
  </si>
  <si>
    <t>Lekkage handvijzels, random falen, (mogelijk door veroudering rubbers van pakking), waardoor zout water in pomp binnendringt (detectie in bedrijf, door vlotters in pomp, MTTF, 1x per 20 jaar</t>
  </si>
  <si>
    <t>Niet Fixeren en centreren bulbpomp</t>
  </si>
  <si>
    <t>Fixeren en centreren bulbpomp</t>
  </si>
  <si>
    <t>0d5f0d17-78bd-490b-a2ad-b84ba1507360</t>
  </si>
  <si>
    <t>Slijtage koolborstels voeding generator, MTTF=3 jr, IA onbekend, daarom 1 jaar genomen</t>
  </si>
  <si>
    <t>Niet of onvoldoende bekrachtigen</t>
  </si>
  <si>
    <t>Bekrachtigen vna de generator</t>
  </si>
  <si>
    <t>db2a0db5-5f40-4113-ac16-c9866a9dddfd</t>
  </si>
  <si>
    <t>Veroudering omvormerinstallatie (geheel van motor, generator en toerenregeling), MTTF=40jr, IA=2005</t>
  </si>
  <si>
    <t>Niet omvormen</t>
  </si>
  <si>
    <t>Omvormen energie</t>
  </si>
  <si>
    <t>f3a6d9bc-54d9-4b0b-8f05-aa49db03a861</t>
  </si>
  <si>
    <t>Overmatige slijtage c.q. vastzitten van lagers t.g.v. te weinig / geen olie, danwel verkeerde olie kwaliteit / type. Vaste waarde =100jr, IA 1975, met SVO</t>
  </si>
  <si>
    <t>"RI &amp; E risico nr. 6 -  In de omvormerruimte zijn
de snel draaiende delen van
de aanwezige
roterende omvormers niet
afgeschermd. - De mogelijkheid bestaat
om met ledematen of
loszittende kledij vast
komen te zitten tussen de
open draaiende delen. MTTF = 24 uur  -  Effect 3 --&gt; VGM - Effect 5, 
G2 (niet afwendbaar) &amp; W2( gemiddeld)   --&gt;   RF-factor = 0,000025"</t>
  </si>
  <si>
    <t>Niet of onvoldoende draaien / glijden</t>
  </si>
  <si>
    <t>Draaibaar houden van motor- en generatoras in de behuizing</t>
  </si>
  <si>
    <t>86f7e75c-40bc-4b2c-a79e-1ae501ab8829</t>
  </si>
  <si>
    <t>Niet ophangen afsluitschuif maalgang</t>
  </si>
  <si>
    <t>Ophangen afsluitschuif maalgang</t>
  </si>
  <si>
    <t>80aacf75-b719-472d-b175-7b808f43e0f7</t>
  </si>
  <si>
    <t>bceafda4-29a2-4093-92ca-243cb6f0577c</t>
  </si>
  <si>
    <t>Niet geleiden schuif</t>
  </si>
  <si>
    <t>Geleiden schuif</t>
  </si>
  <si>
    <t>c5f3cf4d-e6a9-4c0a-a4f6-409c461ca2d5</t>
  </si>
  <si>
    <t>Niet dempen</t>
  </si>
  <si>
    <t>Geleiden waterstroom, voorkomen wervelingen</t>
  </si>
  <si>
    <t>d188b14e-d8b4-4c82-83ed-16506934ea54</t>
  </si>
  <si>
    <t>Waterlijncorrosie van damwand kanaalzijde oeverbescherming, MTTF=60 jr, IA=2000</t>
  </si>
  <si>
    <t>Niet beschermen oever</t>
  </si>
  <si>
    <t>Beschermen oever (bij spuisluis)</t>
  </si>
  <si>
    <t>d3b8fe98-84ca-4714-a2f5-dc1b22c7c1c7</t>
  </si>
  <si>
    <t>Verzakking / uitspoeling stortsteen (o.a. door baggeren), MTTF=30jr, IA = 2000</t>
  </si>
  <si>
    <t>Onvoldoende verharden</t>
  </si>
  <si>
    <t>Verharden oever (aan zeezijde spuisluis)</t>
  </si>
  <si>
    <t>5c7efcd1-c8bf-475b-a802-81449577b693</t>
  </si>
  <si>
    <t>Uitspoeling stortebed bij stroomgeleider maalgangen tussen 4 en 5 (met als uiterste consequentie ondermijning bouwkundige constructie: MTTF =25 jr, IA = 2000?</t>
  </si>
  <si>
    <t>Onvoldoende beschermen constructie</t>
  </si>
  <si>
    <t>Beschermen constructie</t>
  </si>
  <si>
    <t>Sessie 20150629 - Marcel de Jong</t>
  </si>
  <si>
    <t>176ed0ab-b17f-4e73-80fa-76224a7cc997</t>
  </si>
  <si>
    <t>Veroudering / falen van capitoolschakelaar omvormer, MTTF= 20 jr met SVO, IA=2000</t>
  </si>
  <si>
    <t>Niet in- en uitschakelen energie</t>
  </si>
  <si>
    <t>In- en uitschakelen energie 3kV rail naar omvormers</t>
  </si>
  <si>
    <t>306a10b3-64c1-4de1-b86e-b3d96b61cbaf</t>
  </si>
  <si>
    <t>Falen hoogspanningskabels (binnen het gebouw), MTTF=100jjr afgeschermd, niet blootgesteld aan weersinvloeden), IA=2004,</t>
  </si>
  <si>
    <t>"RI &amp; E risico nr. 16 -  Onvoldoende bewustwording van spanningsvoerende delen in de transformatorruimte. Transformatorruimte 1 en 3 missen de aanduiding ' Ruimte alleen bij afgeschakelde transformator betreden' 
 - Risico op (zwaar) lichamelijk letsel of dood door elektrocutie door onvoldoende bewustwording van spanningsvoerende delen in de transformatorruimte.
 MTTF = 24 uur  -  Effect 3 --&gt; VGM - Effect 5, 
G2 (niet afwendbaar) &amp; W2( gemiddeld)   --&gt;   RF-factor = 0,000025"</t>
  </si>
  <si>
    <t>Niet transporteren 10kV energie</t>
  </si>
  <si>
    <t>Transporteren 10kV energie</t>
  </si>
  <si>
    <t>e790ba29-2324-48d3-8385-d3052b8d8eb7</t>
  </si>
  <si>
    <t>Falen van Ni/Cd accu's UPS 110V, MTTF=15 jr zonder SVO, IA = 2000</t>
  </si>
  <si>
    <t>Niet voorkomen energiedip</t>
  </si>
  <si>
    <t>No-break + Voeding besturing capitoolschakelaars maalgang 1 t/m 4</t>
  </si>
  <si>
    <t>219b6ee4-e666-4318-87ee-def550f54c27</t>
  </si>
  <si>
    <t>Falen UPS 110V, MTTF=20 jr zonder SVO, IA 1997</t>
  </si>
  <si>
    <t>Niet / onvoldoende  leveren opgeslagen energie</t>
  </si>
  <si>
    <t>Energielevering dmv UPS</t>
  </si>
  <si>
    <t>11cd9c0b-d915-4e41-b42f-59ea16aa3349</t>
  </si>
  <si>
    <t>Niet voorkomen energiedip besturingshardware</t>
  </si>
  <si>
    <t>Voorkomen energiedip besturingshardware</t>
  </si>
  <si>
    <t>e8d9bb5a-2797-4aae-a8b2-314b8fcdfc27</t>
  </si>
  <si>
    <t>Falen UPS (in oude hoogspaningsruimte), MTTF=12 jr zonder SVO, IA 2008</t>
  </si>
  <si>
    <t>9d4c3e22-7fbc-4a44-8c64-7184c30b64fa</t>
  </si>
  <si>
    <t>Veroudering / afkeuring hijskabels hijsinstallatie bulbpompen: MTTF = 12jr, IA=2011</t>
  </si>
  <si>
    <t>b8d47e7f-14df-44e3-bc8f-f530bed08c02</t>
  </si>
  <si>
    <t>Niet hijsen persschuiven</t>
  </si>
  <si>
    <t>Hijsen persschuiven</t>
  </si>
  <si>
    <t>25A-001.10.2.14.1.A</t>
  </si>
  <si>
    <t>Sessie 20150915 - Martin</t>
  </si>
  <si>
    <t>f281b65b-f688-4d9f-bd88-55b51ad3b5a1</t>
  </si>
  <si>
    <t>Niet melden brand</t>
  </si>
  <si>
    <t>25A-001.11.2.4.1.A</t>
  </si>
  <si>
    <t>295d90e2-9b7b-4247-999a-94b552fe9377</t>
  </si>
  <si>
    <t>Falen componenten Cyber Security systeem, MTTF =50jr met SVO, RF=1% -&gt; dat bij falen onbevoegden daadwerkelijk naar binnentreden EN serieuze schade aanbrengen</t>
  </si>
  <si>
    <t>Niet / onvoldoende Voorkomen (externe) cyber aanvallen</t>
  </si>
  <si>
    <t>Voorkomen (externe) cyber aanvallen</t>
  </si>
  <si>
    <t>4380, 17520</t>
  </si>
  <si>
    <t>25A-001.11.6.8.1.A</t>
  </si>
  <si>
    <t>865262d9-f0d7-453e-bb6a-4701267d3a1c</t>
  </si>
  <si>
    <t>Falen besturingssysteem (PRIVA) klimaatregeling gehele object, na huidige update MTTF=10jr, (Initieel verwacht PC MTTF=3jr) IA=2004</t>
  </si>
  <si>
    <t>Niet besturen klimaatbeheersing gebouwen</t>
  </si>
  <si>
    <t>Besturen klimaatbeheersing gebouwen</t>
  </si>
  <si>
    <t>25A-001.11.9.5.1.A</t>
  </si>
  <si>
    <t>e66295b8-21d1-47bb-9325-1ca3cf492652</t>
  </si>
  <si>
    <t>Geen toegang tot ruimte met opstal</t>
  </si>
  <si>
    <t>Afsluiten montagehal met  opstal</t>
  </si>
  <si>
    <t>25A-001.13.3.11.1.A</t>
  </si>
  <si>
    <t>165d306a-8861-47e2-a2fa-0fbd948052f2</t>
  </si>
  <si>
    <t>"RI &amp; E risico nr. 1 -  Diverse kabeldoorvoeringen zijn niet correct afgeschermd en niet ondersteund door kabeldragers.
Hierdoor kunnen de kabels beschadigen met kortsluiting tot gevolg. - Hierdoor kunnen de kabels beschadigen met kortsluiting tot gevolg. Elektrocutie gevaar. MTTF = 8760 uur  -  Effect 3 --&gt; VGM - Effect 5, 
G2 (niet afwendbaar) &amp; W2( gemiddeld)   --&gt;   RF-factor = 0,000025"</t>
  </si>
  <si>
    <t>Niet primaire bedienen doordat Scada / server / besturing faalt</t>
  </si>
  <si>
    <t>Primaire bedienen en monitoren</t>
  </si>
  <si>
    <t>Waterlijncorrosie van damwand zeezijde oeverbescherming, MTTF=60 jr, IA=2000</t>
  </si>
  <si>
    <t>Beschermen oever</t>
  </si>
  <si>
    <t>075ec746-1045-4128-a284-ebc3084ad9de</t>
  </si>
  <si>
    <t>Waterlijncorrosie van damwand kanaalzijde stroomgeleider, MTTF=60 jr, IA=1970</t>
  </si>
  <si>
    <t>e0ff5e94-839b-49e4-a744-c9d02862c21a</t>
  </si>
  <si>
    <t>Waterlijncorrosie van damwand zeezijde stroomgeleider, MTTF=60 jr, IA=1970</t>
  </si>
  <si>
    <t>e604873c-d056-47ca-84bf-ac753f313c5c</t>
  </si>
  <si>
    <t>Verzakking / uitspoeling zetsteen: MTTF=4jr, IA=2010</t>
  </si>
  <si>
    <t>Verharden oever</t>
  </si>
  <si>
    <t>7c9571d8-f9ee-425a-8232-fa1285405f11</t>
  </si>
  <si>
    <t>Lekkage membraan vijzel, random falen met gevolg dat vijzels zijn verbogen bij in- en uitnemen van pomp, t.g.v. niet ver genoeg indraaien vijzel bij plaatsing/demontage. Pomp kan niet goed gepositioneerd worden, MTTF=10jr, geen SVO</t>
  </si>
  <si>
    <t>26fab910-a8e3-470d-a2ea-9786364937a7</t>
  </si>
  <si>
    <t>Druk- en niveausensoren geven foutieve informatie of zijn defect, de afdrukvijzel wordt dan niet uitgestuurd,,vaste tijd tot falen 100jr</t>
  </si>
  <si>
    <t>Niet of onvoldoende positioneren en fixeren pomp</t>
  </si>
  <si>
    <t>Positionering en fixatie van bulbpomp in de maalgang</t>
  </si>
  <si>
    <t>341d72e9-f89d-4247-9834-2feac858ee8c</t>
  </si>
  <si>
    <t>Random falen onderdelen (electronica etc.) omvormer maalgang 5 t.g.v. diverse oorzaken, MTTF=2jr.</t>
  </si>
  <si>
    <t>Geen of gebrekkige energieomvorming</t>
  </si>
  <si>
    <t>Leveren van energie aan de bulbpompen</t>
  </si>
  <si>
    <t>f7419940-fe94-4a79-955e-ed397eb645f7</t>
  </si>
  <si>
    <t>Defecte tacho, vaste tijd tot falen 100jr,,waardoor deze faaloorzaak niet bijdraagt aan kosten en prestatie, maar wel als zodanig in het model blijft staan.</t>
  </si>
  <si>
    <t>Niet of foutief meten draairichting pomprotor</t>
  </si>
  <si>
    <t>Meten draairichting en toerental bulbpomp</t>
  </si>
  <si>
    <t>9b778f96-4453-4850-8ee9-21867712a6da</t>
  </si>
  <si>
    <t>Olieniveau te laag door lekkage in hydraulische systemen, MTTF=1jr</t>
  </si>
  <si>
    <t>b8150f6c-5c6b-4084-b174-fdd3356d55f4</t>
  </si>
  <si>
    <t>Pressostaat (drukmeter) van de compressor tbv borrelbuis faalt, vaste tijd tot falen 100jr</t>
  </si>
  <si>
    <t>Wegvallen van de luchtdruk in de borrelbuis</t>
  </si>
  <si>
    <t>Op druk houden en verzorgen van luchtstroom door borrelbuizen</t>
  </si>
  <si>
    <t>25A-001.12.1.3.1.A</t>
  </si>
  <si>
    <t>9e362dae-0696-4d24-b403-ee8b939c8887</t>
  </si>
  <si>
    <t>Bevriezing borrelbuizen door verlopen instellingen luchtdroger, vaste tijd tot falen 100jr</t>
  </si>
  <si>
    <t>Lucht wordt niet of onvoldoende gedroogd</t>
  </si>
  <si>
    <t>Drogen van luchtstroom door borrelbuizen</t>
  </si>
  <si>
    <t>25A-001.12.1.6.1.A</t>
  </si>
  <si>
    <t>b54f0d35-30a8-41fb-9521-461556307e92</t>
  </si>
  <si>
    <t>Instelling van reduceerventiel verloopt, en als gevolg daarvan te veel of te weinig lucht door borrelbuis, met als resultaat een foutieve debietmeting, vaste tijd tot falen 100jr</t>
  </si>
  <si>
    <t>Te veel of te weinig luchtstroom door borrelbuis</t>
  </si>
  <si>
    <t>Reguleren debiet door meetbuis</t>
  </si>
  <si>
    <t>25A-001.12.1.11.1.A</t>
  </si>
  <si>
    <t>941b7f23-6ff5-4f93-bc06-3c8b06600d05</t>
  </si>
  <si>
    <t>Reduceerventiel defect, en als gevolg daarvan geen debietmeting,vaste tijd tot falen 100jr</t>
  </si>
  <si>
    <t>a71694ae-e9f6-456f-82ef-d718da582675</t>
  </si>
  <si>
    <t>Falen van de luchtbehandelingskast / luchtbevochtiger gebouwruimte,  MTTF=25 jr, IA 1997 (gebouw nieuw (IA=2011)</t>
  </si>
  <si>
    <t>Niet of onvoldoende verwarmen ruimte</t>
  </si>
  <si>
    <t>Het verwarmen of koelen en bevochtigen ruimte</t>
  </si>
  <si>
    <t>25A-001.11.10.6.1.A</t>
  </si>
  <si>
    <t>3a5dcaf5-9533-4c0b-84c2-ddf814ae4185</t>
  </si>
  <si>
    <t>Niet regelen luchtvochtigheid</t>
  </si>
  <si>
    <t>Het regelen van de luchtvochtigheid in het droge pompcompartiment en de pompmotor</t>
  </si>
  <si>
    <t>16f6e30e-abcc-439f-8a0e-a041b686b172</t>
  </si>
  <si>
    <t>Veroudering / falen van capitoolschakelaar trafo, MTTF= 20 jr met SVO, IA=2000</t>
  </si>
  <si>
    <t>"RI &amp; E risico nr. 13 -  Ter plaatse van de hoogspanningsruimte van het gemaal  is niet voorzien in vluchtwegaanduiding. Door het ontbreken van vluchtwegaanduidingen kan men niet of moeilijk een uitweg vinden tijdens een incident.
 - Risico's op (zwaar) lichamelijk letsel door het onvoldoende aanwezig zijn van vluchtwegaanduidingen.  Door het ontbreken van vluchtwegaanduidingen kan men niet of moeilijk een uitweg vinden tijdens een incident.
 MTTF = 24 uur  -  Effect 2 --&gt; VGM - Effect 3, 
G2 (niet afwendbaar) &amp; W2( gemiddeld)   --&gt;   RF-factor = 0,00025"</t>
  </si>
  <si>
    <t>In- en uitschakelen energie  trafo naar 3kV rail</t>
  </si>
  <si>
    <t>8c41f171-c2ed-4a29-8cea-486aeccf543c</t>
  </si>
  <si>
    <t>Veroudering / falen uitschakelspoel, MTTF = 10  jr, IA = 2010 (gemiddeld 6 stuks)</t>
  </si>
  <si>
    <t>Sessie 20150713 - Jan Willem vd Oever</t>
  </si>
  <si>
    <t>40c558ae-ad92-4928-a16a-176e64b6ef41</t>
  </si>
  <si>
    <t>Veroudering / Degradatie / Aantasting / Scheurvorming beton spuicomplex, MTTF=100 jr zonder SVO,  IA = 1970</t>
  </si>
  <si>
    <t>Doorlaten van water</t>
  </si>
  <si>
    <t>25A-001.14.1.1.1.A</t>
  </si>
  <si>
    <t>Sessie 20151026. Lionel en Marcel. De doorlaatkokers worden uitsluitend geschouwd. Er wordt geen preventief onderhoud uitgevoerd.</t>
  </si>
  <si>
    <t>d8eba121-5ea2-4956-bdaf-78ba54c5aa7e</t>
  </si>
  <si>
    <t>dd0be45e-bf03-4b0e-9b53-010e3c35d5ba</t>
  </si>
  <si>
    <t>Niet visualiseren</t>
  </si>
  <si>
    <t>Visualiseren</t>
  </si>
  <si>
    <t>db1e7a95-b031-4e11-9e30-ebca3a32c1ca</t>
  </si>
  <si>
    <t>Falen/ verouderen server + PLC trillingsmonitoring, MTTF=15jr, zonder SVO, IA=2000</t>
  </si>
  <si>
    <t>Niet monitoren trillingen</t>
  </si>
  <si>
    <t>Monitoren lagertrillingen maalgangen</t>
  </si>
  <si>
    <t>781b8ca3-88e3-48ae-9a81-ec6d504c65f1</t>
  </si>
  <si>
    <t>Random uitval transmissie tussen gemaal en bedienlocatie op afstand, Extern, MTTF = 1jr</t>
  </si>
  <si>
    <t>Communiceren besturing met bediening (op afstand)</t>
  </si>
  <si>
    <t>030d166f-7bac-4e18-962a-38e5eff8e702</t>
  </si>
  <si>
    <t>61626bd7-e892-403c-a7dd-89edca3a678a</t>
  </si>
  <si>
    <t>70a0b5a6-d27e-4852-80dc-55a676fcf464</t>
  </si>
  <si>
    <t>c3fc2738-a16c-44a4-b385-de1bf0bc488f</t>
  </si>
  <si>
    <t>Falen stator / rotor (van de electromotor bulbpomp): MTTF=60jr, IA=2004</t>
  </si>
  <si>
    <t>Niet aandrijven bulbpomp</t>
  </si>
  <si>
    <t>Aandrijven bulbpomp</t>
  </si>
  <si>
    <t>169d1c66-e554-458a-9f74-684e90e38ba2</t>
  </si>
  <si>
    <t>Vervuilen filters, waardoor toegevoerde lucht vervuilt en/of wordt geblokkeerd, MTTF=3jr, IA = 2015</t>
  </si>
  <si>
    <t>Spuien 81-100% functieverlies, VGM - Effect 3</t>
  </si>
  <si>
    <t>25A-001.11.28.1.A</t>
  </si>
  <si>
    <t>fbadb815-f082-4a6a-9644-675c1c624430</t>
  </si>
  <si>
    <t>Lekkage vijzels (mogelijk door veroudering rubbers van pakking), waardoor zout water in pomp binnendringt (detectie in bedrijf, door vlotters in pomp, MTTF, 1x per 40 jaar</t>
  </si>
  <si>
    <t>Niet Fixeren en centreren bulbpomp (geen handvijzel maar hydraulisch)</t>
  </si>
  <si>
    <t>Fixeren en centreren bulbpomp 5 of 6</t>
  </si>
  <si>
    <t>a747740d-e15c-4425-8efa-bc12016ceb33</t>
  </si>
  <si>
    <t>Lekkage membraan vijzel, met gevolg dat vijzels zijn verbogen bij in- en uitnemen van pomp, t.g.v. niet ver genoeg indraaien vijzel bij plaatsing/demontage. Pomp kan niet goed gepositioneerd worden, MTTF=10 jr,geen SVO</t>
  </si>
  <si>
    <t>ca21bd85-d7c3-4a34-95de-b71d7cc40b5f</t>
  </si>
  <si>
    <t>Falen hydrauliek systeem, inclusief drukmeting hydraulische vijzel, MTTF=5jr, random falen</t>
  </si>
  <si>
    <t>Onvoldoende druktijdens fixeren vijzel</t>
  </si>
  <si>
    <t>Monitoren druk hydraulisch vijzel</t>
  </si>
  <si>
    <t>edb61662-9c66-4e0a-8c74-61a22eb97c5f</t>
  </si>
  <si>
    <t>Random Beschadiging en daardoor afkeuring hijskabels hijsinstallatie omvormer, MTTF = 25jr</t>
  </si>
  <si>
    <t>Niet hijsen en transporteren van een defecte omvormer</t>
  </si>
  <si>
    <t>Hijsen en transporteren van een defecte omvormer</t>
  </si>
  <si>
    <t>25A-001.10.3.4.1.A</t>
  </si>
  <si>
    <t>75ca4d2c-b95a-486f-929b-b3ceb5989116</t>
  </si>
  <si>
    <t>554ea013-753d-435d-acf8-113dee2f980c</t>
  </si>
  <si>
    <t>Vervuiling krooshek door aanstromen van objecten (random falen), MTTF=1jr, (alleen SVO taak)</t>
  </si>
  <si>
    <t>Sessie 20150915- Marcel</t>
  </si>
  <si>
    <t>0cd77f0c-5382-47af-82f7-0b121e989389</t>
  </si>
  <si>
    <t>Verouderen (economisch) / falen SVS schakelaar T5 (pomp 5), MTTF = 20jr, IA = 2004</t>
  </si>
  <si>
    <t>Falen energievoorziening</t>
  </si>
  <si>
    <t>Energievoorziening</t>
  </si>
  <si>
    <t>345ea601-f334-4858-8127-dfce6445d426</t>
  </si>
  <si>
    <t>Verouderen (economisch) / falen SVS schakelaar berghaven, MTTF = 20jr, IA = 2004</t>
  </si>
  <si>
    <t>Falen energievoorziening tbv berghaven</t>
  </si>
  <si>
    <t>732727ce-20dc-4714-85c5-86fe34eade5d</t>
  </si>
  <si>
    <t>Verouderen (economisch) / falen SVS schakelaar T3 (Rail A), MTTF = 20jr, IA = 2004, RF=5%</t>
  </si>
  <si>
    <t>Falen energievoorziening tbv alle gebouwinstallatis , behalve vermogen pompen</t>
  </si>
  <si>
    <t>930b8a39-3b49-4496-9723-b36117ce3bfb</t>
  </si>
  <si>
    <t>Falen koppelschakelaar (tussen energielevering en hoofdverdeler 10kV, MTTF = 20jr, IA = 2004</t>
  </si>
  <si>
    <t>Leveren en koppelen externe energievoorziening</t>
  </si>
  <si>
    <t>49540736-7b23-41c7-bf31-8f679e333995</t>
  </si>
  <si>
    <t>Economich verouderen meetsysteem maalgangen 1 t/m 4, MTTF=20jr, IA= 1997 (P5,6   = 2004)</t>
  </si>
  <si>
    <t>Niet meten</t>
  </si>
  <si>
    <t>Meten debieten en waterniveaus</t>
  </si>
  <si>
    <t>25A-001.12.11.1.A</t>
  </si>
  <si>
    <t>ebe72669-d94d-4509-b277-bd0bf295d544</t>
  </si>
  <si>
    <t>Falen onderdelen meetsysteem (opnemers, compressor, borrelbuis, electronica), MTTF=1jr</t>
  </si>
  <si>
    <t>29b0db52-b7f1-45c5-9452-ef9e47a7fc55</t>
  </si>
  <si>
    <t>Verouderen (economisch) / falen SVS schakelaar T7 (rail B), MTTF = 20jr, IA = 2004, RF=5%</t>
  </si>
  <si>
    <t>eb933467-d57f-4b0b-b9f3-d690982c1c3b</t>
  </si>
  <si>
    <t>Uitval door verouderen trafo (T7), MTTF=40jr (natte trafo), IA=2004</t>
  </si>
  <si>
    <t>Niet omzetten 10kV - 400V</t>
  </si>
  <si>
    <t>Omzetten 10kV - 400V</t>
  </si>
  <si>
    <t>ab3b7d62-3bb3-4bbc-94c4-deb4394d630b</t>
  </si>
  <si>
    <t>Uitval door verouderen trafo (T4), MTTF=40jr (natte trafo), IA=1987</t>
  </si>
  <si>
    <t>3423ff61-0886-4703-a0fe-4bad35182725</t>
  </si>
  <si>
    <t>Verouderen airco unit traforuimte T5 en T6, MTTF = 15jr, (lager dan normaal (25jr) vanwege vervuilde omgeving (TATA, zout), IA = 2004</t>
  </si>
  <si>
    <t>Niet koelen traforuimte T5 en T6</t>
  </si>
  <si>
    <t>Koelen trafo ruimte T5, T6</t>
  </si>
  <si>
    <t>3326c3d0-22de-4cb6-b0a5-368802771cdd</t>
  </si>
  <si>
    <t>Falen door veroudering / slijtage hydraulische pomp unit, inclusief E-motor van hydraulisch aggregaat persschuiven gemaal, MTTF=40jr, IA=2000</t>
  </si>
  <si>
    <t>Niet of onvoldoende aandrijven perscilinders</t>
  </si>
  <si>
    <t>Aandrijven persschuiven maalgang - verpompen olie hydrauliek aggregaat maalgang</t>
  </si>
  <si>
    <t>9de38e95-9b5f-406e-aaaf-000ff41fd59b</t>
  </si>
  <si>
    <t>Aandrijven persschuiven maalgang</t>
  </si>
  <si>
    <t>43dd7cd9-2686-4aca-be77-d6164bce02f6</t>
  </si>
  <si>
    <t>Vervuilen oliefilter in oliereservoir van hydraulisch aggregaat persschuif,  falen voorkomen door SVO taak, vaste waarde 100jr (alleen SVO taak)</t>
  </si>
  <si>
    <t>Niet of onvoldoende reinigen</t>
  </si>
  <si>
    <t>Reinigen hydrauliekolie in oliereservoir</t>
  </si>
  <si>
    <t>2bb8af96-03a7-415e-9a2a-fa45079a6537</t>
  </si>
  <si>
    <t>Vervuilen retour oliefilter van hydraulisch aggregaat persschuif,  falen voorkomen door SVO taak, vaste waarde 100jr (allen SVO taak)</t>
  </si>
  <si>
    <t>Reinigen hydrauliekolie aggregaat maalgang</t>
  </si>
  <si>
    <t>1bba2a41-b0e8-4d7e-b25a-8ade4fda95e1</t>
  </si>
  <si>
    <t>Veroudering / falen van hoofdschakelaar H (rail A/rail B), MTTF= 20 jr met SVO, IA=2000</t>
  </si>
  <si>
    <t>Niet schakelen energievoorziening</t>
  </si>
  <si>
    <t>Schakelen Energievoorziening alle gemaalinspallaties</t>
  </si>
  <si>
    <t>54fff8e7-42aa-4267-9304-b9af12977b79</t>
  </si>
  <si>
    <t>Veroudering / falen van hoofdschakelaar NSA, MTTF= 20 jr met SVO, IA=2000</t>
  </si>
  <si>
    <t>3e4e3f24-64cd-4f55-a6d2-47656a18f4c4</t>
  </si>
  <si>
    <t>Uitval LS energie management systeem</t>
  </si>
  <si>
    <t>Energie Management Systeem: Omschakelen Rail A &lt;-&gt; rail B</t>
  </si>
  <si>
    <t>Niet besturen noodstroomvoorziening</t>
  </si>
  <si>
    <t>Besturen noodstroomvoorziening</t>
  </si>
  <si>
    <t>Random falen generator NSA , MTTF = 20jr,  RF 1% (effect alleen bij uitval energienet),</t>
  </si>
  <si>
    <t>ddaafcaf-7f73-4093-87c6-899eb239f09a</t>
  </si>
  <si>
    <t>69677308-0c99-4eed-aec9-83645700238b</t>
  </si>
  <si>
    <t>Falen UPS pomp 5&amp;6, MTTF=12 jr zonder SVO, IA 2008</t>
  </si>
  <si>
    <t>74023962-5ed9-41c8-aeac-227e9ed9f4e0</t>
  </si>
  <si>
    <t>Uitval door verouderen trafo (T1,T2), MTTF=40jr (natte trafo), IA=1973</t>
  </si>
  <si>
    <t>Niet omzetten 10kV - 3kV</t>
  </si>
  <si>
    <t>Transformeren van 10kV voeding naar 3kV</t>
  </si>
  <si>
    <t>bba57055-a3fd-499f-ac8c-df16b816e946</t>
  </si>
  <si>
    <t>Uitval door verouderen trafo (T5,T6), MTTF=60jr (droge trafo), IA=2004</t>
  </si>
  <si>
    <t>Omzetten 10kV - 3kV</t>
  </si>
  <si>
    <t>7364134e-408c-4e0e-b8e0-062144dfd21a</t>
  </si>
  <si>
    <t>Uitval door verouderen trafo (T3), MTTF=60jr (droge trafo), IA=2000</t>
  </si>
  <si>
    <t>c28292c4-cfab-4d1a-81f7-9195acaa6cdb</t>
  </si>
  <si>
    <t>Falen afzuigventilator T3, MTTF= 10jr</t>
  </si>
  <si>
    <t>Niet koelen (luchtkoeling)</t>
  </si>
  <si>
    <t>Koelen trafo T3</t>
  </si>
  <si>
    <t>43ab2199-646b-4768-a773-b78406f79b03</t>
  </si>
  <si>
    <t>Vandalisme leidt tot schade aan toegangshekken, ca 5 keer per jaar, MTTF= 0,2 jr</t>
  </si>
  <si>
    <t>cb753cbb-110c-4cf6-884d-2d9d1f1bf38e</t>
  </si>
  <si>
    <t>Niet meten voorwaarden opstarten / draaien pomp</t>
  </si>
  <si>
    <t>Meten voorwaarden voor aanspraak draaien pomp</t>
  </si>
  <si>
    <t>87f0f206-1ec2-4d70-8a9f-4179b874e6b0</t>
  </si>
  <si>
    <t>f623bff9-5715-4a03-ade9-46538bc79351</t>
  </si>
  <si>
    <t>Bezwijken betonconstructie spuisluis,vaste tijd tot falen 100jr</t>
  </si>
  <si>
    <t>283a0ad2-6f9a-4b72-aa5d-606280e041ea</t>
  </si>
  <si>
    <t>Openen en afdichten spuiopening</t>
  </si>
  <si>
    <t>Spuien 0-20% functieverlies, Keren 81-100% functieverlies</t>
  </si>
  <si>
    <t>Niet besturen spuikoker</t>
  </si>
  <si>
    <t>Besturen spuikoker</t>
  </si>
  <si>
    <t>25A-001.14.5.14.1.A</t>
  </si>
  <si>
    <t>86342407-4bd9-42cb-aeb2-f55fa594301f</t>
  </si>
  <si>
    <t>Falen signaalgevers , MTTF=50 jaar (Totaal ca 1 storing, ca 50 stuks)</t>
  </si>
  <si>
    <t>Niet, of onvoldoende, of te laat detecteren brand</t>
  </si>
  <si>
    <t>Detecteren en melden van eventueel brand- en/of rookontwikkeling</t>
  </si>
  <si>
    <t>25A-001.11.2.6.1.A</t>
  </si>
  <si>
    <t>4ffb6daa-4c4e-4f89-bb75-b9416ee3d12d</t>
  </si>
  <si>
    <t>Veroudering van noodverlichting, MTTF=25 jr met SVO,  IA = 1997, VGM-5 RF 1%</t>
  </si>
  <si>
    <t>ea936bd6-5b52-4e04-8bbe-e261f0957f5c</t>
  </si>
  <si>
    <t>Falen ventilator omvormer + motor, (lager), MTTF= 12jr</t>
  </si>
  <si>
    <t>Geen of te weinig koeling</t>
  </si>
  <si>
    <t>Koelen van de generator/motor omvormer van de bulbpomp</t>
  </si>
  <si>
    <t>0cb31ab2-760d-45ac-8d1f-e54ac88277fb</t>
  </si>
  <si>
    <t>f0c8fb58-3628-424d-8881-ec073a363619</t>
  </si>
  <si>
    <t>Veroudering handblusflessen (10 stuks), MTTF=20 jr zonder SVO,  IA = 1997, VGM 5 met RF 1% is maatgevend</t>
  </si>
  <si>
    <t>Niet blussen brand</t>
  </si>
  <si>
    <t>Blussen</t>
  </si>
  <si>
    <t>25A-001.11.2.2.1.A</t>
  </si>
  <si>
    <t>867d4218-454d-4adb-927a-bedcf9467508</t>
  </si>
  <si>
    <t>Verouderen Argon blusfles in omvormerkast maalgang 5 (1 stuk), MTTF=20 jr zonder SVO,  IA = 1997, VGM 5 met RF 1% is maatgevend</t>
  </si>
  <si>
    <t>Niet blussen brand in omvormerkast</t>
  </si>
  <si>
    <t>4d1d4b60-ae8a-45dc-95a9-f1ce8945d8ee</t>
  </si>
  <si>
    <t>Falen van de luchtbehandelingskast / luchtbevochtiger omvormerruimte  1t/m 4:,  MTTF 20 jr, IA 1997, RF=10% omdat uitval pas na langdurig uitval en verlies overige koeling kan leiden tot uitval pompen</t>
  </si>
  <si>
    <t>25A-001.11.10.3.1.A</t>
  </si>
  <si>
    <t>54b2cef1-f5f3-4154-888e-004e425de1fb</t>
  </si>
  <si>
    <t>Blikseminslag en veroudering aarding- en bliksembeveiligingsinstallatie, MTTF=30jr zonder SVO, IA = 1997 (oudste component), VGM-5 RF 1% maatgevend.</t>
  </si>
  <si>
    <t>"RI &amp; E risico nr. 19 -  Het is onduidelijk of de installatie is geaard en er ontbrekeekt een  bliksemrapport en aardingsrapport.
 - Risico op (zwaar) lichamelijk letsel of dood door elektrocutie van medewerkers doordat de onduidelijk is of de installatie is geaard en het ontbreken van een bliksemrapport aardingsrapport.
 MTTF = 24 uur  -  Effect 3 --&gt; VGM - Effect 5, 
G2 (niet afwendbaar) &amp; W2( gemiddeld)   --&gt;   RF-factor = 0,000025"</t>
  </si>
  <si>
    <t>25A-001.11.1.3.1.B</t>
  </si>
  <si>
    <t>0f1ad84c-a325-4d2b-9b90-9e8d733c968d</t>
  </si>
  <si>
    <t>Externe faaloorzaak -  Koper diefstal (random falen) i.c.m. blikseminslag, MTTF=50 jr zonder SVO, VGM-5 ivm onvoldoende bliksem beveiliging,  RF 1% maatgevend als jaarlijkse kans op onweer.</t>
  </si>
  <si>
    <t>Beter beveiligen van het spui</t>
  </si>
  <si>
    <t>Sessie 20151019 - Jan Willem</t>
  </si>
  <si>
    <t>dd22aa72-79a4-4a19-bba4-235cf3105504</t>
  </si>
  <si>
    <t>Externe faaloorzaak -  Blikseminslag i.c.m. deels ontbrekende overspanningsbeveiliging aanwezig, MTTF=10 jr zonder SVO, VGM-5  RF 1% maatgevend.</t>
  </si>
  <si>
    <t>Aanbrengen overspanningsbeveiliging</t>
  </si>
  <si>
    <t>7b51c051-1e4b-4a97-ac59-6dcb26d4233f</t>
  </si>
  <si>
    <t>Overgangsweerstand door losse contacten in aardingsinstallatie icm technische fout in installatie, MTTF=20 jr, random falen, VGM-5  RF 1% maatgevend.</t>
  </si>
  <si>
    <t>Beveiligen: Afvoeren van spanningen naar aarde tgv_x000D_
blikseminslag. Voorkomen van letsel door_x000D_
elektrische spanning op metalen delen</t>
  </si>
  <si>
    <t>25A-001.11.1.1.1.B</t>
  </si>
  <si>
    <t>c3af0042-473d-406a-8085-e76812bfddf3</t>
  </si>
  <si>
    <t>Falen van de luchtbehandelingskast / luchtbevochtiger omvormerruimte 5&amp;6:,  MTTF 20 jr, IA 2004, RF=10% omdat uitval pas na langdurig uitval en verlies overige koeling kan leiden tot uitval pompen</t>
  </si>
  <si>
    <t>Sessie 20151028 - Jan Willem_x000D_
Effect na enige tijd is te warm worden ruimte en uitval pompen_x000D_
Deze blijken minder betrouwbar dan die van gebouwruimtes_x000D_
Bron: Zeetoegang IJmond T0-onderzoek, Rapport R-570 Integrale RAMS-analyse Gemaal IJmuiden, v2.0 20120823</t>
  </si>
  <si>
    <t>Onvoldoende lichtopbrengst en falen LED scheepvaartseinen, MTTF=15 jr zonder SVO, IA = 2010, 7 stuks</t>
  </si>
  <si>
    <t>Niet scheepvaart informeren over stroming veroorzaakt door spuien/malen</t>
  </si>
  <si>
    <t>Scheepvaart informeren over stroming veroorzaakt door spuien/malen</t>
  </si>
  <si>
    <t>25A-001.19.9.1.1.A</t>
  </si>
  <si>
    <t>8e29ade6-9bdf-4931-a0aa-4f744f5267db</t>
  </si>
  <si>
    <t>Niet besturen maalgangen</t>
  </si>
  <si>
    <t>Besturen gemaal: 6 maalgangen,</t>
  </si>
  <si>
    <t>Niet besturen spuisluis</t>
  </si>
  <si>
    <t>Besturen spuisluis</t>
  </si>
  <si>
    <t>b6597638-8ab0-4261-b129-5f2c54dc924a</t>
  </si>
  <si>
    <t>Autonoom besturen (debietgeregeld)  per spuikoker</t>
  </si>
  <si>
    <t>Niet besturen gemaal</t>
  </si>
  <si>
    <t>Centraal besturen (debietgeregeld voor 5&amp;6) alle maalgangen</t>
  </si>
  <si>
    <t>"RI &amp; E risico nr. 24 -  Risico op (zwaar) lichamelijk letsel bij onderhoudspersoneel door het werken met niet uitgeschakelde machines doordat de werkschakelaars van de hydrauliek installaties ter plaatse van de spuisluis openingen 1, 4 en 7 niet uitgevoerd zijn in de juiste kleuren (afwijking conform NEN-EN-IEC-60204-1).
 - Risico op (zwaar) lichamelijk letsel bij onderhoudspersoneel door het werken met niet uitgeschakelde machines doordat de werkschakelaars van de hydrauliek installaties ter plaatse van de spuisluis openingen 1, 4 en 7 niet uitgevoerd zijn in de juiste kleuren (afwijking conform NEN-EN-IEC-60204-1).
 MTTF = 24 uur  -  Effect 3 --&gt; VGM - Effect 5, 
G2 (niet afwendbaar) &amp; W2( gemiddeld)   --&gt;   RF-factor = 0,000025"</t>
  </si>
  <si>
    <t>Bewegen (heffen / zakken) en vasthouden spuischuiven</t>
  </si>
  <si>
    <t>25A-001.14.5.10.1.A</t>
  </si>
  <si>
    <t>28b98397-5956-49c8-bc6d-9cd1f0e169ed</t>
  </si>
  <si>
    <t>SVO taak is mogelijk: jaarlijks reinigen kabel wegmeetsysteem (verwijderen sealife). Met SVO MTTF aanpassen naar 15 jaar. Deze SVO taak wordt nu niet gedaan daarom MTTF 5 jaar gehanteerd. De SVO-taak is opgenomen met taak ID "SVO-niet"</t>
  </si>
  <si>
    <t>Falen wegmeetsysteem door veroudering. MTTF=5 jaar zonder SVO.</t>
  </si>
  <si>
    <t>meetafwijking positie hoofdschuif.</t>
  </si>
  <si>
    <t>meten van positie hoofdschuif.</t>
  </si>
  <si>
    <t>25A-001.14.5.9.1.A</t>
  </si>
  <si>
    <t>3a0f92c3-5c3b-4f58-848d-8e1e0604d874</t>
  </si>
  <si>
    <t>Falen / veroudering / bereiken technische levensduur van hydraulisch aggregaat van een hoofdschuif van een spuikoker, leidende tot lekkages, falende appendages, pompen. Set is redundant met set andere spuikoker. MTTF=50 jr met SVO,  IA=1998</t>
  </si>
  <si>
    <t>25A-001.14.5.5.1.A</t>
  </si>
  <si>
    <t>Sessie 20151102 - Martin S, Lionel</t>
  </si>
  <si>
    <t>6ba52ae8-e26d-476f-b5b1-9e04a2e9ac7b</t>
  </si>
  <si>
    <t>Falen door veroudering / slijtage hydraulische pomp unit, inclusief E-motor van hydraulisch aggregaat spuiikoker, MTTF=45jr (1-uit-7 pompen), IA=1998</t>
  </si>
  <si>
    <t>8600505b-70c7-4f26-a70a-c5af57b0e2f2</t>
  </si>
  <si>
    <t>Doorbranden magneetremmen kettingtakel noodschuif. Bij nivelleren schuif door de takel frequent kortstondig te activeren brand de remspoel door (jutteren). MTTF 14 jaar. (Bij 7 spuikokers komt dit gemiddeld eens per 2 jaar voor)</t>
  </si>
  <si>
    <t>25A-001.11.10.13.1.A</t>
  </si>
  <si>
    <t>9fe400e6-ec3a-495b-879f-29363349558f</t>
  </si>
  <si>
    <t>Economische veroudering  LS verdeelinstallatie Spuisluis, MTTF=40 jr zonder SVO,  IA =  1998, RF-100%, want meest kritische delen (rail zijn wel redundant maar niet gefaseerd te hersellen of te vervangen</t>
  </si>
  <si>
    <t>68f38d90-a94a-41fa-a042-2596a984c4aa</t>
  </si>
  <si>
    <t>Veroudering / falen van hoofdschakelaar hoofdverdeler spuisluis (rail 1/rail 2), MTTF= 20 jr met SVO, IA=1998, RF=10% vanwege twee redundante schakelaars</t>
  </si>
  <si>
    <t>Schakelen Energievoorziening alle spuisluis nstallaties</t>
  </si>
  <si>
    <t>cf5d5e59-1e52-4a21-81ea-d8b6967b6f29</t>
  </si>
  <si>
    <t>Uitschakelen één automaat eindverdeler spuikoker door overspaning in installaties agv externe oorzaak, MTTF=50jr, random falen</t>
  </si>
  <si>
    <t>Uitval zekering</t>
  </si>
  <si>
    <t>Zekeren achterliggende installaties</t>
  </si>
  <si>
    <t>Sessie 20151104- Jan Wilem</t>
  </si>
  <si>
    <t>8fb47e2e-e361-4869-b3e1-e5ae3368bddb</t>
  </si>
  <si>
    <t>25A-001.17.8.5.1.A</t>
  </si>
  <si>
    <t>Uitschakelen één automaat eindverdeler spuikoker door overspaning in installaties agv externe oorzaak, MTTF=50jr</t>
  </si>
  <si>
    <t>25A-001.17.9.5.1.A</t>
  </si>
  <si>
    <t>99f4ad4c-0f44-4b00-8cb8-0175f1ff1ec1</t>
  </si>
  <si>
    <t>Veroudering / falen van schakelaar onderverdeler bij spuikoker 7, MTTF= 20 jr met SVO, IA=1998, RF=10% vanwege twee redundante schakelaars</t>
  </si>
  <si>
    <t>Schakelen Energievoorziening cluster instalaties 2 of 3 spuikokers</t>
  </si>
  <si>
    <t>25A-001.17.6.3.1.A</t>
  </si>
  <si>
    <t>26f29fd3-3a29-4960-a5f3-9d86d46c6385</t>
  </si>
  <si>
    <t>Veroudering / falen van schakelaar onderverdeler bij spuikoker 4, MTTF= 20 jr met SVO, IA=1998, RF=10% vanwege twee redundante schakelaars</t>
  </si>
  <si>
    <t>818f5aa5-a78f-4b7a-ab6a-b81bd67a16fc</t>
  </si>
  <si>
    <t>Veroudering / falen van schakelaar onderverdeler bij spuikoker 1, MTTF= 20 jr met SVO, IA=1998, RF=10% vanwege twee redundante schakelaars</t>
  </si>
  <si>
    <t>3b89ef9d-6745-4037-bc9e-03a83c554b63</t>
  </si>
  <si>
    <t>Verouderen van elektromotoren, en handbed en takelmech (2keer), RF=1% omdat noodschuif normaal in open staat voor keren redundantie met hoofdschuif, 1 kr per kwartaal testen in kader van Zorgplicht ILT. MTTF=25jr  met SVO, IA=1998</t>
  </si>
  <si>
    <t>Niet Openen / sluiten noodschuif</t>
  </si>
  <si>
    <t>Openen / sluiten noodschuif</t>
  </si>
  <si>
    <t>8760, 43800, 17520</t>
  </si>
  <si>
    <t>25A-001.18.1.1.1.A</t>
  </si>
  <si>
    <t>Sessie 21051109 - Martin</t>
  </si>
  <si>
    <t>4edd89ac-ccd2-403d-88e8-9c07fcbfa347</t>
  </si>
  <si>
    <t>Uitspoeling stortebed spuikokers: MTTF =35 jr, IA = 2000</t>
  </si>
  <si>
    <t>25A-001.16.1.1.1.A</t>
  </si>
  <si>
    <t>dad518c0-0ded-4031-86db-ecb58b269c2f</t>
  </si>
  <si>
    <t>Bezwijken / volledig degraderen constructie gebouwen,MTTF=50jr met SVO, IA-1975</t>
  </si>
  <si>
    <t>Verouderen bolders inclusief bevestiging (zeezijde)  (circa 10 noord + 10 zuid), MTTF= 60jt, IA= 2007 (nieuw)</t>
  </si>
  <si>
    <t>Niet aanmeren</t>
  </si>
  <si>
    <t>Aanmeren schepen zeezijde spuisluis</t>
  </si>
  <si>
    <t>Falen onderdelen meetsysteem spuikokers (opnemers, compressor, borrelbuis, electronica) , MTTF=3jr, random falen</t>
  </si>
  <si>
    <t>25A-001.20.1.1.1.A</t>
  </si>
  <si>
    <t>f5727cb8-5542-4bcd-8774-4cae46d564ab</t>
  </si>
  <si>
    <t>25A-001.20.2.1.1.A</t>
  </si>
  <si>
    <t>2eebc3f3-61f4-44b6-a355-3bbaffd23430</t>
  </si>
  <si>
    <t>25A-001.20.3.1.1.A</t>
  </si>
  <si>
    <t>61e123eb-0618-425d-b55d-f6f8cd370cab</t>
  </si>
  <si>
    <t>Falen onderdeel PLC Debiet: CPU, kaart, backplane, voeding, etc. (random falen), MTTF=25 jr, RF=1%</t>
  </si>
  <si>
    <t>Niet doorgeven debietwaarden</t>
  </si>
  <si>
    <t>Doorgeven debietwaarden</t>
  </si>
  <si>
    <t>c2d29901-81fa-4750-9abf-7c4186b4dfe1</t>
  </si>
  <si>
    <t>Veroudering LBK van spuigebouw, MTTF=25 jaar, IA=1997</t>
  </si>
  <si>
    <t>Niet lucht verversen</t>
  </si>
  <si>
    <t>Luchtverversen</t>
  </si>
  <si>
    <t>25A-001.19.8.3.1.A</t>
  </si>
  <si>
    <t>Sessie 20151109 - Raymond en Jan Willem.</t>
  </si>
  <si>
    <t>d30af724-72cc-40a3-b27a-87bd539310f5</t>
  </si>
  <si>
    <t>Niet besturen spuiseinen</t>
  </si>
  <si>
    <t>Besturen spuiseinen</t>
  </si>
  <si>
    <t>25A-001.19.9.1.2.A</t>
  </si>
  <si>
    <t>Verouderen CO2 blusfles in omvormerkast (1 stuks), MTTF=20 jr zonder SVO,  IA = 1997, VGM 5 met RF 1% is maatgevend</t>
  </si>
  <si>
    <t>25A-001.19.5.1.1.A</t>
  </si>
  <si>
    <t>c172003b-4aa8-4657-8488-d36337dbb710</t>
  </si>
  <si>
    <t>Defecte warmtewisselaar  t.b.v. statische omvormer pomp, MTTF=10jr, random falen</t>
  </si>
  <si>
    <t>Koelen van de drive / omvormerinstallatie</t>
  </si>
  <si>
    <t>6799e5f6-f135-4b69-b076-7b862f884b77</t>
  </si>
  <si>
    <t>Kosten taakgroep IN Duikinspectie</t>
  </si>
  <si>
    <t>25A-001.19.13.1.A</t>
  </si>
  <si>
    <t>Dummy faalwijze tbv kosten taakgroepen</t>
  </si>
  <si>
    <t>4d042bd3-714f-4b12-860e-d0955ca2911b</t>
  </si>
  <si>
    <t>Kosten taakgroep IN Schouw jaarlijks</t>
  </si>
  <si>
    <t>b966391e-4450-46db-9673-d09ba9d29ced</t>
  </si>
  <si>
    <t>Kosten taakgroep IN-WET NEN 3140 inspectie LAAGspanning</t>
  </si>
  <si>
    <t>Kosten taakgroepen IN-WET</t>
  </si>
  <si>
    <t>25A-001.19.13.1.C</t>
  </si>
  <si>
    <t>c6d12f6f-e51d-47a1-a1ea-d5c3c2845eff</t>
  </si>
  <si>
    <t>Kosten taakgroep SVO Schoonmaken besturingskasten</t>
  </si>
  <si>
    <t>25A-001.19.13.1.B</t>
  </si>
  <si>
    <t>eaad94a2-b368-492f-a7e2-2f8d09d49289</t>
  </si>
  <si>
    <t>Kosten taakgroep IN-WET hijsmiddelen jaarlijks</t>
  </si>
  <si>
    <t>045b07c2-1b12-4440-8292-5168495ff2f4</t>
  </si>
  <si>
    <t>Kosten taakgroep IN Schouw Electro</t>
  </si>
  <si>
    <t>d8d9b128-3901-4c4e-bfc5-f7b28979dec0</t>
  </si>
  <si>
    <t>Kosten taakgroep IN Schouw maandelijks</t>
  </si>
  <si>
    <t>b67e0043-de47-4a46-b873-28a8e1e419ac</t>
  </si>
  <si>
    <t>Kosten taakgroep IN Toestandinspectie jaarlijks</t>
  </si>
  <si>
    <t>8bb6c72d-a0a0-426a-8ea7-3453303b7737</t>
  </si>
  <si>
    <t>Kosten taakgroep IN Analyse logdata automatisering</t>
  </si>
  <si>
    <t>fbcb684e-f9a0-4aeb-8fc5-6f8518db9cfb</t>
  </si>
  <si>
    <t>Kosten taakgroep IN Analyseren oliekwaliteit</t>
  </si>
  <si>
    <t>da232e92-7c36-41a9-a4f1-0f2453c8017f</t>
  </si>
  <si>
    <t>Kosten taakgroep IN Functionele controle hydrauliek (5jr)</t>
  </si>
  <si>
    <t>86ceae33-f577-4e0d-9bb7-9d327dae6475</t>
  </si>
  <si>
    <t>Kosten taakgroep IN Functioneel testen installaties</t>
  </si>
  <si>
    <t>cb808c59-3774-491b-964f-e2a48ea6a756</t>
  </si>
  <si>
    <t>Kosten taakgroep SVO Functionele controle &amp; Smeerronde</t>
  </si>
  <si>
    <t>4e6294dd-3160-4bbd-8a46-418957687e73</t>
  </si>
  <si>
    <t>Kosten taakgroep SVO Vast OH Hydrauliek installaties</t>
  </si>
  <si>
    <t>47417327-2156-4b1a-aa07-af0a601b257f</t>
  </si>
  <si>
    <t>Kosten taakgroep SVO Groot onderhoud bulbpomp</t>
  </si>
  <si>
    <t>784a85ae-0a3f-491a-ad5e-719c8aeec309</t>
  </si>
  <si>
    <t>Kosten taakgroep SVO Klein jaarlijks onderhoud bulbpomp</t>
  </si>
  <si>
    <t>d6616f61-ddd1-4591-8218-ed528b44c2f7</t>
  </si>
  <si>
    <t>Kosten taakgroep SVO Filterronde hydrauliek</t>
  </si>
  <si>
    <t>708a3c04-da5f-482a-8253-2f0a40e1eaf3</t>
  </si>
  <si>
    <t>Falen / veroudering / bereiken technische levensduur van hydraulisch aggregaat een persschuif van een maalgang, leidende tot lekkages, falende appendages, pompen, MTTF=50 jr met SVO,  IA=1997</t>
  </si>
  <si>
    <t>48d15b00-f628-4136-952a-6a680f2decec</t>
  </si>
  <si>
    <t>Verouderen (economisch) / falen SVS schakelaar T1 (pomp 1 en 2), MTTF = 20jr, IA = 2004</t>
  </si>
  <si>
    <t>c723c715-f8ab-4a95-8d7a-63a5534e809b</t>
  </si>
  <si>
    <t>Kosten taakgroep IN-WET NEN 3840 inspectie HOOGspanning</t>
  </si>
  <si>
    <t>de24039b-3a60-4653-a6da-ff194d975362</t>
  </si>
  <si>
    <t>RI &amp; E risico nr. 4 -  Op het dak van het gemaal t.h.v. de bedienpost staan diverse ventilatoren opgesteld omgeven door
een afscherming. De aluminium afscherming is bouwvallig en ligt voor een deel los op het dak.</t>
  </si>
  <si>
    <t>"RI &amp; E risico nr. 4 -  Op het dak van het gemaal t.h.v. de bedienpost staan diverse ventilatoren opgesteld omgeven door
een afscherming. De aluminium afscherming is bouwvallig en ligt voor een deel los op het dak. Met de
juiste en krachtige wind kan dit materiaal van het dak vallen. - Persoonlijk letsel.  Vallende onderdelen op passaten, omstanders of personeel. MTTF = 8760 uur  -  Effect 3 --&gt; VGM - Effect 5, 
G2 (niet afwendbaar) &amp; W2( gemiddeld)   --&gt;   RF-factor = 0,000025"</t>
  </si>
  <si>
    <t>Bieden veiligheid (uit RI &amp; E)</t>
  </si>
  <si>
    <t>RI&amp;E gemaal en spuisluis IJmuiden 20161019</t>
  </si>
  <si>
    <t>97405381-db09-425b-a3d9-defbd8279cd0</t>
  </si>
  <si>
    <t>RI &amp; E risico nr. 5 -  De aanwezige
 noodstopknoppen vallen 
onvoldoende op, door een 
rode kleur, met rode
achtergrond. - Indien men gebruik wil
maken van de noodstop is 
het mogelijk dat deze niet
snel genoeg gevonden kan 
worden.
Evt. ernstige gevolgen</t>
  </si>
  <si>
    <t>"RI &amp; E risico nr. 5 -  De aanwezige
noodstopknoppen vallen
onvoldoende op, door een
rode kleur, met rode
achtergrond. - Indien men gebruik wil
maken van de noodstop is
het mogelijk dat deze niet
snel genoeg gevonden kan
worden.
Dit kan leiden tot ernstige
gevolgen. MTTF = 24 uur  -  Effect 3 --&gt; VGM - Effect 5, 
G2 (niet afwendbaar) &amp; W2( gemiddeld)   --&gt;   RF-factor = 0,000025"</t>
  </si>
  <si>
    <t>RI&amp;E Gemaal en spuisluis IJmuiden 20161019</t>
  </si>
  <si>
    <t>594ce03d-6516-454e-9287-21d6cd8f0512</t>
  </si>
  <si>
    <t>058e7464-50b9-4624-9788-3daf5dce3eef</t>
  </si>
  <si>
    <t>5a107a78-30da-41d8-b71e-0e479b1ffa2c</t>
  </si>
  <si>
    <t>TG-IN Periodieke analyse van de smeeroliekwaliteit van alle hydrauliek systemen gemaal + spuisluis: 1 x jr, 2man, 16 uur</t>
  </si>
  <si>
    <t>TG-IN Analyseren oliekwaliteit</t>
  </si>
  <si>
    <t>TG-SVO Vervangen filters van alle hydrauliek installaties (persfilter, retourfilter, bypass filter):1x per jaar, 1500 keuro per aggregaat, totaal 4x4=16 aggregaten geen NB, olievervangen niet nodig!, + 2 uur per aggregaat</t>
  </si>
  <si>
    <t>TG-SVO Filterronde hydrauliek</t>
  </si>
  <si>
    <t>Niet gemodelleerd, reden: bij uitvoeren SVO treed faaloorzaak niet op, en is REV-taak niet nodig</t>
  </si>
  <si>
    <t>TG-SVO Vast onderhoud hydrauliekinstallaties hele complex: 1x per jr, 2 EWC-specialist à 16 uur/man, overige kosten 2 keuro totaal (vervangen filters, bemonstering olie etc.)</t>
  </si>
  <si>
    <t>TG-SVO Hydrauliek installaties</t>
  </si>
  <si>
    <t>Inspectie noodstroomdieselaggregaat, om de 3 maanden NSTA test (belast), 2 man, 4 uur/man</t>
  </si>
  <si>
    <t>Jaarlijks onderhoud NSA (olie verversen, etc), geen stremming, 2 man, 8 uren/man, 500 euro materiaal, belast proefdraaien</t>
  </si>
  <si>
    <t>Reviseren NSA inclusief generator: 1x per 30 jr, duur 1 wk, totaal 15 keuro, geen stremming dmv gebruikmaken aansluiting extra noodstroom (huur), 100% new</t>
  </si>
  <si>
    <t>Vervangen accus NSA (2 stuks a 12V): 1x per 5 jr, 200 perstukx 2, duur 1 uur, 100% nieuw</t>
  </si>
  <si>
    <t>TG-IN Functioneel testen installaties (mogelijk door fabricant): 1x per jaar, 2 man, 16 uur per man</t>
  </si>
  <si>
    <t>TG-IN Functioneel testen installaties</t>
  </si>
  <si>
    <t>TG-IN-WET NEN 3140 IN Laagspanning</t>
  </si>
  <si>
    <t>IN-WET</t>
  </si>
  <si>
    <t>Preventief vervangen brandstoftank NSA: 1x per 30 jr, 50 keuro totaal, tijdsduur 2 weken, geen stremming overhevelen naar te plaatsen tijdelijke tank, gebruik dagtank, 100% new</t>
  </si>
  <si>
    <t>Jaarlijke keuring brandstoftank NSA: 1 x per jr, water- en sludgecontrole, 1 keuro totaal, 4 uur totaal</t>
  </si>
  <si>
    <t>Vullen brandstoftank (10000 liter) : 1x per 2 mnd (winter), 1x per 3 mnd (zomer), 7000liter per keer, 1,25euro per liter</t>
  </si>
  <si>
    <t>Preventief vervangen+aanpassen LS installatie gemaal (zonder spuisluis) incl. aarding: 1x per 25 jr, rail A en B gefaseerd vervangen, tijdelijk gedurende 8 wkn geen redundante rail, kosten totaal 300 keuro, 100% new</t>
  </si>
  <si>
    <t>TG-IN Eens per 2 maanden elektro inspectie (schouw) van het gehele complex: 8 manuren/man, 2 E mannen.</t>
  </si>
  <si>
    <t>TG-IN Schouw electro (2mnd)</t>
  </si>
  <si>
    <t>vervangen installatie: 1x per 9 jr, 48 uur stremming, prijs 25 keuro inclusief manuren en materiaal op genomen in spares, 100% new</t>
  </si>
  <si>
    <t>Jaarlijks ijken (ijken om foutieve meting te voorkomen) en schoonmaak van de pijp gelijkwatermeter, 1 E-man, 1 manuren/man, geen stremming</t>
  </si>
  <si>
    <t>Preventief vervangen cameras (9 stuks): 1x per 8 jr, 2 man, 2 uren/man/stuk = 2x4x9=72 uur, hoogwerker 9  uur, kosten camera 1000 euro/stuk, 100% new</t>
  </si>
  <si>
    <t>Schoonmaken CCTV camera behuizing en controleren bekabeling: 4 keer per jaar, 1 E-man, 8 manuren/man</t>
  </si>
  <si>
    <t>TG-IN Toestandsinspectie (Jaarlijks): 1 x jr, per discipline (C, E, W): 2 man, 40 uur/man. Naast manuren, 3 x 5000 euro voor 3 rapportages</t>
  </si>
  <si>
    <t>TG-IN Toestandsinspectie Jaarlijks</t>
  </si>
  <si>
    <t>Vervangen CV &amp; klimaatinstallatie: 1x per 16 jr, 50 keuro totaal, duur 16uur, 100% new</t>
  </si>
  <si>
    <t>Branders schoonmaken van de kachel, filters van de klimaatbeheersing, 1x per jr, 2 man, 4 uur/man per ketel</t>
  </si>
  <si>
    <t>Jaarlijkse keuring liftinstallatie en kleine aanpassing naar aanleiding daarvan: 5 keuro</t>
  </si>
  <si>
    <t>Preventief vervangen liftinstallatie: 1x per 42 jr, kosten 80 keuro totaal, 100% new</t>
  </si>
  <si>
    <t>TG-IN Functionele controle (5jaar) alle  hydraulische aggregaten: 1x per 5jr, kosten 2 man, duur 40 uur per man</t>
  </si>
  <si>
    <t>TG-IN Functionele controle hydrauliek5jr</t>
  </si>
  <si>
    <t>TG-IN Schouw inspectie gemaal (jaarlijks):  1x per jaar, 2 man, 8 uur + rapportage a 5keuro</t>
  </si>
  <si>
    <t>TG-IN Schouw jaarlijks</t>
  </si>
  <si>
    <t>Vervangen armaturen objectverlichting buiten: 1x per 20 jaar, ca 30 stuks, totaalprijs 7 keuro, 100% new</t>
  </si>
  <si>
    <t>Vervangen communicatiemiddelen: 1x per 16 jr, kosten 100 keuro totaal, 100% new</t>
  </si>
  <si>
    <t>Vervangen telefooncentrale incl toestellen: 1x per 25 jr, 15 keuro totaal, 100% new</t>
  </si>
  <si>
    <t>Keuren van vluchtweginstallatie/noodverlichting NEN1838, 1x per jr, 1 E-man, 8 manuren/man</t>
  </si>
  <si>
    <t>Vervangen accu, 1 x 4 jr, 2 E-man, 2 manuren/man/accu,  10% new, xx accu's voor vluchtweginstl en noodverlichting, prijs materiaal 50 euro</t>
  </si>
  <si>
    <t>Vervangen lampen: 1x per jr, 1 E-man, 1 uur/lamp, kosten lamp 20 euro/stuk, 1 lamp defect per jaar</t>
  </si>
  <si>
    <t>Vervangen hekwerken/afrastering terrein: 1x per 30 jr, 90 keuro totaal, 100% new</t>
  </si>
  <si>
    <t>Vast onderhoud hekwerken terrein: 1x per jr, 500 euro totaal</t>
  </si>
  <si>
    <t>Revisie rolpoort incl toegangscontrole: (kan verschillende werkzaamheden bevatten), 1 x 25 jr, kosten 30 keuro, 100% new</t>
  </si>
  <si>
    <t>Inspectie en testen diverse E, WTB en C onderdelen, 1 keer per 3 mnd, 4  man, 8 uren/man.</t>
  </si>
  <si>
    <t>GTI op alle E, W, C onderdelen van het complex,  1 keer per jaar, 3 man, 80 uren/man</t>
  </si>
  <si>
    <t>Onderhoud aan bewegende delen rolpoort: 1 x jr, 1000 euro</t>
  </si>
  <si>
    <t>Keuring wettelijk verplicht conform Arbobesluit, 1x per jr,  4 uur, 1 W-specialist</t>
  </si>
  <si>
    <t>IN-ALG-WET</t>
  </si>
  <si>
    <t>REV-WET</t>
  </si>
  <si>
    <t>Preventief vervangen van alle naderingsschakelaars (16 stuks gelijktijdig in 8 uur vervangen): 1x per 12 jr,  2 man, 30 minuten/schakelaar, 150 euro per schakelaar, eindschakelaar. op voorraad, 100%</t>
  </si>
  <si>
    <t>Persschuif x 2</t>
  </si>
  <si>
    <t>Inspectie uitnemen bout + visuele inspectie + beproeven: 1x per 15jr, geen functieverlies, 2man a 4 uur per bout, verplaatsen bordes, Totaal over alle maalgangen = 4800 euro per inspectie (totaal (steekproef) 3 bouten over 6 maalg.), 4800/24=200euro/ophan</t>
  </si>
  <si>
    <t>Inspecteren roestvoerming cardanische ophanging &amp; smeren en spoelen corrosie bij teveel roest: 1x per 10 jr, 2 dagen per 4 maalgangen = 4 uur per maalgang, 2 man</t>
  </si>
  <si>
    <t>Uitnemen, transporteren, reviseren, conserveren en terugplaatsen cardanische ophanging: 1 x 40 jr, 1week niet beschikbaar, 10keuro,telekraan 4 uur, 100%nieuw</t>
  </si>
  <si>
    <t>Controle slangen visueel: 1x per 6 mnd, 1 man, 4 uur voor 6 maalgangen, ca. 6 minuten per slang</t>
  </si>
  <si>
    <t>Preventief vervangen 2 hydrauliek slangen per persschuif (alle 8 per maalgang, 6 maalgengen in 1 keer): 1x per 8jr=(leverancier); 0,5 uur per slang, 1man, 1 slang + olie = 400 euro per slang;100% nieuw</t>
  </si>
  <si>
    <t>TG-IN Algemene schouw object (maandelijks) met Aandacht voor Civiel, E en W, Goed huisvaderschapronde: 2 man, 8 uur/man</t>
  </si>
  <si>
    <t>TG-IN Schouw maandelijks</t>
  </si>
  <si>
    <t>Preventief verwijderen aangroei sealife aan krooshek: 2x per jaar, 2 man, 1 uur per maalgang, boot met kraan en schraperbalk, duikteam</t>
  </si>
  <si>
    <t>Herstel kleine beschadigingen waaier: 1x per jaar, 2 man, 4 uur, als ondedeel van jaarlijks onderhoud aan pomp, 500 euro materiaal, soms aanbrengen van componentenverf</t>
  </si>
  <si>
    <t>TG-SVO Klein onderhoud bulbpomp</t>
  </si>
  <si>
    <t>Bijwerken van gecorrodeerde plekken frame d.m.v. plaatselijk schuren schilderen + Lekkage stikstof verhelpen (tijdens uitnemen pomp): 100 euro stikstof, 1 x jr,1man a 2 uur</t>
  </si>
  <si>
    <t>Preventief stralen en conserveren ophangframe: 1x per 20 jr, stralen, opnieuw aanbrengen, 4dgn, Uitbouwen en transport naar straler €8500. Totale conservering inclusief uit en inbouw en transport wordt geschat op € 26000, 100%nieuw</t>
  </si>
  <si>
    <t>TG-SVO Groot onderhoud bulbpomp</t>
  </si>
  <si>
    <t>Preventief vervangen HS connector (stekker + contrastekker), bulbpomp (2stuks per pomp: 1x per 32jr, kosten 1000 euro per stekker + 1000 per contrastekker, 2 man, duur 4 uur 100% nieuw</t>
  </si>
  <si>
    <t>Inspecteren op (kleine) lekkages in pomp, evt gevolgd door vervangen rubbers handvijzels: 1x per mnd, 2 uur, 2 man</t>
  </si>
  <si>
    <t>Inspectie slijtage koolborstels voeding generator: 1x per 3 maand, 2 man, 0,5 uur</t>
  </si>
  <si>
    <t>Vervangen gedegradeerde koolborstels: 1x per 2 jaar op basis van toestandsinspectie (1 x per 3 maand), 200 euro per koolborstel, 2 man, 0,5 uur inclusief op maat stellen, 100% new</t>
  </si>
  <si>
    <t>Preventief reviseren omvormer inclusief generator: 1x per 32jr, transport vrachtwagen naar fabriek + revisie duur = 1mnd, totaal 20keuro,100% nieuw</t>
  </si>
  <si>
    <t>Niet gemodelleerd, reden: bij uitvoeren SVO treed faaloorzaak niet op, en is geen REV taak nodig, SVO volstaat.</t>
  </si>
  <si>
    <t>Inspectie van A-frame / schuiven / bevestiging / bouten, corrosie, materiaalafname, 1 x 2 jr, 2 man, schuif naar boven halen iom bediening, 2 uur/maalgang</t>
  </si>
  <si>
    <t>Conserveren stroomgeleider, inclusief ophanging: 1x per 8 jaar (gelijktijdig met schuiven,zonder functieverlies), duur per stroomgelijder 2x2 uur, 2man, per geleider transporteren, stralen en conserveren= 500 euro 100% nieuw</t>
  </si>
  <si>
    <t>Preventief vervangen damwand kanaalzijde: 1x per 50 jr, gedurende 3 werkweken - 10 uur per dag, (plannen zodat je geen volledig functieverlies hebt), 4,3 kEuro per mtr x 60 mtr, 100% nieuw</t>
  </si>
  <si>
    <t>Preventief aanvullen stortstenen oever zeezijde: 1 x 25 jr, 10kEur, 10 uur, 100% nieuw</t>
  </si>
  <si>
    <t>Preventief aanvullen stortebed: 1 x pr 20jr, 1 dag NB alle maalgangen, totaal 4 kEur,100% nieuw</t>
  </si>
  <si>
    <t>TG-IN Duikinspectie kanaalzijde: 2x per jaar, 1 uur</t>
  </si>
  <si>
    <t>TG-IN Duikinspectie kanaalzijde</t>
  </si>
  <si>
    <t>Inspectie en onderhoud capitoolschakelaar  omvormer: 1x per jaar, 2 man, 3 uur per schakelaar (specialist/leverancier),</t>
  </si>
  <si>
    <t>Preventief vervangen capitoolschakelaar  omvormer: 1x per 16jr, 37,50 kEur per schakelaar, 2 man, 4 uur verwisselen + instellen, 100% nieuw</t>
  </si>
  <si>
    <t>TG-IN-WET: NEN 3840 Inspectie: 1x per 2 jaar, 2 man, 40 uur/man, additioneel 10 keuro voor rapportage</t>
  </si>
  <si>
    <t>TG-IN-WET NEN 3840 IN Hoogspanning</t>
  </si>
  <si>
    <t>Preventief vervangen  hoogspanningskabels: 1x per 80 jr,1duur uitval 8 uur per sectie, kosten, 1000 euro pr meter x 500 meter, 100% nieuw</t>
  </si>
  <si>
    <t>Preventief vervangen Ni/Cd accu's UPS 110V: 1x per 12 jr, 8 keuro (hier zijn het maar enkele accu's), geen hinder, 100% new</t>
  </si>
  <si>
    <t>TG-IN: Inspectie en testen diverse E, WTB en C onderdelen, 1 keer per 3 mnd, 4  man,?? uren/man.</t>
  </si>
  <si>
    <t>Preventief vervangen UPS 110V: 1x per 16 jr, kosten 10keuro , geen stremming, 100% new</t>
  </si>
  <si>
    <t>Preventief vervangen accu's UPS (in oude hoogspaningsruimte): 1x per 5 jr, totaal 20 keuro, geen hinder, 100% new</t>
  </si>
  <si>
    <t>Vervangen UPS (in oude hoogspaningsruimte): 1x per 10 jr, kosten 10 keuro, geen stremming, 100% new</t>
  </si>
  <si>
    <t>Preventief vervangen hijskabels  bovenloopkraan (pompbordes): 1x per 10jr, 40keuro materiaal, 8 uur, 5 man,100%nieuw</t>
  </si>
  <si>
    <t>Wetteliijk keuringsinspctie hijsmiddelen: 1x per jaar,1 man , 8 uur</t>
  </si>
  <si>
    <t>Preventief onderhoud hijsvoorziening tbv droogzetschotten: 1x per 20 jr, 10000 euro, + 2 W-man, 4 uur, 100% new</t>
  </si>
  <si>
    <t>Vervangen BMI installatie: 1x per 16 jr, 120 uur, 20 keuro totaal, 100% new</t>
  </si>
  <si>
    <t>Jaarlijkse verplicht onderhoud brandmeld centrale, vervangen accu, etc., totale kosten 4 keuro</t>
  </si>
  <si>
    <t>Functioneel testen rookmelders, inclusief activeren blusinstallatie in omvormerkasten pomp 5&amp;6: 1x per jaar, meldingen worden geregistreerd door SCADA, op basis daarvan wordt rapport geschreven, 2 dagen, 2man+ rapportage 5kEuro</t>
  </si>
  <si>
    <t>Functioneel controleren / herstellen alle automatische sloten van cyber security system: 2x per jaar,8 uur, 2 man</t>
  </si>
  <si>
    <t>Preventief vervangen klimaatsysteem: 1x per 8 jr, kosten 15keuro, 100% nieuw</t>
  </si>
  <si>
    <t>TG-SVO Besturingskasten</t>
  </si>
  <si>
    <t>Inspectie aandrijfbanden + lagers+ rolle Megadeur: 1x per jaar, 3 uur per deur  (2 stuks)</t>
  </si>
  <si>
    <t>TG-SVO: Eens per jaar elektro SVO, schoonmaken van bestuingskasten + server, vervangen luchtfilters, m.b.v. stofzuiger, smeermiddel + filters, 40 manuren/man, 2 E mannen</t>
  </si>
  <si>
    <t>TG-IN Analyse logdata automatisering: 1x per maand, 1man, 1dg opnemen+ 1 dg uitwerken = 16 uur</t>
  </si>
  <si>
    <t>TG-IN Analyse logdata automatisering</t>
  </si>
  <si>
    <t>Preventief vervangen damwand kanaalzijde: 1x per 50 jr, gedurende 3 werkweken - 10 uur per dag, (plannen zodat je geen volledig functieverlies hebt),, 5kEuro per mtr x 60 mtr, 100% nieuw</t>
  </si>
  <si>
    <t>Preventief vervangen damwand kanaalzijde: 1x per 50 jr, gedurende 3 werkweken - 10 uur per dag, (plannen zodat je geen volledig functieverlies hebt), 4300 Euro per mtr x 60 mtr, 100% nieuw</t>
  </si>
  <si>
    <t>Herstellen delen zetsteen (gepenetreerd) oever zeezijde: 1x per 3 jaar, 20kEur per 3jr, doorlooptijd 1 m2 per jaar, 10 uur/m2, 100% nieuw</t>
  </si>
  <si>
    <t>Vervangen klimaatinstallatie gebouwruimte: 1x per 20 jr, 60 keuro totaal, duur 1 week, 100% new</t>
  </si>
  <si>
    <t>Reinigen + herstel diverse onderdelen klimaatinstallatie (condensor, filters, kleppen, motoren, pompen, lekkage, opnemers, regelelectronica, leidingen, etc.), 1x per jr, 2 man, 8 uur/man, materiaal 1000euro per keer</t>
  </si>
  <si>
    <t>Preventief vervangen ventilator en droger ruimte bulbpomp: 1x per 28 jr, kosten 10keuro, duur 8 uur,100% nieuw</t>
  </si>
  <si>
    <t>Inspectie en onderhoud capitoolschakelaar trafo: 1x per jaar, 2 man, 3 uur per schakelaar (specialist/leverancier),</t>
  </si>
  <si>
    <t>Preventief vervangen capitoolschakelaar trafo: 1x per 16jr, 20kEur? per schakelaar, 2 man, 4 uur verwisselen + instellen, 100% nieuw</t>
  </si>
  <si>
    <t>Preventief vervangen uitschakelspoel: 1x per 8jr, 300 euro, 2 uur, 2 man, 100% nieuw</t>
  </si>
  <si>
    <t>Preventief herstel constructie: 1 keer per 80jr. Delen beton vallen in spuikoker.Daarom droogzetten en betonherstel uitvoeren. 2000 m2. schoonmaken en herstellen. Duur 6 maanden. 800 keuro. 100%nw</t>
  </si>
  <si>
    <t>Preventief vervangen server+ PLC trillingsmetingen bulbpompen: 1x per 12jr,kosten totaal 400keuro, inclusief manuren en materiaal, na tijdelijk overbruggen geen functieverlies, 100% nieuw</t>
  </si>
  <si>
    <t>Prev. vervangen lager en seals: 1x per 15jr, reservedeel aanwezig, waaier + lager afspuiten, demonteren en monteren, plaatsen, testen, duur 2 wkn, kosten= 2man a 100uur+ lager, + extra 20keuro, 100%</t>
  </si>
  <si>
    <t>Preventief vervangen luchtfilters(op basis van drukverschilmeting:: 1x per 2 jaar, (ca.100 stuks), kosten 55 euro per filter, 2man, 16 uur zonder noodzaak aanspraak malen, afvoer verontreinigingsklasse 4=extra, 2000eur 100% nieuw</t>
  </si>
  <si>
    <t>TG-IN-WET Jaarlijks hijs- en hefmiddelen</t>
  </si>
  <si>
    <t>Verwijderen aangestroomde objecten krooshek: 2x per jaar, 1 uur/maalgang, duikteam, 100% new</t>
  </si>
  <si>
    <t>Inspectie en onderhoud SVS schakelaar: 1x per jaar, 2 man, 3 uur per schakelaar (specialist/leverancier),</t>
  </si>
  <si>
    <t>Preventief vervangen SVS schakelaar T5 (door leverancier): 1x per 16jr, duur 120 uur (met effect 81-100% vanwege noodzaak afschakelen 10 kV), 2 man, 20 keuro/schakelaar</t>
  </si>
  <si>
    <t>Inspectie en onderhoud SVS schakelaar (T4): 1x per jaar, 2 man, 3 uur per schakelaar (specialist/leverancier),</t>
  </si>
  <si>
    <t>Preventief vervangen SVS schakelaar (T4) berghaven,: 1x per 16jr, 2 man, 8 uur, schakelaar a 20 keuro, 100% nieuw</t>
  </si>
  <si>
    <t>Inspectie en onderhoud SVS schakelaar  T3 (Rail A): 1x per jaar, 2 man, 3 uur per schakelaar (specialist/leverancier),</t>
  </si>
  <si>
    <t>Preventief vervangen SVS schakelaar  T3 (Rail A) (door leverancier),: 1x per 16jr, 2 man, 8 uur, zie opmerking mbt taakduur,100% nieuw</t>
  </si>
  <si>
    <t>Preventief uitwisselen koppelschaleraar: 1x per 16jr, duur 8 uur, uitgevoerd door leverancier, noodzaak afschakelen 10 kV (20 keuro), 2 man, 8 uur verwisselen + instellen, 100% nieuw</t>
  </si>
  <si>
    <t>Inspectie en onderhoud koppelschakelaar: 1x per jaar, 2 man, 3 uur per schakelaar (specialist/leverancier),</t>
  </si>
  <si>
    <t>Preventief vervangen meetsysteem: 1x per 16 jr, extra maatregelen voorkomen niet bschikbaarheid, kosten aanschaf + installeren = 200keuro, 100% nieuw</t>
  </si>
  <si>
    <t>Inspectie en onderhoud SVS schakelaar  T7 (Rail B): 1x per jaar, 2 man, 3 uur per schakelaar (specialist/leverancier),</t>
  </si>
  <si>
    <t>Preventief vervangen SVS schakelaar  T7 (rail B): 1x per 16jr, 8 uur, 2 man, 100% nieuw</t>
  </si>
  <si>
    <t>Preventief reviseren natte trafo T7: 1x per 30jr, duur  revisie = 2 weken, aangesloten E-delen niet beschikbaar, uitwisselen 2 man x 8 uur, externe kraan nodig,  kosten revisie natte trafo = 15keuro, 100% nieuw</t>
  </si>
  <si>
    <t>Doormeten wikkelingen: 1x per jaar, duur 8 uur, 2 man</t>
  </si>
  <si>
    <t>Periodieke analyse olie natte trafo: (groot OH): 1 x per 3jr, 2man, 8 uur</t>
  </si>
  <si>
    <t>Preventief reviseren natte trafo T4: 1x per 30jr, duur  revisie = 2 weken, aangesloten E-delen niet beschikbaar, uitwisselen 2 man x 8 uur, externe kraan nodig,  kosten revisie natte trafo = 15keuro, 100% nieuw</t>
  </si>
  <si>
    <t>Preventief vervangen airco unit (1stuk): 1x per 12 jr, 5000 Euro, installatietijd 16 uur, 2 man, uitval pompen kan tijdens installatie worden voorkomen door plaatsen tijdelijke noodairco, 100% nieuw</t>
  </si>
  <si>
    <t>Filters airco unit vervangen: 2x per jaar, 500 euro per keer</t>
  </si>
  <si>
    <t>Preventief vervangen hydraulische pomp inclusief Emotor: 1x per 32 jr, 2 man, 8 uur, 25keuro, 100% nieuw</t>
  </si>
  <si>
    <t>Vervangen afdichting seals rondom as hydraulische pomp: 1x per 6jr, 2 uur, 2 man</t>
  </si>
  <si>
    <t>Preventief vervangen hydrauliek slangen persschuif aggregaat: 1x per 8 jr,  (aggregaat + 4 lange naar cilinders), (de)monteren + in bedrijf stellen, kosten totaal 24keuro/alle slangen = 1 keuro/slang, duur 8 uur, 2 man, 100% nieuw</t>
  </si>
  <si>
    <t>TG-SVO Functionele controle &amp; Smeerronde</t>
  </si>
  <si>
    <t>Preventief vervangen hoofdschakelaar H-verdeler rail A/B: 1x per 16jr, 20kEur per schakelaar, 2 man, 4 uur verwisselen + instellen, 100% nieuw</t>
  </si>
  <si>
    <t>Preventief vervangen hoofdschakelaar H-verdeler NSA: 1x per 16jr, 20kEur per schakelaar, 2 man, 4 uur verwisselen + instellen, 100% nieuw</t>
  </si>
  <si>
    <t>Preventief vervangen accu's UPS pomp 5&amp;6: 1x per 5 jr, totaal 20 keuro, geen hinder, 100% new</t>
  </si>
  <si>
    <t>Vervangen UPS pomp 5&amp;6: 1x per 10 jr, kosten 10 keuro, geen stremming, 100% new</t>
  </si>
  <si>
    <t>Preventief reviseren natte trafo T1,T2 (buiten): 1x per 30jr, duur  revisie = 2 weken, aangesloten E-delen niet beschikbaar, uitwisselen 2 man x 8 uur, externe kraan nodig,  kosten revisie natte trafo = 15keuro, 100% nieuw</t>
  </si>
  <si>
    <t>Preventief vervangen droge trafo: 1x per 45jr, duur  uitwisselen = 8 uur x 2 man, interne kraan aanwezig,  kosten trafo = 30keuro per trafo, 100% nieuw</t>
  </si>
  <si>
    <t>Preventief vervangen afzuigventilator:1 x 8 jr,  niet makkelijk toegangbaar,  installatie 8 uur, 2 man, kosten 2500 euro , 100% nieuw</t>
  </si>
  <si>
    <t>Inspectie beslag hoofdschuif spuikoker 1: 2x per jaar,2 man, kleine reparaties (verbindingsbouten, etc.) 100Euro per keer</t>
  </si>
  <si>
    <t>Vervangen lampen: 1x per 2jr, 1 E-man, 1 uur/lamp, kosten lamp 20 euro/stuk, 10 lamp per 2 jaar</t>
  </si>
  <si>
    <t>Vervangen V-riem ventilator omvormerinstallatie: 1x per 4 jaar, indien V-riem op voorraad 0,5 uur, 50 euro</t>
  </si>
  <si>
    <t>Vervangen ventilator omvormer: niet makkelijk toegangbaar, levertijd + installatie 8 uur, 2 man, kosten 5000 euro, 100% nieuw</t>
  </si>
  <si>
    <t>Preventief vervangen lampen objectverlichting binnen (groepsremplace): 1x per 2 jaar, 80per hal + kelders + gangen= 300 lampen, 20eur per stuk, totaal 10000 euro, duur 40 uur, 100% new</t>
  </si>
  <si>
    <t>Inspectie en onderhoud blusmiddelen, conform NEN 2559-1: (wettelijk verplicht confrom "Besluit brandveilig gebruik bouwwerken" ), 1 x per  jr, 1 inspecteur, 8 uur.</t>
  </si>
  <si>
    <t>Vervangen blusmiddelen:1x per 20jr, 250 euro/st, 10 stuks totaal, 100% new, 4 uur, 2 man</t>
  </si>
  <si>
    <t>Vervangen klimaatinstallatie omvormerruimte 1 t/m 4: 1x per 16 jr, 45 keuro totaal, geen hinder, duur vervangen 168 uur, 100% new</t>
  </si>
  <si>
    <t>Reviseren bliksembeveiligingsinstallatie: 1x per  jr inspectie gebaseerde vervanging van enkele componenten, 2 E-mannen, 8 manuren/man, 1600 euro (materiaal), 10% new</t>
  </si>
  <si>
    <t>Inspectie bliksembeveiligingsinstallatie incl. potentiaalvereffening (volgens NEN12100): 1 keer per jaar, 1 E-specialist: 1x per jr; 2man, 8 uur; rapport 1500 euro</t>
  </si>
  <si>
    <t>Vervangen klimaatinstallatie omvormerruimte 5&amp;6:: 1x per 16 jr, 45 keuro totaal, geen hinder, duur vervangen 168 uur,, 100% new</t>
  </si>
  <si>
    <t>Vervangen LED scheepvaartbeseining (4 stuks per seinbeeld): 300 euro+2 man per stuk, 1h downtime per seinbeeld, 100% new, 7 seinbeelden (kantelmast)</t>
  </si>
  <si>
    <t>TG-IN: Inspectie en testen diverse E, WTB en C onderdelen, 1 keer per 3 mnd, 4  man, 8 uren/man.</t>
  </si>
  <si>
    <t>Reinigen van de kabel van het wegmeetsysteem van de hoofdschuif spuisluis van sealife: 1 Keer per jaar. 2 man half uur. (alleen taak activeren als MTTF wordt aangepast).</t>
  </si>
  <si>
    <t>Vervangen gebogen meetliniaal. Noodschuif plaatsen. Liniaal demonteren en vervangen voor nieuw (voor reserve liniaal): 1 x 4 jr, vervanging alleen bij laag water. Kosten liniaal inclusief CIMs 15K€, 2 man 6 uur. 100% nieuw.</t>
  </si>
  <si>
    <t>Preventieve vervanging hydraulische aggregaat inclusief leidingwerk: 1x per 40 jr, kosten 52 keuro totaal per aggregaat, 1 week stremming per aggregaat, 100%new</t>
  </si>
  <si>
    <t>Preventief vervangen+aanpassen LS installatie Spuisluis: 1x per 25 jr, inclusief aansluiting  noodaggregaat. Volledig ernaast bouwen.8 uur down, kosten totaal 80 keuro, 100% new</t>
  </si>
  <si>
    <t>Inspectie en onderhoud hoofdschakelaar spuisluis: 1x per jaar, 2 man, 2 uur per schakelaar (specialist/leverancier),</t>
  </si>
  <si>
    <t>Preventief vervangen hoofdschakelaar H-verdeler spuisluis: 1x per 16jr, 20kEur per schakelaar, 2 man, 4 uur verwisselen + instellen, 100% nieuw</t>
  </si>
  <si>
    <t>Inspectie en onderhoud schakelaar onderverdeler spuisluis: 1x per jaar, 2 man, 2 uur per schakelaar (specialist/leverancier),</t>
  </si>
  <si>
    <t>Preventief vervangen schakelaar onderverdeler bij spuikoker 7 : 1x per 16jr, 20kEur per schakelaar, 2 man, 4 uur verwisselen + instellen, 100% nieuw</t>
  </si>
  <si>
    <t>Preventief vervangen schakelaar onderverdeler bij spuikoker 4 : 1x per 16jr, 20kEur per schakelaar, 2 man, 4 uur verwisselen + instellen, 100% nieuw</t>
  </si>
  <si>
    <t>Preventief vervangen schakelaar onderverdeler bij spuikoker 1: 1x per 16jr, 20kEur per schakelaar, 2 man, 4 uur verwisselen + instellen, 100% nieuw</t>
  </si>
  <si>
    <t>Preventief vervangen takelmechanismenoodschuif spuikoker: 1x per 20jr, De 2 takels inclusief motoren. 1 reserveset aanwezig. levertijd 1mnd. Plaatsingskosten 4uur, 2man, heftruck, Kosten 2 takels 10 keuro</t>
  </si>
  <si>
    <t>Wetteliijk keuringsinspctie hijsmiddelen: 1x per 5 jaar,1 man , 8 uur  inclusief certificaat / protocol</t>
  </si>
  <si>
    <t>Preventief aanvullen stortebed: 1x pr 30jr, 1 dag NB alle spuikokers, totaal 4kEur,100% nieuw</t>
  </si>
  <si>
    <t>Herstel / vernieuwing diverse schades aan constructie gebouwen (beton, kozijnen, beglazing, dak, spuikoker cijfers, etc.): 1x per 10 jaar, kosten 200kEuro, 100% nieuw</t>
  </si>
  <si>
    <t>Preventief vervangen bolders (14 stuks) oever zeezijde spusluis: 1x per 50 jr, totale kosten 5000 euro per stuk, duur 7dgn x8 uur per dag, niet spuien tijdens vervangen, 100% nieuw</t>
  </si>
  <si>
    <t>Vastzetten bolders (14 stuks) spuisluis: 1x per 20 jr, 1 uur per bolder</t>
  </si>
  <si>
    <t>Preventief vervangen LBK Spuisluis (3 units): 1x per 20jr, 72 uur per stuk, 10k€ per stuk</t>
  </si>
  <si>
    <t>Vervangen CO2 gasfles:1x per 20jr, 500 euro/st, 4 uur 2man, 100% new</t>
  </si>
  <si>
    <t>Preventieve vervanging hydraulische aggregaat inclusief leidingwerk: 1x per 40 jr, kosten 100 keuro totaal per aggregaat, 1 week stremming per aggregaat, 100%new</t>
  </si>
  <si>
    <t>Preventief vervangen SVS schakelaar T1 (door leverancier): 1x per 16jr, duur 8 uur (met effect 81-100% vanwege noodzaak afschakelen 10 kV), 2 man, 20 keuro/schakelaar</t>
  </si>
  <si>
    <t>2190, 8760, 43800, 8760, 17520</t>
  </si>
  <si>
    <t>17520, 1460</t>
  </si>
  <si>
    <t>2190, 8760, 8760, 17520</t>
  </si>
  <si>
    <t>730, 8760</t>
  </si>
  <si>
    <t>17520, 8760</t>
  </si>
  <si>
    <t>8760, 8760, 17520</t>
  </si>
  <si>
    <t>768, 17520</t>
  </si>
  <si>
    <t>8760, 8760, 8760</t>
  </si>
  <si>
    <t>17520, 8760, 26280, 8760</t>
  </si>
  <si>
    <t>8760, 4380, 17520</t>
  </si>
  <si>
    <t>8760, 52560, 17520</t>
  </si>
  <si>
    <t>730, 1460</t>
  </si>
  <si>
    <t>1460, 17520</t>
  </si>
  <si>
    <t>8760, 8760, 26280</t>
  </si>
  <si>
    <t>17520, 8760, 8760</t>
  </si>
  <si>
    <t>8760, 35040, 17520, 8760, 17520</t>
  </si>
  <si>
    <t>2190, 8760, 17520</t>
  </si>
  <si>
    <t>8760, 8760, 43800, 8760, 17520</t>
  </si>
  <si>
    <t>25A-001.01.01.03.01.A.01</t>
  </si>
  <si>
    <t>25A-001.01.01.06.01.A.01</t>
  </si>
  <si>
    <t>25A-001.01.11.05.01.A.01</t>
  </si>
  <si>
    <t>25A-001.01.05.07.01.A.01</t>
  </si>
  <si>
    <t>25A-001.01.07.16.01.A.01</t>
  </si>
  <si>
    <t>25A-001.01.11.01.01.A.02</t>
  </si>
  <si>
    <t>25A-001.09.01.02.01.A.01</t>
  </si>
  <si>
    <t>25A-001.09.01.07.01.A.01</t>
  </si>
  <si>
    <t>25A-001.09.01.02.01.A.02</t>
  </si>
  <si>
    <t>25A-001.09.02.13.01.A.01</t>
  </si>
  <si>
    <t>25A-001.09.02.12.01.A.01</t>
  </si>
  <si>
    <t>25A-001.09.02.11.01.A.01</t>
  </si>
  <si>
    <t>25A-001.14.05.10.01.A.03</t>
  </si>
  <si>
    <t>25A-001.11.05.02.01.A.01</t>
  </si>
  <si>
    <t>25A-001.11.24.03.01.A.01</t>
  </si>
  <si>
    <t>25A-001.01.01.04.01.A.02</t>
  </si>
  <si>
    <t>25A-001.01.11.01.01.A.01</t>
  </si>
  <si>
    <t>25A-001.09.03.08.01.A.01</t>
  </si>
  <si>
    <t>25A-001.09.03.05.01.A.01</t>
  </si>
  <si>
    <t>25A-001.18.01.01.01.A.01</t>
  </si>
  <si>
    <t>25A-001.19.08.03.01.A.01</t>
  </si>
  <si>
    <t>25A-001.09.07.06.01.A.01</t>
  </si>
  <si>
    <t>25A-001.11.05.02.01.A.02</t>
  </si>
  <si>
    <t>25A-001.11.05.02.01.A.03</t>
  </si>
  <si>
    <t>25A-001.10.01.09.01.A.01</t>
  </si>
  <si>
    <t>25A-001.01.01.04.01.A.01</t>
  </si>
  <si>
    <t>25A-001.01.01.05.01.A.01</t>
  </si>
  <si>
    <t>25A-001.01.07.32.01.A.01</t>
  </si>
  <si>
    <t>25A-001.01.07.07.01.A.01</t>
  </si>
  <si>
    <t>25A-001.01.07.13.01.A.01</t>
  </si>
  <si>
    <t>25A-001.01.08.11.01.A.01</t>
  </si>
  <si>
    <t>25A-001.10.02.14.01.A.01</t>
  </si>
  <si>
    <t>25A-001.11.02.04.01.A.01</t>
  </si>
  <si>
    <t>25A-001.11.06.08.01.A.01</t>
  </si>
  <si>
    <t>25A-001.13.03.11.01.A.01</t>
  </si>
  <si>
    <t>25A-001.11.10.06.01.A.01</t>
  </si>
  <si>
    <t>25A-001.11.28.01.A.01</t>
  </si>
  <si>
    <t>25A-001.10.03.04.01.A.01</t>
  </si>
  <si>
    <t>25A-001.10.02.14.01.A.03</t>
  </si>
  <si>
    <t>25A-001.12.11.01.A.02</t>
  </si>
  <si>
    <t>25A-001.09.04.07.01.A.01</t>
  </si>
  <si>
    <t>25A-001.09.03.04.01.A.01</t>
  </si>
  <si>
    <t>25A-001.09.03.09.02.A.01</t>
  </si>
  <si>
    <t>25A-001.11.24.03.01.A.02</t>
  </si>
  <si>
    <t>25A-001.11.02.02.01.A.02</t>
  </si>
  <si>
    <t>25A-001.11.10.03.01.A.01</t>
  </si>
  <si>
    <t>25A-001.11.01.03.01.B.01</t>
  </si>
  <si>
    <t>25A-001.19.09.01.01.A.01</t>
  </si>
  <si>
    <t>25A-001.14.05.09.01.A.01</t>
  </si>
  <si>
    <t>25A-001.14.05.05.01.A.02</t>
  </si>
  <si>
    <t>25A-001.11.10.13.01.A.01</t>
  </si>
  <si>
    <t>25A-001.17.06.03.01.A.01</t>
  </si>
  <si>
    <t>25A-001.20.01.01.01.A.02</t>
  </si>
  <si>
    <t>25A-001.20.02.01.01.A.01</t>
  </si>
  <si>
    <t>25A-001.20.03.01.01.A.01</t>
  </si>
  <si>
    <t>25A-001.19.05.01.01.A.01</t>
  </si>
  <si>
    <t>25A-001.19.13.01.A.01</t>
  </si>
  <si>
    <t>25A-001.19.13.01.A.03</t>
  </si>
  <si>
    <t>25A-001.19.13.01.C.01</t>
  </si>
  <si>
    <t>25A-001.19.13.01.B.01</t>
  </si>
  <si>
    <t>25A-001.19.13.01.C.02</t>
  </si>
  <si>
    <t>25A-001.19.13.01.A.04</t>
  </si>
  <si>
    <t>25A-001.19.13.01.A.05</t>
  </si>
  <si>
    <t>25A-001.19.13.01.A.02</t>
  </si>
  <si>
    <t>25A-001.19.13.01.A.06</t>
  </si>
  <si>
    <t>25A-001.19.13.01.A.07</t>
  </si>
  <si>
    <t>25A-001.19.13.01.A.08</t>
  </si>
  <si>
    <t>25A-001.19.13.01.A.09</t>
  </si>
  <si>
    <t>25A-001.19.13.01.B.02</t>
  </si>
  <si>
    <t>25A-001.19.13.01.B.03</t>
  </si>
  <si>
    <t>25A-001.19.13.01.C.03</t>
  </si>
  <si>
    <t>25A-001.07.09.01.01.A.05</t>
  </si>
  <si>
    <t>25A-001.09.07.04.01.A.02</t>
  </si>
  <si>
    <t>25A-001.01.07.06.01.A.01</t>
  </si>
  <si>
    <t>25A-001.01.07.13.01.A.02</t>
  </si>
  <si>
    <t>25A-001.05.07.03.01.A.01</t>
  </si>
  <si>
    <t>25A-001.12.11.01.A.01</t>
  </si>
  <si>
    <t>25A-001.09.04.04.01.A.03</t>
  </si>
  <si>
    <t>25A-001.13.10.05.01.A.03</t>
  </si>
  <si>
    <t>25A-001.01.07.33.01.A.01</t>
  </si>
  <si>
    <t>25A-001.14.05.14.01.A.05</t>
  </si>
  <si>
    <t>25A-001.11.01.03.01.B.02</t>
  </si>
  <si>
    <t>25A-001.11.01.03.01.B.03</t>
  </si>
  <si>
    <t>25A-001.11.01.01.01.B.01</t>
  </si>
  <si>
    <t>25A-001.17.08.05.01.A.01</t>
  </si>
  <si>
    <t>25A-001.17.09.05.01.A.01</t>
  </si>
  <si>
    <t>25A-001.09.07.05.01.A.01</t>
  </si>
  <si>
    <t>25A-001.09.04.02.01.A.01</t>
  </si>
  <si>
    <t>25A-001.11.09.02.01.A.01</t>
  </si>
  <si>
    <t>25A-001.11.11.01.01.A.01</t>
  </si>
  <si>
    <t>25A-001.11.13.03.01.A.01</t>
  </si>
  <si>
    <t>25A-001.11.21.01.01.A.01</t>
  </si>
  <si>
    <t>25A-001.13.10.05.01.A.01</t>
  </si>
  <si>
    <t>25A-001.13.10.05.01.A.02</t>
  </si>
  <si>
    <t>25A-001.01.09.22.01.A.01</t>
  </si>
  <si>
    <t>25A-001.01.07.30.01.A.01</t>
  </si>
  <si>
    <t>25A-001.01.07.29.01.A.01</t>
  </si>
  <si>
    <t>25A-001.01.07.11.01.A.01</t>
  </si>
  <si>
    <t>25A-001.01.08.19.01.A.01</t>
  </si>
  <si>
    <t>25A-001.01.08.13.01.A.01</t>
  </si>
  <si>
    <t>25A-001.08.04.01.01.A.01</t>
  </si>
  <si>
    <t>25A-001.08.05.02.01.A.01</t>
  </si>
  <si>
    <t>25A-001.08.01.02.01.A.01</t>
  </si>
  <si>
    <t>25A-001.09.03.01.01.A.01</t>
  </si>
  <si>
    <t>25A-001.09.10.01.01.A.01</t>
  </si>
  <si>
    <t>25A-001.09.10.03.01.A.01</t>
  </si>
  <si>
    <t>25A-001.09.09.03.01.A.01</t>
  </si>
  <si>
    <t>25A-001.11.09.05.01.A.01</t>
  </si>
  <si>
    <t>25A-001.08.05.01.01.A.02</t>
  </si>
  <si>
    <t>25A-001.08.04.01.01.A.02</t>
  </si>
  <si>
    <t>25A-001.01.07.17.01.A.01</t>
  </si>
  <si>
    <t>25A-001.14.01.01.01.A.02</t>
  </si>
  <si>
    <t>25A-001.01.07.31.01.A.01</t>
  </si>
  <si>
    <t>25A-001.01.09.20.01.A.01</t>
  </si>
  <si>
    <t>25A-001.01.09.21.01.A.01</t>
  </si>
  <si>
    <t>25A-001.09.07.06.01.A.02</t>
  </si>
  <si>
    <t>25A-001.05.07.03.01.A.02</t>
  </si>
  <si>
    <t>25A-001.11.02.06.01.A.01</t>
  </si>
  <si>
    <t>25A-001.14.05.05.01.A.01</t>
  </si>
  <si>
    <t>25A-001.16.01.01.01.A.01</t>
  </si>
  <si>
    <t>25A-001.01.09.31.01.A.01</t>
  </si>
  <si>
    <t>25A-001.01.08.18.01.A.01</t>
  </si>
  <si>
    <t>25A-001.12.04.04.01.A.01</t>
  </si>
  <si>
    <t>25A-001.19.13.01.B.04</t>
  </si>
  <si>
    <t>25A-001.19.13.01.B.05</t>
  </si>
  <si>
    <t>25A-001.19.13.01.B.06</t>
  </si>
  <si>
    <t>25A-001.05.04.01.01.A.01</t>
  </si>
  <si>
    <t>25A-001.05.04.22.01.A.01</t>
  </si>
  <si>
    <t>25A-001.12.01.03.01.A.01</t>
  </si>
  <si>
    <t>25A-001.12.01.06.01.A.01</t>
  </si>
  <si>
    <t>25A-001.12.01.11.01.A.01</t>
  </si>
  <si>
    <t>25A-001.12.01.11.01.A.02</t>
  </si>
  <si>
    <t>25A-001.10.02.01</t>
  </si>
  <si>
    <t>25A-001.04.07.01</t>
  </si>
  <si>
    <t>25A-001.07.14.01</t>
  </si>
  <si>
    <t>25A-001.07.13.01</t>
  </si>
  <si>
    <t>25A-001.11.21.01</t>
  </si>
  <si>
    <t>25A-001.09.09.01</t>
  </si>
  <si>
    <t>25A-001.09.06.01</t>
  </si>
  <si>
    <t>25A-001.02.07.01</t>
  </si>
  <si>
    <t>25A-001.13.10.01</t>
  </si>
  <si>
    <t>25A-001.05.01</t>
  </si>
  <si>
    <t>25A-001.06.01</t>
  </si>
  <si>
    <t>25A-001.01.01</t>
  </si>
  <si>
    <t>25A-001.01.02</t>
  </si>
  <si>
    <t>25A-001.01.03</t>
  </si>
  <si>
    <t>25A-001.01.04</t>
  </si>
  <si>
    <t>25A-001.02.01</t>
  </si>
  <si>
    <t>25A-001.02.02</t>
  </si>
  <si>
    <t>25A-001.02.03</t>
  </si>
  <si>
    <t>25A-001.02.04</t>
  </si>
  <si>
    <t>25A-001.03.01</t>
  </si>
  <si>
    <t>25A-001.03.02</t>
  </si>
  <si>
    <t>25A-001.03.03</t>
  </si>
  <si>
    <t>25A-001.03.04</t>
  </si>
  <si>
    <t>25A-001.04.01</t>
  </si>
  <si>
    <t>25A-001.04.02</t>
  </si>
  <si>
    <t>25A-001.04.03</t>
  </si>
  <si>
    <t>25A-001.04.04</t>
  </si>
  <si>
    <t>25A-001.06.04.01</t>
  </si>
  <si>
    <t>25A-001.05.04.01</t>
  </si>
  <si>
    <t>25A-001.08.03.01</t>
  </si>
  <si>
    <t>25A-001.08.01.01</t>
  </si>
  <si>
    <t>25A-001.08.02.01</t>
  </si>
  <si>
    <t>25A-001.03.08.01</t>
  </si>
  <si>
    <t>25A-001.04.08.01</t>
  </si>
  <si>
    <t>25A-001.01.08.01</t>
  </si>
  <si>
    <t>25A-001.02.08.01</t>
  </si>
  <si>
    <t>25A-001.05.01.01</t>
  </si>
  <si>
    <t>25A-001.01.09.01</t>
  </si>
  <si>
    <t>25A-001.02.09.01</t>
  </si>
  <si>
    <t>25A-001.04.09.01</t>
  </si>
  <si>
    <t>25A-001.03.09.01</t>
  </si>
  <si>
    <t>25A-001.06.01.01</t>
  </si>
  <si>
    <t>25A-001.11.01.01</t>
  </si>
  <si>
    <t>25A-001.11.01</t>
  </si>
  <si>
    <t>25A-001.09.05.01</t>
  </si>
  <si>
    <t>25A-001.06.04.02</t>
  </si>
  <si>
    <t>25A-001.06.04.03</t>
  </si>
  <si>
    <t>25A-001.06.04.04</t>
  </si>
  <si>
    <t>25A-001.06.04.05</t>
  </si>
  <si>
    <t>25A-001.05.04.02</t>
  </si>
  <si>
    <t>25A-001.06.04.06</t>
  </si>
  <si>
    <t>25A-001.11.01.02</t>
  </si>
  <si>
    <t>25A-001.09.05.02</t>
  </si>
  <si>
    <t>25A-001.09.08.01</t>
  </si>
  <si>
    <t>25A-001.09.09.02</t>
  </si>
  <si>
    <t>25A-001.09.10.01</t>
  </si>
  <si>
    <t>25A-001.11.24.01</t>
  </si>
  <si>
    <t>25A-001.11.24.02</t>
  </si>
  <si>
    <t>25A-001.09.07.01</t>
  </si>
  <si>
    <t>25A-001.07.05.01</t>
  </si>
  <si>
    <t>25A-001.09.11.01</t>
  </si>
  <si>
    <t>25A-001.06.01.02</t>
  </si>
  <si>
    <t>25A-001.05.01.02</t>
  </si>
  <si>
    <t>25A-001.06.01.03</t>
  </si>
  <si>
    <t>25A-001.05.01.03</t>
  </si>
  <si>
    <t>25A-001.05.01.04</t>
  </si>
  <si>
    <t>25A-001.06.01.04</t>
  </si>
  <si>
    <t>25A-001.06.01.05</t>
  </si>
  <si>
    <t>25A-001.05.01.05</t>
  </si>
  <si>
    <t>25A-001.04.03.01</t>
  </si>
  <si>
    <t>25A-001.04.04.01</t>
  </si>
  <si>
    <t>25A-001.01.02.01</t>
  </si>
  <si>
    <t>25A-001.01.04.01</t>
  </si>
  <si>
    <t>25A-001.03.04.01</t>
  </si>
  <si>
    <t>25A-001.01.01.01</t>
  </si>
  <si>
    <t>25A-001.02.02.01</t>
  </si>
  <si>
    <t>25A-001.02.04.01</t>
  </si>
  <si>
    <t>25A-001.02.03.01</t>
  </si>
  <si>
    <t>25A-001.02.01.01</t>
  </si>
  <si>
    <t>25A-001.03.01.01</t>
  </si>
  <si>
    <t>25A-001.03.02.01</t>
  </si>
  <si>
    <t>25A-001.03.03.01</t>
  </si>
  <si>
    <t>25A-001.01.03.01</t>
  </si>
  <si>
    <t>25A-001.04.01.01</t>
  </si>
  <si>
    <t>25A-001.04.02.01</t>
  </si>
  <si>
    <t>25A-001.05.02.01</t>
  </si>
  <si>
    <t>25A-001.02.05.01</t>
  </si>
  <si>
    <t>25A-001.01.05.01</t>
  </si>
  <si>
    <t>25A-001.04.05.01</t>
  </si>
  <si>
    <t>25A-001.06.02.01</t>
  </si>
  <si>
    <t>25A-001.03.05.01</t>
  </si>
  <si>
    <t>25A-001.05.02.02</t>
  </si>
  <si>
    <t>25A-001.06.02.02</t>
  </si>
  <si>
    <t>25A-001.03.05.02</t>
  </si>
  <si>
    <t>25A-001.02.05.02</t>
  </si>
  <si>
    <t>25A-001.01.05.02</t>
  </si>
  <si>
    <t>25A-001.04.05.02</t>
  </si>
  <si>
    <t>25A-001.04.05.03</t>
  </si>
  <si>
    <t>25A-001.06.02.03</t>
  </si>
  <si>
    <t>25A-001.05.02.03</t>
  </si>
  <si>
    <t>25A-001.01.05.03</t>
  </si>
  <si>
    <t>25A-001.02.05.03</t>
  </si>
  <si>
    <t>25A-001.03.05.03</t>
  </si>
  <si>
    <t>25A-001.02.07.02</t>
  </si>
  <si>
    <t>25A-001.01.07.01</t>
  </si>
  <si>
    <t>25A-001.03.07.01</t>
  </si>
  <si>
    <t>25A-001.06.04.07</t>
  </si>
  <si>
    <t>25A-001.04.07.02</t>
  </si>
  <si>
    <t>25A-001.05.04.03</t>
  </si>
  <si>
    <t>25A-001.05.05.01</t>
  </si>
  <si>
    <t>25A-001.06.05.01</t>
  </si>
  <si>
    <t>25A-001.05.04.04</t>
  </si>
  <si>
    <t>25A-001.03.09.02</t>
  </si>
  <si>
    <t>25A-001.05.01.06</t>
  </si>
  <si>
    <t>25A-001.04.09.02</t>
  </si>
  <si>
    <t>25A-001.06.01.06</t>
  </si>
  <si>
    <t>25A-001.02.09.02</t>
  </si>
  <si>
    <t>25A-001.01.09.02</t>
  </si>
  <si>
    <t>25A-001.06.04.08</t>
  </si>
  <si>
    <t>25A-001.05.01.07</t>
  </si>
  <si>
    <t>25A-001.06.01.07</t>
  </si>
  <si>
    <t>25A-001.01.09.03</t>
  </si>
  <si>
    <t>25A-001.03.09.03</t>
  </si>
  <si>
    <t>25A-001.02.09.03</t>
  </si>
  <si>
    <t>25A-001.04.09.03</t>
  </si>
  <si>
    <t>25A-001.13.01</t>
  </si>
  <si>
    <t>25A-001.11.24.03</t>
  </si>
  <si>
    <t>25A-001.11.24.04</t>
  </si>
  <si>
    <t>25A-001.13.05.01</t>
  </si>
  <si>
    <t>25A-001.13.05.02</t>
  </si>
  <si>
    <t>25A-001.03.08.02</t>
  </si>
  <si>
    <t>25A-001.02.08.02</t>
  </si>
  <si>
    <t>25A-001.06.04.09</t>
  </si>
  <si>
    <t>25A-001.02.07.03</t>
  </si>
  <si>
    <t>25A-001.05.04.05</t>
  </si>
  <si>
    <t>25A-001.03.07.02</t>
  </si>
  <si>
    <t>25A-001.04.07.03</t>
  </si>
  <si>
    <t>25A-001.01.07.02</t>
  </si>
  <si>
    <t>25A-001.04.08.02</t>
  </si>
  <si>
    <t>25A-001.01.08.02</t>
  </si>
  <si>
    <t>25A-001.04.08.03</t>
  </si>
  <si>
    <t>25A-001.02.08.03</t>
  </si>
  <si>
    <t>25A-001.01.09.04</t>
  </si>
  <si>
    <t>25A-001.03.09.04</t>
  </si>
  <si>
    <t>25A-001.04.09.04</t>
  </si>
  <si>
    <t>25A-001.02.09.04</t>
  </si>
  <si>
    <t>25A-001.13.11.01</t>
  </si>
  <si>
    <t>25A-001.13.02.01</t>
  </si>
  <si>
    <t>25A-001.05.04.06</t>
  </si>
  <si>
    <t>25A-001.06.04.10</t>
  </si>
  <si>
    <t>25A-001.07.07.01</t>
  </si>
  <si>
    <t>25A-001.07.08.01</t>
  </si>
  <si>
    <t>25A-001.07.09.01</t>
  </si>
  <si>
    <t>25A-001.07.10.01</t>
  </si>
  <si>
    <t>25A-001.07.11.01</t>
  </si>
  <si>
    <t>25A-001.07.12.01</t>
  </si>
  <si>
    <t>25A-001.07.13.02</t>
  </si>
  <si>
    <t>25A-001.07.14.02</t>
  </si>
  <si>
    <t>25A-001.07.05.02</t>
  </si>
  <si>
    <t>25A-001.07.06.01</t>
  </si>
  <si>
    <t>25A-001.07.05.03</t>
  </si>
  <si>
    <t>25A-001.07.16.01</t>
  </si>
  <si>
    <t>25A-001.07.05.04</t>
  </si>
  <si>
    <t>25A-001.07.05.05</t>
  </si>
  <si>
    <t>25A-001.07.05.06</t>
  </si>
  <si>
    <t>25A-001.07.15.01</t>
  </si>
  <si>
    <t>25A-001.07.01</t>
  </si>
  <si>
    <t>25A-001.07.02</t>
  </si>
  <si>
    <t>25A-001.07.03</t>
  </si>
  <si>
    <t>25A-001.07.04</t>
  </si>
  <si>
    <t>25A-001.07.04.01</t>
  </si>
  <si>
    <t>25A-001.07.03.01</t>
  </si>
  <si>
    <t>25A-001.10.01.01</t>
  </si>
  <si>
    <t>25A-001.10.02.02</t>
  </si>
  <si>
    <t>25A-001.10.03.01</t>
  </si>
  <si>
    <t>25A-001.13.10.02</t>
  </si>
  <si>
    <t>25A-001.10.02.03</t>
  </si>
  <si>
    <t>25A-001.10.04.01</t>
  </si>
  <si>
    <t>25A-001.10.01.02</t>
  </si>
  <si>
    <t>25A-001.11.14.01</t>
  </si>
  <si>
    <t>25A-001.11.13.01</t>
  </si>
  <si>
    <t>25A-001.10.02.04</t>
  </si>
  <si>
    <t>25A-001.10.01.03</t>
  </si>
  <si>
    <t>25A-001.10.04.02</t>
  </si>
  <si>
    <t>25A-001.11.24.05</t>
  </si>
  <si>
    <t>25A-001.11.24.06</t>
  </si>
  <si>
    <t>25A-001.11.17.01</t>
  </si>
  <si>
    <t>25A-001.07.06.02</t>
  </si>
  <si>
    <t>25A-001.07.02.01</t>
  </si>
  <si>
    <t>25A-001.07.02.02</t>
  </si>
  <si>
    <t>25A-001.05.07.01</t>
  </si>
  <si>
    <t>25A-001.06.07.01</t>
  </si>
  <si>
    <t>25A-001.07.01.03</t>
  </si>
  <si>
    <t>25A-001.07.06.03</t>
  </si>
  <si>
    <t>25A-001.07.08.02</t>
  </si>
  <si>
    <t>25A-001.07.09.02</t>
  </si>
  <si>
    <t>25A-001.07.10.02</t>
  </si>
  <si>
    <t>25A-001.07.12.02</t>
  </si>
  <si>
    <t>25A-001.07.13.03</t>
  </si>
  <si>
    <t>25A-001.07.14.03</t>
  </si>
  <si>
    <t>25A-001.07.01.05</t>
  </si>
  <si>
    <t>25A-001.07.01.06</t>
  </si>
  <si>
    <t>25A-001.07.02.03</t>
  </si>
  <si>
    <t>25A-001.07.01.07</t>
  </si>
  <si>
    <t>25A-001.09.11.02</t>
  </si>
  <si>
    <t>25A-001.11.04.01</t>
  </si>
  <si>
    <t>25A-001.11.03.01</t>
  </si>
  <si>
    <t>25A-001.09.02.01</t>
  </si>
  <si>
    <t>25A-001.09.03.01</t>
  </si>
  <si>
    <t>25A-001.13.08.01</t>
  </si>
  <si>
    <t>25A-001.04.08.04</t>
  </si>
  <si>
    <t>25A-001.02.08.04</t>
  </si>
  <si>
    <t>25A-001.02.08.05</t>
  </si>
  <si>
    <t>25A-001.04.08.05</t>
  </si>
  <si>
    <t>25A-001.01.08.03</t>
  </si>
  <si>
    <t>25A-001.03.08.03</t>
  </si>
  <si>
    <t>25A-001.03.08.04</t>
  </si>
  <si>
    <t>25A-001.04.08.06</t>
  </si>
  <si>
    <t>25A-001.04.08.07</t>
  </si>
  <si>
    <t>25A-001.01.08.04</t>
  </si>
  <si>
    <t>25A-001.02.08.06</t>
  </si>
  <si>
    <t>25A-001.02.08.07</t>
  </si>
  <si>
    <t>25A-001.09.08.02</t>
  </si>
  <si>
    <t>25A-001.09.07.02</t>
  </si>
  <si>
    <t>25A-001.12.02.01</t>
  </si>
  <si>
    <t>25A-001.11.02.01</t>
  </si>
  <si>
    <t>25A-001.11.10.01</t>
  </si>
  <si>
    <t>25A-001.11.13.02</t>
  </si>
  <si>
    <t>25A-001.09.10.02</t>
  </si>
  <si>
    <t>25A-001.12.04.01</t>
  </si>
  <si>
    <t>25A-001.11.06.01</t>
  </si>
  <si>
    <t>25A-001.11.05.01</t>
  </si>
  <si>
    <t>25A-001.12.01.01</t>
  </si>
  <si>
    <t>25A-001.10.05.01</t>
  </si>
  <si>
    <t>25A-001.11.07.01</t>
  </si>
  <si>
    <t>25A-001.11.19.02</t>
  </si>
  <si>
    <t>25A-001.11.19.03</t>
  </si>
  <si>
    <t>25A-001.11.19.04</t>
  </si>
  <si>
    <t>25A-001.11.19.05</t>
  </si>
  <si>
    <t>25A-001.11.19.06</t>
  </si>
  <si>
    <t>25A-001.11.19.07</t>
  </si>
  <si>
    <t>25A-001.11.19.08</t>
  </si>
  <si>
    <t>25A-001.11.19.09</t>
  </si>
  <si>
    <t>25A-001.06.07.02</t>
  </si>
  <si>
    <t>25A-001.05.07.02</t>
  </si>
  <si>
    <t>25A-001.09.06.02</t>
  </si>
  <si>
    <t>25A-001.09.06.03</t>
  </si>
  <si>
    <t>25A-001.09.06.04</t>
  </si>
  <si>
    <t>25A-001.09.06.05</t>
  </si>
  <si>
    <t>25A-001.09.06.06</t>
  </si>
  <si>
    <t>25A-001.09.06.07</t>
  </si>
  <si>
    <t>25A-001.09.06.08</t>
  </si>
  <si>
    <t>25A-001.09.06.09</t>
  </si>
  <si>
    <t>25A-001.09.06.10</t>
  </si>
  <si>
    <t>25A-001.09.06.11</t>
  </si>
  <si>
    <t>25A-001.09.05.03</t>
  </si>
  <si>
    <t>25A-001.04.08.08</t>
  </si>
  <si>
    <t>25A-001.02.08.08</t>
  </si>
  <si>
    <t>25A-001.02.08.09</t>
  </si>
  <si>
    <t>25A-001.03.08.05</t>
  </si>
  <si>
    <t>25A-001.04.08.09</t>
  </si>
  <si>
    <t>25A-001.01.08.05</t>
  </si>
  <si>
    <t>25A-001.03.08.06</t>
  </si>
  <si>
    <t>25A-001.02.08.10</t>
  </si>
  <si>
    <t>25A-001.04.08.10</t>
  </si>
  <si>
    <t>25A-001.04.08.11</t>
  </si>
  <si>
    <t>25A-001.02.08.11</t>
  </si>
  <si>
    <t>25A-001.02.05.04</t>
  </si>
  <si>
    <t>25A-001.04.05.04</t>
  </si>
  <si>
    <t>25A-001.06.02.04</t>
  </si>
  <si>
    <t>25A-001.03.05.04</t>
  </si>
  <si>
    <t>25A-001.01.05.04</t>
  </si>
  <si>
    <t>25A-001.05.02.04</t>
  </si>
  <si>
    <t>25A-001.13.05.03</t>
  </si>
  <si>
    <t>25A-001.07.05</t>
  </si>
  <si>
    <t>25A-001.13.05.04</t>
  </si>
  <si>
    <t>25A-001.13.10.03</t>
  </si>
  <si>
    <t>25A-001.13.02</t>
  </si>
  <si>
    <t>25A-001.11.01.03</t>
  </si>
  <si>
    <t>25A-001.11.02.02</t>
  </si>
  <si>
    <t>25A-001.08.01</t>
  </si>
  <si>
    <t>25A-001.08.02</t>
  </si>
  <si>
    <t>25A-001.08.03</t>
  </si>
  <si>
    <t>25A-001.01.06.01</t>
  </si>
  <si>
    <t>25A-001.04.06.01</t>
  </si>
  <si>
    <t>25A-001.02.06.01</t>
  </si>
  <si>
    <t>25A-001.13.03.01</t>
  </si>
  <si>
    <t>25A-001.03.06.01</t>
  </si>
  <si>
    <t>25A-001.03.07.03</t>
  </si>
  <si>
    <t>25A-001.02.07.04</t>
  </si>
  <si>
    <t>25A-001.04.07.04</t>
  </si>
  <si>
    <t>25A-001.01.07.03</t>
  </si>
  <si>
    <t>25A-001.06.04.11</t>
  </si>
  <si>
    <t>25A-001.05.04.07</t>
  </si>
  <si>
    <t>25A-001.01.05</t>
  </si>
  <si>
    <t>25A-001.02.05</t>
  </si>
  <si>
    <t>25A-001.03.05</t>
  </si>
  <si>
    <t>25A-001.04.05</t>
  </si>
  <si>
    <t>25A-001.05.02</t>
  </si>
  <si>
    <t>25A-001.06.02</t>
  </si>
  <si>
    <t>25A-001.01.06</t>
  </si>
  <si>
    <t>25A-001.02.06</t>
  </si>
  <si>
    <t>25A-001.03.06</t>
  </si>
  <si>
    <t>25A-001.04.06</t>
  </si>
  <si>
    <t>25A-001.05.03</t>
  </si>
  <si>
    <t>25A-001.06.03</t>
  </si>
  <si>
    <t>25A-001.11.02.03</t>
  </si>
  <si>
    <t>25A-001.11.02</t>
  </si>
  <si>
    <t>25A-001.11.03</t>
  </si>
  <si>
    <t>25A-001.11.04</t>
  </si>
  <si>
    <t>25A-001.11.04.02</t>
  </si>
  <si>
    <t>25A-001.11.03.02</t>
  </si>
  <si>
    <t>25A-001.11.02.04</t>
  </si>
  <si>
    <t>25A-001.11.04.03</t>
  </si>
  <si>
    <t>25A-001.11.04.04</t>
  </si>
  <si>
    <t>25A-001.07.07.02</t>
  </si>
  <si>
    <t>25A-001.07.12.03</t>
  </si>
  <si>
    <t>25A-001.09.02.02</t>
  </si>
  <si>
    <t>25A-001.11.02.05</t>
  </si>
  <si>
    <t>25A-001.07.06.04</t>
  </si>
  <si>
    <t>25A-001.11.04.05</t>
  </si>
  <si>
    <t>25A-001.11.02.06</t>
  </si>
  <si>
    <t>25A-001.11.04.06</t>
  </si>
  <si>
    <t>25A-001.11.02.07</t>
  </si>
  <si>
    <t>25A-001.10.03.02</t>
  </si>
  <si>
    <t>25A-001.02.07.05</t>
  </si>
  <si>
    <t>25A-001.05.04.08</t>
  </si>
  <si>
    <t>25A-001.03.07.04</t>
  </si>
  <si>
    <t>25A-001.04.07.05</t>
  </si>
  <si>
    <t>25A-001.01.07.04</t>
  </si>
  <si>
    <t>25A-001.06.04.12</t>
  </si>
  <si>
    <t>25A-001.03.07.05</t>
  </si>
  <si>
    <t>25A-001.01.07.05</t>
  </si>
  <si>
    <t>25A-001.02.07.06</t>
  </si>
  <si>
    <t>25A-001.04.09.05</t>
  </si>
  <si>
    <t>25A-001.06.01.08</t>
  </si>
  <si>
    <t>25A-001.02.09.05</t>
  </si>
  <si>
    <t>25A-001.03.09.05</t>
  </si>
  <si>
    <t>25A-001.05.01.08</t>
  </si>
  <si>
    <t>25A-001.01.09.05</t>
  </si>
  <si>
    <t>25A-001.12.06.01</t>
  </si>
  <si>
    <t>25A-001.12.05.01</t>
  </si>
  <si>
    <t>25A-001.12.10.01</t>
  </si>
  <si>
    <t>25A-001.12.08.01</t>
  </si>
  <si>
    <t>25A-001.12.03.01</t>
  </si>
  <si>
    <t>25A-001.12.02.02</t>
  </si>
  <si>
    <t>25A-001.12.04.02</t>
  </si>
  <si>
    <t>25A-001.12.01.02</t>
  </si>
  <si>
    <t>25A-001.01.02.02</t>
  </si>
  <si>
    <t>25A-001.04.04.02</t>
  </si>
  <si>
    <t>25A-001.03.01.02</t>
  </si>
  <si>
    <t>25A-001.01.01.02</t>
  </si>
  <si>
    <t>25A-001.03.02.02</t>
  </si>
  <si>
    <t>25A-001.02.04.02</t>
  </si>
  <si>
    <t>25A-001.01.04.02</t>
  </si>
  <si>
    <t>25A-001.02.02.02</t>
  </si>
  <si>
    <t>25A-001.02.01.02</t>
  </si>
  <si>
    <t>25A-001.02.03.02</t>
  </si>
  <si>
    <t>25A-001.03.03.02</t>
  </si>
  <si>
    <t>25A-001.04.01.02</t>
  </si>
  <si>
    <t>25A-001.03.04.02</t>
  </si>
  <si>
    <t>25A-001.01.03.02</t>
  </si>
  <si>
    <t>25A-001.04.02.02</t>
  </si>
  <si>
    <t>25A-001.04.03.02</t>
  </si>
  <si>
    <t>25A-001.06.01.09</t>
  </si>
  <si>
    <t>25A-001.05.01.09</t>
  </si>
  <si>
    <t>25A-001.06.01.10</t>
  </si>
  <si>
    <t>25A-001.05.01.10</t>
  </si>
  <si>
    <t>25A-001.06.01.11</t>
  </si>
  <si>
    <t>25A-001.05.01.11</t>
  </si>
  <si>
    <t>25A-001.05.01.12</t>
  </si>
  <si>
    <t>25A-001.06.01.12</t>
  </si>
  <si>
    <t>25A-001.01.07</t>
  </si>
  <si>
    <t>25A-001.02.07</t>
  </si>
  <si>
    <t>25A-001.03.07</t>
  </si>
  <si>
    <t>25A-001.04.07</t>
  </si>
  <si>
    <t>25A-001.05.04</t>
  </si>
  <si>
    <t>25A-001.06.04</t>
  </si>
  <si>
    <t>25A-001.11.06.02</t>
  </si>
  <si>
    <t>25A-001.11.05.02</t>
  </si>
  <si>
    <t>25A-001.04.01.03</t>
  </si>
  <si>
    <t>25A-001.03.01.03</t>
  </si>
  <si>
    <t>25A-001.06.01.13</t>
  </si>
  <si>
    <t>25A-001.01.01.03</t>
  </si>
  <si>
    <t>25A-001.02.01.03</t>
  </si>
  <si>
    <t>25A-001.05.01.13</t>
  </si>
  <si>
    <t>25A-001.03.02.03</t>
  </si>
  <si>
    <t>25A-001.04.02.03</t>
  </si>
  <si>
    <t>25A-001.01.02.03</t>
  </si>
  <si>
    <t>25A-001.01.04.03</t>
  </si>
  <si>
    <t>25A-001.05.01.14</t>
  </si>
  <si>
    <t>25A-001.06.01.14</t>
  </si>
  <si>
    <t>25A-001.02.02.03</t>
  </si>
  <si>
    <t>25A-001.01.03.03</t>
  </si>
  <si>
    <t>25A-001.02.03.03</t>
  </si>
  <si>
    <t>25A-001.06.01.15</t>
  </si>
  <si>
    <t>25A-001.03.03.03</t>
  </si>
  <si>
    <t>25A-001.04.03.03</t>
  </si>
  <si>
    <t>25A-001.05.01.15</t>
  </si>
  <si>
    <t>25A-001.06.01.16</t>
  </si>
  <si>
    <t>25A-001.03.04.03</t>
  </si>
  <si>
    <t>25A-001.04.04.03</t>
  </si>
  <si>
    <t>25A-001.02.04.03</t>
  </si>
  <si>
    <t>25A-001.05.01.16</t>
  </si>
  <si>
    <t>25A-001.11.05</t>
  </si>
  <si>
    <t>25A-001.01.08.06</t>
  </si>
  <si>
    <t>25A-001.02.08.12</t>
  </si>
  <si>
    <t>25A-001.04.08.12</t>
  </si>
  <si>
    <t>25A-001.03.08.07</t>
  </si>
  <si>
    <t>25A-001.12.10.02</t>
  </si>
  <si>
    <t>25A-001.12.04.03</t>
  </si>
  <si>
    <t>25A-001.12.02.03</t>
  </si>
  <si>
    <t>25A-001.12.03.02</t>
  </si>
  <si>
    <t>25A-001.12.01.03</t>
  </si>
  <si>
    <t>25A-001.12.08.02</t>
  </si>
  <si>
    <t>25A-001.12.06.02</t>
  </si>
  <si>
    <t>25A-001.12.05.02</t>
  </si>
  <si>
    <t>25A-001.09.01.01</t>
  </si>
  <si>
    <t>25A-001.04.07.06</t>
  </si>
  <si>
    <t>25A-001.01.07.06</t>
  </si>
  <si>
    <t>25A-001.02.07.07</t>
  </si>
  <si>
    <t>25A-001.03.07.06</t>
  </si>
  <si>
    <t>25A-001.03.07.07</t>
  </si>
  <si>
    <t>25A-001.04.07.07</t>
  </si>
  <si>
    <t>25A-001.02.07.08</t>
  </si>
  <si>
    <t>25A-001.01.07.07</t>
  </si>
  <si>
    <t>25A-001.03.07.08</t>
  </si>
  <si>
    <t>25A-001.02.07.09</t>
  </si>
  <si>
    <t>25A-001.01.07.08</t>
  </si>
  <si>
    <t>25A-001.04.07.08</t>
  </si>
  <si>
    <t>25A-001.02.07.10</t>
  </si>
  <si>
    <t>25A-001.01.07.09</t>
  </si>
  <si>
    <t>25A-001.03.07.09</t>
  </si>
  <si>
    <t>25A-001.05.04.09</t>
  </si>
  <si>
    <t>25A-001.06.04.13</t>
  </si>
  <si>
    <t>25A-001.13.01.01</t>
  </si>
  <si>
    <t>25A-001.13.03.02</t>
  </si>
  <si>
    <t>25A-001.09.10.03</t>
  </si>
  <si>
    <t>25A-001.09.08.03</t>
  </si>
  <si>
    <t>25A-001.09.09.03</t>
  </si>
  <si>
    <t>25A-001.01.07.10</t>
  </si>
  <si>
    <t>25A-001.03.07.10</t>
  </si>
  <si>
    <t>25A-001.04.07.09</t>
  </si>
  <si>
    <t>25A-001.02.07.11</t>
  </si>
  <si>
    <t>25A-001.06.04.14</t>
  </si>
  <si>
    <t>25A-001.05.04.10</t>
  </si>
  <si>
    <t>25A-001.11.06</t>
  </si>
  <si>
    <t>25A-001.13.05.05</t>
  </si>
  <si>
    <t>25A-001.08.04.01</t>
  </si>
  <si>
    <t>25A-001.08.05.01</t>
  </si>
  <si>
    <t>25A-001.12.01</t>
  </si>
  <si>
    <t>25A-001.12.02</t>
  </si>
  <si>
    <t>25A-001.12.03</t>
  </si>
  <si>
    <t>25A-001.13.11.02</t>
  </si>
  <si>
    <t>25A-001.05.04.11</t>
  </si>
  <si>
    <t>25A-001.06.04.15</t>
  </si>
  <si>
    <t>25A-001.05.04.12</t>
  </si>
  <si>
    <t>25A-001.06.04.16</t>
  </si>
  <si>
    <t>25A-001.05.04.13</t>
  </si>
  <si>
    <t>25A-001.06.04.17</t>
  </si>
  <si>
    <t>25A-001.06.04.18</t>
  </si>
  <si>
    <t>25A-001.05.04.14</t>
  </si>
  <si>
    <t>25A-001.05.04.15</t>
  </si>
  <si>
    <t>25A-001.06.04.19</t>
  </si>
  <si>
    <t>25A-001.06.04.20</t>
  </si>
  <si>
    <t>25A-001.05.04.16</t>
  </si>
  <si>
    <t>25A-001.09.04.01</t>
  </si>
  <si>
    <t>25A-001.11.06.03</t>
  </si>
  <si>
    <t>25A-001.12.08.03</t>
  </si>
  <si>
    <t>25A-001.12.10.03</t>
  </si>
  <si>
    <t>25A-001.12.04.04</t>
  </si>
  <si>
    <t>25A-001.12.05.03</t>
  </si>
  <si>
    <t>25A-001.12.06.03</t>
  </si>
  <si>
    <t>25A-001.12.03.03</t>
  </si>
  <si>
    <t>25A-001.12.01.04</t>
  </si>
  <si>
    <t>25A-001.12.02.04</t>
  </si>
  <si>
    <t>25A-001.13.03.03</t>
  </si>
  <si>
    <t>25A-001.02.05.05</t>
  </si>
  <si>
    <t>25A-001.04.05.05</t>
  </si>
  <si>
    <t>25A-001.03.05.05</t>
  </si>
  <si>
    <t>25A-001.01.05.05</t>
  </si>
  <si>
    <t>25A-001.06.02.05</t>
  </si>
  <si>
    <t>25A-001.05.02.05</t>
  </si>
  <si>
    <t>25A-001.02.06.02</t>
  </si>
  <si>
    <t>25A-001.05.03.01</t>
  </si>
  <si>
    <t>25A-001.06.03.01</t>
  </si>
  <si>
    <t>25A-001.03.06.02</t>
  </si>
  <si>
    <t>25A-001.04.06.02</t>
  </si>
  <si>
    <t>25A-001.01.06.02</t>
  </si>
  <si>
    <t>25A-001.13.07.01</t>
  </si>
  <si>
    <t>25A-001.03.05.06</t>
  </si>
  <si>
    <t>25A-001.04.05.06</t>
  </si>
  <si>
    <t>25A-001.06.02.06</t>
  </si>
  <si>
    <t>25A-001.01.05.06</t>
  </si>
  <si>
    <t>25A-001.02.05.06</t>
  </si>
  <si>
    <t>25A-001.05.02.06</t>
  </si>
  <si>
    <t>25A-001.05.05.02</t>
  </si>
  <si>
    <t>25A-001.06.05.02</t>
  </si>
  <si>
    <t>25A-001.13.05.06</t>
  </si>
  <si>
    <t>25A-001.01.08</t>
  </si>
  <si>
    <t>25A-001.02.08</t>
  </si>
  <si>
    <t>25A-001.03.08</t>
  </si>
  <si>
    <t>25A-001.04.08</t>
  </si>
  <si>
    <t>25A-001.06.07.03</t>
  </si>
  <si>
    <t>25A-001.05.07.03</t>
  </si>
  <si>
    <t>25A-001.04.07.10</t>
  </si>
  <si>
    <t>25A-001.02.07.12</t>
  </si>
  <si>
    <t>25A-001.03.07.11</t>
  </si>
  <si>
    <t>25A-001.01.07.11</t>
  </si>
  <si>
    <t>25A-001.01.10.01</t>
  </si>
  <si>
    <t>25A-001.02.10.01</t>
  </si>
  <si>
    <t>25A-001.02.08.13</t>
  </si>
  <si>
    <t>25A-001.02.10.02</t>
  </si>
  <si>
    <t>25A-001.04.10.01</t>
  </si>
  <si>
    <t>25A-001.04.10.02</t>
  </si>
  <si>
    <t>25A-001.04.10.03</t>
  </si>
  <si>
    <t>25A-001.02.10.03</t>
  </si>
  <si>
    <t>25A-001.01.10.02</t>
  </si>
  <si>
    <t>25A-001.03.10.01</t>
  </si>
  <si>
    <t>25A-001.03.10.02</t>
  </si>
  <si>
    <t>25A-001.05.01.17</t>
  </si>
  <si>
    <t>25A-001.01.09.06</t>
  </si>
  <si>
    <t>25A-001.06.01.17</t>
  </si>
  <si>
    <t>25A-001.03.09.06</t>
  </si>
  <si>
    <t>25A-001.02.09.06</t>
  </si>
  <si>
    <t>25A-001.04.09.06</t>
  </si>
  <si>
    <t>25A-001.01.09.07</t>
  </si>
  <si>
    <t>25A-001.06.01.18</t>
  </si>
  <si>
    <t>25A-001.05.01.18</t>
  </si>
  <si>
    <t>25A-001.03.09.07</t>
  </si>
  <si>
    <t>25A-001.04.09.07</t>
  </si>
  <si>
    <t>25A-001.02.09.07</t>
  </si>
  <si>
    <t>25A-001.03.09.08</t>
  </si>
  <si>
    <t>25A-001.04.09.08</t>
  </si>
  <si>
    <t>25A-001.06.01.19</t>
  </si>
  <si>
    <t>25A-001.05.01.19</t>
  </si>
  <si>
    <t>25A-001.01.09.08</t>
  </si>
  <si>
    <t>25A-001.02.09.08</t>
  </si>
  <si>
    <t>25A-001.01.09.09</t>
  </si>
  <si>
    <t>25A-001.04.09.09</t>
  </si>
  <si>
    <t>25A-001.05.01.20</t>
  </si>
  <si>
    <t>25A-001.03.09.09</t>
  </si>
  <si>
    <t>25A-001.02.09.09</t>
  </si>
  <si>
    <t>25A-001.06.01.20</t>
  </si>
  <si>
    <t>25A-001.05.04.17</t>
  </si>
  <si>
    <t>25A-001.06.04.21</t>
  </si>
  <si>
    <t>25A-001.10.04.03</t>
  </si>
  <si>
    <t>25A-001.10.02.05</t>
  </si>
  <si>
    <t>25A-001.10.01.04</t>
  </si>
  <si>
    <t>25A-001.10.01.05</t>
  </si>
  <si>
    <t>25A-001.10.02.06</t>
  </si>
  <si>
    <t>25A-001.10.03.03</t>
  </si>
  <si>
    <t>25A-001.10.02.07</t>
  </si>
  <si>
    <t>25A-001.10.01.06</t>
  </si>
  <si>
    <t>25A-001.03.08.08</t>
  </si>
  <si>
    <t>25A-001.04.08.13</t>
  </si>
  <si>
    <t>25A-001.01.08.07</t>
  </si>
  <si>
    <t>25A-001.02.08.14</t>
  </si>
  <si>
    <t>25A-001.02.08.15</t>
  </si>
  <si>
    <t>25A-001.04.08.14</t>
  </si>
  <si>
    <t>25A-001.11.06.04</t>
  </si>
  <si>
    <t>25A-001.08.05.02</t>
  </si>
  <si>
    <t>25A-001.08.04.02</t>
  </si>
  <si>
    <t>25A-001.08.04.03</t>
  </si>
  <si>
    <t>25A-001.08.05.03</t>
  </si>
  <si>
    <t>25A-001.11.24.07</t>
  </si>
  <si>
    <t>25A-001.11.24.08</t>
  </si>
  <si>
    <t>25A-001.11.24.09</t>
  </si>
  <si>
    <t>25A-001.05.04.18</t>
  </si>
  <si>
    <t>25A-001.06.04.22</t>
  </si>
  <si>
    <t>25A-001.11.04.07</t>
  </si>
  <si>
    <t>25A-001.11.02.08</t>
  </si>
  <si>
    <t>25A-001.05.06.01</t>
  </si>
  <si>
    <t>25A-001.05.06.02</t>
  </si>
  <si>
    <t>25A-001.05.06.03</t>
  </si>
  <si>
    <t>25A-001.05.06.04</t>
  </si>
  <si>
    <t>25A-001.05.01.21</t>
  </si>
  <si>
    <t>25A-001.06.01.21</t>
  </si>
  <si>
    <t>25A-001.05.01.22</t>
  </si>
  <si>
    <t>25A-001.06.01.22</t>
  </si>
  <si>
    <t>25A-001.05.01.23</t>
  </si>
  <si>
    <t>25A-001.06.01.23</t>
  </si>
  <si>
    <t>25A-001.06.01.24</t>
  </si>
  <si>
    <t>25A-001.05.01.24</t>
  </si>
  <si>
    <t>25A-001.03.11.01</t>
  </si>
  <si>
    <t>25A-001.03.01.04</t>
  </si>
  <si>
    <t>25A-001.03.03.04</t>
  </si>
  <si>
    <t>25A-001.03.11.02</t>
  </si>
  <si>
    <t>25A-001.03.11.03</t>
  </si>
  <si>
    <t>25A-001.04.11.01</t>
  </si>
  <si>
    <t>25A-001.02.11.01</t>
  </si>
  <si>
    <t>25A-001.01.11.01</t>
  </si>
  <si>
    <t>25A-001.06.06.01</t>
  </si>
  <si>
    <t>25A-001.01.11.02</t>
  </si>
  <si>
    <t>25A-001.01.11.03</t>
  </si>
  <si>
    <t>25A-001.03.02.04</t>
  </si>
  <si>
    <t>25A-001.06.06.02</t>
  </si>
  <si>
    <t>25A-001.02.04.04</t>
  </si>
  <si>
    <t>25A-001.01.11.04</t>
  </si>
  <si>
    <t>25A-001.06.06.03</t>
  </si>
  <si>
    <t>25A-001.03.04.04</t>
  </si>
  <si>
    <t>25A-001.06.06.04</t>
  </si>
  <si>
    <t>25A-001.01.03.04</t>
  </si>
  <si>
    <t>25A-001.02.11.02</t>
  </si>
  <si>
    <t>25A-001.02.11.03</t>
  </si>
  <si>
    <t>25A-001.01.01.04</t>
  </si>
  <si>
    <t>25A-001.04.04.04</t>
  </si>
  <si>
    <t>25A-001.04.03.04</t>
  </si>
  <si>
    <t>25A-001.04.02.04</t>
  </si>
  <si>
    <t>25A-001.04.01.04</t>
  </si>
  <si>
    <t>25A-001.01.02.04</t>
  </si>
  <si>
    <t>25A-001.02.02.04</t>
  </si>
  <si>
    <t>25A-001.04.11.02</t>
  </si>
  <si>
    <t>25A-001.01.04.04</t>
  </si>
  <si>
    <t>25A-001.04.11.03</t>
  </si>
  <si>
    <t>25A-001.02.03.04</t>
  </si>
  <si>
    <t>25A-001.03.11.04</t>
  </si>
  <si>
    <t>25A-001.02.11.04</t>
  </si>
  <si>
    <t>25A-001.02.01.04</t>
  </si>
  <si>
    <t>25A-001.04.11.04</t>
  </si>
  <si>
    <t>25A-001.02.09.10</t>
  </si>
  <si>
    <t>25A-001.05.01.25</t>
  </si>
  <si>
    <t>25A-001.01.09.10</t>
  </si>
  <si>
    <t>25A-001.04.09.10</t>
  </si>
  <si>
    <t>25A-001.06.01.25</t>
  </si>
  <si>
    <t>25A-001.03.09.10</t>
  </si>
  <si>
    <t>25A-001.04.07.11</t>
  </si>
  <si>
    <t>25A-001.01.07.12</t>
  </si>
  <si>
    <t>25A-001.02.07.13</t>
  </si>
  <si>
    <t>25A-001.03.07.12</t>
  </si>
  <si>
    <t>25A-001.06.04.23</t>
  </si>
  <si>
    <t>25A-001.05.04.19</t>
  </si>
  <si>
    <t>25A-001.04.08.15</t>
  </si>
  <si>
    <t>25A-001.02.08.16</t>
  </si>
  <si>
    <t>25A-001.01.08.08</t>
  </si>
  <si>
    <t>25A-001.03.08.09</t>
  </si>
  <si>
    <t>25A-001.04.08.16</t>
  </si>
  <si>
    <t>25A-001.02.08.17</t>
  </si>
  <si>
    <t>25A-001.02.06.03</t>
  </si>
  <si>
    <t>25A-001.03.06.03</t>
  </si>
  <si>
    <t>25A-001.04.06.03</t>
  </si>
  <si>
    <t>25A-001.06.03.02</t>
  </si>
  <si>
    <t>25A-001.01.06.03</t>
  </si>
  <si>
    <t>25A-001.05.03.02</t>
  </si>
  <si>
    <t>25A-001.13.03</t>
  </si>
  <si>
    <t>25A-001.11.01.04</t>
  </si>
  <si>
    <t>25A-001.01</t>
  </si>
  <si>
    <t>25A-001.02</t>
  </si>
  <si>
    <t>25A-001.03</t>
  </si>
  <si>
    <t>25A-001.04</t>
  </si>
  <si>
    <t>25A-001.05</t>
  </si>
  <si>
    <t>25A-001.06</t>
  </si>
  <si>
    <t>25A-001.07</t>
  </si>
  <si>
    <t>25A-001.08</t>
  </si>
  <si>
    <t>25A-001.09</t>
  </si>
  <si>
    <t>25A-001.09.07.03</t>
  </si>
  <si>
    <t>25A-001.02.08.18</t>
  </si>
  <si>
    <t>25A-001.03.08.10</t>
  </si>
  <si>
    <t>25A-001.01.08.09</t>
  </si>
  <si>
    <t>25A-001.04.08.17</t>
  </si>
  <si>
    <t>25A-001.04.07.12</t>
  </si>
  <si>
    <t>25A-001.02.07.14</t>
  </si>
  <si>
    <t>25A-001.03.07.13</t>
  </si>
  <si>
    <t>25A-001.01.07.13</t>
  </si>
  <si>
    <t>25A-001.01.06.04</t>
  </si>
  <si>
    <t>25A-001.04.06.04</t>
  </si>
  <si>
    <t>25A-001.06.03.03</t>
  </si>
  <si>
    <t>25A-001.03.06.04</t>
  </si>
  <si>
    <t>25A-001.05.03.03</t>
  </si>
  <si>
    <t>25A-001.02.06.04</t>
  </si>
  <si>
    <t>25A-001.13.10.04</t>
  </si>
  <si>
    <t>25A-001.13.07.02</t>
  </si>
  <si>
    <t>25A-001.13.07.03</t>
  </si>
  <si>
    <t>25A-001.13.10.05</t>
  </si>
  <si>
    <t>25A-001.13.03.04</t>
  </si>
  <si>
    <t>25A-001.10.01</t>
  </si>
  <si>
    <t>25A-001.10.02</t>
  </si>
  <si>
    <t>25A-001.10.03</t>
  </si>
  <si>
    <t>25A-001.10.04</t>
  </si>
  <si>
    <t>25A-001.10.05</t>
  </si>
  <si>
    <t>25A-001.10.01.07</t>
  </si>
  <si>
    <t>25A-001.10.01.09</t>
  </si>
  <si>
    <t>25A-001.10.04.04</t>
  </si>
  <si>
    <t>25A-001.10.03.04</t>
  </si>
  <si>
    <t>25A-001.10.02.08</t>
  </si>
  <si>
    <t>25A-001.10.01.10</t>
  </si>
  <si>
    <t>25A-001.09.06.12</t>
  </si>
  <si>
    <t>25A-001.09.04.02</t>
  </si>
  <si>
    <t>25A-001.09.05.04</t>
  </si>
  <si>
    <t>25A-001.09.06.13</t>
  </si>
  <si>
    <t>25A-001.09.06.14</t>
  </si>
  <si>
    <t>25A-001.09.06.15</t>
  </si>
  <si>
    <t>25A-001.09.06.16</t>
  </si>
  <si>
    <t>25A-001.09.01</t>
  </si>
  <si>
    <t>25A-001.09.02</t>
  </si>
  <si>
    <t>25A-001.09.03</t>
  </si>
  <si>
    <t>25A-001.09.02.03</t>
  </si>
  <si>
    <t>25A-001.09.02.04</t>
  </si>
  <si>
    <t>25A-001.09.02.05</t>
  </si>
  <si>
    <t>25A-001.09.02.06</t>
  </si>
  <si>
    <t>25A-001.09.02.07</t>
  </si>
  <si>
    <t>25A-001.09.02.08</t>
  </si>
  <si>
    <t>25A-001.09.02.09</t>
  </si>
  <si>
    <t>25A-001.09.02.10</t>
  </si>
  <si>
    <t>25A-001.09.02.11</t>
  </si>
  <si>
    <t>25A-001.09.02.12</t>
  </si>
  <si>
    <t>25A-001.09.02.13</t>
  </si>
  <si>
    <t>25A-001.06.04.24</t>
  </si>
  <si>
    <t>25A-001.05.04.20</t>
  </si>
  <si>
    <t>25A-001.01.09</t>
  </si>
  <si>
    <t>25A-001.02.09</t>
  </si>
  <si>
    <t>25A-001.03.09</t>
  </si>
  <si>
    <t>25A-001.04.09</t>
  </si>
  <si>
    <t>25A-001.06.01.26</t>
  </si>
  <si>
    <t>25A-001.05.04.21</t>
  </si>
  <si>
    <t>25A-001.06.04.25</t>
  </si>
  <si>
    <t>25A-001.05.04.22</t>
  </si>
  <si>
    <t>25A-001.06.04.26</t>
  </si>
  <si>
    <t>25A-001.06.03.04</t>
  </si>
  <si>
    <t>25A-001.02.06.05</t>
  </si>
  <si>
    <t>25A-001.01.06.05</t>
  </si>
  <si>
    <t>25A-001.05.03.04</t>
  </si>
  <si>
    <t>25A-001.04.06.05</t>
  </si>
  <si>
    <t>25A-001.03.06.05</t>
  </si>
  <si>
    <t>25A-001.11.07</t>
  </si>
  <si>
    <t>25A-001.13.10.06</t>
  </si>
  <si>
    <t>25A-001.11.07.02</t>
  </si>
  <si>
    <t>25A-001.10.04.05</t>
  </si>
  <si>
    <t>25A-001.10.03.05</t>
  </si>
  <si>
    <t>25A-001.10.01.11</t>
  </si>
  <si>
    <t>25A-001.10.02.09</t>
  </si>
  <si>
    <t>25A-001.06.07.04</t>
  </si>
  <si>
    <t>25A-001.05.07.04</t>
  </si>
  <si>
    <t>25A-001.02.08.19</t>
  </si>
  <si>
    <t>25A-001.01.08.10</t>
  </si>
  <si>
    <t>25A-001.04.08.18</t>
  </si>
  <si>
    <t>25A-001.04.08.19</t>
  </si>
  <si>
    <t>25A-001.03.08.11</t>
  </si>
  <si>
    <t>25A-001.02.08.20</t>
  </si>
  <si>
    <t>25A-001.04.09.11</t>
  </si>
  <si>
    <t>25A-001.06.01.27</t>
  </si>
  <si>
    <t>25A-001.02.09.11</t>
  </si>
  <si>
    <t>25A-001.03.09.11</t>
  </si>
  <si>
    <t>25A-001.01.09.11</t>
  </si>
  <si>
    <t>25A-001.05.01.26</t>
  </si>
  <si>
    <t>25A-001.01.10.03</t>
  </si>
  <si>
    <t>25A-001.02.08.21</t>
  </si>
  <si>
    <t>25A-001.02.10.04</t>
  </si>
  <si>
    <t>25A-001.03.10.03</t>
  </si>
  <si>
    <t>25A-001.04.10.04</t>
  </si>
  <si>
    <t>25A-001.09.05.05</t>
  </si>
  <si>
    <t>25A-001.07.08.03</t>
  </si>
  <si>
    <t>25A-001.11.09.01</t>
  </si>
  <si>
    <t>25A-001.07.17.01</t>
  </si>
  <si>
    <t>25A-001.07.06.05</t>
  </si>
  <si>
    <t>25A-001.12.04.05</t>
  </si>
  <si>
    <t>25A-001.07.06.06</t>
  </si>
  <si>
    <t>25A-001.12.04.06</t>
  </si>
  <si>
    <t>25A-001.07.07.03</t>
  </si>
  <si>
    <t>25A-001.12.01.05</t>
  </si>
  <si>
    <t>25A-001.12.02.05</t>
  </si>
  <si>
    <t>25A-001.12.03.04</t>
  </si>
  <si>
    <t>25A-001.12.05.04</t>
  </si>
  <si>
    <t>25A-001.11.06.05</t>
  </si>
  <si>
    <t>25A-001.11.09.02</t>
  </si>
  <si>
    <t>25A-001.11.09.03</t>
  </si>
  <si>
    <t>25A-001.06.05.03</t>
  </si>
  <si>
    <t>25A-001.05.05.03</t>
  </si>
  <si>
    <t>25A-001.06.01.28</t>
  </si>
  <si>
    <t>25A-001.02.09.12</t>
  </si>
  <si>
    <t>25A-001.01.09.12</t>
  </si>
  <si>
    <t>25A-001.04.09.12</t>
  </si>
  <si>
    <t>25A-001.03.09.12</t>
  </si>
  <si>
    <t>25A-001.05.01.27</t>
  </si>
  <si>
    <t>25A-001.04.09.13</t>
  </si>
  <si>
    <t>25A-001.03.09.13</t>
  </si>
  <si>
    <t>25A-001.05.01.28</t>
  </si>
  <si>
    <t>25A-001.01.09.13</t>
  </si>
  <si>
    <t>25A-001.02.09.13</t>
  </si>
  <si>
    <t>25A-001.04.09.14</t>
  </si>
  <si>
    <t>25A-001.02.09.14</t>
  </si>
  <si>
    <t>25A-001.01.09.14</t>
  </si>
  <si>
    <t>25A-001.05.01.29</t>
  </si>
  <si>
    <t>25A-001.03.09.14</t>
  </si>
  <si>
    <t>25A-001.05.01.30</t>
  </si>
  <si>
    <t>25A-001.03.09.15</t>
  </si>
  <si>
    <t>25A-001.02.09.15</t>
  </si>
  <si>
    <t>25A-001.01.09.15</t>
  </si>
  <si>
    <t>25A-001.04.09.15</t>
  </si>
  <si>
    <t>25A-001.04.05.07</t>
  </si>
  <si>
    <t>25A-001.03.05.07</t>
  </si>
  <si>
    <t>25A-001.05.02.07</t>
  </si>
  <si>
    <t>25A-001.06.02.07</t>
  </si>
  <si>
    <t>25A-001.02.05.07</t>
  </si>
  <si>
    <t>25A-001.01.05.07</t>
  </si>
  <si>
    <t>25A-001.05.05.04</t>
  </si>
  <si>
    <t>25A-001.06.05.04</t>
  </si>
  <si>
    <t>25A-001.11.09</t>
  </si>
  <si>
    <t>25A-001.02.07.15</t>
  </si>
  <si>
    <t>25A-001.01.07.14</t>
  </si>
  <si>
    <t>25A-001.11.10.02</t>
  </si>
  <si>
    <t>25A-001.11.10.03</t>
  </si>
  <si>
    <t>25A-001.11.10.04</t>
  </si>
  <si>
    <t>25A-001.11.10.05</t>
  </si>
  <si>
    <t>25A-001.04.07.13</t>
  </si>
  <si>
    <t>25A-001.03.07.14</t>
  </si>
  <si>
    <t>25A-001.06.05.05</t>
  </si>
  <si>
    <t>25A-001.05.05.05</t>
  </si>
  <si>
    <t>25A-001.11.10.06</t>
  </si>
  <si>
    <t>25A-001.11.10.07</t>
  </si>
  <si>
    <t>25A-001.11.10.08</t>
  </si>
  <si>
    <t>25A-001.11.10.09</t>
  </si>
  <si>
    <t>25A-001.01.10</t>
  </si>
  <si>
    <t>25A-001.02.10</t>
  </si>
  <si>
    <t>25A-001.03.10</t>
  </si>
  <si>
    <t>25A-001.04.10</t>
  </si>
  <si>
    <t>25A-001.02.10.05</t>
  </si>
  <si>
    <t>25A-001.01.10.04</t>
  </si>
  <si>
    <t>25A-001.03.10.04</t>
  </si>
  <si>
    <t>25A-001.04.10.05</t>
  </si>
  <si>
    <t>25A-001.03.10.05</t>
  </si>
  <si>
    <t>25A-001.02.10.06</t>
  </si>
  <si>
    <t>25A-001.04.10.06</t>
  </si>
  <si>
    <t>25A-001.01.10.05</t>
  </si>
  <si>
    <t>25A-001.02.08.22</t>
  </si>
  <si>
    <t>25A-001.02.10.07</t>
  </si>
  <si>
    <t>25A-001.04.10.07</t>
  </si>
  <si>
    <t>25A-001.05.05</t>
  </si>
  <si>
    <t>25A-001.06.05</t>
  </si>
  <si>
    <t>25A-001.13.03.05</t>
  </si>
  <si>
    <t>25A-001.10.05.02</t>
  </si>
  <si>
    <t>25A-001.01.08.11</t>
  </si>
  <si>
    <t>25A-001.02.08.23</t>
  </si>
  <si>
    <t>25A-001.04.08.20</t>
  </si>
  <si>
    <t>25A-001.03.08.12</t>
  </si>
  <si>
    <t>25A-001.02.01.05</t>
  </si>
  <si>
    <t>25A-001.02.02.05</t>
  </si>
  <si>
    <t>25A-001.01.03.05</t>
  </si>
  <si>
    <t>25A-001.04.03.05</t>
  </si>
  <si>
    <t>25A-001.03.03.05</t>
  </si>
  <si>
    <t>25A-001.04.01.05</t>
  </si>
  <si>
    <t>25A-001.01.01.05</t>
  </si>
  <si>
    <t>25A-001.02.04.05</t>
  </si>
  <si>
    <t>25A-001.04.04.05</t>
  </si>
  <si>
    <t>25A-001.03.01.05</t>
  </si>
  <si>
    <t>25A-001.01.04.05</t>
  </si>
  <si>
    <t>25A-001.02.03.05</t>
  </si>
  <si>
    <t>25A-001.03.04.05</t>
  </si>
  <si>
    <t>25A-001.03.02.05</t>
  </si>
  <si>
    <t>25A-001.01.02.05</t>
  </si>
  <si>
    <t>25A-001.04.02.05</t>
  </si>
  <si>
    <t>25A-001.10.01.12</t>
  </si>
  <si>
    <t>25A-001.10.02.10</t>
  </si>
  <si>
    <t>25A-001.10.04.06</t>
  </si>
  <si>
    <t>25A-001.05.04.23</t>
  </si>
  <si>
    <t>25A-001.06.04.27</t>
  </si>
  <si>
    <t>25A-001.09.02.14</t>
  </si>
  <si>
    <t>25A-001.09.05.06</t>
  </si>
  <si>
    <t>25A-001.09.04.03</t>
  </si>
  <si>
    <t>25A-001.09.10.04</t>
  </si>
  <si>
    <t>25A-001.09.09.04</t>
  </si>
  <si>
    <t>25A-001.09.08.04</t>
  </si>
  <si>
    <t>25A-001.09.04</t>
  </si>
  <si>
    <t>25A-001.09.05</t>
  </si>
  <si>
    <t>25A-001.09.06</t>
  </si>
  <si>
    <t>25A-001.13.03.06</t>
  </si>
  <si>
    <t>25A-001.03.08.13</t>
  </si>
  <si>
    <t>25A-001.02.08.24</t>
  </si>
  <si>
    <t>25A-001.04.08.21</t>
  </si>
  <si>
    <t>25A-001.01.08.12</t>
  </si>
  <si>
    <t>25A-001.04.08.22</t>
  </si>
  <si>
    <t>25A-001.01.08.13</t>
  </si>
  <si>
    <t>25A-001.02.08.25</t>
  </si>
  <si>
    <t>25A-001.04.08.23</t>
  </si>
  <si>
    <t>25A-001.03.08.14</t>
  </si>
  <si>
    <t>25A-001.02.08.26</t>
  </si>
  <si>
    <t>25A-001.01.07.15</t>
  </si>
  <si>
    <t>25A-001.03.07.15</t>
  </si>
  <si>
    <t>25A-001.05.04.24</t>
  </si>
  <si>
    <t>25A-001.04.07.14</t>
  </si>
  <si>
    <t>25A-001.06.04.28</t>
  </si>
  <si>
    <t>25A-001.02.07.16</t>
  </si>
  <si>
    <t>25A-001.02.07.17</t>
  </si>
  <si>
    <t>25A-001.05.04.25</t>
  </si>
  <si>
    <t>25A-001.01.07.16</t>
  </si>
  <si>
    <t>25A-001.06.04.29</t>
  </si>
  <si>
    <t>25A-001.04.07.15</t>
  </si>
  <si>
    <t>25A-001.03.07.16</t>
  </si>
  <si>
    <t>25A-001.01.08.14</t>
  </si>
  <si>
    <t>25A-001.02.08.27</t>
  </si>
  <si>
    <t>25A-001.03.08.15</t>
  </si>
  <si>
    <t>25A-001.04.08.24</t>
  </si>
  <si>
    <t>25A-001.10.01.13</t>
  </si>
  <si>
    <t>25A-001.13.03.07</t>
  </si>
  <si>
    <t>25A-001.09.06.17</t>
  </si>
  <si>
    <t>25A-001.09.06.18</t>
  </si>
  <si>
    <t>25A-001.09.06.19</t>
  </si>
  <si>
    <t>25A-001.09.06.20</t>
  </si>
  <si>
    <t>25A-001.09.06.21</t>
  </si>
  <si>
    <t>25A-001.09.06.22</t>
  </si>
  <si>
    <t>25A-001.09.06.23</t>
  </si>
  <si>
    <t>25A-001.09.06.24</t>
  </si>
  <si>
    <t>25A-001.13.03.08</t>
  </si>
  <si>
    <t>25A-001.11.11.01</t>
  </si>
  <si>
    <t>25A-001.07.09.03</t>
  </si>
  <si>
    <t>25A-001.07.10.03</t>
  </si>
  <si>
    <t>25A-001.07.13.04</t>
  </si>
  <si>
    <t>25A-001.07.14.04</t>
  </si>
  <si>
    <t>25A-001.13.05</t>
  </si>
  <si>
    <t>25A-001.05.04.26</t>
  </si>
  <si>
    <t>25A-001.06.04.30</t>
  </si>
  <si>
    <t>25A-001.04.07.16</t>
  </si>
  <si>
    <t>25A-001.12.06.04</t>
  </si>
  <si>
    <t>25A-001.12.02.06</t>
  </si>
  <si>
    <t>25A-001.12.10.04</t>
  </si>
  <si>
    <t>25A-001.12.04.07</t>
  </si>
  <si>
    <t>25A-001.03.07.17</t>
  </si>
  <si>
    <t>25A-001.12.08.04</t>
  </si>
  <si>
    <t>25A-001.12.05.05</t>
  </si>
  <si>
    <t>25A-001.12.03.05</t>
  </si>
  <si>
    <t>25A-001.02.07.18</t>
  </si>
  <si>
    <t>25A-001.01.07.17</t>
  </si>
  <si>
    <t>25A-001.12.01.06</t>
  </si>
  <si>
    <t>25A-001.04.10.08</t>
  </si>
  <si>
    <t>25A-001.11.13.03</t>
  </si>
  <si>
    <t>25A-001.03.06.06</t>
  </si>
  <si>
    <t>25A-001.01.06.06</t>
  </si>
  <si>
    <t>25A-001.05.03.05</t>
  </si>
  <si>
    <t>25A-001.04.06.06</t>
  </si>
  <si>
    <t>25A-001.13.03.09</t>
  </si>
  <si>
    <t>25A-001.06.03.05</t>
  </si>
  <si>
    <t>25A-001.02.06.06</t>
  </si>
  <si>
    <t>25A-001.11.01.05</t>
  </si>
  <si>
    <t>25A-001.12.05.06</t>
  </si>
  <si>
    <t>25A-001.12.04.09</t>
  </si>
  <si>
    <t>25A-001.12.02.07</t>
  </si>
  <si>
    <t>25A-001.12.01.07</t>
  </si>
  <si>
    <t>25A-001.12.03.06</t>
  </si>
  <si>
    <t>25A-001.12.08.05</t>
  </si>
  <si>
    <t>25A-001.12.10.05</t>
  </si>
  <si>
    <t>25A-001.12.06.05</t>
  </si>
  <si>
    <t>25A-001.12.05.07</t>
  </si>
  <si>
    <t>25A-001.12.03.07</t>
  </si>
  <si>
    <t>25A-001.12.02.08</t>
  </si>
  <si>
    <t>25A-001.12.04.10</t>
  </si>
  <si>
    <t>25A-001.12.01.08</t>
  </si>
  <si>
    <t>25A-001.06.04.31</t>
  </si>
  <si>
    <t>25A-001.05.04.27</t>
  </si>
  <si>
    <t>25A-001.12.10.06</t>
  </si>
  <si>
    <t>25A-001.12.08.06</t>
  </si>
  <si>
    <t>25A-001.12.01.09</t>
  </si>
  <si>
    <t>25A-001.12.02.09</t>
  </si>
  <si>
    <t>25A-001.12.03.08</t>
  </si>
  <si>
    <t>25A-001.12.05.08</t>
  </si>
  <si>
    <t>25A-001.12.04.11</t>
  </si>
  <si>
    <t>25A-001.12.06.06</t>
  </si>
  <si>
    <t>25A-001.04.10.09</t>
  </si>
  <si>
    <t>25A-001.06.01.29</t>
  </si>
  <si>
    <t>25A-001.05.01.31</t>
  </si>
  <si>
    <t>25A-001.02.09.16</t>
  </si>
  <si>
    <t>25A-001.04.09.16</t>
  </si>
  <si>
    <t>25A-001.03.09.16</t>
  </si>
  <si>
    <t>25A-001.01.09.16</t>
  </si>
  <si>
    <t>25A-001.01.01.06</t>
  </si>
  <si>
    <t>25A-001.01.03.06</t>
  </si>
  <si>
    <t>25A-001.03.03.06</t>
  </si>
  <si>
    <t>25A-001.02.04.06</t>
  </si>
  <si>
    <t>25A-001.02.01.06</t>
  </si>
  <si>
    <t>25A-001.01.04.06</t>
  </si>
  <si>
    <t>25A-001.03.04.06</t>
  </si>
  <si>
    <t>25A-001.03.02.06</t>
  </si>
  <si>
    <t>25A-001.04.04.06</t>
  </si>
  <si>
    <t>25A-001.03.01.06</t>
  </si>
  <si>
    <t>25A-001.04.03.06</t>
  </si>
  <si>
    <t>25A-001.01.02.06</t>
  </si>
  <si>
    <t>25A-001.02.02.06</t>
  </si>
  <si>
    <t>25A-001.04.01.06</t>
  </si>
  <si>
    <t>25A-001.02.03.06</t>
  </si>
  <si>
    <t>25A-001.04.02.06</t>
  </si>
  <si>
    <t>25A-001.05.04.28</t>
  </si>
  <si>
    <t>25A-001.06.04.32</t>
  </si>
  <si>
    <t>25A-001.12.08.07</t>
  </si>
  <si>
    <t>25A-001.12.02.10</t>
  </si>
  <si>
    <t>25A-001.12.03.09</t>
  </si>
  <si>
    <t>25A-001.12.05.09</t>
  </si>
  <si>
    <t>25A-001.12.01.10</t>
  </si>
  <si>
    <t>25A-001.12.04.12</t>
  </si>
  <si>
    <t>25A-001.12.10.07</t>
  </si>
  <si>
    <t>25A-001.12.06.07</t>
  </si>
  <si>
    <t>25A-001.03.07.18</t>
  </si>
  <si>
    <t>25A-001.05.04.29</t>
  </si>
  <si>
    <t>25A-001.04.07.17</t>
  </si>
  <si>
    <t>25A-001.02.07.19</t>
  </si>
  <si>
    <t>25A-001.06.04.33</t>
  </si>
  <si>
    <t>25A-001.01.07.18</t>
  </si>
  <si>
    <t>25A-001.12.06.08</t>
  </si>
  <si>
    <t>25A-001.12.05.10</t>
  </si>
  <si>
    <t>25A-001.12.03.10</t>
  </si>
  <si>
    <t>25A-001.12.04.13</t>
  </si>
  <si>
    <t>25A-001.12.01.11</t>
  </si>
  <si>
    <t>25A-001.12.02.11</t>
  </si>
  <si>
    <t>25A-001.12.10.08</t>
  </si>
  <si>
    <t>25A-001.12.08.08</t>
  </si>
  <si>
    <t>25A-001.04.10.10</t>
  </si>
  <si>
    <t>25A-001.04.10.11</t>
  </si>
  <si>
    <t>25A-001.03.10.06</t>
  </si>
  <si>
    <t>25A-001.02.10.08</t>
  </si>
  <si>
    <t>25A-001.02.08.28</t>
  </si>
  <si>
    <t>25A-001.02.10.09</t>
  </si>
  <si>
    <t>25A-001.01.10.06</t>
  </si>
  <si>
    <t>25A-001.04.10.12</t>
  </si>
  <si>
    <t>25A-001.01.10.07</t>
  </si>
  <si>
    <t>25A-001.03.10.07</t>
  </si>
  <si>
    <t>25A-001.02.10.10</t>
  </si>
  <si>
    <t>25A-001.04.10.13</t>
  </si>
  <si>
    <t>25A-001.06.04.34</t>
  </si>
  <si>
    <t>25A-001.05.04.30</t>
  </si>
  <si>
    <t>25A-001.04.07.18</t>
  </si>
  <si>
    <t>25A-001.01.07.19</t>
  </si>
  <si>
    <t>25A-001.02.07.20</t>
  </si>
  <si>
    <t>25A-001.03.07.19</t>
  </si>
  <si>
    <t>25A-001.05.04.31</t>
  </si>
  <si>
    <t>25A-001.06.04.35</t>
  </si>
  <si>
    <t>25A-001.04.09.17</t>
  </si>
  <si>
    <t>25A-001.02.09.17</t>
  </si>
  <si>
    <t>25A-001.05.01.32</t>
  </si>
  <si>
    <t>25A-001.03.09.17</t>
  </si>
  <si>
    <t>25A-001.06.01.30</t>
  </si>
  <si>
    <t>25A-001.01.09.17</t>
  </si>
  <si>
    <t>25A-001.05.01.33</t>
  </si>
  <si>
    <t>25A-001.06.01.31</t>
  </si>
  <si>
    <t>25A-001.05.01.34</t>
  </si>
  <si>
    <t>25A-001.06.01.32</t>
  </si>
  <si>
    <t>25A-001.05.01.35</t>
  </si>
  <si>
    <t>25A-001.06.01.33</t>
  </si>
  <si>
    <t>25A-001.06.01.34</t>
  </si>
  <si>
    <t>25A-001.05.01.36</t>
  </si>
  <si>
    <t>25A-001.05.04.32</t>
  </si>
  <si>
    <t>25A-001.01.07.20</t>
  </si>
  <si>
    <t>25A-001.06.04.36</t>
  </si>
  <si>
    <t>25A-001.02.07.21</t>
  </si>
  <si>
    <t>25A-001.03.07.20</t>
  </si>
  <si>
    <t>25A-001.04.07.19</t>
  </si>
  <si>
    <t>25A-001.06.04.37</t>
  </si>
  <si>
    <t>25A-001.05.04.33</t>
  </si>
  <si>
    <t>25A-001.04.09.18</t>
  </si>
  <si>
    <t>25A-001.01.09.18</t>
  </si>
  <si>
    <t>25A-001.06.01.35</t>
  </si>
  <si>
    <t>25A-001.03.09.18</t>
  </si>
  <si>
    <t>25A-001.02.09.18</t>
  </si>
  <si>
    <t>25A-001.05.01.37</t>
  </si>
  <si>
    <t>25A-001.04.10.14</t>
  </si>
  <si>
    <t>25A-001.07.08.04</t>
  </si>
  <si>
    <t>25A-001.04.08.25</t>
  </si>
  <si>
    <t>25A-001.02.08.29</t>
  </si>
  <si>
    <t>25A-001.04.08.26</t>
  </si>
  <si>
    <t>25A-001.02.08.30</t>
  </si>
  <si>
    <t>25A-001.01.08.15</t>
  </si>
  <si>
    <t>25A-001.03.08.16</t>
  </si>
  <si>
    <t>25A-001.01.08.16</t>
  </si>
  <si>
    <t>25A-001.02.08.31</t>
  </si>
  <si>
    <t>25A-001.04.08.27</t>
  </si>
  <si>
    <t>25A-001.03.08.17</t>
  </si>
  <si>
    <t>25A-001.01.08.17</t>
  </si>
  <si>
    <t>25A-001.04.08.28</t>
  </si>
  <si>
    <t>25A-001.02.08.32</t>
  </si>
  <si>
    <t>25A-001.03.08.18</t>
  </si>
  <si>
    <t>25A-001.02.08.33</t>
  </si>
  <si>
    <t>25A-001.01.10.08</t>
  </si>
  <si>
    <t>25A-001.04.10.15</t>
  </si>
  <si>
    <t>25A-001.02.10.11</t>
  </si>
  <si>
    <t>25A-001.04.10.16</t>
  </si>
  <si>
    <t>25A-001.02.10.12</t>
  </si>
  <si>
    <t>25A-001.04.10.17</t>
  </si>
  <si>
    <t>25A-001.02.10.13</t>
  </si>
  <si>
    <t>25A-001.03.10.08</t>
  </si>
  <si>
    <t>25A-001.03.10.09</t>
  </si>
  <si>
    <t>25A-001.01.10.09</t>
  </si>
  <si>
    <t>25A-001.04.07.20</t>
  </si>
  <si>
    <t>25A-001.03.07.21</t>
  </si>
  <si>
    <t>25A-001.02.07.22</t>
  </si>
  <si>
    <t>25A-001.01.07.21</t>
  </si>
  <si>
    <t>25A-001.06.04.38</t>
  </si>
  <si>
    <t>25A-001.04.09.19</t>
  </si>
  <si>
    <t>25A-001.01.09.19</t>
  </si>
  <si>
    <t>25A-001.03.09.19</t>
  </si>
  <si>
    <t>25A-001.02.09.19</t>
  </si>
  <si>
    <t>25A-001.06.01.36</t>
  </si>
  <si>
    <t>25A-001.05.01.38</t>
  </si>
  <si>
    <t>25A-001.06.05.06</t>
  </si>
  <si>
    <t>25A-001.05.05.06</t>
  </si>
  <si>
    <t>25A-001.01.07.22</t>
  </si>
  <si>
    <t>25A-001.03.07.22</t>
  </si>
  <si>
    <t>25A-001.04.07.21</t>
  </si>
  <si>
    <t>25A-001.02.07.23</t>
  </si>
  <si>
    <t>25A-001.02.07.24</t>
  </si>
  <si>
    <t>25A-001.01.07.23</t>
  </si>
  <si>
    <t>25A-001.03.07.23</t>
  </si>
  <si>
    <t>25A-001.04.07.22</t>
  </si>
  <si>
    <t>25A-001.01.07.24</t>
  </si>
  <si>
    <t>25A-001.04.07.23</t>
  </si>
  <si>
    <t>25A-001.06.04.39</t>
  </si>
  <si>
    <t>25A-001.05.04.34</t>
  </si>
  <si>
    <t>25A-001.02.07.25</t>
  </si>
  <si>
    <t>25A-001.03.07.24</t>
  </si>
  <si>
    <t>25A-001.04.07.24</t>
  </si>
  <si>
    <t>25A-001.03.07.25</t>
  </si>
  <si>
    <t>25A-001.02.07.26</t>
  </si>
  <si>
    <t>25A-001.01.07.25</t>
  </si>
  <si>
    <t>25A-001.02.07.27</t>
  </si>
  <si>
    <t>25A-001.03.07.26</t>
  </si>
  <si>
    <t>25A-001.01.07.26</t>
  </si>
  <si>
    <t>25A-001.04.07.25</t>
  </si>
  <si>
    <t>25A-001.11.14.02</t>
  </si>
  <si>
    <t>25A-001.07.01.09</t>
  </si>
  <si>
    <t>25A-001.07.01.10</t>
  </si>
  <si>
    <t>25A-001.07.03.02</t>
  </si>
  <si>
    <t>25A-001.07.01.11</t>
  </si>
  <si>
    <t>25A-001.07.01.12</t>
  </si>
  <si>
    <t>25A-001.07.03.03</t>
  </si>
  <si>
    <t>25A-001.01.06.07</t>
  </si>
  <si>
    <t>25A-001.01.08.18</t>
  </si>
  <si>
    <t>25A-001.04.08.29</t>
  </si>
  <si>
    <t>25A-001.02.08.34</t>
  </si>
  <si>
    <t>25A-001.04.08.30</t>
  </si>
  <si>
    <t>25A-001.02.08.35</t>
  </si>
  <si>
    <t>25A-001.03.08.19</t>
  </si>
  <si>
    <t>25A-001.09.07</t>
  </si>
  <si>
    <t>25A-001.09.08</t>
  </si>
  <si>
    <t>25A-001.09.09</t>
  </si>
  <si>
    <t>25A-001.09.10</t>
  </si>
  <si>
    <t>25A-001.12.08.09</t>
  </si>
  <si>
    <t>25A-001.12.02.12</t>
  </si>
  <si>
    <t>25A-001.12.03.11</t>
  </si>
  <si>
    <t>25A-001.12.04.14</t>
  </si>
  <si>
    <t>25A-001.12.10.09</t>
  </si>
  <si>
    <t>25A-001.12.05.11</t>
  </si>
  <si>
    <t>25A-001.09.11</t>
  </si>
  <si>
    <t>25A-001.13.06</t>
  </si>
  <si>
    <t>25A-001.08.04</t>
  </si>
  <si>
    <t>25A-001.08.05</t>
  </si>
  <si>
    <t>25A-001.05.04.35</t>
  </si>
  <si>
    <t>25A-001.06.04.40</t>
  </si>
  <si>
    <t>25A-001.03.09.20</t>
  </si>
  <si>
    <t>25A-001.06.01.37</t>
  </si>
  <si>
    <t>25A-001.05.01.39</t>
  </si>
  <si>
    <t>25A-001.04.09.20</t>
  </si>
  <si>
    <t>25A-001.01.09.20</t>
  </si>
  <si>
    <t>25A-001.02.09.20</t>
  </si>
  <si>
    <t>25A-001.06.04.41</t>
  </si>
  <si>
    <t>25A-001.02.07.28</t>
  </si>
  <si>
    <t>25A-001.03.07.27</t>
  </si>
  <si>
    <t>25A-001.05.04.36</t>
  </si>
  <si>
    <t>25A-001.12.01.14</t>
  </si>
  <si>
    <t>25A-001.12.02.13</t>
  </si>
  <si>
    <t>25A-001.06.01.38</t>
  </si>
  <si>
    <t>25A-001.01.09.21</t>
  </si>
  <si>
    <t>25A-001.03.09.21</t>
  </si>
  <si>
    <t>25A-001.04.09.21</t>
  </si>
  <si>
    <t>25A-001.05.01.40</t>
  </si>
  <si>
    <t>25A-001.02.09.21</t>
  </si>
  <si>
    <t>25A-001.05.04.37</t>
  </si>
  <si>
    <t>25A-001.06.04.42</t>
  </si>
  <si>
    <t>25A-001.01.07.27</t>
  </si>
  <si>
    <t>25A-001.13.07</t>
  </si>
  <si>
    <t>25A-001.01.08.19</t>
  </si>
  <si>
    <t>25A-001.02.08.36</t>
  </si>
  <si>
    <t>25A-001.03.08.20</t>
  </si>
  <si>
    <t>25A-001.04.08.31</t>
  </si>
  <si>
    <t>25A-001.06.01.39</t>
  </si>
  <si>
    <t>25A-001.02.09.22</t>
  </si>
  <si>
    <t>25A-001.04.09.22</t>
  </si>
  <si>
    <t>25A-001.01.09.22</t>
  </si>
  <si>
    <t>25A-001.03.09.22</t>
  </si>
  <si>
    <t>25A-001.05.01.41</t>
  </si>
  <si>
    <t>25A-001.06.05.07</t>
  </si>
  <si>
    <t>25A-001.05.05.07</t>
  </si>
  <si>
    <t>25A-001.08.03.02</t>
  </si>
  <si>
    <t>25A-001.13.11.03</t>
  </si>
  <si>
    <t>25A-001.13.03.10</t>
  </si>
  <si>
    <t>25A-001.13.08</t>
  </si>
  <si>
    <t>25A-001.13.05.07</t>
  </si>
  <si>
    <t>25A-001.13.09</t>
  </si>
  <si>
    <t>25A-001.13.06.01</t>
  </si>
  <si>
    <t>25A-001.06.02.08</t>
  </si>
  <si>
    <t>25A-001.05.02.08</t>
  </si>
  <si>
    <t>25A-001.10.03.06</t>
  </si>
  <si>
    <t>25A-001.11.06.06</t>
  </si>
  <si>
    <t>25A-001.13.10.07</t>
  </si>
  <si>
    <t>25A-001.05.04.38</t>
  </si>
  <si>
    <t>25A-001.06.04.43</t>
  </si>
  <si>
    <t>25A-001.11.02.09</t>
  </si>
  <si>
    <t>25A-001.11.04.08</t>
  </si>
  <si>
    <t>25A-001.07.06</t>
  </si>
  <si>
    <t>25A-001.07.07</t>
  </si>
  <si>
    <t>25A-001.07.08</t>
  </si>
  <si>
    <t>25A-001.07.09</t>
  </si>
  <si>
    <t>25A-001.07.10</t>
  </si>
  <si>
    <t>25A-001.07.11</t>
  </si>
  <si>
    <t>25A-001.07.12</t>
  </si>
  <si>
    <t>25A-001.07.13</t>
  </si>
  <si>
    <t>25A-001.07.14</t>
  </si>
  <si>
    <t>25A-001.07.15</t>
  </si>
  <si>
    <t>25A-001.07.16</t>
  </si>
  <si>
    <t>25A-001.07.17</t>
  </si>
  <si>
    <t>25A-001.06.04.44</t>
  </si>
  <si>
    <t>25A-001.05.04.39</t>
  </si>
  <si>
    <t>25A-001.05.05.08</t>
  </si>
  <si>
    <t>25A-001.06.05.08</t>
  </si>
  <si>
    <t>25A-001.02.09.23</t>
  </si>
  <si>
    <t>25A-001.01.09.23</t>
  </si>
  <si>
    <t>25A-001.04.09.23</t>
  </si>
  <si>
    <t>25A-001.03.09.23</t>
  </si>
  <si>
    <t>25A-001.05.01.42</t>
  </si>
  <si>
    <t>25A-001.06.01.40</t>
  </si>
  <si>
    <t>25A-001.11.17.02</t>
  </si>
  <si>
    <t>25A-001.06.01.41</t>
  </si>
  <si>
    <t>25A-001.01.09.24</t>
  </si>
  <si>
    <t>25A-001.05.01.43</t>
  </si>
  <si>
    <t>25A-001.04.09.24</t>
  </si>
  <si>
    <t>25A-001.02.09.24</t>
  </si>
  <si>
    <t>25A-001.03.09.24</t>
  </si>
  <si>
    <t>25A-001.04.09.25</t>
  </si>
  <si>
    <t>25A-001.06.01.42</t>
  </si>
  <si>
    <t>25A-001.05.01.44</t>
  </si>
  <si>
    <t>25A-001.02.09.25</t>
  </si>
  <si>
    <t>25A-001.01.09.25</t>
  </si>
  <si>
    <t>25A-001.03.09.25</t>
  </si>
  <si>
    <t>25A-001.05.01.45</t>
  </si>
  <si>
    <t>25A-001.06.01.43</t>
  </si>
  <si>
    <t>25A-001.03.09.26</t>
  </si>
  <si>
    <t>25A-001.04.09.26</t>
  </si>
  <si>
    <t>25A-001.02.09.26</t>
  </si>
  <si>
    <t>25A-001.01.09.26</t>
  </si>
  <si>
    <t>25A-001.02.09.27</t>
  </si>
  <si>
    <t>25A-001.01.09.27</t>
  </si>
  <si>
    <t>25A-001.04.09.27</t>
  </si>
  <si>
    <t>25A-001.06.01.44</t>
  </si>
  <si>
    <t>25A-001.05.01.46</t>
  </si>
  <si>
    <t>25A-001.03.09.27</t>
  </si>
  <si>
    <t>25A-001.11.20.01</t>
  </si>
  <si>
    <t>25A-001.11.09.04</t>
  </si>
  <si>
    <t>25A-001.03.07.28</t>
  </si>
  <si>
    <t>25A-001.04.07.26</t>
  </si>
  <si>
    <t>25A-001.01.07.28</t>
  </si>
  <si>
    <t>25A-001.02.07.29</t>
  </si>
  <si>
    <t>25A-001.11.06.07</t>
  </si>
  <si>
    <t>25A-001.07.13.05</t>
  </si>
  <si>
    <t>25A-001.07.14.05</t>
  </si>
  <si>
    <t>25A-001.07.17.02</t>
  </si>
  <si>
    <t>25A-001.07.07.04</t>
  </si>
  <si>
    <t>25A-001.07.17.03</t>
  </si>
  <si>
    <t>25A-001.09.05.07</t>
  </si>
  <si>
    <t>25A-001.06.07.05</t>
  </si>
  <si>
    <t>25A-001.07.08.05</t>
  </si>
  <si>
    <t>25A-001.05.07.05</t>
  </si>
  <si>
    <t>25A-001.09.04.04</t>
  </si>
  <si>
    <t>25A-001.12.08.10</t>
  </si>
  <si>
    <t>25A-001.12.06.09</t>
  </si>
  <si>
    <t>25A-001.07.09.04</t>
  </si>
  <si>
    <t>25A-001.07.10.04</t>
  </si>
  <si>
    <t>25A-001.07.13.06</t>
  </si>
  <si>
    <t>25A-001.07.14.06</t>
  </si>
  <si>
    <t>25A-001.11.09.05</t>
  </si>
  <si>
    <t>25A-001.09.07.04</t>
  </si>
  <si>
    <t>25A-001.09.05.08</t>
  </si>
  <si>
    <t>25A-001.07.09.05</t>
  </si>
  <si>
    <t>25A-001.07.10.05</t>
  </si>
  <si>
    <t>25A-001.07.13.07</t>
  </si>
  <si>
    <t>25A-001.07.14.07</t>
  </si>
  <si>
    <t>25A-001.10.03.07</t>
  </si>
  <si>
    <t>25A-001.10.02.11</t>
  </si>
  <si>
    <t>25A-001.10.01.14</t>
  </si>
  <si>
    <t>25A-001.10.04.07</t>
  </si>
  <si>
    <t>25A-001.07.07.05</t>
  </si>
  <si>
    <t>25A-001.02.06.07</t>
  </si>
  <si>
    <t>25A-001.03.06.07</t>
  </si>
  <si>
    <t>25A-001.04.06.07</t>
  </si>
  <si>
    <t>25A-001.05.03.06</t>
  </si>
  <si>
    <t>25A-001.06.03.06</t>
  </si>
  <si>
    <t>25A-001.01.06.08</t>
  </si>
  <si>
    <t>25A-001.01.10.10</t>
  </si>
  <si>
    <t>25A-001.03.10.10</t>
  </si>
  <si>
    <t>25A-001.02.10.14</t>
  </si>
  <si>
    <t>25A-001.02.10.15</t>
  </si>
  <si>
    <t>25A-001.04.10.18</t>
  </si>
  <si>
    <t>25A-001.02.08.37</t>
  </si>
  <si>
    <t>25A-001.04.10.19</t>
  </si>
  <si>
    <t>25A-001.02.10.16</t>
  </si>
  <si>
    <t>25A-001.04.10.20</t>
  </si>
  <si>
    <t>25A-001.03.10.11</t>
  </si>
  <si>
    <t>25A-001.01.10.11</t>
  </si>
  <si>
    <t>25A-001.10.03.08</t>
  </si>
  <si>
    <t>25A-001.13.03.11</t>
  </si>
  <si>
    <t>25A-001.13.03.12</t>
  </si>
  <si>
    <t>25A-001.13.03.13</t>
  </si>
  <si>
    <t>25A-001.01.06.09</t>
  </si>
  <si>
    <t>25A-001.06.03.07</t>
  </si>
  <si>
    <t>25A-001.05.03.07</t>
  </si>
  <si>
    <t>25A-001.13.03.14</t>
  </si>
  <si>
    <t>25A-001.09.08.05</t>
  </si>
  <si>
    <t>25A-001.06.04.45</t>
  </si>
  <si>
    <t>25A-001.07.08.06</t>
  </si>
  <si>
    <t>25A-001.09.01.02</t>
  </si>
  <si>
    <t>25A-001.09.01.03</t>
  </si>
  <si>
    <t>25A-001.09.01.04</t>
  </si>
  <si>
    <t>25A-001.09.01.05</t>
  </si>
  <si>
    <t>25A-001.09.01.06</t>
  </si>
  <si>
    <t>25A-001.09.01.07</t>
  </si>
  <si>
    <t>25A-001.09.01.08</t>
  </si>
  <si>
    <t>25A-001.09.01.09</t>
  </si>
  <si>
    <t>25A-001.09.01.10</t>
  </si>
  <si>
    <t>25A-001.09.01.11</t>
  </si>
  <si>
    <t>25A-001.09.01.12</t>
  </si>
  <si>
    <t>25A-001.09.01.13</t>
  </si>
  <si>
    <t>25A-001.09.01.14</t>
  </si>
  <si>
    <t>25A-001.09.01.15</t>
  </si>
  <si>
    <t>25A-001.09.01.16</t>
  </si>
  <si>
    <t>25A-001.09.01.17</t>
  </si>
  <si>
    <t>25A-001.09.01.18</t>
  </si>
  <si>
    <t>25A-001.09.01.19</t>
  </si>
  <si>
    <t>25A-001.09.01.20</t>
  </si>
  <si>
    <t>25A-001.09.01.21</t>
  </si>
  <si>
    <t>25A-001.09.01.22</t>
  </si>
  <si>
    <t>25A-001.09.01.23</t>
  </si>
  <si>
    <t>25A-001.09.01.24</t>
  </si>
  <si>
    <t>25A-001.09.01.25</t>
  </si>
  <si>
    <t>25A-001.09.01.26</t>
  </si>
  <si>
    <t>25A-001.09.01.27</t>
  </si>
  <si>
    <t>25A-001.09.01.28</t>
  </si>
  <si>
    <t>25A-001.09.01.29</t>
  </si>
  <si>
    <t>25A-001.09.01.30</t>
  </si>
  <si>
    <t>25A-001.09.01.31</t>
  </si>
  <si>
    <t>25A-001.09.01.32</t>
  </si>
  <si>
    <t>25A-001.09.01.33</t>
  </si>
  <si>
    <t>25A-001.09.01.34</t>
  </si>
  <si>
    <t>25A-001.09.01.35</t>
  </si>
  <si>
    <t>25A-001.09.01.36</t>
  </si>
  <si>
    <t>25A-001.09.01.37</t>
  </si>
  <si>
    <t>25A-001.06.04.46</t>
  </si>
  <si>
    <t>25A-001.05.04.40</t>
  </si>
  <si>
    <t>25A-001.10.03.09</t>
  </si>
  <si>
    <t>25A-001.10.02.12</t>
  </si>
  <si>
    <t>25A-001.05.04.41</t>
  </si>
  <si>
    <t>25A-001.06.04.47</t>
  </si>
  <si>
    <t>25A-001.07.08.07</t>
  </si>
  <si>
    <t>25A-001.09.05.09</t>
  </si>
  <si>
    <t>25A-001.09.04.06</t>
  </si>
  <si>
    <t>25A-001.09.05.10</t>
  </si>
  <si>
    <t>25A-001.09.04.07</t>
  </si>
  <si>
    <t>25A-001.06.04.48</t>
  </si>
  <si>
    <t>25A-001.09.04.08</t>
  </si>
  <si>
    <t>25A-001.09.05.11</t>
  </si>
  <si>
    <t>25A-001.01.08.20</t>
  </si>
  <si>
    <t>25A-001.04.08.32</t>
  </si>
  <si>
    <t>25A-001.02.08.38</t>
  </si>
  <si>
    <t>25A-001.03.08.21</t>
  </si>
  <si>
    <t>25A-001.13.10.08</t>
  </si>
  <si>
    <t>25A-001.05.04.42</t>
  </si>
  <si>
    <t>25A-001.03.10.12</t>
  </si>
  <si>
    <t>25A-001.03.10.13</t>
  </si>
  <si>
    <t>25A-001.04.10.21</t>
  </si>
  <si>
    <t>25A-001.06.04.49</t>
  </si>
  <si>
    <t>25A-001.01.10.12</t>
  </si>
  <si>
    <t>25A-001.04.10.22</t>
  </si>
  <si>
    <t>25A-001.06.04.50</t>
  </si>
  <si>
    <t>25A-001.05.04.43</t>
  </si>
  <si>
    <t>25A-001.04.10.23</t>
  </si>
  <si>
    <t>25A-001.02.10.17</t>
  </si>
  <si>
    <t>25A-001.12.01.15</t>
  </si>
  <si>
    <t>25A-001.10.03.10</t>
  </si>
  <si>
    <t>25A-001.01.10.13</t>
  </si>
  <si>
    <t>25A-001.02.10.18</t>
  </si>
  <si>
    <t>25A-001.02.08.39</t>
  </si>
  <si>
    <t>25A-001.02.10.19</t>
  </si>
  <si>
    <t>25A-001.12.02.15</t>
  </si>
  <si>
    <t>25A-001.04.09.28</t>
  </si>
  <si>
    <t>25A-001.05.01.47</t>
  </si>
  <si>
    <t>25A-001.06.01.45</t>
  </si>
  <si>
    <t>25A-001.02.09.28</t>
  </si>
  <si>
    <t>25A-001.03.09.28</t>
  </si>
  <si>
    <t>25A-001.01.09.28</t>
  </si>
  <si>
    <t>25A-001.06.01.46</t>
  </si>
  <si>
    <t>25A-001.01.09.29</t>
  </si>
  <si>
    <t>25A-001.05.01.48</t>
  </si>
  <si>
    <t>25A-001.02.09.29</t>
  </si>
  <si>
    <t>25A-001.04.09.29</t>
  </si>
  <si>
    <t>25A-001.03.09.29</t>
  </si>
  <si>
    <t>25A-001.13.05.08</t>
  </si>
  <si>
    <t>25A-001.03.06.08</t>
  </si>
  <si>
    <t>25A-001.02.06.08</t>
  </si>
  <si>
    <t>25A-001.05.03.08</t>
  </si>
  <si>
    <t>25A-001.01.06.10</t>
  </si>
  <si>
    <t>25A-001.04.06.08</t>
  </si>
  <si>
    <t>25A-001.06.03.08</t>
  </si>
  <si>
    <t>25A-001.05.06.05</t>
  </si>
  <si>
    <t>25A-001.02.11.05</t>
  </si>
  <si>
    <t>25A-001.03.11.05</t>
  </si>
  <si>
    <t>25A-001.01.11.05</t>
  </si>
  <si>
    <t>25A-001.06.06.05</t>
  </si>
  <si>
    <t>25A-001.04.11.05</t>
  </si>
  <si>
    <t>25A-001.06.06.06</t>
  </si>
  <si>
    <t>25A-001.05.06.06</t>
  </si>
  <si>
    <t>25A-001.04.11.06</t>
  </si>
  <si>
    <t>25A-001.01.11.06</t>
  </si>
  <si>
    <t>25A-001.02.11.06</t>
  </si>
  <si>
    <t>25A-001.03.11.06</t>
  </si>
  <si>
    <t>25A-001.06.06.07</t>
  </si>
  <si>
    <t>25A-001.04.11.07</t>
  </si>
  <si>
    <t>25A-001.02.11.07</t>
  </si>
  <si>
    <t>25A-001.05.06.07</t>
  </si>
  <si>
    <t>25A-001.01.11.07</t>
  </si>
  <si>
    <t>25A-001.03.11.07</t>
  </si>
  <si>
    <t>25A-001.03.11.08</t>
  </si>
  <si>
    <t>25A-001.01.11.08</t>
  </si>
  <si>
    <t>25A-001.05.06.08</t>
  </si>
  <si>
    <t>25A-001.04.11.08</t>
  </si>
  <si>
    <t>25A-001.06.06.08</t>
  </si>
  <si>
    <t>25A-001.02.11.08</t>
  </si>
  <si>
    <t>25A-001.01.11</t>
  </si>
  <si>
    <t>25A-001.02.11</t>
  </si>
  <si>
    <t>25A-001.03.11</t>
  </si>
  <si>
    <t>25A-001.04.11</t>
  </si>
  <si>
    <t>25A-001.05.06</t>
  </si>
  <si>
    <t>25A-001.06.06</t>
  </si>
  <si>
    <t>25A-001.02.11.09</t>
  </si>
  <si>
    <t>25A-001.02.11.10</t>
  </si>
  <si>
    <t>25A-001.02.11.11</t>
  </si>
  <si>
    <t>25A-001.06.06.09</t>
  </si>
  <si>
    <t>25A-001.06.06.10</t>
  </si>
  <si>
    <t>25A-001.04.11.09</t>
  </si>
  <si>
    <t>25A-001.04.11.10</t>
  </si>
  <si>
    <t>25A-001.06.06.11</t>
  </si>
  <si>
    <t>25A-001.04.11.11</t>
  </si>
  <si>
    <t>25A-001.02.11.12</t>
  </si>
  <si>
    <t>25A-001.04.11.12</t>
  </si>
  <si>
    <t>25A-001.06.06.12</t>
  </si>
  <si>
    <t>25A-001.05.06.09</t>
  </si>
  <si>
    <t>25A-001.05.06.10</t>
  </si>
  <si>
    <t>25A-001.01.11.09</t>
  </si>
  <si>
    <t>25A-001.03.11.09</t>
  </si>
  <si>
    <t>25A-001.03.11.10</t>
  </si>
  <si>
    <t>25A-001.01.11.10</t>
  </si>
  <si>
    <t>25A-001.01.11.11</t>
  </si>
  <si>
    <t>25A-001.03.11.11</t>
  </si>
  <si>
    <t>25A-001.03.11.12</t>
  </si>
  <si>
    <t>25A-001.05.06.11</t>
  </si>
  <si>
    <t>25A-001.05.06.12</t>
  </si>
  <si>
    <t>25A-001.01.11.12</t>
  </si>
  <si>
    <t>25A-001.07.16.02</t>
  </si>
  <si>
    <t>25A-001.01.07.29</t>
  </si>
  <si>
    <t>25A-001.02.07.30</t>
  </si>
  <si>
    <t>25A-001.03.07.29</t>
  </si>
  <si>
    <t>25A-001.04.07.27</t>
  </si>
  <si>
    <t>25A-001.01.08.21</t>
  </si>
  <si>
    <t>25A-001.03.08.22</t>
  </si>
  <si>
    <t>25A-001.02.08.40</t>
  </si>
  <si>
    <t>25A-001.04.08.33</t>
  </si>
  <si>
    <t>25A-001.04.08.34</t>
  </si>
  <si>
    <t>25A-001.02.08.41</t>
  </si>
  <si>
    <t>25A-001.05.04.44</t>
  </si>
  <si>
    <t>25A-001.06.04.51</t>
  </si>
  <si>
    <t>25A-001.01.07.30</t>
  </si>
  <si>
    <t>25A-001.04.07.28</t>
  </si>
  <si>
    <t>25A-001.03.07.30</t>
  </si>
  <si>
    <t>25A-001.02.07.31</t>
  </si>
  <si>
    <t>25A-001.06.04.52</t>
  </si>
  <si>
    <t>25A-001.05.04.45</t>
  </si>
  <si>
    <t>25A-001.10.03.11</t>
  </si>
  <si>
    <t>25A-001.05.07</t>
  </si>
  <si>
    <t>25A-001.06.07</t>
  </si>
  <si>
    <t>25A-001.04.07.29</t>
  </si>
  <si>
    <t>25A-001.06.04.53</t>
  </si>
  <si>
    <t>25A-001.01.07.31</t>
  </si>
  <si>
    <t>25A-001.03.07.31</t>
  </si>
  <si>
    <t>25A-001.05.04.46</t>
  </si>
  <si>
    <t>25A-001.02.07.32</t>
  </si>
  <si>
    <t>25A-001.08.03.03</t>
  </si>
  <si>
    <t>25A-001.08.02.02</t>
  </si>
  <si>
    <t>25A-001.08.01.02</t>
  </si>
  <si>
    <t>25A-001.03.05.08</t>
  </si>
  <si>
    <t>25A-001.02.05.08</t>
  </si>
  <si>
    <t>25A-001.04.05.08</t>
  </si>
  <si>
    <t>25A-001.05.02.09</t>
  </si>
  <si>
    <t>25A-001.01.05.08</t>
  </si>
  <si>
    <t>25A-001.06.02.09</t>
  </si>
  <si>
    <t>25A-001.10.05.03</t>
  </si>
  <si>
    <t>25A-001.10.05.04</t>
  </si>
  <si>
    <t>25A-001.10.05.05</t>
  </si>
  <si>
    <t>25A-001.13.05.09</t>
  </si>
  <si>
    <t>25A-001.09.07.05</t>
  </si>
  <si>
    <t>25A-001.05.01.49</t>
  </si>
  <si>
    <t>25A-001.06.04.54</t>
  </si>
  <si>
    <t>25A-001.01.09.30</t>
  </si>
  <si>
    <t>25A-001.05.04.47</t>
  </si>
  <si>
    <t>25A-001.04.09.30</t>
  </si>
  <si>
    <t>25A-001.06.01.47</t>
  </si>
  <si>
    <t>25A-001.03.09.30</t>
  </si>
  <si>
    <t>25A-001.02.09.30</t>
  </si>
  <si>
    <t>25A-001.07.02.04</t>
  </si>
  <si>
    <t>25A-001.07.01.13</t>
  </si>
  <si>
    <t>25A-001.07.01.14</t>
  </si>
  <si>
    <t>25A-001.07.02.05</t>
  </si>
  <si>
    <t>25A-001.03.08.23</t>
  </si>
  <si>
    <t>25A-001.02.08.42</t>
  </si>
  <si>
    <t>25A-001.04.08.35</t>
  </si>
  <si>
    <t>25A-001.02.08.43</t>
  </si>
  <si>
    <t>25A-001.04.08.36</t>
  </si>
  <si>
    <t>25A-001.01.08.22</t>
  </si>
  <si>
    <t>25A-001.04.08.37</t>
  </si>
  <si>
    <t>25A-001.01.08.23</t>
  </si>
  <si>
    <t>25A-001.03.08.24</t>
  </si>
  <si>
    <t>25A-001.13.07.04</t>
  </si>
  <si>
    <t>25A-001.07.07.06</t>
  </si>
  <si>
    <t>25A-001.09.03.02</t>
  </si>
  <si>
    <t>25A-001.09.03.03</t>
  </si>
  <si>
    <t>25A-001.09.03.04</t>
  </si>
  <si>
    <t>25A-001.09.03.05</t>
  </si>
  <si>
    <t>25A-001.09.03.06</t>
  </si>
  <si>
    <t>25A-001.09.03.07</t>
  </si>
  <si>
    <t>25A-001.09.03.08</t>
  </si>
  <si>
    <t>25A-001.11.22.01</t>
  </si>
  <si>
    <t>25A-001.11.22.02</t>
  </si>
  <si>
    <t>25A-001.11.22.03</t>
  </si>
  <si>
    <t>25A-001.11.22.04</t>
  </si>
  <si>
    <t>25A-001.11.22.05</t>
  </si>
  <si>
    <t>25A-001.11.22.06</t>
  </si>
  <si>
    <t>25A-001.11.22.07</t>
  </si>
  <si>
    <t>25A-001.11.22.08</t>
  </si>
  <si>
    <t>25A-001.11.22.09</t>
  </si>
  <si>
    <t>25A-001.13.03.15</t>
  </si>
  <si>
    <t>25A-001.05.04.48</t>
  </si>
  <si>
    <t>25A-001.06.04.55</t>
  </si>
  <si>
    <t>25A-001.06.04.56</t>
  </si>
  <si>
    <t>25A-001.05.04.49</t>
  </si>
  <si>
    <t>25A-001.05.04.50</t>
  </si>
  <si>
    <t>25A-001.06.04.57</t>
  </si>
  <si>
    <t>25A-001.09.03.09</t>
  </si>
  <si>
    <t>25A-001.09.05.12</t>
  </si>
  <si>
    <t>25A-001.11.01.06</t>
  </si>
  <si>
    <t>25A-001.09.07.06</t>
  </si>
  <si>
    <t>25A-001.13.02.02</t>
  </si>
  <si>
    <t>25A-001.06.04.58</t>
  </si>
  <si>
    <t>25A-001.05.04.51</t>
  </si>
  <si>
    <t>25A-001.05.04.52</t>
  </si>
  <si>
    <t>25A-001.06.04.59</t>
  </si>
  <si>
    <t>25A-001.12.06.10</t>
  </si>
  <si>
    <t>25A-001.12.05.13</t>
  </si>
  <si>
    <t>25A-001.12.08.11</t>
  </si>
  <si>
    <t>25A-001.12.03.13</t>
  </si>
  <si>
    <t>25A-001.12.04.16</t>
  </si>
  <si>
    <t>25A-001.12.01.16</t>
  </si>
  <si>
    <t>25A-001.12.02.16</t>
  </si>
  <si>
    <t>25A-001.04.07.30</t>
  </si>
  <si>
    <t>25A-001.05.04.53</t>
  </si>
  <si>
    <t>25A-001.06.04.60</t>
  </si>
  <si>
    <t>25A-001.01.07.32</t>
  </si>
  <si>
    <t>25A-001.02.07.33</t>
  </si>
  <si>
    <t>25A-001.03.07.32</t>
  </si>
  <si>
    <t>25A-001.13.05.11</t>
  </si>
  <si>
    <t>25A-001.13.05.12</t>
  </si>
  <si>
    <t>25A-001.13.05.13</t>
  </si>
  <si>
    <t>25A-001.13.05.14</t>
  </si>
  <si>
    <t>25A-001.13.05.15</t>
  </si>
  <si>
    <t>25A-001.13.05.16</t>
  </si>
  <si>
    <t>25A-001.13.05.17</t>
  </si>
  <si>
    <t>25A-001.13.05.18</t>
  </si>
  <si>
    <t>25A-001.13.05.19</t>
  </si>
  <si>
    <t>25A-001.13.05.20</t>
  </si>
  <si>
    <t>25A-001.07.02.06</t>
  </si>
  <si>
    <t>25A-001.13.03.16</t>
  </si>
  <si>
    <t>25A-001.13.05.21</t>
  </si>
  <si>
    <t>25A-001.05.05.09</t>
  </si>
  <si>
    <t>25A-001.06.05.09</t>
  </si>
  <si>
    <t>25A-001.06.05.10</t>
  </si>
  <si>
    <t>25A-001.05.05.10</t>
  </si>
  <si>
    <t>25A-001.12.04</t>
  </si>
  <si>
    <t>25A-001.12.05</t>
  </si>
  <si>
    <t>25A-001.12.06</t>
  </si>
  <si>
    <t>25A-001.12.08</t>
  </si>
  <si>
    <t>25A-001.13.11.04</t>
  </si>
  <si>
    <t>25A-001.10.03.12</t>
  </si>
  <si>
    <t>25A-001.10.02.13</t>
  </si>
  <si>
    <t>25A-001.10.04.08</t>
  </si>
  <si>
    <t>25A-001.10.01.15</t>
  </si>
  <si>
    <t>25A-001.10.02.14</t>
  </si>
  <si>
    <t>25A-001.11.06.08</t>
  </si>
  <si>
    <t>25A-001.09.02.15</t>
  </si>
  <si>
    <t>25A-001.14.01</t>
  </si>
  <si>
    <t>25A-001.14.03</t>
  </si>
  <si>
    <t>25A-001.14.05</t>
  </si>
  <si>
    <t>25A-001.14.06</t>
  </si>
  <si>
    <t>25A-001.14.07</t>
  </si>
  <si>
    <t>25A-001.14.01.01</t>
  </si>
  <si>
    <t>25A-001.14.01.02</t>
  </si>
  <si>
    <t>25A-001.14.01.03</t>
  </si>
  <si>
    <t>25A-001.14.01.04</t>
  </si>
  <si>
    <t>25A-001.14.01.05</t>
  </si>
  <si>
    <t>25A-001.14.01.06</t>
  </si>
  <si>
    <t>25A-001.14.01.07</t>
  </si>
  <si>
    <t>25A-001.14.01.08</t>
  </si>
  <si>
    <t>25A-001.14.01.09</t>
  </si>
  <si>
    <t>25A-001.14.03.01</t>
  </si>
  <si>
    <t>25A-001.14.03.02</t>
  </si>
  <si>
    <t>25A-001.14.03.03</t>
  </si>
  <si>
    <t>25A-001.14.03.04</t>
  </si>
  <si>
    <t>25A-001.14.03.05</t>
  </si>
  <si>
    <t>25A-001.14.03.06</t>
  </si>
  <si>
    <t>25A-001.14.03.07</t>
  </si>
  <si>
    <t>25A-001.14.03.08</t>
  </si>
  <si>
    <t>25A-001.14.03.09</t>
  </si>
  <si>
    <t>25A-001.14.03.10</t>
  </si>
  <si>
    <t>25A-001.14.05.01</t>
  </si>
  <si>
    <t>25A-001.14.05.02</t>
  </si>
  <si>
    <t>25A-001.14.05.03</t>
  </si>
  <si>
    <t>25A-001.14.05.04</t>
  </si>
  <si>
    <t>25A-001.14.05.05</t>
  </si>
  <si>
    <t>25A-001.14.05.06</t>
  </si>
  <si>
    <t>25A-001.14.05.07</t>
  </si>
  <si>
    <t>25A-001.14.05.08</t>
  </si>
  <si>
    <t>25A-001.14.05.09</t>
  </si>
  <si>
    <t>25A-001.14.05.10</t>
  </si>
  <si>
    <t>25A-001.14.05.12</t>
  </si>
  <si>
    <t>25A-001.14.05.13</t>
  </si>
  <si>
    <t>25A-001.14.05.14</t>
  </si>
  <si>
    <t>25A-001.14.06.01</t>
  </si>
  <si>
    <t>25A-001.14.06.02</t>
  </si>
  <si>
    <t>25A-001.14.06.03</t>
  </si>
  <si>
    <t>25A-001.14.06.04</t>
  </si>
  <si>
    <t>25A-001.14.06.05</t>
  </si>
  <si>
    <t>25A-001.14.06.06</t>
  </si>
  <si>
    <t>25A-001.14.06.07</t>
  </si>
  <si>
    <t>25A-001.14.06.08</t>
  </si>
  <si>
    <t>25A-001.14.06.09</t>
  </si>
  <si>
    <t>25A-001.14.06.10</t>
  </si>
  <si>
    <t>25A-001.14.06.12</t>
  </si>
  <si>
    <t>25A-001.14.06.13</t>
  </si>
  <si>
    <t>25A-001.14.06.14</t>
  </si>
  <si>
    <t>25A-001.14.07.01</t>
  </si>
  <si>
    <t>25A-001.14.07.02</t>
  </si>
  <si>
    <t>25A-001.14.07.03</t>
  </si>
  <si>
    <t>25A-001.14.07.04</t>
  </si>
  <si>
    <t>25A-001.14.07.05</t>
  </si>
  <si>
    <t>25A-001.14.07.06</t>
  </si>
  <si>
    <t>25A-001.14.07.07</t>
  </si>
  <si>
    <t>25A-001.14.07.08</t>
  </si>
  <si>
    <t>25A-001.14.07.09</t>
  </si>
  <si>
    <t>25A-001.14.07.10</t>
  </si>
  <si>
    <t>25A-001.14.07.12</t>
  </si>
  <si>
    <t>25A-001.14.07.13</t>
  </si>
  <si>
    <t>25A-001.14.07.14</t>
  </si>
  <si>
    <t>25A-001.14.10.01</t>
  </si>
  <si>
    <t>25A-001.14.10.02</t>
  </si>
  <si>
    <t>25A-001.14.10.03</t>
  </si>
  <si>
    <t>25A-001.14.10.04</t>
  </si>
  <si>
    <t>25A-001.14.10.05</t>
  </si>
  <si>
    <t>25A-001.14.10.06</t>
  </si>
  <si>
    <t>25A-001.14.10.07</t>
  </si>
  <si>
    <t>25A-001.14.10.08</t>
  </si>
  <si>
    <t>25A-001.14.10.09</t>
  </si>
  <si>
    <t>25A-001.14.11.01</t>
  </si>
  <si>
    <t>25A-001.14.11.02</t>
  </si>
  <si>
    <t>25A-001.14.11.03</t>
  </si>
  <si>
    <t>25A-001.14.11.04</t>
  </si>
  <si>
    <t>25A-001.14.11.05</t>
  </si>
  <si>
    <t>25A-001.14.11.06</t>
  </si>
  <si>
    <t>25A-001.14.11.07</t>
  </si>
  <si>
    <t>25A-001.14.11.08</t>
  </si>
  <si>
    <t>25A-001.14.11.09</t>
  </si>
  <si>
    <t>25A-001.14.12.01</t>
  </si>
  <si>
    <t>25A-001.14.12.02</t>
  </si>
  <si>
    <t>25A-001.14.13.01</t>
  </si>
  <si>
    <t>25A-001.14.13.02</t>
  </si>
  <si>
    <t>25A-001.14.13.03</t>
  </si>
  <si>
    <t>25A-001.14.13.04</t>
  </si>
  <si>
    <t>25A-001.16.01</t>
  </si>
  <si>
    <t>25A-001.16.02</t>
  </si>
  <si>
    <t>25A-001.16.03</t>
  </si>
  <si>
    <t>25A-001.16.01.01</t>
  </si>
  <si>
    <t>25A-001.16.01.02</t>
  </si>
  <si>
    <t>25A-001.16.02.01</t>
  </si>
  <si>
    <t>25A-001.16.02.02</t>
  </si>
  <si>
    <t>25A-001.16.03.01</t>
  </si>
  <si>
    <t>25A-001.16.03.02</t>
  </si>
  <si>
    <t>25A-001.17.02</t>
  </si>
  <si>
    <t>25A-001.17.03</t>
  </si>
  <si>
    <t>25A-001.17.04</t>
  </si>
  <si>
    <t>25A-001.17.05</t>
  </si>
  <si>
    <t>25A-001.17.06</t>
  </si>
  <si>
    <t>25A-001.17.07</t>
  </si>
  <si>
    <t>25A-001.17.03.01</t>
  </si>
  <si>
    <t>25A-001.17.03.02</t>
  </si>
  <si>
    <t>25A-001.17.03.03</t>
  </si>
  <si>
    <t>25A-001.17.03.04</t>
  </si>
  <si>
    <t>25A-001.17.03.05</t>
  </si>
  <si>
    <t>25A-001.17.03.06</t>
  </si>
  <si>
    <t>25A-001.17.04.01</t>
  </si>
  <si>
    <t>25A-001.17.04.02</t>
  </si>
  <si>
    <t>25A-001.17.04.03</t>
  </si>
  <si>
    <t>25A-001.17.04.04</t>
  </si>
  <si>
    <t>25A-001.17.04.05</t>
  </si>
  <si>
    <t>25A-001.17.04.06</t>
  </si>
  <si>
    <t>25A-001.17.05.01</t>
  </si>
  <si>
    <t>25A-001.17.05.02</t>
  </si>
  <si>
    <t>25A-001.17.05.03</t>
  </si>
  <si>
    <t>25A-001.17.05.04</t>
  </si>
  <si>
    <t>25A-001.17.05.05</t>
  </si>
  <si>
    <t>25A-001.17.05.06</t>
  </si>
  <si>
    <t>25A-001.17.06.01</t>
  </si>
  <si>
    <t>25A-001.17.06.02</t>
  </si>
  <si>
    <t>25A-001.17.06.03</t>
  </si>
  <si>
    <t>25A-001.17.07.01</t>
  </si>
  <si>
    <t>25A-001.17.07.02</t>
  </si>
  <si>
    <t>25A-001.17.07.03</t>
  </si>
  <si>
    <t>25A-001.17.07.04</t>
  </si>
  <si>
    <t>25A-001.18.01</t>
  </si>
  <si>
    <t>25A-001.18.01.01</t>
  </si>
  <si>
    <t>25A-001.18.01.02</t>
  </si>
  <si>
    <t>25A-001.18.01.03</t>
  </si>
  <si>
    <t>25A-001.18.01.04</t>
  </si>
  <si>
    <t>25A-001.18.01.05</t>
  </si>
  <si>
    <t>25A-001.18.01.06</t>
  </si>
  <si>
    <t>25A-001.18.01.07</t>
  </si>
  <si>
    <t>25A-001.18.01.08</t>
  </si>
  <si>
    <t>25A-001.18.01.09</t>
  </si>
  <si>
    <t>25A-001.18.01.10</t>
  </si>
  <si>
    <t>25A-001.18.01.11</t>
  </si>
  <si>
    <t>25A-001.18.01.12</t>
  </si>
  <si>
    <t>25A-001.18.01.13</t>
  </si>
  <si>
    <t>25A-001.18.01.14</t>
  </si>
  <si>
    <t>25A-001.18.01.15</t>
  </si>
  <si>
    <t>25A-001.18.01.16</t>
  </si>
  <si>
    <t>25A-001.18.01.17</t>
  </si>
  <si>
    <t>25A-001.18.01.18</t>
  </si>
  <si>
    <t>25A-001.18.01.19</t>
  </si>
  <si>
    <t>25A-001.18.01.20</t>
  </si>
  <si>
    <t>25A-001.19.01</t>
  </si>
  <si>
    <t>25A-001.19.02</t>
  </si>
  <si>
    <t>25A-001.19.03</t>
  </si>
  <si>
    <t>25A-001.19.04</t>
  </si>
  <si>
    <t>25A-001.19.05</t>
  </si>
  <si>
    <t>25A-001.19.06</t>
  </si>
  <si>
    <t>25A-001.19.07</t>
  </si>
  <si>
    <t>25A-001.19.08</t>
  </si>
  <si>
    <t>25A-001.19.09</t>
  </si>
  <si>
    <t>25A-001.19.01.01</t>
  </si>
  <si>
    <t>25A-001.19.02.01</t>
  </si>
  <si>
    <t>25A-001.19.03.01</t>
  </si>
  <si>
    <t>25A-001.19.04.01</t>
  </si>
  <si>
    <t>25A-001.19.04.02</t>
  </si>
  <si>
    <t>25A-001.19.05.01</t>
  </si>
  <si>
    <t>25A-001.19.05.02</t>
  </si>
  <si>
    <t>25A-001.19.05.03</t>
  </si>
  <si>
    <t>25A-001.19.06.01</t>
  </si>
  <si>
    <t>25A-001.19.06.02</t>
  </si>
  <si>
    <t>25A-001.19.06.03</t>
  </si>
  <si>
    <t>25A-001.19.07.01</t>
  </si>
  <si>
    <t>25A-001.19.07.02</t>
  </si>
  <si>
    <t>25A-001.19.08.01</t>
  </si>
  <si>
    <t>25A-001.19.08.02</t>
  </si>
  <si>
    <t>25A-001.19.08.03</t>
  </si>
  <si>
    <t>25A-001.19.09.01</t>
  </si>
  <si>
    <t>25A-001.20.01</t>
  </si>
  <si>
    <t>25A-001.20.02</t>
  </si>
  <si>
    <t>25A-001.20.03</t>
  </si>
  <si>
    <t>25A-001.20.04</t>
  </si>
  <si>
    <t>25A-001.20.01.01</t>
  </si>
  <si>
    <t>25A-001.20.01.02</t>
  </si>
  <si>
    <t>25A-001.20.01.03</t>
  </si>
  <si>
    <t>25A-001.20.01.04</t>
  </si>
  <si>
    <t>25A-001.20.01.05</t>
  </si>
  <si>
    <t>25A-001.20.01.06</t>
  </si>
  <si>
    <t>25A-001.20.01.07</t>
  </si>
  <si>
    <t>25A-001.20.01.08</t>
  </si>
  <si>
    <t>25A-001.20.01.09</t>
  </si>
  <si>
    <t>25A-001.20.01.10</t>
  </si>
  <si>
    <t>25A-001.20.01.11</t>
  </si>
  <si>
    <t>25A-001.20.01.12</t>
  </si>
  <si>
    <t>25A-001.20.02.01</t>
  </si>
  <si>
    <t>25A-001.20.02.02</t>
  </si>
  <si>
    <t>25A-001.20.02.03</t>
  </si>
  <si>
    <t>25A-001.20.02.04</t>
  </si>
  <si>
    <t>25A-001.20.02.05</t>
  </si>
  <si>
    <t>25A-001.20.02.06</t>
  </si>
  <si>
    <t>25A-001.20.02.07</t>
  </si>
  <si>
    <t>25A-001.20.02.08</t>
  </si>
  <si>
    <t>25A-001.20.02.09</t>
  </si>
  <si>
    <t>25A-001.20.02.10</t>
  </si>
  <si>
    <t>25A-001.20.02.11</t>
  </si>
  <si>
    <t>25A-001.20.02.12</t>
  </si>
  <si>
    <t>25A-001.20.03.01</t>
  </si>
  <si>
    <t>25A-001.20.03.02</t>
  </si>
  <si>
    <t>25A-001.20.03.03</t>
  </si>
  <si>
    <t>25A-001.20.03.04</t>
  </si>
  <si>
    <t>25A-001.20.03.05</t>
  </si>
  <si>
    <t>25A-001.20.03.06</t>
  </si>
  <si>
    <t>25A-001.20.03.07</t>
  </si>
  <si>
    <t>25A-001.20.03.08</t>
  </si>
  <si>
    <t>25A-001.20.03.09</t>
  </si>
  <si>
    <t>25A-001.20.03.10</t>
  </si>
  <si>
    <t>25A-001.20.03.11</t>
  </si>
  <si>
    <t>25A-001.20.03.12</t>
  </si>
  <si>
    <t>25A-001.20.04.01</t>
  </si>
  <si>
    <t>25A-001.20.04.02</t>
  </si>
  <si>
    <t>25A-001.20.04.03</t>
  </si>
  <si>
    <t>25A-001.20.04.04</t>
  </si>
  <si>
    <t>25A-001.20.04.05</t>
  </si>
  <si>
    <t>25A-001.20.04.06</t>
  </si>
  <si>
    <t>25A-001.01.07.33</t>
  </si>
  <si>
    <t>25A-001.17.08</t>
  </si>
  <si>
    <t>25A-001.17.08.01</t>
  </si>
  <si>
    <t>25A-001.17.08.04</t>
  </si>
  <si>
    <t>25A-001.17.08.05</t>
  </si>
  <si>
    <t>25A-001.17.09</t>
  </si>
  <si>
    <t>25A-001.17.09.01</t>
  </si>
  <si>
    <t>25A-001.17.09.04</t>
  </si>
  <si>
    <t>25A-001.17.09.05</t>
  </si>
  <si>
    <t>25A-001.01.09.31</t>
  </si>
  <si>
    <t>Keren 81-100% functieverlies RF=[0,01]</t>
  </si>
  <si>
    <t>VGM - Effect 3 RF=[0,00025]</t>
  </si>
  <si>
    <t>Spuien 0-20% functieverlies RF=[0,1]</t>
  </si>
  <si>
    <t>Spuien 0-20% functieverlies RF=[0,01]</t>
  </si>
  <si>
    <t>Secundaire functionaliteit RF=[0,1]</t>
  </si>
  <si>
    <t>Spuien 81-100% functieverlies RF=[0,1]</t>
  </si>
  <si>
    <t>Spuien 21-40% functieverlies RF=[0,1]</t>
  </si>
  <si>
    <t>Spuien 81-100% functieverlies RF=[0,0822]</t>
  </si>
  <si>
    <t>Spuien 81-100% functieverlies RF=[0,0055]</t>
  </si>
  <si>
    <t>Spuien 81-100% functieverlies RF=[0,05]</t>
  </si>
  <si>
    <t>Spuien 61-80% functieverlies RF=[0,01]</t>
  </si>
  <si>
    <t>Spuien 21-40% functieverlies RF=[0,01]</t>
  </si>
  <si>
    <t>VGM - Effect 3 RF=[0,1]</t>
  </si>
  <si>
    <t>Spuien 61-80% functieverlies RF=[0,05]</t>
  </si>
  <si>
    <t>VGM - Effect 3 RF=[0,01]</t>
  </si>
  <si>
    <t>Spuien 41-60% functieverlies RF=[0,1]</t>
  </si>
  <si>
    <t>Spuien 0-20% functieverlies, Keren 81-100% functieverliesVGM - Effect 3</t>
  </si>
  <si>
    <t xml:space="preserve">Spuien 0-20% functieverlies, </t>
  </si>
  <si>
    <t xml:space="preserve">Spuien 41-60% functieverlies, </t>
  </si>
  <si>
    <t>Spuien 0-20% functieverlies, VGM - Effect 5</t>
  </si>
  <si>
    <t>Spuien 0-20% functieverlies, Keren 81-100% functieverliesVGM - Effect 5</t>
  </si>
  <si>
    <t>, VGM - Effect 2</t>
  </si>
  <si>
    <t>Spuien 81-100% functieverlies, Keren 81-100% functieverlies</t>
  </si>
  <si>
    <t>Spuien 81-100% functieverlies, Keren 81-100% functieverliesVGM - Effect 5</t>
  </si>
  <si>
    <t>Spuien 81-100% functieverlies, VGM - Effect 5</t>
  </si>
  <si>
    <t xml:space="preserve">Spuien 81-100% functieverlies, </t>
  </si>
  <si>
    <t xml:space="preserve">Spuien 61-80% functieverlies, </t>
  </si>
  <si>
    <t xml:space="preserve">Spuien 21-40% functieverlies, </t>
  </si>
  <si>
    <t>Spuien 0-20% functieverlies, VGM - Effect 3</t>
  </si>
  <si>
    <t>Spuien 21-40% functieverlies, VGM - Effect 3</t>
  </si>
  <si>
    <t>Spuien 0-20% functieverliesSpuien 81-100% functieverlies, VGM - Effect 3</t>
  </si>
  <si>
    <t>Spuien 21-40% functieverliesSpuien 81-100% functieverlies, VGM - Effect 3</t>
  </si>
  <si>
    <t>Spuien 81-100% functieverlies, Keren 81-100% functieverliesVGM - Effect 3</t>
  </si>
  <si>
    <t>, VGM - Effect 3Secundaire functionaliteit</t>
  </si>
  <si>
    <t>Spuien 21-40% functieverlies, VGM - Effect 5</t>
  </si>
  <si>
    <t>Spuien 21-40% functieverlies, Keren 81-100% functieverliesVGM - Effect 5</t>
  </si>
  <si>
    <t>Spuien 81-100% functieverlies, VGM - Effect 4</t>
  </si>
  <si>
    <t>Spuien 61-80% functieverlies, Keren 81-100% functieverlies</t>
  </si>
  <si>
    <t>Spuien 21-40% functieverlies, Keren 81-100% functieverlies</t>
  </si>
  <si>
    <t>Spuien 0-20% functieverlies, Keren 81-100% functieverliesVGM - Effect 3VGM - Effect 5</t>
  </si>
  <si>
    <t>, Keren 81-100% functieverlies</t>
  </si>
  <si>
    <t>Spuien 41-60% functieverlies, Keren 81-100% functieverlies</t>
  </si>
  <si>
    <t>*SVO:TG-SVO Vast onderhoud hydrauliekinstallaties hele complex: 1x per jr, 2 EWC-specialist à 16 uur/man, overige kosten 2 keuro totaal (vervangen filters, bemonstering olie etc.)</t>
  </si>
  <si>
    <t>*IN:Inspectie uitnemen bout + visuele inspectie + beproeven: 1x per 15jr, geen functieverlies, 2man a 4 uur per bout, verplaatsen bordes, Totaal over alle maalgangen = 4800 euro per inspectie (totaal (steekproef) 3 bouten over 6 maalg.), 4800/24=200euro/ophan</t>
  </si>
  <si>
    <t>*REV:Uitnemen, transporteren, reviseren, conserveren en terugplaatsen cardanische ophanging: 1 x 40 jr, 1week niet beschikbaar, 10keuro,telekraan 4 uur, 100%nieuw</t>
  </si>
  <si>
    <t>*IN:Controle slangen visueel: 1x per 6 mnd, 1 man, 4 uur voor 6 maalgangen, ca. 6 minuten per slang</t>
  </si>
  <si>
    <t>*REV:Preventief vervangen 2 hydrauliek slangen per persschuif (alle 8 per maalgang, 6 maalgengen in 1 keer): 1x per 8jr=(leverancier); 0,5 uur per slang, 1man, 1 slang + olie = 400 euro per slang;100% nieuw</t>
  </si>
  <si>
    <t>*REV:Preventief vervangen van alle naderingsschakelaars (16 stuks gelijktijdig in 8 uur vervangen): 1x per 12 jr,  2 man, 30 minuten/schakelaar, 150 euro per schakelaar, eindschakelaar. op voorraad, 100%</t>
  </si>
  <si>
    <t>*IN:TG-IN Schouw inspectie gemaal (jaarlijks):  1x per jaar, 2 man, 8 uur + rapportage a 5keuro</t>
  </si>
  <si>
    <t>*SVO:Conserveren stroomgeleider, inclusief ophanging: 1x per 8 jaar (gelijktijdig met schuiven,zonder functieverlies), duur per stroomgelijder 2x2 uur, 2man, per geleider transporteren, stralen en conserveren= 500 euro 100% nieuw</t>
  </si>
  <si>
    <t>*REV:Preventief verwijderen aangroei sealife aan krooshek: 2x per jaar, 2 man, 1 uur per maalgang, boot met kraan en schraperbalk, duikteam</t>
  </si>
  <si>
    <t>*REV-ALG:Verwijderen aangestroomde objecten krooshek: 2x per jaar, 1 uur/maalgang, duikteam, 100% new</t>
  </si>
  <si>
    <t>*REV:Preventief vervangen HS connector (stekker + contrastekker), bulbpomp (2stuks per pomp: 1x per 32jr, kosten 1000 euro per stekker + 1000 per contrastekker, 2 man, duur 4 uur 100% nieuw</t>
  </si>
  <si>
    <t>*REV:Preventief stralen en conserveren ophangframe: 1x per 20 jr, stralen, opnieuw aanbrengen, 4dgn, Uitbouwen en transport naar straler €8500. Totale conservering inclusief uit en inbouw en transport wordt geschat op € 26000, 100%nieuw</t>
  </si>
  <si>
    <t>*IN:Inspecteren op (kleine) lekkages in pomp, evt gevolgd door vervangen rubbers handvijzels: 1x per mnd, 2 uur, 2 man</t>
  </si>
  <si>
    <t>*REV:Prev. vervangen lager en seals: 1x per 15jr, reservedeel aanwezig, waaier + lager afspuiten, demonteren en monteren, plaatsen, testen, duur 2 wkn, kosten= 2man a 100uur+ lager, + extra 20keuro, 100%</t>
  </si>
  <si>
    <t>*REV:Preventief vervangen ventilator en droger ruimte bulbpomp: 1x per 28 jr, kosten 10keuro, duur 8 uur,100% nieuw</t>
  </si>
  <si>
    <t>*IN:TG-IN Periodieke analyse van de smeeroliekwaliteit van alle hydrauliek systemen gemaal + spuisluis: 1 x jr, 2man, 16 uur</t>
  </si>
  <si>
    <t>*SVO:Herstel kleine beschadigingen waaier: 1x per jaar, 2 man, 4 uur, als ondedeel van jaarlijks onderhoud aan pomp, 500 euro materiaal, soms aanbrengen van componentenverf</t>
  </si>
  <si>
    <t>*IN:TG-IN Functioneel testen installaties (mogelijk door fabricant): 1x per jaar, 2 man, 16 uur per man</t>
  </si>
  <si>
    <t>*SVO:Inspectie slijtage koolborstels voeding generator: 1x per 3 maand, 2 man, 0,5 uur</t>
  </si>
  <si>
    <t>*REV:Vervangen gedegradeerde koolborstels: 1x per 2 jaar op basis van toestandsinspectie (1 x per 3 maand), 200 euro per koolborstel, 2 man, 0,5 uur inclusief op maat stellen, 100% new</t>
  </si>
  <si>
    <t>*IN:TG-IN Toestandsinspectie (Jaarlijks): 1 x jr, per discipline (C, E, W): 2 man, 40 uur/man. Naast manuren, 3 x 5000 euro voor 3 rapportages</t>
  </si>
  <si>
    <t>*REV:Niet gemodelleerd, reden: bij uitvoeren SVO treed faaloorzaak niet op, en is geen REV taak nodig, SVO volstaat.</t>
  </si>
  <si>
    <t>*REV:Preventief reviseren omvormer inclusief generator: 1x per 32jr, transport vrachtwagen naar fabriek + revisie duur = 1mnd, totaal 20keuro,100% nieuw</t>
  </si>
  <si>
    <t>*REV:Preventief vervangen hydrauliek slangen persschuif aggregaat: 1x per 8 jr,  (aggregaat + 4 lange naar cilinders), (de)monteren + in bedrijf stellen, kosten totaal 24keuro/alle slangen = 1 keuro/slang, duur 8 uur, 2 man, 100% nieuw</t>
  </si>
  <si>
    <t>*IN:TG-IN Algemene schouw object (maandelijks) met Aandacht voor Civiel, E en W, Goed huisvaderschapronde: 2 man, 8 uur/man</t>
  </si>
  <si>
    <t>*SVO:TG-SVO Vervangen filters van alle hydrauliek installaties (persfilter, retourfilter, bypass filter):1x per jaar, 1500 keuro per aggregaat, totaal 4x4=16 aggregaten geen NB, olievervangen niet nodig!, + 2 uur per aggregaat</t>
  </si>
  <si>
    <t>*REV:Preventief vervangen hydraulische pomp inclusief Emotor: 1x per 32 jr, 2 man, 8 uur, 25keuro, 100% nieuw</t>
  </si>
  <si>
    <t>*SVO:Vervangen afdichting seals rondom as hydraulische pomp: 1x per 6jr, 2 uur, 2 man</t>
  </si>
  <si>
    <t>*REV:Niet gemodelleerd, reden: bij uitvoeren SVO treed faaloorzaak niet op, en is REV-taak niet nodig</t>
  </si>
  <si>
    <t>*REV:Preventieve vervanging hydraulische aggregaat inclusief leidingwerk: 1x per 40 jr, kosten 100 keuro totaal per aggregaat, 1 week stremming per aggregaat, 100%new</t>
  </si>
  <si>
    <t>*SVO:Vervangen V-riem ventilator omvormerinstallatie: 1x per 4 jaar, indien V-riem op voorraad 0,5 uur, 50 euro</t>
  </si>
  <si>
    <t>*REV:Vervangen ventilator omvormer: niet makkelijk toegangbaar, levertijd + installatie 8 uur, 2 man, kosten 5000 euro, 100% nieuw</t>
  </si>
  <si>
    <t>*IN:Inspectie van A-frame / schuiven / bevestiging / bouten, corrosie, materiaalafname, 1 x 2 jr, 2 man, schuif naar boven halen iom bediening, 2 uur/maalgang</t>
  </si>
  <si>
    <t>*IN:TG-IN Analyse logdata automatisering: 1x per maand, 1man, 1dg opnemen+ 1 dg uitwerken = 16 uur</t>
  </si>
  <si>
    <t>*IN:TG-IN Eens per 2 maanden elektro inspectie (schouw) van het gehele complex: 8 manuren/man, 2 E mannen.</t>
  </si>
  <si>
    <t>*SVO:TG-SVO: Eens per jaar elektro SVO, schoonmaken van bestuingskasten + server, vervangen luchtfilters, m.b.v. stofzuiger, smeermiddel + filters, 40 manuren/man, 2 E mannen</t>
  </si>
  <si>
    <t>*REV:Preventief vervangen server+ PLC trillingsmetingen bulbpompen: 1x per 12jr,kosten totaal 400keuro, inclusief manuren en materiaal, na tijdelijk overbruggen geen functieverlies, 100% nieuw</t>
  </si>
  <si>
    <t>*REV:Preventief aanvullen stortebed: 1 x pr 20jr, 1 dag NB alle maalgangen, totaal 4 kEur,100% nieuw</t>
  </si>
  <si>
    <t>*IN:TG-IN Duikinspectie kanaalzijde: 2x per jaar, 1 uur</t>
  </si>
  <si>
    <t>*REV:Preventief vervangen damwand kanaalzijde: 1x per 50 jr, gedurende 3 werkweken - 10 uur per dag, (plannen zodat je geen volledig functieverlies hebt), 4,3 kEuro per mtr x 60 mtr, 100% nieuw</t>
  </si>
  <si>
    <t>*REV:Preventief vervangen damwand kanaalzijde: 1x per 50 jr, gedurende 3 werkweken - 10 uur per dag, (plannen zodat je geen volledig functieverlies hebt), 4300 Euro per mtr x 60 mtr, 100% nieuw</t>
  </si>
  <si>
    <t>*REV:Preventief vervangen damwand kanaalzijde: 1x per 50 jr, gedurende 3 werkweken - 10 uur per dag, (plannen zodat je geen volledig functieverlies hebt),, 5kEuro per mtr x 60 mtr, 100% nieuw</t>
  </si>
  <si>
    <t>*REV:Preventief aanvullen stortstenen oever zeezijde: 1 x 25 jr, 10kEur, 10 uur, 100% nieuw</t>
  </si>
  <si>
    <t>*REV-ALG:Herstellen delen zetsteen (gepenetreerd) oever zeezijde: 1x per 3 jaar, 20kEur per 3jr, doorlooptijd 1 m2 per jaar, 10 uur/m2, 100% nieuw</t>
  </si>
  <si>
    <t>*REV:Preventief vervangen capitoolschakelaar  omvormer: 1x per 16jr, 37,50 kEur per schakelaar, 2 man, 4 uur verwisselen + instellen, 100% nieuw</t>
  </si>
  <si>
    <t>*IN:Inspectie en onderhoud capitoolschakelaar  omvormer: 1x per jaar, 2 man, 3 uur per schakelaar (specialist/leverancier),
*IN-WET:TG-IN-WET: NEN 3840 Inspectie: 1x per 2 jaar, 2 man, 40 uur/man, additioneel 10 keuro voor rapportage</t>
  </si>
  <si>
    <t>*REV:Preventief vervangen uitschakelspoel: 1x per 8jr, 300 euro, 2 uur, 2 man, 100% nieuw</t>
  </si>
  <si>
    <t>*IN-WET:TG-IN-WET: NEN 3840 Inspectie: 1x per 2 jaar, 2 man, 40 uur/man, additioneel 10 keuro voor rapportage</t>
  </si>
  <si>
    <t>*REV:Preventief vervangen capitoolschakelaar trafo: 1x per 16jr, 20kEur? per schakelaar, 2 man, 4 uur verwisselen + instellen, 100% nieuw</t>
  </si>
  <si>
    <t>*IN:Inspectie en onderhoud capitoolschakelaar trafo: 1x per jaar, 2 man, 3 uur per schakelaar (specialist/leverancier),
*IN-WET:TG-IN-WET: NEN 3840 Inspectie: 1x per 2 jaar, 2 man, 40 uur/man, additioneel 10 keuro voor rapportage</t>
  </si>
  <si>
    <t>*REV:Preventief vervangen SVS schakelaar T5 (door leverancier): 1x per 16jr, duur 120 uur (met effect 81-100% vanwege noodzaak afschakelen 10 kV), 2 man, 20 keuro/schakelaar</t>
  </si>
  <si>
    <t>*IN:Inspectie en onderhoud SVS schakelaar: 1x per jaar, 2 man, 3 uur per schakelaar (specialist/leverancier),
*IN-WET:TG-IN-WET: NEN 3840 Inspectie: 1x per 2 jaar, 2 man, 40 uur/man, additioneel 10 keuro voor rapportage</t>
  </si>
  <si>
    <t>*REV:Preventief vervangen SVS schakelaar T1 (door leverancier): 1x per 16jr, duur 8 uur (met effect 81-100% vanwege noodzaak afschakelen 10 kV), 2 man, 20 keuro/schakelaar</t>
  </si>
  <si>
    <t>*REV:Preventief vervangen SVS schakelaar  T7 (rail B): 1x per 16jr, 8 uur, 2 man, 100% nieuw</t>
  </si>
  <si>
    <t>*IN:Inspectie en onderhoud SVS schakelaar  T7 (Rail B): 1x per jaar, 2 man, 3 uur per schakelaar (specialist/leverancier),
*IN-WET:TG-IN-WET: NEN 3840 Inspectie: 1x per 2 jaar, 2 man, 40 uur/man, additioneel 10 keuro voor rapportage</t>
  </si>
  <si>
    <t>*REV:Preventief vervangen SVS schakelaar  T3 (Rail A) (door leverancier),: 1x per 16jr, 2 man, 8 uur, zie opmerking mbt taakduur,100% nieuw</t>
  </si>
  <si>
    <t>*IN:Inspectie en onderhoud SVS schakelaar  T3 (Rail A): 1x per jaar, 2 man, 3 uur per schakelaar (specialist/leverancier),
*IN-WET:TG-IN-WET: NEN 3840 Inspectie: 1x per 2 jaar, 2 man, 40 uur/man, additioneel 10 keuro voor rapportage</t>
  </si>
  <si>
    <t>*REV-ALG:Preventief vervangen SVS schakelaar (T4) berghaven,: 1x per 16jr, 2 man, 8 uur, schakelaar a 20 keuro, 100% nieuw</t>
  </si>
  <si>
    <t>*IN:Inspectie en onderhoud SVS schakelaar (T4): 1x per jaar, 2 man, 3 uur per schakelaar (specialist/leverancier),
*IN-WET:TG-IN-WET: NEN 3840 Inspectie: 1x per 2 jaar, 2 man, 40 uur/man, additioneel 10 keuro voor rapportage</t>
  </si>
  <si>
    <t>*REV:Preventief uitwisselen koppelschaleraar: 1x per 16jr, duur 8 uur, uitgevoerd door leverancier, noodzaak afschakelen 10 kV (20 keuro), 2 man, 8 uur verwisselen + instellen, 100% nieuw</t>
  </si>
  <si>
    <t>*IN:Inspectie en onderhoud koppelschakelaar: 1x per jaar, 2 man, 3 uur per schakelaar (specialist/leverancier),
*IN-WET:TG-IN-WET: NEN 3840 Inspectie: 1x per 2 jaar, 2 man, 40 uur/man, additioneel 10 keuro voor rapportage</t>
  </si>
  <si>
    <t>*REV:Preventief vervangen  hoogspanningskabels: 1x per 80 jr,1duur uitval 8 uur per sectie, kosten, 1000 euro pr meter x 500 meter, 100% nieuw</t>
  </si>
  <si>
    <t>*IN:TG-IN Algemene schouw object (maandelijks) met Aandacht voor Civiel, E en W, Goed huisvaderschapronde: 2 man, 8 uur/man
*IN-WET:TG-IN-WET: NEN 3840 Inspectie: 1x per 2 jaar, 2 man, 40 uur/man, additioneel 10 keuro voor rapportage</t>
  </si>
  <si>
    <t>*REV:Preventief reviseren natte trafo T1,T2 (buiten): 1x per 30jr, duur  revisie = 2 weken, aangesloten E-delen niet beschikbaar, uitwisselen 2 man x 8 uur, externe kraan nodig,  kosten revisie natte trafo = 15keuro, 100% nieuw</t>
  </si>
  <si>
    <t>*IN-WET:TG-IN-WET: NEN 3840 Inspectie: 1x per 2 jaar, 2 man, 40 uur/man, additioneel 10 keuro voor rapportage
*IN:Doormeten wikkelingen: 1x per jaar, duur 8 uur, 2 man</t>
  </si>
  <si>
    <t>*IN-WET:TG-IN-WET: NEN 3840 Inspectie: 1x per 2 jaar, 2 man, 40 uur/man, additioneel 10 keuro voor rapportage
*IN:Doormeten wikkelingen: 1x per jaar, duur 8 uur, 2 man
*IN:Periodieke analyse olie natte trafo: (groot OH): 1 x per 3jr, 2man, 8 uur</t>
  </si>
  <si>
    <t>*REV:Preventief vervangen droge trafo: 1x per 45jr, duur  uitwisselen = 8 uur x 2 man, interne kraan aanwezig,  kosten trafo = 30keuro per trafo, 100% nieuw</t>
  </si>
  <si>
    <t>*REV-ALG:Preventief reviseren natte trafo T4: 1x per 30jr, duur  revisie = 2 weken, aangesloten E-delen niet beschikbaar, uitwisselen 2 man x 8 uur, externe kraan nodig,  kosten revisie natte trafo = 15keuro, 100% nieuw</t>
  </si>
  <si>
    <t>*REV:Preventief reviseren natte trafo T7: 1x per 30jr, duur  revisie = 2 weken, aangesloten E-delen niet beschikbaar, uitwisselen 2 man x 8 uur, externe kraan nodig,  kosten revisie natte trafo = 15keuro, 100% nieuw</t>
  </si>
  <si>
    <t>*REV:Preventief vervangen afzuigventilator:1 x 8 jr,  niet makkelijk toegangbaar,  installatie 8 uur, 2 man, kosten 2500 euro , 100% nieuw</t>
  </si>
  <si>
    <t>*REV:Preventief vervangen airco unit (1stuk): 1x per 12 jr, 5000 Euro, installatietijd 16 uur, 2 man, uitval pompen kan tijdens installatie worden voorkomen door plaatsen tijdelijke noodairco, 100% nieuw</t>
  </si>
  <si>
    <t>*SVO:Filters airco unit vervangen: 2x per jaar, 500 euro per keer</t>
  </si>
  <si>
    <t>*REV:Preventief vervangen+aanpassen LS installatie gemaal (zonder spuisluis) incl. aarding: 1x per 25 jr, rail A en B gefaseerd vervangen, tijdelijk gedurende 8 wkn geen redundante rail, kosten totaal 300 keuro, 100% new</t>
  </si>
  <si>
    <t>*REV:Preventief vervangen hoofdschakelaar H-verdeler rail A/B: 1x per 16jr, 20kEur per schakelaar, 2 man, 4 uur verwisselen + instellen, 100% nieuw</t>
  </si>
  <si>
    <t>*REV:Preventief vervangen hoofdschakelaar H-verdeler NSA: 1x per 16jr, 20kEur per schakelaar, 2 man, 4 uur verwisselen + instellen, 100% nieuw</t>
  </si>
  <si>
    <t>*REV:Preventief vervangen brandstoftank NSA: 1x per 30 jr, 50 keuro totaal, tijdsduur 2 weken, geen stremming overhevelen naar te plaatsen tijdelijke tank, gebruik dagtank, 100% new</t>
  </si>
  <si>
    <t>*SVO:Vullen brandstoftank (10000 liter) : 1x per 2 mnd (winter), 1x per 3 mnd (zomer), 7000liter per keer, 1,25euro per liter</t>
  </si>
  <si>
    <t>*SVO:Jaarlijks onderhoud NSA (olie verversen, etc), geen stremming, 2 man, 8 uren/man, 500 euro materiaal, belast proefdraaien</t>
  </si>
  <si>
    <t>*REV:Reviseren NSA inclusief generator: 1x per 30 jr, duur 1 wk, totaal 15 keuro, geen stremming dmv gebruikmaken aansluiting extra noodstroom (huur), 100% new</t>
  </si>
  <si>
    <t>*REV:Preventief vervangen accu's UPS (in oude hoogspaningsruimte): 1x per 5 jr, totaal 20 keuro, geen hinder, 100% new</t>
  </si>
  <si>
    <t>*REV:Vervangen UPS (in oude hoogspaningsruimte): 1x per 10 jr, kosten 10 keuro, geen stremming, 100% new</t>
  </si>
  <si>
    <t>*REV:Preventief vervangen Ni/Cd accu's UPS 110V: 1x per 12 jr, 8 keuro (hier zijn het maar enkele accu's), geen hinder, 100% new</t>
  </si>
  <si>
    <t>*REV:Preventief vervangen UPS 110V: 1x per 16 jr, kosten 10keuro , geen stremming, 100% new</t>
  </si>
  <si>
    <t>*REV:Preventief vervangen accu's UPS pomp 5&amp;6: 1x per 5 jr, totaal 20 keuro, geen hinder, 100% new</t>
  </si>
  <si>
    <t>*REV:Vervangen UPS pomp 5&amp;6: 1x per 10 jr, kosten 10 keuro, geen stremming, 100% new</t>
  </si>
  <si>
    <t>*REV-ALG:Preventief vervangen hijskabels  bovenloopkraan (pompbordes): 1x per 10jr, 40keuro materiaal, 8 uur, 5 man,100%nieuw</t>
  </si>
  <si>
    <t>*IN-ALG:TG-IN Toestandsinspectie (Jaarlijks): 1 x jr, per discipline (C, E, W): 2 man, 40 uur/man. Naast manuren, 3 x 5000 euro voor 3 rapportages
*IN-ALG-WET:Wetteliijk keuringsinspctie hijsmiddelen: 1x per jaar,1 man , 8 uur</t>
  </si>
  <si>
    <t>*REV:Preventief onderhoud hijsvoorziening tbv droogzetschotten: 1x per 20 jr, 10000 euro, + 2 W-man, 4 uur, 100% new</t>
  </si>
  <si>
    <t>*IN-WET:Inspectie en onderhoud blusmiddelen, conform NEN 2559-1: (wettelijk verplicht confrom "Besluit brandveilig gebruik bouwwerken" ), 1 x per  jr, 1 inspecteur, 8 uur.</t>
  </si>
  <si>
    <t>*REV-ALG:Vervangen blusmiddelen:1x per 20jr, 250 euro/st, 10 stuks totaal, 100% new, 4 uur, 2 man</t>
  </si>
  <si>
    <t>*REV:Vervangen BMI installatie: 1x per 16 jr, 120 uur, 20 keuro totaal, 100% new</t>
  </si>
  <si>
    <t>*REV-ALG:Preventief vervangen cameras (9 stuks): 1x per 8 jr, 2 man, 2 uren/man/stuk = 2x4x9=72 uur, hoogwerker 9  uur, kosten camera 1000 euro/stuk, 100% new</t>
  </si>
  <si>
    <t>*SVO:Schoonmaken CCTV camera behuizing en controleren bekabeling: 4 keer per jaar, 1 E-man, 8 manuren/man</t>
  </si>
  <si>
    <t>*SVO:Functioneel controleren / herstellen alle automatische sloten van cyber security system: 2x per jaar,8 uur, 2 man</t>
  </si>
  <si>
    <t>*REV-ALG:Vervangen CV &amp; klimaatinstallatie: 1x per 16 jr, 50 keuro totaal, duur 16uur, 100% new</t>
  </si>
  <si>
    <t>*SVO:Branders schoonmaken van de kachel, filters van de klimaatbeheersing, 1x per jr, 2 man, 4 uur/man per ketel</t>
  </si>
  <si>
    <t>*REV-ALG:Preventief vervangen klimaatsysteem: 1x per 8 jr, kosten 15keuro, 100% nieuw</t>
  </si>
  <si>
    <t>*REV:Vervangen klimaatinstallatie omvormerruimte 1 t/m 4: 1x per 16 jr, 45 keuro totaal, geen hinder, duur vervangen 168 uur, 100% new</t>
  </si>
  <si>
    <t>*SVO:Reinigen + herstel diverse onderdelen klimaatinstallatie (condensor, filters, kleppen, motoren, pompen, lekkage, opnemers, regelelectronica, leidingen, etc.), 1x per jr, 2 man, 8 uur/man, materiaal 1000euro per keer</t>
  </si>
  <si>
    <t>*REV-ALG:Vervangen klimaatinstallatie gebouwruimte: 1x per 20 jr, 60 keuro totaal, duur 1 week, 100% new</t>
  </si>
  <si>
    <t>*REV:Vervangen klimaatinstallatie omvormerruimte 5&amp;6:: 1x per 16 jr, 45 keuro totaal, geen hinder, duur vervangen 168 uur,, 100% new</t>
  </si>
  <si>
    <t>*REV-ALG:Preventief vervangen liftinstallatie: 1x per 42 jr, kosten 80 keuro totaal, 100% new</t>
  </si>
  <si>
    <t>*REV-ALG:Vervangen armaturen objectverlichting buiten: 1x per 20 jaar, ca 30 stuks, totaalprijs 7 keuro, 100% new</t>
  </si>
  <si>
    <t>*REV-ALG:Preventief vervangen lampen objectverlichting binnen (groepsremplace): 1x per 2 jaar, 80per hal + kelders + gangen= 300 lampen, 20eur per stuk, totaal 10000 euro, duur 40 uur, 100% new</t>
  </si>
  <si>
    <t>*REV-ALG:Vervangen communicatiemiddelen: 1x per 16 jr, kosten 100 keuro totaal, 100% new</t>
  </si>
  <si>
    <t>*REV-ALG:Vervangen telefooncentrale incl toestellen: 1x per 25 jr, 15 keuro totaal, 100% new</t>
  </si>
  <si>
    <t>*SVO:Vervangen accu, 1 x 4 jr, 2 E-man, 2 manuren/man/accu,  10% new, xx accu's voor vluchtweginstl en noodverlichting, prijs materiaal 50 euro
*SVO:Vervangen lampen: 1x per jr, 1 E-man, 1 uur/lamp, kosten lamp 20 euro/stuk, 1 lamp defect per jaar</t>
  </si>
  <si>
    <t>*SVO:Vervangen accu, 1 x 4 jr, 2 E-man, 2 manuren/man/accu,  10% new, xx accu's voor vluchtweginstl en noodverlichting, prijs materiaal 50 euro
*SVO:Vervangen lampen: 1x per 2jr, 1 E-man, 1 uur/lamp, kosten lamp 20 euro/stuk, 10 lamp per 2 jaar</t>
  </si>
  <si>
    <t>*REV:Preventief vervangen luchtfilters(op basis van drukverschilmeting:: 1x per 2 jaar, (ca.100 stuks), kosten 55 euro per filter, 2man, 16 uur zonder noodzaak aanspraak malen, afvoer verontreinigingsklasse 4=extra, 2000eur 100% nieuw</t>
  </si>
  <si>
    <t>*REV:vervangen installatie: 1x per 9 jr, 48 uur stremming, prijs 25 keuro inclusief manuren en materiaal op genomen in spares, 100% new</t>
  </si>
  <si>
    <t>*SVO:Jaarlijks ijken (ijken om foutieve meting te voorkomen) en schoonmaak van de pijp gelijkwatermeter, 1 E-man, 1 manuren/man, geen stremming</t>
  </si>
  <si>
    <t>*REV-ALG:Preventief vervangen meetsysteem: 1x per 16 jr, extra maatregelen voorkomen niet bschikbaarheid, kosten aanschaf + installeren = 200keuro, 100% nieuw</t>
  </si>
  <si>
    <t>*IN:Inspectie aandrijfbanden + lagers+ rolle Megadeur: 1x per jaar, 3 uur per deur  (2 stuks)</t>
  </si>
  <si>
    <t>*REV:Vervangen hekwerken/afrastering terrein: 1x per 30 jr, 90 keuro totaal, 100% new</t>
  </si>
  <si>
    <t>*SVO:Vast onderhoud hekwerken terrein: 1x per jr, 500 euro totaal</t>
  </si>
  <si>
    <t>*REV:Revisie rolpoort incl toegangscontrole: (kan verschillende werkzaamheden bevatten), 1 x 25 jr, kosten 30 keuro, 100% new</t>
  </si>
  <si>
    <t>*SVO:Onderhoud aan bewegende delen rolpoort: 1 x jr, 1000 euro</t>
  </si>
  <si>
    <t>*REV:Preventief herstel constructie: 1 keer per 80jr. Delen beton vallen in spuikoker.Daarom droogzetten en betonherstel uitvoeren. 2000 m2. schoonmaken en herstellen. Duur 6 maanden. 800 keuro. 100%nw</t>
  </si>
  <si>
    <t>*REV:Preventieve vervanging hydraulische aggregaat inclusief leidingwerk: 1x per 40 jr, kosten 52 keuro totaal per aggregaat, 1 week stremming per aggregaat, 100%new</t>
  </si>
  <si>
    <t>*REV:Vervangen gebogen meetliniaal. Noodschuif plaatsen. Liniaal demonteren en vervangen voor nieuw (voor reserve liniaal): 1 x 4 jr, vervanging alleen bij laag water. Kosten liniaal inclusief CIMs 15K€, 2 man 6 uur. 100% nieuw.</t>
  </si>
  <si>
    <t>*IN:Inspectie beslag hoofdschuif spuikoker 1: 2x per jaar,2 man, kleine reparaties (verbindingsbouten, etc.) 100Euro per keer
*IN:TG-IN Schouw inspectie gemaal (jaarlijks):  1x per jaar, 2 man, 8 uur + rapportage a 5keuro</t>
  </si>
  <si>
    <t>*REV:Preventief aanvullen stortebed: 1x pr 30jr, 1 dag NB alle spuikokers, totaal 4kEur,100% nieuw</t>
  </si>
  <si>
    <t>*REV:Preventief vervangen+aanpassen LS installatie Spuisluis: 1x per 25 jr, inclusief aansluiting  noodaggregaat. Volledig ernaast bouwen.8 uur down, kosten totaal 80 keuro, 100% new</t>
  </si>
  <si>
    <t>*REV:Preventief vervangen hoofdschakelaar H-verdeler spuisluis: 1x per 16jr, 20kEur per schakelaar, 2 man, 4 uur verwisselen + instellen, 100% nieuw</t>
  </si>
  <si>
    <t>*REV:Preventief vervangen schakelaar onderverdeler bij spuikoker 7 : 1x per 16jr, 20kEur per schakelaar, 2 man, 4 uur verwisselen + instellen, 100% nieuw</t>
  </si>
  <si>
    <t>*REV:Preventief vervangen schakelaar onderverdeler bij spuikoker 4 : 1x per 16jr, 20kEur per schakelaar, 2 man, 4 uur verwisselen + instellen, 100% nieuw</t>
  </si>
  <si>
    <t>*REV:Preventief vervangen schakelaar onderverdeler bij spuikoker 1: 1x per 16jr, 20kEur per schakelaar, 2 man, 4 uur verwisselen + instellen, 100% nieuw</t>
  </si>
  <si>
    <t>*REV:Preventief vervangen takelmechanismenoodschuif spuikoker: 1x per 20jr, De 2 takels inclusief motoren. 1 reserveset aanwezig. levertijd 1mnd. Plaatsingskosten 4uur, 2man, heftruck, Kosten 2 takels 10 keuro</t>
  </si>
  <si>
    <t>*REV-ALG:Vervangen CO2 gasfles:1x per 20jr, 500 euro/st, 4 uur 2man, 100% new</t>
  </si>
  <si>
    <t>*REV-ALG:Preventief vervangen LBK Spuisluis (3 units): 1x per 20jr, 72 uur per stuk, 10k€ per stuk</t>
  </si>
  <si>
    <t>*REV-ALG:Vervangen LED scheepvaartbeseining (4 stuks per seinbeeld): 300 euro+2 man per stuk, 1h downtime per seinbeeld, 100% new, 7 seinbeelden (kantelmast)</t>
  </si>
  <si>
    <t>*SVO:Herstel / vernieuwing diverse schades aan constructie gebouwen (beton, kozijnen, beglazing, dak, spuikoker cijfers, etc.): 1x per 10 jaar, kosten 200kEuro, 100% nieuw</t>
  </si>
  <si>
    <t>*REV-ALG:Preventief vervangen bolders (14 stuks) oever zeezijde spusluis: 1x per 50 jr, totale kosten 5000 euro per stuk, duur 7dgn x8 uur per dag, niet spuien tijdens vervangen, 100% nieuw</t>
  </si>
  <si>
    <t>*SVO:Vastzetten bolders (14 stuks) spuisluis: 1x per 20 jr, 1 uur per bolder</t>
  </si>
  <si>
    <t>*IN:TG-IN Functionele controle (5jaar) alle  hydraulische aggregaten: 1x per 5jr, kosten 2 man, duur 40 uur per man</t>
  </si>
  <si>
    <t>*2190</t>
  </si>
  <si>
    <t>*0
*0
*0</t>
  </si>
  <si>
    <t>*0
*0
*0
*0</t>
  </si>
  <si>
    <t>*3
*0</t>
  </si>
  <si>
    <t>*1460</t>
  </si>
  <si>
    <t>*0
*8</t>
  </si>
  <si>
    <t>*0
*8
*8</t>
  </si>
  <si>
    <t>*0
*8
*0</t>
  </si>
  <si>
    <t>*0
*8
*8
*0</t>
  </si>
  <si>
    <t>*4
*336</t>
  </si>
  <si>
    <t>*4
*1</t>
  </si>
  <si>
    <t>*4
*1
*0
*0</t>
  </si>
  <si>
    <t>*4
*0</t>
  </si>
  <si>
    <t>*0
*0
*8</t>
  </si>
  <si>
    <t>*16
*0</t>
  </si>
  <si>
    <t>*2
*1</t>
  </si>
  <si>
    <t>*8
*0
*0</t>
  </si>
  <si>
    <t>*56</t>
  </si>
  <si>
    <t>*226</t>
  </si>
  <si>
    <t>*14</t>
  </si>
  <si>
    <t>*28</t>
  </si>
  <si>
    <t>*1
*2</t>
  </si>
  <si>
    <t>*0,17</t>
  </si>
  <si>
    <t>*1
*5
*1
*2</t>
  </si>
  <si>
    <t>*0,09</t>
  </si>
  <si>
    <t>*0,09
*2</t>
  </si>
  <si>
    <t>*1
*1
*3</t>
  </si>
  <si>
    <t>*45</t>
  </si>
  <si>
    <t>*2
*1
*1</t>
  </si>
  <si>
    <t>*2
*1
*3
*1</t>
  </si>
  <si>
    <t>*2
*0,17</t>
  </si>
  <si>
    <t>*1
*15</t>
  </si>
  <si>
    <t>*0,25
*5
*1
*2</t>
  </si>
  <si>
    <t>*0,25
*2</t>
  </si>
  <si>
    <t>*0,17
*2</t>
  </si>
  <si>
    <t>*1
*1
*1</t>
  </si>
  <si>
    <t>*1
*5
*2</t>
  </si>
  <si>
    <t>*4
*2</t>
  </si>
  <si>
    <t>*1
*1
*2</t>
  </si>
  <si>
    <t>*1,96</t>
  </si>
  <si>
    <t>*9</t>
  </si>
  <si>
    <t>*0,25
*1
*2</t>
  </si>
  <si>
    <t>*2037</t>
  </si>
  <si>
    <t>*2050</t>
  </si>
  <si>
    <t>*2045</t>
  </si>
  <si>
    <t>*2038</t>
  </si>
  <si>
    <t>*2057</t>
  </si>
  <si>
    <t>*99,84</t>
  </si>
  <si>
    <t>*4,8</t>
  </si>
  <si>
    <t>*17,28</t>
  </si>
  <si>
    <t>*268,8</t>
  </si>
  <si>
    <t>*0,22</t>
  </si>
  <si>
    <t>*21,36</t>
  </si>
  <si>
    <t>*23,04</t>
  </si>
  <si>
    <t>*89,28</t>
  </si>
  <si>
    <t>*29,28</t>
  </si>
  <si>
    <t>*4,68</t>
  </si>
  <si>
    <t>*2,1</t>
  </si>
  <si>
    <t>*28,32</t>
  </si>
  <si>
    <t>*156</t>
  </si>
  <si>
    <t>*1,68
*0</t>
  </si>
  <si>
    <t>*2,16</t>
  </si>
  <si>
    <t>*294</t>
  </si>
  <si>
    <t>*7,32</t>
  </si>
  <si>
    <t>*0,27</t>
  </si>
  <si>
    <t>*1,74</t>
  </si>
  <si>
    <t>*58,56</t>
  </si>
  <si>
    <t>*634,56</t>
  </si>
  <si>
    <t>*8,64</t>
  </si>
  <si>
    <t>*1,14</t>
  </si>
  <si>
    <t>*77,28</t>
  </si>
  <si>
    <t>*116,16</t>
  </si>
  <si>
    <t>*0,72</t>
  </si>
  <si>
    <t>*3,36</t>
  </si>
  <si>
    <t>*258</t>
  </si>
  <si>
    <t>*229,32</t>
  </si>
  <si>
    <t>*3,24
*0</t>
  </si>
  <si>
    <t>*3,96</t>
  </si>
  <si>
    <t>*41,44</t>
  </si>
  <si>
    <t>*1,08
*0</t>
  </si>
  <si>
    <t>*42,88</t>
  </si>
  <si>
    <t>*21,44</t>
  </si>
  <si>
    <t>*0,54
*0</t>
  </si>
  <si>
    <t>*234,48</t>
  </si>
  <si>
    <t>*0
*2,88</t>
  </si>
  <si>
    <t>*0
*2,88
*2,88</t>
  </si>
  <si>
    <t>*31,44</t>
  </si>
  <si>
    <t>*0
*1,44
*0</t>
  </si>
  <si>
    <t>*117,24</t>
  </si>
  <si>
    <t>*0
*1,44
*1,44
*0</t>
  </si>
  <si>
    <t>*62,88</t>
  </si>
  <si>
    <t>*3,94</t>
  </si>
  <si>
    <t>*7,88</t>
  </si>
  <si>
    <t>*8,75</t>
  </si>
  <si>
    <t>*1,94</t>
  </si>
  <si>
    <t>*0,72
*0,58
*0
*0</t>
  </si>
  <si>
    <t>*0
*0,72</t>
  </si>
  <si>
    <t>*10,72</t>
  </si>
  <si>
    <t>*12,16</t>
  </si>
  <si>
    <t>*0
*0
*1,44</t>
  </si>
  <si>
    <t>*3,04</t>
  </si>
  <si>
    <t>*3,66</t>
  </si>
  <si>
    <t>*3,66
*0</t>
  </si>
  <si>
    <t>*9,66</t>
  </si>
  <si>
    <t>*7,88
*0</t>
  </si>
  <si>
    <t>*37,26</t>
  </si>
  <si>
    <t>*1,44</t>
  </si>
  <si>
    <t>*2,44</t>
  </si>
  <si>
    <t>*5
*0
*0</t>
  </si>
  <si>
    <t>*0,81
*0,11</t>
  </si>
  <si>
    <t>*0,72
*0</t>
  </si>
  <si>
    <t>*0,41
*0,38</t>
  </si>
  <si>
    <t>*0,72
*0
*0</t>
  </si>
  <si>
    <t>*10,38</t>
  </si>
  <si>
    <t>*6,44</t>
  </si>
  <si>
    <t>*90</t>
  </si>
  <si>
    <t>*5600</t>
  </si>
  <si>
    <t>*364</t>
  </si>
  <si>
    <t>*185,08</t>
  </si>
  <si>
    <t>*0,63</t>
  </si>
  <si>
    <t>*112,56</t>
  </si>
  <si>
    <t>*5,74
*0</t>
  </si>
  <si>
    <t>*20,72</t>
  </si>
  <si>
    <t>*0,36
*0</t>
  </si>
  <si>
    <t>*79,24</t>
  </si>
  <si>
    <t>*0
*5,04
*0</t>
  </si>
  <si>
    <t>*57,36</t>
  </si>
  <si>
    <t>*12,72</t>
  </si>
  <si>
    <t>*2,88</t>
  </si>
  <si>
    <t>*7,2</t>
  </si>
  <si>
    <t>*17,2</t>
  </si>
  <si>
    <t>*EWC - Onderhouder/specialist x 2</t>
  </si>
  <si>
    <t>*EWC - Onderhouder/specialist</t>
  </si>
  <si>
    <t>*Duikteam</t>
  </si>
  <si>
    <t>*Duikteam, EWC - Onderhouder/specialist x 2</t>
  </si>
  <si>
    <t>*EWC - Onderhouder/specialist
*</t>
  </si>
  <si>
    <t>*
*
*</t>
  </si>
  <si>
    <t>*
*
*
*</t>
  </si>
  <si>
    <t>*EWC - Onderhouder/specialist x 3</t>
  </si>
  <si>
    <t>*EWC - Onderhouder/specialist x 2
*</t>
  </si>
  <si>
    <t>*
*EWC - Onderhouder/specialist x 2</t>
  </si>
  <si>
    <t>*
*EWC - Onderhouder/specialist x 2
*EWC - Onderhouder/specialist x 2</t>
  </si>
  <si>
    <t>*
*EWC - Onderhouder/specialist x 2
*</t>
  </si>
  <si>
    <t>*
*EWC - Onderhouder/specialist x 2
*EWC - Onderhouder/specialist x 2
*</t>
  </si>
  <si>
    <t>*EWC - Onderhouder/specialist x 2
*EWC - Onderhouder/specialist x 2</t>
  </si>
  <si>
    <t>*EWC - Onderhouder/specialist x 2
*EWC - Onderhouder/specialist x 2
*
*</t>
  </si>
  <si>
    <t>*EWC - Onderhouder/specialist x 5</t>
  </si>
  <si>
    <t>*
*EWC - Onderhouder/specialist</t>
  </si>
  <si>
    <t>*
*
*EWC - Onderhouder/specialist x 2</t>
  </si>
  <si>
    <t>*EWC - Onderhouder/specialist x 3
*</t>
  </si>
  <si>
    <t>*EWC - Onderhouder/specialist x 2
*EWC - Onderhouder/specialist</t>
  </si>
  <si>
    <t>*EWC - Onderhouder/specialist
*
*</t>
  </si>
  <si>
    <t>*
*EWC - Onderhouder/specialist
*</t>
  </si>
  <si>
    <t>*Naderingsschakelaar</t>
  </si>
  <si>
    <t>*Kleppenraam</t>
  </si>
  <si>
    <t>*Lager bulbpomp (achter)</t>
  </si>
  <si>
    <t>*Lager bulppomp (voor)</t>
  </si>
  <si>
    <t>*A-frame ophangconstructie persschuiven</t>
  </si>
  <si>
    <t>*Persschuif x 2</t>
  </si>
  <si>
    <t>*Server</t>
  </si>
  <si>
    <t>*PLC</t>
  </si>
  <si>
    <t>*Capitoolschakelaar omvormer</t>
  </si>
  <si>
    <t>*Uitschakelspoel capitoolschak omvormer</t>
  </si>
  <si>
    <t>*Capitoolschakelaar trafo</t>
  </si>
  <si>
    <t>*SVS schakelaar 10kV</t>
  </si>
  <si>
    <t>*Revisie hoofdcilinder spuisluis.</t>
  </si>
  <si>
    <t>*Telekraan</t>
  </si>
  <si>
    <t>*Boot met kraan en schraperbalk</t>
  </si>
  <si>
    <t>*Hoogwerker</t>
  </si>
  <si>
    <t>*Heftruck</t>
  </si>
  <si>
    <t>*5
*0
*0
*0</t>
  </si>
  <si>
    <t>open tandwieloverbrenging: overbrengingskast (vertraging)</t>
  </si>
  <si>
    <t>(25A-001-09#NZK5.EG.-0,5ov#GMIJM#206:0#G:ND#A1776)</t>
  </si>
  <si>
    <t>centrale regeling in een kast</t>
  </si>
  <si>
    <t>25A-001.09.8</t>
  </si>
  <si>
    <t>halyester kasten</t>
  </si>
  <si>
    <t>25A-001.09.6</t>
  </si>
  <si>
    <t>25A-001.05.1</t>
  </si>
  <si>
    <t>(25A-001-09#NZK5.EG.-0,5ov#GMIJM#101:0#S:D#798)</t>
  </si>
  <si>
    <t>25A-001.06.1</t>
  </si>
  <si>
    <t>(25A-001-09#NZK5.EG.-0,5ov#GMIJM#101:0#S:D#963)</t>
  </si>
  <si>
    <t>25A-001.01.1</t>
  </si>
  <si>
    <t>(25A-001-09#NZK5.EG.-0,5ov#GMIJM#101:0#S:D#101)</t>
  </si>
  <si>
    <t>25A-001.01.2</t>
  </si>
  <si>
    <t>(25A-001-09#NZK5.EG.-0,5ov#GMIJM#101:0#S:D#108)</t>
  </si>
  <si>
    <t>25A-001.01.3</t>
  </si>
  <si>
    <t>(25A-001-09#NZK5.EG.-0,5ov#GMIJM#101:0#S:D#115)</t>
  </si>
  <si>
    <t>25A-001.01.4</t>
  </si>
  <si>
    <t>(25A-001-09#NZK5.EG.-0,5ov#GMIJM#101:0#S:D#122)</t>
  </si>
  <si>
    <t>25A-001.02.1</t>
  </si>
  <si>
    <t>(25A-001-09#NZK5.EG.-0,5ov#GMIJM#101:0#S:D#291)</t>
  </si>
  <si>
    <t>25A-001.02.2</t>
  </si>
  <si>
    <t>(25A-001-09#NZK5.EG.-0,5ov#GMIJM#101:0#S:D#298)</t>
  </si>
  <si>
    <t>25A-001.02.3</t>
  </si>
  <si>
    <t>(25A-001-09#NZK5.EG.-0,5ov#GMIJM#101:0#S:D#305)</t>
  </si>
  <si>
    <t>25A-001.02.4</t>
  </si>
  <si>
    <t>(25A-001-09#NZK5.EG.-0,5ov#GMIJM#101:0#S:D#312)</t>
  </si>
  <si>
    <t>25A-001.03.1</t>
  </si>
  <si>
    <t>(25A-001-09#NZK5.EG.-0,5ov#GMIJM#101:0#S:D#453)</t>
  </si>
  <si>
    <t>25A-001.03.2</t>
  </si>
  <si>
    <t>(25A-001-09#NZK5.EG.-0,5ov#GMIJM#101:0#S:D#460)</t>
  </si>
  <si>
    <t>25A-001.03.3</t>
  </si>
  <si>
    <t>(25A-001-09#NZK5.EG.-0,5ov#GMIJM#101:0#S:D#467)</t>
  </si>
  <si>
    <t>25A-001.03.4</t>
  </si>
  <si>
    <t>(25A-001-09#NZK5.EG.-0,5ov#GMIJM#101:0#S:D#474)</t>
  </si>
  <si>
    <t>25A-001.04.1</t>
  </si>
  <si>
    <t>(25A-001-09#NZK5.EG.-0,5ov#GMIJM#101:0#S:D#637)</t>
  </si>
  <si>
    <t>25A-001.04.2</t>
  </si>
  <si>
    <t>(25A-001-09#NZK5.EG.-0,5ov#GMIJM#101:0#S:D#644)</t>
  </si>
  <si>
    <t>25A-001.04.3</t>
  </si>
  <si>
    <t>(25A-001-09#NZK5.EG.-0,5ov#GMIJM#101:0#S:D#651)</t>
  </si>
  <si>
    <t>25A-001.04.4</t>
  </si>
  <si>
    <t>(25A-001-09#NZK5.EG.-0,5ov#GMIJM#101:0#S:D#658)</t>
  </si>
  <si>
    <t>25A-001.06.4</t>
  </si>
  <si>
    <t>25A-001.05.4</t>
  </si>
  <si>
    <t>25A-001.08.3</t>
  </si>
  <si>
    <t>25A-001.08.1</t>
  </si>
  <si>
    <t>25A-001.08.2</t>
  </si>
  <si>
    <t>25A-001.03.8</t>
  </si>
  <si>
    <t>25A-001.04.8</t>
  </si>
  <si>
    <t>25A-001.01.8</t>
  </si>
  <si>
    <t>25A-001.02.8</t>
  </si>
  <si>
    <t>25A-001.01.9</t>
  </si>
  <si>
    <t>25A-001.02.9</t>
  </si>
  <si>
    <t>25A-001.04.9</t>
  </si>
  <si>
    <t>25A-001.03.9</t>
  </si>
  <si>
    <t>(25A-001-09#NZK5.EG.-0,5ov#GMIJM#105:0#G:D#1034)</t>
  </si>
  <si>
    <t>25A-001.09.5</t>
  </si>
  <si>
    <t>25A-001.09.9</t>
  </si>
  <si>
    <t>25A-001.09.7</t>
  </si>
  <si>
    <t>25A-001.05.2</t>
  </si>
  <si>
    <t>25A-001.02.5</t>
  </si>
  <si>
    <t>25A-001.01.5</t>
  </si>
  <si>
    <t>25A-001.04.5</t>
  </si>
  <si>
    <t>25A-001.06.2</t>
  </si>
  <si>
    <t>25A-001.03.5</t>
  </si>
  <si>
    <t>25A-001.02.7</t>
  </si>
  <si>
    <t>25A-001.01.7</t>
  </si>
  <si>
    <t>25A-001.03.7</t>
  </si>
  <si>
    <t>25A-001.04.7</t>
  </si>
  <si>
    <t>25A-001.05.5</t>
  </si>
  <si>
    <t>25A-001.06.5</t>
  </si>
  <si>
    <t>(25A-001-09#NZK5.EG.-0,5ov#GMIJM#181:0#G:ND#1041)</t>
  </si>
  <si>
    <t>25A-001.11.19.47</t>
  </si>
  <si>
    <t>(25A-001-09#NZK5.EG.-0,5ov#GMIJM#208:1044#G:ND#1767)</t>
  </si>
  <si>
    <t>(25A-001-09#NZK5.EG.-0,5ov#GMIJM#208:1044#G:ND#1768)</t>
  </si>
  <si>
    <t>Remote I/O  in RKB</t>
  </si>
  <si>
    <t>25A-001.07.3</t>
  </si>
  <si>
    <t>Bedienings- en besturingssysteem, Algemeen, : RIO besturingskasten persschuiven en noodbediening bulbpomp 1 en 2,  maalgang 1 en 2</t>
  </si>
  <si>
    <t>25A-001.07.4</t>
  </si>
  <si>
    <t>Bedienings- en besturingssysteem, Algemeen, : RIO en ETAB besturingskasten persschuiven en noodbediening maalgang 1</t>
  </si>
  <si>
    <t>25A-001.07.5</t>
  </si>
  <si>
    <t>25A-001.07.6</t>
  </si>
  <si>
    <t>25A-001.07.7</t>
  </si>
  <si>
    <t>25A-001.07.8</t>
  </si>
  <si>
    <t>Bedienings- en besturingssysteem, Algemeen, : RIO en ETAB besturingskasten persschuiven en noodbediening maalgang 5</t>
  </si>
  <si>
    <t>25A-001.07.9</t>
  </si>
  <si>
    <t>Bedienings- en besturingssysteem, Algemeen, : RIO besturingskasten persschuiven en noodbediening maalgang 6</t>
  </si>
  <si>
    <t>25A-001.07.2</t>
  </si>
  <si>
    <t>25A-001.07.1</t>
  </si>
  <si>
    <t>Server IWP systeem .</t>
  </si>
  <si>
    <t>Halve duo werkplek procesbediening gemaal en spuisluizen, desk verstelbaar</t>
  </si>
  <si>
    <t>2017(25A-001-09#NZK5.EG.-0,5ov#GMIJM#112:1057#S:D#1)</t>
  </si>
  <si>
    <t>e836070e-137b-4042-a302-01235f0652fe</t>
  </si>
  <si>
    <t>25A-001.05.7</t>
  </si>
  <si>
    <t>25A-001.06.7</t>
  </si>
  <si>
    <t>OP nieuw, 2016</t>
  </si>
  <si>
    <t>Nieuw, 2016</t>
  </si>
  <si>
    <t>Migratie 2017</t>
  </si>
  <si>
    <t>25A-001.09.2</t>
  </si>
  <si>
    <t>25A-001.09.3</t>
  </si>
  <si>
    <t>(25A-001-09#NZK5.EG.-0,5ov#GMIJM#208:9999#G:ND#1753)</t>
  </si>
  <si>
    <t>(25A-001-09#NZK5.EG.-0,5ov#GMIJM#112:0#S:D#1178)</t>
  </si>
  <si>
    <t>(25A-001-09#NZK5.EG.-0,5ov#GMIJM#208:1070#G:ND#1748)</t>
  </si>
  <si>
    <t>(25A-001-09#NZK5.EG.-0,5ov#GMIJM#208:0#G:ND#1229)</t>
  </si>
  <si>
    <t>(25A-001-09#NZK5.EG.-0,5ov#GMIJM#117:0#G:ND#10)</t>
  </si>
  <si>
    <t>(25A-001-09#NZK5.EG.-0,5ov#GMIJM#117:0#G:ND#13)</t>
  </si>
  <si>
    <t>(25A-001-09#NZK5.EG.-0,5ov#GMIJM#117:0#S:D#871)</t>
  </si>
  <si>
    <t>25A-001.01.6</t>
  </si>
  <si>
    <t>25A-001.04.6</t>
  </si>
  <si>
    <t>25A-001.02.6</t>
  </si>
  <si>
    <t>25A-001.03.6</t>
  </si>
  <si>
    <t>(25A-001-09#NZK5.EG.-0,5ov#GMIJM#126:0#S:D#173)</t>
  </si>
  <si>
    <t>(25A-001-09#NZK5.EG.-0,5ov#GMIJM#126:0#S:D#363)</t>
  </si>
  <si>
    <t>(25A-001-09#NZK5.EG.-0,5ov#GMIJM#126:0#S:D#525)</t>
  </si>
  <si>
    <t>(25A-001-09#NZK5.EG.-0,5ov#GMIJM#126:0#S:D#709)</t>
  </si>
  <si>
    <t>(25A-001-09#NZK5.EG.-0,5ov#GMIJM#126:0#S:D#861)</t>
  </si>
  <si>
    <t>(25A-001-09#NZK5.EG.-0,5ov#GMIJM#126:0#S:D#1024)</t>
  </si>
  <si>
    <t>(25A-001-09#NZK5.EG.-0,5ov#GMIJM#126:0#S:D#16)</t>
  </si>
  <si>
    <t>(25A-001-09#NZK5.EG.-0,5ov#GMIJM#126:0#S:D#182)</t>
  </si>
  <si>
    <t>(25A-001-09#NZK5.EG.-0,5ov#GMIJM#126:0#S:D#372)</t>
  </si>
  <si>
    <t>(25A-001-09#NZK5.EG.-0,5ov#GMIJM#126:0#S:D#534)</t>
  </si>
  <si>
    <t>25A-001.05.3</t>
  </si>
  <si>
    <t>(25A-001-09#NZK5.EG.-0,5ov#GMIJM#126:0#S:D#718)</t>
  </si>
  <si>
    <t>25A-001.06.3</t>
  </si>
  <si>
    <t>(25A-001-09#NZK5.EG.-0,5ov#GMIJM#126:0#S:0#876)</t>
  </si>
  <si>
    <t>(25A-001-09#NZK5.EG.-0,5ov#GMIJM#120:0#G:ND#1235)</t>
  </si>
  <si>
    <t>(25A-001-09#NZK5.EG.-0,5ov#GMIJM#120:0#G:ND#1241)</t>
  </si>
  <si>
    <t>(25A-001-09#NZK5.EG.-0,5ov#GMIJM#120:0#G:ND#1247)</t>
  </si>
  <si>
    <t>(25A-001-09#NZK5.EG.-0,5ov#GMIJM#186:0#S:D#68)</t>
  </si>
  <si>
    <t>(25A-001-09#NZK5.EG.-0,5ov#GMIJM#186:0#S:D#257)</t>
  </si>
  <si>
    <t>(25A-001-09#NZK5.EG.-0,5ov#GMIJM#186:0#S:D#420)</t>
  </si>
  <si>
    <t>(25A-001-09#NZK5.EG.-0,5ov#GMIJM#186:0#S:D#606)</t>
  </si>
  <si>
    <t>(25A-001-09#NZK5.EG.-0,5ov#GMIJM#186:0#S:D#744)</t>
  </si>
  <si>
    <t>(25A-001-09#NZK5.EG.-0,5ov#GMIJM#186:0#S:D#902)</t>
  </si>
  <si>
    <t>(25A-001-09#NZK5.EG.-0,5ov#GMIJM#122:0#G:ND#1264)</t>
  </si>
  <si>
    <t>Eerste model was van 2015. Model is ge-update naar 2017.</t>
  </si>
  <si>
    <t>25A-001.09.1</t>
  </si>
  <si>
    <t>(25A-001-09#NZK5.EG.-0,5ov#GMIJM#0:9999#G:D#434)</t>
  </si>
  <si>
    <t>(25A-001-09#NZK5.EG.-0,5ov#GMIJM#0:9999#G:D#272)</t>
  </si>
  <si>
    <t>(25A-001-09#NZK5.EG.-0,5ov#GMIJM#250:0#S:D#1256)</t>
  </si>
  <si>
    <t>(25A-001-09#NZK5.EG.-0,5ov#GMIJM#208:1133#G:ND#1749)</t>
  </si>
  <si>
    <t>25A-001.08.4</t>
  </si>
  <si>
    <t>25A-001.08.5</t>
  </si>
  <si>
    <t>(25A-001-09#NZK5.EG.-0,5ov#GMIJM#374:0#S:D#1299)</t>
  </si>
  <si>
    <t>(25A-001-09#NZK5.EG.-0,5ov#GMIJM#374:0#S:D#1282)</t>
  </si>
  <si>
    <t>(25A-001-09#NZK5.EG.-0,5ov#GMIJM#374:0#S:D#1333)</t>
  </si>
  <si>
    <t>25A-001.09.4</t>
  </si>
  <si>
    <t>(25A-001-09#NZK5.EG.-0,5ov#GMIJM#208:1179#G:ND#1766)</t>
  </si>
  <si>
    <t>(25A-001-09#NZK5.EG.-0,5ov#GMIJM#103:0#S:D#30)</t>
  </si>
  <si>
    <t>(25A-001-09#NZK5.EG.-0,5ov#GMIJM#103:0#S:D#191)</t>
  </si>
  <si>
    <t>(25A-001-09#NZK5.EG.-0,5ov#GMIJM#103:0#S:D#381)</t>
  </si>
  <si>
    <t>(25A-001-09#NZK5.EG.-0,5ov#GMIJM#103:0#S:D#543)</t>
  </si>
  <si>
    <t>25A-001.05.6</t>
  </si>
  <si>
    <t>25A-001.06.6</t>
  </si>
  <si>
    <t>(25A-001-09#NZK5.EG.-0,5ov#GMIJM#181:0#0:ND#1418)</t>
  </si>
  <si>
    <t>Door nu n=6 te hanteren zulle enkele faaloorzaken die nu extra onder maalgangen 5&amp;6 staan gemodelleerd resulteren in extra kosten en NB. Na kopieren faalwijzen naar maalgangen 5&amp;6 n=4 hanteren ipv n=6</t>
  </si>
  <si>
    <t>(25A-001-09#NZK5.EG.-0,5ov#GMIJM#146:0#S:D#1493)</t>
  </si>
  <si>
    <t>(25A-001-09#NZK5.EG.-0,5ov#GMIJM#146:0#S:D#1470)</t>
  </si>
  <si>
    <t>(25A-001-09#NZK5.EG.-0,5ov#GMIJM#146:0#S:D#1457)</t>
  </si>
  <si>
    <t>(25A-001-09#NZK5.EG.-0,5ov#GMIJM#146:0#S:D#1484)</t>
  </si>
  <si>
    <t>(25A-001-09#NZK5.EG.-0,5ov#GMIJM#146:0#G:D#1451)</t>
  </si>
  <si>
    <t>8x hijsoog type VLBG</t>
  </si>
  <si>
    <t>zelfde CI ID als element</t>
  </si>
  <si>
    <t>2017(25A-001-09#NZK5.EG.-0,5ov#GMIJM#181:1679#G:ND#98)</t>
  </si>
  <si>
    <t>(25A-001-09#NZK5.EG.-0,5ov#GMIJM#149:0#S:D#1524)</t>
  </si>
  <si>
    <t>(25A-001-09#NZK5.EG.-0,5ov#GMIJM#149:0#S:D#1562)</t>
  </si>
  <si>
    <t>(25A-001-09#NZK5.EG.-0,5ov#GMIJM#149:0#0:D#1514)</t>
  </si>
  <si>
    <t>(25A-001-09#NZK5.EG.-0,5ov#GMIJM#101:0#S:D#129)</t>
  </si>
  <si>
    <t>(25A-001-09#NZK5.EG.-0,5ov#GMIJM#101:0#S:D#319)</t>
  </si>
  <si>
    <t>(25A-001-09#NZK5.EG.-0,5ov#GMIJM#101:0#S:D#481)</t>
  </si>
  <si>
    <t>(25A-001-09#NZK5.EG.-0,5ov#GMIJM#101:0#S:D#665)</t>
  </si>
  <si>
    <t>(25A-001-09#NZK5.EG.-0,5ov#GMIJM#153:0#G:ND#1267)</t>
  </si>
  <si>
    <t>(25A-001-09#NZK5.EG.-0,5ov#GMIJM#206:9999#S:D#1222)</t>
  </si>
  <si>
    <t>25A-001.11.33</t>
  </si>
  <si>
    <t>kast: kastnummer 1N5008-??, tbv Centrale sturing oude passysteem en ned nood telefoon.</t>
  </si>
  <si>
    <t>kast: kastnummer 1N5008-??, tbv RIO spuisluis.</t>
  </si>
  <si>
    <t>kast: kastnummer 1N5008-01, tbv RIO watermetingen.</t>
  </si>
  <si>
    <t>WAN rtbv ciber (16082017. Alleen koppeling naar inter ciber. Soort patchkast, tijdelijk.</t>
  </si>
  <si>
    <t>25A-001.11.32</t>
  </si>
  <si>
    <t>Vragen en Opmerkingen</t>
  </si>
  <si>
    <t>(25A-001-09#NZK5.EG.-0,5ov#GMIJM#337:0#G:ND#1595)</t>
  </si>
  <si>
    <t>(25A-001-09#NZK5.EG.-0,5ov#GMIJM#186:2006#S:D#92)</t>
  </si>
  <si>
    <t>Luchtbehandelingskast tbv…LBK AK4</t>
  </si>
  <si>
    <t>(25A-001-09#NZK5.EG.-0,5ov#GMIJM#337:0#S:ND#1577)</t>
  </si>
  <si>
    <t>luchtbehandelingskast tbv omvormerruimte LBK AK3 (1 t/m 4)</t>
  </si>
  <si>
    <t>Regelkast klimaatinstallatie</t>
  </si>
  <si>
    <t>Regelkast klimaatinstallatie AK4</t>
  </si>
  <si>
    <t>luchtbehandelingskast tbv controlekamer (n=2, vergaderuimte)</t>
  </si>
  <si>
    <t>Luchtbehandelingskast tbv omvormerruimte pomp 5 en 6</t>
  </si>
  <si>
    <t>LBK wordt mogelijk 2018 vervangen.</t>
  </si>
  <si>
    <t>luchtbehandelingskast tbv vergaderruimte</t>
  </si>
  <si>
    <t>luchtverhitter 1 Biddle (montagehal)</t>
  </si>
  <si>
    <t>luchtverhitter 2 Biddle (montagehal)</t>
  </si>
  <si>
    <t>Regelkast klimaatinstallatie AK……..</t>
  </si>
  <si>
    <t>regelkast koelaggregaat</t>
  </si>
  <si>
    <t>splitunit Hiross, redundant type server/computerruimte). (n=2)</t>
  </si>
  <si>
    <t>stoomlucht bevochtiger (IS MOGELIJK VERWIJDERD?)</t>
  </si>
  <si>
    <t>(25A-001-09#NZK5.EG.-0,5ov#GMIJM#337:0#S:D#54)</t>
  </si>
  <si>
    <t>(25A-001-09#NZK5.EG.-0,5ov#GMIJM#337:0#S:D#237)</t>
  </si>
  <si>
    <t>(25A-001-09#NZK5.EG.-0,5ov#GMIJM#337:0#S:D#406)</t>
  </si>
  <si>
    <t>(25A-001-09#NZK5.EG.-0,5ov#GMIJM#337:0#S:D#582)</t>
  </si>
  <si>
    <t>(25A-001-09#NZK5.EG.-0,5ov#GMIJM#337:0#S:D#733)</t>
  </si>
  <si>
    <t>(25A-001-09#NZK5.EG.-0,5ov#GMIJM#337:0#S:D#891)</t>
  </si>
  <si>
    <t>(25A-001-09#NZK5.EG.-0,5ov#GMIJM#162:0#G:D#1607)</t>
  </si>
  <si>
    <t>(25A-001-09#NZK5.EG.-0,5ov#GMIJM#162:0#G:D#1616)</t>
  </si>
  <si>
    <t>(25A-001-09#NZK5.EG.-0,5ov#GMIJM#162:0#G:D#1629)</t>
  </si>
  <si>
    <t>(25A-001-09#NZK5.EG.-0,5ov#GMIJM#165:0#G:ND#1745)</t>
  </si>
  <si>
    <t>Lift-installatie, Algemeen.</t>
  </si>
  <si>
    <t>Local Areal Network (LAN): Netwerkkast, LAN (lokale netwerk). Zie notes 2017 geen NNV meer????</t>
  </si>
  <si>
    <t>(25A-001-09#NZK5.EG.-0,5ov#GMIJM#0:0#G:ND#1747)</t>
  </si>
  <si>
    <t>Monitoren GUI en KA tbv bediening 24 inch ( 2 GUI 1 KA)</t>
  </si>
  <si>
    <t>2017(25A-001-09#NZK5.EG.-0,5ov#GMIJM#112:1369#G:ND#2)</t>
  </si>
  <si>
    <t>7b5dcb29-1c67-4716-bcad-0a26f05f0c5f</t>
  </si>
  <si>
    <t>NNV netwerk (WAN): NNV netwerkinstallatie. Patchkast 2 glasvezelkabels 96 vezels. (CIV).</t>
  </si>
  <si>
    <t>(25A-001-09#NZK5.EG.-0,5ov#GMIJM#171:0#S:D#1737)</t>
  </si>
  <si>
    <t>(25A-001-09#NZK5.EG.-0,5ov#GMIJM#172:0#G:D#1724)</t>
  </si>
  <si>
    <t>Noodstroominstallatie, statisch  110 V voorziening omvormerruimte (verdwijnt mogelijk in 2017)</t>
  </si>
  <si>
    <t>Gaat weg in 2017. Gedeelte wordt overgenomen door een andere UPS.</t>
  </si>
  <si>
    <t>(25A-001-09#NZK5.EG.-0,5ov#GMIJM#172:0#S:D#1719)</t>
  </si>
  <si>
    <t>(25A-001-09#NZK5.EG.-0,5ov#GMIJM#172:0#G:D#1601)</t>
  </si>
  <si>
    <t>(25A-001-09#NZK5.EG.-0,5ov#GMIJM#208:0#G:ND#1772)</t>
  </si>
  <si>
    <t>(25A-001-09#NZK5.EG.-0,5ov#GMIJM#173:0#G:ND#1777)</t>
  </si>
  <si>
    <t>(25A-001-09#NZK5.EG.-0,5ov#GMIJM#174:0#G:ND#6)</t>
  </si>
  <si>
    <t>(25A-001-09#NZK5.EG.-0,5ov#GMIJM#174:0#G:ND#2)</t>
  </si>
  <si>
    <t>(25A-001-09#NZK5.EG.-0,5ov#GMIJM#306:0#G:ND#1446)</t>
  </si>
  <si>
    <t>(25A-001-09#NZK5.EG.-0,5ov#GMIJM#175:0#G:ND#1270)</t>
  </si>
  <si>
    <t>(25A-001-09#NZK5.EG.-0,5ov#GMIJM#0:0#G:ND#1781)</t>
  </si>
  <si>
    <t>(25A-001-09#NZK5.EG.-0,5ov#GMIJM#208:1404#G:ND#1765)</t>
  </si>
  <si>
    <t>Serverruimte gemaal, opstal.</t>
  </si>
  <si>
    <t>Jack 15082017, gewijzigd naar serverruimte ivm het risico van uitval veel systemen zoals Cybersecurity, bediening noordersluis IJmuiden, gemaalinstallaties.</t>
  </si>
  <si>
    <t>(25A-001-09#NZK5.EG.-0,5ov#GMIJM#184:0#G:ND#1274)</t>
  </si>
  <si>
    <t>RIO besturing bulbpompen pomp 5 en 6  + statische omvormer + koelinstallatie.</t>
  </si>
  <si>
    <t>(25A-001-09#NZK5.EG.-0,5ov#GMIJM#112:0#S:D#1143)</t>
  </si>
  <si>
    <t>RIO besturing dynamische omvormer + bulbpomp 3 en 4 . Maalgang 3 en 4</t>
  </si>
  <si>
    <t>(25A-001-09#NZK5.EG.-0,5ov#GMIJM#112:0#S:D#1136)</t>
  </si>
  <si>
    <t>RIO besturingskasten persschuiven en noodbediening bulbpomp 1 en 2,  maalgang 1 en 2</t>
  </si>
  <si>
    <t>(25A-001-09#NZK5.EG.-0,5ov#GMIJM#112:0#S:D#1128)</t>
  </si>
  <si>
    <t>RIO / ETAB besturings installatie / kasten persschuiven en noodbediening,  maalgang 1 (n=4)</t>
  </si>
  <si>
    <t>(25A-001-09#NZK5.EG.-0,5ov#GMIJM#112:0#S:D#1043)</t>
  </si>
  <si>
    <t>RIO besturingskasten persschuiven en noodbediening,  maalgang 2</t>
  </si>
  <si>
    <t>(25A-001-09#NZK5.EG.-0,5ov#GMIJM#112:0#S:D#1043A)</t>
  </si>
  <si>
    <t>RIO besturingskasten persschuiven en noodbediening,  maalgang 3</t>
  </si>
  <si>
    <t>(25A-001-09#NZK5.EG.-0,5ov#GMIJM#112:0#S:D#1058)</t>
  </si>
  <si>
    <t>RIO besturingskasten persschuiven en noodbediening,  maalgang 4</t>
  </si>
  <si>
    <t>(25A-001-09#NZK5.EG.-0,5ov#GMIJM#112:0#S:D#1043B)</t>
  </si>
  <si>
    <t>ETAB en RIO besturingskasten persschuiven en noodbediening,  maalgang 5 (n=2)</t>
  </si>
  <si>
    <t>(25A-001-09#NZK5.EG.-0,5ov#GMIJM#112:0#S:D#1075)</t>
  </si>
  <si>
    <t>RIO besturingskasten persschuiven en noodbediening,  maalgang 6</t>
  </si>
  <si>
    <t>(25A-001-09#NZK5.EG.-0,5ov#GMIJM#112:0#S:D#1084)</t>
  </si>
  <si>
    <t>IWP interface systeem Beslissings Ondersteuning Systeem</t>
  </si>
  <si>
    <t>(25A-001-09#NZK5.EG.-0,5ov#GMIJM#112:0#S:D#1223)</t>
  </si>
  <si>
    <t>PLC Noodhandbediening bulbpomp 1 t/m 4 kast nood- en handaandrijving Gemaal (installatie vervalt?? kast blijft)</t>
  </si>
  <si>
    <t>Gaat weg en de kast blijft (Migratie 30082017)</t>
  </si>
  <si>
    <t>(25A-001-09#NZK5.EG.-0,5ov#GMIJM#112:0#S:D#1124)</t>
  </si>
  <si>
    <t>(25A-001-09#NZK5.EG.-0,5ov#GMIJM#186:0#G:ND#1783)</t>
  </si>
  <si>
    <t>Olie</t>
  </si>
  <si>
    <t>(25A-001-09#NZK5.EG.-0,5ov#GMIJM#186:9999#S:D#263)</t>
  </si>
  <si>
    <t>a425a6be-a382-4280-bf19-8045b0011e5a</t>
  </si>
  <si>
    <t>Bedieningspaneel: OP ivm onderhoudsbediening MG 5 gemaal (operating panel totaal 6st)</t>
  </si>
  <si>
    <t>PLC ABB Omvormer MG 6</t>
  </si>
  <si>
    <t>Programmable Logic Controller (PLC): RIO remote i/o</t>
  </si>
  <si>
    <t>remote i/o is vervangen binnen Migratie.</t>
  </si>
  <si>
    <t>Programmable Logic Controller (PLC): RIO remote i/o.</t>
  </si>
  <si>
    <t>Is vervangen binnen Migratie. Was eerst een PLC met RIO.</t>
  </si>
  <si>
    <t>Is vervangen binnen Migratie 2017</t>
  </si>
  <si>
    <t>Is vervangen binnen Migratie</t>
  </si>
  <si>
    <t>25A-001.07.17.13</t>
  </si>
  <si>
    <t>Programmable Logic Controller (PLC):RIO Centrale (was PLC Centraal)</t>
  </si>
  <si>
    <t>25A-001.07.17.14</t>
  </si>
  <si>
    <t>Programmable Logic Controller (PLC): RIO Hoofd (was PLC Hoofd). Gemodelleerd bij Algemeen bedienen en besturen spuisluis/</t>
  </si>
  <si>
    <t>Centrale besturing spuisluis.</t>
  </si>
  <si>
    <t>Bedieningspaneel: OP ivm onderhoudsbediening MG 1 (operating panel, totaal 6 stuks)</t>
  </si>
  <si>
    <t>Is vervangen 2017, Migratie.</t>
  </si>
  <si>
    <t>RIO MG 2</t>
  </si>
  <si>
    <t>RIO MG 3, PLC S5, besturingskasten persschuiven en noodbediening bulbpomp 3 en 4, maalgang 3 en 4</t>
  </si>
  <si>
    <t>RIO MG 4</t>
  </si>
  <si>
    <t>RIO MG 5 (faalwijze opgenomen bij RIO besturingsinstallatie persschuiven maalgang 5)</t>
  </si>
  <si>
    <t>Is vervangen binnen Migratie, 2017</t>
  </si>
  <si>
    <t>RIO MG6</t>
  </si>
  <si>
    <t>25A-001.07.17.15</t>
  </si>
  <si>
    <t>Was voor Migratie een PLC</t>
  </si>
  <si>
    <t>25A-001.07.17.16</t>
  </si>
  <si>
    <t>Programmable Logic Controller (PLC): RIO Q1b (Niveau/Debiet meting H9, H10,H11/MG5, MG6)</t>
  </si>
  <si>
    <t>Was voor Migratie een PLC.</t>
  </si>
  <si>
    <t>25A-001.07.17.17</t>
  </si>
  <si>
    <t>Programmable Logic Controller (PLC): RIO Spui-Seinen</t>
  </si>
  <si>
    <t>RIO (Remote I/O): Voor de spuiseinen centraalpunt waarvan uit de besturing naar de Spuisein locaties plaatsvindt. Inclusief kast. (serverruimte)</t>
  </si>
  <si>
    <t>Programmable Logic Controller (PLC): RIO remote i/o, noodstroomaggregaat</t>
  </si>
  <si>
    <t>Verbinding: Telemetrie apparatuur en installatie tbv aansturen spuisein Velsertunnel Noord (SAE modem PSTN)</t>
  </si>
  <si>
    <t>RIO MG 1 (faalwijze opgenomen bij RIO besturingsinstallatie persschuiven)</t>
  </si>
  <si>
    <t>Is vervangen binnen Migratie 2017. WAs PLC met RIO's.</t>
  </si>
  <si>
    <t>Remote I/O Bulbpomp MG 2</t>
  </si>
  <si>
    <t>(25A-001-09#NZK5.EG.-0,5ov#GMIJM#0:1431#S:D#1057)</t>
  </si>
  <si>
    <t>Remote I/O Bulbpomp MG 3</t>
  </si>
  <si>
    <t>(25A-001-09#NZK5.EG.-0,5ov#GMIJM#0:1431#S:D#1065)</t>
  </si>
  <si>
    <t>Remote I/O Bulbpomp MG 4</t>
  </si>
  <si>
    <t>(25A-001-09#NZK5.EG.-0,5ov#GMIJM#0:1431#S:D#1074)</t>
  </si>
  <si>
    <t>PLC ABB Omvormer MG 5 (niet modelleren zie notes)</t>
  </si>
  <si>
    <t>Raymond 05092017, PLC niet modelleren, is black box.ABB dient in bedrijf te houden. Was in het oude model ook niet gemodelleerd.</t>
  </si>
  <si>
    <t>(25A-001-09#NZK5.EG.-0,5ov#GMIJM#0:1431#S:D#1081)</t>
  </si>
  <si>
    <t>Remote I/O Bulbpomp MG 6</t>
  </si>
  <si>
    <t>ETAB en Remote I/O Bulbpomp MG 1</t>
  </si>
  <si>
    <t>2017 Migratie</t>
  </si>
  <si>
    <t>(25A-001-09#NZK5.EG.-0,5ov#GMIJM#0:1431#S:D#1050)</t>
  </si>
  <si>
    <t>Remote I/O Koeling MG 2</t>
  </si>
  <si>
    <t>(25A-001-09#NZK5.EG.-0,5ov#GMIJM#0:1431#S:D#1056)</t>
  </si>
  <si>
    <t>Remote I/O Koeling MG 3</t>
  </si>
  <si>
    <t>(25A-001-09#NZK5.EG.-0,5ov#GMIJM#0:1431#S:D#1064)</t>
  </si>
  <si>
    <t>Remote I/O Koeling MG 4</t>
  </si>
  <si>
    <t>(25A-001-09#NZK5.EG.-0,5ov#GMIJM#0:1431#S:D#1073)</t>
  </si>
  <si>
    <t>ETAB en Remote I/O Koeling MG 1</t>
  </si>
  <si>
    <t>(25A-001-09#NZK5.EG.-0,5ov#GMIJM#0:1431#S:D#1049)</t>
  </si>
  <si>
    <t>Remote I/O Omvormer MG 2</t>
  </si>
  <si>
    <t>(25A-001-09#NZK5.EG.-0,5ov#GMIJM#0:1431#S:D#1055)</t>
  </si>
  <si>
    <t>Remote I/O Omvormer MG 3</t>
  </si>
  <si>
    <t>(25A-001-09#NZK5.EG.-0,5ov#GMIJM#0:1431#S:D#1063)</t>
  </si>
  <si>
    <t>Remote I/O Omvormer MG 4</t>
  </si>
  <si>
    <t>(25A-001-09#NZK5.EG.-0,5ov#GMIJM#0:1431#S:D#1072)</t>
  </si>
  <si>
    <t>Roldeur: Megadeur noordzijde boven (n=2, deur noord en zuid)</t>
  </si>
  <si>
    <t>(25A-001-09#NZK5.EG.-0,5ov#GMIJM#208:1477#G:ND#1750)</t>
  </si>
  <si>
    <t>(25A-001-09#NZK5.EG.-0,5ov#GMIJM#1703:1480#S:ND#1703)</t>
  </si>
  <si>
    <t>Scheepverkeersbeseiningen  Noordzeekanaal gebied.</t>
  </si>
  <si>
    <t>(25A-001-09#NZK5.EG.-0,5ov#GMIJM#195:0#G:ND#1661)</t>
  </si>
  <si>
    <t>Schuifconstructie Maalgang 1 (n=4)</t>
  </si>
  <si>
    <t>(25A-001-09#NZK5.EG.-0,5ov#GMIJM#205:0#S:D#160)</t>
  </si>
  <si>
    <t>(25A-001-09#NZK5.EG.-0,5ov#GMIJM#205:0#S:D#350)</t>
  </si>
  <si>
    <t>(25A-001-09#NZK5.EG.-0,5ov#GMIJM#205:0#S:D#512)</t>
  </si>
  <si>
    <t>(25A-001-09#NZK5.EG.-0,5ov#GMIJM#205:0#S:D#696)</t>
  </si>
  <si>
    <t>(25A-001-09#NZK5.EG.-0,5ov#GMIJM#205:0#S:D#848)</t>
  </si>
  <si>
    <t>(25A-001-09#NZK5.EG.-0,5ov#GMIJM#205:0#S:D#1011)</t>
  </si>
  <si>
    <t>Spoelruimte (is deze 2017 ontmanteld?)</t>
  </si>
  <si>
    <t>Mogelijk ontmanteld, maag namelijk ivm millieu eisen niet meer gebruikt worden.</t>
  </si>
  <si>
    <t>(25A-001-09#NZK5.EG.-0,5ov#GMIJM#359:0#G:ND#1770)</t>
  </si>
  <si>
    <t>(25A-001-09#NZK5.EG.-0,5ov#GMIJM#102:0#S:D#727)</t>
  </si>
  <si>
    <t>(25A-001-09#NZK5.EG.-0,5ov#GMIJM#102:0#S:D#885)</t>
  </si>
  <si>
    <t>Golfslagdemper, stalen klep</t>
  </si>
  <si>
    <t>Golfslagdemper, stalen klep (1 per schuif, 4 per maalgang) (n=4)</t>
  </si>
  <si>
    <t>Switch: Switch 1 voor Cyber</t>
  </si>
  <si>
    <t>25A-001.11.30</t>
  </si>
  <si>
    <t>(25A-001-09#NZK5.EG.-0,5ov#GMIJM#208:1716#G:ND#1752)</t>
  </si>
  <si>
    <t>Telefooninstallatie (intern)</t>
  </si>
  <si>
    <t>Monitor BOS (is er niet meer)</t>
  </si>
  <si>
    <t>2017(25A-001-09#NZK5.EG.-0,5ov#GMIJM#112:1369#G:ND#3)</t>
  </si>
  <si>
    <t>f09dbdde-7676-478d-a20f-f15b812743eb</t>
  </si>
  <si>
    <t>Toetsenbord (2 st)</t>
  </si>
  <si>
    <t>2017(25A-001-09#NZK5.EG.-0,5ov#GMIJM#112:1056#G:ND#4)</t>
  </si>
  <si>
    <t>18e8bfb8-a0c8-404b-9141-b984c4811ffe</t>
  </si>
  <si>
    <t>Muis (2 st)</t>
  </si>
  <si>
    <t>2017(25A-001-09#NZK5.EG.-0,5ov#GMIJM#112:1056#G:ND#5)</t>
  </si>
  <si>
    <t>4f7c81da-ad88-470b-ab30-0810a38daef1</t>
  </si>
  <si>
    <t>(25A-001-09#NZK5.EG.-0,5ov#GMIJM#209:0#G:ND#1437)</t>
  </si>
  <si>
    <t>Transmissie-installatie</t>
  </si>
  <si>
    <t>(25A-001-09#NZK5.EG.-0,5ov#GMIJM#124:0#S:D#1092)</t>
  </si>
  <si>
    <t>Transmissie-installatie LAN, computerruimte ( kan dit deel LAN vervallen?? 2017)</t>
  </si>
  <si>
    <t>2017(25A-001-09#NZK5.EG.-0,5ov#GMIJM#124:0#G:ND#88)</t>
  </si>
  <si>
    <t>Transmissie-installatie NNV netwerk (WAN)</t>
  </si>
  <si>
    <t>(25A-001-09#NZK5.EG.-0,5ov#GMIJM#124:0#S:D#1219)</t>
  </si>
  <si>
    <t>Transmissie-installatie, Algemeen: LAN, Backbone gemaal. netwerkkast omvormerruimte nieuw</t>
  </si>
  <si>
    <t>Transmissie-installatie, Algemeen: LAN, Backbone gemaal. netwerkkast omvormerruimte oud</t>
  </si>
  <si>
    <t>Transmissie-installatie, Algemeen: LAN, Backbone spuislui. netwerkkast spuisluis</t>
  </si>
  <si>
    <t>Transmissie-installatie, Algemeen: ETAB modules. Netwerk omzetters.</t>
  </si>
  <si>
    <t>2016 geplaatst ihk Migratie.</t>
  </si>
  <si>
    <t>2016 vernieuwd in Migratie</t>
  </si>
  <si>
    <t>Is in Migratie vervangen. I/O is van 2016.</t>
  </si>
  <si>
    <t>verbinding: NNV Backbone (WAN) transmissie sein Buitenhuizerbrug en H3</t>
  </si>
  <si>
    <t>verbinding: NNV Backbone (WAN) transmissie sein Schellingwoude</t>
  </si>
  <si>
    <t>verbinding: inbelverbinding PSTN KPN sein Velsertunnel</t>
  </si>
  <si>
    <t>(25A-001-09#NZK5.EG.-0,5ov#GMIJM#0:0#S:ND#1682)</t>
  </si>
  <si>
    <t>verbinding: Telemetrie apparatuur en installatie tbv aansturen spuisein HEM (SAE modem PSTN)</t>
  </si>
  <si>
    <t>(25A-001-09#NZK5.EG.-0,5ov#GMIJM#221:0#G:ND#1277)</t>
  </si>
  <si>
    <t>Transmissie-installatie LAN, gemaal en spuisluis (computerruimte)</t>
  </si>
  <si>
    <t>(25A-001-09#NZK5.EG.-0,5ov#GMIJM#124:0#S:D#1182)</t>
  </si>
  <si>
    <t>9c0d44a2-6a08-4fc7-bccb-bb09032788b7</t>
  </si>
  <si>
    <t>(25A-001-09#NZK5.EG.-0,5ov#GMIJM#208:1611#G:ND#1755)</t>
  </si>
  <si>
    <t>(25A-001-09#NZK5.EG.-0,5ov#GMIJM#208:1611#G:ND#1756)</t>
  </si>
  <si>
    <t>(25A-001-09#NZK5.EG.-0,5ov#GMIJM#208:1611#G:ND#1757)</t>
  </si>
  <si>
    <t>(25A-001-09#NZK5.EG.-0,5ov#GMIJM#208:1611#G:ND#1758)</t>
  </si>
  <si>
    <t>(25A-001-09#NZK5.EG.-0,5ov#GMIJM#208:1611#G:ND#1759)</t>
  </si>
  <si>
    <t>(25A-001-09#NZK5.EG.-0,5ov#GMIJM#208:1611#G:ND#1760)</t>
  </si>
  <si>
    <t>(25A-001-09#NZK5.EG.-0,5ov#GMIJM#208:1611#G:ND#1761)</t>
  </si>
  <si>
    <t>(25A-001-09#NZK5.EG.-0,5ov#GMIJM#208:1611#G:ND#1762)</t>
  </si>
  <si>
    <t>(25A-001-09#NZK5.EG.-0,5ov#GMIJM#208:1611#G:ND#1763)</t>
  </si>
  <si>
    <t>(25A-001-09#NZK5.EG.-0,5ov#GMIJM#208:1611#G:ND#1764)</t>
  </si>
  <si>
    <t>(25A-001-09#NZK5.EG.-0,5ov#GMIJM#208:9999#G:ND#1751)</t>
  </si>
  <si>
    <t>(25A-001-09#NZK5.EG.-0,5ov#GMIJM#374:0#S:D#1316)</t>
  </si>
  <si>
    <t>(25A-001-09#NZK5.EG.-0,5ov#GMIJM#374:0#S:D#1347)</t>
  </si>
  <si>
    <t>Waterniveau meetinstallatie Noorzeekanaalgebied Oude maalgangen H1 (buiten IJ) en H2 (binnen IJ)</t>
  </si>
  <si>
    <t>(25A-001-09#NZK5.EG.-0,5ov#GMIJM#374:0#S:D#1361)</t>
  </si>
  <si>
    <t>(25A-001-09#NZK5.EG.-0,5ov#GMIJM#374:0#S:D#1383)</t>
  </si>
  <si>
    <t>25A-001.12.12</t>
  </si>
  <si>
    <t>(25A-001-09#NZK5.EG.-0,5ov#GMIJM#374:0#S:D#1395)</t>
  </si>
  <si>
    <t>8cf67d97-9fcc-47f4-a703-c0fd2c9df7ab</t>
  </si>
  <si>
    <t>(25A-001-09#NZK5.EG.-0,5ov#GMIJM#0:0#G:ND#1654)</t>
  </si>
  <si>
    <t>(25A-001-09#NZK5.EG.-0,5ov#GMIJM#232:0#G:ND#1707)</t>
  </si>
  <si>
    <t>(25A-001-14#NZK5.KU.-0,503ov#SPIJM#126.0#G:ND#8)</t>
  </si>
  <si>
    <t>(25A-001-14#NZK5.KU.-0,503ov#SPIJM#307.0#G:D #18)</t>
  </si>
  <si>
    <t>(25A-001-14#NZK5.KU.-0,503ov#SPIJM#126.0#G:ND#21)</t>
  </si>
  <si>
    <t>(25A-001-14#NZK5.KU.-0,503ov#SPIJM#101.0#S:D#44)</t>
  </si>
  <si>
    <t>(25A-001-14#NZK5.KU.-0,503ov#SPIJM#101.0#S:D#59)</t>
  </si>
  <si>
    <t>(25A-001-14#NZK5.KU.-0,503ov#SPIJM#101.0#S:D#74)</t>
  </si>
  <si>
    <t>25A-001.14.16</t>
  </si>
  <si>
    <t>(25A-001-14#NZK5.KU.-0,503ov#SPIJM#101.0#S:D#89)</t>
  </si>
  <si>
    <t>25A-001.14.15</t>
  </si>
  <si>
    <t>(25A-001-14#NZK5.KU.-0,503ov#SPIJM#101.0#S:D#106)</t>
  </si>
  <si>
    <t>(25A-001-14#NZK5.KU.-0,503ov#SPIJM#101.0#S:D#121)</t>
  </si>
  <si>
    <t>(25A-001-14#NZK5.KU.-0,503ov#SPIJM#101.0#S:D#136)</t>
  </si>
  <si>
    <t>(25A-001-14#NZK5.KU.-0,503ov#SPIJM#181. #G:ND#271)</t>
  </si>
  <si>
    <t>(25A-001-14#NZK5.KU.-0,503ov#SPIJM#9999.0#0:D#275)</t>
  </si>
  <si>
    <t>Remote I/O (RIO): RIO voor aansturing hydrounit 1 &amp; 2, in kelder -1 (Vraag/opmerking: Het betreft 1 PLC per doorlaatkoker. De Hydrounit is normaal voor doorlaatkoker 1 maar kan ook doorlaatkoker 2 bedienen.)</t>
  </si>
  <si>
    <t>Remote I/O (RIO) spuikoker: PLC 1/0 voor aansturiung hydrounit 1 &amp; 2, in kelder -1</t>
  </si>
  <si>
    <t>25A-001.14.16.10</t>
  </si>
  <si>
    <t>25A-001.14.16.11</t>
  </si>
  <si>
    <t>25A-001.14.16.12</t>
  </si>
  <si>
    <t>25A-001.14.16.13</t>
  </si>
  <si>
    <t>25A-001.14.16.14</t>
  </si>
  <si>
    <t>25A-001.14.16.15</t>
  </si>
  <si>
    <t>25A-001.14.16.16</t>
  </si>
  <si>
    <t>25A-001.14.15.10</t>
  </si>
  <si>
    <t>25A-001.14.15.12</t>
  </si>
  <si>
    <t>25A-001.14.15.13</t>
  </si>
  <si>
    <t>25A-001.14.15.14</t>
  </si>
  <si>
    <t>(25A-001-14#NZK5.KU.-0,503ov#SPIJM#117:0#G:ND#2)</t>
  </si>
  <si>
    <t>(25A-001-14#NZK5.KU.-0,503ov#SPIJM#117.0#G:ND#5)</t>
  </si>
  <si>
    <t>(25A-001-14#NZK5.KU.-0,503ov#SPIJM#157.0#G:D#225)</t>
  </si>
  <si>
    <t>Betreft een aansluiting voor een mobiel aggregaat!!!</t>
  </si>
  <si>
    <t>(25A-001-14#NZK5.KU.-0,503ov#SPIJM#172.0#G:D#190)</t>
  </si>
  <si>
    <t>(25A-001-14#NZK5.KU.-0,503ov#SPIJM#172.0#G:D#197)</t>
  </si>
  <si>
    <t>(25A-001-14#NZK5.KU.-0,503ov#SPIJM#172.0#G:D#204)</t>
  </si>
  <si>
    <t>Laagspanningsinstallatie Spuikoker 7</t>
  </si>
  <si>
    <t>(25A-001-14#NZK5.KU.-0,503ov#SPIJM#162.0#G:D#253)</t>
  </si>
  <si>
    <t>(25A-001-14#NZK5.KU.-0,503ov#SPIJM#172.0#G:D#257)</t>
  </si>
  <si>
    <t>Onderverdeler: Onderverdeler spuikoker 7</t>
  </si>
  <si>
    <t>Eindverdeler: Eindverdeler Spuikoker 7 en 6 (2 stuks totaal)</t>
  </si>
  <si>
    <t>(25A-001-14#NZK5.KU.-0,503ov#SPIJM#146.0#S:ND#228)</t>
  </si>
  <si>
    <t>Takel: ketting handtakel + aangebouwde loopkat</t>
  </si>
  <si>
    <t>(25A-001-14#NZK5.KU.-0,503ov#SPIJM#105.0#G:D#211)</t>
  </si>
  <si>
    <t>(25A-001-14#NZK5.KU.-0,503ov#SPIJM#119.0#S:D#214)</t>
  </si>
  <si>
    <t>(25A-001-14#NZK5.KU.-0,503ov#SPIJM#120.0#G:D#218)</t>
  </si>
  <si>
    <t>(25A-001-14#NZK5.KU.-0,503ov#SPIJM#122.0#G:ND#222)</t>
  </si>
  <si>
    <t>Klimaatinstallatie om lucht te blazen (ventilator kasten 3 stuks) in spuikokers 3, 4 en 5</t>
  </si>
  <si>
    <t>(25A-001-14#NZK5.KU.-0,503ov#SPIJM#337.0#G:ND#249)</t>
  </si>
  <si>
    <t>(25A-001-14#NZK5.KU.-0,503ov#SPIJM#195.0#G:D#269)</t>
  </si>
  <si>
    <t>(25A-001-14#NZK5.KU.-0,503ov#SPIJM#153.0#G:ND#A38)</t>
  </si>
  <si>
    <t>(25A-001-14#NZK5.KU.-0,503ov#SPIJM#206.0#G:ND#A41)</t>
  </si>
  <si>
    <t>(25A-001-14#NZK5.KU.-0,503ov#SPIJM#240.0#G:ND#A42)</t>
  </si>
  <si>
    <t>(25A-001-14#NZK5.KU.-0,503ov#SPIJM#374.0#S:D#151)</t>
  </si>
  <si>
    <t>(25A-001-14#NZK5.KU.-0,503ov#SPIJM#374.0#S:D#164)</t>
  </si>
  <si>
    <t>(25A-001-14#NZK5.KU.-0,503ov#SPIJM#374.0#S:D#177)</t>
  </si>
  <si>
    <t>(25A-001-14#NZK5.KU.-0,503ov#SPIJM#374.0#S:D#262)</t>
  </si>
  <si>
    <t>Waterniveau meetinstallatie Noorzeekanaalgebied H5 (spuisluis buiten) H4 (spuisluis binnen)</t>
  </si>
  <si>
    <t>(25A-001-09#NZK5.EG.-0,5ov#GMIJM#374:0#S:D#1406)</t>
  </si>
  <si>
    <t>Bulppomp algemeen (n=30, ongeveer 30 sensoren)</t>
  </si>
  <si>
    <t>(25A-001-14#NZK5.KU.-0,503ov#SPIJM#162.1256#S:D#282)</t>
  </si>
  <si>
    <t>(25A-001-14#NZK5.KU.-0,503ov#SPIJM#162.1062#G:D#286)</t>
  </si>
  <si>
    <t>(25A-001-14#NZK5.KU.-0,503ov#SPIJM#162.1256#S:D#283)</t>
  </si>
  <si>
    <t>(25A-001-14#NZK5.KU.-0,503ov#SPIJM#162.1062#G:D#287)</t>
  </si>
  <si>
    <t>Onderverdeler spuikoker 1</t>
  </si>
  <si>
    <t>(25A-001-14#NZK5.KU.-0,503ov#SPIJM#162.1256#S:D#280)</t>
  </si>
  <si>
    <t>Eindverdeler spuikoker 1 en 2</t>
  </si>
  <si>
    <t>(25A-001-14#NZK5.KU.-0,503ov#SPIJM#162.1062#G:D#284)</t>
  </si>
  <si>
    <t>25A-001.19.14</t>
  </si>
  <si>
    <t>Waarschuwings- en alarmeringssysteem, bewegingsdetectie geluidshoorns</t>
  </si>
  <si>
    <t>2 geluidshoorns (toeters) in de ruimte die signaal afgeven als de cilinder beweegt</t>
  </si>
  <si>
    <t>13ef9e9f-e7bd-4f92-9e8a-11d2410a2577</t>
  </si>
  <si>
    <t>Gebouwen Gemaal + Spuisluis, Algemeen</t>
  </si>
  <si>
    <t>7f793ad5-c31d-450b-943f-278503183ba2</t>
  </si>
  <si>
    <t>Bedieningslessenaar tbv procesbediening gemaal en spuisluizen</t>
  </si>
  <si>
    <t>2017(25A-001-09#NZK5.EG.-0,5ov#GMIJM#0:0#S:D#0)</t>
  </si>
  <si>
    <t>dce09cf3-cc1e-4951-84ed-51412ba33ba7</t>
  </si>
  <si>
    <t>SCADA Client (2 st) (n=2 )</t>
  </si>
  <si>
    <t>2017(25A-001-09#NZK5.EG.-0,5ov#GMIJM#112:1475#S:D#6)</t>
  </si>
  <si>
    <t>8ea283ef-3055-4fb0-98ad-dcd4280a4b26</t>
  </si>
  <si>
    <t>KA Client (1 st)</t>
  </si>
  <si>
    <t>2017(25A-001-09#NZK5.EG.-0,5ov#GMIJM#112:1431#S:D#7)</t>
  </si>
  <si>
    <t>11f7604a-0d31-4c9d-a618-69a5d535bfbc</t>
  </si>
  <si>
    <t>Noodstop (1 st),gerouteerd.</t>
  </si>
  <si>
    <t>Het noodstop signaal gaat middels een gerouteerde verbinding via de Safety PLC en Proces PLC, WAN naar het CBG in IJmuiden.</t>
  </si>
  <si>
    <t>2017(25A-001-09#NZK5.EG.-0,5ov#GMIJM#112:1377#G:D#9)</t>
  </si>
  <si>
    <t>97cf7df3-cca7-4a2e-98d4-107531a0578d</t>
  </si>
  <si>
    <t>25A-001.07.13.10</t>
  </si>
  <si>
    <t>Audio console (1 st)</t>
  </si>
  <si>
    <t>2017(25A-001-09#NZK5.EG.-0,5ov#GMIJM#112:1057#G:ND#10)</t>
  </si>
  <si>
    <t>1355b2fd-0e96-4a39-928f-5fe60c60d608</t>
  </si>
  <si>
    <t>25A-001.07.13.11</t>
  </si>
  <si>
    <t>Monitoren CCTV tbv overzicht 30 inch (2 stuks). (Faalwijze opgenomen bij CCTV.)</t>
  </si>
  <si>
    <t>2017(25A-001-09#NZK5.EG.-0,5ov#GMIJM#112:1369#G:ND#11)</t>
  </si>
  <si>
    <t>87e0065b-70a1-448d-af44-13d2e202f927</t>
  </si>
  <si>
    <t>25A-001.07.13.12</t>
  </si>
  <si>
    <t>CCTV-client (2 st) PC</t>
  </si>
  <si>
    <t>2017(25A-001-09#NZK5.EG.-0,5ov#GMIJM#112:1431#S:D#12)</t>
  </si>
  <si>
    <t>aaf14848-b102-43ec-a048-f70c7d2a2d79</t>
  </si>
  <si>
    <t>25A-001.07.13.13</t>
  </si>
  <si>
    <t>CCTV Bedieningspaneel (1st)</t>
  </si>
  <si>
    <t>2017(25A-001-09#NZK5.EG.-0,5ov#GMIJM#112:1057#S:D#13)</t>
  </si>
  <si>
    <t>99cef9b4-d780-4ae4-8005-896bf6f343ff</t>
  </si>
  <si>
    <t>25A-001.07.13.14</t>
  </si>
  <si>
    <t>WCD console</t>
  </si>
  <si>
    <t>2017(25A-001-09#NZK5.EG.-0,5ov#GMIJM#112:1323#G:ND#14)</t>
  </si>
  <si>
    <t>045b5ffc-6a09-459e-97c8-fe29b754c484</t>
  </si>
  <si>
    <t>25A-001.07.13.15</t>
  </si>
  <si>
    <t>In- en externe bekabeling</t>
  </si>
  <si>
    <t>2017(25A-001-09#NZK5.EG.-0,5ov#GMIJM#112:1062#G:ND#15)</t>
  </si>
  <si>
    <t>11efff4d-7688-47e6-8ead-b12fd9d2c2f3</t>
  </si>
  <si>
    <t>25A-001.07.13.16</t>
  </si>
  <si>
    <t>Kabelgoten, kabelladers</t>
  </si>
  <si>
    <t>2017(25A-001-09#NZK5.EG.-0,5ov#GMIJM#112:1282#G:ND#16)</t>
  </si>
  <si>
    <t>320b6d19-9c7d-484a-b8a3-b36c7844494a</t>
  </si>
  <si>
    <t>25A-001.07.13.17</t>
  </si>
  <si>
    <t>Halolgeen verlichtingsarmatur boven lessenaar</t>
  </si>
  <si>
    <t>2017(25A-001-09#NZK5.EG.-0,5ov#GMIJM#112:1590#G:ND#17)</t>
  </si>
  <si>
    <t>3f41383e-d685-4e3a-b670-ba1693856535</t>
  </si>
  <si>
    <t>25A-001.07.13.18</t>
  </si>
  <si>
    <t>Overzichtsmonitor MIS (op aparte tafel)</t>
  </si>
  <si>
    <t>25A-001.07.13.19</t>
  </si>
  <si>
    <t>MIS client, computer t.b.v. management informatiesysteem . (op aparte tafel)</t>
  </si>
  <si>
    <t>25A-001.07.13.20</t>
  </si>
  <si>
    <t>Telefooninstallatie bedienpost t.b.v. interne en externe telefoon</t>
  </si>
  <si>
    <t>25A-001.07.13.21</t>
  </si>
  <si>
    <t>25A-001.07.13.22</t>
  </si>
  <si>
    <t>Telefoontoestel: Telefoontoestel nood net systeem.</t>
  </si>
  <si>
    <t>25A-001.07.13.23</t>
  </si>
  <si>
    <t>Calamiteiten bedienpaneel tbv gemaal en spuisluizen, 2 stuks. (locatie bedienruimte gemaal Ijmuiden en CBG PWA sluis)</t>
  </si>
  <si>
    <t>paneel werkt problematisch ( goede instructie noodzakelijk). Wordt nu niet gebruikt. Is aangesloten op de safety PC. Heeft eigen sleutelschakelaar.</t>
  </si>
  <si>
    <t>2017(25A-001-09#NZK5.EG.-0,5ov#GMIJM#112:1057#S:D#18)</t>
  </si>
  <si>
    <t>47c21a67-6206-427b-8175-4c7949357e12</t>
  </si>
  <si>
    <t>25A-001.07.13.24</t>
  </si>
  <si>
    <t>Sleutelschakelaar tbv omschakelen naar bedienlagen.</t>
  </si>
  <si>
    <t>2017(25A-001-09#NZK5.EG.-0,5ov#GMIJM#112:2180#G:D#19)</t>
  </si>
  <si>
    <t>fafca0d6-4fc6-4b7e-bf4f-893ba597b4b5</t>
  </si>
  <si>
    <t>25A-001.07.13.25</t>
  </si>
  <si>
    <t>Bureau stoel</t>
  </si>
  <si>
    <t>2017(25A-001-09#NZK5.EG.-0,5ov#GMIJM#112:999#G:ND#20)</t>
  </si>
  <si>
    <t>567039c2-204b-4f9b-8176-c810efaa5e44</t>
  </si>
  <si>
    <t>Bedieningslessenaar tbv onderhoudsbedieng gemaal en spuisluizen</t>
  </si>
  <si>
    <t>2017(25A-001-09#NZK5.EG.-0,5ov#GMIJM#0:0#G:ND#21)</t>
  </si>
  <si>
    <t>c0ba7afd-c97c-42ba-8a62-4041441f267e</t>
  </si>
  <si>
    <t>Halve duo werkplek onderhoudsbediening gemaal en spuisluizen, desk verstelbaar</t>
  </si>
  <si>
    <t>2017(25A-001-09#NZK5.EG.-0,5ov#GMIJM#112:1057#S:D#22)</t>
  </si>
  <si>
    <t>eb4b2037-8ef3-424b-8db0-ad0f6d4dd9d5</t>
  </si>
  <si>
    <t>Monitoren GUI (1 st)  en KA tbv bediening 24 inch ( KA 2 st)</t>
  </si>
  <si>
    <t>2017(25A-001-09#NZK5.EG.-0,5ov#GMIJM#112:1369#G:D#23)</t>
  </si>
  <si>
    <t>6a0e0b32-6c84-4973-be46-c60c6c85c946</t>
  </si>
  <si>
    <t>Toetsenbord</t>
  </si>
  <si>
    <t>2017(25A-001-09#NZK5.EG.-0,5ov#GMIJM#112:1056#G:ND#24)</t>
  </si>
  <si>
    <t>3bf190c9-c761-4696-bb04-bbeb228e7fa9</t>
  </si>
  <si>
    <t>Muis</t>
  </si>
  <si>
    <t>2017(25A-001-09#NZK5.EG.-0,5ov#GMIJM#112:1056#G:ND#25)</t>
  </si>
  <si>
    <t>22b60ded-774a-4080-b410-a7d70643b1e6</t>
  </si>
  <si>
    <t>SCADA Client (1 st)</t>
  </si>
  <si>
    <t>2017(25A-001-09#NZK5.EG.-0,5ov#GMIJM#112:1475#S:D#26)</t>
  </si>
  <si>
    <t>67a6678e-82fe-47db-903e-8794f63a5324</t>
  </si>
  <si>
    <t>KA Client (2 st)</t>
  </si>
  <si>
    <t>2017(25A-001-09#NZK5.EG.-0,5ov#GMIJM#112:1431#S:D#27)</t>
  </si>
  <si>
    <t>da19da56-fa9e-42ac-9ac9-5d4a78250e7a</t>
  </si>
  <si>
    <t>Noodstop (1 st)</t>
  </si>
  <si>
    <t>2017(25A-001-09#NZK5.EG.-0,5ov#GMIJM#112:1377#G:D#28)</t>
  </si>
  <si>
    <t>07775de2-5bad-46fe-946a-515a00b03aac</t>
  </si>
  <si>
    <t>2017(25A-001-09#NZK5.EG.-0,5ov#GMIJM#112:1057#G:ND#29)</t>
  </si>
  <si>
    <t>7b758b68-dde4-48bd-8902-ecf3d087b065</t>
  </si>
  <si>
    <t>Monitoren CCTV tbv overzicht 30 inch (2 stuks)</t>
  </si>
  <si>
    <t>2017(25A-001-09#NZK5.EG.-0,5ov#GMIJM#112:1369#G:ND#30)</t>
  </si>
  <si>
    <t>00b15d12-1dbe-432c-9812-d427c5d4b442</t>
  </si>
  <si>
    <t>25A-001.07.14.10</t>
  </si>
  <si>
    <t>CCTV-client (2 st)</t>
  </si>
  <si>
    <t>2017(25A-001-09#NZK5.EG.-0,5ov#GMIJM#112:1431#S:D#31)</t>
  </si>
  <si>
    <t>0f4fee04-18bb-48c0-a0d3-ad13f781bc97</t>
  </si>
  <si>
    <t>25A-001.07.14.11</t>
  </si>
  <si>
    <t>2017(25A-001-09#NZK5.EG.-0,5ov#GMIJM#112:1057#S:D#32)</t>
  </si>
  <si>
    <t>f2fa26d5-9f26-4faa-9687-bf33dc3c9086</t>
  </si>
  <si>
    <t>25A-001.07.14.12</t>
  </si>
  <si>
    <t>2017(25A-001-09#NZK5.EG.-0,5ov#GMIJM#112:1323#G:ND#33)</t>
  </si>
  <si>
    <t>655a32d1-6949-4f2e-8ef7-85162eabeed8</t>
  </si>
  <si>
    <t>25A-001.07.14.13</t>
  </si>
  <si>
    <t>2017(25A-001-09#NZK5.EG.-0,5ov#GMIJM#112:1062#G:ND#34)</t>
  </si>
  <si>
    <t>30094204-ea60-42c4-b68f-14cccba5b377</t>
  </si>
  <si>
    <t>25A-001.07.14.14</t>
  </si>
  <si>
    <t>2017(25A-001-09#NZK5.EG.-0,5ov#GMIJM#112:1282#G:ND#35)</t>
  </si>
  <si>
    <t>a01e995c-366c-4f0c-8d08-0e2168b5ab26</t>
  </si>
  <si>
    <t>25A-001.07.14.15</t>
  </si>
  <si>
    <t>2017(25A-001-09#NZK5.EG.-0,5ov#GMIJM#112:999#G:ND#36)</t>
  </si>
  <si>
    <t>addd2187-cf91-47e4-99ec-aafd1dc87a83</t>
  </si>
  <si>
    <t>25A-001.07.14.16</t>
  </si>
  <si>
    <t>2017(25A-001-09#NZK5.EG.-0,5ov#GMIJM#112:1590#G:ND#37)</t>
  </si>
  <si>
    <t>73c2f7c8-3217-43f5-b5d3-8af6aab82cf6</t>
  </si>
  <si>
    <t>Backup batterijen BMC installatie.</t>
  </si>
  <si>
    <t>(25A-001-09#NZK5.EG.-0,5ov#GMIJM#0:1018#S:D#1194)</t>
  </si>
  <si>
    <t>954dd9f2-ceac-43ff-ad3e-c22eec899849</t>
  </si>
  <si>
    <t>Besturing gemaalinstallaties nieuw</t>
  </si>
  <si>
    <t>2017(25A-001-09#NZK5.EG.-0,5ov#GMIJM#0:0#S:D#38)</t>
  </si>
  <si>
    <t>e476039b-802d-4c78-978c-aea8c66e1276</t>
  </si>
  <si>
    <t>Nood PLC gemaal</t>
  </si>
  <si>
    <t>2017(25A-001-09#NZK5.EG.-0,5ov#GMIJM#112:1431#S:D#39)</t>
  </si>
  <si>
    <t>a6f7be44-22c2-4570-ad60-0e0cffdca56b</t>
  </si>
  <si>
    <t>Remote I/O  nood gemaal  (RIO)  (PLC nood gemaal heeft geen RIO, niet gemodelleerd)</t>
  </si>
  <si>
    <t>Info Raymond 08092017</t>
  </si>
  <si>
    <t>2017(25A-001-09#NZK5.EG.-0,5ov#GMIJM#112:1431#S:D#40)</t>
  </si>
  <si>
    <t>7417d891-8424-4c8a-91fa-d1cdd65cc78b</t>
  </si>
  <si>
    <t>25A-001.07.15.11</t>
  </si>
  <si>
    <t>ETAB module Nood PLC gemaal, glasvezelomzetter.</t>
  </si>
  <si>
    <t>2017(25A-001-09#NZK5.EG.-0,5ov#GMIJM#112:1551#S:D#92)</t>
  </si>
  <si>
    <t>b78160c0-5209-4656-8484-505d4ffd9f51</t>
  </si>
  <si>
    <t>Safety PLC gemaal (effecten falen worden nog onderzocht, Raymond)</t>
  </si>
  <si>
    <t>2017(25A-001-09#NZK5.EG.-0,5ov#GMIJM#112:1431#S:D#41)</t>
  </si>
  <si>
    <t>7e484c34-8172-4562-8a45-e3e00e22748b</t>
  </si>
  <si>
    <t>Remote I/O  safety gemaal (RIO) (niet gemodelleerd, PLC heeft geen RIO)</t>
  </si>
  <si>
    <t>2017(25A-001-09#NZK5.EG.-0,5ov#GMIJM#112:1431#S:D#42)</t>
  </si>
  <si>
    <t>1e35ea49-5dab-4735-ba77-74988fba6519</t>
  </si>
  <si>
    <t>25A-001.07.15.12</t>
  </si>
  <si>
    <t>ETAB module Safety PLC gemaal, glasvezelomzetter. (niet gemodelleerd, niet van invloed op gemaal en spuisluisprocessen)</t>
  </si>
  <si>
    <t>2017(25A-001-09#NZK5.EG.-0,5ov#GMIJM#112:1551#S:D#91)</t>
  </si>
  <si>
    <t>e3373a8f-8d85-4fce-bbdf-1108ed849090</t>
  </si>
  <si>
    <t>Proces PLC gemaal</t>
  </si>
  <si>
    <t>2017(25A-001-09#NZK5.EG.-0,5ov#GMIJM#112:1431#S:D#43)</t>
  </si>
  <si>
    <t>ade325f1-068b-4f20-ba02-f20c8d19e63a</t>
  </si>
  <si>
    <t>Remote I/O proces gemaal (RIO) -  (geen RIO bij PLC alleen ETAB)</t>
  </si>
  <si>
    <t>2017(25A-001-09#NZK5.EG.-0,5ov#GMIJM#112:1431#S:D#44)</t>
  </si>
  <si>
    <t>8d77cec2-24b0-47ca-bf47-8d2d3080a4f7</t>
  </si>
  <si>
    <t>ETAB module proces PLC gemaal, glasvezelomzetter.</t>
  </si>
  <si>
    <t>2017(25A-001-09#NZK5.EG.-0,5ov#GMIJM#112:1551#S:D#47)</t>
  </si>
  <si>
    <t>6e37ec54-6296-45b9-98af-35319c65a69d</t>
  </si>
  <si>
    <t>Besturing spuisluizen nieuw</t>
  </si>
  <si>
    <t>2017(25A-001-09#NZK5.EG.-0,5ov#GMIJM#112:1431#S:D#49)</t>
  </si>
  <si>
    <t>a7166426-ac40-4fe5-a3fa-c54cca37e827</t>
  </si>
  <si>
    <t>Nood PLC spuisluizen</t>
  </si>
  <si>
    <t>2017(25A-001-09#NZK5.EG.-0,5ov#GMIJM#112:1431#S:D#50)</t>
  </si>
  <si>
    <t>120fee66-aa1c-44fc-9f2f-c4da2d872bcb</t>
  </si>
  <si>
    <t>Remote I/O  nood spuisluizen (RIO) (bestaat niet, niet gemodelleerd)</t>
  </si>
  <si>
    <t>2017(25A-001-09#NZK5.EG.-0,5ov#GMIJM#112:1431#S:D#51)</t>
  </si>
  <si>
    <t>3bebf349-9bb6-44fe-903d-5a4f34cde681</t>
  </si>
  <si>
    <t>25A-001.07.16.10</t>
  </si>
  <si>
    <t>Nood ETAB module Nood PLC spuisluizen, glasvezelomzetter.</t>
  </si>
  <si>
    <t>2017(25A-001-09#NZK5.EG.-0,5ov#GMIJM#112:1551#S:D#93)</t>
  </si>
  <si>
    <t>463f23f8-6fc0-44fd-aed1-e6cc31eeede4</t>
  </si>
  <si>
    <t>Proces PLC spuisluizen</t>
  </si>
  <si>
    <t>2017(25A-001-09#NZK5.EG.-0,5ov#GMIJM#112:1431#S:D#52)</t>
  </si>
  <si>
    <t>67487c2e-092c-4730-8889-67645b03a0a6</t>
  </si>
  <si>
    <t>Remote I/O proces spuisluizen(RIO)  (Bestaat niet niet gemodelleerd)</t>
  </si>
  <si>
    <t>2017(25A-001-09#NZK5.EG.-0,5ov#GMIJM#112:1057#S:D#53)</t>
  </si>
  <si>
    <t>4bdb405e-1146-484a-ae76-801ff6caa6d7</t>
  </si>
  <si>
    <t>25A-001.07.16.12</t>
  </si>
  <si>
    <t>Proces ETAB module Proces PLC spuisluizen, glasvezelomzetter.</t>
  </si>
  <si>
    <t>2017(25A-001-09#NZK5.EG.-0,5ov#GMIJM#112:1551#S:D#56)</t>
  </si>
  <si>
    <t>473533d7-da96-4585-bb2f-a8a0635bbb63</t>
  </si>
  <si>
    <t>Kasten t.b.v. de nood- en proces PLCs spuisluizen</t>
  </si>
  <si>
    <t>2017(25A-001-09#NZK5.EG.-0,5ov#GMIJM#0:0#S:D#57)</t>
  </si>
  <si>
    <t>d1b8cb29-11bf-4f8d-9744-5dd78aebacc2</t>
  </si>
  <si>
    <t>Besturing gemaal en spuisluizen algemeen</t>
  </si>
  <si>
    <t>2017(25A-001-09#NZK5.EG.-0,5ov#GMIJM#112:1431#S:D#58)</t>
  </si>
  <si>
    <t>0f33cbaf-7dba-4b1e-a109-c996ed4d20ab</t>
  </si>
  <si>
    <t>Complex PLC (bedoeld voor het hele complex)</t>
  </si>
  <si>
    <t>2017(25A-001-09#NZK5.EG.-0,5ov#GMIJM#112:1471#S:D#59)</t>
  </si>
  <si>
    <t>0a0e2d57-4f9d-4ca9-98bd-eb216ad6ffd4</t>
  </si>
  <si>
    <t>Beheer en Licentie server  (bedoeld voor het hele complex)</t>
  </si>
  <si>
    <t>2017(25A-001-09#NZK5.EG.-0,5ov#GMIJM#112:1471#S:D#60)</t>
  </si>
  <si>
    <t>ec602ba4-a8e2-4b77-8399-418216773415</t>
  </si>
  <si>
    <t>Collective Historian Server  (bedoeld voor het hele complex)</t>
  </si>
  <si>
    <t>2017(25A-001-09#NZK5.EG.-0,5ov#GMIJM#112:1471#S:D#61)</t>
  </si>
  <si>
    <t>6af0da9b-744b-4507-abb8-dd583c260b96</t>
  </si>
  <si>
    <t>Domainserver  (bedoeld voor het hele complex)</t>
  </si>
  <si>
    <t>2017(25A-001-09#NZK5.EG.-0,5ov#GMIJM#112:1471#S:D#62)</t>
  </si>
  <si>
    <t>0563fd3c-04a8-4af3-9ee5-aff9afc3bfdc</t>
  </si>
  <si>
    <t>Mirrored SQL server  (bedoeld voor het hele complex)</t>
  </si>
  <si>
    <t>2017(25A-001-09#NZK5.EG.-0,5ov#GMIJM#112:1471#S:D#63)</t>
  </si>
  <si>
    <t>d9aca1cd-efa5-45b3-9e0f-a67fea4a8b99</t>
  </si>
  <si>
    <t>25A-001.07.17.21</t>
  </si>
  <si>
    <t>CCTV server (bedoeld voor het hele complex)</t>
  </si>
  <si>
    <t>Bedoeld voor het hele complex. Op deze lokatie de faalwijze voor gemaal en spuisluis beschreven.</t>
  </si>
  <si>
    <t>2017(25A-001-09#NZK5.EG.-0,5ov#GMIJM#112:1471#S:D#95)</t>
  </si>
  <si>
    <t>aca9ad34-52ec-4d8d-a74e-054e53059072</t>
  </si>
  <si>
    <t>Scada server redundant uitgevoerd ( n=2, 2st)</t>
  </si>
  <si>
    <t>2017(25A-001-09#NZK5.EG.-0,5ov#GMIJM#112:1471#S:D#64)</t>
  </si>
  <si>
    <t>38d420de-5ad9-4ffb-a242-6f0ce0bf8d48</t>
  </si>
  <si>
    <t>Directory server</t>
  </si>
  <si>
    <t>2017(25A-001-09#NZK5.EG.-0,5ov#GMIJM#112:1471#S:D#65)</t>
  </si>
  <si>
    <t>c8bad428-48f0-46b5-adad-8b39acff939a</t>
  </si>
  <si>
    <t>Jump server MIS</t>
  </si>
  <si>
    <t>2017(25A-001-09#NZK5.EG.-0,5ov#GMIJM#112:1471#S:D#66)</t>
  </si>
  <si>
    <t>7dd266d5-8f18-4c46-8086-7fe93f1ff0f1</t>
  </si>
  <si>
    <t>MIS server</t>
  </si>
  <si>
    <t>2017(25A-001-09#NZK5.EG.-0,5ov#GMIJM#112:1292#S:D#67)</t>
  </si>
  <si>
    <t>1fece7ad-d707-42ff-a781-a78f7efeaedb</t>
  </si>
  <si>
    <t>25A-001.07.17.10</t>
  </si>
  <si>
    <t>Kasten tbv onderbrengen besturingsinstallaties, computerruimte</t>
  </si>
  <si>
    <t>2017(25A-001-09#NZK5.EG.-0,5ov#GMIJM#112:1431#S:D#68)</t>
  </si>
  <si>
    <t>26959c7f-454a-445a-9af6-72998533a06e</t>
  </si>
  <si>
    <t>25A-001.07.17.11</t>
  </si>
  <si>
    <t>EWS workstation 2 st, (n=2) (locatie bedienruimte en kantoor de Wetstraat, 1 RAS verbinding)</t>
  </si>
  <si>
    <t>Besturing complexinstallaties, bedienruimte. Tbv onderhoud op afstand.</t>
  </si>
  <si>
    <t>2017(25A-001-09#NZK5.EG.-0,5ov#GMIJM#112:1597#S:D#69)</t>
  </si>
  <si>
    <t>6c340f4d-dcbd-4858-bcbe-c3fd05566472</t>
  </si>
  <si>
    <t>2017(25A-001-09#NZK5.EG.-0,5ov#GMIJM#186:1431#S:D#71)</t>
  </si>
  <si>
    <t>a7b30dba-9aae-460f-bdc4-d41bf434da48</t>
  </si>
  <si>
    <t>2017(25A-001-09#NZK5.EG.-0,5ov#GMIJM#186:1431#S:D#72)</t>
  </si>
  <si>
    <t>add635f3-2a5c-49aa-a0d2-2d4988fd1000</t>
  </si>
  <si>
    <t>2017(25A-001-09#NZK5.EG.-0,5ov#GMIJM#186:1431#S:D#73)</t>
  </si>
  <si>
    <t>46fa6d9d-c8c6-4b57-b331-770ab5f936c4</t>
  </si>
  <si>
    <t>25A-001.13.13</t>
  </si>
  <si>
    <t>Grasvegetatie (primaire waterkering) Grasstrook oost (binnen omheining)</t>
  </si>
  <si>
    <t>(25A-001-09#NZK5.EG.-0,5ov#GMIJM#341:0#G:ND#1435)</t>
  </si>
  <si>
    <t>162b7efc-7c05-48f6-8cb7-c5c38df39035</t>
  </si>
  <si>
    <t>25A-001.13.14</t>
  </si>
  <si>
    <t>Grasvegetatie (primaire waterkering) Grasstrook west (binnen omheining)</t>
  </si>
  <si>
    <t>(25A-001-09#NZK5.EG.-0,5ov#GMIJM#341:0#G:ND#1436)</t>
  </si>
  <si>
    <t>a5b2a485-f2bc-4b43-a176-dc5343da7edc</t>
  </si>
  <si>
    <t>25A-001.13.15</t>
  </si>
  <si>
    <t>Bordes Binnenspuikanaal</t>
  </si>
  <si>
    <t>(25A-001-09#NZK5.EG.-0,5ov#GMIJM#147:0#G:ND#1509)</t>
  </si>
  <si>
    <t>57e4fbca-f443-4078-a8f5-579c106b1097</t>
  </si>
  <si>
    <t>Krooshek</t>
  </si>
  <si>
    <t>68bfbe5a-15e2-4218-8bf2-a312df1d4ec8</t>
  </si>
  <si>
    <t>Leuning</t>
  </si>
  <si>
    <t>5521442e-6312-47d7-98a2-ae9336ca9cbf</t>
  </si>
  <si>
    <t>25A-001.11.10.18</t>
  </si>
  <si>
    <t>Koelaggregaat Thermofrost</t>
  </si>
  <si>
    <t>(25A-001-09#NZK5.EG.-0,5ov#GMIJM#0:1313#G:ND#1579)</t>
  </si>
  <si>
    <t>28dfa15b-6fbd-4cbd-9738-c90874706164</t>
  </si>
  <si>
    <t>25A-001.11.10.19</t>
  </si>
  <si>
    <t>Aircounit t.b.v traforuimte pomp 5 en 6 (n=2, 2 stuks)</t>
  </si>
  <si>
    <t>Zijn in 2017 vervangen.</t>
  </si>
  <si>
    <t>(25A-001-09#NZK5.EG.-0,5ov#GMIJM#337:2006#G:ND#1595)</t>
  </si>
  <si>
    <t>c03bf79d-b1db-4579-a589-4f89c5e065d4</t>
  </si>
  <si>
    <t>25A-001.01.10.14</t>
  </si>
  <si>
    <t>Bedienings- en besturingssysteem, Algemeen, : RIO besturingskasten persschuiven en noodbediening maalgang 1</t>
  </si>
  <si>
    <t>2017(25A-001-09#NZK5.EG.-0,5ov#GMIJM#337:1431#S:D#74)</t>
  </si>
  <si>
    <t>1aa60343-0d57-4cea-8b66-955d68912079</t>
  </si>
  <si>
    <t>25A-001.02.10.20</t>
  </si>
  <si>
    <t>RIO, remote IO (in besturingskast)</t>
  </si>
  <si>
    <t>2017(25A-001-09#NZK5.EG.-0,5ov#GMIJM#337:1431#S:D#75)</t>
  </si>
  <si>
    <t>8562b244-14b9-4210-9910-f9c06d95a4a0</t>
  </si>
  <si>
    <t>25A-001.03.10.14</t>
  </si>
  <si>
    <t>2017(25A-001-09#NZK5.EG.-0,5ov#GMIJM#337:1431#S:D#76)</t>
  </si>
  <si>
    <t>dcac8df2-755b-4c9d-bd73-3665d6805f3c</t>
  </si>
  <si>
    <t>2017(25A-001-09#NZK5.EG.-0,5ov#GMIJM#337:1431#S:D#77)</t>
  </si>
  <si>
    <t>1368c10b-1bee-471d-8873-e0f498a68cb3</t>
  </si>
  <si>
    <t>drukverschiltransmitter ventilatie laag toeren motor</t>
  </si>
  <si>
    <t>(25A-001-09#NZK5.EG.-0,5ov#GMIJM#0:1363#G:D#589)</t>
  </si>
  <si>
    <t>6f62c94e-3a4e-400e-88ce-a585d1092f77</t>
  </si>
  <si>
    <t>25A-001.04.10.24</t>
  </si>
  <si>
    <t>luchtklep open/dicht</t>
  </si>
  <si>
    <t>(25A-001-09#NZK5.EG.-0,5ov#GMIJM#0:9999#G:D#590)</t>
  </si>
  <si>
    <t>a3a7c3a0-0558-43dc-84d6-fab9e7714837</t>
  </si>
  <si>
    <t>behuizing</t>
  </si>
  <si>
    <t>(25A-001-09#NZK5.EG.-0,5ov#GMIJM#0:1130#G:D#1728)</t>
  </si>
  <si>
    <t>a22200ba-9e81-4ff3-a459-2941037752f5</t>
  </si>
  <si>
    <t>(25A-001-09#NZK5.EG.-0,5ov#GMIJM#0:1486#S:D#1788)</t>
  </si>
  <si>
    <t>f99a004a-e6b4-4ef7-bbb9-3af622f4f2c6</t>
  </si>
  <si>
    <t>Opslagrek t.b.v. opslaan schuifdelen noodschuif. (onderhoudsvoorziening)</t>
  </si>
  <si>
    <t>(25A-001-09#NZK5.EG.-0,5ov#GMIJM#0:9999#S:ND#1789)</t>
  </si>
  <si>
    <t>606c6842-3867-49cd-9765-3702d836fa27</t>
  </si>
  <si>
    <t>25A-001.11.19.45</t>
  </si>
  <si>
    <t>Bekabeling</t>
  </si>
  <si>
    <t>6a87440c-7b25-4c7e-a234-9430b87499ba</t>
  </si>
  <si>
    <t>Spoelbak Beton, t.b.v schoonspoelen van o.a. schuiven</t>
  </si>
  <si>
    <t>2017(25A-001-09#NZK5.EG.-0,5ov#GMIJM#359:2131#G:D#78)</t>
  </si>
  <si>
    <t>c5adefdb-41f0-4761-af0d-58a815fdf888</t>
  </si>
  <si>
    <t>CID was dubbel daarom A-nummer van gemaakt</t>
  </si>
  <si>
    <t>2017(25A-001-09#NZK5.EG.-0,5ov#GMIJM#206:0#G:ND#1776)</t>
  </si>
  <si>
    <t>UPS</t>
  </si>
  <si>
    <t>(25A-001-09#NZK5.EG.-0,5ov#GMIJM#374:1379S:D#1364A)</t>
  </si>
  <si>
    <t>c31c6453-cb84-4c8d-8a6c-6a4df57787f3</t>
  </si>
  <si>
    <t>Filterwand, tbv ventilatoren richting omvormers (per maalgang)</t>
  </si>
  <si>
    <t>2017(25A-001-09#NZK5.EG.-0,5ov#GMIJM#337:2006#S:ND#90)</t>
  </si>
  <si>
    <t>Gemaal NNV/Object WAN (CIV) faalwijze integraal opnemen 16082017</t>
  </si>
  <si>
    <t>Het WAN wat uitkomt in de serverruimte. (vanaf de WAN/CIV kast volgens 25A-001.11.32.7)</t>
  </si>
  <si>
    <t>2017(25A-001-09#NZK5.EG.-0,5ov#GMIJM#124:2189#S:D#79)</t>
  </si>
  <si>
    <t>99fbf2db-b2fa-43b6-9f09-fa3dd13af282</t>
  </si>
  <si>
    <t>Gemaal IA- LAN, Proces PLC</t>
  </si>
  <si>
    <t>2017(25A-001-09#NZK5.EG.-0,5ov#GMIJM#124:2189#S:D#80)</t>
  </si>
  <si>
    <t>4140242c-a398-49dd-8ba2-5f8a7595539e</t>
  </si>
  <si>
    <t>Gemaal IA- LAN, Nood PLC</t>
  </si>
  <si>
    <t>2017(25A-001-09#NZK5.EG.-0,5ov#GMIJM#124:2189#S:D#81)</t>
  </si>
  <si>
    <t>11c01e48-fdb0-4186-9441-938f24449d1c</t>
  </si>
  <si>
    <t>25A-001.11.29</t>
  </si>
  <si>
    <t>Stroomkering Buitenspuikanaal</t>
  </si>
  <si>
    <t>2017(25A-001-09#NZK5.EG.-0,5ov#GMIJM#401:9999#S:D#89)</t>
  </si>
  <si>
    <t>e6072a0f-62fe-4a00-ad4a-6037f296659c</t>
  </si>
  <si>
    <t>Gemaal Safety LAN</t>
  </si>
  <si>
    <t>2017(25A-001-09#NZK5.EG.-0,5ov#GMIJM#124:2189#S:D#82)</t>
  </si>
  <si>
    <t>4c8cc619-c7b6-4cd2-9462-f0987cf43d43</t>
  </si>
  <si>
    <t>Spuisluis- IA- LAN, Proces PLC</t>
  </si>
  <si>
    <t>2017(25A-001-09#NZK5.EG.-0,5ov#GMIJM#124:2189#S:D#85)</t>
  </si>
  <si>
    <t>f07f6899-97db-4e11-8e4a-748a47ff4b36</t>
  </si>
  <si>
    <t>Spuisluis IA- LAN, Nood PLC</t>
  </si>
  <si>
    <t>2017(25A-001-09#NZK5.EG.-0,5ov#GMIJM#124:2189#S:D#86)</t>
  </si>
  <si>
    <t>0dfa2411-8df6-4f92-9052-7cf72d361dd5</t>
  </si>
  <si>
    <t>Operating panel onderhoudsbediening spuisluizen (OP 7 st) locatie spuikokers (n=7)</t>
  </si>
  <si>
    <t>2017(25A-001-09#NZK5.EG.-0,5ov#GMIJM#112:1057#S:D#54)</t>
  </si>
  <si>
    <t>41094df9-0c67-43ab-b579-e820ff2189e7</t>
  </si>
  <si>
    <t>Algemeen, LAN (in vorige model toegekend aan omzetter en switches. Hoe zit dit in het huidige systeem? Verwijderen? (vervfallen 16082017)</t>
  </si>
  <si>
    <t>(25A-001-09#NZK5.EG.-0,5ov#GMIJM#124:0#G:ND#88)</t>
  </si>
  <si>
    <t>9f2ca33b-515e-47e6-8d21-ababff5ca146</t>
  </si>
  <si>
    <t>Toegevoegd tbv kosten taakgroepen</t>
  </si>
  <si>
    <t>Vleugelwand</t>
  </si>
  <si>
    <t>(25A-001-09#NZK5.EG.-0,5ov#GMIJM#208:1604#G:ND#1754)</t>
  </si>
  <si>
    <t>4700b77e-ecc4-468e-8643-b4efd078d6e2</t>
  </si>
  <si>
    <t>Debiet- en waterniveau meetsysteem, Algemeen</t>
  </si>
  <si>
    <t>zelfde CI ID als Genaal Meetinstallaties</t>
  </si>
  <si>
    <t>2017(25A-001-09#NZK5.EG.-0,5ov#GMIJM#186:1431#S:D#99)</t>
  </si>
  <si>
    <t>6b0e41a1-a0bd-4cd3-9c9b-e3de64e8c788</t>
  </si>
  <si>
    <t>Onderverdeler Spuikoker 4</t>
  </si>
  <si>
    <t>(25A-001-14#NZK5.KU.-0,503ov#SPIJM#162.1256#S:D#281)</t>
  </si>
  <si>
    <t>cba7f2fc-da56-493c-a391-10eb40ec8af7</t>
  </si>
  <si>
    <t>Eindverdeler Spuikoker 4, 3 en 5 (3 stuks totaal)</t>
  </si>
  <si>
    <t>(25A-001-14#NZK5.KU.-0,503ov#SPIJM#162.1256#S:D#285)</t>
  </si>
  <si>
    <t>1267e883-f793-434b-8f3b-4ceaa2a01baa</t>
  </si>
  <si>
    <t>RIO sturing hydrounit en debietmeting ruimte 1</t>
  </si>
  <si>
    <t>43445332-ca37-4896-9058-9d75b209d2e1</t>
  </si>
  <si>
    <t>RIO sturing hydrounit en debietmeting ruimte 4</t>
  </si>
  <si>
    <t>22513cf2-7179-48bc-8358-6568b09ace49</t>
  </si>
  <si>
    <t>RIO sturing hydrounit en debietmeting ruimte 7</t>
  </si>
  <si>
    <t>9c650311-9903-477d-b000-008f2607062f</t>
  </si>
  <si>
    <t>25A-001.11.19.46</t>
  </si>
  <si>
    <t>Verbinding: PLC Allen-Bradley Micro Logic, Spuisein Buitenhuizen en H3 (WAN)</t>
  </si>
  <si>
    <t>82db3553-6d0a-4934-9bd1-335b504be7d2</t>
  </si>
  <si>
    <t>Spuisluis Safety LAN</t>
  </si>
  <si>
    <t>2017(25A-001-09#NZK5.EG.-0,5ov#GMIJM#124:2189#S:D#87)</t>
  </si>
  <si>
    <t>89d3244f-cf7e-4ce1-8562-5df25f8417d0</t>
  </si>
  <si>
    <t>Operating panel noodbediening gemaal(OP kast noodbediening 1 st)</t>
  </si>
  <si>
    <t>2017(25A-001-09#NZK5.EG.-0,5ov#GMIJM#112:1057#S:D#46)</t>
  </si>
  <si>
    <t>c2d42175-2e87-4f22-ab82-db6cb34245d2</t>
  </si>
  <si>
    <t>25A-001.07.15.10</t>
  </si>
  <si>
    <t>Kasten t.b.v. de nood-, safety en proces PLCs gemaal</t>
  </si>
  <si>
    <t>2017(25A-001-09#NZK5.EG.-0,5ov#GMIJM#0:0#S:D#48)</t>
  </si>
  <si>
    <t>82ff33b8-273e-4909-a765-0cad7b809f70</t>
  </si>
  <si>
    <t>Operating panel noodbediening spuisluizen (OP kast noodbediening 1 st)</t>
  </si>
  <si>
    <t>2017(25A-001-09#NZK5.EG.-0,5ov#GMIJM#112:1551#S:D#55)</t>
  </si>
  <si>
    <t>518b0d6a-d732-4ccd-95b4-4ab56370599c</t>
  </si>
  <si>
    <t>25A-001.07.17.12</t>
  </si>
  <si>
    <t>UPS switch tbv noodstroominstallatie statisch.</t>
  </si>
  <si>
    <t>Besturing complexinstallaties, computerruimte</t>
  </si>
  <si>
    <t>2017(25A-001-09#NZK5.EG.-0,5ov#GMIJM#0:1431#S:D#70)</t>
  </si>
  <si>
    <t>eeb52c7b-b52f-4db0-a6d5-d7f52268027a</t>
  </si>
  <si>
    <t>25A-001.07.17.20</t>
  </si>
  <si>
    <t>Algemeen, bedienen en besturen spuisluis (ook veroudering gemodelleerd).</t>
  </si>
  <si>
    <t>2017(25A-001-09#NZK5.EG.-0,5ov#GMIJM#112:1431#S:D#91)</t>
  </si>
  <si>
    <t>e843228f-f3d9-4e13-8db8-6de7f673d571</t>
  </si>
  <si>
    <t>25A-001.07.13.26</t>
  </si>
  <si>
    <t>Gebouwinstallaties bedienpaneel, verlichting, zonwering (bedienruimte)</t>
  </si>
  <si>
    <t>Paneel bevindt zich op de muur naast het BMC paneel.</t>
  </si>
  <si>
    <t>2017(25A-001-09#NZK5.EG.-0,5ov#GMIJM#112:1057#S:ND#97)</t>
  </si>
  <si>
    <t>8eefa0b5-4e5e-44d7-aa56-47da1c5b8cb6</t>
  </si>
  <si>
    <t>Switches NNV/Object WAN (CIV). Aantal 3 ???Switches bestaan niet meer is UTP aansluiting direct met PPLC, NPLC, SPLC. ETAB geworden</t>
  </si>
  <si>
    <t>2017(25A-001-09#NZK5.EG.-0,5ov#GMIJM#124:2189#S:D#94)</t>
  </si>
  <si>
    <t>8a703fe9-35ef-47ee-98cb-70ac21bd78a1</t>
  </si>
  <si>
    <t>25A-001.07.17.18</t>
  </si>
  <si>
    <t>Bediening en besturing op afstand via Gemaal Ijmuiden en dan naar PWA vice versa.</t>
  </si>
  <si>
    <t>Voor de faalwijze is dit inclusief bedeinlokatie PWA.</t>
  </si>
  <si>
    <t>293027c2-efd7-473d-8022-3e324db0e61a</t>
  </si>
  <si>
    <t>ef47954c-7e35-42aa-bc9f-bd0ba51d13b1</t>
  </si>
  <si>
    <t>25A-001.07.17.19</t>
  </si>
  <si>
    <t>Algemeen bedienen en besturen Gemaal: Gemaal, exclusief net werk en netwerkcomponenten, PLCs en servers.</t>
  </si>
  <si>
    <t>Vervangen van het helel besturingssysteem van het gemaal omdat de hardware en software niet meer ondersteund wordt door de leverancier. Economische levensduur netwerk en netwerkcomponenten volgens leverancier 10 jaar, servers/PC 5 jaar, PLC 10 jaar, besturingscomponenten 15 jaar. Netwerk en netwerkcomponenten gemodelleerd onder netwerk.</t>
  </si>
  <si>
    <t>b05a9f05-1987-4da9-be21-47be11da0de0</t>
  </si>
  <si>
    <t>e876c649-7600-404d-a507-c96b20fb000b</t>
  </si>
  <si>
    <t>Remote I/O Bulbpomp MG 5</t>
  </si>
  <si>
    <t>(25A-001-09#NZK5.EG.-0,5ov#GMIJM#0:1431#S:D#1082)</t>
  </si>
  <si>
    <t>Remote I/O Omvormer MG 1</t>
  </si>
  <si>
    <t>(25A-001-09#NZK5.EG.-0,5ov#GMIJM#0:1431#S:D#1048)</t>
  </si>
  <si>
    <t>25A-001.11.30.2.1.A.1</t>
  </si>
  <si>
    <t>25A-001.11.30.3.1.A.1</t>
  </si>
  <si>
    <t>Monitor CCTV, KA, Bediening</t>
  </si>
  <si>
    <t>Server algemeen.</t>
  </si>
  <si>
    <t>PLC of onderdelen, 3000 euro</t>
  </si>
  <si>
    <t>ETAB module</t>
  </si>
  <si>
    <t>Omzetter tbv communicatie LAN switch onderling en PLCs, 1500 euro</t>
  </si>
  <si>
    <t>Lager set bulbpomp ,23,5keuro</t>
  </si>
  <si>
    <t>Persschuif, kosten inclusief conservering.</t>
  </si>
  <si>
    <t>RIO module</t>
  </si>
  <si>
    <t>Remote I/O tbv aansturen diverse componenten, 2000 euro</t>
  </si>
  <si>
    <t>8959afa2-6665-415c-904a-3b07aed40191</t>
  </si>
  <si>
    <t>Noodmaatregel: schuif in kerende positie + spuien met takel/lier als 6 maalgang, na 4 dagen takel/lier, 2 mnd, 30 kEuro revisie + 10 keuro per cilinder  ( kraan, manuren 4 man x 2dg + transport) + verlies schaalvoordeel 15keuro, 100% new</t>
  </si>
  <si>
    <t>Veroudering cilinder persschuif, incl statische koppeling leiding/cilinder (corrosie, afdichting lekkage, nikkel-chroom laag faalt), MTTF = 20 jr (laag vanwege zout en TATA steel), met SVO,  IA = 2017, VGM-3 effect, RF keren = 1%, vanwege dubbel kering</t>
  </si>
  <si>
    <t>Correctief vervangen analloog digitaal omzetter, 9 stuks: 1 man, 1 software specialist, 3 manuren/man, kosten 2 keuro totaal (C60 of andere omzetter + tijdelijke herstelactie), 100% new</t>
  </si>
  <si>
    <t>Falen video omzetter, analoog digitaal (C60), 9 stuks, MTTF 12 jr met SVO,  IA = 2016, VGM-3 o.a. ivm schouw door bedienaar voordat pompen worden ingeschakeld</t>
  </si>
  <si>
    <t>Correctief vervangen monitors (2 stuks totaal): 2 man, 2 uur/man/stuk, 100 euro per stuk, 100% new</t>
  </si>
  <si>
    <t>Falen van de  CCTV monitor (geen beeld), MTTF= 8 jr zonder SVO,  IA = 2016, VGM-3 o.a. ivm schouw door bedienaar voordat pompen worden ingeschakeld</t>
  </si>
  <si>
    <t>Correctief vervangen lampen objectverlichting buiten: maalgangen + pompbordes + rest = 30 lampen, 100eur per stuk = totaal 5000euro inclusief vervangkosten, duur 12 uur, 100% nieuw.</t>
  </si>
  <si>
    <t>Veroudering lampen buiten (SON?), MTTF=2,5 jr zonder SVO, IA = 2016?</t>
  </si>
  <si>
    <t>Veroudering / falen toegangshek/rolpoort, MTTF=30 jr zonder SVO, IA 2016</t>
  </si>
  <si>
    <t>Correctief onderhoud/reparatie hijsvoorziening tbv bulbpompen (inclusief E-deel en besturing): 30000 euro totaal, 2 man, 1 mnd, 100% new</t>
  </si>
  <si>
    <t>Falen hijs- en transportinstallatie en lieren (bulbpompen), MTTF=30 jr zonder SVO,  IA=1975, VGM-5 RF 10% ivm veroudering mechaniek.</t>
  </si>
  <si>
    <t>Vervangen schuif door reserveschuif &amp; conserveren schuif: inclusief herstelwerk aan rails, taatsen, rubbers, anodes, wielen en assen, reparatie schuif --&gt;4 keuro per schuif, downtime 6 uur per schuif, new, 100% nieuw</t>
  </si>
  <si>
    <t>Veroudering conservering van schuiven (Civiel en Wtb), MTTF=15 jaar, IA= 2017. Ook excentriek en lagers, RF keren = 1%, vanwege dubbel kering</t>
  </si>
  <si>
    <t>Correctief vervangen van bevestiging cardanische ophanging: 1 wk buiten bedrijf met noodmaatr., 2man 1 dg per ophanging, duur 2x4=8 bouten=8uur+4uur omhangen bordes, 500euro per draadeind (M30) met 2 moeren, extra telekraanl=keuro 100% nieuw</t>
  </si>
  <si>
    <t>Veroudering bevestigingspunten ophanging door corrosie,MTTF=45jr, IA=2017,RF keren = 1%, vanwege dubbel kering</t>
  </si>
  <si>
    <t>Uitnemen, transporteren, reviseren, conserveren en terugplaatsen cardanische ophanging: 1week niet beschikbaar, 13keuro,telekraan 4 uur, 100%nieuw</t>
  </si>
  <si>
    <t>Blokkeren cardanische ophanging door corrosie, MTTF=50jr met IN-SVO, IA= 2017</t>
  </si>
  <si>
    <t>Vervangen  kleppenraam, inclusief uitwisselen met reserveonderdeel, daarna nieuwe kleppenraam maken: 1x per 16 jaar, duur uitwisselen = 8 uur, aanschaf kosten =  77 keuro totaal + 20% ivm ongeplande levering,  operationele kosten Keuro 15, 100% nieuw</t>
  </si>
  <si>
    <t>Vastzitten kleppenraam door vervuiling / veroudering: MTTF=20jr,met SVO, IA=2016</t>
  </si>
  <si>
    <t>Veroudering conservering ophangframe bulbpomp, MTTF=25jr, met SVO,  IA=1995</t>
  </si>
  <si>
    <t>Corr. vervangen lager en seals + olie vervangen:  reservedeel aanwezig, waaier + lager afspuiten, demonteren en monteren, plaatsen, testen, duur 5 wkn, kosten= 2man a 160uur+ lager, + extra 35keuro, 100%</t>
  </si>
  <si>
    <t>Slijtage lager bulbpomp (voor) (als gevolg van draaiuren , olietekort, trillingen): MTTF= 8jr, IA= 2015</t>
  </si>
  <si>
    <t>Uitvallen oliepomp van smeersysteem: (alleen SVO taak)
MTTF=6jr (Deze storing doet zich over 6 maalgangen gemiddeld 1 maal per jaar voor, darhalve MTTF=6 jr voor 1 individuele maalgang), IA=2015</t>
  </si>
  <si>
    <t>Random falen glasvezelverbinding (vervuiling, verkeerd onderhoud), MTTF=6jr (Deze storing doet zich over 6 maalgangen gemiddeld 1 maal per jaar voor, darhalve MTTF=6 jr voor 1 individuele maalgang), IA=2016</t>
  </si>
  <si>
    <t>Beschadigen wikkelingen (agv trillingen, lekkend water etc.), MTTF= 100jr (1x opgetreden ca. 2000 sinds 1972 (4 pompen), IA = 2015</t>
  </si>
  <si>
    <t>Losraken bevestiging (bouten) A-frame op schuif, MTTF=10 jr, IA=2017 jr</t>
  </si>
  <si>
    <t>Wisselen met reserve A-frame, correctief vervangen conservering, evt. vervangen A-frame bij ernstige schade kosten K€ 10, 10 keuro revisie, 96 uur niet spuien, 100% new</t>
  </si>
  <si>
    <t>Veroudering conservering A-frame + schuifgeleiding + rubber afdichting (omega rubber), MTTF=15 jaar, IA=2017</t>
  </si>
  <si>
    <t>Falen schuifgeleiding door verkeerde bevestiging (menselijk falen, random), MTTF =10 jr, IA=2017</t>
  </si>
  <si>
    <t>Correctief vervangen van waterstroomgeleider (4 per maalgang):  2 man 4 uur, 4keuro per stroomgeleider, geen functieverlies,  100%</t>
  </si>
  <si>
    <t>Losraken en uit elkaar vallen stroomgeleider (staal,4 per maalgang) door corrosie / oplossen: MTTF= 50 jr met SVO, IA=2017</t>
  </si>
  <si>
    <t>Falen van de accu's UPS (in oude hoogspaningsruimte), MTTF=7 jr zonder SVO, IA = 2016</t>
  </si>
  <si>
    <t>Falen hijs- en transportinstallatie en lieren (persschuiven), MTTF=25 jr zonder SVO,  IA=2016, VGM-5 RF 1%, omdat de hijsinstallatie aleen nodig is in geval van onderhoud</t>
  </si>
  <si>
    <t>Falen brandmeldcentrale (economische veroudering), MTTF=20 jr met SVO,  IA = 1997, VGM-5 RF 1% (indien plaatselijke brand en tijdig blussen, dan voorkom je effect totaal capaciteitsverlies maalgangen)</t>
  </si>
  <si>
    <t>Defect Megadeur + componenten,  (extreme wind, falen componenten): MTTF=10jr</t>
  </si>
  <si>
    <t>Uitval, veroudering, storing luchtdroger inclusief ruimteventilator, MTTF 35 jr, IA=2016</t>
  </si>
  <si>
    <t>Vervangen niet-kritische IA component, circutor tbv maalgang: 2 keuro, (1-8 uur) vervangen en programmeren en instellen, 6 uur, 100% new</t>
  </si>
  <si>
    <t>Random falen van niet-kritische component, circutor maalgang, MTTF=5 jr per maalgang zonder SVO</t>
  </si>
  <si>
    <t>Correctief vervangen monitoren bedienplek (3 stuks):gemiddeld  500 euro/stuk, handelingskosten € 200, geen reserveonderelen, binnen 2 uur hersteld dan geen kritisch falen functie gemaal (12 uur tijd na melding dreigend waterbezwaar), 100% nieuw</t>
  </si>
  <si>
    <t>Falen monitoren GUI en KA, exclusief CCTV monitoren, t.g.v. veroudering MTTF= 8jr</t>
  </si>
  <si>
    <t>Wettelijk vervangen lessenaar (1 stuks) (ARBO: kosten materiaal + demonteren, ontwikkelen, installeren = 175keuro per lessenaar, 2 weken met tjdelijke maatregelen zonder functieverlies, 100% nieuw</t>
  </si>
  <si>
    <t>Veroudering complete lessenaar doordat niet meer aan ARBO wetgeving wordt voldaan, VGM-2, MTTF=35 jr,  IA = 2016</t>
  </si>
  <si>
    <t>Correcief vervangen IWP interface server: kosten totaal 10keuro? + 25% extra kosten, geen functieverlies gemaal of spuien, 100%nieuw</t>
  </si>
  <si>
    <t>Interface server bediening en besturing naar  IWP,  MTTF=15 jr, IA 2017, Server redundant uitgevoerd, RF 10%</t>
  </si>
  <si>
    <t>Slijtage lager bulbpomp (achter) (als gevolg van draaiuren, trillingen): MTTF=20jr, IA=2015.</t>
  </si>
  <si>
    <t>Correctief  reviseren gehele bulbpomp: uitnemen, transport naar fabriek + revisieren+ conserveren + testen, duur 4nnd, kosten 850keuro (correctief 100 keuro duurder dan REV),100% nieuw</t>
  </si>
  <si>
    <t>Veroudering / afkeuring hijskabels hijsinstallatie persschuiven: MTTF = 12jr, IA=2016</t>
  </si>
  <si>
    <t>Correctief vervangen hydrauliek slangen perss: (aggregaat + 4 lange naar cilinders), (de)monteren + in bedrijf stellen, kosten totaal 24keuro/alle slangen = 1 keuro/slang + 25% voor correctief extra, duur 8 uur + levertijd 24uur= 32 uur, 2 man, 100% nieuw</t>
  </si>
  <si>
    <t>Lekkage olie door breuk verouderde slangen / koppelingen hydraulische aggregaat, MTTF=10jr, IA= 2017, VGM-3 effect</t>
  </si>
  <si>
    <t>Falen van de accu's UPS pomp 5&amp;6, MTTF=7 jr zonder SVO, IA = 2016</t>
  </si>
  <si>
    <t>Sensor (willekeurig type) meetsysteem pomp defect (random falen) exclusief logica die ondereel is van RIO  maalgang, MTTF=50jr per sensor (geen bekendheid met storingen van sensoren!)</t>
  </si>
  <si>
    <t>Correctief vervangen onderdelen omvormer maalgang 5: totale kosten = 95kEUro, bestellen, demonteren + monteren = 2mnd, 100%nieuw</t>
  </si>
  <si>
    <t>Economische veroudering onderdelen (electronica etc.) omvormer maalgang 5 t.g.v. diverse oorzaken, MTTF=15jr.IA=2016</t>
  </si>
  <si>
    <t>Random falen OP bedienpaneel in PLC kast,, MTTF=10 jr per spuikoker zonder SVO (faalwijze gemodelleerd bij besturing spuisluizen algemeen)</t>
  </si>
  <si>
    <t>Veroudering lampen binnen (vooral PL/TL), MTTF=2,5 jr zonder SVO, IA = 2016</t>
  </si>
  <si>
    <t>Vervangen Argon  gasfles: 800 euro/st, totaal 3, 6 uur, 2 man, 100% new</t>
  </si>
  <si>
    <t>Correctief vervangen (en opnieuw ontwerpen besturingssyteem spuisluis ((PLCs, RIOs, ETAPs):  2 Meuro, 112 uur, 100% new (Excl. bediening, kabels)) spuikoker gefaald deel buiten bedrijf, (100%- nieuw)</t>
  </si>
  <si>
    <t>Economische veroudering PLCs, servers, netwerkcomponenten besturingssysteem spuisluis (netwerk infrastructuur opgenomen bij LAN), MTTF=25 jr met SVO, IA=2016, RF keren =1%, vanwege snelle mogelijkheid handm. bedienbaarheid noodschuiven onafhankelijk PLC</t>
  </si>
  <si>
    <t>Reviseren 1 cilinder per spuikoker: NB 2 maanden per cilinder. Benodigd is de- en monteren steiger en cilnder, 16 uur, 2 man. Revisie 60keuro per cilinder +10 keuro extra bij correctieve vervanging , inzet heftruck 4 uur, 100% new</t>
  </si>
  <si>
    <t>Veroudering cilinder hoofdschuif, incl statische koppeling leiding/cilinder (corrosie, afdichting faalt, lekkage), MTTF = 25 jr ( invloed van zout), met SVO,  IA = 2017, VGM-3 effect (milieuverontreiniging ivm lekkage). RF is 1% vanwege noodschuif.</t>
  </si>
  <si>
    <t>Vervangen/ herstel klimaatinstallatie Server/computerruimte: 65 keuro totaal en 3 dagen installatie, duur herstel 24 uur ivm plaatsen tijdelijke unit huurkosten K€ 2,5 p/m, duur tot aan vevanging 8 maanden, totale huurkosten K€ 20 , 100% new</t>
  </si>
  <si>
    <t>Falen van de luchtbehandelingskast Server/computerruimte,  MTTF=20 jr, IA=2017, RF= 10% ivm redundantie unit en overcapaciteit.</t>
  </si>
  <si>
    <t>Correctief vervangen van Nood PLC gemaal of onderdelen ,  gebruik maken van reserve materiaal, herconfigureren, K€3, € 500 hndelingskosten,  6 uur uit bedrijf 2 EM mederwerkers, installaties handbediend in de veilige modus zetten.</t>
  </si>
  <si>
    <t>Nood PLC gemaal of onderdeel PLC faalt, MTTF=10 jr met SVO, IA=2016, RF keren = 10%</t>
  </si>
  <si>
    <t>Vervangen/ herstel aircounit trafo: 15 keuro p/st, duur herstel  8 uur, duur vervangen 1 week, 100% new</t>
  </si>
  <si>
    <t>Correctief vervangen gehele Proces LAN netwerk,inclusief GV kabels alle actieve componenten (switches, UTP omzetters, etc.): uitval SCADA gedurende 1mnd, kosten 130 keuro,100% nieuw</t>
  </si>
  <si>
    <t>Economische veroudering Proces LAN netwerk inclusief netwerkcomponeneten, MTTF=25jr, IA=2016</t>
  </si>
  <si>
    <t>Correctief vervangen geheel LAN netwerk,inclusief GV kabels alle actieve componenten (switches, UTP omzetters, etc.): uitval SCADA gedurende 1mnd, kosten 130 keuro,100% nieuw</t>
  </si>
  <si>
    <t>Economische veroudering Nood LAN netwerk inclusief netwerkcomponenten, MTTF=25jr, IA=2016, RF=10%</t>
  </si>
  <si>
    <t>Vervangen installaties, 6 maanden, kosten K€ 3500</t>
  </si>
  <si>
    <t>Door oververhitting van elektronische apparatuur ontstaat brand in de serverruimte, MTTF 100 jaar, IA=1975, RF= 100 %</t>
  </si>
  <si>
    <t>Correctief vervangen gefaalde SCADA server voor reserver: 3 man a 12 uur (installeren, programmeren, testen), geen stremming door redundante server, handelinskosten €500, € 4500euro per server, 100% new</t>
  </si>
  <si>
    <t>Economische veroudering SCADA servers,  2 stuks, MTTF= 10 jr met SVO,  IA = 2016.</t>
  </si>
  <si>
    <t>Correctief vervangen en opnieuw ontwerpen besturingssyteem gemaal ((PLCs, RIOs, ETAB,Besturingskasten): 5 Meuro, 336 uur, 100% new (Excl. bediening, kabels)) maalgang gefaald deel buiten bedrijf, (100%- nieuw</t>
  </si>
  <si>
    <t>Economische veroudering PLC's, servers, netwerkcomponenten besturingssysteem gemaal (netwerk infratructuur opgenomen bij LAN), MTTF=25 jr met SVO, IA=2016</t>
  </si>
  <si>
    <t>Correctief vervangen van Proces PLC gemaal of onderdeel,  gebruik maken van reserve materiaal, herconfigureren, handelingskosten €500, K€3, 6 uur uit bedrijf 2 EM mederwerkers, installaties handbediend in de veilige modus zetten.</t>
  </si>
  <si>
    <t>Vervangen OP onderhoudsbediening spuisluizen spuikoker: 2 keuro p/st, 7 stuks,  (1-8 uur) vervangen en programmeren en instellen, 10uur, 100% new</t>
  </si>
  <si>
    <t>Random falen OP bedienpaneel onderhoudsbediening spuisluizen in PLC kast spuisluizen, MTTF=10 jr per spuikoker zonder SVO, RF=1%</t>
  </si>
  <si>
    <t>Vervangen OP noodbediening spuisluizen spuikokers: 2 keuro, (1-10 uur) vervangen en programmeren en instellen, 10uur, 100% new</t>
  </si>
  <si>
    <t>Random falen OP Noodbediening, bedienpaneel in PLC kast spuisluizen, MTTF=10 jr per spuikoker zonder SVO, RF 1%</t>
  </si>
  <si>
    <t>Vervangen OP noodbediening maalgangen: 2 keuro, (1-10 uur) vervangen en programmeren en instellen, 10uur, 100% new</t>
  </si>
  <si>
    <t>Random falen OP nood bedienpaneel gemaal in Nood PLC kast,, MTTF=10 jr per maalgang zonder SVO, RF 1%.</t>
  </si>
  <si>
    <t>Correctief vervangen van complex PLC of onderdelen ,  gebruik maken van reserve materiaal, herconfigureren, handelingskosten €500,  K€3,  6 uur uit bedrijf 2 EM mederwerkers, installaties locaalbediend in de veilige modus zetten, of locaal bedienen.</t>
  </si>
  <si>
    <t>Functioneel falen van complex PLC of onderdeel complex PLC, MTTF=10 jr met SVO, IA=2016, RF keren = 1%.</t>
  </si>
  <si>
    <t>Correctief vervangen van EWS station of onderdelen ,  gebruik maken van reserve materiaal, herconfigureren, K€3,  10 uur uit bedrijf 2 EM mederwerkers. Niet van invloed op de operatie.</t>
  </si>
  <si>
    <t>Functioneel falen van het workstation (EWS) of onderdeel, MTTF= 8 jr met SVO, IA=2016</t>
  </si>
  <si>
    <t>Het correctief vervangen van de Proces ETAB module sturing bulpomp en persschuiven gemaal voor een reserve, overgaan op noodbediening,  1 Eman 2 uur, 4 uur niet beschikbaar, handelingskosten € 500.</t>
  </si>
  <si>
    <t>Functioneel falen van de  Proces ETAB module persschuiven gemaal, alleen noodbediening mogelijk, MTTF 10 jaar, IA 2016.</t>
  </si>
  <si>
    <t>Vervangen OP onderhoudsbediening gemaal maalgangen: 2 keuro, (1-10 uur) vervangen en programmeren en instellen, 10uur, 100% new</t>
  </si>
  <si>
    <t>Random falen OP onderhoudsbediening bedienpaneel gemaal in PLC kast, MTTF=10 jr per maalgang, zonder SVO</t>
  </si>
  <si>
    <t>Vervangen standaard scada client (PC):2 stuks lokaal), 2000 euro per PC, 2 man, 2 uur/PC, 100% nieuw</t>
  </si>
  <si>
    <t>Standaard PC x 2</t>
  </si>
  <si>
    <t>Falen redundante SCADA client (2 stuks per bedienplek) t.g.v veroudering, MTTF=8jr, IA=2016, RF 1%</t>
  </si>
  <si>
    <t>Het correctief vervangen van de module voor een reserve,  1 Eman 2 uur, 4 uur niet beschikbaar.</t>
  </si>
  <si>
    <t>Functioneel falen van de ETAB module en/of RIO Energiemanagement Systeem, MTTF 10 jaar, IA 2016, RF 100%.</t>
  </si>
  <si>
    <t>Functioneel falen van de ETAB module en/of RIO Noodstroomaggregaat (NSA), MTTF 10 jaar, IA 2016, RF 1%.</t>
  </si>
  <si>
    <t>Correctief vervangen van CCTV server of onderdelen ,  gebruik maken van reserve materiaal, herconfigureren, handelingskosten €500, K€4,5  6 uur uit bedrijf 2 EM mederwerkers, noodbediening lokaal is mogelijk.</t>
  </si>
  <si>
    <t>Functioneel falen van CCTV server of onderdeel, MTTF=10 jr met SVO, IA=2016, RF 10%</t>
  </si>
  <si>
    <t>Economische veroudering Safety LAN netwerk inclusief netwerkcomponeneten, MTTF=25jr, IA=2016, RF=10%</t>
  </si>
  <si>
    <t>Economische veroudering Proces LAN netwerk inclusief netwerkcomponeneten, MTTF=25jr, IA=2016. RF=10%</t>
  </si>
  <si>
    <t>Economische veroudering Safety LAN netwerk inclusief netwerkcomponeneten, MTTF=25jr, IA=2016</t>
  </si>
  <si>
    <t>Economische veroudering Nood LAN netwerk inclusief netwerkcomponenten, MTTF=25jr, IA=2016</t>
  </si>
  <si>
    <t>Het correctief vervangen van de module voor een reserve. 1 Eman 2 uur, 4 uur niet beschikbaar.</t>
  </si>
  <si>
    <t>Functioneel falen van de ETAB module en/of RIO spuikoker, MTTF 10 jaar, IA 2016.</t>
  </si>
  <si>
    <t>Het correctief vervangen van de module voor een reserve,  1 Eman 2 uur, 4 uur niet beschikbaar, 100% new</t>
  </si>
  <si>
    <t>Functioneel falen van de ETAB module en/of RIO spuiseinen (PLC spuiseinen) , MTTF 10 jaar, IA 2016, RF 100%.</t>
  </si>
  <si>
    <t>Kosten taakgroep IN Calibreren  debiet en niveaumeetsysteem</t>
  </si>
  <si>
    <t>Het correctief vervangen van de Proces RIO module sturing persschuiven gemaal voor een reserve, overgaan op noodbediening,  1 Eman 2 uur, 4 uur niet beschikbaar, handelingskosten € 500.</t>
  </si>
  <si>
    <t>Functioneel falen van de  Proces RIO module sturing persschuiven gemaal (Remote I/0), alleen noodbediening mogelijk, MTTF 10 jaar, IA 2016.</t>
  </si>
  <si>
    <t>Het correctief vervangen van de Proces ETAB module voor een reserve, overgaan op noodbediening,  1 Eman 2 uur, 4 uur niet beschikbaar, handelingskosten € 500.</t>
  </si>
  <si>
    <t>Functioneel falen van de Proces ETAB bulbpomp maalgang 1, alleen noodbediening mogelijk, MTTF 10 jaar, IA 2016.</t>
  </si>
  <si>
    <t>Het correctief vervangen van de Proces RIO module voor een reserve, overgaan op noodbediening,  1 Eman 2 uur, 4 uur niet beschikbaar, handelingskosten € 500.</t>
  </si>
  <si>
    <t>Functioneel falen van de Proces RIO bulbpomp (Remote I/0) maalgang 1, alleen noodbediening mogelijk, MTTF 10 jaar, IA 2016.</t>
  </si>
  <si>
    <t>Het correctief vervangen van de Proces ETAB module maalgan 1 voor een reserve, overgaan op noodbediening,  1 Eman 2 uur, 4 uur niet beschikbaar, handelingskosten € 500.</t>
  </si>
  <si>
    <t>Functioneel falen van de Proces ETAB koeling maalgang 1, alleen noodbediening mogelijk, MTTF 10 jaar, IA 2016 RF keren = 1%</t>
  </si>
  <si>
    <t>Het correctief vervangen van de Proces RIO module maalgsng 1 voor een reserve, overgaan op noodbediening,  1 Eman 2 uur, 4 uur niet beschikbaar, handelingskosten € 500.</t>
  </si>
  <si>
    <t>Functioneel falen van de Proces RIO koeling (Remote I/0) maalgang 1, alleen noodbediening mogelijk, MTTF 10 jaar, IA 2016, RF keren = 1%</t>
  </si>
  <si>
    <t>Het correctief vervangen van de Proces ETAB module besturing omvormer voor een reserve, overgaan op noodbediening,  1 Eman 2 uur, 4 uur niet beschikbaar, handelingskosten € 500.</t>
  </si>
  <si>
    <t>Functioneel falen van de Proces ETAB besturing omvormer maalgang 1, alleen noodbediening mogelijk, MTTF 10 jaar, IA 2016, RF keren = 1%.</t>
  </si>
  <si>
    <t>Het correctief vervangen van de Proces RIO module besturing omvormer voor een reserve, overgaan op noodbediening,  1 Eman 2 uur, 4 uur niet beschikbaar, handelingskosten € 500.</t>
  </si>
  <si>
    <t>Functioneel falen van de Proces RIO omvormer (Remote I/0) maalgang 1, alleen noodbediening mogelijk, MTTF 10 jaar, IA 2016, RF keren = 1%</t>
  </si>
  <si>
    <t>Vervangen niet-kritische IA component, circutor tbv maalgang 5: 2 keuro, (1-8 uur) vervangen en programmeren en instellen, 6 uur, 100% new</t>
  </si>
  <si>
    <t>Random falen van niet-kritische component, circutor maalgang 5, MTTF=5 jr per maalgang zonder SVO</t>
  </si>
  <si>
    <t>Het correctief vervangen van de Proces ETAB module persschuiven voor een reserve, maalgang 5, overgaan op noodbediening,  1 Eman 2 uur, 4 uur niet beschikbaar, handelingskosten € 500.</t>
  </si>
  <si>
    <t>Functioneel falen van de  Proces ETAB persschuiven gemaal 5, alleen noodbediening mogelijk, MTTF 10 jaar, IA 2016, RF keren =1% ivm dubbele schuiven.</t>
  </si>
  <si>
    <t>Het correctief vervangen van de Proces RIO module persschuiven maalgang 5 voor een reserve, overgaan op noodbediening,  1 Eman 2 uur, 4 uur niet beschikbaar, handelingskosten € 500.</t>
  </si>
  <si>
    <t>Functioneel falen van de Proces RIO persschuiven maalgang 5 (Remote I/0), alleen noodbediening mogelijk, MTTF 10 jaar, IA 2016, RF=1% ivm dubbele schuiven..</t>
  </si>
  <si>
    <t>Random falen OP onderhoudsbediening gemaal maalgang bedienpaneel in PLC kast, MTTF=10 jr per maalgang, zonder SVO</t>
  </si>
  <si>
    <t>Het correctief vervangen van de Proces ETAB module Bulbpomp maalgang 5 voor een reserve, overgaan op noodbediening,  1 Eman 2 uur, 4 uur niet beschikbaar, handelingskosten € 500.</t>
  </si>
  <si>
    <t>Functioneel falen van de ETAB bulbpomp maalgang 5, alleen noodbediening mogelijk, MTTF 10 jaar, IA 2016.</t>
  </si>
  <si>
    <t>Het correctief vervangen van de Proces RIO module maalgang 5 voor een reserve, overgaan op noodbediening,  1 Eman 2 uur, 4 uur niet beschikbaar, handelingskosten € 500.</t>
  </si>
  <si>
    <t>Functioneel falen van de Proces RIO bulbpomp (Remote I/0) maalgang 5, alleen noodbediening mogelijk, MTTF 10 jaar, IA 2016.</t>
  </si>
  <si>
    <t>Vervangen standaard KA client (PC):1 stuks lokaal), 2000 euro per PC, handelingskosten €500, 2 man, 2 uur/PC, 100% nieuw</t>
  </si>
  <si>
    <t>Falen KA client (1 stuks) t.g.v veroudering, MTTF=8jr, IA=2016, RF 1%</t>
  </si>
  <si>
    <t>Het correctief vervangen van de ETAB module Nood PLC gemaal voor een reserve, overgaan op calamiteitenbediening,  1 Eman 2 uur, 4 uur niet beschikbaar, handelingskosten € 500.</t>
  </si>
  <si>
    <t>Functioneel falen van de ETAB Nood PLC gemaal, alleen calamiteitenbediening mogelijk, MTTF 10 jaar, IA 2016.</t>
  </si>
  <si>
    <t>Het correctief vervangen van de Proces ETAB module proces PLC gemaal voor een reserve, overgaan op calamiteitenbediening,  1 Eman 2 uur, 4 uur niet beschikbaar, handelingskosten € 500.</t>
  </si>
  <si>
    <t>Functioneel falen van de Proces ETAB module PLC gemaal, alleen noodbediening mogelijk, MTTF 10 jaar, IA 2016.</t>
  </si>
  <si>
    <t>Correctief vervangen van Nood PLC spuisluizen of onderdelen ,  gebruik maken van reserve materiaal, herconfigureren, K€3, € 500 hndelingskosten,  6 uur uit bedrijf 2 EM mederwerkers, installaties handbediend in de veilige modus zetten.</t>
  </si>
  <si>
    <t>Nood PLC spuisluizen of onderdeel PLC faalt, MTTF=10 jr met SVO, IA=2016</t>
  </si>
  <si>
    <t>Het correctief vervangen van de Nood ETAB module Nood PLC spuisluizen voor een reserve, overgaan op calamiteitenbediening,  1 Eman 2 uur, 4 uur niet beschikbaar, handelingskosten € 500.</t>
  </si>
  <si>
    <t>Functioneel falen van de Nood ETAB Nood PLC spuisluizen, alleen calamiteitenbediening mogelijk, MTTF 10 jaar, IA 2016.</t>
  </si>
  <si>
    <t>Correctief vervangen van Proces PLC spuisluizen of onderdeel,  gebruik maken van reserve materiaal, herconfigureren, handelingskosten €500, K€3, 6 uur uit bedrijf 2 EM mederwerkers, installaties handbediend in de veilige modus zetten.</t>
  </si>
  <si>
    <t>Het correctief vervangen van de Proces ETAB module Proces PLC spuisluizen voor een reserve, overgaan op calamiteitenbediening,  1 Eman 2 uur, 4 uur niet beschikbaar, handelingskosten € 500.</t>
  </si>
  <si>
    <t>Functioneel falen van de Proces ETAB module Proces PLC spuisluizen, alleen noodbediening mogelijk, MTTF 10 jaar, IA 2016.</t>
  </si>
  <si>
    <t>Het correctief vervangen van de module voor een reserve, overgaan op noodbediening,  1 Eman 2 uur, 4 uur niet beschikbaar, handelingskosten € 500.</t>
  </si>
  <si>
    <t>Functioneel falen van de ETAB module RIO Centraal (was PLC Centraal), alleen noodbediening mogelijk, MTTF 10 jaar, IA 2016.</t>
  </si>
  <si>
    <t>Het correctief vervangen van de RIO module voor een reserve, overgaan op noodbediening,  1 Eman 2 uur, 4 uur niet beschikbaar, handelingskosten € 500.</t>
  </si>
  <si>
    <t>Functioneel falen van de RIO Centraal (was PLC Centraal) (Remote I/0), alleen noodbediening mogelijk, MTTF 10 jaar, IA 2016.</t>
  </si>
  <si>
    <t>Correctief vervangen van de ser of onderdelen ,  gebruik maken van reserve materiaal, herconfigureren, handelingskosten €500,  K€4,5 - 6 uur uit bedrijf 2 EM mederwerkers, installaties locaalbediend in de veilige modus zetten, of locaal bedienen.</t>
  </si>
  <si>
    <t>Functioneel falen van de beheer en licentieserver, MTTF=10 jr met SVO, IA=2016</t>
  </si>
  <si>
    <t>Functioneel falen van de ETAB module RIO Hoofd (was PLC Hoofd), alleen noodbediening mogelijk, MTTF 10 jaar, IA 2016\, RF 1%.</t>
  </si>
  <si>
    <t>Functioneel falen van de RIO Hoofd (was PLC Hoofd) (Remote I/0), alleen noodbediening mogelijk, MTTF 10 jaar, IA 2016, RF 1%</t>
  </si>
  <si>
    <t>Correctief vervangen van de server of onderdelen ,  gebruik maken van reserve materiaal, herconfigureren, handelingskosten €500,  K€4,5 - 6 uur uit bedrijf 2 EM mederwerkers, installaties locaalbediend in de veilige modus zetten, of locaal bedienen.</t>
  </si>
  <si>
    <t>Functioneel falen van de Domain server, MTTF=10 jr met SVO, IA=2016</t>
  </si>
  <si>
    <t>Het correctief vervangen van de Nood ETAB module persschuiven voor een reserve, overgaan op handbediening lokaal,  1 Eman 2 uur, 4 uur niet beschikbaar, handelingskosten € 500.</t>
  </si>
  <si>
    <t>Functioneel falen van de  Nood ETAB module persschuiven gemaal, geen nood- en procesbediening mogelijk, MTTF 10 jaar, IA 2016, RF keren =1% ivm dubbele schuiven.</t>
  </si>
  <si>
    <t>Het correctief vervangen van de Nood RIO module persschuiven gemaal voor een reserve, overgaan op handbediening lokaal,  1 Eman 2 uur, 4 uur niet beschikbaar, handelingskosten € 500.</t>
  </si>
  <si>
    <t>Functioneel falen van de Nood RIO persschuiven maalgang (Remote I/0), geen nood- en procesbediening mogelijk, MTTF 10 jaar, IA 2016, RF=1% ivm dubbele schuiven..</t>
  </si>
  <si>
    <t>Het correctief vervangen van de Nood ETAB module bulbpomp voor een reserve, overgaan op handbediening lokaal,  1 Eman 2 uur, 4 uur niet beschikbaar, handelingskosten € 500.</t>
  </si>
  <si>
    <t>Functioneel falen van de Nood ETAB bulbpomp maalgang 1, geen bediening mogelijk, MTTF 10 jaar, IA 2016.</t>
  </si>
  <si>
    <t>Functioneel falen van de Nood RIO bulbpomp (Remote I/0) maalgang 1, alleen noodbediening mogelijk, MTTF 10 jaar, IA 2016.</t>
  </si>
  <si>
    <t>Het correctief vervangen van de Nood ETAB module koeling omvormer maalgang 1 voor een reserve, overgaan op handbediening lokaal,  1 Eman 2 uur, 4 uur niet beschikbaar, handelingskosten € 500.</t>
  </si>
  <si>
    <t>Functioneel falen van de Nood ETAB koeling omvormer maalgang 1, geen bediening mogelijk, MTTF 10 jaar, IA 2016, RF keren is 1%</t>
  </si>
  <si>
    <t>Het correctief vervangen van de Nood RIO module koeling omvormer maalgang 1 gemaal voor een reserve,   1 Eman 2 uur, 4 uur niet beschikbaar, handelingskosten € 500.</t>
  </si>
  <si>
    <t>Functioneel falen van de Nood RIO koeling omvormer (Remote I/0) maalgang 1, geen bediening meer mogelijk, MTTF 10 jaar, IA 2016.</t>
  </si>
  <si>
    <t>Het correctief vervangen van de Nood ETAB module besturing omvormer voor een reserve,  1 Eman 2 uur, 4 uur niet beschikbaar, handelingskosten € 500.</t>
  </si>
  <si>
    <t>Functioneel falen van de NOOD ETAB besturing omvormer maalgang 1, geen bediening mogelijk, MTTF 10 jaar, IA 2016, RF keren = 1%.</t>
  </si>
  <si>
    <t>Het correctief vervangen van de Nood RIO module koeling omvormer gemaal voor een reserve,   1 Eman 2 uur, 4 uur niet beschikbaar, handelingskosten € 500.</t>
  </si>
  <si>
    <t>Functioneel falen van de Nood RIO besturing omvormer (Remote I/0) maalgang 1, geen bediening meer mogelijk, MTTF 10 jaar, IA 2016, RF keren=1%</t>
  </si>
  <si>
    <t>Het correctief vervangen van de Nood ETAB module persschuiven maalgang 5 voor een reserve, overgaan op handbediening lokaal,  1 Eman 2 uur, 4 uur niet beschikbaar, handelingskosten € 500.</t>
  </si>
  <si>
    <t>Functioneel falen van de  Nood ETAB module persschuiven maalgang 5, geen nood- en procesbediening mogelijk, MTTF 10 jaar, IA 2016, RF keren =1% ivm dubbele schuiven.</t>
  </si>
  <si>
    <t>Functioneel falen van de Nood RIO persschuiven maalgang 5 (Remote I/0), geen nood- en procesbediening mogelijk, MTTF 10 jaar, IA 2016, RF=1% ivm dubbele schuiven..</t>
  </si>
  <si>
    <t>Het correctief vervangen van de Nood ETAB module bulbpomp maalgang 5 voor een reserve, overgaan op handbediening lokaal,  1 Eman 2 uur, 4 uur niet beschikbaar, handelingskosten € 500.</t>
  </si>
  <si>
    <t>Functioneel falen van de Nood ETAB bulbpomp maalgang 5, geen bediening mogelijk, MTTF 10 jaar, IA 2016.</t>
  </si>
  <si>
    <t>Het correctief vervangen van de Nood RIO module bulbpomp maalgang 5 voor een reserve, overgaan op handbediening lokaal,  1 Eman 2 uur, 4 uur niet beschikbaar, handelingskosten € 500.</t>
  </si>
  <si>
    <t>Functioneel falen van de Nood RIO bulbpomp maalgang 5 (Remote I/0), alleen noodbediening mogelijk, MTTF 10 jaar, IA 2016.</t>
  </si>
  <si>
    <t>Correctief vervangen van Safety PLC gemaal of onderdelen ,  gebruik maken van reserve materiaal, herconfigureren, K€3, € 500 hndelingskosten,  6 uur uit bedrijf 2 EM mederwerkers, installaties handbediend in de veilige modus zetten.</t>
  </si>
  <si>
    <t>Safety PLC gemaal of onderdeel PLC faalt, MTTF=10 jr met SVO, IA=2016, RF keren = 10%</t>
  </si>
  <si>
    <t>Het correctief vervangen van de ETAB module Safety PLC gemaal voor een reserve, overgaan op calamiteitenbediening,  1 Eman 2 uur, 4 uur niet beschikbaar, handelingskosten € 500.</t>
  </si>
  <si>
    <t>Functioneel falen van de ETAB Safety PLC gemaal, alleen calamiteitenbediening mogelijk, MTTF 10 jaar, IA 2016, RF keren = 10%</t>
  </si>
  <si>
    <t>Schoonmaken of vervangen verbindingen, vervangen noodstopknop, uitvoeren storingsonderzoek, 2 man 4 uur, mateiaalkosten € 500.</t>
  </si>
  <si>
    <t>De noodstop of het noodstop circuit faalt, niet merkbaar falen. MTTF 15 jaar, RF= 1% met SVO</t>
  </si>
  <si>
    <t>25A-001.01.9.31.1.A</t>
  </si>
  <si>
    <t>25A-001.01.1.3.1.A</t>
  </si>
  <si>
    <t>25A-001.09.7.6.1.A</t>
  </si>
  <si>
    <t>Sessie 20151006 - Jan Wille vd Oever
Als NSA 30 jr oud is: klein onderhoud en als NSA 50 jr oud is dan groot onderhoud/vervanging.
Stilstandverwarming is essentieel voor direct leveren vol vermogen</t>
  </si>
  <si>
    <t>25A-001.09.7.5.1.A</t>
  </si>
  <si>
    <t>Sessie 20151006- Jan Willem vd Oever
Deze tank staat boven de grond en wordt behalve voor brandstofvoorziening NSA ook gebruikt voor verwarming gebouw
Effect spuien 81-100% met RF 1%: enkele bij uitval rail A en B tijdens onderhoud aan brandstoftank treed het effect op.</t>
  </si>
  <si>
    <t>25A-001.09.4.2.1.A</t>
  </si>
  <si>
    <t>Sessie 20151006 - Jan Willem
Redenen: aanpassing besturingssysteem, uitbreiding pompen, oudere kasten etc. Kasten rail A en Rail B rug aan rug geplaatst maar wel los van elkaar!</t>
  </si>
  <si>
    <t>Sessie 20150929 - Raymond
Ook gemodelleerd als onderdeel van falen meetsysteem
Afkomstig uit model Lorentzsluizen</t>
  </si>
  <si>
    <t>Sessie 20150929 - Raymond
Kosten PTZ CCTV camera: Kosten PTZ camera €8500 per stuk (pan tilt systeem inclusief mast). Exclusief mast geschat op 2500 euro.
Inclusief camera spuisluis (8 gemaal + 1 spuisluis)</t>
  </si>
  <si>
    <t>"RI &amp; E risico nr. 10 -  Door het ontbreken van relevante documentatie. Het keuringscertificaat en het logboek van de liftinstallatie is niet aanwezig in de liftruimte.
 - Risico op (zwaar) lichamelijk letsel door foute handelingen van onderhoudsmedewerkers of ongewilde bewegingen van het object (door bijvoorbeeld het onjuist aflopen van onderhoudsprocessen MTTF = 24 uur  -  Effect 3 --&gt; VGM - Effect 5, 
G2 (niet afwendbaar) &amp; W2( gemiddeld)   --&gt;   RF-factor = 0,000025"
Overige risico's: RI &amp; E risico nr. 11</t>
  </si>
  <si>
    <t>Sessie 20151028 - Jan Willem
Hydraulisch van onder opdrukken
(In gemaal vanaf niveau 0 naar boven)</t>
  </si>
  <si>
    <t>25A-001.11.19.47.3.1.A</t>
  </si>
  <si>
    <t>Geen audio communicatie</t>
  </si>
  <si>
    <t>Sessie 20151028 - Jan Willem
Beslissing nodig of vervanging moet worden uitgevoerd, of wijziging waarbij de functie niet meer nodig is en de installatie ontmanteld moet worden.</t>
  </si>
  <si>
    <t>Sessie 20151028 - Jan Willem
Beslissing nodig of vervanging moet worden uitgevoerd, of wijziging waarbij de functie niet meer nodig is en de installatieontmanteld moet worden.</t>
  </si>
  <si>
    <t>Sessie 20151028 - Jan Willem
Vluchtweginstallatie op verschillende manieren gemodelleerd per complex. Hier gekozen om installatie in zijn geheel te beschouwen met SVO lampen en accu's, en niet te splitsen in falen accu (MTTF 6 jr), falen lampen (MTTF 3-15 jr) en falen armaturen (MTTF 20-50 jr) vanwege onderlinge grote verschillen in modellering. Ook wordt de bijdrage van het falen van vluchtweginstallatie op VGM-5 te groot door deze aparte modellering.</t>
  </si>
  <si>
    <t>25A-001.01.1.6.1.A</t>
  </si>
  <si>
    <t>Sessie 20150901 - Lionel
Falen van elke eindschakelaar is direct merkbaar, geen specifieke inspecties noodzakelijk</t>
  </si>
  <si>
    <t>25A-001.01.11.5.1.A</t>
  </si>
  <si>
    <t>25A-001.01.1.4.1.A</t>
  </si>
  <si>
    <t>25A-001.01.1.5.1.A</t>
  </si>
  <si>
    <t>25A-001.01.9.22.1.A</t>
  </si>
  <si>
    <t>Sessie 20150908 - Martin S
Tot TG Schouw behhoort hier 2 maandelijks inspecteren verzadigings indicatoren</t>
  </si>
  <si>
    <t>25A-001.01.5.7.1.A</t>
  </si>
  <si>
    <t>25A-001.01.6.8.1.A</t>
  </si>
  <si>
    <t>Sessie 20150915 - Marcel
T.g.v. aangroei neemt debiet door hek af, maar niet tot 0, daarom als effect 'Spuien 41-60%' toegekend.
Schade pompen kan meevallen om reden dat deze afschakelen bij een te groot hoogte verschil over het krooshek en of tussen krooshek en pomp (te weinig water aanvoer waardoor een "kuil" ontstaat. In de beginfase van het dichtslibben van het rooster zal de pomp meer energie verbruiken, hoeveel is moelijk te bepalen.</t>
  </si>
  <si>
    <t>25A-001.01.7.32.1.A</t>
  </si>
  <si>
    <t>Sessie 20150907 - Lionel
Zonder SVO hoge kans op gevolgschade (MTTF=10jr) aan andere onderdelen pomp, zoals lagers. Met jaarlijks SVO wordt dit geheel voorkomen</t>
  </si>
  <si>
    <t>25A-001.01.7.30.1.A</t>
  </si>
  <si>
    <t>8760, 43800</t>
  </si>
  <si>
    <t>25A-001.01.7.12.1.A</t>
  </si>
  <si>
    <t>25A-001.01.7.16.1.A</t>
  </si>
  <si>
    <t>25A-001.01.7.29.1.A</t>
  </si>
  <si>
    <t>25A-001.01.7.6.1.A</t>
  </si>
  <si>
    <t>25A-001.01.7.7.1.A</t>
  </si>
  <si>
    <t>Sessie 20151019 - Jan Willem
Deze connector (stekker met contrastekker) is vergrendeld met sleutel die zich bevindt bij de omvormer als systeem in bedrijf is. (dit geldt slechts voor maalgangen1 t/m 4
Contrastekker zit op pomp,  tijdens OH pompverhoogde kans op beschadiging losse stekker,</t>
  </si>
  <si>
    <t>43800, 17520</t>
  </si>
  <si>
    <t>25A-001.01.7.11.1.A</t>
  </si>
  <si>
    <t>25A-001.01.7.13.1.A</t>
  </si>
  <si>
    <t>"RI &amp; E risico nr. 6 -  In de omvormerruimte zijn
de snel draaiende delen van
de aanwezige
roterende omvormers niet
afgeschermd. - De mogelijkheid bestaat
om met ledematen of
loszittende kledij vast
komen te zitten tussen de
open draaiende delen. MTTF = 24 uur  -  Effect 3 --&gt; VGM - Effect 5, 
G2 (niet afwendbaar) &amp; W2( gemiddeld)   --&gt;   RF-factor = 0,000025"
Overige risico's: RI &amp; E risico nr. 12</t>
  </si>
  <si>
    <t>25A-001.01.8.11.1.A</t>
  </si>
  <si>
    <t>Sessie 20150908 - Martin
Sessie 20150602
Bron: FMECA 20080412 v1.0 opgesteld door DON bureau
Falen koolborstel zou betekenen Geen elektriciteit opwekking tbv pomp maalgang, wordt daarom geinspecteerd en op basis daarvan al of niet in 1 uur vervangen</t>
  </si>
  <si>
    <t>25A-001.01.8.19.1.A</t>
  </si>
  <si>
    <t>Sessie 20151029 - Jan Willem
Verbranden wikkeling door verkeerd afschakelen HS of losgetrilde aansluiting</t>
  </si>
  <si>
    <t>25A-001.01.8.13.1.A</t>
  </si>
  <si>
    <t>Sessie 20150602 - Lionel
Bron: FMECA 20080412 v1.0 opgesteld door DON bureau
In praktijk treedt de slijtage van glijlagers niet op doordat jaarlijks SVO aan olie wordt uitgevoerd - geen CM en REV taak,</t>
  </si>
  <si>
    <t>25A-001.01.11.1.1.A</t>
  </si>
  <si>
    <t>25A-001.01.6.10.1.A</t>
  </si>
  <si>
    <t>Sessie 20150915 - Marcel
Door andere materiaalkeuze (voorkeur Hakorit) of verbetering ontwep voorkom je het betreffende menselijke falen. Hierdoor wordt MTTF veel groter</t>
  </si>
  <si>
    <t>25A-001.01.5.8.1.A</t>
  </si>
  <si>
    <t>REVIEW PDJ: Mttf GEWIJZIGD IN 50 JR IP 30 JR
Sessie 20150901 - Lionel
In 4 maalgangen met elk 4 golfslagdempers  3 afgebroken in 40jr, andere gefixeerd. Effect is verhoogde kans op beschadiging aan andere constructieve delen van het gemaal</t>
  </si>
  <si>
    <t>25A-001.08.4.1.1.A</t>
  </si>
  <si>
    <t>Sessie 20150629- Marcel de Jong
Uitvoering bepaalt niet-beschikbaarheid - nu uitgegaan dat spuien volledig moet worden stilgelegd
Kosten op 4300 euro/m preventief en 6 keuro/m correctief damwand</t>
  </si>
  <si>
    <t>25A-001.08.5.2.1.A</t>
  </si>
  <si>
    <t>Sessie 20150629 - Marcel de Jong
Schade door derden, wordt niet beschouwd als dominante faalwjze
In praktijk wordt nooit preventief onderhoud gedaan, tijdens onderhoudstaak niet spuien</t>
  </si>
  <si>
    <t>25A-001.08.1.2.1.A</t>
  </si>
  <si>
    <t>"RI &amp; E risico nr. 13 -  Ter plaatse van de hoogspanningsruimte van het gemaal  is niet voorzien in vluchtwegaanduiding. Door het ontbreken van vluchtwegaanduidingen kan men niet of moeilijk een uitweg vinden tijdens een incident.
 - Risico's op (zwaar) lichamelijk letsel door het onvoldoende aanwezig zijn van vluchtwegaanduidingen.  Door het ontbreken van vluchtwegaanduidingen kan men niet of moeilijk een uitweg vinden tijdens een incident.
 MTTF = 24 uur  -  Effect 2 --&gt; VGM - Effect 3, 
G2 (niet afwendbaar) &amp; W2( gemiddeld)   --&gt;   RF-factor = 0,00025"
Overige risico's: RI&amp;E risico nr 17</t>
  </si>
  <si>
    <t>25A-001.09.1.2.1.A</t>
  </si>
  <si>
    <t>Sessie 20150713 - Jan Willem vd Oever
Gemiddeld ca 1x schakelen per dag, afhankelijk van waterstanden
@ Uitzoeken gegevens fabricant (aantal schakelingen, SVO) - Bart vd Heuvel
 Is dan MTTF 20 jaar nog wel OK, of mogelijk slechts 5 tot 10 jaar?
@ Nagaan hoevaak geschakeld - Jan Willem vd Oever
6 CSs omvormer (1,3,4,5,7,8): bij falen schakelaar faalt 1 van de maalgangen 1 t/m 4, reserveschakelaar CS (9) omvormer aanwezig, daarnaast 2 CS trafo (2,6) aanwezig,bij falen 2 van 4 maalgangen 1 t/m 4 gefaald.</t>
  </si>
  <si>
    <t>25A-001.09.3.1.1.A</t>
  </si>
  <si>
    <t>Sessie 20151006 - Jan Willen vd Oever
Kunststof kabels aluminium
Geen inspectieregime voor kabels binnen object</t>
  </si>
  <si>
    <t>25A-001.09.9.1.1.A</t>
  </si>
  <si>
    <t>Sesse 20151006 - Jan Willem
RF 0,01 ivm aamspraak, 1 x per honderd keer dat Noodstroom nodig is.
Dan bij falen accu uitval maalgangen 1 t/m 4</t>
  </si>
  <si>
    <t>25A-001.09.9.3.1.A</t>
  </si>
  <si>
    <t>25A-001.09.8.2.1.A</t>
  </si>
  <si>
    <t>25A-001.09.8.5.1.A</t>
  </si>
  <si>
    <t>REVIEW: TAAKDUUR CM-TAAK IS TE KORT
Sesse 20151006 - Jan Willem
RF 0,01 ivm aamspraak, 1 x per honderd keer dat Noodstroom nodig is</t>
  </si>
  <si>
    <t>25A-001.10.1.9.2.A</t>
  </si>
  <si>
    <t>REVIEW: TAAKDUUR EN KOSTEN cm-TAAK NU WORST CASE INGESCHAT. DIT MOET GEMIDDELD INGESCHAT WORDEN. DAAROM GEWIJZIGD IN: 1 WEEK, 100 KEURO, IN PLAATS VAN 6 MND, 9 MILJOEN EURO,
Sessie 20150929 - Raymond
Geen toegang tot technische ruimtes heeft vertragend effect op onderhoudstijd, + VGM mbt voorkomen toegang onbevoegden</t>
  </si>
  <si>
    <t>Sessie 20151028- Jan Wilem
Te beschouwen als PC, die signalen stuurt naar lokaal verspreide centrales</t>
  </si>
  <si>
    <t>25A-001.08.5.1.1.A</t>
  </si>
  <si>
    <t>REVIEW: # meter en € BELANGRIJK
Sessie 20150629- Marcel de Jong
@ Uitzoeken MTTF: indien overgedimensioneerd, dan MTTF = 80 jr - Jack
@ Uitvoering bepaalt niet-beschikbaarheid - nu uitgegaan dat spuien volledig moet worden stilgelegd
@ Nazoeken kosten per meter en aantal meters - Jack
PdJ: uitgangspunt kosten nu voorlopig gezet op 5 resp 7 keuro/m damwand (preventief resp correctief), na scan andere RCM-modellen RWS</t>
  </si>
  <si>
    <t>Sessie 20150629- Marcel de Jong
Kosten op 4300 euro/m preventief en 6 keuro/m correctief damwand</t>
  </si>
  <si>
    <t>REVIEW: # meter en € BELANGRIJK
Sessie 20150629- Marcel de Jong
@ Faalwijze later onderbrengen onder stroomgeleider - Jack
@ Uitzoeken MTTF: indien overgedimensioneerd, dan MTTF = 80 jr - Jack
@ Uitvoering bepaalt niet-beschikbaarheid - nu uitgegaan dat spuien volledig moet worden stilgelegd
@ Nazoeken kosten per meter en aantal meters - Jack
PdJ: uitgangspunt kosten nu voorlopig gezet op 5 resp 7 keuro/m damwand (preventief resp correctief), na scan andere RCM-modellen RWS</t>
  </si>
  <si>
    <t>25A-001.08.5.3.1.A</t>
  </si>
  <si>
    <t>Sessie 20150907 - Martin Schipper
Bron: FMECA 20080412 v1.0 opgesteld door DON bureau
De gevolgschade manifesteert zich bij uitnemen pomp voor onderhoud</t>
  </si>
  <si>
    <t>25A-001.05.4.1.1.A</t>
  </si>
  <si>
    <t>Sessie 20151019 - Jan Willem
Bron: FMECA 20080412 v1.0 opgesteld door DON bureau (MTTF 1 jr. &gt; MTTF&gt; 1 mnd.)
@Peter - Bij kopieren van maalgang 1 naar maalgangen 5&amp; 6 alle sensor falen opnemen onderfalen meetsysteem bulppomp (extra toevoegen conform 25A-001.1.7.33)</t>
  </si>
  <si>
    <t>25A-001.05.7.3.1.A</t>
  </si>
  <si>
    <t>Sessie 20151029 - Jan Willem
Bron: FMECA 20080412 v1.0 opgesteld door DON bureau</t>
  </si>
  <si>
    <t>25A-001.05.4.22.1.A</t>
  </si>
  <si>
    <t>Sessie 20151019 - Jan Willem
Bron: FMECA 20080412 v1.0 opgesteld door DON bureau, (MTTF=10 jr. &gt; MTTF &gt; 5 jr.)
@Peter - Bij kopieren va maalgang 1 naar maalgangen 5&amp; 6 alle sensor falen opnemen onderfalen meetsysteem bulppomp (extra toevoegen conform 25A-001.1.7.33)</t>
  </si>
  <si>
    <t>Sessie 20150908- Martin
Specifieke oorzaken van lekkages zijn impliciet meegenomen in andere faaloorzaken
Bron: FMECA 20080412 v1.0 opgesteld door DON bureau</t>
  </si>
  <si>
    <t>Sessie 20150929 - Raymond
Gemodelleerd als onderdeel van falen meetsysteem
Bron: FMECA 20080412 v1.0 opgesteld door DON bureau(MTTF = 5 jr. &gt; MTTF &gt; 1 jr.)</t>
  </si>
  <si>
    <t>Sessie 20150929 - Raymond
Gemodelleerd als onderdeel van falen meetsysteem
Bron: FMECA 20080412 v1.0 opgesteld door DON bureau</t>
  </si>
  <si>
    <t>Sessie 20150929 - Raymond
Gemodelleerd als onderdeel van falen meetsysteem
Bron: FMECA 20080412 v1.0 opgesteld door DON bureau, (MTTF= 1 jr. &gt; MTTF &gt; 1 mnd.)</t>
  </si>
  <si>
    <t>Sessie 20150929 - Raymond
Gemodelleerd als onderdeel van falen meetsysteem
Bron: FMECA 20080412 v1.0 opgesteld door DON bureau (MTTF=5 jr. &gt; MTTF &gt; 1 jr.)</t>
  </si>
  <si>
    <t>Sessie 20151028 - Jan Willem
Bron: Zeetoegang IJmond T0-onderzoek, Rapport R-570 Integrale RAMS-analyse Gemaal IJmuiden, v2.0 20120823</t>
  </si>
  <si>
    <t>25A-001.01.7.17.1.A</t>
  </si>
  <si>
    <t>Sessie 20150907 - Lionel
Bron: Zeetoegang IJmond T0-onderzoek, Rapport R-570 Integrale RAMS-analyse Gemaal IJmuiden, v2.0 20120823
220291-191 onderhoudsbladen A Bulbpomp.xls
Vochtige lucht heeft nadelige effecten op prestatie bulppomp.</t>
  </si>
  <si>
    <t>25A-001.09.1.7.1.A</t>
  </si>
  <si>
    <t>Sessie 20150713 - Jan Willem vd Oever
Schakelt bijna nooit, alleen t.b.v. onderhoud
@ Uitzoeken gegevens fabricant (aantal schakelingen, SVO) - Bart vd Heuvel
6 CSs omvormer (1,3,4,5,7,8): bij falen schakelaar faalt 1 van de maalgangen 1 t/m 4, reserveschakelaar CS (9) omvormer aanwezig, daarnaast 2 CS trafo (2,6) aanwezig,bij falen 2 van 4 maalgangen 1 t/m 4 gefaald</t>
  </si>
  <si>
    <t>Besturen maalgang 1.</t>
  </si>
  <si>
    <t>25A-001.07.5.1.1.A</t>
  </si>
  <si>
    <t>25A-001.07.13.2.1.A</t>
  </si>
  <si>
    <t>25A-001.07.1.12.1.A</t>
  </si>
  <si>
    <t>25A-001.11.33.3.1.A</t>
  </si>
  <si>
    <t>Sessie 20150109- Raymond
Deze verbinding wordt door externe partij onderhouden conform een prestatiecontrac. In huidige staat nu nog enkelvoudig uitgevoerd.</t>
  </si>
  <si>
    <t>Niet bedienen lokaal</t>
  </si>
  <si>
    <t>25A-001.07.13.1.2.A</t>
  </si>
  <si>
    <t>Niet bepalen pompdebieten, geen efficient energieverbruik gemaal (ook de tijdsduur en welke pompen)</t>
  </si>
  <si>
    <t>Bepalen pompdebieten tbv efficient energieverbruik gemaal (ook de tijdsduur en welke pompen)</t>
  </si>
  <si>
    <t>25A-001.07.11.1.1.A</t>
  </si>
  <si>
    <t>43800, 8760</t>
  </si>
  <si>
    <t>25A-001.01.7.15.1.A</t>
  </si>
  <si>
    <t>43800, 8760, 17520</t>
  </si>
  <si>
    <t>25A-001.01.7.31.1.A</t>
  </si>
  <si>
    <t>Aanvoer vervuilde lucht omvormerruimte</t>
  </si>
  <si>
    <t>Luchtfilters omvormers</t>
  </si>
  <si>
    <t>25A-001.05.4.48.1.A</t>
  </si>
  <si>
    <t>Sessie 20150907 - Lionel
Indien faalwijze zich manifesteert bij terugplaatsen in rubbers na revisie, dan wordt dit ter plkke en direct verholpen,zonder overtollige lekkage van zout water in pomp
@Jack - kosten groot onderhoud nagaan en opnemen in CM taak</t>
  </si>
  <si>
    <t>25A-001.05.4.48.2.A</t>
  </si>
  <si>
    <t>Sessie 20150915 - Martin
Twee eindstand schakelaars: stand in of uitgeschoven bepalen wel of niet draaien pomp
@Raymond/ Lionel - Check: Uitgangspunt is dat voldoende druk afdrukinrichting voorwaardelijk is voor kunnen pompen met maalgang 5 of 6. Zijn deze momenteel overbrugd doordat ze voorheen teveel storingen gaven, of is het probleem hiervan opgelost (door de aannemer)?</t>
  </si>
  <si>
    <t>Sessie 20150915 - Martin
Zeer weinig aanspraken 
Uitval kraan impliceert dat in en uithijsen van defecte omvormer niet mogelijk is, waardoor betreffende maalgang langer niet beschikbaar zal zijn indien hijsen nodig is.</t>
  </si>
  <si>
    <t>Sessie 20150915 - Martin
Door uitval hijsmiddel persschuif is bepaald correctief onderhoud aan defecte persschuif niet mogelijk, waardoor betreffende maalgang langer niet beschikbaar zal blijven. Indien degradatie vastgesteld tijdens inspectie, dan zal preventief vervangen hijsmiddelen niet leiden tot functieverlies</t>
  </si>
  <si>
    <t>25A-001.09.2.5.1.A</t>
  </si>
  <si>
    <t>Sessie 20150929 - Jan Willem vd Oever
Kan in techn. ruimte gebouw via omvormer worden geschakeld., staat altijd in, behalve tbv onderhoud aan trafo
@ Uitzoeken gegevens fabricant (aantal schakelingen, SVO) - Bart vd Heuvel
Preventief OH ook mogelijk nodig vanwege economische levensduur
6 CSs omvormer (1,3,4,5,7,8): bij falen schakelaar faalt 1 van de maalgangen 1 t/m 4, reserveschakelaar CS (9) omvormer aanwezig, daarnaast 2 CS trafo (2,6) aanwezig,bij falen 2 van 4 maalgangen 1 t/m 4 gefaald
RF factor 120/1460 op effect spuien 81-100%, want slechts gedurende 120 van 1460 uur CM-taakduur daadwerkelijk dit effect. Evenzo duurt de daadwerkelijk REV taak 8 uur met effect 81-100%, maar is als taakduur 1460 uur ingevoerd, omdat dan RF x 1460 resulteert in 8 uur effectduur 81-100%.</t>
  </si>
  <si>
    <t>25A-001.09.2.13.1.A</t>
  </si>
  <si>
    <t>Sessie 20150929 - Jan Willem vd Oever
Wordt handmatig bediend, staat altijd in,behalve tbv onderhoud aan trafo
@ Uitzoeken gegevens fabricant (aantal schakelingen, SVO) - Bart vd Heuvel
Preventief OH ook mogelijk nodig vanwege economische levensduur</t>
  </si>
  <si>
    <t>25A-001.09.2.12.1.A</t>
  </si>
  <si>
    <t>Sessie 20150929 - Jan Willem vd Oever
Wordt handmatig bediend, staat altijd in,behalve tbv onderhoud aan trafo
Functieverlies bij uitval van zowel SVS rail A en B EN niet functioneren NSA -&gt; RF=5%
@ Uitzoeken gegevens fabricant (aantal schakelingen, SVO) - Bart vd Heuvel
Preventief OH ook mogelijk nodig vanwege economische levensduur
Tijdens preventieve vervanging van deze schakelaar treed 8 uur het effect spuien 81-100% op. Gezien de RF factor van 5% (vanwege redundantie), dient dit gecorrigeerd te worden. Daarom is als taakduur 8/0,05 = 160 uur opgegeven. Per saldo resulteert dit in 8 uur effect 81-100%.</t>
  </si>
  <si>
    <t>25A-001.09.2.15.1.A</t>
  </si>
  <si>
    <t>Sessie 20150929 - Jan Willem vd Oever
UIitgangspunt is dat geen reservekoppelschakelaar aanwezig is.</t>
  </si>
  <si>
    <t>Sessie 20150929 - Raymond
@Gerard - Bepalen hoe /of de functie waterhuishouding ook moet worden meegewogen in dit model
Hoe bepalen wij de kosten qua kWh bij falen</t>
  </si>
  <si>
    <t>Sessie 20150929 - Raymond
@Gerard - Bepalen hoe /of de functie waterhuishouding ook moet worden meegewogen in dit model. Vraag is nu of toekenning falen functie spuien correct is
@Jan Willem - VErder uitdiepen van relevante dominante faaloorzaken meetsystemen (compressor? borrelbuizen) 
@Jack - Uitzoeken gemiddelde kosten ondedelen meetsysteem 
Falen van één kritisch onderdeel niveaumeetsystem heeft als effect uitval maalgangen 1 t/m 4 OF maalgangen 5 en 6, dus max 4 maalgangen</t>
  </si>
  <si>
    <t>25A-001.09.2.11.1.A</t>
  </si>
  <si>
    <t>25A-001.09.3.8.1.A</t>
  </si>
  <si>
    <t>Sessie 20150929 - Jan Willem vd Oever
Natte trafo's worden via olie gekoeld
Functieverlies bij uitval van zowel rail A en B EN niet functioneren NSA -&gt; RF=5%
@ Jan Willem- Bevestigen interval inspectie doormeten wikkelingen 1x per jaar.
@ Jan Willem - Ook aangeven tijd revisie en totale tijd gehee correctief vervangen defecte natte trafo</t>
  </si>
  <si>
    <t>25A-001.09.3.5.1.A</t>
  </si>
  <si>
    <t>25A-001.09.3.9.1.A</t>
  </si>
  <si>
    <t>Sessie 20150929 - Jan Willem vd Oever
Na aanspraak pomp 5 of 6 resulteert falen airco unIt na verloop van tijd in oververhitting van ruimte en trafo's en uitval van beide pompen
Werking airco unit wordt gemoitored. Uitval (bij aanspraak) merkbaar voor bedienaar op afstand door branden rood lampje
@Jan Willem: Hoe vaak per jaar worden luchtfilters van DEZE kritische airco unit vervangen?
NB. koelen ruimte door openzetten deur traforuimte is om veiligheidsredenen nooit toegestaan
NB: Voorwaarde MTTF is dat nieuwe airco unit dient te zijn voorzien van een beschermende coating, vanwege vervuilde omgeving TATA steel en zout</t>
  </si>
  <si>
    <t>25A-001.01.9.24.1.A</t>
  </si>
  <si>
    <t>Sessie 20150908 - Martin S
@Lionel - Uitzoeken kosten vervangen pomp unt met E-motor van hydraulisch aggregaat (Zijn deze werkelijk zo hoog als hier gemodellerd?)
@Lionel - Aangeven hoeveel tijd nodg om gefaalde pomp uit te wisselen met nieuwe pomp inclusief levertjd</t>
  </si>
  <si>
    <t>25A-001.01.9.1.1.A</t>
  </si>
  <si>
    <t>25A-001.01.9.20.1.A</t>
  </si>
  <si>
    <t>Sessie 20150908 - Martin S
Tot TG Schouw behoort hier 2 maandelijks  controleren (drukverschil) dmv aanwezige manometer</t>
  </si>
  <si>
    <t>25A-001.01.9.21.1.A</t>
  </si>
  <si>
    <t>25A-001.09.4.6.1.A</t>
  </si>
  <si>
    <t>Sessie 20151006 - Jan Willem vd Oever
Schakelt bijna nooit, alleen t.b.v. onderhoud</t>
  </si>
  <si>
    <t>25A-001.09.4.7.1.A</t>
  </si>
  <si>
    <t>Sessie 20151006 - Jan Willem vd Oever
Bij uitval externe voeding of van rail A EN B wordt NSA rail A / B aangesproken.Pas als dan ook NSA uitvalt of beide schakelaars NSA - railA/B, dan uitval besturing primaire functies - RF=1%</t>
  </si>
  <si>
    <t>REVIEW: IK VRAAG ME AF OF DIT WEL TERECHT RANDOM FALEN WORDT GENOEMD.
Sessie 20151006 - Jan Willem vd Oever</t>
  </si>
  <si>
    <t>25A-001.09.10.1.1.A</t>
  </si>
  <si>
    <t>25A-001.09.10.3.1.A</t>
  </si>
  <si>
    <t>Sesse 20151006 - Jan Willem
RF 0,01 ivm aamspraak, 1 x per honderd keer dat Noodstroom nodig is</t>
  </si>
  <si>
    <t>25A-001.09.3.2.1.A</t>
  </si>
  <si>
    <t>Sessie 20150929 - Jan Willem vd Oever
Natte trafo's worden via olie gekoeld
@ Jan Willem- Bevestigen interval inspectie doormeten wikkelingen 1x per jaar.
@Jan willem - Bevstigen of trafo's T1 en T2 dateren uit 1973 of 2004
@ Jan Willem - Ook aangeven tijd revisie en totale tijd gehele correctief vervangen defecte natte trafo
Bron: FMECA 20080412 v1.0 opgesteld door DON bureau</t>
  </si>
  <si>
    <t>25A-001.09.3.6.1.A</t>
  </si>
  <si>
    <t>Sessie 20150929 - Jan Willem vd Oever
Droge trafo's vereisen geen extra onderhoud, natte (olie) trafo's wel!
@ Jan Willem- Bevestigen interval inspectie doormeten wikkelingen 1x per jaar.</t>
  </si>
  <si>
    <t>25A-001.09.3.4.1.A</t>
  </si>
  <si>
    <t>Sessie 20150929 - Jan Willem vd Oever
Droge trafo's vereisen geen extra onderhoud, natte (olie) trafo's wel!
Functieverlies bij uitval van zowel rail A en B EN niet functioneren NSA -&gt; RF=5%
@ Jan Willem- Bevestigen interval inspectie doormeten wikkelingen 1x per jaar.</t>
  </si>
  <si>
    <t>25A-001.09.3.9.2.A</t>
  </si>
  <si>
    <t>Sessie 20150929 - Jan Willem vd Oever
Bij falen T3 (rail A) overschakelen naar rail B -&gt; RF=5%
Hier wordt geen inspectie op uitgevoerd,ook geen directe storingsmelding
Falen leidt niet direct tot uitval pompen</t>
  </si>
  <si>
    <t>25A-001.01.7.33.1.A</t>
  </si>
  <si>
    <t>Sessie 20151019 - Jan Willem
Circa 30 sensoren per pomp (trilling, temperatuur, tacho, toegang, olie, lagers, luchttemp, vochtigheid, vlotters, etc)
Meest kritisch en kostbaar lijkt het trillingmeetsystem
Bron: FMECA 20080412 v1.0 opgesteld door DON bureau</t>
  </si>
  <si>
    <t>Defecte Betonbouw spuisluis tbv kerende werking</t>
  </si>
  <si>
    <t>Betonbouw spuisluis tbv kerende werking</t>
  </si>
  <si>
    <t>25A-001.14.12.3.3.A</t>
  </si>
  <si>
    <t>Sessie 20151026 - Marcel
@Marcel - Dit onderdeel mbt Keren hoogwater later uitwerken</t>
  </si>
  <si>
    <t>REVIEW PDJ: FAALOORZAAK LIJKT ME DUBBEL OPGENOMEN: OOK ONDER SPUISLUIS - BEDIENING EN BESTURING
Sessie 20151026 - Raymond W
OP faalt alleen kritisch als op geen andere wijze de spuikoker kan worden bediend, dus bij uitval van SCADA (alle primaire bedienlessenaars, lokaal LAN netwerk of verbinding met PLC)</t>
  </si>
  <si>
    <t>Sessie 20151028 - Jan-Willem
In alle kasten, pompen + in alle ruimtes (circa 50 opnemers) geven signaal door naar brandmelcentrale. Melding (als chronologische storingsmelding) doorgegeven aan SCADA.  Worden regel vor regel gemeld en kunnen zo over hoofd worden gezien.</t>
  </si>
  <si>
    <t>Sessie 20151028 - Jan Willem
Alle noodlampen aangesloten op aparte LS verdeler met accu. Bij uitval externe energie gaat noodverlichting automatisch aan. Wanneer externe voeding weer aangaat evt NSA) dan gaat noodverlichting weer automatisch uit.
Vluchtweginstallatie op verschillende manieren gemodelleerd per complex.  Ook wordt de bijdrage van het falen van vluchtweginstallatie op VGM-5 te groot door deze aparte modellering.</t>
  </si>
  <si>
    <t>25A-001.01.10.4.1.A</t>
  </si>
  <si>
    <t>Sessie 20151029 - Jan Willem vd Oever
Ventilator zelf wordt niet preventief vervangen vanwege moeilijke toegankelijkheid.
@Peter - Integraal beoordelen of dit principe valide is met en ingeschatte MTTF van 10 jr. 
Aangedreven met V-riem,  
Falen frequentieregelaar ventilator kan worden overbrugd
Bron: FMECA 20080412 v1.0 opgesteld door DON bureau</t>
  </si>
  <si>
    <t>Sessie 20151028 - Jack
VGM-5 met RF 1% vanwege het feit dat VGM effect alleen optreed als er ook daadwerkelijk brand is uitgebroken. Die kans is gering.</t>
  </si>
  <si>
    <t>25A-001.11.2.2.2.A</t>
  </si>
  <si>
    <t>Sessie 20151028 - Jack
Totaal 3 blusflessen (Argon ) in kasten van omvormers (2x, grote flessen! tbv omvormer 5&amp;5 + 1x tbv NoBreak unit omvormerruimte 5&amp;6)
In spuisluis (kasten PLCs 4 verdeeld over de hoofd PLC en LS verdeler.</t>
  </si>
  <si>
    <t>Sessie 20151028 - Jan Willem
Effect na enige tijd is te warm worden ruimte en uitval pompen
@-Jan-Willem - Nogmaals aangeven hoe snel uitval correctief kan worden gerepareerd
Deze blijken minder betrouwbar dan die van gebouwruimtes
Bron: Zeetoegang IJmond T0-onderzoek, Rapport R-570 Integrale RAMS-analyse Gemaal IJmuiden, v2.0 20120823</t>
  </si>
  <si>
    <t>Sessie 20151019 - Jan Willem
MTTF tussen 10 en 50 jr. 
CM kosten tussen 25-100 keuro</t>
  </si>
  <si>
    <t>Sessie 20151019 - Jan Willem. 
Uitgangspunt: functioneel falen merkbaar, dus hier niet als Niet merkbaar falen gemodelleerd.</t>
  </si>
  <si>
    <t>Sessie 20151109 - JanWillem en Raymon
Heeft geen invloed op spuien, slechts ter ondersteuning van scheepvaart.</t>
  </si>
  <si>
    <t>25A-001.07.17.20.1.A</t>
  </si>
  <si>
    <t>Sessie 20151102 - Lionel. 
Meetliniaal trekt krom vanuit geslotenstand schuif waardoor de positie niet wordt gemeten. Risico is geen scadamelding waardoor de geslotenstand niet wordt gedetecteerd. Waterkering niet gewaarborgd. SVO taak ook in preventief scenario uitgezet.</t>
  </si>
  <si>
    <t>Sessie 20151102 - Martin S
@Lionel - Aangeven hoeveel tijd nodg om gefaalde pomp uit te wisselen met nieuwe pomp inclusief levertjd</t>
  </si>
  <si>
    <t>Sessie 20151102: - Lionel, Martin. 
Bij falen kan de noodschuif altijd afsluiten. Falen treedt op bij het hijsen van de noodschuif (vooral tijdens testen).
Uitgangspunt hier is geen reserveonderdelen aanwezig!
@Peter - Hoe kun je aanwezigheid van reservecomponent modelleren ?</t>
  </si>
  <si>
    <t>Via scada wordt alarmmelding gegenereerd als de ruimtetemperatuur buiten een bepaalde bandbreedte komt.</t>
  </si>
  <si>
    <t>Niet of onvoldoende koelen van de ruimte</t>
  </si>
  <si>
    <t>Het koelen van de ruimte</t>
  </si>
  <si>
    <t>8760, 17520, 8760</t>
  </si>
  <si>
    <t>25A-001.17.6.6.1.A</t>
  </si>
  <si>
    <t>Sessie 20151104 - Jan Willem.
speelt minder een rol dan bij gemaal. Enkel de schakelaars kunnen falen
Kasten hoofd rail A en hoofdrail B spuisluis NIET los van elkaar geplaatst! Bij vervangimg worden beide uitgeschakeld.</t>
  </si>
  <si>
    <t>25A-001.17.6.6.2.A</t>
  </si>
  <si>
    <t>Sessie 20151104 - Jan Willem vd Oever
@Jan Willem - Check uitgangpsunt kosten hoofdschakelaar spuisluis (20 keuro)</t>
  </si>
  <si>
    <t>25A-001.17.6.2.1.A</t>
  </si>
  <si>
    <t>Sessie 20151104 - Jan Willem vd Oever
@Jan Willem - Check uitgangspunt kosten schakelaar onderverdeler (20 keuro) (Is er kosteverschil met hoofdschakelaar spuisluis?)</t>
  </si>
  <si>
    <t>25A-001.17.8.4.1.A</t>
  </si>
  <si>
    <t>25A-001.17.9.4.1.A</t>
  </si>
  <si>
    <t>"RI &amp; E risico nr. 25 -  Risico op (zwaar) lichamelijk letsel of dood doordat de draagarmen het gewicht van de schuiven tijdens beheer en onderhoudswerkzaamheden niet meer kunnen dragen. Wanneer onderhoudspersoneel onderhoudswerkzaamheden verrichten aan de schuiven (onder de stalen rooster) kunnen de draagarmen (die de schuiven omhoog houden) mogelijk bezwijken). Tijdens inspectie werd niet duidelijk of deze draagarmen periodiek worden gekeurd en gecontroleerd worden op gebreken.
 - Risico op (zwaar) lichamelijk letsel of dood doordat de draagarmen het gewicht van de schuiven tijdens beheer en onderhoudswerkzaamheden niet meer kunnen dragen. Wanneer onderhoudspersoneel onderhoudswerkzaamheden verrichten aan de schuiven (onder de stalen rooster) MTTF = 24 uur  -  Effect 3 --&gt; VGM - Effect 5, 
G2 (niet afwendbaar) &amp; W2( gemiddeld)   --&gt;   RF-factor = 0,000025"
Overige RI&amp;E risico's: nummer 26</t>
  </si>
  <si>
    <t>Sessie 20150629 - Marcel de Jong
Uitspoeling kan oorzaak zijn voor ondermijning bouwkundige constructie Uitgangspunt is dat na bouw 1945 stortebed gecontroleerd en bijgestort is, daarom IA op 50% MTTF = 15 jaar = 2000</t>
  </si>
  <si>
    <t>25A-001.07.17.20.3.A</t>
  </si>
  <si>
    <t>Sessie 20151109 - Raymond
Staan naast alle laagspanningsverdeelkasten</t>
  </si>
  <si>
    <t>25A-001.05.5.10.1.A</t>
  </si>
  <si>
    <t>Sessie 20150915 - Martin
Het gaat om 1 WW per pomp voor pomp 5 en een voor pomp 6 (en dus niet 1 WW voor 5 en 6 samen). WW bevinden zich in de maalgang
Jack - Check uitgangspunt dat kosten warmtewisslaar 5 keuro bedragen
@Raymond - Bespreken functie warmtewisselaar
Bron: FMECA 20080412 v1.0 opgesteld door DON bureau</t>
  </si>
  <si>
    <t>Dummy faalwijze tbv kosten taakgroepen
@Martin Uitzoeken kosten en duur 5-jaarlijkse functionele controle ALLE hydraulische aggregaten gemaal + spuisluis</t>
  </si>
  <si>
    <t>"RI &amp; E risico nr. 7 -  De opslagvoorzieningen en
jerrycans met hydrauliekolie
en koelvloeistof zijn niet op
een lekbak geplaatst. - Struikelgevaar op de vloer
bij lekkage hydrauliekolie.
Bij een mogelijke lekkage
is het mogelijk dat
hydrauliekolie over de
vloer stroomt. MTTF = 24 uur  -  Effect 2 --&gt; VGM - Effect 3, 
G2 (niet afwendbaar) &amp; W2( gemiddeld)   --&gt;   RF-factor = 0,00025"
Overige risico's: RI &amp; E risico nr. 8, 9</t>
  </si>
  <si>
    <t>25A-001.01.9.31.3.A</t>
  </si>
  <si>
    <t>Sessie 20150908 - Martin Schipper
Eerste 15  jaar nooit functionele storing geweest van hydralisch aggregaat persschuiven
@Lionel - Check uitgangspunt kosten totale vervanging van één hydraulisch aggregaat persschuif per maalgang (100 keuro / aggregaat)</t>
  </si>
  <si>
    <t>25A-001.09.2.7.1.A</t>
  </si>
  <si>
    <t>Sessie 20150929 - Jan Willem vd Oever
Kan in techn. ruimte gebouw via omvormer worden geschakeld., staat altijd in, behalve tbv onderhoud aan trafo
@ Uitzoeken gegevens fabricant (aantal schakelingen, SVO) - Bart vd Heuvel
Preventief OH ook mogelijk nodig vanwege economische levensduur
6 CSs omvormer (1,3,4,5,7,8): bij falen schakelaar faalt 1 van de maalgangen 1 t/m 4, reserveschakelaar CS (9) omvormer aanwezig, daarnaast 2 CS trafo (2,6) aanwezig,bij falen 2 van 4 maalgangen 1 t/m 4 gefaald
RF factor 8/1460 op effect spuien 81-100%, want slechts gedurende 8 van 1460 uur CM-taakduur daadwerkelijk dit effect. Evenzo duurt de daadwerkelijk REV taak 8 uur met effect 81-100%, maar is als taakduur 1460 uur ingevoerd, omdat dan RF x 1460 resulteert in 8 uur effectduur 81-100%.</t>
  </si>
  <si>
    <t>25A-001.01.6.10.2.A</t>
  </si>
  <si>
    <t>25A-001.01.8.18.1.A</t>
  </si>
  <si>
    <t>25A-001.07.2.7.1.A</t>
  </si>
  <si>
    <t>25A-001.07.2.8.1.A</t>
  </si>
  <si>
    <t>Bezwijken gebouwen</t>
  </si>
  <si>
    <t>Gebouwen</t>
  </si>
  <si>
    <t>25A-001.14.12.3.1.A</t>
  </si>
  <si>
    <t>Sessie 20151109 - Marcel
Geen CM en PM, alleen SVO!
op basis van inspectie huidige offerte van 350000 tot 500000 voor klein oh gebouw gemaal+ spuisluis vooral betonreparatie, in theorie 10 jaar  (niet genoeg)
@Marcel - Aangeven jaartal waarin vorige klein onderhoud en groot onderhoud aan beton is uitgevoerd. Wat is Initial Age m.b.t. betonherstel?
extra : kozijnen, dak  -&gt; 100000
megadeur, verzakkingen  -&gt; 50000</t>
  </si>
  <si>
    <t>2043b5c8-a789-4bca-9db8-f1ad877a8493</t>
  </si>
  <si>
    <t>25A-001.14.12.3.2.A</t>
  </si>
  <si>
    <t>Sessie 20151109 - Marcel
@Marcel -  bevestigen duur van tijd vervangen of vastzetten bolders spuisluis
Vervangen /repareren alleen mogelijk bij laag water aan zeezijde, maar dan wordt ook gespuid, dus extra voorzieningen nodig, spuien wordt niet gestopt tbv vervangen bolders</t>
  </si>
  <si>
    <t>33a4d280-11e6-4c3a-9cc6-c93d79e79967</t>
  </si>
  <si>
    <t>5a6103b2-83c7-4d6d-ab34-f9b4d88d2e90</t>
  </si>
  <si>
    <t>25A-001.07.15.1.2.A</t>
  </si>
  <si>
    <t>c3577950-563f-4c03-9f7f-343ab1fd99e4</t>
  </si>
  <si>
    <t>Via scada wordt alarmmelding gegenereerd.</t>
  </si>
  <si>
    <t>25A-001.11.10.19.1.A</t>
  </si>
  <si>
    <t>5d39069d-2e3c-4860-a864-3baaba0f5f41</t>
  </si>
  <si>
    <t>Proces LAN, niet primair bedienen gemaal</t>
  </si>
  <si>
    <t>Proces LAN, primair bedienen gemaal</t>
  </si>
  <si>
    <t>e3022e1d-89db-41ff-80fa-87e1dfdf11c9</t>
  </si>
  <si>
    <t>Nood LAN, niet primair bedienen gemaal</t>
  </si>
  <si>
    <t>Nood LAN, primair bedienen gemaal.</t>
  </si>
  <si>
    <t>cfd1e2ca-d04e-497c-82a4-ef9d5adbedca</t>
  </si>
  <si>
    <t>Het niet bieden van een geconditioneerd onderdak aan bedienings en besturingselementen van diverse objecten en installaties</t>
  </si>
  <si>
    <t>Het bieden van een geconditioneerd onderdak aan bedienings en besturingselementen van diverse objecten en installaties</t>
  </si>
  <si>
    <t>25A-001.13.9.1.A</t>
  </si>
  <si>
    <t>Redundantie is niet aan de orde. Alle belangrijke servers staan dezelfde ruimte.</t>
  </si>
  <si>
    <t>ab5671b9-2e02-4a14-8d6e-2ab00a7b2212</t>
  </si>
  <si>
    <t>8760, 768, 17520</t>
  </si>
  <si>
    <t>25A-001.07.17.6.1.A</t>
  </si>
  <si>
    <t>2539948c-40f4-41ed-8178-3daa5a638548</t>
  </si>
  <si>
    <t>25A-001.07.17.19.2.A</t>
  </si>
  <si>
    <t>c5095758-69a1-44d3-b856-52649b9d6a31</t>
  </si>
  <si>
    <t>Niet besturen gemaal: 6 maalgangen</t>
  </si>
  <si>
    <t>25A-001.07.15.5.1.A</t>
  </si>
  <si>
    <t>Jack Raymond 16082017: Update nav Migratie, ontwerpgegevens. De economische levensduur van de totale besturingsinstallatie is 25 jaar. Vervanging complete gemaal besturing gemodelleerd bij Besturing gemaal en spuisluizen algemeen.</t>
  </si>
  <si>
    <t>286126a1-75dd-4f30-b4eb-4d78144f6e55</t>
  </si>
  <si>
    <t>25A-001.07.16.5.1.A</t>
  </si>
  <si>
    <t>a7718c20-9f28-46d4-bab8-3fe72400c6ee</t>
  </si>
  <si>
    <t>25A-001.07.16.6.1.A</t>
  </si>
  <si>
    <t>f888d172-47e7-4093-877e-c341aeb4d924</t>
  </si>
  <si>
    <t>Autonoom besturen (debietgeregeld)  per maalgang</t>
  </si>
  <si>
    <t>25A-001.07.15.8.1.A</t>
  </si>
  <si>
    <t>634de0b6-7ad1-4d0f-9d50-4f71377ffcf0</t>
  </si>
  <si>
    <t>Geen veiligheidsbesturing, gerouteerde Noodstop gemaal en spuisluis</t>
  </si>
  <si>
    <t>Veiligheidsbesturing, gerouteerde Noodstop gemaal en spuisluis</t>
  </si>
  <si>
    <t>25A-001.07.17.1.1.A</t>
  </si>
  <si>
    <t>Jack Raymond 16082017: Update nav Migratie, ontwerpgegevens. De economische levensduur van de totale besturingsinstallatie is 25 jaar. Vervanging generiek gemaal besturing gemodelleerd bij Besturing gemaal en spuisluizen algemeen.</t>
  </si>
  <si>
    <t>970123e4-8923-48e4-a1a8-d491fa4954c5</t>
  </si>
  <si>
    <t>Geen controle op afstand over de technische onderhoudssystemen</t>
  </si>
  <si>
    <t>Controle op afstand over de technische onderhoudssystemen</t>
  </si>
  <si>
    <t>25A-001.07.17.11.1.A</t>
  </si>
  <si>
    <t>Jack 21082017, nav Migratie</t>
  </si>
  <si>
    <t>ce08c062-f483-45dd-9688-db8582ab7158</t>
  </si>
  <si>
    <t>De Proces RIO en ETAB bevinden zich in de kasten, lokatie omvormerruimte. Bedoeld voor de bediening persschuiven en bulbpompen.</t>
  </si>
  <si>
    <t>Raymond 16082017</t>
  </si>
  <si>
    <t>b9c6a40a-633d-40db-9af9-99058951deed</t>
  </si>
  <si>
    <t>25A-001.07.5.2.1.A</t>
  </si>
  <si>
    <t>37ff7c68-8687-437b-8c95-5288c5174900</t>
  </si>
  <si>
    <t>Het niet visualiseren en regelen van de bedienprocessen (GUI)</t>
  </si>
  <si>
    <t>Het visualiseren en regelen van de bedienprocessen (GUI)</t>
  </si>
  <si>
    <t>25A-001.07.13.6.1.A</t>
  </si>
  <si>
    <t>80b7a149-a427-4b59-b50e-7dcd2e198908</t>
  </si>
  <si>
    <t>25A-001.09.4.4.1.A</t>
  </si>
  <si>
    <t>746f3eea-b3b1-41b9-b20a-93192e6eeefd</t>
  </si>
  <si>
    <t>25A-001.09.7.4.1.A</t>
  </si>
  <si>
    <t>45e90bd3-98be-4c69-9e95-3c4afb1a276b</t>
  </si>
  <si>
    <t>Niet kunnen bewaken  bedienen van gemaal en spuisluizen middels CCTV</t>
  </si>
  <si>
    <t>Bewaken &amp; bedienen van gemaal en spuisluizen middels CCTV</t>
  </si>
  <si>
    <t>25A-001.07.17.21.1.A</t>
  </si>
  <si>
    <t>ce0de733-7ce6-4554-9396-9797c8b3a3e8</t>
  </si>
  <si>
    <t>Safety LAN, niet primair bedienen gemaal</t>
  </si>
  <si>
    <t>Safety LAN, primair bedienen gemaal</t>
  </si>
  <si>
    <t>25A-001.11.30.4.1.A.1</t>
  </si>
  <si>
    <t>c3ced1bb-7111-4602-9b84-59ea2ec0858a</t>
  </si>
  <si>
    <t>Proces LAN, niet primair bedienen spuisluis</t>
  </si>
  <si>
    <t>Proces LAN, primair bedienen spuisluis</t>
  </si>
  <si>
    <t>25A-001.11.30.5.1.A.1</t>
  </si>
  <si>
    <t>229cd180-bda6-4b72-a9dc-847ece15f5a7</t>
  </si>
  <si>
    <t>Safety LAN, niet primair bedienen spuisluis</t>
  </si>
  <si>
    <t>Safety LAN, primair bedienen spuisluis</t>
  </si>
  <si>
    <t>25A-001.11.30.7.1.A</t>
  </si>
  <si>
    <t>fc3bf625-e96f-4bd0-8abf-279a47a473dc</t>
  </si>
  <si>
    <t>Nood LAN, niet primair bedienen spuisluis</t>
  </si>
  <si>
    <t>Nood LAN, primair bedienen spuisluis</t>
  </si>
  <si>
    <t>25A-001.11.30.6.1.A</t>
  </si>
  <si>
    <t>2a687f69-cb4b-49da-b33b-bb3d56d9d269</t>
  </si>
  <si>
    <t>7382f076-5fc8-41f4-b9af-d8f8479a062f</t>
  </si>
  <si>
    <t>b3a0dda8-cc26-40ea-b0f9-2857376ee477</t>
  </si>
  <si>
    <t>abff5904-e16d-4fa1-a794-a8de54de1bb2</t>
  </si>
  <si>
    <t>25A-001.07.14.1.1.A</t>
  </si>
  <si>
    <t>ede3e127-3587-4ece-b0d2-3080a78ee774</t>
  </si>
  <si>
    <t>De Procers RIO en ETAB bevinden zich in de kasten, lokatie omvormerruimte. Bedoeld voor de bediening persschuiven en bulbpompen.</t>
  </si>
  <si>
    <t>0e236946-014c-4265-a05e-15f75e08dcca</t>
  </si>
  <si>
    <t>Besturen maalgang 1 (bulbpomp)</t>
  </si>
  <si>
    <t>25A-001.07.5.4.1.A</t>
  </si>
  <si>
    <t>fdf7fc5d-9153-4475-babb-98bc52ccb7d3</t>
  </si>
  <si>
    <t>4e9664e7-3c62-4e9f-920b-9a5c20ee87ee</t>
  </si>
  <si>
    <t>Besturen maalgang 1 (koeling)</t>
  </si>
  <si>
    <t>25A-001.07.5.5.1.A</t>
  </si>
  <si>
    <t>d65cf90d-44f3-4df2-9a2a-b32db02e96e2</t>
  </si>
  <si>
    <t>189afb06-c91c-45dd-8847-ba3c04167690</t>
  </si>
  <si>
    <t>Besturen maalgang 1 (omvormer)</t>
  </si>
  <si>
    <t>25A-001.07.5.6.1.A</t>
  </si>
  <si>
    <t>828de84c-cdd2-43a4-a1c2-5355b485a23e</t>
  </si>
  <si>
    <t>898d89ed-0ab8-4063-bcb5-c9afd0139478</t>
  </si>
  <si>
    <t>Besturen maalgang 5.</t>
  </si>
  <si>
    <t>25A-001.07.9.1.1.A</t>
  </si>
  <si>
    <t>6b7a08f5-7a00-4255-b95e-f9a60b34259a</t>
  </si>
  <si>
    <t>c8b6ae02-6441-40e2-965d-765efb7fd294</t>
  </si>
  <si>
    <t>3a3b1831-4914-4964-b103-c7cb8a7c4f43</t>
  </si>
  <si>
    <t>25A-001.07.9.2.1.A</t>
  </si>
  <si>
    <t>8f178f64-ef39-463e-af50-972acea66e6b</t>
  </si>
  <si>
    <t>Niet besturen maalgang (bulbpomp)</t>
  </si>
  <si>
    <t>Besturen maalgang 5 (bulbpomp)</t>
  </si>
  <si>
    <t>25A-001.07.9.5.1.A</t>
  </si>
  <si>
    <t>7bd76882-6b86-46fc-884b-91af983b7cc6</t>
  </si>
  <si>
    <t>1396efd3-443c-4fc9-bbff-4ddf86ed332b</t>
  </si>
  <si>
    <t>Het niet visualiseren van IWP, waterstanden, weersoverzichten en intranet (KA)</t>
  </si>
  <si>
    <t>Het visualiseren van IWP, waterstanden, weersoverzichten en intranet (KA)</t>
  </si>
  <si>
    <t>25A-001.07.13.7.1.A</t>
  </si>
  <si>
    <t>d9de3088-c253-4fcb-bdc3-79243b62dea5</t>
  </si>
  <si>
    <t>Niet omzetten van glasvezel data naar UDP data.</t>
  </si>
  <si>
    <t>Omzetten van glasvezel data naar UDP data.</t>
  </si>
  <si>
    <t>25A-001.07.15.11.1.A</t>
  </si>
  <si>
    <t>8f0f944a-f37e-44af-8c80-e547dd5082f3</t>
  </si>
  <si>
    <t>25A-001.07.15.9.2.A</t>
  </si>
  <si>
    <t>b00276d5-a134-4c7a-ab64-252d450ea77c</t>
  </si>
  <si>
    <t>Niet besturen spuisluis: 7 spuigangen,</t>
  </si>
  <si>
    <t>Besturen spuisluis: 7 spuigangen,</t>
  </si>
  <si>
    <t>25A-001.07.16.1.1.A</t>
  </si>
  <si>
    <t>Jack Raymond 16082017: Update nav Migratie, ontwerpgegevens. De economische levensduur van de totale besturingsinstallatie is 25 jaar. Vervanging van complete gemaal besturing gemodelleerd bij Besturing gemaal en spuisluizen algemeen.</t>
  </si>
  <si>
    <t>2a4c7930-b957-478c-b475-19e047ad2d8c</t>
  </si>
  <si>
    <t>25A-001.07.16.10.2.A</t>
  </si>
  <si>
    <t>04995acc-4dd5-4fed-9d12-86b15829a774</t>
  </si>
  <si>
    <t>25A-001.07.16.3.1.A</t>
  </si>
  <si>
    <t>65fe3186-3c71-4341-8214-ccb276e76425</t>
  </si>
  <si>
    <t>25A-001.07.16.12.2.A</t>
  </si>
  <si>
    <t>9ff01b8a-bd09-4dd5-8398-8bb4949c9304</t>
  </si>
  <si>
    <t>25A-001.07.17.13.1.A</t>
  </si>
  <si>
    <t>83e469ce-20cc-4ca0-906f-3092dbcf6603</t>
  </si>
  <si>
    <t>352f89e2-295f-44b8-a803-8339d011e5d1</t>
  </si>
  <si>
    <t>Niet beheren en synchroniseren van licenties van het besturingssyteem.</t>
  </si>
  <si>
    <t>Beheren en synchroniseren van licenties van het besturingssyteem.</t>
  </si>
  <si>
    <t>25A-001.07.17.2.1.A</t>
  </si>
  <si>
    <t>5f393fc0-dbe7-4a3d-a0c6-3edf5c45ff3b</t>
  </si>
  <si>
    <t>Centraal besturen spuisluis(debietgeregeld) alle spuikokers</t>
  </si>
  <si>
    <t>25A-001.07.17.20.2.A</t>
  </si>
  <si>
    <t>418eab13-dd25-4b2d-8e5e-61cb9c3a0321</t>
  </si>
  <si>
    <t>36ccd506-7e84-4656-830b-dd7dff0127a4</t>
  </si>
  <si>
    <t>Niet beheren en synchroniseren van de klokken van diverse systemen (besturingssyteem).</t>
  </si>
  <si>
    <t>Beheren en synchroniseren van de klokken van diverse systemen (besturingssyteem).</t>
  </si>
  <si>
    <t>25A-001.07.17.4.1.A</t>
  </si>
  <si>
    <t>ce2100f2-c37b-4c1f-96d9-c6e69c2e77bd</t>
  </si>
  <si>
    <t>25A-001.11.10.7.2.A</t>
  </si>
  <si>
    <t>feebf007-9862-45c7-b7d7-cf15af3c3e53</t>
  </si>
  <si>
    <t>8402bcfe-0dda-4d93-b5fc-7a64a16f8b19</t>
  </si>
  <si>
    <t>3bb8f02a-db57-4360-a9f9-ef4f7367dd6d</t>
  </si>
  <si>
    <t>c71a1cd8-e220-4f9b-b8d6-087049272b5c</t>
  </si>
  <si>
    <t>a0a81c02-0d5d-42cc-9204-6e3cb7c8dfd3</t>
  </si>
  <si>
    <t>cb5eba79-fada-461f-a6cf-477734846bb8</t>
  </si>
  <si>
    <t>9a6e4492-d621-4bef-a95c-8b5926646138</t>
  </si>
  <si>
    <t>3918b869-841a-486f-964c-5aab013fd49c</t>
  </si>
  <si>
    <t>1aa69fbc-ae51-472a-a711-6780aa733130</t>
  </si>
  <si>
    <t>c2c82a63-acfb-47e5-b2a7-8c64f764fa01</t>
  </si>
  <si>
    <t>428c61ed-7c54-4363-89fb-c5b3a9f24e59</t>
  </si>
  <si>
    <t>98263dab-bc5f-4bdc-95bf-50ec1badaf72</t>
  </si>
  <si>
    <t>bb09d808-99c1-4b7d-a104-5b9ae6fc148c</t>
  </si>
  <si>
    <t>Niet borgen van een veilige besturing van besturing gemaal en spuisluis processen.</t>
  </si>
  <si>
    <t>25A-001.07.15.3.1.A</t>
  </si>
  <si>
    <t>68217bc6-9991-44e5-b764-ca36d2889ab1</t>
  </si>
  <si>
    <t>25A-001.07.15.12.1.A</t>
  </si>
  <si>
    <t>28eb90a6-5035-467b-9f5c-9b6c1b8fec57</t>
  </si>
  <si>
    <t>Stopt niet de Gemaal en Spui installaties bij calamiteiten.</t>
  </si>
  <si>
    <t>Stopt de Gemaal en Spui installaties bij calamiteiten.</t>
  </si>
  <si>
    <t>25A-001.07.13.9.1.A</t>
  </si>
  <si>
    <t>a64ac3db-5a20-4a79-b405-13ae3bcd7bca</t>
  </si>
  <si>
    <t>Reviseren cilinder schuiven per maalgang: 1 x 16 jr, NB 6 uur per cilinder (uitwisselen in paren cilinders) 30 kEuro revisie + 8 keuro per cilinder  ( kraan, manuren 4 man x 2dg + transport), 100% new</t>
  </si>
  <si>
    <t>Reservecilinder  persschuif maalgang, Persschuif</t>
  </si>
  <si>
    <t>REV-IN</t>
  </si>
  <si>
    <t>TG-IN-WET NEN 3140 Inspectie hele object: 1x per 2 jaar, 2 man, 40 uur/man, additioneel 10 keuro voor rapportage</t>
  </si>
  <si>
    <t>In- en uitwendige keuring brandstoftank NSA: 1 x 15 jr, 2 weken, geen stremming, 15 keuro totaal (tank staat bovengronds), evt. inclusief schilderen buitenkant</t>
  </si>
  <si>
    <t>Vervangen analoog digitaal omzetter (C60): 9 stuks, 1x per 10 jr, 2 man, 1 software specialist, 2 manuren/man per onderdeel totaal NB 8 uur,  kosten omzetter 1,5keuro totaal, 100% new</t>
  </si>
  <si>
    <t>Preventief vervangen monitors (2 stuks totaal): 1x per 6 jr, 2 man,  1 uur/man/stuk, geen stremming,  500 euro/monitor, 100% new</t>
  </si>
  <si>
    <t>Preventief vervangen lampen objectverlichting buiten: 1x per 2 jaar, maalgangen + pompbordes + rest = 30 lampen, 80 euro per stuk = totaal 3400 euro inclusief vervangkosten, duur 8 uur, 100% new</t>
  </si>
  <si>
    <t>Preventief vervangen complete vluchtweginstallatie: 1x per 20 jr, 48 keuro totaal, 100% new</t>
  </si>
  <si>
    <t>Preventief  onderhoud hijsvoorziening tbv bulbpompen (inclusief E-deel en besturing):1x per 25 jr, 25000 euro?, 2 W-man, 8 uur</t>
  </si>
  <si>
    <t>Stralen+ Conserveren 4 schuiven maalgang: inclusief uitwisselen met twee reserveschuiven (gesloten) en pomp buiten bedrijf: Eens per 12 jr, kosten in- uit bouwen,2keuro per schuif, 100% nieuw</t>
  </si>
  <si>
    <t>Persschuif, kosten inclusief conservering. x 2</t>
  </si>
  <si>
    <t>Preventief vervangen van bevestiging cardanische ophanging: 1x per 30jr, blijft in bedrijf tijdens vervanging, 2 man 1 dg per ophanging, duur 2x4=8 bouten=8uur+4uur omhangen bordes, materiaal = 250euro per draadeind (M30) met 2 moeren, 8 st., 100% nieuw</t>
  </si>
  <si>
    <t>Verdrogen of lekkage van de slang</t>
  </si>
  <si>
    <t>Duikinspctie kleppenraam, inclusief noodzakelijk reinigen: 1x per jaar, duur 2 uur per kleppenraam,extra boot 200euro per uur</t>
  </si>
  <si>
    <t>Reviseren kleppenraam, inclusief uitwisselen met reserveonderdeel: 1x per  16 jaar, duur uitwisselen = 8 uur, duur revisie = 2 maanden, kosten = 77keuro, operationele kosten Keuro 10, 100% nieuw</t>
  </si>
  <si>
    <t>Kabels en pennen bulbpompophanging vernieuwen: 1 x 15 jr, kosten 5keuro per staalkabel (4meter per kabel)x4=20keuro, 100% nieuw, afgekeurd is direct vervangen, Inspectie-trend-gebaseerd, duur 16 uur</t>
  </si>
  <si>
    <t>TG-SVO Klein jaarlijks onderhoud 4 bulbpompen: 1x per jaar,duur totaal 2 wkn, o.a. filters vernieuwen pomp, reinigen, trillingsmetingen, controle olie, vervuiling filterdoeken, vettape + beschadigingen staalkabels, 39 kEur per pomp, totaal 4X is K€ 156.</t>
  </si>
  <si>
    <t>TG-SVO Groot onderhoud 2 bulbpompen totaal: 1x per 5jr, duur div. taken totaal 1 mnd, o.a. Seals rond lager vervangen, (vervangen lagers), cavitatie, staalkabel, controleren E-motor, etc., kosten totaal K€ 78 p/pomp, 2x k€ 156.</t>
  </si>
  <si>
    <t>Prev. vervangen lager en seals + olie vervangen: 1x per 5jr, reservedeel aanwezig, waaier + lager afspuiten, demonteren en monteren, plaatsen, testen, duur 4 wkn, kosten= 2man a 160uur+ lager, + extra 15keuro, 100%</t>
  </si>
  <si>
    <t>Vernieuwen bevestiging / bouten schuif perscilinder: schuif &amp; cilinder eruit halen, bouten vervangen, normaliter combi met g.o. (Conserverring schuiven + cilinder etc), 1 x 8 jr, 8 uur/schuif, 24 uur/maalgang, 1000 euro materieel, 100% new</t>
  </si>
  <si>
    <t>Preventief vervangen van waterstroomgeleider (4 per maalgang): 1x per 40 jaar, 2man 4 uur, 3keuro per stroomgeleider, 100%nieuw</t>
  </si>
  <si>
    <t>SVO-WET</t>
  </si>
  <si>
    <t>TG-SVO Elektro SVO, schoonmaken van bestuingskasten + server, vervangen luchtfilters: Kosten filters K€ 2,5, 1x per jaar, 2 E-mannen, 16? manuren/man</t>
  </si>
  <si>
    <t>Vervangen monitoren bedienplekken (3 stuks): 1 x 6 jaar, gemiddeld 500 euro/stuk,  100% nieuw</t>
  </si>
  <si>
    <t>Wettelijk vervangen lessenaar (1 stuks): 1 x 25 jaar, (ARBO: kosten materiaal + demonteren, ontwikkelen, installeren = 175keuro per lessenaar, 2 weken met tjdelijke maatregelen zonder functieverlies, 100% nieuw</t>
  </si>
  <si>
    <t>Preventief vervangen IWP interface server:1x per12 jr, kosten totaal 10keuro?, geen functieverlies gemaal of spuien, 100%nieuw</t>
  </si>
  <si>
    <t>Preventief reviseren gehele bulbpomp: 1x pr 50jr, uitnemen, transport naar fabriek + revisieren+ conserveren + testen, duur 3mnd, kosten 750 keuro,100% nieuw</t>
  </si>
  <si>
    <t>Preventief vervangen hijskabels  bovenloopkraan (pompbordes): 1x per 10jr of eerder nav inspecties, 10keuro materiaal, 8 uur, 3 man,100%nieuw</t>
  </si>
  <si>
    <t>TG-IN-WET Wetteliijk keuringsinspctie hijsmiddelen hele object: 1x per jaar, 2 man , 8 uur + rapportage,</t>
  </si>
  <si>
    <t>TG-IN Calibreren onderdelen debiet en niveaumeetsysteem spuisluis en gemaal: 1x per 2 maanden tbv waterhuishouding, 1x per jaar tbv correct technisch functioneren, inclusief klein herstel, 8 uur, + rapport a 5keuo</t>
  </si>
  <si>
    <t>TG-IN Calibreren</t>
  </si>
  <si>
    <t>TG-SVO Functionele controle &amp; Smeerronde &amp; Stofvrij houden kasten:1 x 2 mnd, 2 man, kosten smeermiddelen K€ 1,5,  16 uur/man</t>
  </si>
  <si>
    <t>Preventief vervangen omvormer maalgang 5: 1x per 12 jr, kosten = 75kEuro, demonteren + monteren = 1week, 100%nieuw</t>
  </si>
  <si>
    <t>Preventief vervangen complete noodverlichtingsinstallatie: 1x per 20 jr, 20 keuro totaal, 100% new</t>
  </si>
  <si>
    <t>Vervangen Argon  gasflessen 3 stuks:1x per 20jr, 500 euro/st, 4 uur 2man, 100% new</t>
  </si>
  <si>
    <t>Vernieuwen (en opnieuw ontwerpen besturingssyteem spuisluis ((PLCs, RIOs, ETAPs): 1 x 20 jr, 1,6 Meuro, 100% new (Excl. bediening, kabels)) 1 werkdag per spuikoker x7=56 uur, (100%- nieuw)</t>
  </si>
  <si>
    <t>Reviseren 1 cilinder schuif per spuikoker: 1x per 20 jr, NB 16 uur per cilinder (1 cilinder per schuif) Benodigd is de- en monteren steiger, 8 uur, 2 man. Revisie 60keuro per cilinder , inzet heftruck 4 uur, 100% new</t>
  </si>
  <si>
    <t>Vervangen klimaatinstallatie Server/computerruimte:: 1x per 16 jr, 55 keuro totaal, geen hinder, duur vervangen 3 dagen, 100% new</t>
  </si>
  <si>
    <t>Jaarlijks klein onderhoud + kleine storingen en   VNB = 3 uur, 1 man, 1000 euro</t>
  </si>
  <si>
    <t>Vervangen Nood PLC gemaal: 1 x  8 jr, K€ 2,5, 4 uur 1 Eman, (100%- nieuw)</t>
  </si>
  <si>
    <t>Vervangen 2 airco-units : 1x per 16 jr, 10 keuro p/st, geen hinder, duur vervangen 8 uur, 100% new</t>
  </si>
  <si>
    <t>Preventief vervangen geheel LAN netwerk,inclusief GV kabels alle actieve componenten (switches, UTP omzetters, etc.):1x per 20jr, ombouw met maatregelen zonder verlies SCADA, NB 16 uur, kosten 110 keuro,100% nieuw</t>
  </si>
  <si>
    <t>Preventief vervangen geheel LAN netwerk,inclusief GV kabels alle actieve componenten (switches, UTP omzetters, etc.):1x per 20jr, ombouw met maatregelen zonder verlies SCADA, NB 16 uur,  kosten 110 keuro,100% nieuw</t>
  </si>
  <si>
    <t>Preventief vervangen SCADA server: 1x per 8 jr, 1 E-specialist + 1 software specialist+ 1 bedienaar, per server 12 uur/man (8 manuren voor bedienaar), geen stremming door redundante server, 1500euro per server, 100% new</t>
  </si>
  <si>
    <t>Vernieuwen (en opnieuw ontwerpen besturingssyteem gemaal ((PLCs, RIOs, Besturingskasten): 1 x 20 jr, 4Meuro, 100% new (Excl. bediening, kabels))  28 uur per maalgang x 6=168 uur, (100%- nieuw)</t>
  </si>
  <si>
    <t>Vervangen Proces PLC gemaal of ondereel: 1 x  8 jr, K€ 2,5,  4 uur 1 Eman, (100%- nieuw)</t>
  </si>
  <si>
    <t>Vervangen complex PLC: 1 x  8 jr, K€ 2,5, 4 uur 1 Eman, (100%- nieuw)</t>
  </si>
  <si>
    <t>Vervangen van EWS station of onderdelen:  5 jaar, kosten K€ 3, herconfigureren, K€2,  8 uur uit bedrijf 2 EM mederwerkers. Niet van invloed op de operatie.</t>
  </si>
  <si>
    <t>Vervangen  Proces ETAB module sturing bulpomp en persschuiven gemaal gemaal voor nieuw: 1 Eman 2 uur,  na 8 jaar, 1 Eman 2 uur.</t>
  </si>
  <si>
    <t>Vervangen standaard SCADA client (PC): 1 x 6 jr, 2 (stuks lokaal), 2000 euro per PC, 2 man, 1 uur/PC, 100% nieuw</t>
  </si>
  <si>
    <t>Vervangen ETAB en RIO module voor nieuw: 1 Eman 2 uur,  na 8 jaar.</t>
  </si>
  <si>
    <t>Vervangen CCTV server: 1 x  8 jr, K€ 2,5, 4 uur 1 Eman, (100%- nieuw)</t>
  </si>
  <si>
    <t>Calibreren onderdelen debiet en niveaumeetsysteem spuisluis en gemaal: 1x per 2 maanden tbv waterhuishouding, 1x per jaar tbv correct technisch functioneren, inclusief klein herstel, 8 uur, + rapport a 5keuo</t>
  </si>
  <si>
    <t>Vervangen Proces RIO module sturing persschuiven gemaal voor nieuw: 1 Eman 2 uur,  na 8 jaar, 1 Eman 2 uur.</t>
  </si>
  <si>
    <t>Vervangen Proces ETAB module voor nieuw: 1 Eman 2 uur,  na 8 jaar, 1 Eman 2 uur.</t>
  </si>
  <si>
    <t>Vervangen Proces RIO module voor nieuw: 1 Eman 2 uur,  na 8 jaar, 1 Eman 2 uur.</t>
  </si>
  <si>
    <t>Vervangen Proces ETAB module maalgan 1 voor nieuw: 1 Eman 2 uur,  na 8 jaar, 1 Eman 2 uur.</t>
  </si>
  <si>
    <t>Vervangen Proces RIO module maalgang 1 voor nieuw: 1 Eman 2 uur,  na 8 jaar, 1 Eman 2 uur.</t>
  </si>
  <si>
    <t>Vervangen Proces ETAB module besturing omvormer voor nieuw: 1 Eman 2 uur,  na 8 jaar, 1 Eman 2 uur.</t>
  </si>
  <si>
    <t>Vervangen de Proces RIO module besturing omvormer voor nieuw: 1 Eman 2 uur,  na 8 jaar, 1 Eman 2 uur.</t>
  </si>
  <si>
    <t>Vervangen Proces ETAB module persschuiven maalgang 5 voor nieuw: 1 Eman 2 uur,  na 8 jaar, 1 Eman 2 uur.</t>
  </si>
  <si>
    <t>Vervangen Proces RIO module persschuiven maalgang 5 voor nieuw: 1 Eman 2 uur,  na 8 jaar, 1 Eman 2 uur.</t>
  </si>
  <si>
    <t>Vervangen Proces ETAB module Bulbpomp maalgang 5 voor nieuw: 1 Eman 2 uur,  na 8 jaar, 1 Eman 2 uur.</t>
  </si>
  <si>
    <t>Vervangen Proces RIO module maalgang 5 voor nieuw: 1 Eman 2 uur,  na 8 jaar, 1 Eman 2 uur.</t>
  </si>
  <si>
    <t>Vervangen standaard KA client (PC): 1 x 6 jr, 1 (stuks lokaal), 2000 euro per PC, 2 man, 1 uur/PC, 100% nieuw</t>
  </si>
  <si>
    <t>Vervangen ETAB module Nood PLC gemaal voor nieuw: 1 Eman 2 uur,  na 8 jaar, 1 Eman 2 uur.</t>
  </si>
  <si>
    <t>Vervangen Proces ETAB module Proces PLC gemaal voor nieuw: 1 Eman 2 uur,  na 8 jaar, 1 Eman 2 uur.</t>
  </si>
  <si>
    <t>Vervangen Nood PLC spuisluizen: 1 x  8 jr, K€ 2,5, 4 uur 1 Eman, (100%- nieuw)</t>
  </si>
  <si>
    <t>Vervangen Nood ETAB module Nood PLC spuisluizen voor nieuw: 1 Eman 2 uur,  na 8 jaar, 1 Eman 2 uur.</t>
  </si>
  <si>
    <t>Vervangen Proces PLC spuisluizen of ondereel: 1 x  8 jr, K€ 2,5,  4 uur 1 Eman, (100%- nieuw)</t>
  </si>
  <si>
    <t>VervangenProces ETAB module Proces PLC spuisluizen voor nieuw: 1 Eman 2 uur,  na 8 jaar, 1 Eman 2 uur.</t>
  </si>
  <si>
    <t>Vervangen ETAB module voor nieuw: 1 Eman 2 uur,  na 8 jaar, 1 Eman 2 uur.</t>
  </si>
  <si>
    <t>Vervangen RIO module voor nieuw: 1 Eman 2 uur,  na 8 jaar, 1 Eman 2 uur.</t>
  </si>
  <si>
    <t>Vervangen beheer en licentie server: 1 x  8 jr, K€ 2,5, 4 uur 1 Eman, (100%- nieuw)</t>
  </si>
  <si>
    <t>Vervangen RIO module Hoofd voor nieuw (was PLC Hoofd): 1 Eman 2 uur,  na 8 jaar, 1 Eman 2 uur.</t>
  </si>
  <si>
    <t>Vervangen  van Domain server: 1 x  8 jr, K€ 2,5, 4 uur 1 Eman, (100%- nieuw)</t>
  </si>
  <si>
    <t>Vervangen Nood ETAB module persschuiven gemaal voor nieuw: 1 Eman 2 uur,  na 8 jaar, 1 Eman 2 uur.</t>
  </si>
  <si>
    <t>Vervangen Nood RIO module persschuiven gemaal voor nieuw: Overgaan op handbediening lokaal, 1 Eman 2 uur,  na 8 jaar, 1 Eman 2 uur.</t>
  </si>
  <si>
    <t>Vervangen Nood ETAB module bulbpomp gemaal voor nieuw: 1 Eman 2 uur,  na 8 jaar, 1 Eman 2 uur.</t>
  </si>
  <si>
    <t>Vervangen Nood ETAB module koeling opvormer maalgang 1 gemaal voor nieuw: 1 Eman 2 uur,  na 8 jaar, 1 Eman 2 uur.</t>
  </si>
  <si>
    <t>Vervangen Nood RIO module koeling omvormer maalgang 1 gemaal voor nieuw:  1 Eman 2 uur,  na 8 jaar, 1 Eman 2 uur.</t>
  </si>
  <si>
    <t>Vervangen Nood ETAB module koeling opvormer gemaal voor nieuw: 1 Eman 2 uur,  na 8 jaar, 1 Eman 2 uur.</t>
  </si>
  <si>
    <t>Vervangen Nood RIO module koeling omvormer gemaal voor nieuw:  1 Eman 2 uur,  na 8 jaar, 1 Eman 2 uur.</t>
  </si>
  <si>
    <t>Vervangen Nood ETAB module persschuiven maalgang 5 voor nieuw: 1 Eman 2 uur,  na 8 jaar, 1 Eman 2 uur.</t>
  </si>
  <si>
    <t>Vervangen Nood RIO module persschuiven maalgang 5 voor nieuw: Overgaan op handbediening lokaal, 1 Eman 2 uur,  na 8 jaar, 1 Eman 2 uur.</t>
  </si>
  <si>
    <t>Vervangen Nood ETAB module bulbpomp maalgang 5 voor nieuw: 1 Eman 2 uur,  na 8 jaar, 1 Eman 2 uur.</t>
  </si>
  <si>
    <t>Vervangen Nood RIO module bulbpomp maalgang 5 voor nieuw: Overgaan op handbediening lokaal, 1 Eman 2 uur,  na 8 jaar, 1 Eman 2 uur.</t>
  </si>
  <si>
    <t>Vervangen Safety PLC gemaal: 1 x  8 jr, K€ 2,5, 4 uur 1 Eman, (100%- nieuw)</t>
  </si>
  <si>
    <t>Vervangen ETAB module Safety PLC gemaal voor nieuw: 1 Eman 2 uur,  na 8 jaar, 1 Eman 2 uur.</t>
  </si>
  <si>
    <t>25A-001.07.01.12.01.A.01</t>
  </si>
  <si>
    <t>25A-001.01.07.15.01.A.01</t>
  </si>
  <si>
    <t>25A-001.09.02.05.01.A.01</t>
  </si>
  <si>
    <t>25A-001.09.02.07.01.A.01</t>
  </si>
  <si>
    <t>25A-001.07.15.01.02.A.01</t>
  </si>
  <si>
    <t>25A-001.07.17.06.01.A.01</t>
  </si>
  <si>
    <t>25A-001.07.15.05.01.A.01</t>
  </si>
  <si>
    <t>25A-001.07.17.01.01.A.03</t>
  </si>
  <si>
    <t>25A-001.07.17.11.01.A.01</t>
  </si>
  <si>
    <t>25A-001.07.05.01.01.A.06</t>
  </si>
  <si>
    <t>25A-001.07.13.06.01.A.01</t>
  </si>
  <si>
    <t>25A-001.07.17.21.01.A.03</t>
  </si>
  <si>
    <t>25A-001.19.09.01.02.A.02</t>
  </si>
  <si>
    <t>25A-001.07.05.01.01.A.07</t>
  </si>
  <si>
    <t>25A-001.07.05.04.01.A.02</t>
  </si>
  <si>
    <t>25A-001.07.05.04.01.A.03</t>
  </si>
  <si>
    <t>25A-001.07.05.05.01.A.01</t>
  </si>
  <si>
    <t>25A-001.07.05.05.01.A.02</t>
  </si>
  <si>
    <t>25A-001.07.05.06.01.A.01</t>
  </si>
  <si>
    <t>25A-001.07.05.06.01.A.02</t>
  </si>
  <si>
    <t>25A-001.07.09.01.01.A.02</t>
  </si>
  <si>
    <t>25A-001.07.09.01.01.A.03</t>
  </si>
  <si>
    <t>25A-001.07.09.05.01.A.01</t>
  </si>
  <si>
    <t>25A-001.07.09.05.01.A.02</t>
  </si>
  <si>
    <t>25A-001.07.13.07.01.A.01</t>
  </si>
  <si>
    <t>25A-001.07.15.11.01.A.02</t>
  </si>
  <si>
    <t>25A-001.07.15.09.02.A.02</t>
  </si>
  <si>
    <t>25A-001.07.16.01.01.A.04</t>
  </si>
  <si>
    <t>25A-001.07.16.10.02.A.02</t>
  </si>
  <si>
    <t>25A-001.07.16.03.01.A.02</t>
  </si>
  <si>
    <t>25A-001.07.16.12.02.A.02</t>
  </si>
  <si>
    <t>25A-001.07.17.13.01.A.02</t>
  </si>
  <si>
    <t>25A-001.07.17.13.01.A.03</t>
  </si>
  <si>
    <t>25A-001.07.17.02.01.A.01</t>
  </si>
  <si>
    <t>25A-001.07.17.20.02.A.03</t>
  </si>
  <si>
    <t>25A-001.07.17.20.02.A.04</t>
  </si>
  <si>
    <t>25A-001.07.17.04.01.A.01</t>
  </si>
  <si>
    <t>25A-001.07.05.01.01.A.08</t>
  </si>
  <si>
    <t>25A-001.07.05.01.01.A.09</t>
  </si>
  <si>
    <t>25A-001.07.05.04.01.A.04</t>
  </si>
  <si>
    <t>25A-001.07.05.04.01.A.05</t>
  </si>
  <si>
    <t>25A-001.07.05.05.01.A.03</t>
  </si>
  <si>
    <t>25A-001.07.05.05.01.A.04</t>
  </si>
  <si>
    <t>25A-001.07.05.06.01.A.03</t>
  </si>
  <si>
    <t>25A-001.07.05.06.01.A.04</t>
  </si>
  <si>
    <t>25A-001.07.09.01.01.A.04</t>
  </si>
  <si>
    <t>25A-001.07.09.05.01.A.03</t>
  </si>
  <si>
    <t>25A-001.07.09.05.01.A.04</t>
  </si>
  <si>
    <t>25A-001.07.15.03.01.A.02</t>
  </si>
  <si>
    <t>25A-001.07.15.12.01.A.01</t>
  </si>
  <si>
    <t>25A-001.01.06.08.01.A.01</t>
  </si>
  <si>
    <t>25A-001.09.03.02.01.A.01</t>
  </si>
  <si>
    <t>25A-001.01.07.12.01.A.01</t>
  </si>
  <si>
    <t>25A-001.01.05.08.01.A.01</t>
  </si>
  <si>
    <t>25A-001.10.01.09.02.A.01</t>
  </si>
  <si>
    <t>25A-001.07.13.02.01.A.01</t>
  </si>
  <si>
    <t>25A-001.05.04.48.01.A.01</t>
  </si>
  <si>
    <t>25A-001.01.06.08.01.A.02</t>
  </si>
  <si>
    <t>25A-001.09.02.15.01.A.01</t>
  </si>
  <si>
    <t>25A-001.09.03.09.01.A.01</t>
  </si>
  <si>
    <t>25A-001.01.09.24.01.A.01</t>
  </si>
  <si>
    <t>25A-001.01.09.01.01.A.01</t>
  </si>
  <si>
    <t>25A-001.09.04.06.01.A.01</t>
  </si>
  <si>
    <t>25A-001.09.03.06.01.A.01</t>
  </si>
  <si>
    <t>25A-001.01.10.04.01.A.01</t>
  </si>
  <si>
    <t>25A-001.11.02.02.02.A.01</t>
  </si>
  <si>
    <t>25A-001.17.06.06.02.A.01</t>
  </si>
  <si>
    <t>25A-001.17.06.02.01.A.01</t>
  </si>
  <si>
    <t>25A-001.17.08.04.01.A.01</t>
  </si>
  <si>
    <t>25A-001.17.09.04.01.A.01</t>
  </si>
  <si>
    <t>25A-001.14.12.03.02.A.01</t>
  </si>
  <si>
    <t>25A-001.11.10.19.01.A.01</t>
  </si>
  <si>
    <t>25A-001.14.05.14.01.A.07</t>
  </si>
  <si>
    <t>25A-001.11.10.07.02.A.01</t>
  </si>
  <si>
    <t>25A-001.07.17.20.03.A.01</t>
  </si>
  <si>
    <t>25A-001.01.06.10.01.A.01</t>
  </si>
  <si>
    <t>25A-001.07.05.01.01.A.02</t>
  </si>
  <si>
    <t>25A-001.05.04.48.01.A.02</t>
  </si>
  <si>
    <t>25A-001.05.04.48.02.A.01</t>
  </si>
  <si>
    <t>25A-001.05.05.10.01.A.01</t>
  </si>
  <si>
    <t>25A-001.07.16.05.01.A.02</t>
  </si>
  <si>
    <t>25A-001.07.16.06.01.A.01</t>
  </si>
  <si>
    <t>25A-001.07.15.08.01.A.01</t>
  </si>
  <si>
    <t>25A-001.07.05.02.01.A.01</t>
  </si>
  <si>
    <t>25A-001.07.09.01.01.A.01</t>
  </si>
  <si>
    <t>25A-001.07.09.02.01.A.01</t>
  </si>
  <si>
    <t>25A-001.07.13.09.01.A.01</t>
  </si>
  <si>
    <t>25A-001.11.19.47.03.01.A.01</t>
  </si>
  <si>
    <t>25A-001.11.19.47.03.01.A.02</t>
  </si>
  <si>
    <t>25A-001.09.09.01.01.A.01</t>
  </si>
  <si>
    <t>25A-001.09.08.02.01.A.01</t>
  </si>
  <si>
    <t>25A-001.09.08.05.01.A.01</t>
  </si>
  <si>
    <t>25A-001.08.05.01.01.A.01</t>
  </si>
  <si>
    <t>25A-001.08.05.03.01.A.01</t>
  </si>
  <si>
    <t>25A-001.01.09.31.01.A.02</t>
  </si>
  <si>
    <t>25A-001.11.33.03.01.A.01</t>
  </si>
  <si>
    <t>25A-001.07.13.01.02.A.02</t>
  </si>
  <si>
    <t>25A-001.07.11.01.01.A.01</t>
  </si>
  <si>
    <t>25A-001.14.12.03.03.A.01</t>
  </si>
  <si>
    <t>25A-001.11.19.47.03.01.A.03</t>
  </si>
  <si>
    <t>25A-001.07.17.20.01.A.01</t>
  </si>
  <si>
    <t>25A-001.17.06.06.01.A.01</t>
  </si>
  <si>
    <t>25A-001.01.09.31.03.A.01</t>
  </si>
  <si>
    <t>25A-001.01.06.10.02.A.01</t>
  </si>
  <si>
    <t>25A-001.07.02.07.01.A.01</t>
  </si>
  <si>
    <t>25A-001.07.02.08.01.A.01</t>
  </si>
  <si>
    <t>25A-001.14.12.03.01.A.01</t>
  </si>
  <si>
    <t>25A-001.11.30.02.01.A.01</t>
  </si>
  <si>
    <t>25A-001.11.30.03.01.A.01</t>
  </si>
  <si>
    <t>25A-001.13.09.01.A.01</t>
  </si>
  <si>
    <t>25A-001.07.17.19.02.A.01</t>
  </si>
  <si>
    <t>25A-001.11.30.04.01.A.01.01</t>
  </si>
  <si>
    <t>25A-001.11.30.05.01.A.01.01</t>
  </si>
  <si>
    <t>25A-001.11.30.07.01.A.02</t>
  </si>
  <si>
    <t>25A-001.11.30.06.01.A.02</t>
  </si>
  <si>
    <t>25A-001.07.14.01.01.A.01</t>
  </si>
  <si>
    <t>25A-001.19.13.01.A.10</t>
  </si>
  <si>
    <t>25A-001.11.19.47.01</t>
  </si>
  <si>
    <t>25A-001.07.04.02</t>
  </si>
  <si>
    <t>25A-001.11.02.10</t>
  </si>
  <si>
    <t>25A-001.11.02.11</t>
  </si>
  <si>
    <t>25A-001.13.03.17</t>
  </si>
  <si>
    <t>25A-001.11.33.01</t>
  </si>
  <si>
    <t>25A-001.07.04.03</t>
  </si>
  <si>
    <t>25A-001.11.33.02</t>
  </si>
  <si>
    <t>25A-001.07.01.15</t>
  </si>
  <si>
    <t>25A-001.07.01.16</t>
  </si>
  <si>
    <t>25A-001.07.01.17</t>
  </si>
  <si>
    <t>25A-001.07.01.18</t>
  </si>
  <si>
    <t>25A-001.07.01.19</t>
  </si>
  <si>
    <t>25A-001.11.32.01</t>
  </si>
  <si>
    <t>25A-001.07.01.20</t>
  </si>
  <si>
    <t>25A-001.07.01.21</t>
  </si>
  <si>
    <t>25A-001.07.01.22</t>
  </si>
  <si>
    <t>25A-001.07.01.23</t>
  </si>
  <si>
    <t>25A-001.07.01.24</t>
  </si>
  <si>
    <t>25A-001.07.01.25</t>
  </si>
  <si>
    <t>25A-001.11.32.02</t>
  </si>
  <si>
    <t>25A-001.11.19.47.02</t>
  </si>
  <si>
    <t>25A-001.07.04.04</t>
  </si>
  <si>
    <t>25A-001.11.32.03</t>
  </si>
  <si>
    <t>25A-001.11.33.03</t>
  </si>
  <si>
    <t>25A-001.07.02.07</t>
  </si>
  <si>
    <t>25A-001.07.02.08</t>
  </si>
  <si>
    <t>25A-001.11.19.47.03</t>
  </si>
  <si>
    <t>25A-001.07.03.04</t>
  </si>
  <si>
    <t>25A-001.07.04.05</t>
  </si>
  <si>
    <t>25A-001.07.08.08</t>
  </si>
  <si>
    <t>25A-001.07.03.05</t>
  </si>
  <si>
    <t>25A-001.07.04.06</t>
  </si>
  <si>
    <t>25A-001.07.04.07</t>
  </si>
  <si>
    <t>25A-001.09.10.05</t>
  </si>
  <si>
    <t>25A-001.11.30.09</t>
  </si>
  <si>
    <t>25A-001.13.01.02</t>
  </si>
  <si>
    <t>25A-001.07.03.06</t>
  </si>
  <si>
    <t>25A-001.14.16.01</t>
  </si>
  <si>
    <t>25A-001.14.16.02</t>
  </si>
  <si>
    <t>25A-001.14.16.03</t>
  </si>
  <si>
    <t>25A-001.14.16.04</t>
  </si>
  <si>
    <t>25A-001.14.16.05</t>
  </si>
  <si>
    <t>25A-001.14.16.06</t>
  </si>
  <si>
    <t>25A-001.14.16.07</t>
  </si>
  <si>
    <t>25A-001.14.16.08</t>
  </si>
  <si>
    <t>25A-001.14.16.09</t>
  </si>
  <si>
    <t>25A-001.14.15.01</t>
  </si>
  <si>
    <t>25A-001.14.15.02</t>
  </si>
  <si>
    <t>25A-001.14.15.03</t>
  </si>
  <si>
    <t>25A-001.14.15.04</t>
  </si>
  <si>
    <t>25A-001.14.15.05</t>
  </si>
  <si>
    <t>25A-001.14.15.06</t>
  </si>
  <si>
    <t>25A-001.14.15.07</t>
  </si>
  <si>
    <t>25A-001.14.15.08</t>
  </si>
  <si>
    <t>25A-001.14.15.09</t>
  </si>
  <si>
    <t>25A-001.17.06.06</t>
  </si>
  <si>
    <t>25A-001.14.12.03</t>
  </si>
  <si>
    <t>25A-001.07.13.09</t>
  </si>
  <si>
    <t>25A-001.07.14.08</t>
  </si>
  <si>
    <t>25A-001.07.14.09</t>
  </si>
  <si>
    <t>25A-001.07.01.26</t>
  </si>
  <si>
    <t>25A-001.07.15.02</t>
  </si>
  <si>
    <t>25A-001.07.15.03</t>
  </si>
  <si>
    <t>25A-001.07.15.04</t>
  </si>
  <si>
    <t>25A-001.07.15.05</t>
  </si>
  <si>
    <t>25A-001.07.15.06</t>
  </si>
  <si>
    <t>25A-001.07.15.09</t>
  </si>
  <si>
    <t>25A-001.07.16.03</t>
  </si>
  <si>
    <t>25A-001.07.16.04</t>
  </si>
  <si>
    <t>25A-001.07.16.08</t>
  </si>
  <si>
    <t>25A-001.07.17.04</t>
  </si>
  <si>
    <t>25A-001.07.17.05</t>
  </si>
  <si>
    <t>25A-001.07.17.06</t>
  </si>
  <si>
    <t>25A-001.07.17.07</t>
  </si>
  <si>
    <t>25A-001.07.17.08</t>
  </si>
  <si>
    <t>25A-001.07.17.09</t>
  </si>
  <si>
    <t>25A-001.01.07.34</t>
  </si>
  <si>
    <t>25A-001.03.07.33</t>
  </si>
  <si>
    <t>25A-001.13.15.01</t>
  </si>
  <si>
    <t>25A-001.13.15.02</t>
  </si>
  <si>
    <t>25A-001.11.27.04</t>
  </si>
  <si>
    <t>25A-001.11.27.05</t>
  </si>
  <si>
    <t>25A-001.11.20.02</t>
  </si>
  <si>
    <t>25A-001.12.06.11</t>
  </si>
  <si>
    <t>25A-001.11.33.05</t>
  </si>
  <si>
    <t>25A-001.11.30.02</t>
  </si>
  <si>
    <t>25A-001.11.30.03</t>
  </si>
  <si>
    <t>25A-001.11.30.04</t>
  </si>
  <si>
    <t>25A-001.11.30.05</t>
  </si>
  <si>
    <t>25A-001.11.30.06</t>
  </si>
  <si>
    <t>25A-001.07.16.05</t>
  </si>
  <si>
    <t>25A-001.11.32.07</t>
  </si>
  <si>
    <t>25A-001.13.05.22</t>
  </si>
  <si>
    <t>25A-001.02.07.34</t>
  </si>
  <si>
    <t>25A-001.20.01.13</t>
  </si>
  <si>
    <t>25A-001.20.02.13</t>
  </si>
  <si>
    <t>25A-001.20.03.13</t>
  </si>
  <si>
    <t>25A-001.11.30.07</t>
  </si>
  <si>
    <t>25A-001.07.15.08</t>
  </si>
  <si>
    <t>25A-001.07.16.06</t>
  </si>
  <si>
    <t>25A-001.11.33.04</t>
  </si>
  <si>
    <t>25A-001.07.17.18.01</t>
  </si>
  <si>
    <t>25A-001.18.01.21</t>
  </si>
  <si>
    <t>Keren 81-100% functieverlies RF=[0,1]</t>
  </si>
  <si>
    <t>Spuien 41-60% functieverlies RF=[0,01]</t>
  </si>
  <si>
    <t>Spuien 21-40% functieverlies, VGM - Effect 5Secundaire functionaliteit</t>
  </si>
  <si>
    <t>*REV-IN:Reviseren cilinder schuiven per maalgang: 1 x 16 jr, NB 6 uur per cilinder (uitwisselen in paren cilinders) 30 kEuro revisie + 8 keuro per cilinder  ( kraan, manuren 4 man x 2dg + transport), 100% new</t>
  </si>
  <si>
    <t>*REV-IN:Preventief vervangen van bevestiging cardanische ophanging: 1x per 30jr, blijft in bedrijf tijdens vervanging, 2 man 1 dg per ophanging, duur 2x4=8 bouten=8uur+4uur omhangen bordes, materiaal = 250euro per draadeind (M30) met 2 moeren, 8 st., 100% nieuw</t>
  </si>
  <si>
    <t>*IN:Duikinspctie kleppenraam, inclusief noodzakelijk reinigen: 1x per jaar, duur 2 uur per kleppenraam,extra boot 200euro per uur</t>
  </si>
  <si>
    <t>*REV:Reviseren kleppenraam, inclusief uitwisselen met reserveonderdeel: 1x per  16 jaar, duur uitwisselen = 8 uur, duur revisie = 2 maanden, kosten = 77keuro, operationele kosten Keuro 10, 100% nieuw</t>
  </si>
  <si>
    <t>*REV-ALG:Preventief vervangen van waterstroomgeleider (4 per maalgang): 1x per 40 jaar, 2man 4 uur, 3keuro per stroomgeleider, 100%nieuw</t>
  </si>
  <si>
    <t>*IN-WET:TG-IN-WET NEN 3140 Inspectie hele object: 1x per 2 jaar, 2 man, 40 uur/man, additioneel 10 keuro voor rapportage</t>
  </si>
  <si>
    <t>*SVO:TG-SVO Groot onderhoud 2 bulbpompen totaal: 1x per 5jr, duur div. taken totaal 1 mnd, o.a. Seals rond lager vervangen, (vervangen lagers), cavitatie, staalkabel, controleren E-motor, etc., kosten totaal K€ 78 p/pomp, 2x k€ 156.</t>
  </si>
  <si>
    <t>*SVO:Bijwerken van gecorrodeerde plekken frame d.m.v. plaatselijk schuren schilderen + Lekkage stikstof verhelpen (tijdens uitnemen pomp): 100 euro stikstof, 1 x jr,1man a 2 uur
*SVO:TG-SVO Groot onderhoud 2 bulbpompen totaal: 1x per 5jr, duur div. taken totaal 1 mnd, o.a. Seals rond lager vervangen, (vervangen lagers), cavitatie, staalkabel, controleren E-motor, etc., kosten totaal K€ 78 p/pomp, 2x k€ 156.</t>
  </si>
  <si>
    <t>*SVO:TG-SVO Groot onderhoud 2 bulbpompen totaal: 1x per 5jr, duur div. taken totaal 1 mnd, o.a. Seals rond lager vervangen, (vervangen lagers), cavitatie, staalkabel, controleren E-motor, etc., kosten totaal K€ 78 p/pomp, 2x k€ 156.
*SVO:TG-SVO Klein jaarlijks onderhoud 4 bulbpompen: 1x per jaar,duur totaal 2 wkn, o.a. filters vernieuwen pomp, reinigen, trillingsmetingen, controle olie, vervuiling filterdoeken, vettape + beschadigingen staalkabels, 39 kEur per pomp, totaal 4X is K€ 156.</t>
  </si>
  <si>
    <t>*REV:Prev. vervangen lager en seals + olie vervangen: 1x per 5jr, reservedeel aanwezig, waaier + lager afspuiten, demonteren en monteren, plaatsen, testen, duur 4 wkn, kosten= 2man a 160uur+ lager, + extra 15keuro, 100%</t>
  </si>
  <si>
    <t>*SVO:TG-SVO Klein jaarlijks onderhoud 4 bulbpompen: 1x per jaar,duur totaal 2 wkn, o.a. filters vernieuwen pomp, reinigen, trillingsmetingen, controle olie, vervuiling filterdoeken, vettape + beschadigingen staalkabels, 39 kEur per pomp, totaal 4X is K€ 156.</t>
  </si>
  <si>
    <t>*SVO:TG-SVO Klein jaarlijks onderhoud 4 bulbpompen: 1x per jaar,duur totaal 2 wkn, o.a. filters vernieuwen pomp, reinigen, trillingsmetingen, controle olie, vervuiling filterdoeken, vettape + beschadigingen staalkabels, 39 kEur per pomp, totaal 4X is K€ 156.
*SVO:TG-SVO Groot onderhoud 2 bulbpompen totaal: 1x per 5jr, duur div. taken totaal 1 mnd, o.a. Seals rond lager vervangen, (vervangen lagers), cavitatie, staalkabel, controleren E-motor, etc., kosten totaal K€ 78 p/pomp, 2x k€ 156.</t>
  </si>
  <si>
    <t>*REV:Kabels en pennen bulbpompophanging vernieuwen: 1 x 15 jr, kosten 5keuro per staalkabel (4meter per kabel)x4=20keuro, 100% nieuw, afgekeurd is direct vervangen, Inspectie-trend-gebaseerd, duur 16 uur</t>
  </si>
  <si>
    <t>*REV:Preventief reviseren gehele bulbpomp: 1x pr 50jr, uitnemen, transport naar fabriek + revisieren+ conserveren + testen, duur 3mnd, kosten 750 keuro,100% nieuw</t>
  </si>
  <si>
    <t>*IN:TG-IN Functioneel testen installaties (mogelijk door fabricant): 1x per jaar, 2 man, 16 uur per man
*IN-WET:TG-IN-WET NEN 3140 Inspectie hele object: 1x per 2 jaar, 2 man, 40 uur/man, additioneel 10 keuro voor rapportage</t>
  </si>
  <si>
    <t>*IN:TG-IN Schouw inspectie gemaal (jaarlijks):  1x per jaar, 2 man, 8 uur + rapportage a 5keuro
*IN-WET:TG-IN-WET NEN 3140 Inspectie hele object: 1x per 2 jaar, 2 man, 40 uur/man, additioneel 10 keuro voor rapportage</t>
  </si>
  <si>
    <t>*SVO:TG-SVO Functionele controle &amp; Smeerronde &amp; Stofvrij houden kasten:1 x 2 mnd, 2 man, kosten smeermiddelen K€ 1,5,  16 uur/man</t>
  </si>
  <si>
    <t>*IN:TG-IN Toestandsinspectie (Jaarlijks): 1 x jr, per discipline (C, E, W): 2 man, 40 uur/man. Naast manuren, 3 x 5000 euro voor 3 rapportages
*IN-WET:TG-IN-WET NEN 3140 Inspectie hele object: 1x per 2 jaar, 2 man, 40 uur/man, additioneel 10 keuro voor rapportage</t>
  </si>
  <si>
    <t>*IN:TG-IN Toestandsinspectie (Jaarlijks): 1 x jr, per discipline (C, E, W): 2 man, 40 uur/man. Naast manuren, 3 x 5000 euro voor 3 rapportages
*IN:TG-IN Functionele controle (5jaar) alle  hydraulische aggregaten: 1x per 5jr, kosten 2 man, duur 40 uur per man
*IN:TG-IN Periodieke analyse van de smeeroliekwaliteit van alle hydrauliek systemen gemaal + spuisluis: 1 x jr, 2man, 16 uur
*IN-WET:TG-IN-WET NEN 3140 Inspectie hele object: 1x per 2 jaar, 2 man, 40 uur/man, additioneel 10 keuro voor rapportage</t>
  </si>
  <si>
    <t>*REV:Vernieuwen bevestiging / bouten schuif perscilinder: schuif &amp; cilinder eruit halen, bouten vervangen, normaliter combi met g.o. (Conserverring schuiven + cilinder etc), 1 x 8 jr, 8 uur/schuif, 24 uur/maalgang, 1000 euro materieel, 100% new</t>
  </si>
  <si>
    <t>*REV:Stralen+ Conserveren 4 schuiven maalgang: inclusief uitwisselen met twee reserveschuiven (gesloten) en pomp buiten bedrijf: Eens per 12 jr, kosten in- uit bouwen,2keuro per schuif, 100% nieuw</t>
  </si>
  <si>
    <t>*IN:TG-IN Periodieke analyse van de smeeroliekwaliteit van alle hydrauliek systemen gemaal + spuisluis: 1 x jr, 2man, 16 uur
*IN-WET:TG-IN-WET NEN 3140 Inspectie hele object: 1x per 2 jaar, 2 man, 40 uur/man, additioneel 10 keuro voor rapportage</t>
  </si>
  <si>
    <t>*REV:Preventief vervangen omvormer maalgang 5: 1x per 12 jr, kosten = 75kEuro, demonteren + monteren = 1week, 100%nieuw</t>
  </si>
  <si>
    <t>*IN:TG-IN Analyse logdata automatisering: 1x per maand, 1man, 1dg opnemen+ 1 dg uitwerken = 16 uur
*IN-WET:TG-IN-WET NEN 3140 Inspectie hele object: 1x per 2 jaar, 2 man, 40 uur/man, additioneel 10 keuro voor rapportage</t>
  </si>
  <si>
    <t>*REV:Vervangen  Proces ETAB module sturing bulpomp en persschuiven gemaal gemaal voor nieuw: 1 Eman 2 uur,  na 8 jaar, 1 Eman 2 uur.</t>
  </si>
  <si>
    <t>*REV:Vervangen Proces RIO module sturing persschuiven gemaal voor nieuw: 1 Eman 2 uur,  na 8 jaar, 1 Eman 2 uur.</t>
  </si>
  <si>
    <t>*REV:Vervangen Nood ETAB module persschuiven gemaal voor nieuw: 1 Eman 2 uur,  na 8 jaar, 1 Eman 2 uur.</t>
  </si>
  <si>
    <t>*REV:Vervangen Nood RIO module persschuiven gemaal voor nieuw: Overgaan op handbediening lokaal, 1 Eman 2 uur,  na 8 jaar, 1 Eman 2 uur.</t>
  </si>
  <si>
    <t>*REV:Vervangen Proces ETAB module voor nieuw: 1 Eman 2 uur,  na 8 jaar, 1 Eman 2 uur.</t>
  </si>
  <si>
    <t>*REV:Vervangen Proces RIO module voor nieuw: 1 Eman 2 uur,  na 8 jaar, 1 Eman 2 uur.</t>
  </si>
  <si>
    <t>*REV:Vervangen Nood ETAB module bulbpomp gemaal voor nieuw: 1 Eman 2 uur,  na 8 jaar, 1 Eman 2 uur.</t>
  </si>
  <si>
    <t>*REV:Vervangen Proces ETAB module maalgan 1 voor nieuw: 1 Eman 2 uur,  na 8 jaar, 1 Eman 2 uur.</t>
  </si>
  <si>
    <t>*REV:Vervangen Proces RIO module maalgang 1 voor nieuw: 1 Eman 2 uur,  na 8 jaar, 1 Eman 2 uur.</t>
  </si>
  <si>
    <t>*REV:Vervangen Nood ETAB module koeling opvormer maalgang 1 gemaal voor nieuw: 1 Eman 2 uur,  na 8 jaar, 1 Eman 2 uur.</t>
  </si>
  <si>
    <t>*REV:Vervangen Nood RIO module koeling omvormer maalgang 1 gemaal voor nieuw:  1 Eman 2 uur,  na 8 jaar, 1 Eman 2 uur.</t>
  </si>
  <si>
    <t>*REV:Vervangen Proces ETAB module besturing omvormer voor nieuw: 1 Eman 2 uur,  na 8 jaar, 1 Eman 2 uur.</t>
  </si>
  <si>
    <t>*REV:Vervangen de Proces RIO module besturing omvormer voor nieuw: 1 Eman 2 uur,  na 8 jaar, 1 Eman 2 uur.</t>
  </si>
  <si>
    <t>*REV:Vervangen Nood ETAB module koeling opvormer gemaal voor nieuw: 1 Eman 2 uur,  na 8 jaar, 1 Eman 2 uur.</t>
  </si>
  <si>
    <t>*REV:Vervangen Nood RIO module koeling omvormer gemaal voor nieuw:  1 Eman 2 uur,  na 8 jaar, 1 Eman 2 uur.</t>
  </si>
  <si>
    <t>*REV:Vervangen Proces ETAB module persschuiven maalgang 5 voor nieuw: 1 Eman 2 uur,  na 8 jaar, 1 Eman 2 uur.</t>
  </si>
  <si>
    <t>*REV:Vervangen Proces RIO module persschuiven maalgang 5 voor nieuw: 1 Eman 2 uur,  na 8 jaar, 1 Eman 2 uur.</t>
  </si>
  <si>
    <t>*REV:Vervangen Nood ETAB module persschuiven maalgang 5 voor nieuw: 1 Eman 2 uur,  na 8 jaar, 1 Eman 2 uur.</t>
  </si>
  <si>
    <t>*REV:Vervangen Nood RIO module persschuiven maalgang 5 voor nieuw: Overgaan op handbediening lokaal, 1 Eman 2 uur,  na 8 jaar, 1 Eman 2 uur.</t>
  </si>
  <si>
    <t>*REV:Vervangen Proces ETAB module Bulbpomp maalgang 5 voor nieuw: 1 Eman 2 uur,  na 8 jaar, 1 Eman 2 uur.</t>
  </si>
  <si>
    <t>*REV:Vervangen Proces RIO module maalgang 5 voor nieuw: 1 Eman 2 uur,  na 8 jaar, 1 Eman 2 uur.</t>
  </si>
  <si>
    <t>*REV:Vervangen Nood ETAB module bulbpomp maalgang 5 voor nieuw: 1 Eman 2 uur,  na 8 jaar, 1 Eman 2 uur.</t>
  </si>
  <si>
    <t>*REV:Vervangen Nood RIO module bulbpomp maalgang 5 voor nieuw: Overgaan op handbediening lokaal, 1 Eman 2 uur,  na 8 jaar, 1 Eman 2 uur.</t>
  </si>
  <si>
    <t>*REV-ALG:Preventief vervangen IWP interface server:1x per12 jr, kosten totaal 10keuro?, geen functieverlies gemaal of spuien, 100%nieuw</t>
  </si>
  <si>
    <t>*REV-WET:Wettelijk vervangen lessenaar (1 stuks): 1 x 25 jaar, (ARBO: kosten materiaal + demonteren, ontwikkelen, installeren = 175keuro per lessenaar, 2 weken met tjdelijke maatregelen zonder functieverlies, 100% nieuw</t>
  </si>
  <si>
    <t>*REV:Vervangen monitoren bedienplekken (3 stuks): 1 x 6 jaar, gemiddeld 500 euro/stuk,  100% nieuw</t>
  </si>
  <si>
    <t>*REV:Vervangen standaard SCADA client (PC): 1 x 6 jr, 2 (stuks lokaal), 2000 euro per PC, 2 man, 1 uur/PC, 100% nieuw</t>
  </si>
  <si>
    <t>*REV:Vervangen standaard KA client (PC): 1 x 6 jr, 1 (stuks lokaal), 2000 euro per PC, 2 man, 1 uur/PC, 100% nieuw</t>
  </si>
  <si>
    <t>*REV:Vervangen Nood PLC gemaal: 1 x  8 jr, K€ 2,5, 4 uur 1 Eman, (100%- nieuw)</t>
  </si>
  <si>
    <t>*SVO:TG-SVO Elektro SVO, schoonmaken van bestuingskasten + server, vervangen luchtfilters: Kosten filters K€ 2,5, 1x per jaar, 2 E-mannen, 16? manuren/man</t>
  </si>
  <si>
    <t>*IN-WET:TG-IN-WET NEN 3140 Inspectie hele object: 1x per 2 jaar, 2 man, 40 uur/man, additioneel 10 keuro voor rapportage
*IN:TG-IN Toestandsinspectie (Jaarlijks): 1 x jr, per discipline (C, E, W): 2 man, 40 uur/man. Naast manuren, 3 x 5000 euro voor 3 rapportages</t>
  </si>
  <si>
    <t>*REV:Vervangen Safety PLC gemaal: 1 x  8 jr, K€ 2,5, 4 uur 1 Eman, (100%- nieuw)</t>
  </si>
  <si>
    <t>*REV:Vervangen Proces PLC gemaal of ondereel: 1 x  8 jr, K€ 2,5,  4 uur 1 Eman, (100%- nieuw)</t>
  </si>
  <si>
    <t>*REV:Vervangen Proces ETAB module Proces PLC gemaal voor nieuw: 1 Eman 2 uur,  na 8 jaar, 1 Eman 2 uur.</t>
  </si>
  <si>
    <t>*REV:Vervangen ETAB module Nood PLC gemaal voor nieuw: 1 Eman 2 uur,  na 8 jaar, 1 Eman 2 uur.</t>
  </si>
  <si>
    <t>*REV:Vervangen ETAB module Safety PLC gemaal voor nieuw: 1 Eman 2 uur,  na 8 jaar, 1 Eman 2 uur.</t>
  </si>
  <si>
    <t>*REV:Vervangen Nood PLC spuisluizen: 1 x  8 jr, K€ 2,5, 4 uur 1 Eman, (100%- nieuw)</t>
  </si>
  <si>
    <t>*REV:Vervangen Proces PLC spuisluizen of ondereel: 1 x  8 jr, K€ 2,5,  4 uur 1 Eman, (100%- nieuw)</t>
  </si>
  <si>
    <t>*REV:Vervangen Nood ETAB module Nood PLC spuisluizen voor nieuw: 1 Eman 2 uur,  na 8 jaar, 1 Eman 2 uur.</t>
  </si>
  <si>
    <t>*REV:VervangenProces ETAB module Proces PLC spuisluizen voor nieuw: 1 Eman 2 uur,  na 8 jaar, 1 Eman 2 uur.</t>
  </si>
  <si>
    <t>*REV:Vervangen complex PLC: 1 x  8 jr, K€ 2,5, 4 uur 1 Eman, (100%- nieuw)</t>
  </si>
  <si>
    <t>*REV:Vervangen beheer en licentie server: 1 x  8 jr, K€ 2,5, 4 uur 1 Eman, (100%- nieuw)</t>
  </si>
  <si>
    <t>*REV:Vervangen  van Domain server: 1 x  8 jr, K€ 2,5, 4 uur 1 Eman, (100%- nieuw)</t>
  </si>
  <si>
    <t>*REV:Preventief vervangen SCADA server: 1x per 8 jr, 1 E-specialist + 1 software specialist+ 1 bedienaar, per server 12 uur/man (8 manuren voor bedienaar), geen stremming door redundante server, 1500euro per server, 100% new</t>
  </si>
  <si>
    <t>*REV:Vervangen van EWS station of onderdelen:  5 jaar, kosten K€ 3, herconfigureren, K€2,  8 uur uit bedrijf 2 EM mederwerkers. Niet van invloed op de operatie.</t>
  </si>
  <si>
    <t>*REV:Vervangen ETAB module voor nieuw: 1 Eman 2 uur,  na 8 jaar, 1 Eman 2 uur.</t>
  </si>
  <si>
    <t>*REV:Vervangen RIO module voor nieuw: 1 Eman 2 uur,  na 8 jaar, 1 Eman 2 uur.</t>
  </si>
  <si>
    <t>*REV:Vernieuwen (en opnieuw ontwerpen besturingssyteem gemaal ((PLCs, RIOs, Besturingskasten): 1 x 20 jr, 4Meuro, 100% new (Excl. bediening, kabels))  28 uur per maalgang x 6=168 uur, (100%- nieuw)</t>
  </si>
  <si>
    <t>*REV:Vernieuwen (en opnieuw ontwerpen besturingssyteem spuisluis ((PLCs, RIOs, ETAPs): 1 x 20 jr, 1,6 Meuro, 100% new (Excl. bediening, kabels)) 1 werkdag per spuikoker x7=56 uur, (100%- nieuw)</t>
  </si>
  <si>
    <t>*REV:Vervangen RIO module Hoofd voor nieuw (was PLC Hoofd): 1 Eman 2 uur,  na 8 jaar, 1 Eman 2 uur.</t>
  </si>
  <si>
    <t>*REV:Vervangen CCTV server: 1 x  8 jr, K€ 2,5, 4 uur 1 Eman, (100%- nieuw)</t>
  </si>
  <si>
    <t>*IN-WET:TG-IN-WET NEN 3140 Inspectie hele object: 1x per 2 jaar, 2 man, 40 uur/man, additioneel 10 keuro voor rapportage
*IN:Doormeten wikkelingen: 1x per jaar, duur 8 uur, 2 man
*IN-WET:TG-IN-WET: NEN 3840 Inspectie: 1x per 2 jaar, 2 man, 40 uur/man, additioneel 10 keuro voor rapportage</t>
  </si>
  <si>
    <t>*IN-WET:TG-IN-WET NEN 3140 Inspectie hele object: 1x per 2 jaar, 2 man, 40 uur/man, additioneel 10 keuro voor rapportage
*IN:Doormeten wikkelingen: 1x per jaar, duur 8 uur, 2 man
*IN:Periodieke analyse olie natte trafo: (groot OH): 1 x per 3jr, 2man, 8 uur
*IN-WET:TG-IN-WET: NEN 3840 Inspectie: 1x per 2 jaar, 2 man, 40 uur/man, additioneel 10 keuro voor rapportage</t>
  </si>
  <si>
    <t>*IN-WET:TG-IN-WET NEN 3140 Inspectie hele object: 1x per 2 jaar, 2 man, 40 uur/man, additioneel 10 keuro voor rapportage
*IN:TG-IN Eens per 2 maanden elektro inspectie (schouw) van het gehele complex: 8 manuren/man, 2 E mannen.</t>
  </si>
  <si>
    <t>*REV:Vervangen ETAB en RIO module voor nieuw: 1 Eman 2 uur,  na 8 jaar.</t>
  </si>
  <si>
    <t>*IN:Inspectie en onderhoud capitoolschakelaar trafo: 1x per jaar, 2 man, 3 uur per schakelaar (specialist/leverancier),
*IN-WET:TG-IN-WET NEN 3140 Inspectie hele object: 1x per 2 jaar, 2 man, 40 uur/man, additioneel 10 keuro voor rapportage</t>
  </si>
  <si>
    <t>*IN-WET:Jaarlijke keuring brandstoftank NSA: 1 x per jr, water- en sludgecontrole, 1 keuro totaal, 4 uur totaal
*IN-WET:In- en uitwendige keuring brandstoftank NSA: 1 x 15 jr, 2 weken, geen stremming, 15 keuro totaal (tank staat bovengronds), evt. inclusief schilderen buitenkant</t>
  </si>
  <si>
    <t>*IN:Inspectie noodstroomdieselaggregaat, om de 3 maanden NSTA test (belast), 2 man, 4 uur/man
*IN:Vervangen accus NSA (2 stuks a 12V): 1x per 5 jr, 200 perstukx 2, duur 1 uur, 100% nieuw
*IN:TG-IN Functioneel testen installaties (mogelijk door fabricant): 1x per jaar, 2 man, 16 uur per man
*IN-WET:TG-IN-WET NEN 3140 Inspectie hele object: 1x per 2 jaar, 2 man, 40 uur/man, additioneel 10 keuro voor rapportage</t>
  </si>
  <si>
    <t>*IN:TG-IN: Inspectie en testen diverse E, WTB en C onderdelen, 1 keer per 3 mnd, 4  man,?? uren/man.
*IN-WET:TG-IN-WET NEN 3140 Inspectie hele object: 1x per 2 jaar, 2 man, 40 uur/man, additioneel 10 keuro voor rapportage</t>
  </si>
  <si>
    <t>*IN:TG-IN Eens per 2 maanden elektro inspectie (schouw) van het gehele complex: 8 manuren/man, 2 E mannen.
*IN-WET:TG-IN-WET NEN 3140 Inspectie hele object: 1x per 2 jaar, 2 man, 40 uur/man, additioneel 10 keuro voor rapportage</t>
  </si>
  <si>
    <t>*REV:Preventief  onderhoud hijsvoorziening tbv bulbpompen (inclusief E-deel en besturing):1x per 25 jr, 25000 euro?, 2 W-man, 8 uur</t>
  </si>
  <si>
    <t>*IN-ALG-WET:Keuring wettelijk verplicht conform Arbobesluit, 1x per jr,  4 uur, 1 W-specialist
*IN-WET:TG-IN-WET NEN 3140 Inspectie hele object: 1x per 2 jaar, 2 man, 40 uur/man, additioneel 10 keuro voor rapportage</t>
  </si>
  <si>
    <t>*IN-WET:Keuring wettelijk verplicht conform Arbobesluit, 1x per jr,  4 uur, 1 W-specialist
*IN-WET:TG-IN-WET NEN 3140 Inspectie hele object: 1x per 2 jaar, 2 man, 40 uur/man, additioneel 10 keuro voor rapportage</t>
  </si>
  <si>
    <t>*REV-IN:Preventief vervangen hijskabels  bovenloopkraan (pompbordes): 1x per 10jr of eerder nav inspecties, 10keuro materiaal, 8 uur, 3 man,100%nieuw</t>
  </si>
  <si>
    <t>*IN:TG-IN Toestandsinspectie (Jaarlijks): 1 x jr, per discipline (C, E, W): 2 man, 40 uur/man. Naast manuren, 3 x 5000 euro voor 3 rapportages
*IN-WET:TG-IN-WET Wetteliijk keuringsinspctie hijsmiddelen hele object: 1x per jaar, 2 man , 8 uur + rapportage,</t>
  </si>
  <si>
    <t>*IN:TG-IN Toestandsinspectie (Jaarlijks): 1 x jr, per discipline (C, E, W): 2 man, 40 uur/man. Naast manuren, 3 x 5000 euro voor 3 rapportages
*IN:TG-IN Schouw inspectie gemaal (jaarlijks):  1x per jaar, 2 man, 8 uur + rapportage a 5keuro
*IN-WET:Wetteliijk keuringsinspctie hijsmiddelen: 1x per jaar,1 man , 8 uur</t>
  </si>
  <si>
    <t>*REV-WET:Reviseren bliksembeveiligingsinstallatie: 1x per  jr inspectie gebaseerde vervanging van enkele componenten, 2 E-mannen, 8 manuren/man, 1600 euro (materiaal), 10% new</t>
  </si>
  <si>
    <t>*IN:Inspectie bliksembeveiligingsinstallatie incl. potentiaalvereffening (volgens NEN12100): 1 keer per jaar, 1 E-specialist: 1x per jr; 2man, 8 uur; rapport 1500 euro
*IN-WET:TG-IN-WET NEN 3140 Inspectie hele object: 1x per 2 jaar, 2 man, 40 uur/man, additioneel 10 keuro voor rapportage</t>
  </si>
  <si>
    <t>*REV-ALG:Vervangen Argon  gasflessen 3 stuks:1x per 20jr, 500 euro/st, 4 uur 2man, 100% new</t>
  </si>
  <si>
    <t>*SVO-WET:Jaarlijkse verplicht onderhoud brandmeld centrale, vervangen accu, etc., totale kosten 4 keuro</t>
  </si>
  <si>
    <t>*IN:Functioneel testen rookmelders, inclusief activeren blusinstallatie in omvormerkasten pomp 5&amp;6: 1x per jaar, meldingen worden geregistreerd door SCADA, op basis daarvan wordt rapport geschreven, 2 dagen, 2man+ rapportage 5kEuro
*IN-WET:TG-IN-WET NEN 3140 Inspectie hele object: 1x per 2 jaar, 2 man, 40 uur/man, additioneel 10 keuro voor rapportage</t>
  </si>
  <si>
    <t>*REV-ALG:Vervangen analoog digitaal omzetter (C60): 9 stuks, 1x per 10 jr, 2 man, 1 software specialist, 2 manuren/man per onderdeel totaal NB 8 uur,  kosten omzetter 1,5keuro totaal, 100% new</t>
  </si>
  <si>
    <t>*REV-ALG:Preventief vervangen monitors (2 stuks totaal): 1x per 6 jr, 2 man,  1 uur/man/stuk, geen stremming,  500 euro/monitor, 100% new</t>
  </si>
  <si>
    <t>*REV:Vervangen klimaatinstallatie Server/computerruimte:: 1x per 16 jr, 55 keuro totaal, geen hinder, duur vervangen 3 dagen, 100% new</t>
  </si>
  <si>
    <t>*SVO:Reinigen + herstel diverse onderdelen klimaatinstallatie (condensor, filters, kleppen, motoren, pompen, lekkage, opnemers, regelelectronica, leidingen, etc.), 1x per jr, 2 man, 8 uur/man, materiaal 1000euro per keer
*SVO:Jaarlijks klein onderhoud + kleine storingen en   VNB = 3 uur, 1 man, 1000 euro</t>
  </si>
  <si>
    <t>*REV:Vervangen 2 airco-units : 1x per 16 jr, 10 keuro p/st, geen hinder, duur vervangen 8 uur, 100% new</t>
  </si>
  <si>
    <t>*IN-WET:Jaarlijkse keuring liftinstallatie en kleine aanpassing naar aanleiding daarvan: 5 keuro
*IN:TG-IN Functionele controle (5jaar) alle  hydraulische aggregaten: 1x per 5jr, kosten 2 man, duur 40 uur per man
*IN-WET:TG-IN-WET NEN 3140 Inspectie hele object: 1x per 2 jaar, 2 man, 40 uur/man, additioneel 10 keuro voor rapportage</t>
  </si>
  <si>
    <t>*REV-ALG:Preventief vervangen lampen objectverlichting buiten: 1x per 2 jaar, maalgangen + pompbordes + rest = 30 lampen, 80 euro per stuk = totaal 3400 euro inclusief vervangkosten, duur 8 uur, 100% new</t>
  </si>
  <si>
    <t>*REV:Preventief vervangen complete vluchtweginstallatie: 1x per 20 jr, 48 keuro totaal, 100% new</t>
  </si>
  <si>
    <t>*IN-WET:Keuren van vluchtweginstallatie/noodverlichting NEN1838, 1x per jr, 1 E-man, 8 manuren/man
*IN-WET:TG-IN-WET NEN 3140 Inspectie hele object: 1x per 2 jaar, 2 man, 40 uur/man, additioneel 10 keuro voor rapportage</t>
  </si>
  <si>
    <t>*REV:Preventief vervangen complete noodverlichtingsinstallatie: 1x per 20 jr, 20 keuro totaal, 100% new</t>
  </si>
  <si>
    <t>*IN-WET:Keuren van vluchtweginstallatie/noodverlichting NEN1838, 1x per jr, 1 E-man, 8 manuren/man
*IN:TG-IN Functioneel testen installaties (mogelijk door fabricant): 1x per jaar, 2 man, 16 uur per man
*IN-WET:TG-IN-WET NEN 3140 Inspectie hele object: 1x per 2 jaar, 2 man, 40 uur/man, additioneel 10 keuro voor rapportage</t>
  </si>
  <si>
    <t>*REV:Preventief vervangen geheel LAN netwerk,inclusief GV kabels alle actieve componenten (switches, UTP omzetters, etc.):1x per 20jr, ombouw met maatregelen zonder verlies SCADA, NB 16 uur, kosten 110 keuro,100% nieuw</t>
  </si>
  <si>
    <t>*REV:Preventief vervangen geheel LAN netwerk,inclusief GV kabels alle actieve componenten (switches, UTP omzetters, etc.):1x per 20jr, ombouw met maatregelen zonder verlies SCADA, NB 16 uur,  kosten 110 keuro,100% nieuw</t>
  </si>
  <si>
    <t>*IN:TG-IN Calibreren onderdelen debiet en niveaumeetsysteem spuisluis en gemaal: 1x per 2 maanden tbv waterhuishouding, 1x per jaar tbv correct technisch functioneren, inclusief klein herstel, 8 uur, + rapport a 5keuo</t>
  </si>
  <si>
    <t>*IN:Inspectie en testen diverse E, WTB en C onderdelen, 1 keer per 3 mnd, 4  man, 8 uren/man.
*IN:GTI op alle E, W, C onderdelen van het complex,  1 keer per jaar, 3 man, 80 uren/man
*IN-WET:TG-IN-WET NEN 3140 Inspectie hele object: 1x per 2 jaar, 2 man, 40 uur/man, additioneel 10 keuro voor rapportage</t>
  </si>
  <si>
    <t>*REV:Reviseren 1 cilinder schuif per spuikoker: 1x per 20 jr, NB 16 uur per cilinder (1 cilinder per schuif) Benodigd is de- en monteren steiger, 8 uur, 2 man. Revisie 60keuro per cilinder , inzet heftruck 4 uur, 100% new</t>
  </si>
  <si>
    <t>*IN:Inspectie en onderhoud schakelaar onderverdeler spuisluis: 1x per jaar, 2 man, 2 uur per schakelaar (specialist/leverancier),
*IN-WET:TG-IN-WET NEN 3140 Inspectie hele object: 1x per 2 jaar, 2 man, 40 uur/man, additioneel 10 keuro voor rapportage</t>
  </si>
  <si>
    <t>*IN:Inspectie en onderhoud hoofdschakelaar spuisluis: 1x per jaar, 2 man, 2 uur per schakelaar (specialist/leverancier),
*IN-WET:TG-IN-WET NEN 3140 Inspectie hele object: 1x per 2 jaar, 2 man, 40 uur/man, additioneel 10 keuro voor rapportage</t>
  </si>
  <si>
    <t>*IN-WET:TG-IN-WET Wetteliijk keuringsinspctie hijsmiddelen hele object: 1x per jaar, 2 man , 8 uur + rapportage,</t>
  </si>
  <si>
    <t>*IN-WET:TG-IN-WET Wetteliijk keuringsinspctie hijsmiddelen hele object: 1x per jaar, 2 man , 8 uur + rapportage,
*IN-WET:Wetteliijk keuringsinspctie hijsmiddelen: 1x per 5 jaar,1 man , 8 uur  inclusief certificaat / protocol
*IN-WET:TG-IN-WET NEN 3140 Inspectie hele object: 1x per 2 jaar, 2 man, 40 uur/man, additioneel 10 keuro voor rapportage</t>
  </si>
  <si>
    <t>*IN:TG-IN: Inspectie en testen diverse E, WTB en C onderdelen, 1 keer per 3 mnd, 4  man, 8 uren/man.
*IN:TG-IN Schouw inspectie gemaal (jaarlijks):  1x per jaar, 2 man, 8 uur + rapportage a 5keuro
*IN-WET:TG-IN-WET NEN 3140 Inspectie hele object: 1x per 2 jaar, 2 man, 40 uur/man, additioneel 10 keuro voor rapportage</t>
  </si>
  <si>
    <t>*IN:Calibreren onderdelen debiet en niveaumeetsysteem spuisluis en gemaal: 1x per 2 maanden tbv waterhuishouding, 1x per jaar tbv correct technisch functioneren, inclusief klein herstel, 8 uur, + rapport a 5keuo</t>
  </si>
  <si>
    <t>*IN-WET:TG-IN-WET NEN 3140 Inspectie hele object: 1x per 2 jaar, 2 man, 40 uur/man, additioneel 10 keuro voor rapportage
*IN:TG-IN Calibreren onderdelen debiet en niveaumeetsysteem spuisluis en gemaal: 1x per 2 maanden tbv waterhuishouding, 1x per jaar tbv correct technisch functioneren, inclusief klein herstel, 8 uur, + rapport a 5keuo</t>
  </si>
  <si>
    <t>*8
*3</t>
  </si>
  <si>
    <t>*1344</t>
  </si>
  <si>
    <t>*1
*5</t>
  </si>
  <si>
    <t>*5
*1</t>
  </si>
  <si>
    <t>*2046</t>
  </si>
  <si>
    <t>*2026</t>
  </si>
  <si>
    <t>*1128</t>
  </si>
  <si>
    <t>*6,6</t>
  </si>
  <si>
    <t>*522</t>
  </si>
  <si>
    <t>*1,68</t>
  </si>
  <si>
    <t>*403,8</t>
  </si>
  <si>
    <t>*4500</t>
  </si>
  <si>
    <t>*408</t>
  </si>
  <si>
    <t>*624</t>
  </si>
  <si>
    <t>*403</t>
  </si>
  <si>
    <t>*6,72</t>
  </si>
  <si>
    <t>*8,72</t>
  </si>
  <si>
    <t>*4,36</t>
  </si>
  <si>
    <t>*175</t>
  </si>
  <si>
    <t>*1,59</t>
  </si>
  <si>
    <t>*2,36</t>
  </si>
  <si>
    <t>*4,86</t>
  </si>
  <si>
    <t>*15,48</t>
  </si>
  <si>
    <t>*12,88</t>
  </si>
  <si>
    <t>*2,18</t>
  </si>
  <si>
    <t>*4000</t>
  </si>
  <si>
    <t>*1600</t>
  </si>
  <si>
    <t>*1,08</t>
  </si>
  <si>
    <t>*26,44</t>
  </si>
  <si>
    <t>*6,66</t>
  </si>
  <si>
    <t>*14,94</t>
  </si>
  <si>
    <t>*1,36</t>
  </si>
  <si>
    <t>*110</t>
  </si>
  <si>
    <t>*4,88</t>
  </si>
  <si>
    <t>*4,88
*2,54</t>
  </si>
  <si>
    <t>*4,4</t>
  </si>
  <si>
    <t>*444,36</t>
  </si>
  <si>
    <t>*11,76</t>
  </si>
  <si>
    <t>*3,18</t>
  </si>
  <si>
    <t>*0,7</t>
  </si>
  <si>
    <t>*5,38</t>
  </si>
  <si>
    <t>*4,38</t>
  </si>
  <si>
    <t>*Reservecilinder  persschuif maalgang, Persschuif</t>
  </si>
  <si>
    <t>*ETAB module</t>
  </si>
  <si>
    <t>*RIO module</t>
  </si>
  <si>
    <t>*Standaard PC x 2</t>
  </si>
  <si>
    <t>*Standaard PC</t>
  </si>
  <si>
    <t>*Verdrogen of lekkage van de slang</t>
  </si>
  <si>
    <t>Correctief vervangen takelmechanisme noodschuif spuikoker: De 2 takels inclusief motoren. 1 reserveset aanwezig. levertijd 1mnd. Plaatsingskosten 4uur, 3 man, heftruck, Kosten 2 takels 12 keuro</t>
  </si>
  <si>
    <t>*IN:Inspecteren roestvoerming cardanische ophanging &amp; smeren en spoelen corrosie bij teveel roest: 1x per 10 jr, 2 dagen per 4 maalgangen = 4 uur per maalgang, 2 man</t>
  </si>
  <si>
    <t>*SVO:Reinigen van de kabel van het wegmeetsysteem van de hoofdschuif spuisluis van sealife: 1 Keer per jaar. 2 man half uur. (alleen taak activeren als MTTF wordt aangepast).</t>
  </si>
  <si>
    <t>G:\wnn\NM\D\PBO (IJmuiden)\Jack\assetmanagement\pIHP Gemaal IJmuiden\RCM - pIHP vanaf 2018\OHS nav update melroy\pIHP Gemaal en Spuisluis IJmuiden - CM scenario - 11012018 - V11.04.awb</t>
  </si>
  <si>
    <t>Kosten prijspeil 2017 inclusief BTW_x000D_
Modeljaar 2017</t>
  </si>
  <si>
    <t>2.1.35.1</t>
  </si>
  <si>
    <t>aangepaste CI ID:_x000D_
(25A-001-09#NZK5.EG.-0,5ov#GMIJM#120:1120#G:ND#1233)_x000D_
nu zelfde CI ID als Blusgasflessen</t>
  </si>
  <si>
    <t>aangepaste CI ID:_x000D_
(25A-001-09#NZK5.EG.-0,5ov#GMIJM#120:1102#G:ND#1234)_x000D_
nu zelfde CI ID als Blusgasflessen</t>
  </si>
  <si>
    <t>kast: kastnummer 1N5008-02, tbv WAN netwerkinstallatie.(serverruimte)_x000D_
tbv ciber noordersluis</t>
  </si>
  <si>
    <t>via glasvezel aangesloten op NNV netwerk middels NNV kast zit in -1 kelder. Kastnummer 1N5008-02 (serverruimte)._x000D_
Aug 2017, kast is vervangen voor nieuwe kast. Nu niet bekend waarvoor die is??</t>
  </si>
  <si>
    <t>Programmable Logic Controller (PLC): RIO_x000D_
 Q1a (Niveau/Debiet meting H6, H7,H8/MG1, MG2, MG3,MG4) CENTRAAL</t>
  </si>
  <si>
    <t>Doorlaatkoker - bouwkundige constructie spuikoker 1 (n=7)</t>
  </si>
  <si>
    <t>25A-001.14.1.10</t>
  </si>
  <si>
    <t>Doorlaatkoker - bouwkundige constructie spuikoker 2</t>
  </si>
  <si>
    <t>25A-001.14.46</t>
  </si>
  <si>
    <t>Doorlaatkoker - bouwkundige constructie spuikoker 3</t>
  </si>
  <si>
    <t>2017(25A-001-14#NZK5.KU.-0,503ov#SPIJM#126.0#G:ND#32)</t>
  </si>
  <si>
    <t>5eb4e36e-5f3d-470e-a0a8-fae4bfbe060e</t>
  </si>
  <si>
    <t>25A-001.14.47</t>
  </si>
  <si>
    <t>Doorlaatkoker - bouwkundige constructie spuikoker 4</t>
  </si>
  <si>
    <t>2017(25A-001-14#NZK5.KU.-0,503ov#SPIJM#126.0#G:ND#43)</t>
  </si>
  <si>
    <t>adaa1ec3-2905-4939-922d-b689635f55b4</t>
  </si>
  <si>
    <t>25A-001.14.48</t>
  </si>
  <si>
    <t>Doorlaatkoker - bouwkundige constructie spuikoker 5</t>
  </si>
  <si>
    <t>2017(25A-001-14#NZK5.KU.-0,503ov#SPIJM#126.0#G:ND#63)</t>
  </si>
  <si>
    <t>cbc2dda5-7ac5-4b2a-864d-b0b6eb886398</t>
  </si>
  <si>
    <t>25A-001.14.49</t>
  </si>
  <si>
    <t>Doorlaatkoker - bouwkundige constructie spuikoker 6</t>
  </si>
  <si>
    <t>2017(25A-001-14#NZK5.KU.-0,503ov#SPIJM#126.0#G:ND#65)</t>
  </si>
  <si>
    <t>d69bdc45-0faa-483c-92c1-26f363436bb5</t>
  </si>
  <si>
    <t>25A-001.14.50</t>
  </si>
  <si>
    <t>Doorlaatkoker - bouwkundige constructie spuikoker 7</t>
  </si>
  <si>
    <t>2017(25A-001-14#NZK5.KU.-0,503ov#SPIJM#126.0#G:ND#76)</t>
  </si>
  <si>
    <t>0a51414c-b307-4894-b35d-e0ef9e924902</t>
  </si>
  <si>
    <t>Elektromotor: Electromotor 2, in kelder -1</t>
  </si>
  <si>
    <t>2017(25A-001-14#NZK5.KU.-0,503ov#SPIJM#101.1182#S:D#01)</t>
  </si>
  <si>
    <t>7cef9bec-01f3-4290-8661-3dbab3ec0458</t>
  </si>
  <si>
    <t>Hydrauliekpomp 2</t>
  </si>
  <si>
    <t>2017(25A-001-14#NZK5.KU.-0,503ov#SPIJM#101.1260#S:D#03)</t>
  </si>
  <si>
    <t>80c8c410-e8bb-410e-9247-2887dafdb4b1</t>
  </si>
  <si>
    <t>Hydrauliekpomp 1</t>
  </si>
  <si>
    <t>2017(25A-001-14#NZK5.KU.-0,503ov#SPIJM#101.1260#S:D#02)</t>
  </si>
  <si>
    <t>96ead36b-f3d7-4723-b3ed-1bfbe81fffe0</t>
  </si>
  <si>
    <t>Keringschuif (reserve): reserve Hoofdchuif bestaat uit 2 stalen delen. (2 stuks op de deurenbergplaats)</t>
  </si>
  <si>
    <t>Schuif: Noodschuif. 1 stuks.3 delig. Deze is voor droogzetvoorziening,</t>
  </si>
  <si>
    <t>RIO, remote IO (in besturingskast)_x000D_
(Faalwijze gemodelleerd bij Bedienings- en besturingssysteem, Algemeen, : RIO besturingskasten persschuiven en noodbediening maalgang 1"".)</t>
  </si>
  <si>
    <t>Noodschuif  _x000D_
 (onderhoudsvoorziening)</t>
  </si>
  <si>
    <t>Switch tbv verbinding tussen WAN en de diverse netwerken. Vanaf de NNV/CIV kast elders in het gemaal._x000D_
Switches staan in de serverruimte.</t>
  </si>
  <si>
    <t>2017(25A-001-14#NZK5.KU.-0,503ov#SPIJM#101.1260#S:D#16)</t>
  </si>
  <si>
    <t>01796d2d-f188-44b6-b606-ec493519e882</t>
  </si>
  <si>
    <t>2017(25A-001-14#NZK5.KU.-0,503ov#SPIJM#101.1260#S:D#15)</t>
  </si>
  <si>
    <t>e9191915-a27f-46d2-ab52-92df3a3078d6</t>
  </si>
  <si>
    <t>(25A-001-14#NZK5.KU.-0,503ov#SPIJM#101.1182#S:D#14)</t>
  </si>
  <si>
    <t>5340e303-b04c-4cf8-9809-3732692a1e2a</t>
  </si>
  <si>
    <t>2017(25A-001-14#NZK5.KU.-0,503ov#SPIJM#101.1260#S:D#18)</t>
  </si>
  <si>
    <t>57296d5f-246c-4edc-b165-7b23f371ae69</t>
  </si>
  <si>
    <t>25A-001.14.16.17</t>
  </si>
  <si>
    <t>2017(25A-001-14#NZK5.KU.-0,503ov#SPIJM#101.1260#S:D#21)</t>
  </si>
  <si>
    <t>864f0cc8-c1b8-41e3-bb47-e02258cf2209</t>
  </si>
  <si>
    <t>25A-001.14.15.15</t>
  </si>
  <si>
    <t>2017(25A-001-14#NZK5.KU.-0,503ov#SPIJM#101.1260#S:D#24)</t>
  </si>
  <si>
    <t>89c029e9-90a7-41a9-b417-bc96d9a24d1d</t>
  </si>
  <si>
    <t>25A-001.14.10.15</t>
  </si>
  <si>
    <t>2017(25A-001-14#NZK5.KU.-0,503ov#SPIJM#101.1260#S:D#27)</t>
  </si>
  <si>
    <t>dd090480-af9a-4dd3-9250-a689d15eda7a</t>
  </si>
  <si>
    <t>25A-001.14.11.15</t>
  </si>
  <si>
    <t>2017(25A-001-14#NZK5.KU.-0,503ov#SPIJM#101.1260#S:D#30)</t>
  </si>
  <si>
    <t>2b740d5b-6dc7-4ee9-bde2-309b03eb7aa2</t>
  </si>
  <si>
    <t>2017(25A-001-14#NZK5.KU.-0,503ov#SPIJM#101.1260#S:D#19)</t>
  </si>
  <si>
    <t>711f954a-2822-4613-8a57-c95104afbbe9</t>
  </si>
  <si>
    <t>25A-001.14.16.18</t>
  </si>
  <si>
    <t>2017(25A-001-14#NZK5.KU.-0,503ov#SPIJM#101.1260#S:D#22)</t>
  </si>
  <si>
    <t>5674c502-d2a2-43cf-8316-a89ef76a6903</t>
  </si>
  <si>
    <t>25A-001.14.15.16</t>
  </si>
  <si>
    <t>2017(25A-001-14#NZK5.KU.-0,503ov#SPIJM#101.1260#S:D#25)</t>
  </si>
  <si>
    <t>d44096d0-a126-431c-8cc0-44972c49234d</t>
  </si>
  <si>
    <t>25A-001.14.10.16</t>
  </si>
  <si>
    <t>2017(25A-001-14#NZK5.KU.-0,503ov#SPIJM#101.1260#S:D#28)</t>
  </si>
  <si>
    <t>8c62e062-4b91-433b-918a-8b9a16dd24d4</t>
  </si>
  <si>
    <t>25A-001.14.11.16</t>
  </si>
  <si>
    <t>2017(25A-001-14#NZK5.KU.-0,503ov#SPIJM#101.1260#S:D#31)</t>
  </si>
  <si>
    <t>ca30310c-8289-4c31-bf70-88de4c044a81</t>
  </si>
  <si>
    <t>2017(25A-001-14#NZK5.KU.-0,503ov#SPIJM#101.1182#S:D#17)</t>
  </si>
  <si>
    <t>4701f424-b24b-4039-ab6e-4f6cc018ff6f</t>
  </si>
  <si>
    <t>25A-001.14.16.19</t>
  </si>
  <si>
    <t>2017(25A-001-14#NZK5.KU.-0,503ov#SPIJM#101.1182#S:D#20)</t>
  </si>
  <si>
    <t>43f4eb3b-9efa-4733-9431-56183ca710cb</t>
  </si>
  <si>
    <t>25A-001.14.15.17</t>
  </si>
  <si>
    <t>2017(25A-001-14#NZK5.KU.-0,503ov#SPIJM#101.1182#S:D#23)</t>
  </si>
  <si>
    <t>fc581b49-e093-440d-9509-71c01bbaa3b1</t>
  </si>
  <si>
    <t>25A-001.14.10.17</t>
  </si>
  <si>
    <t>2017(25A-001-14#NZK5.KU.-0,503ov#SPIJM#101.1182#S:D#26)</t>
  </si>
  <si>
    <t>1a5e937b-0477-4050-b14b-9fa37d0af90b</t>
  </si>
  <si>
    <t>25A-001.14.11.17</t>
  </si>
  <si>
    <t>2017(25A-001-14#NZK5.KU.-0,503ov#SPIJM#101.1182#S:D#29)</t>
  </si>
  <si>
    <t>7d030545-e3f4-462f-b82e-9cc09f70ffd7</t>
  </si>
  <si>
    <t>Bekabeling debietmeetsinstallatie spuikoker 1 en 2</t>
  </si>
  <si>
    <t>2017(25A-001-14#NZK5.KU.-0,503ov#SPIJM#374.1062#G:ND#04)</t>
  </si>
  <si>
    <t>f7a2c79e-a092-4cb3-9946-3a61658aba65</t>
  </si>
  <si>
    <t>Bekabeling debietmeetsinstallatie spuikoker 3, 4 en 5</t>
  </si>
  <si>
    <t>2017(25A-001-14#NZK5.KU.-0,503ov#SPIJM#374.1062#G:ND#05)</t>
  </si>
  <si>
    <t>bd07d6e1-c5be-4f49-bdb2-baba50986422</t>
  </si>
  <si>
    <t>Bekabeling debietmeetsinstallatie spuikoker 6 en 7</t>
  </si>
  <si>
    <t>2017(25A-001-14#NZK5.KU.-0,503ov#SPIJM#374.1062#G:ND#13)</t>
  </si>
  <si>
    <t>bc69ba2c-28dd-4481-b02a-4bbc678deadf</t>
  </si>
  <si>
    <t>Kapstok , ophangconstructie t.b.v. Noodschuif _x000D_
1, 2 elektrische takels.</t>
  </si>
  <si>
    <t>(25A-001-14#NZK5.KU.-0,503ov#SPIJM#249.0#G:ND#39)</t>
  </si>
  <si>
    <t>25A-001.14.27</t>
  </si>
  <si>
    <t>2b6272c1-36e2-46c9-b36a-ae6a001d954e</t>
  </si>
  <si>
    <t>Hoofdschuif 1 doorlaatkoker 1 (bestaat uit 2 delen)</t>
  </si>
  <si>
    <t>ffe0a005-89d8-483c-ae3a-f894df7efbea</t>
  </si>
  <si>
    <t>Noodschuif 1 doorlaatkoker 1 (bestaat uit 2 delen)</t>
  </si>
  <si>
    <t>2017(25A-001-14#NZK5.KU.-0,503ov#SPIJM#101.1486#S:D#06)</t>
  </si>
  <si>
    <t>a57dd750-5723-44df-b2b8-101d9b8c186a</t>
  </si>
  <si>
    <t>Vastzetinrichting</t>
  </si>
  <si>
    <t>2017(25A-001-14#NZK5.KU.-0,503ov#SPIJM#196.1487#S:D#89)</t>
  </si>
  <si>
    <t>ed197c6d-fdc7-4290-97a9-446efc91f5b2</t>
  </si>
  <si>
    <t>Hoofdschuif 2 doorlaatkoker 2 (bestaat uit 2 delen)</t>
  </si>
  <si>
    <t>25A-001.14.29</t>
  </si>
  <si>
    <t>761d27fb-bff5-4ba1-80de-92b0265d0bf3</t>
  </si>
  <si>
    <t>Noodschuif 2 doorlaatkoker 2 (bestaat uit 2 delen)</t>
  </si>
  <si>
    <t>2017(25A-001-14#NZK5.KU.-0,503ov#SPIJM#101.1486#S:D#07)</t>
  </si>
  <si>
    <t>b7a108f4-a0c2-47f9-997e-c2110859e271</t>
  </si>
  <si>
    <t>7102f647-2f6d-43b9-9bea-b189b51f0658</t>
  </si>
  <si>
    <t>Aanslag</t>
  </si>
  <si>
    <t>bc99a1a7-995a-4cb6-97c8-1edb95b19c65</t>
  </si>
  <si>
    <t>Kraanbaan tbv kapstok</t>
  </si>
  <si>
    <t>76f4ec1b-68a3-4484-b585-9f3a7559782d</t>
  </si>
  <si>
    <t>Kapstok , ophangconstructie t.b.v. Noodschuif _x000D_
2, 2 elektrische takels.</t>
  </si>
  <si>
    <t>5100778c-6bf9-44db-a8b5-ac38e9570d69</t>
  </si>
  <si>
    <t>Hoofdschuif 3 doorlaatkoker 3 (bestaat uit 2 delen)</t>
  </si>
  <si>
    <t>25A-001.14.41</t>
  </si>
  <si>
    <t>39db63d3-3796-4257-9fcd-b0fdd7a7d0be</t>
  </si>
  <si>
    <t>Noodschuif 3 doorlaatkoker 3 (bestaat uit 2 delen)</t>
  </si>
  <si>
    <t>2017(25A-001-14#NZK5.KU.-0,503ov#SPIJM#101.1486#S:D#08)</t>
  </si>
  <si>
    <t>1c3c06f6-cb3e-4d2b-9d79-7fd2a4036841</t>
  </si>
  <si>
    <t>e44e748a-a7da-4c3c-9d40-e9b6e92a8709</t>
  </si>
  <si>
    <t>9ea32120-410a-46e3-919f-db7a416ed406</t>
  </si>
  <si>
    <t>cf73665b-2673-450c-b7ff-cd08c75fbcc6</t>
  </si>
  <si>
    <t>Kapstok , ophangconstructie t.b.v. Noodschuif _x000D_
3, 2 elektrische takels.</t>
  </si>
  <si>
    <t>b5940ccf-ca6e-44c4-b786-adc789253537</t>
  </si>
  <si>
    <t>Hoofdschuif 4 doorlaatkoker 4 (bestaat uit 2 delen)</t>
  </si>
  <si>
    <t>25A-001.14.42</t>
  </si>
  <si>
    <t>6d3cfdcf-837d-4220-8625-0e384f70ed38</t>
  </si>
  <si>
    <t>Noodschuif 4 doorlaatkoker 4 (bestaat uit 2 delen)</t>
  </si>
  <si>
    <t>2017(25A-001-14#NZK5.KU.-0,503ov#SPIJM#101.1486#S:D#09)</t>
  </si>
  <si>
    <t>ec235d6a-bd5b-47c4-9b76-430f239c955e</t>
  </si>
  <si>
    <t>03f1c230-7e68-4208-82a3-3dc21ff5a497</t>
  </si>
  <si>
    <t>1f8c98df-8128-42ff-b742-d392fc1b85b4</t>
  </si>
  <si>
    <t>e4de37c6-24ef-458b-878a-0e03ee20a4d0</t>
  </si>
  <si>
    <t>394a0e11-b026-4b6e-93d0-b52d18bc4d50</t>
  </si>
  <si>
    <t>Hoofdschuif 5 doorlaatkoker 5 (bestaat uit 2 delen)</t>
  </si>
  <si>
    <t>25A-001.14.43</t>
  </si>
  <si>
    <t>17745aaf-d00d-46f1-a137-8b635850df25</t>
  </si>
  <si>
    <t>Noodschuif 5 doorlaatkoker 5 (bestaat uit 2 delen)</t>
  </si>
  <si>
    <t>2017(25A-001-14#NZK5.KU.-0,503ov#SPIJM#101.1486#S:D#10)</t>
  </si>
  <si>
    <t>8c090539-981c-4fb7-9e7c-54d9564cfeb7</t>
  </si>
  <si>
    <t>42029681-9c34-4b90-8b32-3c107351394b</t>
  </si>
  <si>
    <t>cdac9449-3192-42a0-a932-0356e1a03780</t>
  </si>
  <si>
    <t>b34f3cdb-2a99-4d56-b21d-7c27e5cb51b2</t>
  </si>
  <si>
    <t>cfa43c91-e02e-47db-8f80-60733a2ecc2e</t>
  </si>
  <si>
    <t>Schuifconstructie - Schuifcontructie doorlaatkoker 1. (n=7)</t>
  </si>
  <si>
    <t>2017(25A-001-14#NZK5.KU.-0,503ov#SPIJM#196.0#S:D#87)</t>
  </si>
  <si>
    <t>87584b44-7a54-4007-a9b2-0ce88b350dea</t>
  </si>
  <si>
    <t>Hoofdschuif 6 doorlaatkoker 6 (bestaat uit 2 delen)</t>
  </si>
  <si>
    <t>25A-001.14.44</t>
  </si>
  <si>
    <t>1fbe926d-8473-4429-aedb-536e5401bdc6</t>
  </si>
  <si>
    <t>Noodschuif 6 doorlaatkoker 6 (bestaat uit 2 delen)</t>
  </si>
  <si>
    <t>2017(25A-001-14#NZK5.KU.-0,503ov#SPIJM#101.1486#S:D#11)</t>
  </si>
  <si>
    <t>259d636c-e43c-4bdd-8f58-610394a7bff9</t>
  </si>
  <si>
    <t>0bb91a12-ee30-4d61-b62f-20074b419afc</t>
  </si>
  <si>
    <t>0bfa546b-0fc5-4e53-9c06-83431e2f9b9e</t>
  </si>
  <si>
    <t>51ffdffc-3c12-4954-96dd-2c2eb5a21654</t>
  </si>
  <si>
    <t>a052ae37-2fb1-4277-92f3-301e4e6cb283</t>
  </si>
  <si>
    <t>Schuifconstructie - Schuifcontructie doorlaatkoker 2</t>
  </si>
  <si>
    <t>3dc7a12c-8220-41ed-8bd0-2c434ee33596</t>
  </si>
  <si>
    <t>Hoofdschuif 7 doorlaatkoker 7 (bestaat uit 2 delen)</t>
  </si>
  <si>
    <t>25A-001.14.45</t>
  </si>
  <si>
    <t>7e5566b4-52a7-48ce-b677-7472bafde577</t>
  </si>
  <si>
    <t>Noodschuif 7 doorlaatkoker 7 (bestaat uit 2 delen)</t>
  </si>
  <si>
    <t>2017(25A-001-14#NZK5.KU.-0,503ov#SPIJM#101.1486#S:D#12)</t>
  </si>
  <si>
    <t>716e90e3-4173-40db-81f1-ec9e0ae171f2</t>
  </si>
  <si>
    <t>75753d58-2dfc-4030-b28b-e48207bf7586</t>
  </si>
  <si>
    <t>23d00293-a379-45c9-80b0-c14a9ab736b8</t>
  </si>
  <si>
    <t>b2c3c091-5b28-4756-a643-61134ea56617</t>
  </si>
  <si>
    <t>2f220e3e-b2b8-4d49-9a92-861950f3449d</t>
  </si>
  <si>
    <t>Schuifconstructie - Schuifcontructie doorlaatkoker 3</t>
  </si>
  <si>
    <t>6b863dc0-07c2-4774-bcd9-5d4fe333044e</t>
  </si>
  <si>
    <t>2017(25A-001-14#NZK5.KU.-0,503ov#SPIJM#126.1161#G:ND#33)</t>
  </si>
  <si>
    <t>ea9ff783-d9a2-4b91-aa24-f00b56f241e9</t>
  </si>
  <si>
    <t>2017(25A-001-14#NZK5.KU.-0,503ov#SPIJM#126.1272#G:ND#39)</t>
  </si>
  <si>
    <t>51a0614a-83b1-417c-846c-7f45639cb409</t>
  </si>
  <si>
    <t>2017(25A-001-14#NZK5.KU.-0,503ov#SPIJM#126.1484#G:ND#34)</t>
  </si>
  <si>
    <t>e095a3a9-5f3b-419e-9926-bdf5f3b955ba</t>
  </si>
  <si>
    <t>2017(25A-001-14#NZK5.KU.-0,503ov#SPIJM#126.2046#G:ND#35)</t>
  </si>
  <si>
    <t>ff84924c-80fe-4d6d-b5a5-69ab261f00ed</t>
  </si>
  <si>
    <t>2017(25A-001-14#NZK5.KU.-0,503ov#SPIJM#126.2046#G:ND#36)</t>
  </si>
  <si>
    <t>d2b43427-c90d-4452-af99-53348591b206</t>
  </si>
  <si>
    <t>2017(25A-001-14#NZK5.KU.-0,503ov#SPIJM#126.1484#G:ND#37)</t>
  </si>
  <si>
    <t>fb01a992-741f-4579-80c7-78c31c5452c9</t>
  </si>
  <si>
    <t>2017(25A-001-14#NZK5.KU.-0,503ov#SPIJM#126.1987#G:ND#38)</t>
  </si>
  <si>
    <t>1f72e921-8735-418f-a370-184865f84ceb</t>
  </si>
  <si>
    <t>2017(25A-001-14#NZK5.KU.-0,503ov#SPIJM#126.1161#G:ND#40)</t>
  </si>
  <si>
    <t>e1df898a-e404-4975-bf02-58add9cac13c</t>
  </si>
  <si>
    <t>2017(25A-001-14#NZK5.KU.-0,503ov#SPIJM#126.1389#G:ND#41)</t>
  </si>
  <si>
    <t>60b3c77e-c718-4c60-a1a6-e19104e8e1e7</t>
  </si>
  <si>
    <t>25A-001.14.46.10</t>
  </si>
  <si>
    <t>2017(25A-001-14#NZK5.KU.-0,503ov#SPIJM#126.1014#G:ND#42)</t>
  </si>
  <si>
    <t>c79ec18f-3327-4e53-ae4f-6a0773480121</t>
  </si>
  <si>
    <t>Schuifconstructie - Schuifcontructie doorlaatkoker 4</t>
  </si>
  <si>
    <t>a7f73d01-c4d1-4ced-a93b-429b4c43b5a5</t>
  </si>
  <si>
    <t>2017(25A-001-14#NZK5.KU.-0,503ov#SPIJM#126.1161#G:ND#44)</t>
  </si>
  <si>
    <t>4c1df243-55cc-46ba-b10e-30c0ffe1c115</t>
  </si>
  <si>
    <t>2017(25A-001-14#NZK5.KU.-0,503ov#SPIJM#126.1272#G:ND#45)</t>
  </si>
  <si>
    <t>8ec73180-a36e-4b35-b1a7-7f84200d6222</t>
  </si>
  <si>
    <t>2017(25A-001-14#NZK5.KU.-0,503ov#SPIJM#126.1484#G:ND#46)</t>
  </si>
  <si>
    <t>4ebadeaf-5860-49cd-8728-094e5e127f42</t>
  </si>
  <si>
    <t>2017(25A-001-14#NZK5.KU.-0,503ov#SPIJM#126.2046#G:ND#47)</t>
  </si>
  <si>
    <t>559857ca-1306-4f28-8810-8b81add9844c</t>
  </si>
  <si>
    <t>2017(25A-001-14#NZK5.KU.-0,503ov#SPIJM#126.2046#G:ND#48)</t>
  </si>
  <si>
    <t>838b52a8-a468-42f8-a920-aa39d7eddfbd</t>
  </si>
  <si>
    <t>2017(25A-001-14#NZK5.KU.-0,503ov#SPIJM#126.1484#G:ND#49)</t>
  </si>
  <si>
    <t>9dbe3bb5-c50a-419f-ae69-2f67272d5264</t>
  </si>
  <si>
    <t>2017(25A-001-14#NZK5.KU.-0,503ov#SPIJM#126.1987#G:ND#50)</t>
  </si>
  <si>
    <t>97dbf1c3-1702-4606-834d-bf0233bb7c41</t>
  </si>
  <si>
    <t>2017(25A-001-14#NZK5.KU.-0,503ov#SPIJM#126.1161#G:ND#51)</t>
  </si>
  <si>
    <t>e2393df4-ca06-4f80-a6d5-e40e193f6be5</t>
  </si>
  <si>
    <t>2017(25A-001-14#NZK5.KU.-0,503ov#SPIJM#126.1389#G:ND#52)</t>
  </si>
  <si>
    <t>af8b10ff-4bbf-4bd1-95bc-1466fc51daf7</t>
  </si>
  <si>
    <t>25A-001.14.47.10</t>
  </si>
  <si>
    <t>2017(25A-001-14#NZK5.KU.-0,503ov#SPIJM#126.1014#G:ND#53)</t>
  </si>
  <si>
    <t>23fb801e-2b61-4e11-a902-9796e02a5934</t>
  </si>
  <si>
    <t>Schuifconstructie - Schuifcontructie doorlaatkoker 5</t>
  </si>
  <si>
    <t>92c25575-082a-4444-8780-84fb84a65592</t>
  </si>
  <si>
    <t>2017(25A-001-14#NZK5.KU.-0,503ov#SPIJM#126.1161#G:ND#64)</t>
  </si>
  <si>
    <t>66f51c4e-3522-43d7-8063-f16edae75ab7</t>
  </si>
  <si>
    <t>964cb22c-f5e9-4226-8879-9aa06508952d</t>
  </si>
  <si>
    <t>2017(25A-001-14#NZK5.KU.-0,503ov#SPIJM#126.1484#G:ND#55)</t>
  </si>
  <si>
    <t>3e2628f5-b9d1-4585-8b1d-db858fa9a614</t>
  </si>
  <si>
    <t>2017(25A-001-14#NZK5.KU.-0,503ov#SPIJM#126.2046#G:ND#56)</t>
  </si>
  <si>
    <t>50c40850-164b-4f83-b324-02d51d0e3dc3</t>
  </si>
  <si>
    <t>2017(25A-001-14#NZK5.KU.-0,503ov#SPIJM#126.2046#G:ND#57)</t>
  </si>
  <si>
    <t>44f13e40-f404-4646-8767-aed2a50bb775</t>
  </si>
  <si>
    <t>2017(25A-001-14#NZK5.KU.-0,503ov#SPIJM#126.1484#G:ND#58)</t>
  </si>
  <si>
    <t>73cc826e-f592-4331-b24d-055af7d3f33b</t>
  </si>
  <si>
    <t>2017(25A-001-14#NZK5.KU.-0,503ov#SPIJM#126.1987#G:ND#59)</t>
  </si>
  <si>
    <t>37a2d5e0-aaf2-4e48-acdb-ab8cca38648a</t>
  </si>
  <si>
    <t>2017(25A-001-14#NZK5.KU.-0,503ov#SPIJM#126.1161#G:ND#60)</t>
  </si>
  <si>
    <t>a99f02d7-f7fd-42b4-acf9-59a1139fcdea</t>
  </si>
  <si>
    <t>2017(25A-001-14#NZK5.KU.-0,503ov#SPIJM#126.1389#G:ND#61)</t>
  </si>
  <si>
    <t>e5e0975d-6b89-427c-8a76-e08ceb0fbc72</t>
  </si>
  <si>
    <t>25A-001.14.48.10</t>
  </si>
  <si>
    <t>2017(25A-001-14#NZK5.KU.-0,503ov#SPIJM#126.1014#G:ND#62)</t>
  </si>
  <si>
    <t>9be2f28a-2fb0-4024-9127-2f9293c2717d</t>
  </si>
  <si>
    <t>Schuifconstructie - Schuifcontructie doorlaatkoker 6</t>
  </si>
  <si>
    <t>0c95c46e-9240-4520-9eef-4971fc79a2f3</t>
  </si>
  <si>
    <t>2017(25A-001-14#NZK5.KU.-0,503ov#SPIJM#126.1161#G:ND#66)</t>
  </si>
  <si>
    <t>5ad82594-225e-4a48-9068-1c62127e88d6</t>
  </si>
  <si>
    <t>2017(25A-001-14#NZK5.KU.-0,503ov#SPIJM#126.1272#G:ND#67)</t>
  </si>
  <si>
    <t>ee0564b6-d47c-4694-9c03-f3f1c6ffa37f</t>
  </si>
  <si>
    <t>2017(25A-001-14#NZK5.KU.-0,503ov#SPIJM#126.1484#G:ND#68)</t>
  </si>
  <si>
    <t>f105b341-5188-4371-9da9-8a97e5c65775</t>
  </si>
  <si>
    <t>2017(25A-001-14#NZK5.KU.-0,503ov#SPIJM#126.2046#G:ND#69)</t>
  </si>
  <si>
    <t>8ab420fe-be4d-4e69-99f4-038c50edc7fd</t>
  </si>
  <si>
    <t>2017(25A-001-14#NZK5.KU.-0,503ov#SPIJM#126.2046#G:ND#70)</t>
  </si>
  <si>
    <t>67372cae-c6b8-44b1-afd0-a0700255b8e7</t>
  </si>
  <si>
    <t>2017(25A-001-14#NZK5.KU.-0,503ov#SPIJM#126.1484#G:ND#71)</t>
  </si>
  <si>
    <t>d0e33334-5c34-4a85-8814-27f8120cf256</t>
  </si>
  <si>
    <t>2017(25A-001-14#NZK5.KU.-0,503ov#SPIJM#126.1987#G:ND#72)</t>
  </si>
  <si>
    <t>4bd06c3f-f863-4078-9c47-e6158151627b</t>
  </si>
  <si>
    <t>2017(25A-001-14#NZK5.KU.-0,503ov#SPIJM#126.1161#G:ND#73)</t>
  </si>
  <si>
    <t>335774e7-25ee-4093-8b6d-4484b39be63d</t>
  </si>
  <si>
    <t>2017(25A-001-14#NZK5.KU.-0,503ov#SPIJM#126.1389#G:ND#74)</t>
  </si>
  <si>
    <t>555402de-4985-43c9-822f-8f8b1e5eea67</t>
  </si>
  <si>
    <t>25A-001.14.49.10</t>
  </si>
  <si>
    <t>2017(25A-001-14#NZK5.KU.-0,503ov#SPIJM#126.1014#G:ND#75)</t>
  </si>
  <si>
    <t>2b11c939-d94b-4b49-96c3-b0d9f39a9615</t>
  </si>
  <si>
    <t>Schuifconstructie - Schuifcontructie doorlaatkoker 7</t>
  </si>
  <si>
    <t>3ee85178-593f-4a96-b798-37534b750ad0</t>
  </si>
  <si>
    <t>2017(25A-001-14#NZK5.KU.-0,503ov#SPIJM#126.1161#G:ND#77)</t>
  </si>
  <si>
    <t>2f14a730-3dac-4785-8222-24af4981de3f</t>
  </si>
  <si>
    <t>2017(25A-001-14#NZK5.KU.-0,503ov#SPIJM#126.1272#G:ND#78)</t>
  </si>
  <si>
    <t>d6ef258f-9adb-4a5b-a2f3-47518c532c70</t>
  </si>
  <si>
    <t>2017(25A-001-14#NZK5.KU.-0,503ov#SPIJM#126.1484#G:ND#79)</t>
  </si>
  <si>
    <t>68b05743-e501-4d48-9ba1-0e1d8f6dec90</t>
  </si>
  <si>
    <t>2017(25A-001-14#NZK5.KU.-0,503ov#SPIJM#126.2046#G:ND#80)</t>
  </si>
  <si>
    <t>a708b803-868e-4639-8e25-a8d647526143</t>
  </si>
  <si>
    <t>2017(25A-001-14#NZK5.KU.-0,503ov#SPIJM#126.2046#G:ND#81)</t>
  </si>
  <si>
    <t>fda3d76e-a3fe-47e6-b726-f95e0c5a5ad1</t>
  </si>
  <si>
    <t>2017(25A-001-14#NZK5.KU.-0,503ov#SPIJM#126.1484#G:ND#82)</t>
  </si>
  <si>
    <t>ee2278ad-d082-4b54-9771-9e88574de4c8</t>
  </si>
  <si>
    <t>2017(25A-001-14#NZK5.KU.-0,503ov#SPIJM#126.1987#G:ND#83)</t>
  </si>
  <si>
    <t>6d38346b-8a0a-4b10-b6d0-2a10e3a4213d</t>
  </si>
  <si>
    <t>2017(25A-001-14#NZK5.KU.-0,503ov#SPIJM#126.1161#G:ND#84)</t>
  </si>
  <si>
    <t>0abc2286-51a3-4c4c-8d25-9a64494b9608</t>
  </si>
  <si>
    <t>2017(25A-001-14#NZK5.KU.-0,503ov#SPIJM#126.1389#G:ND#85)</t>
  </si>
  <si>
    <t>21cf021b-02da-4e1d-aad6-db20285e18ee</t>
  </si>
  <si>
    <t>25A-001.14.50.10</t>
  </si>
  <si>
    <t>2017(25A-001-14#NZK5.KU.-0,503ov#SPIJM#126.1014#G:ND#86)</t>
  </si>
  <si>
    <t>a2b774b3-40be-41c2-b4a8-ca0d6ce42ac5</t>
  </si>
  <si>
    <t>2017(25A-001-14#NZK5.KU.-0,503ov#SPIJM#196.1010#S:D#88)</t>
  </si>
  <si>
    <t>0c1089fb-a07f-4e79-9197-d725626a1a99</t>
  </si>
  <si>
    <t>2017(25A-001-14#NZK5.KU.-0,503ov#SPIJM#196.1451#S:D#90)</t>
  </si>
  <si>
    <t>cd2dba0b-1af7-4ab6-b64d-eba16d07d360</t>
  </si>
  <si>
    <t>Reservecilinder  persschuif maalgang, kostenniveau bij revisie van een cilinder_x000D_
CM taak, kan in 4 dagen (voorbereiding + uitvoering) indien reservecilinder beschikbaar/bruikbaar, zo niet dan 2 maanden</t>
  </si>
  <si>
    <t>Reservecilinder hoofdschuif spuikoker,deze is echter niet bruikbaar. Reparatietijd bij bruikbare cilinder 1wk, bij niet bruikbare cilinder 2 mnd_x000D_
kostenniveau bij revisie van een cilinder.</t>
  </si>
  <si>
    <t>A-frame ophangconstructie persschuiven, 2 stuks op voorraad_x000D_
Uitwisselen 4 dagen - 96 uur indien op voorraad, 14 dagen indien niet op voorraad</t>
  </si>
  <si>
    <t>Correctief vervangen membranen + herstellen gevolgschade aan vijzel:_x000D_
60keuro per 4 vijzels = 15 keuro per vijzel,inclusief membraan, 4uur x 2man + duikinspectie 3uur x 350 uur =ca 1keuro, 100% nieuw</t>
  </si>
  <si>
    <t>Correctief vervangen membranen + herstellen gevolgschade aan vijzel:_x000D_
15keuro per vijzel, inclusief membraan, 4uur x 2man + duikinspectie 3 uur, 100% nieuw</t>
  </si>
  <si>
    <t>Correctief reviseren noodschuif: vastzetten schuifdelen door duikteam + omwisselen met gereviseerde reserveschuif, duur=4+16+8=28 uur,  revisie inclusief transport, kosten 65 kEuro per schuif, 100%nieuw beslag + conservering (deurdelen ongewijzigd)</t>
  </si>
  <si>
    <t>[RF=0.01], Meerdere slachtoffers / Lozing giftige stoffen met impact op omgeving [RF=2.5E-05]</t>
  </si>
  <si>
    <t>Spuien 0-20% functieverlies, Keren 81-100% functieverlies [RF=0.01], VGM - Effect 5 [RF=2.5E-05]</t>
  </si>
  <si>
    <t>[RF=0.01], Letsel, met verzuim / Lozing grote hoeveelheid stoffen,</t>
  </si>
  <si>
    <t>Keren 81-100% functieverlies [RF=0.01], VGM - Effect 3, Spuien 0-20% functieverlies</t>
  </si>
  <si>
    <t>Sessie 20150706 - Martin Schipper
Sessie 20150831 - Martin Schipper
1 afsluiting per maalgang van 2 a 3 maanden, clustering OH cilinder mogelijk met groot OH van bulkpomp, 4 cilinders persschuiven inclusief leidingen, 4 persschuiven._x000D_
Jack 09082017 data aangepast naar aanleiding informatie PPO._x000D_
Jack 07082017. IA aangepast. cilinders en schuiven zijn tussen 2016 en 2018 gereviseerd. Kosten zijn OK.</t>
  </si>
  <si>
    <t>[RF=0.01],  [RF=0.01]</t>
  </si>
  <si>
    <t>Spuien 81-100% functieverlies [RF=0.01], Keren 81-100% functieverlies [RF=0.01]</t>
  </si>
  <si>
    <t>Zwaar letsel / Lozing giftige stoffen,  [RF=0.01]</t>
  </si>
  <si>
    <t>VGM - Effect 4, Spuien 81-100% functieverlies [RF=0.01]</t>
  </si>
  <si>
    <t>[RF=0.05],  [RF=0.01], Letsel, met verzuim / Lozing grote hoeveelheid stoffen [RF=0.00025]</t>
  </si>
  <si>
    <t>Spuien 81-100% functieverlies [RF=0.05], Keren 81-100% functieverlies [RF=0.01], VGM - Effect 3 [RF=0.00025]</t>
  </si>
  <si>
    <t>Sessie 20150929 - Raymond_x000D_
Jack 29082017, ivm Migratie_x000D_
Raymond 29082017, matrix er uit. Wordt gebruik gemakt van analoog digitaal omzetters.</t>
  </si>
  <si>
    <t>"Goed Huisvaderschap" [RF=0.1], Letsel, met verzuim / Lozing grote hoeveelheid stoffen [RF=0.1]</t>
  </si>
  <si>
    <t>Secundaire functionaliteit [RF=0.1], VGM - Effect 3 [RF=0.1]</t>
  </si>
  <si>
    <t>RF factor = 10% ivm redundantie (meerdere monitoren)_x000D_
Jack 14082017, data gewijzigd nav Migratie, monitoren zijn 2016 vervangen.</t>
  </si>
  <si>
    <t>"Goed Huisvaderschap", Meerdere slachtoffers / Lozing giftige stoffen met impact op omgeving [RF=2.5E-05]</t>
  </si>
  <si>
    <t>Secundaire functionaliteit, VGM - Effect 5 [RF=2.5E-05]</t>
  </si>
  <si>
    <t>Sessie 20151028 - Jan Willem_x000D_
Jack 290820178, IA gwijzigd.</t>
  </si>
  <si>
    <t>"Goed Huisvaderschap", Letsel, met verzuim / Lozing grote hoeveelheid stoffen [RF=0.01]</t>
  </si>
  <si>
    <t>Secundaire functionaliteit, VGM - Effect 3 [RF=0.01]</t>
  </si>
  <si>
    <t>Meerdere slachtoffers / Lozing giftige stoffen met impact op omgeving [RF=0.01]</t>
  </si>
  <si>
    <t>VGM - Effect 5 [RF=0.01]</t>
  </si>
  <si>
    <t>8760, 35040, 8760</t>
  </si>
  <si>
    <t>Sessie 20151013 - Marcel de Jong_x000D_
20170717 Jack: IA veranderd</t>
  </si>
  <si>
    <t>"Goed Huisvaderschap", Meerdere slachtoffers / Lozing giftige stoffen met impact op omgeving [RF=0.01],  [RF=0.1]</t>
  </si>
  <si>
    <t>Secundaire functionaliteit, VGM - Effect 5 [RF=0.01], Spuien 21-40% functieverlies [RF=0.1]</t>
  </si>
  <si>
    <t>Sessie 20150915 - Martin
@Lionel - Voorzien kosteninformatie over onderhoud hijsvoorziening bulbpompen_x000D_
20170717 Jack : ingevulde bekende IA (veel storingen!), effect bijgeplaatst ivm niet kunnen repareren van pomp als kraan defect is.</t>
  </si>
  <si>
    <t>[RF=0.01]</t>
  </si>
  <si>
    <t>Spuien 0-20% functieverlies, Keren 81-100% functieverlies [RF=0.01]</t>
  </si>
  <si>
    <t>[RF=0.01],</t>
  </si>
  <si>
    <t>Keren 81-100% functieverlies [RF=0.01], Spuien 0-20% functieverlies</t>
  </si>
  <si>
    <t>Sessie 20150831 - Martin Schipper_x000D_
Jack 07082017: bevestiging cardan is 2016/2017 gereviseerd. Hoe lang kan het dan nog mee??</t>
  </si>
  <si>
    <t>Sessie 20150901 - Martin S
Waarborgen beweeglijkheid cardanische ophanging cilinder schuif
Indirect effect  is onbeweeglijkheid ophanging met groter kans op (mechanische) schade_x000D_
Jack 07082017, ophangingen zijn gereviseerd 2017</t>
  </si>
  <si>
    <t>Sessie 20150901- Martin Schipper
2 slangen per schuif = 8 slangen per maalgang_x000D_
Jack 21082017, nav onderhouds informatie PPO IA aangepast.</t>
  </si>
  <si>
    <t>Sessie 20150915 - Marcel
Afbreken scharnieren door corrosie beschouwd onder dezelfde faaloorzaak_x000D_
Jack 09082017 data gewijzigd nav informatie PPO.</t>
  </si>
  <si>
    <t>Sessie 20150908 - Jack
Er is niet bekend wanneer laatste vervanging is geweest van de hangkabels, daarom laatstevervanging staalkabels ophanging bulbpomp gehandhaafd op herinnering expert in sessie (1995)
220291-191 onderhoudsbladen A Bulbpomp.xls
Alleen belast bij hijsen bulbpomp (1x per jaar in en uithijsen),dus geen risico op breuk,mits kabel niet is afgekeurd._x000D_
Jack 24082017, data gewijzigd nav onderhoudsinfo PPO.</t>
  </si>
  <si>
    <t>Sessie 20150907- Lionel
220291-191 onderhoudsbladen A Bulbpomp.xls_x000D_
Jack 24082017, IA gwijzigd nav informatie over onderhoud. Pompen en frames zitten in regime van 1 - 4 jaar klein groot onderhoud.</t>
  </si>
  <si>
    <t>Sessie 20150907 - Lionel
Bron: Zeetoegang IJmond T0-onderzoek, Rapport R-570 Integrale RAMS-analyse Gemaal IJmuiden, v2.0 20120823
220291-191 onderhoudsbladen A Bulbpomp.xls
Als verkeerde olie wordt toegepast, dan moet lager worden vervangen
@Lionel - check uitgangspunt kosten lagers voorzijde  bulbpomp (16 keuro)_x000D_
Jack 21082017, IA, MTTF en kosten aangepast nav onderhoudsgegevens PPO. Lagers worden in 5 jaarlijks onderhoud vervangen.</t>
  </si>
  <si>
    <t>@JOP: moet nog
Sessie 20150907 - Martin
220291-191 onderhoudsbladen A Bulbpomp.xls
Faaloorzaak niet voorwaardelijk voor pompen maalgang, maar wel herstelactie nodig (niet dominant)
@Hans - opzoeken OH taak + faargedrag in LIB_x000D_
Jack 24082017, data gewijzigd nav informatie onderhoud PPO.</t>
  </si>
  <si>
    <t>Sessie 20151019 - Jan Willem
Verhoogde faalkans tijdens het jaarlijks loshalen van de kabels (ca 25 meter, merkbaar falen in besturingskast pomp in geval geen verbinding_x000D_
Jack 24082017, IA gewijzigd nav Migratie</t>
  </si>
  <si>
    <t>Sessie 20151019 - Jan Willem
Een externe oorzaak is contact met water na het lekken van water in het pomphuis
Vervangen motor niet aan de orde, in dat geval moet gehele pomp worden vervangen
Kostsluiting tijdens bedrijf theortisch wel mogelijk, maar nooit voorgekomen(HIER NIET ALS DOMINANT BESCHOUWD)_x000D_
Jack IA aangepast nv onderhoudsgegevens PPO, gemiddelde IA genomen alle pompen zitten in onderhoudsregime van 1/pj klein onderhoud en 1x per 4 jaar groot onderhoud..</t>
  </si>
  <si>
    <t>Sessie 20150907 - Lionel
Indien faalwijze zich manifesteert bij terugplaatsen in rubbers na revisie, dan wordt dit ter plekke en direct verholpen,zonder overtollige lekkage van zout water in pomp
@Jack - kosten groot onderhoud nagaan en opnemen in CM taak_x000D_
Jack 01092017 kosten zijn correct.</t>
  </si>
  <si>
    <t>Meerdere slachtoffers / Lozing giftige stoffen met impact op omgeving [RF=2.5E-05]</t>
  </si>
  <si>
    <t>Spuien 0-20% functieverlies, VGM - Effect 5 [RF=2.5E-05]</t>
  </si>
  <si>
    <t>Sessie 20151013 - Marcel de Jong_x000D_
Jack 24082017, data gewijzigd nav onderhoudsinformatie PPO.</t>
  </si>
  <si>
    <t>Letsel, met verzuim / Lozing grote hoeveelheid stoffen [RF=0.00025]</t>
  </si>
  <si>
    <t>Spuien 0-20% functieverlies, VGM - Effect 3 [RF=0.00025]</t>
  </si>
  <si>
    <t>Spuien 81-100% functieverlies, Keren 81-100% functieverlies [RF=0.01], VGM - Effect 5 [RF=2.5E-05]</t>
  </si>
  <si>
    <t>Spuien 61-80% functieverlies [RF=0.01], Keren 81-100% functieverlies [RF=0.01]</t>
  </si>
  <si>
    <t>Sesse 20151006 - Jan Willem
RF 0,01 ivm aamspraak, 1 x per honderd keer dat Noodstroom nodig is.
Achter deze UPS hangen PLC's maalgangen 1 t/m 4 maar ook de totale bediening. Bij uitval energienet levert UPS energie voor max. 10 minuten en wordt overgenomen door opgestart NSA._x000D_
Jack 29082017, IA gewijzigd. Accu's zijn 2016 vervangen.</t>
  </si>
  <si>
    <t>Sessie 20150915 - Martin
Uitval kraan impliceert dat in en uithijsen van bulbpomp niet mogelijk is, waardoor betreffende maalgang langer niet beschikbaar zal zijn
Preventief vervangen op basis van jaarlijkse inspctie
@Peter- Overleggen met Hans hoe we dit qua effecten aan faalwijzen van een bulbpom gaan modelleren._x000D_
Jack 28082017 IA gewijzigd. effect gemodelleerd bij 1.9.1. ivm niet kunnen transporteren bulbpom.</t>
  </si>
  <si>
    <t>[RF=0.01], Meerdere slachtoffers / Lozing giftige stoffen met impact op omgeving [RF=0.01]</t>
  </si>
  <si>
    <t>Spuien 0-20% functieverlies [RF=0.01], VGM - Effect 5 [RF=0.01]</t>
  </si>
  <si>
    <t>Sessie 20150915 - Martin_x000D_
Jack 28082016 data gewijzigd, kraan is in 2016 vervangen.</t>
  </si>
  <si>
    <t>Meerdere slachtoffers / Lozing giftige stoffen met impact op omgeving [RF=0.01], "Goed Huisvaderschap"</t>
  </si>
  <si>
    <t>VGM - Effect 5 [RF=0.01], Secundaire functionaliteit</t>
  </si>
  <si>
    <t>Meerdere slachtoffers / Lozing giftige stoffen met impact op omgeving,  [RF=0.01]</t>
  </si>
  <si>
    <t>VGM - Effect 5, Spuien 81-100% functieverlies [RF=0.01]</t>
  </si>
  <si>
    <t>Sessie 20150915 - Martin
@Jack - Uitzoeken kosten vervangen megadeur
@Jack - Aandachtspunt is mogelijk achterstallig onderhoud wat leidt tot beperking gebruik megadeur
Bestaat uit doen, omhoog gehezen via e-motor met trekbanden,
Niet openen deur belemmert in principe  onderhoud aan één bulppomp. Beschadiging resulteert in tijdelijke weghalen deur _x000D_
waardoor onderhoud aan bulbpomp gewoon kan worden uitgevoerd_x000D_
20170717 Jack: MTTF veranderd</t>
  </si>
  <si>
    <t>[RF=0.01],, Meerdere slachtoffers / Lozing giftige stoffen met impact op omgeving [RF=2.5E-05]</t>
  </si>
  <si>
    <t>Keren 81-100% functieverlies [RF=0.01], Spuien 0-20% functieverlies, VGM - Effect 5 [RF=2.5E-05]</t>
  </si>
  <si>
    <t>Spuien 21-40% functieverlies, VGM - Effect 3 [RF=0.00025]</t>
  </si>
  <si>
    <t>Sessie 20150831 - Raymond W
TD en circutor zijn niet-kritische componenten. Circutor alleen van belang voor metingen tbv beheer en informatievoorziening over o.a. storingen_x000D_
Raymond 09102017 display is er niet meer, vervallen. Crcuiter wel belangrijk voor energiemanagement.</t>
  </si>
  <si>
    <t>In verband met redundantie geldt een RF factor van 0,01_x000D_
20170716 - Jack: IA en MTTF nav Migratie. In verband met redundantie geldt een RF factor van 0.01.</t>
  </si>
  <si>
    <t>Spuien 81-100% functieverlies, VGM - Effect 5 [RF=2.5E-05]</t>
  </si>
  <si>
    <t>Sessie 20150901 - Raymond W
@Raymond - Check uitgangspunt - initial age (2000)
Vanuit server configureer en monitor je PLC logic
Op PLC trillingsmonitoring zit beveiliging richting SCADA - bij hoog trillings alarm wordt pompproces voor alle maalgangen gestopt, ook bij ontbreken van data_x000D_
Raymond C is ouder dan 2000j,  einde levensduur. Effect is 0 als trilling buiten bandbreedte valt. Moet nog besluit worden genomen!</t>
  </si>
  <si>
    <t>Spuien 81-100% functieverlies [RF=0.01]</t>
  </si>
  <si>
    <t>Sessie 20150901 - Raymond Westhoven
Alleen wettelijke taak opgenomen: zowel CM-WET als REV-WET. Geen IN taak_x000D_
20170716 - Jack: Update MTTF, IA en hardware nav Migratie.</t>
  </si>
  <si>
    <t>"Goed Huisvaderschap" [RF=0.1]</t>
  </si>
  <si>
    <t>Secundaire functionaliteit [RF=0.1]</t>
  </si>
  <si>
    <t>Bron: Zeetoegang IJmond T0-onderzoek, Rapport R-570 Integrale RAMS-analyse Gemaal IJmuiden, v2.0 20120823_x000D_
Raymond 09042017, tekst aangepast in interface server, systeem werkt nog niet.</t>
  </si>
  <si>
    <t>Sessie 20150907 - Lionel
220291-191 onderhoudsbladen A Bulbpomp.xls
Bron: Zeetoegang IJmond T0-onderzoek, Rapport R-570 Integrale RAMS-analyse Gemaal IJmuiden, v2.0 20120823
Als verkeerde olie wordt toegepast, dan moet lager worden vervangen
@Lionel - check uitgangspunt kosten lagers voorzijde  bulbpomp (11 keuro)
@Jack - check uitgangspunt vervangingsjaar achterste lagers bulppomp maalgang 2016._x000D_
Jack 21082017, IA aangepast nav informatie PPO over onderhoud aan pompen en lagers</t>
  </si>
  <si>
    <t>Sessie 20150908 - Jack
Toelichting op kosten: Revisiekosten €626000, dit is het gemiddelde van 4 revisies. P1 1999, P4 2001, P2 2003. Revisie inclusief BTW €757500_x000D_
Jack 31082017, fout in bedrag CM taak data aangepast.</t>
  </si>
  <si>
    <t>[RF=0.0822], Letsel, met verzuim / Lozing grote hoeveelheid stoffen [RF=0.00025]</t>
  </si>
  <si>
    <t>Spuien 0-20% functieverlies, Spuien 81-100% functieverlies [RF=0.0822], VGM - Effect 3 [RF=0.00025]</t>
  </si>
  <si>
    <t>"Goed Huisvaderschap", Letsel, met verzuim / Lozing grote hoeveelheid stoffen [RF=0.00025]</t>
  </si>
  <si>
    <t>Secundaire functionaliteit, VGM - Effect 3 [RF=0.00025]</t>
  </si>
  <si>
    <t>[RF=0.01], Letsel, met verzuim / Lozing grote hoeveelheid stoffen [RF=0.00025]</t>
  </si>
  <si>
    <t>Spuien 81-100% functieverlies, Keren 81-100% functieverlies [RF=0.01], VGM - Effect 3 [RF=0.00025]</t>
  </si>
  <si>
    <t>[RF=0.05],  [RF=0.01], Meerdere slachtoffers / Lozing giftige stoffen met impact op omgeving [RF=2.5E-05]</t>
  </si>
  <si>
    <t>Spuien 81-100% functieverlies [RF=0.05], Keren 81-100% functieverlies [RF=0.01], VGM - Effect 5 [RF=2.5E-05]</t>
  </si>
  <si>
    <t>Spuien 21-40% functieverlies, Keren 81-100% functieverlies [RF=0.01], VGM - Effect 5 [RF=2.5E-05]</t>
  </si>
  <si>
    <t>Letsel, met verzuim / Lozing grote hoeveelheid stoffen,,  [RF=0.01]</t>
  </si>
  <si>
    <t>VGM - Effect 3, Spuien 0-20% functieverlies, Keren 81-100% functieverlies [RF=0.01]</t>
  </si>
  <si>
    <t>Sessie 20150908- Martin Schipper
VGM-3 vanwege olielozing in milieu_x000D_
Jack 24082017, IA gewijzigd nav nderhoudsinfo PPO.</t>
  </si>
  <si>
    <t>[RF=0.01],  [RF=0.01], Letsel, met verzuim / Lozing grote hoeveelheid stoffen [RF=0.00025]</t>
  </si>
  <si>
    <t>Spuien 81-100% functieverlies [RF=0.01], Keren 81-100% functieverlies [RF=0.01], VGM - Effect 3 [RF=0.00025]</t>
  </si>
  <si>
    <t>Spuien 21-40% functieverlies [RF=0.01], Keren 81-100% functieverlies [RF=0.01]</t>
  </si>
  <si>
    <t>Sesse 20151006 - Jan Willem
RF 0,01 ivm aamspraak, 1 x per honderd keer dat Noodstroom nodig is.
Achter deze UPS hangen PLC's maalgangen 5 en 6. .Bij uitval energienet levert UPS energie voor max. 10 minuten en wordt overgenomen door opgestart NSA_x000D_
Jack 29082017 IA gewijzigd accu's zijn 2016 vervangen.</t>
  </si>
  <si>
    <t>Spuien 21-40% functieverlies, VGM - Effect 5 [RF=2.5E-05]</t>
  </si>
  <si>
    <t>REVIEW: RAAR VERSCHIL IN KOSTEN TUSSEN CM- EN REV-TAAK
Sessie 20151029 - Jan Willem
Bron: FMECA 20080412 v1.0 opgesteld door DON bureau_x000D_
Jack 24082017, IA aangepast nav onderhoudsinfo in 2015 en 2017 is elektronica vervangen zodat de MTTF leeftijd geborgd is (info R. Dhauw). Verschil in CM en REV taak is aangepast.</t>
  </si>
  <si>
    <t>Meerdere slachtoffers / Lozing giftige stoffen met impact op omgeving [RF=0.01],  [RF=0.01]</t>
  </si>
  <si>
    <t>VGM - Effect 5 [RF=0.01], Spuien 81-100% functieverlies [RF=0.01]</t>
  </si>
  <si>
    <t>8760, 35040, 17520</t>
  </si>
  <si>
    <t>Sessie 20151028 - Jan Willem
In principe staat binnenverlichting slechts aan wanneer personen aanweig zijn in technische ruimte
VGM issues niet gemodelleerd, vanwege aanwezigheid noodverlichting. Echter, zoeken naar en herstel van storingen in de ruimte niet mogelijk totdat voldoende verlichting aanwezig is. -&gt; Langere storingshersteltijden_x000D_
Jack 29082017, IA gewijzigd.</t>
  </si>
  <si>
    <t>[RF=0.05]</t>
  </si>
  <si>
    <t>Spuien 61-80% functieverlies [RF=0.05]</t>
  </si>
  <si>
    <t>Meerdere slachtoffers / Lozing giftige stoffen met impact op omgeving [RF=0.01],</t>
  </si>
  <si>
    <t>VGM - Effect 5 [RF=0.01], Spuien 81-100% functieverlies</t>
  </si>
  <si>
    <t>Sessie 20151026- Raymond Westhoven_x000D_
Jack 18082017, update nav Migratie. V&amp;G risico ivm onveilige noodstop verwijder. Noodstops zijn opgenomen in een veiligheidscircuit.</t>
  </si>
  <si>
    <t>[RF=0.01], Letsel, met verzuim / Lozing grote hoeveelheid stoffen,, Meerdere slachtoffers / Lozing giftige stoffen met impact op omgeving [RF=2.5E-05]</t>
  </si>
  <si>
    <t>Keren 81-100% functieverlies [RF=0.01], VGM - Effect 3, Spuien 0-20% functieverlies, VGM - Effect 5 [RF=2.5E-05]</t>
  </si>
  <si>
    <t>Sessie 20151102 - Martin Schipper_x000D_
Jack 30082017 data aangepast nav onderhoudsinformatie PPO.</t>
  </si>
  <si>
    <t>[RF=0.1]</t>
  </si>
  <si>
    <t>Spuien 81-100% functieverlies [RF=0.1]</t>
  </si>
  <si>
    <t>Sessie 20151028 - Jan Willem
Snel oplopen tot meer dan 50 graden, waardoor apparatuur uitvalt
Bron: Zeetoegang IJmond T0-onderzoek, Rapport R-570 Integrale RAMS-analyse Gemaal IJmuiden, v2.0 20120823_x000D_
Jack 14082017, IA gewijzigd. Aug 2017 is de installatie vervangen (redundante unit)</t>
  </si>
  <si>
    <t>Spuien 81-100% functieverlies, Keren 81-100% functieverlies [RF=0.01]</t>
  </si>
  <si>
    <t>[RF=0.1],  [RF=0.01]</t>
  </si>
  <si>
    <t>Spuien 81-100% functieverlies [RF=0.1], Keren 81-100% functieverlies [RF=0.01]</t>
  </si>
  <si>
    <t>Spuien 21-40% functieverlies [RF=0.1], Keren 81-100% functieverlies [RF=0.01]</t>
  </si>
  <si>
    <t>Spuien 41-60% functieverlies [RF=0.1], Keren 81-100% functieverlies [RF=0.01]</t>
  </si>
  <si>
    <t>[RF=0.01],  [RF=0.01], Meerdere slachtoffers / Lozing giftige stoffen met impact op omgeving [RF=2.5E-05]</t>
  </si>
  <si>
    <t>Keren 81-100% functieverlies [RF=0.01], Spuien 0-20% functieverlies [RF=0.01], VGM - Effect 5 [RF=2.5E-05]</t>
  </si>
  <si>
    <t>Sessie 20150629 - Raymond Westhoven
Sessie 20150831 - Raymond Westhoven
Sessie 20151026 - Raymond Westhoven
Bij uitval PLC Debiet Spuisluis kunnen PLC's per spuikoker nog steeds autonoom op debiet geregeld spuien -&gt; RF=1%_x000D_
Jack 28082017, bestaat deze nog, RIO geworden?</t>
  </si>
  <si>
    <t>Er is in 2017 bepaald dat de lagers bij groot onderhoud (4 jaar) worden vervangen._x000D_
De kosten zijn bepaald naar aanleiding van onderhoudsinformatie van PPO. Gemiddelde onderhoudskosten voor 6 pompen bedragen keuro300, (daarnaast worden om de 4 jaar de lagers vervangen, apart opgenomen in model) gemiddeld 2 pompen per jaar. Totale kosten komen uit op K€ 312 ex btw._x000D_
Per pomp K€ 60. Groot onderhoud op 30 % van klein onderhoud aangenomen. Dus +30 % van K€ 60 = K€ 78. Klein onderhoud wordt dan K€ 39._x000D_
De kosten zijn bepaald naar aanleiding van onderhoudsinformatie van PPO.</t>
  </si>
  <si>
    <t>Dummy faalwijze tbv kosten taakgroepen
@Lionel - Inschatten kosten 4-jaarlijks groot ondehoud per bulbpomp._x000D_
Jack 31082017, onderhoudskosten berekend nav info PPO.</t>
  </si>
  <si>
    <t>De kosten zijn bepaald naar aanleiding van onderhoudsinformatie van PPO. Gemiddelde onderhoudskosten voor 6 pompen bedragen keuro300, daarnaast worden om de 4 jaar de lagers vervangen (apart opgenomen), gemiddels 2 pompen per jaar. Totale kosten komen dan uit op K€ 300 +  21%= K€ 363._x000D_
Per pomp K€ 61. Groot onderhoud op 30 % van klein onderhoud aangenomen. Dus +30 % van K€ 61 = K€ 79. Klein onderhoud wordt dan K€ 52.</t>
  </si>
  <si>
    <t>Dummy faalwijze tbv kosten taakgroepen
@Lionel - Inschatten kosten jaarlijks klein ondehoud per bulbpomp_x000D_
Jack 31082017, onderhoudskosten bepaald nav info PPO.</t>
  </si>
  <si>
    <t>Spuien 0-20% functieverlies, Keren 81-100% functieverlies [RF=0.01], VGM - Effect 3 [RF=0.00025]</t>
  </si>
  <si>
    <t>[RF=0.0055],, Letsel, met verzuim / Lozing grote hoeveelheid stoffen [RF=0.00025]</t>
  </si>
  <si>
    <t>Spuien 81-100% functieverlies [RF=0.0055], Spuien 21-40% functieverlies, VGM - Effect 3 [RF=0.00025]</t>
  </si>
  <si>
    <t>VGM - Effect 5 [RF=2.5E-05]</t>
  </si>
  <si>
    <t>[RF=0.1], Meerdere slachtoffers / Lozing giftige stoffen met impact op omgeving [RF=2.5E-05],</t>
  </si>
  <si>
    <t>Keren 81-100% functieverlies [RF=0.1], VGM - Effect 5 [RF=2.5E-05], Spuien 81-100% functieverlies</t>
  </si>
  <si>
    <t>Jack 02102017, RF keren = 10 % als nood plc is gefaald moet ook proces PLC gelijktijdig falen voordat effect optreedt. _x000D_
Jack Raymond 16082017: Update nav Migratie, ontwerpgegevens. De economische levensduur van de totale besturingsinstallatie is 25 jaar. Vervanging van complete gemaal besturing gemodelleerd bij Besturing gemaal en spuisluizen algemeen.</t>
  </si>
  <si>
    <t>Falen van de airco's trafo 5 en 6,  MTTF=20 jr, IA_x000D_
=2017</t>
  </si>
  <si>
    <t>Spuien 41-60% functieverlies [RF=0.01]</t>
  </si>
  <si>
    <t>Sessie 20151028 - Jan Willem
Snel oplopen tot meer dan 50 graden, waardoor apparatuur uitvalt
Bron: Zeetoegang IJmond T0-onderzoek, Rapport R-570 Integrale RAMS-analyse Gemaal IJmuiden, v2.0 20120823_x000D_
Jack 14082017, IA gewijzigd en n=2.</t>
  </si>
  <si>
    <t>Sessie 20150109  - Raymond
Uitgangspunten vervangingsinterval (20 jr),   kosten preventieve vervanging (110 keuro aangepast door Jack) geheel LAN netwerk,inclusief GV kabels en alle actieve componenten (switches, UTP omzetters, etc.)_x000D_
Jack 30082017 ingevoegd nav Migratie._x000D_
Jack 14082017, data gewijzigd nav informatie Migratie.</t>
  </si>
  <si>
    <t>[RF=0.1],  [RF=0.01], Meerdere slachtoffers / Lozing giftige stoffen met impact op omgeving [RF=2.5E-05]</t>
  </si>
  <si>
    <t>Spuien 0-20% functieverlies [RF=0.1], Keren 81-100% functieverlies [RF=0.01], VGM - Effect 5 [RF=2.5E-05]</t>
  </si>
  <si>
    <t>Sessie 20150831 - Raymond W_x000D_
 SCADA servers redundant uitgevoerd, bij uitval SCADA servers blijft laatste stuurcommando per maalgang actief, fail-safe = kerende stand, lokaal bedienen mogelijk per maalgang met OP, met verhoogde faalkans agv _x000D_
niet-merkbaar falen -&gt; RF=10% per server_x000D_
Jack Raymond 16082017, update nav Migratie.</t>
  </si>
  <si>
    <t>Volgens Rymond (uit sessie 2015): "Totale vervanging van het besturingssysteem zal uitkomen op 4 mil € incusief hardware en softwareontwikkeling."_x000D_
Jack Raymond 16082017: Update nav Migratie. Volgens de laatste inzichten zouden de vervangingskosten voor gemaal uitkomen op 4 mil €.</t>
  </si>
  <si>
    <t>Proces PLC gemaal of onderdeel PLC faalt, alleen noodbediening mogelijk, _x000D_
MTTF=10 jr met SVO, IA=2016</t>
  </si>
  <si>
    <t>[RF=0.01], Meerdere slachtoffers / Lozing giftige stoffen met impact op omgeving [RF=2.5E-05],  [RF=0.1]</t>
  </si>
  <si>
    <t>Keren 81-100% functieverlies [RF=0.01], VGM - Effect 5 [RF=2.5E-05], Spuien 81-100% functieverlies [RF=0.1]</t>
  </si>
  <si>
    <t>Spuien 0-20% functieverlies [RF=0.01], Keren 81-100% functieverlies [RF=0.01]</t>
  </si>
  <si>
    <t>Sessie 20151026 - Raymond W
OP faalt alleen kritisch als op geen andere wijze de spuikoker kan worden bediend, dus bij uitval van SCADA (alle primaire bedienlessenaars, lokaal LAN netwerk of verbinding met PLC)_x000D_
Jack 18082017, update nav Migratie . RF 1% ivm redundantie met SCADA</t>
  </si>
  <si>
    <t>Sessie 20151026 - Raymond W
OP faalt alleen kritisch als op geen andere wijze de spuikoker kan worden bediend, dus bij uitval van SCADA (alle primaire bedienlessenaars, lokaal LAN netwerk of verbinding met PLC og RIO)_x000D_
Jack 18082017, update nav Migratie. Als OP of PLC niet merkbaar falen de RF aanpassen.</t>
  </si>
  <si>
    <t>Keren 81-100% functieverlies [RF=0.01], Spuien 81-100% functieverlies [RF=0.01]</t>
  </si>
  <si>
    <t>Sessie 20151026 - Raymond W
, OP faalt alleen kritisch als op geen andere wijze de maalgang kan worden bediend, dus bij uitval van SCADA (alle primaire bedienlessenaars, lokaal LAN netwerk of verbinding met PLC of RIO)_x000D_
Jack 18082017, update nav Migratie. Bij nietmerkbaar falen van OP of PLC RF aanpassen.</t>
  </si>
  <si>
    <t>Keren 81-100% functieverlies [RF=0.01], Spuien 81-100% functieverlies</t>
  </si>
  <si>
    <t>[RF=0.01], Letsel, met verzuim / Lozing grote hoeveelheid stoffen [RF=0.1],</t>
  </si>
  <si>
    <t>Keren 81-100% functieverlies [RF=0.01], VGM - Effect 3 [RF=0.1], Spuien 0-20% functieverlies</t>
  </si>
  <si>
    <t>Sessie 20151026 - Raymond W
OP faalt alleen kritisch als op geen andere wijze de spuikoker kan worden bediend, dus bij uitval van SCADA (alle primaire bedienlessenaars, lokaal LAN netwerk of verbinding met PLC)_x000D_
Jack 18082017, update nav Migratie</t>
  </si>
  <si>
    <t>2 PC's per werkplek, bedienfunctie maalgang faalt als alle 2 de clients uitvallen en de OP van een maalgang, daarom hier een RF factor opgenomen van 0,01_x000D_
preventief vervangen meegenomen in de REV taak voor SCADA servers._x000D_
Jack 24082017, aangepast nav Migratie.</t>
  </si>
  <si>
    <t>Letsel, met verzuim / Lozing grote hoeveelheid stoffen [RF=0.1]</t>
  </si>
  <si>
    <t>Spuien 81-100% functieverlies, Keren 81-100% functieverlies, VGM - Effect 3 [RF=0.1]</t>
  </si>
  <si>
    <t>Sessie 20150831 - Raymond W. 
Bij uitval van een willekeurige Remote IO unit faalt er minimaal een kritische functie_x000D_
Jack 18082017, update nav Migratie.</t>
  </si>
  <si>
    <t>[RF=0.01],  [RF=0.01], Letsel, met verzuim / Lozing grote hoeveelheid stoffen [RF=0.1]</t>
  </si>
  <si>
    <t>Spuien 81-100% functieverlies [RF=0.01], Keren 81-100% functieverlies [RF=0.01], VGM - Effect 3 [RF=0.1]</t>
  </si>
  <si>
    <t>Sessie 20151006 - Jan Willem vd Oever
@Raymond - wat als PLC S5 faalt?  
Uitgangspunt tot opgehelderd is RF=100%. Mogelijk RF=10% in geval rail niet afschakelt bij uitval PLC_x000D_
Jack 18082017, update nav Migratie.</t>
  </si>
  <si>
    <t>Spuien 0-20% functieverlies [RF=0.1], Keren 81-100% functieverlies [RF=0.01]</t>
  </si>
  <si>
    <t>Jack Raymond 16082017: Update nav Migratie, ontwerpgegevens. De economische levensduur van de totale besturingsinstallatie is 25 jaar. Vervanging generiek gemaal besturing gemodelleerd bij Besturing gemaal en spuisluizen algemeen._x000D_
Jack 29082017 nav Migratie, CCTV server toegevoegd.</t>
  </si>
  <si>
    <t>[RF=0.01], Letsel, met verzuim / Lozing grote hoeveelheid stoffen [RF=0.1]</t>
  </si>
  <si>
    <t>Spuien 81-100% functieverlies, Keren 81-100% functieverlies [RF=0.01], VGM - Effect 3 [RF=0.1]</t>
  </si>
  <si>
    <t>REVIEW PDJ: FAALOORZAAK LIJKT ME DUBBEL OPGENOMEN: OOK ONDER SPUISLUIS - BEDIENING EN BESTURING
Sessie 20151026 - Raymond Westhoven
Bij uitval PLC kan schuif op eigen gewicht gesloten worden door afschakelen veiligheidsklep binnen ca. 1-2 uur._x000D_
Raymond 16082017, Jack nog narekenen nadat taakgroepen zijn ingesteld</t>
  </si>
  <si>
    <t>Sessie 20151109 - Raymond en Jan Willem_x000D_
Jack 30082017. Was PLC spuiseinen.</t>
  </si>
  <si>
    <t>Sessie 20150831 - Raymond W_x000D_
RIOs omvormers (HT motor (1x), 2e niet in gebruik, koeling (2x), bulbpomp (2x))_x000D_
Bij uitval van een willekeurige Remote IO unit faalt er minimaal een kritische functie_x000D_
Raymond 16082017_x000D_
Jack 04092017, RIO bulbpomp, koeling en omvormer apart opgenomen. Dit was de faalwijze voor PLC maalgang inclusief RIO.</t>
  </si>
  <si>
    <t>Letsel, met verzuim / Lozing grote hoeveelheid stoffen [RF=0.1],</t>
  </si>
  <si>
    <t>Keren 81-100% functieverlies, VGM - Effect 3 [RF=0.1], Spuien 0-20% functieverlies</t>
  </si>
  <si>
    <t>Raymond 16082017_x000D_
Jack 09042017</t>
  </si>
  <si>
    <t>Sessie 20150831 - Raymond W_x000D_
RIOs omvormers (HT motor (1x), 2e niet in gebruik, koeling (2x), bulbpomp (2x))_x000D_
Bij uitval van een willekeurige Remote IO unit faalt er minimaal een kritische functie_x000D_
Raymond 16082017_x000D_
Jack 04092017. Dit was de faalwijze voor RIO bulbpomp.</t>
  </si>
  <si>
    <t>Jack 20102017, RF keren 1% omdat noodbediening en handbediening nog mogelijk is._x000D_
Raymond 16082017_x000D_
Jack 09042017</t>
  </si>
  <si>
    <t>Jack 20102017, RF keren is 1 % noodbediening en handbedeining van de perschuiven is nog mogelijk._x000D_
Sessie 20150831 - Raymond W_x000D_
RIOs omvormers (HT motor (1x), 2e niet in gebruik, koeling (2x), bulbpomp (2x))_x000D_
Bij uitval van een willekeurige Remote IO unit faalt er minimaal een kritische functie_x000D_
Raymond 16082017_x000D_
Jack 04092017. Dit was de faalwijze voor RIO bulbpomp.</t>
  </si>
  <si>
    <t>Jack 20102017, dubbele persschuiven, en noodbediening, handbediening._x000D_
Raymond 16082017</t>
  </si>
  <si>
    <t>VGM - Effect 3 [RF=0.1], Spuien 0-20% functieverlies</t>
  </si>
  <si>
    <t>Jack 24082017, aangepast nav Migratie._x000D_
Raymond 04092017, gaat kijken wat de effecten en mogelijke multipliciteit (onderhoudsbediening?) zijn.</t>
  </si>
  <si>
    <t>Keren 81-100% functieverlies [RF=0.01], VGM - Effect 3 [RF=0.1], Spuien 81-100% functieverlies</t>
  </si>
  <si>
    <t>[RF=0.01], Letsel, met verzuim / Lozing grote hoeveelheid stoffen [RF=0.1],  [RF=0.1]</t>
  </si>
  <si>
    <t>Keren 81-100% functieverlies [RF=0.01], VGM - Effect 3 [RF=0.1], Spuien 81-100% functieverlies [RF=0.1]</t>
  </si>
  <si>
    <t>[RF=0.01], Meerdere slachtoffers / Lozing giftige stoffen met impact op omgeving [RF=2.5E-05],</t>
  </si>
  <si>
    <t>Keren 81-100% functieverlies [RF=0.01], VGM - Effect 5 [RF=2.5E-05], Spuien 81-100% functieverlies</t>
  </si>
  <si>
    <t>Proces PLC spuisluizen of onderdeel PLC faalt, alleen noodbediening mogelijk, _x000D_
MTTF=10 jr met SVO, IA=2016</t>
  </si>
  <si>
    <t>Sessie 20150629 - Raymond Westhoven
Sessie 20150831 - Raymond Westhoven
Sessie 20151026 - Raymond Westhoven
Doorgeven van de meetwaarden (niveaumeting), gebeurt ALTIJD via PLC centraal, tbv spuisluis. Tbv. gemaal: procesbewaking ALTIJD via PLC centraal._x000D_
Jack 21082017, update nav Migratie.Raymond uitzoeken functionaliteiten PLC Centrale.</t>
  </si>
  <si>
    <t>Jack Raymond 16082017: Update nav Migratie, ontwerpgegevens. De economische levensduur van de totale besturingsinstallatie is 25 jaar. Vervanging generiek gemaal besturing gemodelleerd bij Besturing gemaal en spuisluizen algemeen._x000D_
Raymond 04092017, beheert licenties, bij uitval geen synchronisatie met andere PLCs en servers, geen toegang meer tot bediensysteem.</t>
  </si>
  <si>
    <t>[RF=0.01], Letsel, met verzuim / Lozing grote hoeveelheid stoffen [RF=0.1],  [RF=0.01]</t>
  </si>
  <si>
    <t>Keren 81-100% functieverlies [RF=0.01], VGM - Effect 3 [RF=0.1], Spuien 81-100% functieverlies [RF=0.01]</t>
  </si>
  <si>
    <t>Sessie 20150629 - Raymond Westhoven
Sessie 20150831 - Raymond Westhoven
Sessie 20151026 - Raymond Westhoven
Bij uitval RIO Hoofd Spuisluis kunnen PLC's per spuikoker nog steeds autonoom opdebiet geregeld spuien -&gt; RF=1%_x000D_
Jack 18082017, update nav Migratie.</t>
  </si>
  <si>
    <t>Spuien 21-40% functieverlies [RF=0.1]</t>
  </si>
  <si>
    <t>Raymond 16082017_x000D_
Jack 20102017, RF keren 1 % omdat de persschuiven met de hand dichtgezet kunnen worden.</t>
  </si>
  <si>
    <t>Jack 20102017, omvormer en bulbpomp vallen uit, RF keren 1% omdat schuivenmet de hand dichtgezet kunnen worden._x000D_
Sessie 20150831 - Raymond W_x000D_
RIOs omvormers (HT motor (1x), 2e niet in gebruik, koeling (2x), bulbpomp (2x))_x000D_
Bij uitval van een willekeurige Remote IO unit faalt er minimaal een kritische functie_x000D_
Raymond 16082017_x000D_
Jack 04092017, RIO bulbpomp, koeling en omvormer apart opgenomen. Dit was de faalwijze voor PLC maalgang inclusief RIO.</t>
  </si>
  <si>
    <t>Raymond 16082017_x000D_
Jack 20102017, omvormer en bulbpomp vallen uit, RF keren 1% omdat schuiven met de hand dichtgezet kunnen worden.</t>
  </si>
  <si>
    <t>Jack 20102017, omvormer en bulbpomp vallen uit, RF keren 1% omdat schuiven met de hand dichtgezet kunnen worden._x000D_
Sessie 20150831 - Raymond W_x000D_
RIOs omvormers (HT motor (1x), 2e niet in gebruik, koeling (2x), bulbpomp (2x))_x000D_
Bij uitval van een willekeurige Remote IO unit faalt er minimaal een kritische functie_x000D_
Raymond 16082017_x000D_
Jack 04092017, RIO bulbpomp, koeling en omvormer apart opgenomen. Dit was de faalwijze voor PLC maalgang inclusief RIO.</t>
  </si>
  <si>
    <t>Jack 20102017, de persschuiven kunnen handmatig lokaal worden dichtgestuurd._x000D_
Raymond 16082017</t>
  </si>
  <si>
    <t>Jack 20102017, persschuiven kunnen nog lokal handmatig worden gesloten._x000D_
Sessie 20150831 - Raymond W_x000D_
RIOs omvormers (HT motor (1x), 2e niet in gebruik, koeling (2x), bulbpomp (2x))_x000D_
Bij uitval van een willekeurige Remote IO unit faalt er minimaal een kritische functie_x000D_
Raymond 16082017_x000D_
Jack 04092017, RIO bulbpomp, koeling en omvormer apart opgenomen. Dit was de faalwijze voor PLC maalgang inclusief RIO.</t>
  </si>
  <si>
    <t>[RF=0.1],, Letsel, met verzuim / Lozing grote hoeveelheid stoffen</t>
  </si>
  <si>
    <t>Keren 81-100% functieverlies [RF=0.1], Spuien 81-100% functieverlies, VGM - Effect 3</t>
  </si>
  <si>
    <t>Jack, Raymond 16082017: Update nav Migratie. Heeft invloed op processen gemaal en spuisluizen, retourbare noodstop is aangesloten op de PC. RF keren =10% ivm het handmatig sluiten van de persschuiven._x000D_
Raymond 08092017, uitzoeken of er toch mogelijk nog effecten zijn als de safety PLC uitvalt, voorlopig eer van uit gaan dat dat wel het geval is._x000D_
Sessie 20150831- Raymond Westhoven
IA voor maalgangen 5 &amp; 6 = 2005
@Raymond - Check uitgangspunt kosten totale vervanging uitzoeken (1 mln (REV) en 1,5 mln (CM)) - Volgens Rymond: "Totale vervanging van het besturingssysteem zal uitkomen op 4 mil € incusief hardware en softwareontwikkeling."</t>
  </si>
  <si>
    <t>Blokkeren / niet openen hoofdschuif spuikoker 1 door veroudering,  verouderen beslag, MTTF=15jr, IA=2017.</t>
  </si>
  <si>
    <t>Niet open en dichten spuiopening</t>
  </si>
  <si>
    <t>25A-001.14.27.7.1.A</t>
  </si>
  <si>
    <t>Sessie 20151026 - Marcel en Lionel
Wordt 2x per dag functioneel geopend / gesloten
Deur is samengesteld uit 2 delen die met metalen beslag met elkaar verbonden blijven.  Breken verbindingsbouten af dan blijft het onderste deel van de schuif in de schacht staan. Kan ook optreden door blokkerende geleiderails schuif
Hoofdschuiven en noodschuiven staan ook in geopende stand geheel onder water
@Marcel - Jaatal laatste revisie hoofdpersschuif?_x000D_
Jack 30082017, data aangepast nav onderhoudsinfo PPO. IA 2017</t>
  </si>
  <si>
    <t>2be12e0f-e757-4ea0-b8a4-e00582cf3221</t>
  </si>
  <si>
    <t>Niet op en neer bewegen noodschuif</t>
  </si>
  <si>
    <t>Op- en neer bewegen noodschuif</t>
  </si>
  <si>
    <t>25A-001.14.27.1.1.A</t>
  </si>
  <si>
    <t>d9486a33-8808-4b12-a27f-cf5a7c941093</t>
  </si>
  <si>
    <t>Blokkeren / niet openen noodschuif spuikoker 1 door veroudering,  verouderen beslag, MTTF=15jr, IA=2017.</t>
  </si>
  <si>
    <t>25A-001.14.27.8.1.A</t>
  </si>
  <si>
    <t>dcb4626d-b74e-4a33-bde5-33080dd5d761</t>
  </si>
  <si>
    <t>Reservecilinder  persschuif maalgang, kostenniveau bij revisie van een cilinder_x000D_
CM taak, kan in 4 dagen (voorbereiding + uitvoering) indien reservecilinder beschikbaar/bruikbaar, zo niet dan 2 maanden, Persschuif, kosten inclusief conservering.</t>
  </si>
  <si>
    <t>Conservering A-frame &amp; schuif &amp;  afdichtingen/bevestigingen: 1x per 8 jr, Transport, stralen &amp; conserveren, 10keuro A-frame,  demontage, montage K€ 7, 1 week, reserveschuif inzetten, 16 uur niet _x000D_
spuien/malen, 100 %new</t>
  </si>
  <si>
    <t>Preventief reviseren + conserveren hoofdschuif: 1x per 12jr, omwisselen met gereviseerde reserveschuif delen (special tools), duur=16 uur, revisie inclusief transport, kosten 53kEuro per schuif, 100%nieuw beslag + conservering (deurdelen ongewijzigd)</t>
  </si>
  <si>
    <t>Preventief reviseren + conserveren noodschuif: 1x per 12jr, omwisselen met gereviseerde reserveschuif delen (special tools), duur=16 uur, revisie inclusief transport, kosten 53kEuro per schuif, 100%nieuw beslag + conservering (deurdelen ongewijzigd)</t>
  </si>
  <si>
    <t>25A-001.14.27.07.01.A.01</t>
  </si>
  <si>
    <t>25A-001.14.27.08.01.A.01</t>
  </si>
  <si>
    <t>25A-001.14.27.01.01.A.01</t>
  </si>
  <si>
    <t>25A-001.14.01.10</t>
  </si>
  <si>
    <t>25A-001.14.01.10.01</t>
  </si>
  <si>
    <t>25A-001.14.01.10.02</t>
  </si>
  <si>
    <t>25A-001.14.05.15</t>
  </si>
  <si>
    <t>25A-001.14.05.17</t>
  </si>
  <si>
    <t>25A-001.14.05.16</t>
  </si>
  <si>
    <t>25A-001.14.06.15</t>
  </si>
  <si>
    <t>25A-001.14.06.16</t>
  </si>
  <si>
    <t>25A-001.14.06.17</t>
  </si>
  <si>
    <t>25A-001.14.07.15</t>
  </si>
  <si>
    <t>25A-001.14.07.16</t>
  </si>
  <si>
    <t>25A-001.14.07.17</t>
  </si>
  <si>
    <t>25A-001.20.01.14</t>
  </si>
  <si>
    <t>25A-001.20.02.14</t>
  </si>
  <si>
    <t>25A-001.20.03.14</t>
  </si>
  <si>
    <t>25A-001.14.27.01</t>
  </si>
  <si>
    <t>25A-001.14.27.07</t>
  </si>
  <si>
    <t>25A-001.14.27.08</t>
  </si>
  <si>
    <t>25A-001.14.27.02</t>
  </si>
  <si>
    <t>25A-001.14.29.01</t>
  </si>
  <si>
    <t>25A-001.14.29.02</t>
  </si>
  <si>
    <t>25A-001.14.29.03</t>
  </si>
  <si>
    <t>25A-001.14.29.04</t>
  </si>
  <si>
    <t>25A-001.14.29.05</t>
  </si>
  <si>
    <t>25A-001.14.29.06</t>
  </si>
  <si>
    <t>25A-001.14.41.01</t>
  </si>
  <si>
    <t>25A-001.14.41.02</t>
  </si>
  <si>
    <t>25A-001.14.41.03</t>
  </si>
  <si>
    <t>25A-001.14.41.04</t>
  </si>
  <si>
    <t>25A-001.14.41.05</t>
  </si>
  <si>
    <t>25A-001.14.41.06</t>
  </si>
  <si>
    <t>25A-001.14.42.01</t>
  </si>
  <si>
    <t>25A-001.14.42.02</t>
  </si>
  <si>
    <t>25A-001.14.42.03</t>
  </si>
  <si>
    <t>25A-001.14.42.04</t>
  </si>
  <si>
    <t>25A-001.14.42.05</t>
  </si>
  <si>
    <t>25A-001.14.42.06</t>
  </si>
  <si>
    <t>25A-001.14.43.01</t>
  </si>
  <si>
    <t>25A-001.14.43.02</t>
  </si>
  <si>
    <t>25A-001.14.43.03</t>
  </si>
  <si>
    <t>25A-001.14.43.04</t>
  </si>
  <si>
    <t>25A-001.14.43.05</t>
  </si>
  <si>
    <t>25A-001.14.43.06</t>
  </si>
  <si>
    <t>25A-001.14.44.01</t>
  </si>
  <si>
    <t>25A-001.14.44.02</t>
  </si>
  <si>
    <t>25A-001.14.44.03</t>
  </si>
  <si>
    <t>25A-001.14.44.04</t>
  </si>
  <si>
    <t>25A-001.14.44.05</t>
  </si>
  <si>
    <t>25A-001.14.44.06</t>
  </si>
  <si>
    <t>25A-001.14.45.01</t>
  </si>
  <si>
    <t>25A-001.14.45.02</t>
  </si>
  <si>
    <t>25A-001.14.45.03</t>
  </si>
  <si>
    <t>25A-001.14.45.04</t>
  </si>
  <si>
    <t>25A-001.14.45.05</t>
  </si>
  <si>
    <t>25A-001.14.45.06</t>
  </si>
  <si>
    <t>25A-001.14.46.01</t>
  </si>
  <si>
    <t>25A-001.14.46.02</t>
  </si>
  <si>
    <t>25A-001.14.46.03</t>
  </si>
  <si>
    <t>25A-001.14.46.04</t>
  </si>
  <si>
    <t>25A-001.14.46.05</t>
  </si>
  <si>
    <t>25A-001.14.46.06</t>
  </si>
  <si>
    <t>25A-001.14.46.07</t>
  </si>
  <si>
    <t>25A-001.14.46.08</t>
  </si>
  <si>
    <t>25A-001.14.46.09</t>
  </si>
  <si>
    <t>25A-001.14.47.01</t>
  </si>
  <si>
    <t>25A-001.14.47.02</t>
  </si>
  <si>
    <t>25A-001.14.47.03</t>
  </si>
  <si>
    <t>25A-001.14.47.04</t>
  </si>
  <si>
    <t>25A-001.14.47.05</t>
  </si>
  <si>
    <t>25A-001.14.47.06</t>
  </si>
  <si>
    <t>25A-001.14.47.07</t>
  </si>
  <si>
    <t>25A-001.14.47.08</t>
  </si>
  <si>
    <t>25A-001.14.47.09</t>
  </si>
  <si>
    <t>25A-001.14.48.01</t>
  </si>
  <si>
    <t>25A-001.14.48.02</t>
  </si>
  <si>
    <t>25A-001.14.48.03</t>
  </si>
  <si>
    <t>25A-001.14.48.04</t>
  </si>
  <si>
    <t>25A-001.14.48.05</t>
  </si>
  <si>
    <t>25A-001.14.48.06</t>
  </si>
  <si>
    <t>25A-001.14.48.07</t>
  </si>
  <si>
    <t>25A-001.14.48.08</t>
  </si>
  <si>
    <t>25A-001.14.48.09</t>
  </si>
  <si>
    <t>25A-001.14.49.01</t>
  </si>
  <si>
    <t>25A-001.14.49.02</t>
  </si>
  <si>
    <t>25A-001.14.49.03</t>
  </si>
  <si>
    <t>25A-001.14.49.04</t>
  </si>
  <si>
    <t>25A-001.14.49.05</t>
  </si>
  <si>
    <t>25A-001.14.49.06</t>
  </si>
  <si>
    <t>25A-001.14.49.07</t>
  </si>
  <si>
    <t>25A-001.14.49.08</t>
  </si>
  <si>
    <t>25A-001.14.49.09</t>
  </si>
  <si>
    <t>25A-001.14.50.01</t>
  </si>
  <si>
    <t>25A-001.14.50.02</t>
  </si>
  <si>
    <t>25A-001.14.50.03</t>
  </si>
  <si>
    <t>25A-001.14.50.04</t>
  </si>
  <si>
    <t>25A-001.14.50.05</t>
  </si>
  <si>
    <t>25A-001.14.50.06</t>
  </si>
  <si>
    <t>25A-001.14.50.07</t>
  </si>
  <si>
    <t>25A-001.14.50.08</t>
  </si>
  <si>
    <t>25A-001.14.50.09</t>
  </si>
  <si>
    <t>25A-001.14.27.05</t>
  </si>
  <si>
    <t>25A-001.14.27.06</t>
  </si>
  <si>
    <t>*REV:Conservering A-frame &amp; schuif &amp;  afdichtingen/bevestigingen: 1x per 8 jr, Transport, stralen &amp; conserveren, 10keuro A-frame,  demontage, montage K€ 7, 1 week, reserveschuif inzetten, 16 uur niet _x000D_
spuien/malen, 100 %new</t>
  </si>
  <si>
    <t>*REV:Preventief reviseren + conserveren hoofdschuif: 1x per 12jr, omwisselen met gereviseerde reserveschuif delen (special tools), duur=16 uur, revisie inclusief transport, kosten 53kEuro per schuif, 100%nieuw beslag + conservering (deurdelen ongewijzigd)</t>
  </si>
  <si>
    <t>*REV:Preventief reviseren + conserveren noodschuif: 1x per 12jr, omwisselen met gereviseerde reserveschuif delen (special tools), duur=16 uur, revisie inclusief transport, kosten 53kEuro per schuif, 100%nieuw beslag + conservering (deurdelen ongewijzigd)</t>
  </si>
  <si>
    <t>*2033</t>
  </si>
  <si>
    <t>*2047</t>
  </si>
  <si>
    <t>*2031</t>
  </si>
  <si>
    <t>*2055</t>
  </si>
  <si>
    <t>*2078</t>
  </si>
  <si>
    <t>*2118</t>
  </si>
  <si>
    <t>*2029</t>
  </si>
  <si>
    <t>*2042</t>
  </si>
  <si>
    <t>*2051</t>
  </si>
  <si>
    <t>*2085</t>
  </si>
  <si>
    <t>*2035</t>
  </si>
  <si>
    <t>*2027</t>
  </si>
  <si>
    <t>*2040</t>
  </si>
  <si>
    <t>*2058</t>
  </si>
  <si>
    <t>*Onwaar</t>
  </si>
  <si>
    <t>*Waar</t>
  </si>
  <si>
    <t>*Waar
*Onwaar</t>
  </si>
  <si>
    <t>*Onwaar
*Onwaar</t>
  </si>
  <si>
    <t>*Onwaar
*Waar</t>
  </si>
  <si>
    <t>*Onwaar
*Onwaar
*Onwaar
*Waar</t>
  </si>
  <si>
    <t>*Waar
*Onwaar
*Onwaar</t>
  </si>
  <si>
    <t>*Waar
*Onwaar
*Waar</t>
  </si>
  <si>
    <t>*Waar
*Onwaar
*Onwaar
*Waar</t>
  </si>
  <si>
    <t>*Waar
*Waar</t>
  </si>
  <si>
    <t>*Onwaar
*Onwaar
*Waar</t>
  </si>
  <si>
    <t>*Waar
*Waar
*Waar</t>
  </si>
  <si>
    <t>*371</t>
  </si>
  <si>
    <t>Contract</t>
  </si>
  <si>
    <t xml:space="preserve">Element </t>
  </si>
  <si>
    <t>Component</t>
  </si>
  <si>
    <t>Functie</t>
  </si>
  <si>
    <t>Faalwijze
Functioneel falen</t>
  </si>
  <si>
    <t>Aanvullingen en opmerkingen</t>
  </si>
  <si>
    <t xml:space="preserve">Toestandsbepaling (inspecteren, testen, meten, …) </t>
  </si>
  <si>
    <t>Wijzigingen / changes</t>
  </si>
  <si>
    <t>0.1</t>
  </si>
  <si>
    <t>FMECA team</t>
  </si>
  <si>
    <t xml:space="preserve">Zijn alle relevante disciplines vertegenwoordigd? </t>
  </si>
  <si>
    <t>Is voldoende verscheidenheid aan kennis en ervaring aanwezig?</t>
  </si>
  <si>
    <t>Opmerkingen</t>
  </si>
  <si>
    <t>Detectiemethode Concreet</t>
  </si>
  <si>
    <t>ODS tag</t>
  </si>
  <si>
    <t>Omschrijving tag</t>
  </si>
  <si>
    <t>Userstory Wie</t>
  </si>
  <si>
    <t>Userstory wat</t>
  </si>
  <si>
    <t>Userstory waarom</t>
  </si>
  <si>
    <t>RACI Roadmap thema 1+2 
Baseline + DEEPDIVE</t>
  </si>
  <si>
    <t>R</t>
  </si>
  <si>
    <t>Responsible</t>
  </si>
  <si>
    <t>A</t>
  </si>
  <si>
    <t>Accountable</t>
  </si>
  <si>
    <t>C</t>
  </si>
  <si>
    <t>Consulted</t>
  </si>
  <si>
    <t>I</t>
  </si>
  <si>
    <t>Informed</t>
  </si>
  <si>
    <t>Programma Manager</t>
  </si>
  <si>
    <t xml:space="preserve">Implementatie manager </t>
  </si>
  <si>
    <t>Toepassing Asset Management</t>
  </si>
  <si>
    <t>Adviseur AM</t>
  </si>
  <si>
    <t>X1</t>
  </si>
  <si>
    <t xml:space="preserve">Asset Manager </t>
  </si>
  <si>
    <t>Maintenance Engineer</t>
  </si>
  <si>
    <t>Service provider (Contract)</t>
  </si>
  <si>
    <t>Service provider (ME'er)</t>
  </si>
  <si>
    <t>Technisch adviseur</t>
  </si>
  <si>
    <t>Asset Management 2.0</t>
  </si>
  <si>
    <t>X2</t>
  </si>
  <si>
    <t>X3</t>
  </si>
  <si>
    <t>X4</t>
  </si>
  <si>
    <t>PPO</t>
  </si>
  <si>
    <t>District / Regio</t>
  </si>
  <si>
    <t xml:space="preserve">Overige programma's </t>
  </si>
  <si>
    <t xml:space="preserve">DGAM Baseline AM 2.0 </t>
  </si>
  <si>
    <t>Toelichten praatplaat AM</t>
  </si>
  <si>
    <t>AM Maturity Scan vragenlijst T/S/O</t>
  </si>
  <si>
    <t>Check op de compleetheid (basis) input voor deep dive / EWIS systeem</t>
  </si>
  <si>
    <t>Analyse ontwikkel mogelijkheden algemeen</t>
  </si>
  <si>
    <t>Bespreken ontwikkelmogelijkheden op basis van maturity</t>
  </si>
  <si>
    <t>Roadmap verbeter potentieel (Proces/Systeem/Product) + AM 2.0</t>
  </si>
  <si>
    <t>Deep Dives EWIS</t>
  </si>
  <si>
    <t>(Hoofd)objectfuncties verwerken</t>
  </si>
  <si>
    <t>Hergebruik Decompositie/FTA/FMECA/ORA</t>
  </si>
  <si>
    <t>(Optioneel) Aanpassing decompositie/FTA/FMECA</t>
  </si>
  <si>
    <t>FMEA voorbereiden</t>
  </si>
  <si>
    <t>Verwerken decompositie in FMEA</t>
  </si>
  <si>
    <t>Verwerken functievervullers in FMEA</t>
  </si>
  <si>
    <t>Prestatiekillers koppelen aan decompositie</t>
  </si>
  <si>
    <t>Bestaand onderhoudsregime onderzoeken</t>
  </si>
  <si>
    <t>Check op welke data al beschikbaar is</t>
  </si>
  <si>
    <t>FMEA sessie</t>
  </si>
  <si>
    <t>Faalmechanismen bepalen per functie (bouwdeel &amp; element)</t>
  </si>
  <si>
    <t>S</t>
  </si>
  <si>
    <t>Oorzaken van falen verwerken met de OTG</t>
  </si>
  <si>
    <t>Gevolg van falen verwerken</t>
  </si>
  <si>
    <t>Kans van optreden verwerken</t>
  </si>
  <si>
    <t>Beheersmaatregel / data behoefte per faal mechanisme  kiezen op basis van onderstaand proces – bestaande onderhoudsregime later RCM cost bijwerken – is er redundantie aanwezig.</t>
  </si>
  <si>
    <t>Bespreken welke ODS data aanwezig is (3B laag)</t>
  </si>
  <si>
    <t>FMEA uitwerken</t>
  </si>
  <si>
    <t>Sessie 2</t>
  </si>
  <si>
    <t>Databehoefte bepalen per (kritische asset) die nodig is om de storing voorspellende grootheid inzichtelijk te maken (voor kritische componenten) – asset tree tabel verwerken</t>
  </si>
  <si>
    <t>Connectiviteit: aanwezige data koppelen aan faalmechanisme en storing voorspellende grootheden</t>
  </si>
  <si>
    <t>Storingsvoorspellende grootheden koppelen aan drempelwaarden + sensoring toepassen</t>
  </si>
  <si>
    <t>Dashboarding (bouw) fase</t>
  </si>
  <si>
    <t>Detectie methode
opties algemeen</t>
  </si>
  <si>
    <t>Sensor type</t>
  </si>
  <si>
    <t>ODS/Sensor beschikbaar op object</t>
  </si>
  <si>
    <t>EWF: alarmmelding / drempelwaarde</t>
  </si>
  <si>
    <t xml:space="preserve">Bestaand SVO / Inspectie </t>
  </si>
  <si>
    <t>Object informatie</t>
  </si>
  <si>
    <t>AM functie specificatie</t>
  </si>
  <si>
    <t>User story</t>
  </si>
  <si>
    <t xml:space="preserve"> </t>
  </si>
  <si>
    <t xml:space="preserve">Versiebeheer </t>
  </si>
  <si>
    <t>Datum</t>
  </si>
  <si>
    <t>RWS Deep Dive Template: [Object X]</t>
  </si>
  <si>
    <t>JA/ NEE</t>
  </si>
  <si>
    <t>JA/NEE</t>
  </si>
  <si>
    <t>[DD-MM-JJ]</t>
  </si>
  <si>
    <t>Functie/ rol</t>
  </si>
  <si>
    <t xml:space="preserve">Faalomschrijving en functie eisen beheer object en te bespreken bouwdelen </t>
  </si>
  <si>
    <t>Begrenzingen van de Deep Dive/ input volgende sessie</t>
  </si>
  <si>
    <t xml:space="preserve">Beschikbare tags op object </t>
  </si>
  <si>
    <t xml:space="preserve">1.0 </t>
  </si>
  <si>
    <t>Versie 1.0 voor gebruik</t>
  </si>
  <si>
    <t>P-IHP, OHD en monitoring</t>
  </si>
  <si>
    <t>Eerste opzet</t>
  </si>
  <si>
    <t>User story verwerkt in bibliotheek</t>
  </si>
  <si>
    <t>User story (detail) code (User story bibliotheek / Vector)</t>
  </si>
  <si>
    <t>1.1</t>
  </si>
  <si>
    <t>Kolommen m.b.t. user stories toegevoegd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</si>
</sst>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quot;€&quot;* #,##0.00_);_(&quot;€&quot;* \(#,##0.00\);_(&quot;€&quot;* &quot;-&quot;??_);_(@_)"/>
    <numFmt numFmtId="165" formatCode="_(* #,##0.00_);_(* \(#,##0.00\);_(* &quot;-&quot;??_);_(@_)"/>
    <numFmt numFmtId="166" formatCode="_-&quot;€&quot;\ * #,##0.00_-;_-&quot;€&quot;\ * #,##0.00\-;_-&quot;€&quot;\ * &quot;-&quot;??_-;_-@_-"/>
    <numFmt numFmtId="167" formatCode="_-* #,##0.00_-;_-* #,##0.00\-;_-* &quot;-&quot;??_-;_-@_-"/>
    <numFmt numFmtId="168" formatCode="0.0"/>
    <numFmt numFmtId="169" formatCode="_ * #,##0.0_ ;_ * \-#,##0.0_ ;_ * &quot;-&quot;??_ ;_ @_ "/>
    <numFmt numFmtId="170" formatCode="_ * #,##0_ ;_ * \-#,##0_ ;_ * &quot;-&quot;??_ ;_ @_ "/>
    <numFmt numFmtId="171" formatCode="0.0%"/>
    <numFmt numFmtId="172" formatCode="[$-413]General"/>
    <numFmt numFmtId="173" formatCode="[$-413]d\ mmmm\ yyyy;@"/>
  </numFmts>
  <fonts count="123" x14ac:knownFonts="1">
    <font>
      <sz val="10"/>
      <name val="Arial"/>
    </font>
    <font>
      <sz val="11"/>
      <color theme="1"/>
      <name val="Calibri"/>
      <family val="2"/>
      <scheme val="minor"/>
    </font>
    <font>
      <sz val="1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10"/>
      <color indexed="55"/>
      <name val="Arial"/>
      <family val="2"/>
    </font>
    <font>
      <sz val="8"/>
      <name val="Arial"/>
      <family val="2"/>
    </font>
    <font>
      <sz val="10"/>
      <name val="Arial"/>
      <family val="2"/>
    </font>
    <font>
      <sz val="10"/>
      <color indexed="10"/>
      <name val="Arial"/>
      <family val="2"/>
    </font>
    <font>
      <b/>
      <sz val="14"/>
      <name val="Arial"/>
      <family val="2"/>
    </font>
    <font>
      <sz val="10"/>
      <name val="Arial"/>
      <family val="2"/>
    </font>
    <font>
      <b/>
      <sz val="22"/>
      <name val="Arial"/>
      <family val="2"/>
    </font>
    <font>
      <sz val="10"/>
      <color rgb="FF000000"/>
      <name val="Arial"/>
      <family val="2"/>
    </font>
    <font>
      <sz val="11"/>
      <color rgb="FF3F3F76"/>
      <name val="Calibri"/>
      <family val="2"/>
      <scheme val="minor"/>
    </font>
    <font>
      <b/>
      <sz val="11"/>
      <color rgb="FFFA7D00"/>
      <name val="Calibri"/>
      <family val="2"/>
      <scheme val="minor"/>
    </font>
    <font>
      <sz val="11"/>
      <name val="Calibri"/>
      <family val="2"/>
    </font>
    <font>
      <sz val="9"/>
      <color theme="1"/>
      <name val="Verdana"/>
      <family val="2"/>
    </font>
    <font>
      <sz val="9"/>
      <color rgb="FF000000"/>
      <name val="Verdana"/>
      <family val="2"/>
    </font>
    <font>
      <sz val="11"/>
      <color indexed="8"/>
      <name val="Calibri"/>
      <family val="2"/>
      <scheme val="minor"/>
    </font>
    <font>
      <sz val="10"/>
      <color theme="1"/>
      <name val="Century Gothic"/>
      <family val="1"/>
    </font>
    <font>
      <b/>
      <sz val="12"/>
      <color theme="1" tint="0.34998626667073579"/>
      <name val="Century Gothic"/>
      <family val="1"/>
    </font>
    <font>
      <sz val="26"/>
      <color rgb="FFFF0000"/>
      <name val="Century Gothic"/>
      <family val="1"/>
    </font>
    <font>
      <sz val="14"/>
      <color theme="1" tint="0.34998626667073579"/>
      <name val="Century Gothic"/>
      <family val="1"/>
    </font>
    <font>
      <sz val="26"/>
      <color theme="7"/>
      <name val="Century Gothic"/>
      <family val="1"/>
    </font>
    <font>
      <sz val="26"/>
      <color theme="8"/>
      <name val="Century Gothic"/>
      <family val="1"/>
    </font>
    <font>
      <sz val="26"/>
      <color theme="9"/>
      <name val="Century Gothic"/>
      <family val="1"/>
    </font>
    <font>
      <sz val="9"/>
      <color indexed="8"/>
      <name val="Century Gothic"/>
      <family val="1"/>
    </font>
    <font>
      <b/>
      <sz val="10"/>
      <color theme="1"/>
      <name val="Century Gothic"/>
      <family val="1"/>
    </font>
    <font>
      <sz val="11"/>
      <color theme="1"/>
      <name val="Century Gothic"/>
      <family val="1"/>
    </font>
    <font>
      <sz val="16"/>
      <color theme="1"/>
      <name val="Century Gothic"/>
      <family val="1"/>
    </font>
    <font>
      <sz val="10"/>
      <color rgb="FF000000"/>
      <name val="Century Gothic"/>
      <family val="1"/>
    </font>
    <font>
      <sz val="10"/>
      <color theme="7"/>
      <name val="Century Gothic"/>
      <family val="1"/>
    </font>
    <font>
      <sz val="10"/>
      <color theme="4"/>
      <name val="Century Gothic"/>
      <family val="1"/>
    </font>
    <font>
      <sz val="10"/>
      <color theme="9"/>
      <name val="Century Gothic"/>
      <family val="1"/>
    </font>
    <font>
      <sz val="10"/>
      <color rgb="FFFF0000"/>
      <name val="Century Gothic"/>
      <family val="1"/>
    </font>
    <font>
      <u/>
      <sz val="10"/>
      <color rgb="FF000000"/>
      <name val="Century Gothic"/>
      <family val="1"/>
    </font>
    <font>
      <sz val="16"/>
      <name val="Verdana"/>
      <family val="2"/>
    </font>
    <font>
      <b/>
      <sz val="16"/>
      <name val="Verdana"/>
      <family val="2"/>
    </font>
    <font>
      <i/>
      <sz val="16"/>
      <name val="Verdana"/>
      <family val="2"/>
    </font>
    <font>
      <sz val="16"/>
      <color theme="1"/>
      <name val="Verdana"/>
      <family val="2"/>
    </font>
    <font>
      <b/>
      <sz val="18"/>
      <color theme="0"/>
      <name val="Verdana"/>
      <family val="2"/>
    </font>
    <font>
      <b/>
      <sz val="20"/>
      <color theme="0"/>
      <name val="Verdana"/>
      <family val="2"/>
    </font>
    <font>
      <b/>
      <sz val="14"/>
      <name val="Verdana"/>
      <family val="2"/>
    </font>
    <font>
      <sz val="10"/>
      <name val="Verdana"/>
      <family val="2"/>
    </font>
    <font>
      <b/>
      <sz val="10"/>
      <name val="Verdana"/>
      <family val="2"/>
    </font>
    <font>
      <sz val="14"/>
      <name val="Verdana"/>
      <family val="2"/>
    </font>
    <font>
      <sz val="14"/>
      <color rgb="FF00B050"/>
      <name val="Verdana"/>
      <family val="2"/>
    </font>
    <font>
      <sz val="14"/>
      <color rgb="FFFF0000"/>
      <name val="Verdana"/>
      <family val="2"/>
    </font>
    <font>
      <i/>
      <sz val="14"/>
      <name val="Verdana"/>
      <family val="2"/>
    </font>
    <font>
      <sz val="14"/>
      <color rgb="FFFFC000"/>
      <name val="Verdana"/>
      <family val="2"/>
    </font>
    <font>
      <i/>
      <sz val="14"/>
      <color rgb="FF00B0F0"/>
      <name val="Verdana"/>
      <family val="2"/>
    </font>
    <font>
      <sz val="14"/>
      <color rgb="FFF19E59"/>
      <name val="Verdana"/>
      <family val="2"/>
    </font>
    <font>
      <b/>
      <sz val="14"/>
      <color theme="1"/>
      <name val="Verdana"/>
      <family val="2"/>
    </font>
  </fonts>
  <fills count="39">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13"/>
        <bgColor indexed="64"/>
      </patternFill>
    </fill>
    <fill>
      <patternFill patternType="solid">
        <fgColor indexed="36"/>
        <bgColor indexed="64"/>
      </patternFill>
    </fill>
    <fill>
      <patternFill patternType="solid">
        <fgColor rgb="FFFFFF00"/>
        <bgColor indexed="64"/>
      </patternFill>
    </fill>
    <fill>
      <patternFill patternType="solid">
        <fgColor theme="0" tint="-0.249977111117893"/>
        <bgColor indexed="64"/>
      </patternFill>
    </fill>
    <fill>
      <patternFill patternType="solid">
        <fgColor theme="6" tint="-0.249977111117893"/>
        <bgColor indexed="64"/>
      </patternFill>
    </fill>
    <fill>
      <patternFill patternType="solid">
        <fgColor theme="4" tint="-0.249977111117893"/>
        <bgColor indexed="64"/>
      </patternFill>
    </fill>
    <fill>
      <patternFill patternType="solid">
        <fgColor rgb="FFFFCC99"/>
      </patternFill>
    </fill>
    <fill>
      <patternFill patternType="solid">
        <fgColor rgb="FFF2F2F2"/>
      </patternFill>
    </fill>
    <fill>
      <patternFill patternType="solid">
        <fgColor rgb="FFFFFFCC"/>
      </patternFill>
    </fill>
    <fill>
      <patternFill patternType="solid">
        <fgColor rgb="FFC0C0C0"/>
        <bgColor indexed="64"/>
      </patternFill>
    </fill>
    <fill>
      <patternFill patternType="solid">
        <fgColor theme="0"/>
        <bgColor indexed="64"/>
      </patternFill>
    </fill>
    <fill>
      <patternFill patternType="solid">
        <fgColor rgb="FFFFFF99"/>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00B050"/>
        <bgColor indexed="64"/>
      </patternFill>
    </fill>
    <fill>
      <patternFill patternType="solid">
        <fgColor theme="0"/>
        <bgColor theme="0"/>
      </patternFill>
    </fill>
    <fill>
      <patternFill patternType="solid">
        <fgColor indexed="65"/>
        <bgColor theme="0"/>
      </patternFill>
    </fill>
    <fill>
      <patternFill patternType="solid">
        <fgColor rgb="FFFEF1D3"/>
        <bgColor indexed="64"/>
      </patternFill>
    </fill>
    <fill>
      <patternFill patternType="solid">
        <fgColor rgb="FFF0FDE3"/>
        <bgColor indexed="64"/>
      </patternFill>
    </fill>
    <fill>
      <patternFill patternType="solid">
        <fgColor rgb="FFE1F7ED"/>
        <bgColor indexed="64"/>
      </patternFill>
    </fill>
    <fill>
      <patternFill patternType="solid">
        <fgColor theme="7" tint="0.59999389629810485"/>
        <bgColor indexed="64"/>
      </patternFill>
    </fill>
    <fill>
      <patternFill patternType="solid">
        <fgColor rgb="FFD7EEB2"/>
        <bgColor indexed="64"/>
      </patternFill>
    </fill>
    <fill>
      <patternFill patternType="solid">
        <fgColor rgb="FFC2F0DF"/>
        <bgColor indexed="64"/>
      </patternFill>
    </fill>
    <fill>
      <patternFill patternType="solid">
        <fgColor rgb="FFFFFBE3"/>
        <bgColor indexed="64"/>
      </patternFill>
    </fill>
    <fill>
      <patternFill patternType="solid">
        <fgColor theme="2" tint="-0.499984740745262"/>
        <bgColor indexed="64"/>
      </patternFill>
    </fill>
    <fill>
      <patternFill patternType="solid">
        <fgColor rgb="FFFFF2CC"/>
        <bgColor indexed="64"/>
      </patternFill>
    </fill>
    <fill>
      <patternFill patternType="solid">
        <fgColor rgb="FFDEEAF6"/>
        <bgColor indexed="64"/>
      </patternFill>
    </fill>
    <fill>
      <patternFill patternType="solid">
        <fgColor rgb="FFFFD966"/>
        <bgColor indexed="64"/>
      </patternFill>
    </fill>
    <fill>
      <patternFill patternType="solid">
        <fgColor rgb="FFD9FAC6"/>
        <bgColor indexed="64"/>
      </patternFill>
    </fill>
    <fill>
      <patternFill patternType="solid">
        <fgColor rgb="FFB482DA"/>
        <bgColor indexed="64"/>
      </patternFill>
    </fill>
    <fill>
      <patternFill patternType="solid">
        <fgColor rgb="FF948A54"/>
        <bgColor indexed="64"/>
      </patternFill>
    </fill>
    <fill>
      <patternFill patternType="solid">
        <fgColor theme="8" tint="-0.249977111117893"/>
        <bgColor indexed="64"/>
      </patternFill>
    </fill>
  </fills>
  <borders count="96">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hair">
        <color indexed="64"/>
      </right>
      <top style="medium">
        <color indexed="64"/>
      </top>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top style="medium">
        <color indexed="64"/>
      </top>
      <bottom/>
      <diagonal/>
    </border>
    <border>
      <left/>
      <right/>
      <top/>
      <bottom style="medium">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hair">
        <color indexed="64"/>
      </right>
      <top/>
      <bottom/>
      <diagonal/>
    </border>
    <border>
      <left style="medium">
        <color indexed="64"/>
      </left>
      <right/>
      <top style="medium">
        <color indexed="64"/>
      </top>
      <bottom/>
      <diagonal/>
    </border>
    <border>
      <left style="medium">
        <color indexed="64"/>
      </left>
      <right/>
      <top/>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style="thin">
        <color rgb="FF7F7F7F"/>
      </right>
      <top/>
      <bottom style="thin">
        <color rgb="FF7F7F7F"/>
      </bottom>
      <diagonal/>
    </border>
    <border>
      <left style="thin">
        <color rgb="FF7F7F7F"/>
      </left>
      <right style="thin">
        <color rgb="FF7F7F7F"/>
      </right>
      <top/>
      <bottom style="thin">
        <color rgb="FF7F7F7F"/>
      </bottom>
      <diagonal/>
    </border>
    <border>
      <left/>
      <right style="thin">
        <color rgb="FF7F7F7F"/>
      </right>
      <top style="thin">
        <color rgb="FF7F7F7F"/>
      </top>
      <bottom style="thin">
        <color rgb="FF7F7F7F"/>
      </bottom>
      <diagonal/>
    </border>
    <border>
      <left style="thin">
        <color indexed="64"/>
      </left>
      <right/>
      <top style="thin">
        <color indexed="64"/>
      </top>
      <bottom/>
      <diagonal/>
    </border>
    <border>
      <left style="hair">
        <color indexed="64"/>
      </left>
      <right/>
      <top style="hair">
        <color indexed="64"/>
      </top>
      <bottom/>
      <diagonal/>
    </border>
    <border>
      <left style="hair">
        <color indexed="64"/>
      </left>
      <right/>
      <top/>
      <bottom/>
      <diagonal/>
    </border>
    <border>
      <left style="hair">
        <color indexed="64"/>
      </left>
      <right style="hair">
        <color indexed="64"/>
      </right>
      <top style="hair">
        <color indexed="64"/>
      </top>
      <bottom/>
      <diagonal/>
    </border>
    <border>
      <left/>
      <right style="hair">
        <color indexed="64"/>
      </right>
      <top/>
      <bottom/>
      <diagonal/>
    </border>
    <border>
      <left/>
      <right/>
      <top/>
      <bottom style="thin">
        <color theme="0" tint="-0.249977111117893"/>
      </bottom>
      <diagonal/>
    </border>
    <border>
      <left style="thin">
        <color theme="0" tint="-0.249977111117893"/>
      </left>
      <right/>
      <top style="thick">
        <color theme="0" tint="-0.249977111117893"/>
      </top>
      <bottom/>
      <diagonal/>
    </border>
    <border>
      <left/>
      <right style="thin">
        <color theme="0" tint="-0.249977111117893"/>
      </right>
      <top style="thick">
        <color theme="0" tint="-0.249977111117893"/>
      </top>
      <bottom/>
      <diagonal/>
    </border>
    <border>
      <left style="thin">
        <color theme="0" tint="-0.249977111117893"/>
      </left>
      <right style="thin">
        <color theme="0" tint="-0.249977111117893"/>
      </right>
      <top style="thick">
        <color theme="0" tint="-0.249977111117893"/>
      </top>
      <bottom/>
      <diagonal/>
    </border>
    <border>
      <left style="thin">
        <color theme="0" tint="-0.249977111117893"/>
      </left>
      <right/>
      <top/>
      <bottom style="medium">
        <color theme="0" tint="-0.249977111117893"/>
      </bottom>
      <diagonal/>
    </border>
    <border>
      <left/>
      <right style="thin">
        <color theme="0" tint="-0.249977111117893"/>
      </right>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top style="medium">
        <color theme="0" tint="-0.249977111117893"/>
      </top>
      <bottom style="thin">
        <color theme="0" tint="-0.249977111117893"/>
      </bottom>
      <diagonal/>
    </border>
    <border>
      <left/>
      <right style="thin">
        <color theme="0" tint="-0.249977111117893"/>
      </right>
      <top style="medium">
        <color theme="0" tint="-0.249977111117893"/>
      </top>
      <bottom style="thin">
        <color theme="0" tint="-0.249977111117893"/>
      </bottom>
      <diagonal/>
    </border>
    <border>
      <left style="thin">
        <color theme="0" tint="-0.249977111117893"/>
      </left>
      <right style="thin">
        <color theme="0" tint="-0.249977111117893"/>
      </right>
      <top style="medium">
        <color theme="0" tint="-0.249977111117893"/>
      </top>
      <bottom style="thin">
        <color theme="0" tint="-0.249977111117893"/>
      </bottom>
      <diagonal/>
    </border>
    <border>
      <left style="thin">
        <color theme="0" tint="-0.249977111117893"/>
      </left>
      <right/>
      <top style="thin">
        <color theme="0" tint="-0.249977111117893"/>
      </top>
      <bottom style="dashed">
        <color theme="0" tint="-0.249977111117893"/>
      </bottom>
      <diagonal/>
    </border>
    <border>
      <left/>
      <right style="thin">
        <color theme="0" tint="-0.249977111117893"/>
      </right>
      <top style="thin">
        <color theme="0" tint="-0.249977111117893"/>
      </top>
      <bottom style="dashed">
        <color theme="0" tint="-0.249977111117893"/>
      </bottom>
      <diagonal/>
    </border>
    <border>
      <left style="thin">
        <color theme="0" tint="-0.249977111117893"/>
      </left>
      <right style="thin">
        <color theme="0" tint="-0.249977111117893"/>
      </right>
      <top/>
      <bottom style="dashed">
        <color theme="0" tint="-0.249977111117893"/>
      </bottom>
      <diagonal/>
    </border>
    <border>
      <left style="thin">
        <color theme="0" tint="-0.249977111117893"/>
      </left>
      <right/>
      <top style="dashed">
        <color theme="0" tint="-0.249977111117893"/>
      </top>
      <bottom style="dashed">
        <color theme="0" tint="-0.249977111117893"/>
      </bottom>
      <diagonal/>
    </border>
    <border>
      <left/>
      <right style="thin">
        <color theme="0" tint="-0.249977111117893"/>
      </right>
      <top style="dashed">
        <color theme="0" tint="-0.249977111117893"/>
      </top>
      <bottom style="dashed">
        <color theme="0" tint="-0.249977111117893"/>
      </bottom>
      <diagonal/>
    </border>
    <border>
      <left style="thin">
        <color theme="0" tint="-0.249977111117893"/>
      </left>
      <right/>
      <top style="dashed">
        <color theme="0" tint="-0.249977111117893"/>
      </top>
      <bottom style="medium">
        <color theme="0" tint="-0.249977111117893"/>
      </bottom>
      <diagonal/>
    </border>
    <border>
      <left/>
      <right style="thin">
        <color theme="0" tint="-0.249977111117893"/>
      </right>
      <top style="dashed">
        <color theme="0" tint="-0.249977111117893"/>
      </top>
      <bottom style="medium">
        <color theme="0" tint="-0.249977111117893"/>
      </bottom>
      <diagonal/>
    </border>
    <border>
      <left style="thin">
        <color theme="0" tint="-0.249977111117893"/>
      </left>
      <right style="thin">
        <color theme="0" tint="-0.249977111117893"/>
      </right>
      <top/>
      <bottom style="medium">
        <color theme="0" tint="-0.249977111117893"/>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hair">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top/>
      <bottom style="medium">
        <color indexed="64"/>
      </bottom>
      <diagonal/>
    </border>
    <border>
      <left/>
      <right/>
      <top style="hair">
        <color indexed="64"/>
      </top>
      <bottom style="hair">
        <color indexed="64"/>
      </bottom>
      <diagonal/>
    </border>
    <border>
      <left/>
      <right/>
      <top/>
      <bottom style="hair">
        <color indexed="64"/>
      </bottom>
      <diagonal/>
    </border>
    <border>
      <left style="double">
        <color indexed="64"/>
      </left>
      <right/>
      <top style="medium">
        <color indexed="64"/>
      </top>
      <bottom/>
      <diagonal/>
    </border>
    <border>
      <left style="double">
        <color indexed="64"/>
      </left>
      <right style="hair">
        <color indexed="64"/>
      </right>
      <top style="medium">
        <color indexed="64"/>
      </top>
      <bottom style="medium">
        <color indexed="64"/>
      </bottom>
      <diagonal/>
    </border>
    <border>
      <left style="double">
        <color indexed="64"/>
      </left>
      <right/>
      <top style="hair">
        <color indexed="64"/>
      </top>
      <bottom style="hair">
        <color indexed="64"/>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hair">
        <color indexed="64"/>
      </top>
      <bottom/>
      <diagonal/>
    </border>
    <border>
      <left style="double">
        <color indexed="64"/>
      </left>
      <right style="hair">
        <color indexed="64"/>
      </right>
      <top/>
      <bottom style="hair">
        <color indexed="64"/>
      </bottom>
      <diagonal/>
    </border>
    <border>
      <left style="double">
        <color indexed="64"/>
      </left>
      <right/>
      <top/>
      <bottom/>
      <diagonal/>
    </border>
  </borders>
  <cellStyleXfs count="185">
    <xf numFmtId="0" fontId="0" fillId="0" borderId="0"/>
    <xf numFmtId="167" fontId="80"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80"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0" fontId="77" fillId="0" borderId="0"/>
    <xf numFmtId="0" fontId="80" fillId="0" borderId="0"/>
    <xf numFmtId="0" fontId="77" fillId="0" borderId="0"/>
    <xf numFmtId="0" fontId="77" fillId="0" borderId="0"/>
    <xf numFmtId="0" fontId="77" fillId="0" borderId="0"/>
    <xf numFmtId="0" fontId="77" fillId="0" borderId="0"/>
    <xf numFmtId="0" fontId="77" fillId="0" borderId="0"/>
    <xf numFmtId="0" fontId="80" fillId="0" borderId="0"/>
    <xf numFmtId="0" fontId="77" fillId="0" borderId="0"/>
    <xf numFmtId="0" fontId="77" fillId="0" borderId="0"/>
    <xf numFmtId="0" fontId="77" fillId="0" borderId="0"/>
    <xf numFmtId="0" fontId="77" fillId="0" borderId="0"/>
    <xf numFmtId="0" fontId="77" fillId="0" borderId="0"/>
    <xf numFmtId="0" fontId="77" fillId="0" borderId="0"/>
    <xf numFmtId="166" fontId="77" fillId="0" borderId="0" applyFont="0" applyFill="0" applyBorder="0" applyAlignment="0" applyProtection="0"/>
    <xf numFmtId="0" fontId="71" fillId="0" borderId="0"/>
    <xf numFmtId="0" fontId="70" fillId="0" borderId="0"/>
    <xf numFmtId="0" fontId="69" fillId="0" borderId="0"/>
    <xf numFmtId="0" fontId="68" fillId="0" borderId="0"/>
    <xf numFmtId="0" fontId="67" fillId="0" borderId="0"/>
    <xf numFmtId="0" fontId="66" fillId="0" borderId="0"/>
    <xf numFmtId="0" fontId="65" fillId="0" borderId="0"/>
    <xf numFmtId="0" fontId="64" fillId="0" borderId="0"/>
    <xf numFmtId="0" fontId="63" fillId="0" borderId="0"/>
    <xf numFmtId="0" fontId="62" fillId="0" borderId="0"/>
    <xf numFmtId="0" fontId="61" fillId="0" borderId="0"/>
    <xf numFmtId="0" fontId="60" fillId="0" borderId="0"/>
    <xf numFmtId="0" fontId="59" fillId="0" borderId="0"/>
    <xf numFmtId="0" fontId="58" fillId="0" borderId="0"/>
    <xf numFmtId="0" fontId="83" fillId="10" borderId="31" applyNumberFormat="0" applyAlignment="0" applyProtection="0"/>
    <xf numFmtId="0" fontId="84" fillId="11" borderId="31" applyNumberFormat="0" applyAlignment="0" applyProtection="0"/>
    <xf numFmtId="165" fontId="72" fillId="0" borderId="0" applyFont="0" applyFill="0" applyBorder="0" applyAlignment="0" applyProtection="0"/>
    <xf numFmtId="0" fontId="72" fillId="12" borderId="32" applyNumberFormat="0" applyFont="0" applyAlignment="0" applyProtection="0"/>
    <xf numFmtId="0" fontId="57" fillId="0" borderId="0"/>
    <xf numFmtId="0" fontId="57" fillId="0" borderId="0"/>
    <xf numFmtId="0" fontId="72" fillId="0" borderId="0"/>
    <xf numFmtId="0" fontId="56" fillId="0" borderId="0"/>
    <xf numFmtId="0" fontId="55" fillId="0" borderId="0"/>
    <xf numFmtId="0" fontId="55" fillId="0" borderId="0"/>
    <xf numFmtId="0" fontId="54" fillId="0" borderId="0"/>
    <xf numFmtId="0" fontId="53" fillId="0" borderId="0"/>
    <xf numFmtId="0" fontId="52" fillId="0" borderId="0"/>
    <xf numFmtId="0" fontId="51" fillId="0" borderId="0"/>
    <xf numFmtId="0" fontId="50" fillId="0" borderId="0"/>
    <xf numFmtId="0" fontId="49" fillId="0" borderId="0"/>
    <xf numFmtId="0" fontId="48" fillId="0" borderId="0"/>
    <xf numFmtId="0" fontId="47" fillId="0" borderId="0"/>
    <xf numFmtId="0" fontId="46" fillId="0" borderId="0"/>
    <xf numFmtId="0" fontId="45" fillId="0" borderId="0"/>
    <xf numFmtId="167"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72" fillId="0" borderId="0"/>
    <xf numFmtId="0" fontId="44" fillId="0" borderId="0"/>
    <xf numFmtId="0" fontId="44" fillId="0" borderId="0"/>
    <xf numFmtId="0" fontId="44" fillId="0" borderId="0"/>
    <xf numFmtId="0" fontId="44" fillId="0" borderId="0"/>
    <xf numFmtId="0" fontId="44" fillId="0" borderId="0"/>
    <xf numFmtId="166" fontId="72" fillId="0" borderId="0" applyFont="0" applyFill="0" applyBorder="0" applyAlignment="0" applyProtection="0"/>
    <xf numFmtId="0" fontId="43" fillId="0" borderId="0"/>
    <xf numFmtId="0" fontId="42" fillId="0" borderId="0"/>
    <xf numFmtId="0" fontId="41" fillId="0" borderId="0"/>
    <xf numFmtId="0" fontId="41" fillId="0" borderId="0"/>
    <xf numFmtId="0" fontId="40" fillId="0" borderId="0"/>
    <xf numFmtId="0" fontId="40" fillId="0" borderId="0"/>
    <xf numFmtId="0" fontId="40" fillId="0" borderId="0"/>
    <xf numFmtId="0" fontId="40" fillId="0" borderId="0"/>
    <xf numFmtId="0" fontId="39" fillId="0" borderId="0"/>
    <xf numFmtId="0" fontId="38" fillId="0" borderId="0"/>
    <xf numFmtId="0" fontId="38" fillId="0" borderId="0"/>
    <xf numFmtId="0" fontId="37" fillId="0" borderId="0"/>
    <xf numFmtId="0" fontId="36" fillId="0" borderId="0"/>
    <xf numFmtId="0" fontId="35" fillId="0" borderId="0"/>
    <xf numFmtId="0" fontId="34" fillId="0" borderId="0"/>
    <xf numFmtId="0" fontId="33" fillId="0" borderId="0"/>
    <xf numFmtId="0" fontId="32" fillId="0" borderId="0"/>
    <xf numFmtId="0" fontId="31" fillId="0" borderId="0"/>
    <xf numFmtId="0" fontId="30" fillId="0" borderId="0"/>
    <xf numFmtId="0" fontId="29" fillId="0" borderId="0"/>
    <xf numFmtId="0" fontId="28" fillId="0" borderId="0"/>
    <xf numFmtId="0" fontId="27" fillId="0" borderId="0"/>
    <xf numFmtId="0" fontId="26" fillId="0" borderId="0"/>
    <xf numFmtId="0" fontId="25" fillId="0" borderId="0"/>
    <xf numFmtId="0" fontId="24" fillId="0" borderId="0"/>
    <xf numFmtId="0" fontId="24" fillId="0" borderId="0"/>
    <xf numFmtId="0" fontId="23" fillId="0" borderId="0"/>
    <xf numFmtId="9" fontId="72" fillId="0" borderId="0" applyFont="0" applyFill="0" applyBorder="0" applyAlignment="0" applyProtection="0"/>
    <xf numFmtId="0" fontId="22" fillId="0" borderId="0"/>
    <xf numFmtId="0" fontId="22" fillId="0" borderId="0"/>
    <xf numFmtId="164" fontId="72" fillId="0" borderId="0" applyFont="0" applyFill="0" applyBorder="0" applyAlignment="0" applyProtection="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85" fillId="0" borderId="0"/>
    <xf numFmtId="0" fontId="2" fillId="0" borderId="0"/>
    <xf numFmtId="0" fontId="1" fillId="0" borderId="0"/>
    <xf numFmtId="0" fontId="86" fillId="0" borderId="0"/>
    <xf numFmtId="165" fontId="86" fillId="0" borderId="0" applyFont="0" applyFill="0" applyBorder="0" applyAlignment="0" applyProtection="0"/>
    <xf numFmtId="172" fontId="87" fillId="0" borderId="0"/>
    <xf numFmtId="0" fontId="88" fillId="0" borderId="0"/>
  </cellStyleXfs>
  <cellXfs count="391">
    <xf numFmtId="0" fontId="0" fillId="0" borderId="0" xfId="0"/>
    <xf numFmtId="0" fontId="0" fillId="0" borderId="1" xfId="0" applyBorder="1"/>
    <xf numFmtId="0" fontId="0" fillId="3" borderId="0" xfId="0" applyFill="1"/>
    <xf numFmtId="0" fontId="77" fillId="3" borderId="0" xfId="0" applyFont="1" applyFill="1"/>
    <xf numFmtId="0" fontId="77" fillId="0" borderId="0" xfId="18"/>
    <xf numFmtId="0" fontId="74" fillId="3" borderId="9" xfId="18" applyFont="1" applyFill="1" applyBorder="1" applyAlignment="1">
      <alignment vertical="top" wrapText="1"/>
    </xf>
    <xf numFmtId="0" fontId="74" fillId="3" borderId="17" xfId="18" applyFont="1" applyFill="1" applyBorder="1" applyAlignment="1">
      <alignment vertical="top" wrapText="1"/>
    </xf>
    <xf numFmtId="49" fontId="0" fillId="0" borderId="0" xfId="0" applyNumberFormat="1"/>
    <xf numFmtId="0" fontId="74" fillId="0" borderId="9" xfId="18" applyFont="1" applyBorder="1" applyAlignment="1">
      <alignment vertical="top" wrapText="1"/>
    </xf>
    <xf numFmtId="0" fontId="74" fillId="3" borderId="9" xfId="20" applyFont="1" applyFill="1" applyBorder="1" applyAlignment="1">
      <alignment vertical="top" wrapText="1"/>
    </xf>
    <xf numFmtId="0" fontId="0" fillId="0" borderId="0" xfId="0" applyAlignment="1">
      <alignment wrapText="1"/>
    </xf>
    <xf numFmtId="0" fontId="74" fillId="4" borderId="9" xfId="18" applyFont="1" applyFill="1" applyBorder="1" applyAlignment="1">
      <alignment vertical="top" wrapText="1"/>
    </xf>
    <xf numFmtId="0" fontId="81" fillId="3" borderId="18" xfId="0" applyFont="1" applyFill="1" applyBorder="1"/>
    <xf numFmtId="0" fontId="0" fillId="3" borderId="12" xfId="0" applyFill="1" applyBorder="1"/>
    <xf numFmtId="0" fontId="81" fillId="3" borderId="12" xfId="0" applyFont="1" applyFill="1" applyBorder="1"/>
    <xf numFmtId="0" fontId="79" fillId="3" borderId="12" xfId="0" applyFont="1" applyFill="1" applyBorder="1"/>
    <xf numFmtId="0" fontId="0" fillId="3" borderId="22" xfId="0" applyFill="1" applyBorder="1"/>
    <xf numFmtId="0" fontId="79" fillId="3" borderId="19" xfId="0" applyFont="1" applyFill="1" applyBorder="1"/>
    <xf numFmtId="0" fontId="79" fillId="3" borderId="0" xfId="0" applyFont="1" applyFill="1"/>
    <xf numFmtId="0" fontId="0" fillId="3" borderId="23" xfId="0" applyFill="1" applyBorder="1"/>
    <xf numFmtId="0" fontId="0" fillId="3" borderId="19" xfId="0" applyFill="1" applyBorder="1"/>
    <xf numFmtId="0" fontId="0" fillId="3" borderId="0" xfId="0" applyFill="1" applyAlignment="1">
      <alignment horizontal="left"/>
    </xf>
    <xf numFmtId="0" fontId="0" fillId="3" borderId="23" xfId="0" applyFill="1" applyBorder="1" applyAlignment="1">
      <alignment horizontal="left"/>
    </xf>
    <xf numFmtId="0" fontId="0" fillId="3" borderId="21" xfId="0" applyFill="1" applyBorder="1" applyAlignment="1">
      <alignment horizontal="center"/>
    </xf>
    <xf numFmtId="0" fontId="0" fillId="3" borderId="1" xfId="0" applyFill="1" applyBorder="1" applyAlignment="1">
      <alignment horizontal="center"/>
    </xf>
    <xf numFmtId="0" fontId="77" fillId="3" borderId="1" xfId="0" applyFont="1" applyFill="1" applyBorder="1" applyAlignment="1">
      <alignment horizontal="center"/>
    </xf>
    <xf numFmtId="0" fontId="77" fillId="3" borderId="1" xfId="0" applyFont="1" applyFill="1" applyBorder="1" applyAlignment="1">
      <alignment horizontal="left"/>
    </xf>
    <xf numFmtId="0" fontId="77" fillId="3" borderId="0" xfId="0" applyFont="1" applyFill="1" applyAlignment="1">
      <alignment horizontal="left"/>
    </xf>
    <xf numFmtId="0" fontId="77" fillId="3" borderId="23" xfId="0" applyFont="1" applyFill="1" applyBorder="1" applyAlignment="1">
      <alignment horizontal="left"/>
    </xf>
    <xf numFmtId="0" fontId="77" fillId="3" borderId="1" xfId="0" quotePrefix="1" applyFont="1" applyFill="1" applyBorder="1" applyAlignment="1">
      <alignment horizontal="center"/>
    </xf>
    <xf numFmtId="0" fontId="0" fillId="3" borderId="1" xfId="0" applyFill="1" applyBorder="1" applyAlignment="1">
      <alignment horizontal="left"/>
    </xf>
    <xf numFmtId="0" fontId="78" fillId="3" borderId="0" xfId="0" applyFont="1" applyFill="1" applyAlignment="1">
      <alignment horizontal="center"/>
    </xf>
    <xf numFmtId="0" fontId="78" fillId="3" borderId="0" xfId="0" applyFont="1" applyFill="1" applyAlignment="1">
      <alignment horizontal="left"/>
    </xf>
    <xf numFmtId="0" fontId="0" fillId="3" borderId="0" xfId="0" applyFill="1" applyAlignment="1">
      <alignment horizontal="center"/>
    </xf>
    <xf numFmtId="0" fontId="75" fillId="3" borderId="0" xfId="0" applyFont="1" applyFill="1" applyAlignment="1">
      <alignment horizontal="center"/>
    </xf>
    <xf numFmtId="0" fontId="74" fillId="3" borderId="0" xfId="0" applyFont="1" applyFill="1" applyAlignment="1">
      <alignment horizontal="left"/>
    </xf>
    <xf numFmtId="0" fontId="0" fillId="3" borderId="24" xfId="0" applyFill="1" applyBorder="1" applyAlignment="1">
      <alignment horizontal="center"/>
    </xf>
    <xf numFmtId="0" fontId="77" fillId="3" borderId="24" xfId="0" applyFont="1" applyFill="1" applyBorder="1" applyAlignment="1">
      <alignment horizontal="left"/>
    </xf>
    <xf numFmtId="0" fontId="76" fillId="3" borderId="1" xfId="0" applyFont="1" applyFill="1" applyBorder="1" applyAlignment="1">
      <alignment horizontal="center" vertical="center" wrapText="1"/>
    </xf>
    <xf numFmtId="0" fontId="0" fillId="3" borderId="24" xfId="0" applyFill="1" applyBorder="1" applyAlignment="1">
      <alignment horizontal="left"/>
    </xf>
    <xf numFmtId="0" fontId="0" fillId="3" borderId="24" xfId="0" applyFill="1" applyBorder="1"/>
    <xf numFmtId="0" fontId="76" fillId="3" borderId="14" xfId="0" applyFont="1" applyFill="1" applyBorder="1" applyAlignment="1">
      <alignment horizontal="center" vertical="center" wrapText="1"/>
    </xf>
    <xf numFmtId="0" fontId="76" fillId="3" borderId="0" xfId="0" applyFont="1" applyFill="1" applyAlignment="1">
      <alignment horizontal="center" vertical="center" wrapText="1"/>
    </xf>
    <xf numFmtId="0" fontId="0" fillId="3" borderId="1" xfId="0" applyFill="1" applyBorder="1"/>
    <xf numFmtId="0" fontId="0" fillId="3" borderId="19" xfId="0" applyFill="1" applyBorder="1" applyAlignment="1">
      <alignment horizontal="center"/>
    </xf>
    <xf numFmtId="0" fontId="77" fillId="3" borderId="0" xfId="0" applyFont="1" applyFill="1" applyAlignment="1">
      <alignment horizontal="center"/>
    </xf>
    <xf numFmtId="0" fontId="0" fillId="3" borderId="25" xfId="0" applyFill="1" applyBorder="1" applyAlignment="1">
      <alignment horizontal="center"/>
    </xf>
    <xf numFmtId="0" fontId="0" fillId="3" borderId="2" xfId="0" applyFill="1" applyBorder="1" applyAlignment="1">
      <alignment horizontal="center"/>
    </xf>
    <xf numFmtId="0" fontId="75" fillId="3" borderId="2" xfId="0" applyFont="1" applyFill="1" applyBorder="1" applyAlignment="1">
      <alignment horizontal="center"/>
    </xf>
    <xf numFmtId="0" fontId="0" fillId="3" borderId="26" xfId="0" applyFill="1" applyBorder="1"/>
    <xf numFmtId="0" fontId="0" fillId="3" borderId="13" xfId="0" applyFill="1" applyBorder="1"/>
    <xf numFmtId="0" fontId="0" fillId="3" borderId="13" xfId="0" applyFill="1" applyBorder="1" applyAlignment="1">
      <alignment horizontal="left"/>
    </xf>
    <xf numFmtId="0" fontId="0" fillId="3" borderId="27" xfId="0" applyFill="1" applyBorder="1" applyAlignment="1">
      <alignment horizontal="left"/>
    </xf>
    <xf numFmtId="0" fontId="76" fillId="5" borderId="1" xfId="0" applyFont="1" applyFill="1" applyBorder="1" applyAlignment="1">
      <alignment horizontal="center" vertical="center" wrapText="1"/>
    </xf>
    <xf numFmtId="0" fontId="76" fillId="5" borderId="14" xfId="0" applyFont="1" applyFill="1" applyBorder="1" applyAlignment="1">
      <alignment horizontal="center" vertical="center" wrapText="1"/>
    </xf>
    <xf numFmtId="0" fontId="77" fillId="6" borderId="0" xfId="18" applyFill="1"/>
    <xf numFmtId="0" fontId="74" fillId="0" borderId="0" xfId="0" applyFont="1"/>
    <xf numFmtId="0" fontId="77" fillId="0" borderId="0" xfId="0" applyFont="1"/>
    <xf numFmtId="0" fontId="74" fillId="3" borderId="9" xfId="18" applyFont="1" applyFill="1" applyBorder="1" applyAlignment="1">
      <alignment vertical="top"/>
    </xf>
    <xf numFmtId="0" fontId="74" fillId="8" borderId="9" xfId="20" applyFont="1" applyFill="1" applyBorder="1" applyAlignment="1">
      <alignment vertical="top" wrapText="1"/>
    </xf>
    <xf numFmtId="0" fontId="74" fillId="9" borderId="9" xfId="20" applyFont="1" applyFill="1" applyBorder="1" applyAlignment="1">
      <alignment vertical="top" wrapText="1"/>
    </xf>
    <xf numFmtId="0" fontId="74" fillId="7" borderId="0" xfId="18" applyFont="1" applyFill="1" applyAlignment="1">
      <alignment vertical="top" wrapText="1"/>
    </xf>
    <xf numFmtId="0" fontId="77" fillId="6" borderId="13" xfId="18" applyFill="1" applyBorder="1"/>
    <xf numFmtId="0" fontId="72" fillId="6" borderId="13" xfId="18" applyFont="1" applyFill="1" applyBorder="1"/>
    <xf numFmtId="0" fontId="72" fillId="0" borderId="1" xfId="0" applyFont="1" applyBorder="1"/>
    <xf numFmtId="0" fontId="72" fillId="0" borderId="0" xfId="18" applyFont="1"/>
    <xf numFmtId="0" fontId="72" fillId="3" borderId="24" xfId="0" applyFont="1" applyFill="1" applyBorder="1" applyAlignment="1">
      <alignment horizontal="left"/>
    </xf>
    <xf numFmtId="0" fontId="83" fillId="10" borderId="31" xfId="47" applyAlignment="1">
      <alignment horizontal="center"/>
    </xf>
    <xf numFmtId="0" fontId="83" fillId="10" borderId="31" xfId="47" applyAlignment="1">
      <alignment horizontal="center" vertical="top" wrapText="1"/>
    </xf>
    <xf numFmtId="0" fontId="84" fillId="11" borderId="31" xfId="48" applyAlignment="1">
      <alignment vertical="top" wrapText="1"/>
    </xf>
    <xf numFmtId="0" fontId="84" fillId="11" borderId="31" xfId="48"/>
    <xf numFmtId="0" fontId="84" fillId="11" borderId="31" xfId="48" applyAlignment="1">
      <alignment horizontal="center"/>
    </xf>
    <xf numFmtId="0" fontId="72" fillId="12" borderId="32" xfId="50" applyFont="1"/>
    <xf numFmtId="0" fontId="0" fillId="12" borderId="32" xfId="50" applyFont="1"/>
    <xf numFmtId="0" fontId="72" fillId="12" borderId="32" xfId="50" applyFont="1" applyAlignment="1">
      <alignment wrapText="1"/>
    </xf>
    <xf numFmtId="0" fontId="0" fillId="13" borderId="0" xfId="0" applyFill="1" applyAlignment="1">
      <alignment horizontal="right"/>
    </xf>
    <xf numFmtId="0" fontId="72" fillId="0" borderId="0" xfId="53"/>
    <xf numFmtId="0" fontId="74" fillId="0" borderId="0" xfId="53" applyFont="1"/>
    <xf numFmtId="0" fontId="81" fillId="0" borderId="0" xfId="53" applyFont="1"/>
    <xf numFmtId="0" fontId="79" fillId="0" borderId="0" xfId="53" applyFont="1"/>
    <xf numFmtId="0" fontId="82" fillId="0" borderId="0" xfId="53" applyFont="1" applyAlignment="1">
      <alignment vertical="center" wrapText="1"/>
    </xf>
    <xf numFmtId="0" fontId="82" fillId="0" borderId="0" xfId="53" applyFont="1" applyAlignment="1">
      <alignment horizontal="center" vertical="center" wrapText="1"/>
    </xf>
    <xf numFmtId="0" fontId="82" fillId="0" borderId="0" xfId="53" applyFont="1" applyAlignment="1">
      <alignment vertical="center"/>
    </xf>
    <xf numFmtId="170" fontId="83" fillId="10" borderId="31" xfId="47" applyNumberFormat="1"/>
    <xf numFmtId="169" fontId="83" fillId="10" borderId="31" xfId="47" applyNumberFormat="1"/>
    <xf numFmtId="0" fontId="72" fillId="0" borderId="0" xfId="53" applyAlignment="1">
      <alignment vertical="center"/>
    </xf>
    <xf numFmtId="0" fontId="72" fillId="0" borderId="0" xfId="53" applyAlignment="1">
      <alignment horizontal="center"/>
    </xf>
    <xf numFmtId="0" fontId="72" fillId="0" borderId="0" xfId="53" quotePrefix="1" applyAlignment="1">
      <alignment horizontal="center"/>
    </xf>
    <xf numFmtId="0" fontId="72" fillId="0" borderId="0" xfId="53" applyAlignment="1">
      <alignment vertical="center" wrapText="1"/>
    </xf>
    <xf numFmtId="1" fontId="83" fillId="10" borderId="31" xfId="47" applyNumberFormat="1" applyAlignment="1">
      <alignment horizontal="center" vertical="top"/>
    </xf>
    <xf numFmtId="0" fontId="72" fillId="0" borderId="0" xfId="53" applyAlignment="1">
      <alignment horizontal="center" vertical="top" wrapText="1"/>
    </xf>
    <xf numFmtId="0" fontId="72" fillId="0" borderId="1" xfId="53" applyBorder="1" applyAlignment="1">
      <alignment wrapText="1"/>
    </xf>
    <xf numFmtId="3" fontId="72" fillId="0" borderId="1" xfId="53" applyNumberFormat="1" applyBorder="1" applyAlignment="1">
      <alignment wrapText="1"/>
    </xf>
    <xf numFmtId="0" fontId="72" fillId="0" borderId="1" xfId="53" applyBorder="1"/>
    <xf numFmtId="3" fontId="83" fillId="10" borderId="33" xfId="47" applyNumberFormat="1" applyBorder="1"/>
    <xf numFmtId="171" fontId="83" fillId="10" borderId="34" xfId="47" applyNumberFormat="1" applyBorder="1"/>
    <xf numFmtId="3" fontId="83" fillId="10" borderId="34" xfId="47" applyNumberFormat="1" applyBorder="1"/>
    <xf numFmtId="3" fontId="83" fillId="10" borderId="35" xfId="47" applyNumberFormat="1" applyBorder="1"/>
    <xf numFmtId="171" fontId="83" fillId="10" borderId="31" xfId="47" applyNumberFormat="1"/>
    <xf numFmtId="3" fontId="83" fillId="10" borderId="31" xfId="47" applyNumberFormat="1"/>
    <xf numFmtId="9" fontId="72" fillId="0" borderId="0" xfId="53" applyNumberFormat="1"/>
    <xf numFmtId="3" fontId="72" fillId="0" borderId="0" xfId="53" applyNumberFormat="1"/>
    <xf numFmtId="0" fontId="73" fillId="3" borderId="0" xfId="0" applyFont="1" applyFill="1" applyAlignment="1">
      <alignment wrapText="1"/>
    </xf>
    <xf numFmtId="164" fontId="83" fillId="10" borderId="31" xfId="47" applyNumberFormat="1"/>
    <xf numFmtId="0" fontId="1" fillId="0" borderId="0" xfId="180"/>
    <xf numFmtId="49" fontId="1" fillId="0" borderId="0" xfId="180" applyNumberFormat="1"/>
    <xf numFmtId="49" fontId="1" fillId="0" borderId="0" xfId="180" applyNumberFormat="1" applyAlignment="1">
      <alignment wrapText="1"/>
    </xf>
    <xf numFmtId="0" fontId="89" fillId="0" borderId="0" xfId="184" applyFont="1" applyAlignment="1">
      <alignment horizontal="left" vertical="center" wrapText="1" indent="1"/>
    </xf>
    <xf numFmtId="0" fontId="91" fillId="7" borderId="0" xfId="184" applyFont="1" applyFill="1" applyAlignment="1">
      <alignment horizontal="center"/>
    </xf>
    <xf numFmtId="0" fontId="93" fillId="7" borderId="0" xfId="184" applyFont="1" applyFill="1" applyAlignment="1">
      <alignment horizontal="center"/>
    </xf>
    <xf numFmtId="0" fontId="94" fillId="7" borderId="0" xfId="184" applyFont="1" applyFill="1" applyAlignment="1">
      <alignment horizontal="center"/>
    </xf>
    <xf numFmtId="0" fontId="95" fillId="7" borderId="0" xfId="184" applyFont="1" applyFill="1" applyAlignment="1">
      <alignment horizontal="center"/>
    </xf>
    <xf numFmtId="0" fontId="88" fillId="0" borderId="0" xfId="184"/>
    <xf numFmtId="0" fontId="97" fillId="7" borderId="42" xfId="184" applyFont="1" applyFill="1" applyBorder="1" applyAlignment="1">
      <alignment vertical="center" wrapText="1"/>
    </xf>
    <xf numFmtId="0" fontId="97" fillId="7" borderId="43" xfId="184" applyFont="1" applyFill="1" applyBorder="1" applyAlignment="1">
      <alignment vertical="center" wrapText="1"/>
    </xf>
    <xf numFmtId="0" fontId="98" fillId="24" borderId="44" xfId="184" applyFont="1" applyFill="1" applyBorder="1" applyAlignment="1">
      <alignment horizontal="center" textRotation="60"/>
    </xf>
    <xf numFmtId="0" fontId="98" fillId="25" borderId="44" xfId="184" applyFont="1" applyFill="1" applyBorder="1" applyAlignment="1">
      <alignment horizontal="center" textRotation="60"/>
    </xf>
    <xf numFmtId="0" fontId="98" fillId="26" borderId="44" xfId="184" applyFont="1" applyFill="1" applyBorder="1" applyAlignment="1">
      <alignment horizontal="center" textRotation="60"/>
    </xf>
    <xf numFmtId="0" fontId="97" fillId="7" borderId="45" xfId="184" applyFont="1" applyFill="1" applyBorder="1" applyAlignment="1">
      <alignment vertical="center" wrapText="1"/>
    </xf>
    <xf numFmtId="0" fontId="97" fillId="7" borderId="46" xfId="184" applyFont="1" applyFill="1" applyBorder="1" applyAlignment="1">
      <alignment vertical="center" wrapText="1"/>
    </xf>
    <xf numFmtId="0" fontId="100" fillId="20" borderId="52" xfId="184" applyFont="1" applyFill="1" applyBorder="1" applyAlignment="1">
      <alignment horizontal="center" vertical="center"/>
    </xf>
    <xf numFmtId="0" fontId="101" fillId="30" borderId="55" xfId="184" applyFont="1" applyFill="1" applyBorder="1" applyAlignment="1">
      <alignment horizontal="center" vertical="center"/>
    </xf>
    <xf numFmtId="0" fontId="102" fillId="30" borderId="55" xfId="184" applyFont="1" applyFill="1" applyBorder="1" applyAlignment="1">
      <alignment horizontal="center" vertical="center"/>
    </xf>
    <xf numFmtId="0" fontId="103" fillId="30" borderId="55" xfId="184" applyFont="1" applyFill="1" applyBorder="1" applyAlignment="1">
      <alignment horizontal="center" vertical="center"/>
    </xf>
    <xf numFmtId="0" fontId="104" fillId="30" borderId="55" xfId="184" applyFont="1" applyFill="1" applyBorder="1" applyAlignment="1">
      <alignment horizontal="center" vertical="center"/>
    </xf>
    <xf numFmtId="0" fontId="100" fillId="30" borderId="55" xfId="184" applyFont="1" applyFill="1" applyBorder="1" applyAlignment="1">
      <alignment horizontal="center" vertical="center"/>
    </xf>
    <xf numFmtId="0" fontId="100" fillId="25" borderId="55" xfId="184" applyFont="1" applyFill="1" applyBorder="1" applyAlignment="1">
      <alignment horizontal="center" vertical="center"/>
    </xf>
    <xf numFmtId="0" fontId="103" fillId="26" borderId="55" xfId="184" applyFont="1" applyFill="1" applyBorder="1" applyAlignment="1">
      <alignment horizontal="center" vertical="center"/>
    </xf>
    <xf numFmtId="0" fontId="100" fillId="26" borderId="55" xfId="184" applyFont="1" applyFill="1" applyBorder="1" applyAlignment="1">
      <alignment horizontal="center" vertical="center"/>
    </xf>
    <xf numFmtId="0" fontId="103" fillId="25" borderId="55" xfId="184" applyFont="1" applyFill="1" applyBorder="1" applyAlignment="1">
      <alignment horizontal="center" vertical="center"/>
    </xf>
    <xf numFmtId="0" fontId="102" fillId="25" borderId="55" xfId="184" applyFont="1" applyFill="1" applyBorder="1" applyAlignment="1">
      <alignment horizontal="center" vertical="center"/>
    </xf>
    <xf numFmtId="0" fontId="100" fillId="30" borderId="60" xfId="184" applyFont="1" applyFill="1" applyBorder="1" applyAlignment="1">
      <alignment horizontal="center" vertical="center"/>
    </xf>
    <xf numFmtId="0" fontId="102" fillId="30" borderId="60" xfId="184" applyFont="1" applyFill="1" applyBorder="1" applyAlignment="1">
      <alignment horizontal="center" vertical="center"/>
    </xf>
    <xf numFmtId="0" fontId="100" fillId="25" borderId="60" xfId="184" applyFont="1" applyFill="1" applyBorder="1" applyAlignment="1">
      <alignment horizontal="center" vertical="center"/>
    </xf>
    <xf numFmtId="0" fontId="100" fillId="26" borderId="60" xfId="184" applyFont="1" applyFill="1" applyBorder="1" applyAlignment="1">
      <alignment horizontal="center" vertical="center"/>
    </xf>
    <xf numFmtId="0" fontId="102" fillId="20" borderId="52" xfId="184" applyFont="1" applyFill="1" applyBorder="1" applyAlignment="1">
      <alignment horizontal="center" vertical="center"/>
    </xf>
    <xf numFmtId="0" fontId="104" fillId="25" borderId="55" xfId="184" applyFont="1" applyFill="1" applyBorder="1" applyAlignment="1">
      <alignment horizontal="center" vertical="center"/>
    </xf>
    <xf numFmtId="0" fontId="106" fillId="0" borderId="0" xfId="93" applyFont="1"/>
    <xf numFmtId="0" fontId="106" fillId="0" borderId="0" xfId="93" applyFont="1" applyAlignment="1">
      <alignment vertical="center"/>
    </xf>
    <xf numFmtId="0" fontId="107" fillId="17" borderId="64" xfId="93" applyFont="1" applyFill="1" applyBorder="1" applyAlignment="1" applyProtection="1">
      <alignment horizontal="center" vertical="center"/>
      <protection locked="0"/>
    </xf>
    <xf numFmtId="0" fontId="107" fillId="17" borderId="71" xfId="93" applyFont="1" applyFill="1" applyBorder="1" applyAlignment="1" applyProtection="1">
      <alignment horizontal="center" vertical="center"/>
      <protection locked="0"/>
    </xf>
    <xf numFmtId="0" fontId="109" fillId="14" borderId="0" xfId="180" applyFont="1" applyFill="1" applyAlignment="1">
      <alignment horizontal="left" vertical="top" wrapText="1"/>
    </xf>
    <xf numFmtId="0" fontId="109" fillId="0" borderId="0" xfId="180" applyFont="1" applyAlignment="1">
      <alignment horizontal="left" vertical="top" wrapText="1"/>
    </xf>
    <xf numFmtId="0" fontId="109" fillId="19" borderId="0" xfId="180" applyFont="1" applyFill="1" applyAlignment="1">
      <alignment horizontal="left" vertical="top" wrapText="1"/>
    </xf>
    <xf numFmtId="0" fontId="106" fillId="0" borderId="0" xfId="180" applyFont="1" applyAlignment="1">
      <alignment horizontal="left" vertical="top"/>
    </xf>
    <xf numFmtId="0" fontId="106" fillId="0" borderId="0" xfId="180" applyFont="1" applyAlignment="1">
      <alignment horizontal="left" vertical="top" wrapText="1"/>
    </xf>
    <xf numFmtId="0" fontId="109" fillId="0" borderId="0" xfId="180" applyFont="1" applyAlignment="1">
      <alignment horizontal="center" vertical="top" wrapText="1"/>
    </xf>
    <xf numFmtId="0" fontId="106" fillId="20" borderId="0" xfId="180" applyFont="1" applyFill="1" applyAlignment="1">
      <alignment horizontal="left" vertical="top" wrapText="1"/>
    </xf>
    <xf numFmtId="0" fontId="109" fillId="20" borderId="0" xfId="180" applyFont="1" applyFill="1" applyAlignment="1">
      <alignment horizontal="left" vertical="top" wrapText="1"/>
    </xf>
    <xf numFmtId="0" fontId="106" fillId="0" borderId="21" xfId="93" applyFont="1" applyBorder="1" applyAlignment="1" applyProtection="1">
      <alignment horizontal="left" vertical="center"/>
      <protection locked="0"/>
    </xf>
    <xf numFmtId="0" fontId="109" fillId="0" borderId="72" xfId="93" applyFont="1" applyBorder="1" applyAlignment="1" applyProtection="1">
      <alignment horizontal="center" vertical="top" wrapText="1"/>
      <protection locked="0"/>
    </xf>
    <xf numFmtId="0" fontId="109" fillId="21" borderId="0" xfId="180" applyFont="1" applyFill="1" applyAlignment="1">
      <alignment horizontal="left" vertical="top" wrapText="1"/>
    </xf>
    <xf numFmtId="0" fontId="109" fillId="0" borderId="0" xfId="180" applyFont="1" applyAlignment="1">
      <alignment horizontal="left" vertical="top"/>
    </xf>
    <xf numFmtId="0" fontId="109" fillId="17" borderId="0" xfId="180" applyFont="1" applyFill="1" applyAlignment="1">
      <alignment horizontal="left" vertical="top" wrapText="1"/>
    </xf>
    <xf numFmtId="0" fontId="109" fillId="0" borderId="72" xfId="93" applyFont="1" applyBorder="1" applyAlignment="1" applyProtection="1">
      <alignment horizontal="left" vertical="top" wrapText="1"/>
      <protection locked="0"/>
    </xf>
    <xf numFmtId="0" fontId="106" fillId="0" borderId="67" xfId="93" applyFont="1" applyBorder="1" applyAlignment="1" applyProtection="1">
      <alignment horizontal="left" vertical="center"/>
      <protection locked="0"/>
    </xf>
    <xf numFmtId="0" fontId="109" fillId="22" borderId="0" xfId="180" applyFont="1" applyFill="1" applyAlignment="1">
      <alignment horizontal="left" vertical="top" wrapText="1"/>
    </xf>
    <xf numFmtId="0" fontId="109" fillId="23" borderId="0" xfId="180" applyFont="1" applyFill="1" applyAlignment="1">
      <alignment horizontal="left" vertical="top" wrapText="1"/>
    </xf>
    <xf numFmtId="0" fontId="106" fillId="22" borderId="0" xfId="180" applyFont="1" applyFill="1" applyAlignment="1">
      <alignment horizontal="left" vertical="top" wrapText="1"/>
    </xf>
    <xf numFmtId="14" fontId="106" fillId="14" borderId="0" xfId="180" applyNumberFormat="1" applyFont="1" applyFill="1" applyAlignment="1">
      <alignment horizontal="left" vertical="top" wrapText="1"/>
    </xf>
    <xf numFmtId="14" fontId="109" fillId="14" borderId="0" xfId="180" applyNumberFormat="1" applyFont="1" applyFill="1" applyAlignment="1">
      <alignment horizontal="left" vertical="top" wrapText="1"/>
    </xf>
    <xf numFmtId="0" fontId="109" fillId="0" borderId="71" xfId="93" applyFont="1" applyBorder="1" applyAlignment="1" applyProtection="1">
      <alignment horizontal="left" vertical="top" wrapText="1"/>
      <protection locked="0"/>
    </xf>
    <xf numFmtId="0" fontId="109" fillId="0" borderId="73" xfId="93" applyFont="1" applyBorder="1" applyAlignment="1" applyProtection="1">
      <alignment horizontal="left" vertical="top" wrapText="1"/>
      <protection locked="0"/>
    </xf>
    <xf numFmtId="0" fontId="106" fillId="0" borderId="0" xfId="93" applyFont="1" applyAlignment="1" applyProtection="1">
      <alignment horizontal="center" vertical="top"/>
      <protection locked="0"/>
    </xf>
    <xf numFmtId="0" fontId="106" fillId="0" borderId="0" xfId="93" applyFont="1" applyAlignment="1" applyProtection="1">
      <alignment horizontal="center" vertical="center"/>
      <protection locked="0"/>
    </xf>
    <xf numFmtId="0" fontId="106" fillId="0" borderId="72" xfId="93" applyFont="1" applyBorder="1"/>
    <xf numFmtId="0" fontId="107" fillId="0" borderId="67" xfId="93" applyFont="1" applyBorder="1" applyAlignment="1" applyProtection="1">
      <alignment horizontal="center" vertical="center"/>
      <protection locked="0"/>
    </xf>
    <xf numFmtId="0" fontId="106" fillId="0" borderId="82" xfId="93" applyFont="1" applyBorder="1"/>
    <xf numFmtId="0" fontId="107" fillId="17" borderId="23" xfId="93" applyFont="1" applyFill="1" applyBorder="1" applyAlignment="1" applyProtection="1">
      <alignment horizontal="center" vertical="center"/>
      <protection locked="0"/>
    </xf>
    <xf numFmtId="0" fontId="112" fillId="15" borderId="16" xfId="53" applyFont="1" applyFill="1" applyBorder="1" applyAlignment="1">
      <alignment horizontal="center" vertical="center" wrapText="1"/>
    </xf>
    <xf numFmtId="0" fontId="113" fillId="16" borderId="18" xfId="53" applyFont="1" applyFill="1" applyBorder="1" applyAlignment="1" applyProtection="1">
      <alignment vertical="top" wrapText="1"/>
      <protection locked="0"/>
    </xf>
    <xf numFmtId="0" fontId="113" fillId="16" borderId="12" xfId="53" applyFont="1" applyFill="1" applyBorder="1" applyAlignment="1" applyProtection="1">
      <alignment vertical="top" wrapText="1"/>
      <protection locked="0"/>
    </xf>
    <xf numFmtId="0" fontId="114" fillId="16" borderId="12" xfId="53" applyFont="1" applyFill="1" applyBorder="1" applyAlignment="1" applyProtection="1">
      <alignment vertical="top" wrapText="1"/>
      <protection locked="0"/>
    </xf>
    <xf numFmtId="0" fontId="113" fillId="0" borderId="0" xfId="53" applyFont="1"/>
    <xf numFmtId="0" fontId="115" fillId="0" borderId="6" xfId="0" quotePrefix="1" applyFont="1" applyBorder="1" applyAlignment="1" applyProtection="1">
      <alignment horizontal="center" vertical="top" wrapText="1"/>
      <protection locked="0"/>
    </xf>
    <xf numFmtId="0" fontId="115" fillId="0" borderId="6" xfId="0" applyFont="1" applyBorder="1" applyAlignment="1" applyProtection="1">
      <alignment vertical="top" wrapText="1"/>
      <protection locked="0"/>
    </xf>
    <xf numFmtId="0" fontId="113" fillId="0" borderId="0" xfId="53" applyFont="1" applyAlignment="1">
      <alignment wrapText="1"/>
    </xf>
    <xf numFmtId="0" fontId="112" fillId="0" borderId="6" xfId="0" applyFont="1" applyBorder="1" applyAlignment="1" applyProtection="1">
      <alignment vertical="top" wrapText="1"/>
      <protection locked="0"/>
    </xf>
    <xf numFmtId="0" fontId="115" fillId="0" borderId="6" xfId="0" applyFont="1" applyBorder="1" applyAlignment="1" applyProtection="1">
      <alignment horizontal="center" vertical="top" wrapText="1"/>
      <protection locked="0"/>
    </xf>
    <xf numFmtId="0" fontId="115" fillId="0" borderId="5" xfId="53" applyFont="1" applyBorder="1" applyAlignment="1" applyProtection="1">
      <alignment vertical="top" wrapText="1"/>
      <protection locked="0"/>
    </xf>
    <xf numFmtId="0" fontId="115" fillId="0" borderId="5" xfId="0" applyFont="1" applyBorder="1" applyAlignment="1" applyProtection="1">
      <alignment vertical="top" wrapText="1"/>
      <protection locked="0"/>
    </xf>
    <xf numFmtId="0" fontId="115" fillId="0" borderId="5" xfId="53" applyFont="1" applyBorder="1" applyAlignment="1">
      <alignment vertical="top" wrapText="1"/>
    </xf>
    <xf numFmtId="168" fontId="115" fillId="0" borderId="5" xfId="53" applyNumberFormat="1" applyFont="1" applyBorder="1" applyAlignment="1" applyProtection="1">
      <alignment horizontal="left" vertical="top" wrapText="1"/>
      <protection locked="0"/>
    </xf>
    <xf numFmtId="1" fontId="115" fillId="0" borderId="6" xfId="0" applyNumberFormat="1" applyFont="1" applyBorder="1" applyAlignment="1" applyProtection="1">
      <alignment vertical="top" wrapText="1"/>
      <protection locked="0"/>
    </xf>
    <xf numFmtId="0" fontId="115" fillId="0" borderId="10" xfId="53" applyFont="1" applyBorder="1" applyAlignment="1" applyProtection="1">
      <alignment vertical="top" wrapText="1"/>
      <protection locked="0"/>
    </xf>
    <xf numFmtId="0" fontId="115" fillId="0" borderId="6" xfId="0" quotePrefix="1" applyFont="1" applyBorder="1" applyAlignment="1" applyProtection="1">
      <alignment vertical="top" wrapText="1"/>
      <protection locked="0"/>
    </xf>
    <xf numFmtId="0" fontId="116" fillId="0" borderId="6" xfId="0" quotePrefix="1" applyFont="1" applyBorder="1" applyAlignment="1" applyProtection="1">
      <alignment vertical="top" wrapText="1"/>
      <protection locked="0"/>
    </xf>
    <xf numFmtId="0" fontId="117" fillId="0" borderId="6" xfId="0" quotePrefix="1" applyFont="1" applyBorder="1" applyAlignment="1" applyProtection="1">
      <alignment vertical="top" wrapText="1"/>
      <protection locked="0"/>
    </xf>
    <xf numFmtId="0" fontId="119" fillId="0" borderId="6" xfId="0" quotePrefix="1" applyFont="1" applyBorder="1" applyAlignment="1" applyProtection="1">
      <alignment vertical="top" wrapText="1"/>
      <protection locked="0"/>
    </xf>
    <xf numFmtId="0" fontId="121" fillId="0" borderId="6" xfId="0" quotePrefix="1" applyFont="1" applyBorder="1" applyAlignment="1" applyProtection="1">
      <alignment vertical="top" wrapText="1"/>
      <protection locked="0"/>
    </xf>
    <xf numFmtId="0" fontId="113" fillId="0" borderId="5" xfId="53" applyFont="1" applyBorder="1" applyAlignment="1">
      <alignment vertical="top" wrapText="1"/>
    </xf>
    <xf numFmtId="0" fontId="113" fillId="0" borderId="10" xfId="53" applyFont="1" applyBorder="1" applyAlignment="1">
      <alignment wrapText="1"/>
    </xf>
    <xf numFmtId="0" fontId="115" fillId="0" borderId="5" xfId="53" applyFont="1" applyBorder="1" applyAlignment="1">
      <alignment wrapText="1"/>
    </xf>
    <xf numFmtId="0" fontId="115" fillId="0" borderId="8" xfId="0" applyFont="1" applyBorder="1" applyAlignment="1" applyProtection="1">
      <alignment horizontal="center" vertical="top" wrapText="1"/>
      <protection locked="0"/>
    </xf>
    <xf numFmtId="1" fontId="115" fillId="0" borderId="5" xfId="0" applyNumberFormat="1" applyFont="1" applyBorder="1" applyAlignment="1" applyProtection="1">
      <alignment vertical="top" wrapText="1"/>
      <protection locked="0"/>
    </xf>
    <xf numFmtId="0" fontId="113" fillId="0" borderId="11" xfId="53" applyFont="1" applyBorder="1" applyAlignment="1">
      <alignment wrapText="1"/>
    </xf>
    <xf numFmtId="0" fontId="115" fillId="0" borderId="11" xfId="53" applyFont="1" applyBorder="1" applyAlignment="1" applyProtection="1">
      <alignment vertical="top" wrapText="1"/>
      <protection locked="0"/>
    </xf>
    <xf numFmtId="0" fontId="115" fillId="0" borderId="6" xfId="0" applyFont="1" applyBorder="1" applyAlignment="1" applyProtection="1">
      <alignment horizontal="left" vertical="top" wrapText="1"/>
      <protection locked="0"/>
    </xf>
    <xf numFmtId="0" fontId="115" fillId="0" borderId="5" xfId="0" quotePrefix="1" applyFont="1" applyBorder="1" applyAlignment="1" applyProtection="1">
      <alignment vertical="top" wrapText="1"/>
      <protection locked="0"/>
    </xf>
    <xf numFmtId="0" fontId="116" fillId="0" borderId="5" xfId="0" quotePrefix="1" applyFont="1" applyBorder="1" applyAlignment="1" applyProtection="1">
      <alignment vertical="top" wrapText="1"/>
      <protection locked="0"/>
    </xf>
    <xf numFmtId="0" fontId="116" fillId="0" borderId="10" xfId="53" applyFont="1" applyBorder="1" applyAlignment="1" applyProtection="1">
      <alignment vertical="top" wrapText="1"/>
      <protection locked="0"/>
    </xf>
    <xf numFmtId="0" fontId="116" fillId="0" borderId="11" xfId="53" applyFont="1" applyBorder="1" applyAlignment="1" applyProtection="1">
      <alignment vertical="top" wrapText="1"/>
      <protection locked="0"/>
    </xf>
    <xf numFmtId="0" fontId="115" fillId="0" borderId="11" xfId="53" applyFont="1" applyBorder="1" applyAlignment="1">
      <alignment horizontal="left" vertical="top" wrapText="1"/>
    </xf>
    <xf numFmtId="0" fontId="119" fillId="0" borderId="5" xfId="0" quotePrefix="1" applyFont="1" applyBorder="1" applyAlignment="1" applyProtection="1">
      <alignment vertical="top" wrapText="1"/>
      <protection locked="0"/>
    </xf>
    <xf numFmtId="0" fontId="117" fillId="0" borderId="5" xfId="0" quotePrefix="1" applyFont="1" applyBorder="1" applyAlignment="1" applyProtection="1">
      <alignment vertical="top" wrapText="1"/>
      <protection locked="0"/>
    </xf>
    <xf numFmtId="0" fontId="113" fillId="0" borderId="5" xfId="53" applyFont="1" applyBorder="1" applyAlignment="1">
      <alignment wrapText="1"/>
    </xf>
    <xf numFmtId="0" fontId="115" fillId="0" borderId="37" xfId="0" applyFont="1" applyBorder="1" applyAlignment="1" applyProtection="1">
      <alignment vertical="top" wrapText="1"/>
      <protection locked="0"/>
    </xf>
    <xf numFmtId="0" fontId="112" fillId="0" borderId="37" xfId="0" applyFont="1" applyBorder="1" applyAlignment="1" applyProtection="1">
      <alignment vertical="top" wrapText="1"/>
      <protection locked="0"/>
    </xf>
    <xf numFmtId="0" fontId="115" fillId="0" borderId="38" xfId="0" applyFont="1" applyBorder="1" applyAlignment="1" applyProtection="1">
      <alignment horizontal="center" vertical="top" wrapText="1"/>
      <protection locked="0"/>
    </xf>
    <xf numFmtId="0" fontId="115" fillId="0" borderId="39" xfId="53" applyFont="1" applyBorder="1" applyAlignment="1">
      <alignment vertical="top" wrapText="1"/>
    </xf>
    <xf numFmtId="0" fontId="113" fillId="0" borderId="39" xfId="53" applyFont="1" applyBorder="1" applyAlignment="1">
      <alignment vertical="top" wrapText="1"/>
    </xf>
    <xf numFmtId="0" fontId="115" fillId="0" borderId="39" xfId="0" applyFont="1" applyBorder="1" applyAlignment="1" applyProtection="1">
      <alignment vertical="top" wrapText="1"/>
      <protection locked="0"/>
    </xf>
    <xf numFmtId="1" fontId="115" fillId="0" borderId="39" xfId="0" applyNumberFormat="1" applyFont="1" applyBorder="1" applyAlignment="1" applyProtection="1">
      <alignment vertical="top" wrapText="1"/>
      <protection locked="0"/>
    </xf>
    <xf numFmtId="0" fontId="113" fillId="0" borderId="40" xfId="53" applyFont="1" applyBorder="1" applyAlignment="1">
      <alignment wrapText="1"/>
    </xf>
    <xf numFmtId="0" fontId="115" fillId="0" borderId="8" xfId="0" applyFont="1" applyBorder="1" applyAlignment="1" applyProtection="1">
      <alignment vertical="top" wrapText="1"/>
      <protection locked="0"/>
    </xf>
    <xf numFmtId="0" fontId="112" fillId="0" borderId="8" xfId="0" applyFont="1" applyBorder="1" applyAlignment="1" applyProtection="1">
      <alignment vertical="top" wrapText="1"/>
      <protection locked="0"/>
    </xf>
    <xf numFmtId="0" fontId="115" fillId="0" borderId="7" xfId="53" applyFont="1" applyBorder="1" applyAlignment="1">
      <alignment vertical="top" wrapText="1"/>
    </xf>
    <xf numFmtId="0" fontId="113" fillId="0" borderId="7" xfId="53" applyFont="1" applyBorder="1" applyAlignment="1">
      <alignment vertical="top" wrapText="1"/>
    </xf>
    <xf numFmtId="0" fontId="115" fillId="0" borderId="7" xfId="0" applyFont="1" applyBorder="1" applyAlignment="1" applyProtection="1">
      <alignment vertical="top" wrapText="1"/>
      <protection locked="0"/>
    </xf>
    <xf numFmtId="1" fontId="115" fillId="0" borderId="7" xfId="0" applyNumberFormat="1" applyFont="1" applyBorder="1" applyAlignment="1" applyProtection="1">
      <alignment vertical="top" wrapText="1"/>
      <protection locked="0"/>
    </xf>
    <xf numFmtId="0" fontId="115" fillId="0" borderId="5" xfId="53" quotePrefix="1" applyFont="1" applyBorder="1" applyAlignment="1">
      <alignment vertical="top" wrapText="1"/>
    </xf>
    <xf numFmtId="0" fontId="112" fillId="0" borderId="5" xfId="0" applyFont="1" applyBorder="1" applyAlignment="1" applyProtection="1">
      <alignment vertical="top" wrapText="1"/>
      <protection locked="0"/>
    </xf>
    <xf numFmtId="0" fontId="115" fillId="0" borderId="6" xfId="53" applyFont="1" applyBorder="1" applyAlignment="1" applyProtection="1">
      <alignment horizontal="center" vertical="top" wrapText="1"/>
      <protection locked="0"/>
    </xf>
    <xf numFmtId="0" fontId="115" fillId="0" borderId="6" xfId="53" applyFont="1" applyBorder="1" applyAlignment="1" applyProtection="1">
      <alignment vertical="top" wrapText="1"/>
      <protection locked="0"/>
    </xf>
    <xf numFmtId="1" fontId="115" fillId="0" borderId="5" xfId="53" applyNumberFormat="1" applyFont="1" applyBorder="1" applyAlignment="1" applyProtection="1">
      <alignment vertical="top" wrapText="1"/>
      <protection locked="0"/>
    </xf>
    <xf numFmtId="168" fontId="112" fillId="0" borderId="5" xfId="53" applyNumberFormat="1" applyFont="1" applyBorder="1" applyAlignment="1" applyProtection="1">
      <alignment horizontal="center" vertical="top"/>
      <protection locked="0"/>
    </xf>
    <xf numFmtId="0" fontId="115" fillId="2" borderId="5" xfId="53" applyFont="1" applyFill="1" applyBorder="1" applyAlignment="1" applyProtection="1">
      <alignment vertical="top" wrapText="1"/>
      <protection locked="0"/>
    </xf>
    <xf numFmtId="0" fontId="115" fillId="2" borderId="6" xfId="53" applyFont="1" applyFill="1" applyBorder="1" applyAlignment="1" applyProtection="1">
      <alignment vertical="top" wrapText="1"/>
      <protection locked="0"/>
    </xf>
    <xf numFmtId="0" fontId="114" fillId="0" borderId="5" xfId="53" applyFont="1" applyBorder="1" applyAlignment="1">
      <alignment wrapText="1"/>
    </xf>
    <xf numFmtId="0" fontId="114" fillId="0" borderId="0" xfId="53" applyFont="1" applyAlignment="1">
      <alignment wrapText="1"/>
    </xf>
    <xf numFmtId="0" fontId="113" fillId="0" borderId="0" xfId="53" applyFont="1" applyAlignment="1">
      <alignment vertical="top" wrapText="1"/>
    </xf>
    <xf numFmtId="0" fontId="112" fillId="0" borderId="0" xfId="53" applyFont="1" applyAlignment="1">
      <alignment wrapText="1"/>
    </xf>
    <xf numFmtId="0" fontId="112" fillId="31" borderId="84" xfId="53" applyFont="1" applyFill="1" applyBorder="1" applyAlignment="1">
      <alignment horizontal="center" vertical="center" wrapText="1"/>
    </xf>
    <xf numFmtId="0" fontId="115" fillId="0" borderId="87" xfId="0" applyFont="1" applyBorder="1" applyAlignment="1" applyProtection="1">
      <alignment vertical="top" wrapText="1"/>
      <protection locked="0"/>
    </xf>
    <xf numFmtId="0" fontId="120" fillId="0" borderId="87" xfId="0" applyFont="1" applyBorder="1" applyAlignment="1" applyProtection="1">
      <alignment vertical="top" wrapText="1"/>
      <protection locked="0"/>
    </xf>
    <xf numFmtId="0" fontId="115" fillId="0" borderId="88" xfId="0" applyFont="1" applyBorder="1" applyAlignment="1" applyProtection="1">
      <alignment vertical="top" wrapText="1"/>
      <protection locked="0"/>
    </xf>
    <xf numFmtId="0" fontId="115" fillId="0" borderId="0" xfId="0" applyFont="1" applyAlignment="1" applyProtection="1">
      <alignment vertical="top" wrapText="1"/>
      <protection locked="0"/>
    </xf>
    <xf numFmtId="0" fontId="115" fillId="0" borderId="87" xfId="53" applyFont="1" applyBorder="1" applyAlignment="1" applyProtection="1">
      <alignment vertical="top" wrapText="1"/>
      <protection locked="0"/>
    </xf>
    <xf numFmtId="0" fontId="113" fillId="0" borderId="6" xfId="53" applyFont="1" applyBorder="1" applyAlignment="1">
      <alignment wrapText="1"/>
    </xf>
    <xf numFmtId="0" fontId="112" fillId="0" borderId="0" xfId="53" applyFont="1" applyAlignment="1">
      <alignment horizontal="center" vertical="center" wrapText="1"/>
    </xf>
    <xf numFmtId="0" fontId="112" fillId="32" borderId="63" xfId="53" applyFont="1" applyFill="1" applyBorder="1" applyAlignment="1">
      <alignment horizontal="center" vertical="center" wrapText="1"/>
    </xf>
    <xf numFmtId="0" fontId="112" fillId="32" borderId="85" xfId="53" applyFont="1" applyFill="1" applyBorder="1" applyAlignment="1">
      <alignment horizontal="center" vertical="center" wrapText="1"/>
    </xf>
    <xf numFmtId="0" fontId="112" fillId="32" borderId="16" xfId="53" applyFont="1" applyFill="1" applyBorder="1" applyAlignment="1">
      <alignment horizontal="center" vertical="center" wrapText="1"/>
    </xf>
    <xf numFmtId="0" fontId="112" fillId="33" borderId="84" xfId="53" applyFont="1" applyFill="1" applyBorder="1" applyAlignment="1">
      <alignment horizontal="center" vertical="center" wrapText="1"/>
    </xf>
    <xf numFmtId="0" fontId="112" fillId="33" borderId="16" xfId="53" applyFont="1" applyFill="1" applyBorder="1" applyAlignment="1">
      <alignment horizontal="center" vertical="center" wrapText="1"/>
    </xf>
    <xf numFmtId="0" fontId="112" fillId="34" borderId="16" xfId="53" applyFont="1" applyFill="1" applyBorder="1" applyAlignment="1">
      <alignment horizontal="center" vertical="center" wrapText="1"/>
    </xf>
    <xf numFmtId="0" fontId="112" fillId="35" borderId="16" xfId="53" applyFont="1" applyFill="1" applyBorder="1" applyAlignment="1">
      <alignment horizontal="center" vertical="center" wrapText="1"/>
    </xf>
    <xf numFmtId="0" fontId="112" fillId="36" borderId="16" xfId="53" applyFont="1" applyFill="1" applyBorder="1" applyAlignment="1">
      <alignment horizontal="center" vertical="center" wrapText="1"/>
    </xf>
    <xf numFmtId="0" fontId="112" fillId="37" borderId="84" xfId="53" applyFont="1" applyFill="1" applyBorder="1" applyAlignment="1">
      <alignment horizontal="center" vertical="center" wrapText="1"/>
    </xf>
    <xf numFmtId="0" fontId="112" fillId="35" borderId="13" xfId="53" applyFont="1" applyFill="1" applyBorder="1" applyAlignment="1">
      <alignment horizontal="center" vertical="center" wrapText="1"/>
    </xf>
    <xf numFmtId="0" fontId="112" fillId="34" borderId="84" xfId="53" applyFont="1" applyFill="1" applyBorder="1" applyAlignment="1">
      <alignment horizontal="center" vertical="center" wrapText="1"/>
    </xf>
    <xf numFmtId="1" fontId="115" fillId="0" borderId="37" xfId="0" applyNumberFormat="1" applyFont="1" applyBorder="1" applyAlignment="1" applyProtection="1">
      <alignment vertical="top" wrapText="1"/>
      <protection locked="0"/>
    </xf>
    <xf numFmtId="1" fontId="115" fillId="0" borderId="8" xfId="0" applyNumberFormat="1" applyFont="1" applyBorder="1" applyAlignment="1" applyProtection="1">
      <alignment vertical="top" wrapText="1"/>
      <protection locked="0"/>
    </xf>
    <xf numFmtId="1" fontId="115" fillId="0" borderId="6" xfId="53" applyNumberFormat="1" applyFont="1" applyBorder="1" applyAlignment="1" applyProtection="1">
      <alignment vertical="top" wrapText="1"/>
      <protection locked="0"/>
    </xf>
    <xf numFmtId="0" fontId="112" fillId="32" borderId="90" xfId="53" applyFont="1" applyFill="1" applyBorder="1" applyAlignment="1">
      <alignment horizontal="center" vertical="center" wrapText="1"/>
    </xf>
    <xf numFmtId="0" fontId="115" fillId="16" borderId="89" xfId="53" applyFont="1" applyFill="1" applyBorder="1" applyAlignment="1" applyProtection="1">
      <alignment vertical="top" wrapText="1"/>
      <protection locked="0"/>
    </xf>
    <xf numFmtId="0" fontId="115" fillId="0" borderId="91" xfId="0" applyFont="1" applyBorder="1" applyAlignment="1" applyProtection="1">
      <alignment vertical="top" wrapText="1"/>
      <protection locked="0"/>
    </xf>
    <xf numFmtId="0" fontId="115" fillId="0" borderId="92" xfId="53" applyFont="1" applyBorder="1" applyAlignment="1" applyProtection="1">
      <alignment vertical="top" wrapText="1"/>
      <protection locked="0"/>
    </xf>
    <xf numFmtId="1" fontId="115" fillId="0" borderId="91" xfId="0" applyNumberFormat="1" applyFont="1" applyBorder="1" applyAlignment="1" applyProtection="1">
      <alignment vertical="top" wrapText="1"/>
      <protection locked="0"/>
    </xf>
    <xf numFmtId="0" fontId="118" fillId="0" borderId="92" xfId="53" applyFont="1" applyBorder="1" applyAlignment="1" applyProtection="1">
      <alignment vertical="top" wrapText="1"/>
      <protection locked="0"/>
    </xf>
    <xf numFmtId="0" fontId="112" fillId="0" borderId="92" xfId="53" applyFont="1" applyBorder="1" applyAlignment="1" applyProtection="1">
      <alignment vertical="top" wrapText="1"/>
      <protection locked="0"/>
    </xf>
    <xf numFmtId="0" fontId="118" fillId="0" borderId="92" xfId="53" applyFont="1" applyBorder="1" applyAlignment="1">
      <alignment wrapText="1"/>
    </xf>
    <xf numFmtId="0" fontId="115" fillId="0" borderId="92" xfId="53" applyFont="1" applyBorder="1" applyAlignment="1">
      <alignment wrapText="1"/>
    </xf>
    <xf numFmtId="0" fontId="115" fillId="0" borderId="91" xfId="0" quotePrefix="1" applyFont="1" applyBorder="1" applyAlignment="1" applyProtection="1">
      <alignment vertical="top" wrapText="1"/>
      <protection locked="0"/>
    </xf>
    <xf numFmtId="0" fontId="115" fillId="0" borderId="93" xfId="53" applyFont="1" applyBorder="1" applyAlignment="1">
      <alignment wrapText="1"/>
    </xf>
    <xf numFmtId="0" fontId="115" fillId="0" borderId="94" xfId="53" applyFont="1" applyBorder="1" applyAlignment="1">
      <alignment wrapText="1"/>
    </xf>
    <xf numFmtId="0" fontId="115" fillId="0" borderId="95" xfId="53" applyFont="1" applyBorder="1" applyAlignment="1">
      <alignment wrapText="1"/>
    </xf>
    <xf numFmtId="0" fontId="113" fillId="0" borderId="0" xfId="53" applyFont="1" applyAlignment="1">
      <alignment wrapText="1"/>
      <extLst>
        <ext xmlns:xfpb="http://schemas.microsoft.com/office/spreadsheetml/2022/featurepropertybag" uri="{C7286773-470A-42A8-94C5-96B5CB345126}">
          <xfpb:xfComplement i="0"/>
        </ext>
      </extLst>
    </xf>
    <xf numFmtId="0" fontId="115" fillId="0" borderId="87" xfId="53" applyFont="1" applyBorder="1" applyAlignment="1" applyProtection="1">
      <alignment vertical="top" wrapText="1"/>
      <protection locked="0"/>
      <extLst>
        <ext xmlns:xfpb="http://schemas.microsoft.com/office/spreadsheetml/2022/featurepropertybag" uri="{C7286773-470A-42A8-94C5-96B5CB345126}">
          <xfpb:xfComplement i="0"/>
        </ext>
      </extLst>
    </xf>
    <xf numFmtId="0" fontId="112" fillId="38" borderId="0" xfId="53" applyFont="1" applyFill="1" applyAlignment="1">
      <alignment wrapText="1"/>
    </xf>
    <xf numFmtId="0" fontId="112" fillId="38" borderId="63" xfId="53" applyFont="1" applyFill="1" applyBorder="1" applyAlignment="1">
      <alignment horizontal="center" vertical="center" wrapText="1"/>
    </xf>
    <xf numFmtId="0" fontId="106" fillId="0" borderId="19" xfId="93" applyFont="1" applyBorder="1" applyAlignment="1" applyProtection="1">
      <alignment horizontal="center" vertical="top" wrapText="1"/>
      <protection locked="0"/>
    </xf>
    <xf numFmtId="0" fontId="106" fillId="0" borderId="0" xfId="93" applyFont="1" applyAlignment="1" applyProtection="1">
      <alignment horizontal="center" vertical="top" wrapText="1"/>
      <protection locked="0"/>
    </xf>
    <xf numFmtId="0" fontId="106" fillId="0" borderId="26" xfId="93" applyFont="1" applyBorder="1" applyAlignment="1" applyProtection="1">
      <alignment horizontal="center" vertical="top" wrapText="1"/>
      <protection locked="0"/>
    </xf>
    <xf numFmtId="0" fontId="106" fillId="0" borderId="13" xfId="93" applyFont="1" applyBorder="1" applyAlignment="1" applyProtection="1">
      <alignment horizontal="center" vertical="top" wrapText="1"/>
      <protection locked="0"/>
    </xf>
    <xf numFmtId="0" fontId="106" fillId="0" borderId="18" xfId="93" applyFont="1" applyBorder="1" applyAlignment="1" applyProtection="1">
      <alignment horizontal="center" vertical="top" wrapText="1"/>
      <protection locked="0"/>
    </xf>
    <xf numFmtId="0" fontId="106" fillId="0" borderId="12" xfId="93" applyFont="1" applyBorder="1" applyAlignment="1" applyProtection="1">
      <alignment horizontal="center" vertical="top" wrapText="1"/>
      <protection locked="0"/>
    </xf>
    <xf numFmtId="0" fontId="107" fillId="17" borderId="76" xfId="93" applyFont="1" applyFill="1" applyBorder="1" applyAlignment="1" applyProtection="1">
      <alignment horizontal="center"/>
      <protection locked="0"/>
    </xf>
    <xf numFmtId="0" fontId="107" fillId="17" borderId="77" xfId="93" applyFont="1" applyFill="1" applyBorder="1" applyAlignment="1" applyProtection="1">
      <alignment horizontal="center"/>
      <protection locked="0"/>
    </xf>
    <xf numFmtId="0" fontId="107" fillId="17" borderId="78" xfId="93" applyFont="1" applyFill="1" applyBorder="1" applyAlignment="1" applyProtection="1">
      <alignment horizontal="center"/>
      <protection locked="0"/>
    </xf>
    <xf numFmtId="0" fontId="106" fillId="0" borderId="70" xfId="93" applyFont="1" applyBorder="1" applyAlignment="1" applyProtection="1">
      <alignment horizontal="center" vertical="center" wrapText="1"/>
      <protection locked="0"/>
    </xf>
    <xf numFmtId="0" fontId="106" fillId="0" borderId="79" xfId="93" applyFont="1" applyBorder="1" applyAlignment="1" applyProtection="1">
      <alignment horizontal="center" vertical="center" wrapText="1"/>
      <protection locked="0"/>
    </xf>
    <xf numFmtId="0" fontId="106" fillId="0" borderId="80" xfId="93" applyFont="1" applyBorder="1" applyAlignment="1" applyProtection="1">
      <alignment horizontal="center" vertical="center" wrapText="1"/>
      <protection locked="0"/>
    </xf>
    <xf numFmtId="0" fontId="107" fillId="17" borderId="19" xfId="93" applyFont="1" applyFill="1" applyBorder="1" applyAlignment="1" applyProtection="1">
      <alignment horizontal="center"/>
      <protection locked="0"/>
    </xf>
    <xf numFmtId="0" fontId="107" fillId="17" borderId="0" xfId="93" applyFont="1" applyFill="1" applyAlignment="1" applyProtection="1">
      <alignment horizontal="center"/>
      <protection locked="0"/>
    </xf>
    <xf numFmtId="0" fontId="107" fillId="17" borderId="23" xfId="93" applyFont="1" applyFill="1" applyBorder="1" applyAlignment="1" applyProtection="1">
      <alignment horizontal="center"/>
      <protection locked="0"/>
    </xf>
    <xf numFmtId="0" fontId="106" fillId="0" borderId="30" xfId="93" applyFont="1" applyBorder="1" applyAlignment="1" applyProtection="1">
      <alignment horizontal="left"/>
      <protection locked="0"/>
    </xf>
    <xf numFmtId="0" fontId="106" fillId="0" borderId="24" xfId="93" applyFont="1" applyBorder="1" applyAlignment="1" applyProtection="1">
      <alignment horizontal="left"/>
      <protection locked="0"/>
    </xf>
    <xf numFmtId="0" fontId="106" fillId="0" borderId="14" xfId="93" applyFont="1" applyBorder="1" applyAlignment="1" applyProtection="1">
      <alignment horizontal="left"/>
      <protection locked="0"/>
    </xf>
    <xf numFmtId="0" fontId="106" fillId="0" borderId="25" xfId="93" applyFont="1" applyBorder="1" applyAlignment="1" applyProtection="1">
      <alignment horizontal="left"/>
      <protection locked="0"/>
    </xf>
    <xf numFmtId="0" fontId="106" fillId="0" borderId="2" xfId="93" applyFont="1" applyBorder="1" applyAlignment="1" applyProtection="1">
      <alignment horizontal="left"/>
      <protection locked="0"/>
    </xf>
    <xf numFmtId="0" fontId="106" fillId="0" borderId="3" xfId="93" applyFont="1" applyBorder="1" applyAlignment="1" applyProtection="1">
      <alignment horizontal="left"/>
      <protection locked="0"/>
    </xf>
    <xf numFmtId="0" fontId="108" fillId="0" borderId="28" xfId="93" applyFont="1" applyBorder="1" applyAlignment="1" applyProtection="1">
      <alignment horizontal="left" vertical="center"/>
      <protection locked="0"/>
    </xf>
    <xf numFmtId="0" fontId="106" fillId="0" borderId="24" xfId="93" applyFont="1" applyBorder="1" applyAlignment="1" applyProtection="1">
      <alignment horizontal="left" vertical="center"/>
      <protection locked="0"/>
    </xf>
    <xf numFmtId="0" fontId="106" fillId="0" borderId="74" xfId="93" applyFont="1" applyBorder="1" applyAlignment="1" applyProtection="1">
      <alignment horizontal="left" vertical="center"/>
      <protection locked="0"/>
    </xf>
    <xf numFmtId="0" fontId="106" fillId="0" borderId="28" xfId="93" applyFont="1" applyBorder="1" applyAlignment="1" applyProtection="1">
      <alignment horizontal="left" vertical="center"/>
      <protection locked="0"/>
    </xf>
    <xf numFmtId="0" fontId="106" fillId="0" borderId="36" xfId="93" applyFont="1" applyBorder="1" applyAlignment="1" applyProtection="1">
      <alignment horizontal="left" vertical="center"/>
      <protection locked="0"/>
    </xf>
    <xf numFmtId="0" fontId="106" fillId="0" borderId="2" xfId="93" applyFont="1" applyBorder="1" applyAlignment="1" applyProtection="1">
      <alignment horizontal="left" vertical="center"/>
      <protection locked="0"/>
    </xf>
    <xf numFmtId="0" fontId="106" fillId="0" borderId="75" xfId="93" applyFont="1" applyBorder="1" applyAlignment="1" applyProtection="1">
      <alignment horizontal="left" vertical="center"/>
      <protection locked="0"/>
    </xf>
    <xf numFmtId="173" fontId="108" fillId="0" borderId="1" xfId="93" applyNumberFormat="1" applyFont="1" applyBorder="1" applyAlignment="1">
      <alignment horizontal="left" vertical="center"/>
    </xf>
    <xf numFmtId="173" fontId="106" fillId="0" borderId="1" xfId="93" applyNumberFormat="1" applyFont="1" applyBorder="1" applyAlignment="1">
      <alignment horizontal="left" vertical="center"/>
    </xf>
    <xf numFmtId="173" fontId="106" fillId="0" borderId="66" xfId="93" applyNumberFormat="1" applyFont="1" applyBorder="1" applyAlignment="1">
      <alignment horizontal="left" vertical="center"/>
    </xf>
    <xf numFmtId="0" fontId="111" fillId="18" borderId="76" xfId="93" applyFont="1" applyFill="1" applyBorder="1" applyAlignment="1" applyProtection="1">
      <alignment horizontal="center" vertical="center" wrapText="1"/>
      <protection locked="0"/>
    </xf>
    <xf numFmtId="0" fontId="110" fillId="18" borderId="77" xfId="93" applyFont="1" applyFill="1" applyBorder="1" applyAlignment="1" applyProtection="1">
      <alignment horizontal="center" vertical="center" wrapText="1"/>
      <protection locked="0"/>
    </xf>
    <xf numFmtId="0" fontId="110" fillId="18" borderId="78" xfId="93" applyFont="1" applyFill="1" applyBorder="1" applyAlignment="1" applyProtection="1">
      <alignment horizontal="center" vertical="center" wrapText="1"/>
      <protection locked="0"/>
    </xf>
    <xf numFmtId="0" fontId="107" fillId="17" borderId="30" xfId="93" applyFont="1" applyFill="1" applyBorder="1" applyAlignment="1" applyProtection="1">
      <alignment horizontal="center" vertical="center"/>
      <protection locked="0"/>
    </xf>
    <xf numFmtId="0" fontId="107" fillId="17" borderId="24" xfId="93" applyFont="1" applyFill="1" applyBorder="1" applyAlignment="1" applyProtection="1">
      <alignment horizontal="center" vertical="center"/>
      <protection locked="0"/>
    </xf>
    <xf numFmtId="0" fontId="107" fillId="17" borderId="14" xfId="93" applyFont="1" applyFill="1" applyBorder="1" applyAlignment="1" applyProtection="1">
      <alignment horizontal="center" vertical="center"/>
      <protection locked="0"/>
    </xf>
    <xf numFmtId="0" fontId="107" fillId="17" borderId="28" xfId="93" applyFont="1" applyFill="1" applyBorder="1" applyAlignment="1" applyProtection="1">
      <alignment horizontal="center" vertical="center"/>
      <protection locked="0"/>
    </xf>
    <xf numFmtId="0" fontId="107" fillId="17" borderId="74" xfId="93" applyFont="1" applyFill="1" applyBorder="1" applyAlignment="1" applyProtection="1">
      <alignment horizontal="center" vertical="center"/>
      <protection locked="0"/>
    </xf>
    <xf numFmtId="0" fontId="107" fillId="0" borderId="21" xfId="93" applyFont="1" applyBorder="1" applyAlignment="1" applyProtection="1">
      <alignment horizontal="center" vertical="top"/>
      <protection locked="0"/>
    </xf>
    <xf numFmtId="0" fontId="107" fillId="0" borderId="1" xfId="93" applyFont="1" applyBorder="1" applyAlignment="1" applyProtection="1">
      <alignment horizontal="center" vertical="top"/>
      <protection locked="0"/>
    </xf>
    <xf numFmtId="0" fontId="107" fillId="0" borderId="66" xfId="93" applyFont="1" applyBorder="1" applyAlignment="1" applyProtection="1">
      <alignment horizontal="center" vertical="top"/>
      <protection locked="0"/>
    </xf>
    <xf numFmtId="0" fontId="107" fillId="17" borderId="21" xfId="93" applyFont="1" applyFill="1" applyBorder="1" applyAlignment="1" applyProtection="1">
      <alignment vertical="center"/>
      <protection locked="0"/>
    </xf>
    <xf numFmtId="0" fontId="107" fillId="17" borderId="1" xfId="93" applyFont="1" applyFill="1" applyBorder="1" applyAlignment="1" applyProtection="1">
      <alignment vertical="center"/>
      <protection locked="0"/>
    </xf>
    <xf numFmtId="0" fontId="107" fillId="17" borderId="83" xfId="93" applyFont="1" applyFill="1" applyBorder="1" applyAlignment="1" applyProtection="1">
      <alignment horizontal="center" vertical="center"/>
      <protection locked="0"/>
    </xf>
    <xf numFmtId="0" fontId="107" fillId="17" borderId="62" xfId="93" applyFont="1" applyFill="1" applyBorder="1" applyAlignment="1" applyProtection="1">
      <alignment horizontal="center" vertical="center"/>
      <protection locked="0"/>
    </xf>
    <xf numFmtId="0" fontId="107" fillId="17" borderId="4" xfId="93" applyFont="1" applyFill="1" applyBorder="1" applyAlignment="1" applyProtection="1">
      <alignment horizontal="center" vertical="center"/>
      <protection locked="0"/>
    </xf>
    <xf numFmtId="0" fontId="107" fillId="0" borderId="81" xfId="93" applyFont="1" applyBorder="1" applyAlignment="1" applyProtection="1">
      <alignment horizontal="center"/>
      <protection locked="0"/>
    </xf>
    <xf numFmtId="0" fontId="107" fillId="0" borderId="61" xfId="93" applyFont="1" applyBorder="1" applyAlignment="1" applyProtection="1">
      <alignment horizontal="center"/>
      <protection locked="0"/>
    </xf>
    <xf numFmtId="0" fontId="107" fillId="17" borderId="65" xfId="93" applyFont="1" applyFill="1" applyBorder="1" applyAlignment="1" applyProtection="1">
      <alignment horizontal="center" vertical="center" wrapText="1"/>
      <protection locked="0"/>
    </xf>
    <xf numFmtId="0" fontId="107" fillId="17" borderId="69" xfId="93" applyFont="1" applyFill="1" applyBorder="1" applyAlignment="1" applyProtection="1">
      <alignment horizontal="center" vertical="center" wrapText="1"/>
      <protection locked="0"/>
    </xf>
    <xf numFmtId="0" fontId="106" fillId="0" borderId="1" xfId="93" applyFont="1" applyBorder="1" applyAlignment="1" applyProtection="1">
      <alignment horizontal="left" vertical="center" wrapText="1"/>
      <protection locked="0"/>
    </xf>
    <xf numFmtId="0" fontId="106" fillId="0" borderId="28" xfId="93" applyFont="1" applyBorder="1" applyAlignment="1" applyProtection="1">
      <alignment horizontal="left" vertical="center" wrapText="1"/>
      <protection locked="0"/>
    </xf>
    <xf numFmtId="0" fontId="106" fillId="0" borderId="68" xfId="93" applyFont="1" applyBorder="1" applyAlignment="1" applyProtection="1">
      <alignment horizontal="left" vertical="center" wrapText="1"/>
      <protection locked="0"/>
    </xf>
    <xf numFmtId="0" fontId="106" fillId="0" borderId="70" xfId="93" applyFont="1" applyBorder="1" applyAlignment="1" applyProtection="1">
      <alignment horizontal="left" vertical="center" wrapText="1"/>
      <protection locked="0"/>
    </xf>
    <xf numFmtId="0" fontId="112" fillId="33" borderId="84" xfId="53" applyFont="1" applyFill="1" applyBorder="1" applyAlignment="1">
      <alignment horizontal="center" vertical="center" wrapText="1"/>
    </xf>
    <xf numFmtId="0" fontId="112" fillId="33" borderId="20" xfId="53" applyFont="1" applyFill="1" applyBorder="1" applyAlignment="1">
      <alignment horizontal="center" vertical="center" wrapText="1"/>
    </xf>
    <xf numFmtId="0" fontId="112" fillId="33" borderId="85" xfId="53" applyFont="1" applyFill="1" applyBorder="1" applyAlignment="1">
      <alignment horizontal="center" vertical="center" wrapText="1"/>
    </xf>
    <xf numFmtId="0" fontId="112" fillId="32" borderId="15" xfId="53" applyFont="1" applyFill="1" applyBorder="1" applyAlignment="1">
      <alignment horizontal="center" vertical="center" wrapText="1"/>
    </xf>
    <xf numFmtId="0" fontId="112" fillId="32" borderId="20" xfId="53" applyFont="1" applyFill="1" applyBorder="1" applyAlignment="1">
      <alignment horizontal="center" vertical="center" wrapText="1"/>
    </xf>
    <xf numFmtId="0" fontId="112" fillId="32" borderId="29" xfId="53" applyFont="1" applyFill="1" applyBorder="1" applyAlignment="1">
      <alignment horizontal="center" vertical="center" wrapText="1"/>
    </xf>
    <xf numFmtId="0" fontId="112" fillId="35" borderId="86" xfId="53" applyFont="1" applyFill="1" applyBorder="1" applyAlignment="1">
      <alignment horizontal="center" vertical="center" wrapText="1"/>
    </xf>
    <xf numFmtId="0" fontId="112" fillId="35" borderId="13" xfId="53" applyFont="1" applyFill="1" applyBorder="1" applyAlignment="1">
      <alignment horizontal="center" vertical="center" wrapText="1"/>
    </xf>
    <xf numFmtId="0" fontId="122" fillId="34" borderId="26" xfId="53" applyFont="1" applyFill="1" applyBorder="1" applyAlignment="1">
      <alignment horizontal="center" vertical="center" wrapText="1"/>
    </xf>
    <xf numFmtId="0" fontId="122" fillId="34" borderId="13" xfId="53" applyFont="1" applyFill="1" applyBorder="1" applyAlignment="1">
      <alignment horizontal="center" vertical="center" wrapText="1"/>
    </xf>
    <xf numFmtId="0" fontId="112" fillId="32" borderId="84" xfId="53" applyFont="1" applyFill="1" applyBorder="1" applyAlignment="1">
      <alignment horizontal="center" vertical="center" wrapText="1"/>
    </xf>
    <xf numFmtId="0" fontId="112" fillId="32" borderId="85" xfId="53" applyFont="1" applyFill="1" applyBorder="1" applyAlignment="1">
      <alignment horizontal="center" vertical="center" wrapText="1"/>
    </xf>
    <xf numFmtId="0" fontId="92" fillId="0" borderId="0" xfId="184" applyFont="1" applyAlignment="1">
      <alignment horizontal="left" indent="1"/>
    </xf>
    <xf numFmtId="0" fontId="96" fillId="0" borderId="41" xfId="184" applyFont="1" applyBorder="1" applyAlignment="1">
      <alignment horizontal="left" vertical="center"/>
    </xf>
    <xf numFmtId="0" fontId="100" fillId="0" borderId="56" xfId="184" applyFont="1" applyBorder="1" applyAlignment="1">
      <alignment horizontal="left" vertical="center" wrapText="1"/>
    </xf>
    <xf numFmtId="0" fontId="100" fillId="0" borderId="57" xfId="184" applyFont="1" applyBorder="1" applyAlignment="1">
      <alignment horizontal="left" vertical="center" wrapText="1"/>
    </xf>
    <xf numFmtId="0" fontId="90" fillId="14" borderId="0" xfId="184" applyFont="1" applyFill="1" applyAlignment="1">
      <alignment horizontal="left" vertical="center" wrapText="1"/>
    </xf>
    <xf numFmtId="0" fontId="99" fillId="27" borderId="47" xfId="184" applyFont="1" applyFill="1" applyBorder="1" applyAlignment="1">
      <alignment horizontal="left" vertical="center" indent="1"/>
    </xf>
    <xf numFmtId="0" fontId="99" fillId="27" borderId="48" xfId="184" applyFont="1" applyFill="1" applyBorder="1" applyAlignment="1">
      <alignment horizontal="left" vertical="center" indent="1"/>
    </xf>
    <xf numFmtId="0" fontId="99" fillId="27" borderId="49" xfId="184" applyFont="1" applyFill="1" applyBorder="1" applyAlignment="1">
      <alignment horizontal="left" vertical="center" indent="1"/>
    </xf>
    <xf numFmtId="0" fontId="99" fillId="28" borderId="47" xfId="184" applyFont="1" applyFill="1" applyBorder="1" applyAlignment="1">
      <alignment horizontal="left" vertical="center" indent="1"/>
    </xf>
    <xf numFmtId="0" fontId="99" fillId="28" borderId="48" xfId="184" applyFont="1" applyFill="1" applyBorder="1" applyAlignment="1">
      <alignment horizontal="left" vertical="center" indent="1"/>
    </xf>
    <xf numFmtId="0" fontId="99" fillId="28" borderId="49" xfId="184" applyFont="1" applyFill="1" applyBorder="1" applyAlignment="1">
      <alignment horizontal="left" vertical="center" indent="1"/>
    </xf>
    <xf numFmtId="0" fontId="99" fillId="29" borderId="47" xfId="184" applyFont="1" applyFill="1" applyBorder="1" applyAlignment="1">
      <alignment horizontal="left" vertical="center" indent="1"/>
    </xf>
    <xf numFmtId="0" fontId="99" fillId="29" borderId="48" xfId="184" applyFont="1" applyFill="1" applyBorder="1" applyAlignment="1">
      <alignment horizontal="left" vertical="center" indent="1"/>
    </xf>
    <xf numFmtId="0" fontId="99" fillId="29" borderId="49" xfId="184" applyFont="1" applyFill="1" applyBorder="1" applyAlignment="1">
      <alignment horizontal="left" vertical="center" indent="1"/>
    </xf>
    <xf numFmtId="0" fontId="100" fillId="20" borderId="50" xfId="184" applyFont="1" applyFill="1" applyBorder="1" applyAlignment="1">
      <alignment horizontal="left" vertical="center" wrapText="1" indent="1"/>
    </xf>
    <xf numFmtId="0" fontId="100" fillId="20" borderId="51" xfId="184" applyFont="1" applyFill="1" applyBorder="1" applyAlignment="1">
      <alignment horizontal="left" vertical="center" wrapText="1" indent="1"/>
    </xf>
    <xf numFmtId="0" fontId="100" fillId="0" borderId="53" xfId="184" applyFont="1" applyBorder="1" applyAlignment="1">
      <alignment horizontal="left" vertical="center" wrapText="1"/>
    </xf>
    <xf numFmtId="0" fontId="100" fillId="0" borderId="54" xfId="184" applyFont="1" applyBorder="1" applyAlignment="1">
      <alignment horizontal="left" vertical="center" wrapText="1"/>
    </xf>
    <xf numFmtId="0" fontId="100" fillId="0" borderId="56" xfId="184" applyFont="1" applyBorder="1" applyAlignment="1">
      <alignment vertical="center" wrapText="1"/>
    </xf>
    <xf numFmtId="0" fontId="100" fillId="0" borderId="57" xfId="184" applyFont="1" applyBorder="1" applyAlignment="1">
      <alignment vertical="center" wrapText="1"/>
    </xf>
    <xf numFmtId="0" fontId="100" fillId="0" borderId="58" xfId="184" applyFont="1" applyBorder="1" applyAlignment="1">
      <alignment vertical="center" wrapText="1"/>
    </xf>
    <xf numFmtId="0" fontId="100" fillId="0" borderId="59" xfId="184" applyFont="1" applyBorder="1" applyAlignment="1">
      <alignment vertical="center" wrapText="1"/>
    </xf>
    <xf numFmtId="0" fontId="100" fillId="0" borderId="53" xfId="184" applyFont="1" applyBorder="1" applyAlignment="1">
      <alignment vertical="center" wrapText="1"/>
    </xf>
    <xf numFmtId="0" fontId="100" fillId="0" borderId="54" xfId="184" applyFont="1" applyBorder="1" applyAlignment="1">
      <alignment vertical="center" wrapText="1"/>
    </xf>
    <xf numFmtId="0" fontId="105" fillId="0" borderId="56" xfId="184" applyFont="1" applyBorder="1" applyAlignment="1">
      <alignment horizontal="left" vertical="center" wrapText="1" indent="1"/>
    </xf>
    <xf numFmtId="0" fontId="105" fillId="0" borderId="57" xfId="184" applyFont="1" applyBorder="1" applyAlignment="1">
      <alignment horizontal="left" vertical="center" wrapText="1" indent="1"/>
    </xf>
    <xf numFmtId="0" fontId="100" fillId="0" borderId="56" xfId="184" applyFont="1" applyBorder="1" applyAlignment="1">
      <alignment horizontal="left" vertical="center" wrapText="1" indent="1"/>
    </xf>
    <xf numFmtId="0" fontId="100" fillId="0" borderId="57" xfId="184" applyFont="1" applyBorder="1" applyAlignment="1">
      <alignment horizontal="left" vertical="center" wrapText="1" indent="1"/>
    </xf>
    <xf numFmtId="0" fontId="100" fillId="0" borderId="56" xfId="184" applyFont="1" applyBorder="1" applyAlignment="1">
      <alignment horizontal="center" vertical="center" wrapText="1"/>
    </xf>
    <xf numFmtId="0" fontId="100" fillId="0" borderId="57" xfId="184" applyFont="1" applyBorder="1" applyAlignment="1">
      <alignment horizontal="center" vertical="center" wrapText="1"/>
    </xf>
    <xf numFmtId="0" fontId="100" fillId="0" borderId="53" xfId="184" applyFont="1" applyBorder="1" applyAlignment="1">
      <alignment horizontal="left" vertical="center" wrapText="1" indent="1"/>
    </xf>
    <xf numFmtId="0" fontId="100" fillId="0" borderId="54" xfId="184" applyFont="1" applyBorder="1" applyAlignment="1">
      <alignment horizontal="left" vertical="center" wrapText="1" indent="1"/>
    </xf>
    <xf numFmtId="0" fontId="100" fillId="0" borderId="58" xfId="184" applyFont="1" applyBorder="1" applyAlignment="1">
      <alignment horizontal="left" vertical="center" wrapText="1" indent="1"/>
    </xf>
    <xf numFmtId="0" fontId="100" fillId="0" borderId="59" xfId="184" applyFont="1" applyBorder="1" applyAlignment="1">
      <alignment horizontal="left" vertical="center" wrapText="1" indent="1"/>
    </xf>
    <xf numFmtId="0" fontId="77" fillId="6" borderId="13" xfId="18" applyFill="1" applyBorder="1" applyAlignment="1">
      <alignment horizontal="center"/>
    </xf>
    <xf numFmtId="0" fontId="72" fillId="6" borderId="13" xfId="18" applyFont="1" applyFill="1" applyBorder="1" applyAlignment="1">
      <alignment horizontal="center"/>
    </xf>
    <xf numFmtId="0" fontId="0" fillId="3" borderId="30" xfId="0" applyFill="1" applyBorder="1" applyAlignment="1">
      <alignment horizontal="center"/>
    </xf>
    <xf numFmtId="0" fontId="0" fillId="3" borderId="24" xfId="0" applyFill="1" applyBorder="1" applyAlignment="1">
      <alignment horizontal="center"/>
    </xf>
    <xf numFmtId="0" fontId="0" fillId="3" borderId="14" xfId="0" applyFill="1" applyBorder="1" applyAlignment="1">
      <alignment horizontal="center"/>
    </xf>
    <xf numFmtId="0" fontId="74" fillId="3" borderId="28" xfId="0" applyFont="1" applyFill="1" applyBorder="1" applyAlignment="1">
      <alignment horizontal="left"/>
    </xf>
    <xf numFmtId="0" fontId="74" fillId="3" borderId="24" xfId="0" applyFont="1" applyFill="1" applyBorder="1" applyAlignment="1">
      <alignment horizontal="left"/>
    </xf>
    <xf numFmtId="0" fontId="74" fillId="3" borderId="14" xfId="0" applyFont="1" applyFill="1" applyBorder="1" applyAlignment="1">
      <alignment horizontal="left"/>
    </xf>
    <xf numFmtId="0" fontId="0" fillId="3" borderId="28" xfId="0" applyFill="1" applyBorder="1" applyAlignment="1">
      <alignment horizontal="left"/>
    </xf>
    <xf numFmtId="0" fontId="0" fillId="3" borderId="24" xfId="0" applyFill="1" applyBorder="1" applyAlignment="1">
      <alignment horizontal="left"/>
    </xf>
    <xf numFmtId="0" fontId="0" fillId="3" borderId="14" xfId="0" applyFill="1" applyBorder="1" applyAlignment="1">
      <alignment horizontal="left"/>
    </xf>
    <xf numFmtId="0" fontId="0" fillId="3" borderId="28" xfId="0" applyFill="1" applyBorder="1" applyAlignment="1">
      <alignment horizontal="center"/>
    </xf>
    <xf numFmtId="0" fontId="77" fillId="3" borderId="24" xfId="0" applyFont="1" applyFill="1" applyBorder="1" applyAlignment="1">
      <alignment horizontal="left"/>
    </xf>
    <xf numFmtId="0" fontId="77" fillId="3" borderId="1" xfId="0" applyFont="1" applyFill="1" applyBorder="1" applyAlignment="1">
      <alignment horizontal="left"/>
    </xf>
    <xf numFmtId="0" fontId="72" fillId="0" borderId="1" xfId="53" applyBorder="1" applyAlignment="1">
      <alignment horizontal="center"/>
    </xf>
    <xf numFmtId="0" fontId="72" fillId="0" borderId="0" xfId="53" applyAlignment="1">
      <alignment horizontal="center"/>
    </xf>
    <xf numFmtId="0" fontId="72" fillId="0" borderId="0" xfId="53" applyAlignment="1">
      <alignment horizontal="left"/>
    </xf>
    <xf numFmtId="0" fontId="0" fillId="0" borderId="1" xfId="0" applyBorder="1" applyAlignment="1">
      <alignment horizontal="left"/>
    </xf>
    <xf numFmtId="0" fontId="72" fillId="0" borderId="1" xfId="0" applyFont="1" applyBorder="1" applyAlignment="1">
      <alignment horizontal="left"/>
    </xf>
  </cellXfs>
  <cellStyles count="185">
    <cellStyle name="Berekening" xfId="48" builtinId="22"/>
    <cellStyle name="Excel Built-in Normal" xfId="183" xr:uid="{00000000-0005-0000-0000-000001000000}"/>
    <cellStyle name="Invoer" xfId="47" builtinId="20"/>
    <cellStyle name="Komma 2" xfId="49" xr:uid="{00000000-0005-0000-0000-000003000000}"/>
    <cellStyle name="Komma 2 2" xfId="1" xr:uid="{00000000-0005-0000-0000-000004000000}"/>
    <cellStyle name="Komma 2 2 2" xfId="2" xr:uid="{00000000-0005-0000-0000-000005000000}"/>
    <cellStyle name="Komma 2 2 2 2" xfId="67" xr:uid="{00000000-0005-0000-0000-000006000000}"/>
    <cellStyle name="Komma 2 2 3" xfId="3" xr:uid="{00000000-0005-0000-0000-000007000000}"/>
    <cellStyle name="Komma 2 2 3 2" xfId="68" xr:uid="{00000000-0005-0000-0000-000008000000}"/>
    <cellStyle name="Komma 2 2 4" xfId="4" xr:uid="{00000000-0005-0000-0000-000009000000}"/>
    <cellStyle name="Komma 2 2 4 2" xfId="69" xr:uid="{00000000-0005-0000-0000-00000A000000}"/>
    <cellStyle name="Komma 2 2 5" xfId="5" xr:uid="{00000000-0005-0000-0000-00000B000000}"/>
    <cellStyle name="Komma 2 2 5 2" xfId="70" xr:uid="{00000000-0005-0000-0000-00000C000000}"/>
    <cellStyle name="Komma 2 2 6" xfId="71" xr:uid="{00000000-0005-0000-0000-00000D000000}"/>
    <cellStyle name="Komma 2 3" xfId="6" xr:uid="{00000000-0005-0000-0000-00000E000000}"/>
    <cellStyle name="Komma 2 3 2" xfId="7" xr:uid="{00000000-0005-0000-0000-00000F000000}"/>
    <cellStyle name="Komma 2 3 2 2" xfId="72" xr:uid="{00000000-0005-0000-0000-000010000000}"/>
    <cellStyle name="Komma 2 3 3" xfId="8" xr:uid="{00000000-0005-0000-0000-000011000000}"/>
    <cellStyle name="Komma 2 3 3 2" xfId="73" xr:uid="{00000000-0005-0000-0000-000012000000}"/>
    <cellStyle name="Komma 2 3 4" xfId="9" xr:uid="{00000000-0005-0000-0000-000013000000}"/>
    <cellStyle name="Komma 2 3 4 2" xfId="74" xr:uid="{00000000-0005-0000-0000-000014000000}"/>
    <cellStyle name="Komma 2 3 5" xfId="10" xr:uid="{00000000-0005-0000-0000-000015000000}"/>
    <cellStyle name="Komma 2 3 5 2" xfId="75" xr:uid="{00000000-0005-0000-0000-000016000000}"/>
    <cellStyle name="Komma 2 3 6" xfId="76" xr:uid="{00000000-0005-0000-0000-000017000000}"/>
    <cellStyle name="Komma 2 4" xfId="11" xr:uid="{00000000-0005-0000-0000-000018000000}"/>
    <cellStyle name="Komma 2 4 2" xfId="77" xr:uid="{00000000-0005-0000-0000-000019000000}"/>
    <cellStyle name="Komma 2 5" xfId="12" xr:uid="{00000000-0005-0000-0000-00001A000000}"/>
    <cellStyle name="Komma 2 5 2" xfId="78" xr:uid="{00000000-0005-0000-0000-00001B000000}"/>
    <cellStyle name="Komma 2 6" xfId="13" xr:uid="{00000000-0005-0000-0000-00001C000000}"/>
    <cellStyle name="Komma 2 6 2" xfId="79" xr:uid="{00000000-0005-0000-0000-00001D000000}"/>
    <cellStyle name="Komma 2 7" xfId="14" xr:uid="{00000000-0005-0000-0000-00001E000000}"/>
    <cellStyle name="Komma 2 7 2" xfId="80" xr:uid="{00000000-0005-0000-0000-00001F000000}"/>
    <cellStyle name="Komma 3" xfId="182" xr:uid="{00000000-0005-0000-0000-000020000000}"/>
    <cellStyle name="Komma 7" xfId="15" xr:uid="{00000000-0005-0000-0000-000021000000}"/>
    <cellStyle name="Komma 7 2" xfId="16" xr:uid="{00000000-0005-0000-0000-000022000000}"/>
    <cellStyle name="Komma 7 2 2" xfId="81" xr:uid="{00000000-0005-0000-0000-000023000000}"/>
    <cellStyle name="Komma 7 3" xfId="82" xr:uid="{00000000-0005-0000-0000-000024000000}"/>
    <cellStyle name="Komma 8" xfId="17" xr:uid="{00000000-0005-0000-0000-000025000000}"/>
    <cellStyle name="Komma 8 2" xfId="83" xr:uid="{00000000-0005-0000-0000-000026000000}"/>
    <cellStyle name="Notitie 2" xfId="50" xr:uid="{00000000-0005-0000-0000-000027000000}"/>
    <cellStyle name="Procent 2" xfId="155" xr:uid="{00000000-0005-0000-0000-000028000000}"/>
    <cellStyle name="Standaard" xfId="0" builtinId="0"/>
    <cellStyle name="Standaard 10" xfId="40" xr:uid="{00000000-0005-0000-0000-00002A000000}"/>
    <cellStyle name="Standaard 10 2" xfId="84" xr:uid="{00000000-0005-0000-0000-00002B000000}"/>
    <cellStyle name="Standaard 101" xfId="159" xr:uid="{00000000-0005-0000-0000-00002C000000}"/>
    <cellStyle name="Standaard 11" xfId="41" xr:uid="{00000000-0005-0000-0000-00002D000000}"/>
    <cellStyle name="Standaard 11 2" xfId="85" xr:uid="{00000000-0005-0000-0000-00002E000000}"/>
    <cellStyle name="Standaard 12" xfId="42" xr:uid="{00000000-0005-0000-0000-00002F000000}"/>
    <cellStyle name="Standaard 12 2" xfId="86" xr:uid="{00000000-0005-0000-0000-000030000000}"/>
    <cellStyle name="Standaard 13" xfId="43" xr:uid="{00000000-0005-0000-0000-000031000000}"/>
    <cellStyle name="Standaard 13 2" xfId="87" xr:uid="{00000000-0005-0000-0000-000032000000}"/>
    <cellStyle name="Standaard 14" xfId="44" xr:uid="{00000000-0005-0000-0000-000033000000}"/>
    <cellStyle name="Standaard 14 2" xfId="88" xr:uid="{00000000-0005-0000-0000-000034000000}"/>
    <cellStyle name="Standaard 15" xfId="45" xr:uid="{00000000-0005-0000-0000-000035000000}"/>
    <cellStyle name="Standaard 15 2" xfId="89" xr:uid="{00000000-0005-0000-0000-000036000000}"/>
    <cellStyle name="Standaard 16" xfId="46" xr:uid="{00000000-0005-0000-0000-000037000000}"/>
    <cellStyle name="Standaard 16 2" xfId="90" xr:uid="{00000000-0005-0000-0000-000038000000}"/>
    <cellStyle name="Standaard 17" xfId="51" xr:uid="{00000000-0005-0000-0000-000039000000}"/>
    <cellStyle name="Standaard 17 2" xfId="91" xr:uid="{00000000-0005-0000-0000-00003A000000}"/>
    <cellStyle name="Standaard 18" xfId="52" xr:uid="{00000000-0005-0000-0000-00003B000000}"/>
    <cellStyle name="Standaard 18 2" xfId="92" xr:uid="{00000000-0005-0000-0000-00003C000000}"/>
    <cellStyle name="Standaard 19" xfId="53" xr:uid="{00000000-0005-0000-0000-00003D000000}"/>
    <cellStyle name="Standaard 2" xfId="18" xr:uid="{00000000-0005-0000-0000-00003E000000}"/>
    <cellStyle name="Standaard 2 2" xfId="19" xr:uid="{00000000-0005-0000-0000-00003F000000}"/>
    <cellStyle name="Standaard 2 2 2" xfId="20" xr:uid="{00000000-0005-0000-0000-000040000000}"/>
    <cellStyle name="Standaard 2 2 2 2" xfId="93" xr:uid="{00000000-0005-0000-0000-000041000000}"/>
    <cellStyle name="Standaard 2 2 3" xfId="21" xr:uid="{00000000-0005-0000-0000-000042000000}"/>
    <cellStyle name="Standaard 2 2 3 2" xfId="94" xr:uid="{00000000-0005-0000-0000-000043000000}"/>
    <cellStyle name="Standaard 2 2 4" xfId="22" xr:uid="{00000000-0005-0000-0000-000044000000}"/>
    <cellStyle name="Standaard 2 2 4 2" xfId="95" xr:uid="{00000000-0005-0000-0000-000045000000}"/>
    <cellStyle name="Standaard 2 2 5" xfId="23" xr:uid="{00000000-0005-0000-0000-000046000000}"/>
    <cellStyle name="Standaard 2 2 5 2" xfId="96" xr:uid="{00000000-0005-0000-0000-000047000000}"/>
    <cellStyle name="Standaard 2 2 6" xfId="97" xr:uid="{00000000-0005-0000-0000-000048000000}"/>
    <cellStyle name="Standaard 2 2_RcmCorrectiveTasks" xfId="24" xr:uid="{00000000-0005-0000-0000-000049000000}"/>
    <cellStyle name="Standaard 2 3" xfId="25" xr:uid="{00000000-0005-0000-0000-00004A000000}"/>
    <cellStyle name="Standaard 2 3 2" xfId="26" xr:uid="{00000000-0005-0000-0000-00004B000000}"/>
    <cellStyle name="Standaard 2 3 2 2" xfId="98" xr:uid="{00000000-0005-0000-0000-00004C000000}"/>
    <cellStyle name="Standaard 2 3 3" xfId="27" xr:uid="{00000000-0005-0000-0000-00004D000000}"/>
    <cellStyle name="Standaard 2 3 3 2" xfId="99" xr:uid="{00000000-0005-0000-0000-00004E000000}"/>
    <cellStyle name="Standaard 2 3 4" xfId="28" xr:uid="{00000000-0005-0000-0000-00004F000000}"/>
    <cellStyle name="Standaard 2 3 4 2" xfId="100" xr:uid="{00000000-0005-0000-0000-000050000000}"/>
    <cellStyle name="Standaard 2 3 5" xfId="29" xr:uid="{00000000-0005-0000-0000-000051000000}"/>
    <cellStyle name="Standaard 2 3 5 2" xfId="101" xr:uid="{00000000-0005-0000-0000-000052000000}"/>
    <cellStyle name="Standaard 2 3 6" xfId="102" xr:uid="{00000000-0005-0000-0000-000053000000}"/>
    <cellStyle name="Standaard 2 3_RcmCorrectiveTasks" xfId="30" xr:uid="{00000000-0005-0000-0000-000054000000}"/>
    <cellStyle name="Standaard 2 4" xfId="103" xr:uid="{00000000-0005-0000-0000-000055000000}"/>
    <cellStyle name="Standaard 20" xfId="54" xr:uid="{00000000-0005-0000-0000-000056000000}"/>
    <cellStyle name="Standaard 20 2" xfId="104" xr:uid="{00000000-0005-0000-0000-000057000000}"/>
    <cellStyle name="Standaard 21" xfId="55" xr:uid="{00000000-0005-0000-0000-000058000000}"/>
    <cellStyle name="Standaard 21 2" xfId="105" xr:uid="{00000000-0005-0000-0000-000059000000}"/>
    <cellStyle name="Standaard 22" xfId="56" xr:uid="{00000000-0005-0000-0000-00005A000000}"/>
    <cellStyle name="Standaard 22 2" xfId="106" xr:uid="{00000000-0005-0000-0000-00005B000000}"/>
    <cellStyle name="Standaard 23" xfId="57" xr:uid="{00000000-0005-0000-0000-00005C000000}"/>
    <cellStyle name="Standaard 23 2" xfId="107" xr:uid="{00000000-0005-0000-0000-00005D000000}"/>
    <cellStyle name="Standaard 24" xfId="58" xr:uid="{00000000-0005-0000-0000-00005E000000}"/>
    <cellStyle name="Standaard 24 2" xfId="108" xr:uid="{00000000-0005-0000-0000-00005F000000}"/>
    <cellStyle name="Standaard 25" xfId="59" xr:uid="{00000000-0005-0000-0000-000060000000}"/>
    <cellStyle name="Standaard 25 2" xfId="109" xr:uid="{00000000-0005-0000-0000-000061000000}"/>
    <cellStyle name="Standaard 26" xfId="60" xr:uid="{00000000-0005-0000-0000-000062000000}"/>
    <cellStyle name="Standaard 26 2" xfId="110" xr:uid="{00000000-0005-0000-0000-000063000000}"/>
    <cellStyle name="Standaard 27" xfId="61" xr:uid="{00000000-0005-0000-0000-000064000000}"/>
    <cellStyle name="Standaard 27 2" xfId="111" xr:uid="{00000000-0005-0000-0000-000065000000}"/>
    <cellStyle name="Standaard 28" xfId="62" xr:uid="{00000000-0005-0000-0000-000066000000}"/>
    <cellStyle name="Standaard 28 2" xfId="112" xr:uid="{00000000-0005-0000-0000-000067000000}"/>
    <cellStyle name="Standaard 29" xfId="63" xr:uid="{00000000-0005-0000-0000-000068000000}"/>
    <cellStyle name="Standaard 29 2" xfId="113" xr:uid="{00000000-0005-0000-0000-000069000000}"/>
    <cellStyle name="Standaard 3" xfId="33" xr:uid="{00000000-0005-0000-0000-00006A000000}"/>
    <cellStyle name="Standaard 3 2" xfId="114" xr:uid="{00000000-0005-0000-0000-00006B000000}"/>
    <cellStyle name="Standaard 3 3" xfId="184" xr:uid="{00000000-0005-0000-0000-00006C000000}"/>
    <cellStyle name="Standaard 30" xfId="64" xr:uid="{00000000-0005-0000-0000-00006D000000}"/>
    <cellStyle name="Standaard 30 2" xfId="115" xr:uid="{00000000-0005-0000-0000-00006E000000}"/>
    <cellStyle name="Standaard 31" xfId="65" xr:uid="{00000000-0005-0000-0000-00006F000000}"/>
    <cellStyle name="Standaard 31 2" xfId="116" xr:uid="{00000000-0005-0000-0000-000070000000}"/>
    <cellStyle name="Standaard 32" xfId="66" xr:uid="{00000000-0005-0000-0000-000071000000}"/>
    <cellStyle name="Standaard 32 2" xfId="117" xr:uid="{00000000-0005-0000-0000-000072000000}"/>
    <cellStyle name="Standaard 33" xfId="118" xr:uid="{00000000-0005-0000-0000-000073000000}"/>
    <cellStyle name="Standaard 34" xfId="119" xr:uid="{00000000-0005-0000-0000-000074000000}"/>
    <cellStyle name="Standaard 35" xfId="128" xr:uid="{00000000-0005-0000-0000-000075000000}"/>
    <cellStyle name="Standaard 35 2" xfId="132" xr:uid="{00000000-0005-0000-0000-000076000000}"/>
    <cellStyle name="Standaard 35 3" xfId="137" xr:uid="{00000000-0005-0000-0000-000077000000}"/>
    <cellStyle name="Standaard 36" xfId="129" xr:uid="{00000000-0005-0000-0000-000078000000}"/>
    <cellStyle name="Standaard 36 2" xfId="133" xr:uid="{00000000-0005-0000-0000-000079000000}"/>
    <cellStyle name="Standaard 36 3" xfId="138" xr:uid="{00000000-0005-0000-0000-00007A000000}"/>
    <cellStyle name="Standaard 37" xfId="130" xr:uid="{00000000-0005-0000-0000-00007B000000}"/>
    <cellStyle name="Standaard 37 2" xfId="134" xr:uid="{00000000-0005-0000-0000-00007C000000}"/>
    <cellStyle name="Standaard 38" xfId="131" xr:uid="{00000000-0005-0000-0000-00007D000000}"/>
    <cellStyle name="Standaard 38 2" xfId="135" xr:uid="{00000000-0005-0000-0000-00007E000000}"/>
    <cellStyle name="Standaard 39" xfId="136" xr:uid="{00000000-0005-0000-0000-00007F000000}"/>
    <cellStyle name="Standaard 4" xfId="34" xr:uid="{00000000-0005-0000-0000-000080000000}"/>
    <cellStyle name="Standaard 4 2" xfId="120" xr:uid="{00000000-0005-0000-0000-000081000000}"/>
    <cellStyle name="Standaard 40" xfId="139" xr:uid="{00000000-0005-0000-0000-000082000000}"/>
    <cellStyle name="Standaard 41" xfId="140" xr:uid="{00000000-0005-0000-0000-000083000000}"/>
    <cellStyle name="Standaard 42" xfId="141" xr:uid="{00000000-0005-0000-0000-000084000000}"/>
    <cellStyle name="Standaard 43" xfId="142" xr:uid="{00000000-0005-0000-0000-000085000000}"/>
    <cellStyle name="Standaard 44" xfId="143" xr:uid="{00000000-0005-0000-0000-000086000000}"/>
    <cellStyle name="Standaard 45" xfId="144" xr:uid="{00000000-0005-0000-0000-000087000000}"/>
    <cellStyle name="Standaard 46" xfId="145" xr:uid="{00000000-0005-0000-0000-000088000000}"/>
    <cellStyle name="Standaard 47" xfId="146" xr:uid="{00000000-0005-0000-0000-000089000000}"/>
    <cellStyle name="Standaard 48" xfId="147" xr:uid="{00000000-0005-0000-0000-00008A000000}"/>
    <cellStyle name="Standaard 49" xfId="148" xr:uid="{00000000-0005-0000-0000-00008B000000}"/>
    <cellStyle name="Standaard 5" xfId="35" xr:uid="{00000000-0005-0000-0000-00008C000000}"/>
    <cellStyle name="Standaard 5 2" xfId="31" xr:uid="{00000000-0005-0000-0000-00008D000000}"/>
    <cellStyle name="Standaard 5 2 2" xfId="121" xr:uid="{00000000-0005-0000-0000-00008E000000}"/>
    <cellStyle name="Standaard 5 3" xfId="122" xr:uid="{00000000-0005-0000-0000-00008F000000}"/>
    <cellStyle name="Standaard 50" xfId="149" xr:uid="{00000000-0005-0000-0000-000090000000}"/>
    <cellStyle name="Standaard 51" xfId="150" xr:uid="{00000000-0005-0000-0000-000091000000}"/>
    <cellStyle name="Standaard 52" xfId="151" xr:uid="{00000000-0005-0000-0000-000092000000}"/>
    <cellStyle name="Standaard 52 2" xfId="152" xr:uid="{00000000-0005-0000-0000-000093000000}"/>
    <cellStyle name="Standaard 53" xfId="153" xr:uid="{00000000-0005-0000-0000-000094000000}"/>
    <cellStyle name="Standaard 54" xfId="154" xr:uid="{00000000-0005-0000-0000-000095000000}"/>
    <cellStyle name="Standaard 55" xfId="161" xr:uid="{00000000-0005-0000-0000-000096000000}"/>
    <cellStyle name="Standaard 56" xfId="162" xr:uid="{00000000-0005-0000-0000-000097000000}"/>
    <cellStyle name="Standaard 57" xfId="163" xr:uid="{00000000-0005-0000-0000-000098000000}"/>
    <cellStyle name="Standaard 58" xfId="164" xr:uid="{00000000-0005-0000-0000-000099000000}"/>
    <cellStyle name="Standaard 59" xfId="165" xr:uid="{00000000-0005-0000-0000-00009A000000}"/>
    <cellStyle name="Standaard 6" xfId="36" xr:uid="{00000000-0005-0000-0000-00009B000000}"/>
    <cellStyle name="Standaard 6 2" xfId="123" xr:uid="{00000000-0005-0000-0000-00009C000000}"/>
    <cellStyle name="Standaard 60" xfId="166" xr:uid="{00000000-0005-0000-0000-00009D000000}"/>
    <cellStyle name="Standaard 61" xfId="167" xr:uid="{00000000-0005-0000-0000-00009E000000}"/>
    <cellStyle name="Standaard 62" xfId="168" xr:uid="{00000000-0005-0000-0000-00009F000000}"/>
    <cellStyle name="Standaard 63" xfId="156" xr:uid="{00000000-0005-0000-0000-0000A0000000}"/>
    <cellStyle name="Standaard 63 2" xfId="160" xr:uid="{00000000-0005-0000-0000-0000A1000000}"/>
    <cellStyle name="Standaard 64" xfId="157" xr:uid="{00000000-0005-0000-0000-0000A2000000}"/>
    <cellStyle name="Standaard 65" xfId="169" xr:uid="{00000000-0005-0000-0000-0000A3000000}"/>
    <cellStyle name="Standaard 66" xfId="170" xr:uid="{00000000-0005-0000-0000-0000A4000000}"/>
    <cellStyle name="Standaard 67" xfId="171" xr:uid="{00000000-0005-0000-0000-0000A5000000}"/>
    <cellStyle name="Standaard 68" xfId="172" xr:uid="{00000000-0005-0000-0000-0000A6000000}"/>
    <cellStyle name="Standaard 69" xfId="173" xr:uid="{00000000-0005-0000-0000-0000A7000000}"/>
    <cellStyle name="Standaard 7" xfId="37" xr:uid="{00000000-0005-0000-0000-0000A8000000}"/>
    <cellStyle name="Standaard 7 2" xfId="124" xr:uid="{00000000-0005-0000-0000-0000A9000000}"/>
    <cellStyle name="Standaard 70" xfId="174" xr:uid="{00000000-0005-0000-0000-0000AA000000}"/>
    <cellStyle name="Standaard 71" xfId="175" xr:uid="{00000000-0005-0000-0000-0000AB000000}"/>
    <cellStyle name="Standaard 72" xfId="176" xr:uid="{00000000-0005-0000-0000-0000AC000000}"/>
    <cellStyle name="Standaard 73" xfId="177" xr:uid="{00000000-0005-0000-0000-0000AD000000}"/>
    <cellStyle name="Standaard 73 2" xfId="180" xr:uid="{00000000-0005-0000-0000-0000AE000000}"/>
    <cellStyle name="Standaard 74" xfId="178" xr:uid="{00000000-0005-0000-0000-0000AF000000}"/>
    <cellStyle name="Standaard 75" xfId="179" xr:uid="{00000000-0005-0000-0000-0000B0000000}"/>
    <cellStyle name="Standaard 76" xfId="181" xr:uid="{00000000-0005-0000-0000-0000B1000000}"/>
    <cellStyle name="Standaard 8" xfId="38" xr:uid="{00000000-0005-0000-0000-0000B2000000}"/>
    <cellStyle name="Standaard 8 2" xfId="125" xr:uid="{00000000-0005-0000-0000-0000B3000000}"/>
    <cellStyle name="Standaard 9" xfId="39" xr:uid="{00000000-0005-0000-0000-0000B4000000}"/>
    <cellStyle name="Standaard 9 2" xfId="126" xr:uid="{00000000-0005-0000-0000-0000B5000000}"/>
    <cellStyle name="Valuta 2" xfId="32" xr:uid="{00000000-0005-0000-0000-0000B6000000}"/>
    <cellStyle name="Valuta 2 2" xfId="127" xr:uid="{00000000-0005-0000-0000-0000B7000000}"/>
    <cellStyle name="Valuta 4" xfId="158" xr:uid="{00000000-0005-0000-0000-0000B8000000}"/>
  </cellStyles>
  <dxfs count="8">
    <dxf>
      <font>
        <color auto="1"/>
      </font>
      <fill>
        <patternFill>
          <bgColor rgb="FF92D050"/>
        </patternFill>
      </fill>
    </dxf>
    <dxf>
      <font>
        <b/>
        <i val="0"/>
        <color theme="0"/>
      </font>
      <fill>
        <patternFill>
          <bgColor rgb="FFFF0000"/>
        </patternFill>
      </fill>
    </dxf>
    <dxf>
      <font>
        <color auto="1"/>
      </font>
      <fill>
        <patternFill>
          <bgColor rgb="FF92D050"/>
        </patternFill>
      </fill>
    </dxf>
    <dxf>
      <font>
        <b/>
        <i val="0"/>
        <color theme="0"/>
      </font>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s>
  <tableStyles count="0" defaultTableStyle="TableStyleMedium9" defaultPivotStyle="PivotStyleLight16"/>
  <colors>
    <mruColors>
      <color rgb="FF948A54"/>
      <color rgb="FFB482DA"/>
      <color rgb="FFD9FAC6"/>
      <color rgb="FFFFF2CC"/>
      <color rgb="FFFFD966"/>
      <color rgb="FFDEEAF6"/>
      <color rgb="FFFFFFCC"/>
      <color rgb="FFF19E59"/>
      <color rgb="FFE85324"/>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22/11/relationships/FeaturePropertyBag" Target="featurePropertyBag/featurePropertyBag.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 Id="rId35"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1</xdr:col>
      <xdr:colOff>152400</xdr:colOff>
      <xdr:row>3</xdr:row>
      <xdr:rowOff>1066800</xdr:rowOff>
    </xdr:from>
    <xdr:to>
      <xdr:col>2</xdr:col>
      <xdr:colOff>1790700</xdr:colOff>
      <xdr:row>4</xdr:row>
      <xdr:rowOff>393700</xdr:rowOff>
    </xdr:to>
    <xdr:sp macro="" textlink="">
      <xdr:nvSpPr>
        <xdr:cNvPr id="2" name="TextBox 1">
          <a:extLst>
            <a:ext uri="{FF2B5EF4-FFF2-40B4-BE49-F238E27FC236}">
              <a16:creationId xmlns:a16="http://schemas.microsoft.com/office/drawing/2014/main" id="{936E1067-92C7-4544-B471-2C1988EF1197}"/>
            </a:ext>
          </a:extLst>
        </xdr:cNvPr>
        <xdr:cNvSpPr txBox="1"/>
      </xdr:nvSpPr>
      <xdr:spPr>
        <a:xfrm>
          <a:off x="358140" y="1729740"/>
          <a:ext cx="2095500" cy="988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2000">
              <a:solidFill>
                <a:schemeClr val="bg1"/>
              </a:solidFill>
              <a:latin typeface="Century Gothic" panose="020B0502020202020204" pitchFamily="34" charset="0"/>
            </a:rPr>
            <a:t>Deep Dive stappen + Rollen</a:t>
          </a:r>
        </a:p>
        <a:p>
          <a:endParaRPr lang="en-US" sz="2000">
            <a:solidFill>
              <a:schemeClr val="bg1"/>
            </a:solidFill>
            <a:latin typeface="Century Gothic" panose="020B0502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ictf\Delta-pi\Projecten\2012\P12_005_RWS\P12_005_01_BAP_P-IHP_RDIJ\P12_005_01_08_JOP-Oplevering-P-IHPs\P-IHP%20Stevinsluizen\OHS%20en%20RCMCost%20bestanden%20Stevin\P-IHP%20Stevinsluizen%20-%20H4-0%20-%20FMECA%20en%20RCM%20analyse%20&#8211;%20v1.0%20-%2028-04-12.xlsm?D69FAB9B" TargetMode="External"/><Relationship Id="rId1" Type="http://schemas.openxmlformats.org/officeDocument/2006/relationships/externalLinkPath" Target="file:///\\D69FAB9B\P-IHP%20Stevinsluizen%20-%20H4-0%20-%20FMECA%20en%20RCM%20analyse%20&#8211;%20v1.0%20-%2028-04-12.xlsm"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gemeen"/>
      <sheetName val="RM invoer RDIJ"/>
      <sheetName val="RM concept"/>
      <sheetName val="Risico Matrix"/>
      <sheetName val="FMECA_CM"/>
      <sheetName val="FMECA_PM"/>
      <sheetName val="Risicografiek"/>
      <sheetName val="Risicoverdeling"/>
      <sheetName val="Grafiekdata"/>
      <sheetName val="CM_Klad"/>
      <sheetName val="Generiek_Klad"/>
      <sheetName val="Acties"/>
      <sheetName val="Info tbv P-IHP"/>
      <sheetName val="RcmCorrectiveTaskSpares"/>
      <sheetName val="RcmCorrectiveTaskLabor"/>
      <sheetName val="RcmCorrectiveTaskEquipment"/>
      <sheetName val="RcmScheduledTaskSpares"/>
      <sheetName val="RcmScheduledTaskEquipment"/>
      <sheetName val="RcmScheduledTaskLabor"/>
      <sheetName val="Equipments"/>
      <sheetName val="Spares"/>
      <sheetName val="Labor"/>
      <sheetName val="RcmLocations"/>
      <sheetName val="RcmCorrectiveTasks"/>
      <sheetName val="RcmScheduledTasks"/>
      <sheetName val="RcmCauseEffectAssignments"/>
      <sheetName val="Project"/>
      <sheetName val="cmcause"/>
      <sheetName val="RcmScheduledTasks_PM"/>
      <sheetName val="pmcause"/>
    </sheetNames>
    <sheetDataSet>
      <sheetData sheetId="0"/>
      <sheetData sheetId="1"/>
      <sheetData sheetId="2"/>
      <sheetData sheetId="3"/>
      <sheetData sheetId="4"/>
      <sheetData sheetId="5"/>
      <sheetData sheetId="6"/>
      <sheetData sheetId="7"/>
      <sheetData sheetId="8">
        <row r="12">
          <cell r="AQ12" t="str">
            <v>Schutten</v>
          </cell>
        </row>
        <row r="13">
          <cell r="AQ13" t="str">
            <v>Spuien</v>
          </cell>
        </row>
        <row r="14">
          <cell r="AQ14" t="str">
            <v>Keren</v>
          </cell>
        </row>
        <row r="15">
          <cell r="AQ15" t="str">
            <v>Kruisen</v>
          </cell>
        </row>
        <row r="16">
          <cell r="AQ16" t="str">
            <v>IJsseloog</v>
          </cell>
        </row>
        <row r="17">
          <cell r="AQ17" t="str">
            <v>VGM (Veiligheid, Gezondheid, Milieu)</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C2:AK44"/>
  <sheetViews>
    <sheetView showGridLines="0" zoomScale="70" zoomScaleNormal="70" workbookViewId="0">
      <selection activeCell="D10" sqref="D10:I10"/>
    </sheetView>
  </sheetViews>
  <sheetFormatPr defaultRowHeight="19.5" x14ac:dyDescent="0.35"/>
  <cols>
    <col min="1" max="2" width="9.08984375" style="137"/>
    <col min="3" max="3" width="34" style="137" customWidth="1"/>
    <col min="4" max="4" width="9.08984375" style="137"/>
    <col min="5" max="5" width="12.54296875" style="137" customWidth="1"/>
    <col min="6" max="6" width="9.08984375" style="137"/>
    <col min="7" max="7" width="11.54296875" style="137" customWidth="1"/>
    <col min="8" max="8" width="9.08984375" style="137"/>
    <col min="9" max="9" width="59.36328125" style="137" customWidth="1"/>
    <col min="10" max="10" width="168.6328125" style="137" customWidth="1"/>
    <col min="11" max="11" width="9.08984375" style="137"/>
    <col min="12" max="12" width="4.90625" style="137" bestFit="1" customWidth="1"/>
    <col min="13" max="13" width="9.90625" style="137" bestFit="1" customWidth="1"/>
    <col min="14" max="14" width="55.08984375" style="137" bestFit="1" customWidth="1"/>
    <col min="15" max="15" width="255.54296875" style="137" bestFit="1" customWidth="1"/>
    <col min="16" max="16" width="13.54296875" style="137" bestFit="1" customWidth="1"/>
    <col min="17" max="17" width="147" style="137" bestFit="1" customWidth="1"/>
    <col min="18" max="19" width="3.54296875" style="137" bestFit="1" customWidth="1"/>
    <col min="20" max="20" width="3.453125" style="137" bestFit="1" customWidth="1"/>
    <col min="21" max="21" width="2.453125" style="137" bestFit="1" customWidth="1"/>
    <col min="22" max="22" width="4.54296875" style="137" bestFit="1" customWidth="1"/>
    <col min="23" max="23" width="10.54296875" style="137" bestFit="1" customWidth="1"/>
    <col min="24" max="24" width="9.08984375" style="137"/>
    <col min="25" max="25" width="11.453125" style="137" bestFit="1" customWidth="1"/>
    <col min="26" max="26" width="12.54296875" style="137" bestFit="1" customWidth="1"/>
    <col min="27" max="27" width="21.54296875" style="137" bestFit="1" customWidth="1"/>
    <col min="28" max="28" width="15" style="137" bestFit="1" customWidth="1"/>
    <col min="29" max="29" width="2.453125" style="137" bestFit="1" customWidth="1"/>
    <col min="30" max="30" width="75.54296875" style="137" bestFit="1" customWidth="1"/>
    <col min="31" max="31" width="11.453125" style="137" bestFit="1" customWidth="1"/>
    <col min="32" max="32" width="2.453125" style="137" bestFit="1" customWidth="1"/>
    <col min="33" max="33" width="10.90625" style="137" bestFit="1" customWidth="1"/>
    <col min="34" max="34" width="11.453125" style="137" bestFit="1" customWidth="1"/>
    <col min="35" max="35" width="7.90625" style="137" bestFit="1" customWidth="1"/>
    <col min="36" max="36" width="11.54296875" style="137" bestFit="1" customWidth="1"/>
    <col min="37" max="37" width="9.90625" style="137" bestFit="1" customWidth="1"/>
    <col min="38" max="247" width="9.08984375" style="137"/>
    <col min="248" max="248" width="12.08984375" style="137" customWidth="1"/>
    <col min="249" max="249" width="9.08984375" style="137"/>
    <col min="250" max="250" width="12.54296875" style="137" customWidth="1"/>
    <col min="251" max="251" width="9.08984375" style="137"/>
    <col min="252" max="252" width="10.453125" style="137" customWidth="1"/>
    <col min="253" max="256" width="9.08984375" style="137"/>
    <col min="257" max="257" width="14" style="137" customWidth="1"/>
    <col min="258" max="261" width="9.08984375" style="137"/>
    <col min="262" max="262" width="52.54296875" style="137" customWidth="1"/>
    <col min="263" max="265" width="9.08984375" style="137"/>
    <col min="266" max="266" width="19.08984375" style="137" customWidth="1"/>
    <col min="267" max="503" width="9.08984375" style="137"/>
    <col min="504" max="504" width="12.08984375" style="137" customWidth="1"/>
    <col min="505" max="505" width="9.08984375" style="137"/>
    <col min="506" max="506" width="12.54296875" style="137" customWidth="1"/>
    <col min="507" max="507" width="9.08984375" style="137"/>
    <col min="508" max="508" width="10.453125" style="137" customWidth="1"/>
    <col min="509" max="512" width="9.08984375" style="137"/>
    <col min="513" max="513" width="14" style="137" customWidth="1"/>
    <col min="514" max="517" width="9.08984375" style="137"/>
    <col min="518" max="518" width="52.54296875" style="137" customWidth="1"/>
    <col min="519" max="521" width="9.08984375" style="137"/>
    <col min="522" max="522" width="19.08984375" style="137" customWidth="1"/>
    <col min="523" max="759" width="9.08984375" style="137"/>
    <col min="760" max="760" width="12.08984375" style="137" customWidth="1"/>
    <col min="761" max="761" width="9.08984375" style="137"/>
    <col min="762" max="762" width="12.54296875" style="137" customWidth="1"/>
    <col min="763" max="763" width="9.08984375" style="137"/>
    <col min="764" max="764" width="10.453125" style="137" customWidth="1"/>
    <col min="765" max="768" width="9.08984375" style="137"/>
    <col min="769" max="769" width="14" style="137" customWidth="1"/>
    <col min="770" max="773" width="9.08984375" style="137"/>
    <col min="774" max="774" width="52.54296875" style="137" customWidth="1"/>
    <col min="775" max="777" width="9.08984375" style="137"/>
    <col min="778" max="778" width="19.08984375" style="137" customWidth="1"/>
    <col min="779" max="1015" width="9.08984375" style="137"/>
    <col min="1016" max="1016" width="12.08984375" style="137" customWidth="1"/>
    <col min="1017" max="1017" width="9.08984375" style="137"/>
    <col min="1018" max="1018" width="12.54296875" style="137" customWidth="1"/>
    <col min="1019" max="1019" width="9.08984375" style="137"/>
    <col min="1020" max="1020" width="10.453125" style="137" customWidth="1"/>
    <col min="1021" max="1024" width="9.08984375" style="137"/>
    <col min="1025" max="1025" width="14" style="137" customWidth="1"/>
    <col min="1026" max="1029" width="9.08984375" style="137"/>
    <col min="1030" max="1030" width="52.54296875" style="137" customWidth="1"/>
    <col min="1031" max="1033" width="9.08984375" style="137"/>
    <col min="1034" max="1034" width="19.08984375" style="137" customWidth="1"/>
    <col min="1035" max="1271" width="9.08984375" style="137"/>
    <col min="1272" max="1272" width="12.08984375" style="137" customWidth="1"/>
    <col min="1273" max="1273" width="9.08984375" style="137"/>
    <col min="1274" max="1274" width="12.54296875" style="137" customWidth="1"/>
    <col min="1275" max="1275" width="9.08984375" style="137"/>
    <col min="1276" max="1276" width="10.453125" style="137" customWidth="1"/>
    <col min="1277" max="1280" width="9.08984375" style="137"/>
    <col min="1281" max="1281" width="14" style="137" customWidth="1"/>
    <col min="1282" max="1285" width="9.08984375" style="137"/>
    <col min="1286" max="1286" width="52.54296875" style="137" customWidth="1"/>
    <col min="1287" max="1289" width="9.08984375" style="137"/>
    <col min="1290" max="1290" width="19.08984375" style="137" customWidth="1"/>
    <col min="1291" max="1527" width="9.08984375" style="137"/>
    <col min="1528" max="1528" width="12.08984375" style="137" customWidth="1"/>
    <col min="1529" max="1529" width="9.08984375" style="137"/>
    <col min="1530" max="1530" width="12.54296875" style="137" customWidth="1"/>
    <col min="1531" max="1531" width="9.08984375" style="137"/>
    <col min="1532" max="1532" width="10.453125" style="137" customWidth="1"/>
    <col min="1533" max="1536" width="9.08984375" style="137"/>
    <col min="1537" max="1537" width="14" style="137" customWidth="1"/>
    <col min="1538" max="1541" width="9.08984375" style="137"/>
    <col min="1542" max="1542" width="52.54296875" style="137" customWidth="1"/>
    <col min="1543" max="1545" width="9.08984375" style="137"/>
    <col min="1546" max="1546" width="19.08984375" style="137" customWidth="1"/>
    <col min="1547" max="1783" width="9.08984375" style="137"/>
    <col min="1784" max="1784" width="12.08984375" style="137" customWidth="1"/>
    <col min="1785" max="1785" width="9.08984375" style="137"/>
    <col min="1786" max="1786" width="12.54296875" style="137" customWidth="1"/>
    <col min="1787" max="1787" width="9.08984375" style="137"/>
    <col min="1788" max="1788" width="10.453125" style="137" customWidth="1"/>
    <col min="1789" max="1792" width="9.08984375" style="137"/>
    <col min="1793" max="1793" width="14" style="137" customWidth="1"/>
    <col min="1794" max="1797" width="9.08984375" style="137"/>
    <col min="1798" max="1798" width="52.54296875" style="137" customWidth="1"/>
    <col min="1799" max="1801" width="9.08984375" style="137"/>
    <col min="1802" max="1802" width="19.08984375" style="137" customWidth="1"/>
    <col min="1803" max="2039" width="9.08984375" style="137"/>
    <col min="2040" max="2040" width="12.08984375" style="137" customWidth="1"/>
    <col min="2041" max="2041" width="9.08984375" style="137"/>
    <col min="2042" max="2042" width="12.54296875" style="137" customWidth="1"/>
    <col min="2043" max="2043" width="9.08984375" style="137"/>
    <col min="2044" max="2044" width="10.453125" style="137" customWidth="1"/>
    <col min="2045" max="2048" width="9.08984375" style="137"/>
    <col min="2049" max="2049" width="14" style="137" customWidth="1"/>
    <col min="2050" max="2053" width="9.08984375" style="137"/>
    <col min="2054" max="2054" width="52.54296875" style="137" customWidth="1"/>
    <col min="2055" max="2057" width="9.08984375" style="137"/>
    <col min="2058" max="2058" width="19.08984375" style="137" customWidth="1"/>
    <col min="2059" max="2295" width="9.08984375" style="137"/>
    <col min="2296" max="2296" width="12.08984375" style="137" customWidth="1"/>
    <col min="2297" max="2297" width="9.08984375" style="137"/>
    <col min="2298" max="2298" width="12.54296875" style="137" customWidth="1"/>
    <col min="2299" max="2299" width="9.08984375" style="137"/>
    <col min="2300" max="2300" width="10.453125" style="137" customWidth="1"/>
    <col min="2301" max="2304" width="9.08984375" style="137"/>
    <col min="2305" max="2305" width="14" style="137" customWidth="1"/>
    <col min="2306" max="2309" width="9.08984375" style="137"/>
    <col min="2310" max="2310" width="52.54296875" style="137" customWidth="1"/>
    <col min="2311" max="2313" width="9.08984375" style="137"/>
    <col min="2314" max="2314" width="19.08984375" style="137" customWidth="1"/>
    <col min="2315" max="2551" width="9.08984375" style="137"/>
    <col min="2552" max="2552" width="12.08984375" style="137" customWidth="1"/>
    <col min="2553" max="2553" width="9.08984375" style="137"/>
    <col min="2554" max="2554" width="12.54296875" style="137" customWidth="1"/>
    <col min="2555" max="2555" width="9.08984375" style="137"/>
    <col min="2556" max="2556" width="10.453125" style="137" customWidth="1"/>
    <col min="2557" max="2560" width="9.08984375" style="137"/>
    <col min="2561" max="2561" width="14" style="137" customWidth="1"/>
    <col min="2562" max="2565" width="9.08984375" style="137"/>
    <col min="2566" max="2566" width="52.54296875" style="137" customWidth="1"/>
    <col min="2567" max="2569" width="9.08984375" style="137"/>
    <col min="2570" max="2570" width="19.08984375" style="137" customWidth="1"/>
    <col min="2571" max="2807" width="9.08984375" style="137"/>
    <col min="2808" max="2808" width="12.08984375" style="137" customWidth="1"/>
    <col min="2809" max="2809" width="9.08984375" style="137"/>
    <col min="2810" max="2810" width="12.54296875" style="137" customWidth="1"/>
    <col min="2811" max="2811" width="9.08984375" style="137"/>
    <col min="2812" max="2812" width="10.453125" style="137" customWidth="1"/>
    <col min="2813" max="2816" width="9.08984375" style="137"/>
    <col min="2817" max="2817" width="14" style="137" customWidth="1"/>
    <col min="2818" max="2821" width="9.08984375" style="137"/>
    <col min="2822" max="2822" width="52.54296875" style="137" customWidth="1"/>
    <col min="2823" max="2825" width="9.08984375" style="137"/>
    <col min="2826" max="2826" width="19.08984375" style="137" customWidth="1"/>
    <col min="2827" max="3063" width="9.08984375" style="137"/>
    <col min="3064" max="3064" width="12.08984375" style="137" customWidth="1"/>
    <col min="3065" max="3065" width="9.08984375" style="137"/>
    <col min="3066" max="3066" width="12.54296875" style="137" customWidth="1"/>
    <col min="3067" max="3067" width="9.08984375" style="137"/>
    <col min="3068" max="3068" width="10.453125" style="137" customWidth="1"/>
    <col min="3069" max="3072" width="9.08984375" style="137"/>
    <col min="3073" max="3073" width="14" style="137" customWidth="1"/>
    <col min="3074" max="3077" width="9.08984375" style="137"/>
    <col min="3078" max="3078" width="52.54296875" style="137" customWidth="1"/>
    <col min="3079" max="3081" width="9.08984375" style="137"/>
    <col min="3082" max="3082" width="19.08984375" style="137" customWidth="1"/>
    <col min="3083" max="3319" width="9.08984375" style="137"/>
    <col min="3320" max="3320" width="12.08984375" style="137" customWidth="1"/>
    <col min="3321" max="3321" width="9.08984375" style="137"/>
    <col min="3322" max="3322" width="12.54296875" style="137" customWidth="1"/>
    <col min="3323" max="3323" width="9.08984375" style="137"/>
    <col min="3324" max="3324" width="10.453125" style="137" customWidth="1"/>
    <col min="3325" max="3328" width="9.08984375" style="137"/>
    <col min="3329" max="3329" width="14" style="137" customWidth="1"/>
    <col min="3330" max="3333" width="9.08984375" style="137"/>
    <col min="3334" max="3334" width="52.54296875" style="137" customWidth="1"/>
    <col min="3335" max="3337" width="9.08984375" style="137"/>
    <col min="3338" max="3338" width="19.08984375" style="137" customWidth="1"/>
    <col min="3339" max="3575" width="9.08984375" style="137"/>
    <col min="3576" max="3576" width="12.08984375" style="137" customWidth="1"/>
    <col min="3577" max="3577" width="9.08984375" style="137"/>
    <col min="3578" max="3578" width="12.54296875" style="137" customWidth="1"/>
    <col min="3579" max="3579" width="9.08984375" style="137"/>
    <col min="3580" max="3580" width="10.453125" style="137" customWidth="1"/>
    <col min="3581" max="3584" width="9.08984375" style="137"/>
    <col min="3585" max="3585" width="14" style="137" customWidth="1"/>
    <col min="3586" max="3589" width="9.08984375" style="137"/>
    <col min="3590" max="3590" width="52.54296875" style="137" customWidth="1"/>
    <col min="3591" max="3593" width="9.08984375" style="137"/>
    <col min="3594" max="3594" width="19.08984375" style="137" customWidth="1"/>
    <col min="3595" max="3831" width="9.08984375" style="137"/>
    <col min="3832" max="3832" width="12.08984375" style="137" customWidth="1"/>
    <col min="3833" max="3833" width="9.08984375" style="137"/>
    <col min="3834" max="3834" width="12.54296875" style="137" customWidth="1"/>
    <col min="3835" max="3835" width="9.08984375" style="137"/>
    <col min="3836" max="3836" width="10.453125" style="137" customWidth="1"/>
    <col min="3837" max="3840" width="9.08984375" style="137"/>
    <col min="3841" max="3841" width="14" style="137" customWidth="1"/>
    <col min="3842" max="3845" width="9.08984375" style="137"/>
    <col min="3846" max="3846" width="52.54296875" style="137" customWidth="1"/>
    <col min="3847" max="3849" width="9.08984375" style="137"/>
    <col min="3850" max="3850" width="19.08984375" style="137" customWidth="1"/>
    <col min="3851" max="4087" width="9.08984375" style="137"/>
    <col min="4088" max="4088" width="12.08984375" style="137" customWidth="1"/>
    <col min="4089" max="4089" width="9.08984375" style="137"/>
    <col min="4090" max="4090" width="12.54296875" style="137" customWidth="1"/>
    <col min="4091" max="4091" width="9.08984375" style="137"/>
    <col min="4092" max="4092" width="10.453125" style="137" customWidth="1"/>
    <col min="4093" max="4096" width="9.08984375" style="137"/>
    <col min="4097" max="4097" width="14" style="137" customWidth="1"/>
    <col min="4098" max="4101" width="9.08984375" style="137"/>
    <col min="4102" max="4102" width="52.54296875" style="137" customWidth="1"/>
    <col min="4103" max="4105" width="9.08984375" style="137"/>
    <col min="4106" max="4106" width="19.08984375" style="137" customWidth="1"/>
    <col min="4107" max="4343" width="9.08984375" style="137"/>
    <col min="4344" max="4344" width="12.08984375" style="137" customWidth="1"/>
    <col min="4345" max="4345" width="9.08984375" style="137"/>
    <col min="4346" max="4346" width="12.54296875" style="137" customWidth="1"/>
    <col min="4347" max="4347" width="9.08984375" style="137"/>
    <col min="4348" max="4348" width="10.453125" style="137" customWidth="1"/>
    <col min="4349" max="4352" width="9.08984375" style="137"/>
    <col min="4353" max="4353" width="14" style="137" customWidth="1"/>
    <col min="4354" max="4357" width="9.08984375" style="137"/>
    <col min="4358" max="4358" width="52.54296875" style="137" customWidth="1"/>
    <col min="4359" max="4361" width="9.08984375" style="137"/>
    <col min="4362" max="4362" width="19.08984375" style="137" customWidth="1"/>
    <col min="4363" max="4599" width="9.08984375" style="137"/>
    <col min="4600" max="4600" width="12.08984375" style="137" customWidth="1"/>
    <col min="4601" max="4601" width="9.08984375" style="137"/>
    <col min="4602" max="4602" width="12.54296875" style="137" customWidth="1"/>
    <col min="4603" max="4603" width="9.08984375" style="137"/>
    <col min="4604" max="4604" width="10.453125" style="137" customWidth="1"/>
    <col min="4605" max="4608" width="9.08984375" style="137"/>
    <col min="4609" max="4609" width="14" style="137" customWidth="1"/>
    <col min="4610" max="4613" width="9.08984375" style="137"/>
    <col min="4614" max="4614" width="52.54296875" style="137" customWidth="1"/>
    <col min="4615" max="4617" width="9.08984375" style="137"/>
    <col min="4618" max="4618" width="19.08984375" style="137" customWidth="1"/>
    <col min="4619" max="4855" width="9.08984375" style="137"/>
    <col min="4856" max="4856" width="12.08984375" style="137" customWidth="1"/>
    <col min="4857" max="4857" width="9.08984375" style="137"/>
    <col min="4858" max="4858" width="12.54296875" style="137" customWidth="1"/>
    <col min="4859" max="4859" width="9.08984375" style="137"/>
    <col min="4860" max="4860" width="10.453125" style="137" customWidth="1"/>
    <col min="4861" max="4864" width="9.08984375" style="137"/>
    <col min="4865" max="4865" width="14" style="137" customWidth="1"/>
    <col min="4866" max="4869" width="9.08984375" style="137"/>
    <col min="4870" max="4870" width="52.54296875" style="137" customWidth="1"/>
    <col min="4871" max="4873" width="9.08984375" style="137"/>
    <col min="4874" max="4874" width="19.08984375" style="137" customWidth="1"/>
    <col min="4875" max="5111" width="9.08984375" style="137"/>
    <col min="5112" max="5112" width="12.08984375" style="137" customWidth="1"/>
    <col min="5113" max="5113" width="9.08984375" style="137"/>
    <col min="5114" max="5114" width="12.54296875" style="137" customWidth="1"/>
    <col min="5115" max="5115" width="9.08984375" style="137"/>
    <col min="5116" max="5116" width="10.453125" style="137" customWidth="1"/>
    <col min="5117" max="5120" width="9.08984375" style="137"/>
    <col min="5121" max="5121" width="14" style="137" customWidth="1"/>
    <col min="5122" max="5125" width="9.08984375" style="137"/>
    <col min="5126" max="5126" width="52.54296875" style="137" customWidth="1"/>
    <col min="5127" max="5129" width="9.08984375" style="137"/>
    <col min="5130" max="5130" width="19.08984375" style="137" customWidth="1"/>
    <col min="5131" max="5367" width="9.08984375" style="137"/>
    <col min="5368" max="5368" width="12.08984375" style="137" customWidth="1"/>
    <col min="5369" max="5369" width="9.08984375" style="137"/>
    <col min="5370" max="5370" width="12.54296875" style="137" customWidth="1"/>
    <col min="5371" max="5371" width="9.08984375" style="137"/>
    <col min="5372" max="5372" width="10.453125" style="137" customWidth="1"/>
    <col min="5373" max="5376" width="9.08984375" style="137"/>
    <col min="5377" max="5377" width="14" style="137" customWidth="1"/>
    <col min="5378" max="5381" width="9.08984375" style="137"/>
    <col min="5382" max="5382" width="52.54296875" style="137" customWidth="1"/>
    <col min="5383" max="5385" width="9.08984375" style="137"/>
    <col min="5386" max="5386" width="19.08984375" style="137" customWidth="1"/>
    <col min="5387" max="5623" width="9.08984375" style="137"/>
    <col min="5624" max="5624" width="12.08984375" style="137" customWidth="1"/>
    <col min="5625" max="5625" width="9.08984375" style="137"/>
    <col min="5626" max="5626" width="12.54296875" style="137" customWidth="1"/>
    <col min="5627" max="5627" width="9.08984375" style="137"/>
    <col min="5628" max="5628" width="10.453125" style="137" customWidth="1"/>
    <col min="5629" max="5632" width="9.08984375" style="137"/>
    <col min="5633" max="5633" width="14" style="137" customWidth="1"/>
    <col min="5634" max="5637" width="9.08984375" style="137"/>
    <col min="5638" max="5638" width="52.54296875" style="137" customWidth="1"/>
    <col min="5639" max="5641" width="9.08984375" style="137"/>
    <col min="5642" max="5642" width="19.08984375" style="137" customWidth="1"/>
    <col min="5643" max="5879" width="9.08984375" style="137"/>
    <col min="5880" max="5880" width="12.08984375" style="137" customWidth="1"/>
    <col min="5881" max="5881" width="9.08984375" style="137"/>
    <col min="5882" max="5882" width="12.54296875" style="137" customWidth="1"/>
    <col min="5883" max="5883" width="9.08984375" style="137"/>
    <col min="5884" max="5884" width="10.453125" style="137" customWidth="1"/>
    <col min="5885" max="5888" width="9.08984375" style="137"/>
    <col min="5889" max="5889" width="14" style="137" customWidth="1"/>
    <col min="5890" max="5893" width="9.08984375" style="137"/>
    <col min="5894" max="5894" width="52.54296875" style="137" customWidth="1"/>
    <col min="5895" max="5897" width="9.08984375" style="137"/>
    <col min="5898" max="5898" width="19.08984375" style="137" customWidth="1"/>
    <col min="5899" max="6135" width="9.08984375" style="137"/>
    <col min="6136" max="6136" width="12.08984375" style="137" customWidth="1"/>
    <col min="6137" max="6137" width="9.08984375" style="137"/>
    <col min="6138" max="6138" width="12.54296875" style="137" customWidth="1"/>
    <col min="6139" max="6139" width="9.08984375" style="137"/>
    <col min="6140" max="6140" width="10.453125" style="137" customWidth="1"/>
    <col min="6141" max="6144" width="9.08984375" style="137"/>
    <col min="6145" max="6145" width="14" style="137" customWidth="1"/>
    <col min="6146" max="6149" width="9.08984375" style="137"/>
    <col min="6150" max="6150" width="52.54296875" style="137" customWidth="1"/>
    <col min="6151" max="6153" width="9.08984375" style="137"/>
    <col min="6154" max="6154" width="19.08984375" style="137" customWidth="1"/>
    <col min="6155" max="6391" width="9.08984375" style="137"/>
    <col min="6392" max="6392" width="12.08984375" style="137" customWidth="1"/>
    <col min="6393" max="6393" width="9.08984375" style="137"/>
    <col min="6394" max="6394" width="12.54296875" style="137" customWidth="1"/>
    <col min="6395" max="6395" width="9.08984375" style="137"/>
    <col min="6396" max="6396" width="10.453125" style="137" customWidth="1"/>
    <col min="6397" max="6400" width="9.08984375" style="137"/>
    <col min="6401" max="6401" width="14" style="137" customWidth="1"/>
    <col min="6402" max="6405" width="9.08984375" style="137"/>
    <col min="6406" max="6406" width="52.54296875" style="137" customWidth="1"/>
    <col min="6407" max="6409" width="9.08984375" style="137"/>
    <col min="6410" max="6410" width="19.08984375" style="137" customWidth="1"/>
    <col min="6411" max="6647" width="9.08984375" style="137"/>
    <col min="6648" max="6648" width="12.08984375" style="137" customWidth="1"/>
    <col min="6649" max="6649" width="9.08984375" style="137"/>
    <col min="6650" max="6650" width="12.54296875" style="137" customWidth="1"/>
    <col min="6651" max="6651" width="9.08984375" style="137"/>
    <col min="6652" max="6652" width="10.453125" style="137" customWidth="1"/>
    <col min="6653" max="6656" width="9.08984375" style="137"/>
    <col min="6657" max="6657" width="14" style="137" customWidth="1"/>
    <col min="6658" max="6661" width="9.08984375" style="137"/>
    <col min="6662" max="6662" width="52.54296875" style="137" customWidth="1"/>
    <col min="6663" max="6665" width="9.08984375" style="137"/>
    <col min="6666" max="6666" width="19.08984375" style="137" customWidth="1"/>
    <col min="6667" max="6903" width="9.08984375" style="137"/>
    <col min="6904" max="6904" width="12.08984375" style="137" customWidth="1"/>
    <col min="6905" max="6905" width="9.08984375" style="137"/>
    <col min="6906" max="6906" width="12.54296875" style="137" customWidth="1"/>
    <col min="6907" max="6907" width="9.08984375" style="137"/>
    <col min="6908" max="6908" width="10.453125" style="137" customWidth="1"/>
    <col min="6909" max="6912" width="9.08984375" style="137"/>
    <col min="6913" max="6913" width="14" style="137" customWidth="1"/>
    <col min="6914" max="6917" width="9.08984375" style="137"/>
    <col min="6918" max="6918" width="52.54296875" style="137" customWidth="1"/>
    <col min="6919" max="6921" width="9.08984375" style="137"/>
    <col min="6922" max="6922" width="19.08984375" style="137" customWidth="1"/>
    <col min="6923" max="7159" width="9.08984375" style="137"/>
    <col min="7160" max="7160" width="12.08984375" style="137" customWidth="1"/>
    <col min="7161" max="7161" width="9.08984375" style="137"/>
    <col min="7162" max="7162" width="12.54296875" style="137" customWidth="1"/>
    <col min="7163" max="7163" width="9.08984375" style="137"/>
    <col min="7164" max="7164" width="10.453125" style="137" customWidth="1"/>
    <col min="7165" max="7168" width="9.08984375" style="137"/>
    <col min="7169" max="7169" width="14" style="137" customWidth="1"/>
    <col min="7170" max="7173" width="9.08984375" style="137"/>
    <col min="7174" max="7174" width="52.54296875" style="137" customWidth="1"/>
    <col min="7175" max="7177" width="9.08984375" style="137"/>
    <col min="7178" max="7178" width="19.08984375" style="137" customWidth="1"/>
    <col min="7179" max="7415" width="9.08984375" style="137"/>
    <col min="7416" max="7416" width="12.08984375" style="137" customWidth="1"/>
    <col min="7417" max="7417" width="9.08984375" style="137"/>
    <col min="7418" max="7418" width="12.54296875" style="137" customWidth="1"/>
    <col min="7419" max="7419" width="9.08984375" style="137"/>
    <col min="7420" max="7420" width="10.453125" style="137" customWidth="1"/>
    <col min="7421" max="7424" width="9.08984375" style="137"/>
    <col min="7425" max="7425" width="14" style="137" customWidth="1"/>
    <col min="7426" max="7429" width="9.08984375" style="137"/>
    <col min="7430" max="7430" width="52.54296875" style="137" customWidth="1"/>
    <col min="7431" max="7433" width="9.08984375" style="137"/>
    <col min="7434" max="7434" width="19.08984375" style="137" customWidth="1"/>
    <col min="7435" max="7671" width="9.08984375" style="137"/>
    <col min="7672" max="7672" width="12.08984375" style="137" customWidth="1"/>
    <col min="7673" max="7673" width="9.08984375" style="137"/>
    <col min="7674" max="7674" width="12.54296875" style="137" customWidth="1"/>
    <col min="7675" max="7675" width="9.08984375" style="137"/>
    <col min="7676" max="7676" width="10.453125" style="137" customWidth="1"/>
    <col min="7677" max="7680" width="9.08984375" style="137"/>
    <col min="7681" max="7681" width="14" style="137" customWidth="1"/>
    <col min="7682" max="7685" width="9.08984375" style="137"/>
    <col min="7686" max="7686" width="52.54296875" style="137" customWidth="1"/>
    <col min="7687" max="7689" width="9.08984375" style="137"/>
    <col min="7690" max="7690" width="19.08984375" style="137" customWidth="1"/>
    <col min="7691" max="7927" width="9.08984375" style="137"/>
    <col min="7928" max="7928" width="12.08984375" style="137" customWidth="1"/>
    <col min="7929" max="7929" width="9.08984375" style="137"/>
    <col min="7930" max="7930" width="12.54296875" style="137" customWidth="1"/>
    <col min="7931" max="7931" width="9.08984375" style="137"/>
    <col min="7932" max="7932" width="10.453125" style="137" customWidth="1"/>
    <col min="7933" max="7936" width="9.08984375" style="137"/>
    <col min="7937" max="7937" width="14" style="137" customWidth="1"/>
    <col min="7938" max="7941" width="9.08984375" style="137"/>
    <col min="7942" max="7942" width="52.54296875" style="137" customWidth="1"/>
    <col min="7943" max="7945" width="9.08984375" style="137"/>
    <col min="7946" max="7946" width="19.08984375" style="137" customWidth="1"/>
    <col min="7947" max="8183" width="9.08984375" style="137"/>
    <col min="8184" max="8184" width="12.08984375" style="137" customWidth="1"/>
    <col min="8185" max="8185" width="9.08984375" style="137"/>
    <col min="8186" max="8186" width="12.54296875" style="137" customWidth="1"/>
    <col min="8187" max="8187" width="9.08984375" style="137"/>
    <col min="8188" max="8188" width="10.453125" style="137" customWidth="1"/>
    <col min="8189" max="8192" width="9.08984375" style="137"/>
    <col min="8193" max="8193" width="14" style="137" customWidth="1"/>
    <col min="8194" max="8197" width="9.08984375" style="137"/>
    <col min="8198" max="8198" width="52.54296875" style="137" customWidth="1"/>
    <col min="8199" max="8201" width="9.08984375" style="137"/>
    <col min="8202" max="8202" width="19.08984375" style="137" customWidth="1"/>
    <col min="8203" max="8439" width="9.08984375" style="137"/>
    <col min="8440" max="8440" width="12.08984375" style="137" customWidth="1"/>
    <col min="8441" max="8441" width="9.08984375" style="137"/>
    <col min="8442" max="8442" width="12.54296875" style="137" customWidth="1"/>
    <col min="8443" max="8443" width="9.08984375" style="137"/>
    <col min="8444" max="8444" width="10.453125" style="137" customWidth="1"/>
    <col min="8445" max="8448" width="9.08984375" style="137"/>
    <col min="8449" max="8449" width="14" style="137" customWidth="1"/>
    <col min="8450" max="8453" width="9.08984375" style="137"/>
    <col min="8454" max="8454" width="52.54296875" style="137" customWidth="1"/>
    <col min="8455" max="8457" width="9.08984375" style="137"/>
    <col min="8458" max="8458" width="19.08984375" style="137" customWidth="1"/>
    <col min="8459" max="8695" width="9.08984375" style="137"/>
    <col min="8696" max="8696" width="12.08984375" style="137" customWidth="1"/>
    <col min="8697" max="8697" width="9.08984375" style="137"/>
    <col min="8698" max="8698" width="12.54296875" style="137" customWidth="1"/>
    <col min="8699" max="8699" width="9.08984375" style="137"/>
    <col min="8700" max="8700" width="10.453125" style="137" customWidth="1"/>
    <col min="8701" max="8704" width="9.08984375" style="137"/>
    <col min="8705" max="8705" width="14" style="137" customWidth="1"/>
    <col min="8706" max="8709" width="9.08984375" style="137"/>
    <col min="8710" max="8710" width="52.54296875" style="137" customWidth="1"/>
    <col min="8711" max="8713" width="9.08984375" style="137"/>
    <col min="8714" max="8714" width="19.08984375" style="137" customWidth="1"/>
    <col min="8715" max="8951" width="9.08984375" style="137"/>
    <col min="8952" max="8952" width="12.08984375" style="137" customWidth="1"/>
    <col min="8953" max="8953" width="9.08984375" style="137"/>
    <col min="8954" max="8954" width="12.54296875" style="137" customWidth="1"/>
    <col min="8955" max="8955" width="9.08984375" style="137"/>
    <col min="8956" max="8956" width="10.453125" style="137" customWidth="1"/>
    <col min="8957" max="8960" width="9.08984375" style="137"/>
    <col min="8961" max="8961" width="14" style="137" customWidth="1"/>
    <col min="8962" max="8965" width="9.08984375" style="137"/>
    <col min="8966" max="8966" width="52.54296875" style="137" customWidth="1"/>
    <col min="8967" max="8969" width="9.08984375" style="137"/>
    <col min="8970" max="8970" width="19.08984375" style="137" customWidth="1"/>
    <col min="8971" max="9207" width="9.08984375" style="137"/>
    <col min="9208" max="9208" width="12.08984375" style="137" customWidth="1"/>
    <col min="9209" max="9209" width="9.08984375" style="137"/>
    <col min="9210" max="9210" width="12.54296875" style="137" customWidth="1"/>
    <col min="9211" max="9211" width="9.08984375" style="137"/>
    <col min="9212" max="9212" width="10.453125" style="137" customWidth="1"/>
    <col min="9213" max="9216" width="9.08984375" style="137"/>
    <col min="9217" max="9217" width="14" style="137" customWidth="1"/>
    <col min="9218" max="9221" width="9.08984375" style="137"/>
    <col min="9222" max="9222" width="52.54296875" style="137" customWidth="1"/>
    <col min="9223" max="9225" width="9.08984375" style="137"/>
    <col min="9226" max="9226" width="19.08984375" style="137" customWidth="1"/>
    <col min="9227" max="9463" width="9.08984375" style="137"/>
    <col min="9464" max="9464" width="12.08984375" style="137" customWidth="1"/>
    <col min="9465" max="9465" width="9.08984375" style="137"/>
    <col min="9466" max="9466" width="12.54296875" style="137" customWidth="1"/>
    <col min="9467" max="9467" width="9.08984375" style="137"/>
    <col min="9468" max="9468" width="10.453125" style="137" customWidth="1"/>
    <col min="9469" max="9472" width="9.08984375" style="137"/>
    <col min="9473" max="9473" width="14" style="137" customWidth="1"/>
    <col min="9474" max="9477" width="9.08984375" style="137"/>
    <col min="9478" max="9478" width="52.54296875" style="137" customWidth="1"/>
    <col min="9479" max="9481" width="9.08984375" style="137"/>
    <col min="9482" max="9482" width="19.08984375" style="137" customWidth="1"/>
    <col min="9483" max="9719" width="9.08984375" style="137"/>
    <col min="9720" max="9720" width="12.08984375" style="137" customWidth="1"/>
    <col min="9721" max="9721" width="9.08984375" style="137"/>
    <col min="9722" max="9722" width="12.54296875" style="137" customWidth="1"/>
    <col min="9723" max="9723" width="9.08984375" style="137"/>
    <col min="9724" max="9724" width="10.453125" style="137" customWidth="1"/>
    <col min="9725" max="9728" width="9.08984375" style="137"/>
    <col min="9729" max="9729" width="14" style="137" customWidth="1"/>
    <col min="9730" max="9733" width="9.08984375" style="137"/>
    <col min="9734" max="9734" width="52.54296875" style="137" customWidth="1"/>
    <col min="9735" max="9737" width="9.08984375" style="137"/>
    <col min="9738" max="9738" width="19.08984375" style="137" customWidth="1"/>
    <col min="9739" max="9975" width="9.08984375" style="137"/>
    <col min="9976" max="9976" width="12.08984375" style="137" customWidth="1"/>
    <col min="9977" max="9977" width="9.08984375" style="137"/>
    <col min="9978" max="9978" width="12.54296875" style="137" customWidth="1"/>
    <col min="9979" max="9979" width="9.08984375" style="137"/>
    <col min="9980" max="9980" width="10.453125" style="137" customWidth="1"/>
    <col min="9981" max="9984" width="9.08984375" style="137"/>
    <col min="9985" max="9985" width="14" style="137" customWidth="1"/>
    <col min="9986" max="9989" width="9.08984375" style="137"/>
    <col min="9990" max="9990" width="52.54296875" style="137" customWidth="1"/>
    <col min="9991" max="9993" width="9.08984375" style="137"/>
    <col min="9994" max="9994" width="19.08984375" style="137" customWidth="1"/>
    <col min="9995" max="10231" width="9.08984375" style="137"/>
    <col min="10232" max="10232" width="12.08984375" style="137" customWidth="1"/>
    <col min="10233" max="10233" width="9.08984375" style="137"/>
    <col min="10234" max="10234" width="12.54296875" style="137" customWidth="1"/>
    <col min="10235" max="10235" width="9.08984375" style="137"/>
    <col min="10236" max="10236" width="10.453125" style="137" customWidth="1"/>
    <col min="10237" max="10240" width="9.08984375" style="137"/>
    <col min="10241" max="10241" width="14" style="137" customWidth="1"/>
    <col min="10242" max="10245" width="9.08984375" style="137"/>
    <col min="10246" max="10246" width="52.54296875" style="137" customWidth="1"/>
    <col min="10247" max="10249" width="9.08984375" style="137"/>
    <col min="10250" max="10250" width="19.08984375" style="137" customWidth="1"/>
    <col min="10251" max="10487" width="9.08984375" style="137"/>
    <col min="10488" max="10488" width="12.08984375" style="137" customWidth="1"/>
    <col min="10489" max="10489" width="9.08984375" style="137"/>
    <col min="10490" max="10490" width="12.54296875" style="137" customWidth="1"/>
    <col min="10491" max="10491" width="9.08984375" style="137"/>
    <col min="10492" max="10492" width="10.453125" style="137" customWidth="1"/>
    <col min="10493" max="10496" width="9.08984375" style="137"/>
    <col min="10497" max="10497" width="14" style="137" customWidth="1"/>
    <col min="10498" max="10501" width="9.08984375" style="137"/>
    <col min="10502" max="10502" width="52.54296875" style="137" customWidth="1"/>
    <col min="10503" max="10505" width="9.08984375" style="137"/>
    <col min="10506" max="10506" width="19.08984375" style="137" customWidth="1"/>
    <col min="10507" max="10743" width="9.08984375" style="137"/>
    <col min="10744" max="10744" width="12.08984375" style="137" customWidth="1"/>
    <col min="10745" max="10745" width="9.08984375" style="137"/>
    <col min="10746" max="10746" width="12.54296875" style="137" customWidth="1"/>
    <col min="10747" max="10747" width="9.08984375" style="137"/>
    <col min="10748" max="10748" width="10.453125" style="137" customWidth="1"/>
    <col min="10749" max="10752" width="9.08984375" style="137"/>
    <col min="10753" max="10753" width="14" style="137" customWidth="1"/>
    <col min="10754" max="10757" width="9.08984375" style="137"/>
    <col min="10758" max="10758" width="52.54296875" style="137" customWidth="1"/>
    <col min="10759" max="10761" width="9.08984375" style="137"/>
    <col min="10762" max="10762" width="19.08984375" style="137" customWidth="1"/>
    <col min="10763" max="10999" width="9.08984375" style="137"/>
    <col min="11000" max="11000" width="12.08984375" style="137" customWidth="1"/>
    <col min="11001" max="11001" width="9.08984375" style="137"/>
    <col min="11002" max="11002" width="12.54296875" style="137" customWidth="1"/>
    <col min="11003" max="11003" width="9.08984375" style="137"/>
    <col min="11004" max="11004" width="10.453125" style="137" customWidth="1"/>
    <col min="11005" max="11008" width="9.08984375" style="137"/>
    <col min="11009" max="11009" width="14" style="137" customWidth="1"/>
    <col min="11010" max="11013" width="9.08984375" style="137"/>
    <col min="11014" max="11014" width="52.54296875" style="137" customWidth="1"/>
    <col min="11015" max="11017" width="9.08984375" style="137"/>
    <col min="11018" max="11018" width="19.08984375" style="137" customWidth="1"/>
    <col min="11019" max="11255" width="9.08984375" style="137"/>
    <col min="11256" max="11256" width="12.08984375" style="137" customWidth="1"/>
    <col min="11257" max="11257" width="9.08984375" style="137"/>
    <col min="11258" max="11258" width="12.54296875" style="137" customWidth="1"/>
    <col min="11259" max="11259" width="9.08984375" style="137"/>
    <col min="11260" max="11260" width="10.453125" style="137" customWidth="1"/>
    <col min="11261" max="11264" width="9.08984375" style="137"/>
    <col min="11265" max="11265" width="14" style="137" customWidth="1"/>
    <col min="11266" max="11269" width="9.08984375" style="137"/>
    <col min="11270" max="11270" width="52.54296875" style="137" customWidth="1"/>
    <col min="11271" max="11273" width="9.08984375" style="137"/>
    <col min="11274" max="11274" width="19.08984375" style="137" customWidth="1"/>
    <col min="11275" max="11511" width="9.08984375" style="137"/>
    <col min="11512" max="11512" width="12.08984375" style="137" customWidth="1"/>
    <col min="11513" max="11513" width="9.08984375" style="137"/>
    <col min="11514" max="11514" width="12.54296875" style="137" customWidth="1"/>
    <col min="11515" max="11515" width="9.08984375" style="137"/>
    <col min="11516" max="11516" width="10.453125" style="137" customWidth="1"/>
    <col min="11517" max="11520" width="9.08984375" style="137"/>
    <col min="11521" max="11521" width="14" style="137" customWidth="1"/>
    <col min="11522" max="11525" width="9.08984375" style="137"/>
    <col min="11526" max="11526" width="52.54296875" style="137" customWidth="1"/>
    <col min="11527" max="11529" width="9.08984375" style="137"/>
    <col min="11530" max="11530" width="19.08984375" style="137" customWidth="1"/>
    <col min="11531" max="11767" width="9.08984375" style="137"/>
    <col min="11768" max="11768" width="12.08984375" style="137" customWidth="1"/>
    <col min="11769" max="11769" width="9.08984375" style="137"/>
    <col min="11770" max="11770" width="12.54296875" style="137" customWidth="1"/>
    <col min="11771" max="11771" width="9.08984375" style="137"/>
    <col min="11772" max="11772" width="10.453125" style="137" customWidth="1"/>
    <col min="11773" max="11776" width="9.08984375" style="137"/>
    <col min="11777" max="11777" width="14" style="137" customWidth="1"/>
    <col min="11778" max="11781" width="9.08984375" style="137"/>
    <col min="11782" max="11782" width="52.54296875" style="137" customWidth="1"/>
    <col min="11783" max="11785" width="9.08984375" style="137"/>
    <col min="11786" max="11786" width="19.08984375" style="137" customWidth="1"/>
    <col min="11787" max="12023" width="9.08984375" style="137"/>
    <col min="12024" max="12024" width="12.08984375" style="137" customWidth="1"/>
    <col min="12025" max="12025" width="9.08984375" style="137"/>
    <col min="12026" max="12026" width="12.54296875" style="137" customWidth="1"/>
    <col min="12027" max="12027" width="9.08984375" style="137"/>
    <col min="12028" max="12028" width="10.453125" style="137" customWidth="1"/>
    <col min="12029" max="12032" width="9.08984375" style="137"/>
    <col min="12033" max="12033" width="14" style="137" customWidth="1"/>
    <col min="12034" max="12037" width="9.08984375" style="137"/>
    <col min="12038" max="12038" width="52.54296875" style="137" customWidth="1"/>
    <col min="12039" max="12041" width="9.08984375" style="137"/>
    <col min="12042" max="12042" width="19.08984375" style="137" customWidth="1"/>
    <col min="12043" max="12279" width="9.08984375" style="137"/>
    <col min="12280" max="12280" width="12.08984375" style="137" customWidth="1"/>
    <col min="12281" max="12281" width="9.08984375" style="137"/>
    <col min="12282" max="12282" width="12.54296875" style="137" customWidth="1"/>
    <col min="12283" max="12283" width="9.08984375" style="137"/>
    <col min="12284" max="12284" width="10.453125" style="137" customWidth="1"/>
    <col min="12285" max="12288" width="9.08984375" style="137"/>
    <col min="12289" max="12289" width="14" style="137" customWidth="1"/>
    <col min="12290" max="12293" width="9.08984375" style="137"/>
    <col min="12294" max="12294" width="52.54296875" style="137" customWidth="1"/>
    <col min="12295" max="12297" width="9.08984375" style="137"/>
    <col min="12298" max="12298" width="19.08984375" style="137" customWidth="1"/>
    <col min="12299" max="12535" width="9.08984375" style="137"/>
    <col min="12536" max="12536" width="12.08984375" style="137" customWidth="1"/>
    <col min="12537" max="12537" width="9.08984375" style="137"/>
    <col min="12538" max="12538" width="12.54296875" style="137" customWidth="1"/>
    <col min="12539" max="12539" width="9.08984375" style="137"/>
    <col min="12540" max="12540" width="10.453125" style="137" customWidth="1"/>
    <col min="12541" max="12544" width="9.08984375" style="137"/>
    <col min="12545" max="12545" width="14" style="137" customWidth="1"/>
    <col min="12546" max="12549" width="9.08984375" style="137"/>
    <col min="12550" max="12550" width="52.54296875" style="137" customWidth="1"/>
    <col min="12551" max="12553" width="9.08984375" style="137"/>
    <col min="12554" max="12554" width="19.08984375" style="137" customWidth="1"/>
    <col min="12555" max="12791" width="9.08984375" style="137"/>
    <col min="12792" max="12792" width="12.08984375" style="137" customWidth="1"/>
    <col min="12793" max="12793" width="9.08984375" style="137"/>
    <col min="12794" max="12794" width="12.54296875" style="137" customWidth="1"/>
    <col min="12795" max="12795" width="9.08984375" style="137"/>
    <col min="12796" max="12796" width="10.453125" style="137" customWidth="1"/>
    <col min="12797" max="12800" width="9.08984375" style="137"/>
    <col min="12801" max="12801" width="14" style="137" customWidth="1"/>
    <col min="12802" max="12805" width="9.08984375" style="137"/>
    <col min="12806" max="12806" width="52.54296875" style="137" customWidth="1"/>
    <col min="12807" max="12809" width="9.08984375" style="137"/>
    <col min="12810" max="12810" width="19.08984375" style="137" customWidth="1"/>
    <col min="12811" max="13047" width="9.08984375" style="137"/>
    <col min="13048" max="13048" width="12.08984375" style="137" customWidth="1"/>
    <col min="13049" max="13049" width="9.08984375" style="137"/>
    <col min="13050" max="13050" width="12.54296875" style="137" customWidth="1"/>
    <col min="13051" max="13051" width="9.08984375" style="137"/>
    <col min="13052" max="13052" width="10.453125" style="137" customWidth="1"/>
    <col min="13053" max="13056" width="9.08984375" style="137"/>
    <col min="13057" max="13057" width="14" style="137" customWidth="1"/>
    <col min="13058" max="13061" width="9.08984375" style="137"/>
    <col min="13062" max="13062" width="52.54296875" style="137" customWidth="1"/>
    <col min="13063" max="13065" width="9.08984375" style="137"/>
    <col min="13066" max="13066" width="19.08984375" style="137" customWidth="1"/>
    <col min="13067" max="13303" width="9.08984375" style="137"/>
    <col min="13304" max="13304" width="12.08984375" style="137" customWidth="1"/>
    <col min="13305" max="13305" width="9.08984375" style="137"/>
    <col min="13306" max="13306" width="12.54296875" style="137" customWidth="1"/>
    <col min="13307" max="13307" width="9.08984375" style="137"/>
    <col min="13308" max="13308" width="10.453125" style="137" customWidth="1"/>
    <col min="13309" max="13312" width="9.08984375" style="137"/>
    <col min="13313" max="13313" width="14" style="137" customWidth="1"/>
    <col min="13314" max="13317" width="9.08984375" style="137"/>
    <col min="13318" max="13318" width="52.54296875" style="137" customWidth="1"/>
    <col min="13319" max="13321" width="9.08984375" style="137"/>
    <col min="13322" max="13322" width="19.08984375" style="137" customWidth="1"/>
    <col min="13323" max="13559" width="9.08984375" style="137"/>
    <col min="13560" max="13560" width="12.08984375" style="137" customWidth="1"/>
    <col min="13561" max="13561" width="9.08984375" style="137"/>
    <col min="13562" max="13562" width="12.54296875" style="137" customWidth="1"/>
    <col min="13563" max="13563" width="9.08984375" style="137"/>
    <col min="13564" max="13564" width="10.453125" style="137" customWidth="1"/>
    <col min="13565" max="13568" width="9.08984375" style="137"/>
    <col min="13569" max="13569" width="14" style="137" customWidth="1"/>
    <col min="13570" max="13573" width="9.08984375" style="137"/>
    <col min="13574" max="13574" width="52.54296875" style="137" customWidth="1"/>
    <col min="13575" max="13577" width="9.08984375" style="137"/>
    <col min="13578" max="13578" width="19.08984375" style="137" customWidth="1"/>
    <col min="13579" max="13815" width="9.08984375" style="137"/>
    <col min="13816" max="13816" width="12.08984375" style="137" customWidth="1"/>
    <col min="13817" max="13817" width="9.08984375" style="137"/>
    <col min="13818" max="13818" width="12.54296875" style="137" customWidth="1"/>
    <col min="13819" max="13819" width="9.08984375" style="137"/>
    <col min="13820" max="13820" width="10.453125" style="137" customWidth="1"/>
    <col min="13821" max="13824" width="9.08984375" style="137"/>
    <col min="13825" max="13825" width="14" style="137" customWidth="1"/>
    <col min="13826" max="13829" width="9.08984375" style="137"/>
    <col min="13830" max="13830" width="52.54296875" style="137" customWidth="1"/>
    <col min="13831" max="13833" width="9.08984375" style="137"/>
    <col min="13834" max="13834" width="19.08984375" style="137" customWidth="1"/>
    <col min="13835" max="14071" width="9.08984375" style="137"/>
    <col min="14072" max="14072" width="12.08984375" style="137" customWidth="1"/>
    <col min="14073" max="14073" width="9.08984375" style="137"/>
    <col min="14074" max="14074" width="12.54296875" style="137" customWidth="1"/>
    <col min="14075" max="14075" width="9.08984375" style="137"/>
    <col min="14076" max="14076" width="10.453125" style="137" customWidth="1"/>
    <col min="14077" max="14080" width="9.08984375" style="137"/>
    <col min="14081" max="14081" width="14" style="137" customWidth="1"/>
    <col min="14082" max="14085" width="9.08984375" style="137"/>
    <col min="14086" max="14086" width="52.54296875" style="137" customWidth="1"/>
    <col min="14087" max="14089" width="9.08984375" style="137"/>
    <col min="14090" max="14090" width="19.08984375" style="137" customWidth="1"/>
    <col min="14091" max="14327" width="9.08984375" style="137"/>
    <col min="14328" max="14328" width="12.08984375" style="137" customWidth="1"/>
    <col min="14329" max="14329" width="9.08984375" style="137"/>
    <col min="14330" max="14330" width="12.54296875" style="137" customWidth="1"/>
    <col min="14331" max="14331" width="9.08984375" style="137"/>
    <col min="14332" max="14332" width="10.453125" style="137" customWidth="1"/>
    <col min="14333" max="14336" width="9.08984375" style="137"/>
    <col min="14337" max="14337" width="14" style="137" customWidth="1"/>
    <col min="14338" max="14341" width="9.08984375" style="137"/>
    <col min="14342" max="14342" width="52.54296875" style="137" customWidth="1"/>
    <col min="14343" max="14345" width="9.08984375" style="137"/>
    <col min="14346" max="14346" width="19.08984375" style="137" customWidth="1"/>
    <col min="14347" max="14583" width="9.08984375" style="137"/>
    <col min="14584" max="14584" width="12.08984375" style="137" customWidth="1"/>
    <col min="14585" max="14585" width="9.08984375" style="137"/>
    <col min="14586" max="14586" width="12.54296875" style="137" customWidth="1"/>
    <col min="14587" max="14587" width="9.08984375" style="137"/>
    <col min="14588" max="14588" width="10.453125" style="137" customWidth="1"/>
    <col min="14589" max="14592" width="9.08984375" style="137"/>
    <col min="14593" max="14593" width="14" style="137" customWidth="1"/>
    <col min="14594" max="14597" width="9.08984375" style="137"/>
    <col min="14598" max="14598" width="52.54296875" style="137" customWidth="1"/>
    <col min="14599" max="14601" width="9.08984375" style="137"/>
    <col min="14602" max="14602" width="19.08984375" style="137" customWidth="1"/>
    <col min="14603" max="14839" width="9.08984375" style="137"/>
    <col min="14840" max="14840" width="12.08984375" style="137" customWidth="1"/>
    <col min="14841" max="14841" width="9.08984375" style="137"/>
    <col min="14842" max="14842" width="12.54296875" style="137" customWidth="1"/>
    <col min="14843" max="14843" width="9.08984375" style="137"/>
    <col min="14844" max="14844" width="10.453125" style="137" customWidth="1"/>
    <col min="14845" max="14848" width="9.08984375" style="137"/>
    <col min="14849" max="14849" width="14" style="137" customWidth="1"/>
    <col min="14850" max="14853" width="9.08984375" style="137"/>
    <col min="14854" max="14854" width="52.54296875" style="137" customWidth="1"/>
    <col min="14855" max="14857" width="9.08984375" style="137"/>
    <col min="14858" max="14858" width="19.08984375" style="137" customWidth="1"/>
    <col min="14859" max="15095" width="9.08984375" style="137"/>
    <col min="15096" max="15096" width="12.08984375" style="137" customWidth="1"/>
    <col min="15097" max="15097" width="9.08984375" style="137"/>
    <col min="15098" max="15098" width="12.54296875" style="137" customWidth="1"/>
    <col min="15099" max="15099" width="9.08984375" style="137"/>
    <col min="15100" max="15100" width="10.453125" style="137" customWidth="1"/>
    <col min="15101" max="15104" width="9.08984375" style="137"/>
    <col min="15105" max="15105" width="14" style="137" customWidth="1"/>
    <col min="15106" max="15109" width="9.08984375" style="137"/>
    <col min="15110" max="15110" width="52.54296875" style="137" customWidth="1"/>
    <col min="15111" max="15113" width="9.08984375" style="137"/>
    <col min="15114" max="15114" width="19.08984375" style="137" customWidth="1"/>
    <col min="15115" max="15351" width="9.08984375" style="137"/>
    <col min="15352" max="15352" width="12.08984375" style="137" customWidth="1"/>
    <col min="15353" max="15353" width="9.08984375" style="137"/>
    <col min="15354" max="15354" width="12.54296875" style="137" customWidth="1"/>
    <col min="15355" max="15355" width="9.08984375" style="137"/>
    <col min="15356" max="15356" width="10.453125" style="137" customWidth="1"/>
    <col min="15357" max="15360" width="9.08984375" style="137"/>
    <col min="15361" max="15361" width="14" style="137" customWidth="1"/>
    <col min="15362" max="15365" width="9.08984375" style="137"/>
    <col min="15366" max="15366" width="52.54296875" style="137" customWidth="1"/>
    <col min="15367" max="15369" width="9.08984375" style="137"/>
    <col min="15370" max="15370" width="19.08984375" style="137" customWidth="1"/>
    <col min="15371" max="15607" width="9.08984375" style="137"/>
    <col min="15608" max="15608" width="12.08984375" style="137" customWidth="1"/>
    <col min="15609" max="15609" width="9.08984375" style="137"/>
    <col min="15610" max="15610" width="12.54296875" style="137" customWidth="1"/>
    <col min="15611" max="15611" width="9.08984375" style="137"/>
    <col min="15612" max="15612" width="10.453125" style="137" customWidth="1"/>
    <col min="15613" max="15616" width="9.08984375" style="137"/>
    <col min="15617" max="15617" width="14" style="137" customWidth="1"/>
    <col min="15618" max="15621" width="9.08984375" style="137"/>
    <col min="15622" max="15622" width="52.54296875" style="137" customWidth="1"/>
    <col min="15623" max="15625" width="9.08984375" style="137"/>
    <col min="15626" max="15626" width="19.08984375" style="137" customWidth="1"/>
    <col min="15627" max="15863" width="9.08984375" style="137"/>
    <col min="15864" max="15864" width="12.08984375" style="137" customWidth="1"/>
    <col min="15865" max="15865" width="9.08984375" style="137"/>
    <col min="15866" max="15866" width="12.54296875" style="137" customWidth="1"/>
    <col min="15867" max="15867" width="9.08984375" style="137"/>
    <col min="15868" max="15868" width="10.453125" style="137" customWidth="1"/>
    <col min="15869" max="15872" width="9.08984375" style="137"/>
    <col min="15873" max="15873" width="14" style="137" customWidth="1"/>
    <col min="15874" max="15877" width="9.08984375" style="137"/>
    <col min="15878" max="15878" width="52.54296875" style="137" customWidth="1"/>
    <col min="15879" max="15881" width="9.08984375" style="137"/>
    <col min="15882" max="15882" width="19.08984375" style="137" customWidth="1"/>
    <col min="15883" max="16119" width="9.08984375" style="137"/>
    <col min="16120" max="16120" width="12.08984375" style="137" customWidth="1"/>
    <col min="16121" max="16121" width="9.08984375" style="137"/>
    <col min="16122" max="16122" width="12.54296875" style="137" customWidth="1"/>
    <col min="16123" max="16123" width="9.08984375" style="137"/>
    <col min="16124" max="16124" width="10.453125" style="137" customWidth="1"/>
    <col min="16125" max="16128" width="9.08984375" style="137"/>
    <col min="16129" max="16129" width="14" style="137" customWidth="1"/>
    <col min="16130" max="16133" width="9.08984375" style="137"/>
    <col min="16134" max="16134" width="52.54296875" style="137" customWidth="1"/>
    <col min="16135" max="16137" width="9.08984375" style="137"/>
    <col min="16138" max="16138" width="19.08984375" style="137" customWidth="1"/>
    <col min="16139" max="16384" width="9.08984375" style="137"/>
  </cols>
  <sheetData>
    <row r="2" spans="3:37" ht="20" thickBot="1" x14ac:dyDescent="0.4"/>
    <row r="3" spans="3:37" ht="68.25" customHeight="1" x14ac:dyDescent="0.35">
      <c r="C3" s="302" t="s">
        <v>11870</v>
      </c>
      <c r="D3" s="303"/>
      <c r="E3" s="303"/>
      <c r="F3" s="303"/>
      <c r="G3" s="303"/>
      <c r="H3" s="303"/>
      <c r="I3" s="303"/>
      <c r="J3" s="304"/>
    </row>
    <row r="4" spans="3:37" ht="30" customHeight="1" x14ac:dyDescent="0.35">
      <c r="C4" s="310"/>
      <c r="D4" s="311"/>
      <c r="E4" s="311"/>
      <c r="F4" s="311"/>
      <c r="G4" s="311"/>
      <c r="H4" s="311"/>
      <c r="I4" s="311"/>
      <c r="J4" s="312"/>
    </row>
    <row r="5" spans="3:37" s="138" customFormat="1" ht="30" customHeight="1" x14ac:dyDescent="0.25">
      <c r="C5" s="313" t="s">
        <v>11869</v>
      </c>
      <c r="D5" s="314"/>
      <c r="E5" s="314"/>
      <c r="F5" s="299" t="s">
        <v>11873</v>
      </c>
      <c r="G5" s="300"/>
      <c r="H5" s="300"/>
      <c r="I5" s="300"/>
      <c r="J5" s="301"/>
    </row>
    <row r="6" spans="3:37" ht="30" customHeight="1" thickBot="1" x14ac:dyDescent="0.4">
      <c r="C6" s="318"/>
      <c r="D6" s="319"/>
      <c r="E6" s="319"/>
      <c r="F6" s="319"/>
      <c r="G6" s="319"/>
      <c r="H6" s="319"/>
      <c r="I6" s="319"/>
      <c r="J6" s="167"/>
    </row>
    <row r="7" spans="3:37" ht="30" customHeight="1" x14ac:dyDescent="0.35">
      <c r="C7" s="139" t="s">
        <v>11868</v>
      </c>
      <c r="D7" s="320" t="s">
        <v>11790</v>
      </c>
      <c r="E7" s="320"/>
      <c r="F7" s="320"/>
      <c r="G7" s="320"/>
      <c r="H7" s="320"/>
      <c r="I7" s="321"/>
      <c r="J7" s="140" t="s">
        <v>11875</v>
      </c>
      <c r="L7" s="141"/>
      <c r="M7" s="142"/>
      <c r="N7" s="142"/>
      <c r="O7" s="142"/>
      <c r="P7" s="142"/>
      <c r="Q7" s="142"/>
      <c r="R7" s="142"/>
      <c r="S7" s="142"/>
      <c r="T7" s="142"/>
      <c r="U7" s="142"/>
      <c r="V7" s="142"/>
      <c r="W7" s="142"/>
      <c r="X7" s="143"/>
      <c r="Y7" s="142"/>
      <c r="Z7" s="144"/>
      <c r="AA7" s="145"/>
      <c r="AB7" s="145"/>
      <c r="AC7" s="146"/>
      <c r="AD7" s="147"/>
      <c r="AE7" s="147"/>
      <c r="AF7" s="148"/>
      <c r="AG7" s="148"/>
      <c r="AH7" s="147"/>
      <c r="AI7" s="148"/>
      <c r="AJ7" s="141"/>
    </row>
    <row r="8" spans="3:37" ht="30" customHeight="1" x14ac:dyDescent="0.35">
      <c r="C8" s="149" t="s">
        <v>11791</v>
      </c>
      <c r="D8" s="322" t="s">
        <v>11881</v>
      </c>
      <c r="E8" s="322"/>
      <c r="F8" s="322"/>
      <c r="G8" s="322"/>
      <c r="H8" s="322"/>
      <c r="I8" s="323"/>
      <c r="J8" s="150"/>
    </row>
    <row r="9" spans="3:37" ht="30" customHeight="1" x14ac:dyDescent="0.35">
      <c r="C9" s="149" t="s">
        <v>11878</v>
      </c>
      <c r="D9" s="322" t="s">
        <v>11879</v>
      </c>
      <c r="E9" s="322"/>
      <c r="F9" s="322"/>
      <c r="G9" s="322"/>
      <c r="H9" s="322"/>
      <c r="I9" s="323"/>
      <c r="J9" s="150"/>
      <c r="L9" s="141"/>
      <c r="M9" s="142"/>
      <c r="N9" s="142"/>
      <c r="O9" s="142"/>
      <c r="P9" s="142"/>
      <c r="Q9" s="142"/>
      <c r="R9" s="142"/>
      <c r="S9" s="142"/>
      <c r="T9" s="142"/>
      <c r="U9" s="142"/>
      <c r="V9" s="142"/>
      <c r="W9" s="142"/>
      <c r="X9" s="151"/>
      <c r="Y9" s="142"/>
      <c r="Z9" s="152"/>
      <c r="AA9" s="142"/>
      <c r="AB9" s="142"/>
      <c r="AC9" s="142"/>
      <c r="AD9" s="153"/>
      <c r="AE9" s="153"/>
      <c r="AF9" s="153"/>
      <c r="AG9" s="153"/>
      <c r="AH9" s="153"/>
      <c r="AI9" s="153"/>
      <c r="AJ9" s="153"/>
      <c r="AK9" s="153"/>
    </row>
    <row r="10" spans="3:37" ht="30" customHeight="1" x14ac:dyDescent="0.35">
      <c r="C10" s="149" t="s">
        <v>11884</v>
      </c>
      <c r="D10" s="322" t="s">
        <v>11885</v>
      </c>
      <c r="E10" s="322"/>
      <c r="F10" s="322"/>
      <c r="G10" s="322"/>
      <c r="H10" s="322"/>
      <c r="I10" s="323"/>
      <c r="J10" s="150"/>
    </row>
    <row r="11" spans="3:37" ht="30" customHeight="1" x14ac:dyDescent="0.35">
      <c r="C11" s="149"/>
      <c r="D11" s="322"/>
      <c r="E11" s="322"/>
      <c r="F11" s="322"/>
      <c r="G11" s="322"/>
      <c r="H11" s="322"/>
      <c r="I11" s="323"/>
      <c r="J11" s="150"/>
    </row>
    <row r="12" spans="3:37" ht="30" customHeight="1" x14ac:dyDescent="0.35">
      <c r="C12" s="149"/>
      <c r="D12" s="322"/>
      <c r="E12" s="322"/>
      <c r="F12" s="322"/>
      <c r="G12" s="322"/>
      <c r="H12" s="322"/>
      <c r="I12" s="323"/>
      <c r="J12" s="154"/>
    </row>
    <row r="13" spans="3:37" ht="30" customHeight="1" thickBot="1" x14ac:dyDescent="0.4">
      <c r="C13" s="155"/>
      <c r="D13" s="324"/>
      <c r="E13" s="324"/>
      <c r="F13" s="324"/>
      <c r="G13" s="324"/>
      <c r="H13" s="324"/>
      <c r="I13" s="325"/>
      <c r="J13" s="154"/>
    </row>
    <row r="14" spans="3:37" ht="30" customHeight="1" x14ac:dyDescent="0.35">
      <c r="C14" s="315" t="s">
        <v>11792</v>
      </c>
      <c r="D14" s="316"/>
      <c r="E14" s="316"/>
      <c r="F14" s="316"/>
      <c r="G14" s="316"/>
      <c r="H14" s="316"/>
      <c r="I14" s="317"/>
      <c r="J14" s="154"/>
    </row>
    <row r="15" spans="3:37" ht="30" customHeight="1" x14ac:dyDescent="0.35">
      <c r="C15" s="305" t="s">
        <v>0</v>
      </c>
      <c r="D15" s="306"/>
      <c r="E15" s="307"/>
      <c r="F15" s="308" t="s">
        <v>11874</v>
      </c>
      <c r="G15" s="306"/>
      <c r="H15" s="306"/>
      <c r="I15" s="309"/>
      <c r="J15" s="154"/>
    </row>
    <row r="16" spans="3:37" ht="30" customHeight="1" x14ac:dyDescent="0.35">
      <c r="C16" s="286"/>
      <c r="D16" s="287"/>
      <c r="E16" s="288"/>
      <c r="F16" s="292"/>
      <c r="G16" s="293"/>
      <c r="H16" s="293"/>
      <c r="I16" s="294"/>
      <c r="J16" s="154"/>
      <c r="L16" s="156"/>
      <c r="M16" s="157"/>
      <c r="N16" s="157"/>
      <c r="O16" s="157"/>
      <c r="P16" s="157"/>
      <c r="Q16" s="157"/>
      <c r="R16" s="157"/>
      <c r="S16" s="157"/>
      <c r="T16" s="157"/>
      <c r="U16" s="157"/>
      <c r="V16" s="157"/>
      <c r="W16" s="157"/>
      <c r="X16" s="143"/>
      <c r="Y16" s="142"/>
      <c r="Z16" s="142"/>
      <c r="AA16" s="145"/>
      <c r="AB16" s="145"/>
      <c r="AC16" s="146"/>
      <c r="AD16" s="147"/>
      <c r="AE16" s="148"/>
      <c r="AF16" s="148"/>
      <c r="AG16" s="147"/>
      <c r="AH16" s="147"/>
      <c r="AI16" s="148"/>
      <c r="AJ16" s="158"/>
      <c r="AK16" s="159"/>
    </row>
    <row r="17" spans="3:37" ht="30" customHeight="1" x14ac:dyDescent="0.35">
      <c r="C17" s="286"/>
      <c r="D17" s="287"/>
      <c r="E17" s="288"/>
      <c r="F17" s="295"/>
      <c r="G17" s="293"/>
      <c r="H17" s="293"/>
      <c r="I17" s="294"/>
      <c r="J17" s="154"/>
      <c r="L17" s="156"/>
      <c r="M17" s="157"/>
      <c r="N17" s="157"/>
      <c r="O17" s="157"/>
      <c r="P17" s="157"/>
      <c r="Q17" s="157"/>
      <c r="R17" s="157"/>
      <c r="S17" s="157"/>
      <c r="T17" s="157"/>
      <c r="U17" s="157"/>
      <c r="V17" s="157"/>
      <c r="W17" s="157"/>
      <c r="X17" s="143"/>
      <c r="Y17" s="142"/>
      <c r="Z17" s="152"/>
      <c r="AA17" s="145"/>
      <c r="AB17" s="145"/>
      <c r="AC17" s="146"/>
      <c r="AD17" s="148"/>
      <c r="AE17" s="148"/>
      <c r="AF17" s="148"/>
      <c r="AG17" s="147"/>
      <c r="AH17" s="147"/>
      <c r="AI17" s="148"/>
      <c r="AJ17" s="141"/>
      <c r="AK17" s="160"/>
    </row>
    <row r="18" spans="3:37" ht="30" customHeight="1" x14ac:dyDescent="0.35">
      <c r="C18" s="286"/>
      <c r="D18" s="287"/>
      <c r="E18" s="288"/>
      <c r="F18" s="295"/>
      <c r="G18" s="293"/>
      <c r="H18" s="293"/>
      <c r="I18" s="294"/>
      <c r="J18" s="154"/>
      <c r="L18" s="156"/>
      <c r="M18" s="157"/>
      <c r="N18" s="157"/>
      <c r="O18" s="157"/>
      <c r="P18" s="157"/>
      <c r="Q18" s="157"/>
      <c r="R18" s="157"/>
      <c r="S18" s="157"/>
      <c r="T18" s="157"/>
      <c r="U18" s="157"/>
      <c r="V18" s="157"/>
      <c r="W18" s="157"/>
      <c r="X18" s="143"/>
      <c r="Y18" s="142"/>
      <c r="Z18" s="152"/>
      <c r="AA18" s="145"/>
      <c r="AB18" s="145"/>
      <c r="AC18" s="146"/>
      <c r="AD18" s="148"/>
      <c r="AE18" s="148"/>
      <c r="AF18" s="148"/>
      <c r="AG18" s="147"/>
      <c r="AH18" s="147"/>
      <c r="AI18" s="148"/>
      <c r="AJ18" s="141"/>
      <c r="AK18" s="141"/>
    </row>
    <row r="19" spans="3:37" ht="30" customHeight="1" x14ac:dyDescent="0.35">
      <c r="C19" s="286"/>
      <c r="D19" s="287"/>
      <c r="E19" s="288"/>
      <c r="F19" s="295"/>
      <c r="G19" s="293"/>
      <c r="H19" s="293"/>
      <c r="I19" s="294"/>
      <c r="J19" s="154"/>
      <c r="L19" s="156"/>
      <c r="M19" s="157"/>
      <c r="N19" s="157"/>
      <c r="O19" s="157"/>
      <c r="P19" s="157"/>
      <c r="Q19" s="157"/>
      <c r="R19" s="157"/>
      <c r="S19" s="157"/>
      <c r="T19" s="157"/>
      <c r="U19" s="157"/>
      <c r="V19" s="157"/>
      <c r="W19" s="157"/>
      <c r="X19" s="143"/>
      <c r="Y19" s="142"/>
      <c r="Z19" s="152"/>
      <c r="AA19" s="145"/>
      <c r="AB19" s="145"/>
      <c r="AC19" s="146"/>
      <c r="AD19" s="147"/>
      <c r="AE19" s="147"/>
      <c r="AF19" s="148"/>
      <c r="AG19" s="147"/>
      <c r="AH19" s="147"/>
      <c r="AI19" s="147"/>
      <c r="AJ19" s="158"/>
      <c r="AK19" s="160"/>
    </row>
    <row r="20" spans="3:37" ht="30" customHeight="1" x14ac:dyDescent="0.35">
      <c r="C20" s="286"/>
      <c r="D20" s="287"/>
      <c r="E20" s="288"/>
      <c r="F20" s="295"/>
      <c r="G20" s="293"/>
      <c r="H20" s="293"/>
      <c r="I20" s="294"/>
      <c r="J20" s="154"/>
    </row>
    <row r="21" spans="3:37" ht="30" customHeight="1" x14ac:dyDescent="0.35">
      <c r="C21" s="286"/>
      <c r="D21" s="287"/>
      <c r="E21" s="288"/>
      <c r="F21" s="295"/>
      <c r="G21" s="293"/>
      <c r="H21" s="293"/>
      <c r="I21" s="294"/>
      <c r="J21" s="154"/>
    </row>
    <row r="22" spans="3:37" ht="30" customHeight="1" x14ac:dyDescent="0.35">
      <c r="C22" s="286"/>
      <c r="D22" s="287"/>
      <c r="E22" s="288"/>
      <c r="F22" s="295"/>
      <c r="G22" s="293"/>
      <c r="H22" s="293"/>
      <c r="I22" s="294"/>
      <c r="J22" s="154"/>
    </row>
    <row r="23" spans="3:37" ht="30" customHeight="1" thickBot="1" x14ac:dyDescent="0.4">
      <c r="C23" s="289"/>
      <c r="D23" s="290"/>
      <c r="E23" s="291"/>
      <c r="F23" s="296"/>
      <c r="G23" s="297"/>
      <c r="H23" s="297"/>
      <c r="I23" s="298"/>
      <c r="J23" s="154"/>
    </row>
    <row r="24" spans="3:37" ht="30" customHeight="1" x14ac:dyDescent="0.35">
      <c r="C24" s="277" t="s">
        <v>11793</v>
      </c>
      <c r="D24" s="278"/>
      <c r="E24" s="278"/>
      <c r="F24" s="278"/>
      <c r="G24" s="278"/>
      <c r="H24" s="278"/>
      <c r="I24" s="279"/>
      <c r="J24" s="154"/>
    </row>
    <row r="25" spans="3:37" ht="30" customHeight="1" thickBot="1" x14ac:dyDescent="0.4">
      <c r="C25" s="166" t="s">
        <v>11871</v>
      </c>
      <c r="D25" s="280" t="str">
        <f>IF(C25="Nee","Actie:","")</f>
        <v/>
      </c>
      <c r="E25" s="281"/>
      <c r="F25" s="281"/>
      <c r="G25" s="281"/>
      <c r="H25" s="281"/>
      <c r="I25" s="282"/>
      <c r="J25" s="154"/>
    </row>
    <row r="26" spans="3:37" ht="30" customHeight="1" x14ac:dyDescent="0.35">
      <c r="C26" s="277" t="s">
        <v>11794</v>
      </c>
      <c r="D26" s="278"/>
      <c r="E26" s="278"/>
      <c r="F26" s="278"/>
      <c r="G26" s="278"/>
      <c r="H26" s="278"/>
      <c r="I26" s="279"/>
      <c r="J26" s="154"/>
    </row>
    <row r="27" spans="3:37" ht="30" customHeight="1" thickBot="1" x14ac:dyDescent="0.4">
      <c r="C27" s="166" t="s">
        <v>11872</v>
      </c>
      <c r="D27" s="280" t="str">
        <f>IF(C27="Nee","Actie:","")</f>
        <v/>
      </c>
      <c r="E27" s="281"/>
      <c r="F27" s="281"/>
      <c r="G27" s="281"/>
      <c r="H27" s="281"/>
      <c r="I27" s="282"/>
      <c r="J27" s="154"/>
    </row>
    <row r="28" spans="3:37" ht="30" customHeight="1" thickBot="1" x14ac:dyDescent="0.4">
      <c r="C28" s="283" t="s">
        <v>11795</v>
      </c>
      <c r="D28" s="284"/>
      <c r="E28" s="284"/>
      <c r="F28" s="284"/>
      <c r="G28" s="284"/>
      <c r="H28" s="284"/>
      <c r="I28" s="285"/>
      <c r="J28" s="168" t="s">
        <v>11876</v>
      </c>
    </row>
    <row r="29" spans="3:37" ht="30" customHeight="1" x14ac:dyDescent="0.35">
      <c r="C29" s="275"/>
      <c r="D29" s="276"/>
      <c r="E29" s="276"/>
      <c r="F29" s="276"/>
      <c r="G29" s="276"/>
      <c r="H29" s="276"/>
      <c r="I29" s="276"/>
      <c r="J29" s="161"/>
    </row>
    <row r="30" spans="3:37" ht="30" customHeight="1" x14ac:dyDescent="0.35">
      <c r="C30" s="271"/>
      <c r="D30" s="272"/>
      <c r="E30" s="272"/>
      <c r="F30" s="272"/>
      <c r="G30" s="272"/>
      <c r="H30" s="272"/>
      <c r="I30" s="272"/>
      <c r="J30" s="154"/>
    </row>
    <row r="31" spans="3:37" ht="30" customHeight="1" x14ac:dyDescent="0.35">
      <c r="C31" s="271"/>
      <c r="D31" s="272"/>
      <c r="E31" s="272"/>
      <c r="F31" s="272"/>
      <c r="G31" s="272"/>
      <c r="H31" s="272"/>
      <c r="I31" s="272"/>
      <c r="J31" s="154"/>
    </row>
    <row r="32" spans="3:37" ht="30" customHeight="1" x14ac:dyDescent="0.35">
      <c r="C32" s="271"/>
      <c r="D32" s="272"/>
      <c r="E32" s="272"/>
      <c r="F32" s="272"/>
      <c r="G32" s="272"/>
      <c r="H32" s="272"/>
      <c r="I32" s="272"/>
      <c r="J32" s="165"/>
    </row>
    <row r="33" spans="3:10" ht="30" customHeight="1" x14ac:dyDescent="0.35">
      <c r="C33" s="271"/>
      <c r="D33" s="272"/>
      <c r="E33" s="272"/>
      <c r="F33" s="272"/>
      <c r="G33" s="272"/>
      <c r="H33" s="272"/>
      <c r="I33" s="272"/>
      <c r="J33" s="165"/>
    </row>
    <row r="34" spans="3:10" ht="30" customHeight="1" x14ac:dyDescent="0.35">
      <c r="C34" s="271"/>
      <c r="D34" s="272"/>
      <c r="E34" s="272"/>
      <c r="F34" s="272"/>
      <c r="G34" s="272"/>
      <c r="H34" s="272"/>
      <c r="I34" s="272"/>
      <c r="J34" s="154"/>
    </row>
    <row r="35" spans="3:10" ht="30" customHeight="1" x14ac:dyDescent="0.35">
      <c r="C35" s="271"/>
      <c r="D35" s="272"/>
      <c r="E35" s="272"/>
      <c r="F35" s="272"/>
      <c r="G35" s="272"/>
      <c r="H35" s="272"/>
      <c r="I35" s="272"/>
      <c r="J35" s="154"/>
    </row>
    <row r="36" spans="3:10" ht="30" customHeight="1" x14ac:dyDescent="0.35">
      <c r="C36" s="271"/>
      <c r="D36" s="272"/>
      <c r="E36" s="272"/>
      <c r="F36" s="272"/>
      <c r="G36" s="272"/>
      <c r="H36" s="272"/>
      <c r="I36" s="272"/>
      <c r="J36" s="154"/>
    </row>
    <row r="37" spans="3:10" ht="30" customHeight="1" x14ac:dyDescent="0.35">
      <c r="C37" s="271"/>
      <c r="D37" s="272"/>
      <c r="E37" s="272"/>
      <c r="F37" s="272"/>
      <c r="G37" s="272"/>
      <c r="H37" s="272"/>
      <c r="I37" s="272"/>
      <c r="J37" s="154"/>
    </row>
    <row r="38" spans="3:10" ht="30" customHeight="1" thickBot="1" x14ac:dyDescent="0.4">
      <c r="C38" s="273"/>
      <c r="D38" s="274"/>
      <c r="E38" s="274"/>
      <c r="F38" s="274"/>
      <c r="G38" s="274"/>
      <c r="H38" s="274"/>
      <c r="I38" s="274"/>
      <c r="J38" s="162"/>
    </row>
    <row r="40" spans="3:10" x14ac:dyDescent="0.35">
      <c r="J40" s="163"/>
    </row>
    <row r="41" spans="3:10" x14ac:dyDescent="0.35">
      <c r="J41" s="164"/>
    </row>
    <row r="42" spans="3:10" x14ac:dyDescent="0.35">
      <c r="J42" s="164"/>
    </row>
    <row r="43" spans="3:10" x14ac:dyDescent="0.35">
      <c r="J43" s="164"/>
    </row>
    <row r="44" spans="3:10" x14ac:dyDescent="0.35">
      <c r="J44" s="164"/>
    </row>
  </sheetData>
  <mergeCells count="46">
    <mergeCell ref="F5:J5"/>
    <mergeCell ref="C3:J3"/>
    <mergeCell ref="C15:E15"/>
    <mergeCell ref="F15:I15"/>
    <mergeCell ref="C16:E16"/>
    <mergeCell ref="C4:J4"/>
    <mergeCell ref="C5:E5"/>
    <mergeCell ref="C14:I14"/>
    <mergeCell ref="C6:I6"/>
    <mergeCell ref="D7:I7"/>
    <mergeCell ref="D8:I8"/>
    <mergeCell ref="D9:I9"/>
    <mergeCell ref="D11:I11"/>
    <mergeCell ref="D12:I12"/>
    <mergeCell ref="D10:I10"/>
    <mergeCell ref="D13:I13"/>
    <mergeCell ref="C22:E22"/>
    <mergeCell ref="C21:E21"/>
    <mergeCell ref="C23:E23"/>
    <mergeCell ref="F16:I16"/>
    <mergeCell ref="F17:I17"/>
    <mergeCell ref="F18:I18"/>
    <mergeCell ref="F19:I19"/>
    <mergeCell ref="F20:I20"/>
    <mergeCell ref="F21:I21"/>
    <mergeCell ref="F22:I22"/>
    <mergeCell ref="F23:I23"/>
    <mergeCell ref="C18:E18"/>
    <mergeCell ref="C19:E19"/>
    <mergeCell ref="C20:E20"/>
    <mergeCell ref="C17:E17"/>
    <mergeCell ref="C26:I26"/>
    <mergeCell ref="C24:I24"/>
    <mergeCell ref="D25:I25"/>
    <mergeCell ref="D27:I27"/>
    <mergeCell ref="C28:I28"/>
    <mergeCell ref="C29:I29"/>
    <mergeCell ref="C30:I30"/>
    <mergeCell ref="C31:I31"/>
    <mergeCell ref="C32:I32"/>
    <mergeCell ref="C33:I33"/>
    <mergeCell ref="C34:I34"/>
    <mergeCell ref="C35:I35"/>
    <mergeCell ref="C36:I36"/>
    <mergeCell ref="C37:I37"/>
    <mergeCell ref="C38:I38"/>
  </mergeCells>
  <dataValidations disablePrompts="1" count="1">
    <dataValidation type="list" allowBlank="1" showInputMessage="1" showErrorMessage="1" sqref="WVA982995:WVB982996 IO65491:IP65492 SK65491:SL65492 ACG65491:ACH65492 AMC65491:AMD65492 AVY65491:AVZ65492 BFU65491:BFV65492 BPQ65491:BPR65492 BZM65491:BZN65492 CJI65491:CJJ65492 CTE65491:CTF65492 DDA65491:DDB65492 DMW65491:DMX65492 DWS65491:DWT65492 EGO65491:EGP65492 EQK65491:EQL65492 FAG65491:FAH65492 FKC65491:FKD65492 FTY65491:FTZ65492 GDU65491:GDV65492 GNQ65491:GNR65492 GXM65491:GXN65492 HHI65491:HHJ65492 HRE65491:HRF65492 IBA65491:IBB65492 IKW65491:IKX65492 IUS65491:IUT65492 JEO65491:JEP65492 JOK65491:JOL65492 JYG65491:JYH65492 KIC65491:KID65492 KRY65491:KRZ65492 LBU65491:LBV65492 LLQ65491:LLR65492 LVM65491:LVN65492 MFI65491:MFJ65492 MPE65491:MPF65492 MZA65491:MZB65492 NIW65491:NIX65492 NSS65491:NST65492 OCO65491:OCP65492 OMK65491:OML65492 OWG65491:OWH65492 PGC65491:PGD65492 PPY65491:PPZ65492 PZU65491:PZV65492 QJQ65491:QJR65492 QTM65491:QTN65492 RDI65491:RDJ65492 RNE65491:RNF65492 RXA65491:RXB65492 SGW65491:SGX65492 SQS65491:SQT65492 TAO65491:TAP65492 TKK65491:TKL65492 TUG65491:TUH65492 UEC65491:UED65492 UNY65491:UNZ65492 UXU65491:UXV65492 VHQ65491:VHR65492 VRM65491:VRN65492 WBI65491:WBJ65492 WLE65491:WLF65492 WVA65491:WVB65492 D131027:E131028 IO131027:IP131028 SK131027:SL131028 ACG131027:ACH131028 AMC131027:AMD131028 AVY131027:AVZ131028 BFU131027:BFV131028 BPQ131027:BPR131028 BZM131027:BZN131028 CJI131027:CJJ131028 CTE131027:CTF131028 DDA131027:DDB131028 DMW131027:DMX131028 DWS131027:DWT131028 EGO131027:EGP131028 EQK131027:EQL131028 FAG131027:FAH131028 FKC131027:FKD131028 FTY131027:FTZ131028 GDU131027:GDV131028 GNQ131027:GNR131028 GXM131027:GXN131028 HHI131027:HHJ131028 HRE131027:HRF131028 IBA131027:IBB131028 IKW131027:IKX131028 IUS131027:IUT131028 JEO131027:JEP131028 JOK131027:JOL131028 JYG131027:JYH131028 KIC131027:KID131028 KRY131027:KRZ131028 LBU131027:LBV131028 LLQ131027:LLR131028 LVM131027:LVN131028 MFI131027:MFJ131028 MPE131027:MPF131028 MZA131027:MZB131028 NIW131027:NIX131028 NSS131027:NST131028 OCO131027:OCP131028 OMK131027:OML131028 OWG131027:OWH131028 PGC131027:PGD131028 PPY131027:PPZ131028 PZU131027:PZV131028 QJQ131027:QJR131028 QTM131027:QTN131028 RDI131027:RDJ131028 RNE131027:RNF131028 RXA131027:RXB131028 SGW131027:SGX131028 SQS131027:SQT131028 TAO131027:TAP131028 TKK131027:TKL131028 TUG131027:TUH131028 UEC131027:UED131028 UNY131027:UNZ131028 UXU131027:UXV131028 VHQ131027:VHR131028 VRM131027:VRN131028 WBI131027:WBJ131028 WLE131027:WLF131028 WVA131027:WVB131028 D196563:E196564 IO196563:IP196564 SK196563:SL196564 ACG196563:ACH196564 AMC196563:AMD196564 AVY196563:AVZ196564 BFU196563:BFV196564 BPQ196563:BPR196564 BZM196563:BZN196564 CJI196563:CJJ196564 CTE196563:CTF196564 DDA196563:DDB196564 DMW196563:DMX196564 DWS196563:DWT196564 EGO196563:EGP196564 EQK196563:EQL196564 FAG196563:FAH196564 FKC196563:FKD196564 FTY196563:FTZ196564 GDU196563:GDV196564 GNQ196563:GNR196564 GXM196563:GXN196564 HHI196563:HHJ196564 HRE196563:HRF196564 IBA196563:IBB196564 IKW196563:IKX196564 IUS196563:IUT196564 JEO196563:JEP196564 JOK196563:JOL196564 JYG196563:JYH196564 KIC196563:KID196564 KRY196563:KRZ196564 LBU196563:LBV196564 LLQ196563:LLR196564 LVM196563:LVN196564 MFI196563:MFJ196564 MPE196563:MPF196564 MZA196563:MZB196564 NIW196563:NIX196564 NSS196563:NST196564 OCO196563:OCP196564 OMK196563:OML196564 OWG196563:OWH196564 PGC196563:PGD196564 PPY196563:PPZ196564 PZU196563:PZV196564 QJQ196563:QJR196564 QTM196563:QTN196564 RDI196563:RDJ196564 RNE196563:RNF196564 RXA196563:RXB196564 SGW196563:SGX196564 SQS196563:SQT196564 TAO196563:TAP196564 TKK196563:TKL196564 TUG196563:TUH196564 UEC196563:UED196564 UNY196563:UNZ196564 UXU196563:UXV196564 VHQ196563:VHR196564 VRM196563:VRN196564 WBI196563:WBJ196564 WLE196563:WLF196564 WVA196563:WVB196564 D262099:E262100 IO262099:IP262100 SK262099:SL262100 ACG262099:ACH262100 AMC262099:AMD262100 AVY262099:AVZ262100 BFU262099:BFV262100 BPQ262099:BPR262100 BZM262099:BZN262100 CJI262099:CJJ262100 CTE262099:CTF262100 DDA262099:DDB262100 DMW262099:DMX262100 DWS262099:DWT262100 EGO262099:EGP262100 EQK262099:EQL262100 FAG262099:FAH262100 FKC262099:FKD262100 FTY262099:FTZ262100 GDU262099:GDV262100 GNQ262099:GNR262100 GXM262099:GXN262100 HHI262099:HHJ262100 HRE262099:HRF262100 IBA262099:IBB262100 IKW262099:IKX262100 IUS262099:IUT262100 JEO262099:JEP262100 JOK262099:JOL262100 JYG262099:JYH262100 KIC262099:KID262100 KRY262099:KRZ262100 LBU262099:LBV262100 LLQ262099:LLR262100 LVM262099:LVN262100 MFI262099:MFJ262100 MPE262099:MPF262100 MZA262099:MZB262100 NIW262099:NIX262100 NSS262099:NST262100 OCO262099:OCP262100 OMK262099:OML262100 OWG262099:OWH262100 PGC262099:PGD262100 PPY262099:PPZ262100 PZU262099:PZV262100 QJQ262099:QJR262100 QTM262099:QTN262100 RDI262099:RDJ262100 RNE262099:RNF262100 RXA262099:RXB262100 SGW262099:SGX262100 SQS262099:SQT262100 TAO262099:TAP262100 TKK262099:TKL262100 TUG262099:TUH262100 UEC262099:UED262100 UNY262099:UNZ262100 UXU262099:UXV262100 VHQ262099:VHR262100 VRM262099:VRN262100 WBI262099:WBJ262100 WLE262099:WLF262100 WVA262099:WVB262100 D327635:E327636 IO327635:IP327636 SK327635:SL327636 ACG327635:ACH327636 AMC327635:AMD327636 AVY327635:AVZ327636 BFU327635:BFV327636 BPQ327635:BPR327636 BZM327635:BZN327636 CJI327635:CJJ327636 CTE327635:CTF327636 DDA327635:DDB327636 DMW327635:DMX327636 DWS327635:DWT327636 EGO327635:EGP327636 EQK327635:EQL327636 FAG327635:FAH327636 FKC327635:FKD327636 FTY327635:FTZ327636 GDU327635:GDV327636 GNQ327635:GNR327636 GXM327635:GXN327636 HHI327635:HHJ327636 HRE327635:HRF327636 IBA327635:IBB327636 IKW327635:IKX327636 IUS327635:IUT327636 JEO327635:JEP327636 JOK327635:JOL327636 JYG327635:JYH327636 KIC327635:KID327636 KRY327635:KRZ327636 LBU327635:LBV327636 LLQ327635:LLR327636 LVM327635:LVN327636 MFI327635:MFJ327636 MPE327635:MPF327636 MZA327635:MZB327636 NIW327635:NIX327636 NSS327635:NST327636 OCO327635:OCP327636 OMK327635:OML327636 OWG327635:OWH327636 PGC327635:PGD327636 PPY327635:PPZ327636 PZU327635:PZV327636 QJQ327635:QJR327636 QTM327635:QTN327636 RDI327635:RDJ327636 RNE327635:RNF327636 RXA327635:RXB327636 SGW327635:SGX327636 SQS327635:SQT327636 TAO327635:TAP327636 TKK327635:TKL327636 TUG327635:TUH327636 UEC327635:UED327636 UNY327635:UNZ327636 UXU327635:UXV327636 VHQ327635:VHR327636 VRM327635:VRN327636 WBI327635:WBJ327636 WLE327635:WLF327636 WVA327635:WVB327636 D393171:E393172 IO393171:IP393172 SK393171:SL393172 ACG393171:ACH393172 AMC393171:AMD393172 AVY393171:AVZ393172 BFU393171:BFV393172 BPQ393171:BPR393172 BZM393171:BZN393172 CJI393171:CJJ393172 CTE393171:CTF393172 DDA393171:DDB393172 DMW393171:DMX393172 DWS393171:DWT393172 EGO393171:EGP393172 EQK393171:EQL393172 FAG393171:FAH393172 FKC393171:FKD393172 FTY393171:FTZ393172 GDU393171:GDV393172 GNQ393171:GNR393172 GXM393171:GXN393172 HHI393171:HHJ393172 HRE393171:HRF393172 IBA393171:IBB393172 IKW393171:IKX393172 IUS393171:IUT393172 JEO393171:JEP393172 JOK393171:JOL393172 JYG393171:JYH393172 KIC393171:KID393172 KRY393171:KRZ393172 LBU393171:LBV393172 LLQ393171:LLR393172 LVM393171:LVN393172 MFI393171:MFJ393172 MPE393171:MPF393172 MZA393171:MZB393172 NIW393171:NIX393172 NSS393171:NST393172 OCO393171:OCP393172 OMK393171:OML393172 OWG393171:OWH393172 PGC393171:PGD393172 PPY393171:PPZ393172 PZU393171:PZV393172 QJQ393171:QJR393172 QTM393171:QTN393172 RDI393171:RDJ393172 RNE393171:RNF393172 RXA393171:RXB393172 SGW393171:SGX393172 SQS393171:SQT393172 TAO393171:TAP393172 TKK393171:TKL393172 TUG393171:TUH393172 UEC393171:UED393172 UNY393171:UNZ393172 UXU393171:UXV393172 VHQ393171:VHR393172 VRM393171:VRN393172 WBI393171:WBJ393172 WLE393171:WLF393172 WVA393171:WVB393172 D458707:E458708 IO458707:IP458708 SK458707:SL458708 ACG458707:ACH458708 AMC458707:AMD458708 AVY458707:AVZ458708 BFU458707:BFV458708 BPQ458707:BPR458708 BZM458707:BZN458708 CJI458707:CJJ458708 CTE458707:CTF458708 DDA458707:DDB458708 DMW458707:DMX458708 DWS458707:DWT458708 EGO458707:EGP458708 EQK458707:EQL458708 FAG458707:FAH458708 FKC458707:FKD458708 FTY458707:FTZ458708 GDU458707:GDV458708 GNQ458707:GNR458708 GXM458707:GXN458708 HHI458707:HHJ458708 HRE458707:HRF458708 IBA458707:IBB458708 IKW458707:IKX458708 IUS458707:IUT458708 JEO458707:JEP458708 JOK458707:JOL458708 JYG458707:JYH458708 KIC458707:KID458708 KRY458707:KRZ458708 LBU458707:LBV458708 LLQ458707:LLR458708 LVM458707:LVN458708 MFI458707:MFJ458708 MPE458707:MPF458708 MZA458707:MZB458708 NIW458707:NIX458708 NSS458707:NST458708 OCO458707:OCP458708 OMK458707:OML458708 OWG458707:OWH458708 PGC458707:PGD458708 PPY458707:PPZ458708 PZU458707:PZV458708 QJQ458707:QJR458708 QTM458707:QTN458708 RDI458707:RDJ458708 RNE458707:RNF458708 RXA458707:RXB458708 SGW458707:SGX458708 SQS458707:SQT458708 TAO458707:TAP458708 TKK458707:TKL458708 TUG458707:TUH458708 UEC458707:UED458708 UNY458707:UNZ458708 UXU458707:UXV458708 VHQ458707:VHR458708 VRM458707:VRN458708 WBI458707:WBJ458708 WLE458707:WLF458708 WVA458707:WVB458708 D524243:E524244 IO524243:IP524244 SK524243:SL524244 ACG524243:ACH524244 AMC524243:AMD524244 AVY524243:AVZ524244 BFU524243:BFV524244 BPQ524243:BPR524244 BZM524243:BZN524244 CJI524243:CJJ524244 CTE524243:CTF524244 DDA524243:DDB524244 DMW524243:DMX524244 DWS524243:DWT524244 EGO524243:EGP524244 EQK524243:EQL524244 FAG524243:FAH524244 FKC524243:FKD524244 FTY524243:FTZ524244 GDU524243:GDV524244 GNQ524243:GNR524244 GXM524243:GXN524244 HHI524243:HHJ524244 HRE524243:HRF524244 IBA524243:IBB524244 IKW524243:IKX524244 IUS524243:IUT524244 JEO524243:JEP524244 JOK524243:JOL524244 JYG524243:JYH524244 KIC524243:KID524244 KRY524243:KRZ524244 LBU524243:LBV524244 LLQ524243:LLR524244 LVM524243:LVN524244 MFI524243:MFJ524244 MPE524243:MPF524244 MZA524243:MZB524244 NIW524243:NIX524244 NSS524243:NST524244 OCO524243:OCP524244 OMK524243:OML524244 OWG524243:OWH524244 PGC524243:PGD524244 PPY524243:PPZ524244 PZU524243:PZV524244 QJQ524243:QJR524244 QTM524243:QTN524244 RDI524243:RDJ524244 RNE524243:RNF524244 RXA524243:RXB524244 SGW524243:SGX524244 SQS524243:SQT524244 TAO524243:TAP524244 TKK524243:TKL524244 TUG524243:TUH524244 UEC524243:UED524244 UNY524243:UNZ524244 UXU524243:UXV524244 VHQ524243:VHR524244 VRM524243:VRN524244 WBI524243:WBJ524244 WLE524243:WLF524244 WVA524243:WVB524244 D589779:E589780 IO589779:IP589780 SK589779:SL589780 ACG589779:ACH589780 AMC589779:AMD589780 AVY589779:AVZ589780 BFU589779:BFV589780 BPQ589779:BPR589780 BZM589779:BZN589780 CJI589779:CJJ589780 CTE589779:CTF589780 DDA589779:DDB589780 DMW589779:DMX589780 DWS589779:DWT589780 EGO589779:EGP589780 EQK589779:EQL589780 FAG589779:FAH589780 FKC589779:FKD589780 FTY589779:FTZ589780 GDU589779:GDV589780 GNQ589779:GNR589780 GXM589779:GXN589780 HHI589779:HHJ589780 HRE589779:HRF589780 IBA589779:IBB589780 IKW589779:IKX589780 IUS589779:IUT589780 JEO589779:JEP589780 JOK589779:JOL589780 JYG589779:JYH589780 KIC589779:KID589780 KRY589779:KRZ589780 LBU589779:LBV589780 LLQ589779:LLR589780 LVM589779:LVN589780 MFI589779:MFJ589780 MPE589779:MPF589780 MZA589779:MZB589780 NIW589779:NIX589780 NSS589779:NST589780 OCO589779:OCP589780 OMK589779:OML589780 OWG589779:OWH589780 PGC589779:PGD589780 PPY589779:PPZ589780 PZU589779:PZV589780 QJQ589779:QJR589780 QTM589779:QTN589780 RDI589779:RDJ589780 RNE589779:RNF589780 RXA589779:RXB589780 SGW589779:SGX589780 SQS589779:SQT589780 TAO589779:TAP589780 TKK589779:TKL589780 TUG589779:TUH589780 UEC589779:UED589780 UNY589779:UNZ589780 UXU589779:UXV589780 VHQ589779:VHR589780 VRM589779:VRN589780 WBI589779:WBJ589780 WLE589779:WLF589780 WVA589779:WVB589780 D655315:E655316 IO655315:IP655316 SK655315:SL655316 ACG655315:ACH655316 AMC655315:AMD655316 AVY655315:AVZ655316 BFU655315:BFV655316 BPQ655315:BPR655316 BZM655315:BZN655316 CJI655315:CJJ655316 CTE655315:CTF655316 DDA655315:DDB655316 DMW655315:DMX655316 DWS655315:DWT655316 EGO655315:EGP655316 EQK655315:EQL655316 FAG655315:FAH655316 FKC655315:FKD655316 FTY655315:FTZ655316 GDU655315:GDV655316 GNQ655315:GNR655316 GXM655315:GXN655316 HHI655315:HHJ655316 HRE655315:HRF655316 IBA655315:IBB655316 IKW655315:IKX655316 IUS655315:IUT655316 JEO655315:JEP655316 JOK655315:JOL655316 JYG655315:JYH655316 KIC655315:KID655316 KRY655315:KRZ655316 LBU655315:LBV655316 LLQ655315:LLR655316 LVM655315:LVN655316 MFI655315:MFJ655316 MPE655315:MPF655316 MZA655315:MZB655316 NIW655315:NIX655316 NSS655315:NST655316 OCO655315:OCP655316 OMK655315:OML655316 OWG655315:OWH655316 PGC655315:PGD655316 PPY655315:PPZ655316 PZU655315:PZV655316 QJQ655315:QJR655316 QTM655315:QTN655316 RDI655315:RDJ655316 RNE655315:RNF655316 RXA655315:RXB655316 SGW655315:SGX655316 SQS655315:SQT655316 TAO655315:TAP655316 TKK655315:TKL655316 TUG655315:TUH655316 UEC655315:UED655316 UNY655315:UNZ655316 UXU655315:UXV655316 VHQ655315:VHR655316 VRM655315:VRN655316 WBI655315:WBJ655316 WLE655315:WLF655316 WVA655315:WVB655316 D720851:E720852 IO720851:IP720852 SK720851:SL720852 ACG720851:ACH720852 AMC720851:AMD720852 AVY720851:AVZ720852 BFU720851:BFV720852 BPQ720851:BPR720852 BZM720851:BZN720852 CJI720851:CJJ720852 CTE720851:CTF720852 DDA720851:DDB720852 DMW720851:DMX720852 DWS720851:DWT720852 EGO720851:EGP720852 EQK720851:EQL720852 FAG720851:FAH720852 FKC720851:FKD720852 FTY720851:FTZ720852 GDU720851:GDV720852 GNQ720851:GNR720852 GXM720851:GXN720852 HHI720851:HHJ720852 HRE720851:HRF720852 IBA720851:IBB720852 IKW720851:IKX720852 IUS720851:IUT720852 JEO720851:JEP720852 JOK720851:JOL720852 JYG720851:JYH720852 KIC720851:KID720852 KRY720851:KRZ720852 LBU720851:LBV720852 LLQ720851:LLR720852 LVM720851:LVN720852 MFI720851:MFJ720852 MPE720851:MPF720852 MZA720851:MZB720852 NIW720851:NIX720852 NSS720851:NST720852 OCO720851:OCP720852 OMK720851:OML720852 OWG720851:OWH720852 PGC720851:PGD720852 PPY720851:PPZ720852 PZU720851:PZV720852 QJQ720851:QJR720852 QTM720851:QTN720852 RDI720851:RDJ720852 RNE720851:RNF720852 RXA720851:RXB720852 SGW720851:SGX720852 SQS720851:SQT720852 TAO720851:TAP720852 TKK720851:TKL720852 TUG720851:TUH720852 UEC720851:UED720852 UNY720851:UNZ720852 UXU720851:UXV720852 VHQ720851:VHR720852 VRM720851:VRN720852 WBI720851:WBJ720852 WLE720851:WLF720852 WVA720851:WVB720852 D786387:E786388 IO786387:IP786388 SK786387:SL786388 ACG786387:ACH786388 AMC786387:AMD786388 AVY786387:AVZ786388 BFU786387:BFV786388 BPQ786387:BPR786388 BZM786387:BZN786388 CJI786387:CJJ786388 CTE786387:CTF786388 DDA786387:DDB786388 DMW786387:DMX786388 DWS786387:DWT786388 EGO786387:EGP786388 EQK786387:EQL786388 FAG786387:FAH786388 FKC786387:FKD786388 FTY786387:FTZ786388 GDU786387:GDV786388 GNQ786387:GNR786388 GXM786387:GXN786388 HHI786387:HHJ786388 HRE786387:HRF786388 IBA786387:IBB786388 IKW786387:IKX786388 IUS786387:IUT786388 JEO786387:JEP786388 JOK786387:JOL786388 JYG786387:JYH786388 KIC786387:KID786388 KRY786387:KRZ786388 LBU786387:LBV786388 LLQ786387:LLR786388 LVM786387:LVN786388 MFI786387:MFJ786388 MPE786387:MPF786388 MZA786387:MZB786388 NIW786387:NIX786388 NSS786387:NST786388 OCO786387:OCP786388 OMK786387:OML786388 OWG786387:OWH786388 PGC786387:PGD786388 PPY786387:PPZ786388 PZU786387:PZV786388 QJQ786387:QJR786388 QTM786387:QTN786388 RDI786387:RDJ786388 RNE786387:RNF786388 RXA786387:RXB786388 SGW786387:SGX786388 SQS786387:SQT786388 TAO786387:TAP786388 TKK786387:TKL786388 TUG786387:TUH786388 UEC786387:UED786388 UNY786387:UNZ786388 UXU786387:UXV786388 VHQ786387:VHR786388 VRM786387:VRN786388 WBI786387:WBJ786388 WLE786387:WLF786388 WVA786387:WVB786388 D851923:E851924 IO851923:IP851924 SK851923:SL851924 ACG851923:ACH851924 AMC851923:AMD851924 AVY851923:AVZ851924 BFU851923:BFV851924 BPQ851923:BPR851924 BZM851923:BZN851924 CJI851923:CJJ851924 CTE851923:CTF851924 DDA851923:DDB851924 DMW851923:DMX851924 DWS851923:DWT851924 EGO851923:EGP851924 EQK851923:EQL851924 FAG851923:FAH851924 FKC851923:FKD851924 FTY851923:FTZ851924 GDU851923:GDV851924 GNQ851923:GNR851924 GXM851923:GXN851924 HHI851923:HHJ851924 HRE851923:HRF851924 IBA851923:IBB851924 IKW851923:IKX851924 IUS851923:IUT851924 JEO851923:JEP851924 JOK851923:JOL851924 JYG851923:JYH851924 KIC851923:KID851924 KRY851923:KRZ851924 LBU851923:LBV851924 LLQ851923:LLR851924 LVM851923:LVN851924 MFI851923:MFJ851924 MPE851923:MPF851924 MZA851923:MZB851924 NIW851923:NIX851924 NSS851923:NST851924 OCO851923:OCP851924 OMK851923:OML851924 OWG851923:OWH851924 PGC851923:PGD851924 PPY851923:PPZ851924 PZU851923:PZV851924 QJQ851923:QJR851924 QTM851923:QTN851924 RDI851923:RDJ851924 RNE851923:RNF851924 RXA851923:RXB851924 SGW851923:SGX851924 SQS851923:SQT851924 TAO851923:TAP851924 TKK851923:TKL851924 TUG851923:TUH851924 UEC851923:UED851924 UNY851923:UNZ851924 UXU851923:UXV851924 VHQ851923:VHR851924 VRM851923:VRN851924 WBI851923:WBJ851924 WLE851923:WLF851924 WVA851923:WVB851924 D917459:E917460 IO917459:IP917460 SK917459:SL917460 ACG917459:ACH917460 AMC917459:AMD917460 AVY917459:AVZ917460 BFU917459:BFV917460 BPQ917459:BPR917460 BZM917459:BZN917460 CJI917459:CJJ917460 CTE917459:CTF917460 DDA917459:DDB917460 DMW917459:DMX917460 DWS917459:DWT917460 EGO917459:EGP917460 EQK917459:EQL917460 FAG917459:FAH917460 FKC917459:FKD917460 FTY917459:FTZ917460 GDU917459:GDV917460 GNQ917459:GNR917460 GXM917459:GXN917460 HHI917459:HHJ917460 HRE917459:HRF917460 IBA917459:IBB917460 IKW917459:IKX917460 IUS917459:IUT917460 JEO917459:JEP917460 JOK917459:JOL917460 JYG917459:JYH917460 KIC917459:KID917460 KRY917459:KRZ917460 LBU917459:LBV917460 LLQ917459:LLR917460 LVM917459:LVN917460 MFI917459:MFJ917460 MPE917459:MPF917460 MZA917459:MZB917460 NIW917459:NIX917460 NSS917459:NST917460 OCO917459:OCP917460 OMK917459:OML917460 OWG917459:OWH917460 PGC917459:PGD917460 PPY917459:PPZ917460 PZU917459:PZV917460 QJQ917459:QJR917460 QTM917459:QTN917460 RDI917459:RDJ917460 RNE917459:RNF917460 RXA917459:RXB917460 SGW917459:SGX917460 SQS917459:SQT917460 TAO917459:TAP917460 TKK917459:TKL917460 TUG917459:TUH917460 UEC917459:UED917460 UNY917459:UNZ917460 UXU917459:UXV917460 VHQ917459:VHR917460 VRM917459:VRN917460 WBI917459:WBJ917460 WLE917459:WLF917460 WVA917459:WVB917460 D982995:E982996 IO982995:IP982996 SK982995:SL982996 ACG982995:ACH982996 AMC982995:AMD982996 AVY982995:AVZ982996 BFU982995:BFV982996 BPQ982995:BPR982996 BZM982995:BZN982996 CJI982995:CJJ982996 CTE982995:CTF982996 DDA982995:DDB982996 DMW982995:DMX982996 DWS982995:DWT982996 EGO982995:EGP982996 EQK982995:EQL982996 FAG982995:FAH982996 FKC982995:FKD982996 FTY982995:FTZ982996 GDU982995:GDV982996 GNQ982995:GNR982996 GXM982995:GXN982996 HHI982995:HHJ982996 HRE982995:HRF982996 IBA982995:IBB982996 IKW982995:IKX982996 IUS982995:IUT982996 JEO982995:JEP982996 JOK982995:JOL982996 JYG982995:JYH982996 KIC982995:KID982996 KRY982995:KRZ982996 LBU982995:LBV982996 LLQ982995:LLR982996 LVM982995:LVN982996 MFI982995:MFJ982996 MPE982995:MPF982996 MZA982995:MZB982996 NIW982995:NIX982996 NSS982995:NST982996 OCO982995:OCP982996 OMK982995:OML982996 OWG982995:OWH982996 PGC982995:PGD982996 PPY982995:PPZ982996 PZU982995:PZV982996 QJQ982995:QJR982996 QTM982995:QTN982996 RDI982995:RDJ982996 RNE982995:RNF982996 RXA982995:RXB982996 SGW982995:SGX982996 SQS982995:SQT982996 TAO982995:TAP982996 TKK982995:TKL982996 TUG982995:TUH982996 UEC982995:UED982996 UNY982995:UNZ982996 UXU982995:UXV982996 VHQ982995:VHR982996 VRM982995:VRN982996 WBI982995:WBJ982996 WLE982995:WLF982996 D65491:E65492 WVG983003:WVG983006 J65499:J65502 IU65499:IU65502 SQ65499:SQ65502 ACM65499:ACM65502 AMI65499:AMI65502 AWE65499:AWE65502 BGA65499:BGA65502 BPW65499:BPW65502 BZS65499:BZS65502 CJO65499:CJO65502 CTK65499:CTK65502 DDG65499:DDG65502 DNC65499:DNC65502 DWY65499:DWY65502 EGU65499:EGU65502 EQQ65499:EQQ65502 FAM65499:FAM65502 FKI65499:FKI65502 FUE65499:FUE65502 GEA65499:GEA65502 GNW65499:GNW65502 GXS65499:GXS65502 HHO65499:HHO65502 HRK65499:HRK65502 IBG65499:IBG65502 ILC65499:ILC65502 IUY65499:IUY65502 JEU65499:JEU65502 JOQ65499:JOQ65502 JYM65499:JYM65502 KII65499:KII65502 KSE65499:KSE65502 LCA65499:LCA65502 LLW65499:LLW65502 LVS65499:LVS65502 MFO65499:MFO65502 MPK65499:MPK65502 MZG65499:MZG65502 NJC65499:NJC65502 NSY65499:NSY65502 OCU65499:OCU65502 OMQ65499:OMQ65502 OWM65499:OWM65502 PGI65499:PGI65502 PQE65499:PQE65502 QAA65499:QAA65502 QJW65499:QJW65502 QTS65499:QTS65502 RDO65499:RDO65502 RNK65499:RNK65502 RXG65499:RXG65502 SHC65499:SHC65502 SQY65499:SQY65502 TAU65499:TAU65502 TKQ65499:TKQ65502 TUM65499:TUM65502 UEI65499:UEI65502 UOE65499:UOE65502 UYA65499:UYA65502 VHW65499:VHW65502 VRS65499:VRS65502 WBO65499:WBO65502 WLK65499:WLK65502 WVG65499:WVG65502 J131035:J131038 IU131035:IU131038 SQ131035:SQ131038 ACM131035:ACM131038 AMI131035:AMI131038 AWE131035:AWE131038 BGA131035:BGA131038 BPW131035:BPW131038 BZS131035:BZS131038 CJO131035:CJO131038 CTK131035:CTK131038 DDG131035:DDG131038 DNC131035:DNC131038 DWY131035:DWY131038 EGU131035:EGU131038 EQQ131035:EQQ131038 FAM131035:FAM131038 FKI131035:FKI131038 FUE131035:FUE131038 GEA131035:GEA131038 GNW131035:GNW131038 GXS131035:GXS131038 HHO131035:HHO131038 HRK131035:HRK131038 IBG131035:IBG131038 ILC131035:ILC131038 IUY131035:IUY131038 JEU131035:JEU131038 JOQ131035:JOQ131038 JYM131035:JYM131038 KII131035:KII131038 KSE131035:KSE131038 LCA131035:LCA131038 LLW131035:LLW131038 LVS131035:LVS131038 MFO131035:MFO131038 MPK131035:MPK131038 MZG131035:MZG131038 NJC131035:NJC131038 NSY131035:NSY131038 OCU131035:OCU131038 OMQ131035:OMQ131038 OWM131035:OWM131038 PGI131035:PGI131038 PQE131035:PQE131038 QAA131035:QAA131038 QJW131035:QJW131038 QTS131035:QTS131038 RDO131035:RDO131038 RNK131035:RNK131038 RXG131035:RXG131038 SHC131035:SHC131038 SQY131035:SQY131038 TAU131035:TAU131038 TKQ131035:TKQ131038 TUM131035:TUM131038 UEI131035:UEI131038 UOE131035:UOE131038 UYA131035:UYA131038 VHW131035:VHW131038 VRS131035:VRS131038 WBO131035:WBO131038 WLK131035:WLK131038 WVG131035:WVG131038 J196571:J196574 IU196571:IU196574 SQ196571:SQ196574 ACM196571:ACM196574 AMI196571:AMI196574 AWE196571:AWE196574 BGA196571:BGA196574 BPW196571:BPW196574 BZS196571:BZS196574 CJO196571:CJO196574 CTK196571:CTK196574 DDG196571:DDG196574 DNC196571:DNC196574 DWY196571:DWY196574 EGU196571:EGU196574 EQQ196571:EQQ196574 FAM196571:FAM196574 FKI196571:FKI196574 FUE196571:FUE196574 GEA196571:GEA196574 GNW196571:GNW196574 GXS196571:GXS196574 HHO196571:HHO196574 HRK196571:HRK196574 IBG196571:IBG196574 ILC196571:ILC196574 IUY196571:IUY196574 JEU196571:JEU196574 JOQ196571:JOQ196574 JYM196571:JYM196574 KII196571:KII196574 KSE196571:KSE196574 LCA196571:LCA196574 LLW196571:LLW196574 LVS196571:LVS196574 MFO196571:MFO196574 MPK196571:MPK196574 MZG196571:MZG196574 NJC196571:NJC196574 NSY196571:NSY196574 OCU196571:OCU196574 OMQ196571:OMQ196574 OWM196571:OWM196574 PGI196571:PGI196574 PQE196571:PQE196574 QAA196571:QAA196574 QJW196571:QJW196574 QTS196571:QTS196574 RDO196571:RDO196574 RNK196571:RNK196574 RXG196571:RXG196574 SHC196571:SHC196574 SQY196571:SQY196574 TAU196571:TAU196574 TKQ196571:TKQ196574 TUM196571:TUM196574 UEI196571:UEI196574 UOE196571:UOE196574 UYA196571:UYA196574 VHW196571:VHW196574 VRS196571:VRS196574 WBO196571:WBO196574 WLK196571:WLK196574 WVG196571:WVG196574 J262107:J262110 IU262107:IU262110 SQ262107:SQ262110 ACM262107:ACM262110 AMI262107:AMI262110 AWE262107:AWE262110 BGA262107:BGA262110 BPW262107:BPW262110 BZS262107:BZS262110 CJO262107:CJO262110 CTK262107:CTK262110 DDG262107:DDG262110 DNC262107:DNC262110 DWY262107:DWY262110 EGU262107:EGU262110 EQQ262107:EQQ262110 FAM262107:FAM262110 FKI262107:FKI262110 FUE262107:FUE262110 GEA262107:GEA262110 GNW262107:GNW262110 GXS262107:GXS262110 HHO262107:HHO262110 HRK262107:HRK262110 IBG262107:IBG262110 ILC262107:ILC262110 IUY262107:IUY262110 JEU262107:JEU262110 JOQ262107:JOQ262110 JYM262107:JYM262110 KII262107:KII262110 KSE262107:KSE262110 LCA262107:LCA262110 LLW262107:LLW262110 LVS262107:LVS262110 MFO262107:MFO262110 MPK262107:MPK262110 MZG262107:MZG262110 NJC262107:NJC262110 NSY262107:NSY262110 OCU262107:OCU262110 OMQ262107:OMQ262110 OWM262107:OWM262110 PGI262107:PGI262110 PQE262107:PQE262110 QAA262107:QAA262110 QJW262107:QJW262110 QTS262107:QTS262110 RDO262107:RDO262110 RNK262107:RNK262110 RXG262107:RXG262110 SHC262107:SHC262110 SQY262107:SQY262110 TAU262107:TAU262110 TKQ262107:TKQ262110 TUM262107:TUM262110 UEI262107:UEI262110 UOE262107:UOE262110 UYA262107:UYA262110 VHW262107:VHW262110 VRS262107:VRS262110 WBO262107:WBO262110 WLK262107:WLK262110 WVG262107:WVG262110 J327643:J327646 IU327643:IU327646 SQ327643:SQ327646 ACM327643:ACM327646 AMI327643:AMI327646 AWE327643:AWE327646 BGA327643:BGA327646 BPW327643:BPW327646 BZS327643:BZS327646 CJO327643:CJO327646 CTK327643:CTK327646 DDG327643:DDG327646 DNC327643:DNC327646 DWY327643:DWY327646 EGU327643:EGU327646 EQQ327643:EQQ327646 FAM327643:FAM327646 FKI327643:FKI327646 FUE327643:FUE327646 GEA327643:GEA327646 GNW327643:GNW327646 GXS327643:GXS327646 HHO327643:HHO327646 HRK327643:HRK327646 IBG327643:IBG327646 ILC327643:ILC327646 IUY327643:IUY327646 JEU327643:JEU327646 JOQ327643:JOQ327646 JYM327643:JYM327646 KII327643:KII327646 KSE327643:KSE327646 LCA327643:LCA327646 LLW327643:LLW327646 LVS327643:LVS327646 MFO327643:MFO327646 MPK327643:MPK327646 MZG327643:MZG327646 NJC327643:NJC327646 NSY327643:NSY327646 OCU327643:OCU327646 OMQ327643:OMQ327646 OWM327643:OWM327646 PGI327643:PGI327646 PQE327643:PQE327646 QAA327643:QAA327646 QJW327643:QJW327646 QTS327643:QTS327646 RDO327643:RDO327646 RNK327643:RNK327646 RXG327643:RXG327646 SHC327643:SHC327646 SQY327643:SQY327646 TAU327643:TAU327646 TKQ327643:TKQ327646 TUM327643:TUM327646 UEI327643:UEI327646 UOE327643:UOE327646 UYA327643:UYA327646 VHW327643:VHW327646 VRS327643:VRS327646 WBO327643:WBO327646 WLK327643:WLK327646 WVG327643:WVG327646 J393179:J393182 IU393179:IU393182 SQ393179:SQ393182 ACM393179:ACM393182 AMI393179:AMI393182 AWE393179:AWE393182 BGA393179:BGA393182 BPW393179:BPW393182 BZS393179:BZS393182 CJO393179:CJO393182 CTK393179:CTK393182 DDG393179:DDG393182 DNC393179:DNC393182 DWY393179:DWY393182 EGU393179:EGU393182 EQQ393179:EQQ393182 FAM393179:FAM393182 FKI393179:FKI393182 FUE393179:FUE393182 GEA393179:GEA393182 GNW393179:GNW393182 GXS393179:GXS393182 HHO393179:HHO393182 HRK393179:HRK393182 IBG393179:IBG393182 ILC393179:ILC393182 IUY393179:IUY393182 JEU393179:JEU393182 JOQ393179:JOQ393182 JYM393179:JYM393182 KII393179:KII393182 KSE393179:KSE393182 LCA393179:LCA393182 LLW393179:LLW393182 LVS393179:LVS393182 MFO393179:MFO393182 MPK393179:MPK393182 MZG393179:MZG393182 NJC393179:NJC393182 NSY393179:NSY393182 OCU393179:OCU393182 OMQ393179:OMQ393182 OWM393179:OWM393182 PGI393179:PGI393182 PQE393179:PQE393182 QAA393179:QAA393182 QJW393179:QJW393182 QTS393179:QTS393182 RDO393179:RDO393182 RNK393179:RNK393182 RXG393179:RXG393182 SHC393179:SHC393182 SQY393179:SQY393182 TAU393179:TAU393182 TKQ393179:TKQ393182 TUM393179:TUM393182 UEI393179:UEI393182 UOE393179:UOE393182 UYA393179:UYA393182 VHW393179:VHW393182 VRS393179:VRS393182 WBO393179:WBO393182 WLK393179:WLK393182 WVG393179:WVG393182 J458715:J458718 IU458715:IU458718 SQ458715:SQ458718 ACM458715:ACM458718 AMI458715:AMI458718 AWE458715:AWE458718 BGA458715:BGA458718 BPW458715:BPW458718 BZS458715:BZS458718 CJO458715:CJO458718 CTK458715:CTK458718 DDG458715:DDG458718 DNC458715:DNC458718 DWY458715:DWY458718 EGU458715:EGU458718 EQQ458715:EQQ458718 FAM458715:FAM458718 FKI458715:FKI458718 FUE458715:FUE458718 GEA458715:GEA458718 GNW458715:GNW458718 GXS458715:GXS458718 HHO458715:HHO458718 HRK458715:HRK458718 IBG458715:IBG458718 ILC458715:ILC458718 IUY458715:IUY458718 JEU458715:JEU458718 JOQ458715:JOQ458718 JYM458715:JYM458718 KII458715:KII458718 KSE458715:KSE458718 LCA458715:LCA458718 LLW458715:LLW458718 LVS458715:LVS458718 MFO458715:MFO458718 MPK458715:MPK458718 MZG458715:MZG458718 NJC458715:NJC458718 NSY458715:NSY458718 OCU458715:OCU458718 OMQ458715:OMQ458718 OWM458715:OWM458718 PGI458715:PGI458718 PQE458715:PQE458718 QAA458715:QAA458718 QJW458715:QJW458718 QTS458715:QTS458718 RDO458715:RDO458718 RNK458715:RNK458718 RXG458715:RXG458718 SHC458715:SHC458718 SQY458715:SQY458718 TAU458715:TAU458718 TKQ458715:TKQ458718 TUM458715:TUM458718 UEI458715:UEI458718 UOE458715:UOE458718 UYA458715:UYA458718 VHW458715:VHW458718 VRS458715:VRS458718 WBO458715:WBO458718 WLK458715:WLK458718 WVG458715:WVG458718 J524251:J524254 IU524251:IU524254 SQ524251:SQ524254 ACM524251:ACM524254 AMI524251:AMI524254 AWE524251:AWE524254 BGA524251:BGA524254 BPW524251:BPW524254 BZS524251:BZS524254 CJO524251:CJO524254 CTK524251:CTK524254 DDG524251:DDG524254 DNC524251:DNC524254 DWY524251:DWY524254 EGU524251:EGU524254 EQQ524251:EQQ524254 FAM524251:FAM524254 FKI524251:FKI524254 FUE524251:FUE524254 GEA524251:GEA524254 GNW524251:GNW524254 GXS524251:GXS524254 HHO524251:HHO524254 HRK524251:HRK524254 IBG524251:IBG524254 ILC524251:ILC524254 IUY524251:IUY524254 JEU524251:JEU524254 JOQ524251:JOQ524254 JYM524251:JYM524254 KII524251:KII524254 KSE524251:KSE524254 LCA524251:LCA524254 LLW524251:LLW524254 LVS524251:LVS524254 MFO524251:MFO524254 MPK524251:MPK524254 MZG524251:MZG524254 NJC524251:NJC524254 NSY524251:NSY524254 OCU524251:OCU524254 OMQ524251:OMQ524254 OWM524251:OWM524254 PGI524251:PGI524254 PQE524251:PQE524254 QAA524251:QAA524254 QJW524251:QJW524254 QTS524251:QTS524254 RDO524251:RDO524254 RNK524251:RNK524254 RXG524251:RXG524254 SHC524251:SHC524254 SQY524251:SQY524254 TAU524251:TAU524254 TKQ524251:TKQ524254 TUM524251:TUM524254 UEI524251:UEI524254 UOE524251:UOE524254 UYA524251:UYA524254 VHW524251:VHW524254 VRS524251:VRS524254 WBO524251:WBO524254 WLK524251:WLK524254 WVG524251:WVG524254 J589787:J589790 IU589787:IU589790 SQ589787:SQ589790 ACM589787:ACM589790 AMI589787:AMI589790 AWE589787:AWE589790 BGA589787:BGA589790 BPW589787:BPW589790 BZS589787:BZS589790 CJO589787:CJO589790 CTK589787:CTK589790 DDG589787:DDG589790 DNC589787:DNC589790 DWY589787:DWY589790 EGU589787:EGU589790 EQQ589787:EQQ589790 FAM589787:FAM589790 FKI589787:FKI589790 FUE589787:FUE589790 GEA589787:GEA589790 GNW589787:GNW589790 GXS589787:GXS589790 HHO589787:HHO589790 HRK589787:HRK589790 IBG589787:IBG589790 ILC589787:ILC589790 IUY589787:IUY589790 JEU589787:JEU589790 JOQ589787:JOQ589790 JYM589787:JYM589790 KII589787:KII589790 KSE589787:KSE589790 LCA589787:LCA589790 LLW589787:LLW589790 LVS589787:LVS589790 MFO589787:MFO589790 MPK589787:MPK589790 MZG589787:MZG589790 NJC589787:NJC589790 NSY589787:NSY589790 OCU589787:OCU589790 OMQ589787:OMQ589790 OWM589787:OWM589790 PGI589787:PGI589790 PQE589787:PQE589790 QAA589787:QAA589790 QJW589787:QJW589790 QTS589787:QTS589790 RDO589787:RDO589790 RNK589787:RNK589790 RXG589787:RXG589790 SHC589787:SHC589790 SQY589787:SQY589790 TAU589787:TAU589790 TKQ589787:TKQ589790 TUM589787:TUM589790 UEI589787:UEI589790 UOE589787:UOE589790 UYA589787:UYA589790 VHW589787:VHW589790 VRS589787:VRS589790 WBO589787:WBO589790 WLK589787:WLK589790 WVG589787:WVG589790 J655323:J655326 IU655323:IU655326 SQ655323:SQ655326 ACM655323:ACM655326 AMI655323:AMI655326 AWE655323:AWE655326 BGA655323:BGA655326 BPW655323:BPW655326 BZS655323:BZS655326 CJO655323:CJO655326 CTK655323:CTK655326 DDG655323:DDG655326 DNC655323:DNC655326 DWY655323:DWY655326 EGU655323:EGU655326 EQQ655323:EQQ655326 FAM655323:FAM655326 FKI655323:FKI655326 FUE655323:FUE655326 GEA655323:GEA655326 GNW655323:GNW655326 GXS655323:GXS655326 HHO655323:HHO655326 HRK655323:HRK655326 IBG655323:IBG655326 ILC655323:ILC655326 IUY655323:IUY655326 JEU655323:JEU655326 JOQ655323:JOQ655326 JYM655323:JYM655326 KII655323:KII655326 KSE655323:KSE655326 LCA655323:LCA655326 LLW655323:LLW655326 LVS655323:LVS655326 MFO655323:MFO655326 MPK655323:MPK655326 MZG655323:MZG655326 NJC655323:NJC655326 NSY655323:NSY655326 OCU655323:OCU655326 OMQ655323:OMQ655326 OWM655323:OWM655326 PGI655323:PGI655326 PQE655323:PQE655326 QAA655323:QAA655326 QJW655323:QJW655326 QTS655323:QTS655326 RDO655323:RDO655326 RNK655323:RNK655326 RXG655323:RXG655326 SHC655323:SHC655326 SQY655323:SQY655326 TAU655323:TAU655326 TKQ655323:TKQ655326 TUM655323:TUM655326 UEI655323:UEI655326 UOE655323:UOE655326 UYA655323:UYA655326 VHW655323:VHW655326 VRS655323:VRS655326 WBO655323:WBO655326 WLK655323:WLK655326 WVG655323:WVG655326 J720859:J720862 IU720859:IU720862 SQ720859:SQ720862 ACM720859:ACM720862 AMI720859:AMI720862 AWE720859:AWE720862 BGA720859:BGA720862 BPW720859:BPW720862 BZS720859:BZS720862 CJO720859:CJO720862 CTK720859:CTK720862 DDG720859:DDG720862 DNC720859:DNC720862 DWY720859:DWY720862 EGU720859:EGU720862 EQQ720859:EQQ720862 FAM720859:FAM720862 FKI720859:FKI720862 FUE720859:FUE720862 GEA720859:GEA720862 GNW720859:GNW720862 GXS720859:GXS720862 HHO720859:HHO720862 HRK720859:HRK720862 IBG720859:IBG720862 ILC720859:ILC720862 IUY720859:IUY720862 JEU720859:JEU720862 JOQ720859:JOQ720862 JYM720859:JYM720862 KII720859:KII720862 KSE720859:KSE720862 LCA720859:LCA720862 LLW720859:LLW720862 LVS720859:LVS720862 MFO720859:MFO720862 MPK720859:MPK720862 MZG720859:MZG720862 NJC720859:NJC720862 NSY720859:NSY720862 OCU720859:OCU720862 OMQ720859:OMQ720862 OWM720859:OWM720862 PGI720859:PGI720862 PQE720859:PQE720862 QAA720859:QAA720862 QJW720859:QJW720862 QTS720859:QTS720862 RDO720859:RDO720862 RNK720859:RNK720862 RXG720859:RXG720862 SHC720859:SHC720862 SQY720859:SQY720862 TAU720859:TAU720862 TKQ720859:TKQ720862 TUM720859:TUM720862 UEI720859:UEI720862 UOE720859:UOE720862 UYA720859:UYA720862 VHW720859:VHW720862 VRS720859:VRS720862 WBO720859:WBO720862 WLK720859:WLK720862 WVG720859:WVG720862 J786395:J786398 IU786395:IU786398 SQ786395:SQ786398 ACM786395:ACM786398 AMI786395:AMI786398 AWE786395:AWE786398 BGA786395:BGA786398 BPW786395:BPW786398 BZS786395:BZS786398 CJO786395:CJO786398 CTK786395:CTK786398 DDG786395:DDG786398 DNC786395:DNC786398 DWY786395:DWY786398 EGU786395:EGU786398 EQQ786395:EQQ786398 FAM786395:FAM786398 FKI786395:FKI786398 FUE786395:FUE786398 GEA786395:GEA786398 GNW786395:GNW786398 GXS786395:GXS786398 HHO786395:HHO786398 HRK786395:HRK786398 IBG786395:IBG786398 ILC786395:ILC786398 IUY786395:IUY786398 JEU786395:JEU786398 JOQ786395:JOQ786398 JYM786395:JYM786398 KII786395:KII786398 KSE786395:KSE786398 LCA786395:LCA786398 LLW786395:LLW786398 LVS786395:LVS786398 MFO786395:MFO786398 MPK786395:MPK786398 MZG786395:MZG786398 NJC786395:NJC786398 NSY786395:NSY786398 OCU786395:OCU786398 OMQ786395:OMQ786398 OWM786395:OWM786398 PGI786395:PGI786398 PQE786395:PQE786398 QAA786395:QAA786398 QJW786395:QJW786398 QTS786395:QTS786398 RDO786395:RDO786398 RNK786395:RNK786398 RXG786395:RXG786398 SHC786395:SHC786398 SQY786395:SQY786398 TAU786395:TAU786398 TKQ786395:TKQ786398 TUM786395:TUM786398 UEI786395:UEI786398 UOE786395:UOE786398 UYA786395:UYA786398 VHW786395:VHW786398 VRS786395:VRS786398 WBO786395:WBO786398 WLK786395:WLK786398 WVG786395:WVG786398 J851931:J851934 IU851931:IU851934 SQ851931:SQ851934 ACM851931:ACM851934 AMI851931:AMI851934 AWE851931:AWE851934 BGA851931:BGA851934 BPW851931:BPW851934 BZS851931:BZS851934 CJO851931:CJO851934 CTK851931:CTK851934 DDG851931:DDG851934 DNC851931:DNC851934 DWY851931:DWY851934 EGU851931:EGU851934 EQQ851931:EQQ851934 FAM851931:FAM851934 FKI851931:FKI851934 FUE851931:FUE851934 GEA851931:GEA851934 GNW851931:GNW851934 GXS851931:GXS851934 HHO851931:HHO851934 HRK851931:HRK851934 IBG851931:IBG851934 ILC851931:ILC851934 IUY851931:IUY851934 JEU851931:JEU851934 JOQ851931:JOQ851934 JYM851931:JYM851934 KII851931:KII851934 KSE851931:KSE851934 LCA851931:LCA851934 LLW851931:LLW851934 LVS851931:LVS851934 MFO851931:MFO851934 MPK851931:MPK851934 MZG851931:MZG851934 NJC851931:NJC851934 NSY851931:NSY851934 OCU851931:OCU851934 OMQ851931:OMQ851934 OWM851931:OWM851934 PGI851931:PGI851934 PQE851931:PQE851934 QAA851931:QAA851934 QJW851931:QJW851934 QTS851931:QTS851934 RDO851931:RDO851934 RNK851931:RNK851934 RXG851931:RXG851934 SHC851931:SHC851934 SQY851931:SQY851934 TAU851931:TAU851934 TKQ851931:TKQ851934 TUM851931:TUM851934 UEI851931:UEI851934 UOE851931:UOE851934 UYA851931:UYA851934 VHW851931:VHW851934 VRS851931:VRS851934 WBO851931:WBO851934 WLK851931:WLK851934 WVG851931:WVG851934 J917467:J917470 IU917467:IU917470 SQ917467:SQ917470 ACM917467:ACM917470 AMI917467:AMI917470 AWE917467:AWE917470 BGA917467:BGA917470 BPW917467:BPW917470 BZS917467:BZS917470 CJO917467:CJO917470 CTK917467:CTK917470 DDG917467:DDG917470 DNC917467:DNC917470 DWY917467:DWY917470 EGU917467:EGU917470 EQQ917467:EQQ917470 FAM917467:FAM917470 FKI917467:FKI917470 FUE917467:FUE917470 GEA917467:GEA917470 GNW917467:GNW917470 GXS917467:GXS917470 HHO917467:HHO917470 HRK917467:HRK917470 IBG917467:IBG917470 ILC917467:ILC917470 IUY917467:IUY917470 JEU917467:JEU917470 JOQ917467:JOQ917470 JYM917467:JYM917470 KII917467:KII917470 KSE917467:KSE917470 LCA917467:LCA917470 LLW917467:LLW917470 LVS917467:LVS917470 MFO917467:MFO917470 MPK917467:MPK917470 MZG917467:MZG917470 NJC917467:NJC917470 NSY917467:NSY917470 OCU917467:OCU917470 OMQ917467:OMQ917470 OWM917467:OWM917470 PGI917467:PGI917470 PQE917467:PQE917470 QAA917467:QAA917470 QJW917467:QJW917470 QTS917467:QTS917470 RDO917467:RDO917470 RNK917467:RNK917470 RXG917467:RXG917470 SHC917467:SHC917470 SQY917467:SQY917470 TAU917467:TAU917470 TKQ917467:TKQ917470 TUM917467:TUM917470 UEI917467:UEI917470 UOE917467:UOE917470 UYA917467:UYA917470 VHW917467:VHW917470 VRS917467:VRS917470 WBO917467:WBO917470 WLK917467:WLK917470 WVG917467:WVG917470 J983003:J983006 IU983003:IU983006 SQ983003:SQ983006 ACM983003:ACM983006 AMI983003:AMI983006 AWE983003:AWE983006 BGA983003:BGA983006 BPW983003:BPW983006 BZS983003:BZS983006 CJO983003:CJO983006 CTK983003:CTK983006 DDG983003:DDG983006 DNC983003:DNC983006 DWY983003:DWY983006 EGU983003:EGU983006 EQQ983003:EQQ983006 FAM983003:FAM983006 FKI983003:FKI983006 FUE983003:FUE983006 GEA983003:GEA983006 GNW983003:GNW983006 GXS983003:GXS983006 HHO983003:HHO983006 HRK983003:HRK983006 IBG983003:IBG983006 ILC983003:ILC983006 IUY983003:IUY983006 JEU983003:JEU983006 JOQ983003:JOQ983006 JYM983003:JYM983006 KII983003:KII983006 KSE983003:KSE983006 LCA983003:LCA983006 LLW983003:LLW983006 LVS983003:LVS983006 MFO983003:MFO983006 MPK983003:MPK983006 MZG983003:MZG983006 NJC983003:NJC983006 NSY983003:NSY983006 OCU983003:OCU983006 OMQ983003:OMQ983006 OWM983003:OWM983006 PGI983003:PGI983006 PQE983003:PQE983006 QAA983003:QAA983006 QJW983003:QJW983006 QTS983003:QTS983006 RDO983003:RDO983006 RNK983003:RNK983006 RXG983003:RXG983006 SHC983003:SHC983006 SQY983003:SQY983006 TAU983003:TAU983006 TKQ983003:TKQ983006 TUM983003:TUM983006 UEI983003:UEI983006 UOE983003:UOE983006 UYA983003:UYA983006 VHW983003:VHW983006 VRS983003:VRS983006 WBO983003:WBO983006 WLK983003:WLK983006 J41:J44 WVG21:WVG32 WLK21:WLK32 WBO21:WBO32 VRS21:VRS32 VHW21:VHW32 UYA21:UYA32 UOE21:UOE32 UEI21:UEI32 TUM21:TUM32 TKQ21:TKQ32 TAU21:TAU32 SQY21:SQY32 SHC21:SHC32 RXG21:RXG32 RNK21:RNK32 RDO21:RDO32 QTS21:QTS32 QJW21:QJW32 QAA21:QAA32 PQE21:PQE32 PGI21:PGI32 OWM21:OWM32 OMQ21:OMQ32 OCU21:OCU32 NSY21:NSY32 NJC21:NJC32 MZG21:MZG32 MPK21:MPK32 MFO21:MFO32 LVS21:LVS32 LLW21:LLW32 LCA21:LCA32 KSE21:KSE32 KII21:KII32 JYM21:JYM32 JOQ21:JOQ32 JEU21:JEU32 IUY21:IUY32 ILC21:ILC32 IBG21:IBG32 HRK21:HRK32 HHO21:HHO32 GXS21:GXS32 GNW21:GNW32 GEA21:GEA32 FUE21:FUE32 FKI21:FKI32 FAM21:FAM32 EQQ21:EQQ32 EGU21:EGU32 DWY21:DWY32 DNC21:DNC32 DDG21:DDG32 CTK21:CTK32 CJO21:CJO32 BZS21:BZS32 BPW21:BPW32 BGA21:BGA32 AWE21:AWE32 AMI21:AMI32 ACM21:ACM32 SQ21:SQ32 IU21:IU32" xr:uid="{00000000-0002-0000-0000-000000000000}">
      <formula1>#REF!</formula1>
    </dataValidation>
  </dataValidations>
  <pageMargins left="0.7" right="0.7" top="0.75" bottom="0.75" header="0.3" footer="0.3"/>
  <pageSetup paperSize="8" scale="9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T253"/>
  <sheetViews>
    <sheetView workbookViewId="0">
      <selection activeCell="L2" sqref="L2"/>
    </sheetView>
  </sheetViews>
  <sheetFormatPr defaultColWidth="9.08984375" defaultRowHeight="15" customHeight="1" x14ac:dyDescent="0.35"/>
  <cols>
    <col min="1" max="16384" width="9.08984375" style="104"/>
  </cols>
  <sheetData>
    <row r="1" spans="1:46" ht="15" customHeight="1" x14ac:dyDescent="0.35">
      <c r="A1" s="104" t="s">
        <v>445</v>
      </c>
      <c r="B1" s="104" t="s">
        <v>446</v>
      </c>
      <c r="C1" s="104" t="s">
        <v>447</v>
      </c>
      <c r="D1" s="104" t="s">
        <v>70</v>
      </c>
      <c r="E1" s="104" t="s">
        <v>348</v>
      </c>
      <c r="F1" s="104" t="s">
        <v>448</v>
      </c>
      <c r="G1" s="104" t="s">
        <v>449</v>
      </c>
      <c r="H1" s="104" t="s">
        <v>450</v>
      </c>
      <c r="I1" s="104" t="s">
        <v>451</v>
      </c>
      <c r="J1" s="104" t="s">
        <v>323</v>
      </c>
      <c r="K1" s="104" t="s">
        <v>452</v>
      </c>
      <c r="L1" s="104" t="s">
        <v>453</v>
      </c>
      <c r="M1" s="104" t="s">
        <v>454</v>
      </c>
      <c r="N1" s="104" t="s">
        <v>350</v>
      </c>
      <c r="O1" s="104" t="s">
        <v>455</v>
      </c>
      <c r="P1" s="104" t="s">
        <v>456</v>
      </c>
      <c r="Q1" s="104" t="s">
        <v>457</v>
      </c>
      <c r="R1" s="104" t="s">
        <v>458</v>
      </c>
      <c r="S1" s="104" t="s">
        <v>459</v>
      </c>
      <c r="T1" s="104" t="s">
        <v>460</v>
      </c>
      <c r="U1" s="104" t="s">
        <v>461</v>
      </c>
      <c r="V1" s="104" t="s">
        <v>462</v>
      </c>
      <c r="W1" s="104" t="s">
        <v>463</v>
      </c>
      <c r="X1" s="104" t="s">
        <v>464</v>
      </c>
      <c r="Y1" s="104" t="s">
        <v>351</v>
      </c>
      <c r="Z1" s="104" t="s">
        <v>465</v>
      </c>
      <c r="AA1" s="104" t="s">
        <v>466</v>
      </c>
      <c r="AB1" s="104" t="s">
        <v>467</v>
      </c>
      <c r="AC1" s="104" t="s">
        <v>468</v>
      </c>
      <c r="AD1" s="104" t="s">
        <v>469</v>
      </c>
      <c r="AE1" s="104" t="s">
        <v>352</v>
      </c>
      <c r="AF1" s="104" t="s">
        <v>353</v>
      </c>
      <c r="AG1" s="104" t="s">
        <v>470</v>
      </c>
      <c r="AH1" s="104" t="s">
        <v>471</v>
      </c>
      <c r="AI1" s="104" t="s">
        <v>472</v>
      </c>
      <c r="AJ1" s="104" t="s">
        <v>473</v>
      </c>
      <c r="AK1" s="104" t="s">
        <v>474</v>
      </c>
      <c r="AL1" s="104" t="s">
        <v>435</v>
      </c>
      <c r="AM1" s="104" t="s">
        <v>475</v>
      </c>
      <c r="AN1" s="104" t="s">
        <v>476</v>
      </c>
      <c r="AO1" s="104" t="s">
        <v>477</v>
      </c>
      <c r="AP1" s="104" t="s">
        <v>478</v>
      </c>
      <c r="AQ1" s="104" t="s">
        <v>479</v>
      </c>
      <c r="AR1" s="104" t="s">
        <v>43</v>
      </c>
      <c r="AS1" s="104" t="s">
        <v>480</v>
      </c>
      <c r="AT1" s="104" t="s">
        <v>481</v>
      </c>
    </row>
    <row r="2" spans="1:46" ht="15" customHeight="1" x14ac:dyDescent="0.35">
      <c r="A2" s="104">
        <v>0</v>
      </c>
      <c r="B2" s="105" t="s">
        <v>482</v>
      </c>
      <c r="C2" s="104">
        <v>2</v>
      </c>
      <c r="D2" s="105" t="s">
        <v>6924</v>
      </c>
      <c r="E2" s="105" t="s">
        <v>10092</v>
      </c>
      <c r="F2" s="105" t="s">
        <v>483</v>
      </c>
      <c r="G2" s="105"/>
      <c r="H2" s="105"/>
      <c r="I2" s="104">
        <v>24</v>
      </c>
      <c r="J2" s="105"/>
      <c r="K2" s="104">
        <v>0</v>
      </c>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4">
        <v>25000</v>
      </c>
      <c r="AM2" s="105"/>
      <c r="AN2" s="104">
        <v>0</v>
      </c>
      <c r="AO2" s="106" t="s">
        <v>11437</v>
      </c>
      <c r="AP2" s="105" t="s">
        <v>5957</v>
      </c>
      <c r="AQ2" s="104">
        <v>0</v>
      </c>
      <c r="AR2" s="104">
        <v>96</v>
      </c>
      <c r="AS2" s="105" t="s">
        <v>17</v>
      </c>
      <c r="AT2" s="105"/>
    </row>
    <row r="3" spans="1:46" ht="15" customHeight="1" x14ac:dyDescent="0.35">
      <c r="A3" s="104">
        <v>0</v>
      </c>
      <c r="B3" s="105" t="s">
        <v>482</v>
      </c>
      <c r="C3" s="104">
        <v>2</v>
      </c>
      <c r="D3" s="105" t="s">
        <v>6949</v>
      </c>
      <c r="E3" s="105" t="s">
        <v>10105</v>
      </c>
      <c r="F3" s="105" t="s">
        <v>483</v>
      </c>
      <c r="G3" s="105" t="s">
        <v>5939</v>
      </c>
      <c r="H3" s="105" t="s">
        <v>872</v>
      </c>
      <c r="I3" s="104">
        <v>24</v>
      </c>
      <c r="J3" s="105"/>
      <c r="K3" s="104">
        <v>0</v>
      </c>
      <c r="L3" s="105" t="s">
        <v>6007</v>
      </c>
      <c r="M3" s="105" t="s">
        <v>6008</v>
      </c>
      <c r="N3" s="105"/>
      <c r="O3" s="105"/>
      <c r="P3" s="105"/>
      <c r="Q3" s="105"/>
      <c r="R3" s="105"/>
      <c r="S3" s="105"/>
      <c r="T3" s="105"/>
      <c r="U3" s="105"/>
      <c r="V3" s="105"/>
      <c r="W3" s="105"/>
      <c r="X3" s="105"/>
      <c r="Y3" s="105"/>
      <c r="Z3" s="105"/>
      <c r="AA3" s="105"/>
      <c r="AB3" s="105"/>
      <c r="AC3" s="105"/>
      <c r="AD3" s="105"/>
      <c r="AE3" s="105"/>
      <c r="AF3" s="105"/>
      <c r="AG3" s="105"/>
      <c r="AH3" s="105"/>
      <c r="AI3" s="105"/>
      <c r="AJ3" s="105"/>
      <c r="AK3" s="105"/>
      <c r="AL3" s="104">
        <v>4000</v>
      </c>
      <c r="AM3" s="105"/>
      <c r="AN3" s="104">
        <v>0</v>
      </c>
      <c r="AO3" s="105"/>
      <c r="AP3" s="105"/>
      <c r="AQ3" s="104">
        <v>0</v>
      </c>
      <c r="AR3" s="104">
        <v>168</v>
      </c>
      <c r="AS3" s="105" t="s">
        <v>17</v>
      </c>
      <c r="AT3" s="105"/>
    </row>
    <row r="4" spans="1:46" ht="15" customHeight="1" x14ac:dyDescent="0.35">
      <c r="A4" s="104">
        <v>0</v>
      </c>
      <c r="B4" s="105" t="s">
        <v>482</v>
      </c>
      <c r="C4" s="104">
        <v>2</v>
      </c>
      <c r="D4" s="105" t="s">
        <v>6939</v>
      </c>
      <c r="E4" s="105" t="s">
        <v>10107</v>
      </c>
      <c r="F4" s="105" t="s">
        <v>483</v>
      </c>
      <c r="G4" s="105" t="s">
        <v>5939</v>
      </c>
      <c r="H4" s="105" t="s">
        <v>872</v>
      </c>
      <c r="I4" s="104">
        <v>24</v>
      </c>
      <c r="J4" s="105"/>
      <c r="K4" s="104">
        <v>0</v>
      </c>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4">
        <v>13000</v>
      </c>
      <c r="AM4" s="105"/>
      <c r="AN4" s="104">
        <v>0</v>
      </c>
      <c r="AO4" s="105"/>
      <c r="AP4" s="105"/>
      <c r="AQ4" s="104">
        <v>0</v>
      </c>
      <c r="AR4" s="104">
        <v>168</v>
      </c>
      <c r="AS4" s="105" t="s">
        <v>17</v>
      </c>
      <c r="AT4" s="105"/>
    </row>
    <row r="5" spans="1:46" ht="15" customHeight="1" x14ac:dyDescent="0.35">
      <c r="A5" s="104">
        <v>0</v>
      </c>
      <c r="B5" s="105" t="s">
        <v>482</v>
      </c>
      <c r="C5" s="104">
        <v>2</v>
      </c>
      <c r="D5" s="105" t="s">
        <v>6950</v>
      </c>
      <c r="E5" s="105" t="s">
        <v>6019</v>
      </c>
      <c r="F5" s="105" t="s">
        <v>483</v>
      </c>
      <c r="G5" s="105"/>
      <c r="H5" s="105"/>
      <c r="I5" s="104">
        <v>24</v>
      </c>
      <c r="J5" s="105"/>
      <c r="K5" s="104">
        <v>0</v>
      </c>
      <c r="L5" s="105"/>
      <c r="M5" s="105" t="s">
        <v>5934</v>
      </c>
      <c r="N5" s="105"/>
      <c r="O5" s="105"/>
      <c r="P5" s="105"/>
      <c r="Q5" s="105"/>
      <c r="R5" s="105"/>
      <c r="S5" s="105"/>
      <c r="T5" s="105"/>
      <c r="U5" s="105"/>
      <c r="V5" s="105"/>
      <c r="W5" s="105"/>
      <c r="X5" s="105"/>
      <c r="Y5" s="105"/>
      <c r="Z5" s="105"/>
      <c r="AA5" s="105"/>
      <c r="AB5" s="105"/>
      <c r="AC5" s="105"/>
      <c r="AD5" s="105"/>
      <c r="AE5" s="105"/>
      <c r="AF5" s="105"/>
      <c r="AG5" s="105"/>
      <c r="AH5" s="105"/>
      <c r="AI5" s="105"/>
      <c r="AJ5" s="105"/>
      <c r="AK5" s="105"/>
      <c r="AL5" s="104">
        <v>800</v>
      </c>
      <c r="AM5" s="105"/>
      <c r="AN5" s="104">
        <v>0</v>
      </c>
      <c r="AO5" s="105"/>
      <c r="AP5" s="105"/>
      <c r="AQ5" s="104">
        <v>0</v>
      </c>
      <c r="AR5" s="104">
        <v>2</v>
      </c>
      <c r="AS5" s="105" t="s">
        <v>17</v>
      </c>
      <c r="AT5" s="105"/>
    </row>
    <row r="6" spans="1:46" ht="15" customHeight="1" x14ac:dyDescent="0.35">
      <c r="A6" s="104">
        <v>0</v>
      </c>
      <c r="B6" s="105" t="s">
        <v>482</v>
      </c>
      <c r="C6" s="104">
        <v>2</v>
      </c>
      <c r="D6" s="105" t="s">
        <v>6925</v>
      </c>
      <c r="E6" s="105" t="s">
        <v>6018</v>
      </c>
      <c r="F6" s="105" t="s">
        <v>483</v>
      </c>
      <c r="G6" s="105"/>
      <c r="H6" s="105"/>
      <c r="I6" s="104">
        <v>24</v>
      </c>
      <c r="J6" s="105"/>
      <c r="K6" s="104">
        <v>0</v>
      </c>
      <c r="L6" s="105" t="s">
        <v>485</v>
      </c>
      <c r="M6" s="105" t="s">
        <v>6002</v>
      </c>
      <c r="N6" s="105"/>
      <c r="O6" s="105"/>
      <c r="P6" s="105"/>
      <c r="Q6" s="105"/>
      <c r="R6" s="105"/>
      <c r="S6" s="105"/>
      <c r="T6" s="105"/>
      <c r="U6" s="105"/>
      <c r="V6" s="105"/>
      <c r="W6" s="105"/>
      <c r="X6" s="105"/>
      <c r="Y6" s="105"/>
      <c r="Z6" s="105"/>
      <c r="AA6" s="105"/>
      <c r="AB6" s="105"/>
      <c r="AC6" s="105"/>
      <c r="AD6" s="105"/>
      <c r="AE6" s="105"/>
      <c r="AF6" s="105"/>
      <c r="AG6" s="105"/>
      <c r="AH6" s="105"/>
      <c r="AI6" s="105"/>
      <c r="AJ6" s="105"/>
      <c r="AK6" s="105"/>
      <c r="AL6" s="104">
        <v>0</v>
      </c>
      <c r="AM6" s="105"/>
      <c r="AN6" s="104">
        <v>0</v>
      </c>
      <c r="AO6" s="105" t="s">
        <v>5967</v>
      </c>
      <c r="AP6" s="105" t="s">
        <v>5966</v>
      </c>
      <c r="AQ6" s="104">
        <v>0</v>
      </c>
      <c r="AR6" s="104">
        <v>1</v>
      </c>
      <c r="AS6" s="105" t="s">
        <v>17</v>
      </c>
      <c r="AT6" s="105"/>
    </row>
    <row r="7" spans="1:46" ht="15" customHeight="1" x14ac:dyDescent="0.35">
      <c r="A7" s="104">
        <v>0</v>
      </c>
      <c r="B7" s="105" t="s">
        <v>482</v>
      </c>
      <c r="C7" s="104">
        <v>2</v>
      </c>
      <c r="D7" s="105" t="s">
        <v>6927</v>
      </c>
      <c r="E7" s="105" t="s">
        <v>10109</v>
      </c>
      <c r="F7" s="105" t="s">
        <v>483</v>
      </c>
      <c r="G7" s="105"/>
      <c r="H7" s="105"/>
      <c r="I7" s="104">
        <v>24</v>
      </c>
      <c r="J7" s="105"/>
      <c r="K7" s="104">
        <v>0</v>
      </c>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c r="AL7" s="104">
        <v>30000</v>
      </c>
      <c r="AM7" s="105"/>
      <c r="AN7" s="104">
        <v>0</v>
      </c>
      <c r="AO7" s="105" t="s">
        <v>5993</v>
      </c>
      <c r="AP7" s="105" t="s">
        <v>5992</v>
      </c>
      <c r="AQ7" s="104">
        <v>0</v>
      </c>
      <c r="AR7" s="104">
        <v>8</v>
      </c>
      <c r="AS7" s="105" t="s">
        <v>17</v>
      </c>
      <c r="AT7" s="105"/>
    </row>
    <row r="8" spans="1:46" ht="15" customHeight="1" x14ac:dyDescent="0.35">
      <c r="A8" s="104">
        <v>0</v>
      </c>
      <c r="B8" s="105" t="s">
        <v>482</v>
      </c>
      <c r="C8" s="104">
        <v>2</v>
      </c>
      <c r="D8" s="105" t="s">
        <v>10796</v>
      </c>
      <c r="E8" s="105" t="s">
        <v>10121</v>
      </c>
      <c r="F8" s="105" t="s">
        <v>483</v>
      </c>
      <c r="G8" s="105"/>
      <c r="H8" s="105"/>
      <c r="I8" s="104">
        <v>24</v>
      </c>
      <c r="J8" s="105"/>
      <c r="K8" s="104">
        <v>0</v>
      </c>
      <c r="L8" s="105" t="s">
        <v>485</v>
      </c>
      <c r="M8" s="105" t="s">
        <v>6002</v>
      </c>
      <c r="N8" s="105"/>
      <c r="O8" s="105"/>
      <c r="P8" s="105"/>
      <c r="Q8" s="105"/>
      <c r="R8" s="105"/>
      <c r="S8" s="105"/>
      <c r="T8" s="105"/>
      <c r="U8" s="105"/>
      <c r="V8" s="105"/>
      <c r="W8" s="105"/>
      <c r="X8" s="105"/>
      <c r="Y8" s="105"/>
      <c r="Z8" s="105"/>
      <c r="AA8" s="105"/>
      <c r="AB8" s="105"/>
      <c r="AC8" s="105"/>
      <c r="AD8" s="105"/>
      <c r="AE8" s="105"/>
      <c r="AF8" s="105"/>
      <c r="AG8" s="105"/>
      <c r="AH8" s="105"/>
      <c r="AI8" s="105"/>
      <c r="AJ8" s="105"/>
      <c r="AK8" s="105"/>
      <c r="AL8" s="104">
        <v>4000</v>
      </c>
      <c r="AM8" s="105"/>
      <c r="AN8" s="104">
        <v>0</v>
      </c>
      <c r="AO8" s="105"/>
      <c r="AP8" s="105"/>
      <c r="AQ8" s="104">
        <v>0</v>
      </c>
      <c r="AR8" s="104">
        <v>4</v>
      </c>
      <c r="AS8" s="105" t="s">
        <v>486</v>
      </c>
      <c r="AT8" s="105"/>
    </row>
    <row r="9" spans="1:46" ht="15" customHeight="1" x14ac:dyDescent="0.35">
      <c r="A9" s="104">
        <v>0</v>
      </c>
      <c r="B9" s="105" t="s">
        <v>482</v>
      </c>
      <c r="C9" s="104">
        <v>2</v>
      </c>
      <c r="D9" s="105" t="s">
        <v>10793</v>
      </c>
      <c r="E9" s="105" t="s">
        <v>6020</v>
      </c>
      <c r="F9" s="105" t="s">
        <v>483</v>
      </c>
      <c r="G9" s="105" t="s">
        <v>5949</v>
      </c>
      <c r="H9" s="105" t="s">
        <v>5948</v>
      </c>
      <c r="I9" s="104">
        <v>24</v>
      </c>
      <c r="J9" s="105"/>
      <c r="K9" s="104">
        <v>0</v>
      </c>
      <c r="L9" s="105" t="s">
        <v>6021</v>
      </c>
      <c r="M9" s="105" t="s">
        <v>6022</v>
      </c>
      <c r="N9" s="105"/>
      <c r="O9" s="105"/>
      <c r="P9" s="105"/>
      <c r="Q9" s="105"/>
      <c r="R9" s="105"/>
      <c r="S9" s="105"/>
      <c r="T9" s="105"/>
      <c r="U9" s="105"/>
      <c r="V9" s="105"/>
      <c r="W9" s="105"/>
      <c r="X9" s="105"/>
      <c r="Y9" s="105"/>
      <c r="Z9" s="105"/>
      <c r="AA9" s="105"/>
      <c r="AB9" s="105"/>
      <c r="AC9" s="105"/>
      <c r="AD9" s="105"/>
      <c r="AE9" s="105"/>
      <c r="AF9" s="105"/>
      <c r="AG9" s="105"/>
      <c r="AH9" s="105"/>
      <c r="AI9" s="105"/>
      <c r="AJ9" s="105"/>
      <c r="AK9" s="105"/>
      <c r="AL9" s="104">
        <v>20000</v>
      </c>
      <c r="AM9" s="105"/>
      <c r="AN9" s="104">
        <v>0</v>
      </c>
      <c r="AO9" s="105"/>
      <c r="AP9" s="105"/>
      <c r="AQ9" s="104">
        <v>0</v>
      </c>
      <c r="AR9" s="104">
        <v>1</v>
      </c>
      <c r="AS9" s="105" t="s">
        <v>17</v>
      </c>
      <c r="AT9" s="105"/>
    </row>
    <row r="10" spans="1:46" ht="15" customHeight="1" x14ac:dyDescent="0.35">
      <c r="A10" s="104">
        <v>0</v>
      </c>
      <c r="B10" s="105" t="s">
        <v>482</v>
      </c>
      <c r="C10" s="104">
        <v>2</v>
      </c>
      <c r="D10" s="105" t="s">
        <v>10800</v>
      </c>
      <c r="E10" s="105" t="s">
        <v>6072</v>
      </c>
      <c r="F10" s="105" t="s">
        <v>483</v>
      </c>
      <c r="G10" s="105"/>
      <c r="H10" s="105"/>
      <c r="I10" s="104">
        <v>24</v>
      </c>
      <c r="J10" s="105"/>
      <c r="K10" s="104">
        <v>0</v>
      </c>
      <c r="L10" s="105" t="s">
        <v>5937</v>
      </c>
      <c r="M10" s="105" t="s">
        <v>5936</v>
      </c>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105"/>
      <c r="AL10" s="104">
        <v>0</v>
      </c>
      <c r="AM10" s="105"/>
      <c r="AN10" s="104">
        <v>0</v>
      </c>
      <c r="AO10" s="105"/>
      <c r="AP10" s="105"/>
      <c r="AQ10" s="104">
        <v>0</v>
      </c>
      <c r="AR10" s="104">
        <v>1</v>
      </c>
      <c r="AS10" s="105" t="s">
        <v>486</v>
      </c>
      <c r="AT10" s="105"/>
    </row>
    <row r="11" spans="1:46" ht="15" customHeight="1" x14ac:dyDescent="0.35">
      <c r="A11" s="104">
        <v>0</v>
      </c>
      <c r="B11" s="105" t="s">
        <v>482</v>
      </c>
      <c r="C11" s="104">
        <v>2</v>
      </c>
      <c r="D11" s="105" t="s">
        <v>10818</v>
      </c>
      <c r="E11" s="105" t="s">
        <v>6033</v>
      </c>
      <c r="F11" s="105" t="s">
        <v>483</v>
      </c>
      <c r="G11" s="105" t="s">
        <v>5939</v>
      </c>
      <c r="H11" s="105" t="s">
        <v>872</v>
      </c>
      <c r="I11" s="104">
        <v>24</v>
      </c>
      <c r="J11" s="105"/>
      <c r="K11" s="104">
        <v>0</v>
      </c>
      <c r="L11" s="105" t="s">
        <v>6021</v>
      </c>
      <c r="M11" s="105" t="s">
        <v>6022</v>
      </c>
      <c r="N11" s="105"/>
      <c r="O11" s="105"/>
      <c r="P11" s="105"/>
      <c r="Q11" s="105"/>
      <c r="R11" s="105"/>
      <c r="S11" s="105"/>
      <c r="T11" s="105"/>
      <c r="U11" s="105"/>
      <c r="V11" s="105"/>
      <c r="W11" s="105"/>
      <c r="X11" s="105"/>
      <c r="Y11" s="105"/>
      <c r="Z11" s="105"/>
      <c r="AA11" s="105"/>
      <c r="AB11" s="105"/>
      <c r="AC11" s="105"/>
      <c r="AD11" s="105"/>
      <c r="AE11" s="105"/>
      <c r="AF11" s="105"/>
      <c r="AG11" s="105"/>
      <c r="AH11" s="105"/>
      <c r="AI11" s="105"/>
      <c r="AJ11" s="105"/>
      <c r="AK11" s="105"/>
      <c r="AL11" s="104">
        <v>0</v>
      </c>
      <c r="AM11" s="105"/>
      <c r="AN11" s="104">
        <v>0</v>
      </c>
      <c r="AO11" s="105"/>
      <c r="AP11" s="105"/>
      <c r="AQ11" s="104">
        <v>0</v>
      </c>
      <c r="AR11" s="104">
        <v>8</v>
      </c>
      <c r="AS11" s="105" t="s">
        <v>17</v>
      </c>
      <c r="AT11" s="105"/>
    </row>
    <row r="12" spans="1:46" ht="15" customHeight="1" x14ac:dyDescent="0.35">
      <c r="A12" s="104">
        <v>0</v>
      </c>
      <c r="B12" s="105" t="s">
        <v>482</v>
      </c>
      <c r="C12" s="104">
        <v>2</v>
      </c>
      <c r="D12" s="105" t="s">
        <v>10846</v>
      </c>
      <c r="E12" s="105" t="s">
        <v>134</v>
      </c>
      <c r="F12" s="105" t="s">
        <v>483</v>
      </c>
      <c r="G12" s="105"/>
      <c r="H12" s="105"/>
      <c r="I12" s="104">
        <v>24</v>
      </c>
      <c r="J12" s="105"/>
      <c r="K12" s="104">
        <v>0</v>
      </c>
      <c r="L12" s="105"/>
      <c r="M12" s="105"/>
      <c r="N12" s="105"/>
      <c r="O12" s="105"/>
      <c r="P12" s="105"/>
      <c r="Q12" s="105"/>
      <c r="R12" s="105"/>
      <c r="S12" s="105"/>
      <c r="T12" s="105"/>
      <c r="U12" s="105"/>
      <c r="V12" s="105"/>
      <c r="W12" s="105"/>
      <c r="X12" s="105"/>
      <c r="Y12" s="105"/>
      <c r="Z12" s="105"/>
      <c r="AA12" s="105"/>
      <c r="AB12" s="105"/>
      <c r="AC12" s="105"/>
      <c r="AD12" s="105"/>
      <c r="AE12" s="105"/>
      <c r="AF12" s="105"/>
      <c r="AG12" s="105"/>
      <c r="AH12" s="105"/>
      <c r="AI12" s="105"/>
      <c r="AJ12" s="105"/>
      <c r="AK12" s="105"/>
      <c r="AL12" s="104">
        <v>0</v>
      </c>
      <c r="AM12" s="105"/>
      <c r="AN12" s="104">
        <v>0</v>
      </c>
      <c r="AO12" s="105"/>
      <c r="AP12" s="105"/>
      <c r="AQ12" s="104">
        <v>0</v>
      </c>
      <c r="AR12" s="104">
        <v>0</v>
      </c>
      <c r="AS12" s="105" t="s">
        <v>17</v>
      </c>
      <c r="AT12" s="105"/>
    </row>
    <row r="13" spans="1:46" ht="15" customHeight="1" x14ac:dyDescent="0.35">
      <c r="A13" s="104">
        <v>0</v>
      </c>
      <c r="B13" s="105" t="s">
        <v>482</v>
      </c>
      <c r="C13" s="104">
        <v>2</v>
      </c>
      <c r="D13" s="105" t="s">
        <v>6997</v>
      </c>
      <c r="E13" s="105" t="s">
        <v>6026</v>
      </c>
      <c r="F13" s="105" t="s">
        <v>483</v>
      </c>
      <c r="G13" s="105"/>
      <c r="H13" s="105"/>
      <c r="I13" s="104">
        <v>24</v>
      </c>
      <c r="J13" s="105"/>
      <c r="K13" s="104">
        <v>0</v>
      </c>
      <c r="L13" s="105" t="s">
        <v>485</v>
      </c>
      <c r="M13" s="105" t="s">
        <v>6002</v>
      </c>
      <c r="N13" s="105"/>
      <c r="O13" s="105"/>
      <c r="P13" s="105"/>
      <c r="Q13" s="105"/>
      <c r="R13" s="105"/>
      <c r="S13" s="105"/>
      <c r="T13" s="105"/>
      <c r="U13" s="105"/>
      <c r="V13" s="105"/>
      <c r="W13" s="105"/>
      <c r="X13" s="105"/>
      <c r="Y13" s="105"/>
      <c r="Z13" s="105"/>
      <c r="AA13" s="105"/>
      <c r="AB13" s="105"/>
      <c r="AC13" s="105"/>
      <c r="AD13" s="105"/>
      <c r="AE13" s="105"/>
      <c r="AF13" s="105"/>
      <c r="AG13" s="105"/>
      <c r="AH13" s="105"/>
      <c r="AI13" s="105"/>
      <c r="AJ13" s="105"/>
      <c r="AK13" s="105"/>
      <c r="AL13" s="104">
        <v>50</v>
      </c>
      <c r="AM13" s="105"/>
      <c r="AN13" s="104">
        <v>0</v>
      </c>
      <c r="AO13" s="105"/>
      <c r="AP13" s="105"/>
      <c r="AQ13" s="104">
        <v>0</v>
      </c>
      <c r="AR13" s="104">
        <v>1</v>
      </c>
      <c r="AS13" s="105" t="s">
        <v>17</v>
      </c>
      <c r="AT13" s="105"/>
    </row>
    <row r="14" spans="1:46" ht="15" customHeight="1" x14ac:dyDescent="0.35">
      <c r="A14" s="104">
        <v>0</v>
      </c>
      <c r="B14" s="105" t="s">
        <v>482</v>
      </c>
      <c r="C14" s="104">
        <v>2</v>
      </c>
      <c r="D14" s="105" t="s">
        <v>6952</v>
      </c>
      <c r="E14" s="105" t="s">
        <v>6027</v>
      </c>
      <c r="F14" s="105" t="s">
        <v>483</v>
      </c>
      <c r="G14" s="105"/>
      <c r="H14" s="105"/>
      <c r="I14" s="104">
        <v>24</v>
      </c>
      <c r="J14" s="105"/>
      <c r="K14" s="104">
        <v>0</v>
      </c>
      <c r="L14" s="105" t="s">
        <v>485</v>
      </c>
      <c r="M14" s="105" t="s">
        <v>6002</v>
      </c>
      <c r="N14" s="105"/>
      <c r="O14" s="105"/>
      <c r="P14" s="105"/>
      <c r="Q14" s="105"/>
      <c r="R14" s="105"/>
      <c r="S14" s="105"/>
      <c r="T14" s="105"/>
      <c r="U14" s="105"/>
      <c r="V14" s="105"/>
      <c r="W14" s="105"/>
      <c r="X14" s="105"/>
      <c r="Y14" s="105"/>
      <c r="Z14" s="105"/>
      <c r="AA14" s="105"/>
      <c r="AB14" s="105"/>
      <c r="AC14" s="105"/>
      <c r="AD14" s="105"/>
      <c r="AE14" s="105"/>
      <c r="AF14" s="105"/>
      <c r="AG14" s="105"/>
      <c r="AH14" s="105"/>
      <c r="AI14" s="105"/>
      <c r="AJ14" s="105"/>
      <c r="AK14" s="105"/>
      <c r="AL14" s="104">
        <v>4400</v>
      </c>
      <c r="AM14" s="105"/>
      <c r="AN14" s="104">
        <v>0</v>
      </c>
      <c r="AO14" s="105"/>
      <c r="AP14" s="105"/>
      <c r="AQ14" s="104">
        <v>0</v>
      </c>
      <c r="AR14" s="104">
        <v>24</v>
      </c>
      <c r="AS14" s="105" t="s">
        <v>17</v>
      </c>
      <c r="AT14" s="105"/>
    </row>
    <row r="15" spans="1:46" ht="15" customHeight="1" x14ac:dyDescent="0.35">
      <c r="A15" s="104">
        <v>0</v>
      </c>
      <c r="B15" s="105" t="s">
        <v>482</v>
      </c>
      <c r="C15" s="104">
        <v>2</v>
      </c>
      <c r="D15" s="105" t="s">
        <v>7021</v>
      </c>
      <c r="E15" s="105" t="s">
        <v>6028</v>
      </c>
      <c r="F15" s="105" t="s">
        <v>483</v>
      </c>
      <c r="G15" s="105"/>
      <c r="H15" s="105"/>
      <c r="I15" s="104">
        <v>24</v>
      </c>
      <c r="J15" s="105"/>
      <c r="K15" s="104">
        <v>0</v>
      </c>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4">
        <v>10000</v>
      </c>
      <c r="AM15" s="105"/>
      <c r="AN15" s="104">
        <v>0</v>
      </c>
      <c r="AO15" s="105"/>
      <c r="AP15" s="105"/>
      <c r="AQ15" s="104">
        <v>0</v>
      </c>
      <c r="AR15" s="104">
        <v>730</v>
      </c>
      <c r="AS15" s="105" t="s">
        <v>17</v>
      </c>
      <c r="AT15" s="105"/>
    </row>
    <row r="16" spans="1:46" ht="15" customHeight="1" x14ac:dyDescent="0.35">
      <c r="A16" s="104">
        <v>0</v>
      </c>
      <c r="B16" s="105" t="s">
        <v>482</v>
      </c>
      <c r="C16" s="104">
        <v>2</v>
      </c>
      <c r="D16" s="105" t="s">
        <v>10795</v>
      </c>
      <c r="E16" s="105" t="s">
        <v>6025</v>
      </c>
      <c r="F16" s="105" t="s">
        <v>483</v>
      </c>
      <c r="G16" s="105"/>
      <c r="H16" s="105"/>
      <c r="I16" s="104">
        <v>24</v>
      </c>
      <c r="J16" s="105"/>
      <c r="K16" s="104">
        <v>0</v>
      </c>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c r="AI16" s="105"/>
      <c r="AJ16" s="105"/>
      <c r="AK16" s="105"/>
      <c r="AL16" s="104">
        <v>32500</v>
      </c>
      <c r="AM16" s="105"/>
      <c r="AN16" s="104">
        <v>0</v>
      </c>
      <c r="AO16" s="105"/>
      <c r="AP16" s="105"/>
      <c r="AQ16" s="104">
        <v>0</v>
      </c>
      <c r="AR16" s="104">
        <v>120</v>
      </c>
      <c r="AS16" s="105" t="s">
        <v>17</v>
      </c>
      <c r="AT16" s="105"/>
    </row>
    <row r="17" spans="1:46" ht="15" customHeight="1" x14ac:dyDescent="0.35">
      <c r="A17" s="104">
        <v>0</v>
      </c>
      <c r="B17" s="105" t="s">
        <v>482</v>
      </c>
      <c r="C17" s="104">
        <v>2</v>
      </c>
      <c r="D17" s="105" t="s">
        <v>6953</v>
      </c>
      <c r="E17" s="105" t="s">
        <v>6029</v>
      </c>
      <c r="F17" s="105" t="s">
        <v>483</v>
      </c>
      <c r="G17" s="105"/>
      <c r="H17" s="105"/>
      <c r="I17" s="104">
        <v>24</v>
      </c>
      <c r="J17" s="105"/>
      <c r="K17" s="104">
        <v>0</v>
      </c>
      <c r="L17" s="105"/>
      <c r="M17" s="105"/>
      <c r="N17" s="105"/>
      <c r="O17" s="105"/>
      <c r="P17" s="105"/>
      <c r="Q17" s="105"/>
      <c r="R17" s="105"/>
      <c r="S17" s="105"/>
      <c r="T17" s="105"/>
      <c r="U17" s="105"/>
      <c r="V17" s="105"/>
      <c r="W17" s="105"/>
      <c r="X17" s="105"/>
      <c r="Y17" s="105"/>
      <c r="Z17" s="105"/>
      <c r="AA17" s="105"/>
      <c r="AB17" s="105"/>
      <c r="AC17" s="105"/>
      <c r="AD17" s="105"/>
      <c r="AE17" s="105"/>
      <c r="AF17" s="105"/>
      <c r="AG17" s="105"/>
      <c r="AH17" s="105"/>
      <c r="AI17" s="105"/>
      <c r="AJ17" s="105"/>
      <c r="AK17" s="105"/>
      <c r="AL17" s="104">
        <v>300000</v>
      </c>
      <c r="AM17" s="105"/>
      <c r="AN17" s="104">
        <v>0</v>
      </c>
      <c r="AO17" s="105"/>
      <c r="AP17" s="105"/>
      <c r="AQ17" s="104">
        <v>0</v>
      </c>
      <c r="AR17" s="104">
        <v>730</v>
      </c>
      <c r="AS17" s="105" t="s">
        <v>17</v>
      </c>
      <c r="AT17" s="105"/>
    </row>
    <row r="18" spans="1:46" ht="15" customHeight="1" x14ac:dyDescent="0.35">
      <c r="A18" s="104">
        <v>0</v>
      </c>
      <c r="B18" s="105" t="s">
        <v>482</v>
      </c>
      <c r="C18" s="104">
        <v>2</v>
      </c>
      <c r="D18" s="105" t="s">
        <v>6998</v>
      </c>
      <c r="E18" s="106" t="s">
        <v>11440</v>
      </c>
      <c r="F18" s="105" t="s">
        <v>483</v>
      </c>
      <c r="G18" s="105"/>
      <c r="H18" s="105"/>
      <c r="I18" s="104">
        <v>24</v>
      </c>
      <c r="J18" s="105"/>
      <c r="K18" s="104">
        <v>0</v>
      </c>
      <c r="L18" s="105" t="s">
        <v>6054</v>
      </c>
      <c r="M18" s="105" t="s">
        <v>6055</v>
      </c>
      <c r="N18" s="105"/>
      <c r="O18" s="105"/>
      <c r="P18" s="105"/>
      <c r="Q18" s="105"/>
      <c r="R18" s="105"/>
      <c r="S18" s="105"/>
      <c r="T18" s="105"/>
      <c r="U18" s="105"/>
      <c r="V18" s="105"/>
      <c r="W18" s="105"/>
      <c r="X18" s="105"/>
      <c r="Y18" s="105"/>
      <c r="Z18" s="105"/>
      <c r="AA18" s="105"/>
      <c r="AB18" s="105"/>
      <c r="AC18" s="105"/>
      <c r="AD18" s="105"/>
      <c r="AE18" s="105"/>
      <c r="AF18" s="105"/>
      <c r="AG18" s="105"/>
      <c r="AH18" s="105"/>
      <c r="AI18" s="105"/>
      <c r="AJ18" s="105"/>
      <c r="AK18" s="105"/>
      <c r="AL18" s="104">
        <v>60000</v>
      </c>
      <c r="AM18" s="105"/>
      <c r="AN18" s="104">
        <v>0</v>
      </c>
      <c r="AO18" s="105"/>
      <c r="AP18" s="105"/>
      <c r="AQ18" s="104">
        <v>0</v>
      </c>
      <c r="AR18" s="104">
        <v>4</v>
      </c>
      <c r="AS18" s="105" t="s">
        <v>17</v>
      </c>
      <c r="AT18" s="105"/>
    </row>
    <row r="19" spans="1:46" ht="15" customHeight="1" x14ac:dyDescent="0.35">
      <c r="A19" s="104">
        <v>0</v>
      </c>
      <c r="B19" s="105" t="s">
        <v>482</v>
      </c>
      <c r="C19" s="104">
        <v>2</v>
      </c>
      <c r="D19" s="105" t="s">
        <v>10744</v>
      </c>
      <c r="E19" s="105" t="s">
        <v>6065</v>
      </c>
      <c r="F19" s="105" t="s">
        <v>483</v>
      </c>
      <c r="G19" s="105"/>
      <c r="H19" s="105"/>
      <c r="I19" s="104">
        <v>24</v>
      </c>
      <c r="J19" s="105"/>
      <c r="K19" s="104">
        <v>0</v>
      </c>
      <c r="L19" s="105" t="s">
        <v>485</v>
      </c>
      <c r="M19" s="105" t="s">
        <v>6002</v>
      </c>
      <c r="N19" s="105"/>
      <c r="O19" s="105"/>
      <c r="P19" s="105"/>
      <c r="Q19" s="105"/>
      <c r="R19" s="105"/>
      <c r="S19" s="105"/>
      <c r="T19" s="105"/>
      <c r="U19" s="105"/>
      <c r="V19" s="105"/>
      <c r="W19" s="105"/>
      <c r="X19" s="105"/>
      <c r="Y19" s="105"/>
      <c r="Z19" s="105"/>
      <c r="AA19" s="105"/>
      <c r="AB19" s="105"/>
      <c r="AC19" s="105"/>
      <c r="AD19" s="105"/>
      <c r="AE19" s="105"/>
      <c r="AF19" s="105"/>
      <c r="AG19" s="105"/>
      <c r="AH19" s="105"/>
      <c r="AI19" s="105"/>
      <c r="AJ19" s="105"/>
      <c r="AK19" s="105"/>
      <c r="AL19" s="104">
        <v>30000</v>
      </c>
      <c r="AM19" s="105"/>
      <c r="AN19" s="104">
        <v>0</v>
      </c>
      <c r="AO19" s="105" t="s">
        <v>5980</v>
      </c>
      <c r="AP19" s="105" t="s">
        <v>5980</v>
      </c>
      <c r="AQ19" s="104">
        <v>0</v>
      </c>
      <c r="AR19" s="104">
        <v>730</v>
      </c>
      <c r="AS19" s="105" t="s">
        <v>17</v>
      </c>
      <c r="AT19" s="105"/>
    </row>
    <row r="20" spans="1:46" ht="15" customHeight="1" x14ac:dyDescent="0.35">
      <c r="A20" s="104">
        <v>0</v>
      </c>
      <c r="B20" s="105" t="s">
        <v>482</v>
      </c>
      <c r="C20" s="104">
        <v>2</v>
      </c>
      <c r="D20" s="105" t="s">
        <v>6928</v>
      </c>
      <c r="E20" s="105" t="s">
        <v>10112</v>
      </c>
      <c r="F20" s="105" t="s">
        <v>483</v>
      </c>
      <c r="G20" s="105"/>
      <c r="H20" s="105"/>
      <c r="I20" s="104">
        <v>24</v>
      </c>
      <c r="J20" s="105"/>
      <c r="K20" s="104">
        <v>0</v>
      </c>
      <c r="L20" s="105" t="s">
        <v>485</v>
      </c>
      <c r="M20" s="105" t="s">
        <v>6002</v>
      </c>
      <c r="N20" s="105"/>
      <c r="O20" s="105"/>
      <c r="P20" s="105"/>
      <c r="Q20" s="105"/>
      <c r="R20" s="105"/>
      <c r="S20" s="105"/>
      <c r="T20" s="105"/>
      <c r="U20" s="105"/>
      <c r="V20" s="105"/>
      <c r="W20" s="105"/>
      <c r="X20" s="105"/>
      <c r="Y20" s="105"/>
      <c r="Z20" s="105"/>
      <c r="AA20" s="105"/>
      <c r="AB20" s="105"/>
      <c r="AC20" s="105"/>
      <c r="AD20" s="105"/>
      <c r="AE20" s="105"/>
      <c r="AF20" s="105"/>
      <c r="AG20" s="105"/>
      <c r="AH20" s="105"/>
      <c r="AI20" s="105"/>
      <c r="AJ20" s="105"/>
      <c r="AK20" s="105"/>
      <c r="AL20" s="104">
        <v>35000</v>
      </c>
      <c r="AM20" s="105"/>
      <c r="AN20" s="104">
        <v>0</v>
      </c>
      <c r="AO20" s="105" t="s">
        <v>10087</v>
      </c>
      <c r="AP20" s="105" t="s">
        <v>5978</v>
      </c>
      <c r="AQ20" s="104">
        <v>0</v>
      </c>
      <c r="AR20" s="104">
        <v>840</v>
      </c>
      <c r="AS20" s="105" t="s">
        <v>17</v>
      </c>
      <c r="AT20" s="105"/>
    </row>
    <row r="21" spans="1:46" ht="15" customHeight="1" x14ac:dyDescent="0.35">
      <c r="A21" s="104">
        <v>0</v>
      </c>
      <c r="B21" s="105" t="s">
        <v>482</v>
      </c>
      <c r="C21" s="104">
        <v>2</v>
      </c>
      <c r="D21" s="105" t="s">
        <v>7034</v>
      </c>
      <c r="E21" s="105" t="s">
        <v>6059</v>
      </c>
      <c r="F21" s="105" t="s">
        <v>483</v>
      </c>
      <c r="G21" s="105"/>
      <c r="H21" s="105"/>
      <c r="I21" s="104">
        <v>24</v>
      </c>
      <c r="J21" s="105"/>
      <c r="K21" s="104">
        <v>0</v>
      </c>
      <c r="L21" s="105"/>
      <c r="M21" s="105"/>
      <c r="N21" s="105"/>
      <c r="O21" s="105"/>
      <c r="P21" s="105"/>
      <c r="Q21" s="105"/>
      <c r="R21" s="105"/>
      <c r="S21" s="105"/>
      <c r="T21" s="105"/>
      <c r="U21" s="105"/>
      <c r="V21" s="105"/>
      <c r="W21" s="105"/>
      <c r="X21" s="105"/>
      <c r="Y21" s="105"/>
      <c r="Z21" s="105"/>
      <c r="AA21" s="105"/>
      <c r="AB21" s="105"/>
      <c r="AC21" s="105"/>
      <c r="AD21" s="105"/>
      <c r="AE21" s="105"/>
      <c r="AF21" s="105"/>
      <c r="AG21" s="105"/>
      <c r="AH21" s="105"/>
      <c r="AI21" s="105"/>
      <c r="AJ21" s="105"/>
      <c r="AK21" s="105"/>
      <c r="AL21" s="104">
        <v>12000</v>
      </c>
      <c r="AM21" s="105"/>
      <c r="AN21" s="104">
        <v>0</v>
      </c>
      <c r="AO21" s="105"/>
      <c r="AP21" s="105"/>
      <c r="AQ21" s="104">
        <v>0</v>
      </c>
      <c r="AR21" s="104">
        <v>16</v>
      </c>
      <c r="AS21" s="105" t="s">
        <v>17</v>
      </c>
      <c r="AT21" s="105"/>
    </row>
    <row r="22" spans="1:46" ht="15" customHeight="1" x14ac:dyDescent="0.35">
      <c r="A22" s="104">
        <v>0</v>
      </c>
      <c r="B22" s="105" t="s">
        <v>482</v>
      </c>
      <c r="C22" s="104">
        <v>2</v>
      </c>
      <c r="D22" s="105" t="s">
        <v>7020</v>
      </c>
      <c r="E22" s="105" t="s">
        <v>134</v>
      </c>
      <c r="F22" s="105" t="s">
        <v>483</v>
      </c>
      <c r="G22" s="105"/>
      <c r="H22" s="105"/>
      <c r="I22" s="104">
        <v>24</v>
      </c>
      <c r="J22" s="105"/>
      <c r="K22" s="104">
        <v>0</v>
      </c>
      <c r="L22" s="105"/>
      <c r="M22" s="105"/>
      <c r="N22" s="105"/>
      <c r="O22" s="105"/>
      <c r="P22" s="105"/>
      <c r="Q22" s="105"/>
      <c r="R22" s="105"/>
      <c r="S22" s="105"/>
      <c r="T22" s="105"/>
      <c r="U22" s="105"/>
      <c r="V22" s="105"/>
      <c r="W22" s="105"/>
      <c r="X22" s="105"/>
      <c r="Y22" s="105"/>
      <c r="Z22" s="105"/>
      <c r="AA22" s="105"/>
      <c r="AB22" s="105"/>
      <c r="AC22" s="105"/>
      <c r="AD22" s="105"/>
      <c r="AE22" s="105"/>
      <c r="AF22" s="105"/>
      <c r="AG22" s="105"/>
      <c r="AH22" s="105"/>
      <c r="AI22" s="105"/>
      <c r="AJ22" s="105"/>
      <c r="AK22" s="105"/>
      <c r="AL22" s="104">
        <v>0</v>
      </c>
      <c r="AM22" s="105"/>
      <c r="AN22" s="104">
        <v>0</v>
      </c>
      <c r="AO22" s="105"/>
      <c r="AP22" s="105"/>
      <c r="AQ22" s="104">
        <v>0</v>
      </c>
      <c r="AR22" s="104">
        <v>0</v>
      </c>
      <c r="AS22" s="105" t="s">
        <v>486</v>
      </c>
      <c r="AT22" s="105"/>
    </row>
    <row r="23" spans="1:46" ht="15" customHeight="1" x14ac:dyDescent="0.35">
      <c r="A23" s="104">
        <v>0</v>
      </c>
      <c r="B23" s="105" t="s">
        <v>482</v>
      </c>
      <c r="C23" s="104">
        <v>2</v>
      </c>
      <c r="D23" s="105" t="s">
        <v>7019</v>
      </c>
      <c r="E23" s="105" t="s">
        <v>6024</v>
      </c>
      <c r="F23" s="105" t="s">
        <v>483</v>
      </c>
      <c r="G23" s="105"/>
      <c r="H23" s="105"/>
      <c r="I23" s="104">
        <v>24</v>
      </c>
      <c r="J23" s="105"/>
      <c r="K23" s="104">
        <v>0</v>
      </c>
      <c r="L23" s="105"/>
      <c r="M23" s="105"/>
      <c r="N23" s="105"/>
      <c r="O23" s="105"/>
      <c r="P23" s="105"/>
      <c r="Q23" s="105"/>
      <c r="R23" s="105"/>
      <c r="S23" s="105"/>
      <c r="T23" s="105"/>
      <c r="U23" s="105"/>
      <c r="V23" s="105"/>
      <c r="W23" s="105"/>
      <c r="X23" s="105"/>
      <c r="Y23" s="105"/>
      <c r="Z23" s="105"/>
      <c r="AA23" s="105"/>
      <c r="AB23" s="105"/>
      <c r="AC23" s="105"/>
      <c r="AD23" s="105"/>
      <c r="AE23" s="105"/>
      <c r="AF23" s="105"/>
      <c r="AG23" s="105"/>
      <c r="AH23" s="105"/>
      <c r="AI23" s="105"/>
      <c r="AJ23" s="105"/>
      <c r="AK23" s="105"/>
      <c r="AL23" s="104">
        <v>24000</v>
      </c>
      <c r="AM23" s="105"/>
      <c r="AN23" s="104">
        <v>0</v>
      </c>
      <c r="AO23" s="105"/>
      <c r="AP23" s="105"/>
      <c r="AQ23" s="104">
        <v>0</v>
      </c>
      <c r="AR23" s="104">
        <v>24</v>
      </c>
      <c r="AS23" s="105" t="s">
        <v>17</v>
      </c>
      <c r="AT23" s="105"/>
    </row>
    <row r="24" spans="1:46" ht="15" customHeight="1" x14ac:dyDescent="0.35">
      <c r="A24" s="104">
        <v>0</v>
      </c>
      <c r="B24" s="105" t="s">
        <v>482</v>
      </c>
      <c r="C24" s="104">
        <v>2</v>
      </c>
      <c r="D24" s="105" t="s">
        <v>7036</v>
      </c>
      <c r="E24" s="105" t="s">
        <v>10137</v>
      </c>
      <c r="F24" s="105" t="s">
        <v>483</v>
      </c>
      <c r="G24" s="105"/>
      <c r="H24" s="105"/>
      <c r="I24" s="104">
        <v>24</v>
      </c>
      <c r="J24" s="105"/>
      <c r="K24" s="104">
        <v>0</v>
      </c>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4">
        <v>850000</v>
      </c>
      <c r="AM24" s="105"/>
      <c r="AN24" s="104">
        <v>0</v>
      </c>
      <c r="AO24" s="105"/>
      <c r="AP24" s="105"/>
      <c r="AQ24" s="104">
        <v>0</v>
      </c>
      <c r="AR24" s="104">
        <v>2920</v>
      </c>
      <c r="AS24" s="105" t="s">
        <v>17</v>
      </c>
      <c r="AT24" s="105"/>
    </row>
    <row r="25" spans="1:46" ht="15" customHeight="1" x14ac:dyDescent="0.35">
      <c r="A25" s="104">
        <v>0.01</v>
      </c>
      <c r="B25" s="105" t="s">
        <v>484</v>
      </c>
      <c r="C25" s="104">
        <v>2</v>
      </c>
      <c r="D25" s="105" t="s">
        <v>6951</v>
      </c>
      <c r="E25" s="105" t="s">
        <v>6023</v>
      </c>
      <c r="F25" s="105" t="s">
        <v>483</v>
      </c>
      <c r="G25" s="105"/>
      <c r="H25" s="105"/>
      <c r="I25" s="104">
        <v>24</v>
      </c>
      <c r="J25" s="105"/>
      <c r="K25" s="104">
        <v>0</v>
      </c>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4">
        <v>125000</v>
      </c>
      <c r="AM25" s="105"/>
      <c r="AN25" s="104">
        <v>0</v>
      </c>
      <c r="AO25" s="105"/>
      <c r="AP25" s="105"/>
      <c r="AQ25" s="104">
        <v>0</v>
      </c>
      <c r="AR25" s="104">
        <v>336</v>
      </c>
      <c r="AS25" s="105" t="s">
        <v>17</v>
      </c>
      <c r="AT25" s="105"/>
    </row>
    <row r="26" spans="1:46" ht="15" customHeight="1" x14ac:dyDescent="0.35">
      <c r="A26" s="104">
        <v>0</v>
      </c>
      <c r="B26" s="105" t="s">
        <v>482</v>
      </c>
      <c r="C26" s="104">
        <v>2</v>
      </c>
      <c r="D26" s="105" t="s">
        <v>7003</v>
      </c>
      <c r="E26" s="105" t="s">
        <v>6093</v>
      </c>
      <c r="F26" s="105" t="s">
        <v>483</v>
      </c>
      <c r="G26" s="105"/>
      <c r="H26" s="105"/>
      <c r="I26" s="104">
        <v>24</v>
      </c>
      <c r="J26" s="105"/>
      <c r="K26" s="104">
        <v>0</v>
      </c>
      <c r="L26" s="105" t="s">
        <v>485</v>
      </c>
      <c r="M26" s="105" t="s">
        <v>6002</v>
      </c>
      <c r="N26" s="105"/>
      <c r="O26" s="105"/>
      <c r="P26" s="105"/>
      <c r="Q26" s="105"/>
      <c r="R26" s="105"/>
      <c r="S26" s="105"/>
      <c r="T26" s="105"/>
      <c r="U26" s="105"/>
      <c r="V26" s="105"/>
      <c r="W26" s="105"/>
      <c r="X26" s="105"/>
      <c r="Y26" s="105"/>
      <c r="Z26" s="105"/>
      <c r="AA26" s="105"/>
      <c r="AB26" s="105"/>
      <c r="AC26" s="105"/>
      <c r="AD26" s="105"/>
      <c r="AE26" s="105"/>
      <c r="AF26" s="105"/>
      <c r="AG26" s="105"/>
      <c r="AH26" s="105"/>
      <c r="AI26" s="105"/>
      <c r="AJ26" s="105"/>
      <c r="AK26" s="105"/>
      <c r="AL26" s="104">
        <v>200</v>
      </c>
      <c r="AM26" s="105"/>
      <c r="AN26" s="104">
        <v>0</v>
      </c>
      <c r="AO26" s="105"/>
      <c r="AP26" s="105"/>
      <c r="AQ26" s="104">
        <v>0</v>
      </c>
      <c r="AR26" s="104">
        <v>4</v>
      </c>
      <c r="AS26" s="105" t="s">
        <v>17</v>
      </c>
      <c r="AT26" s="105"/>
    </row>
    <row r="27" spans="1:46" ht="15" customHeight="1" x14ac:dyDescent="0.35">
      <c r="A27" s="104">
        <v>0</v>
      </c>
      <c r="B27" s="105" t="s">
        <v>482</v>
      </c>
      <c r="C27" s="104">
        <v>2</v>
      </c>
      <c r="D27" s="105" t="s">
        <v>6954</v>
      </c>
      <c r="E27" s="105" t="s">
        <v>6030</v>
      </c>
      <c r="F27" s="105" t="s">
        <v>483</v>
      </c>
      <c r="G27" s="105"/>
      <c r="H27" s="105"/>
      <c r="I27" s="104">
        <v>24</v>
      </c>
      <c r="J27" s="105"/>
      <c r="K27" s="104">
        <v>0</v>
      </c>
      <c r="L27" s="105" t="s">
        <v>485</v>
      </c>
      <c r="M27" s="105" t="s">
        <v>6002</v>
      </c>
      <c r="N27" s="105"/>
      <c r="O27" s="105"/>
      <c r="P27" s="105"/>
      <c r="Q27" s="105"/>
      <c r="R27" s="105"/>
      <c r="S27" s="105"/>
      <c r="T27" s="105"/>
      <c r="U27" s="105"/>
      <c r="V27" s="105"/>
      <c r="W27" s="105"/>
      <c r="X27" s="105"/>
      <c r="Y27" s="105"/>
      <c r="Z27" s="105"/>
      <c r="AA27" s="105"/>
      <c r="AB27" s="105"/>
      <c r="AC27" s="105"/>
      <c r="AD27" s="105"/>
      <c r="AE27" s="105"/>
      <c r="AF27" s="105"/>
      <c r="AG27" s="105"/>
      <c r="AH27" s="105"/>
      <c r="AI27" s="105"/>
      <c r="AJ27" s="105"/>
      <c r="AK27" s="105"/>
      <c r="AL27" s="104">
        <v>200</v>
      </c>
      <c r="AM27" s="105"/>
      <c r="AN27" s="104">
        <v>0</v>
      </c>
      <c r="AO27" s="105"/>
      <c r="AP27" s="105"/>
      <c r="AQ27" s="104">
        <v>0</v>
      </c>
      <c r="AR27" s="104">
        <v>2</v>
      </c>
      <c r="AS27" s="105" t="s">
        <v>17</v>
      </c>
      <c r="AT27" s="105"/>
    </row>
    <row r="28" spans="1:46" ht="15" customHeight="1" x14ac:dyDescent="0.35">
      <c r="A28" s="104">
        <v>0</v>
      </c>
      <c r="B28" s="105" t="s">
        <v>482</v>
      </c>
      <c r="C28" s="104">
        <v>2</v>
      </c>
      <c r="D28" s="105" t="s">
        <v>7023</v>
      </c>
      <c r="E28" s="105" t="s">
        <v>6000</v>
      </c>
      <c r="F28" s="105" t="s">
        <v>483</v>
      </c>
      <c r="G28" s="105"/>
      <c r="H28" s="105"/>
      <c r="I28" s="104">
        <v>24</v>
      </c>
      <c r="J28" s="105"/>
      <c r="K28" s="104">
        <v>0</v>
      </c>
      <c r="L28" s="105"/>
      <c r="M28" s="105"/>
      <c r="N28" s="105"/>
      <c r="O28" s="105"/>
      <c r="P28" s="105"/>
      <c r="Q28" s="105"/>
      <c r="R28" s="105"/>
      <c r="S28" s="105"/>
      <c r="T28" s="105"/>
      <c r="U28" s="105"/>
      <c r="V28" s="105"/>
      <c r="W28" s="105"/>
      <c r="X28" s="105"/>
      <c r="Y28" s="105"/>
      <c r="Z28" s="105"/>
      <c r="AA28" s="105"/>
      <c r="AB28" s="105"/>
      <c r="AC28" s="105"/>
      <c r="AD28" s="105"/>
      <c r="AE28" s="105"/>
      <c r="AF28" s="105"/>
      <c r="AG28" s="105"/>
      <c r="AH28" s="105"/>
      <c r="AI28" s="105"/>
      <c r="AJ28" s="105"/>
      <c r="AK28" s="105"/>
      <c r="AL28" s="104">
        <v>0</v>
      </c>
      <c r="AM28" s="105"/>
      <c r="AN28" s="104">
        <v>0</v>
      </c>
      <c r="AO28" s="105"/>
      <c r="AP28" s="105"/>
      <c r="AQ28" s="104">
        <v>0</v>
      </c>
      <c r="AR28" s="104">
        <v>0</v>
      </c>
      <c r="AS28" s="105" t="s">
        <v>17</v>
      </c>
      <c r="AT28" s="105"/>
    </row>
    <row r="29" spans="1:46" ht="15" customHeight="1" x14ac:dyDescent="0.35">
      <c r="A29" s="104">
        <v>0</v>
      </c>
      <c r="B29" s="105" t="s">
        <v>482</v>
      </c>
      <c r="C29" s="104">
        <v>2</v>
      </c>
      <c r="D29" s="105" t="s">
        <v>7045</v>
      </c>
      <c r="E29" s="105" t="s">
        <v>134</v>
      </c>
      <c r="F29" s="105" t="s">
        <v>483</v>
      </c>
      <c r="G29" s="105"/>
      <c r="H29" s="105"/>
      <c r="I29" s="104">
        <v>24</v>
      </c>
      <c r="J29" s="105"/>
      <c r="K29" s="104">
        <v>0</v>
      </c>
      <c r="L29" s="105"/>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05"/>
      <c r="AJ29" s="105"/>
      <c r="AK29" s="105"/>
      <c r="AL29" s="104">
        <v>0</v>
      </c>
      <c r="AM29" s="105"/>
      <c r="AN29" s="104">
        <v>0</v>
      </c>
      <c r="AO29" s="105"/>
      <c r="AP29" s="105"/>
      <c r="AQ29" s="104">
        <v>0</v>
      </c>
      <c r="AR29" s="104">
        <v>0</v>
      </c>
      <c r="AS29" s="105" t="s">
        <v>17</v>
      </c>
      <c r="AT29" s="105"/>
    </row>
    <row r="30" spans="1:46" ht="15" customHeight="1" x14ac:dyDescent="0.35">
      <c r="A30" s="104">
        <v>0</v>
      </c>
      <c r="B30" s="105" t="s">
        <v>482</v>
      </c>
      <c r="C30" s="104">
        <v>2</v>
      </c>
      <c r="D30" s="105" t="s">
        <v>7022</v>
      </c>
      <c r="E30" s="105" t="s">
        <v>6031</v>
      </c>
      <c r="F30" s="105" t="s">
        <v>483</v>
      </c>
      <c r="G30" s="105"/>
      <c r="H30" s="105"/>
      <c r="I30" s="104">
        <v>24</v>
      </c>
      <c r="J30" s="105"/>
      <c r="K30" s="104">
        <v>0</v>
      </c>
      <c r="L30" s="105"/>
      <c r="M30" s="105"/>
      <c r="N30" s="105"/>
      <c r="O30" s="105"/>
      <c r="P30" s="105"/>
      <c r="Q30" s="105"/>
      <c r="R30" s="105"/>
      <c r="S30" s="105"/>
      <c r="T30" s="105"/>
      <c r="U30" s="105"/>
      <c r="V30" s="105"/>
      <c r="W30" s="105"/>
      <c r="X30" s="105"/>
      <c r="Y30" s="105"/>
      <c r="Z30" s="105"/>
      <c r="AA30" s="105"/>
      <c r="AB30" s="105"/>
      <c r="AC30" s="105"/>
      <c r="AD30" s="105"/>
      <c r="AE30" s="105"/>
      <c r="AF30" s="105"/>
      <c r="AG30" s="105"/>
      <c r="AH30" s="105"/>
      <c r="AI30" s="105"/>
      <c r="AJ30" s="105"/>
      <c r="AK30" s="105"/>
      <c r="AL30" s="104">
        <v>40000</v>
      </c>
      <c r="AM30" s="105"/>
      <c r="AN30" s="104">
        <v>0</v>
      </c>
      <c r="AO30" s="105"/>
      <c r="AP30" s="105"/>
      <c r="AQ30" s="104">
        <v>0</v>
      </c>
      <c r="AR30" s="104">
        <v>1460</v>
      </c>
      <c r="AS30" s="105" t="s">
        <v>17</v>
      </c>
      <c r="AT30" s="105"/>
    </row>
    <row r="31" spans="1:46" ht="15" customHeight="1" x14ac:dyDescent="0.35">
      <c r="A31" s="104">
        <v>0</v>
      </c>
      <c r="B31" s="105" t="s">
        <v>482</v>
      </c>
      <c r="C31" s="104">
        <v>2</v>
      </c>
      <c r="D31" s="105" t="s">
        <v>10804</v>
      </c>
      <c r="E31" s="105" t="s">
        <v>10139</v>
      </c>
      <c r="F31" s="105" t="s">
        <v>483</v>
      </c>
      <c r="G31" s="105"/>
      <c r="H31" s="105"/>
      <c r="I31" s="104">
        <v>24</v>
      </c>
      <c r="J31" s="105"/>
      <c r="K31" s="104">
        <v>0</v>
      </c>
      <c r="L31" s="105" t="s">
        <v>485</v>
      </c>
      <c r="M31" s="105" t="s">
        <v>6002</v>
      </c>
      <c r="N31" s="105"/>
      <c r="O31" s="105"/>
      <c r="P31" s="105"/>
      <c r="Q31" s="105"/>
      <c r="R31" s="105"/>
      <c r="S31" s="105"/>
      <c r="T31" s="105"/>
      <c r="U31" s="105"/>
      <c r="V31" s="105"/>
      <c r="W31" s="105"/>
      <c r="X31" s="105"/>
      <c r="Y31" s="105"/>
      <c r="Z31" s="105"/>
      <c r="AA31" s="105"/>
      <c r="AB31" s="105"/>
      <c r="AC31" s="105"/>
      <c r="AD31" s="105"/>
      <c r="AE31" s="105"/>
      <c r="AF31" s="105"/>
      <c r="AG31" s="105"/>
      <c r="AH31" s="105"/>
      <c r="AI31" s="105"/>
      <c r="AJ31" s="105"/>
      <c r="AK31" s="105"/>
      <c r="AL31" s="104">
        <v>1250</v>
      </c>
      <c r="AM31" s="105"/>
      <c r="AN31" s="104">
        <v>0</v>
      </c>
      <c r="AO31" s="105"/>
      <c r="AP31" s="105"/>
      <c r="AQ31" s="104">
        <v>0</v>
      </c>
      <c r="AR31" s="104">
        <v>32</v>
      </c>
      <c r="AS31" s="105" t="s">
        <v>17</v>
      </c>
      <c r="AT31" s="105"/>
    </row>
    <row r="32" spans="1:46" ht="15" customHeight="1" x14ac:dyDescent="0.35">
      <c r="A32" s="104">
        <v>0</v>
      </c>
      <c r="B32" s="105" t="s">
        <v>482</v>
      </c>
      <c r="C32" s="104">
        <v>2</v>
      </c>
      <c r="D32" s="105" t="s">
        <v>7037</v>
      </c>
      <c r="E32" s="105" t="s">
        <v>134</v>
      </c>
      <c r="F32" s="105" t="s">
        <v>483</v>
      </c>
      <c r="G32" s="105"/>
      <c r="H32" s="105"/>
      <c r="I32" s="104">
        <v>24</v>
      </c>
      <c r="J32" s="105"/>
      <c r="K32" s="104">
        <v>0</v>
      </c>
      <c r="L32" s="105"/>
      <c r="M32" s="105"/>
      <c r="N32" s="105"/>
      <c r="O32" s="105"/>
      <c r="P32" s="105"/>
      <c r="Q32" s="105"/>
      <c r="R32" s="105"/>
      <c r="S32" s="105"/>
      <c r="T32" s="105"/>
      <c r="U32" s="105"/>
      <c r="V32" s="105"/>
      <c r="W32" s="105"/>
      <c r="X32" s="105"/>
      <c r="Y32" s="105"/>
      <c r="Z32" s="105"/>
      <c r="AA32" s="105"/>
      <c r="AB32" s="105"/>
      <c r="AC32" s="105"/>
      <c r="AD32" s="105"/>
      <c r="AE32" s="105"/>
      <c r="AF32" s="105"/>
      <c r="AG32" s="105"/>
      <c r="AH32" s="105"/>
      <c r="AI32" s="105"/>
      <c r="AJ32" s="105"/>
      <c r="AK32" s="105"/>
      <c r="AL32" s="104">
        <v>0</v>
      </c>
      <c r="AM32" s="105"/>
      <c r="AN32" s="104">
        <v>0</v>
      </c>
      <c r="AO32" s="105"/>
      <c r="AP32" s="105"/>
      <c r="AQ32" s="104">
        <v>0</v>
      </c>
      <c r="AR32" s="104">
        <v>0</v>
      </c>
      <c r="AS32" s="105" t="s">
        <v>17</v>
      </c>
      <c r="AT32" s="105"/>
    </row>
    <row r="33" spans="1:46" ht="15" customHeight="1" x14ac:dyDescent="0.35">
      <c r="A33" s="104">
        <v>0</v>
      </c>
      <c r="B33" s="105" t="s">
        <v>482</v>
      </c>
      <c r="C33" s="104">
        <v>2</v>
      </c>
      <c r="D33" s="105" t="s">
        <v>7038</v>
      </c>
      <c r="E33" s="105" t="s">
        <v>134</v>
      </c>
      <c r="F33" s="105" t="s">
        <v>483</v>
      </c>
      <c r="G33" s="105"/>
      <c r="H33" s="105"/>
      <c r="I33" s="104">
        <v>24</v>
      </c>
      <c r="J33" s="105"/>
      <c r="K33" s="104">
        <v>0</v>
      </c>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4">
        <v>0</v>
      </c>
      <c r="AM33" s="105"/>
      <c r="AN33" s="104">
        <v>0</v>
      </c>
      <c r="AO33" s="105"/>
      <c r="AP33" s="105"/>
      <c r="AQ33" s="104">
        <v>0</v>
      </c>
      <c r="AR33" s="104">
        <v>0</v>
      </c>
      <c r="AS33" s="105" t="s">
        <v>17</v>
      </c>
      <c r="AT33" s="105"/>
    </row>
    <row r="34" spans="1:46" ht="15" customHeight="1" x14ac:dyDescent="0.35">
      <c r="A34" s="104">
        <v>0</v>
      </c>
      <c r="B34" s="105" t="s">
        <v>482</v>
      </c>
      <c r="C34" s="104">
        <v>2</v>
      </c>
      <c r="D34" s="105" t="s">
        <v>7018</v>
      </c>
      <c r="E34" s="105" t="s">
        <v>134</v>
      </c>
      <c r="F34" s="105" t="s">
        <v>483</v>
      </c>
      <c r="G34" s="105"/>
      <c r="H34" s="105"/>
      <c r="I34" s="104">
        <v>24</v>
      </c>
      <c r="J34" s="105"/>
      <c r="K34" s="104">
        <v>0</v>
      </c>
      <c r="L34" s="105"/>
      <c r="M34" s="105"/>
      <c r="N34" s="105"/>
      <c r="O34" s="105"/>
      <c r="P34" s="105"/>
      <c r="Q34" s="105"/>
      <c r="R34" s="105"/>
      <c r="S34" s="105"/>
      <c r="T34" s="105"/>
      <c r="U34" s="105"/>
      <c r="V34" s="105"/>
      <c r="W34" s="105"/>
      <c r="X34" s="105"/>
      <c r="Y34" s="105"/>
      <c r="Z34" s="105"/>
      <c r="AA34" s="105"/>
      <c r="AB34" s="105"/>
      <c r="AC34" s="105"/>
      <c r="AD34" s="105"/>
      <c r="AE34" s="105"/>
      <c r="AF34" s="105"/>
      <c r="AG34" s="105"/>
      <c r="AH34" s="105"/>
      <c r="AI34" s="105"/>
      <c r="AJ34" s="105"/>
      <c r="AK34" s="105"/>
      <c r="AL34" s="104">
        <v>0</v>
      </c>
      <c r="AM34" s="105"/>
      <c r="AN34" s="104">
        <v>0</v>
      </c>
      <c r="AO34" s="105"/>
      <c r="AP34" s="105"/>
      <c r="AQ34" s="104">
        <v>0</v>
      </c>
      <c r="AR34" s="104">
        <v>0</v>
      </c>
      <c r="AS34" s="105" t="s">
        <v>17</v>
      </c>
      <c r="AT34" s="105"/>
    </row>
    <row r="35" spans="1:46" ht="15" customHeight="1" x14ac:dyDescent="0.35">
      <c r="A35" s="104">
        <v>0</v>
      </c>
      <c r="B35" s="105" t="s">
        <v>482</v>
      </c>
      <c r="C35" s="104">
        <v>2</v>
      </c>
      <c r="D35" s="105" t="s">
        <v>10803</v>
      </c>
      <c r="E35" s="105" t="s">
        <v>6083</v>
      </c>
      <c r="F35" s="105" t="s">
        <v>483</v>
      </c>
      <c r="G35" s="105"/>
      <c r="H35" s="105"/>
      <c r="I35" s="104">
        <v>24</v>
      </c>
      <c r="J35" s="105"/>
      <c r="K35" s="104">
        <v>0</v>
      </c>
      <c r="L35" s="105" t="s">
        <v>485</v>
      </c>
      <c r="M35" s="105" t="s">
        <v>6002</v>
      </c>
      <c r="N35" s="105"/>
      <c r="O35" s="105"/>
      <c r="P35" s="105"/>
      <c r="Q35" s="105"/>
      <c r="R35" s="105"/>
      <c r="S35" s="105"/>
      <c r="T35" s="105"/>
      <c r="U35" s="105"/>
      <c r="V35" s="105"/>
      <c r="W35" s="105"/>
      <c r="X35" s="105"/>
      <c r="Y35" s="105"/>
      <c r="Z35" s="105"/>
      <c r="AA35" s="105"/>
      <c r="AB35" s="105"/>
      <c r="AC35" s="105"/>
      <c r="AD35" s="105"/>
      <c r="AE35" s="105"/>
      <c r="AF35" s="105"/>
      <c r="AG35" s="105"/>
      <c r="AH35" s="105"/>
      <c r="AI35" s="105"/>
      <c r="AJ35" s="105"/>
      <c r="AK35" s="105"/>
      <c r="AL35" s="104">
        <v>30000</v>
      </c>
      <c r="AM35" s="105"/>
      <c r="AN35" s="104">
        <v>0</v>
      </c>
      <c r="AO35" s="105"/>
      <c r="AP35" s="105"/>
      <c r="AQ35" s="104">
        <v>0</v>
      </c>
      <c r="AR35" s="104">
        <v>168</v>
      </c>
      <c r="AS35" s="105" t="s">
        <v>17</v>
      </c>
      <c r="AT35" s="105"/>
    </row>
    <row r="36" spans="1:46" ht="15" customHeight="1" x14ac:dyDescent="0.35">
      <c r="A36" s="104">
        <v>0</v>
      </c>
      <c r="B36" s="105" t="s">
        <v>482</v>
      </c>
      <c r="C36" s="104">
        <v>2</v>
      </c>
      <c r="D36" s="105" t="s">
        <v>7044</v>
      </c>
      <c r="E36" s="105" t="s">
        <v>6000</v>
      </c>
      <c r="F36" s="105" t="s">
        <v>483</v>
      </c>
      <c r="G36" s="105"/>
      <c r="H36" s="105"/>
      <c r="I36" s="104">
        <v>24</v>
      </c>
      <c r="J36" s="105"/>
      <c r="K36" s="104">
        <v>0</v>
      </c>
      <c r="L36" s="105"/>
      <c r="M36" s="105"/>
      <c r="N36" s="105"/>
      <c r="O36" s="105"/>
      <c r="P36" s="105"/>
      <c r="Q36" s="105"/>
      <c r="R36" s="105"/>
      <c r="S36" s="105"/>
      <c r="T36" s="105"/>
      <c r="U36" s="105"/>
      <c r="V36" s="105"/>
      <c r="W36" s="105"/>
      <c r="X36" s="105"/>
      <c r="Y36" s="105"/>
      <c r="Z36" s="105"/>
      <c r="AA36" s="105"/>
      <c r="AB36" s="105"/>
      <c r="AC36" s="105"/>
      <c r="AD36" s="105"/>
      <c r="AE36" s="105"/>
      <c r="AF36" s="105"/>
      <c r="AG36" s="105"/>
      <c r="AH36" s="105"/>
      <c r="AI36" s="105"/>
      <c r="AJ36" s="105"/>
      <c r="AK36" s="105"/>
      <c r="AL36" s="104">
        <v>0</v>
      </c>
      <c r="AM36" s="105"/>
      <c r="AN36" s="104">
        <v>0</v>
      </c>
      <c r="AO36" s="105"/>
      <c r="AP36" s="105"/>
      <c r="AQ36" s="104">
        <v>0</v>
      </c>
      <c r="AR36" s="104">
        <v>0</v>
      </c>
      <c r="AS36" s="105" t="s">
        <v>17</v>
      </c>
      <c r="AT36" s="105"/>
    </row>
    <row r="37" spans="1:46" ht="15" customHeight="1" x14ac:dyDescent="0.35">
      <c r="A37" s="104">
        <v>0</v>
      </c>
      <c r="B37" s="105" t="s">
        <v>482</v>
      </c>
      <c r="C37" s="104">
        <v>2</v>
      </c>
      <c r="D37" s="105" t="s">
        <v>10837</v>
      </c>
      <c r="E37" s="105" t="s">
        <v>6057</v>
      </c>
      <c r="F37" s="105" t="s">
        <v>483</v>
      </c>
      <c r="G37" s="105"/>
      <c r="H37" s="105"/>
      <c r="I37" s="104">
        <v>24</v>
      </c>
      <c r="J37" s="105"/>
      <c r="K37" s="104">
        <v>0</v>
      </c>
      <c r="L37" s="105"/>
      <c r="M37" s="105"/>
      <c r="N37" s="105"/>
      <c r="O37" s="105"/>
      <c r="P37" s="105"/>
      <c r="Q37" s="105"/>
      <c r="R37" s="105"/>
      <c r="S37" s="105"/>
      <c r="T37" s="105"/>
      <c r="U37" s="105"/>
      <c r="V37" s="105"/>
      <c r="W37" s="105"/>
      <c r="X37" s="105"/>
      <c r="Y37" s="105"/>
      <c r="Z37" s="105"/>
      <c r="AA37" s="105"/>
      <c r="AB37" s="105"/>
      <c r="AC37" s="105"/>
      <c r="AD37" s="105"/>
      <c r="AE37" s="105"/>
      <c r="AF37" s="105"/>
      <c r="AG37" s="105"/>
      <c r="AH37" s="105"/>
      <c r="AI37" s="105"/>
      <c r="AJ37" s="105"/>
      <c r="AK37" s="105"/>
      <c r="AL37" s="104">
        <v>1000</v>
      </c>
      <c r="AM37" s="105"/>
      <c r="AN37" s="104">
        <v>0</v>
      </c>
      <c r="AO37" s="105"/>
      <c r="AP37" s="105"/>
      <c r="AQ37" s="104">
        <v>0</v>
      </c>
      <c r="AR37" s="104">
        <v>1</v>
      </c>
      <c r="AS37" s="105" t="s">
        <v>17</v>
      </c>
      <c r="AT37" s="105"/>
    </row>
    <row r="38" spans="1:46" ht="15" customHeight="1" x14ac:dyDescent="0.35">
      <c r="A38" s="104">
        <v>0</v>
      </c>
      <c r="B38" s="105" t="s">
        <v>482</v>
      </c>
      <c r="C38" s="104">
        <v>2</v>
      </c>
      <c r="D38" s="105" t="s">
        <v>10845</v>
      </c>
      <c r="E38" s="105" t="s">
        <v>6125</v>
      </c>
      <c r="F38" s="105" t="s">
        <v>483</v>
      </c>
      <c r="G38" s="105"/>
      <c r="H38" s="105"/>
      <c r="I38" s="104">
        <v>24</v>
      </c>
      <c r="J38" s="105"/>
      <c r="K38" s="104">
        <v>0</v>
      </c>
      <c r="L38" s="105"/>
      <c r="M38" s="105"/>
      <c r="N38" s="105"/>
      <c r="O38" s="105"/>
      <c r="P38" s="105"/>
      <c r="Q38" s="105"/>
      <c r="R38" s="105"/>
      <c r="S38" s="105"/>
      <c r="T38" s="105"/>
      <c r="U38" s="105"/>
      <c r="V38" s="105"/>
      <c r="W38" s="105"/>
      <c r="X38" s="105"/>
      <c r="Y38" s="105"/>
      <c r="Z38" s="105"/>
      <c r="AA38" s="105"/>
      <c r="AB38" s="105"/>
      <c r="AC38" s="105"/>
      <c r="AD38" s="105"/>
      <c r="AE38" s="105"/>
      <c r="AF38" s="105"/>
      <c r="AG38" s="105"/>
      <c r="AH38" s="105"/>
      <c r="AI38" s="105"/>
      <c r="AJ38" s="105"/>
      <c r="AK38" s="105"/>
      <c r="AL38" s="104">
        <v>50000</v>
      </c>
      <c r="AM38" s="105"/>
      <c r="AN38" s="104">
        <v>0</v>
      </c>
      <c r="AO38" s="105"/>
      <c r="AP38" s="105"/>
      <c r="AQ38" s="104">
        <v>0</v>
      </c>
      <c r="AR38" s="104">
        <v>1008</v>
      </c>
      <c r="AS38" s="105" t="s">
        <v>17</v>
      </c>
      <c r="AT38" s="105"/>
    </row>
    <row r="39" spans="1:46" ht="15" customHeight="1" x14ac:dyDescent="0.35">
      <c r="A39" s="104">
        <v>0</v>
      </c>
      <c r="B39" s="105" t="s">
        <v>482</v>
      </c>
      <c r="C39" s="104">
        <v>2</v>
      </c>
      <c r="D39" s="105" t="s">
        <v>10807</v>
      </c>
      <c r="E39" s="105" t="s">
        <v>6097</v>
      </c>
      <c r="F39" s="105" t="s">
        <v>483</v>
      </c>
      <c r="G39" s="105"/>
      <c r="H39" s="105"/>
      <c r="I39" s="104">
        <v>24</v>
      </c>
      <c r="J39" s="105"/>
      <c r="K39" s="104">
        <v>0</v>
      </c>
      <c r="L39" s="105" t="s">
        <v>485</v>
      </c>
      <c r="M39" s="105" t="s">
        <v>6002</v>
      </c>
      <c r="N39" s="105"/>
      <c r="O39" s="105"/>
      <c r="P39" s="105"/>
      <c r="Q39" s="105"/>
      <c r="R39" s="105"/>
      <c r="S39" s="105"/>
      <c r="T39" s="105"/>
      <c r="U39" s="105"/>
      <c r="V39" s="105"/>
      <c r="W39" s="105"/>
      <c r="X39" s="105"/>
      <c r="Y39" s="105"/>
      <c r="Z39" s="105"/>
      <c r="AA39" s="105"/>
      <c r="AB39" s="105"/>
      <c r="AC39" s="105"/>
      <c r="AD39" s="105"/>
      <c r="AE39" s="105"/>
      <c r="AF39" s="105"/>
      <c r="AG39" s="105"/>
      <c r="AH39" s="105"/>
      <c r="AI39" s="105"/>
      <c r="AJ39" s="105"/>
      <c r="AK39" s="105"/>
      <c r="AL39" s="104">
        <v>5000</v>
      </c>
      <c r="AM39" s="105"/>
      <c r="AN39" s="104">
        <v>0</v>
      </c>
      <c r="AO39" s="105"/>
      <c r="AP39" s="105"/>
      <c r="AQ39" s="104">
        <v>0</v>
      </c>
      <c r="AR39" s="104">
        <v>8</v>
      </c>
      <c r="AS39" s="105" t="s">
        <v>17</v>
      </c>
      <c r="AT39" s="105"/>
    </row>
    <row r="40" spans="1:46" ht="15" customHeight="1" x14ac:dyDescent="0.35">
      <c r="A40" s="104">
        <v>0</v>
      </c>
      <c r="B40" s="105" t="s">
        <v>482</v>
      </c>
      <c r="C40" s="104">
        <v>2</v>
      </c>
      <c r="D40" s="105" t="s">
        <v>6940</v>
      </c>
      <c r="E40" s="105" t="s">
        <v>6032</v>
      </c>
      <c r="F40" s="105" t="s">
        <v>483</v>
      </c>
      <c r="G40" s="105" t="s">
        <v>5939</v>
      </c>
      <c r="H40" s="105" t="s">
        <v>872</v>
      </c>
      <c r="I40" s="104">
        <v>24</v>
      </c>
      <c r="J40" s="105"/>
      <c r="K40" s="104">
        <v>0</v>
      </c>
      <c r="L40" s="105" t="s">
        <v>485</v>
      </c>
      <c r="M40" s="105" t="s">
        <v>6002</v>
      </c>
      <c r="N40" s="105"/>
      <c r="O40" s="105"/>
      <c r="P40" s="105"/>
      <c r="Q40" s="105"/>
      <c r="R40" s="105"/>
      <c r="S40" s="105"/>
      <c r="T40" s="105"/>
      <c r="U40" s="105"/>
      <c r="V40" s="105"/>
      <c r="W40" s="105"/>
      <c r="X40" s="105"/>
      <c r="Y40" s="105"/>
      <c r="Z40" s="105"/>
      <c r="AA40" s="105"/>
      <c r="AB40" s="105"/>
      <c r="AC40" s="105"/>
      <c r="AD40" s="105"/>
      <c r="AE40" s="105"/>
      <c r="AF40" s="105"/>
      <c r="AG40" s="105"/>
      <c r="AH40" s="105"/>
      <c r="AI40" s="105"/>
      <c r="AJ40" s="105"/>
      <c r="AK40" s="105"/>
      <c r="AL40" s="104">
        <v>1000</v>
      </c>
      <c r="AM40" s="105"/>
      <c r="AN40" s="104">
        <v>0</v>
      </c>
      <c r="AO40" s="105"/>
      <c r="AP40" s="105"/>
      <c r="AQ40" s="104">
        <v>0</v>
      </c>
      <c r="AR40" s="104">
        <v>10</v>
      </c>
      <c r="AS40" s="105" t="s">
        <v>17</v>
      </c>
      <c r="AT40" s="105"/>
    </row>
    <row r="41" spans="1:46" ht="15" customHeight="1" x14ac:dyDescent="0.35">
      <c r="A41" s="104">
        <v>0</v>
      </c>
      <c r="B41" s="105" t="s">
        <v>482</v>
      </c>
      <c r="C41" s="104">
        <v>2</v>
      </c>
      <c r="D41" s="105" t="s">
        <v>6929</v>
      </c>
      <c r="E41" s="105" t="s">
        <v>10118</v>
      </c>
      <c r="F41" s="105" t="s">
        <v>483</v>
      </c>
      <c r="G41" s="105"/>
      <c r="H41" s="105"/>
      <c r="I41" s="104">
        <v>24</v>
      </c>
      <c r="J41" s="105"/>
      <c r="K41" s="104">
        <v>0</v>
      </c>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105"/>
      <c r="AI41" s="105"/>
      <c r="AJ41" s="105"/>
      <c r="AK41" s="105"/>
      <c r="AL41" s="104">
        <v>10</v>
      </c>
      <c r="AM41" s="105"/>
      <c r="AN41" s="104">
        <v>0</v>
      </c>
      <c r="AO41" s="106" t="s">
        <v>11439</v>
      </c>
      <c r="AP41" s="105" t="s">
        <v>5998</v>
      </c>
      <c r="AQ41" s="104">
        <v>0</v>
      </c>
      <c r="AR41" s="104">
        <v>96</v>
      </c>
      <c r="AS41" s="105" t="s">
        <v>17</v>
      </c>
      <c r="AT41" s="105"/>
    </row>
    <row r="42" spans="1:46" ht="15" customHeight="1" x14ac:dyDescent="0.35">
      <c r="A42" s="104">
        <v>0</v>
      </c>
      <c r="B42" s="105" t="s">
        <v>482</v>
      </c>
      <c r="C42" s="104">
        <v>2</v>
      </c>
      <c r="D42" s="105" t="s">
        <v>6926</v>
      </c>
      <c r="E42" s="105" t="s">
        <v>10103</v>
      </c>
      <c r="F42" s="105" t="s">
        <v>483</v>
      </c>
      <c r="G42" s="105"/>
      <c r="H42" s="105"/>
      <c r="I42" s="104">
        <v>24</v>
      </c>
      <c r="J42" s="105"/>
      <c r="K42" s="104">
        <v>0</v>
      </c>
      <c r="L42" s="105"/>
      <c r="M42" s="105"/>
      <c r="N42" s="105"/>
      <c r="O42" s="105"/>
      <c r="P42" s="105"/>
      <c r="Q42" s="105"/>
      <c r="R42" s="105"/>
      <c r="S42" s="105"/>
      <c r="T42" s="105"/>
      <c r="U42" s="105"/>
      <c r="V42" s="105"/>
      <c r="W42" s="105"/>
      <c r="X42" s="105"/>
      <c r="Y42" s="105"/>
      <c r="Z42" s="105"/>
      <c r="AA42" s="105"/>
      <c r="AB42" s="105"/>
      <c r="AC42" s="105"/>
      <c r="AD42" s="105"/>
      <c r="AE42" s="105"/>
      <c r="AF42" s="105"/>
      <c r="AG42" s="105"/>
      <c r="AH42" s="105"/>
      <c r="AI42" s="105"/>
      <c r="AJ42" s="105"/>
      <c r="AK42" s="105"/>
      <c r="AL42" s="104">
        <v>16000</v>
      </c>
      <c r="AM42" s="105"/>
      <c r="AN42" s="104">
        <v>0</v>
      </c>
      <c r="AO42" s="105" t="s">
        <v>10088</v>
      </c>
      <c r="AP42" s="105" t="s">
        <v>5982</v>
      </c>
      <c r="AQ42" s="104">
        <v>0</v>
      </c>
      <c r="AR42" s="104">
        <v>6</v>
      </c>
      <c r="AS42" s="105" t="s">
        <v>17</v>
      </c>
      <c r="AT42" s="105"/>
    </row>
    <row r="43" spans="1:46" ht="15" customHeight="1" x14ac:dyDescent="0.35">
      <c r="A43" s="104">
        <v>0</v>
      </c>
      <c r="B43" s="105" t="s">
        <v>482</v>
      </c>
      <c r="C43" s="104">
        <v>2</v>
      </c>
      <c r="D43" s="105" t="s">
        <v>7050</v>
      </c>
      <c r="E43" s="105" t="s">
        <v>134</v>
      </c>
      <c r="F43" s="105" t="s">
        <v>483</v>
      </c>
      <c r="G43" s="105"/>
      <c r="H43" s="105"/>
      <c r="I43" s="104">
        <v>24</v>
      </c>
      <c r="J43" s="105"/>
      <c r="K43" s="104">
        <v>0</v>
      </c>
      <c r="L43" s="105"/>
      <c r="M43" s="105"/>
      <c r="N43" s="105"/>
      <c r="O43" s="105"/>
      <c r="P43" s="105"/>
      <c r="Q43" s="105"/>
      <c r="R43" s="105"/>
      <c r="S43" s="105"/>
      <c r="T43" s="105"/>
      <c r="U43" s="105"/>
      <c r="V43" s="105"/>
      <c r="W43" s="105"/>
      <c r="X43" s="105"/>
      <c r="Y43" s="105"/>
      <c r="Z43" s="105"/>
      <c r="AA43" s="105"/>
      <c r="AB43" s="105"/>
      <c r="AC43" s="105"/>
      <c r="AD43" s="105"/>
      <c r="AE43" s="105"/>
      <c r="AF43" s="105"/>
      <c r="AG43" s="105"/>
      <c r="AH43" s="105"/>
      <c r="AI43" s="105"/>
      <c r="AJ43" s="105"/>
      <c r="AK43" s="105"/>
      <c r="AL43" s="104">
        <v>0</v>
      </c>
      <c r="AM43" s="105"/>
      <c r="AN43" s="104">
        <v>0</v>
      </c>
      <c r="AO43" s="105"/>
      <c r="AP43" s="105"/>
      <c r="AQ43" s="104">
        <v>0</v>
      </c>
      <c r="AR43" s="104">
        <v>0</v>
      </c>
      <c r="AS43" s="105" t="s">
        <v>17</v>
      </c>
      <c r="AT43" s="105"/>
    </row>
    <row r="44" spans="1:46" ht="15" customHeight="1" x14ac:dyDescent="0.35">
      <c r="A44" s="104">
        <v>0</v>
      </c>
      <c r="B44" s="105" t="s">
        <v>482</v>
      </c>
      <c r="C44" s="104">
        <v>2</v>
      </c>
      <c r="D44" s="105" t="s">
        <v>7051</v>
      </c>
      <c r="E44" s="105" t="s">
        <v>134</v>
      </c>
      <c r="F44" s="105" t="s">
        <v>483</v>
      </c>
      <c r="G44" s="105"/>
      <c r="H44" s="105"/>
      <c r="I44" s="104">
        <v>24</v>
      </c>
      <c r="J44" s="105"/>
      <c r="K44" s="104">
        <v>0</v>
      </c>
      <c r="L44" s="105"/>
      <c r="M44" s="105"/>
      <c r="N44" s="105"/>
      <c r="O44" s="105"/>
      <c r="P44" s="105"/>
      <c r="Q44" s="105"/>
      <c r="R44" s="105"/>
      <c r="S44" s="105"/>
      <c r="T44" s="105"/>
      <c r="U44" s="105"/>
      <c r="V44" s="105"/>
      <c r="W44" s="105"/>
      <c r="X44" s="105"/>
      <c r="Y44" s="105"/>
      <c r="Z44" s="105"/>
      <c r="AA44" s="105"/>
      <c r="AB44" s="105"/>
      <c r="AC44" s="105"/>
      <c r="AD44" s="105"/>
      <c r="AE44" s="105"/>
      <c r="AF44" s="105"/>
      <c r="AG44" s="105"/>
      <c r="AH44" s="105"/>
      <c r="AI44" s="105"/>
      <c r="AJ44" s="105"/>
      <c r="AK44" s="105"/>
      <c r="AL44" s="104">
        <v>0</v>
      </c>
      <c r="AM44" s="105"/>
      <c r="AN44" s="104">
        <v>0</v>
      </c>
      <c r="AO44" s="105"/>
      <c r="AP44" s="105"/>
      <c r="AQ44" s="104">
        <v>0</v>
      </c>
      <c r="AR44" s="104">
        <v>0</v>
      </c>
      <c r="AS44" s="105" t="s">
        <v>17</v>
      </c>
      <c r="AT44" s="105"/>
    </row>
    <row r="45" spans="1:46" ht="15" customHeight="1" x14ac:dyDescent="0.35">
      <c r="A45" s="104">
        <v>0</v>
      </c>
      <c r="B45" s="105" t="s">
        <v>482</v>
      </c>
      <c r="C45" s="104">
        <v>2</v>
      </c>
      <c r="D45" s="105" t="s">
        <v>10799</v>
      </c>
      <c r="E45" s="105" t="s">
        <v>6068</v>
      </c>
      <c r="F45" s="105" t="s">
        <v>483</v>
      </c>
      <c r="G45" s="105"/>
      <c r="H45" s="105"/>
      <c r="I45" s="104">
        <v>24</v>
      </c>
      <c r="J45" s="105"/>
      <c r="K45" s="104">
        <v>0</v>
      </c>
      <c r="L45" s="105"/>
      <c r="M45" s="105"/>
      <c r="N45" s="105"/>
      <c r="O45" s="105"/>
      <c r="P45" s="105"/>
      <c r="Q45" s="105"/>
      <c r="R45" s="105"/>
      <c r="S45" s="105"/>
      <c r="T45" s="105"/>
      <c r="U45" s="105"/>
      <c r="V45" s="105"/>
      <c r="W45" s="105"/>
      <c r="X45" s="105"/>
      <c r="Y45" s="105"/>
      <c r="Z45" s="105"/>
      <c r="AA45" s="105"/>
      <c r="AB45" s="105"/>
      <c r="AC45" s="105"/>
      <c r="AD45" s="105"/>
      <c r="AE45" s="105"/>
      <c r="AF45" s="105"/>
      <c r="AG45" s="105"/>
      <c r="AH45" s="105"/>
      <c r="AI45" s="105"/>
      <c r="AJ45" s="105"/>
      <c r="AK45" s="105"/>
      <c r="AL45" s="104">
        <v>300000</v>
      </c>
      <c r="AM45" s="105"/>
      <c r="AN45" s="104">
        <v>0</v>
      </c>
      <c r="AO45" s="105"/>
      <c r="AP45" s="105"/>
      <c r="AQ45" s="104">
        <v>0</v>
      </c>
      <c r="AR45" s="104">
        <v>730</v>
      </c>
      <c r="AS45" s="105" t="s">
        <v>17</v>
      </c>
      <c r="AT45" s="105"/>
    </row>
    <row r="46" spans="1:46" ht="15" customHeight="1" x14ac:dyDescent="0.35">
      <c r="A46" s="104">
        <v>0</v>
      </c>
      <c r="B46" s="105" t="s">
        <v>482</v>
      </c>
      <c r="C46" s="104">
        <v>2</v>
      </c>
      <c r="D46" s="105" t="s">
        <v>10820</v>
      </c>
      <c r="E46" s="106" t="s">
        <v>11441</v>
      </c>
      <c r="F46" s="105" t="s">
        <v>483</v>
      </c>
      <c r="G46" s="105"/>
      <c r="H46" s="105"/>
      <c r="I46" s="104">
        <v>24</v>
      </c>
      <c r="J46" s="105"/>
      <c r="K46" s="104">
        <v>0</v>
      </c>
      <c r="L46" s="105" t="s">
        <v>6054</v>
      </c>
      <c r="M46" s="105" t="s">
        <v>6055</v>
      </c>
      <c r="N46" s="105"/>
      <c r="O46" s="105"/>
      <c r="P46" s="105"/>
      <c r="Q46" s="105"/>
      <c r="R46" s="105"/>
      <c r="S46" s="105"/>
      <c r="T46" s="105"/>
      <c r="U46" s="105"/>
      <c r="V46" s="105"/>
      <c r="W46" s="105"/>
      <c r="X46" s="105"/>
      <c r="Y46" s="105"/>
      <c r="Z46" s="105"/>
      <c r="AA46" s="105"/>
      <c r="AB46" s="105"/>
      <c r="AC46" s="105"/>
      <c r="AD46" s="105"/>
      <c r="AE46" s="105"/>
      <c r="AF46" s="105"/>
      <c r="AG46" s="105"/>
      <c r="AH46" s="105"/>
      <c r="AI46" s="105"/>
      <c r="AJ46" s="105"/>
      <c r="AK46" s="105"/>
      <c r="AL46" s="104">
        <v>15000</v>
      </c>
      <c r="AM46" s="105"/>
      <c r="AN46" s="104">
        <v>0</v>
      </c>
      <c r="AO46" s="105"/>
      <c r="AP46" s="105"/>
      <c r="AQ46" s="104">
        <v>0</v>
      </c>
      <c r="AR46" s="104">
        <v>4</v>
      </c>
      <c r="AS46" s="105" t="s">
        <v>17</v>
      </c>
      <c r="AT46" s="105"/>
    </row>
    <row r="47" spans="1:46" ht="15" customHeight="1" x14ac:dyDescent="0.35">
      <c r="A47" s="104">
        <v>0</v>
      </c>
      <c r="B47" s="105" t="s">
        <v>482</v>
      </c>
      <c r="C47" s="104">
        <v>2</v>
      </c>
      <c r="D47" s="105" t="s">
        <v>10821</v>
      </c>
      <c r="E47" s="105" t="s">
        <v>6069</v>
      </c>
      <c r="F47" s="105" t="s">
        <v>483</v>
      </c>
      <c r="G47" s="105"/>
      <c r="H47" s="105"/>
      <c r="I47" s="104">
        <v>24</v>
      </c>
      <c r="J47" s="105"/>
      <c r="K47" s="104">
        <v>0</v>
      </c>
      <c r="L47" s="105" t="s">
        <v>485</v>
      </c>
      <c r="M47" s="105" t="s">
        <v>6002</v>
      </c>
      <c r="N47" s="105"/>
      <c r="O47" s="105"/>
      <c r="P47" s="105"/>
      <c r="Q47" s="105"/>
      <c r="R47" s="105"/>
      <c r="S47" s="105"/>
      <c r="T47" s="105"/>
      <c r="U47" s="105"/>
      <c r="V47" s="105"/>
      <c r="W47" s="105"/>
      <c r="X47" s="105"/>
      <c r="Y47" s="105"/>
      <c r="Z47" s="105"/>
      <c r="AA47" s="105"/>
      <c r="AB47" s="105"/>
      <c r="AC47" s="105"/>
      <c r="AD47" s="105"/>
      <c r="AE47" s="105"/>
      <c r="AF47" s="105"/>
      <c r="AG47" s="105"/>
      <c r="AH47" s="105"/>
      <c r="AI47" s="105"/>
      <c r="AJ47" s="105"/>
      <c r="AK47" s="105"/>
      <c r="AL47" s="104">
        <v>0</v>
      </c>
      <c r="AM47" s="105"/>
      <c r="AN47" s="104">
        <v>0</v>
      </c>
      <c r="AO47" s="105"/>
      <c r="AP47" s="105"/>
      <c r="AQ47" s="104">
        <v>0</v>
      </c>
      <c r="AR47" s="104">
        <v>2</v>
      </c>
      <c r="AS47" s="105" t="s">
        <v>17</v>
      </c>
      <c r="AT47" s="105"/>
    </row>
    <row r="48" spans="1:46" ht="15" customHeight="1" x14ac:dyDescent="0.35">
      <c r="A48" s="104">
        <v>0</v>
      </c>
      <c r="B48" s="105" t="s">
        <v>482</v>
      </c>
      <c r="C48" s="104">
        <v>2</v>
      </c>
      <c r="D48" s="105" t="s">
        <v>10822</v>
      </c>
      <c r="E48" s="105" t="s">
        <v>6124</v>
      </c>
      <c r="F48" s="105" t="s">
        <v>483</v>
      </c>
      <c r="G48" s="105"/>
      <c r="H48" s="105"/>
      <c r="I48" s="104">
        <v>24</v>
      </c>
      <c r="J48" s="105"/>
      <c r="K48" s="104">
        <v>0</v>
      </c>
      <c r="L48" s="105" t="s">
        <v>485</v>
      </c>
      <c r="M48" s="105" t="s">
        <v>6002</v>
      </c>
      <c r="N48" s="105"/>
      <c r="O48" s="105"/>
      <c r="P48" s="105"/>
      <c r="Q48" s="105"/>
      <c r="R48" s="105"/>
      <c r="S48" s="105"/>
      <c r="T48" s="105"/>
      <c r="U48" s="105"/>
      <c r="V48" s="105"/>
      <c r="W48" s="105"/>
      <c r="X48" s="105"/>
      <c r="Y48" s="105"/>
      <c r="Z48" s="105"/>
      <c r="AA48" s="105"/>
      <c r="AB48" s="105"/>
      <c r="AC48" s="105"/>
      <c r="AD48" s="105"/>
      <c r="AE48" s="105"/>
      <c r="AF48" s="105"/>
      <c r="AG48" s="105"/>
      <c r="AH48" s="105"/>
      <c r="AI48" s="105"/>
      <c r="AJ48" s="105"/>
      <c r="AK48" s="105"/>
      <c r="AL48" s="104">
        <v>5000</v>
      </c>
      <c r="AM48" s="105"/>
      <c r="AN48" s="104">
        <v>0</v>
      </c>
      <c r="AO48" s="105"/>
      <c r="AP48" s="105"/>
      <c r="AQ48" s="104">
        <v>0</v>
      </c>
      <c r="AR48" s="104">
        <v>8</v>
      </c>
      <c r="AS48" s="105" t="s">
        <v>17</v>
      </c>
      <c r="AT48" s="105"/>
    </row>
    <row r="49" spans="1:46" ht="15" customHeight="1" x14ac:dyDescent="0.35">
      <c r="A49" s="104">
        <v>0</v>
      </c>
      <c r="B49" s="105" t="s">
        <v>482</v>
      </c>
      <c r="C49" s="104">
        <v>2</v>
      </c>
      <c r="D49" s="105" t="s">
        <v>6999</v>
      </c>
      <c r="E49" s="105" t="s">
        <v>6056</v>
      </c>
      <c r="F49" s="105" t="s">
        <v>483</v>
      </c>
      <c r="G49" s="105"/>
      <c r="H49" s="105"/>
      <c r="I49" s="104">
        <v>24</v>
      </c>
      <c r="J49" s="105"/>
      <c r="K49" s="104">
        <v>0</v>
      </c>
      <c r="L49" s="105" t="s">
        <v>485</v>
      </c>
      <c r="M49" s="105" t="s">
        <v>6002</v>
      </c>
      <c r="N49" s="105"/>
      <c r="O49" s="105"/>
      <c r="P49" s="105"/>
      <c r="Q49" s="105"/>
      <c r="R49" s="105"/>
      <c r="S49" s="105"/>
      <c r="T49" s="105"/>
      <c r="U49" s="105"/>
      <c r="V49" s="105"/>
      <c r="W49" s="105"/>
      <c r="X49" s="105"/>
      <c r="Y49" s="105"/>
      <c r="Z49" s="105"/>
      <c r="AA49" s="105"/>
      <c r="AB49" s="105"/>
      <c r="AC49" s="105"/>
      <c r="AD49" s="105"/>
      <c r="AE49" s="105"/>
      <c r="AF49" s="105"/>
      <c r="AG49" s="105"/>
      <c r="AH49" s="105"/>
      <c r="AI49" s="105"/>
      <c r="AJ49" s="105"/>
      <c r="AK49" s="105"/>
      <c r="AL49" s="104">
        <v>500</v>
      </c>
      <c r="AM49" s="105"/>
      <c r="AN49" s="104">
        <v>0</v>
      </c>
      <c r="AO49" s="105"/>
      <c r="AP49" s="105"/>
      <c r="AQ49" s="104">
        <v>0</v>
      </c>
      <c r="AR49" s="104">
        <v>8</v>
      </c>
      <c r="AS49" s="105" t="s">
        <v>17</v>
      </c>
      <c r="AT49" s="105"/>
    </row>
    <row r="50" spans="1:46" ht="15" customHeight="1" x14ac:dyDescent="0.35">
      <c r="A50" s="104">
        <v>0</v>
      </c>
      <c r="B50" s="105" t="s">
        <v>482</v>
      </c>
      <c r="C50" s="104">
        <v>2</v>
      </c>
      <c r="D50" s="105" t="s">
        <v>7040</v>
      </c>
      <c r="E50" s="105" t="s">
        <v>10143</v>
      </c>
      <c r="F50" s="105" t="s">
        <v>483</v>
      </c>
      <c r="G50" s="105"/>
      <c r="H50" s="105"/>
      <c r="I50" s="104">
        <v>24</v>
      </c>
      <c r="J50" s="105"/>
      <c r="K50" s="104">
        <v>0</v>
      </c>
      <c r="L50" s="105"/>
      <c r="M50" s="105"/>
      <c r="N50" s="105"/>
      <c r="O50" s="105"/>
      <c r="P50" s="105"/>
      <c r="Q50" s="105"/>
      <c r="R50" s="105"/>
      <c r="S50" s="105"/>
      <c r="T50" s="105"/>
      <c r="U50" s="105"/>
      <c r="V50" s="105"/>
      <c r="W50" s="105"/>
      <c r="X50" s="105"/>
      <c r="Y50" s="105"/>
      <c r="Z50" s="105"/>
      <c r="AA50" s="105"/>
      <c r="AB50" s="105"/>
      <c r="AC50" s="105"/>
      <c r="AD50" s="105"/>
      <c r="AE50" s="105"/>
      <c r="AF50" s="105"/>
      <c r="AG50" s="105"/>
      <c r="AH50" s="105"/>
      <c r="AI50" s="105"/>
      <c r="AJ50" s="105"/>
      <c r="AK50" s="105"/>
      <c r="AL50" s="104">
        <v>95000</v>
      </c>
      <c r="AM50" s="105"/>
      <c r="AN50" s="104">
        <v>0</v>
      </c>
      <c r="AO50" s="105"/>
      <c r="AP50" s="105"/>
      <c r="AQ50" s="104">
        <v>0</v>
      </c>
      <c r="AR50" s="104">
        <v>1460</v>
      </c>
      <c r="AS50" s="105" t="s">
        <v>17</v>
      </c>
      <c r="AT50" s="105"/>
    </row>
    <row r="51" spans="1:46" ht="15" customHeight="1" x14ac:dyDescent="0.35">
      <c r="A51" s="104">
        <v>0</v>
      </c>
      <c r="B51" s="105" t="s">
        <v>482</v>
      </c>
      <c r="C51" s="104">
        <v>2</v>
      </c>
      <c r="D51" s="105" t="s">
        <v>10743</v>
      </c>
      <c r="E51" s="105" t="s">
        <v>6063</v>
      </c>
      <c r="F51" s="105" t="s">
        <v>483</v>
      </c>
      <c r="G51" s="105"/>
      <c r="H51" s="105"/>
      <c r="I51" s="104">
        <v>24</v>
      </c>
      <c r="J51" s="105"/>
      <c r="K51" s="104">
        <v>0</v>
      </c>
      <c r="L51" s="105"/>
      <c r="M51" s="105"/>
      <c r="N51" s="105"/>
      <c r="O51" s="105"/>
      <c r="P51" s="105"/>
      <c r="Q51" s="105"/>
      <c r="R51" s="105"/>
      <c r="S51" s="105"/>
      <c r="T51" s="105"/>
      <c r="U51" s="105"/>
      <c r="V51" s="105"/>
      <c r="W51" s="105"/>
      <c r="X51" s="105"/>
      <c r="Y51" s="105"/>
      <c r="Z51" s="105"/>
      <c r="AA51" s="105"/>
      <c r="AB51" s="105"/>
      <c r="AC51" s="105"/>
      <c r="AD51" s="105"/>
      <c r="AE51" s="105"/>
      <c r="AF51" s="105"/>
      <c r="AG51" s="105"/>
      <c r="AH51" s="105"/>
      <c r="AI51" s="105"/>
      <c r="AJ51" s="105"/>
      <c r="AK51" s="105"/>
      <c r="AL51" s="104">
        <v>450000</v>
      </c>
      <c r="AM51" s="105"/>
      <c r="AN51" s="104">
        <v>0</v>
      </c>
      <c r="AO51" s="105" t="s">
        <v>10084</v>
      </c>
      <c r="AP51" s="105" t="s">
        <v>5972</v>
      </c>
      <c r="AQ51" s="104">
        <v>0</v>
      </c>
      <c r="AR51" s="104">
        <v>2</v>
      </c>
      <c r="AS51" s="105" t="s">
        <v>17</v>
      </c>
      <c r="AT51" s="105"/>
    </row>
    <row r="52" spans="1:46" ht="15" customHeight="1" x14ac:dyDescent="0.35">
      <c r="A52" s="104">
        <v>0</v>
      </c>
      <c r="B52" s="105" t="s">
        <v>482</v>
      </c>
      <c r="C52" s="104">
        <v>2</v>
      </c>
      <c r="D52" s="105" t="s">
        <v>10847</v>
      </c>
      <c r="E52" s="105" t="s">
        <v>134</v>
      </c>
      <c r="F52" s="105" t="s">
        <v>483</v>
      </c>
      <c r="G52" s="105"/>
      <c r="H52" s="105"/>
      <c r="I52" s="104">
        <v>24</v>
      </c>
      <c r="J52" s="105"/>
      <c r="K52" s="104">
        <v>0</v>
      </c>
      <c r="L52" s="105"/>
      <c r="M52" s="105"/>
      <c r="N52" s="105"/>
      <c r="O52" s="105"/>
      <c r="P52" s="105"/>
      <c r="Q52" s="105"/>
      <c r="R52" s="105"/>
      <c r="S52" s="105"/>
      <c r="T52" s="105"/>
      <c r="U52" s="105"/>
      <c r="V52" s="105"/>
      <c r="W52" s="105"/>
      <c r="X52" s="105"/>
      <c r="Y52" s="105"/>
      <c r="Z52" s="105"/>
      <c r="AA52" s="105"/>
      <c r="AB52" s="105"/>
      <c r="AC52" s="105"/>
      <c r="AD52" s="105"/>
      <c r="AE52" s="105"/>
      <c r="AF52" s="105"/>
      <c r="AG52" s="105"/>
      <c r="AH52" s="105"/>
      <c r="AI52" s="105"/>
      <c r="AJ52" s="105"/>
      <c r="AK52" s="105"/>
      <c r="AL52" s="104">
        <v>0</v>
      </c>
      <c r="AM52" s="105"/>
      <c r="AN52" s="104">
        <v>0</v>
      </c>
      <c r="AO52" s="105"/>
      <c r="AP52" s="105"/>
      <c r="AQ52" s="104">
        <v>0</v>
      </c>
      <c r="AR52" s="104">
        <v>0</v>
      </c>
      <c r="AS52" s="105" t="s">
        <v>17</v>
      </c>
      <c r="AT52" s="105"/>
    </row>
    <row r="53" spans="1:46" ht="15" customHeight="1" x14ac:dyDescent="0.35">
      <c r="A53" s="104">
        <v>0</v>
      </c>
      <c r="B53" s="105" t="s">
        <v>482</v>
      </c>
      <c r="C53" s="104">
        <v>2</v>
      </c>
      <c r="D53" s="105" t="s">
        <v>10848</v>
      </c>
      <c r="E53" s="105" t="s">
        <v>134</v>
      </c>
      <c r="F53" s="105" t="s">
        <v>483</v>
      </c>
      <c r="G53" s="105"/>
      <c r="H53" s="105"/>
      <c r="I53" s="104">
        <v>24</v>
      </c>
      <c r="J53" s="105"/>
      <c r="K53" s="104">
        <v>0</v>
      </c>
      <c r="L53" s="105"/>
      <c r="M53" s="105"/>
      <c r="N53" s="105"/>
      <c r="O53" s="105"/>
      <c r="P53" s="105"/>
      <c r="Q53" s="105"/>
      <c r="R53" s="105"/>
      <c r="S53" s="105"/>
      <c r="T53" s="105"/>
      <c r="U53" s="105"/>
      <c r="V53" s="105"/>
      <c r="W53" s="105"/>
      <c r="X53" s="105"/>
      <c r="Y53" s="105"/>
      <c r="Z53" s="105"/>
      <c r="AA53" s="105"/>
      <c r="AB53" s="105"/>
      <c r="AC53" s="105"/>
      <c r="AD53" s="105"/>
      <c r="AE53" s="105"/>
      <c r="AF53" s="105"/>
      <c r="AG53" s="105"/>
      <c r="AH53" s="105"/>
      <c r="AI53" s="105"/>
      <c r="AJ53" s="105"/>
      <c r="AK53" s="105"/>
      <c r="AL53" s="104">
        <v>0</v>
      </c>
      <c r="AM53" s="105"/>
      <c r="AN53" s="104">
        <v>0</v>
      </c>
      <c r="AO53" s="105"/>
      <c r="AP53" s="105"/>
      <c r="AQ53" s="104">
        <v>0</v>
      </c>
      <c r="AR53" s="104">
        <v>0</v>
      </c>
      <c r="AS53" s="105" t="s">
        <v>17</v>
      </c>
      <c r="AT53" s="105"/>
    </row>
    <row r="54" spans="1:46" ht="15" customHeight="1" x14ac:dyDescent="0.35">
      <c r="A54" s="104">
        <v>0</v>
      </c>
      <c r="B54" s="105" t="s">
        <v>482</v>
      </c>
      <c r="C54" s="104">
        <v>2</v>
      </c>
      <c r="D54" s="105" t="s">
        <v>10819</v>
      </c>
      <c r="E54" s="105" t="s">
        <v>10128</v>
      </c>
      <c r="F54" s="105" t="s">
        <v>483</v>
      </c>
      <c r="G54" s="105"/>
      <c r="H54" s="105"/>
      <c r="I54" s="104">
        <v>24</v>
      </c>
      <c r="J54" s="105"/>
      <c r="K54" s="104">
        <v>0</v>
      </c>
      <c r="L54" s="105"/>
      <c r="M54" s="105" t="s">
        <v>5934</v>
      </c>
      <c r="N54" s="105"/>
      <c r="O54" s="105"/>
      <c r="P54" s="105"/>
      <c r="Q54" s="105"/>
      <c r="R54" s="105"/>
      <c r="S54" s="105"/>
      <c r="T54" s="105"/>
      <c r="U54" s="105"/>
      <c r="V54" s="105"/>
      <c r="W54" s="105"/>
      <c r="X54" s="105"/>
      <c r="Y54" s="105"/>
      <c r="Z54" s="105"/>
      <c r="AA54" s="105"/>
      <c r="AB54" s="105"/>
      <c r="AC54" s="105"/>
      <c r="AD54" s="105"/>
      <c r="AE54" s="105"/>
      <c r="AF54" s="105"/>
      <c r="AG54" s="105"/>
      <c r="AH54" s="105"/>
      <c r="AI54" s="105"/>
      <c r="AJ54" s="105"/>
      <c r="AK54" s="105"/>
      <c r="AL54" s="104">
        <v>2000</v>
      </c>
      <c r="AM54" s="105"/>
      <c r="AN54" s="104">
        <v>0</v>
      </c>
      <c r="AO54" s="105"/>
      <c r="AP54" s="105"/>
      <c r="AQ54" s="104">
        <v>0</v>
      </c>
      <c r="AR54" s="104">
        <v>6</v>
      </c>
      <c r="AS54" s="105" t="s">
        <v>486</v>
      </c>
      <c r="AT54" s="105"/>
    </row>
    <row r="55" spans="1:46" ht="15" customHeight="1" x14ac:dyDescent="0.35">
      <c r="A55" s="104">
        <v>0</v>
      </c>
      <c r="B55" s="105" t="s">
        <v>482</v>
      </c>
      <c r="C55" s="104">
        <v>2</v>
      </c>
      <c r="D55" s="105" t="s">
        <v>10752</v>
      </c>
      <c r="E55" s="105" t="s">
        <v>10178</v>
      </c>
      <c r="F55" s="105" t="s">
        <v>483</v>
      </c>
      <c r="G55" s="105"/>
      <c r="H55" s="105"/>
      <c r="I55" s="104">
        <v>24</v>
      </c>
      <c r="J55" s="105"/>
      <c r="K55" s="104">
        <v>0</v>
      </c>
      <c r="L55" s="105"/>
      <c r="M55" s="105" t="s">
        <v>5934</v>
      </c>
      <c r="N55" s="105"/>
      <c r="O55" s="105"/>
      <c r="P55" s="105"/>
      <c r="Q55" s="105"/>
      <c r="R55" s="105"/>
      <c r="S55" s="105"/>
      <c r="T55" s="105"/>
      <c r="U55" s="105"/>
      <c r="V55" s="105"/>
      <c r="W55" s="105"/>
      <c r="X55" s="105"/>
      <c r="Y55" s="105"/>
      <c r="Z55" s="105"/>
      <c r="AA55" s="105"/>
      <c r="AB55" s="105"/>
      <c r="AC55" s="105"/>
      <c r="AD55" s="105"/>
      <c r="AE55" s="105"/>
      <c r="AF55" s="105"/>
      <c r="AG55" s="105"/>
      <c r="AH55" s="105"/>
      <c r="AI55" s="105"/>
      <c r="AJ55" s="105"/>
      <c r="AK55" s="105"/>
      <c r="AL55" s="104">
        <v>500</v>
      </c>
      <c r="AM55" s="105"/>
      <c r="AN55" s="104">
        <v>0</v>
      </c>
      <c r="AO55" s="105" t="s">
        <v>10086</v>
      </c>
      <c r="AP55" s="105" t="s">
        <v>10085</v>
      </c>
      <c r="AQ55" s="104">
        <v>0</v>
      </c>
      <c r="AR55" s="104">
        <v>4</v>
      </c>
      <c r="AS55" s="105" t="s">
        <v>17</v>
      </c>
      <c r="AT55" s="105"/>
    </row>
    <row r="56" spans="1:46" ht="15" customHeight="1" x14ac:dyDescent="0.35">
      <c r="A56" s="104">
        <v>0</v>
      </c>
      <c r="B56" s="105" t="s">
        <v>482</v>
      </c>
      <c r="C56" s="104">
        <v>2</v>
      </c>
      <c r="D56" s="105" t="s">
        <v>10756</v>
      </c>
      <c r="E56" s="105" t="s">
        <v>10199</v>
      </c>
      <c r="F56" s="105" t="s">
        <v>483</v>
      </c>
      <c r="G56" s="105"/>
      <c r="H56" s="105"/>
      <c r="I56" s="104">
        <v>24</v>
      </c>
      <c r="J56" s="105"/>
      <c r="K56" s="104">
        <v>0</v>
      </c>
      <c r="L56" s="105"/>
      <c r="M56" s="105" t="s">
        <v>5934</v>
      </c>
      <c r="N56" s="105"/>
      <c r="O56" s="105"/>
      <c r="P56" s="105"/>
      <c r="Q56" s="105"/>
      <c r="R56" s="105"/>
      <c r="S56" s="105"/>
      <c r="T56" s="105"/>
      <c r="U56" s="105"/>
      <c r="V56" s="105"/>
      <c r="W56" s="105"/>
      <c r="X56" s="105"/>
      <c r="Y56" s="105"/>
      <c r="Z56" s="105"/>
      <c r="AA56" s="105"/>
      <c r="AB56" s="105"/>
      <c r="AC56" s="105"/>
      <c r="AD56" s="105"/>
      <c r="AE56" s="105"/>
      <c r="AF56" s="105"/>
      <c r="AG56" s="105"/>
      <c r="AH56" s="105"/>
      <c r="AI56" s="105"/>
      <c r="AJ56" s="105"/>
      <c r="AK56" s="105"/>
      <c r="AL56" s="104">
        <v>500</v>
      </c>
      <c r="AM56" s="105"/>
      <c r="AN56" s="104">
        <v>0</v>
      </c>
      <c r="AO56" s="105" t="s">
        <v>10090</v>
      </c>
      <c r="AP56" s="105" t="s">
        <v>10089</v>
      </c>
      <c r="AQ56" s="104">
        <v>0</v>
      </c>
      <c r="AR56" s="104">
        <v>4</v>
      </c>
      <c r="AS56" s="105" t="s">
        <v>17</v>
      </c>
      <c r="AT56" s="105"/>
    </row>
    <row r="57" spans="1:46" ht="15" customHeight="1" x14ac:dyDescent="0.35">
      <c r="A57" s="104">
        <v>0</v>
      </c>
      <c r="B57" s="105" t="s">
        <v>482</v>
      </c>
      <c r="C57" s="104">
        <v>2</v>
      </c>
      <c r="D57" s="105" t="s">
        <v>10780</v>
      </c>
      <c r="E57" s="105" t="s">
        <v>10247</v>
      </c>
      <c r="F57" s="105" t="s">
        <v>483</v>
      </c>
      <c r="G57" s="105"/>
      <c r="H57" s="105"/>
      <c r="I57" s="104">
        <v>24</v>
      </c>
      <c r="J57" s="105"/>
      <c r="K57" s="104">
        <v>0</v>
      </c>
      <c r="L57" s="105"/>
      <c r="M57" s="105" t="s">
        <v>5934</v>
      </c>
      <c r="N57" s="105"/>
      <c r="O57" s="105"/>
      <c r="P57" s="105"/>
      <c r="Q57" s="105"/>
      <c r="R57" s="105"/>
      <c r="S57" s="105"/>
      <c r="T57" s="105"/>
      <c r="U57" s="105"/>
      <c r="V57" s="105"/>
      <c r="W57" s="105"/>
      <c r="X57" s="105"/>
      <c r="Y57" s="105"/>
      <c r="Z57" s="105"/>
      <c r="AA57" s="105"/>
      <c r="AB57" s="105"/>
      <c r="AC57" s="105"/>
      <c r="AD57" s="105"/>
      <c r="AE57" s="105"/>
      <c r="AF57" s="105"/>
      <c r="AG57" s="105"/>
      <c r="AH57" s="105"/>
      <c r="AI57" s="105"/>
      <c r="AJ57" s="105"/>
      <c r="AK57" s="105"/>
      <c r="AL57" s="104">
        <v>500</v>
      </c>
      <c r="AM57" s="105"/>
      <c r="AN57" s="104">
        <v>0</v>
      </c>
      <c r="AO57" s="105" t="s">
        <v>10086</v>
      </c>
      <c r="AP57" s="105" t="s">
        <v>10085</v>
      </c>
      <c r="AQ57" s="104">
        <v>0</v>
      </c>
      <c r="AR57" s="104">
        <v>4</v>
      </c>
      <c r="AS57" s="105" t="s">
        <v>17</v>
      </c>
      <c r="AT57" s="105"/>
    </row>
    <row r="58" spans="1:46" ht="15" customHeight="1" x14ac:dyDescent="0.35">
      <c r="A58" s="104">
        <v>0</v>
      </c>
      <c r="B58" s="105" t="s">
        <v>482</v>
      </c>
      <c r="C58" s="104">
        <v>2</v>
      </c>
      <c r="D58" s="105" t="s">
        <v>10781</v>
      </c>
      <c r="E58" s="105" t="s">
        <v>10249</v>
      </c>
      <c r="F58" s="105" t="s">
        <v>483</v>
      </c>
      <c r="G58" s="105"/>
      <c r="H58" s="105"/>
      <c r="I58" s="104">
        <v>24</v>
      </c>
      <c r="J58" s="105"/>
      <c r="K58" s="104">
        <v>0</v>
      </c>
      <c r="L58" s="105"/>
      <c r="M58" s="105" t="s">
        <v>5934</v>
      </c>
      <c r="N58" s="105"/>
      <c r="O58" s="105"/>
      <c r="P58" s="105"/>
      <c r="Q58" s="105"/>
      <c r="R58" s="105"/>
      <c r="S58" s="105"/>
      <c r="T58" s="105"/>
      <c r="U58" s="105"/>
      <c r="V58" s="105"/>
      <c r="W58" s="105"/>
      <c r="X58" s="105"/>
      <c r="Y58" s="105"/>
      <c r="Z58" s="105"/>
      <c r="AA58" s="105"/>
      <c r="AB58" s="105"/>
      <c r="AC58" s="105"/>
      <c r="AD58" s="105"/>
      <c r="AE58" s="105"/>
      <c r="AF58" s="105"/>
      <c r="AG58" s="105"/>
      <c r="AH58" s="105"/>
      <c r="AI58" s="105"/>
      <c r="AJ58" s="105"/>
      <c r="AK58" s="105"/>
      <c r="AL58" s="104">
        <v>500</v>
      </c>
      <c r="AM58" s="105"/>
      <c r="AN58" s="104">
        <v>0</v>
      </c>
      <c r="AO58" s="105" t="s">
        <v>10090</v>
      </c>
      <c r="AP58" s="105" t="s">
        <v>10089</v>
      </c>
      <c r="AQ58" s="104">
        <v>0</v>
      </c>
      <c r="AR58" s="104">
        <v>4</v>
      </c>
      <c r="AS58" s="105" t="s">
        <v>17</v>
      </c>
      <c r="AT58" s="105"/>
    </row>
    <row r="59" spans="1:46" ht="15" customHeight="1" x14ac:dyDescent="0.35">
      <c r="A59" s="104">
        <v>0</v>
      </c>
      <c r="B59" s="105" t="s">
        <v>482</v>
      </c>
      <c r="C59" s="104">
        <v>2</v>
      </c>
      <c r="D59" s="105" t="s">
        <v>10826</v>
      </c>
      <c r="E59" s="105" t="s">
        <v>10180</v>
      </c>
      <c r="F59" s="105" t="s">
        <v>483</v>
      </c>
      <c r="G59" s="105"/>
      <c r="H59" s="105"/>
      <c r="I59" s="104">
        <v>24</v>
      </c>
      <c r="J59" s="105"/>
      <c r="K59" s="104">
        <v>0</v>
      </c>
      <c r="L59" s="105"/>
      <c r="M59" s="105" t="s">
        <v>5934</v>
      </c>
      <c r="N59" s="105"/>
      <c r="O59" s="105"/>
      <c r="P59" s="105"/>
      <c r="Q59" s="105"/>
      <c r="R59" s="105"/>
      <c r="S59" s="105"/>
      <c r="T59" s="105"/>
      <c r="U59" s="105"/>
      <c r="V59" s="105"/>
      <c r="W59" s="105"/>
      <c r="X59" s="105"/>
      <c r="Y59" s="105"/>
      <c r="Z59" s="105"/>
      <c r="AA59" s="105"/>
      <c r="AB59" s="105"/>
      <c r="AC59" s="105"/>
      <c r="AD59" s="105"/>
      <c r="AE59" s="105"/>
      <c r="AF59" s="105"/>
      <c r="AG59" s="105"/>
      <c r="AH59" s="105"/>
      <c r="AI59" s="105"/>
      <c r="AJ59" s="105"/>
      <c r="AK59" s="105"/>
      <c r="AL59" s="104">
        <v>2000</v>
      </c>
      <c r="AM59" s="105"/>
      <c r="AN59" s="104">
        <v>0</v>
      </c>
      <c r="AO59" s="105"/>
      <c r="AP59" s="105"/>
      <c r="AQ59" s="104">
        <v>0</v>
      </c>
      <c r="AR59" s="104">
        <v>10</v>
      </c>
      <c r="AS59" s="105" t="s">
        <v>17</v>
      </c>
      <c r="AT59" s="105"/>
    </row>
    <row r="60" spans="1:46" ht="15" customHeight="1" x14ac:dyDescent="0.35">
      <c r="A60" s="104">
        <v>0</v>
      </c>
      <c r="B60" s="105" t="s">
        <v>482</v>
      </c>
      <c r="C60" s="104">
        <v>2</v>
      </c>
      <c r="D60" s="105" t="s">
        <v>10757</v>
      </c>
      <c r="E60" s="105" t="s">
        <v>10201</v>
      </c>
      <c r="F60" s="105" t="s">
        <v>483</v>
      </c>
      <c r="G60" s="105"/>
      <c r="H60" s="105"/>
      <c r="I60" s="104">
        <v>24</v>
      </c>
      <c r="J60" s="105"/>
      <c r="K60" s="104">
        <v>0</v>
      </c>
      <c r="L60" s="105"/>
      <c r="M60" s="105" t="s">
        <v>5934</v>
      </c>
      <c r="N60" s="105"/>
      <c r="O60" s="105"/>
      <c r="P60" s="105"/>
      <c r="Q60" s="105"/>
      <c r="R60" s="105"/>
      <c r="S60" s="105"/>
      <c r="T60" s="105"/>
      <c r="U60" s="105"/>
      <c r="V60" s="105"/>
      <c r="W60" s="105"/>
      <c r="X60" s="105"/>
      <c r="Y60" s="105"/>
      <c r="Z60" s="105"/>
      <c r="AA60" s="105"/>
      <c r="AB60" s="105"/>
      <c r="AC60" s="105"/>
      <c r="AD60" s="105"/>
      <c r="AE60" s="105"/>
      <c r="AF60" s="105"/>
      <c r="AG60" s="105"/>
      <c r="AH60" s="105"/>
      <c r="AI60" s="105"/>
      <c r="AJ60" s="105"/>
      <c r="AK60" s="105"/>
      <c r="AL60" s="104">
        <v>500</v>
      </c>
      <c r="AM60" s="105"/>
      <c r="AN60" s="104">
        <v>0</v>
      </c>
      <c r="AO60" s="105" t="s">
        <v>10086</v>
      </c>
      <c r="AP60" s="105" t="s">
        <v>10085</v>
      </c>
      <c r="AQ60" s="104">
        <v>0</v>
      </c>
      <c r="AR60" s="104">
        <v>4</v>
      </c>
      <c r="AS60" s="105" t="s">
        <v>17</v>
      </c>
      <c r="AT60" s="105"/>
    </row>
    <row r="61" spans="1:46" ht="15" customHeight="1" x14ac:dyDescent="0.35">
      <c r="A61" s="104">
        <v>0</v>
      </c>
      <c r="B61" s="105" t="s">
        <v>482</v>
      </c>
      <c r="C61" s="104">
        <v>2</v>
      </c>
      <c r="D61" s="105" t="s">
        <v>10758</v>
      </c>
      <c r="E61" s="105" t="s">
        <v>10203</v>
      </c>
      <c r="F61" s="105" t="s">
        <v>483</v>
      </c>
      <c r="G61" s="105"/>
      <c r="H61" s="105"/>
      <c r="I61" s="104">
        <v>24</v>
      </c>
      <c r="J61" s="105"/>
      <c r="K61" s="104">
        <v>0</v>
      </c>
      <c r="L61" s="105"/>
      <c r="M61" s="105" t="s">
        <v>5934</v>
      </c>
      <c r="N61" s="105"/>
      <c r="O61" s="105"/>
      <c r="P61" s="105"/>
      <c r="Q61" s="105"/>
      <c r="R61" s="105"/>
      <c r="S61" s="105"/>
      <c r="T61" s="105"/>
      <c r="U61" s="105"/>
      <c r="V61" s="105"/>
      <c r="W61" s="105"/>
      <c r="X61" s="105"/>
      <c r="Y61" s="105"/>
      <c r="Z61" s="105"/>
      <c r="AA61" s="105"/>
      <c r="AB61" s="105"/>
      <c r="AC61" s="105"/>
      <c r="AD61" s="105"/>
      <c r="AE61" s="105"/>
      <c r="AF61" s="105"/>
      <c r="AG61" s="105"/>
      <c r="AH61" s="105"/>
      <c r="AI61" s="105"/>
      <c r="AJ61" s="105"/>
      <c r="AK61" s="105"/>
      <c r="AL61" s="104">
        <v>500</v>
      </c>
      <c r="AM61" s="105"/>
      <c r="AN61" s="104">
        <v>0</v>
      </c>
      <c r="AO61" s="105" t="s">
        <v>10090</v>
      </c>
      <c r="AP61" s="105" t="s">
        <v>10089</v>
      </c>
      <c r="AQ61" s="104">
        <v>0</v>
      </c>
      <c r="AR61" s="104">
        <v>4</v>
      </c>
      <c r="AS61" s="105" t="s">
        <v>17</v>
      </c>
      <c r="AT61" s="105"/>
    </row>
    <row r="62" spans="1:46" ht="15" customHeight="1" x14ac:dyDescent="0.35">
      <c r="A62" s="104">
        <v>0</v>
      </c>
      <c r="B62" s="105" t="s">
        <v>482</v>
      </c>
      <c r="C62" s="104">
        <v>2</v>
      </c>
      <c r="D62" s="105" t="s">
        <v>10782</v>
      </c>
      <c r="E62" s="105" t="s">
        <v>10251</v>
      </c>
      <c r="F62" s="105" t="s">
        <v>483</v>
      </c>
      <c r="G62" s="105"/>
      <c r="H62" s="105"/>
      <c r="I62" s="104">
        <v>24</v>
      </c>
      <c r="J62" s="105"/>
      <c r="K62" s="104">
        <v>0</v>
      </c>
      <c r="L62" s="105"/>
      <c r="M62" s="105" t="s">
        <v>5934</v>
      </c>
      <c r="N62" s="105"/>
      <c r="O62" s="105"/>
      <c r="P62" s="105"/>
      <c r="Q62" s="105"/>
      <c r="R62" s="105"/>
      <c r="S62" s="105"/>
      <c r="T62" s="105"/>
      <c r="U62" s="105"/>
      <c r="V62" s="105"/>
      <c r="W62" s="105"/>
      <c r="X62" s="105"/>
      <c r="Y62" s="105"/>
      <c r="Z62" s="105"/>
      <c r="AA62" s="105"/>
      <c r="AB62" s="105"/>
      <c r="AC62" s="105"/>
      <c r="AD62" s="105"/>
      <c r="AE62" s="105"/>
      <c r="AF62" s="105"/>
      <c r="AG62" s="105"/>
      <c r="AH62" s="105"/>
      <c r="AI62" s="105"/>
      <c r="AJ62" s="105"/>
      <c r="AK62" s="105"/>
      <c r="AL62" s="104">
        <v>500</v>
      </c>
      <c r="AM62" s="105"/>
      <c r="AN62" s="104">
        <v>0</v>
      </c>
      <c r="AO62" s="105" t="s">
        <v>10086</v>
      </c>
      <c r="AP62" s="105" t="s">
        <v>10085</v>
      </c>
      <c r="AQ62" s="104">
        <v>0</v>
      </c>
      <c r="AR62" s="104">
        <v>4</v>
      </c>
      <c r="AS62" s="105" t="s">
        <v>17</v>
      </c>
      <c r="AT62" s="105"/>
    </row>
    <row r="63" spans="1:46" ht="15" customHeight="1" x14ac:dyDescent="0.35">
      <c r="A63" s="104">
        <v>0</v>
      </c>
      <c r="B63" s="105" t="s">
        <v>482</v>
      </c>
      <c r="C63" s="104">
        <v>2</v>
      </c>
      <c r="D63" s="105" t="s">
        <v>10783</v>
      </c>
      <c r="E63" s="105" t="s">
        <v>10249</v>
      </c>
      <c r="F63" s="105" t="s">
        <v>483</v>
      </c>
      <c r="G63" s="105"/>
      <c r="H63" s="105"/>
      <c r="I63" s="104">
        <v>24</v>
      </c>
      <c r="J63" s="105"/>
      <c r="K63" s="104">
        <v>0</v>
      </c>
      <c r="L63" s="105"/>
      <c r="M63" s="105" t="s">
        <v>5934</v>
      </c>
      <c r="N63" s="105"/>
      <c r="O63" s="105"/>
      <c r="P63" s="105"/>
      <c r="Q63" s="105"/>
      <c r="R63" s="105"/>
      <c r="S63" s="105"/>
      <c r="T63" s="105"/>
      <c r="U63" s="105"/>
      <c r="V63" s="105"/>
      <c r="W63" s="105"/>
      <c r="X63" s="105"/>
      <c r="Y63" s="105"/>
      <c r="Z63" s="105"/>
      <c r="AA63" s="105"/>
      <c r="AB63" s="105"/>
      <c r="AC63" s="105"/>
      <c r="AD63" s="105"/>
      <c r="AE63" s="105"/>
      <c r="AF63" s="105"/>
      <c r="AG63" s="105"/>
      <c r="AH63" s="105"/>
      <c r="AI63" s="105"/>
      <c r="AJ63" s="105"/>
      <c r="AK63" s="105"/>
      <c r="AL63" s="104">
        <v>500</v>
      </c>
      <c r="AM63" s="105"/>
      <c r="AN63" s="104">
        <v>0</v>
      </c>
      <c r="AO63" s="105" t="s">
        <v>10090</v>
      </c>
      <c r="AP63" s="105" t="s">
        <v>10089</v>
      </c>
      <c r="AQ63" s="104">
        <v>0</v>
      </c>
      <c r="AR63" s="104">
        <v>4</v>
      </c>
      <c r="AS63" s="105" t="s">
        <v>17</v>
      </c>
      <c r="AT63" s="105"/>
    </row>
    <row r="64" spans="1:46" ht="15" customHeight="1" x14ac:dyDescent="0.35">
      <c r="A64" s="104">
        <v>0</v>
      </c>
      <c r="B64" s="105" t="s">
        <v>482</v>
      </c>
      <c r="C64" s="104">
        <v>2</v>
      </c>
      <c r="D64" s="105" t="s">
        <v>10759</v>
      </c>
      <c r="E64" s="105" t="s">
        <v>10205</v>
      </c>
      <c r="F64" s="105" t="s">
        <v>483</v>
      </c>
      <c r="G64" s="105"/>
      <c r="H64" s="105"/>
      <c r="I64" s="104">
        <v>24</v>
      </c>
      <c r="J64" s="105"/>
      <c r="K64" s="104">
        <v>0</v>
      </c>
      <c r="L64" s="105"/>
      <c r="M64" s="105" t="s">
        <v>5934</v>
      </c>
      <c r="N64" s="105"/>
      <c r="O64" s="105"/>
      <c r="P64" s="105"/>
      <c r="Q64" s="105"/>
      <c r="R64" s="105"/>
      <c r="S64" s="105"/>
      <c r="T64" s="105"/>
      <c r="U64" s="105"/>
      <c r="V64" s="105"/>
      <c r="W64" s="105"/>
      <c r="X64" s="105"/>
      <c r="Y64" s="105"/>
      <c r="Z64" s="105"/>
      <c r="AA64" s="105"/>
      <c r="AB64" s="105"/>
      <c r="AC64" s="105"/>
      <c r="AD64" s="105"/>
      <c r="AE64" s="105"/>
      <c r="AF64" s="105"/>
      <c r="AG64" s="105"/>
      <c r="AH64" s="105"/>
      <c r="AI64" s="105"/>
      <c r="AJ64" s="105"/>
      <c r="AK64" s="105"/>
      <c r="AL64" s="104">
        <v>500</v>
      </c>
      <c r="AM64" s="105"/>
      <c r="AN64" s="104">
        <v>0</v>
      </c>
      <c r="AO64" s="105" t="s">
        <v>10086</v>
      </c>
      <c r="AP64" s="105" t="s">
        <v>10085</v>
      </c>
      <c r="AQ64" s="104">
        <v>0</v>
      </c>
      <c r="AR64" s="104">
        <v>4</v>
      </c>
      <c r="AS64" s="105" t="s">
        <v>17</v>
      </c>
      <c r="AT64" s="105"/>
    </row>
    <row r="65" spans="1:46" ht="15" customHeight="1" x14ac:dyDescent="0.35">
      <c r="A65" s="104">
        <v>0</v>
      </c>
      <c r="B65" s="105" t="s">
        <v>482</v>
      </c>
      <c r="C65" s="104">
        <v>2</v>
      </c>
      <c r="D65" s="105" t="s">
        <v>10760</v>
      </c>
      <c r="E65" s="105" t="s">
        <v>10207</v>
      </c>
      <c r="F65" s="105" t="s">
        <v>483</v>
      </c>
      <c r="G65" s="105"/>
      <c r="H65" s="105"/>
      <c r="I65" s="104">
        <v>24</v>
      </c>
      <c r="J65" s="105"/>
      <c r="K65" s="104">
        <v>0</v>
      </c>
      <c r="L65" s="105"/>
      <c r="M65" s="105" t="s">
        <v>5934</v>
      </c>
      <c r="N65" s="105"/>
      <c r="O65" s="105"/>
      <c r="P65" s="105"/>
      <c r="Q65" s="105"/>
      <c r="R65" s="105"/>
      <c r="S65" s="105"/>
      <c r="T65" s="105"/>
      <c r="U65" s="105"/>
      <c r="V65" s="105"/>
      <c r="W65" s="105"/>
      <c r="X65" s="105"/>
      <c r="Y65" s="105"/>
      <c r="Z65" s="105"/>
      <c r="AA65" s="105"/>
      <c r="AB65" s="105"/>
      <c r="AC65" s="105"/>
      <c r="AD65" s="105"/>
      <c r="AE65" s="105"/>
      <c r="AF65" s="105"/>
      <c r="AG65" s="105"/>
      <c r="AH65" s="105"/>
      <c r="AI65" s="105"/>
      <c r="AJ65" s="105"/>
      <c r="AK65" s="105"/>
      <c r="AL65" s="104">
        <v>500</v>
      </c>
      <c r="AM65" s="105"/>
      <c r="AN65" s="104">
        <v>0</v>
      </c>
      <c r="AO65" s="105" t="s">
        <v>10090</v>
      </c>
      <c r="AP65" s="105" t="s">
        <v>10089</v>
      </c>
      <c r="AQ65" s="104">
        <v>0</v>
      </c>
      <c r="AR65" s="104">
        <v>4</v>
      </c>
      <c r="AS65" s="105" t="s">
        <v>17</v>
      </c>
      <c r="AT65" s="105"/>
    </row>
    <row r="66" spans="1:46" ht="15" customHeight="1" x14ac:dyDescent="0.35">
      <c r="A66" s="104">
        <v>0</v>
      </c>
      <c r="B66" s="105" t="s">
        <v>482</v>
      </c>
      <c r="C66" s="104">
        <v>2</v>
      </c>
      <c r="D66" s="105" t="s">
        <v>10784</v>
      </c>
      <c r="E66" s="105" t="s">
        <v>10254</v>
      </c>
      <c r="F66" s="105" t="s">
        <v>483</v>
      </c>
      <c r="G66" s="105"/>
      <c r="H66" s="105"/>
      <c r="I66" s="104">
        <v>24</v>
      </c>
      <c r="J66" s="105"/>
      <c r="K66" s="104">
        <v>0</v>
      </c>
      <c r="L66" s="105"/>
      <c r="M66" s="105" t="s">
        <v>5934</v>
      </c>
      <c r="N66" s="105"/>
      <c r="O66" s="105"/>
      <c r="P66" s="105"/>
      <c r="Q66" s="105"/>
      <c r="R66" s="105"/>
      <c r="S66" s="105"/>
      <c r="T66" s="105"/>
      <c r="U66" s="105"/>
      <c r="V66" s="105"/>
      <c r="W66" s="105"/>
      <c r="X66" s="105"/>
      <c r="Y66" s="105"/>
      <c r="Z66" s="105"/>
      <c r="AA66" s="105"/>
      <c r="AB66" s="105"/>
      <c r="AC66" s="105"/>
      <c r="AD66" s="105"/>
      <c r="AE66" s="105"/>
      <c r="AF66" s="105"/>
      <c r="AG66" s="105"/>
      <c r="AH66" s="105"/>
      <c r="AI66" s="105"/>
      <c r="AJ66" s="105"/>
      <c r="AK66" s="105"/>
      <c r="AL66" s="104">
        <v>500</v>
      </c>
      <c r="AM66" s="105"/>
      <c r="AN66" s="104">
        <v>0</v>
      </c>
      <c r="AO66" s="105" t="s">
        <v>10086</v>
      </c>
      <c r="AP66" s="105" t="s">
        <v>10085</v>
      </c>
      <c r="AQ66" s="104">
        <v>0</v>
      </c>
      <c r="AR66" s="104">
        <v>4</v>
      </c>
      <c r="AS66" s="105" t="s">
        <v>17</v>
      </c>
      <c r="AT66" s="105"/>
    </row>
    <row r="67" spans="1:46" ht="15" customHeight="1" x14ac:dyDescent="0.35">
      <c r="A67" s="104">
        <v>0</v>
      </c>
      <c r="B67" s="105" t="s">
        <v>482</v>
      </c>
      <c r="C67" s="104">
        <v>2</v>
      </c>
      <c r="D67" s="105" t="s">
        <v>10785</v>
      </c>
      <c r="E67" s="105" t="s">
        <v>10256</v>
      </c>
      <c r="F67" s="105" t="s">
        <v>483</v>
      </c>
      <c r="G67" s="105"/>
      <c r="H67" s="105"/>
      <c r="I67" s="104">
        <v>24</v>
      </c>
      <c r="J67" s="105"/>
      <c r="K67" s="104">
        <v>0</v>
      </c>
      <c r="L67" s="105"/>
      <c r="M67" s="105" t="s">
        <v>5934</v>
      </c>
      <c r="N67" s="105"/>
      <c r="O67" s="105"/>
      <c r="P67" s="105"/>
      <c r="Q67" s="105"/>
      <c r="R67" s="105"/>
      <c r="S67" s="105"/>
      <c r="T67" s="105"/>
      <c r="U67" s="105"/>
      <c r="V67" s="105"/>
      <c r="W67" s="105"/>
      <c r="X67" s="105"/>
      <c r="Y67" s="105"/>
      <c r="Z67" s="105"/>
      <c r="AA67" s="105"/>
      <c r="AB67" s="105"/>
      <c r="AC67" s="105"/>
      <c r="AD67" s="105"/>
      <c r="AE67" s="105"/>
      <c r="AF67" s="105"/>
      <c r="AG67" s="105"/>
      <c r="AH67" s="105"/>
      <c r="AI67" s="105"/>
      <c r="AJ67" s="105"/>
      <c r="AK67" s="105"/>
      <c r="AL67" s="104">
        <v>500</v>
      </c>
      <c r="AM67" s="105"/>
      <c r="AN67" s="104">
        <v>0</v>
      </c>
      <c r="AO67" s="105" t="s">
        <v>10090</v>
      </c>
      <c r="AP67" s="105" t="s">
        <v>10089</v>
      </c>
      <c r="AQ67" s="104">
        <v>0</v>
      </c>
      <c r="AR67" s="104">
        <v>4</v>
      </c>
      <c r="AS67" s="105" t="s">
        <v>17</v>
      </c>
      <c r="AT67" s="105"/>
    </row>
    <row r="68" spans="1:46" ht="15" customHeight="1" x14ac:dyDescent="0.35">
      <c r="A68" s="104">
        <v>0</v>
      </c>
      <c r="B68" s="105" t="s">
        <v>482</v>
      </c>
      <c r="C68" s="104">
        <v>2</v>
      </c>
      <c r="D68" s="105" t="s">
        <v>10761</v>
      </c>
      <c r="E68" s="105" t="s">
        <v>10209</v>
      </c>
      <c r="F68" s="105" t="s">
        <v>483</v>
      </c>
      <c r="G68" s="105"/>
      <c r="H68" s="105"/>
      <c r="I68" s="104">
        <v>24</v>
      </c>
      <c r="J68" s="105"/>
      <c r="K68" s="104">
        <v>0</v>
      </c>
      <c r="L68" s="105"/>
      <c r="M68" s="105" t="s">
        <v>5934</v>
      </c>
      <c r="N68" s="105"/>
      <c r="O68" s="105"/>
      <c r="P68" s="105"/>
      <c r="Q68" s="105"/>
      <c r="R68" s="105"/>
      <c r="S68" s="105"/>
      <c r="T68" s="105"/>
      <c r="U68" s="105"/>
      <c r="V68" s="105"/>
      <c r="W68" s="105"/>
      <c r="X68" s="105"/>
      <c r="Y68" s="105"/>
      <c r="Z68" s="105"/>
      <c r="AA68" s="105"/>
      <c r="AB68" s="105"/>
      <c r="AC68" s="105"/>
      <c r="AD68" s="105"/>
      <c r="AE68" s="105"/>
      <c r="AF68" s="105"/>
      <c r="AG68" s="105"/>
      <c r="AH68" s="105"/>
      <c r="AI68" s="105"/>
      <c r="AJ68" s="105"/>
      <c r="AK68" s="105"/>
      <c r="AL68" s="104">
        <v>500</v>
      </c>
      <c r="AM68" s="105"/>
      <c r="AN68" s="104">
        <v>0</v>
      </c>
      <c r="AO68" s="105" t="s">
        <v>10086</v>
      </c>
      <c r="AP68" s="105" t="s">
        <v>10085</v>
      </c>
      <c r="AQ68" s="104">
        <v>0</v>
      </c>
      <c r="AR68" s="104">
        <v>4</v>
      </c>
      <c r="AS68" s="105" t="s">
        <v>17</v>
      </c>
      <c r="AT68" s="105"/>
    </row>
    <row r="69" spans="1:46" ht="15" customHeight="1" x14ac:dyDescent="0.35">
      <c r="A69" s="104">
        <v>0</v>
      </c>
      <c r="B69" s="105" t="s">
        <v>482</v>
      </c>
      <c r="C69" s="104">
        <v>2</v>
      </c>
      <c r="D69" s="105" t="s">
        <v>10762</v>
      </c>
      <c r="E69" s="105" t="s">
        <v>10211</v>
      </c>
      <c r="F69" s="105" t="s">
        <v>483</v>
      </c>
      <c r="G69" s="105"/>
      <c r="H69" s="105"/>
      <c r="I69" s="104">
        <v>24</v>
      </c>
      <c r="J69" s="105"/>
      <c r="K69" s="104">
        <v>0</v>
      </c>
      <c r="L69" s="105"/>
      <c r="M69" s="105" t="s">
        <v>5934</v>
      </c>
      <c r="N69" s="105"/>
      <c r="O69" s="105"/>
      <c r="P69" s="105"/>
      <c r="Q69" s="105"/>
      <c r="R69" s="105"/>
      <c r="S69" s="105"/>
      <c r="T69" s="105"/>
      <c r="U69" s="105"/>
      <c r="V69" s="105"/>
      <c r="W69" s="105"/>
      <c r="X69" s="105"/>
      <c r="Y69" s="105"/>
      <c r="Z69" s="105"/>
      <c r="AA69" s="105"/>
      <c r="AB69" s="105"/>
      <c r="AC69" s="105"/>
      <c r="AD69" s="105"/>
      <c r="AE69" s="105"/>
      <c r="AF69" s="105"/>
      <c r="AG69" s="105"/>
      <c r="AH69" s="105"/>
      <c r="AI69" s="105"/>
      <c r="AJ69" s="105"/>
      <c r="AK69" s="105"/>
      <c r="AL69" s="104">
        <v>500</v>
      </c>
      <c r="AM69" s="105"/>
      <c r="AN69" s="104">
        <v>0</v>
      </c>
      <c r="AO69" s="105" t="s">
        <v>10090</v>
      </c>
      <c r="AP69" s="105" t="s">
        <v>10089</v>
      </c>
      <c r="AQ69" s="104">
        <v>0</v>
      </c>
      <c r="AR69" s="104">
        <v>4</v>
      </c>
      <c r="AS69" s="105" t="s">
        <v>17</v>
      </c>
      <c r="AT69" s="105"/>
    </row>
    <row r="70" spans="1:46" ht="15" customHeight="1" x14ac:dyDescent="0.35">
      <c r="A70" s="104">
        <v>0</v>
      </c>
      <c r="B70" s="105" t="s">
        <v>482</v>
      </c>
      <c r="C70" s="104">
        <v>2</v>
      </c>
      <c r="D70" s="105" t="s">
        <v>10786</v>
      </c>
      <c r="E70" s="105" t="s">
        <v>10258</v>
      </c>
      <c r="F70" s="105" t="s">
        <v>483</v>
      </c>
      <c r="G70" s="105"/>
      <c r="H70" s="105"/>
      <c r="I70" s="104">
        <v>24</v>
      </c>
      <c r="J70" s="105"/>
      <c r="K70" s="104">
        <v>0</v>
      </c>
      <c r="L70" s="105"/>
      <c r="M70" s="105" t="s">
        <v>5934</v>
      </c>
      <c r="N70" s="105"/>
      <c r="O70" s="105"/>
      <c r="P70" s="105"/>
      <c r="Q70" s="105"/>
      <c r="R70" s="105"/>
      <c r="S70" s="105"/>
      <c r="T70" s="105"/>
      <c r="U70" s="105"/>
      <c r="V70" s="105"/>
      <c r="W70" s="105"/>
      <c r="X70" s="105"/>
      <c r="Y70" s="105"/>
      <c r="Z70" s="105"/>
      <c r="AA70" s="105"/>
      <c r="AB70" s="105"/>
      <c r="AC70" s="105"/>
      <c r="AD70" s="105"/>
      <c r="AE70" s="105"/>
      <c r="AF70" s="105"/>
      <c r="AG70" s="105"/>
      <c r="AH70" s="105"/>
      <c r="AI70" s="105"/>
      <c r="AJ70" s="105"/>
      <c r="AK70" s="105"/>
      <c r="AL70" s="104">
        <v>500</v>
      </c>
      <c r="AM70" s="105"/>
      <c r="AN70" s="104">
        <v>0</v>
      </c>
      <c r="AO70" s="105" t="s">
        <v>10086</v>
      </c>
      <c r="AP70" s="105" t="s">
        <v>10085</v>
      </c>
      <c r="AQ70" s="104">
        <v>0</v>
      </c>
      <c r="AR70" s="104">
        <v>4</v>
      </c>
      <c r="AS70" s="105" t="s">
        <v>17</v>
      </c>
      <c r="AT70" s="105"/>
    </row>
    <row r="71" spans="1:46" ht="15" customHeight="1" x14ac:dyDescent="0.35">
      <c r="A71" s="104">
        <v>0</v>
      </c>
      <c r="B71" s="105" t="s">
        <v>482</v>
      </c>
      <c r="C71" s="104">
        <v>2</v>
      </c>
      <c r="D71" s="105" t="s">
        <v>10787</v>
      </c>
      <c r="E71" s="105" t="s">
        <v>10260</v>
      </c>
      <c r="F71" s="105" t="s">
        <v>483</v>
      </c>
      <c r="G71" s="105"/>
      <c r="H71" s="105"/>
      <c r="I71" s="104">
        <v>24</v>
      </c>
      <c r="J71" s="105"/>
      <c r="K71" s="104">
        <v>0</v>
      </c>
      <c r="L71" s="105"/>
      <c r="M71" s="105" t="s">
        <v>5934</v>
      </c>
      <c r="N71" s="105"/>
      <c r="O71" s="105"/>
      <c r="P71" s="105"/>
      <c r="Q71" s="105"/>
      <c r="R71" s="105"/>
      <c r="S71" s="105"/>
      <c r="T71" s="105"/>
      <c r="U71" s="105"/>
      <c r="V71" s="105"/>
      <c r="W71" s="105"/>
      <c r="X71" s="105"/>
      <c r="Y71" s="105"/>
      <c r="Z71" s="105"/>
      <c r="AA71" s="105"/>
      <c r="AB71" s="105"/>
      <c r="AC71" s="105"/>
      <c r="AD71" s="105"/>
      <c r="AE71" s="105"/>
      <c r="AF71" s="105"/>
      <c r="AG71" s="105"/>
      <c r="AH71" s="105"/>
      <c r="AI71" s="105"/>
      <c r="AJ71" s="105"/>
      <c r="AK71" s="105"/>
      <c r="AL71" s="104">
        <v>500</v>
      </c>
      <c r="AM71" s="105"/>
      <c r="AN71" s="104">
        <v>0</v>
      </c>
      <c r="AO71" s="105" t="s">
        <v>10090</v>
      </c>
      <c r="AP71" s="105" t="s">
        <v>10089</v>
      </c>
      <c r="AQ71" s="104">
        <v>0</v>
      </c>
      <c r="AR71" s="104">
        <v>4</v>
      </c>
      <c r="AS71" s="105" t="s">
        <v>17</v>
      </c>
      <c r="AT71" s="105"/>
    </row>
    <row r="72" spans="1:46" ht="15" customHeight="1" x14ac:dyDescent="0.35">
      <c r="A72" s="104">
        <v>0</v>
      </c>
      <c r="B72" s="105" t="s">
        <v>482</v>
      </c>
      <c r="C72" s="104">
        <v>2</v>
      </c>
      <c r="D72" s="105" t="s">
        <v>10827</v>
      </c>
      <c r="E72" s="105" t="s">
        <v>10213</v>
      </c>
      <c r="F72" s="105" t="s">
        <v>483</v>
      </c>
      <c r="G72" s="105"/>
      <c r="H72" s="105"/>
      <c r="I72" s="104">
        <v>24</v>
      </c>
      <c r="J72" s="105"/>
      <c r="K72" s="104">
        <v>0</v>
      </c>
      <c r="L72" s="105"/>
      <c r="M72" s="105" t="s">
        <v>5934</v>
      </c>
      <c r="N72" s="105"/>
      <c r="O72" s="105"/>
      <c r="P72" s="105"/>
      <c r="Q72" s="105"/>
      <c r="R72" s="105"/>
      <c r="S72" s="105"/>
      <c r="T72" s="105"/>
      <c r="U72" s="105"/>
      <c r="V72" s="105"/>
      <c r="W72" s="105"/>
      <c r="X72" s="105"/>
      <c r="Y72" s="105"/>
      <c r="Z72" s="105"/>
      <c r="AA72" s="105"/>
      <c r="AB72" s="105"/>
      <c r="AC72" s="105"/>
      <c r="AD72" s="105"/>
      <c r="AE72" s="105"/>
      <c r="AF72" s="105"/>
      <c r="AG72" s="105"/>
      <c r="AH72" s="105"/>
      <c r="AI72" s="105"/>
      <c r="AJ72" s="105"/>
      <c r="AK72" s="105"/>
      <c r="AL72" s="104">
        <v>2000</v>
      </c>
      <c r="AM72" s="105"/>
      <c r="AN72" s="104">
        <v>0</v>
      </c>
      <c r="AO72" s="105"/>
      <c r="AP72" s="105"/>
      <c r="AQ72" s="104">
        <v>0</v>
      </c>
      <c r="AR72" s="104">
        <v>6</v>
      </c>
      <c r="AS72" s="105" t="s">
        <v>486</v>
      </c>
      <c r="AT72" s="105"/>
    </row>
    <row r="73" spans="1:46" ht="15" customHeight="1" x14ac:dyDescent="0.35">
      <c r="A73" s="104">
        <v>0</v>
      </c>
      <c r="B73" s="105" t="s">
        <v>482</v>
      </c>
      <c r="C73" s="104">
        <v>2</v>
      </c>
      <c r="D73" s="105" t="s">
        <v>10763</v>
      </c>
      <c r="E73" s="105" t="s">
        <v>10215</v>
      </c>
      <c r="F73" s="105" t="s">
        <v>483</v>
      </c>
      <c r="G73" s="105"/>
      <c r="H73" s="105"/>
      <c r="I73" s="104">
        <v>24</v>
      </c>
      <c r="J73" s="105"/>
      <c r="K73" s="104">
        <v>0</v>
      </c>
      <c r="L73" s="105"/>
      <c r="M73" s="105" t="s">
        <v>5934</v>
      </c>
      <c r="N73" s="105"/>
      <c r="O73" s="105"/>
      <c r="P73" s="105"/>
      <c r="Q73" s="105"/>
      <c r="R73" s="105"/>
      <c r="S73" s="105"/>
      <c r="T73" s="105"/>
      <c r="U73" s="105"/>
      <c r="V73" s="105"/>
      <c r="W73" s="105"/>
      <c r="X73" s="105"/>
      <c r="Y73" s="105"/>
      <c r="Z73" s="105"/>
      <c r="AA73" s="105"/>
      <c r="AB73" s="105"/>
      <c r="AC73" s="105"/>
      <c r="AD73" s="105"/>
      <c r="AE73" s="105"/>
      <c r="AF73" s="105"/>
      <c r="AG73" s="105"/>
      <c r="AH73" s="105"/>
      <c r="AI73" s="105"/>
      <c r="AJ73" s="105"/>
      <c r="AK73" s="105"/>
      <c r="AL73" s="104">
        <v>500</v>
      </c>
      <c r="AM73" s="105"/>
      <c r="AN73" s="104">
        <v>0</v>
      </c>
      <c r="AO73" s="105" t="s">
        <v>10086</v>
      </c>
      <c r="AP73" s="105" t="s">
        <v>10085</v>
      </c>
      <c r="AQ73" s="104">
        <v>0</v>
      </c>
      <c r="AR73" s="104">
        <v>4</v>
      </c>
      <c r="AS73" s="105" t="s">
        <v>17</v>
      </c>
      <c r="AT73" s="105"/>
    </row>
    <row r="74" spans="1:46" ht="15" customHeight="1" x14ac:dyDescent="0.35">
      <c r="A74" s="104">
        <v>0</v>
      </c>
      <c r="B74" s="105" t="s">
        <v>482</v>
      </c>
      <c r="C74" s="104">
        <v>2</v>
      </c>
      <c r="D74" s="105" t="s">
        <v>10764</v>
      </c>
      <c r="E74" s="105" t="s">
        <v>10217</v>
      </c>
      <c r="F74" s="105" t="s">
        <v>483</v>
      </c>
      <c r="G74" s="105"/>
      <c r="H74" s="105"/>
      <c r="I74" s="104">
        <v>24</v>
      </c>
      <c r="J74" s="105"/>
      <c r="K74" s="104">
        <v>0</v>
      </c>
      <c r="L74" s="105"/>
      <c r="M74" s="105" t="s">
        <v>5934</v>
      </c>
      <c r="N74" s="105"/>
      <c r="O74" s="105"/>
      <c r="P74" s="105"/>
      <c r="Q74" s="105"/>
      <c r="R74" s="105"/>
      <c r="S74" s="105"/>
      <c r="T74" s="105"/>
      <c r="U74" s="105"/>
      <c r="V74" s="105"/>
      <c r="W74" s="105"/>
      <c r="X74" s="105"/>
      <c r="Y74" s="105"/>
      <c r="Z74" s="105"/>
      <c r="AA74" s="105"/>
      <c r="AB74" s="105"/>
      <c r="AC74" s="105"/>
      <c r="AD74" s="105"/>
      <c r="AE74" s="105"/>
      <c r="AF74" s="105"/>
      <c r="AG74" s="105"/>
      <c r="AH74" s="105"/>
      <c r="AI74" s="105"/>
      <c r="AJ74" s="105"/>
      <c r="AK74" s="105"/>
      <c r="AL74" s="104">
        <v>500</v>
      </c>
      <c r="AM74" s="105"/>
      <c r="AN74" s="104">
        <v>0</v>
      </c>
      <c r="AO74" s="105" t="s">
        <v>10090</v>
      </c>
      <c r="AP74" s="105" t="s">
        <v>10089</v>
      </c>
      <c r="AQ74" s="104">
        <v>0</v>
      </c>
      <c r="AR74" s="104">
        <v>4</v>
      </c>
      <c r="AS74" s="105" t="s">
        <v>17</v>
      </c>
      <c r="AT74" s="105"/>
    </row>
    <row r="75" spans="1:46" ht="15" customHeight="1" x14ac:dyDescent="0.35">
      <c r="A75" s="104">
        <v>0</v>
      </c>
      <c r="B75" s="105" t="s">
        <v>482</v>
      </c>
      <c r="C75" s="104">
        <v>2</v>
      </c>
      <c r="D75" s="105" t="s">
        <v>10788</v>
      </c>
      <c r="E75" s="105" t="s">
        <v>10262</v>
      </c>
      <c r="F75" s="105" t="s">
        <v>483</v>
      </c>
      <c r="G75" s="105"/>
      <c r="H75" s="105"/>
      <c r="I75" s="104">
        <v>24</v>
      </c>
      <c r="J75" s="105"/>
      <c r="K75" s="104">
        <v>0</v>
      </c>
      <c r="L75" s="105"/>
      <c r="M75" s="105" t="s">
        <v>5934</v>
      </c>
      <c r="N75" s="105"/>
      <c r="O75" s="105"/>
      <c r="P75" s="105"/>
      <c r="Q75" s="105"/>
      <c r="R75" s="105"/>
      <c r="S75" s="105"/>
      <c r="T75" s="105"/>
      <c r="U75" s="105"/>
      <c r="V75" s="105"/>
      <c r="W75" s="105"/>
      <c r="X75" s="105"/>
      <c r="Y75" s="105"/>
      <c r="Z75" s="105"/>
      <c r="AA75" s="105"/>
      <c r="AB75" s="105"/>
      <c r="AC75" s="105"/>
      <c r="AD75" s="105"/>
      <c r="AE75" s="105"/>
      <c r="AF75" s="105"/>
      <c r="AG75" s="105"/>
      <c r="AH75" s="105"/>
      <c r="AI75" s="105"/>
      <c r="AJ75" s="105"/>
      <c r="AK75" s="105"/>
      <c r="AL75" s="104">
        <v>500</v>
      </c>
      <c r="AM75" s="105"/>
      <c r="AN75" s="104">
        <v>0</v>
      </c>
      <c r="AO75" s="105" t="s">
        <v>10086</v>
      </c>
      <c r="AP75" s="105" t="s">
        <v>10085</v>
      </c>
      <c r="AQ75" s="104">
        <v>0</v>
      </c>
      <c r="AR75" s="104">
        <v>4</v>
      </c>
      <c r="AS75" s="105" t="s">
        <v>17</v>
      </c>
      <c r="AT75" s="105"/>
    </row>
    <row r="76" spans="1:46" ht="15" customHeight="1" x14ac:dyDescent="0.35">
      <c r="A76" s="104">
        <v>0</v>
      </c>
      <c r="B76" s="105" t="s">
        <v>482</v>
      </c>
      <c r="C76" s="104">
        <v>2</v>
      </c>
      <c r="D76" s="105" t="s">
        <v>6995</v>
      </c>
      <c r="E76" s="105" t="s">
        <v>10249</v>
      </c>
      <c r="F76" s="105" t="s">
        <v>483</v>
      </c>
      <c r="G76" s="105"/>
      <c r="H76" s="105"/>
      <c r="I76" s="104">
        <v>24</v>
      </c>
      <c r="J76" s="105"/>
      <c r="K76" s="104">
        <v>0</v>
      </c>
      <c r="L76" s="105"/>
      <c r="M76" s="105" t="s">
        <v>5934</v>
      </c>
      <c r="N76" s="105"/>
      <c r="O76" s="105"/>
      <c r="P76" s="105"/>
      <c r="Q76" s="105"/>
      <c r="R76" s="105"/>
      <c r="S76" s="105"/>
      <c r="T76" s="105"/>
      <c r="U76" s="105"/>
      <c r="V76" s="105"/>
      <c r="W76" s="105"/>
      <c r="X76" s="105"/>
      <c r="Y76" s="105"/>
      <c r="Z76" s="105"/>
      <c r="AA76" s="105"/>
      <c r="AB76" s="105"/>
      <c r="AC76" s="105"/>
      <c r="AD76" s="105"/>
      <c r="AE76" s="105"/>
      <c r="AF76" s="105"/>
      <c r="AG76" s="105"/>
      <c r="AH76" s="105"/>
      <c r="AI76" s="105"/>
      <c r="AJ76" s="105"/>
      <c r="AK76" s="105"/>
      <c r="AL76" s="104">
        <v>500</v>
      </c>
      <c r="AM76" s="105"/>
      <c r="AN76" s="104">
        <v>0</v>
      </c>
      <c r="AO76" s="105" t="s">
        <v>10090</v>
      </c>
      <c r="AP76" s="105" t="s">
        <v>10089</v>
      </c>
      <c r="AQ76" s="104">
        <v>0</v>
      </c>
      <c r="AR76" s="104">
        <v>4</v>
      </c>
      <c r="AS76" s="105" t="s">
        <v>17</v>
      </c>
      <c r="AT76" s="105"/>
    </row>
    <row r="77" spans="1:46" ht="15" customHeight="1" x14ac:dyDescent="0.35">
      <c r="A77" s="104">
        <v>0</v>
      </c>
      <c r="B77" s="105" t="s">
        <v>482</v>
      </c>
      <c r="C77" s="104">
        <v>2</v>
      </c>
      <c r="D77" s="105" t="s">
        <v>10828</v>
      </c>
      <c r="E77" s="105" t="s">
        <v>10180</v>
      </c>
      <c r="F77" s="105" t="s">
        <v>483</v>
      </c>
      <c r="G77" s="105"/>
      <c r="H77" s="105"/>
      <c r="I77" s="104">
        <v>24</v>
      </c>
      <c r="J77" s="105"/>
      <c r="K77" s="104">
        <v>0</v>
      </c>
      <c r="L77" s="105"/>
      <c r="M77" s="105" t="s">
        <v>5934</v>
      </c>
      <c r="N77" s="105"/>
      <c r="O77" s="105"/>
      <c r="P77" s="105"/>
      <c r="Q77" s="105"/>
      <c r="R77" s="105"/>
      <c r="S77" s="105"/>
      <c r="T77" s="105"/>
      <c r="U77" s="105"/>
      <c r="V77" s="105"/>
      <c r="W77" s="105"/>
      <c r="X77" s="105"/>
      <c r="Y77" s="105"/>
      <c r="Z77" s="105"/>
      <c r="AA77" s="105"/>
      <c r="AB77" s="105"/>
      <c r="AC77" s="105"/>
      <c r="AD77" s="105"/>
      <c r="AE77" s="105"/>
      <c r="AF77" s="105"/>
      <c r="AG77" s="105"/>
      <c r="AH77" s="105"/>
      <c r="AI77" s="105"/>
      <c r="AJ77" s="105"/>
      <c r="AK77" s="105"/>
      <c r="AL77" s="104">
        <v>2000</v>
      </c>
      <c r="AM77" s="105"/>
      <c r="AN77" s="104">
        <v>0</v>
      </c>
      <c r="AO77" s="105"/>
      <c r="AP77" s="105"/>
      <c r="AQ77" s="104">
        <v>0</v>
      </c>
      <c r="AR77" s="104">
        <v>10</v>
      </c>
      <c r="AS77" s="105" t="s">
        <v>17</v>
      </c>
      <c r="AT77" s="105"/>
    </row>
    <row r="78" spans="1:46" ht="15" customHeight="1" x14ac:dyDescent="0.35">
      <c r="A78" s="104">
        <v>0</v>
      </c>
      <c r="B78" s="105" t="s">
        <v>482</v>
      </c>
      <c r="C78" s="104">
        <v>2</v>
      </c>
      <c r="D78" s="105" t="s">
        <v>10765</v>
      </c>
      <c r="E78" s="105" t="s">
        <v>10220</v>
      </c>
      <c r="F78" s="105" t="s">
        <v>483</v>
      </c>
      <c r="G78" s="105"/>
      <c r="H78" s="105"/>
      <c r="I78" s="104">
        <v>24</v>
      </c>
      <c r="J78" s="105"/>
      <c r="K78" s="104">
        <v>0</v>
      </c>
      <c r="L78" s="105"/>
      <c r="M78" s="105" t="s">
        <v>5934</v>
      </c>
      <c r="N78" s="105"/>
      <c r="O78" s="105"/>
      <c r="P78" s="105"/>
      <c r="Q78" s="105"/>
      <c r="R78" s="105"/>
      <c r="S78" s="105"/>
      <c r="T78" s="105"/>
      <c r="U78" s="105"/>
      <c r="V78" s="105"/>
      <c r="W78" s="105"/>
      <c r="X78" s="105"/>
      <c r="Y78" s="105"/>
      <c r="Z78" s="105"/>
      <c r="AA78" s="105"/>
      <c r="AB78" s="105"/>
      <c r="AC78" s="105"/>
      <c r="AD78" s="105"/>
      <c r="AE78" s="105"/>
      <c r="AF78" s="105"/>
      <c r="AG78" s="105"/>
      <c r="AH78" s="105"/>
      <c r="AI78" s="105"/>
      <c r="AJ78" s="105"/>
      <c r="AK78" s="105"/>
      <c r="AL78" s="104">
        <v>500</v>
      </c>
      <c r="AM78" s="105"/>
      <c r="AN78" s="104">
        <v>0</v>
      </c>
      <c r="AO78" s="105" t="s">
        <v>10086</v>
      </c>
      <c r="AP78" s="105" t="s">
        <v>10085</v>
      </c>
      <c r="AQ78" s="104">
        <v>0</v>
      </c>
      <c r="AR78" s="104">
        <v>4</v>
      </c>
      <c r="AS78" s="105" t="s">
        <v>17</v>
      </c>
      <c r="AT78" s="105"/>
    </row>
    <row r="79" spans="1:46" ht="15" customHeight="1" x14ac:dyDescent="0.35">
      <c r="A79" s="104">
        <v>0</v>
      </c>
      <c r="B79" s="105" t="s">
        <v>482</v>
      </c>
      <c r="C79" s="104">
        <v>2</v>
      </c>
      <c r="D79" s="105" t="s">
        <v>10766</v>
      </c>
      <c r="E79" s="105" t="s">
        <v>10222</v>
      </c>
      <c r="F79" s="105" t="s">
        <v>483</v>
      </c>
      <c r="G79" s="105"/>
      <c r="H79" s="105"/>
      <c r="I79" s="104">
        <v>24</v>
      </c>
      <c r="J79" s="105"/>
      <c r="K79" s="104">
        <v>0</v>
      </c>
      <c r="L79" s="105"/>
      <c r="M79" s="105" t="s">
        <v>5934</v>
      </c>
      <c r="N79" s="105"/>
      <c r="O79" s="105"/>
      <c r="P79" s="105"/>
      <c r="Q79" s="105"/>
      <c r="R79" s="105"/>
      <c r="S79" s="105"/>
      <c r="T79" s="105"/>
      <c r="U79" s="105"/>
      <c r="V79" s="105"/>
      <c r="W79" s="105"/>
      <c r="X79" s="105"/>
      <c r="Y79" s="105"/>
      <c r="Z79" s="105"/>
      <c r="AA79" s="105"/>
      <c r="AB79" s="105"/>
      <c r="AC79" s="105"/>
      <c r="AD79" s="105"/>
      <c r="AE79" s="105"/>
      <c r="AF79" s="105"/>
      <c r="AG79" s="105"/>
      <c r="AH79" s="105"/>
      <c r="AI79" s="105"/>
      <c r="AJ79" s="105"/>
      <c r="AK79" s="105"/>
      <c r="AL79" s="104">
        <v>500</v>
      </c>
      <c r="AM79" s="105"/>
      <c r="AN79" s="104">
        <v>0</v>
      </c>
      <c r="AO79" s="105" t="s">
        <v>10090</v>
      </c>
      <c r="AP79" s="105" t="s">
        <v>10089</v>
      </c>
      <c r="AQ79" s="104">
        <v>0</v>
      </c>
      <c r="AR79" s="104">
        <v>4</v>
      </c>
      <c r="AS79" s="105" t="s">
        <v>17</v>
      </c>
      <c r="AT79" s="105"/>
    </row>
    <row r="80" spans="1:46" ht="15" customHeight="1" x14ac:dyDescent="0.35">
      <c r="A80" s="104">
        <v>0</v>
      </c>
      <c r="B80" s="105" t="s">
        <v>482</v>
      </c>
      <c r="C80" s="104">
        <v>2</v>
      </c>
      <c r="D80" s="105" t="s">
        <v>10789</v>
      </c>
      <c r="E80" s="105" t="s">
        <v>10265</v>
      </c>
      <c r="F80" s="105" t="s">
        <v>483</v>
      </c>
      <c r="G80" s="105"/>
      <c r="H80" s="105"/>
      <c r="I80" s="104">
        <v>24</v>
      </c>
      <c r="J80" s="105"/>
      <c r="K80" s="104">
        <v>0</v>
      </c>
      <c r="L80" s="105"/>
      <c r="M80" s="105" t="s">
        <v>5934</v>
      </c>
      <c r="N80" s="105"/>
      <c r="O80" s="105"/>
      <c r="P80" s="105"/>
      <c r="Q80" s="105"/>
      <c r="R80" s="105"/>
      <c r="S80" s="105"/>
      <c r="T80" s="105"/>
      <c r="U80" s="105"/>
      <c r="V80" s="105"/>
      <c r="W80" s="105"/>
      <c r="X80" s="105"/>
      <c r="Y80" s="105"/>
      <c r="Z80" s="105"/>
      <c r="AA80" s="105"/>
      <c r="AB80" s="105"/>
      <c r="AC80" s="105"/>
      <c r="AD80" s="105"/>
      <c r="AE80" s="105"/>
      <c r="AF80" s="105"/>
      <c r="AG80" s="105"/>
      <c r="AH80" s="105"/>
      <c r="AI80" s="105"/>
      <c r="AJ80" s="105"/>
      <c r="AK80" s="105"/>
      <c r="AL80" s="104">
        <v>500</v>
      </c>
      <c r="AM80" s="105"/>
      <c r="AN80" s="104">
        <v>0</v>
      </c>
      <c r="AO80" s="105" t="s">
        <v>10086</v>
      </c>
      <c r="AP80" s="105" t="s">
        <v>10085</v>
      </c>
      <c r="AQ80" s="104">
        <v>0</v>
      </c>
      <c r="AR80" s="104">
        <v>4</v>
      </c>
      <c r="AS80" s="105" t="s">
        <v>17</v>
      </c>
      <c r="AT80" s="105"/>
    </row>
    <row r="81" spans="1:46" ht="15" customHeight="1" x14ac:dyDescent="0.35">
      <c r="A81" s="104">
        <v>0</v>
      </c>
      <c r="B81" s="105" t="s">
        <v>482</v>
      </c>
      <c r="C81" s="104">
        <v>2</v>
      </c>
      <c r="D81" s="105" t="s">
        <v>10790</v>
      </c>
      <c r="E81" s="105" t="s">
        <v>10267</v>
      </c>
      <c r="F81" s="105" t="s">
        <v>483</v>
      </c>
      <c r="G81" s="105"/>
      <c r="H81" s="105"/>
      <c r="I81" s="104">
        <v>24</v>
      </c>
      <c r="J81" s="105"/>
      <c r="K81" s="104">
        <v>0</v>
      </c>
      <c r="L81" s="105"/>
      <c r="M81" s="105" t="s">
        <v>5934</v>
      </c>
      <c r="N81" s="105"/>
      <c r="O81" s="105"/>
      <c r="P81" s="105"/>
      <c r="Q81" s="105"/>
      <c r="R81" s="105"/>
      <c r="S81" s="105"/>
      <c r="T81" s="105"/>
      <c r="U81" s="105"/>
      <c r="V81" s="105"/>
      <c r="W81" s="105"/>
      <c r="X81" s="105"/>
      <c r="Y81" s="105"/>
      <c r="Z81" s="105"/>
      <c r="AA81" s="105"/>
      <c r="AB81" s="105"/>
      <c r="AC81" s="105"/>
      <c r="AD81" s="105"/>
      <c r="AE81" s="105"/>
      <c r="AF81" s="105"/>
      <c r="AG81" s="105"/>
      <c r="AH81" s="105"/>
      <c r="AI81" s="105"/>
      <c r="AJ81" s="105"/>
      <c r="AK81" s="105"/>
      <c r="AL81" s="104">
        <v>500</v>
      </c>
      <c r="AM81" s="105"/>
      <c r="AN81" s="104">
        <v>0</v>
      </c>
      <c r="AO81" s="105" t="s">
        <v>10090</v>
      </c>
      <c r="AP81" s="105" t="s">
        <v>10089</v>
      </c>
      <c r="AQ81" s="104">
        <v>0</v>
      </c>
      <c r="AR81" s="104">
        <v>4</v>
      </c>
      <c r="AS81" s="105" t="s">
        <v>17</v>
      </c>
      <c r="AT81" s="105"/>
    </row>
    <row r="82" spans="1:46" ht="15" customHeight="1" x14ac:dyDescent="0.35">
      <c r="A82" s="104">
        <v>0</v>
      </c>
      <c r="B82" s="105" t="s">
        <v>482</v>
      </c>
      <c r="C82" s="104">
        <v>2</v>
      </c>
      <c r="D82" s="105" t="s">
        <v>10840</v>
      </c>
      <c r="E82" s="105" t="s">
        <v>10134</v>
      </c>
      <c r="F82" s="105" t="s">
        <v>483</v>
      </c>
      <c r="G82" s="105"/>
      <c r="H82" s="105"/>
      <c r="I82" s="104">
        <v>24</v>
      </c>
      <c r="J82" s="105"/>
      <c r="K82" s="104">
        <v>0</v>
      </c>
      <c r="L82" s="105"/>
      <c r="M82" s="105"/>
      <c r="N82" s="105"/>
      <c r="O82" s="105"/>
      <c r="P82" s="105"/>
      <c r="Q82" s="105"/>
      <c r="R82" s="105"/>
      <c r="S82" s="105"/>
      <c r="T82" s="105"/>
      <c r="U82" s="105"/>
      <c r="V82" s="105"/>
      <c r="W82" s="105"/>
      <c r="X82" s="105"/>
      <c r="Y82" s="105"/>
      <c r="Z82" s="105"/>
      <c r="AA82" s="105"/>
      <c r="AB82" s="105"/>
      <c r="AC82" s="105"/>
      <c r="AD82" s="105"/>
      <c r="AE82" s="105"/>
      <c r="AF82" s="105"/>
      <c r="AG82" s="105"/>
      <c r="AH82" s="105"/>
      <c r="AI82" s="105"/>
      <c r="AJ82" s="105"/>
      <c r="AK82" s="105"/>
      <c r="AL82" s="104">
        <v>12500</v>
      </c>
      <c r="AM82" s="105"/>
      <c r="AN82" s="104">
        <v>0</v>
      </c>
      <c r="AO82" s="105"/>
      <c r="AP82" s="105"/>
      <c r="AQ82" s="104">
        <v>0</v>
      </c>
      <c r="AR82" s="104">
        <v>0</v>
      </c>
      <c r="AS82" s="105" t="s">
        <v>486</v>
      </c>
      <c r="AT82" s="105"/>
    </row>
    <row r="83" spans="1:46" ht="15" customHeight="1" x14ac:dyDescent="0.35">
      <c r="A83" s="104">
        <v>0</v>
      </c>
      <c r="B83" s="105" t="s">
        <v>482</v>
      </c>
      <c r="C83" s="104">
        <v>2</v>
      </c>
      <c r="D83" s="105" t="s">
        <v>10839</v>
      </c>
      <c r="E83" s="105" t="s">
        <v>10132</v>
      </c>
      <c r="F83" s="105" t="s">
        <v>483</v>
      </c>
      <c r="G83" s="105"/>
      <c r="H83" s="105"/>
      <c r="I83" s="104">
        <v>24</v>
      </c>
      <c r="J83" s="105"/>
      <c r="K83" s="104">
        <v>0</v>
      </c>
      <c r="L83" s="105"/>
      <c r="M83" s="105"/>
      <c r="N83" s="105"/>
      <c r="O83" s="105"/>
      <c r="P83" s="105"/>
      <c r="Q83" s="105"/>
      <c r="R83" s="105"/>
      <c r="S83" s="105"/>
      <c r="T83" s="105"/>
      <c r="U83" s="105"/>
      <c r="V83" s="105"/>
      <c r="W83" s="105"/>
      <c r="X83" s="105"/>
      <c r="Y83" s="105"/>
      <c r="Z83" s="105"/>
      <c r="AA83" s="105"/>
      <c r="AB83" s="105"/>
      <c r="AC83" s="105"/>
      <c r="AD83" s="105"/>
      <c r="AE83" s="105"/>
      <c r="AF83" s="105"/>
      <c r="AG83" s="105"/>
      <c r="AH83" s="105"/>
      <c r="AI83" s="105"/>
      <c r="AJ83" s="105"/>
      <c r="AK83" s="105"/>
      <c r="AL83" s="104">
        <v>175000</v>
      </c>
      <c r="AM83" s="105"/>
      <c r="AN83" s="104">
        <v>0</v>
      </c>
      <c r="AO83" s="105"/>
      <c r="AP83" s="105"/>
      <c r="AQ83" s="104">
        <v>0</v>
      </c>
      <c r="AR83" s="104">
        <v>336</v>
      </c>
      <c r="AS83" s="105" t="s">
        <v>6017</v>
      </c>
      <c r="AT83" s="105"/>
    </row>
    <row r="84" spans="1:46" ht="15" customHeight="1" x14ac:dyDescent="0.35">
      <c r="A84" s="104">
        <v>0</v>
      </c>
      <c r="B84" s="105" t="s">
        <v>482</v>
      </c>
      <c r="C84" s="104">
        <v>2</v>
      </c>
      <c r="D84" s="105" t="s">
        <v>10798</v>
      </c>
      <c r="E84" s="105" t="s">
        <v>10130</v>
      </c>
      <c r="F84" s="105" t="s">
        <v>483</v>
      </c>
      <c r="G84" s="105"/>
      <c r="H84" s="105"/>
      <c r="I84" s="104">
        <v>24</v>
      </c>
      <c r="J84" s="105"/>
      <c r="K84" s="104">
        <v>0</v>
      </c>
      <c r="L84" s="105"/>
      <c r="M84" s="105" t="s">
        <v>5934</v>
      </c>
      <c r="N84" s="105"/>
      <c r="O84" s="105"/>
      <c r="P84" s="105"/>
      <c r="Q84" s="105"/>
      <c r="R84" s="105"/>
      <c r="S84" s="105"/>
      <c r="T84" s="105"/>
      <c r="U84" s="105"/>
      <c r="V84" s="105"/>
      <c r="W84" s="105"/>
      <c r="X84" s="105"/>
      <c r="Y84" s="105"/>
      <c r="Z84" s="105"/>
      <c r="AA84" s="105"/>
      <c r="AB84" s="105"/>
      <c r="AC84" s="105"/>
      <c r="AD84" s="105"/>
      <c r="AE84" s="105"/>
      <c r="AF84" s="105"/>
      <c r="AG84" s="105"/>
      <c r="AH84" s="105"/>
      <c r="AI84" s="105"/>
      <c r="AJ84" s="105"/>
      <c r="AK84" s="105"/>
      <c r="AL84" s="104">
        <v>2100</v>
      </c>
      <c r="AM84" s="105"/>
      <c r="AN84" s="104">
        <v>0</v>
      </c>
      <c r="AO84" s="105"/>
      <c r="AP84" s="105"/>
      <c r="AQ84" s="104">
        <v>0</v>
      </c>
      <c r="AR84" s="104">
        <v>2</v>
      </c>
      <c r="AS84" s="105" t="s">
        <v>17</v>
      </c>
      <c r="AT84" s="105"/>
    </row>
    <row r="85" spans="1:46" ht="15" customHeight="1" x14ac:dyDescent="0.35">
      <c r="A85" s="104">
        <v>0</v>
      </c>
      <c r="B85" s="105" t="s">
        <v>482</v>
      </c>
      <c r="C85" s="104">
        <v>2</v>
      </c>
      <c r="D85" s="105" t="s">
        <v>10753</v>
      </c>
      <c r="E85" s="105" t="s">
        <v>10182</v>
      </c>
      <c r="F85" s="105" t="s">
        <v>483</v>
      </c>
      <c r="G85" s="105"/>
      <c r="H85" s="105"/>
      <c r="I85" s="104">
        <v>24</v>
      </c>
      <c r="J85" s="105"/>
      <c r="K85" s="104">
        <v>0</v>
      </c>
      <c r="L85" s="105" t="s">
        <v>485</v>
      </c>
      <c r="M85" s="105" t="s">
        <v>6002</v>
      </c>
      <c r="N85" s="105"/>
      <c r="O85" s="105"/>
      <c r="P85" s="105"/>
      <c r="Q85" s="105"/>
      <c r="R85" s="105"/>
      <c r="S85" s="105"/>
      <c r="T85" s="105"/>
      <c r="U85" s="105"/>
      <c r="V85" s="105"/>
      <c r="W85" s="105"/>
      <c r="X85" s="105"/>
      <c r="Y85" s="105"/>
      <c r="Z85" s="105"/>
      <c r="AA85" s="105"/>
      <c r="AB85" s="105"/>
      <c r="AC85" s="105"/>
      <c r="AD85" s="105"/>
      <c r="AE85" s="105"/>
      <c r="AF85" s="105"/>
      <c r="AG85" s="105"/>
      <c r="AH85" s="105"/>
      <c r="AI85" s="105"/>
      <c r="AJ85" s="105"/>
      <c r="AK85" s="105"/>
      <c r="AL85" s="104">
        <v>0</v>
      </c>
      <c r="AM85" s="105"/>
      <c r="AN85" s="104">
        <v>0</v>
      </c>
      <c r="AO85" s="105" t="s">
        <v>10183</v>
      </c>
      <c r="AP85" s="105" t="s">
        <v>10183</v>
      </c>
      <c r="AQ85" s="104">
        <v>0</v>
      </c>
      <c r="AR85" s="104">
        <v>6</v>
      </c>
      <c r="AS85" s="105" t="s">
        <v>17</v>
      </c>
      <c r="AT85" s="105"/>
    </row>
    <row r="86" spans="1:46" ht="15" customHeight="1" x14ac:dyDescent="0.35">
      <c r="A86" s="104">
        <v>0</v>
      </c>
      <c r="B86" s="105" t="s">
        <v>482</v>
      </c>
      <c r="C86" s="104">
        <v>2</v>
      </c>
      <c r="D86" s="105" t="s">
        <v>10767</v>
      </c>
      <c r="E86" s="105" t="s">
        <v>10224</v>
      </c>
      <c r="F86" s="105" t="s">
        <v>483</v>
      </c>
      <c r="G86" s="105"/>
      <c r="H86" s="105"/>
      <c r="I86" s="104">
        <v>24</v>
      </c>
      <c r="J86" s="105"/>
      <c r="K86" s="104">
        <v>0</v>
      </c>
      <c r="L86" s="105" t="s">
        <v>485</v>
      </c>
      <c r="M86" s="105" t="s">
        <v>6002</v>
      </c>
      <c r="N86" s="105"/>
      <c r="O86" s="105"/>
      <c r="P86" s="105"/>
      <c r="Q86" s="105"/>
      <c r="R86" s="105"/>
      <c r="S86" s="105"/>
      <c r="T86" s="105"/>
      <c r="U86" s="105"/>
      <c r="V86" s="105"/>
      <c r="W86" s="105"/>
      <c r="X86" s="105"/>
      <c r="Y86" s="105"/>
      <c r="Z86" s="105"/>
      <c r="AA86" s="105"/>
      <c r="AB86" s="105"/>
      <c r="AC86" s="105"/>
      <c r="AD86" s="105"/>
      <c r="AE86" s="105"/>
      <c r="AF86" s="105"/>
      <c r="AG86" s="105"/>
      <c r="AH86" s="105"/>
      <c r="AI86" s="105"/>
      <c r="AJ86" s="105"/>
      <c r="AK86" s="105"/>
      <c r="AL86" s="104">
        <v>500</v>
      </c>
      <c r="AM86" s="105"/>
      <c r="AN86" s="104">
        <v>0</v>
      </c>
      <c r="AO86" s="105" t="s">
        <v>5969</v>
      </c>
      <c r="AP86" s="105" t="s">
        <v>5969</v>
      </c>
      <c r="AQ86" s="104">
        <v>0</v>
      </c>
      <c r="AR86" s="104">
        <v>6</v>
      </c>
      <c r="AS86" s="105" t="s">
        <v>17</v>
      </c>
      <c r="AT86" s="105"/>
    </row>
    <row r="87" spans="1:46" ht="15" customHeight="1" x14ac:dyDescent="0.35">
      <c r="A87" s="104">
        <v>0</v>
      </c>
      <c r="B87" s="105" t="s">
        <v>482</v>
      </c>
      <c r="C87" s="104">
        <v>2</v>
      </c>
      <c r="D87" s="105" t="s">
        <v>10829</v>
      </c>
      <c r="E87" s="105" t="s">
        <v>10273</v>
      </c>
      <c r="F87" s="105" t="s">
        <v>483</v>
      </c>
      <c r="G87" s="105"/>
      <c r="H87" s="105"/>
      <c r="I87" s="104">
        <v>24</v>
      </c>
      <c r="J87" s="105"/>
      <c r="K87" s="104">
        <v>0</v>
      </c>
      <c r="L87" s="105" t="s">
        <v>485</v>
      </c>
      <c r="M87" s="105" t="s">
        <v>6002</v>
      </c>
      <c r="N87" s="105"/>
      <c r="O87" s="105"/>
      <c r="P87" s="105"/>
      <c r="Q87" s="105"/>
      <c r="R87" s="105"/>
      <c r="S87" s="105"/>
      <c r="T87" s="105"/>
      <c r="U87" s="105"/>
      <c r="V87" s="105"/>
      <c r="W87" s="105"/>
      <c r="X87" s="105"/>
      <c r="Y87" s="105"/>
      <c r="Z87" s="105"/>
      <c r="AA87" s="105"/>
      <c r="AB87" s="105"/>
      <c r="AC87" s="105"/>
      <c r="AD87" s="105"/>
      <c r="AE87" s="105"/>
      <c r="AF87" s="105"/>
      <c r="AG87" s="105"/>
      <c r="AH87" s="105"/>
      <c r="AI87" s="105"/>
      <c r="AJ87" s="105"/>
      <c r="AK87" s="105"/>
      <c r="AL87" s="104">
        <v>500</v>
      </c>
      <c r="AM87" s="105"/>
      <c r="AN87" s="104">
        <v>0</v>
      </c>
      <c r="AO87" s="105"/>
      <c r="AP87" s="105"/>
      <c r="AQ87" s="104">
        <v>0</v>
      </c>
      <c r="AR87" s="104">
        <v>4</v>
      </c>
      <c r="AS87" s="105" t="s">
        <v>17</v>
      </c>
      <c r="AT87" s="105"/>
    </row>
    <row r="88" spans="1:46" ht="15" customHeight="1" x14ac:dyDescent="0.35">
      <c r="A88" s="104">
        <v>0</v>
      </c>
      <c r="B88" s="105" t="s">
        <v>482</v>
      </c>
      <c r="C88" s="104">
        <v>2</v>
      </c>
      <c r="D88" s="105" t="s">
        <v>10858</v>
      </c>
      <c r="E88" s="105" t="s">
        <v>10132</v>
      </c>
      <c r="F88" s="105" t="s">
        <v>483</v>
      </c>
      <c r="G88" s="105"/>
      <c r="H88" s="105"/>
      <c r="I88" s="104">
        <v>24</v>
      </c>
      <c r="J88" s="105"/>
      <c r="K88" s="104">
        <v>0</v>
      </c>
      <c r="L88" s="105"/>
      <c r="M88" s="105"/>
      <c r="N88" s="105"/>
      <c r="O88" s="105"/>
      <c r="P88" s="105"/>
      <c r="Q88" s="105"/>
      <c r="R88" s="105"/>
      <c r="S88" s="105"/>
      <c r="T88" s="105"/>
      <c r="U88" s="105"/>
      <c r="V88" s="105"/>
      <c r="W88" s="105"/>
      <c r="X88" s="105"/>
      <c r="Y88" s="105"/>
      <c r="Z88" s="105"/>
      <c r="AA88" s="105"/>
      <c r="AB88" s="105"/>
      <c r="AC88" s="105"/>
      <c r="AD88" s="105"/>
      <c r="AE88" s="105"/>
      <c r="AF88" s="105"/>
      <c r="AG88" s="105"/>
      <c r="AH88" s="105"/>
      <c r="AI88" s="105"/>
      <c r="AJ88" s="105"/>
      <c r="AK88" s="105"/>
      <c r="AL88" s="104">
        <v>175000</v>
      </c>
      <c r="AM88" s="105"/>
      <c r="AN88" s="104">
        <v>0</v>
      </c>
      <c r="AO88" s="105"/>
      <c r="AP88" s="105"/>
      <c r="AQ88" s="104">
        <v>0</v>
      </c>
      <c r="AR88" s="104">
        <v>336</v>
      </c>
      <c r="AS88" s="105" t="s">
        <v>6017</v>
      </c>
      <c r="AT88" s="105"/>
    </row>
    <row r="89" spans="1:46" ht="15" customHeight="1" x14ac:dyDescent="0.35">
      <c r="A89" s="104">
        <v>0.01</v>
      </c>
      <c r="B89" s="105" t="s">
        <v>484</v>
      </c>
      <c r="C89" s="104">
        <v>2</v>
      </c>
      <c r="D89" s="105" t="s">
        <v>10747</v>
      </c>
      <c r="E89" s="105" t="s">
        <v>10154</v>
      </c>
      <c r="F89" s="105" t="s">
        <v>483</v>
      </c>
      <c r="G89" s="105"/>
      <c r="H89" s="105"/>
      <c r="I89" s="104">
        <v>24</v>
      </c>
      <c r="J89" s="105"/>
      <c r="K89" s="104">
        <v>0</v>
      </c>
      <c r="L89" s="105" t="s">
        <v>485</v>
      </c>
      <c r="M89" s="105" t="s">
        <v>6002</v>
      </c>
      <c r="N89" s="105"/>
      <c r="O89" s="105"/>
      <c r="P89" s="105"/>
      <c r="Q89" s="105"/>
      <c r="R89" s="105"/>
      <c r="S89" s="105"/>
      <c r="T89" s="105"/>
      <c r="U89" s="105"/>
      <c r="V89" s="105"/>
      <c r="W89" s="105"/>
      <c r="X89" s="105"/>
      <c r="Y89" s="105"/>
      <c r="Z89" s="105"/>
      <c r="AA89" s="105"/>
      <c r="AB89" s="105"/>
      <c r="AC89" s="105"/>
      <c r="AD89" s="105"/>
      <c r="AE89" s="105"/>
      <c r="AF89" s="105"/>
      <c r="AG89" s="105"/>
      <c r="AH89" s="105"/>
      <c r="AI89" s="105"/>
      <c r="AJ89" s="105"/>
      <c r="AK89" s="105"/>
      <c r="AL89" s="104">
        <v>500</v>
      </c>
      <c r="AM89" s="105"/>
      <c r="AN89" s="104">
        <v>0</v>
      </c>
      <c r="AO89" s="105" t="s">
        <v>10084</v>
      </c>
      <c r="AP89" s="105" t="s">
        <v>5972</v>
      </c>
      <c r="AQ89" s="104">
        <v>0</v>
      </c>
      <c r="AR89" s="104">
        <v>6</v>
      </c>
      <c r="AS89" s="105" t="s">
        <v>17</v>
      </c>
      <c r="AT89" s="105"/>
    </row>
    <row r="90" spans="1:46" ht="15" customHeight="1" x14ac:dyDescent="0.35">
      <c r="A90" s="104">
        <v>0.01</v>
      </c>
      <c r="B90" s="105" t="s">
        <v>484</v>
      </c>
      <c r="C90" s="104">
        <v>2</v>
      </c>
      <c r="D90" s="105" t="s">
        <v>10791</v>
      </c>
      <c r="E90" s="105" t="s">
        <v>10269</v>
      </c>
      <c r="F90" s="105" t="s">
        <v>483</v>
      </c>
      <c r="G90" s="105"/>
      <c r="H90" s="105"/>
      <c r="I90" s="104">
        <v>24</v>
      </c>
      <c r="J90" s="105"/>
      <c r="K90" s="104">
        <v>0</v>
      </c>
      <c r="L90" s="105" t="s">
        <v>485</v>
      </c>
      <c r="M90" s="105" t="s">
        <v>6002</v>
      </c>
      <c r="N90" s="105"/>
      <c r="O90" s="105"/>
      <c r="P90" s="105"/>
      <c r="Q90" s="105"/>
      <c r="R90" s="105"/>
      <c r="S90" s="105"/>
      <c r="T90" s="105"/>
      <c r="U90" s="105"/>
      <c r="V90" s="105"/>
      <c r="W90" s="105"/>
      <c r="X90" s="105"/>
      <c r="Y90" s="105"/>
      <c r="Z90" s="105"/>
      <c r="AA90" s="105"/>
      <c r="AB90" s="105"/>
      <c r="AC90" s="105"/>
      <c r="AD90" s="105"/>
      <c r="AE90" s="105"/>
      <c r="AF90" s="105"/>
      <c r="AG90" s="105"/>
      <c r="AH90" s="105"/>
      <c r="AI90" s="105"/>
      <c r="AJ90" s="105"/>
      <c r="AK90" s="105"/>
      <c r="AL90" s="104">
        <v>500</v>
      </c>
      <c r="AM90" s="105"/>
      <c r="AN90" s="104">
        <v>0</v>
      </c>
      <c r="AO90" s="105" t="s">
        <v>10084</v>
      </c>
      <c r="AP90" s="105" t="s">
        <v>5972</v>
      </c>
      <c r="AQ90" s="104">
        <v>0</v>
      </c>
      <c r="AR90" s="104">
        <v>6</v>
      </c>
      <c r="AS90" s="105" t="s">
        <v>17</v>
      </c>
      <c r="AT90" s="105"/>
    </row>
    <row r="91" spans="1:46" ht="15" customHeight="1" x14ac:dyDescent="0.35">
      <c r="A91" s="104">
        <v>0.01</v>
      </c>
      <c r="B91" s="105" t="s">
        <v>484</v>
      </c>
      <c r="C91" s="104">
        <v>2</v>
      </c>
      <c r="D91" s="105" t="s">
        <v>10749</v>
      </c>
      <c r="E91" s="105" t="s">
        <v>10167</v>
      </c>
      <c r="F91" s="105" t="s">
        <v>483</v>
      </c>
      <c r="G91" s="105"/>
      <c r="H91" s="105"/>
      <c r="I91" s="104">
        <v>24</v>
      </c>
      <c r="J91" s="105"/>
      <c r="K91" s="104">
        <v>0</v>
      </c>
      <c r="L91" s="105" t="s">
        <v>485</v>
      </c>
      <c r="M91" s="105" t="s">
        <v>6002</v>
      </c>
      <c r="N91" s="105"/>
      <c r="O91" s="105"/>
      <c r="P91" s="105"/>
      <c r="Q91" s="105"/>
      <c r="R91" s="105"/>
      <c r="S91" s="105"/>
      <c r="T91" s="105"/>
      <c r="U91" s="105"/>
      <c r="V91" s="105"/>
      <c r="W91" s="105"/>
      <c r="X91" s="105"/>
      <c r="Y91" s="105"/>
      <c r="Z91" s="105"/>
      <c r="AA91" s="105"/>
      <c r="AB91" s="105"/>
      <c r="AC91" s="105"/>
      <c r="AD91" s="105"/>
      <c r="AE91" s="105"/>
      <c r="AF91" s="105"/>
      <c r="AG91" s="105"/>
      <c r="AH91" s="105"/>
      <c r="AI91" s="105"/>
      <c r="AJ91" s="105"/>
      <c r="AK91" s="105"/>
      <c r="AL91" s="104">
        <v>500</v>
      </c>
      <c r="AM91" s="105"/>
      <c r="AN91" s="104">
        <v>0</v>
      </c>
      <c r="AO91" s="105" t="s">
        <v>10084</v>
      </c>
      <c r="AP91" s="105" t="s">
        <v>5972</v>
      </c>
      <c r="AQ91" s="104">
        <v>0</v>
      </c>
      <c r="AR91" s="104">
        <v>6</v>
      </c>
      <c r="AS91" s="105" t="s">
        <v>17</v>
      </c>
      <c r="AT91" s="105"/>
    </row>
    <row r="92" spans="1:46" ht="15" customHeight="1" x14ac:dyDescent="0.35">
      <c r="A92" s="104">
        <v>0</v>
      </c>
      <c r="B92" s="105" t="s">
        <v>482</v>
      </c>
      <c r="C92" s="104">
        <v>2</v>
      </c>
      <c r="D92" s="105" t="s">
        <v>10825</v>
      </c>
      <c r="E92" s="105" t="s">
        <v>10172</v>
      </c>
      <c r="F92" s="105" t="s">
        <v>483</v>
      </c>
      <c r="G92" s="105"/>
      <c r="H92" s="105"/>
      <c r="I92" s="104">
        <v>24</v>
      </c>
      <c r="J92" s="105"/>
      <c r="K92" s="104">
        <v>0</v>
      </c>
      <c r="L92" s="105"/>
      <c r="M92" s="105" t="s">
        <v>5934</v>
      </c>
      <c r="N92" s="105"/>
      <c r="O92" s="105"/>
      <c r="P92" s="105"/>
      <c r="Q92" s="105"/>
      <c r="R92" s="105"/>
      <c r="S92" s="105"/>
      <c r="T92" s="105"/>
      <c r="U92" s="105"/>
      <c r="V92" s="105"/>
      <c r="W92" s="105"/>
      <c r="X92" s="105"/>
      <c r="Y92" s="105"/>
      <c r="Z92" s="105"/>
      <c r="AA92" s="105"/>
      <c r="AB92" s="105"/>
      <c r="AC92" s="105"/>
      <c r="AD92" s="105"/>
      <c r="AE92" s="105"/>
      <c r="AF92" s="105"/>
      <c r="AG92" s="105"/>
      <c r="AH92" s="105"/>
      <c r="AI92" s="105"/>
      <c r="AJ92" s="105"/>
      <c r="AK92" s="105"/>
      <c r="AL92" s="104">
        <v>2000</v>
      </c>
      <c r="AM92" s="105"/>
      <c r="AN92" s="104">
        <v>0</v>
      </c>
      <c r="AO92" s="105"/>
      <c r="AP92" s="105"/>
      <c r="AQ92" s="104">
        <v>0</v>
      </c>
      <c r="AR92" s="104">
        <v>10</v>
      </c>
      <c r="AS92" s="105" t="s">
        <v>17</v>
      </c>
      <c r="AT92" s="105"/>
    </row>
    <row r="93" spans="1:46" ht="15" customHeight="1" x14ac:dyDescent="0.35">
      <c r="A93" s="104">
        <v>0</v>
      </c>
      <c r="B93" s="105" t="s">
        <v>482</v>
      </c>
      <c r="C93" s="104">
        <v>2</v>
      </c>
      <c r="D93" s="105" t="s">
        <v>10769</v>
      </c>
      <c r="E93" s="105" t="s">
        <v>10228</v>
      </c>
      <c r="F93" s="105" t="s">
        <v>483</v>
      </c>
      <c r="G93" s="105"/>
      <c r="H93" s="105"/>
      <c r="I93" s="104">
        <v>24</v>
      </c>
      <c r="J93" s="105"/>
      <c r="K93" s="104">
        <v>0</v>
      </c>
      <c r="L93" s="105"/>
      <c r="M93" s="105" t="s">
        <v>5934</v>
      </c>
      <c r="N93" s="105"/>
      <c r="O93" s="105"/>
      <c r="P93" s="105"/>
      <c r="Q93" s="105"/>
      <c r="R93" s="105"/>
      <c r="S93" s="105"/>
      <c r="T93" s="105"/>
      <c r="U93" s="105"/>
      <c r="V93" s="105"/>
      <c r="W93" s="105"/>
      <c r="X93" s="105"/>
      <c r="Y93" s="105"/>
      <c r="Z93" s="105"/>
      <c r="AA93" s="105"/>
      <c r="AB93" s="105"/>
      <c r="AC93" s="105"/>
      <c r="AD93" s="105"/>
      <c r="AE93" s="105"/>
      <c r="AF93" s="105"/>
      <c r="AG93" s="105"/>
      <c r="AH93" s="105"/>
      <c r="AI93" s="105"/>
      <c r="AJ93" s="105"/>
      <c r="AK93" s="105"/>
      <c r="AL93" s="104">
        <v>500</v>
      </c>
      <c r="AM93" s="105"/>
      <c r="AN93" s="104">
        <v>0</v>
      </c>
      <c r="AO93" s="105" t="s">
        <v>10086</v>
      </c>
      <c r="AP93" s="105" t="s">
        <v>10085</v>
      </c>
      <c r="AQ93" s="104">
        <v>0</v>
      </c>
      <c r="AR93" s="104">
        <v>4</v>
      </c>
      <c r="AS93" s="105" t="s">
        <v>17</v>
      </c>
      <c r="AT93" s="105"/>
    </row>
    <row r="94" spans="1:46" ht="15" customHeight="1" x14ac:dyDescent="0.35">
      <c r="A94" s="104">
        <v>0</v>
      </c>
      <c r="B94" s="105" t="s">
        <v>482</v>
      </c>
      <c r="C94" s="104">
        <v>2</v>
      </c>
      <c r="D94" s="105" t="s">
        <v>10768</v>
      </c>
      <c r="E94" s="105" t="s">
        <v>10226</v>
      </c>
      <c r="F94" s="105" t="s">
        <v>483</v>
      </c>
      <c r="G94" s="105"/>
      <c r="H94" s="105"/>
      <c r="I94" s="104">
        <v>24</v>
      </c>
      <c r="J94" s="105"/>
      <c r="K94" s="104">
        <v>0</v>
      </c>
      <c r="L94" s="105"/>
      <c r="M94" s="105" t="s">
        <v>5934</v>
      </c>
      <c r="N94" s="105"/>
      <c r="O94" s="105"/>
      <c r="P94" s="105"/>
      <c r="Q94" s="105"/>
      <c r="R94" s="105"/>
      <c r="S94" s="105"/>
      <c r="T94" s="105"/>
      <c r="U94" s="105"/>
      <c r="V94" s="105"/>
      <c r="W94" s="105"/>
      <c r="X94" s="105"/>
      <c r="Y94" s="105"/>
      <c r="Z94" s="105"/>
      <c r="AA94" s="105"/>
      <c r="AB94" s="105"/>
      <c r="AC94" s="105"/>
      <c r="AD94" s="105"/>
      <c r="AE94" s="105"/>
      <c r="AF94" s="105"/>
      <c r="AG94" s="105"/>
      <c r="AH94" s="105"/>
      <c r="AI94" s="105"/>
      <c r="AJ94" s="105"/>
      <c r="AK94" s="105"/>
      <c r="AL94" s="104">
        <v>500</v>
      </c>
      <c r="AM94" s="105"/>
      <c r="AN94" s="104">
        <v>0</v>
      </c>
      <c r="AO94" s="105" t="s">
        <v>10086</v>
      </c>
      <c r="AP94" s="105" t="s">
        <v>10085</v>
      </c>
      <c r="AQ94" s="104">
        <v>0</v>
      </c>
      <c r="AR94" s="104">
        <v>4</v>
      </c>
      <c r="AS94" s="105" t="s">
        <v>17</v>
      </c>
      <c r="AT94" s="105"/>
    </row>
    <row r="95" spans="1:46" ht="15" customHeight="1" x14ac:dyDescent="0.35">
      <c r="A95" s="104">
        <v>0</v>
      </c>
      <c r="B95" s="105" t="s">
        <v>482</v>
      </c>
      <c r="C95" s="104">
        <v>2</v>
      </c>
      <c r="D95" s="105" t="s">
        <v>10792</v>
      </c>
      <c r="E95" s="105" t="s">
        <v>10271</v>
      </c>
      <c r="F95" s="105" t="s">
        <v>483</v>
      </c>
      <c r="G95" s="105"/>
      <c r="H95" s="105"/>
      <c r="I95" s="104">
        <v>24</v>
      </c>
      <c r="J95" s="105"/>
      <c r="K95" s="104">
        <v>0</v>
      </c>
      <c r="L95" s="105"/>
      <c r="M95" s="105" t="s">
        <v>5934</v>
      </c>
      <c r="N95" s="105"/>
      <c r="O95" s="105"/>
      <c r="P95" s="105"/>
      <c r="Q95" s="105"/>
      <c r="R95" s="105"/>
      <c r="S95" s="105"/>
      <c r="T95" s="105"/>
      <c r="U95" s="105"/>
      <c r="V95" s="105"/>
      <c r="W95" s="105"/>
      <c r="X95" s="105"/>
      <c r="Y95" s="105"/>
      <c r="Z95" s="105"/>
      <c r="AA95" s="105"/>
      <c r="AB95" s="105"/>
      <c r="AC95" s="105"/>
      <c r="AD95" s="105"/>
      <c r="AE95" s="105"/>
      <c r="AF95" s="105"/>
      <c r="AG95" s="105"/>
      <c r="AH95" s="105"/>
      <c r="AI95" s="105"/>
      <c r="AJ95" s="105"/>
      <c r="AK95" s="105"/>
      <c r="AL95" s="104">
        <v>500</v>
      </c>
      <c r="AM95" s="105"/>
      <c r="AN95" s="104">
        <v>0</v>
      </c>
      <c r="AO95" s="105" t="s">
        <v>10086</v>
      </c>
      <c r="AP95" s="105" t="s">
        <v>10085</v>
      </c>
      <c r="AQ95" s="104">
        <v>0</v>
      </c>
      <c r="AR95" s="104">
        <v>4</v>
      </c>
      <c r="AS95" s="105" t="s">
        <v>17</v>
      </c>
      <c r="AT95" s="105"/>
    </row>
    <row r="96" spans="1:46" ht="15" customHeight="1" x14ac:dyDescent="0.35">
      <c r="A96" s="104">
        <v>0.01</v>
      </c>
      <c r="B96" s="105" t="s">
        <v>484</v>
      </c>
      <c r="C96" s="104">
        <v>2</v>
      </c>
      <c r="D96" s="105" t="s">
        <v>10770</v>
      </c>
      <c r="E96" s="105" t="s">
        <v>10230</v>
      </c>
      <c r="F96" s="105" t="s">
        <v>483</v>
      </c>
      <c r="G96" s="105"/>
      <c r="H96" s="105"/>
      <c r="I96" s="104">
        <v>24</v>
      </c>
      <c r="J96" s="105"/>
      <c r="K96" s="104">
        <v>0</v>
      </c>
      <c r="L96" s="105" t="s">
        <v>485</v>
      </c>
      <c r="M96" s="105" t="s">
        <v>6002</v>
      </c>
      <c r="N96" s="105"/>
      <c r="O96" s="105"/>
      <c r="P96" s="105"/>
      <c r="Q96" s="105"/>
      <c r="R96" s="105"/>
      <c r="S96" s="105"/>
      <c r="T96" s="105"/>
      <c r="U96" s="105"/>
      <c r="V96" s="105"/>
      <c r="W96" s="105"/>
      <c r="X96" s="105"/>
      <c r="Y96" s="105"/>
      <c r="Z96" s="105"/>
      <c r="AA96" s="105"/>
      <c r="AB96" s="105"/>
      <c r="AC96" s="105"/>
      <c r="AD96" s="105"/>
      <c r="AE96" s="105"/>
      <c r="AF96" s="105"/>
      <c r="AG96" s="105"/>
      <c r="AH96" s="105"/>
      <c r="AI96" s="105"/>
      <c r="AJ96" s="105"/>
      <c r="AK96" s="105"/>
      <c r="AL96" s="104">
        <v>500</v>
      </c>
      <c r="AM96" s="105"/>
      <c r="AN96" s="104">
        <v>0</v>
      </c>
      <c r="AO96" s="105" t="s">
        <v>10084</v>
      </c>
      <c r="AP96" s="105" t="s">
        <v>5972</v>
      </c>
      <c r="AQ96" s="104">
        <v>0</v>
      </c>
      <c r="AR96" s="104">
        <v>6</v>
      </c>
      <c r="AS96" s="105" t="s">
        <v>17</v>
      </c>
      <c r="AT96" s="105"/>
    </row>
    <row r="97" spans="1:46" ht="15" customHeight="1" x14ac:dyDescent="0.35">
      <c r="A97" s="104">
        <v>0.01</v>
      </c>
      <c r="B97" s="105" t="s">
        <v>484</v>
      </c>
      <c r="C97" s="104">
        <v>2</v>
      </c>
      <c r="D97" s="105" t="s">
        <v>10772</v>
      </c>
      <c r="E97" s="105" t="s">
        <v>10234</v>
      </c>
      <c r="F97" s="105" t="s">
        <v>483</v>
      </c>
      <c r="G97" s="105"/>
      <c r="H97" s="105"/>
      <c r="I97" s="104">
        <v>24</v>
      </c>
      <c r="J97" s="105"/>
      <c r="K97" s="104">
        <v>0</v>
      </c>
      <c r="L97" s="105" t="s">
        <v>485</v>
      </c>
      <c r="M97" s="105" t="s">
        <v>6002</v>
      </c>
      <c r="N97" s="105"/>
      <c r="O97" s="105"/>
      <c r="P97" s="105"/>
      <c r="Q97" s="105"/>
      <c r="R97" s="105"/>
      <c r="S97" s="105"/>
      <c r="T97" s="105"/>
      <c r="U97" s="105"/>
      <c r="V97" s="105"/>
      <c r="W97" s="105"/>
      <c r="X97" s="105"/>
      <c r="Y97" s="105"/>
      <c r="Z97" s="105"/>
      <c r="AA97" s="105"/>
      <c r="AB97" s="105"/>
      <c r="AC97" s="105"/>
      <c r="AD97" s="105"/>
      <c r="AE97" s="105"/>
      <c r="AF97" s="105"/>
      <c r="AG97" s="105"/>
      <c r="AH97" s="105"/>
      <c r="AI97" s="105"/>
      <c r="AJ97" s="105"/>
      <c r="AK97" s="105"/>
      <c r="AL97" s="104">
        <v>500</v>
      </c>
      <c r="AM97" s="105"/>
      <c r="AN97" s="104">
        <v>0</v>
      </c>
      <c r="AO97" s="105" t="s">
        <v>10084</v>
      </c>
      <c r="AP97" s="105" t="s">
        <v>5972</v>
      </c>
      <c r="AQ97" s="104">
        <v>0</v>
      </c>
      <c r="AR97" s="104">
        <v>6</v>
      </c>
      <c r="AS97" s="105" t="s">
        <v>17</v>
      </c>
      <c r="AT97" s="105"/>
    </row>
    <row r="98" spans="1:46" ht="15" customHeight="1" x14ac:dyDescent="0.35">
      <c r="A98" s="104">
        <v>0</v>
      </c>
      <c r="B98" s="105" t="s">
        <v>482</v>
      </c>
      <c r="C98" s="104">
        <v>2</v>
      </c>
      <c r="D98" s="105" t="s">
        <v>10823</v>
      </c>
      <c r="E98" s="105" t="s">
        <v>10168</v>
      </c>
      <c r="F98" s="105" t="s">
        <v>483</v>
      </c>
      <c r="G98" s="105"/>
      <c r="H98" s="105"/>
      <c r="I98" s="104">
        <v>24</v>
      </c>
      <c r="J98" s="105"/>
      <c r="K98" s="104">
        <v>0</v>
      </c>
      <c r="L98" s="105"/>
      <c r="M98" s="105" t="s">
        <v>5934</v>
      </c>
      <c r="N98" s="105"/>
      <c r="O98" s="105"/>
      <c r="P98" s="105"/>
      <c r="Q98" s="105"/>
      <c r="R98" s="105"/>
      <c r="S98" s="105"/>
      <c r="T98" s="105"/>
      <c r="U98" s="105"/>
      <c r="V98" s="105"/>
      <c r="W98" s="105"/>
      <c r="X98" s="105"/>
      <c r="Y98" s="105"/>
      <c r="Z98" s="105"/>
      <c r="AA98" s="105"/>
      <c r="AB98" s="105"/>
      <c r="AC98" s="105"/>
      <c r="AD98" s="105"/>
      <c r="AE98" s="105"/>
      <c r="AF98" s="105"/>
      <c r="AG98" s="105"/>
      <c r="AH98" s="105"/>
      <c r="AI98" s="105"/>
      <c r="AJ98" s="105"/>
      <c r="AK98" s="105"/>
      <c r="AL98" s="104">
        <v>14000</v>
      </c>
      <c r="AM98" s="105"/>
      <c r="AN98" s="104">
        <v>0</v>
      </c>
      <c r="AO98" s="105"/>
      <c r="AP98" s="105"/>
      <c r="AQ98" s="104">
        <v>0</v>
      </c>
      <c r="AR98" s="104">
        <v>10</v>
      </c>
      <c r="AS98" s="105" t="s">
        <v>17</v>
      </c>
      <c r="AT98" s="105"/>
    </row>
    <row r="99" spans="1:46" ht="15" customHeight="1" x14ac:dyDescent="0.35">
      <c r="A99" s="104">
        <v>0</v>
      </c>
      <c r="B99" s="105" t="s">
        <v>482</v>
      </c>
      <c r="C99" s="104">
        <v>2</v>
      </c>
      <c r="D99" s="105" t="s">
        <v>10824</v>
      </c>
      <c r="E99" s="105" t="s">
        <v>10170</v>
      </c>
      <c r="F99" s="105" t="s">
        <v>483</v>
      </c>
      <c r="G99" s="105"/>
      <c r="H99" s="105"/>
      <c r="I99" s="104">
        <v>24</v>
      </c>
      <c r="J99" s="105"/>
      <c r="K99" s="104">
        <v>0</v>
      </c>
      <c r="L99" s="105"/>
      <c r="M99" s="105" t="s">
        <v>5934</v>
      </c>
      <c r="N99" s="105"/>
      <c r="O99" s="105"/>
      <c r="P99" s="105"/>
      <c r="Q99" s="105"/>
      <c r="R99" s="105"/>
      <c r="S99" s="105"/>
      <c r="T99" s="105"/>
      <c r="U99" s="105"/>
      <c r="V99" s="105"/>
      <c r="W99" s="105"/>
      <c r="X99" s="105"/>
      <c r="Y99" s="105"/>
      <c r="Z99" s="105"/>
      <c r="AA99" s="105"/>
      <c r="AB99" s="105"/>
      <c r="AC99" s="105"/>
      <c r="AD99" s="105"/>
      <c r="AE99" s="105"/>
      <c r="AF99" s="105"/>
      <c r="AG99" s="105"/>
      <c r="AH99" s="105"/>
      <c r="AI99" s="105"/>
      <c r="AJ99" s="105"/>
      <c r="AK99" s="105"/>
      <c r="AL99" s="104">
        <v>2000</v>
      </c>
      <c r="AM99" s="105"/>
      <c r="AN99" s="104">
        <v>0</v>
      </c>
      <c r="AO99" s="105"/>
      <c r="AP99" s="105"/>
      <c r="AQ99" s="104">
        <v>0</v>
      </c>
      <c r="AR99" s="104">
        <v>10</v>
      </c>
      <c r="AS99" s="105" t="s">
        <v>17</v>
      </c>
      <c r="AT99" s="105"/>
    </row>
    <row r="100" spans="1:46" ht="15" customHeight="1" x14ac:dyDescent="0.35">
      <c r="A100" s="104">
        <v>0</v>
      </c>
      <c r="B100" s="105" t="s">
        <v>482</v>
      </c>
      <c r="C100" s="104">
        <v>2</v>
      </c>
      <c r="D100" s="105" t="s">
        <v>10771</v>
      </c>
      <c r="E100" s="105" t="s">
        <v>10232</v>
      </c>
      <c r="F100" s="105" t="s">
        <v>483</v>
      </c>
      <c r="G100" s="105"/>
      <c r="H100" s="105"/>
      <c r="I100" s="104">
        <v>24</v>
      </c>
      <c r="J100" s="105"/>
      <c r="K100" s="104">
        <v>0</v>
      </c>
      <c r="L100" s="105"/>
      <c r="M100" s="105" t="s">
        <v>5934</v>
      </c>
      <c r="N100" s="105"/>
      <c r="O100" s="105"/>
      <c r="P100" s="105"/>
      <c r="Q100" s="105"/>
      <c r="R100" s="105"/>
      <c r="S100" s="105"/>
      <c r="T100" s="105"/>
      <c r="U100" s="105"/>
      <c r="V100" s="105"/>
      <c r="W100" s="105"/>
      <c r="X100" s="105"/>
      <c r="Y100" s="105"/>
      <c r="Z100" s="105"/>
      <c r="AA100" s="105"/>
      <c r="AB100" s="105"/>
      <c r="AC100" s="105"/>
      <c r="AD100" s="105"/>
      <c r="AE100" s="105"/>
      <c r="AF100" s="105"/>
      <c r="AG100" s="105"/>
      <c r="AH100" s="105"/>
      <c r="AI100" s="105"/>
      <c r="AJ100" s="105"/>
      <c r="AK100" s="105"/>
      <c r="AL100" s="104">
        <v>500</v>
      </c>
      <c r="AM100" s="105"/>
      <c r="AN100" s="104">
        <v>0</v>
      </c>
      <c r="AO100" s="105" t="s">
        <v>10086</v>
      </c>
      <c r="AP100" s="105" t="s">
        <v>10085</v>
      </c>
      <c r="AQ100" s="104">
        <v>0</v>
      </c>
      <c r="AR100" s="104">
        <v>4</v>
      </c>
      <c r="AS100" s="105" t="s">
        <v>17</v>
      </c>
      <c r="AT100" s="105"/>
    </row>
    <row r="101" spans="1:46" ht="15" customHeight="1" x14ac:dyDescent="0.35">
      <c r="A101" s="104">
        <v>0</v>
      </c>
      <c r="B101" s="105" t="s">
        <v>482</v>
      </c>
      <c r="C101" s="104">
        <v>2</v>
      </c>
      <c r="D101" s="105" t="s">
        <v>10773</v>
      </c>
      <c r="E101" s="105" t="s">
        <v>10235</v>
      </c>
      <c r="F101" s="105" t="s">
        <v>483</v>
      </c>
      <c r="G101" s="105"/>
      <c r="H101" s="105"/>
      <c r="I101" s="104">
        <v>24</v>
      </c>
      <c r="J101" s="105"/>
      <c r="K101" s="104">
        <v>0</v>
      </c>
      <c r="L101" s="105"/>
      <c r="M101" s="105" t="s">
        <v>5934</v>
      </c>
      <c r="N101" s="105"/>
      <c r="O101" s="105"/>
      <c r="P101" s="105"/>
      <c r="Q101" s="105"/>
      <c r="R101" s="105"/>
      <c r="S101" s="105"/>
      <c r="T101" s="105"/>
      <c r="U101" s="105"/>
      <c r="V101" s="105"/>
      <c r="W101" s="105"/>
      <c r="X101" s="105"/>
      <c r="Y101" s="105"/>
      <c r="Z101" s="105"/>
      <c r="AA101" s="105"/>
      <c r="AB101" s="105"/>
      <c r="AC101" s="105"/>
      <c r="AD101" s="105"/>
      <c r="AE101" s="105"/>
      <c r="AF101" s="105"/>
      <c r="AG101" s="105"/>
      <c r="AH101" s="105"/>
      <c r="AI101" s="105"/>
      <c r="AJ101" s="105"/>
      <c r="AK101" s="105"/>
      <c r="AL101" s="104">
        <v>500</v>
      </c>
      <c r="AM101" s="105"/>
      <c r="AN101" s="104">
        <v>0</v>
      </c>
      <c r="AO101" s="105" t="s">
        <v>10086</v>
      </c>
      <c r="AP101" s="105" t="s">
        <v>10085</v>
      </c>
      <c r="AQ101" s="104">
        <v>0</v>
      </c>
      <c r="AR101" s="104">
        <v>4</v>
      </c>
      <c r="AS101" s="105" t="s">
        <v>17</v>
      </c>
      <c r="AT101" s="105"/>
    </row>
    <row r="102" spans="1:46" ht="15" customHeight="1" x14ac:dyDescent="0.35">
      <c r="A102" s="104">
        <v>0.01</v>
      </c>
      <c r="B102" s="105" t="s">
        <v>484</v>
      </c>
      <c r="C102" s="104">
        <v>2</v>
      </c>
      <c r="D102" s="105" t="s">
        <v>10750</v>
      </c>
      <c r="E102" s="105" t="s">
        <v>10174</v>
      </c>
      <c r="F102" s="105" t="s">
        <v>483</v>
      </c>
      <c r="G102" s="105"/>
      <c r="H102" s="105"/>
      <c r="I102" s="104">
        <v>24</v>
      </c>
      <c r="J102" s="105"/>
      <c r="K102" s="104">
        <v>0</v>
      </c>
      <c r="L102" s="105" t="s">
        <v>485</v>
      </c>
      <c r="M102" s="105" t="s">
        <v>6002</v>
      </c>
      <c r="N102" s="105"/>
      <c r="O102" s="105"/>
      <c r="P102" s="105"/>
      <c r="Q102" s="105"/>
      <c r="R102" s="105"/>
      <c r="S102" s="105"/>
      <c r="T102" s="105"/>
      <c r="U102" s="105"/>
      <c r="V102" s="105"/>
      <c r="W102" s="105"/>
      <c r="X102" s="105"/>
      <c r="Y102" s="105"/>
      <c r="Z102" s="105"/>
      <c r="AA102" s="105"/>
      <c r="AB102" s="105"/>
      <c r="AC102" s="105"/>
      <c r="AD102" s="105"/>
      <c r="AE102" s="105"/>
      <c r="AF102" s="105"/>
      <c r="AG102" s="105"/>
      <c r="AH102" s="105"/>
      <c r="AI102" s="105"/>
      <c r="AJ102" s="105"/>
      <c r="AK102" s="105"/>
      <c r="AL102" s="104">
        <v>500</v>
      </c>
      <c r="AM102" s="105"/>
      <c r="AN102" s="104">
        <v>0</v>
      </c>
      <c r="AO102" s="105" t="s">
        <v>10084</v>
      </c>
      <c r="AP102" s="105" t="s">
        <v>5972</v>
      </c>
      <c r="AQ102" s="104">
        <v>0</v>
      </c>
      <c r="AR102" s="104">
        <v>6</v>
      </c>
      <c r="AS102" s="105" t="s">
        <v>17</v>
      </c>
      <c r="AT102" s="105"/>
    </row>
    <row r="103" spans="1:46" ht="15" customHeight="1" x14ac:dyDescent="0.35">
      <c r="A103" s="104">
        <v>0</v>
      </c>
      <c r="B103" s="105" t="s">
        <v>482</v>
      </c>
      <c r="C103" s="104">
        <v>2</v>
      </c>
      <c r="D103" s="105" t="s">
        <v>10776</v>
      </c>
      <c r="E103" s="105" t="s">
        <v>10241</v>
      </c>
      <c r="F103" s="105" t="s">
        <v>483</v>
      </c>
      <c r="G103" s="105"/>
      <c r="H103" s="105"/>
      <c r="I103" s="104">
        <v>24</v>
      </c>
      <c r="J103" s="105"/>
      <c r="K103" s="104">
        <v>0</v>
      </c>
      <c r="L103" s="105" t="s">
        <v>485</v>
      </c>
      <c r="M103" s="105" t="s">
        <v>6002</v>
      </c>
      <c r="N103" s="105"/>
      <c r="O103" s="105"/>
      <c r="P103" s="105"/>
      <c r="Q103" s="105"/>
      <c r="R103" s="105"/>
      <c r="S103" s="105"/>
      <c r="T103" s="105"/>
      <c r="U103" s="105"/>
      <c r="V103" s="105"/>
      <c r="W103" s="105"/>
      <c r="X103" s="105"/>
      <c r="Y103" s="105"/>
      <c r="Z103" s="105"/>
      <c r="AA103" s="105"/>
      <c r="AB103" s="105"/>
      <c r="AC103" s="105"/>
      <c r="AD103" s="105"/>
      <c r="AE103" s="105"/>
      <c r="AF103" s="105"/>
      <c r="AG103" s="105"/>
      <c r="AH103" s="105"/>
      <c r="AI103" s="105"/>
      <c r="AJ103" s="105"/>
      <c r="AK103" s="105"/>
      <c r="AL103" s="104">
        <v>500</v>
      </c>
      <c r="AM103" s="105"/>
      <c r="AN103" s="104">
        <v>0</v>
      </c>
      <c r="AO103" s="105" t="s">
        <v>10083</v>
      </c>
      <c r="AP103" s="105" t="s">
        <v>444</v>
      </c>
      <c r="AQ103" s="104">
        <v>0</v>
      </c>
      <c r="AR103" s="104">
        <v>6</v>
      </c>
      <c r="AS103" s="105" t="s">
        <v>17</v>
      </c>
      <c r="AT103" s="105"/>
    </row>
    <row r="104" spans="1:46" ht="15" customHeight="1" x14ac:dyDescent="0.35">
      <c r="A104" s="104">
        <v>0</v>
      </c>
      <c r="B104" s="105" t="s">
        <v>482</v>
      </c>
      <c r="C104" s="104">
        <v>2</v>
      </c>
      <c r="D104" s="105" t="s">
        <v>10779</v>
      </c>
      <c r="E104" s="105" t="s">
        <v>10245</v>
      </c>
      <c r="F104" s="105" t="s">
        <v>483</v>
      </c>
      <c r="G104" s="105"/>
      <c r="H104" s="105"/>
      <c r="I104" s="104">
        <v>24</v>
      </c>
      <c r="J104" s="105"/>
      <c r="K104" s="104">
        <v>0</v>
      </c>
      <c r="L104" s="105" t="s">
        <v>485</v>
      </c>
      <c r="M104" s="105" t="s">
        <v>6002</v>
      </c>
      <c r="N104" s="105"/>
      <c r="O104" s="105"/>
      <c r="P104" s="105"/>
      <c r="Q104" s="105"/>
      <c r="R104" s="105"/>
      <c r="S104" s="105"/>
      <c r="T104" s="105"/>
      <c r="U104" s="105"/>
      <c r="V104" s="105"/>
      <c r="W104" s="105"/>
      <c r="X104" s="105"/>
      <c r="Y104" s="105"/>
      <c r="Z104" s="105"/>
      <c r="AA104" s="105"/>
      <c r="AB104" s="105"/>
      <c r="AC104" s="105"/>
      <c r="AD104" s="105"/>
      <c r="AE104" s="105"/>
      <c r="AF104" s="105"/>
      <c r="AG104" s="105"/>
      <c r="AH104" s="105"/>
      <c r="AI104" s="105"/>
      <c r="AJ104" s="105"/>
      <c r="AK104" s="105"/>
      <c r="AL104" s="104">
        <v>500</v>
      </c>
      <c r="AM104" s="105"/>
      <c r="AN104" s="104">
        <v>0</v>
      </c>
      <c r="AO104" s="105" t="s">
        <v>10083</v>
      </c>
      <c r="AP104" s="105" t="s">
        <v>444</v>
      </c>
      <c r="AQ104" s="104">
        <v>0</v>
      </c>
      <c r="AR104" s="104">
        <v>6</v>
      </c>
      <c r="AS104" s="105" t="s">
        <v>17</v>
      </c>
      <c r="AT104" s="105"/>
    </row>
    <row r="105" spans="1:46" ht="15" customHeight="1" x14ac:dyDescent="0.35">
      <c r="A105" s="104">
        <v>0</v>
      </c>
      <c r="B105" s="105" t="s">
        <v>482</v>
      </c>
      <c r="C105" s="104">
        <v>2</v>
      </c>
      <c r="D105" s="105" t="s">
        <v>10748</v>
      </c>
      <c r="E105" s="105" t="s">
        <v>10163</v>
      </c>
      <c r="F105" s="105" t="s">
        <v>483</v>
      </c>
      <c r="G105" s="105"/>
      <c r="H105" s="105"/>
      <c r="I105" s="104">
        <v>24</v>
      </c>
      <c r="J105" s="105"/>
      <c r="K105" s="104">
        <v>0</v>
      </c>
      <c r="L105" s="105" t="s">
        <v>6007</v>
      </c>
      <c r="M105" s="105" t="s">
        <v>6008</v>
      </c>
      <c r="N105" s="105"/>
      <c r="O105" s="105"/>
      <c r="P105" s="105"/>
      <c r="Q105" s="105"/>
      <c r="R105" s="105"/>
      <c r="S105" s="105"/>
      <c r="T105" s="105"/>
      <c r="U105" s="105"/>
      <c r="V105" s="105"/>
      <c r="W105" s="105"/>
      <c r="X105" s="105"/>
      <c r="Y105" s="105"/>
      <c r="Z105" s="105"/>
      <c r="AA105" s="105"/>
      <c r="AB105" s="105"/>
      <c r="AC105" s="105"/>
      <c r="AD105" s="105"/>
      <c r="AE105" s="105"/>
      <c r="AF105" s="105"/>
      <c r="AG105" s="105"/>
      <c r="AH105" s="105"/>
      <c r="AI105" s="105"/>
      <c r="AJ105" s="105"/>
      <c r="AK105" s="105"/>
      <c r="AL105" s="104">
        <v>500</v>
      </c>
      <c r="AM105" s="105"/>
      <c r="AN105" s="104">
        <v>0</v>
      </c>
      <c r="AO105" s="105" t="s">
        <v>10083</v>
      </c>
      <c r="AP105" s="105" t="s">
        <v>444</v>
      </c>
      <c r="AQ105" s="104">
        <v>0</v>
      </c>
      <c r="AR105" s="104">
        <v>12</v>
      </c>
      <c r="AS105" s="105" t="s">
        <v>17</v>
      </c>
      <c r="AT105" s="105"/>
    </row>
    <row r="106" spans="1:46" ht="15" customHeight="1" x14ac:dyDescent="0.35">
      <c r="A106" s="104">
        <v>0</v>
      </c>
      <c r="B106" s="105" t="s">
        <v>482</v>
      </c>
      <c r="C106" s="104">
        <v>2</v>
      </c>
      <c r="D106" s="105" t="s">
        <v>10751</v>
      </c>
      <c r="E106" s="105" t="s">
        <v>10176</v>
      </c>
      <c r="F106" s="105" t="s">
        <v>483</v>
      </c>
      <c r="G106" s="105"/>
      <c r="H106" s="105"/>
      <c r="I106" s="104">
        <v>24</v>
      </c>
      <c r="J106" s="105"/>
      <c r="K106" s="104">
        <v>0</v>
      </c>
      <c r="L106" s="105" t="s">
        <v>485</v>
      </c>
      <c r="M106" s="105" t="s">
        <v>6002</v>
      </c>
      <c r="N106" s="105"/>
      <c r="O106" s="105"/>
      <c r="P106" s="105"/>
      <c r="Q106" s="105"/>
      <c r="R106" s="105"/>
      <c r="S106" s="105"/>
      <c r="T106" s="105"/>
      <c r="U106" s="105"/>
      <c r="V106" s="105"/>
      <c r="W106" s="105"/>
      <c r="X106" s="105"/>
      <c r="Y106" s="105"/>
      <c r="Z106" s="105"/>
      <c r="AA106" s="105"/>
      <c r="AB106" s="105"/>
      <c r="AC106" s="105"/>
      <c r="AD106" s="105"/>
      <c r="AE106" s="105"/>
      <c r="AF106" s="105"/>
      <c r="AG106" s="105"/>
      <c r="AH106" s="105"/>
      <c r="AI106" s="105"/>
      <c r="AJ106" s="105"/>
      <c r="AK106" s="105"/>
      <c r="AL106" s="104">
        <v>3000</v>
      </c>
      <c r="AM106" s="105"/>
      <c r="AN106" s="104">
        <v>0</v>
      </c>
      <c r="AO106" s="105" t="s">
        <v>10084</v>
      </c>
      <c r="AP106" s="105" t="s">
        <v>5972</v>
      </c>
      <c r="AQ106" s="104">
        <v>0</v>
      </c>
      <c r="AR106" s="104">
        <v>10</v>
      </c>
      <c r="AS106" s="105" t="s">
        <v>17</v>
      </c>
      <c r="AT106" s="105"/>
    </row>
    <row r="107" spans="1:46" ht="15" customHeight="1" x14ac:dyDescent="0.35">
      <c r="A107" s="104">
        <v>0</v>
      </c>
      <c r="B107" s="105" t="s">
        <v>482</v>
      </c>
      <c r="C107" s="104">
        <v>2</v>
      </c>
      <c r="D107" s="105" t="s">
        <v>10774</v>
      </c>
      <c r="E107" s="105" t="s">
        <v>10237</v>
      </c>
      <c r="F107" s="105" t="s">
        <v>483</v>
      </c>
      <c r="G107" s="105"/>
      <c r="H107" s="105"/>
      <c r="I107" s="104">
        <v>24</v>
      </c>
      <c r="J107" s="105"/>
      <c r="K107" s="104">
        <v>0</v>
      </c>
      <c r="L107" s="105"/>
      <c r="M107" s="105" t="s">
        <v>5934</v>
      </c>
      <c r="N107" s="105"/>
      <c r="O107" s="105"/>
      <c r="P107" s="105"/>
      <c r="Q107" s="105"/>
      <c r="R107" s="105"/>
      <c r="S107" s="105"/>
      <c r="T107" s="105"/>
      <c r="U107" s="105"/>
      <c r="V107" s="105"/>
      <c r="W107" s="105"/>
      <c r="X107" s="105"/>
      <c r="Y107" s="105"/>
      <c r="Z107" s="105"/>
      <c r="AA107" s="105"/>
      <c r="AB107" s="105"/>
      <c r="AC107" s="105"/>
      <c r="AD107" s="105"/>
      <c r="AE107" s="105"/>
      <c r="AF107" s="105"/>
      <c r="AG107" s="105"/>
      <c r="AH107" s="105"/>
      <c r="AI107" s="105"/>
      <c r="AJ107" s="105"/>
      <c r="AK107" s="105"/>
      <c r="AL107" s="104">
        <v>500</v>
      </c>
      <c r="AM107" s="105"/>
      <c r="AN107" s="104">
        <v>0</v>
      </c>
      <c r="AO107" s="105" t="s">
        <v>10086</v>
      </c>
      <c r="AP107" s="105" t="s">
        <v>10085</v>
      </c>
      <c r="AQ107" s="104">
        <v>0</v>
      </c>
      <c r="AR107" s="104">
        <v>4</v>
      </c>
      <c r="AS107" s="105" t="s">
        <v>17</v>
      </c>
      <c r="AT107" s="105"/>
    </row>
    <row r="108" spans="1:46" ht="15" customHeight="1" x14ac:dyDescent="0.35">
      <c r="A108" s="104">
        <v>0</v>
      </c>
      <c r="B108" s="105" t="s">
        <v>482</v>
      </c>
      <c r="C108" s="104">
        <v>2</v>
      </c>
      <c r="D108" s="105" t="s">
        <v>10775</v>
      </c>
      <c r="E108" s="105" t="s">
        <v>10239</v>
      </c>
      <c r="F108" s="105" t="s">
        <v>483</v>
      </c>
      <c r="G108" s="105"/>
      <c r="H108" s="105"/>
      <c r="I108" s="104">
        <v>24</v>
      </c>
      <c r="J108" s="105"/>
      <c r="K108" s="104">
        <v>0</v>
      </c>
      <c r="L108" s="105"/>
      <c r="M108" s="105" t="s">
        <v>5934</v>
      </c>
      <c r="N108" s="105"/>
      <c r="O108" s="105"/>
      <c r="P108" s="105"/>
      <c r="Q108" s="105"/>
      <c r="R108" s="105"/>
      <c r="S108" s="105"/>
      <c r="T108" s="105"/>
      <c r="U108" s="105"/>
      <c r="V108" s="105"/>
      <c r="W108" s="105"/>
      <c r="X108" s="105"/>
      <c r="Y108" s="105"/>
      <c r="Z108" s="105"/>
      <c r="AA108" s="105"/>
      <c r="AB108" s="105"/>
      <c r="AC108" s="105"/>
      <c r="AD108" s="105"/>
      <c r="AE108" s="105"/>
      <c r="AF108" s="105"/>
      <c r="AG108" s="105"/>
      <c r="AH108" s="105"/>
      <c r="AI108" s="105"/>
      <c r="AJ108" s="105"/>
      <c r="AK108" s="105"/>
      <c r="AL108" s="104">
        <v>500</v>
      </c>
      <c r="AM108" s="105"/>
      <c r="AN108" s="104">
        <v>0</v>
      </c>
      <c r="AO108" s="105" t="s">
        <v>10090</v>
      </c>
      <c r="AP108" s="105" t="s">
        <v>10089</v>
      </c>
      <c r="AQ108" s="104">
        <v>0</v>
      </c>
      <c r="AR108" s="104">
        <v>4</v>
      </c>
      <c r="AS108" s="105" t="s">
        <v>17</v>
      </c>
      <c r="AT108" s="105"/>
    </row>
    <row r="109" spans="1:46" ht="15" customHeight="1" x14ac:dyDescent="0.35">
      <c r="A109" s="104">
        <v>0</v>
      </c>
      <c r="B109" s="105" t="s">
        <v>482</v>
      </c>
      <c r="C109" s="104">
        <v>2</v>
      </c>
      <c r="D109" s="105" t="s">
        <v>10853</v>
      </c>
      <c r="E109" s="105" t="s">
        <v>10165</v>
      </c>
      <c r="F109" s="105" t="s">
        <v>483</v>
      </c>
      <c r="G109" s="105"/>
      <c r="H109" s="105"/>
      <c r="I109" s="104">
        <v>24</v>
      </c>
      <c r="J109" s="105"/>
      <c r="K109" s="104">
        <v>0</v>
      </c>
      <c r="L109" s="105"/>
      <c r="M109" s="105"/>
      <c r="N109" s="105"/>
      <c r="O109" s="105"/>
      <c r="P109" s="105"/>
      <c r="Q109" s="105"/>
      <c r="R109" s="105"/>
      <c r="S109" s="105"/>
      <c r="T109" s="105"/>
      <c r="U109" s="105"/>
      <c r="V109" s="105"/>
      <c r="W109" s="105"/>
      <c r="X109" s="105"/>
      <c r="Y109" s="105"/>
      <c r="Z109" s="105"/>
      <c r="AA109" s="105"/>
      <c r="AB109" s="105"/>
      <c r="AC109" s="105"/>
      <c r="AD109" s="105"/>
      <c r="AE109" s="105"/>
      <c r="AF109" s="105"/>
      <c r="AG109" s="105"/>
      <c r="AH109" s="105"/>
      <c r="AI109" s="105"/>
      <c r="AJ109" s="105"/>
      <c r="AK109" s="105"/>
      <c r="AL109" s="104">
        <v>5000000</v>
      </c>
      <c r="AM109" s="105"/>
      <c r="AN109" s="104">
        <v>0</v>
      </c>
      <c r="AO109" s="105"/>
      <c r="AP109" s="105"/>
      <c r="AQ109" s="104">
        <v>0</v>
      </c>
      <c r="AR109" s="104">
        <v>336</v>
      </c>
      <c r="AS109" s="105" t="s">
        <v>17</v>
      </c>
      <c r="AT109" s="105"/>
    </row>
    <row r="110" spans="1:46" ht="15" customHeight="1" x14ac:dyDescent="0.35">
      <c r="A110" s="104">
        <v>0</v>
      </c>
      <c r="B110" s="105" t="s">
        <v>482</v>
      </c>
      <c r="C110" s="104">
        <v>2</v>
      </c>
      <c r="D110" s="105" t="s">
        <v>10843</v>
      </c>
      <c r="E110" s="105" t="s">
        <v>10148</v>
      </c>
      <c r="F110" s="105" t="s">
        <v>483</v>
      </c>
      <c r="G110" s="105"/>
      <c r="H110" s="105"/>
      <c r="I110" s="104">
        <v>24</v>
      </c>
      <c r="J110" s="105"/>
      <c r="K110" s="104">
        <v>0</v>
      </c>
      <c r="L110" s="105"/>
      <c r="M110" s="105"/>
      <c r="N110" s="105"/>
      <c r="O110" s="105"/>
      <c r="P110" s="105"/>
      <c r="Q110" s="105"/>
      <c r="R110" s="105"/>
      <c r="S110" s="105"/>
      <c r="T110" s="105"/>
      <c r="U110" s="105"/>
      <c r="V110" s="105"/>
      <c r="W110" s="105"/>
      <c r="X110" s="105"/>
      <c r="Y110" s="105"/>
      <c r="Z110" s="105"/>
      <c r="AA110" s="105"/>
      <c r="AB110" s="105"/>
      <c r="AC110" s="105"/>
      <c r="AD110" s="105"/>
      <c r="AE110" s="105"/>
      <c r="AF110" s="105"/>
      <c r="AG110" s="105"/>
      <c r="AH110" s="105"/>
      <c r="AI110" s="105"/>
      <c r="AJ110" s="105"/>
      <c r="AK110" s="105"/>
      <c r="AL110" s="104">
        <v>2000000</v>
      </c>
      <c r="AM110" s="105"/>
      <c r="AN110" s="104">
        <v>0</v>
      </c>
      <c r="AO110" s="105"/>
      <c r="AP110" s="105"/>
      <c r="AQ110" s="104">
        <v>0</v>
      </c>
      <c r="AR110" s="104">
        <v>112</v>
      </c>
      <c r="AS110" s="105" t="s">
        <v>17</v>
      </c>
      <c r="AT110" s="105"/>
    </row>
    <row r="111" spans="1:46" ht="15" customHeight="1" x14ac:dyDescent="0.35">
      <c r="A111" s="104">
        <v>0</v>
      </c>
      <c r="B111" s="105" t="s">
        <v>482</v>
      </c>
      <c r="C111" s="104">
        <v>2</v>
      </c>
      <c r="D111" s="105" t="s">
        <v>10777</v>
      </c>
      <c r="E111" s="105" t="s">
        <v>10237</v>
      </c>
      <c r="F111" s="105" t="s">
        <v>483</v>
      </c>
      <c r="G111" s="105"/>
      <c r="H111" s="105"/>
      <c r="I111" s="104">
        <v>24</v>
      </c>
      <c r="J111" s="105"/>
      <c r="K111" s="104">
        <v>0</v>
      </c>
      <c r="L111" s="105"/>
      <c r="M111" s="105" t="s">
        <v>5934</v>
      </c>
      <c r="N111" s="105"/>
      <c r="O111" s="105"/>
      <c r="P111" s="105"/>
      <c r="Q111" s="105"/>
      <c r="R111" s="105"/>
      <c r="S111" s="105"/>
      <c r="T111" s="105"/>
      <c r="U111" s="105"/>
      <c r="V111" s="105"/>
      <c r="W111" s="105"/>
      <c r="X111" s="105"/>
      <c r="Y111" s="105"/>
      <c r="Z111" s="105"/>
      <c r="AA111" s="105"/>
      <c r="AB111" s="105"/>
      <c r="AC111" s="105"/>
      <c r="AD111" s="105"/>
      <c r="AE111" s="105"/>
      <c r="AF111" s="105"/>
      <c r="AG111" s="105"/>
      <c r="AH111" s="105"/>
      <c r="AI111" s="105"/>
      <c r="AJ111" s="105"/>
      <c r="AK111" s="105"/>
      <c r="AL111" s="104">
        <v>500</v>
      </c>
      <c r="AM111" s="105"/>
      <c r="AN111" s="104">
        <v>0</v>
      </c>
      <c r="AO111" s="105" t="s">
        <v>10086</v>
      </c>
      <c r="AP111" s="105" t="s">
        <v>10085</v>
      </c>
      <c r="AQ111" s="104">
        <v>0</v>
      </c>
      <c r="AR111" s="104">
        <v>4</v>
      </c>
      <c r="AS111" s="105" t="s">
        <v>17</v>
      </c>
      <c r="AT111" s="105"/>
    </row>
    <row r="112" spans="1:46" ht="15" customHeight="1" x14ac:dyDescent="0.35">
      <c r="A112" s="104">
        <v>0</v>
      </c>
      <c r="B112" s="105" t="s">
        <v>482</v>
      </c>
      <c r="C112" s="104">
        <v>2</v>
      </c>
      <c r="D112" s="105" t="s">
        <v>10778</v>
      </c>
      <c r="E112" s="105" t="s">
        <v>10239</v>
      </c>
      <c r="F112" s="105" t="s">
        <v>483</v>
      </c>
      <c r="G112" s="105"/>
      <c r="H112" s="105"/>
      <c r="I112" s="104">
        <v>24</v>
      </c>
      <c r="J112" s="105"/>
      <c r="K112" s="104">
        <v>0</v>
      </c>
      <c r="L112" s="105"/>
      <c r="M112" s="105" t="s">
        <v>5934</v>
      </c>
      <c r="N112" s="105"/>
      <c r="O112" s="105"/>
      <c r="P112" s="105"/>
      <c r="Q112" s="105"/>
      <c r="R112" s="105"/>
      <c r="S112" s="105"/>
      <c r="T112" s="105"/>
      <c r="U112" s="105"/>
      <c r="V112" s="105"/>
      <c r="W112" s="105"/>
      <c r="X112" s="105"/>
      <c r="Y112" s="105"/>
      <c r="Z112" s="105"/>
      <c r="AA112" s="105"/>
      <c r="AB112" s="105"/>
      <c r="AC112" s="105"/>
      <c r="AD112" s="105"/>
      <c r="AE112" s="105"/>
      <c r="AF112" s="105"/>
      <c r="AG112" s="105"/>
      <c r="AH112" s="105"/>
      <c r="AI112" s="105"/>
      <c r="AJ112" s="105"/>
      <c r="AK112" s="105"/>
      <c r="AL112" s="104">
        <v>500</v>
      </c>
      <c r="AM112" s="105"/>
      <c r="AN112" s="104">
        <v>0</v>
      </c>
      <c r="AO112" s="105" t="s">
        <v>10090</v>
      </c>
      <c r="AP112" s="105" t="s">
        <v>10089</v>
      </c>
      <c r="AQ112" s="104">
        <v>0</v>
      </c>
      <c r="AR112" s="104">
        <v>4</v>
      </c>
      <c r="AS112" s="105" t="s">
        <v>17</v>
      </c>
      <c r="AT112" s="105"/>
    </row>
    <row r="113" spans="1:46" ht="15" customHeight="1" x14ac:dyDescent="0.35">
      <c r="A113" s="104">
        <v>0.01</v>
      </c>
      <c r="B113" s="105" t="s">
        <v>484</v>
      </c>
      <c r="C113" s="104">
        <v>2</v>
      </c>
      <c r="D113" s="105" t="s">
        <v>10817</v>
      </c>
      <c r="E113" s="105" t="s">
        <v>6121</v>
      </c>
      <c r="F113" s="105" t="s">
        <v>483</v>
      </c>
      <c r="G113" s="105"/>
      <c r="H113" s="105"/>
      <c r="I113" s="104">
        <v>24</v>
      </c>
      <c r="J113" s="105"/>
      <c r="K113" s="104">
        <v>0</v>
      </c>
      <c r="L113" s="105" t="s">
        <v>485</v>
      </c>
      <c r="M113" s="105" t="s">
        <v>6002</v>
      </c>
      <c r="N113" s="105"/>
      <c r="O113" s="105"/>
      <c r="P113" s="105"/>
      <c r="Q113" s="105"/>
      <c r="R113" s="105"/>
      <c r="S113" s="105"/>
      <c r="T113" s="105"/>
      <c r="U113" s="105"/>
      <c r="V113" s="105"/>
      <c r="W113" s="105"/>
      <c r="X113" s="105"/>
      <c r="Y113" s="105"/>
      <c r="Z113" s="105"/>
      <c r="AA113" s="105"/>
      <c r="AB113" s="105"/>
      <c r="AC113" s="105"/>
      <c r="AD113" s="105"/>
      <c r="AE113" s="105"/>
      <c r="AF113" s="105"/>
      <c r="AG113" s="105"/>
      <c r="AH113" s="105"/>
      <c r="AI113" s="105"/>
      <c r="AJ113" s="105"/>
      <c r="AK113" s="105"/>
      <c r="AL113" s="104">
        <v>0</v>
      </c>
      <c r="AM113" s="105"/>
      <c r="AN113" s="104">
        <v>0</v>
      </c>
      <c r="AO113" s="105" t="s">
        <v>10084</v>
      </c>
      <c r="AP113" s="105" t="s">
        <v>5972</v>
      </c>
      <c r="AQ113" s="104">
        <v>0</v>
      </c>
      <c r="AR113" s="104">
        <v>2</v>
      </c>
      <c r="AS113" s="105" t="s">
        <v>17</v>
      </c>
      <c r="AT113" s="105"/>
    </row>
    <row r="114" spans="1:46" ht="15" customHeight="1" x14ac:dyDescent="0.35">
      <c r="A114" s="104">
        <v>0</v>
      </c>
      <c r="B114" s="105" t="s">
        <v>482</v>
      </c>
      <c r="C114" s="104">
        <v>2</v>
      </c>
      <c r="D114" s="105" t="s">
        <v>10754</v>
      </c>
      <c r="E114" s="105" t="s">
        <v>10188</v>
      </c>
      <c r="F114" s="105" t="s">
        <v>483</v>
      </c>
      <c r="G114" s="105"/>
      <c r="H114" s="105"/>
      <c r="I114" s="104">
        <v>24</v>
      </c>
      <c r="J114" s="105"/>
      <c r="K114" s="104">
        <v>0</v>
      </c>
      <c r="L114" s="105" t="s">
        <v>485</v>
      </c>
      <c r="M114" s="105" t="s">
        <v>6002</v>
      </c>
      <c r="N114" s="105"/>
      <c r="O114" s="105"/>
      <c r="P114" s="105"/>
      <c r="Q114" s="105"/>
      <c r="R114" s="105"/>
      <c r="S114" s="105"/>
      <c r="T114" s="105"/>
      <c r="U114" s="105"/>
      <c r="V114" s="105"/>
      <c r="W114" s="105"/>
      <c r="X114" s="105"/>
      <c r="Y114" s="105"/>
      <c r="Z114" s="105"/>
      <c r="AA114" s="105"/>
      <c r="AB114" s="105"/>
      <c r="AC114" s="105"/>
      <c r="AD114" s="105"/>
      <c r="AE114" s="105"/>
      <c r="AF114" s="105"/>
      <c r="AG114" s="105"/>
      <c r="AH114" s="105"/>
      <c r="AI114" s="105"/>
      <c r="AJ114" s="105"/>
      <c r="AK114" s="105"/>
      <c r="AL114" s="104">
        <v>500</v>
      </c>
      <c r="AM114" s="105"/>
      <c r="AN114" s="104">
        <v>0</v>
      </c>
      <c r="AO114" s="105" t="s">
        <v>10083</v>
      </c>
      <c r="AP114" s="105" t="s">
        <v>444</v>
      </c>
      <c r="AQ114" s="104">
        <v>0</v>
      </c>
      <c r="AR114" s="104">
        <v>6</v>
      </c>
      <c r="AS114" s="105" t="s">
        <v>17</v>
      </c>
      <c r="AT114" s="105"/>
    </row>
    <row r="115" spans="1:46" ht="15" customHeight="1" x14ac:dyDescent="0.35">
      <c r="A115" s="104">
        <v>0</v>
      </c>
      <c r="B115" s="105" t="s">
        <v>482</v>
      </c>
      <c r="C115" s="104">
        <v>2</v>
      </c>
      <c r="D115" s="105" t="s">
        <v>7026</v>
      </c>
      <c r="E115" s="105" t="s">
        <v>6036</v>
      </c>
      <c r="F115" s="105" t="s">
        <v>483</v>
      </c>
      <c r="G115" s="105"/>
      <c r="H115" s="105"/>
      <c r="I115" s="104">
        <v>24</v>
      </c>
      <c r="J115" s="105"/>
      <c r="K115" s="104">
        <v>0</v>
      </c>
      <c r="L115" s="105"/>
      <c r="M115" s="105"/>
      <c r="N115" s="105"/>
      <c r="O115" s="105"/>
      <c r="P115" s="105"/>
      <c r="Q115" s="105"/>
      <c r="R115" s="105"/>
      <c r="S115" s="105"/>
      <c r="T115" s="105"/>
      <c r="U115" s="105"/>
      <c r="V115" s="105"/>
      <c r="W115" s="105"/>
      <c r="X115" s="105"/>
      <c r="Y115" s="105"/>
      <c r="Z115" s="105"/>
      <c r="AA115" s="105"/>
      <c r="AB115" s="105"/>
      <c r="AC115" s="105"/>
      <c r="AD115" s="105"/>
      <c r="AE115" s="105"/>
      <c r="AF115" s="105"/>
      <c r="AG115" s="105"/>
      <c r="AH115" s="105"/>
      <c r="AI115" s="105"/>
      <c r="AJ115" s="105"/>
      <c r="AK115" s="105"/>
      <c r="AL115" s="104">
        <v>4000</v>
      </c>
      <c r="AM115" s="105"/>
      <c r="AN115" s="104">
        <v>0</v>
      </c>
      <c r="AO115" s="105"/>
      <c r="AP115" s="105"/>
      <c r="AQ115" s="104">
        <v>0</v>
      </c>
      <c r="AR115" s="104">
        <v>24</v>
      </c>
      <c r="AS115" s="105" t="s">
        <v>17</v>
      </c>
      <c r="AT115" s="105"/>
    </row>
    <row r="116" spans="1:46" ht="15" customHeight="1" x14ac:dyDescent="0.35">
      <c r="A116" s="104">
        <v>0</v>
      </c>
      <c r="B116" s="105" t="s">
        <v>482</v>
      </c>
      <c r="C116" s="104">
        <v>2</v>
      </c>
      <c r="D116" s="105" t="s">
        <v>7024</v>
      </c>
      <c r="E116" s="105" t="s">
        <v>6034</v>
      </c>
      <c r="F116" s="105" t="s">
        <v>483</v>
      </c>
      <c r="G116" s="105"/>
      <c r="H116" s="105"/>
      <c r="I116" s="104">
        <v>24</v>
      </c>
      <c r="J116" s="105"/>
      <c r="K116" s="104">
        <v>0</v>
      </c>
      <c r="L116" s="105"/>
      <c r="M116" s="105"/>
      <c r="N116" s="105"/>
      <c r="O116" s="105"/>
      <c r="P116" s="105"/>
      <c r="Q116" s="105"/>
      <c r="R116" s="105"/>
      <c r="S116" s="105"/>
      <c r="T116" s="105"/>
      <c r="U116" s="105"/>
      <c r="V116" s="105"/>
      <c r="W116" s="105"/>
      <c r="X116" s="105"/>
      <c r="Y116" s="105"/>
      <c r="Z116" s="105"/>
      <c r="AA116" s="105"/>
      <c r="AB116" s="105"/>
      <c r="AC116" s="105"/>
      <c r="AD116" s="105"/>
      <c r="AE116" s="105"/>
      <c r="AF116" s="105"/>
      <c r="AG116" s="105"/>
      <c r="AH116" s="105"/>
      <c r="AI116" s="105"/>
      <c r="AJ116" s="105"/>
      <c r="AK116" s="105"/>
      <c r="AL116" s="104">
        <v>360000</v>
      </c>
      <c r="AM116" s="105"/>
      <c r="AN116" s="104">
        <v>0</v>
      </c>
      <c r="AO116" s="105"/>
      <c r="AP116" s="105"/>
      <c r="AQ116" s="104">
        <v>0</v>
      </c>
      <c r="AR116" s="104">
        <v>150</v>
      </c>
      <c r="AS116" s="105" t="s">
        <v>17</v>
      </c>
      <c r="AT116" s="105"/>
    </row>
    <row r="117" spans="1:46" ht="15" customHeight="1" x14ac:dyDescent="0.35">
      <c r="A117" s="104">
        <v>0</v>
      </c>
      <c r="B117" s="105" t="s">
        <v>482</v>
      </c>
      <c r="C117" s="104">
        <v>2</v>
      </c>
      <c r="D117" s="105" t="s">
        <v>7033</v>
      </c>
      <c r="E117" s="105" t="s">
        <v>6052</v>
      </c>
      <c r="F117" s="105" t="s">
        <v>483</v>
      </c>
      <c r="G117" s="105"/>
      <c r="H117" s="105"/>
      <c r="I117" s="104">
        <v>24</v>
      </c>
      <c r="J117" s="105"/>
      <c r="K117" s="104">
        <v>0</v>
      </c>
      <c r="L117" s="105"/>
      <c r="M117" s="105"/>
      <c r="N117" s="105"/>
      <c r="O117" s="105"/>
      <c r="P117" s="105"/>
      <c r="Q117" s="105"/>
      <c r="R117" s="105"/>
      <c r="S117" s="105"/>
      <c r="T117" s="105"/>
      <c r="U117" s="105"/>
      <c r="V117" s="105"/>
      <c r="W117" s="105"/>
      <c r="X117" s="105"/>
      <c r="Y117" s="105"/>
      <c r="Z117" s="105"/>
      <c r="AA117" s="105"/>
      <c r="AB117" s="105"/>
      <c r="AC117" s="105"/>
      <c r="AD117" s="105"/>
      <c r="AE117" s="105"/>
      <c r="AF117" s="105"/>
      <c r="AG117" s="105"/>
      <c r="AH117" s="105"/>
      <c r="AI117" s="105"/>
      <c r="AJ117" s="105"/>
      <c r="AK117" s="105"/>
      <c r="AL117" s="104">
        <v>360000</v>
      </c>
      <c r="AM117" s="105"/>
      <c r="AN117" s="104">
        <v>0</v>
      </c>
      <c r="AO117" s="105"/>
      <c r="AP117" s="105"/>
      <c r="AQ117" s="104">
        <v>0</v>
      </c>
      <c r="AR117" s="104">
        <v>150</v>
      </c>
      <c r="AS117" s="105" t="s">
        <v>17</v>
      </c>
      <c r="AT117" s="105"/>
    </row>
    <row r="118" spans="1:46" ht="15" customHeight="1" x14ac:dyDescent="0.35">
      <c r="A118" s="104">
        <v>0</v>
      </c>
      <c r="B118" s="105" t="s">
        <v>482</v>
      </c>
      <c r="C118" s="104">
        <v>2</v>
      </c>
      <c r="D118" s="105" t="s">
        <v>10835</v>
      </c>
      <c r="E118" s="105" t="s">
        <v>6051</v>
      </c>
      <c r="F118" s="105" t="s">
        <v>483</v>
      </c>
      <c r="G118" s="105"/>
      <c r="H118" s="105"/>
      <c r="I118" s="104">
        <v>24</v>
      </c>
      <c r="J118" s="105"/>
      <c r="K118" s="104">
        <v>0</v>
      </c>
      <c r="L118" s="105"/>
      <c r="M118" s="105"/>
      <c r="N118" s="105"/>
      <c r="O118" s="105"/>
      <c r="P118" s="105"/>
      <c r="Q118" s="105"/>
      <c r="R118" s="105"/>
      <c r="S118" s="105"/>
      <c r="T118" s="105"/>
      <c r="U118" s="105"/>
      <c r="V118" s="105"/>
      <c r="W118" s="105"/>
      <c r="X118" s="105"/>
      <c r="Y118" s="105"/>
      <c r="Z118" s="105"/>
      <c r="AA118" s="105"/>
      <c r="AB118" s="105"/>
      <c r="AC118" s="105"/>
      <c r="AD118" s="105"/>
      <c r="AE118" s="105"/>
      <c r="AF118" s="105"/>
      <c r="AG118" s="105"/>
      <c r="AH118" s="105"/>
      <c r="AI118" s="105"/>
      <c r="AJ118" s="105"/>
      <c r="AK118" s="105"/>
      <c r="AL118" s="104">
        <v>420000</v>
      </c>
      <c r="AM118" s="105"/>
      <c r="AN118" s="104">
        <v>0</v>
      </c>
      <c r="AO118" s="105"/>
      <c r="AP118" s="105"/>
      <c r="AQ118" s="104">
        <v>0</v>
      </c>
      <c r="AR118" s="104">
        <v>150</v>
      </c>
      <c r="AS118" s="105" t="s">
        <v>17</v>
      </c>
      <c r="AT118" s="105"/>
    </row>
    <row r="119" spans="1:46" ht="15" customHeight="1" x14ac:dyDescent="0.35">
      <c r="A119" s="104">
        <v>0</v>
      </c>
      <c r="B119" s="105" t="s">
        <v>482</v>
      </c>
      <c r="C119" s="104">
        <v>2</v>
      </c>
      <c r="D119" s="105" t="s">
        <v>7032</v>
      </c>
      <c r="E119" s="105" t="s">
        <v>6051</v>
      </c>
      <c r="F119" s="105" t="s">
        <v>483</v>
      </c>
      <c r="G119" s="105"/>
      <c r="H119" s="105"/>
      <c r="I119" s="104">
        <v>24</v>
      </c>
      <c r="J119" s="105"/>
      <c r="K119" s="104">
        <v>0</v>
      </c>
      <c r="L119" s="105"/>
      <c r="M119" s="105"/>
      <c r="N119" s="105"/>
      <c r="O119" s="105"/>
      <c r="P119" s="105"/>
      <c r="Q119" s="105"/>
      <c r="R119" s="105"/>
      <c r="S119" s="105"/>
      <c r="T119" s="105"/>
      <c r="U119" s="105"/>
      <c r="V119" s="105"/>
      <c r="W119" s="105"/>
      <c r="X119" s="105"/>
      <c r="Y119" s="105"/>
      <c r="Z119" s="105"/>
      <c r="AA119" s="105"/>
      <c r="AB119" s="105"/>
      <c r="AC119" s="105"/>
      <c r="AD119" s="105"/>
      <c r="AE119" s="105"/>
      <c r="AF119" s="105"/>
      <c r="AG119" s="105"/>
      <c r="AH119" s="105"/>
      <c r="AI119" s="105"/>
      <c r="AJ119" s="105"/>
      <c r="AK119" s="105"/>
      <c r="AL119" s="104">
        <v>420000</v>
      </c>
      <c r="AM119" s="105"/>
      <c r="AN119" s="104">
        <v>0</v>
      </c>
      <c r="AO119" s="105"/>
      <c r="AP119" s="105"/>
      <c r="AQ119" s="104">
        <v>0</v>
      </c>
      <c r="AR119" s="104">
        <v>150</v>
      </c>
      <c r="AS119" s="105" t="s">
        <v>17</v>
      </c>
      <c r="AT119" s="105"/>
    </row>
    <row r="120" spans="1:46" ht="15" customHeight="1" x14ac:dyDescent="0.35">
      <c r="A120" s="104">
        <v>0</v>
      </c>
      <c r="B120" s="105" t="s">
        <v>482</v>
      </c>
      <c r="C120" s="104">
        <v>2</v>
      </c>
      <c r="D120" s="105" t="s">
        <v>7025</v>
      </c>
      <c r="E120" s="105" t="s">
        <v>6035</v>
      </c>
      <c r="F120" s="105" t="s">
        <v>483</v>
      </c>
      <c r="G120" s="105"/>
      <c r="H120" s="105"/>
      <c r="I120" s="104">
        <v>24</v>
      </c>
      <c r="J120" s="105"/>
      <c r="K120" s="104">
        <v>0</v>
      </c>
      <c r="L120" s="105"/>
      <c r="M120" s="105"/>
      <c r="N120" s="105"/>
      <c r="O120" s="105"/>
      <c r="P120" s="105"/>
      <c r="Q120" s="105"/>
      <c r="R120" s="105"/>
      <c r="S120" s="105"/>
      <c r="T120" s="105"/>
      <c r="U120" s="105"/>
      <c r="V120" s="105"/>
      <c r="W120" s="105"/>
      <c r="X120" s="105"/>
      <c r="Y120" s="105"/>
      <c r="Z120" s="105"/>
      <c r="AA120" s="105"/>
      <c r="AB120" s="105"/>
      <c r="AC120" s="105"/>
      <c r="AD120" s="105"/>
      <c r="AE120" s="105"/>
      <c r="AF120" s="105"/>
      <c r="AG120" s="105"/>
      <c r="AH120" s="105"/>
      <c r="AI120" s="105"/>
      <c r="AJ120" s="105"/>
      <c r="AK120" s="105"/>
      <c r="AL120" s="104">
        <v>10000</v>
      </c>
      <c r="AM120" s="105"/>
      <c r="AN120" s="104">
        <v>0</v>
      </c>
      <c r="AO120" s="105"/>
      <c r="AP120" s="105"/>
      <c r="AQ120" s="104">
        <v>0</v>
      </c>
      <c r="AR120" s="104">
        <v>10</v>
      </c>
      <c r="AS120" s="105" t="s">
        <v>17</v>
      </c>
      <c r="AT120" s="105"/>
    </row>
    <row r="121" spans="1:46" ht="15" customHeight="1" x14ac:dyDescent="0.35">
      <c r="A121" s="104">
        <v>0</v>
      </c>
      <c r="B121" s="105" t="s">
        <v>482</v>
      </c>
      <c r="C121" s="104">
        <v>2</v>
      </c>
      <c r="D121" s="105" t="s">
        <v>10836</v>
      </c>
      <c r="E121" s="105" t="s">
        <v>6053</v>
      </c>
      <c r="F121" s="105" t="s">
        <v>483</v>
      </c>
      <c r="G121" s="105"/>
      <c r="H121" s="105"/>
      <c r="I121" s="104">
        <v>24</v>
      </c>
      <c r="J121" s="105"/>
      <c r="K121" s="104">
        <v>0</v>
      </c>
      <c r="L121" s="105"/>
      <c r="M121" s="105"/>
      <c r="N121" s="105"/>
      <c r="O121" s="105"/>
      <c r="P121" s="105"/>
      <c r="Q121" s="105"/>
      <c r="R121" s="105"/>
      <c r="S121" s="105"/>
      <c r="T121" s="105"/>
      <c r="U121" s="105"/>
      <c r="V121" s="105"/>
      <c r="W121" s="105"/>
      <c r="X121" s="105"/>
      <c r="Y121" s="105"/>
      <c r="Z121" s="105"/>
      <c r="AA121" s="105"/>
      <c r="AB121" s="105"/>
      <c r="AC121" s="105"/>
      <c r="AD121" s="105"/>
      <c r="AE121" s="105"/>
      <c r="AF121" s="105"/>
      <c r="AG121" s="105"/>
      <c r="AH121" s="105"/>
      <c r="AI121" s="105"/>
      <c r="AJ121" s="105"/>
      <c r="AK121" s="105"/>
      <c r="AL121" s="104">
        <v>21000</v>
      </c>
      <c r="AM121" s="105"/>
      <c r="AN121" s="104">
        <v>0</v>
      </c>
      <c r="AO121" s="105"/>
      <c r="AP121" s="105"/>
      <c r="AQ121" s="104">
        <v>0</v>
      </c>
      <c r="AR121" s="104">
        <v>32</v>
      </c>
      <c r="AS121" s="105" t="s">
        <v>486</v>
      </c>
      <c r="AT121" s="105"/>
    </row>
    <row r="122" spans="1:46" ht="15" customHeight="1" x14ac:dyDescent="0.35">
      <c r="A122" s="104">
        <v>0</v>
      </c>
      <c r="B122" s="105" t="s">
        <v>482</v>
      </c>
      <c r="C122" s="104">
        <v>2</v>
      </c>
      <c r="D122" s="105" t="s">
        <v>6930</v>
      </c>
      <c r="E122" s="105" t="s">
        <v>6037</v>
      </c>
      <c r="F122" s="105" t="s">
        <v>483</v>
      </c>
      <c r="G122" s="105"/>
      <c r="H122" s="105"/>
      <c r="I122" s="104">
        <v>24</v>
      </c>
      <c r="J122" s="105"/>
      <c r="K122" s="104">
        <v>0</v>
      </c>
      <c r="L122" s="105" t="s">
        <v>485</v>
      </c>
      <c r="M122" s="105" t="s">
        <v>6002</v>
      </c>
      <c r="N122" s="105"/>
      <c r="O122" s="105"/>
      <c r="P122" s="105"/>
      <c r="Q122" s="105"/>
      <c r="R122" s="105"/>
      <c r="S122" s="105"/>
      <c r="T122" s="105"/>
      <c r="U122" s="105"/>
      <c r="V122" s="105"/>
      <c r="W122" s="105"/>
      <c r="X122" s="105"/>
      <c r="Y122" s="105"/>
      <c r="Z122" s="105"/>
      <c r="AA122" s="105"/>
      <c r="AB122" s="105"/>
      <c r="AC122" s="105"/>
      <c r="AD122" s="105"/>
      <c r="AE122" s="105"/>
      <c r="AF122" s="105"/>
      <c r="AG122" s="105"/>
      <c r="AH122" s="105"/>
      <c r="AI122" s="105"/>
      <c r="AJ122" s="105"/>
      <c r="AK122" s="105"/>
      <c r="AL122" s="104">
        <v>0</v>
      </c>
      <c r="AM122" s="105"/>
      <c r="AN122" s="104">
        <v>0</v>
      </c>
      <c r="AO122" s="105" t="s">
        <v>5960</v>
      </c>
      <c r="AP122" s="105" t="s">
        <v>5959</v>
      </c>
      <c r="AQ122" s="104">
        <v>0</v>
      </c>
      <c r="AR122" s="104">
        <v>96</v>
      </c>
      <c r="AS122" s="105" t="s">
        <v>17</v>
      </c>
      <c r="AT122" s="105"/>
    </row>
    <row r="123" spans="1:46" ht="15" customHeight="1" x14ac:dyDescent="0.35">
      <c r="A123" s="104">
        <v>0</v>
      </c>
      <c r="B123" s="105" t="s">
        <v>482</v>
      </c>
      <c r="C123" s="104">
        <v>2</v>
      </c>
      <c r="D123" s="105" t="s">
        <v>6932</v>
      </c>
      <c r="E123" s="105" t="s">
        <v>6061</v>
      </c>
      <c r="F123" s="105" t="s">
        <v>483</v>
      </c>
      <c r="G123" s="105"/>
      <c r="H123" s="105"/>
      <c r="I123" s="104">
        <v>24</v>
      </c>
      <c r="J123" s="105"/>
      <c r="K123" s="104">
        <v>0</v>
      </c>
      <c r="L123" s="105" t="s">
        <v>485</v>
      </c>
      <c r="M123" s="105" t="s">
        <v>6002</v>
      </c>
      <c r="N123" s="105"/>
      <c r="O123" s="105"/>
      <c r="P123" s="105"/>
      <c r="Q123" s="105"/>
      <c r="R123" s="105"/>
      <c r="S123" s="105"/>
      <c r="T123" s="105"/>
      <c r="U123" s="105"/>
      <c r="V123" s="105"/>
      <c r="W123" s="105"/>
      <c r="X123" s="105"/>
      <c r="Y123" s="105"/>
      <c r="Z123" s="105"/>
      <c r="AA123" s="105"/>
      <c r="AB123" s="105"/>
      <c r="AC123" s="105"/>
      <c r="AD123" s="105"/>
      <c r="AE123" s="105"/>
      <c r="AF123" s="105"/>
      <c r="AG123" s="105"/>
      <c r="AH123" s="105"/>
      <c r="AI123" s="105"/>
      <c r="AJ123" s="105"/>
      <c r="AK123" s="105"/>
      <c r="AL123" s="104">
        <v>0</v>
      </c>
      <c r="AM123" s="105"/>
      <c r="AN123" s="104">
        <v>0</v>
      </c>
      <c r="AO123" s="105" t="s">
        <v>5963</v>
      </c>
      <c r="AP123" s="105" t="s">
        <v>5962</v>
      </c>
      <c r="AQ123" s="104">
        <v>0</v>
      </c>
      <c r="AR123" s="104">
        <v>4</v>
      </c>
      <c r="AS123" s="105" t="s">
        <v>17</v>
      </c>
      <c r="AT123" s="105"/>
    </row>
    <row r="124" spans="1:46" ht="15" customHeight="1" x14ac:dyDescent="0.35">
      <c r="A124" s="104">
        <v>0</v>
      </c>
      <c r="B124" s="105" t="s">
        <v>482</v>
      </c>
      <c r="C124" s="104">
        <v>2</v>
      </c>
      <c r="D124" s="105" t="s">
        <v>6931</v>
      </c>
      <c r="E124" s="105" t="s">
        <v>6060</v>
      </c>
      <c r="F124" s="105" t="s">
        <v>483</v>
      </c>
      <c r="G124" s="105"/>
      <c r="H124" s="105"/>
      <c r="I124" s="104">
        <v>24</v>
      </c>
      <c r="J124" s="105"/>
      <c r="K124" s="104">
        <v>0</v>
      </c>
      <c r="L124" s="105" t="s">
        <v>485</v>
      </c>
      <c r="M124" s="105" t="s">
        <v>6002</v>
      </c>
      <c r="N124" s="105"/>
      <c r="O124" s="105"/>
      <c r="P124" s="105"/>
      <c r="Q124" s="105"/>
      <c r="R124" s="105"/>
      <c r="S124" s="105"/>
      <c r="T124" s="105"/>
      <c r="U124" s="105"/>
      <c r="V124" s="105"/>
      <c r="W124" s="105"/>
      <c r="X124" s="105"/>
      <c r="Y124" s="105"/>
      <c r="Z124" s="105"/>
      <c r="AA124" s="105"/>
      <c r="AB124" s="105"/>
      <c r="AC124" s="105"/>
      <c r="AD124" s="105"/>
      <c r="AE124" s="105"/>
      <c r="AF124" s="105"/>
      <c r="AG124" s="105"/>
      <c r="AH124" s="105"/>
      <c r="AI124" s="105"/>
      <c r="AJ124" s="105"/>
      <c r="AK124" s="105"/>
      <c r="AL124" s="104">
        <v>0</v>
      </c>
      <c r="AM124" s="105"/>
      <c r="AN124" s="104">
        <v>0</v>
      </c>
      <c r="AO124" s="105" t="s">
        <v>5996</v>
      </c>
      <c r="AP124" s="105" t="s">
        <v>5995</v>
      </c>
      <c r="AQ124" s="104">
        <v>0</v>
      </c>
      <c r="AR124" s="104">
        <v>4</v>
      </c>
      <c r="AS124" s="105" t="s">
        <v>17</v>
      </c>
      <c r="AT124" s="105"/>
    </row>
    <row r="125" spans="1:46" ht="15" customHeight="1" x14ac:dyDescent="0.35">
      <c r="A125" s="104">
        <v>0</v>
      </c>
      <c r="B125" s="105" t="s">
        <v>482</v>
      </c>
      <c r="C125" s="104">
        <v>2</v>
      </c>
      <c r="D125" s="105" t="s">
        <v>10745</v>
      </c>
      <c r="E125" s="105" t="s">
        <v>6073</v>
      </c>
      <c r="F125" s="105" t="s">
        <v>483</v>
      </c>
      <c r="G125" s="105"/>
      <c r="H125" s="105"/>
      <c r="I125" s="104">
        <v>24</v>
      </c>
      <c r="J125" s="105"/>
      <c r="K125" s="104">
        <v>0</v>
      </c>
      <c r="L125" s="105" t="s">
        <v>485</v>
      </c>
      <c r="M125" s="105" t="s">
        <v>6002</v>
      </c>
      <c r="N125" s="105"/>
      <c r="O125" s="105"/>
      <c r="P125" s="105"/>
      <c r="Q125" s="105"/>
      <c r="R125" s="105"/>
      <c r="S125" s="105"/>
      <c r="T125" s="105"/>
      <c r="U125" s="105"/>
      <c r="V125" s="105"/>
      <c r="W125" s="105"/>
      <c r="X125" s="105"/>
      <c r="Y125" s="105"/>
      <c r="Z125" s="105"/>
      <c r="AA125" s="105"/>
      <c r="AB125" s="105"/>
      <c r="AC125" s="105"/>
      <c r="AD125" s="105"/>
      <c r="AE125" s="105"/>
      <c r="AF125" s="105"/>
      <c r="AG125" s="105"/>
      <c r="AH125" s="105"/>
      <c r="AI125" s="105"/>
      <c r="AJ125" s="105"/>
      <c r="AK125" s="105"/>
      <c r="AL125" s="104">
        <v>0</v>
      </c>
      <c r="AM125" s="105"/>
      <c r="AN125" s="104">
        <v>0</v>
      </c>
      <c r="AO125" s="105" t="s">
        <v>5985</v>
      </c>
      <c r="AP125" s="105" t="s">
        <v>5984</v>
      </c>
      <c r="AQ125" s="104">
        <v>0</v>
      </c>
      <c r="AR125" s="104">
        <v>1460</v>
      </c>
      <c r="AS125" s="105" t="s">
        <v>17</v>
      </c>
      <c r="AT125" s="105"/>
    </row>
    <row r="126" spans="1:46" ht="15" customHeight="1" x14ac:dyDescent="0.35">
      <c r="A126" s="104">
        <v>0</v>
      </c>
      <c r="B126" s="105" t="s">
        <v>482</v>
      </c>
      <c r="C126" s="104">
        <v>2</v>
      </c>
      <c r="D126" s="105" t="s">
        <v>10746</v>
      </c>
      <c r="E126" s="105" t="s">
        <v>6126</v>
      </c>
      <c r="F126" s="105" t="s">
        <v>483</v>
      </c>
      <c r="G126" s="105"/>
      <c r="H126" s="105"/>
      <c r="I126" s="104">
        <v>24</v>
      </c>
      <c r="J126" s="105"/>
      <c r="K126" s="104">
        <v>0</v>
      </c>
      <c r="L126" s="105" t="s">
        <v>485</v>
      </c>
      <c r="M126" s="105" t="s">
        <v>6002</v>
      </c>
      <c r="N126" s="105"/>
      <c r="O126" s="105"/>
      <c r="P126" s="105"/>
      <c r="Q126" s="105"/>
      <c r="R126" s="105"/>
      <c r="S126" s="105"/>
      <c r="T126" s="105"/>
      <c r="U126" s="105"/>
      <c r="V126" s="105"/>
      <c r="W126" s="105"/>
      <c r="X126" s="105"/>
      <c r="Y126" s="105"/>
      <c r="Z126" s="105"/>
      <c r="AA126" s="105"/>
      <c r="AB126" s="105"/>
      <c r="AC126" s="105"/>
      <c r="AD126" s="105"/>
      <c r="AE126" s="105"/>
      <c r="AF126" s="105"/>
      <c r="AG126" s="105"/>
      <c r="AH126" s="105"/>
      <c r="AI126" s="105"/>
      <c r="AJ126" s="105"/>
      <c r="AK126" s="105"/>
      <c r="AL126" s="104">
        <v>0</v>
      </c>
      <c r="AM126" s="105"/>
      <c r="AN126" s="104">
        <v>0</v>
      </c>
      <c r="AO126" s="105" t="s">
        <v>5985</v>
      </c>
      <c r="AP126" s="105" t="s">
        <v>5984</v>
      </c>
      <c r="AQ126" s="104">
        <v>0</v>
      </c>
      <c r="AR126" s="104">
        <v>1460</v>
      </c>
      <c r="AS126" s="105" t="s">
        <v>17</v>
      </c>
      <c r="AT126" s="105"/>
    </row>
    <row r="127" spans="1:46" ht="15" customHeight="1" x14ac:dyDescent="0.35">
      <c r="A127" s="104">
        <v>0</v>
      </c>
      <c r="B127" s="105" t="s">
        <v>482</v>
      </c>
      <c r="C127" s="104">
        <v>2</v>
      </c>
      <c r="D127" s="105" t="s">
        <v>6935</v>
      </c>
      <c r="E127" s="105" t="s">
        <v>6079</v>
      </c>
      <c r="F127" s="105" t="s">
        <v>483</v>
      </c>
      <c r="G127" s="105"/>
      <c r="H127" s="105"/>
      <c r="I127" s="104">
        <v>24</v>
      </c>
      <c r="J127" s="105"/>
      <c r="K127" s="104">
        <v>0</v>
      </c>
      <c r="L127" s="105" t="s">
        <v>485</v>
      </c>
      <c r="M127" s="105" t="s">
        <v>6002</v>
      </c>
      <c r="N127" s="105"/>
      <c r="O127" s="105"/>
      <c r="P127" s="105"/>
      <c r="Q127" s="105"/>
      <c r="R127" s="105"/>
      <c r="S127" s="105"/>
      <c r="T127" s="105"/>
      <c r="U127" s="105"/>
      <c r="V127" s="105"/>
      <c r="W127" s="105"/>
      <c r="X127" s="105"/>
      <c r="Y127" s="105"/>
      <c r="Z127" s="105"/>
      <c r="AA127" s="105"/>
      <c r="AB127" s="105"/>
      <c r="AC127" s="105"/>
      <c r="AD127" s="105"/>
      <c r="AE127" s="105"/>
      <c r="AF127" s="105"/>
      <c r="AG127" s="105"/>
      <c r="AH127" s="105"/>
      <c r="AI127" s="105"/>
      <c r="AJ127" s="105"/>
      <c r="AK127" s="105"/>
      <c r="AL127" s="104">
        <v>0</v>
      </c>
      <c r="AM127" s="105"/>
      <c r="AN127" s="104">
        <v>0</v>
      </c>
      <c r="AO127" s="105" t="s">
        <v>5985</v>
      </c>
      <c r="AP127" s="105" t="s">
        <v>5984</v>
      </c>
      <c r="AQ127" s="104">
        <v>0</v>
      </c>
      <c r="AR127" s="104">
        <v>1460</v>
      </c>
      <c r="AS127" s="105" t="s">
        <v>17</v>
      </c>
      <c r="AT127" s="105"/>
    </row>
    <row r="128" spans="1:46" ht="15" customHeight="1" x14ac:dyDescent="0.35">
      <c r="A128" s="104">
        <v>0</v>
      </c>
      <c r="B128" s="105" t="s">
        <v>482</v>
      </c>
      <c r="C128" s="104">
        <v>2</v>
      </c>
      <c r="D128" s="105" t="s">
        <v>6934</v>
      </c>
      <c r="E128" s="105" t="s">
        <v>6075</v>
      </c>
      <c r="F128" s="105" t="s">
        <v>483</v>
      </c>
      <c r="G128" s="105"/>
      <c r="H128" s="105"/>
      <c r="I128" s="104">
        <v>24</v>
      </c>
      <c r="J128" s="105"/>
      <c r="K128" s="104">
        <v>0</v>
      </c>
      <c r="L128" s="105" t="s">
        <v>485</v>
      </c>
      <c r="M128" s="105" t="s">
        <v>6002</v>
      </c>
      <c r="N128" s="105"/>
      <c r="O128" s="105"/>
      <c r="P128" s="105"/>
      <c r="Q128" s="105"/>
      <c r="R128" s="105"/>
      <c r="S128" s="105"/>
      <c r="T128" s="105"/>
      <c r="U128" s="105"/>
      <c r="V128" s="105"/>
      <c r="W128" s="105"/>
      <c r="X128" s="105"/>
      <c r="Y128" s="105"/>
      <c r="Z128" s="105"/>
      <c r="AA128" s="105"/>
      <c r="AB128" s="105"/>
      <c r="AC128" s="105"/>
      <c r="AD128" s="105"/>
      <c r="AE128" s="105"/>
      <c r="AF128" s="105"/>
      <c r="AG128" s="105"/>
      <c r="AH128" s="105"/>
      <c r="AI128" s="105"/>
      <c r="AJ128" s="105"/>
      <c r="AK128" s="105"/>
      <c r="AL128" s="104">
        <v>0</v>
      </c>
      <c r="AM128" s="105"/>
      <c r="AN128" s="104">
        <v>0</v>
      </c>
      <c r="AO128" s="105" t="s">
        <v>5985</v>
      </c>
      <c r="AP128" s="105" t="s">
        <v>5984</v>
      </c>
      <c r="AQ128" s="104">
        <v>0</v>
      </c>
      <c r="AR128" s="104">
        <v>1460</v>
      </c>
      <c r="AS128" s="105" t="s">
        <v>17</v>
      </c>
      <c r="AT128" s="105"/>
    </row>
    <row r="129" spans="1:46" ht="15" customHeight="1" x14ac:dyDescent="0.35">
      <c r="A129" s="104">
        <v>0</v>
      </c>
      <c r="B129" s="105" t="s">
        <v>482</v>
      </c>
      <c r="C129" s="104">
        <v>2</v>
      </c>
      <c r="D129" s="105" t="s">
        <v>6933</v>
      </c>
      <c r="E129" s="105" t="s">
        <v>6074</v>
      </c>
      <c r="F129" s="105" t="s">
        <v>483</v>
      </c>
      <c r="G129" s="105"/>
      <c r="H129" s="105"/>
      <c r="I129" s="104">
        <v>24</v>
      </c>
      <c r="J129" s="105"/>
      <c r="K129" s="104">
        <v>0</v>
      </c>
      <c r="L129" s="105" t="s">
        <v>485</v>
      </c>
      <c r="M129" s="105" t="s">
        <v>6002</v>
      </c>
      <c r="N129" s="105"/>
      <c r="O129" s="105"/>
      <c r="P129" s="105"/>
      <c r="Q129" s="105"/>
      <c r="R129" s="105"/>
      <c r="S129" s="105"/>
      <c r="T129" s="105"/>
      <c r="U129" s="105"/>
      <c r="V129" s="105"/>
      <c r="W129" s="105"/>
      <c r="X129" s="105"/>
      <c r="Y129" s="105"/>
      <c r="Z129" s="105"/>
      <c r="AA129" s="105"/>
      <c r="AB129" s="105"/>
      <c r="AC129" s="105"/>
      <c r="AD129" s="105"/>
      <c r="AE129" s="105"/>
      <c r="AF129" s="105"/>
      <c r="AG129" s="105"/>
      <c r="AH129" s="105"/>
      <c r="AI129" s="105"/>
      <c r="AJ129" s="105"/>
      <c r="AK129" s="105"/>
      <c r="AL129" s="104">
        <v>0</v>
      </c>
      <c r="AM129" s="105"/>
      <c r="AN129" s="104">
        <v>0</v>
      </c>
      <c r="AO129" s="105" t="s">
        <v>5985</v>
      </c>
      <c r="AP129" s="105" t="s">
        <v>5984</v>
      </c>
      <c r="AQ129" s="104">
        <v>0</v>
      </c>
      <c r="AR129" s="104">
        <v>1460</v>
      </c>
      <c r="AS129" s="105" t="s">
        <v>486</v>
      </c>
      <c r="AT129" s="105"/>
    </row>
    <row r="130" spans="1:46" ht="15" customHeight="1" x14ac:dyDescent="0.35">
      <c r="A130" s="104">
        <v>0</v>
      </c>
      <c r="B130" s="105" t="s">
        <v>482</v>
      </c>
      <c r="C130" s="104">
        <v>2</v>
      </c>
      <c r="D130" s="105" t="s">
        <v>10801</v>
      </c>
      <c r="E130" s="105" t="s">
        <v>6076</v>
      </c>
      <c r="F130" s="105" t="s">
        <v>483</v>
      </c>
      <c r="G130" s="105"/>
      <c r="H130" s="105"/>
      <c r="I130" s="104">
        <v>24</v>
      </c>
      <c r="J130" s="105"/>
      <c r="K130" s="104">
        <v>0</v>
      </c>
      <c r="L130" s="105" t="s">
        <v>485</v>
      </c>
      <c r="M130" s="105" t="s">
        <v>6002</v>
      </c>
      <c r="N130" s="105"/>
      <c r="O130" s="105"/>
      <c r="P130" s="105"/>
      <c r="Q130" s="105"/>
      <c r="R130" s="105"/>
      <c r="S130" s="105"/>
      <c r="T130" s="105"/>
      <c r="U130" s="105"/>
      <c r="V130" s="105"/>
      <c r="W130" s="105"/>
      <c r="X130" s="105"/>
      <c r="Y130" s="105"/>
      <c r="Z130" s="105"/>
      <c r="AA130" s="105"/>
      <c r="AB130" s="105"/>
      <c r="AC130" s="105"/>
      <c r="AD130" s="105"/>
      <c r="AE130" s="105"/>
      <c r="AF130" s="105"/>
      <c r="AG130" s="105"/>
      <c r="AH130" s="105"/>
      <c r="AI130" s="105"/>
      <c r="AJ130" s="105"/>
      <c r="AK130" s="105"/>
      <c r="AL130" s="104">
        <v>20000</v>
      </c>
      <c r="AM130" s="105"/>
      <c r="AN130" s="104">
        <v>0</v>
      </c>
      <c r="AO130" s="105"/>
      <c r="AP130" s="105"/>
      <c r="AQ130" s="104">
        <v>0</v>
      </c>
      <c r="AR130" s="104">
        <v>1460</v>
      </c>
      <c r="AS130" s="105" t="s">
        <v>17</v>
      </c>
      <c r="AT130" s="105"/>
    </row>
    <row r="131" spans="1:46" ht="15" customHeight="1" x14ac:dyDescent="0.35">
      <c r="A131" s="104">
        <v>0</v>
      </c>
      <c r="B131" s="105" t="s">
        <v>482</v>
      </c>
      <c r="C131" s="104">
        <v>2</v>
      </c>
      <c r="D131" s="105" t="s">
        <v>7027</v>
      </c>
      <c r="E131" s="105" t="s">
        <v>6038</v>
      </c>
      <c r="F131" s="105" t="s">
        <v>483</v>
      </c>
      <c r="G131" s="105"/>
      <c r="H131" s="105"/>
      <c r="I131" s="104">
        <v>24</v>
      </c>
      <c r="J131" s="105"/>
      <c r="K131" s="104">
        <v>0</v>
      </c>
      <c r="L131" s="105"/>
      <c r="M131" s="105"/>
      <c r="N131" s="105"/>
      <c r="O131" s="105"/>
      <c r="P131" s="105"/>
      <c r="Q131" s="105"/>
      <c r="R131" s="105"/>
      <c r="S131" s="105"/>
      <c r="T131" s="105"/>
      <c r="U131" s="105"/>
      <c r="V131" s="105"/>
      <c r="W131" s="105"/>
      <c r="X131" s="105"/>
      <c r="Y131" s="105"/>
      <c r="Z131" s="105"/>
      <c r="AA131" s="105"/>
      <c r="AB131" s="105"/>
      <c r="AC131" s="105"/>
      <c r="AD131" s="105"/>
      <c r="AE131" s="105"/>
      <c r="AF131" s="105"/>
      <c r="AG131" s="105"/>
      <c r="AH131" s="105"/>
      <c r="AI131" s="105"/>
      <c r="AJ131" s="105"/>
      <c r="AK131" s="105"/>
      <c r="AL131" s="104">
        <v>700000</v>
      </c>
      <c r="AM131" s="105"/>
      <c r="AN131" s="104">
        <v>0</v>
      </c>
      <c r="AO131" s="105"/>
      <c r="AP131" s="105"/>
      <c r="AQ131" s="104">
        <v>0</v>
      </c>
      <c r="AR131" s="104">
        <v>2190</v>
      </c>
      <c r="AS131" s="105" t="s">
        <v>17</v>
      </c>
      <c r="AT131" s="105"/>
    </row>
    <row r="132" spans="1:46" ht="15" customHeight="1" x14ac:dyDescent="0.35">
      <c r="A132" s="104">
        <v>0</v>
      </c>
      <c r="B132" s="105" t="s">
        <v>482</v>
      </c>
      <c r="C132" s="104">
        <v>2</v>
      </c>
      <c r="D132" s="105" t="s">
        <v>10794</v>
      </c>
      <c r="E132" s="105" t="s">
        <v>6089</v>
      </c>
      <c r="F132" s="105" t="s">
        <v>483</v>
      </c>
      <c r="G132" s="105" t="s">
        <v>5939</v>
      </c>
      <c r="H132" s="105" t="s">
        <v>872</v>
      </c>
      <c r="I132" s="104">
        <v>24</v>
      </c>
      <c r="J132" s="105"/>
      <c r="K132" s="104">
        <v>0</v>
      </c>
      <c r="L132" s="105" t="s">
        <v>485</v>
      </c>
      <c r="M132" s="105" t="s">
        <v>6002</v>
      </c>
      <c r="N132" s="105"/>
      <c r="O132" s="105"/>
      <c r="P132" s="105"/>
      <c r="Q132" s="105"/>
      <c r="R132" s="105"/>
      <c r="S132" s="105"/>
      <c r="T132" s="105"/>
      <c r="U132" s="105"/>
      <c r="V132" s="105"/>
      <c r="W132" s="105"/>
      <c r="X132" s="105"/>
      <c r="Y132" s="105"/>
      <c r="Z132" s="105"/>
      <c r="AA132" s="105"/>
      <c r="AB132" s="105"/>
      <c r="AC132" s="105"/>
      <c r="AD132" s="105"/>
      <c r="AE132" s="105"/>
      <c r="AF132" s="105"/>
      <c r="AG132" s="105"/>
      <c r="AH132" s="105"/>
      <c r="AI132" s="105"/>
      <c r="AJ132" s="105"/>
      <c r="AK132" s="105"/>
      <c r="AL132" s="104">
        <v>50000</v>
      </c>
      <c r="AM132" s="105"/>
      <c r="AN132" s="104">
        <v>0</v>
      </c>
      <c r="AO132" s="105"/>
      <c r="AP132" s="105"/>
      <c r="AQ132" s="104">
        <v>0</v>
      </c>
      <c r="AR132" s="104">
        <v>730</v>
      </c>
      <c r="AS132" s="105" t="s">
        <v>17</v>
      </c>
      <c r="AT132" s="105"/>
    </row>
    <row r="133" spans="1:46" ht="15" customHeight="1" x14ac:dyDescent="0.35">
      <c r="A133" s="104">
        <v>0</v>
      </c>
      <c r="B133" s="105" t="s">
        <v>482</v>
      </c>
      <c r="C133" s="104">
        <v>2</v>
      </c>
      <c r="D133" s="105" t="s">
        <v>6965</v>
      </c>
      <c r="E133" s="105" t="s">
        <v>6090</v>
      </c>
      <c r="F133" s="105" t="s">
        <v>483</v>
      </c>
      <c r="G133" s="105"/>
      <c r="H133" s="105"/>
      <c r="I133" s="104">
        <v>24</v>
      </c>
      <c r="J133" s="105"/>
      <c r="K133" s="104">
        <v>0</v>
      </c>
      <c r="L133" s="105" t="s">
        <v>485</v>
      </c>
      <c r="M133" s="105" t="s">
        <v>6002</v>
      </c>
      <c r="N133" s="105"/>
      <c r="O133" s="105"/>
      <c r="P133" s="105"/>
      <c r="Q133" s="105"/>
      <c r="R133" s="105"/>
      <c r="S133" s="105"/>
      <c r="T133" s="105"/>
      <c r="U133" s="105"/>
      <c r="V133" s="105"/>
      <c r="W133" s="105"/>
      <c r="X133" s="105"/>
      <c r="Y133" s="105"/>
      <c r="Z133" s="105"/>
      <c r="AA133" s="105"/>
      <c r="AB133" s="105"/>
      <c r="AC133" s="105"/>
      <c r="AD133" s="105"/>
      <c r="AE133" s="105"/>
      <c r="AF133" s="105"/>
      <c r="AG133" s="105"/>
      <c r="AH133" s="105"/>
      <c r="AI133" s="105"/>
      <c r="AJ133" s="105"/>
      <c r="AK133" s="105"/>
      <c r="AL133" s="104">
        <v>50000</v>
      </c>
      <c r="AM133" s="105"/>
      <c r="AN133" s="104">
        <v>0</v>
      </c>
      <c r="AO133" s="105"/>
      <c r="AP133" s="105"/>
      <c r="AQ133" s="104">
        <v>0</v>
      </c>
      <c r="AR133" s="104">
        <v>730</v>
      </c>
      <c r="AS133" s="105" t="s">
        <v>17</v>
      </c>
      <c r="AT133" s="105"/>
    </row>
    <row r="134" spans="1:46" ht="15" customHeight="1" x14ac:dyDescent="0.35">
      <c r="A134" s="104">
        <v>0</v>
      </c>
      <c r="B134" s="105" t="s">
        <v>482</v>
      </c>
      <c r="C134" s="104">
        <v>2</v>
      </c>
      <c r="D134" s="105" t="s">
        <v>6942</v>
      </c>
      <c r="E134" s="105" t="s">
        <v>6081</v>
      </c>
      <c r="F134" s="105" t="s">
        <v>483</v>
      </c>
      <c r="G134" s="105" t="s">
        <v>5939</v>
      </c>
      <c r="H134" s="105" t="s">
        <v>872</v>
      </c>
      <c r="I134" s="104">
        <v>24</v>
      </c>
      <c r="J134" s="105"/>
      <c r="K134" s="104">
        <v>0</v>
      </c>
      <c r="L134" s="105" t="s">
        <v>485</v>
      </c>
      <c r="M134" s="105" t="s">
        <v>6002</v>
      </c>
      <c r="N134" s="105"/>
      <c r="O134" s="105"/>
      <c r="P134" s="105"/>
      <c r="Q134" s="105"/>
      <c r="R134" s="105"/>
      <c r="S134" s="105"/>
      <c r="T134" s="105"/>
      <c r="U134" s="105"/>
      <c r="V134" s="105"/>
      <c r="W134" s="105"/>
      <c r="X134" s="105"/>
      <c r="Y134" s="105"/>
      <c r="Z134" s="105"/>
      <c r="AA134" s="105"/>
      <c r="AB134" s="105"/>
      <c r="AC134" s="105"/>
      <c r="AD134" s="105"/>
      <c r="AE134" s="105"/>
      <c r="AF134" s="105"/>
      <c r="AG134" s="105"/>
      <c r="AH134" s="105"/>
      <c r="AI134" s="105"/>
      <c r="AJ134" s="105"/>
      <c r="AK134" s="105"/>
      <c r="AL134" s="104">
        <v>50000</v>
      </c>
      <c r="AM134" s="105"/>
      <c r="AN134" s="104">
        <v>0</v>
      </c>
      <c r="AO134" s="105"/>
      <c r="AP134" s="105"/>
      <c r="AQ134" s="104">
        <v>0</v>
      </c>
      <c r="AR134" s="104">
        <v>730</v>
      </c>
      <c r="AS134" s="105" t="s">
        <v>486</v>
      </c>
      <c r="AT134" s="105"/>
    </row>
    <row r="135" spans="1:46" ht="15" customHeight="1" x14ac:dyDescent="0.35">
      <c r="A135" s="104">
        <v>0</v>
      </c>
      <c r="B135" s="105" t="s">
        <v>482</v>
      </c>
      <c r="C135" s="104">
        <v>2</v>
      </c>
      <c r="D135" s="105" t="s">
        <v>10806</v>
      </c>
      <c r="E135" s="105" t="s">
        <v>6090</v>
      </c>
      <c r="F135" s="105" t="s">
        <v>483</v>
      </c>
      <c r="G135" s="105"/>
      <c r="H135" s="105"/>
      <c r="I135" s="104">
        <v>24</v>
      </c>
      <c r="J135" s="105"/>
      <c r="K135" s="104">
        <v>0</v>
      </c>
      <c r="L135" s="105" t="s">
        <v>485</v>
      </c>
      <c r="M135" s="105" t="s">
        <v>6002</v>
      </c>
      <c r="N135" s="105"/>
      <c r="O135" s="105"/>
      <c r="P135" s="105"/>
      <c r="Q135" s="105"/>
      <c r="R135" s="105"/>
      <c r="S135" s="105"/>
      <c r="T135" s="105"/>
      <c r="U135" s="105"/>
      <c r="V135" s="105"/>
      <c r="W135" s="105"/>
      <c r="X135" s="105"/>
      <c r="Y135" s="105"/>
      <c r="Z135" s="105"/>
      <c r="AA135" s="105"/>
      <c r="AB135" s="105"/>
      <c r="AC135" s="105"/>
      <c r="AD135" s="105"/>
      <c r="AE135" s="105"/>
      <c r="AF135" s="105"/>
      <c r="AG135" s="105"/>
      <c r="AH135" s="105"/>
      <c r="AI135" s="105"/>
      <c r="AJ135" s="105"/>
      <c r="AK135" s="105"/>
      <c r="AL135" s="104">
        <v>50000</v>
      </c>
      <c r="AM135" s="105"/>
      <c r="AN135" s="104">
        <v>0</v>
      </c>
      <c r="AO135" s="105"/>
      <c r="AP135" s="105"/>
      <c r="AQ135" s="104">
        <v>0</v>
      </c>
      <c r="AR135" s="104">
        <v>730</v>
      </c>
      <c r="AS135" s="105" t="s">
        <v>17</v>
      </c>
      <c r="AT135" s="105"/>
    </row>
    <row r="136" spans="1:46" ht="15" customHeight="1" x14ac:dyDescent="0.35">
      <c r="A136" s="104">
        <v>0</v>
      </c>
      <c r="B136" s="105" t="s">
        <v>482</v>
      </c>
      <c r="C136" s="104">
        <v>2</v>
      </c>
      <c r="D136" s="105" t="s">
        <v>6941</v>
      </c>
      <c r="E136" s="105" t="s">
        <v>6080</v>
      </c>
      <c r="F136" s="105" t="s">
        <v>483</v>
      </c>
      <c r="G136" s="105" t="s">
        <v>5939</v>
      </c>
      <c r="H136" s="105" t="s">
        <v>872</v>
      </c>
      <c r="I136" s="104">
        <v>24</v>
      </c>
      <c r="J136" s="105"/>
      <c r="K136" s="104">
        <v>0</v>
      </c>
      <c r="L136" s="105" t="s">
        <v>485</v>
      </c>
      <c r="M136" s="105" t="s">
        <v>6002</v>
      </c>
      <c r="N136" s="105"/>
      <c r="O136" s="105"/>
      <c r="P136" s="105"/>
      <c r="Q136" s="105"/>
      <c r="R136" s="105"/>
      <c r="S136" s="105"/>
      <c r="T136" s="105"/>
      <c r="U136" s="105"/>
      <c r="V136" s="105"/>
      <c r="W136" s="105"/>
      <c r="X136" s="105"/>
      <c r="Y136" s="105"/>
      <c r="Z136" s="105"/>
      <c r="AA136" s="105"/>
      <c r="AB136" s="105"/>
      <c r="AC136" s="105"/>
      <c r="AD136" s="105"/>
      <c r="AE136" s="105"/>
      <c r="AF136" s="105"/>
      <c r="AG136" s="105"/>
      <c r="AH136" s="105"/>
      <c r="AI136" s="105"/>
      <c r="AJ136" s="105"/>
      <c r="AK136" s="105"/>
      <c r="AL136" s="104">
        <v>50000</v>
      </c>
      <c r="AM136" s="105"/>
      <c r="AN136" s="104">
        <v>0</v>
      </c>
      <c r="AO136" s="105"/>
      <c r="AP136" s="105"/>
      <c r="AQ136" s="104">
        <v>0</v>
      </c>
      <c r="AR136" s="104">
        <v>730</v>
      </c>
      <c r="AS136" s="105" t="s">
        <v>17</v>
      </c>
      <c r="AT136" s="105"/>
    </row>
    <row r="137" spans="1:46" ht="15" customHeight="1" x14ac:dyDescent="0.35">
      <c r="A137" s="104">
        <v>0</v>
      </c>
      <c r="B137" s="105" t="s">
        <v>482</v>
      </c>
      <c r="C137" s="104">
        <v>2</v>
      </c>
      <c r="D137" s="105" t="s">
        <v>10802</v>
      </c>
      <c r="E137" s="105" t="s">
        <v>6082</v>
      </c>
      <c r="F137" s="105" t="s">
        <v>483</v>
      </c>
      <c r="G137" s="105"/>
      <c r="H137" s="105"/>
      <c r="I137" s="104">
        <v>24</v>
      </c>
      <c r="J137" s="105"/>
      <c r="K137" s="104">
        <v>0</v>
      </c>
      <c r="L137" s="105" t="s">
        <v>485</v>
      </c>
      <c r="M137" s="105" t="s">
        <v>6002</v>
      </c>
      <c r="N137" s="105"/>
      <c r="O137" s="105"/>
      <c r="P137" s="105"/>
      <c r="Q137" s="105"/>
      <c r="R137" s="105"/>
      <c r="S137" s="105"/>
      <c r="T137" s="105"/>
      <c r="U137" s="105"/>
      <c r="V137" s="105"/>
      <c r="W137" s="105"/>
      <c r="X137" s="105"/>
      <c r="Y137" s="105"/>
      <c r="Z137" s="105"/>
      <c r="AA137" s="105"/>
      <c r="AB137" s="105"/>
      <c r="AC137" s="105"/>
      <c r="AD137" s="105"/>
      <c r="AE137" s="105"/>
      <c r="AF137" s="105"/>
      <c r="AG137" s="105"/>
      <c r="AH137" s="105"/>
      <c r="AI137" s="105"/>
      <c r="AJ137" s="105"/>
      <c r="AK137" s="105"/>
      <c r="AL137" s="104">
        <v>5000</v>
      </c>
      <c r="AM137" s="105"/>
      <c r="AN137" s="104">
        <v>0</v>
      </c>
      <c r="AO137" s="105"/>
      <c r="AP137" s="105"/>
      <c r="AQ137" s="104">
        <v>0</v>
      </c>
      <c r="AR137" s="104">
        <v>20</v>
      </c>
      <c r="AS137" s="105" t="s">
        <v>17</v>
      </c>
      <c r="AT137" s="105"/>
    </row>
    <row r="138" spans="1:46" ht="15" customHeight="1" x14ac:dyDescent="0.35">
      <c r="A138" s="104">
        <v>0</v>
      </c>
      <c r="B138" s="105" t="s">
        <v>482</v>
      </c>
      <c r="C138" s="104">
        <v>2</v>
      </c>
      <c r="D138" s="105" t="s">
        <v>6966</v>
      </c>
      <c r="E138" s="105" t="s">
        <v>6091</v>
      </c>
      <c r="F138" s="105" t="s">
        <v>483</v>
      </c>
      <c r="G138" s="105"/>
      <c r="H138" s="105"/>
      <c r="I138" s="104">
        <v>24</v>
      </c>
      <c r="J138" s="105"/>
      <c r="K138" s="104">
        <v>0</v>
      </c>
      <c r="L138" s="105" t="s">
        <v>485</v>
      </c>
      <c r="M138" s="105" t="s">
        <v>6002</v>
      </c>
      <c r="N138" s="105"/>
      <c r="O138" s="105"/>
      <c r="P138" s="105"/>
      <c r="Q138" s="105"/>
      <c r="R138" s="105"/>
      <c r="S138" s="105"/>
      <c r="T138" s="105"/>
      <c r="U138" s="105"/>
      <c r="V138" s="105"/>
      <c r="W138" s="105"/>
      <c r="X138" s="105"/>
      <c r="Y138" s="105"/>
      <c r="Z138" s="105"/>
      <c r="AA138" s="105"/>
      <c r="AB138" s="105"/>
      <c r="AC138" s="105"/>
      <c r="AD138" s="105"/>
      <c r="AE138" s="105"/>
      <c r="AF138" s="105"/>
      <c r="AG138" s="105"/>
      <c r="AH138" s="105"/>
      <c r="AI138" s="105"/>
      <c r="AJ138" s="105"/>
      <c r="AK138" s="105"/>
      <c r="AL138" s="104">
        <v>2500</v>
      </c>
      <c r="AM138" s="105"/>
      <c r="AN138" s="104">
        <v>0</v>
      </c>
      <c r="AO138" s="105"/>
      <c r="AP138" s="105"/>
      <c r="AQ138" s="104">
        <v>0</v>
      </c>
      <c r="AR138" s="104">
        <v>1468</v>
      </c>
      <c r="AS138" s="105" t="s">
        <v>17</v>
      </c>
      <c r="AT138" s="105"/>
    </row>
    <row r="139" spans="1:46" ht="15" customHeight="1" x14ac:dyDescent="0.35">
      <c r="A139" s="104">
        <v>0</v>
      </c>
      <c r="B139" s="105" t="s">
        <v>482</v>
      </c>
      <c r="C139" s="104">
        <v>1E-300</v>
      </c>
      <c r="D139" s="105" t="s">
        <v>7011</v>
      </c>
      <c r="E139" s="105" t="s">
        <v>6004</v>
      </c>
      <c r="F139" s="105" t="s">
        <v>483</v>
      </c>
      <c r="G139" s="105"/>
      <c r="H139" s="105"/>
      <c r="I139" s="104">
        <v>0</v>
      </c>
      <c r="J139" s="105"/>
      <c r="K139" s="104">
        <v>0</v>
      </c>
      <c r="L139" s="105"/>
      <c r="M139" s="105"/>
      <c r="N139" s="105"/>
      <c r="O139" s="105"/>
      <c r="P139" s="105"/>
      <c r="Q139" s="105"/>
      <c r="R139" s="105"/>
      <c r="S139" s="105"/>
      <c r="T139" s="105"/>
      <c r="U139" s="105"/>
      <c r="V139" s="105"/>
      <c r="W139" s="105"/>
      <c r="X139" s="105"/>
      <c r="Y139" s="105"/>
      <c r="Z139" s="105"/>
      <c r="AA139" s="105"/>
      <c r="AB139" s="105"/>
      <c r="AC139" s="105"/>
      <c r="AD139" s="105"/>
      <c r="AE139" s="105"/>
      <c r="AF139" s="105"/>
      <c r="AG139" s="105"/>
      <c r="AH139" s="105"/>
      <c r="AI139" s="105"/>
      <c r="AJ139" s="105"/>
      <c r="AK139" s="105"/>
      <c r="AL139" s="104">
        <v>360000</v>
      </c>
      <c r="AM139" s="105"/>
      <c r="AN139" s="104">
        <v>0</v>
      </c>
      <c r="AO139" s="105"/>
      <c r="AP139" s="105"/>
      <c r="AQ139" s="104">
        <v>0</v>
      </c>
      <c r="AR139" s="104">
        <v>1460</v>
      </c>
      <c r="AS139" s="105" t="s">
        <v>17</v>
      </c>
      <c r="AT139" s="105"/>
    </row>
    <row r="140" spans="1:46" ht="15" customHeight="1" x14ac:dyDescent="0.35">
      <c r="A140" s="104">
        <v>0</v>
      </c>
      <c r="B140" s="105" t="s">
        <v>482</v>
      </c>
      <c r="C140" s="104">
        <v>2</v>
      </c>
      <c r="D140" s="105" t="s">
        <v>7001</v>
      </c>
      <c r="E140" s="105" t="s">
        <v>10185</v>
      </c>
      <c r="F140" s="105" t="s">
        <v>483</v>
      </c>
      <c r="G140" s="105"/>
      <c r="H140" s="105"/>
      <c r="I140" s="104">
        <v>24</v>
      </c>
      <c r="J140" s="105"/>
      <c r="K140" s="104">
        <v>0</v>
      </c>
      <c r="L140" s="105"/>
      <c r="M140" s="105" t="s">
        <v>5934</v>
      </c>
      <c r="N140" s="105"/>
      <c r="O140" s="105"/>
      <c r="P140" s="105"/>
      <c r="Q140" s="105"/>
      <c r="R140" s="105"/>
      <c r="S140" s="105"/>
      <c r="T140" s="105"/>
      <c r="U140" s="105"/>
      <c r="V140" s="105"/>
      <c r="W140" s="105"/>
      <c r="X140" s="105"/>
      <c r="Y140" s="105"/>
      <c r="Z140" s="105"/>
      <c r="AA140" s="105"/>
      <c r="AB140" s="105"/>
      <c r="AC140" s="105"/>
      <c r="AD140" s="105"/>
      <c r="AE140" s="105"/>
      <c r="AF140" s="105"/>
      <c r="AG140" s="105"/>
      <c r="AH140" s="105"/>
      <c r="AI140" s="105"/>
      <c r="AJ140" s="105"/>
      <c r="AK140" s="105"/>
      <c r="AL140" s="104">
        <v>0</v>
      </c>
      <c r="AM140" s="105"/>
      <c r="AN140" s="104">
        <v>0</v>
      </c>
      <c r="AO140" s="105" t="s">
        <v>10086</v>
      </c>
      <c r="AP140" s="105" t="s">
        <v>10085</v>
      </c>
      <c r="AQ140" s="104">
        <v>0</v>
      </c>
      <c r="AR140" s="104">
        <v>4</v>
      </c>
      <c r="AS140" s="105" t="s">
        <v>17</v>
      </c>
      <c r="AT140" s="105"/>
    </row>
    <row r="141" spans="1:46" ht="15" customHeight="1" x14ac:dyDescent="0.35">
      <c r="A141" s="104">
        <v>0</v>
      </c>
      <c r="B141" s="105" t="s">
        <v>482</v>
      </c>
      <c r="C141" s="104">
        <v>2</v>
      </c>
      <c r="D141" s="105" t="s">
        <v>10805</v>
      </c>
      <c r="E141" s="105" t="s">
        <v>6084</v>
      </c>
      <c r="F141" s="105" t="s">
        <v>483</v>
      </c>
      <c r="G141" s="105"/>
      <c r="H141" s="105"/>
      <c r="I141" s="104">
        <v>24</v>
      </c>
      <c r="J141" s="105"/>
      <c r="K141" s="104">
        <v>0</v>
      </c>
      <c r="L141" s="105" t="s">
        <v>485</v>
      </c>
      <c r="M141" s="105" t="s">
        <v>6002</v>
      </c>
      <c r="N141" s="105"/>
      <c r="O141" s="105"/>
      <c r="P141" s="105"/>
      <c r="Q141" s="105"/>
      <c r="R141" s="105"/>
      <c r="S141" s="105"/>
      <c r="T141" s="105"/>
      <c r="U141" s="105"/>
      <c r="V141" s="105"/>
      <c r="W141" s="105"/>
      <c r="X141" s="105"/>
      <c r="Y141" s="105"/>
      <c r="Z141" s="105"/>
      <c r="AA141" s="105"/>
      <c r="AB141" s="105"/>
      <c r="AC141" s="105"/>
      <c r="AD141" s="105"/>
      <c r="AE141" s="105"/>
      <c r="AF141" s="105"/>
      <c r="AG141" s="105"/>
      <c r="AH141" s="105"/>
      <c r="AI141" s="105"/>
      <c r="AJ141" s="105"/>
      <c r="AK141" s="105"/>
      <c r="AL141" s="104">
        <v>20000</v>
      </c>
      <c r="AM141" s="105"/>
      <c r="AN141" s="104">
        <v>0</v>
      </c>
      <c r="AO141" s="105"/>
      <c r="AP141" s="105"/>
      <c r="AQ141" s="104">
        <v>0</v>
      </c>
      <c r="AR141" s="104">
        <v>1460</v>
      </c>
      <c r="AS141" s="105" t="s">
        <v>17</v>
      </c>
      <c r="AT141" s="105"/>
    </row>
    <row r="142" spans="1:46" ht="15" customHeight="1" x14ac:dyDescent="0.35">
      <c r="A142" s="104">
        <v>0</v>
      </c>
      <c r="B142" s="105" t="s">
        <v>482</v>
      </c>
      <c r="C142" s="104">
        <v>2</v>
      </c>
      <c r="D142" s="105" t="s">
        <v>6964</v>
      </c>
      <c r="E142" s="105" t="s">
        <v>6085</v>
      </c>
      <c r="F142" s="105" t="s">
        <v>483</v>
      </c>
      <c r="G142" s="105"/>
      <c r="H142" s="105"/>
      <c r="I142" s="104">
        <v>24</v>
      </c>
      <c r="J142" s="105"/>
      <c r="K142" s="104">
        <v>0</v>
      </c>
      <c r="L142" s="105" t="s">
        <v>485</v>
      </c>
      <c r="M142" s="105" t="s">
        <v>6002</v>
      </c>
      <c r="N142" s="105"/>
      <c r="O142" s="105"/>
      <c r="P142" s="105"/>
      <c r="Q142" s="105"/>
      <c r="R142" s="105"/>
      <c r="S142" s="105"/>
      <c r="T142" s="105"/>
      <c r="U142" s="105"/>
      <c r="V142" s="105"/>
      <c r="W142" s="105"/>
      <c r="X142" s="105"/>
      <c r="Y142" s="105"/>
      <c r="Z142" s="105"/>
      <c r="AA142" s="105"/>
      <c r="AB142" s="105"/>
      <c r="AC142" s="105"/>
      <c r="AD142" s="105"/>
      <c r="AE142" s="105"/>
      <c r="AF142" s="105"/>
      <c r="AG142" s="105"/>
      <c r="AH142" s="105"/>
      <c r="AI142" s="105"/>
      <c r="AJ142" s="105"/>
      <c r="AK142" s="105"/>
      <c r="AL142" s="104">
        <v>20000</v>
      </c>
      <c r="AM142" s="105"/>
      <c r="AN142" s="104">
        <v>0</v>
      </c>
      <c r="AO142" s="105"/>
      <c r="AP142" s="105"/>
      <c r="AQ142" s="104">
        <v>0</v>
      </c>
      <c r="AR142" s="104">
        <v>1460</v>
      </c>
      <c r="AS142" s="105" t="s">
        <v>17</v>
      </c>
      <c r="AT142" s="105"/>
    </row>
    <row r="143" spans="1:46" ht="15" customHeight="1" x14ac:dyDescent="0.35">
      <c r="A143" s="104">
        <v>0</v>
      </c>
      <c r="B143" s="105" t="s">
        <v>482</v>
      </c>
      <c r="C143" s="104">
        <v>2</v>
      </c>
      <c r="D143" s="105" t="s">
        <v>6996</v>
      </c>
      <c r="E143" s="105" t="s">
        <v>10185</v>
      </c>
      <c r="F143" s="105" t="s">
        <v>483</v>
      </c>
      <c r="G143" s="105"/>
      <c r="H143" s="105"/>
      <c r="I143" s="104">
        <v>24</v>
      </c>
      <c r="J143" s="105"/>
      <c r="K143" s="104">
        <v>0</v>
      </c>
      <c r="L143" s="105"/>
      <c r="M143" s="105" t="s">
        <v>5934</v>
      </c>
      <c r="N143" s="105"/>
      <c r="O143" s="105"/>
      <c r="P143" s="105"/>
      <c r="Q143" s="105"/>
      <c r="R143" s="105"/>
      <c r="S143" s="105"/>
      <c r="T143" s="105"/>
      <c r="U143" s="105"/>
      <c r="V143" s="105"/>
      <c r="W143" s="105"/>
      <c r="X143" s="105"/>
      <c r="Y143" s="105"/>
      <c r="Z143" s="105"/>
      <c r="AA143" s="105"/>
      <c r="AB143" s="105"/>
      <c r="AC143" s="105"/>
      <c r="AD143" s="105"/>
      <c r="AE143" s="105"/>
      <c r="AF143" s="105"/>
      <c r="AG143" s="105"/>
      <c r="AH143" s="105"/>
      <c r="AI143" s="105"/>
      <c r="AJ143" s="105"/>
      <c r="AK143" s="105"/>
      <c r="AL143" s="104">
        <v>0</v>
      </c>
      <c r="AM143" s="105"/>
      <c r="AN143" s="104">
        <v>0</v>
      </c>
      <c r="AO143" s="105" t="s">
        <v>10086</v>
      </c>
      <c r="AP143" s="105" t="s">
        <v>10085</v>
      </c>
      <c r="AQ143" s="104">
        <v>0</v>
      </c>
      <c r="AR143" s="104">
        <v>4</v>
      </c>
      <c r="AS143" s="105" t="s">
        <v>17</v>
      </c>
      <c r="AT143" s="105"/>
    </row>
    <row r="144" spans="1:46" ht="15" customHeight="1" x14ac:dyDescent="0.35">
      <c r="A144" s="104">
        <v>0</v>
      </c>
      <c r="B144" s="105" t="s">
        <v>482</v>
      </c>
      <c r="C144" s="104">
        <v>2</v>
      </c>
      <c r="D144" s="105" t="s">
        <v>7010</v>
      </c>
      <c r="E144" s="105" t="s">
        <v>6003</v>
      </c>
      <c r="F144" s="105" t="s">
        <v>483</v>
      </c>
      <c r="G144" s="105"/>
      <c r="H144" s="105"/>
      <c r="I144" s="104">
        <v>24</v>
      </c>
      <c r="J144" s="105"/>
      <c r="K144" s="104">
        <v>0</v>
      </c>
      <c r="L144" s="105"/>
      <c r="M144" s="105"/>
      <c r="N144" s="105"/>
      <c r="O144" s="105"/>
      <c r="P144" s="105"/>
      <c r="Q144" s="105"/>
      <c r="R144" s="105"/>
      <c r="S144" s="105"/>
      <c r="T144" s="105"/>
      <c r="U144" s="105"/>
      <c r="V144" s="105"/>
      <c r="W144" s="105"/>
      <c r="X144" s="105"/>
      <c r="Y144" s="105"/>
      <c r="Z144" s="105"/>
      <c r="AA144" s="105"/>
      <c r="AB144" s="105"/>
      <c r="AC144" s="105"/>
      <c r="AD144" s="105"/>
      <c r="AE144" s="105"/>
      <c r="AF144" s="105"/>
      <c r="AG144" s="105"/>
      <c r="AH144" s="105"/>
      <c r="AI144" s="105"/>
      <c r="AJ144" s="105"/>
      <c r="AK144" s="105"/>
      <c r="AL144" s="104">
        <v>5050000</v>
      </c>
      <c r="AM144" s="105"/>
      <c r="AN144" s="104">
        <v>0</v>
      </c>
      <c r="AO144" s="105"/>
      <c r="AP144" s="105"/>
      <c r="AQ144" s="104">
        <v>0</v>
      </c>
      <c r="AR144" s="104">
        <v>8760</v>
      </c>
      <c r="AS144" s="105" t="s">
        <v>17</v>
      </c>
      <c r="AT144" s="105"/>
    </row>
    <row r="145" spans="1:46" ht="15" customHeight="1" x14ac:dyDescent="0.35">
      <c r="A145" s="104">
        <v>0</v>
      </c>
      <c r="B145" s="105" t="s">
        <v>482</v>
      </c>
      <c r="C145" s="104">
        <v>2</v>
      </c>
      <c r="D145" s="105" t="s">
        <v>6945</v>
      </c>
      <c r="E145" s="105" t="s">
        <v>6001</v>
      </c>
      <c r="F145" s="105" t="s">
        <v>483</v>
      </c>
      <c r="G145" s="105"/>
      <c r="H145" s="105"/>
      <c r="I145" s="104">
        <v>24</v>
      </c>
      <c r="J145" s="105"/>
      <c r="K145" s="104">
        <v>0</v>
      </c>
      <c r="L145" s="105" t="s">
        <v>485</v>
      </c>
      <c r="M145" s="105" t="s">
        <v>6002</v>
      </c>
      <c r="N145" s="105"/>
      <c r="O145" s="105"/>
      <c r="P145" s="105"/>
      <c r="Q145" s="105"/>
      <c r="R145" s="105"/>
      <c r="S145" s="105"/>
      <c r="T145" s="105"/>
      <c r="U145" s="105"/>
      <c r="V145" s="105"/>
      <c r="W145" s="105"/>
      <c r="X145" s="105"/>
      <c r="Y145" s="105"/>
      <c r="Z145" s="105"/>
      <c r="AA145" s="105"/>
      <c r="AB145" s="105"/>
      <c r="AC145" s="105"/>
      <c r="AD145" s="105"/>
      <c r="AE145" s="105"/>
      <c r="AF145" s="105"/>
      <c r="AG145" s="105"/>
      <c r="AH145" s="105"/>
      <c r="AI145" s="105"/>
      <c r="AJ145" s="105"/>
      <c r="AK145" s="105"/>
      <c r="AL145" s="104">
        <v>1000</v>
      </c>
      <c r="AM145" s="105"/>
      <c r="AN145" s="104">
        <v>0</v>
      </c>
      <c r="AO145" s="105"/>
      <c r="AP145" s="105"/>
      <c r="AQ145" s="104">
        <v>0</v>
      </c>
      <c r="AR145" s="104">
        <v>8</v>
      </c>
      <c r="AS145" s="105" t="s">
        <v>17</v>
      </c>
      <c r="AT145" s="105"/>
    </row>
    <row r="146" spans="1:46" ht="15" customHeight="1" x14ac:dyDescent="0.35">
      <c r="A146" s="104">
        <v>0</v>
      </c>
      <c r="B146" s="105" t="s">
        <v>482</v>
      </c>
      <c r="C146" s="104">
        <v>2</v>
      </c>
      <c r="D146" s="105" t="s">
        <v>7039</v>
      </c>
      <c r="E146" s="105" t="s">
        <v>6086</v>
      </c>
      <c r="F146" s="105" t="s">
        <v>483</v>
      </c>
      <c r="G146" s="105"/>
      <c r="H146" s="105"/>
      <c r="I146" s="104">
        <v>24</v>
      </c>
      <c r="J146" s="105"/>
      <c r="K146" s="104">
        <v>0</v>
      </c>
      <c r="L146" s="105"/>
      <c r="M146" s="105"/>
      <c r="N146" s="105"/>
      <c r="O146" s="105"/>
      <c r="P146" s="105"/>
      <c r="Q146" s="105"/>
      <c r="R146" s="105"/>
      <c r="S146" s="105"/>
      <c r="T146" s="105"/>
      <c r="U146" s="105"/>
      <c r="V146" s="105"/>
      <c r="W146" s="105"/>
      <c r="X146" s="105"/>
      <c r="Y146" s="105"/>
      <c r="Z146" s="105"/>
      <c r="AA146" s="105"/>
      <c r="AB146" s="105"/>
      <c r="AC146" s="105"/>
      <c r="AD146" s="105"/>
      <c r="AE146" s="105"/>
      <c r="AF146" s="105"/>
      <c r="AG146" s="105"/>
      <c r="AH146" s="105"/>
      <c r="AI146" s="105"/>
      <c r="AJ146" s="105"/>
      <c r="AK146" s="105"/>
      <c r="AL146" s="104">
        <v>10000</v>
      </c>
      <c r="AM146" s="105"/>
      <c r="AN146" s="104">
        <v>0</v>
      </c>
      <c r="AO146" s="105"/>
      <c r="AP146" s="105"/>
      <c r="AQ146" s="104">
        <v>0</v>
      </c>
      <c r="AR146" s="104">
        <v>336</v>
      </c>
      <c r="AS146" s="105" t="s">
        <v>17</v>
      </c>
      <c r="AT146" s="105"/>
    </row>
    <row r="147" spans="1:46" ht="15" customHeight="1" x14ac:dyDescent="0.35">
      <c r="A147" s="104">
        <v>0</v>
      </c>
      <c r="B147" s="105" t="s">
        <v>482</v>
      </c>
      <c r="C147" s="104">
        <v>2</v>
      </c>
      <c r="D147" s="105" t="s">
        <v>10833</v>
      </c>
      <c r="E147" s="105" t="s">
        <v>6041</v>
      </c>
      <c r="F147" s="105" t="s">
        <v>483</v>
      </c>
      <c r="G147" s="105"/>
      <c r="H147" s="105"/>
      <c r="I147" s="104">
        <v>24</v>
      </c>
      <c r="J147" s="105"/>
      <c r="K147" s="104">
        <v>0</v>
      </c>
      <c r="L147" s="105"/>
      <c r="M147" s="105"/>
      <c r="N147" s="105"/>
      <c r="O147" s="105"/>
      <c r="P147" s="105"/>
      <c r="Q147" s="105"/>
      <c r="R147" s="105"/>
      <c r="S147" s="105"/>
      <c r="T147" s="105"/>
      <c r="U147" s="105"/>
      <c r="V147" s="105"/>
      <c r="W147" s="105"/>
      <c r="X147" s="105"/>
      <c r="Y147" s="105"/>
      <c r="Z147" s="105"/>
      <c r="AA147" s="105"/>
      <c r="AB147" s="105"/>
      <c r="AC147" s="105"/>
      <c r="AD147" s="105"/>
      <c r="AE147" s="105"/>
      <c r="AF147" s="105"/>
      <c r="AG147" s="105"/>
      <c r="AH147" s="105"/>
      <c r="AI147" s="105"/>
      <c r="AJ147" s="105"/>
      <c r="AK147" s="105"/>
      <c r="AL147" s="104">
        <v>30000</v>
      </c>
      <c r="AM147" s="105"/>
      <c r="AN147" s="104">
        <v>0</v>
      </c>
      <c r="AO147" s="105"/>
      <c r="AP147" s="105"/>
      <c r="AQ147" s="104">
        <v>0</v>
      </c>
      <c r="AR147" s="104">
        <v>8</v>
      </c>
      <c r="AS147" s="105" t="s">
        <v>17</v>
      </c>
      <c r="AT147" s="105"/>
    </row>
    <row r="148" spans="1:46" ht="15" customHeight="1" x14ac:dyDescent="0.35">
      <c r="A148" s="104">
        <v>0</v>
      </c>
      <c r="B148" s="105" t="s">
        <v>482</v>
      </c>
      <c r="C148" s="104">
        <v>2</v>
      </c>
      <c r="D148" s="105" t="s">
        <v>10834</v>
      </c>
      <c r="E148" s="105" t="s">
        <v>6042</v>
      </c>
      <c r="F148" s="105" t="s">
        <v>483</v>
      </c>
      <c r="G148" s="105"/>
      <c r="H148" s="105"/>
      <c r="I148" s="104">
        <v>24</v>
      </c>
      <c r="J148" s="105"/>
      <c r="K148" s="104">
        <v>0</v>
      </c>
      <c r="L148" s="105"/>
      <c r="M148" s="105"/>
      <c r="N148" s="105"/>
      <c r="O148" s="105"/>
      <c r="P148" s="105"/>
      <c r="Q148" s="105"/>
      <c r="R148" s="105"/>
      <c r="S148" s="105"/>
      <c r="T148" s="105"/>
      <c r="U148" s="105"/>
      <c r="V148" s="105"/>
      <c r="W148" s="105"/>
      <c r="X148" s="105"/>
      <c r="Y148" s="105"/>
      <c r="Z148" s="105"/>
      <c r="AA148" s="105"/>
      <c r="AB148" s="105"/>
      <c r="AC148" s="105"/>
      <c r="AD148" s="105"/>
      <c r="AE148" s="105"/>
      <c r="AF148" s="105"/>
      <c r="AG148" s="105"/>
      <c r="AH148" s="105"/>
      <c r="AI148" s="105"/>
      <c r="AJ148" s="105"/>
      <c r="AK148" s="105"/>
      <c r="AL148" s="104">
        <v>30000</v>
      </c>
      <c r="AM148" s="105"/>
      <c r="AN148" s="104">
        <v>0</v>
      </c>
      <c r="AO148" s="105"/>
      <c r="AP148" s="105"/>
      <c r="AQ148" s="104">
        <v>0</v>
      </c>
      <c r="AR148" s="104">
        <v>1</v>
      </c>
      <c r="AS148" s="105" t="s">
        <v>17</v>
      </c>
      <c r="AT148" s="105"/>
    </row>
    <row r="149" spans="1:46" ht="15" customHeight="1" x14ac:dyDescent="0.35">
      <c r="A149" s="104">
        <v>0</v>
      </c>
      <c r="B149" s="105" t="s">
        <v>482</v>
      </c>
      <c r="C149" s="104">
        <v>2</v>
      </c>
      <c r="D149" s="105" t="s">
        <v>10832</v>
      </c>
      <c r="E149" s="105" t="s">
        <v>6039</v>
      </c>
      <c r="F149" s="105" t="s">
        <v>483</v>
      </c>
      <c r="G149" s="105"/>
      <c r="H149" s="105"/>
      <c r="I149" s="104">
        <v>24</v>
      </c>
      <c r="J149" s="105"/>
      <c r="K149" s="104">
        <v>0</v>
      </c>
      <c r="L149" s="105"/>
      <c r="M149" s="105"/>
      <c r="N149" s="105"/>
      <c r="O149" s="105"/>
      <c r="P149" s="105"/>
      <c r="Q149" s="105"/>
      <c r="R149" s="105"/>
      <c r="S149" s="105"/>
      <c r="T149" s="105"/>
      <c r="U149" s="105"/>
      <c r="V149" s="105"/>
      <c r="W149" s="105"/>
      <c r="X149" s="105"/>
      <c r="Y149" s="105"/>
      <c r="Z149" s="105"/>
      <c r="AA149" s="105"/>
      <c r="AB149" s="105"/>
      <c r="AC149" s="105"/>
      <c r="AD149" s="105"/>
      <c r="AE149" s="105"/>
      <c r="AF149" s="105"/>
      <c r="AG149" s="105"/>
      <c r="AH149" s="105"/>
      <c r="AI149" s="105"/>
      <c r="AJ149" s="105"/>
      <c r="AK149" s="105"/>
      <c r="AL149" s="104">
        <v>10000</v>
      </c>
      <c r="AM149" s="105"/>
      <c r="AN149" s="104">
        <v>0</v>
      </c>
      <c r="AO149" s="105"/>
      <c r="AP149" s="105"/>
      <c r="AQ149" s="104">
        <v>0</v>
      </c>
      <c r="AR149" s="104">
        <v>8</v>
      </c>
      <c r="AS149" s="105" t="s">
        <v>17</v>
      </c>
      <c r="AT149" s="105"/>
    </row>
    <row r="150" spans="1:46" ht="15" customHeight="1" x14ac:dyDescent="0.35">
      <c r="A150" s="104">
        <v>0</v>
      </c>
      <c r="B150" s="105" t="s">
        <v>482</v>
      </c>
      <c r="C150" s="104">
        <v>2</v>
      </c>
      <c r="D150" s="105" t="s">
        <v>7030</v>
      </c>
      <c r="E150" s="105" t="s">
        <v>6040</v>
      </c>
      <c r="F150" s="105" t="s">
        <v>483</v>
      </c>
      <c r="G150" s="105"/>
      <c r="H150" s="105"/>
      <c r="I150" s="104">
        <v>24</v>
      </c>
      <c r="J150" s="105"/>
      <c r="K150" s="104">
        <v>0</v>
      </c>
      <c r="L150" s="105"/>
      <c r="M150" s="105"/>
      <c r="N150" s="105"/>
      <c r="O150" s="105"/>
      <c r="P150" s="105"/>
      <c r="Q150" s="105"/>
      <c r="R150" s="105"/>
      <c r="S150" s="105"/>
      <c r="T150" s="105"/>
      <c r="U150" s="105"/>
      <c r="V150" s="105"/>
      <c r="W150" s="105"/>
      <c r="X150" s="105"/>
      <c r="Y150" s="105"/>
      <c r="Z150" s="105"/>
      <c r="AA150" s="105"/>
      <c r="AB150" s="105"/>
      <c r="AC150" s="105"/>
      <c r="AD150" s="105"/>
      <c r="AE150" s="105"/>
      <c r="AF150" s="105"/>
      <c r="AG150" s="105"/>
      <c r="AH150" s="105"/>
      <c r="AI150" s="105"/>
      <c r="AJ150" s="105"/>
      <c r="AK150" s="105"/>
      <c r="AL150" s="104">
        <v>12000</v>
      </c>
      <c r="AM150" s="105"/>
      <c r="AN150" s="104">
        <v>0</v>
      </c>
      <c r="AO150" s="105"/>
      <c r="AP150" s="105"/>
      <c r="AQ150" s="104">
        <v>0</v>
      </c>
      <c r="AR150" s="104">
        <v>1</v>
      </c>
      <c r="AS150" s="105" t="s">
        <v>17</v>
      </c>
      <c r="AT150" s="105"/>
    </row>
    <row r="151" spans="1:46" ht="15" customHeight="1" x14ac:dyDescent="0.35">
      <c r="A151" s="104">
        <v>0</v>
      </c>
      <c r="B151" s="105" t="s">
        <v>482</v>
      </c>
      <c r="C151" s="104">
        <v>2</v>
      </c>
      <c r="D151" s="105" t="s">
        <v>7028</v>
      </c>
      <c r="E151" s="105" t="s">
        <v>6087</v>
      </c>
      <c r="F151" s="105" t="s">
        <v>483</v>
      </c>
      <c r="G151" s="105"/>
      <c r="H151" s="105"/>
      <c r="I151" s="104">
        <v>24</v>
      </c>
      <c r="J151" s="105"/>
      <c r="K151" s="104">
        <v>0</v>
      </c>
      <c r="L151" s="105"/>
      <c r="M151" s="105"/>
      <c r="N151" s="105"/>
      <c r="O151" s="105"/>
      <c r="P151" s="105"/>
      <c r="Q151" s="105"/>
      <c r="R151" s="105"/>
      <c r="S151" s="105"/>
      <c r="T151" s="105"/>
      <c r="U151" s="105"/>
      <c r="V151" s="105"/>
      <c r="W151" s="105"/>
      <c r="X151" s="105"/>
      <c r="Y151" s="105"/>
      <c r="Z151" s="105"/>
      <c r="AA151" s="105"/>
      <c r="AB151" s="105"/>
      <c r="AC151" s="105"/>
      <c r="AD151" s="105"/>
      <c r="AE151" s="105"/>
      <c r="AF151" s="105"/>
      <c r="AG151" s="105"/>
      <c r="AH151" s="105"/>
      <c r="AI151" s="105"/>
      <c r="AJ151" s="105"/>
      <c r="AK151" s="105"/>
      <c r="AL151" s="104">
        <v>30000</v>
      </c>
      <c r="AM151" s="105"/>
      <c r="AN151" s="104">
        <v>0</v>
      </c>
      <c r="AO151" s="105"/>
      <c r="AP151" s="105"/>
      <c r="AQ151" s="104">
        <v>0</v>
      </c>
      <c r="AR151" s="104">
        <v>8</v>
      </c>
      <c r="AS151" s="105" t="s">
        <v>17</v>
      </c>
      <c r="AT151" s="105"/>
    </row>
    <row r="152" spans="1:46" ht="15" customHeight="1" x14ac:dyDescent="0.35">
      <c r="A152" s="104">
        <v>0</v>
      </c>
      <c r="B152" s="105" t="s">
        <v>482</v>
      </c>
      <c r="C152" s="104">
        <v>2</v>
      </c>
      <c r="D152" s="105" t="s">
        <v>7029</v>
      </c>
      <c r="E152" s="105" t="s">
        <v>6088</v>
      </c>
      <c r="F152" s="105" t="s">
        <v>483</v>
      </c>
      <c r="G152" s="105"/>
      <c r="H152" s="105"/>
      <c r="I152" s="104">
        <v>24</v>
      </c>
      <c r="J152" s="105"/>
      <c r="K152" s="104">
        <v>0</v>
      </c>
      <c r="L152" s="105"/>
      <c r="M152" s="105"/>
      <c r="N152" s="105"/>
      <c r="O152" s="105"/>
      <c r="P152" s="105"/>
      <c r="Q152" s="105"/>
      <c r="R152" s="105"/>
      <c r="S152" s="105"/>
      <c r="T152" s="105"/>
      <c r="U152" s="105"/>
      <c r="V152" s="105"/>
      <c r="W152" s="105"/>
      <c r="X152" s="105"/>
      <c r="Y152" s="105"/>
      <c r="Z152" s="105"/>
      <c r="AA152" s="105"/>
      <c r="AB152" s="105"/>
      <c r="AC152" s="105"/>
      <c r="AD152" s="105"/>
      <c r="AE152" s="105"/>
      <c r="AF152" s="105"/>
      <c r="AG152" s="105"/>
      <c r="AH152" s="105"/>
      <c r="AI152" s="105"/>
      <c r="AJ152" s="105"/>
      <c r="AK152" s="105"/>
      <c r="AL152" s="104">
        <v>15000</v>
      </c>
      <c r="AM152" s="105"/>
      <c r="AN152" s="104">
        <v>0</v>
      </c>
      <c r="AO152" s="105"/>
      <c r="AP152" s="105"/>
      <c r="AQ152" s="104">
        <v>0</v>
      </c>
      <c r="AR152" s="104">
        <v>1</v>
      </c>
      <c r="AS152" s="105" t="s">
        <v>17</v>
      </c>
      <c r="AT152" s="105"/>
    </row>
    <row r="153" spans="1:46" ht="15" customHeight="1" x14ac:dyDescent="0.35">
      <c r="A153" s="104">
        <v>0</v>
      </c>
      <c r="B153" s="105" t="s">
        <v>482</v>
      </c>
      <c r="C153" s="104">
        <v>2</v>
      </c>
      <c r="D153" s="105" t="s">
        <v>6948</v>
      </c>
      <c r="E153" s="105" t="s">
        <v>10101</v>
      </c>
      <c r="F153" s="105" t="s">
        <v>483</v>
      </c>
      <c r="G153" s="105"/>
      <c r="H153" s="105"/>
      <c r="I153" s="104">
        <v>24</v>
      </c>
      <c r="J153" s="105"/>
      <c r="K153" s="104">
        <v>0</v>
      </c>
      <c r="L153" s="105"/>
      <c r="M153" s="105"/>
      <c r="N153" s="105"/>
      <c r="O153" s="105"/>
      <c r="P153" s="105"/>
      <c r="Q153" s="105"/>
      <c r="R153" s="105"/>
      <c r="S153" s="105"/>
      <c r="T153" s="105"/>
      <c r="U153" s="105"/>
      <c r="V153" s="105"/>
      <c r="W153" s="105"/>
      <c r="X153" s="105"/>
      <c r="Y153" s="105"/>
      <c r="Z153" s="105"/>
      <c r="AA153" s="105"/>
      <c r="AB153" s="105"/>
      <c r="AC153" s="105"/>
      <c r="AD153" s="105"/>
      <c r="AE153" s="105"/>
      <c r="AF153" s="105"/>
      <c r="AG153" s="105"/>
      <c r="AH153" s="105"/>
      <c r="AI153" s="105"/>
      <c r="AJ153" s="105"/>
      <c r="AK153" s="105"/>
      <c r="AL153" s="104">
        <v>30000</v>
      </c>
      <c r="AM153" s="105"/>
      <c r="AN153" s="104">
        <v>0</v>
      </c>
      <c r="AO153" s="105"/>
      <c r="AP153" s="105"/>
      <c r="AQ153" s="104">
        <v>0</v>
      </c>
      <c r="AR153" s="104">
        <v>730</v>
      </c>
      <c r="AS153" s="105" t="s">
        <v>486</v>
      </c>
      <c r="AT153" s="105"/>
    </row>
    <row r="154" spans="1:46" ht="15" customHeight="1" x14ac:dyDescent="0.35">
      <c r="A154" s="104">
        <v>0</v>
      </c>
      <c r="B154" s="105" t="s">
        <v>482</v>
      </c>
      <c r="C154" s="104">
        <v>2</v>
      </c>
      <c r="D154" s="105" t="s">
        <v>10797</v>
      </c>
      <c r="E154" s="105" t="s">
        <v>6043</v>
      </c>
      <c r="F154" s="105" t="s">
        <v>483</v>
      </c>
      <c r="G154" s="105"/>
      <c r="H154" s="105"/>
      <c r="I154" s="104">
        <v>24</v>
      </c>
      <c r="J154" s="105"/>
      <c r="K154" s="104">
        <v>0</v>
      </c>
      <c r="L154" s="105" t="s">
        <v>6044</v>
      </c>
      <c r="M154" s="105" t="s">
        <v>6045</v>
      </c>
      <c r="N154" s="105"/>
      <c r="O154" s="105"/>
      <c r="P154" s="105"/>
      <c r="Q154" s="105"/>
      <c r="R154" s="105"/>
      <c r="S154" s="105"/>
      <c r="T154" s="105"/>
      <c r="U154" s="105"/>
      <c r="V154" s="105"/>
      <c r="W154" s="105"/>
      <c r="X154" s="105"/>
      <c r="Y154" s="105"/>
      <c r="Z154" s="105"/>
      <c r="AA154" s="105"/>
      <c r="AB154" s="105"/>
      <c r="AC154" s="105"/>
      <c r="AD154" s="105"/>
      <c r="AE154" s="105"/>
      <c r="AF154" s="105"/>
      <c r="AG154" s="105"/>
      <c r="AH154" s="105"/>
      <c r="AI154" s="105"/>
      <c r="AJ154" s="105"/>
      <c r="AK154" s="105"/>
      <c r="AL154" s="104">
        <v>50000</v>
      </c>
      <c r="AM154" s="105"/>
      <c r="AN154" s="104">
        <v>0</v>
      </c>
      <c r="AO154" s="105"/>
      <c r="AP154" s="105"/>
      <c r="AQ154" s="104">
        <v>0</v>
      </c>
      <c r="AR154" s="104">
        <v>8</v>
      </c>
      <c r="AS154" s="105" t="s">
        <v>486</v>
      </c>
      <c r="AT154" s="105"/>
    </row>
    <row r="155" spans="1:46" ht="15" customHeight="1" x14ac:dyDescent="0.35">
      <c r="A155" s="104">
        <v>0</v>
      </c>
      <c r="B155" s="105" t="s">
        <v>482</v>
      </c>
      <c r="C155" s="104">
        <v>2</v>
      </c>
      <c r="D155" s="105" t="s">
        <v>6955</v>
      </c>
      <c r="E155" s="105" t="s">
        <v>6046</v>
      </c>
      <c r="F155" s="105" t="s">
        <v>483</v>
      </c>
      <c r="G155" s="105"/>
      <c r="H155" s="105"/>
      <c r="I155" s="104">
        <v>24</v>
      </c>
      <c r="J155" s="105"/>
      <c r="K155" s="104">
        <v>0</v>
      </c>
      <c r="L155" s="105" t="s">
        <v>485</v>
      </c>
      <c r="M155" s="105" t="s">
        <v>6002</v>
      </c>
      <c r="N155" s="105"/>
      <c r="O155" s="105"/>
      <c r="P155" s="105"/>
      <c r="Q155" s="105"/>
      <c r="R155" s="105"/>
      <c r="S155" s="105"/>
      <c r="T155" s="105"/>
      <c r="U155" s="105"/>
      <c r="V155" s="105"/>
      <c r="W155" s="105"/>
      <c r="X155" s="105"/>
      <c r="Y155" s="105"/>
      <c r="Z155" s="105"/>
      <c r="AA155" s="105"/>
      <c r="AB155" s="105"/>
      <c r="AC155" s="105"/>
      <c r="AD155" s="105"/>
      <c r="AE155" s="105"/>
      <c r="AF155" s="105"/>
      <c r="AG155" s="105"/>
      <c r="AH155" s="105"/>
      <c r="AI155" s="105"/>
      <c r="AJ155" s="105"/>
      <c r="AK155" s="105"/>
      <c r="AL155" s="104">
        <v>10000</v>
      </c>
      <c r="AM155" s="105"/>
      <c r="AN155" s="104">
        <v>0</v>
      </c>
      <c r="AO155" s="105"/>
      <c r="AP155" s="105"/>
      <c r="AQ155" s="104">
        <v>0</v>
      </c>
      <c r="AR155" s="104">
        <v>8</v>
      </c>
      <c r="AS155" s="105" t="s">
        <v>17</v>
      </c>
      <c r="AT155" s="105"/>
    </row>
    <row r="156" spans="1:46" ht="15" customHeight="1" x14ac:dyDescent="0.35">
      <c r="A156" s="104">
        <v>0</v>
      </c>
      <c r="B156" s="105" t="s">
        <v>482</v>
      </c>
      <c r="C156" s="104">
        <v>2</v>
      </c>
      <c r="D156" s="105" t="s">
        <v>6962</v>
      </c>
      <c r="E156" s="105" t="s">
        <v>6071</v>
      </c>
      <c r="F156" s="105" t="s">
        <v>483</v>
      </c>
      <c r="G156" s="105"/>
      <c r="H156" s="105"/>
      <c r="I156" s="104">
        <v>24</v>
      </c>
      <c r="J156" s="105"/>
      <c r="K156" s="104">
        <v>0</v>
      </c>
      <c r="L156" s="105" t="s">
        <v>6044</v>
      </c>
      <c r="M156" s="105" t="s">
        <v>6045</v>
      </c>
      <c r="N156" s="105"/>
      <c r="O156" s="105"/>
      <c r="P156" s="105"/>
      <c r="Q156" s="105"/>
      <c r="R156" s="105"/>
      <c r="S156" s="105"/>
      <c r="T156" s="105"/>
      <c r="U156" s="105"/>
      <c r="V156" s="105"/>
      <c r="W156" s="105"/>
      <c r="X156" s="105"/>
      <c r="Y156" s="105"/>
      <c r="Z156" s="105"/>
      <c r="AA156" s="105"/>
      <c r="AB156" s="105"/>
      <c r="AC156" s="105"/>
      <c r="AD156" s="105"/>
      <c r="AE156" s="105"/>
      <c r="AF156" s="105"/>
      <c r="AG156" s="105"/>
      <c r="AH156" s="105"/>
      <c r="AI156" s="105"/>
      <c r="AJ156" s="105"/>
      <c r="AK156" s="105"/>
      <c r="AL156" s="104">
        <v>50000</v>
      </c>
      <c r="AM156" s="105"/>
      <c r="AN156" s="104">
        <v>0</v>
      </c>
      <c r="AO156" s="105"/>
      <c r="AP156" s="105"/>
      <c r="AQ156" s="104">
        <v>0</v>
      </c>
      <c r="AR156" s="104">
        <v>174</v>
      </c>
      <c r="AS156" s="105" t="s">
        <v>17</v>
      </c>
      <c r="AT156" s="105"/>
    </row>
    <row r="157" spans="1:46" ht="15" customHeight="1" x14ac:dyDescent="0.35">
      <c r="A157" s="104">
        <v>0</v>
      </c>
      <c r="B157" s="105" t="s">
        <v>482</v>
      </c>
      <c r="C157" s="104">
        <v>2</v>
      </c>
      <c r="D157" s="105" t="s">
        <v>6961</v>
      </c>
      <c r="E157" s="105" t="s">
        <v>6070</v>
      </c>
      <c r="F157" s="105" t="s">
        <v>483</v>
      </c>
      <c r="G157" s="105"/>
      <c r="H157" s="105"/>
      <c r="I157" s="104">
        <v>24</v>
      </c>
      <c r="J157" s="105"/>
      <c r="K157" s="104">
        <v>0</v>
      </c>
      <c r="L157" s="105" t="s">
        <v>6007</v>
      </c>
      <c r="M157" s="105" t="s">
        <v>6008</v>
      </c>
      <c r="N157" s="105"/>
      <c r="O157" s="105"/>
      <c r="P157" s="105"/>
      <c r="Q157" s="105"/>
      <c r="R157" s="105"/>
      <c r="S157" s="105"/>
      <c r="T157" s="105"/>
      <c r="U157" s="105"/>
      <c r="V157" s="105"/>
      <c r="W157" s="105"/>
      <c r="X157" s="105"/>
      <c r="Y157" s="105"/>
      <c r="Z157" s="105"/>
      <c r="AA157" s="105"/>
      <c r="AB157" s="105"/>
      <c r="AC157" s="105"/>
      <c r="AD157" s="105"/>
      <c r="AE157" s="105"/>
      <c r="AF157" s="105"/>
      <c r="AG157" s="105"/>
      <c r="AH157" s="105"/>
      <c r="AI157" s="105"/>
      <c r="AJ157" s="105"/>
      <c r="AK157" s="105"/>
      <c r="AL157" s="104">
        <v>20000</v>
      </c>
      <c r="AM157" s="105"/>
      <c r="AN157" s="104">
        <v>0</v>
      </c>
      <c r="AO157" s="105"/>
      <c r="AP157" s="105"/>
      <c r="AQ157" s="104">
        <v>0</v>
      </c>
      <c r="AR157" s="104">
        <v>8</v>
      </c>
      <c r="AS157" s="105" t="s">
        <v>17</v>
      </c>
      <c r="AT157" s="105"/>
    </row>
    <row r="158" spans="1:46" ht="15" customHeight="1" x14ac:dyDescent="0.35">
      <c r="A158" s="104">
        <v>0</v>
      </c>
      <c r="B158" s="105" t="s">
        <v>482</v>
      </c>
      <c r="C158" s="104">
        <v>2</v>
      </c>
      <c r="D158" s="105" t="s">
        <v>7007</v>
      </c>
      <c r="E158" s="105" t="s">
        <v>6104</v>
      </c>
      <c r="F158" s="105" t="s">
        <v>483</v>
      </c>
      <c r="G158" s="105"/>
      <c r="H158" s="105"/>
      <c r="I158" s="104">
        <v>24</v>
      </c>
      <c r="J158" s="105"/>
      <c r="K158" s="104">
        <v>0</v>
      </c>
      <c r="L158" s="105" t="s">
        <v>485</v>
      </c>
      <c r="M158" s="105" t="s">
        <v>6002</v>
      </c>
      <c r="N158" s="105"/>
      <c r="O158" s="105"/>
      <c r="P158" s="105"/>
      <c r="Q158" s="105"/>
      <c r="R158" s="105"/>
      <c r="S158" s="105"/>
      <c r="T158" s="105"/>
      <c r="U158" s="105"/>
      <c r="V158" s="105"/>
      <c r="W158" s="105"/>
      <c r="X158" s="105"/>
      <c r="Y158" s="105"/>
      <c r="Z158" s="105"/>
      <c r="AA158" s="105"/>
      <c r="AB158" s="105"/>
      <c r="AC158" s="105"/>
      <c r="AD158" s="105"/>
      <c r="AE158" s="105"/>
      <c r="AF158" s="105"/>
      <c r="AG158" s="105"/>
      <c r="AH158" s="105"/>
      <c r="AI158" s="105"/>
      <c r="AJ158" s="105"/>
      <c r="AK158" s="105"/>
      <c r="AL158" s="104">
        <v>200</v>
      </c>
      <c r="AM158" s="105"/>
      <c r="AN158" s="104">
        <v>0</v>
      </c>
      <c r="AO158" s="105"/>
      <c r="AP158" s="105"/>
      <c r="AQ158" s="104">
        <v>0</v>
      </c>
      <c r="AR158" s="104">
        <v>2</v>
      </c>
      <c r="AS158" s="105" t="s">
        <v>17</v>
      </c>
      <c r="AT158" s="105"/>
    </row>
    <row r="159" spans="1:46" ht="15" customHeight="1" x14ac:dyDescent="0.35">
      <c r="A159" s="104">
        <v>0</v>
      </c>
      <c r="B159" s="105" t="s">
        <v>482</v>
      </c>
      <c r="C159" s="104">
        <v>2</v>
      </c>
      <c r="D159" s="105" t="s">
        <v>6970</v>
      </c>
      <c r="E159" s="105" t="s">
        <v>6101</v>
      </c>
      <c r="F159" s="105" t="s">
        <v>483</v>
      </c>
      <c r="G159" s="105"/>
      <c r="H159" s="105"/>
      <c r="I159" s="104">
        <v>24</v>
      </c>
      <c r="J159" s="105"/>
      <c r="K159" s="104">
        <v>0</v>
      </c>
      <c r="L159" s="105" t="s">
        <v>485</v>
      </c>
      <c r="M159" s="105" t="s">
        <v>6002</v>
      </c>
      <c r="N159" s="105"/>
      <c r="O159" s="105"/>
      <c r="P159" s="105"/>
      <c r="Q159" s="105"/>
      <c r="R159" s="105"/>
      <c r="S159" s="105"/>
      <c r="T159" s="105"/>
      <c r="U159" s="105"/>
      <c r="V159" s="105"/>
      <c r="W159" s="105"/>
      <c r="X159" s="105"/>
      <c r="Y159" s="105"/>
      <c r="Z159" s="105"/>
      <c r="AA159" s="105"/>
      <c r="AB159" s="105"/>
      <c r="AC159" s="105"/>
      <c r="AD159" s="105"/>
      <c r="AE159" s="105"/>
      <c r="AF159" s="105"/>
      <c r="AG159" s="105"/>
      <c r="AH159" s="105"/>
      <c r="AI159" s="105"/>
      <c r="AJ159" s="105"/>
      <c r="AK159" s="105"/>
      <c r="AL159" s="104">
        <v>25000</v>
      </c>
      <c r="AM159" s="105"/>
      <c r="AN159" s="104">
        <v>0</v>
      </c>
      <c r="AO159" s="105"/>
      <c r="AP159" s="105"/>
      <c r="AQ159" s="104">
        <v>0</v>
      </c>
      <c r="AR159" s="104">
        <v>24</v>
      </c>
      <c r="AS159" s="105" t="s">
        <v>17</v>
      </c>
      <c r="AT159" s="105"/>
    </row>
    <row r="160" spans="1:46" ht="15" customHeight="1" x14ac:dyDescent="0.35">
      <c r="A160" s="104">
        <v>0</v>
      </c>
      <c r="B160" s="105" t="s">
        <v>482</v>
      </c>
      <c r="C160" s="104">
        <v>2</v>
      </c>
      <c r="D160" s="105" t="s">
        <v>7005</v>
      </c>
      <c r="E160" s="105" t="s">
        <v>6102</v>
      </c>
      <c r="F160" s="105" t="s">
        <v>483</v>
      </c>
      <c r="G160" s="105"/>
      <c r="H160" s="105"/>
      <c r="I160" s="104">
        <v>24</v>
      </c>
      <c r="J160" s="105"/>
      <c r="K160" s="104">
        <v>0</v>
      </c>
      <c r="L160" s="105" t="s">
        <v>485</v>
      </c>
      <c r="M160" s="105" t="s">
        <v>6002</v>
      </c>
      <c r="N160" s="105"/>
      <c r="O160" s="105"/>
      <c r="P160" s="105"/>
      <c r="Q160" s="105"/>
      <c r="R160" s="105"/>
      <c r="S160" s="105"/>
      <c r="T160" s="105"/>
      <c r="U160" s="105"/>
      <c r="V160" s="105"/>
      <c r="W160" s="105"/>
      <c r="X160" s="105"/>
      <c r="Y160" s="105"/>
      <c r="Z160" s="105"/>
      <c r="AA160" s="105"/>
      <c r="AB160" s="105"/>
      <c r="AC160" s="105"/>
      <c r="AD160" s="105"/>
      <c r="AE160" s="105"/>
      <c r="AF160" s="105"/>
      <c r="AG160" s="105"/>
      <c r="AH160" s="105"/>
      <c r="AI160" s="105"/>
      <c r="AJ160" s="105"/>
      <c r="AK160" s="105"/>
      <c r="AL160" s="104">
        <v>100000</v>
      </c>
      <c r="AM160" s="105"/>
      <c r="AN160" s="104">
        <v>0</v>
      </c>
      <c r="AO160" s="105"/>
      <c r="AP160" s="105"/>
      <c r="AQ160" s="104">
        <v>0</v>
      </c>
      <c r="AR160" s="104">
        <v>24</v>
      </c>
      <c r="AS160" s="105" t="s">
        <v>17</v>
      </c>
      <c r="AT160" s="105"/>
    </row>
    <row r="161" spans="1:46" ht="15" customHeight="1" x14ac:dyDescent="0.35">
      <c r="A161" s="104">
        <v>0</v>
      </c>
      <c r="B161" s="105" t="s">
        <v>482</v>
      </c>
      <c r="C161" s="104">
        <v>2</v>
      </c>
      <c r="D161" s="105" t="s">
        <v>7006</v>
      </c>
      <c r="E161" s="105" t="s">
        <v>6103</v>
      </c>
      <c r="F161" s="105" t="s">
        <v>483</v>
      </c>
      <c r="G161" s="105"/>
      <c r="H161" s="105"/>
      <c r="I161" s="104">
        <v>24</v>
      </c>
      <c r="J161" s="105"/>
      <c r="K161" s="104">
        <v>0</v>
      </c>
      <c r="L161" s="105" t="s">
        <v>485</v>
      </c>
      <c r="M161" s="105" t="s">
        <v>6002</v>
      </c>
      <c r="N161" s="105"/>
      <c r="O161" s="105"/>
      <c r="P161" s="105"/>
      <c r="Q161" s="105"/>
      <c r="R161" s="105"/>
      <c r="S161" s="105"/>
      <c r="T161" s="105"/>
      <c r="U161" s="105"/>
      <c r="V161" s="105"/>
      <c r="W161" s="105"/>
      <c r="X161" s="105"/>
      <c r="Y161" s="105"/>
      <c r="Z161" s="105"/>
      <c r="AA161" s="105"/>
      <c r="AB161" s="105"/>
      <c r="AC161" s="105"/>
      <c r="AD161" s="105"/>
      <c r="AE161" s="105"/>
      <c r="AF161" s="105"/>
      <c r="AG161" s="105"/>
      <c r="AH161" s="105"/>
      <c r="AI161" s="105"/>
      <c r="AJ161" s="105"/>
      <c r="AK161" s="105"/>
      <c r="AL161" s="104">
        <v>10000</v>
      </c>
      <c r="AM161" s="105"/>
      <c r="AN161" s="104">
        <v>0</v>
      </c>
      <c r="AO161" s="105"/>
      <c r="AP161" s="105"/>
      <c r="AQ161" s="104">
        <v>0</v>
      </c>
      <c r="AR161" s="104">
        <v>8</v>
      </c>
      <c r="AS161" s="105" t="s">
        <v>17</v>
      </c>
      <c r="AT161" s="105"/>
    </row>
    <row r="162" spans="1:46" ht="15" customHeight="1" x14ac:dyDescent="0.35">
      <c r="A162" s="104">
        <v>0</v>
      </c>
      <c r="B162" s="105" t="s">
        <v>482</v>
      </c>
      <c r="C162" s="104">
        <v>2</v>
      </c>
      <c r="D162" s="105" t="s">
        <v>6968</v>
      </c>
      <c r="E162" s="105" t="s">
        <v>6099</v>
      </c>
      <c r="F162" s="105" t="s">
        <v>483</v>
      </c>
      <c r="G162" s="105"/>
      <c r="H162" s="105"/>
      <c r="I162" s="104">
        <v>24</v>
      </c>
      <c r="J162" s="105"/>
      <c r="K162" s="104">
        <v>0</v>
      </c>
      <c r="L162" s="105" t="s">
        <v>485</v>
      </c>
      <c r="M162" s="105" t="s">
        <v>6002</v>
      </c>
      <c r="N162" s="105"/>
      <c r="O162" s="105"/>
      <c r="P162" s="105"/>
      <c r="Q162" s="105"/>
      <c r="R162" s="105"/>
      <c r="S162" s="105"/>
      <c r="T162" s="105"/>
      <c r="U162" s="105"/>
      <c r="V162" s="105"/>
      <c r="W162" s="105"/>
      <c r="X162" s="105"/>
      <c r="Y162" s="105"/>
      <c r="Z162" s="105"/>
      <c r="AA162" s="105"/>
      <c r="AB162" s="105"/>
      <c r="AC162" s="105"/>
      <c r="AD162" s="105"/>
      <c r="AE162" s="105"/>
      <c r="AF162" s="105"/>
      <c r="AG162" s="105"/>
      <c r="AH162" s="105"/>
      <c r="AI162" s="105"/>
      <c r="AJ162" s="105"/>
      <c r="AK162" s="105"/>
      <c r="AL162" s="104">
        <v>2500</v>
      </c>
      <c r="AM162" s="105"/>
      <c r="AN162" s="104">
        <v>0</v>
      </c>
      <c r="AO162" s="105"/>
      <c r="AP162" s="105"/>
      <c r="AQ162" s="104">
        <v>0</v>
      </c>
      <c r="AR162" s="104">
        <v>8</v>
      </c>
      <c r="AS162" s="105" t="s">
        <v>486</v>
      </c>
      <c r="AT162" s="105"/>
    </row>
    <row r="163" spans="1:46" ht="15" customHeight="1" x14ac:dyDescent="0.35">
      <c r="A163" s="104">
        <v>0</v>
      </c>
      <c r="B163" s="105" t="s">
        <v>482</v>
      </c>
      <c r="C163" s="104">
        <v>2</v>
      </c>
      <c r="D163" s="105" t="s">
        <v>10808</v>
      </c>
      <c r="E163" s="105" t="s">
        <v>10147</v>
      </c>
      <c r="F163" s="105" t="s">
        <v>483</v>
      </c>
      <c r="G163" s="105"/>
      <c r="H163" s="105"/>
      <c r="I163" s="104">
        <v>24</v>
      </c>
      <c r="J163" s="105"/>
      <c r="K163" s="104">
        <v>0</v>
      </c>
      <c r="L163" s="105" t="s">
        <v>485</v>
      </c>
      <c r="M163" s="105" t="s">
        <v>6002</v>
      </c>
      <c r="N163" s="105"/>
      <c r="O163" s="105"/>
      <c r="P163" s="105"/>
      <c r="Q163" s="105"/>
      <c r="R163" s="105"/>
      <c r="S163" s="105"/>
      <c r="T163" s="105"/>
      <c r="U163" s="105"/>
      <c r="V163" s="105"/>
      <c r="W163" s="105"/>
      <c r="X163" s="105"/>
      <c r="Y163" s="105"/>
      <c r="Z163" s="105"/>
      <c r="AA163" s="105"/>
      <c r="AB163" s="105"/>
      <c r="AC163" s="105"/>
      <c r="AD163" s="105"/>
      <c r="AE163" s="105"/>
      <c r="AF163" s="105"/>
      <c r="AG163" s="105"/>
      <c r="AH163" s="105"/>
      <c r="AI163" s="105"/>
      <c r="AJ163" s="105"/>
      <c r="AK163" s="105"/>
      <c r="AL163" s="104">
        <v>2400</v>
      </c>
      <c r="AM163" s="105"/>
      <c r="AN163" s="104">
        <v>0</v>
      </c>
      <c r="AO163" s="105"/>
      <c r="AP163" s="105"/>
      <c r="AQ163" s="104">
        <v>0</v>
      </c>
      <c r="AR163" s="104">
        <v>6</v>
      </c>
      <c r="AS163" s="105" t="s">
        <v>486</v>
      </c>
      <c r="AT163" s="105"/>
    </row>
    <row r="164" spans="1:46" ht="15" customHeight="1" x14ac:dyDescent="0.35">
      <c r="A164" s="104">
        <v>0</v>
      </c>
      <c r="B164" s="105" t="s">
        <v>482</v>
      </c>
      <c r="C164" s="104">
        <v>2</v>
      </c>
      <c r="D164" s="105" t="s">
        <v>6956</v>
      </c>
      <c r="E164" s="105" t="s">
        <v>6047</v>
      </c>
      <c r="F164" s="105" t="s">
        <v>483</v>
      </c>
      <c r="G164" s="105"/>
      <c r="H164" s="105"/>
      <c r="I164" s="104">
        <v>24</v>
      </c>
      <c r="J164" s="105"/>
      <c r="K164" s="104">
        <v>0</v>
      </c>
      <c r="L164" s="105"/>
      <c r="M164" s="105"/>
      <c r="N164" s="105"/>
      <c r="O164" s="105"/>
      <c r="P164" s="105"/>
      <c r="Q164" s="105"/>
      <c r="R164" s="105"/>
      <c r="S164" s="105"/>
      <c r="T164" s="105"/>
      <c r="U164" s="105"/>
      <c r="V164" s="105"/>
      <c r="W164" s="105"/>
      <c r="X164" s="105"/>
      <c r="Y164" s="105"/>
      <c r="Z164" s="105"/>
      <c r="AA164" s="105"/>
      <c r="AB164" s="105"/>
      <c r="AC164" s="105"/>
      <c r="AD164" s="105"/>
      <c r="AE164" s="105"/>
      <c r="AF164" s="105"/>
      <c r="AG164" s="105"/>
      <c r="AH164" s="105"/>
      <c r="AI164" s="105"/>
      <c r="AJ164" s="105"/>
      <c r="AK164" s="105"/>
      <c r="AL164" s="104">
        <v>25000</v>
      </c>
      <c r="AM164" s="105"/>
      <c r="AN164" s="104">
        <v>0</v>
      </c>
      <c r="AO164" s="105"/>
      <c r="AP164" s="105"/>
      <c r="AQ164" s="104">
        <v>0</v>
      </c>
      <c r="AR164" s="104">
        <v>120</v>
      </c>
      <c r="AS164" s="105" t="s">
        <v>17</v>
      </c>
      <c r="AT164" s="105"/>
    </row>
    <row r="165" spans="1:46" ht="15" customHeight="1" x14ac:dyDescent="0.35">
      <c r="A165" s="104">
        <v>0</v>
      </c>
      <c r="B165" s="105" t="s">
        <v>482</v>
      </c>
      <c r="C165" s="104">
        <v>2</v>
      </c>
      <c r="D165" s="105" t="s">
        <v>7041</v>
      </c>
      <c r="E165" s="105" t="s">
        <v>6095</v>
      </c>
      <c r="F165" s="105" t="s">
        <v>483</v>
      </c>
      <c r="G165" s="105"/>
      <c r="H165" s="105"/>
      <c r="I165" s="104">
        <v>24</v>
      </c>
      <c r="J165" s="105"/>
      <c r="K165" s="104">
        <v>0</v>
      </c>
      <c r="L165" s="105"/>
      <c r="M165" s="105"/>
      <c r="N165" s="105"/>
      <c r="O165" s="105"/>
      <c r="P165" s="105"/>
      <c r="Q165" s="105"/>
      <c r="R165" s="105"/>
      <c r="S165" s="105"/>
      <c r="T165" s="105"/>
      <c r="U165" s="105"/>
      <c r="V165" s="105"/>
      <c r="W165" s="105"/>
      <c r="X165" s="105"/>
      <c r="Y165" s="105"/>
      <c r="Z165" s="105"/>
      <c r="AA165" s="105"/>
      <c r="AB165" s="105"/>
      <c r="AC165" s="105"/>
      <c r="AD165" s="105"/>
      <c r="AE165" s="105"/>
      <c r="AF165" s="105"/>
      <c r="AG165" s="105"/>
      <c r="AH165" s="105"/>
      <c r="AI165" s="105"/>
      <c r="AJ165" s="105"/>
      <c r="AK165" s="105"/>
      <c r="AL165" s="104">
        <v>200</v>
      </c>
      <c r="AM165" s="105"/>
      <c r="AN165" s="104">
        <v>0</v>
      </c>
      <c r="AO165" s="105"/>
      <c r="AP165" s="105"/>
      <c r="AQ165" s="104">
        <v>0</v>
      </c>
      <c r="AR165" s="104">
        <v>1</v>
      </c>
      <c r="AS165" s="105" t="s">
        <v>17</v>
      </c>
      <c r="AT165" s="105"/>
    </row>
    <row r="166" spans="1:46" ht="15" customHeight="1" x14ac:dyDescent="0.35">
      <c r="A166" s="104">
        <v>0</v>
      </c>
      <c r="B166" s="105" t="s">
        <v>482</v>
      </c>
      <c r="C166" s="104">
        <v>2</v>
      </c>
      <c r="D166" s="105" t="s">
        <v>6937</v>
      </c>
      <c r="E166" s="105" t="s">
        <v>6006</v>
      </c>
      <c r="F166" s="105" t="s">
        <v>483</v>
      </c>
      <c r="G166" s="105" t="s">
        <v>846</v>
      </c>
      <c r="H166" s="105" t="s">
        <v>846</v>
      </c>
      <c r="I166" s="104">
        <v>24</v>
      </c>
      <c r="J166" s="105"/>
      <c r="K166" s="104">
        <v>0</v>
      </c>
      <c r="L166" s="105" t="s">
        <v>485</v>
      </c>
      <c r="M166" s="105" t="s">
        <v>6002</v>
      </c>
      <c r="N166" s="105"/>
      <c r="O166" s="105"/>
      <c r="P166" s="105"/>
      <c r="Q166" s="105"/>
      <c r="R166" s="105"/>
      <c r="S166" s="105"/>
      <c r="T166" s="105"/>
      <c r="U166" s="105"/>
      <c r="V166" s="105"/>
      <c r="W166" s="105"/>
      <c r="X166" s="105"/>
      <c r="Y166" s="105"/>
      <c r="Z166" s="105"/>
      <c r="AA166" s="105"/>
      <c r="AB166" s="105"/>
      <c r="AC166" s="105"/>
      <c r="AD166" s="105"/>
      <c r="AE166" s="105"/>
      <c r="AF166" s="105"/>
      <c r="AG166" s="105"/>
      <c r="AH166" s="105"/>
      <c r="AI166" s="105"/>
      <c r="AJ166" s="105"/>
      <c r="AK166" s="105"/>
      <c r="AL166" s="104">
        <v>22500</v>
      </c>
      <c r="AM166" s="105"/>
      <c r="AN166" s="104">
        <v>0</v>
      </c>
      <c r="AO166" s="105"/>
      <c r="AP166" s="105"/>
      <c r="AQ166" s="104">
        <v>0</v>
      </c>
      <c r="AR166" s="104">
        <v>72</v>
      </c>
      <c r="AS166" s="105" t="s">
        <v>486</v>
      </c>
      <c r="AT166" s="105"/>
    </row>
    <row r="167" spans="1:46" ht="15" customHeight="1" x14ac:dyDescent="0.35">
      <c r="A167" s="104">
        <v>0</v>
      </c>
      <c r="B167" s="105" t="s">
        <v>482</v>
      </c>
      <c r="C167" s="104">
        <v>2</v>
      </c>
      <c r="D167" s="105" t="s">
        <v>6946</v>
      </c>
      <c r="E167" s="105" t="s">
        <v>10094</v>
      </c>
      <c r="F167" s="105" t="s">
        <v>483</v>
      </c>
      <c r="G167" s="105"/>
      <c r="H167" s="105"/>
      <c r="I167" s="104">
        <v>24</v>
      </c>
      <c r="J167" s="105"/>
      <c r="K167" s="104">
        <v>0</v>
      </c>
      <c r="L167" s="105" t="s">
        <v>485</v>
      </c>
      <c r="M167" s="105" t="s">
        <v>6002</v>
      </c>
      <c r="N167" s="105"/>
      <c r="O167" s="105"/>
      <c r="P167" s="105"/>
      <c r="Q167" s="105"/>
      <c r="R167" s="105"/>
      <c r="S167" s="105"/>
      <c r="T167" s="105"/>
      <c r="U167" s="105"/>
      <c r="V167" s="105"/>
      <c r="W167" s="105"/>
      <c r="X167" s="105"/>
      <c r="Y167" s="105"/>
      <c r="Z167" s="105"/>
      <c r="AA167" s="105"/>
      <c r="AB167" s="105"/>
      <c r="AC167" s="105"/>
      <c r="AD167" s="105"/>
      <c r="AE167" s="105"/>
      <c r="AF167" s="105"/>
      <c r="AG167" s="105"/>
      <c r="AH167" s="105"/>
      <c r="AI167" s="105"/>
      <c r="AJ167" s="105"/>
      <c r="AK167" s="105"/>
      <c r="AL167" s="104">
        <v>18000</v>
      </c>
      <c r="AM167" s="105"/>
      <c r="AN167" s="104">
        <v>0</v>
      </c>
      <c r="AO167" s="105"/>
      <c r="AP167" s="105"/>
      <c r="AQ167" s="104">
        <v>0</v>
      </c>
      <c r="AR167" s="104">
        <v>27</v>
      </c>
      <c r="AS167" s="105" t="s">
        <v>486</v>
      </c>
      <c r="AT167" s="105"/>
    </row>
    <row r="168" spans="1:46" ht="15" customHeight="1" x14ac:dyDescent="0.35">
      <c r="A168" s="104">
        <v>0</v>
      </c>
      <c r="B168" s="105" t="s">
        <v>482</v>
      </c>
      <c r="C168" s="104">
        <v>2</v>
      </c>
      <c r="D168" s="105" t="s">
        <v>6947</v>
      </c>
      <c r="E168" s="105" t="s">
        <v>10096</v>
      </c>
      <c r="F168" s="105" t="s">
        <v>483</v>
      </c>
      <c r="G168" s="105"/>
      <c r="H168" s="105"/>
      <c r="I168" s="104">
        <v>24</v>
      </c>
      <c r="J168" s="105"/>
      <c r="K168" s="104">
        <v>0</v>
      </c>
      <c r="L168" s="105" t="s">
        <v>485</v>
      </c>
      <c r="M168" s="105" t="s">
        <v>6002</v>
      </c>
      <c r="N168" s="105"/>
      <c r="O168" s="105"/>
      <c r="P168" s="105"/>
      <c r="Q168" s="105"/>
      <c r="R168" s="105"/>
      <c r="S168" s="105"/>
      <c r="T168" s="105"/>
      <c r="U168" s="105"/>
      <c r="V168" s="105"/>
      <c r="W168" s="105"/>
      <c r="X168" s="105"/>
      <c r="Y168" s="105"/>
      <c r="Z168" s="105"/>
      <c r="AA168" s="105"/>
      <c r="AB168" s="105"/>
      <c r="AC168" s="105"/>
      <c r="AD168" s="105"/>
      <c r="AE168" s="105"/>
      <c r="AF168" s="105"/>
      <c r="AG168" s="105"/>
      <c r="AH168" s="105"/>
      <c r="AI168" s="105"/>
      <c r="AJ168" s="105"/>
      <c r="AK168" s="105"/>
      <c r="AL168" s="104">
        <v>2000</v>
      </c>
      <c r="AM168" s="105"/>
      <c r="AN168" s="104">
        <v>0</v>
      </c>
      <c r="AO168" s="105"/>
      <c r="AP168" s="105"/>
      <c r="AQ168" s="104">
        <v>0</v>
      </c>
      <c r="AR168" s="104">
        <v>4</v>
      </c>
      <c r="AS168" s="105" t="s">
        <v>486</v>
      </c>
      <c r="AT168" s="105"/>
    </row>
    <row r="169" spans="1:46" ht="15" customHeight="1" x14ac:dyDescent="0.35">
      <c r="A169" s="104">
        <v>0</v>
      </c>
      <c r="B169" s="105" t="s">
        <v>482</v>
      </c>
      <c r="C169" s="104">
        <v>2</v>
      </c>
      <c r="D169" s="105" t="s">
        <v>6957</v>
      </c>
      <c r="E169" s="105" t="s">
        <v>6048</v>
      </c>
      <c r="F169" s="105" t="s">
        <v>483</v>
      </c>
      <c r="G169" s="105"/>
      <c r="H169" s="105"/>
      <c r="I169" s="104">
        <v>24</v>
      </c>
      <c r="J169" s="105"/>
      <c r="K169" s="104">
        <v>0</v>
      </c>
      <c r="L169" s="105"/>
      <c r="M169" s="105"/>
      <c r="N169" s="105"/>
      <c r="O169" s="105"/>
      <c r="P169" s="105"/>
      <c r="Q169" s="105"/>
      <c r="R169" s="105"/>
      <c r="S169" s="105"/>
      <c r="T169" s="105"/>
      <c r="U169" s="105"/>
      <c r="V169" s="105"/>
      <c r="W169" s="105"/>
      <c r="X169" s="105"/>
      <c r="Y169" s="105"/>
      <c r="Z169" s="105"/>
      <c r="AA169" s="105"/>
      <c r="AB169" s="105"/>
      <c r="AC169" s="105"/>
      <c r="AD169" s="105"/>
      <c r="AE169" s="105"/>
      <c r="AF169" s="105"/>
      <c r="AG169" s="105"/>
      <c r="AH169" s="105"/>
      <c r="AI169" s="105"/>
      <c r="AJ169" s="105"/>
      <c r="AK169" s="105"/>
      <c r="AL169" s="104">
        <v>100000</v>
      </c>
      <c r="AM169" s="105"/>
      <c r="AN169" s="104">
        <v>0</v>
      </c>
      <c r="AO169" s="105"/>
      <c r="AP169" s="105"/>
      <c r="AQ169" s="104">
        <v>0</v>
      </c>
      <c r="AR169" s="104">
        <v>168</v>
      </c>
      <c r="AS169" s="105" t="s">
        <v>17</v>
      </c>
      <c r="AT169" s="105"/>
    </row>
    <row r="170" spans="1:46" ht="15" customHeight="1" x14ac:dyDescent="0.35">
      <c r="A170" s="104">
        <v>0</v>
      </c>
      <c r="B170" s="105" t="s">
        <v>482</v>
      </c>
      <c r="C170" s="104">
        <v>2</v>
      </c>
      <c r="D170" s="105" t="s">
        <v>7012</v>
      </c>
      <c r="E170" s="105" t="s">
        <v>6009</v>
      </c>
      <c r="F170" s="105" t="s">
        <v>483</v>
      </c>
      <c r="G170" s="105"/>
      <c r="H170" s="105"/>
      <c r="I170" s="104">
        <v>24</v>
      </c>
      <c r="J170" s="105"/>
      <c r="K170" s="104">
        <v>0</v>
      </c>
      <c r="L170" s="105"/>
      <c r="M170" s="105"/>
      <c r="N170" s="105"/>
      <c r="O170" s="105"/>
      <c r="P170" s="105"/>
      <c r="Q170" s="105"/>
      <c r="R170" s="105"/>
      <c r="S170" s="105"/>
      <c r="T170" s="105"/>
      <c r="U170" s="105"/>
      <c r="V170" s="105"/>
      <c r="W170" s="105"/>
      <c r="X170" s="105"/>
      <c r="Y170" s="105"/>
      <c r="Z170" s="105"/>
      <c r="AA170" s="105"/>
      <c r="AB170" s="105"/>
      <c r="AC170" s="105"/>
      <c r="AD170" s="105"/>
      <c r="AE170" s="105"/>
      <c r="AF170" s="105"/>
      <c r="AG170" s="105"/>
      <c r="AH170" s="105"/>
      <c r="AI170" s="105"/>
      <c r="AJ170" s="105"/>
      <c r="AK170" s="105"/>
      <c r="AL170" s="104">
        <v>55000</v>
      </c>
      <c r="AM170" s="105"/>
      <c r="AN170" s="104">
        <v>0</v>
      </c>
      <c r="AO170" s="105"/>
      <c r="AP170" s="105"/>
      <c r="AQ170" s="104">
        <v>0</v>
      </c>
      <c r="AR170" s="104">
        <v>24</v>
      </c>
      <c r="AS170" s="105" t="s">
        <v>486</v>
      </c>
      <c r="AT170" s="105"/>
    </row>
    <row r="171" spans="1:46" ht="15" customHeight="1" x14ac:dyDescent="0.35">
      <c r="A171" s="104">
        <v>0</v>
      </c>
      <c r="B171" s="105" t="s">
        <v>482</v>
      </c>
      <c r="C171" s="104">
        <v>2</v>
      </c>
      <c r="D171" s="105" t="s">
        <v>7031</v>
      </c>
      <c r="E171" s="105" t="s">
        <v>6049</v>
      </c>
      <c r="F171" s="105" t="s">
        <v>483</v>
      </c>
      <c r="G171" s="105"/>
      <c r="H171" s="105"/>
      <c r="I171" s="104">
        <v>24</v>
      </c>
      <c r="J171" s="105"/>
      <c r="K171" s="104">
        <v>0</v>
      </c>
      <c r="L171" s="105"/>
      <c r="M171" s="105"/>
      <c r="N171" s="105"/>
      <c r="O171" s="105"/>
      <c r="P171" s="105"/>
      <c r="Q171" s="105"/>
      <c r="R171" s="105"/>
      <c r="S171" s="105"/>
      <c r="T171" s="105"/>
      <c r="U171" s="105"/>
      <c r="V171" s="105"/>
      <c r="W171" s="105"/>
      <c r="X171" s="105"/>
      <c r="Y171" s="105"/>
      <c r="Z171" s="105"/>
      <c r="AA171" s="105"/>
      <c r="AB171" s="105"/>
      <c r="AC171" s="105"/>
      <c r="AD171" s="105"/>
      <c r="AE171" s="105"/>
      <c r="AF171" s="105"/>
      <c r="AG171" s="105"/>
      <c r="AH171" s="105"/>
      <c r="AI171" s="105"/>
      <c r="AJ171" s="105"/>
      <c r="AK171" s="105"/>
      <c r="AL171" s="104">
        <v>20000</v>
      </c>
      <c r="AM171" s="105"/>
      <c r="AN171" s="104">
        <v>0</v>
      </c>
      <c r="AO171" s="105"/>
      <c r="AP171" s="105"/>
      <c r="AQ171" s="104">
        <v>0</v>
      </c>
      <c r="AR171" s="104">
        <v>0</v>
      </c>
      <c r="AS171" s="105" t="s">
        <v>486</v>
      </c>
      <c r="AT171" s="105"/>
    </row>
    <row r="172" spans="1:46" ht="15" customHeight="1" x14ac:dyDescent="0.35">
      <c r="A172" s="104">
        <v>0</v>
      </c>
      <c r="B172" s="105" t="s">
        <v>482</v>
      </c>
      <c r="C172" s="104">
        <v>2</v>
      </c>
      <c r="D172" s="105" t="s">
        <v>6969</v>
      </c>
      <c r="E172" s="105" t="s">
        <v>6100</v>
      </c>
      <c r="F172" s="105" t="s">
        <v>483</v>
      </c>
      <c r="G172" s="105"/>
      <c r="H172" s="105"/>
      <c r="I172" s="104">
        <v>24</v>
      </c>
      <c r="J172" s="105"/>
      <c r="K172" s="104">
        <v>0</v>
      </c>
      <c r="L172" s="105" t="s">
        <v>485</v>
      </c>
      <c r="M172" s="105" t="s">
        <v>6002</v>
      </c>
      <c r="N172" s="105"/>
      <c r="O172" s="105"/>
      <c r="P172" s="105"/>
      <c r="Q172" s="105"/>
      <c r="R172" s="105"/>
      <c r="S172" s="105"/>
      <c r="T172" s="105"/>
      <c r="U172" s="105"/>
      <c r="V172" s="105"/>
      <c r="W172" s="105"/>
      <c r="X172" s="105"/>
      <c r="Y172" s="105"/>
      <c r="Z172" s="105"/>
      <c r="AA172" s="105"/>
      <c r="AB172" s="105"/>
      <c r="AC172" s="105"/>
      <c r="AD172" s="105"/>
      <c r="AE172" s="105"/>
      <c r="AF172" s="105"/>
      <c r="AG172" s="105"/>
      <c r="AH172" s="105"/>
      <c r="AI172" s="105"/>
      <c r="AJ172" s="105"/>
      <c r="AK172" s="105"/>
      <c r="AL172" s="104">
        <v>45000</v>
      </c>
      <c r="AM172" s="105"/>
      <c r="AN172" s="104">
        <v>0</v>
      </c>
      <c r="AO172" s="105"/>
      <c r="AP172" s="105"/>
      <c r="AQ172" s="104">
        <v>0</v>
      </c>
      <c r="AR172" s="104">
        <v>16</v>
      </c>
      <c r="AS172" s="105" t="s">
        <v>17</v>
      </c>
      <c r="AT172" s="105"/>
    </row>
    <row r="173" spans="1:46" ht="15" customHeight="1" x14ac:dyDescent="0.35">
      <c r="A173" s="104">
        <v>0</v>
      </c>
      <c r="B173" s="105" t="s">
        <v>482</v>
      </c>
      <c r="C173" s="104">
        <v>2</v>
      </c>
      <c r="D173" s="105" t="s">
        <v>6959</v>
      </c>
      <c r="E173" s="105" t="s">
        <v>6058</v>
      </c>
      <c r="F173" s="105" t="s">
        <v>483</v>
      </c>
      <c r="G173" s="105"/>
      <c r="H173" s="105"/>
      <c r="I173" s="104">
        <v>24</v>
      </c>
      <c r="J173" s="105"/>
      <c r="K173" s="104">
        <v>0</v>
      </c>
      <c r="L173" s="105"/>
      <c r="M173" s="105"/>
      <c r="N173" s="105"/>
      <c r="O173" s="105"/>
      <c r="P173" s="105"/>
      <c r="Q173" s="105"/>
      <c r="R173" s="105"/>
      <c r="S173" s="105"/>
      <c r="T173" s="105"/>
      <c r="U173" s="105"/>
      <c r="V173" s="105"/>
      <c r="W173" s="105"/>
      <c r="X173" s="105"/>
      <c r="Y173" s="105"/>
      <c r="Z173" s="105"/>
      <c r="AA173" s="105"/>
      <c r="AB173" s="105"/>
      <c r="AC173" s="105"/>
      <c r="AD173" s="105"/>
      <c r="AE173" s="105"/>
      <c r="AF173" s="105"/>
      <c r="AG173" s="105"/>
      <c r="AH173" s="105"/>
      <c r="AI173" s="105"/>
      <c r="AJ173" s="105"/>
      <c r="AK173" s="105"/>
      <c r="AL173" s="104">
        <v>60000</v>
      </c>
      <c r="AM173" s="105"/>
      <c r="AN173" s="104">
        <v>0</v>
      </c>
      <c r="AO173" s="105"/>
      <c r="AP173" s="105"/>
      <c r="AQ173" s="104">
        <v>0</v>
      </c>
      <c r="AR173" s="104">
        <v>336</v>
      </c>
      <c r="AS173" s="105" t="s">
        <v>486</v>
      </c>
      <c r="AT173" s="105"/>
    </row>
    <row r="174" spans="1:46" ht="15" customHeight="1" x14ac:dyDescent="0.35">
      <c r="A174" s="104">
        <v>0</v>
      </c>
      <c r="B174" s="105" t="s">
        <v>482</v>
      </c>
      <c r="C174" s="104">
        <v>2</v>
      </c>
      <c r="D174" s="105" t="s">
        <v>10816</v>
      </c>
      <c r="E174" s="105" t="s">
        <v>6105</v>
      </c>
      <c r="F174" s="105" t="s">
        <v>483</v>
      </c>
      <c r="G174" s="105"/>
      <c r="H174" s="105"/>
      <c r="I174" s="104">
        <v>24</v>
      </c>
      <c r="J174" s="105"/>
      <c r="K174" s="104">
        <v>0</v>
      </c>
      <c r="L174" s="105" t="s">
        <v>485</v>
      </c>
      <c r="M174" s="105" t="s">
        <v>6002</v>
      </c>
      <c r="N174" s="105"/>
      <c r="O174" s="105"/>
      <c r="P174" s="105"/>
      <c r="Q174" s="105"/>
      <c r="R174" s="105"/>
      <c r="S174" s="105"/>
      <c r="T174" s="105"/>
      <c r="U174" s="105"/>
      <c r="V174" s="105"/>
      <c r="W174" s="105"/>
      <c r="X174" s="105"/>
      <c r="Y174" s="105"/>
      <c r="Z174" s="105"/>
      <c r="AA174" s="105"/>
      <c r="AB174" s="105"/>
      <c r="AC174" s="105"/>
      <c r="AD174" s="105"/>
      <c r="AE174" s="105"/>
      <c r="AF174" s="105"/>
      <c r="AG174" s="105"/>
      <c r="AH174" s="105"/>
      <c r="AI174" s="105"/>
      <c r="AJ174" s="105"/>
      <c r="AK174" s="105"/>
      <c r="AL174" s="104">
        <v>45000</v>
      </c>
      <c r="AM174" s="105"/>
      <c r="AN174" s="104">
        <v>0</v>
      </c>
      <c r="AO174" s="105"/>
      <c r="AP174" s="105"/>
      <c r="AQ174" s="104">
        <v>0</v>
      </c>
      <c r="AR174" s="104">
        <v>16</v>
      </c>
      <c r="AS174" s="105" t="s">
        <v>17</v>
      </c>
      <c r="AT174" s="105"/>
    </row>
    <row r="175" spans="1:46" ht="15" customHeight="1" x14ac:dyDescent="0.35">
      <c r="A175" s="104">
        <v>0</v>
      </c>
      <c r="B175" s="105" t="s">
        <v>482</v>
      </c>
      <c r="C175" s="104">
        <v>2</v>
      </c>
      <c r="D175" s="105" t="s">
        <v>6974</v>
      </c>
      <c r="E175" s="105" t="s">
        <v>10152</v>
      </c>
      <c r="F175" s="105" t="s">
        <v>483</v>
      </c>
      <c r="G175" s="105"/>
      <c r="H175" s="105"/>
      <c r="I175" s="104">
        <v>24</v>
      </c>
      <c r="J175" s="105"/>
      <c r="K175" s="104">
        <v>0</v>
      </c>
      <c r="L175" s="105" t="s">
        <v>485</v>
      </c>
      <c r="M175" s="105" t="s">
        <v>6002</v>
      </c>
      <c r="N175" s="105"/>
      <c r="O175" s="105"/>
      <c r="P175" s="105"/>
      <c r="Q175" s="105"/>
      <c r="R175" s="105"/>
      <c r="S175" s="105"/>
      <c r="T175" s="105"/>
      <c r="U175" s="105"/>
      <c r="V175" s="105"/>
      <c r="W175" s="105"/>
      <c r="X175" s="105"/>
      <c r="Y175" s="105"/>
      <c r="Z175" s="105"/>
      <c r="AA175" s="105"/>
      <c r="AB175" s="105"/>
      <c r="AC175" s="105"/>
      <c r="AD175" s="105"/>
      <c r="AE175" s="105"/>
      <c r="AF175" s="105"/>
      <c r="AG175" s="105"/>
      <c r="AH175" s="105"/>
      <c r="AI175" s="105"/>
      <c r="AJ175" s="105"/>
      <c r="AK175" s="105"/>
      <c r="AL175" s="104">
        <v>85000</v>
      </c>
      <c r="AM175" s="105"/>
      <c r="AN175" s="104">
        <v>0</v>
      </c>
      <c r="AO175" s="105"/>
      <c r="AP175" s="105"/>
      <c r="AQ175" s="104">
        <v>0</v>
      </c>
      <c r="AR175" s="104">
        <v>96</v>
      </c>
      <c r="AS175" s="105" t="s">
        <v>17</v>
      </c>
      <c r="AT175" s="105"/>
    </row>
    <row r="176" spans="1:46" ht="15" customHeight="1" x14ac:dyDescent="0.35">
      <c r="A176" s="104">
        <v>0</v>
      </c>
      <c r="B176" s="105" t="s">
        <v>482</v>
      </c>
      <c r="C176" s="104">
        <v>2</v>
      </c>
      <c r="D176" s="105" t="s">
        <v>10814</v>
      </c>
      <c r="E176" s="105" t="s">
        <v>10156</v>
      </c>
      <c r="F176" s="105" t="s">
        <v>483</v>
      </c>
      <c r="G176" s="105"/>
      <c r="H176" s="105"/>
      <c r="I176" s="104">
        <v>24</v>
      </c>
      <c r="J176" s="105"/>
      <c r="K176" s="104">
        <v>0</v>
      </c>
      <c r="L176" s="105" t="s">
        <v>485</v>
      </c>
      <c r="M176" s="105" t="s">
        <v>6002</v>
      </c>
      <c r="N176" s="105"/>
      <c r="O176" s="105"/>
      <c r="P176" s="105"/>
      <c r="Q176" s="105"/>
      <c r="R176" s="105"/>
      <c r="S176" s="105"/>
      <c r="T176" s="105"/>
      <c r="U176" s="105"/>
      <c r="V176" s="105"/>
      <c r="W176" s="105"/>
      <c r="X176" s="105"/>
      <c r="Y176" s="105"/>
      <c r="Z176" s="105"/>
      <c r="AA176" s="105"/>
      <c r="AB176" s="105"/>
      <c r="AC176" s="105"/>
      <c r="AD176" s="105"/>
      <c r="AE176" s="105"/>
      <c r="AF176" s="105"/>
      <c r="AG176" s="105"/>
      <c r="AH176" s="105"/>
      <c r="AI176" s="105"/>
      <c r="AJ176" s="105"/>
      <c r="AK176" s="105"/>
      <c r="AL176" s="104">
        <v>15000</v>
      </c>
      <c r="AM176" s="105"/>
      <c r="AN176" s="104">
        <v>0</v>
      </c>
      <c r="AO176" s="105"/>
      <c r="AP176" s="105"/>
      <c r="AQ176" s="104">
        <v>0</v>
      </c>
      <c r="AR176" s="104">
        <v>168</v>
      </c>
      <c r="AS176" s="105" t="s">
        <v>17</v>
      </c>
      <c r="AT176" s="105"/>
    </row>
    <row r="177" spans="1:46" ht="15" customHeight="1" x14ac:dyDescent="0.35">
      <c r="A177" s="104">
        <v>0</v>
      </c>
      <c r="B177" s="105" t="s">
        <v>482</v>
      </c>
      <c r="C177" s="104">
        <v>2</v>
      </c>
      <c r="D177" s="105" t="s">
        <v>7013</v>
      </c>
      <c r="E177" s="105" t="s">
        <v>6010</v>
      </c>
      <c r="F177" s="105" t="s">
        <v>483</v>
      </c>
      <c r="G177" s="105"/>
      <c r="H177" s="105"/>
      <c r="I177" s="104">
        <v>24</v>
      </c>
      <c r="J177" s="105"/>
      <c r="K177" s="104">
        <v>0</v>
      </c>
      <c r="L177" s="105"/>
      <c r="M177" s="105"/>
      <c r="N177" s="105"/>
      <c r="O177" s="105"/>
      <c r="P177" s="105"/>
      <c r="Q177" s="105"/>
      <c r="R177" s="105"/>
      <c r="S177" s="105"/>
      <c r="T177" s="105"/>
      <c r="U177" s="105"/>
      <c r="V177" s="105"/>
      <c r="W177" s="105"/>
      <c r="X177" s="105"/>
      <c r="Y177" s="105"/>
      <c r="Z177" s="105"/>
      <c r="AA177" s="105"/>
      <c r="AB177" s="105"/>
      <c r="AC177" s="105"/>
      <c r="AD177" s="105"/>
      <c r="AE177" s="105"/>
      <c r="AF177" s="105"/>
      <c r="AG177" s="105"/>
      <c r="AH177" s="105"/>
      <c r="AI177" s="105"/>
      <c r="AJ177" s="105"/>
      <c r="AK177" s="105"/>
      <c r="AL177" s="104">
        <v>100000</v>
      </c>
      <c r="AM177" s="105"/>
      <c r="AN177" s="104">
        <v>0</v>
      </c>
      <c r="AO177" s="105"/>
      <c r="AP177" s="105"/>
      <c r="AQ177" s="104">
        <v>0</v>
      </c>
      <c r="AR177" s="104">
        <v>24</v>
      </c>
      <c r="AS177" s="105" t="s">
        <v>486</v>
      </c>
      <c r="AT177" s="105"/>
    </row>
    <row r="178" spans="1:46" ht="15" customHeight="1" x14ac:dyDescent="0.35">
      <c r="A178" s="104">
        <v>0</v>
      </c>
      <c r="B178" s="105" t="s">
        <v>482</v>
      </c>
      <c r="C178" s="104">
        <v>2</v>
      </c>
      <c r="D178" s="105" t="s">
        <v>7014</v>
      </c>
      <c r="E178" s="105" t="s">
        <v>6012</v>
      </c>
      <c r="F178" s="105" t="s">
        <v>483</v>
      </c>
      <c r="G178" s="105"/>
      <c r="H178" s="105"/>
      <c r="I178" s="104">
        <v>24</v>
      </c>
      <c r="J178" s="105"/>
      <c r="K178" s="104">
        <v>0</v>
      </c>
      <c r="L178" s="105"/>
      <c r="M178" s="105"/>
      <c r="N178" s="105"/>
      <c r="O178" s="105"/>
      <c r="P178" s="105"/>
      <c r="Q178" s="105"/>
      <c r="R178" s="105"/>
      <c r="S178" s="105"/>
      <c r="T178" s="105"/>
      <c r="U178" s="105"/>
      <c r="V178" s="105"/>
      <c r="W178" s="105"/>
      <c r="X178" s="105"/>
      <c r="Y178" s="105"/>
      <c r="Z178" s="105"/>
      <c r="AA178" s="105"/>
      <c r="AB178" s="105"/>
      <c r="AC178" s="105"/>
      <c r="AD178" s="105"/>
      <c r="AE178" s="105"/>
      <c r="AF178" s="105"/>
      <c r="AG178" s="105"/>
      <c r="AH178" s="105"/>
      <c r="AI178" s="105"/>
      <c r="AJ178" s="105"/>
      <c r="AK178" s="105"/>
      <c r="AL178" s="104">
        <v>125000</v>
      </c>
      <c r="AM178" s="105"/>
      <c r="AN178" s="104">
        <v>0</v>
      </c>
      <c r="AO178" s="105"/>
      <c r="AP178" s="105"/>
      <c r="AQ178" s="104">
        <v>0</v>
      </c>
      <c r="AR178" s="104">
        <v>0</v>
      </c>
      <c r="AS178" s="105" t="s">
        <v>486</v>
      </c>
      <c r="AT178" s="105"/>
    </row>
    <row r="179" spans="1:46" ht="15" customHeight="1" x14ac:dyDescent="0.35">
      <c r="A179" s="104">
        <v>0</v>
      </c>
      <c r="B179" s="105" t="s">
        <v>482</v>
      </c>
      <c r="C179" s="104">
        <v>2</v>
      </c>
      <c r="D179" s="105" t="s">
        <v>10830</v>
      </c>
      <c r="E179" s="105" t="s">
        <v>10098</v>
      </c>
      <c r="F179" s="105" t="s">
        <v>483</v>
      </c>
      <c r="G179" s="105"/>
      <c r="H179" s="105"/>
      <c r="I179" s="104">
        <v>24</v>
      </c>
      <c r="J179" s="105"/>
      <c r="K179" s="104">
        <v>0</v>
      </c>
      <c r="L179" s="105"/>
      <c r="M179" s="105"/>
      <c r="N179" s="105"/>
      <c r="O179" s="105"/>
      <c r="P179" s="105"/>
      <c r="Q179" s="105"/>
      <c r="R179" s="105"/>
      <c r="S179" s="105"/>
      <c r="T179" s="105"/>
      <c r="U179" s="105"/>
      <c r="V179" s="105"/>
      <c r="W179" s="105"/>
      <c r="X179" s="105"/>
      <c r="Y179" s="105"/>
      <c r="Z179" s="105"/>
      <c r="AA179" s="105"/>
      <c r="AB179" s="105"/>
      <c r="AC179" s="105"/>
      <c r="AD179" s="105"/>
      <c r="AE179" s="105"/>
      <c r="AF179" s="105"/>
      <c r="AG179" s="105"/>
      <c r="AH179" s="105"/>
      <c r="AI179" s="105"/>
      <c r="AJ179" s="105"/>
      <c r="AK179" s="105"/>
      <c r="AL179" s="104">
        <v>5000</v>
      </c>
      <c r="AM179" s="105"/>
      <c r="AN179" s="104">
        <v>0</v>
      </c>
      <c r="AO179" s="105"/>
      <c r="AP179" s="105"/>
      <c r="AQ179" s="104">
        <v>0</v>
      </c>
      <c r="AR179" s="104">
        <v>12</v>
      </c>
      <c r="AS179" s="105" t="s">
        <v>486</v>
      </c>
      <c r="AT179" s="105"/>
    </row>
    <row r="180" spans="1:46" ht="15" customHeight="1" x14ac:dyDescent="0.35">
      <c r="A180" s="104">
        <v>0</v>
      </c>
      <c r="B180" s="105" t="s">
        <v>482</v>
      </c>
      <c r="C180" s="104">
        <v>2</v>
      </c>
      <c r="D180" s="105" t="s">
        <v>10831</v>
      </c>
      <c r="E180" s="105" t="s">
        <v>6011</v>
      </c>
      <c r="F180" s="105" t="s">
        <v>483</v>
      </c>
      <c r="G180" s="105"/>
      <c r="H180" s="105"/>
      <c r="I180" s="104">
        <v>24</v>
      </c>
      <c r="J180" s="105"/>
      <c r="K180" s="104">
        <v>0</v>
      </c>
      <c r="L180" s="105"/>
      <c r="M180" s="105"/>
      <c r="N180" s="105"/>
      <c r="O180" s="105"/>
      <c r="P180" s="105"/>
      <c r="Q180" s="105"/>
      <c r="R180" s="105"/>
      <c r="S180" s="105"/>
      <c r="T180" s="105"/>
      <c r="U180" s="105"/>
      <c r="V180" s="105"/>
      <c r="W180" s="105"/>
      <c r="X180" s="105"/>
      <c r="Y180" s="105"/>
      <c r="Z180" s="105"/>
      <c r="AA180" s="105"/>
      <c r="AB180" s="105"/>
      <c r="AC180" s="105"/>
      <c r="AD180" s="105"/>
      <c r="AE180" s="105"/>
      <c r="AF180" s="105"/>
      <c r="AG180" s="105"/>
      <c r="AH180" s="105"/>
      <c r="AI180" s="105"/>
      <c r="AJ180" s="105"/>
      <c r="AK180" s="105"/>
      <c r="AL180" s="104">
        <v>8000</v>
      </c>
      <c r="AM180" s="105"/>
      <c r="AN180" s="104">
        <v>0</v>
      </c>
      <c r="AO180" s="105"/>
      <c r="AP180" s="105"/>
      <c r="AQ180" s="104">
        <v>0</v>
      </c>
      <c r="AR180" s="104">
        <v>8</v>
      </c>
      <c r="AS180" s="105" t="s">
        <v>486</v>
      </c>
      <c r="AT180" s="105"/>
    </row>
    <row r="181" spans="1:46" ht="15" customHeight="1" x14ac:dyDescent="0.35">
      <c r="A181" s="104">
        <v>0</v>
      </c>
      <c r="B181" s="105" t="s">
        <v>482</v>
      </c>
      <c r="C181" s="104">
        <v>2</v>
      </c>
      <c r="D181" s="105" t="s">
        <v>10842</v>
      </c>
      <c r="E181" s="105" t="s">
        <v>6098</v>
      </c>
      <c r="F181" s="105" t="s">
        <v>483</v>
      </c>
      <c r="G181" s="105"/>
      <c r="H181" s="105"/>
      <c r="I181" s="104">
        <v>24</v>
      </c>
      <c r="J181" s="105"/>
      <c r="K181" s="104">
        <v>0</v>
      </c>
      <c r="L181" s="105"/>
      <c r="M181" s="105"/>
      <c r="N181" s="105"/>
      <c r="O181" s="105"/>
      <c r="P181" s="105"/>
      <c r="Q181" s="105"/>
      <c r="R181" s="105"/>
      <c r="S181" s="105"/>
      <c r="T181" s="105"/>
      <c r="U181" s="105"/>
      <c r="V181" s="105"/>
      <c r="W181" s="105"/>
      <c r="X181" s="105"/>
      <c r="Y181" s="105"/>
      <c r="Z181" s="105"/>
      <c r="AA181" s="105"/>
      <c r="AB181" s="105"/>
      <c r="AC181" s="105"/>
      <c r="AD181" s="105"/>
      <c r="AE181" s="105"/>
      <c r="AF181" s="105"/>
      <c r="AG181" s="105"/>
      <c r="AH181" s="105"/>
      <c r="AI181" s="105"/>
      <c r="AJ181" s="105"/>
      <c r="AK181" s="105"/>
      <c r="AL181" s="104">
        <v>12000</v>
      </c>
      <c r="AM181" s="105"/>
      <c r="AN181" s="104">
        <v>0</v>
      </c>
      <c r="AO181" s="105"/>
      <c r="AP181" s="105"/>
      <c r="AQ181" s="104">
        <v>0</v>
      </c>
      <c r="AR181" s="104">
        <v>60</v>
      </c>
      <c r="AS181" s="105" t="s">
        <v>486</v>
      </c>
      <c r="AT181" s="105"/>
    </row>
    <row r="182" spans="1:46" ht="15" customHeight="1" x14ac:dyDescent="0.35">
      <c r="A182" s="104">
        <v>0</v>
      </c>
      <c r="B182" s="105" t="s">
        <v>482</v>
      </c>
      <c r="C182" s="104">
        <v>2</v>
      </c>
      <c r="D182" s="105" t="s">
        <v>7015</v>
      </c>
      <c r="E182" s="105" t="s">
        <v>6013</v>
      </c>
      <c r="F182" s="105" t="s">
        <v>483</v>
      </c>
      <c r="G182" s="105"/>
      <c r="H182" s="105"/>
      <c r="I182" s="104">
        <v>24</v>
      </c>
      <c r="J182" s="105"/>
      <c r="K182" s="104">
        <v>0</v>
      </c>
      <c r="L182" s="105"/>
      <c r="M182" s="105"/>
      <c r="N182" s="105"/>
      <c r="O182" s="105"/>
      <c r="P182" s="105"/>
      <c r="Q182" s="105"/>
      <c r="R182" s="105"/>
      <c r="S182" s="105"/>
      <c r="T182" s="105"/>
      <c r="U182" s="105"/>
      <c r="V182" s="105"/>
      <c r="W182" s="105"/>
      <c r="X182" s="105"/>
      <c r="Y182" s="105"/>
      <c r="Z182" s="105"/>
      <c r="AA182" s="105"/>
      <c r="AB182" s="105"/>
      <c r="AC182" s="105"/>
      <c r="AD182" s="105"/>
      <c r="AE182" s="105"/>
      <c r="AF182" s="105"/>
      <c r="AG182" s="105"/>
      <c r="AH182" s="105"/>
      <c r="AI182" s="105"/>
      <c r="AJ182" s="105"/>
      <c r="AK182" s="105"/>
      <c r="AL182" s="104">
        <v>20000</v>
      </c>
      <c r="AM182" s="105"/>
      <c r="AN182" s="104">
        <v>0</v>
      </c>
      <c r="AO182" s="105"/>
      <c r="AP182" s="105"/>
      <c r="AQ182" s="104">
        <v>0</v>
      </c>
      <c r="AR182" s="104">
        <v>168</v>
      </c>
      <c r="AS182" s="105" t="s">
        <v>486</v>
      </c>
      <c r="AT182" s="105"/>
    </row>
    <row r="183" spans="1:46" ht="15" customHeight="1" x14ac:dyDescent="0.35">
      <c r="A183" s="104">
        <v>0</v>
      </c>
      <c r="B183" s="105" t="s">
        <v>482</v>
      </c>
      <c r="C183" s="104">
        <v>2</v>
      </c>
      <c r="D183" s="105" t="s">
        <v>6938</v>
      </c>
      <c r="E183" s="105" t="s">
        <v>6014</v>
      </c>
      <c r="F183" s="105" t="s">
        <v>483</v>
      </c>
      <c r="G183" s="105"/>
      <c r="H183" s="105"/>
      <c r="I183" s="104">
        <v>24</v>
      </c>
      <c r="J183" s="105"/>
      <c r="K183" s="104">
        <v>0</v>
      </c>
      <c r="L183" s="105"/>
      <c r="M183" s="105"/>
      <c r="N183" s="105"/>
      <c r="O183" s="105"/>
      <c r="P183" s="105"/>
      <c r="Q183" s="105"/>
      <c r="R183" s="105"/>
      <c r="S183" s="105"/>
      <c r="T183" s="105"/>
      <c r="U183" s="105"/>
      <c r="V183" s="105"/>
      <c r="W183" s="105"/>
      <c r="X183" s="105"/>
      <c r="Y183" s="105"/>
      <c r="Z183" s="105"/>
      <c r="AA183" s="105"/>
      <c r="AB183" s="105"/>
      <c r="AC183" s="105"/>
      <c r="AD183" s="105"/>
      <c r="AE183" s="105"/>
      <c r="AF183" s="105"/>
      <c r="AG183" s="105"/>
      <c r="AH183" s="105"/>
      <c r="AI183" s="105"/>
      <c r="AJ183" s="105"/>
      <c r="AK183" s="105"/>
      <c r="AL183" s="104">
        <v>58000</v>
      </c>
      <c r="AM183" s="105"/>
      <c r="AN183" s="104">
        <v>0</v>
      </c>
      <c r="AO183" s="105"/>
      <c r="AP183" s="105"/>
      <c r="AQ183" s="104">
        <v>0</v>
      </c>
      <c r="AR183" s="104">
        <v>0</v>
      </c>
      <c r="AS183" s="105" t="s">
        <v>17</v>
      </c>
      <c r="AT183" s="105"/>
    </row>
    <row r="184" spans="1:46" ht="15" customHeight="1" x14ac:dyDescent="0.35">
      <c r="A184" s="104">
        <v>0</v>
      </c>
      <c r="B184" s="105" t="s">
        <v>482</v>
      </c>
      <c r="C184" s="104">
        <v>2</v>
      </c>
      <c r="D184" s="105" t="s">
        <v>6967</v>
      </c>
      <c r="E184" s="105" t="s">
        <v>6096</v>
      </c>
      <c r="F184" s="105" t="s">
        <v>483</v>
      </c>
      <c r="G184" s="105"/>
      <c r="H184" s="105"/>
      <c r="I184" s="104">
        <v>24</v>
      </c>
      <c r="J184" s="105"/>
      <c r="K184" s="104">
        <v>0</v>
      </c>
      <c r="L184" s="105"/>
      <c r="M184" s="105"/>
      <c r="N184" s="105"/>
      <c r="O184" s="105"/>
      <c r="P184" s="105"/>
      <c r="Q184" s="105"/>
      <c r="R184" s="105"/>
      <c r="S184" s="105"/>
      <c r="T184" s="105"/>
      <c r="U184" s="105"/>
      <c r="V184" s="105"/>
      <c r="W184" s="105"/>
      <c r="X184" s="105"/>
      <c r="Y184" s="105"/>
      <c r="Z184" s="105"/>
      <c r="AA184" s="105"/>
      <c r="AB184" s="105"/>
      <c r="AC184" s="105"/>
      <c r="AD184" s="105"/>
      <c r="AE184" s="105"/>
      <c r="AF184" s="105"/>
      <c r="AG184" s="105"/>
      <c r="AH184" s="105"/>
      <c r="AI184" s="105"/>
      <c r="AJ184" s="105"/>
      <c r="AK184" s="105"/>
      <c r="AL184" s="104">
        <v>25000</v>
      </c>
      <c r="AM184" s="105"/>
      <c r="AN184" s="104">
        <v>0</v>
      </c>
      <c r="AO184" s="105"/>
      <c r="AP184" s="105"/>
      <c r="AQ184" s="104">
        <v>0</v>
      </c>
      <c r="AR184" s="104">
        <v>0</v>
      </c>
      <c r="AS184" s="105" t="s">
        <v>17</v>
      </c>
      <c r="AT184" s="105"/>
    </row>
    <row r="185" spans="1:46" ht="15" customHeight="1" x14ac:dyDescent="0.35">
      <c r="A185" s="104">
        <v>0</v>
      </c>
      <c r="B185" s="105" t="s">
        <v>482</v>
      </c>
      <c r="C185" s="104">
        <v>2</v>
      </c>
      <c r="D185" s="105" t="s">
        <v>6960</v>
      </c>
      <c r="E185" s="105" t="s">
        <v>6066</v>
      </c>
      <c r="F185" s="105" t="s">
        <v>483</v>
      </c>
      <c r="G185" s="105"/>
      <c r="H185" s="105"/>
      <c r="I185" s="104">
        <v>24</v>
      </c>
      <c r="J185" s="105"/>
      <c r="K185" s="104">
        <v>0</v>
      </c>
      <c r="L185" s="105" t="s">
        <v>873</v>
      </c>
      <c r="M185" s="105" t="s">
        <v>6067</v>
      </c>
      <c r="N185" s="105"/>
      <c r="O185" s="105"/>
      <c r="P185" s="105"/>
      <c r="Q185" s="105"/>
      <c r="R185" s="105"/>
      <c r="S185" s="105"/>
      <c r="T185" s="105"/>
      <c r="U185" s="105"/>
      <c r="V185" s="105"/>
      <c r="W185" s="105"/>
      <c r="X185" s="105"/>
      <c r="Y185" s="105"/>
      <c r="Z185" s="105"/>
      <c r="AA185" s="105"/>
      <c r="AB185" s="105"/>
      <c r="AC185" s="105"/>
      <c r="AD185" s="105"/>
      <c r="AE185" s="105"/>
      <c r="AF185" s="105"/>
      <c r="AG185" s="105"/>
      <c r="AH185" s="105"/>
      <c r="AI185" s="105"/>
      <c r="AJ185" s="105"/>
      <c r="AK185" s="105"/>
      <c r="AL185" s="104">
        <v>10500</v>
      </c>
      <c r="AM185" s="105"/>
      <c r="AN185" s="104">
        <v>0</v>
      </c>
      <c r="AO185" s="105"/>
      <c r="AP185" s="105"/>
      <c r="AQ185" s="104">
        <v>0</v>
      </c>
      <c r="AR185" s="104">
        <v>10</v>
      </c>
      <c r="AS185" s="105" t="s">
        <v>17</v>
      </c>
      <c r="AT185" s="105"/>
    </row>
    <row r="186" spans="1:46" ht="15" customHeight="1" x14ac:dyDescent="0.35">
      <c r="A186" s="104">
        <v>0</v>
      </c>
      <c r="B186" s="105" t="s">
        <v>482</v>
      </c>
      <c r="C186" s="104">
        <v>2</v>
      </c>
      <c r="D186" s="105" t="s">
        <v>10850</v>
      </c>
      <c r="E186" s="105" t="s">
        <v>10157</v>
      </c>
      <c r="F186" s="105" t="s">
        <v>483</v>
      </c>
      <c r="G186" s="105"/>
      <c r="H186" s="105"/>
      <c r="I186" s="104">
        <v>24</v>
      </c>
      <c r="J186" s="105"/>
      <c r="K186" s="104">
        <v>0</v>
      </c>
      <c r="L186" s="105"/>
      <c r="M186" s="105"/>
      <c r="N186" s="105"/>
      <c r="O186" s="105"/>
      <c r="P186" s="105"/>
      <c r="Q186" s="105"/>
      <c r="R186" s="105"/>
      <c r="S186" s="105"/>
      <c r="T186" s="105"/>
      <c r="U186" s="105"/>
      <c r="V186" s="105"/>
      <c r="W186" s="105"/>
      <c r="X186" s="105"/>
      <c r="Y186" s="105"/>
      <c r="Z186" s="105"/>
      <c r="AA186" s="105"/>
      <c r="AB186" s="105"/>
      <c r="AC186" s="105"/>
      <c r="AD186" s="105"/>
      <c r="AE186" s="105"/>
      <c r="AF186" s="105"/>
      <c r="AG186" s="105"/>
      <c r="AH186" s="105"/>
      <c r="AI186" s="105"/>
      <c r="AJ186" s="105"/>
      <c r="AK186" s="105"/>
      <c r="AL186" s="104">
        <v>130000</v>
      </c>
      <c r="AM186" s="105"/>
      <c r="AN186" s="104">
        <v>0</v>
      </c>
      <c r="AO186" s="105"/>
      <c r="AP186" s="105"/>
      <c r="AQ186" s="104">
        <v>0</v>
      </c>
      <c r="AR186" s="104">
        <v>730</v>
      </c>
      <c r="AS186" s="105" t="s">
        <v>17</v>
      </c>
      <c r="AT186" s="105"/>
    </row>
    <row r="187" spans="1:46" ht="15" customHeight="1" x14ac:dyDescent="0.35">
      <c r="A187" s="104">
        <v>0</v>
      </c>
      <c r="B187" s="105" t="s">
        <v>482</v>
      </c>
      <c r="C187" s="104">
        <v>2</v>
      </c>
      <c r="D187" s="105" t="s">
        <v>10851</v>
      </c>
      <c r="E187" s="105" t="s">
        <v>10159</v>
      </c>
      <c r="F187" s="105" t="s">
        <v>483</v>
      </c>
      <c r="G187" s="105"/>
      <c r="H187" s="105"/>
      <c r="I187" s="104">
        <v>24</v>
      </c>
      <c r="J187" s="105"/>
      <c r="K187" s="104">
        <v>0</v>
      </c>
      <c r="L187" s="105"/>
      <c r="M187" s="105"/>
      <c r="N187" s="105"/>
      <c r="O187" s="105"/>
      <c r="P187" s="105"/>
      <c r="Q187" s="105"/>
      <c r="R187" s="105"/>
      <c r="S187" s="105"/>
      <c r="T187" s="105"/>
      <c r="U187" s="105"/>
      <c r="V187" s="105"/>
      <c r="W187" s="105"/>
      <c r="X187" s="105"/>
      <c r="Y187" s="105"/>
      <c r="Z187" s="105"/>
      <c r="AA187" s="105"/>
      <c r="AB187" s="105"/>
      <c r="AC187" s="105"/>
      <c r="AD187" s="105"/>
      <c r="AE187" s="105"/>
      <c r="AF187" s="105"/>
      <c r="AG187" s="105"/>
      <c r="AH187" s="105"/>
      <c r="AI187" s="105"/>
      <c r="AJ187" s="105"/>
      <c r="AK187" s="105"/>
      <c r="AL187" s="104">
        <v>130000</v>
      </c>
      <c r="AM187" s="105"/>
      <c r="AN187" s="104">
        <v>0</v>
      </c>
      <c r="AO187" s="105"/>
      <c r="AP187" s="105"/>
      <c r="AQ187" s="104">
        <v>0</v>
      </c>
      <c r="AR187" s="104">
        <v>730</v>
      </c>
      <c r="AS187" s="105" t="s">
        <v>17</v>
      </c>
      <c r="AT187" s="105"/>
    </row>
    <row r="188" spans="1:46" ht="15" customHeight="1" x14ac:dyDescent="0.35">
      <c r="A188" s="104">
        <v>0</v>
      </c>
      <c r="B188" s="105" t="s">
        <v>482</v>
      </c>
      <c r="C188" s="104">
        <v>2</v>
      </c>
      <c r="D188" s="105" t="s">
        <v>10854</v>
      </c>
      <c r="E188" s="105" t="s">
        <v>10157</v>
      </c>
      <c r="F188" s="105" t="s">
        <v>483</v>
      </c>
      <c r="G188" s="105"/>
      <c r="H188" s="105"/>
      <c r="I188" s="104">
        <v>24</v>
      </c>
      <c r="J188" s="105"/>
      <c r="K188" s="104">
        <v>0</v>
      </c>
      <c r="L188" s="105"/>
      <c r="M188" s="105"/>
      <c r="N188" s="105"/>
      <c r="O188" s="105"/>
      <c r="P188" s="105"/>
      <c r="Q188" s="105"/>
      <c r="R188" s="105"/>
      <c r="S188" s="105"/>
      <c r="T188" s="105"/>
      <c r="U188" s="105"/>
      <c r="V188" s="105"/>
      <c r="W188" s="105"/>
      <c r="X188" s="105"/>
      <c r="Y188" s="105"/>
      <c r="Z188" s="105"/>
      <c r="AA188" s="105"/>
      <c r="AB188" s="105"/>
      <c r="AC188" s="105"/>
      <c r="AD188" s="105"/>
      <c r="AE188" s="105"/>
      <c r="AF188" s="105"/>
      <c r="AG188" s="105"/>
      <c r="AH188" s="105"/>
      <c r="AI188" s="105"/>
      <c r="AJ188" s="105"/>
      <c r="AK188" s="105"/>
      <c r="AL188" s="104">
        <v>130000</v>
      </c>
      <c r="AM188" s="105"/>
      <c r="AN188" s="104">
        <v>0</v>
      </c>
      <c r="AO188" s="105"/>
      <c r="AP188" s="105"/>
      <c r="AQ188" s="104">
        <v>0</v>
      </c>
      <c r="AR188" s="104">
        <v>730</v>
      </c>
      <c r="AS188" s="105" t="s">
        <v>17</v>
      </c>
      <c r="AT188" s="105"/>
    </row>
    <row r="189" spans="1:46" ht="15" customHeight="1" x14ac:dyDescent="0.35">
      <c r="A189" s="104">
        <v>0</v>
      </c>
      <c r="B189" s="105" t="s">
        <v>482</v>
      </c>
      <c r="C189" s="104">
        <v>2</v>
      </c>
      <c r="D189" s="105" t="s">
        <v>10855</v>
      </c>
      <c r="E189" s="105" t="s">
        <v>10157</v>
      </c>
      <c r="F189" s="105" t="s">
        <v>483</v>
      </c>
      <c r="G189" s="105"/>
      <c r="H189" s="105"/>
      <c r="I189" s="104">
        <v>24</v>
      </c>
      <c r="J189" s="105"/>
      <c r="K189" s="104">
        <v>0</v>
      </c>
      <c r="L189" s="105"/>
      <c r="M189" s="105"/>
      <c r="N189" s="105"/>
      <c r="O189" s="105"/>
      <c r="P189" s="105"/>
      <c r="Q189" s="105"/>
      <c r="R189" s="105"/>
      <c r="S189" s="105"/>
      <c r="T189" s="105"/>
      <c r="U189" s="105"/>
      <c r="V189" s="105"/>
      <c r="W189" s="105"/>
      <c r="X189" s="105"/>
      <c r="Y189" s="105"/>
      <c r="Z189" s="105"/>
      <c r="AA189" s="105"/>
      <c r="AB189" s="105"/>
      <c r="AC189" s="105"/>
      <c r="AD189" s="105"/>
      <c r="AE189" s="105"/>
      <c r="AF189" s="105"/>
      <c r="AG189" s="105"/>
      <c r="AH189" s="105"/>
      <c r="AI189" s="105"/>
      <c r="AJ189" s="105"/>
      <c r="AK189" s="105"/>
      <c r="AL189" s="104">
        <v>130000</v>
      </c>
      <c r="AM189" s="105"/>
      <c r="AN189" s="104">
        <v>0</v>
      </c>
      <c r="AO189" s="105"/>
      <c r="AP189" s="105"/>
      <c r="AQ189" s="104">
        <v>0</v>
      </c>
      <c r="AR189" s="104">
        <v>730</v>
      </c>
      <c r="AS189" s="105" t="s">
        <v>17</v>
      </c>
      <c r="AT189" s="105"/>
    </row>
    <row r="190" spans="1:46" ht="15" customHeight="1" x14ac:dyDescent="0.35">
      <c r="A190" s="104">
        <v>0</v>
      </c>
      <c r="B190" s="105" t="s">
        <v>482</v>
      </c>
      <c r="C190" s="104">
        <v>2</v>
      </c>
      <c r="D190" s="105" t="s">
        <v>10857</v>
      </c>
      <c r="E190" s="105" t="s">
        <v>10159</v>
      </c>
      <c r="F190" s="105" t="s">
        <v>483</v>
      </c>
      <c r="G190" s="105"/>
      <c r="H190" s="105"/>
      <c r="I190" s="104">
        <v>24</v>
      </c>
      <c r="J190" s="105"/>
      <c r="K190" s="104">
        <v>0</v>
      </c>
      <c r="L190" s="105"/>
      <c r="M190" s="105"/>
      <c r="N190" s="105"/>
      <c r="O190" s="105"/>
      <c r="P190" s="105"/>
      <c r="Q190" s="105"/>
      <c r="R190" s="105"/>
      <c r="S190" s="105"/>
      <c r="T190" s="105"/>
      <c r="U190" s="105"/>
      <c r="V190" s="105"/>
      <c r="W190" s="105"/>
      <c r="X190" s="105"/>
      <c r="Y190" s="105"/>
      <c r="Z190" s="105"/>
      <c r="AA190" s="105"/>
      <c r="AB190" s="105"/>
      <c r="AC190" s="105"/>
      <c r="AD190" s="105"/>
      <c r="AE190" s="105"/>
      <c r="AF190" s="105"/>
      <c r="AG190" s="105"/>
      <c r="AH190" s="105"/>
      <c r="AI190" s="105"/>
      <c r="AJ190" s="105"/>
      <c r="AK190" s="105"/>
      <c r="AL190" s="104">
        <v>130000</v>
      </c>
      <c r="AM190" s="105"/>
      <c r="AN190" s="104">
        <v>0</v>
      </c>
      <c r="AO190" s="105"/>
      <c r="AP190" s="105"/>
      <c r="AQ190" s="104">
        <v>0</v>
      </c>
      <c r="AR190" s="104">
        <v>730</v>
      </c>
      <c r="AS190" s="105" t="s">
        <v>17</v>
      </c>
      <c r="AT190" s="105"/>
    </row>
    <row r="191" spans="1:46" ht="15" customHeight="1" x14ac:dyDescent="0.35">
      <c r="A191" s="104">
        <v>0</v>
      </c>
      <c r="B191" s="105" t="s">
        <v>482</v>
      </c>
      <c r="C191" s="104">
        <v>2</v>
      </c>
      <c r="D191" s="105" t="s">
        <v>10856</v>
      </c>
      <c r="E191" s="105" t="s">
        <v>10157</v>
      </c>
      <c r="F191" s="105" t="s">
        <v>483</v>
      </c>
      <c r="G191" s="105"/>
      <c r="H191" s="105"/>
      <c r="I191" s="104">
        <v>24</v>
      </c>
      <c r="J191" s="105"/>
      <c r="K191" s="104">
        <v>0</v>
      </c>
      <c r="L191" s="105"/>
      <c r="M191" s="105"/>
      <c r="N191" s="105"/>
      <c r="O191" s="105"/>
      <c r="P191" s="105"/>
      <c r="Q191" s="105"/>
      <c r="R191" s="105"/>
      <c r="S191" s="105"/>
      <c r="T191" s="105"/>
      <c r="U191" s="105"/>
      <c r="V191" s="105"/>
      <c r="W191" s="105"/>
      <c r="X191" s="105"/>
      <c r="Y191" s="105"/>
      <c r="Z191" s="105"/>
      <c r="AA191" s="105"/>
      <c r="AB191" s="105"/>
      <c r="AC191" s="105"/>
      <c r="AD191" s="105"/>
      <c r="AE191" s="105"/>
      <c r="AF191" s="105"/>
      <c r="AG191" s="105"/>
      <c r="AH191" s="105"/>
      <c r="AI191" s="105"/>
      <c r="AJ191" s="105"/>
      <c r="AK191" s="105"/>
      <c r="AL191" s="104">
        <v>130000</v>
      </c>
      <c r="AM191" s="105"/>
      <c r="AN191" s="104">
        <v>0</v>
      </c>
      <c r="AO191" s="105"/>
      <c r="AP191" s="105"/>
      <c r="AQ191" s="104">
        <v>0</v>
      </c>
      <c r="AR191" s="104">
        <v>730</v>
      </c>
      <c r="AS191" s="105" t="s">
        <v>17</v>
      </c>
      <c r="AT191" s="105"/>
    </row>
    <row r="192" spans="1:46" ht="15" customHeight="1" x14ac:dyDescent="0.35">
      <c r="A192" s="104">
        <v>0</v>
      </c>
      <c r="B192" s="105" t="s">
        <v>482</v>
      </c>
      <c r="C192" s="104">
        <v>2</v>
      </c>
      <c r="D192" s="105" t="s">
        <v>10838</v>
      </c>
      <c r="E192" s="105" t="s">
        <v>6064</v>
      </c>
      <c r="F192" s="105" t="s">
        <v>483</v>
      </c>
      <c r="G192" s="105"/>
      <c r="H192" s="105"/>
      <c r="I192" s="104">
        <v>24</v>
      </c>
      <c r="J192" s="105"/>
      <c r="K192" s="104">
        <v>0</v>
      </c>
      <c r="L192" s="105"/>
      <c r="M192" s="105"/>
      <c r="N192" s="105"/>
      <c r="O192" s="105"/>
      <c r="P192" s="105"/>
      <c r="Q192" s="105"/>
      <c r="R192" s="105"/>
      <c r="S192" s="105"/>
      <c r="T192" s="105"/>
      <c r="U192" s="105"/>
      <c r="V192" s="105"/>
      <c r="W192" s="105"/>
      <c r="X192" s="105"/>
      <c r="Y192" s="105"/>
      <c r="Z192" s="105"/>
      <c r="AA192" s="105"/>
      <c r="AB192" s="105"/>
      <c r="AC192" s="105"/>
      <c r="AD192" s="105"/>
      <c r="AE192" s="105"/>
      <c r="AF192" s="105"/>
      <c r="AG192" s="105"/>
      <c r="AH192" s="105"/>
      <c r="AI192" s="105"/>
      <c r="AJ192" s="105"/>
      <c r="AK192" s="105"/>
      <c r="AL192" s="104">
        <v>1000</v>
      </c>
      <c r="AM192" s="105"/>
      <c r="AN192" s="104">
        <v>0</v>
      </c>
      <c r="AO192" s="105"/>
      <c r="AP192" s="105"/>
      <c r="AQ192" s="104">
        <v>0</v>
      </c>
      <c r="AR192" s="104">
        <v>3</v>
      </c>
      <c r="AS192" s="105" t="s">
        <v>17</v>
      </c>
      <c r="AT192" s="105"/>
    </row>
    <row r="193" spans="1:46" ht="15" customHeight="1" x14ac:dyDescent="0.35">
      <c r="A193" s="104">
        <v>0</v>
      </c>
      <c r="B193" s="105" t="s">
        <v>482</v>
      </c>
      <c r="C193" s="104">
        <v>2</v>
      </c>
      <c r="D193" s="105" t="s">
        <v>7052</v>
      </c>
      <c r="E193" s="105" t="s">
        <v>134</v>
      </c>
      <c r="F193" s="105" t="s">
        <v>483</v>
      </c>
      <c r="G193" s="105"/>
      <c r="H193" s="105"/>
      <c r="I193" s="104">
        <v>24</v>
      </c>
      <c r="J193" s="105"/>
      <c r="K193" s="104">
        <v>0</v>
      </c>
      <c r="L193" s="105"/>
      <c r="M193" s="105"/>
      <c r="N193" s="105"/>
      <c r="O193" s="105"/>
      <c r="P193" s="105"/>
      <c r="Q193" s="105"/>
      <c r="R193" s="105"/>
      <c r="S193" s="105"/>
      <c r="T193" s="105"/>
      <c r="U193" s="105"/>
      <c r="V193" s="105"/>
      <c r="W193" s="105"/>
      <c r="X193" s="105"/>
      <c r="Y193" s="105"/>
      <c r="Z193" s="105"/>
      <c r="AA193" s="105"/>
      <c r="AB193" s="105"/>
      <c r="AC193" s="105"/>
      <c r="AD193" s="105"/>
      <c r="AE193" s="105"/>
      <c r="AF193" s="105"/>
      <c r="AG193" s="105"/>
      <c r="AH193" s="105"/>
      <c r="AI193" s="105"/>
      <c r="AJ193" s="105"/>
      <c r="AK193" s="105"/>
      <c r="AL193" s="104">
        <v>0</v>
      </c>
      <c r="AM193" s="105"/>
      <c r="AN193" s="104">
        <v>0</v>
      </c>
      <c r="AO193" s="105"/>
      <c r="AP193" s="105"/>
      <c r="AQ193" s="104">
        <v>0</v>
      </c>
      <c r="AR193" s="104">
        <v>0</v>
      </c>
      <c r="AS193" s="105" t="s">
        <v>17</v>
      </c>
      <c r="AT193" s="105"/>
    </row>
    <row r="194" spans="1:46" ht="15" customHeight="1" x14ac:dyDescent="0.35">
      <c r="A194" s="104">
        <v>0</v>
      </c>
      <c r="B194" s="105" t="s">
        <v>482</v>
      </c>
      <c r="C194" s="104">
        <v>2</v>
      </c>
      <c r="D194" s="105" t="s">
        <v>7053</v>
      </c>
      <c r="E194" s="105" t="s">
        <v>134</v>
      </c>
      <c r="F194" s="105" t="s">
        <v>483</v>
      </c>
      <c r="G194" s="105"/>
      <c r="H194" s="105"/>
      <c r="I194" s="104">
        <v>24</v>
      </c>
      <c r="J194" s="105"/>
      <c r="K194" s="104">
        <v>0</v>
      </c>
      <c r="L194" s="105"/>
      <c r="M194" s="105"/>
      <c r="N194" s="105"/>
      <c r="O194" s="105"/>
      <c r="P194" s="105"/>
      <c r="Q194" s="105"/>
      <c r="R194" s="105"/>
      <c r="S194" s="105"/>
      <c r="T194" s="105"/>
      <c r="U194" s="105"/>
      <c r="V194" s="105"/>
      <c r="W194" s="105"/>
      <c r="X194" s="105"/>
      <c r="Y194" s="105"/>
      <c r="Z194" s="105"/>
      <c r="AA194" s="105"/>
      <c r="AB194" s="105"/>
      <c r="AC194" s="105"/>
      <c r="AD194" s="105"/>
      <c r="AE194" s="105"/>
      <c r="AF194" s="105"/>
      <c r="AG194" s="105"/>
      <c r="AH194" s="105"/>
      <c r="AI194" s="105"/>
      <c r="AJ194" s="105"/>
      <c r="AK194" s="105"/>
      <c r="AL194" s="104">
        <v>0</v>
      </c>
      <c r="AM194" s="105"/>
      <c r="AN194" s="104">
        <v>0</v>
      </c>
      <c r="AO194" s="105"/>
      <c r="AP194" s="105"/>
      <c r="AQ194" s="104">
        <v>0</v>
      </c>
      <c r="AR194" s="104">
        <v>0</v>
      </c>
      <c r="AS194" s="105" t="s">
        <v>17</v>
      </c>
      <c r="AT194" s="105"/>
    </row>
    <row r="195" spans="1:46" ht="15" customHeight="1" x14ac:dyDescent="0.35">
      <c r="A195" s="104">
        <v>0</v>
      </c>
      <c r="B195" s="105" t="s">
        <v>482</v>
      </c>
      <c r="C195" s="104">
        <v>2</v>
      </c>
      <c r="D195" s="105" t="s">
        <v>7054</v>
      </c>
      <c r="E195" s="105" t="s">
        <v>134</v>
      </c>
      <c r="F195" s="105" t="s">
        <v>483</v>
      </c>
      <c r="G195" s="105"/>
      <c r="H195" s="105"/>
      <c r="I195" s="104">
        <v>24</v>
      </c>
      <c r="J195" s="105"/>
      <c r="K195" s="104">
        <v>0</v>
      </c>
      <c r="L195" s="105"/>
      <c r="M195" s="105"/>
      <c r="N195" s="105"/>
      <c r="O195" s="105"/>
      <c r="P195" s="105"/>
      <c r="Q195" s="105"/>
      <c r="R195" s="105"/>
      <c r="S195" s="105"/>
      <c r="T195" s="105"/>
      <c r="U195" s="105"/>
      <c r="V195" s="105"/>
      <c r="W195" s="105"/>
      <c r="X195" s="105"/>
      <c r="Y195" s="105"/>
      <c r="Z195" s="105"/>
      <c r="AA195" s="105"/>
      <c r="AB195" s="105"/>
      <c r="AC195" s="105"/>
      <c r="AD195" s="105"/>
      <c r="AE195" s="105"/>
      <c r="AF195" s="105"/>
      <c r="AG195" s="105"/>
      <c r="AH195" s="105"/>
      <c r="AI195" s="105"/>
      <c r="AJ195" s="105"/>
      <c r="AK195" s="105"/>
      <c r="AL195" s="104">
        <v>0</v>
      </c>
      <c r="AM195" s="105"/>
      <c r="AN195" s="104">
        <v>0</v>
      </c>
      <c r="AO195" s="105"/>
      <c r="AP195" s="105"/>
      <c r="AQ195" s="104">
        <v>0</v>
      </c>
      <c r="AR195" s="104">
        <v>0</v>
      </c>
      <c r="AS195" s="105" t="s">
        <v>17</v>
      </c>
      <c r="AT195" s="105"/>
    </row>
    <row r="196" spans="1:46" ht="15" customHeight="1" x14ac:dyDescent="0.35">
      <c r="A196" s="104">
        <v>0</v>
      </c>
      <c r="B196" s="105" t="s">
        <v>482</v>
      </c>
      <c r="C196" s="104">
        <v>2</v>
      </c>
      <c r="D196" s="105" t="s">
        <v>7055</v>
      </c>
      <c r="E196" s="105" t="s">
        <v>134</v>
      </c>
      <c r="F196" s="105" t="s">
        <v>483</v>
      </c>
      <c r="G196" s="105"/>
      <c r="H196" s="105"/>
      <c r="I196" s="104">
        <v>24</v>
      </c>
      <c r="J196" s="105"/>
      <c r="K196" s="104">
        <v>0</v>
      </c>
      <c r="L196" s="105"/>
      <c r="M196" s="105"/>
      <c r="N196" s="105"/>
      <c r="O196" s="105"/>
      <c r="P196" s="105"/>
      <c r="Q196" s="105"/>
      <c r="R196" s="105"/>
      <c r="S196" s="105"/>
      <c r="T196" s="105"/>
      <c r="U196" s="105"/>
      <c r="V196" s="105"/>
      <c r="W196" s="105"/>
      <c r="X196" s="105"/>
      <c r="Y196" s="105"/>
      <c r="Z196" s="105"/>
      <c r="AA196" s="105"/>
      <c r="AB196" s="105"/>
      <c r="AC196" s="105"/>
      <c r="AD196" s="105"/>
      <c r="AE196" s="105"/>
      <c r="AF196" s="105"/>
      <c r="AG196" s="105"/>
      <c r="AH196" s="105"/>
      <c r="AI196" s="105"/>
      <c r="AJ196" s="105"/>
      <c r="AK196" s="105"/>
      <c r="AL196" s="104">
        <v>0</v>
      </c>
      <c r="AM196" s="105"/>
      <c r="AN196" s="104">
        <v>0</v>
      </c>
      <c r="AO196" s="105"/>
      <c r="AP196" s="105"/>
      <c r="AQ196" s="104">
        <v>0</v>
      </c>
      <c r="AR196" s="104">
        <v>0</v>
      </c>
      <c r="AS196" s="105" t="s">
        <v>17</v>
      </c>
      <c r="AT196" s="105"/>
    </row>
    <row r="197" spans="1:46" ht="15" customHeight="1" x14ac:dyDescent="0.35">
      <c r="A197" s="104">
        <v>0</v>
      </c>
      <c r="B197" s="105" t="s">
        <v>482</v>
      </c>
      <c r="C197" s="104">
        <v>2</v>
      </c>
      <c r="D197" s="105" t="s">
        <v>7046</v>
      </c>
      <c r="E197" s="105" t="s">
        <v>6005</v>
      </c>
      <c r="F197" s="105" t="s">
        <v>483</v>
      </c>
      <c r="G197" s="105"/>
      <c r="H197" s="105"/>
      <c r="I197" s="104">
        <v>24</v>
      </c>
      <c r="J197" s="105"/>
      <c r="K197" s="104">
        <v>0</v>
      </c>
      <c r="L197" s="105"/>
      <c r="M197" s="105"/>
      <c r="N197" s="105"/>
      <c r="O197" s="105"/>
      <c r="P197" s="105"/>
      <c r="Q197" s="105"/>
      <c r="R197" s="105"/>
      <c r="S197" s="105"/>
      <c r="T197" s="105"/>
      <c r="U197" s="105"/>
      <c r="V197" s="105"/>
      <c r="W197" s="105"/>
      <c r="X197" s="105"/>
      <c r="Y197" s="105"/>
      <c r="Z197" s="105"/>
      <c r="AA197" s="105"/>
      <c r="AB197" s="105"/>
      <c r="AC197" s="105"/>
      <c r="AD197" s="105"/>
      <c r="AE197" s="105"/>
      <c r="AF197" s="105"/>
      <c r="AG197" s="105"/>
      <c r="AH197" s="105"/>
      <c r="AI197" s="105"/>
      <c r="AJ197" s="105"/>
      <c r="AK197" s="105"/>
      <c r="AL197" s="104">
        <v>0</v>
      </c>
      <c r="AM197" s="105"/>
      <c r="AN197" s="104">
        <v>0</v>
      </c>
      <c r="AO197" s="105"/>
      <c r="AP197" s="105"/>
      <c r="AQ197" s="104">
        <v>0</v>
      </c>
      <c r="AR197" s="104">
        <v>48</v>
      </c>
      <c r="AS197" s="105" t="s">
        <v>17</v>
      </c>
      <c r="AT197" s="105"/>
    </row>
    <row r="198" spans="1:46" ht="15" customHeight="1" x14ac:dyDescent="0.35">
      <c r="A198" s="104">
        <v>0</v>
      </c>
      <c r="B198" s="105" t="s">
        <v>482</v>
      </c>
      <c r="C198" s="104">
        <v>2</v>
      </c>
      <c r="D198" s="105" t="s">
        <v>7000</v>
      </c>
      <c r="E198" s="105" t="s">
        <v>6077</v>
      </c>
      <c r="F198" s="105" t="s">
        <v>483</v>
      </c>
      <c r="G198" s="105"/>
      <c r="H198" s="105"/>
      <c r="I198" s="104">
        <v>24</v>
      </c>
      <c r="J198" s="105"/>
      <c r="K198" s="104">
        <v>0</v>
      </c>
      <c r="L198" s="105"/>
      <c r="M198" s="105" t="s">
        <v>5934</v>
      </c>
      <c r="N198" s="105"/>
      <c r="O198" s="105"/>
      <c r="P198" s="105"/>
      <c r="Q198" s="105"/>
      <c r="R198" s="105"/>
      <c r="S198" s="105"/>
      <c r="T198" s="105"/>
      <c r="U198" s="105"/>
      <c r="V198" s="105"/>
      <c r="W198" s="105"/>
      <c r="X198" s="105"/>
      <c r="Y198" s="105"/>
      <c r="Z198" s="105"/>
      <c r="AA198" s="105"/>
      <c r="AB198" s="105"/>
      <c r="AC198" s="105"/>
      <c r="AD198" s="105"/>
      <c r="AE198" s="105"/>
      <c r="AF198" s="105"/>
      <c r="AG198" s="105"/>
      <c r="AH198" s="105"/>
      <c r="AI198" s="105"/>
      <c r="AJ198" s="105"/>
      <c r="AK198" s="105"/>
      <c r="AL198" s="104">
        <v>200000</v>
      </c>
      <c r="AM198" s="105"/>
      <c r="AN198" s="104">
        <v>0</v>
      </c>
      <c r="AO198" s="105"/>
      <c r="AP198" s="105"/>
      <c r="AQ198" s="104">
        <v>0</v>
      </c>
      <c r="AR198" s="104">
        <v>168</v>
      </c>
      <c r="AS198" s="105" t="s">
        <v>486</v>
      </c>
      <c r="AT198" s="105"/>
    </row>
    <row r="199" spans="1:46" ht="15" customHeight="1" x14ac:dyDescent="0.35">
      <c r="A199" s="104">
        <v>0</v>
      </c>
      <c r="B199" s="105" t="s">
        <v>482</v>
      </c>
      <c r="C199" s="104">
        <v>2</v>
      </c>
      <c r="D199" s="105" t="s">
        <v>6963</v>
      </c>
      <c r="E199" s="105" t="s">
        <v>6078</v>
      </c>
      <c r="F199" s="105" t="s">
        <v>483</v>
      </c>
      <c r="G199" s="105"/>
      <c r="H199" s="105"/>
      <c r="I199" s="104">
        <v>24</v>
      </c>
      <c r="J199" s="105"/>
      <c r="K199" s="104">
        <v>0</v>
      </c>
      <c r="L199" s="105" t="s">
        <v>485</v>
      </c>
      <c r="M199" s="105" t="s">
        <v>6002</v>
      </c>
      <c r="N199" s="105"/>
      <c r="O199" s="105"/>
      <c r="P199" s="105"/>
      <c r="Q199" s="105"/>
      <c r="R199" s="105"/>
      <c r="S199" s="105"/>
      <c r="T199" s="105"/>
      <c r="U199" s="105"/>
      <c r="V199" s="105"/>
      <c r="W199" s="105"/>
      <c r="X199" s="105"/>
      <c r="Y199" s="105"/>
      <c r="Z199" s="105"/>
      <c r="AA199" s="105"/>
      <c r="AB199" s="105"/>
      <c r="AC199" s="105"/>
      <c r="AD199" s="105"/>
      <c r="AE199" s="105"/>
      <c r="AF199" s="105"/>
      <c r="AG199" s="105"/>
      <c r="AH199" s="105"/>
      <c r="AI199" s="105"/>
      <c r="AJ199" s="105"/>
      <c r="AK199" s="105"/>
      <c r="AL199" s="104">
        <v>2000</v>
      </c>
      <c r="AM199" s="105"/>
      <c r="AN199" s="104">
        <v>0</v>
      </c>
      <c r="AO199" s="105"/>
      <c r="AP199" s="105"/>
      <c r="AQ199" s="104">
        <v>0</v>
      </c>
      <c r="AR199" s="104">
        <v>2</v>
      </c>
      <c r="AS199" s="105" t="s">
        <v>17</v>
      </c>
      <c r="AT199" s="105"/>
    </row>
    <row r="200" spans="1:46" ht="15" customHeight="1" x14ac:dyDescent="0.35">
      <c r="A200" s="104">
        <v>0</v>
      </c>
      <c r="B200" s="105" t="s">
        <v>482</v>
      </c>
      <c r="C200" s="104">
        <v>2</v>
      </c>
      <c r="D200" s="105" t="s">
        <v>6958</v>
      </c>
      <c r="E200" s="105" t="s">
        <v>6050</v>
      </c>
      <c r="F200" s="105" t="s">
        <v>483</v>
      </c>
      <c r="G200" s="105"/>
      <c r="H200" s="105"/>
      <c r="I200" s="104">
        <v>24</v>
      </c>
      <c r="J200" s="105"/>
      <c r="K200" s="104">
        <v>0</v>
      </c>
      <c r="L200" s="105"/>
      <c r="M200" s="105"/>
      <c r="N200" s="105"/>
      <c r="O200" s="105"/>
      <c r="P200" s="105"/>
      <c r="Q200" s="105"/>
      <c r="R200" s="105"/>
      <c r="S200" s="105"/>
      <c r="T200" s="105"/>
      <c r="U200" s="105"/>
      <c r="V200" s="105"/>
      <c r="W200" s="105"/>
      <c r="X200" s="105"/>
      <c r="Y200" s="105"/>
      <c r="Z200" s="105"/>
      <c r="AA200" s="105"/>
      <c r="AB200" s="105"/>
      <c r="AC200" s="105"/>
      <c r="AD200" s="105"/>
      <c r="AE200" s="105"/>
      <c r="AF200" s="105"/>
      <c r="AG200" s="105"/>
      <c r="AH200" s="105"/>
      <c r="AI200" s="105"/>
      <c r="AJ200" s="105"/>
      <c r="AK200" s="105"/>
      <c r="AL200" s="104">
        <v>10000</v>
      </c>
      <c r="AM200" s="105"/>
      <c r="AN200" s="104">
        <v>0</v>
      </c>
      <c r="AO200" s="105"/>
      <c r="AP200" s="105"/>
      <c r="AQ200" s="104">
        <v>0</v>
      </c>
      <c r="AR200" s="104">
        <v>168</v>
      </c>
      <c r="AS200" s="105" t="s">
        <v>17</v>
      </c>
      <c r="AT200" s="105"/>
    </row>
    <row r="201" spans="1:46" ht="15" customHeight="1" x14ac:dyDescent="0.35">
      <c r="A201" s="104">
        <v>0</v>
      </c>
      <c r="B201" s="105" t="s">
        <v>482</v>
      </c>
      <c r="C201" s="104">
        <v>2</v>
      </c>
      <c r="D201" s="105" t="s">
        <v>10852</v>
      </c>
      <c r="E201" s="105" t="s">
        <v>10161</v>
      </c>
      <c r="F201" s="105" t="s">
        <v>483</v>
      </c>
      <c r="G201" s="105"/>
      <c r="H201" s="105"/>
      <c r="I201" s="104">
        <v>24</v>
      </c>
      <c r="J201" s="105"/>
      <c r="K201" s="104">
        <v>0</v>
      </c>
      <c r="L201" s="105"/>
      <c r="M201" s="105"/>
      <c r="N201" s="105"/>
      <c r="O201" s="105"/>
      <c r="P201" s="105"/>
      <c r="Q201" s="105"/>
      <c r="R201" s="105"/>
      <c r="S201" s="105"/>
      <c r="T201" s="105"/>
      <c r="U201" s="105"/>
      <c r="V201" s="105"/>
      <c r="W201" s="105"/>
      <c r="X201" s="105"/>
      <c r="Y201" s="105"/>
      <c r="Z201" s="105"/>
      <c r="AA201" s="105"/>
      <c r="AB201" s="105"/>
      <c r="AC201" s="105"/>
      <c r="AD201" s="105"/>
      <c r="AE201" s="105"/>
      <c r="AF201" s="105"/>
      <c r="AG201" s="105"/>
      <c r="AH201" s="105"/>
      <c r="AI201" s="105"/>
      <c r="AJ201" s="105"/>
      <c r="AK201" s="105"/>
      <c r="AL201" s="104">
        <v>3500000</v>
      </c>
      <c r="AM201" s="105"/>
      <c r="AN201" s="104">
        <v>0</v>
      </c>
      <c r="AO201" s="105"/>
      <c r="AP201" s="105"/>
      <c r="AQ201" s="104">
        <v>0</v>
      </c>
      <c r="AR201" s="104">
        <v>4380</v>
      </c>
      <c r="AS201" s="105" t="s">
        <v>17</v>
      </c>
      <c r="AT201" s="105"/>
    </row>
    <row r="202" spans="1:46" ht="15" customHeight="1" x14ac:dyDescent="0.35">
      <c r="A202" s="104">
        <v>0</v>
      </c>
      <c r="B202" s="105" t="s">
        <v>482</v>
      </c>
      <c r="C202" s="104">
        <v>2</v>
      </c>
      <c r="D202" s="105" t="s">
        <v>7016</v>
      </c>
      <c r="E202" s="105" t="s">
        <v>6015</v>
      </c>
      <c r="F202" s="105" t="s">
        <v>483</v>
      </c>
      <c r="G202" s="105"/>
      <c r="H202" s="105"/>
      <c r="I202" s="104">
        <v>24</v>
      </c>
      <c r="J202" s="105"/>
      <c r="K202" s="104">
        <v>0</v>
      </c>
      <c r="L202" s="105"/>
      <c r="M202" s="105"/>
      <c r="N202" s="105"/>
      <c r="O202" s="105"/>
      <c r="P202" s="105"/>
      <c r="Q202" s="105"/>
      <c r="R202" s="105"/>
      <c r="S202" s="105"/>
      <c r="T202" s="105"/>
      <c r="U202" s="105"/>
      <c r="V202" s="105"/>
      <c r="W202" s="105"/>
      <c r="X202" s="105"/>
      <c r="Y202" s="105"/>
      <c r="Z202" s="105"/>
      <c r="AA202" s="105"/>
      <c r="AB202" s="105"/>
      <c r="AC202" s="105"/>
      <c r="AD202" s="105"/>
      <c r="AE202" s="105"/>
      <c r="AF202" s="105"/>
      <c r="AG202" s="105"/>
      <c r="AH202" s="105"/>
      <c r="AI202" s="105"/>
      <c r="AJ202" s="105"/>
      <c r="AK202" s="105"/>
      <c r="AL202" s="104">
        <v>0</v>
      </c>
      <c r="AM202" s="105"/>
      <c r="AN202" s="104">
        <v>0</v>
      </c>
      <c r="AO202" s="105"/>
      <c r="AP202" s="105"/>
      <c r="AQ202" s="104">
        <v>0</v>
      </c>
      <c r="AR202" s="104">
        <v>0</v>
      </c>
      <c r="AS202" s="105" t="s">
        <v>17</v>
      </c>
      <c r="AT202" s="105"/>
    </row>
    <row r="203" spans="1:46" ht="15" customHeight="1" x14ac:dyDescent="0.35">
      <c r="A203" s="104">
        <v>0</v>
      </c>
      <c r="B203" s="105" t="s">
        <v>482</v>
      </c>
      <c r="C203" s="104">
        <v>2</v>
      </c>
      <c r="D203" s="105" t="s">
        <v>7017</v>
      </c>
      <c r="E203" s="105" t="s">
        <v>6016</v>
      </c>
      <c r="F203" s="105" t="s">
        <v>483</v>
      </c>
      <c r="G203" s="105"/>
      <c r="H203" s="105"/>
      <c r="I203" s="104">
        <v>24</v>
      </c>
      <c r="J203" s="105"/>
      <c r="K203" s="104">
        <v>0</v>
      </c>
      <c r="L203" s="105"/>
      <c r="M203" s="105"/>
      <c r="N203" s="105"/>
      <c r="O203" s="105"/>
      <c r="P203" s="105"/>
      <c r="Q203" s="105"/>
      <c r="R203" s="105"/>
      <c r="S203" s="105"/>
      <c r="T203" s="105"/>
      <c r="U203" s="105"/>
      <c r="V203" s="105"/>
      <c r="W203" s="105"/>
      <c r="X203" s="105"/>
      <c r="Y203" s="105"/>
      <c r="Z203" s="105"/>
      <c r="AA203" s="105"/>
      <c r="AB203" s="105"/>
      <c r="AC203" s="105"/>
      <c r="AD203" s="105"/>
      <c r="AE203" s="105"/>
      <c r="AF203" s="105"/>
      <c r="AG203" s="105"/>
      <c r="AH203" s="105"/>
      <c r="AI203" s="105"/>
      <c r="AJ203" s="105"/>
      <c r="AK203" s="105"/>
      <c r="AL203" s="104">
        <v>35000</v>
      </c>
      <c r="AM203" s="105"/>
      <c r="AN203" s="104">
        <v>0</v>
      </c>
      <c r="AO203" s="105"/>
      <c r="AP203" s="105"/>
      <c r="AQ203" s="104">
        <v>0</v>
      </c>
      <c r="AR203" s="104">
        <v>0</v>
      </c>
      <c r="AS203" s="105" t="s">
        <v>17</v>
      </c>
      <c r="AT203" s="105"/>
    </row>
    <row r="204" spans="1:46" ht="15" customHeight="1" x14ac:dyDescent="0.35">
      <c r="A204" s="104">
        <v>0</v>
      </c>
      <c r="B204" s="105" t="s">
        <v>482</v>
      </c>
      <c r="C204" s="104">
        <v>2</v>
      </c>
      <c r="D204" s="105" t="s">
        <v>7002</v>
      </c>
      <c r="E204" s="105" t="s">
        <v>6092</v>
      </c>
      <c r="F204" s="105" t="s">
        <v>483</v>
      </c>
      <c r="G204" s="105"/>
      <c r="H204" s="105"/>
      <c r="I204" s="104">
        <v>24</v>
      </c>
      <c r="J204" s="105"/>
      <c r="K204" s="104">
        <v>0</v>
      </c>
      <c r="L204" s="105" t="s">
        <v>485</v>
      </c>
      <c r="M204" s="105" t="s">
        <v>6002</v>
      </c>
      <c r="N204" s="105"/>
      <c r="O204" s="105"/>
      <c r="P204" s="105"/>
      <c r="Q204" s="105"/>
      <c r="R204" s="105"/>
      <c r="S204" s="105"/>
      <c r="T204" s="105"/>
      <c r="U204" s="105"/>
      <c r="V204" s="105"/>
      <c r="W204" s="105"/>
      <c r="X204" s="105"/>
      <c r="Y204" s="105"/>
      <c r="Z204" s="105"/>
      <c r="AA204" s="105"/>
      <c r="AB204" s="105"/>
      <c r="AC204" s="105"/>
      <c r="AD204" s="105"/>
      <c r="AE204" s="105"/>
      <c r="AF204" s="105"/>
      <c r="AG204" s="105"/>
      <c r="AH204" s="105"/>
      <c r="AI204" s="105"/>
      <c r="AJ204" s="105"/>
      <c r="AK204" s="105"/>
      <c r="AL204" s="104">
        <v>400</v>
      </c>
      <c r="AM204" s="105"/>
      <c r="AN204" s="104">
        <v>0</v>
      </c>
      <c r="AO204" s="105"/>
      <c r="AP204" s="105"/>
      <c r="AQ204" s="104">
        <v>0</v>
      </c>
      <c r="AR204" s="104">
        <v>4</v>
      </c>
      <c r="AS204" s="105" t="s">
        <v>17</v>
      </c>
      <c r="AT204" s="105"/>
    </row>
    <row r="205" spans="1:46" ht="15" customHeight="1" x14ac:dyDescent="0.35">
      <c r="A205" s="104">
        <v>0</v>
      </c>
      <c r="B205" s="105" t="s">
        <v>482</v>
      </c>
      <c r="C205" s="104">
        <v>2</v>
      </c>
      <c r="D205" s="105" t="s">
        <v>7035</v>
      </c>
      <c r="E205" s="105" t="s">
        <v>6062</v>
      </c>
      <c r="F205" s="105" t="s">
        <v>483</v>
      </c>
      <c r="G205" s="105"/>
      <c r="H205" s="105"/>
      <c r="I205" s="104">
        <v>24</v>
      </c>
      <c r="J205" s="105"/>
      <c r="K205" s="104">
        <v>0</v>
      </c>
      <c r="L205" s="105"/>
      <c r="M205" s="105"/>
      <c r="N205" s="105"/>
      <c r="O205" s="105"/>
      <c r="P205" s="105"/>
      <c r="Q205" s="105"/>
      <c r="R205" s="105"/>
      <c r="S205" s="105"/>
      <c r="T205" s="105"/>
      <c r="U205" s="105"/>
      <c r="V205" s="105"/>
      <c r="W205" s="105"/>
      <c r="X205" s="105"/>
      <c r="Y205" s="105"/>
      <c r="Z205" s="105"/>
      <c r="AA205" s="105"/>
      <c r="AB205" s="105"/>
      <c r="AC205" s="105"/>
      <c r="AD205" s="105"/>
      <c r="AE205" s="105"/>
      <c r="AF205" s="105"/>
      <c r="AG205" s="105"/>
      <c r="AH205" s="105"/>
      <c r="AI205" s="105"/>
      <c r="AJ205" s="105"/>
      <c r="AK205" s="105"/>
      <c r="AL205" s="104">
        <v>900000</v>
      </c>
      <c r="AM205" s="105"/>
      <c r="AN205" s="104">
        <v>0</v>
      </c>
      <c r="AO205" s="105"/>
      <c r="AP205" s="105"/>
      <c r="AQ205" s="104">
        <v>0</v>
      </c>
      <c r="AR205" s="104">
        <v>5110</v>
      </c>
      <c r="AS205" s="105" t="s">
        <v>17</v>
      </c>
      <c r="AT205" s="105"/>
    </row>
    <row r="206" spans="1:46" ht="15" customHeight="1" x14ac:dyDescent="0.35">
      <c r="A206" s="104">
        <v>0</v>
      </c>
      <c r="B206" s="105" t="s">
        <v>482</v>
      </c>
      <c r="C206" s="104">
        <v>2</v>
      </c>
      <c r="D206" s="105" t="s">
        <v>7042</v>
      </c>
      <c r="E206" s="105" t="s">
        <v>6108</v>
      </c>
      <c r="F206" s="105" t="s">
        <v>483</v>
      </c>
      <c r="G206" s="105"/>
      <c r="H206" s="105"/>
      <c r="I206" s="104">
        <v>24</v>
      </c>
      <c r="J206" s="105"/>
      <c r="K206" s="104">
        <v>0</v>
      </c>
      <c r="L206" s="105"/>
      <c r="M206" s="105"/>
      <c r="N206" s="105"/>
      <c r="O206" s="105"/>
      <c r="P206" s="105"/>
      <c r="Q206" s="105"/>
      <c r="R206" s="105"/>
      <c r="S206" s="105"/>
      <c r="T206" s="105"/>
      <c r="U206" s="105"/>
      <c r="V206" s="105"/>
      <c r="W206" s="105"/>
      <c r="X206" s="105"/>
      <c r="Y206" s="105"/>
      <c r="Z206" s="105"/>
      <c r="AA206" s="105"/>
      <c r="AB206" s="105"/>
      <c r="AC206" s="105"/>
      <c r="AD206" s="105"/>
      <c r="AE206" s="105"/>
      <c r="AF206" s="105"/>
      <c r="AG206" s="105"/>
      <c r="AH206" s="105"/>
      <c r="AI206" s="105"/>
      <c r="AJ206" s="105"/>
      <c r="AK206" s="105"/>
      <c r="AL206" s="104">
        <v>50000</v>
      </c>
      <c r="AM206" s="105"/>
      <c r="AN206" s="104">
        <v>0</v>
      </c>
      <c r="AO206" s="105"/>
      <c r="AP206" s="105"/>
      <c r="AQ206" s="104">
        <v>0</v>
      </c>
      <c r="AR206" s="104">
        <v>1008</v>
      </c>
      <c r="AS206" s="105" t="s">
        <v>17</v>
      </c>
      <c r="AT206" s="105"/>
    </row>
    <row r="207" spans="1:46" ht="15" customHeight="1" x14ac:dyDescent="0.35">
      <c r="A207" s="104">
        <v>0</v>
      </c>
      <c r="B207" s="105" t="s">
        <v>482</v>
      </c>
      <c r="C207" s="104">
        <v>2</v>
      </c>
      <c r="D207" s="105" t="s">
        <v>6973</v>
      </c>
      <c r="E207" s="105" t="s">
        <v>6109</v>
      </c>
      <c r="F207" s="105" t="s">
        <v>483</v>
      </c>
      <c r="G207" s="105"/>
      <c r="H207" s="105"/>
      <c r="I207" s="104">
        <v>24</v>
      </c>
      <c r="J207" s="105"/>
      <c r="K207" s="104">
        <v>0</v>
      </c>
      <c r="L207" s="105" t="s">
        <v>485</v>
      </c>
      <c r="M207" s="105" t="s">
        <v>6002</v>
      </c>
      <c r="N207" s="105"/>
      <c r="O207" s="105"/>
      <c r="P207" s="105"/>
      <c r="Q207" s="105"/>
      <c r="R207" s="105"/>
      <c r="S207" s="105"/>
      <c r="T207" s="105"/>
      <c r="U207" s="105"/>
      <c r="V207" s="105"/>
      <c r="W207" s="105"/>
      <c r="X207" s="105"/>
      <c r="Y207" s="105"/>
      <c r="Z207" s="105"/>
      <c r="AA207" s="105"/>
      <c r="AB207" s="105"/>
      <c r="AC207" s="105"/>
      <c r="AD207" s="105"/>
      <c r="AE207" s="105"/>
      <c r="AF207" s="105"/>
      <c r="AG207" s="105"/>
      <c r="AH207" s="105"/>
      <c r="AI207" s="105"/>
      <c r="AJ207" s="105"/>
      <c r="AK207" s="105"/>
      <c r="AL207" s="104">
        <v>30000</v>
      </c>
      <c r="AM207" s="105"/>
      <c r="AN207" s="104">
        <v>0</v>
      </c>
      <c r="AO207" s="105"/>
      <c r="AP207" s="105"/>
      <c r="AQ207" s="104">
        <v>0</v>
      </c>
      <c r="AR207" s="104">
        <v>168</v>
      </c>
      <c r="AS207" s="105" t="s">
        <v>17</v>
      </c>
      <c r="AT207" s="105"/>
    </row>
    <row r="208" spans="1:46" ht="15" customHeight="1" x14ac:dyDescent="0.35">
      <c r="A208" s="104">
        <v>0</v>
      </c>
      <c r="B208" s="105" t="s">
        <v>482</v>
      </c>
      <c r="C208" s="104">
        <v>2</v>
      </c>
      <c r="D208" s="105" t="s">
        <v>6972</v>
      </c>
      <c r="E208" s="105" t="s">
        <v>6107</v>
      </c>
      <c r="F208" s="105" t="s">
        <v>483</v>
      </c>
      <c r="G208" s="105"/>
      <c r="H208" s="105"/>
      <c r="I208" s="104">
        <v>24</v>
      </c>
      <c r="J208" s="105"/>
      <c r="K208" s="104">
        <v>0</v>
      </c>
      <c r="L208" s="105" t="s">
        <v>485</v>
      </c>
      <c r="M208" s="105" t="s">
        <v>6002</v>
      </c>
      <c r="N208" s="105"/>
      <c r="O208" s="105"/>
      <c r="P208" s="105"/>
      <c r="Q208" s="105"/>
      <c r="R208" s="105"/>
      <c r="S208" s="105"/>
      <c r="T208" s="105"/>
      <c r="U208" s="105"/>
      <c r="V208" s="105"/>
      <c r="W208" s="105"/>
      <c r="X208" s="105"/>
      <c r="Y208" s="105"/>
      <c r="Z208" s="105"/>
      <c r="AA208" s="105"/>
      <c r="AB208" s="105"/>
      <c r="AC208" s="105"/>
      <c r="AD208" s="105"/>
      <c r="AE208" s="105"/>
      <c r="AF208" s="105"/>
      <c r="AG208" s="105"/>
      <c r="AH208" s="105"/>
      <c r="AI208" s="105"/>
      <c r="AJ208" s="105"/>
      <c r="AK208" s="105"/>
      <c r="AL208" s="104">
        <v>15000</v>
      </c>
      <c r="AM208" s="105"/>
      <c r="AN208" s="104">
        <v>0</v>
      </c>
      <c r="AO208" s="105"/>
      <c r="AP208" s="105"/>
      <c r="AQ208" s="104">
        <v>0</v>
      </c>
      <c r="AR208" s="104">
        <v>6</v>
      </c>
      <c r="AS208" s="105" t="s">
        <v>17</v>
      </c>
      <c r="AT208" s="105"/>
    </row>
    <row r="209" spans="1:46" ht="15" customHeight="1" x14ac:dyDescent="0.35">
      <c r="A209" s="104">
        <v>0</v>
      </c>
      <c r="B209" s="105" t="s">
        <v>482</v>
      </c>
      <c r="C209" s="104">
        <v>2</v>
      </c>
      <c r="D209" s="105" t="s">
        <v>6936</v>
      </c>
      <c r="E209" s="105" t="s">
        <v>10150</v>
      </c>
      <c r="F209" s="105" t="s">
        <v>483</v>
      </c>
      <c r="G209" s="105" t="s">
        <v>5946</v>
      </c>
      <c r="H209" s="105" t="s">
        <v>5945</v>
      </c>
      <c r="I209" s="104">
        <v>24</v>
      </c>
      <c r="J209" s="105"/>
      <c r="K209" s="104">
        <v>0</v>
      </c>
      <c r="L209" s="105" t="s">
        <v>485</v>
      </c>
      <c r="M209" s="105" t="s">
        <v>6002</v>
      </c>
      <c r="N209" s="105"/>
      <c r="O209" s="105"/>
      <c r="P209" s="105"/>
      <c r="Q209" s="105"/>
      <c r="R209" s="105"/>
      <c r="S209" s="105"/>
      <c r="T209" s="105"/>
      <c r="U209" s="105"/>
      <c r="V209" s="105"/>
      <c r="W209" s="105"/>
      <c r="X209" s="105"/>
      <c r="Y209" s="105"/>
      <c r="Z209" s="105"/>
      <c r="AA209" s="105"/>
      <c r="AB209" s="105"/>
      <c r="AC209" s="105"/>
      <c r="AD209" s="105"/>
      <c r="AE209" s="105"/>
      <c r="AF209" s="105"/>
      <c r="AG209" s="105"/>
      <c r="AH209" s="105"/>
      <c r="AI209" s="105"/>
      <c r="AJ209" s="105"/>
      <c r="AK209" s="105"/>
      <c r="AL209" s="104">
        <v>10000</v>
      </c>
      <c r="AM209" s="105"/>
      <c r="AN209" s="104">
        <v>0</v>
      </c>
      <c r="AO209" s="106" t="s">
        <v>11438</v>
      </c>
      <c r="AP209" s="105" t="s">
        <v>5987</v>
      </c>
      <c r="AQ209" s="104">
        <v>0</v>
      </c>
      <c r="AR209" s="104">
        <v>1460</v>
      </c>
      <c r="AS209" s="105" t="s">
        <v>17</v>
      </c>
      <c r="AT209" s="105"/>
    </row>
    <row r="210" spans="1:46" ht="15" customHeight="1" x14ac:dyDescent="0.35">
      <c r="A210" s="104">
        <v>0</v>
      </c>
      <c r="B210" s="105" t="s">
        <v>482</v>
      </c>
      <c r="C210" s="104">
        <v>2</v>
      </c>
      <c r="D210" s="105" t="s">
        <v>7004</v>
      </c>
      <c r="E210" s="105" t="s">
        <v>134</v>
      </c>
      <c r="F210" s="105" t="s">
        <v>483</v>
      </c>
      <c r="G210" s="105"/>
      <c r="H210" s="105"/>
      <c r="I210" s="104">
        <v>24</v>
      </c>
      <c r="J210" s="105"/>
      <c r="K210" s="104">
        <v>0</v>
      </c>
      <c r="L210" s="105"/>
      <c r="M210" s="105"/>
      <c r="N210" s="105"/>
      <c r="O210" s="105"/>
      <c r="P210" s="105"/>
      <c r="Q210" s="105"/>
      <c r="R210" s="105"/>
      <c r="S210" s="105"/>
      <c r="T210" s="105"/>
      <c r="U210" s="105"/>
      <c r="V210" s="105"/>
      <c r="W210" s="105"/>
      <c r="X210" s="105"/>
      <c r="Y210" s="105"/>
      <c r="Z210" s="105"/>
      <c r="AA210" s="105"/>
      <c r="AB210" s="105"/>
      <c r="AC210" s="105"/>
      <c r="AD210" s="105"/>
      <c r="AE210" s="105"/>
      <c r="AF210" s="105"/>
      <c r="AG210" s="105"/>
      <c r="AH210" s="105"/>
      <c r="AI210" s="105"/>
      <c r="AJ210" s="105"/>
      <c r="AK210" s="105"/>
      <c r="AL210" s="104">
        <v>0</v>
      </c>
      <c r="AM210" s="105"/>
      <c r="AN210" s="104">
        <v>0</v>
      </c>
      <c r="AO210" s="105"/>
      <c r="AP210" s="105"/>
      <c r="AQ210" s="104">
        <v>0</v>
      </c>
      <c r="AR210" s="104">
        <v>0</v>
      </c>
      <c r="AS210" s="105" t="s">
        <v>17</v>
      </c>
      <c r="AT210" s="105"/>
    </row>
    <row r="211" spans="1:46" ht="15" customHeight="1" x14ac:dyDescent="0.35">
      <c r="A211" s="104">
        <v>0</v>
      </c>
      <c r="B211" s="105" t="s">
        <v>482</v>
      </c>
      <c r="C211" s="104">
        <v>2</v>
      </c>
      <c r="D211" s="105" t="s">
        <v>10815</v>
      </c>
      <c r="E211" s="105" t="s">
        <v>10194</v>
      </c>
      <c r="F211" s="105" t="s">
        <v>483</v>
      </c>
      <c r="G211" s="105"/>
      <c r="H211" s="105"/>
      <c r="I211" s="104">
        <v>24</v>
      </c>
      <c r="J211" s="105"/>
      <c r="K211" s="104">
        <v>0</v>
      </c>
      <c r="L211" s="105"/>
      <c r="M211" s="105" t="s">
        <v>5934</v>
      </c>
      <c r="N211" s="105"/>
      <c r="O211" s="105"/>
      <c r="P211" s="105"/>
      <c r="Q211" s="105"/>
      <c r="R211" s="105"/>
      <c r="S211" s="105"/>
      <c r="T211" s="105"/>
      <c r="U211" s="105"/>
      <c r="V211" s="105"/>
      <c r="W211" s="105"/>
      <c r="X211" s="105"/>
      <c r="Y211" s="105"/>
      <c r="Z211" s="105"/>
      <c r="AA211" s="105"/>
      <c r="AB211" s="105"/>
      <c r="AC211" s="105"/>
      <c r="AD211" s="105"/>
      <c r="AE211" s="105"/>
      <c r="AF211" s="105"/>
      <c r="AG211" s="105"/>
      <c r="AH211" s="105"/>
      <c r="AI211" s="105"/>
      <c r="AJ211" s="105"/>
      <c r="AK211" s="105"/>
      <c r="AL211" s="104">
        <v>0</v>
      </c>
      <c r="AM211" s="105"/>
      <c r="AN211" s="104">
        <v>0</v>
      </c>
      <c r="AO211" s="105" t="s">
        <v>10086</v>
      </c>
      <c r="AP211" s="105" t="s">
        <v>10085</v>
      </c>
      <c r="AQ211" s="104">
        <v>0</v>
      </c>
      <c r="AR211" s="104">
        <v>4</v>
      </c>
      <c r="AS211" s="105" t="s">
        <v>17</v>
      </c>
      <c r="AT211" s="105"/>
    </row>
    <row r="212" spans="1:46" ht="15" customHeight="1" x14ac:dyDescent="0.35">
      <c r="A212" s="104">
        <v>0</v>
      </c>
      <c r="B212" s="105" t="s">
        <v>482</v>
      </c>
      <c r="C212" s="104">
        <v>2</v>
      </c>
      <c r="D212" s="105" t="s">
        <v>10849</v>
      </c>
      <c r="E212" s="105" t="s">
        <v>134</v>
      </c>
      <c r="F212" s="105" t="s">
        <v>483</v>
      </c>
      <c r="G212" s="105"/>
      <c r="H212" s="105"/>
      <c r="I212" s="104">
        <v>24</v>
      </c>
      <c r="J212" s="105"/>
      <c r="K212" s="104">
        <v>0</v>
      </c>
      <c r="L212" s="105"/>
      <c r="M212" s="105"/>
      <c r="N212" s="105"/>
      <c r="O212" s="105"/>
      <c r="P212" s="105"/>
      <c r="Q212" s="105"/>
      <c r="R212" s="105"/>
      <c r="S212" s="105"/>
      <c r="T212" s="105"/>
      <c r="U212" s="105"/>
      <c r="V212" s="105"/>
      <c r="W212" s="105"/>
      <c r="X212" s="105"/>
      <c r="Y212" s="105"/>
      <c r="Z212" s="105"/>
      <c r="AA212" s="105"/>
      <c r="AB212" s="105"/>
      <c r="AC212" s="105"/>
      <c r="AD212" s="105"/>
      <c r="AE212" s="105"/>
      <c r="AF212" s="105"/>
      <c r="AG212" s="105"/>
      <c r="AH212" s="105"/>
      <c r="AI212" s="105"/>
      <c r="AJ212" s="105"/>
      <c r="AK212" s="105"/>
      <c r="AL212" s="104">
        <v>0</v>
      </c>
      <c r="AM212" s="105"/>
      <c r="AN212" s="104">
        <v>0</v>
      </c>
      <c r="AO212" s="105"/>
      <c r="AP212" s="105"/>
      <c r="AQ212" s="104">
        <v>0</v>
      </c>
      <c r="AR212" s="104">
        <v>0</v>
      </c>
      <c r="AS212" s="105" t="s">
        <v>486</v>
      </c>
      <c r="AT212" s="105"/>
    </row>
    <row r="213" spans="1:46" ht="15" customHeight="1" x14ac:dyDescent="0.35">
      <c r="A213" s="104">
        <v>0</v>
      </c>
      <c r="B213" s="105" t="s">
        <v>482</v>
      </c>
      <c r="C213" s="104">
        <v>2</v>
      </c>
      <c r="D213" s="105" t="s">
        <v>10813</v>
      </c>
      <c r="E213" s="105" t="s">
        <v>6119</v>
      </c>
      <c r="F213" s="105" t="s">
        <v>483</v>
      </c>
      <c r="G213" s="105"/>
      <c r="H213" s="105"/>
      <c r="I213" s="104">
        <v>24</v>
      </c>
      <c r="J213" s="105"/>
      <c r="K213" s="104">
        <v>0</v>
      </c>
      <c r="L213" s="105"/>
      <c r="M213" s="105"/>
      <c r="N213" s="105"/>
      <c r="O213" s="105"/>
      <c r="P213" s="105"/>
      <c r="Q213" s="105"/>
      <c r="R213" s="105"/>
      <c r="S213" s="105"/>
      <c r="T213" s="105"/>
      <c r="U213" s="105"/>
      <c r="V213" s="105"/>
      <c r="W213" s="105"/>
      <c r="X213" s="105"/>
      <c r="Y213" s="105"/>
      <c r="Z213" s="105"/>
      <c r="AA213" s="105"/>
      <c r="AB213" s="105"/>
      <c r="AC213" s="105"/>
      <c r="AD213" s="105"/>
      <c r="AE213" s="105"/>
      <c r="AF213" s="105"/>
      <c r="AG213" s="105"/>
      <c r="AH213" s="105"/>
      <c r="AI213" s="105"/>
      <c r="AJ213" s="105"/>
      <c r="AK213" s="105"/>
      <c r="AL213" s="104">
        <v>84000</v>
      </c>
      <c r="AM213" s="105"/>
      <c r="AN213" s="104">
        <v>0</v>
      </c>
      <c r="AO213" s="105"/>
      <c r="AP213" s="105"/>
      <c r="AQ213" s="104">
        <v>0</v>
      </c>
      <c r="AR213" s="104">
        <v>80</v>
      </c>
      <c r="AS213" s="105" t="s">
        <v>486</v>
      </c>
      <c r="AT213" s="105"/>
    </row>
    <row r="214" spans="1:46" ht="15" customHeight="1" x14ac:dyDescent="0.35">
      <c r="A214" s="104">
        <v>0</v>
      </c>
      <c r="B214" s="105" t="s">
        <v>482</v>
      </c>
      <c r="C214" s="104">
        <v>2</v>
      </c>
      <c r="D214" s="105" t="s">
        <v>10841</v>
      </c>
      <c r="E214" s="105" t="s">
        <v>134</v>
      </c>
      <c r="F214" s="105" t="s">
        <v>483</v>
      </c>
      <c r="G214" s="105"/>
      <c r="H214" s="105"/>
      <c r="I214" s="104">
        <v>24</v>
      </c>
      <c r="J214" s="105"/>
      <c r="K214" s="104">
        <v>0</v>
      </c>
      <c r="L214" s="105"/>
      <c r="M214" s="105"/>
      <c r="N214" s="105"/>
      <c r="O214" s="105"/>
      <c r="P214" s="105"/>
      <c r="Q214" s="105"/>
      <c r="R214" s="105"/>
      <c r="S214" s="105"/>
      <c r="T214" s="105"/>
      <c r="U214" s="105"/>
      <c r="V214" s="105"/>
      <c r="W214" s="105"/>
      <c r="X214" s="105"/>
      <c r="Y214" s="105"/>
      <c r="Z214" s="105"/>
      <c r="AA214" s="105"/>
      <c r="AB214" s="105"/>
      <c r="AC214" s="105"/>
      <c r="AD214" s="105"/>
      <c r="AE214" s="105"/>
      <c r="AF214" s="105"/>
      <c r="AG214" s="105"/>
      <c r="AH214" s="105"/>
      <c r="AI214" s="105"/>
      <c r="AJ214" s="105"/>
      <c r="AK214" s="105"/>
      <c r="AL214" s="104">
        <v>0</v>
      </c>
      <c r="AM214" s="105"/>
      <c r="AN214" s="104">
        <v>0</v>
      </c>
      <c r="AO214" s="105"/>
      <c r="AP214" s="105"/>
      <c r="AQ214" s="104">
        <v>0</v>
      </c>
      <c r="AR214" s="104">
        <v>0</v>
      </c>
      <c r="AS214" s="105" t="s">
        <v>17</v>
      </c>
      <c r="AT214" s="105"/>
    </row>
    <row r="215" spans="1:46" ht="15" customHeight="1" x14ac:dyDescent="0.35">
      <c r="A215" s="104">
        <v>0</v>
      </c>
      <c r="B215" s="105" t="s">
        <v>482</v>
      </c>
      <c r="C215" s="104">
        <v>2</v>
      </c>
      <c r="D215" s="105" t="s">
        <v>11650</v>
      </c>
      <c r="E215" s="105" t="s">
        <v>6110</v>
      </c>
      <c r="F215" s="105" t="s">
        <v>483</v>
      </c>
      <c r="G215" s="105"/>
      <c r="H215" s="105"/>
      <c r="I215" s="104">
        <v>24</v>
      </c>
      <c r="J215" s="105"/>
      <c r="K215" s="104">
        <v>0</v>
      </c>
      <c r="L215" s="105" t="s">
        <v>485</v>
      </c>
      <c r="M215" s="105" t="s">
        <v>6002</v>
      </c>
      <c r="N215" s="105"/>
      <c r="O215" s="105"/>
      <c r="P215" s="105"/>
      <c r="Q215" s="105"/>
      <c r="R215" s="105"/>
      <c r="S215" s="105"/>
      <c r="T215" s="105"/>
      <c r="U215" s="105"/>
      <c r="V215" s="105"/>
      <c r="W215" s="105"/>
      <c r="X215" s="105"/>
      <c r="Y215" s="105"/>
      <c r="Z215" s="105"/>
      <c r="AA215" s="105"/>
      <c r="AB215" s="105"/>
      <c r="AC215" s="105"/>
      <c r="AD215" s="105"/>
      <c r="AE215" s="105"/>
      <c r="AF215" s="105"/>
      <c r="AG215" s="105"/>
      <c r="AH215" s="105"/>
      <c r="AI215" s="105"/>
      <c r="AJ215" s="105"/>
      <c r="AK215" s="105"/>
      <c r="AL215" s="104">
        <v>0</v>
      </c>
      <c r="AM215" s="105"/>
      <c r="AN215" s="104">
        <v>0</v>
      </c>
      <c r="AO215" s="105" t="s">
        <v>5990</v>
      </c>
      <c r="AP215" s="105" t="s">
        <v>5989</v>
      </c>
      <c r="AQ215" s="104">
        <v>0</v>
      </c>
      <c r="AR215" s="104">
        <v>1</v>
      </c>
      <c r="AS215" s="105" t="s">
        <v>17</v>
      </c>
      <c r="AT215" s="105"/>
    </row>
    <row r="216" spans="1:46" ht="15" customHeight="1" x14ac:dyDescent="0.35">
      <c r="A216" s="104">
        <v>0</v>
      </c>
      <c r="B216" s="105" t="s">
        <v>482</v>
      </c>
      <c r="C216" s="104">
        <v>2</v>
      </c>
      <c r="D216" s="105" t="s">
        <v>11648</v>
      </c>
      <c r="E216" s="105" t="s">
        <v>6094</v>
      </c>
      <c r="F216" s="105" t="s">
        <v>483</v>
      </c>
      <c r="G216" s="105"/>
      <c r="H216" s="105"/>
      <c r="I216" s="104">
        <v>24</v>
      </c>
      <c r="J216" s="105"/>
      <c r="K216" s="104">
        <v>0</v>
      </c>
      <c r="L216" s="105" t="s">
        <v>5937</v>
      </c>
      <c r="M216" s="105" t="s">
        <v>5936</v>
      </c>
      <c r="N216" s="105"/>
      <c r="O216" s="105"/>
      <c r="P216" s="105"/>
      <c r="Q216" s="105"/>
      <c r="R216" s="105"/>
      <c r="S216" s="105"/>
      <c r="T216" s="105"/>
      <c r="U216" s="105"/>
      <c r="V216" s="105"/>
      <c r="W216" s="105"/>
      <c r="X216" s="105"/>
      <c r="Y216" s="105"/>
      <c r="Z216" s="105"/>
      <c r="AA216" s="105"/>
      <c r="AB216" s="105"/>
      <c r="AC216" s="105"/>
      <c r="AD216" s="105"/>
      <c r="AE216" s="105"/>
      <c r="AF216" s="105"/>
      <c r="AG216" s="105"/>
      <c r="AH216" s="105"/>
      <c r="AI216" s="105"/>
      <c r="AJ216" s="105"/>
      <c r="AK216" s="105"/>
      <c r="AL216" s="104">
        <v>65000</v>
      </c>
      <c r="AM216" s="105"/>
      <c r="AN216" s="104">
        <v>0</v>
      </c>
      <c r="AO216" s="105"/>
      <c r="AP216" s="105"/>
      <c r="AQ216" s="104">
        <v>0</v>
      </c>
      <c r="AR216" s="104">
        <v>28</v>
      </c>
      <c r="AS216" s="105" t="s">
        <v>17</v>
      </c>
      <c r="AT216" s="105"/>
    </row>
    <row r="217" spans="1:46" ht="15" customHeight="1" x14ac:dyDescent="0.35">
      <c r="A217" s="104">
        <v>0</v>
      </c>
      <c r="B217" s="105" t="s">
        <v>482</v>
      </c>
      <c r="C217" s="104">
        <v>2</v>
      </c>
      <c r="D217" s="105" t="s">
        <v>11649</v>
      </c>
      <c r="E217" s="105" t="s">
        <v>11442</v>
      </c>
      <c r="F217" s="105" t="s">
        <v>483</v>
      </c>
      <c r="G217" s="105"/>
      <c r="H217" s="105"/>
      <c r="I217" s="104">
        <v>24</v>
      </c>
      <c r="J217" s="105"/>
      <c r="K217" s="104">
        <v>0</v>
      </c>
      <c r="L217" s="105" t="s">
        <v>5937</v>
      </c>
      <c r="M217" s="105" t="s">
        <v>5936</v>
      </c>
      <c r="N217" s="105"/>
      <c r="O217" s="105"/>
      <c r="P217" s="105"/>
      <c r="Q217" s="105"/>
      <c r="R217" s="105"/>
      <c r="S217" s="105"/>
      <c r="T217" s="105"/>
      <c r="U217" s="105"/>
      <c r="V217" s="105"/>
      <c r="W217" s="105"/>
      <c r="X217" s="105"/>
      <c r="Y217" s="105"/>
      <c r="Z217" s="105"/>
      <c r="AA217" s="105"/>
      <c r="AB217" s="105"/>
      <c r="AC217" s="105"/>
      <c r="AD217" s="105"/>
      <c r="AE217" s="105"/>
      <c r="AF217" s="105"/>
      <c r="AG217" s="105"/>
      <c r="AH217" s="105"/>
      <c r="AI217" s="105"/>
      <c r="AJ217" s="105"/>
      <c r="AK217" s="105"/>
      <c r="AL217" s="104">
        <v>65000</v>
      </c>
      <c r="AM217" s="105"/>
      <c r="AN217" s="104">
        <v>0</v>
      </c>
      <c r="AO217" s="105"/>
      <c r="AP217" s="105"/>
      <c r="AQ217" s="104">
        <v>0</v>
      </c>
      <c r="AR217" s="104">
        <v>28</v>
      </c>
      <c r="AS217" s="105" t="s">
        <v>17</v>
      </c>
      <c r="AT217" s="105"/>
    </row>
    <row r="218" spans="1:46" ht="15" customHeight="1" x14ac:dyDescent="0.35">
      <c r="A218" s="104">
        <v>0</v>
      </c>
      <c r="B218" s="105" t="s">
        <v>482</v>
      </c>
      <c r="C218" s="104">
        <v>2</v>
      </c>
      <c r="D218" s="105" t="s">
        <v>7043</v>
      </c>
      <c r="E218" s="105" t="s">
        <v>6118</v>
      </c>
      <c r="F218" s="105" t="s">
        <v>483</v>
      </c>
      <c r="G218" s="105"/>
      <c r="H218" s="105"/>
      <c r="I218" s="104">
        <v>24</v>
      </c>
      <c r="J218" s="105"/>
      <c r="K218" s="104">
        <v>0</v>
      </c>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4">
        <v>4000</v>
      </c>
      <c r="AM218" s="105"/>
      <c r="AN218" s="104">
        <v>0</v>
      </c>
      <c r="AO218" s="105"/>
      <c r="AP218" s="105"/>
      <c r="AQ218" s="104">
        <v>0</v>
      </c>
      <c r="AR218" s="104">
        <v>24</v>
      </c>
      <c r="AS218" s="105" t="s">
        <v>17</v>
      </c>
      <c r="AT218" s="105"/>
    </row>
    <row r="219" spans="1:46" ht="15" customHeight="1" x14ac:dyDescent="0.35">
      <c r="A219" s="104">
        <v>0</v>
      </c>
      <c r="B219" s="105" t="s">
        <v>482</v>
      </c>
      <c r="C219" s="104">
        <v>2</v>
      </c>
      <c r="D219" s="105" t="s">
        <v>10810</v>
      </c>
      <c r="E219" s="105" t="s">
        <v>6115</v>
      </c>
      <c r="F219" s="105" t="s">
        <v>483</v>
      </c>
      <c r="G219" s="105"/>
      <c r="H219" s="105"/>
      <c r="I219" s="104">
        <v>24</v>
      </c>
      <c r="J219" s="105"/>
      <c r="K219" s="104">
        <v>0</v>
      </c>
      <c r="L219" s="105" t="s">
        <v>485</v>
      </c>
      <c r="M219" s="105" t="s">
        <v>6002</v>
      </c>
      <c r="N219" s="105"/>
      <c r="O219" s="105"/>
      <c r="P219" s="105"/>
      <c r="Q219" s="105"/>
      <c r="R219" s="105"/>
      <c r="S219" s="105"/>
      <c r="T219" s="105"/>
      <c r="U219" s="105"/>
      <c r="V219" s="105"/>
      <c r="W219" s="105"/>
      <c r="X219" s="105"/>
      <c r="Y219" s="105"/>
      <c r="Z219" s="105"/>
      <c r="AA219" s="105"/>
      <c r="AB219" s="105"/>
      <c r="AC219" s="105"/>
      <c r="AD219" s="105"/>
      <c r="AE219" s="105"/>
      <c r="AF219" s="105"/>
      <c r="AG219" s="105"/>
      <c r="AH219" s="105"/>
      <c r="AI219" s="105"/>
      <c r="AJ219" s="105"/>
      <c r="AK219" s="105"/>
      <c r="AL219" s="104">
        <v>20000</v>
      </c>
      <c r="AM219" s="105"/>
      <c r="AN219" s="104">
        <v>0</v>
      </c>
      <c r="AO219" s="105"/>
      <c r="AP219" s="105"/>
      <c r="AQ219" s="104">
        <v>0</v>
      </c>
      <c r="AR219" s="104">
        <v>1460</v>
      </c>
      <c r="AS219" s="105" t="s">
        <v>17</v>
      </c>
      <c r="AT219" s="105"/>
    </row>
    <row r="220" spans="1:46" ht="15" customHeight="1" x14ac:dyDescent="0.35">
      <c r="A220" s="104">
        <v>0</v>
      </c>
      <c r="B220" s="105" t="s">
        <v>482</v>
      </c>
      <c r="C220" s="104">
        <v>2</v>
      </c>
      <c r="D220" s="105" t="s">
        <v>6975</v>
      </c>
      <c r="E220" s="105" t="s">
        <v>6113</v>
      </c>
      <c r="F220" s="105" t="s">
        <v>483</v>
      </c>
      <c r="G220" s="105"/>
      <c r="H220" s="105"/>
      <c r="I220" s="104">
        <v>24</v>
      </c>
      <c r="J220" s="105"/>
      <c r="K220" s="104">
        <v>0</v>
      </c>
      <c r="L220" s="105"/>
      <c r="M220" s="105" t="s">
        <v>5934</v>
      </c>
      <c r="N220" s="105"/>
      <c r="O220" s="105"/>
      <c r="P220" s="105"/>
      <c r="Q220" s="105"/>
      <c r="R220" s="105"/>
      <c r="S220" s="105"/>
      <c r="T220" s="105"/>
      <c r="U220" s="105"/>
      <c r="V220" s="105"/>
      <c r="W220" s="105"/>
      <c r="X220" s="105"/>
      <c r="Y220" s="105"/>
      <c r="Z220" s="105"/>
      <c r="AA220" s="105"/>
      <c r="AB220" s="105"/>
      <c r="AC220" s="105"/>
      <c r="AD220" s="105"/>
      <c r="AE220" s="105"/>
      <c r="AF220" s="105"/>
      <c r="AG220" s="105"/>
      <c r="AH220" s="105"/>
      <c r="AI220" s="105"/>
      <c r="AJ220" s="105"/>
      <c r="AK220" s="105"/>
      <c r="AL220" s="104">
        <v>0</v>
      </c>
      <c r="AM220" s="105"/>
      <c r="AN220" s="104">
        <v>0</v>
      </c>
      <c r="AO220" s="105"/>
      <c r="AP220" s="105"/>
      <c r="AQ220" s="104">
        <v>0</v>
      </c>
      <c r="AR220" s="104">
        <v>0.5</v>
      </c>
      <c r="AS220" s="105" t="s">
        <v>17</v>
      </c>
      <c r="AT220" s="105"/>
    </row>
    <row r="221" spans="1:46" ht="15" customHeight="1" x14ac:dyDescent="0.35">
      <c r="A221" s="104">
        <v>0</v>
      </c>
      <c r="B221" s="105" t="s">
        <v>482</v>
      </c>
      <c r="C221" s="104">
        <v>1E-300</v>
      </c>
      <c r="D221" s="105" t="s">
        <v>10844</v>
      </c>
      <c r="E221" s="105" t="s">
        <v>6111</v>
      </c>
      <c r="F221" s="105" t="s">
        <v>483</v>
      </c>
      <c r="G221" s="105"/>
      <c r="H221" s="105"/>
      <c r="I221" s="104">
        <v>0</v>
      </c>
      <c r="J221" s="105"/>
      <c r="K221" s="104">
        <v>0</v>
      </c>
      <c r="L221" s="105"/>
      <c r="M221" s="105"/>
      <c r="N221" s="105"/>
      <c r="O221" s="105"/>
      <c r="P221" s="105"/>
      <c r="Q221" s="105"/>
      <c r="R221" s="105"/>
      <c r="S221" s="105"/>
      <c r="T221" s="105"/>
      <c r="U221" s="105"/>
      <c r="V221" s="105"/>
      <c r="W221" s="105"/>
      <c r="X221" s="105"/>
      <c r="Y221" s="105"/>
      <c r="Z221" s="105"/>
      <c r="AA221" s="105"/>
      <c r="AB221" s="105"/>
      <c r="AC221" s="105"/>
      <c r="AD221" s="105"/>
      <c r="AE221" s="105"/>
      <c r="AF221" s="105"/>
      <c r="AG221" s="105"/>
      <c r="AH221" s="105"/>
      <c r="AI221" s="105"/>
      <c r="AJ221" s="105"/>
      <c r="AK221" s="105"/>
      <c r="AL221" s="104">
        <v>100000</v>
      </c>
      <c r="AM221" s="105"/>
      <c r="AN221" s="104">
        <v>0</v>
      </c>
      <c r="AO221" s="105"/>
      <c r="AP221" s="105"/>
      <c r="AQ221" s="104">
        <v>0</v>
      </c>
      <c r="AR221" s="104">
        <v>1460</v>
      </c>
      <c r="AS221" s="105" t="s">
        <v>17</v>
      </c>
      <c r="AT221" s="105"/>
    </row>
    <row r="222" spans="1:46" ht="15" customHeight="1" x14ac:dyDescent="0.35">
      <c r="A222" s="104">
        <v>0</v>
      </c>
      <c r="B222" s="105" t="s">
        <v>482</v>
      </c>
      <c r="C222" s="104">
        <v>2</v>
      </c>
      <c r="D222" s="105" t="s">
        <v>10809</v>
      </c>
      <c r="E222" s="105" t="s">
        <v>6112</v>
      </c>
      <c r="F222" s="105" t="s">
        <v>483</v>
      </c>
      <c r="G222" s="105"/>
      <c r="H222" s="105"/>
      <c r="I222" s="104">
        <v>24</v>
      </c>
      <c r="J222" s="105"/>
      <c r="K222" s="104">
        <v>0</v>
      </c>
      <c r="L222" s="105" t="s">
        <v>485</v>
      </c>
      <c r="M222" s="105" t="s">
        <v>6002</v>
      </c>
      <c r="N222" s="105"/>
      <c r="O222" s="105"/>
      <c r="P222" s="105"/>
      <c r="Q222" s="105"/>
      <c r="R222" s="105"/>
      <c r="S222" s="105"/>
      <c r="T222" s="105"/>
      <c r="U222" s="105"/>
      <c r="V222" s="105"/>
      <c r="W222" s="105"/>
      <c r="X222" s="105"/>
      <c r="Y222" s="105"/>
      <c r="Z222" s="105"/>
      <c r="AA222" s="105"/>
      <c r="AB222" s="105"/>
      <c r="AC222" s="105"/>
      <c r="AD222" s="105"/>
      <c r="AE222" s="105"/>
      <c r="AF222" s="105"/>
      <c r="AG222" s="105"/>
      <c r="AH222" s="105"/>
      <c r="AI222" s="105"/>
      <c r="AJ222" s="105"/>
      <c r="AK222" s="105"/>
      <c r="AL222" s="104">
        <v>20000</v>
      </c>
      <c r="AM222" s="105"/>
      <c r="AN222" s="104">
        <v>0</v>
      </c>
      <c r="AO222" s="105"/>
      <c r="AP222" s="105"/>
      <c r="AQ222" s="104">
        <v>0</v>
      </c>
      <c r="AR222" s="104">
        <v>1460</v>
      </c>
      <c r="AS222" s="105" t="s">
        <v>17</v>
      </c>
      <c r="AT222" s="105"/>
    </row>
    <row r="223" spans="1:46" ht="15" customHeight="1" x14ac:dyDescent="0.35">
      <c r="A223" s="104">
        <v>0</v>
      </c>
      <c r="B223" s="105" t="s">
        <v>482</v>
      </c>
      <c r="C223" s="104">
        <v>2</v>
      </c>
      <c r="D223" s="105" t="s">
        <v>10811</v>
      </c>
      <c r="E223" s="105" t="s">
        <v>6116</v>
      </c>
      <c r="F223" s="105" t="s">
        <v>483</v>
      </c>
      <c r="G223" s="105"/>
      <c r="H223" s="105"/>
      <c r="I223" s="104">
        <v>24</v>
      </c>
      <c r="J223" s="105"/>
      <c r="K223" s="104">
        <v>0</v>
      </c>
      <c r="L223" s="105" t="s">
        <v>485</v>
      </c>
      <c r="M223" s="105" t="s">
        <v>6002</v>
      </c>
      <c r="N223" s="105"/>
      <c r="O223" s="105"/>
      <c r="P223" s="105"/>
      <c r="Q223" s="105"/>
      <c r="R223" s="105"/>
      <c r="S223" s="105"/>
      <c r="T223" s="105"/>
      <c r="U223" s="105"/>
      <c r="V223" s="105"/>
      <c r="W223" s="105"/>
      <c r="X223" s="105"/>
      <c r="Y223" s="105"/>
      <c r="Z223" s="105"/>
      <c r="AA223" s="105"/>
      <c r="AB223" s="105"/>
      <c r="AC223" s="105"/>
      <c r="AD223" s="105"/>
      <c r="AE223" s="105"/>
      <c r="AF223" s="105"/>
      <c r="AG223" s="105"/>
      <c r="AH223" s="105"/>
      <c r="AI223" s="105"/>
      <c r="AJ223" s="105"/>
      <c r="AK223" s="105"/>
      <c r="AL223" s="104">
        <v>20000</v>
      </c>
      <c r="AM223" s="105"/>
      <c r="AN223" s="104">
        <v>0</v>
      </c>
      <c r="AO223" s="105"/>
      <c r="AP223" s="105"/>
      <c r="AQ223" s="104">
        <v>0</v>
      </c>
      <c r="AR223" s="104">
        <v>1460</v>
      </c>
      <c r="AS223" s="105" t="s">
        <v>17</v>
      </c>
      <c r="AT223" s="105"/>
    </row>
    <row r="224" spans="1:46" ht="15" customHeight="1" x14ac:dyDescent="0.35">
      <c r="A224" s="104">
        <v>0</v>
      </c>
      <c r="B224" s="105" t="s">
        <v>482</v>
      </c>
      <c r="C224" s="104">
        <v>2</v>
      </c>
      <c r="D224" s="105" t="s">
        <v>7008</v>
      </c>
      <c r="E224" s="105" t="s">
        <v>6114</v>
      </c>
      <c r="F224" s="105" t="s">
        <v>483</v>
      </c>
      <c r="G224" s="105"/>
      <c r="H224" s="105"/>
      <c r="I224" s="104">
        <v>24</v>
      </c>
      <c r="J224" s="105"/>
      <c r="K224" s="104">
        <v>0</v>
      </c>
      <c r="L224" s="105"/>
      <c r="M224" s="105" t="s">
        <v>5934</v>
      </c>
      <c r="N224" s="105"/>
      <c r="O224" s="105"/>
      <c r="P224" s="105"/>
      <c r="Q224" s="105"/>
      <c r="R224" s="105"/>
      <c r="S224" s="105"/>
      <c r="T224" s="105"/>
      <c r="U224" s="105"/>
      <c r="V224" s="105"/>
      <c r="W224" s="105"/>
      <c r="X224" s="105"/>
      <c r="Y224" s="105"/>
      <c r="Z224" s="105"/>
      <c r="AA224" s="105"/>
      <c r="AB224" s="105"/>
      <c r="AC224" s="105"/>
      <c r="AD224" s="105"/>
      <c r="AE224" s="105"/>
      <c r="AF224" s="105"/>
      <c r="AG224" s="105"/>
      <c r="AH224" s="105"/>
      <c r="AI224" s="105"/>
      <c r="AJ224" s="105"/>
      <c r="AK224" s="105"/>
      <c r="AL224" s="104">
        <v>0</v>
      </c>
      <c r="AM224" s="105"/>
      <c r="AN224" s="104">
        <v>0</v>
      </c>
      <c r="AO224" s="105"/>
      <c r="AP224" s="105"/>
      <c r="AQ224" s="104">
        <v>0</v>
      </c>
      <c r="AR224" s="104">
        <v>0.5</v>
      </c>
      <c r="AS224" s="105" t="s">
        <v>17</v>
      </c>
      <c r="AT224" s="105"/>
    </row>
    <row r="225" spans="1:46" ht="15" customHeight="1" x14ac:dyDescent="0.35">
      <c r="A225" s="104">
        <v>0</v>
      </c>
      <c r="B225" s="105" t="s">
        <v>482</v>
      </c>
      <c r="C225" s="104">
        <v>2</v>
      </c>
      <c r="D225" s="105" t="s">
        <v>10812</v>
      </c>
      <c r="E225" s="105" t="s">
        <v>6117</v>
      </c>
      <c r="F225" s="105" t="s">
        <v>483</v>
      </c>
      <c r="G225" s="105"/>
      <c r="H225" s="105"/>
      <c r="I225" s="104">
        <v>24</v>
      </c>
      <c r="J225" s="105"/>
      <c r="K225" s="104">
        <v>0</v>
      </c>
      <c r="L225" s="105" t="s">
        <v>485</v>
      </c>
      <c r="M225" s="105" t="s">
        <v>6002</v>
      </c>
      <c r="N225" s="105"/>
      <c r="O225" s="105"/>
      <c r="P225" s="105"/>
      <c r="Q225" s="105"/>
      <c r="R225" s="105"/>
      <c r="S225" s="105"/>
      <c r="T225" s="105"/>
      <c r="U225" s="105"/>
      <c r="V225" s="105"/>
      <c r="W225" s="105"/>
      <c r="X225" s="105"/>
      <c r="Y225" s="105"/>
      <c r="Z225" s="105"/>
      <c r="AA225" s="105"/>
      <c r="AB225" s="105"/>
      <c r="AC225" s="105"/>
      <c r="AD225" s="105"/>
      <c r="AE225" s="105"/>
      <c r="AF225" s="105"/>
      <c r="AG225" s="105"/>
      <c r="AH225" s="105"/>
      <c r="AI225" s="105"/>
      <c r="AJ225" s="105"/>
      <c r="AK225" s="105"/>
      <c r="AL225" s="104">
        <v>20000</v>
      </c>
      <c r="AM225" s="105"/>
      <c r="AN225" s="104">
        <v>0</v>
      </c>
      <c r="AO225" s="105"/>
      <c r="AP225" s="105"/>
      <c r="AQ225" s="104">
        <v>0</v>
      </c>
      <c r="AR225" s="104">
        <v>1460</v>
      </c>
      <c r="AS225" s="105" t="s">
        <v>17</v>
      </c>
      <c r="AT225" s="105"/>
    </row>
    <row r="226" spans="1:46" ht="15" customHeight="1" x14ac:dyDescent="0.35">
      <c r="A226" s="104">
        <v>0</v>
      </c>
      <c r="B226" s="105" t="s">
        <v>482</v>
      </c>
      <c r="C226" s="104">
        <v>2</v>
      </c>
      <c r="D226" s="105" t="s">
        <v>7009</v>
      </c>
      <c r="E226" s="105" t="s">
        <v>6114</v>
      </c>
      <c r="F226" s="105" t="s">
        <v>483</v>
      </c>
      <c r="G226" s="105"/>
      <c r="H226" s="105"/>
      <c r="I226" s="104">
        <v>24</v>
      </c>
      <c r="J226" s="105"/>
      <c r="K226" s="104">
        <v>0</v>
      </c>
      <c r="L226" s="105"/>
      <c r="M226" s="105" t="s">
        <v>5934</v>
      </c>
      <c r="N226" s="105"/>
      <c r="O226" s="105"/>
      <c r="P226" s="105"/>
      <c r="Q226" s="105"/>
      <c r="R226" s="105"/>
      <c r="S226" s="105"/>
      <c r="T226" s="105"/>
      <c r="U226" s="105"/>
      <c r="V226" s="105"/>
      <c r="W226" s="105"/>
      <c r="X226" s="105"/>
      <c r="Y226" s="105"/>
      <c r="Z226" s="105"/>
      <c r="AA226" s="105"/>
      <c r="AB226" s="105"/>
      <c r="AC226" s="105"/>
      <c r="AD226" s="105"/>
      <c r="AE226" s="105"/>
      <c r="AF226" s="105"/>
      <c r="AG226" s="105"/>
      <c r="AH226" s="105"/>
      <c r="AI226" s="105"/>
      <c r="AJ226" s="105"/>
      <c r="AK226" s="105"/>
      <c r="AL226" s="104">
        <v>0</v>
      </c>
      <c r="AM226" s="105"/>
      <c r="AN226" s="104">
        <v>0</v>
      </c>
      <c r="AO226" s="105"/>
      <c r="AP226" s="105"/>
      <c r="AQ226" s="104">
        <v>0</v>
      </c>
      <c r="AR226" s="104">
        <v>0.5</v>
      </c>
      <c r="AS226" s="105" t="s">
        <v>17</v>
      </c>
      <c r="AT226" s="105"/>
    </row>
    <row r="227" spans="1:46" ht="15" customHeight="1" x14ac:dyDescent="0.35">
      <c r="A227" s="104">
        <v>0</v>
      </c>
      <c r="B227" s="105" t="s">
        <v>482</v>
      </c>
      <c r="C227" s="104">
        <v>2</v>
      </c>
      <c r="D227" s="105" t="s">
        <v>6943</v>
      </c>
      <c r="E227" s="105" t="s">
        <v>11133</v>
      </c>
      <c r="F227" s="105" t="s">
        <v>483</v>
      </c>
      <c r="G227" s="105" t="s">
        <v>5946</v>
      </c>
      <c r="H227" s="105" t="s">
        <v>5945</v>
      </c>
      <c r="I227" s="104">
        <v>24</v>
      </c>
      <c r="J227" s="105"/>
      <c r="K227" s="104">
        <v>0</v>
      </c>
      <c r="L227" s="105" t="s">
        <v>6007</v>
      </c>
      <c r="M227" s="105" t="s">
        <v>6008</v>
      </c>
      <c r="N227" s="105"/>
      <c r="O227" s="105"/>
      <c r="P227" s="105"/>
      <c r="Q227" s="105"/>
      <c r="R227" s="105"/>
      <c r="S227" s="105"/>
      <c r="T227" s="105"/>
      <c r="U227" s="105"/>
      <c r="V227" s="105"/>
      <c r="W227" s="105"/>
      <c r="X227" s="105"/>
      <c r="Y227" s="105"/>
      <c r="Z227" s="105"/>
      <c r="AA227" s="105"/>
      <c r="AB227" s="105"/>
      <c r="AC227" s="105"/>
      <c r="AD227" s="105"/>
      <c r="AE227" s="105"/>
      <c r="AF227" s="105"/>
      <c r="AG227" s="105"/>
      <c r="AH227" s="105"/>
      <c r="AI227" s="105"/>
      <c r="AJ227" s="105"/>
      <c r="AK227" s="105"/>
      <c r="AL227" s="104">
        <v>12000</v>
      </c>
      <c r="AM227" s="105"/>
      <c r="AN227" s="104">
        <v>0</v>
      </c>
      <c r="AO227" s="105"/>
      <c r="AP227" s="105"/>
      <c r="AQ227" s="104">
        <v>0</v>
      </c>
      <c r="AR227" s="104">
        <v>730</v>
      </c>
      <c r="AS227" s="105" t="s">
        <v>17</v>
      </c>
      <c r="AT227" s="105"/>
    </row>
    <row r="228" spans="1:46" ht="15" customHeight="1" x14ac:dyDescent="0.35">
      <c r="A228" s="104">
        <v>0</v>
      </c>
      <c r="B228" s="105" t="s">
        <v>482</v>
      </c>
      <c r="C228" s="104">
        <v>2</v>
      </c>
      <c r="D228" s="105" t="s">
        <v>6979</v>
      </c>
      <c r="E228" s="105" t="s">
        <v>6123</v>
      </c>
      <c r="F228" s="105" t="s">
        <v>483</v>
      </c>
      <c r="G228" s="105"/>
      <c r="H228" s="105"/>
      <c r="I228" s="104">
        <v>24</v>
      </c>
      <c r="J228" s="105"/>
      <c r="K228" s="104">
        <v>0</v>
      </c>
      <c r="L228" s="105" t="s">
        <v>485</v>
      </c>
      <c r="M228" s="105" t="s">
        <v>6002</v>
      </c>
      <c r="N228" s="105"/>
      <c r="O228" s="105"/>
      <c r="P228" s="105"/>
      <c r="Q228" s="105"/>
      <c r="R228" s="105"/>
      <c r="S228" s="105"/>
      <c r="T228" s="105"/>
      <c r="U228" s="105"/>
      <c r="V228" s="105"/>
      <c r="W228" s="105"/>
      <c r="X228" s="105"/>
      <c r="Y228" s="105"/>
      <c r="Z228" s="105"/>
      <c r="AA228" s="105"/>
      <c r="AB228" s="105"/>
      <c r="AC228" s="105"/>
      <c r="AD228" s="105"/>
      <c r="AE228" s="105"/>
      <c r="AF228" s="105"/>
      <c r="AG228" s="105"/>
      <c r="AH228" s="105"/>
      <c r="AI228" s="105"/>
      <c r="AJ228" s="105"/>
      <c r="AK228" s="105"/>
      <c r="AL228" s="104">
        <v>500</v>
      </c>
      <c r="AM228" s="105"/>
      <c r="AN228" s="104">
        <v>0</v>
      </c>
      <c r="AO228" s="105"/>
      <c r="AP228" s="105"/>
      <c r="AQ228" s="104">
        <v>0</v>
      </c>
      <c r="AR228" s="104">
        <v>4</v>
      </c>
      <c r="AS228" s="105" t="s">
        <v>486</v>
      </c>
      <c r="AT228" s="105"/>
    </row>
    <row r="229" spans="1:46" ht="15" customHeight="1" x14ac:dyDescent="0.35">
      <c r="A229" s="104">
        <v>0</v>
      </c>
      <c r="B229" s="105" t="s">
        <v>482</v>
      </c>
      <c r="C229" s="104">
        <v>2</v>
      </c>
      <c r="D229" s="105" t="s">
        <v>6944</v>
      </c>
      <c r="E229" s="105" t="s">
        <v>6122</v>
      </c>
      <c r="F229" s="105" t="s">
        <v>483</v>
      </c>
      <c r="G229" s="105" t="s">
        <v>846</v>
      </c>
      <c r="H229" s="105" t="s">
        <v>846</v>
      </c>
      <c r="I229" s="104">
        <v>24</v>
      </c>
      <c r="J229" s="105"/>
      <c r="K229" s="104">
        <v>0</v>
      </c>
      <c r="L229" s="105" t="s">
        <v>485</v>
      </c>
      <c r="M229" s="105" t="s">
        <v>6002</v>
      </c>
      <c r="N229" s="105"/>
      <c r="O229" s="105"/>
      <c r="P229" s="105"/>
      <c r="Q229" s="105"/>
      <c r="R229" s="105"/>
      <c r="S229" s="105"/>
      <c r="T229" s="105"/>
      <c r="U229" s="105"/>
      <c r="V229" s="105"/>
      <c r="W229" s="105"/>
      <c r="X229" s="105"/>
      <c r="Y229" s="105"/>
      <c r="Z229" s="105"/>
      <c r="AA229" s="105"/>
      <c r="AB229" s="105"/>
      <c r="AC229" s="105"/>
      <c r="AD229" s="105"/>
      <c r="AE229" s="105"/>
      <c r="AF229" s="105"/>
      <c r="AG229" s="105"/>
      <c r="AH229" s="105"/>
      <c r="AI229" s="105"/>
      <c r="AJ229" s="105"/>
      <c r="AK229" s="105"/>
      <c r="AL229" s="104">
        <v>30000</v>
      </c>
      <c r="AM229" s="105"/>
      <c r="AN229" s="104">
        <v>0</v>
      </c>
      <c r="AO229" s="105"/>
      <c r="AP229" s="105"/>
      <c r="AQ229" s="104">
        <v>0</v>
      </c>
      <c r="AR229" s="104">
        <v>720</v>
      </c>
      <c r="AS229" s="105" t="s">
        <v>486</v>
      </c>
      <c r="AT229" s="105"/>
    </row>
    <row r="230" spans="1:46" ht="15" customHeight="1" x14ac:dyDescent="0.35">
      <c r="A230" s="104">
        <v>0</v>
      </c>
      <c r="B230" s="105" t="s">
        <v>482</v>
      </c>
      <c r="C230" s="104">
        <v>2</v>
      </c>
      <c r="D230" s="105" t="s">
        <v>6971</v>
      </c>
      <c r="E230" s="105" t="s">
        <v>6106</v>
      </c>
      <c r="F230" s="105" t="s">
        <v>483</v>
      </c>
      <c r="G230" s="105"/>
      <c r="H230" s="105"/>
      <c r="I230" s="104">
        <v>24</v>
      </c>
      <c r="J230" s="105"/>
      <c r="K230" s="104">
        <v>0</v>
      </c>
      <c r="L230" s="105"/>
      <c r="M230" s="105"/>
      <c r="N230" s="105"/>
      <c r="O230" s="105"/>
      <c r="P230" s="105"/>
      <c r="Q230" s="105"/>
      <c r="R230" s="105"/>
      <c r="S230" s="105"/>
      <c r="T230" s="105"/>
      <c r="U230" s="105"/>
      <c r="V230" s="105"/>
      <c r="W230" s="105"/>
      <c r="X230" s="105"/>
      <c r="Y230" s="105"/>
      <c r="Z230" s="105"/>
      <c r="AA230" s="105"/>
      <c r="AB230" s="105"/>
      <c r="AC230" s="105"/>
      <c r="AD230" s="105"/>
      <c r="AE230" s="105"/>
      <c r="AF230" s="105"/>
      <c r="AG230" s="105"/>
      <c r="AH230" s="105"/>
      <c r="AI230" s="105"/>
      <c r="AJ230" s="105"/>
      <c r="AK230" s="105"/>
      <c r="AL230" s="104">
        <v>8400</v>
      </c>
      <c r="AM230" s="105"/>
      <c r="AN230" s="104">
        <v>0</v>
      </c>
      <c r="AO230" s="105"/>
      <c r="AP230" s="105"/>
      <c r="AQ230" s="104">
        <v>0</v>
      </c>
      <c r="AR230" s="104">
        <v>9408</v>
      </c>
      <c r="AS230" s="105" t="s">
        <v>486</v>
      </c>
      <c r="AT230" s="105"/>
    </row>
    <row r="231" spans="1:46" ht="15" customHeight="1" x14ac:dyDescent="0.35">
      <c r="A231" s="104">
        <v>0</v>
      </c>
      <c r="B231" s="105" t="s">
        <v>482</v>
      </c>
      <c r="C231" s="104">
        <v>2</v>
      </c>
      <c r="D231" s="105" t="s">
        <v>10755</v>
      </c>
      <c r="E231" s="105" t="s">
        <v>10196</v>
      </c>
      <c r="F231" s="105" t="s">
        <v>483</v>
      </c>
      <c r="G231" s="105"/>
      <c r="H231" s="105"/>
      <c r="I231" s="104">
        <v>24</v>
      </c>
      <c r="J231" s="105"/>
      <c r="K231" s="104">
        <v>0</v>
      </c>
      <c r="L231" s="105" t="s">
        <v>485</v>
      </c>
      <c r="M231" s="105" t="s">
        <v>6002</v>
      </c>
      <c r="N231" s="105"/>
      <c r="O231" s="105"/>
      <c r="P231" s="105"/>
      <c r="Q231" s="105"/>
      <c r="R231" s="105"/>
      <c r="S231" s="105"/>
      <c r="T231" s="105"/>
      <c r="U231" s="105"/>
      <c r="V231" s="105"/>
      <c r="W231" s="105"/>
      <c r="X231" s="105"/>
      <c r="Y231" s="105"/>
      <c r="Z231" s="105"/>
      <c r="AA231" s="105"/>
      <c r="AB231" s="105"/>
      <c r="AC231" s="105"/>
      <c r="AD231" s="105"/>
      <c r="AE231" s="105"/>
      <c r="AF231" s="105"/>
      <c r="AG231" s="105"/>
      <c r="AH231" s="105"/>
      <c r="AI231" s="105"/>
      <c r="AJ231" s="105"/>
      <c r="AK231" s="105"/>
      <c r="AL231" s="104">
        <v>0</v>
      </c>
      <c r="AM231" s="105"/>
      <c r="AN231" s="104">
        <v>0</v>
      </c>
      <c r="AO231" s="105" t="s">
        <v>10084</v>
      </c>
      <c r="AP231" s="105" t="s">
        <v>5972</v>
      </c>
      <c r="AQ231" s="104">
        <v>0</v>
      </c>
      <c r="AR231" s="104">
        <v>4</v>
      </c>
      <c r="AS231" s="105" t="s">
        <v>17</v>
      </c>
      <c r="AT231" s="105"/>
    </row>
    <row r="232" spans="1:46" ht="15" customHeight="1" x14ac:dyDescent="0.35">
      <c r="A232" s="104">
        <v>0</v>
      </c>
      <c r="B232" s="105" t="s">
        <v>482</v>
      </c>
      <c r="C232" s="104">
        <v>2</v>
      </c>
      <c r="D232" s="105" t="s">
        <v>6980</v>
      </c>
      <c r="E232" s="105" t="s">
        <v>134</v>
      </c>
      <c r="F232" s="105" t="s">
        <v>483</v>
      </c>
      <c r="G232" s="105"/>
      <c r="H232" s="105"/>
      <c r="I232" s="104">
        <v>24</v>
      </c>
      <c r="J232" s="105"/>
      <c r="K232" s="104">
        <v>0</v>
      </c>
      <c r="L232" s="105"/>
      <c r="M232" s="105"/>
      <c r="N232" s="105"/>
      <c r="O232" s="105"/>
      <c r="P232" s="105"/>
      <c r="Q232" s="105"/>
      <c r="R232" s="105"/>
      <c r="S232" s="105"/>
      <c r="T232" s="105"/>
      <c r="U232" s="105"/>
      <c r="V232" s="105"/>
      <c r="W232" s="105"/>
      <c r="X232" s="105"/>
      <c r="Y232" s="105"/>
      <c r="Z232" s="105"/>
      <c r="AA232" s="105"/>
      <c r="AB232" s="105"/>
      <c r="AC232" s="105"/>
      <c r="AD232" s="105"/>
      <c r="AE232" s="105"/>
      <c r="AF232" s="105"/>
      <c r="AG232" s="105"/>
      <c r="AH232" s="105"/>
      <c r="AI232" s="105"/>
      <c r="AJ232" s="105"/>
      <c r="AK232" s="105"/>
      <c r="AL232" s="104">
        <v>0</v>
      </c>
      <c r="AM232" s="105"/>
      <c r="AN232" s="104">
        <v>0</v>
      </c>
      <c r="AO232" s="105"/>
      <c r="AP232" s="105"/>
      <c r="AQ232" s="104">
        <v>0</v>
      </c>
      <c r="AR232" s="104">
        <v>0</v>
      </c>
      <c r="AS232" s="105" t="s">
        <v>17</v>
      </c>
      <c r="AT232" s="105"/>
    </row>
    <row r="233" spans="1:46" ht="15" customHeight="1" x14ac:dyDescent="0.35">
      <c r="A233" s="104">
        <v>0</v>
      </c>
      <c r="B233" s="105" t="s">
        <v>482</v>
      </c>
      <c r="C233" s="104">
        <v>2</v>
      </c>
      <c r="D233" s="105" t="s">
        <v>6987</v>
      </c>
      <c r="E233" s="105" t="s">
        <v>134</v>
      </c>
      <c r="F233" s="105" t="s">
        <v>483</v>
      </c>
      <c r="G233" s="105"/>
      <c r="H233" s="105"/>
      <c r="I233" s="104">
        <v>24</v>
      </c>
      <c r="J233" s="105"/>
      <c r="K233" s="104">
        <v>0</v>
      </c>
      <c r="L233" s="105"/>
      <c r="M233" s="105"/>
      <c r="N233" s="105"/>
      <c r="O233" s="105"/>
      <c r="P233" s="105"/>
      <c r="Q233" s="105"/>
      <c r="R233" s="105"/>
      <c r="S233" s="105"/>
      <c r="T233" s="105"/>
      <c r="U233" s="105"/>
      <c r="V233" s="105"/>
      <c r="W233" s="105"/>
      <c r="X233" s="105"/>
      <c r="Y233" s="105"/>
      <c r="Z233" s="105"/>
      <c r="AA233" s="105"/>
      <c r="AB233" s="105"/>
      <c r="AC233" s="105"/>
      <c r="AD233" s="105"/>
      <c r="AE233" s="105"/>
      <c r="AF233" s="105"/>
      <c r="AG233" s="105"/>
      <c r="AH233" s="105"/>
      <c r="AI233" s="105"/>
      <c r="AJ233" s="105"/>
      <c r="AK233" s="105"/>
      <c r="AL233" s="104">
        <v>0</v>
      </c>
      <c r="AM233" s="105"/>
      <c r="AN233" s="104">
        <v>0</v>
      </c>
      <c r="AO233" s="105"/>
      <c r="AP233" s="105"/>
      <c r="AQ233" s="104">
        <v>0</v>
      </c>
      <c r="AR233" s="104">
        <v>0</v>
      </c>
      <c r="AS233" s="105" t="s">
        <v>17</v>
      </c>
      <c r="AT233" s="105"/>
    </row>
    <row r="234" spans="1:46" ht="15" customHeight="1" x14ac:dyDescent="0.35">
      <c r="A234" s="104">
        <v>0</v>
      </c>
      <c r="B234" s="105" t="s">
        <v>482</v>
      </c>
      <c r="C234" s="104">
        <v>2</v>
      </c>
      <c r="D234" s="105" t="s">
        <v>6981</v>
      </c>
      <c r="E234" s="105" t="s">
        <v>134</v>
      </c>
      <c r="F234" s="105" t="s">
        <v>483</v>
      </c>
      <c r="G234" s="105"/>
      <c r="H234" s="105"/>
      <c r="I234" s="104">
        <v>24</v>
      </c>
      <c r="J234" s="105"/>
      <c r="K234" s="104">
        <v>0</v>
      </c>
      <c r="L234" s="105"/>
      <c r="M234" s="105"/>
      <c r="N234" s="105"/>
      <c r="O234" s="105"/>
      <c r="P234" s="105"/>
      <c r="Q234" s="105"/>
      <c r="R234" s="105"/>
      <c r="S234" s="105"/>
      <c r="T234" s="105"/>
      <c r="U234" s="105"/>
      <c r="V234" s="105"/>
      <c r="W234" s="105"/>
      <c r="X234" s="105"/>
      <c r="Y234" s="105"/>
      <c r="Z234" s="105"/>
      <c r="AA234" s="105"/>
      <c r="AB234" s="105"/>
      <c r="AC234" s="105"/>
      <c r="AD234" s="105"/>
      <c r="AE234" s="105"/>
      <c r="AF234" s="105"/>
      <c r="AG234" s="105"/>
      <c r="AH234" s="105"/>
      <c r="AI234" s="105"/>
      <c r="AJ234" s="105"/>
      <c r="AK234" s="105"/>
      <c r="AL234" s="104">
        <v>0</v>
      </c>
      <c r="AM234" s="105"/>
      <c r="AN234" s="104">
        <v>0</v>
      </c>
      <c r="AO234" s="105"/>
      <c r="AP234" s="105"/>
      <c r="AQ234" s="104">
        <v>0</v>
      </c>
      <c r="AR234" s="104">
        <v>0</v>
      </c>
      <c r="AS234" s="105" t="s">
        <v>17</v>
      </c>
      <c r="AT234" s="105"/>
    </row>
    <row r="235" spans="1:46" ht="15" customHeight="1" x14ac:dyDescent="0.35">
      <c r="A235" s="104">
        <v>0</v>
      </c>
      <c r="B235" s="105" t="s">
        <v>482</v>
      </c>
      <c r="C235" s="104">
        <v>2</v>
      </c>
      <c r="D235" s="105" t="s">
        <v>6985</v>
      </c>
      <c r="E235" s="105" t="s">
        <v>134</v>
      </c>
      <c r="F235" s="105" t="s">
        <v>483</v>
      </c>
      <c r="G235" s="105"/>
      <c r="H235" s="105"/>
      <c r="I235" s="104">
        <v>24</v>
      </c>
      <c r="J235" s="105"/>
      <c r="K235" s="104">
        <v>0</v>
      </c>
      <c r="L235" s="105"/>
      <c r="M235" s="105"/>
      <c r="N235" s="105"/>
      <c r="O235" s="105"/>
      <c r="P235" s="105"/>
      <c r="Q235" s="105"/>
      <c r="R235" s="105"/>
      <c r="S235" s="105"/>
      <c r="T235" s="105"/>
      <c r="U235" s="105"/>
      <c r="V235" s="105"/>
      <c r="W235" s="105"/>
      <c r="X235" s="105"/>
      <c r="Y235" s="105"/>
      <c r="Z235" s="105"/>
      <c r="AA235" s="105"/>
      <c r="AB235" s="105"/>
      <c r="AC235" s="105"/>
      <c r="AD235" s="105"/>
      <c r="AE235" s="105"/>
      <c r="AF235" s="105"/>
      <c r="AG235" s="105"/>
      <c r="AH235" s="105"/>
      <c r="AI235" s="105"/>
      <c r="AJ235" s="105"/>
      <c r="AK235" s="105"/>
      <c r="AL235" s="104">
        <v>0</v>
      </c>
      <c r="AM235" s="105"/>
      <c r="AN235" s="104">
        <v>0</v>
      </c>
      <c r="AO235" s="105"/>
      <c r="AP235" s="105"/>
      <c r="AQ235" s="104">
        <v>0</v>
      </c>
      <c r="AR235" s="104">
        <v>0</v>
      </c>
      <c r="AS235" s="105" t="s">
        <v>17</v>
      </c>
      <c r="AT235" s="105"/>
    </row>
    <row r="236" spans="1:46" ht="15" customHeight="1" x14ac:dyDescent="0.35">
      <c r="A236" s="104">
        <v>0</v>
      </c>
      <c r="B236" s="105" t="s">
        <v>482</v>
      </c>
      <c r="C236" s="104">
        <v>2</v>
      </c>
      <c r="D236" s="105" t="s">
        <v>6986</v>
      </c>
      <c r="E236" s="105" t="s">
        <v>134</v>
      </c>
      <c r="F236" s="105" t="s">
        <v>483</v>
      </c>
      <c r="G236" s="105"/>
      <c r="H236" s="105"/>
      <c r="I236" s="104">
        <v>24</v>
      </c>
      <c r="J236" s="105"/>
      <c r="K236" s="104">
        <v>0</v>
      </c>
      <c r="L236" s="105"/>
      <c r="M236" s="105"/>
      <c r="N236" s="105"/>
      <c r="O236" s="105"/>
      <c r="P236" s="105"/>
      <c r="Q236" s="105"/>
      <c r="R236" s="105"/>
      <c r="S236" s="105"/>
      <c r="T236" s="105"/>
      <c r="U236" s="105"/>
      <c r="V236" s="105"/>
      <c r="W236" s="105"/>
      <c r="X236" s="105"/>
      <c r="Y236" s="105"/>
      <c r="Z236" s="105"/>
      <c r="AA236" s="105"/>
      <c r="AB236" s="105"/>
      <c r="AC236" s="105"/>
      <c r="AD236" s="105"/>
      <c r="AE236" s="105"/>
      <c r="AF236" s="105"/>
      <c r="AG236" s="105"/>
      <c r="AH236" s="105"/>
      <c r="AI236" s="105"/>
      <c r="AJ236" s="105"/>
      <c r="AK236" s="105"/>
      <c r="AL236" s="104">
        <v>0</v>
      </c>
      <c r="AM236" s="105"/>
      <c r="AN236" s="104">
        <v>0</v>
      </c>
      <c r="AO236" s="105"/>
      <c r="AP236" s="105"/>
      <c r="AQ236" s="104">
        <v>0</v>
      </c>
      <c r="AR236" s="104">
        <v>0</v>
      </c>
      <c r="AS236" s="105" t="s">
        <v>17</v>
      </c>
      <c r="AT236" s="105"/>
    </row>
    <row r="237" spans="1:46" ht="15" customHeight="1" x14ac:dyDescent="0.35">
      <c r="A237" s="104">
        <v>0</v>
      </c>
      <c r="B237" s="105" t="s">
        <v>482</v>
      </c>
      <c r="C237" s="104">
        <v>2</v>
      </c>
      <c r="D237" s="105" t="s">
        <v>6988</v>
      </c>
      <c r="E237" s="105" t="s">
        <v>134</v>
      </c>
      <c r="F237" s="105" t="s">
        <v>483</v>
      </c>
      <c r="G237" s="105"/>
      <c r="H237" s="105"/>
      <c r="I237" s="104">
        <v>24</v>
      </c>
      <c r="J237" s="105"/>
      <c r="K237" s="104">
        <v>0</v>
      </c>
      <c r="L237" s="105"/>
      <c r="M237" s="105"/>
      <c r="N237" s="105"/>
      <c r="O237" s="105"/>
      <c r="P237" s="105"/>
      <c r="Q237" s="105"/>
      <c r="R237" s="105"/>
      <c r="S237" s="105"/>
      <c r="T237" s="105"/>
      <c r="U237" s="105"/>
      <c r="V237" s="105"/>
      <c r="W237" s="105"/>
      <c r="X237" s="105"/>
      <c r="Y237" s="105"/>
      <c r="Z237" s="105"/>
      <c r="AA237" s="105"/>
      <c r="AB237" s="105"/>
      <c r="AC237" s="105"/>
      <c r="AD237" s="105"/>
      <c r="AE237" s="105"/>
      <c r="AF237" s="105"/>
      <c r="AG237" s="105"/>
      <c r="AH237" s="105"/>
      <c r="AI237" s="105"/>
      <c r="AJ237" s="105"/>
      <c r="AK237" s="105"/>
      <c r="AL237" s="104">
        <v>0</v>
      </c>
      <c r="AM237" s="105"/>
      <c r="AN237" s="104">
        <v>0</v>
      </c>
      <c r="AO237" s="105"/>
      <c r="AP237" s="105"/>
      <c r="AQ237" s="104">
        <v>0</v>
      </c>
      <c r="AR237" s="104">
        <v>0</v>
      </c>
      <c r="AS237" s="105" t="s">
        <v>17</v>
      </c>
      <c r="AT237" s="105"/>
    </row>
    <row r="238" spans="1:46" ht="15" customHeight="1" x14ac:dyDescent="0.35">
      <c r="A238" s="104">
        <v>0</v>
      </c>
      <c r="B238" s="105" t="s">
        <v>482</v>
      </c>
      <c r="C238" s="104">
        <v>2</v>
      </c>
      <c r="D238" s="105" t="s">
        <v>6989</v>
      </c>
      <c r="E238" s="105" t="s">
        <v>134</v>
      </c>
      <c r="F238" s="105" t="s">
        <v>483</v>
      </c>
      <c r="G238" s="105"/>
      <c r="H238" s="105"/>
      <c r="I238" s="104">
        <v>24</v>
      </c>
      <c r="J238" s="105"/>
      <c r="K238" s="104">
        <v>0</v>
      </c>
      <c r="L238" s="105"/>
      <c r="M238" s="105"/>
      <c r="N238" s="105"/>
      <c r="O238" s="105"/>
      <c r="P238" s="105"/>
      <c r="Q238" s="105"/>
      <c r="R238" s="105"/>
      <c r="S238" s="105"/>
      <c r="T238" s="105"/>
      <c r="U238" s="105"/>
      <c r="V238" s="105"/>
      <c r="W238" s="105"/>
      <c r="X238" s="105"/>
      <c r="Y238" s="105"/>
      <c r="Z238" s="105"/>
      <c r="AA238" s="105"/>
      <c r="AB238" s="105"/>
      <c r="AC238" s="105"/>
      <c r="AD238" s="105"/>
      <c r="AE238" s="105"/>
      <c r="AF238" s="105"/>
      <c r="AG238" s="105"/>
      <c r="AH238" s="105"/>
      <c r="AI238" s="105"/>
      <c r="AJ238" s="105"/>
      <c r="AK238" s="105"/>
      <c r="AL238" s="104">
        <v>0</v>
      </c>
      <c r="AM238" s="105"/>
      <c r="AN238" s="104">
        <v>0</v>
      </c>
      <c r="AO238" s="105"/>
      <c r="AP238" s="105"/>
      <c r="AQ238" s="104">
        <v>0</v>
      </c>
      <c r="AR238" s="104">
        <v>0</v>
      </c>
      <c r="AS238" s="105" t="s">
        <v>17</v>
      </c>
      <c r="AT238" s="105"/>
    </row>
    <row r="239" spans="1:46" ht="15" customHeight="1" x14ac:dyDescent="0.35">
      <c r="A239" s="104">
        <v>0</v>
      </c>
      <c r="B239" s="105" t="s">
        <v>482</v>
      </c>
      <c r="C239" s="104">
        <v>2</v>
      </c>
      <c r="D239" s="105" t="s">
        <v>6990</v>
      </c>
      <c r="E239" s="105" t="s">
        <v>134</v>
      </c>
      <c r="F239" s="105" t="s">
        <v>483</v>
      </c>
      <c r="G239" s="105"/>
      <c r="H239" s="105"/>
      <c r="I239" s="104">
        <v>24</v>
      </c>
      <c r="J239" s="105"/>
      <c r="K239" s="104">
        <v>0</v>
      </c>
      <c r="L239" s="105"/>
      <c r="M239" s="105"/>
      <c r="N239" s="105"/>
      <c r="O239" s="105"/>
      <c r="P239" s="105"/>
      <c r="Q239" s="105"/>
      <c r="R239" s="105"/>
      <c r="S239" s="105"/>
      <c r="T239" s="105"/>
      <c r="U239" s="105"/>
      <c r="V239" s="105"/>
      <c r="W239" s="105"/>
      <c r="X239" s="105"/>
      <c r="Y239" s="105"/>
      <c r="Z239" s="105"/>
      <c r="AA239" s="105"/>
      <c r="AB239" s="105"/>
      <c r="AC239" s="105"/>
      <c r="AD239" s="105"/>
      <c r="AE239" s="105"/>
      <c r="AF239" s="105"/>
      <c r="AG239" s="105"/>
      <c r="AH239" s="105"/>
      <c r="AI239" s="105"/>
      <c r="AJ239" s="105"/>
      <c r="AK239" s="105"/>
      <c r="AL239" s="104">
        <v>0</v>
      </c>
      <c r="AM239" s="105"/>
      <c r="AN239" s="104">
        <v>0</v>
      </c>
      <c r="AO239" s="105"/>
      <c r="AP239" s="105"/>
      <c r="AQ239" s="104">
        <v>0</v>
      </c>
      <c r="AR239" s="104">
        <v>0</v>
      </c>
      <c r="AS239" s="105" t="s">
        <v>17</v>
      </c>
      <c r="AT239" s="105"/>
    </row>
    <row r="240" spans="1:46" ht="15" customHeight="1" x14ac:dyDescent="0.35">
      <c r="A240" s="104">
        <v>0</v>
      </c>
      <c r="B240" s="105" t="s">
        <v>482</v>
      </c>
      <c r="C240" s="104">
        <v>2</v>
      </c>
      <c r="D240" s="105" t="s">
        <v>6991</v>
      </c>
      <c r="E240" s="105" t="s">
        <v>134</v>
      </c>
      <c r="F240" s="105" t="s">
        <v>483</v>
      </c>
      <c r="G240" s="105"/>
      <c r="H240" s="105"/>
      <c r="I240" s="104">
        <v>24</v>
      </c>
      <c r="J240" s="105"/>
      <c r="K240" s="104">
        <v>0</v>
      </c>
      <c r="L240" s="105"/>
      <c r="M240" s="105"/>
      <c r="N240" s="105"/>
      <c r="O240" s="105"/>
      <c r="P240" s="105"/>
      <c r="Q240" s="105"/>
      <c r="R240" s="105"/>
      <c r="S240" s="105"/>
      <c r="T240" s="105"/>
      <c r="U240" s="105"/>
      <c r="V240" s="105"/>
      <c r="W240" s="105"/>
      <c r="X240" s="105"/>
      <c r="Y240" s="105"/>
      <c r="Z240" s="105"/>
      <c r="AA240" s="105"/>
      <c r="AB240" s="105"/>
      <c r="AC240" s="105"/>
      <c r="AD240" s="105"/>
      <c r="AE240" s="105"/>
      <c r="AF240" s="105"/>
      <c r="AG240" s="105"/>
      <c r="AH240" s="105"/>
      <c r="AI240" s="105"/>
      <c r="AJ240" s="105"/>
      <c r="AK240" s="105"/>
      <c r="AL240" s="104">
        <v>0</v>
      </c>
      <c r="AM240" s="105"/>
      <c r="AN240" s="104">
        <v>0</v>
      </c>
      <c r="AO240" s="105"/>
      <c r="AP240" s="105"/>
      <c r="AQ240" s="104">
        <v>0</v>
      </c>
      <c r="AR240" s="104">
        <v>0</v>
      </c>
      <c r="AS240" s="105" t="s">
        <v>17</v>
      </c>
      <c r="AT240" s="105"/>
    </row>
    <row r="241" spans="1:46" ht="15" customHeight="1" x14ac:dyDescent="0.35">
      <c r="A241" s="104">
        <v>0</v>
      </c>
      <c r="B241" s="105" t="s">
        <v>482</v>
      </c>
      <c r="C241" s="104">
        <v>2</v>
      </c>
      <c r="D241" s="105" t="s">
        <v>10859</v>
      </c>
      <c r="E241" s="105" t="s">
        <v>134</v>
      </c>
      <c r="F241" s="105" t="s">
        <v>483</v>
      </c>
      <c r="G241" s="105"/>
      <c r="H241" s="105"/>
      <c r="I241" s="104">
        <v>24</v>
      </c>
      <c r="J241" s="105"/>
      <c r="K241" s="104">
        <v>0</v>
      </c>
      <c r="L241" s="105"/>
      <c r="M241" s="105"/>
      <c r="N241" s="105"/>
      <c r="O241" s="105"/>
      <c r="P241" s="105"/>
      <c r="Q241" s="105"/>
      <c r="R241" s="105"/>
      <c r="S241" s="105"/>
      <c r="T241" s="105"/>
      <c r="U241" s="105"/>
      <c r="V241" s="105"/>
      <c r="W241" s="105"/>
      <c r="X241" s="105"/>
      <c r="Y241" s="105"/>
      <c r="Z241" s="105"/>
      <c r="AA241" s="105"/>
      <c r="AB241" s="105"/>
      <c r="AC241" s="105"/>
      <c r="AD241" s="105"/>
      <c r="AE241" s="105"/>
      <c r="AF241" s="105"/>
      <c r="AG241" s="105"/>
      <c r="AH241" s="105"/>
      <c r="AI241" s="105"/>
      <c r="AJ241" s="105"/>
      <c r="AK241" s="105"/>
      <c r="AL241" s="104">
        <v>0</v>
      </c>
      <c r="AM241" s="105"/>
      <c r="AN241" s="104">
        <v>0</v>
      </c>
      <c r="AO241" s="105"/>
      <c r="AP241" s="105"/>
      <c r="AQ241" s="104">
        <v>0</v>
      </c>
      <c r="AR241" s="104">
        <v>0</v>
      </c>
      <c r="AS241" s="105" t="s">
        <v>17</v>
      </c>
      <c r="AT241" s="105"/>
    </row>
    <row r="242" spans="1:46" ht="15" customHeight="1" x14ac:dyDescent="0.35">
      <c r="A242" s="104">
        <v>0</v>
      </c>
      <c r="B242" s="105" t="s">
        <v>482</v>
      </c>
      <c r="C242" s="104">
        <v>2</v>
      </c>
      <c r="D242" s="105" t="s">
        <v>6983</v>
      </c>
      <c r="E242" s="105" t="s">
        <v>134</v>
      </c>
      <c r="F242" s="105" t="s">
        <v>483</v>
      </c>
      <c r="G242" s="105"/>
      <c r="H242" s="105"/>
      <c r="I242" s="104">
        <v>24</v>
      </c>
      <c r="J242" s="105"/>
      <c r="K242" s="104">
        <v>0</v>
      </c>
      <c r="L242" s="105"/>
      <c r="M242" s="105"/>
      <c r="N242" s="105"/>
      <c r="O242" s="105"/>
      <c r="P242" s="105"/>
      <c r="Q242" s="105"/>
      <c r="R242" s="105"/>
      <c r="S242" s="105"/>
      <c r="T242" s="105"/>
      <c r="U242" s="105"/>
      <c r="V242" s="105"/>
      <c r="W242" s="105"/>
      <c r="X242" s="105"/>
      <c r="Y242" s="105"/>
      <c r="Z242" s="105"/>
      <c r="AA242" s="105"/>
      <c r="AB242" s="105"/>
      <c r="AC242" s="105"/>
      <c r="AD242" s="105"/>
      <c r="AE242" s="105"/>
      <c r="AF242" s="105"/>
      <c r="AG242" s="105"/>
      <c r="AH242" s="105"/>
      <c r="AI242" s="105"/>
      <c r="AJ242" s="105"/>
      <c r="AK242" s="105"/>
      <c r="AL242" s="104">
        <v>0</v>
      </c>
      <c r="AM242" s="105"/>
      <c r="AN242" s="104">
        <v>0</v>
      </c>
      <c r="AO242" s="105"/>
      <c r="AP242" s="105"/>
      <c r="AQ242" s="104">
        <v>0</v>
      </c>
      <c r="AR242" s="104">
        <v>0</v>
      </c>
      <c r="AS242" s="105" t="s">
        <v>17</v>
      </c>
      <c r="AT242" s="105"/>
    </row>
    <row r="243" spans="1:46" ht="15" customHeight="1" x14ac:dyDescent="0.35">
      <c r="A243" s="104">
        <v>0</v>
      </c>
      <c r="B243" s="105" t="s">
        <v>482</v>
      </c>
      <c r="C243" s="104">
        <v>2</v>
      </c>
      <c r="D243" s="105" t="s">
        <v>6992</v>
      </c>
      <c r="E243" s="105" t="s">
        <v>134</v>
      </c>
      <c r="F243" s="105" t="s">
        <v>483</v>
      </c>
      <c r="G243" s="105"/>
      <c r="H243" s="105"/>
      <c r="I243" s="104">
        <v>24</v>
      </c>
      <c r="J243" s="105"/>
      <c r="K243" s="104">
        <v>0</v>
      </c>
      <c r="L243" s="105"/>
      <c r="M243" s="105"/>
      <c r="N243" s="105"/>
      <c r="O243" s="105"/>
      <c r="P243" s="105"/>
      <c r="Q243" s="105"/>
      <c r="R243" s="105"/>
      <c r="S243" s="105"/>
      <c r="T243" s="105"/>
      <c r="U243" s="105"/>
      <c r="V243" s="105"/>
      <c r="W243" s="105"/>
      <c r="X243" s="105"/>
      <c r="Y243" s="105"/>
      <c r="Z243" s="105"/>
      <c r="AA243" s="105"/>
      <c r="AB243" s="105"/>
      <c r="AC243" s="105"/>
      <c r="AD243" s="105"/>
      <c r="AE243" s="105"/>
      <c r="AF243" s="105"/>
      <c r="AG243" s="105"/>
      <c r="AH243" s="105"/>
      <c r="AI243" s="105"/>
      <c r="AJ243" s="105"/>
      <c r="AK243" s="105"/>
      <c r="AL243" s="104">
        <v>0</v>
      </c>
      <c r="AM243" s="105"/>
      <c r="AN243" s="104">
        <v>0</v>
      </c>
      <c r="AO243" s="105"/>
      <c r="AP243" s="105"/>
      <c r="AQ243" s="104">
        <v>0</v>
      </c>
      <c r="AR243" s="104">
        <v>0</v>
      </c>
      <c r="AS243" s="105" t="s">
        <v>17</v>
      </c>
      <c r="AT243" s="105"/>
    </row>
    <row r="244" spans="1:46" ht="15" customHeight="1" x14ac:dyDescent="0.35">
      <c r="A244" s="104">
        <v>0</v>
      </c>
      <c r="B244" s="105" t="s">
        <v>482</v>
      </c>
      <c r="C244" s="104">
        <v>2</v>
      </c>
      <c r="D244" s="105" t="s">
        <v>6993</v>
      </c>
      <c r="E244" s="105" t="s">
        <v>134</v>
      </c>
      <c r="F244" s="105" t="s">
        <v>483</v>
      </c>
      <c r="G244" s="105"/>
      <c r="H244" s="105"/>
      <c r="I244" s="104">
        <v>24</v>
      </c>
      <c r="J244" s="105"/>
      <c r="K244" s="104">
        <v>0</v>
      </c>
      <c r="L244" s="105"/>
      <c r="M244" s="105"/>
      <c r="N244" s="105"/>
      <c r="O244" s="105"/>
      <c r="P244" s="105"/>
      <c r="Q244" s="105"/>
      <c r="R244" s="105"/>
      <c r="S244" s="105"/>
      <c r="T244" s="105"/>
      <c r="U244" s="105"/>
      <c r="V244" s="105"/>
      <c r="W244" s="105"/>
      <c r="X244" s="105"/>
      <c r="Y244" s="105"/>
      <c r="Z244" s="105"/>
      <c r="AA244" s="105"/>
      <c r="AB244" s="105"/>
      <c r="AC244" s="105"/>
      <c r="AD244" s="105"/>
      <c r="AE244" s="105"/>
      <c r="AF244" s="105"/>
      <c r="AG244" s="105"/>
      <c r="AH244" s="105"/>
      <c r="AI244" s="105"/>
      <c r="AJ244" s="105"/>
      <c r="AK244" s="105"/>
      <c r="AL244" s="104">
        <v>0</v>
      </c>
      <c r="AM244" s="105"/>
      <c r="AN244" s="104">
        <v>0</v>
      </c>
      <c r="AO244" s="105"/>
      <c r="AP244" s="105"/>
      <c r="AQ244" s="104">
        <v>0</v>
      </c>
      <c r="AR244" s="104">
        <v>0</v>
      </c>
      <c r="AS244" s="105" t="s">
        <v>17</v>
      </c>
      <c r="AT244" s="105"/>
    </row>
    <row r="245" spans="1:46" ht="15" customHeight="1" x14ac:dyDescent="0.35">
      <c r="A245" s="104">
        <v>0</v>
      </c>
      <c r="B245" s="105" t="s">
        <v>482</v>
      </c>
      <c r="C245" s="104">
        <v>2</v>
      </c>
      <c r="D245" s="105" t="s">
        <v>7047</v>
      </c>
      <c r="E245" s="105" t="s">
        <v>134</v>
      </c>
      <c r="F245" s="105" t="s">
        <v>483</v>
      </c>
      <c r="G245" s="105"/>
      <c r="H245" s="105"/>
      <c r="I245" s="104">
        <v>24</v>
      </c>
      <c r="J245" s="105"/>
      <c r="K245" s="104">
        <v>0</v>
      </c>
      <c r="L245" s="105"/>
      <c r="M245" s="105"/>
      <c r="N245" s="105"/>
      <c r="O245" s="105"/>
      <c r="P245" s="105"/>
      <c r="Q245" s="105"/>
      <c r="R245" s="105"/>
      <c r="S245" s="105"/>
      <c r="T245" s="105"/>
      <c r="U245" s="105"/>
      <c r="V245" s="105"/>
      <c r="W245" s="105"/>
      <c r="X245" s="105"/>
      <c r="Y245" s="105"/>
      <c r="Z245" s="105"/>
      <c r="AA245" s="105"/>
      <c r="AB245" s="105"/>
      <c r="AC245" s="105"/>
      <c r="AD245" s="105"/>
      <c r="AE245" s="105"/>
      <c r="AF245" s="105"/>
      <c r="AG245" s="105"/>
      <c r="AH245" s="105"/>
      <c r="AI245" s="105"/>
      <c r="AJ245" s="105"/>
      <c r="AK245" s="105"/>
      <c r="AL245" s="104">
        <v>0</v>
      </c>
      <c r="AM245" s="105"/>
      <c r="AN245" s="104">
        <v>0</v>
      </c>
      <c r="AO245" s="105"/>
      <c r="AP245" s="105"/>
      <c r="AQ245" s="104">
        <v>0</v>
      </c>
      <c r="AR245" s="104">
        <v>0</v>
      </c>
      <c r="AS245" s="105" t="s">
        <v>17</v>
      </c>
      <c r="AT245" s="105"/>
    </row>
    <row r="246" spans="1:46" ht="15" customHeight="1" x14ac:dyDescent="0.35">
      <c r="A246" s="104">
        <v>0</v>
      </c>
      <c r="B246" s="105" t="s">
        <v>482</v>
      </c>
      <c r="C246" s="104">
        <v>2</v>
      </c>
      <c r="D246" s="105" t="s">
        <v>7048</v>
      </c>
      <c r="E246" s="105" t="s">
        <v>134</v>
      </c>
      <c r="F246" s="105" t="s">
        <v>483</v>
      </c>
      <c r="G246" s="105"/>
      <c r="H246" s="105"/>
      <c r="I246" s="104">
        <v>24</v>
      </c>
      <c r="J246" s="105"/>
      <c r="K246" s="104">
        <v>0</v>
      </c>
      <c r="L246" s="105"/>
      <c r="M246" s="105"/>
      <c r="N246" s="105"/>
      <c r="O246" s="105"/>
      <c r="P246" s="105"/>
      <c r="Q246" s="105"/>
      <c r="R246" s="105"/>
      <c r="S246" s="105"/>
      <c r="T246" s="105"/>
      <c r="U246" s="105"/>
      <c r="V246" s="105"/>
      <c r="W246" s="105"/>
      <c r="X246" s="105"/>
      <c r="Y246" s="105"/>
      <c r="Z246" s="105"/>
      <c r="AA246" s="105"/>
      <c r="AB246" s="105"/>
      <c r="AC246" s="105"/>
      <c r="AD246" s="105"/>
      <c r="AE246" s="105"/>
      <c r="AF246" s="105"/>
      <c r="AG246" s="105"/>
      <c r="AH246" s="105"/>
      <c r="AI246" s="105"/>
      <c r="AJ246" s="105"/>
      <c r="AK246" s="105"/>
      <c r="AL246" s="104">
        <v>0</v>
      </c>
      <c r="AM246" s="105"/>
      <c r="AN246" s="104">
        <v>0</v>
      </c>
      <c r="AO246" s="105"/>
      <c r="AP246" s="105"/>
      <c r="AQ246" s="104">
        <v>0</v>
      </c>
      <c r="AR246" s="104">
        <v>0</v>
      </c>
      <c r="AS246" s="105" t="s">
        <v>17</v>
      </c>
      <c r="AT246" s="105"/>
    </row>
    <row r="247" spans="1:46" ht="15" customHeight="1" x14ac:dyDescent="0.35">
      <c r="A247" s="104">
        <v>0</v>
      </c>
      <c r="B247" s="105" t="s">
        <v>482</v>
      </c>
      <c r="C247" s="104">
        <v>2</v>
      </c>
      <c r="D247" s="105" t="s">
        <v>7049</v>
      </c>
      <c r="E247" s="105" t="s">
        <v>134</v>
      </c>
      <c r="F247" s="105" t="s">
        <v>483</v>
      </c>
      <c r="G247" s="105"/>
      <c r="H247" s="105"/>
      <c r="I247" s="104">
        <v>24</v>
      </c>
      <c r="J247" s="105"/>
      <c r="K247" s="104">
        <v>0</v>
      </c>
      <c r="L247" s="105"/>
      <c r="M247" s="105"/>
      <c r="N247" s="105"/>
      <c r="O247" s="105"/>
      <c r="P247" s="105"/>
      <c r="Q247" s="105"/>
      <c r="R247" s="105"/>
      <c r="S247" s="105"/>
      <c r="T247" s="105"/>
      <c r="U247" s="105"/>
      <c r="V247" s="105"/>
      <c r="W247" s="105"/>
      <c r="X247" s="105"/>
      <c r="Y247" s="105"/>
      <c r="Z247" s="105"/>
      <c r="AA247" s="105"/>
      <c r="AB247" s="105"/>
      <c r="AC247" s="105"/>
      <c r="AD247" s="105"/>
      <c r="AE247" s="105"/>
      <c r="AF247" s="105"/>
      <c r="AG247" s="105"/>
      <c r="AH247" s="105"/>
      <c r="AI247" s="105"/>
      <c r="AJ247" s="105"/>
      <c r="AK247" s="105"/>
      <c r="AL247" s="104">
        <v>0</v>
      </c>
      <c r="AM247" s="105"/>
      <c r="AN247" s="104">
        <v>0</v>
      </c>
      <c r="AO247" s="105"/>
      <c r="AP247" s="105"/>
      <c r="AQ247" s="104">
        <v>0</v>
      </c>
      <c r="AR247" s="104">
        <v>0</v>
      </c>
      <c r="AS247" s="105" t="s">
        <v>17</v>
      </c>
      <c r="AT247" s="105"/>
    </row>
    <row r="248" spans="1:46" ht="15" customHeight="1" x14ac:dyDescent="0.35">
      <c r="A248" s="104">
        <v>0</v>
      </c>
      <c r="B248" s="105" t="s">
        <v>482</v>
      </c>
      <c r="C248" s="104">
        <v>2</v>
      </c>
      <c r="D248" s="105" t="s">
        <v>6982</v>
      </c>
      <c r="E248" s="105" t="s">
        <v>134</v>
      </c>
      <c r="F248" s="105" t="s">
        <v>483</v>
      </c>
      <c r="G248" s="105"/>
      <c r="H248" s="105"/>
      <c r="I248" s="104">
        <v>24</v>
      </c>
      <c r="J248" s="105"/>
      <c r="K248" s="104">
        <v>0</v>
      </c>
      <c r="L248" s="105"/>
      <c r="M248" s="105"/>
      <c r="N248" s="105"/>
      <c r="O248" s="105"/>
      <c r="P248" s="105"/>
      <c r="Q248" s="105"/>
      <c r="R248" s="105"/>
      <c r="S248" s="105"/>
      <c r="T248" s="105"/>
      <c r="U248" s="105"/>
      <c r="V248" s="105"/>
      <c r="W248" s="105"/>
      <c r="X248" s="105"/>
      <c r="Y248" s="105"/>
      <c r="Z248" s="105"/>
      <c r="AA248" s="105"/>
      <c r="AB248" s="105"/>
      <c r="AC248" s="105"/>
      <c r="AD248" s="105"/>
      <c r="AE248" s="105"/>
      <c r="AF248" s="105"/>
      <c r="AG248" s="105"/>
      <c r="AH248" s="105"/>
      <c r="AI248" s="105"/>
      <c r="AJ248" s="105"/>
      <c r="AK248" s="105"/>
      <c r="AL248" s="104">
        <v>0</v>
      </c>
      <c r="AM248" s="105"/>
      <c r="AN248" s="104">
        <v>0</v>
      </c>
      <c r="AO248" s="105"/>
      <c r="AP248" s="105"/>
      <c r="AQ248" s="104">
        <v>0</v>
      </c>
      <c r="AR248" s="104">
        <v>0</v>
      </c>
      <c r="AS248" s="105" t="s">
        <v>17</v>
      </c>
      <c r="AT248" s="105"/>
    </row>
    <row r="249" spans="1:46" ht="15" customHeight="1" x14ac:dyDescent="0.35">
      <c r="A249" s="104">
        <v>0</v>
      </c>
      <c r="B249" s="105" t="s">
        <v>482</v>
      </c>
      <c r="C249" s="104">
        <v>2</v>
      </c>
      <c r="D249" s="105" t="s">
        <v>6984</v>
      </c>
      <c r="E249" s="105" t="s">
        <v>134</v>
      </c>
      <c r="F249" s="105" t="s">
        <v>483</v>
      </c>
      <c r="G249" s="105"/>
      <c r="H249" s="105"/>
      <c r="I249" s="104">
        <v>24</v>
      </c>
      <c r="J249" s="105"/>
      <c r="K249" s="104">
        <v>0</v>
      </c>
      <c r="L249" s="105"/>
      <c r="M249" s="105"/>
      <c r="N249" s="105"/>
      <c r="O249" s="105"/>
      <c r="P249" s="105"/>
      <c r="Q249" s="105"/>
      <c r="R249" s="105"/>
      <c r="S249" s="105"/>
      <c r="T249" s="105"/>
      <c r="U249" s="105"/>
      <c r="V249" s="105"/>
      <c r="W249" s="105"/>
      <c r="X249" s="105"/>
      <c r="Y249" s="105"/>
      <c r="Z249" s="105"/>
      <c r="AA249" s="105"/>
      <c r="AB249" s="105"/>
      <c r="AC249" s="105"/>
      <c r="AD249" s="105"/>
      <c r="AE249" s="105"/>
      <c r="AF249" s="105"/>
      <c r="AG249" s="105"/>
      <c r="AH249" s="105"/>
      <c r="AI249" s="105"/>
      <c r="AJ249" s="105"/>
      <c r="AK249" s="105"/>
      <c r="AL249" s="104">
        <v>0</v>
      </c>
      <c r="AM249" s="105"/>
      <c r="AN249" s="104">
        <v>0</v>
      </c>
      <c r="AO249" s="105"/>
      <c r="AP249" s="105"/>
      <c r="AQ249" s="104">
        <v>0</v>
      </c>
      <c r="AR249" s="104">
        <v>0</v>
      </c>
      <c r="AS249" s="105" t="s">
        <v>17</v>
      </c>
      <c r="AT249" s="105"/>
    </row>
    <row r="250" spans="1:46" ht="15" customHeight="1" x14ac:dyDescent="0.35">
      <c r="A250" s="104">
        <v>0</v>
      </c>
      <c r="B250" s="105" t="s">
        <v>482</v>
      </c>
      <c r="C250" s="104">
        <v>2</v>
      </c>
      <c r="D250" s="105" t="s">
        <v>6994</v>
      </c>
      <c r="E250" s="105" t="s">
        <v>134</v>
      </c>
      <c r="F250" s="105" t="s">
        <v>483</v>
      </c>
      <c r="G250" s="105"/>
      <c r="H250" s="105"/>
      <c r="I250" s="104">
        <v>24</v>
      </c>
      <c r="J250" s="105"/>
      <c r="K250" s="104">
        <v>0</v>
      </c>
      <c r="L250" s="105"/>
      <c r="M250" s="105"/>
      <c r="N250" s="105"/>
      <c r="O250" s="105"/>
      <c r="P250" s="105"/>
      <c r="Q250" s="105"/>
      <c r="R250" s="105"/>
      <c r="S250" s="105"/>
      <c r="T250" s="105"/>
      <c r="U250" s="105"/>
      <c r="V250" s="105"/>
      <c r="W250" s="105"/>
      <c r="X250" s="105"/>
      <c r="Y250" s="105"/>
      <c r="Z250" s="105"/>
      <c r="AA250" s="105"/>
      <c r="AB250" s="105"/>
      <c r="AC250" s="105"/>
      <c r="AD250" s="105"/>
      <c r="AE250" s="105"/>
      <c r="AF250" s="105"/>
      <c r="AG250" s="105"/>
      <c r="AH250" s="105"/>
      <c r="AI250" s="105"/>
      <c r="AJ250" s="105"/>
      <c r="AK250" s="105"/>
      <c r="AL250" s="104">
        <v>0</v>
      </c>
      <c r="AM250" s="105"/>
      <c r="AN250" s="104">
        <v>0</v>
      </c>
      <c r="AO250" s="105"/>
      <c r="AP250" s="105"/>
      <c r="AQ250" s="104">
        <v>0</v>
      </c>
      <c r="AR250" s="104">
        <v>0</v>
      </c>
      <c r="AS250" s="105" t="s">
        <v>17</v>
      </c>
      <c r="AT250" s="105"/>
    </row>
    <row r="251" spans="1:46" ht="15" customHeight="1" x14ac:dyDescent="0.35">
      <c r="A251" s="104">
        <v>0</v>
      </c>
      <c r="B251" s="105" t="s">
        <v>482</v>
      </c>
      <c r="C251" s="104">
        <v>2</v>
      </c>
      <c r="D251" s="105" t="s">
        <v>6976</v>
      </c>
      <c r="E251" s="105" t="s">
        <v>6120</v>
      </c>
      <c r="F251" s="105" t="s">
        <v>483</v>
      </c>
      <c r="G251" s="105"/>
      <c r="H251" s="105"/>
      <c r="I251" s="104">
        <v>24</v>
      </c>
      <c r="J251" s="105"/>
      <c r="K251" s="104">
        <v>0</v>
      </c>
      <c r="L251" s="105" t="s">
        <v>485</v>
      </c>
      <c r="M251" s="105" t="s">
        <v>6002</v>
      </c>
      <c r="N251" s="105"/>
      <c r="O251" s="105"/>
      <c r="P251" s="105"/>
      <c r="Q251" s="105"/>
      <c r="R251" s="105"/>
      <c r="S251" s="105"/>
      <c r="T251" s="105"/>
      <c r="U251" s="105"/>
      <c r="V251" s="105"/>
      <c r="W251" s="105"/>
      <c r="X251" s="105"/>
      <c r="Y251" s="105"/>
      <c r="Z251" s="105"/>
      <c r="AA251" s="105"/>
      <c r="AB251" s="105"/>
      <c r="AC251" s="105"/>
      <c r="AD251" s="105"/>
      <c r="AE251" s="105"/>
      <c r="AF251" s="105"/>
      <c r="AG251" s="105"/>
      <c r="AH251" s="105"/>
      <c r="AI251" s="105"/>
      <c r="AJ251" s="105"/>
      <c r="AK251" s="105"/>
      <c r="AL251" s="104">
        <v>2000</v>
      </c>
      <c r="AM251" s="105"/>
      <c r="AN251" s="104">
        <v>0</v>
      </c>
      <c r="AO251" s="105"/>
      <c r="AP251" s="105"/>
      <c r="AQ251" s="104">
        <v>0</v>
      </c>
      <c r="AR251" s="104">
        <v>2</v>
      </c>
      <c r="AS251" s="105" t="s">
        <v>17</v>
      </c>
      <c r="AT251" s="105"/>
    </row>
    <row r="252" spans="1:46" ht="15" customHeight="1" x14ac:dyDescent="0.35">
      <c r="A252" s="104">
        <v>0</v>
      </c>
      <c r="B252" s="105" t="s">
        <v>482</v>
      </c>
      <c r="C252" s="104">
        <v>2</v>
      </c>
      <c r="D252" s="105" t="s">
        <v>6977</v>
      </c>
      <c r="E252" s="105" t="s">
        <v>6078</v>
      </c>
      <c r="F252" s="105" t="s">
        <v>483</v>
      </c>
      <c r="G252" s="105"/>
      <c r="H252" s="105"/>
      <c r="I252" s="104">
        <v>24</v>
      </c>
      <c r="J252" s="105"/>
      <c r="K252" s="104">
        <v>0</v>
      </c>
      <c r="L252" s="105" t="s">
        <v>485</v>
      </c>
      <c r="M252" s="105" t="s">
        <v>6002</v>
      </c>
      <c r="N252" s="105"/>
      <c r="O252" s="105"/>
      <c r="P252" s="105"/>
      <c r="Q252" s="105"/>
      <c r="R252" s="105"/>
      <c r="S252" s="105"/>
      <c r="T252" s="105"/>
      <c r="U252" s="105"/>
      <c r="V252" s="105"/>
      <c r="W252" s="105"/>
      <c r="X252" s="105"/>
      <c r="Y252" s="105"/>
      <c r="Z252" s="105"/>
      <c r="AA252" s="105"/>
      <c r="AB252" s="105"/>
      <c r="AC252" s="105"/>
      <c r="AD252" s="105"/>
      <c r="AE252" s="105"/>
      <c r="AF252" s="105"/>
      <c r="AG252" s="105"/>
      <c r="AH252" s="105"/>
      <c r="AI252" s="105"/>
      <c r="AJ252" s="105"/>
      <c r="AK252" s="105"/>
      <c r="AL252" s="104">
        <v>2000</v>
      </c>
      <c r="AM252" s="105"/>
      <c r="AN252" s="104">
        <v>0</v>
      </c>
      <c r="AO252" s="105"/>
      <c r="AP252" s="105"/>
      <c r="AQ252" s="104">
        <v>0</v>
      </c>
      <c r="AR252" s="104">
        <v>2</v>
      </c>
      <c r="AS252" s="105" t="s">
        <v>17</v>
      </c>
      <c r="AT252" s="105"/>
    </row>
    <row r="253" spans="1:46" ht="15" customHeight="1" x14ac:dyDescent="0.35">
      <c r="A253" s="104">
        <v>0</v>
      </c>
      <c r="B253" s="105" t="s">
        <v>482</v>
      </c>
      <c r="C253" s="104">
        <v>2</v>
      </c>
      <c r="D253" s="105" t="s">
        <v>6978</v>
      </c>
      <c r="E253" s="105" t="s">
        <v>6078</v>
      </c>
      <c r="F253" s="105" t="s">
        <v>483</v>
      </c>
      <c r="G253" s="105"/>
      <c r="H253" s="105"/>
      <c r="I253" s="104">
        <v>24</v>
      </c>
      <c r="J253" s="105"/>
      <c r="K253" s="104">
        <v>0</v>
      </c>
      <c r="L253" s="105" t="s">
        <v>485</v>
      </c>
      <c r="M253" s="105" t="s">
        <v>6002</v>
      </c>
      <c r="N253" s="105"/>
      <c r="O253" s="105"/>
      <c r="P253" s="105"/>
      <c r="Q253" s="105"/>
      <c r="R253" s="105"/>
      <c r="S253" s="105"/>
      <c r="T253" s="105"/>
      <c r="U253" s="105"/>
      <c r="V253" s="105"/>
      <c r="W253" s="105"/>
      <c r="X253" s="105"/>
      <c r="Y253" s="105"/>
      <c r="Z253" s="105"/>
      <c r="AA253" s="105"/>
      <c r="AB253" s="105"/>
      <c r="AC253" s="105"/>
      <c r="AD253" s="105"/>
      <c r="AE253" s="105"/>
      <c r="AF253" s="105"/>
      <c r="AG253" s="105"/>
      <c r="AH253" s="105"/>
      <c r="AI253" s="105"/>
      <c r="AJ253" s="105"/>
      <c r="AK253" s="105"/>
      <c r="AL253" s="104">
        <v>2000</v>
      </c>
      <c r="AM253" s="105"/>
      <c r="AN253" s="104">
        <v>0</v>
      </c>
      <c r="AO253" s="105"/>
      <c r="AP253" s="105"/>
      <c r="AQ253" s="104">
        <v>0</v>
      </c>
      <c r="AR253" s="104">
        <v>2</v>
      </c>
      <c r="AS253" s="105" t="s">
        <v>17</v>
      </c>
      <c r="AT253" s="105"/>
    </row>
  </sheetData>
  <sortState xmlns:xlrd2="http://schemas.microsoft.com/office/spreadsheetml/2017/richdata2" ref="A2:AT253">
    <sortCondition ref="D1"/>
  </sortState>
  <pageMargins left="0.7" right="0.7" top="0.75" bottom="0.75" header="0.3" footer="0.3"/>
  <pageSetup paperSize="0" orientation="portrait" horizontalDpi="0" verticalDpi="0" copies="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146"/>
  <sheetViews>
    <sheetView workbookViewId="0">
      <selection activeCell="L2" sqref="L2"/>
    </sheetView>
  </sheetViews>
  <sheetFormatPr defaultRowHeight="15" customHeight="1" x14ac:dyDescent="0.35"/>
  <cols>
    <col min="1" max="5" width="9.08984375" style="104"/>
    <col min="6" max="6" width="9.453125" style="104" bestFit="1" customWidth="1"/>
    <col min="7" max="261" width="9.08984375" style="104"/>
    <col min="262" max="262" width="9.453125" style="104" bestFit="1" customWidth="1"/>
    <col min="263" max="517" width="9.08984375" style="104"/>
    <col min="518" max="518" width="9.453125" style="104" bestFit="1" customWidth="1"/>
    <col min="519" max="773" width="9.08984375" style="104"/>
    <col min="774" max="774" width="9.453125" style="104" bestFit="1" customWidth="1"/>
    <col min="775" max="1029" width="9.08984375" style="104"/>
    <col min="1030" max="1030" width="9.453125" style="104" bestFit="1" customWidth="1"/>
    <col min="1031" max="1285" width="9.08984375" style="104"/>
    <col min="1286" max="1286" width="9.453125" style="104" bestFit="1" customWidth="1"/>
    <col min="1287" max="1541" width="9.08984375" style="104"/>
    <col min="1542" max="1542" width="9.453125" style="104" bestFit="1" customWidth="1"/>
    <col min="1543" max="1797" width="9.08984375" style="104"/>
    <col min="1798" max="1798" width="9.453125" style="104" bestFit="1" customWidth="1"/>
    <col min="1799" max="2053" width="9.08984375" style="104"/>
    <col min="2054" max="2054" width="9.453125" style="104" bestFit="1" customWidth="1"/>
    <col min="2055" max="2309" width="9.08984375" style="104"/>
    <col min="2310" max="2310" width="9.453125" style="104" bestFit="1" customWidth="1"/>
    <col min="2311" max="2565" width="9.08984375" style="104"/>
    <col min="2566" max="2566" width="9.453125" style="104" bestFit="1" customWidth="1"/>
    <col min="2567" max="2821" width="9.08984375" style="104"/>
    <col min="2822" max="2822" width="9.453125" style="104" bestFit="1" customWidth="1"/>
    <col min="2823" max="3077" width="9.08984375" style="104"/>
    <col min="3078" max="3078" width="9.453125" style="104" bestFit="1" customWidth="1"/>
    <col min="3079" max="3333" width="9.08984375" style="104"/>
    <col min="3334" max="3334" width="9.453125" style="104" bestFit="1" customWidth="1"/>
    <col min="3335" max="3589" width="9.08984375" style="104"/>
    <col min="3590" max="3590" width="9.453125" style="104" bestFit="1" customWidth="1"/>
    <col min="3591" max="3845" width="9.08984375" style="104"/>
    <col min="3846" max="3846" width="9.453125" style="104" bestFit="1" customWidth="1"/>
    <col min="3847" max="4101" width="9.08984375" style="104"/>
    <col min="4102" max="4102" width="9.453125" style="104" bestFit="1" customWidth="1"/>
    <col min="4103" max="4357" width="9.08984375" style="104"/>
    <col min="4358" max="4358" width="9.453125" style="104" bestFit="1" customWidth="1"/>
    <col min="4359" max="4613" width="9.08984375" style="104"/>
    <col min="4614" max="4614" width="9.453125" style="104" bestFit="1" customWidth="1"/>
    <col min="4615" max="4869" width="9.08984375" style="104"/>
    <col min="4870" max="4870" width="9.453125" style="104" bestFit="1" customWidth="1"/>
    <col min="4871" max="5125" width="9.08984375" style="104"/>
    <col min="5126" max="5126" width="9.453125" style="104" bestFit="1" customWidth="1"/>
    <col min="5127" max="5381" width="9.08984375" style="104"/>
    <col min="5382" max="5382" width="9.453125" style="104" bestFit="1" customWidth="1"/>
    <col min="5383" max="5637" width="9.08984375" style="104"/>
    <col min="5638" max="5638" width="9.453125" style="104" bestFit="1" customWidth="1"/>
    <col min="5639" max="5893" width="9.08984375" style="104"/>
    <col min="5894" max="5894" width="9.453125" style="104" bestFit="1" customWidth="1"/>
    <col min="5895" max="6149" width="9.08984375" style="104"/>
    <col min="6150" max="6150" width="9.453125" style="104" bestFit="1" customWidth="1"/>
    <col min="6151" max="6405" width="9.08984375" style="104"/>
    <col min="6406" max="6406" width="9.453125" style="104" bestFit="1" customWidth="1"/>
    <col min="6407" max="6661" width="9.08984375" style="104"/>
    <col min="6662" max="6662" width="9.453125" style="104" bestFit="1" customWidth="1"/>
    <col min="6663" max="6917" width="9.08984375" style="104"/>
    <col min="6918" max="6918" width="9.453125" style="104" bestFit="1" customWidth="1"/>
    <col min="6919" max="7173" width="9.08984375" style="104"/>
    <col min="7174" max="7174" width="9.453125" style="104" bestFit="1" customWidth="1"/>
    <col min="7175" max="7429" width="9.08984375" style="104"/>
    <col min="7430" max="7430" width="9.453125" style="104" bestFit="1" customWidth="1"/>
    <col min="7431" max="7685" width="9.08984375" style="104"/>
    <col min="7686" max="7686" width="9.453125" style="104" bestFit="1" customWidth="1"/>
    <col min="7687" max="7941" width="9.08984375" style="104"/>
    <col min="7942" max="7942" width="9.453125" style="104" bestFit="1" customWidth="1"/>
    <col min="7943" max="8197" width="9.08984375" style="104"/>
    <col min="8198" max="8198" width="9.453125" style="104" bestFit="1" customWidth="1"/>
    <col min="8199" max="8453" width="9.08984375" style="104"/>
    <col min="8454" max="8454" width="9.453125" style="104" bestFit="1" customWidth="1"/>
    <col min="8455" max="8709" width="9.08984375" style="104"/>
    <col min="8710" max="8710" width="9.453125" style="104" bestFit="1" customWidth="1"/>
    <col min="8711" max="8965" width="9.08984375" style="104"/>
    <col min="8966" max="8966" width="9.453125" style="104" bestFit="1" customWidth="1"/>
    <col min="8967" max="9221" width="9.08984375" style="104"/>
    <col min="9222" max="9222" width="9.453125" style="104" bestFit="1" customWidth="1"/>
    <col min="9223" max="9477" width="9.08984375" style="104"/>
    <col min="9478" max="9478" width="9.453125" style="104" bestFit="1" customWidth="1"/>
    <col min="9479" max="9733" width="9.08984375" style="104"/>
    <col min="9734" max="9734" width="9.453125" style="104" bestFit="1" customWidth="1"/>
    <col min="9735" max="9989" width="9.08984375" style="104"/>
    <col min="9990" max="9990" width="9.453125" style="104" bestFit="1" customWidth="1"/>
    <col min="9991" max="10245" width="9.08984375" style="104"/>
    <col min="10246" max="10246" width="9.453125" style="104" bestFit="1" customWidth="1"/>
    <col min="10247" max="10501" width="9.08984375" style="104"/>
    <col min="10502" max="10502" width="9.453125" style="104" bestFit="1" customWidth="1"/>
    <col min="10503" max="10757" width="9.08984375" style="104"/>
    <col min="10758" max="10758" width="9.453125" style="104" bestFit="1" customWidth="1"/>
    <col min="10759" max="11013" width="9.08984375" style="104"/>
    <col min="11014" max="11014" width="9.453125" style="104" bestFit="1" customWidth="1"/>
    <col min="11015" max="11269" width="9.08984375" style="104"/>
    <col min="11270" max="11270" width="9.453125" style="104" bestFit="1" customWidth="1"/>
    <col min="11271" max="11525" width="9.08984375" style="104"/>
    <col min="11526" max="11526" width="9.453125" style="104" bestFit="1" customWidth="1"/>
    <col min="11527" max="11781" width="9.08984375" style="104"/>
    <col min="11782" max="11782" width="9.453125" style="104" bestFit="1" customWidth="1"/>
    <col min="11783" max="12037" width="9.08984375" style="104"/>
    <col min="12038" max="12038" width="9.453125" style="104" bestFit="1" customWidth="1"/>
    <col min="12039" max="12293" width="9.08984375" style="104"/>
    <col min="12294" max="12294" width="9.453125" style="104" bestFit="1" customWidth="1"/>
    <col min="12295" max="12549" width="9.08984375" style="104"/>
    <col min="12550" max="12550" width="9.453125" style="104" bestFit="1" customWidth="1"/>
    <col min="12551" max="12805" width="9.08984375" style="104"/>
    <col min="12806" max="12806" width="9.453125" style="104" bestFit="1" customWidth="1"/>
    <col min="12807" max="13061" width="9.08984375" style="104"/>
    <col min="13062" max="13062" width="9.453125" style="104" bestFit="1" customWidth="1"/>
    <col min="13063" max="13317" width="9.08984375" style="104"/>
    <col min="13318" max="13318" width="9.453125" style="104" bestFit="1" customWidth="1"/>
    <col min="13319" max="13573" width="9.08984375" style="104"/>
    <col min="13574" max="13574" width="9.453125" style="104" bestFit="1" customWidth="1"/>
    <col min="13575" max="13829" width="9.08984375" style="104"/>
    <col min="13830" max="13830" width="9.453125" style="104" bestFit="1" customWidth="1"/>
    <col min="13831" max="14085" width="9.08984375" style="104"/>
    <col min="14086" max="14086" width="9.453125" style="104" bestFit="1" customWidth="1"/>
    <col min="14087" max="14341" width="9.08984375" style="104"/>
    <col min="14342" max="14342" width="9.453125" style="104" bestFit="1" customWidth="1"/>
    <col min="14343" max="14597" width="9.08984375" style="104"/>
    <col min="14598" max="14598" width="9.453125" style="104" bestFit="1" customWidth="1"/>
    <col min="14599" max="14853" width="9.08984375" style="104"/>
    <col min="14854" max="14854" width="9.453125" style="104" bestFit="1" customWidth="1"/>
    <col min="14855" max="15109" width="9.08984375" style="104"/>
    <col min="15110" max="15110" width="9.453125" style="104" bestFit="1" customWidth="1"/>
    <col min="15111" max="15365" width="9.08984375" style="104"/>
    <col min="15366" max="15366" width="9.453125" style="104" bestFit="1" customWidth="1"/>
    <col min="15367" max="15621" width="9.08984375" style="104"/>
    <col min="15622" max="15622" width="9.453125" style="104" bestFit="1" customWidth="1"/>
    <col min="15623" max="15877" width="9.08984375" style="104"/>
    <col min="15878" max="15878" width="9.453125" style="104" bestFit="1" customWidth="1"/>
    <col min="15879" max="16133" width="9.08984375" style="104"/>
    <col min="16134" max="16134" width="9.453125" style="104" bestFit="1" customWidth="1"/>
    <col min="16135" max="16384" width="9.08984375" style="104"/>
  </cols>
  <sheetData>
    <row r="1" spans="1:7" ht="15" customHeight="1" x14ac:dyDescent="0.35">
      <c r="A1" s="104" t="s">
        <v>327</v>
      </c>
      <c r="B1" s="104" t="s">
        <v>70</v>
      </c>
      <c r="C1" s="104" t="s">
        <v>323</v>
      </c>
      <c r="D1" s="104" t="s">
        <v>328</v>
      </c>
      <c r="E1" s="104" t="s">
        <v>324</v>
      </c>
      <c r="F1" s="104" t="s">
        <v>329</v>
      </c>
      <c r="G1" s="104" t="s">
        <v>326</v>
      </c>
    </row>
    <row r="2" spans="1:7" ht="15" customHeight="1" x14ac:dyDescent="0.35">
      <c r="A2" s="104">
        <v>8</v>
      </c>
      <c r="B2" s="105" t="s">
        <v>6945</v>
      </c>
      <c r="C2" s="105"/>
      <c r="D2" s="105" t="s">
        <v>5934</v>
      </c>
      <c r="E2" s="104">
        <v>2</v>
      </c>
      <c r="F2" s="104" t="b">
        <v>1</v>
      </c>
      <c r="G2" s="104">
        <v>0</v>
      </c>
    </row>
    <row r="3" spans="1:7" ht="15" customHeight="1" x14ac:dyDescent="0.35">
      <c r="A3" s="104">
        <v>72</v>
      </c>
      <c r="B3" s="105" t="s">
        <v>6937</v>
      </c>
      <c r="C3" s="105"/>
      <c r="D3" s="105" t="s">
        <v>5934</v>
      </c>
      <c r="E3" s="104">
        <v>2</v>
      </c>
      <c r="F3" s="104" t="b">
        <v>1</v>
      </c>
      <c r="G3" s="104">
        <v>0</v>
      </c>
    </row>
    <row r="4" spans="1:7" ht="15" customHeight="1" x14ac:dyDescent="0.35">
      <c r="A4" s="104">
        <v>27</v>
      </c>
      <c r="B4" s="105" t="s">
        <v>6946</v>
      </c>
      <c r="C4" s="105"/>
      <c r="D4" s="105" t="s">
        <v>5934</v>
      </c>
      <c r="E4" s="104">
        <v>2</v>
      </c>
      <c r="F4" s="104" t="b">
        <v>1</v>
      </c>
      <c r="G4" s="104">
        <v>0</v>
      </c>
    </row>
    <row r="5" spans="1:7" ht="15" customHeight="1" x14ac:dyDescent="0.35">
      <c r="A5" s="104">
        <v>4</v>
      </c>
      <c r="B5" s="105" t="s">
        <v>6947</v>
      </c>
      <c r="C5" s="105"/>
      <c r="D5" s="105" t="s">
        <v>5934</v>
      </c>
      <c r="E5" s="104">
        <v>2</v>
      </c>
      <c r="F5" s="104" t="b">
        <v>1</v>
      </c>
      <c r="G5" s="104">
        <v>0</v>
      </c>
    </row>
    <row r="6" spans="1:7" ht="15" customHeight="1" x14ac:dyDescent="0.35">
      <c r="A6" s="104">
        <v>1</v>
      </c>
      <c r="B6" s="105" t="s">
        <v>6925</v>
      </c>
      <c r="C6" s="105"/>
      <c r="D6" s="105" t="s">
        <v>5934</v>
      </c>
      <c r="E6" s="104">
        <v>2</v>
      </c>
      <c r="F6" s="104" t="b">
        <v>1</v>
      </c>
      <c r="G6" s="104">
        <v>0</v>
      </c>
    </row>
    <row r="7" spans="1:7" ht="15" customHeight="1" x14ac:dyDescent="0.35">
      <c r="A7" s="104">
        <v>12</v>
      </c>
      <c r="B7" s="105" t="s">
        <v>6949</v>
      </c>
      <c r="C7" s="105"/>
      <c r="D7" s="105" t="s">
        <v>5934</v>
      </c>
      <c r="E7" s="104">
        <v>3</v>
      </c>
      <c r="F7" s="104" t="b">
        <v>0</v>
      </c>
      <c r="G7" s="104">
        <v>0</v>
      </c>
    </row>
    <row r="8" spans="1:7" ht="15" customHeight="1" x14ac:dyDescent="0.35">
      <c r="A8" s="104">
        <v>2</v>
      </c>
      <c r="B8" s="105" t="s">
        <v>6950</v>
      </c>
      <c r="C8" s="105"/>
      <c r="D8" s="105" t="s">
        <v>5934</v>
      </c>
      <c r="E8" s="104">
        <v>1</v>
      </c>
      <c r="F8" s="104" t="b">
        <v>1</v>
      </c>
      <c r="G8" s="104">
        <v>0</v>
      </c>
    </row>
    <row r="9" spans="1:7" ht="15" customHeight="1" x14ac:dyDescent="0.35">
      <c r="A9" s="104">
        <v>1</v>
      </c>
      <c r="B9" s="105" t="s">
        <v>10793</v>
      </c>
      <c r="C9" s="105"/>
      <c r="D9" s="105" t="s">
        <v>5936</v>
      </c>
      <c r="E9" s="104">
        <v>1</v>
      </c>
      <c r="F9" s="104" t="b">
        <v>1</v>
      </c>
      <c r="G9" s="104">
        <v>0</v>
      </c>
    </row>
    <row r="10" spans="1:7" ht="15" customHeight="1" x14ac:dyDescent="0.35">
      <c r="A10" s="104">
        <v>1</v>
      </c>
      <c r="B10" s="105" t="s">
        <v>10793</v>
      </c>
      <c r="C10" s="105"/>
      <c r="D10" s="105" t="s">
        <v>5934</v>
      </c>
      <c r="E10" s="104">
        <v>2</v>
      </c>
      <c r="F10" s="104" t="b">
        <v>1</v>
      </c>
      <c r="G10" s="104">
        <v>1</v>
      </c>
    </row>
    <row r="11" spans="1:7" ht="15" customHeight="1" x14ac:dyDescent="0.35">
      <c r="A11" s="104">
        <v>160</v>
      </c>
      <c r="B11" s="105" t="s">
        <v>6928</v>
      </c>
      <c r="C11" s="105"/>
      <c r="D11" s="105" t="s">
        <v>5934</v>
      </c>
      <c r="E11" s="104">
        <v>2</v>
      </c>
      <c r="F11" s="104" t="b">
        <v>0</v>
      </c>
      <c r="G11" s="104">
        <v>0</v>
      </c>
    </row>
    <row r="12" spans="1:7" ht="15" customHeight="1" x14ac:dyDescent="0.35">
      <c r="A12" s="104">
        <v>1</v>
      </c>
      <c r="B12" s="105" t="s">
        <v>6997</v>
      </c>
      <c r="C12" s="105"/>
      <c r="D12" s="105" t="s">
        <v>5934</v>
      </c>
      <c r="E12" s="104">
        <v>2</v>
      </c>
      <c r="F12" s="104" t="b">
        <v>0</v>
      </c>
      <c r="G12" s="104">
        <v>0</v>
      </c>
    </row>
    <row r="13" spans="1:7" ht="15" customHeight="1" x14ac:dyDescent="0.35">
      <c r="A13" s="104">
        <v>24</v>
      </c>
      <c r="B13" s="105" t="s">
        <v>6952</v>
      </c>
      <c r="C13" s="105"/>
      <c r="D13" s="105" t="s">
        <v>5934</v>
      </c>
      <c r="E13" s="104">
        <v>2</v>
      </c>
      <c r="F13" s="104" t="b">
        <v>1</v>
      </c>
      <c r="G13" s="104">
        <v>0</v>
      </c>
    </row>
    <row r="14" spans="1:7" ht="15" customHeight="1" x14ac:dyDescent="0.35">
      <c r="A14" s="104">
        <v>2</v>
      </c>
      <c r="B14" s="105" t="s">
        <v>6954</v>
      </c>
      <c r="C14" s="105"/>
      <c r="D14" s="105" t="s">
        <v>5934</v>
      </c>
      <c r="E14" s="104">
        <v>2</v>
      </c>
      <c r="F14" s="104" t="b">
        <v>1</v>
      </c>
      <c r="G14" s="104">
        <v>0</v>
      </c>
    </row>
    <row r="15" spans="1:7" ht="15" customHeight="1" x14ac:dyDescent="0.35">
      <c r="A15" s="104">
        <v>10</v>
      </c>
      <c r="B15" s="105" t="s">
        <v>6940</v>
      </c>
      <c r="C15" s="105"/>
      <c r="D15" s="105" t="s">
        <v>5934</v>
      </c>
      <c r="E15" s="104">
        <v>2</v>
      </c>
      <c r="F15" s="104" t="b">
        <v>1</v>
      </c>
      <c r="G15" s="104">
        <v>0</v>
      </c>
    </row>
    <row r="16" spans="1:7" ht="15" customHeight="1" x14ac:dyDescent="0.35">
      <c r="A16" s="104">
        <v>8</v>
      </c>
      <c r="B16" s="105" t="s">
        <v>10818</v>
      </c>
      <c r="C16" s="105"/>
      <c r="D16" s="105" t="s">
        <v>5936</v>
      </c>
      <c r="E16" s="104">
        <v>1</v>
      </c>
      <c r="F16" s="104" t="b">
        <v>1</v>
      </c>
      <c r="G16" s="104">
        <v>0</v>
      </c>
    </row>
    <row r="17" spans="1:7" ht="15" customHeight="1" x14ac:dyDescent="0.35">
      <c r="A17" s="104">
        <v>8</v>
      </c>
      <c r="B17" s="105" t="s">
        <v>10818</v>
      </c>
      <c r="C17" s="105"/>
      <c r="D17" s="105" t="s">
        <v>5934</v>
      </c>
      <c r="E17" s="104">
        <v>2</v>
      </c>
      <c r="F17" s="104" t="b">
        <v>1</v>
      </c>
      <c r="G17" s="104">
        <v>1</v>
      </c>
    </row>
    <row r="18" spans="1:7" ht="15" customHeight="1" x14ac:dyDescent="0.35">
      <c r="A18" s="104">
        <v>4</v>
      </c>
      <c r="B18" s="105" t="s">
        <v>10796</v>
      </c>
      <c r="C18" s="105"/>
      <c r="D18" s="105" t="s">
        <v>5934</v>
      </c>
      <c r="E18" s="104">
        <v>2</v>
      </c>
      <c r="F18" s="104" t="b">
        <v>1</v>
      </c>
      <c r="G18" s="104">
        <v>0</v>
      </c>
    </row>
    <row r="19" spans="1:7" ht="15" customHeight="1" x14ac:dyDescent="0.35">
      <c r="A19" s="104">
        <v>4</v>
      </c>
      <c r="B19" s="105" t="s">
        <v>6930</v>
      </c>
      <c r="C19" s="105"/>
      <c r="D19" s="105" t="s">
        <v>5934</v>
      </c>
      <c r="E19" s="104">
        <v>2</v>
      </c>
      <c r="F19" s="104" t="b">
        <v>0</v>
      </c>
      <c r="G19" s="104">
        <v>0</v>
      </c>
    </row>
    <row r="20" spans="1:7" ht="15" customHeight="1" x14ac:dyDescent="0.35">
      <c r="A20" s="104">
        <v>8</v>
      </c>
      <c r="B20" s="105" t="s">
        <v>10797</v>
      </c>
      <c r="C20" s="105"/>
      <c r="D20" s="105" t="s">
        <v>5934</v>
      </c>
      <c r="E20" s="104">
        <v>5</v>
      </c>
      <c r="F20" s="104" t="b">
        <v>0</v>
      </c>
      <c r="G20" s="104">
        <v>0</v>
      </c>
    </row>
    <row r="21" spans="1:7" ht="15" customHeight="1" x14ac:dyDescent="0.35">
      <c r="A21" s="104">
        <v>8</v>
      </c>
      <c r="B21" s="105" t="s">
        <v>6955</v>
      </c>
      <c r="C21" s="105"/>
      <c r="D21" s="105" t="s">
        <v>5934</v>
      </c>
      <c r="E21" s="104">
        <v>2</v>
      </c>
      <c r="F21" s="104" t="b">
        <v>1</v>
      </c>
      <c r="G21" s="104">
        <v>0</v>
      </c>
    </row>
    <row r="22" spans="1:7" ht="15" customHeight="1" x14ac:dyDescent="0.35">
      <c r="A22" s="104">
        <v>4</v>
      </c>
      <c r="B22" s="105" t="s">
        <v>6998</v>
      </c>
      <c r="C22" s="105"/>
      <c r="D22" s="105" t="s">
        <v>5934</v>
      </c>
      <c r="E22" s="104">
        <v>2</v>
      </c>
      <c r="F22" s="104" t="b">
        <v>0</v>
      </c>
      <c r="G22" s="104">
        <v>0</v>
      </c>
    </row>
    <row r="23" spans="1:7" ht="15" customHeight="1" x14ac:dyDescent="0.35">
      <c r="A23" s="104">
        <v>3</v>
      </c>
      <c r="B23" s="105" t="s">
        <v>6998</v>
      </c>
      <c r="C23" s="105"/>
      <c r="D23" s="105" t="s">
        <v>5936</v>
      </c>
      <c r="E23" s="104">
        <v>1</v>
      </c>
      <c r="F23" s="104" t="b">
        <v>0</v>
      </c>
      <c r="G23" s="104">
        <v>1</v>
      </c>
    </row>
    <row r="24" spans="1:7" ht="15" customHeight="1" x14ac:dyDescent="0.35">
      <c r="A24" s="104">
        <v>8</v>
      </c>
      <c r="B24" s="105" t="s">
        <v>6999</v>
      </c>
      <c r="C24" s="105"/>
      <c r="D24" s="105" t="s">
        <v>5934</v>
      </c>
      <c r="E24" s="104">
        <v>2</v>
      </c>
      <c r="F24" s="104" t="b">
        <v>1</v>
      </c>
      <c r="G24" s="104">
        <v>0</v>
      </c>
    </row>
    <row r="25" spans="1:7" ht="15" customHeight="1" x14ac:dyDescent="0.35">
      <c r="A25" s="104">
        <v>4</v>
      </c>
      <c r="B25" s="105" t="s">
        <v>6931</v>
      </c>
      <c r="C25" s="105"/>
      <c r="D25" s="105" t="s">
        <v>5934</v>
      </c>
      <c r="E25" s="104">
        <v>2</v>
      </c>
      <c r="F25" s="104" t="b">
        <v>1</v>
      </c>
      <c r="G25" s="104">
        <v>0</v>
      </c>
    </row>
    <row r="26" spans="1:7" ht="15" customHeight="1" x14ac:dyDescent="0.35">
      <c r="A26" s="104">
        <v>4</v>
      </c>
      <c r="B26" s="105" t="s">
        <v>6932</v>
      </c>
      <c r="C26" s="105"/>
      <c r="D26" s="105" t="s">
        <v>5934</v>
      </c>
      <c r="E26" s="104">
        <v>2</v>
      </c>
      <c r="F26" s="104" t="b">
        <v>1</v>
      </c>
      <c r="G26" s="104">
        <v>0</v>
      </c>
    </row>
    <row r="27" spans="1:7" ht="15" customHeight="1" x14ac:dyDescent="0.35">
      <c r="A27" s="104">
        <v>6</v>
      </c>
      <c r="B27" s="105" t="s">
        <v>10819</v>
      </c>
      <c r="C27" s="105"/>
      <c r="D27" s="105" t="s">
        <v>5934</v>
      </c>
      <c r="E27" s="104">
        <v>1</v>
      </c>
      <c r="F27" s="104" t="b">
        <v>1</v>
      </c>
      <c r="G27" s="104">
        <v>0</v>
      </c>
    </row>
    <row r="28" spans="1:7" ht="15" customHeight="1" x14ac:dyDescent="0.35">
      <c r="A28" s="104">
        <v>2</v>
      </c>
      <c r="B28" s="105" t="s">
        <v>10798</v>
      </c>
      <c r="C28" s="105"/>
      <c r="D28" s="105" t="s">
        <v>5934</v>
      </c>
      <c r="E28" s="104">
        <v>1</v>
      </c>
      <c r="F28" s="104" t="b">
        <v>0</v>
      </c>
      <c r="G28" s="104">
        <v>0</v>
      </c>
    </row>
    <row r="29" spans="1:7" ht="15" customHeight="1" x14ac:dyDescent="0.35">
      <c r="A29" s="104">
        <v>100</v>
      </c>
      <c r="B29" s="105" t="s">
        <v>10744</v>
      </c>
      <c r="C29" s="105"/>
      <c r="D29" s="105" t="s">
        <v>5934</v>
      </c>
      <c r="E29" s="104">
        <v>2</v>
      </c>
      <c r="F29" s="104" t="b">
        <v>0</v>
      </c>
      <c r="G29" s="104">
        <v>0</v>
      </c>
    </row>
    <row r="30" spans="1:7" ht="15" customHeight="1" x14ac:dyDescent="0.35">
      <c r="A30" s="104">
        <v>10</v>
      </c>
      <c r="B30" s="105" t="s">
        <v>6960</v>
      </c>
      <c r="C30" s="105"/>
      <c r="D30" s="105" t="s">
        <v>5934</v>
      </c>
      <c r="E30" s="104">
        <v>4</v>
      </c>
      <c r="F30" s="104" t="b">
        <v>1</v>
      </c>
      <c r="G30" s="104">
        <v>0</v>
      </c>
    </row>
    <row r="31" spans="1:7" ht="15" customHeight="1" x14ac:dyDescent="0.35">
      <c r="A31" s="104">
        <v>4</v>
      </c>
      <c r="B31" s="105" t="s">
        <v>10820</v>
      </c>
      <c r="C31" s="105"/>
      <c r="D31" s="105" t="s">
        <v>5934</v>
      </c>
      <c r="E31" s="104">
        <v>2</v>
      </c>
      <c r="F31" s="104" t="b">
        <v>0</v>
      </c>
      <c r="G31" s="104">
        <v>0</v>
      </c>
    </row>
    <row r="32" spans="1:7" ht="15" customHeight="1" x14ac:dyDescent="0.35">
      <c r="A32" s="104">
        <v>3</v>
      </c>
      <c r="B32" s="105" t="s">
        <v>10820</v>
      </c>
      <c r="C32" s="105"/>
      <c r="D32" s="105" t="s">
        <v>5936</v>
      </c>
      <c r="E32" s="104">
        <v>1</v>
      </c>
      <c r="F32" s="104" t="b">
        <v>0</v>
      </c>
      <c r="G32" s="104">
        <v>1</v>
      </c>
    </row>
    <row r="33" spans="1:7" ht="15" customHeight="1" x14ac:dyDescent="0.35">
      <c r="A33" s="104">
        <v>2</v>
      </c>
      <c r="B33" s="105" t="s">
        <v>10821</v>
      </c>
      <c r="C33" s="105"/>
      <c r="D33" s="105" t="s">
        <v>5934</v>
      </c>
      <c r="E33" s="104">
        <v>2</v>
      </c>
      <c r="F33" s="104" t="b">
        <v>1</v>
      </c>
      <c r="G33" s="104">
        <v>0</v>
      </c>
    </row>
    <row r="34" spans="1:7" ht="15" customHeight="1" x14ac:dyDescent="0.35">
      <c r="A34" s="104">
        <v>8</v>
      </c>
      <c r="B34" s="105" t="s">
        <v>6961</v>
      </c>
      <c r="C34" s="105"/>
      <c r="D34" s="105" t="s">
        <v>5934</v>
      </c>
      <c r="E34" s="104">
        <v>3</v>
      </c>
      <c r="F34" s="104" t="b">
        <v>0</v>
      </c>
      <c r="G34" s="104">
        <v>0</v>
      </c>
    </row>
    <row r="35" spans="1:7" ht="15" customHeight="1" x14ac:dyDescent="0.35">
      <c r="A35" s="104">
        <v>8</v>
      </c>
      <c r="B35" s="105" t="s">
        <v>6962</v>
      </c>
      <c r="C35" s="105"/>
      <c r="D35" s="105" t="s">
        <v>5934</v>
      </c>
      <c r="E35" s="104">
        <v>5</v>
      </c>
      <c r="F35" s="104" t="b">
        <v>0</v>
      </c>
      <c r="G35" s="104">
        <v>0</v>
      </c>
    </row>
    <row r="36" spans="1:7" ht="15" customHeight="1" x14ac:dyDescent="0.35">
      <c r="A36" s="104">
        <v>1</v>
      </c>
      <c r="B36" s="105" t="s">
        <v>10800</v>
      </c>
      <c r="C36" s="105"/>
      <c r="D36" s="105" t="s">
        <v>5936</v>
      </c>
      <c r="E36" s="104">
        <v>1</v>
      </c>
      <c r="F36" s="104" t="b">
        <v>1</v>
      </c>
      <c r="G36" s="104">
        <v>0</v>
      </c>
    </row>
    <row r="37" spans="1:7" ht="15" customHeight="1" x14ac:dyDescent="0.35">
      <c r="A37" s="104">
        <v>8</v>
      </c>
      <c r="B37" s="105" t="s">
        <v>10745</v>
      </c>
      <c r="C37" s="105"/>
      <c r="D37" s="105" t="s">
        <v>5934</v>
      </c>
      <c r="E37" s="104">
        <v>2</v>
      </c>
      <c r="F37" s="104" t="b">
        <v>0</v>
      </c>
      <c r="G37" s="104">
        <v>0</v>
      </c>
    </row>
    <row r="38" spans="1:7" ht="15" customHeight="1" x14ac:dyDescent="0.35">
      <c r="A38" s="104">
        <v>8</v>
      </c>
      <c r="B38" s="105" t="s">
        <v>6933</v>
      </c>
      <c r="C38" s="105"/>
      <c r="D38" s="105" t="s">
        <v>5934</v>
      </c>
      <c r="E38" s="104">
        <v>2</v>
      </c>
      <c r="F38" s="104" t="b">
        <v>0</v>
      </c>
      <c r="G38" s="104">
        <v>0</v>
      </c>
    </row>
    <row r="39" spans="1:7" ht="15" customHeight="1" x14ac:dyDescent="0.35">
      <c r="A39" s="104">
        <v>8</v>
      </c>
      <c r="B39" s="105" t="s">
        <v>6934</v>
      </c>
      <c r="C39" s="105"/>
      <c r="D39" s="105" t="s">
        <v>5934</v>
      </c>
      <c r="E39" s="104">
        <v>2</v>
      </c>
      <c r="F39" s="104" t="b">
        <v>0</v>
      </c>
      <c r="G39" s="104">
        <v>0</v>
      </c>
    </row>
    <row r="40" spans="1:7" ht="15" customHeight="1" x14ac:dyDescent="0.35">
      <c r="A40" s="104">
        <v>8</v>
      </c>
      <c r="B40" s="105" t="s">
        <v>10801</v>
      </c>
      <c r="C40" s="105"/>
      <c r="D40" s="105" t="s">
        <v>5934</v>
      </c>
      <c r="E40" s="104">
        <v>2</v>
      </c>
      <c r="F40" s="104" t="b">
        <v>0</v>
      </c>
      <c r="G40" s="104">
        <v>0</v>
      </c>
    </row>
    <row r="41" spans="1:7" ht="15" customHeight="1" x14ac:dyDescent="0.35">
      <c r="A41" s="104">
        <v>168</v>
      </c>
      <c r="B41" s="105" t="s">
        <v>7000</v>
      </c>
      <c r="C41" s="105"/>
      <c r="D41" s="105" t="s">
        <v>5934</v>
      </c>
      <c r="E41" s="104">
        <v>1</v>
      </c>
      <c r="F41" s="104" t="b">
        <v>1</v>
      </c>
      <c r="G41" s="104">
        <v>0</v>
      </c>
    </row>
    <row r="42" spans="1:7" ht="15" customHeight="1" x14ac:dyDescent="0.35">
      <c r="A42" s="104">
        <v>2</v>
      </c>
      <c r="B42" s="105" t="s">
        <v>6963</v>
      </c>
      <c r="C42" s="105"/>
      <c r="D42" s="105" t="s">
        <v>5934</v>
      </c>
      <c r="E42" s="104">
        <v>2</v>
      </c>
      <c r="F42" s="104" t="b">
        <v>1</v>
      </c>
      <c r="G42" s="104">
        <v>0</v>
      </c>
    </row>
    <row r="43" spans="1:7" ht="15" customHeight="1" x14ac:dyDescent="0.35">
      <c r="A43" s="104">
        <v>8</v>
      </c>
      <c r="B43" s="105" t="s">
        <v>6935</v>
      </c>
      <c r="C43" s="105"/>
      <c r="D43" s="105" t="s">
        <v>5934</v>
      </c>
      <c r="E43" s="104">
        <v>2</v>
      </c>
      <c r="F43" s="104" t="b">
        <v>0</v>
      </c>
      <c r="G43" s="104">
        <v>0</v>
      </c>
    </row>
    <row r="44" spans="1:7" ht="15" customHeight="1" x14ac:dyDescent="0.35">
      <c r="A44" s="104">
        <v>8</v>
      </c>
      <c r="B44" s="105" t="s">
        <v>6941</v>
      </c>
      <c r="C44" s="105"/>
      <c r="D44" s="105" t="s">
        <v>5934</v>
      </c>
      <c r="E44" s="104">
        <v>2</v>
      </c>
      <c r="F44" s="104" t="b">
        <v>0</v>
      </c>
      <c r="G44" s="104">
        <v>0</v>
      </c>
    </row>
    <row r="45" spans="1:7" ht="15" customHeight="1" x14ac:dyDescent="0.35">
      <c r="A45" s="104">
        <v>8</v>
      </c>
      <c r="B45" s="105" t="s">
        <v>6942</v>
      </c>
      <c r="C45" s="105"/>
      <c r="D45" s="105" t="s">
        <v>5934</v>
      </c>
      <c r="E45" s="104">
        <v>2</v>
      </c>
      <c r="F45" s="104" t="b">
        <v>0</v>
      </c>
      <c r="G45" s="104">
        <v>0</v>
      </c>
    </row>
    <row r="46" spans="1:7" ht="15" customHeight="1" x14ac:dyDescent="0.35">
      <c r="A46" s="104">
        <v>20</v>
      </c>
      <c r="B46" s="105" t="s">
        <v>10802</v>
      </c>
      <c r="C46" s="105"/>
      <c r="D46" s="105" t="s">
        <v>5934</v>
      </c>
      <c r="E46" s="104">
        <v>2</v>
      </c>
      <c r="F46" s="104" t="b">
        <v>1</v>
      </c>
      <c r="G46" s="104">
        <v>0</v>
      </c>
    </row>
    <row r="47" spans="1:7" ht="15" customHeight="1" x14ac:dyDescent="0.35">
      <c r="A47" s="104">
        <v>8</v>
      </c>
      <c r="B47" s="105" t="s">
        <v>10803</v>
      </c>
      <c r="C47" s="105"/>
      <c r="D47" s="105" t="s">
        <v>5934</v>
      </c>
      <c r="E47" s="104">
        <v>2</v>
      </c>
      <c r="F47" s="104" t="b">
        <v>0</v>
      </c>
      <c r="G47" s="104">
        <v>0</v>
      </c>
    </row>
    <row r="48" spans="1:7" ht="15" customHeight="1" x14ac:dyDescent="0.35">
      <c r="A48" s="104">
        <v>32</v>
      </c>
      <c r="B48" s="105" t="s">
        <v>10804</v>
      </c>
      <c r="C48" s="105"/>
      <c r="D48" s="105" t="s">
        <v>5934</v>
      </c>
      <c r="E48" s="104">
        <v>2</v>
      </c>
      <c r="F48" s="104" t="b">
        <v>1</v>
      </c>
      <c r="G48" s="104">
        <v>0</v>
      </c>
    </row>
    <row r="49" spans="1:7" ht="15" customHeight="1" x14ac:dyDescent="0.35">
      <c r="A49" s="104">
        <v>4</v>
      </c>
      <c r="B49" s="105" t="s">
        <v>10805</v>
      </c>
      <c r="C49" s="105"/>
      <c r="D49" s="105" t="s">
        <v>5934</v>
      </c>
      <c r="E49" s="104">
        <v>2</v>
      </c>
      <c r="F49" s="104" t="b">
        <v>0</v>
      </c>
      <c r="G49" s="104">
        <v>0</v>
      </c>
    </row>
    <row r="50" spans="1:7" ht="15" customHeight="1" x14ac:dyDescent="0.35">
      <c r="A50" s="104">
        <v>4</v>
      </c>
      <c r="B50" s="105" t="s">
        <v>6964</v>
      </c>
      <c r="C50" s="105"/>
      <c r="D50" s="105" t="s">
        <v>5934</v>
      </c>
      <c r="E50" s="104">
        <v>2</v>
      </c>
      <c r="F50" s="104" t="b">
        <v>0</v>
      </c>
      <c r="G50" s="104">
        <v>0</v>
      </c>
    </row>
    <row r="51" spans="1:7" ht="15" customHeight="1" x14ac:dyDescent="0.35">
      <c r="A51" s="104">
        <v>8</v>
      </c>
      <c r="B51" s="105" t="s">
        <v>10794</v>
      </c>
      <c r="C51" s="105"/>
      <c r="D51" s="105" t="s">
        <v>5934</v>
      </c>
      <c r="E51" s="104">
        <v>2</v>
      </c>
      <c r="F51" s="104" t="b">
        <v>0</v>
      </c>
      <c r="G51" s="104">
        <v>0</v>
      </c>
    </row>
    <row r="52" spans="1:7" ht="15" customHeight="1" x14ac:dyDescent="0.35">
      <c r="A52" s="104">
        <v>8</v>
      </c>
      <c r="B52" s="105" t="s">
        <v>10806</v>
      </c>
      <c r="C52" s="105"/>
      <c r="D52" s="105" t="s">
        <v>5934</v>
      </c>
      <c r="E52" s="104">
        <v>2</v>
      </c>
      <c r="F52" s="104" t="b">
        <v>0</v>
      </c>
      <c r="G52" s="104">
        <v>0</v>
      </c>
    </row>
    <row r="53" spans="1:7" ht="15" customHeight="1" x14ac:dyDescent="0.35">
      <c r="A53" s="104">
        <v>8</v>
      </c>
      <c r="B53" s="105" t="s">
        <v>6965</v>
      </c>
      <c r="C53" s="105"/>
      <c r="D53" s="105" t="s">
        <v>5934</v>
      </c>
      <c r="E53" s="104">
        <v>2</v>
      </c>
      <c r="F53" s="104" t="b">
        <v>0</v>
      </c>
      <c r="G53" s="104">
        <v>0</v>
      </c>
    </row>
    <row r="54" spans="1:7" ht="15" customHeight="1" x14ac:dyDescent="0.35">
      <c r="A54" s="104">
        <v>8</v>
      </c>
      <c r="B54" s="105" t="s">
        <v>6966</v>
      </c>
      <c r="C54" s="105"/>
      <c r="D54" s="105" t="s">
        <v>5934</v>
      </c>
      <c r="E54" s="104">
        <v>2</v>
      </c>
      <c r="F54" s="104" t="b">
        <v>0</v>
      </c>
      <c r="G54" s="104">
        <v>0</v>
      </c>
    </row>
    <row r="55" spans="1:7" ht="15" customHeight="1" x14ac:dyDescent="0.35">
      <c r="A55" s="104">
        <v>4</v>
      </c>
      <c r="B55" s="105" t="s">
        <v>7002</v>
      </c>
      <c r="C55" s="105"/>
      <c r="D55" s="105" t="s">
        <v>5934</v>
      </c>
      <c r="E55" s="104">
        <v>2</v>
      </c>
      <c r="F55" s="104" t="b">
        <v>1</v>
      </c>
      <c r="G55" s="104">
        <v>0</v>
      </c>
    </row>
    <row r="56" spans="1:7" ht="15" customHeight="1" x14ac:dyDescent="0.35">
      <c r="A56" s="104">
        <v>4</v>
      </c>
      <c r="B56" s="105" t="s">
        <v>7003</v>
      </c>
      <c r="C56" s="105"/>
      <c r="D56" s="105" t="s">
        <v>5934</v>
      </c>
      <c r="E56" s="104">
        <v>2</v>
      </c>
      <c r="F56" s="104" t="b">
        <v>1</v>
      </c>
      <c r="G56" s="104">
        <v>0</v>
      </c>
    </row>
    <row r="57" spans="1:7" ht="15" customHeight="1" x14ac:dyDescent="0.35">
      <c r="A57" s="104">
        <v>8</v>
      </c>
      <c r="B57" s="105" t="s">
        <v>10807</v>
      </c>
      <c r="C57" s="105"/>
      <c r="D57" s="105" t="s">
        <v>5934</v>
      </c>
      <c r="E57" s="104">
        <v>2</v>
      </c>
      <c r="F57" s="104" t="b">
        <v>0</v>
      </c>
      <c r="G57" s="104">
        <v>0</v>
      </c>
    </row>
    <row r="58" spans="1:7" ht="15" customHeight="1" x14ac:dyDescent="0.35">
      <c r="A58" s="104">
        <v>8</v>
      </c>
      <c r="B58" s="105" t="s">
        <v>6968</v>
      </c>
      <c r="C58" s="105"/>
      <c r="D58" s="105" t="s">
        <v>5934</v>
      </c>
      <c r="E58" s="104">
        <v>2</v>
      </c>
      <c r="F58" s="104" t="b">
        <v>1</v>
      </c>
      <c r="G58" s="104">
        <v>0</v>
      </c>
    </row>
    <row r="59" spans="1:7" ht="15" customHeight="1" x14ac:dyDescent="0.35">
      <c r="A59" s="104">
        <v>6</v>
      </c>
      <c r="B59" s="105" t="s">
        <v>10808</v>
      </c>
      <c r="C59" s="105"/>
      <c r="D59" s="105" t="s">
        <v>5934</v>
      </c>
      <c r="E59" s="104">
        <v>2</v>
      </c>
      <c r="F59" s="104" t="b">
        <v>1</v>
      </c>
      <c r="G59" s="104">
        <v>0</v>
      </c>
    </row>
    <row r="60" spans="1:7" ht="15" customHeight="1" x14ac:dyDescent="0.35">
      <c r="A60" s="104">
        <v>16</v>
      </c>
      <c r="B60" s="105" t="s">
        <v>6969</v>
      </c>
      <c r="C60" s="105"/>
      <c r="D60" s="105" t="s">
        <v>5934</v>
      </c>
      <c r="E60" s="104">
        <v>2</v>
      </c>
      <c r="F60" s="104" t="b">
        <v>1</v>
      </c>
      <c r="G60" s="104">
        <v>0</v>
      </c>
    </row>
    <row r="61" spans="1:7" ht="15" customHeight="1" x14ac:dyDescent="0.35">
      <c r="A61" s="104">
        <v>24</v>
      </c>
      <c r="B61" s="105" t="s">
        <v>6970</v>
      </c>
      <c r="C61" s="105"/>
      <c r="D61" s="105" t="s">
        <v>5934</v>
      </c>
      <c r="E61" s="104">
        <v>2</v>
      </c>
      <c r="F61" s="104" t="b">
        <v>1</v>
      </c>
      <c r="G61" s="104">
        <v>0</v>
      </c>
    </row>
    <row r="62" spans="1:7" ht="15" customHeight="1" x14ac:dyDescent="0.35">
      <c r="A62" s="104">
        <v>24</v>
      </c>
      <c r="B62" s="105" t="s">
        <v>7005</v>
      </c>
      <c r="C62" s="105"/>
      <c r="D62" s="105" t="s">
        <v>5934</v>
      </c>
      <c r="E62" s="104">
        <v>2</v>
      </c>
      <c r="F62" s="104" t="b">
        <v>1</v>
      </c>
      <c r="G62" s="104">
        <v>0</v>
      </c>
    </row>
    <row r="63" spans="1:7" ht="15" customHeight="1" x14ac:dyDescent="0.35">
      <c r="A63" s="104">
        <v>8</v>
      </c>
      <c r="B63" s="105" t="s">
        <v>7006</v>
      </c>
      <c r="C63" s="105"/>
      <c r="D63" s="105" t="s">
        <v>5934</v>
      </c>
      <c r="E63" s="104">
        <v>2</v>
      </c>
      <c r="F63" s="104" t="b">
        <v>1</v>
      </c>
      <c r="G63" s="104">
        <v>0</v>
      </c>
    </row>
    <row r="64" spans="1:7" ht="15" customHeight="1" x14ac:dyDescent="0.35">
      <c r="A64" s="104">
        <v>2</v>
      </c>
      <c r="B64" s="105" t="s">
        <v>7007</v>
      </c>
      <c r="C64" s="105"/>
      <c r="D64" s="105" t="s">
        <v>5934</v>
      </c>
      <c r="E64" s="104">
        <v>2</v>
      </c>
      <c r="F64" s="104" t="b">
        <v>1</v>
      </c>
      <c r="G64" s="104">
        <v>0</v>
      </c>
    </row>
    <row r="65" spans="1:7" ht="15" customHeight="1" x14ac:dyDescent="0.35">
      <c r="A65" s="104">
        <v>16</v>
      </c>
      <c r="B65" s="105" t="s">
        <v>6936</v>
      </c>
      <c r="C65" s="105"/>
      <c r="D65" s="105" t="s">
        <v>5934</v>
      </c>
      <c r="E65" s="104">
        <v>2</v>
      </c>
      <c r="F65" s="104" t="b">
        <v>0</v>
      </c>
      <c r="G65" s="104">
        <v>0</v>
      </c>
    </row>
    <row r="66" spans="1:7" ht="15" customHeight="1" x14ac:dyDescent="0.35">
      <c r="A66" s="104">
        <v>6</v>
      </c>
      <c r="B66" s="105" t="s">
        <v>6972</v>
      </c>
      <c r="C66" s="105"/>
      <c r="D66" s="105" t="s">
        <v>5934</v>
      </c>
      <c r="E66" s="104">
        <v>2</v>
      </c>
      <c r="F66" s="104" t="b">
        <v>1</v>
      </c>
      <c r="G66" s="104">
        <v>0</v>
      </c>
    </row>
    <row r="67" spans="1:7" ht="15" customHeight="1" x14ac:dyDescent="0.35">
      <c r="A67" s="104">
        <v>8</v>
      </c>
      <c r="B67" s="105" t="s">
        <v>6973</v>
      </c>
      <c r="C67" s="105"/>
      <c r="D67" s="105" t="s">
        <v>5934</v>
      </c>
      <c r="E67" s="104">
        <v>2</v>
      </c>
      <c r="F67" s="104" t="b">
        <v>0</v>
      </c>
      <c r="G67" s="104">
        <v>0</v>
      </c>
    </row>
    <row r="68" spans="1:7" ht="15" customHeight="1" x14ac:dyDescent="0.35">
      <c r="A68" s="104">
        <v>96</v>
      </c>
      <c r="B68" s="105" t="s">
        <v>6974</v>
      </c>
      <c r="C68" s="105"/>
      <c r="D68" s="105" t="s">
        <v>5934</v>
      </c>
      <c r="E68" s="104">
        <v>2</v>
      </c>
      <c r="F68" s="104" t="b">
        <v>1</v>
      </c>
      <c r="G68" s="104">
        <v>0</v>
      </c>
    </row>
    <row r="69" spans="1:7" ht="15" customHeight="1" x14ac:dyDescent="0.35">
      <c r="A69" s="104">
        <v>4</v>
      </c>
      <c r="B69" s="105" t="s">
        <v>10809</v>
      </c>
      <c r="C69" s="105"/>
      <c r="D69" s="105" t="s">
        <v>5934</v>
      </c>
      <c r="E69" s="104">
        <v>2</v>
      </c>
      <c r="F69" s="104" t="b">
        <v>0</v>
      </c>
      <c r="G69" s="104">
        <v>0</v>
      </c>
    </row>
    <row r="70" spans="1:7" ht="15" customHeight="1" x14ac:dyDescent="0.35">
      <c r="A70" s="104">
        <v>0.5</v>
      </c>
      <c r="B70" s="105" t="s">
        <v>6975</v>
      </c>
      <c r="C70" s="105"/>
      <c r="D70" s="105" t="s">
        <v>5934</v>
      </c>
      <c r="E70" s="104">
        <v>1</v>
      </c>
      <c r="F70" s="104" t="b">
        <v>1</v>
      </c>
      <c r="G70" s="104">
        <v>0</v>
      </c>
    </row>
    <row r="71" spans="1:7" ht="15" customHeight="1" x14ac:dyDescent="0.35">
      <c r="A71" s="104">
        <v>0.5</v>
      </c>
      <c r="B71" s="105" t="s">
        <v>7009</v>
      </c>
      <c r="C71" s="105"/>
      <c r="D71" s="105" t="s">
        <v>5934</v>
      </c>
      <c r="E71" s="104">
        <v>1</v>
      </c>
      <c r="F71" s="104" t="b">
        <v>1</v>
      </c>
      <c r="G71" s="104">
        <v>0</v>
      </c>
    </row>
    <row r="72" spans="1:7" ht="15" customHeight="1" x14ac:dyDescent="0.35">
      <c r="A72" s="104">
        <v>4</v>
      </c>
      <c r="B72" s="105" t="s">
        <v>10810</v>
      </c>
      <c r="C72" s="105"/>
      <c r="D72" s="105" t="s">
        <v>5934</v>
      </c>
      <c r="E72" s="104">
        <v>2</v>
      </c>
      <c r="F72" s="104" t="b">
        <v>0</v>
      </c>
      <c r="G72" s="104">
        <v>0</v>
      </c>
    </row>
    <row r="73" spans="1:7" ht="15" customHeight="1" x14ac:dyDescent="0.35">
      <c r="A73" s="104">
        <v>4</v>
      </c>
      <c r="B73" s="105" t="s">
        <v>10811</v>
      </c>
      <c r="C73" s="105"/>
      <c r="D73" s="105" t="s">
        <v>5934</v>
      </c>
      <c r="E73" s="104">
        <v>2</v>
      </c>
      <c r="F73" s="104" t="b">
        <v>0</v>
      </c>
      <c r="G73" s="104">
        <v>0</v>
      </c>
    </row>
    <row r="74" spans="1:7" ht="15" customHeight="1" x14ac:dyDescent="0.35">
      <c r="A74" s="104">
        <v>4</v>
      </c>
      <c r="B74" s="105" t="s">
        <v>10812</v>
      </c>
      <c r="C74" s="105"/>
      <c r="D74" s="105" t="s">
        <v>5934</v>
      </c>
      <c r="E74" s="104">
        <v>2</v>
      </c>
      <c r="F74" s="104" t="b">
        <v>0</v>
      </c>
      <c r="G74" s="104">
        <v>0</v>
      </c>
    </row>
    <row r="75" spans="1:7" ht="15" customHeight="1" x14ac:dyDescent="0.35">
      <c r="A75" s="104">
        <v>4</v>
      </c>
      <c r="B75" s="105" t="s">
        <v>6943</v>
      </c>
      <c r="C75" s="105"/>
      <c r="D75" s="105" t="s">
        <v>5934</v>
      </c>
      <c r="E75" s="104">
        <v>3</v>
      </c>
      <c r="F75" s="104" t="b">
        <v>0</v>
      </c>
      <c r="G75" s="104">
        <v>0</v>
      </c>
    </row>
    <row r="76" spans="1:7" ht="15" customHeight="1" x14ac:dyDescent="0.35">
      <c r="A76" s="104">
        <v>2</v>
      </c>
      <c r="B76" s="105" t="s">
        <v>6976</v>
      </c>
      <c r="C76" s="105"/>
      <c r="D76" s="105" t="s">
        <v>5934</v>
      </c>
      <c r="E76" s="104">
        <v>2</v>
      </c>
      <c r="F76" s="104" t="b">
        <v>1</v>
      </c>
      <c r="G76" s="104">
        <v>0</v>
      </c>
    </row>
    <row r="77" spans="1:7" ht="15" customHeight="1" x14ac:dyDescent="0.35">
      <c r="A77" s="104">
        <v>2</v>
      </c>
      <c r="B77" s="105" t="s">
        <v>6977</v>
      </c>
      <c r="C77" s="105"/>
      <c r="D77" s="105" t="s">
        <v>5934</v>
      </c>
      <c r="E77" s="104">
        <v>2</v>
      </c>
      <c r="F77" s="104" t="b">
        <v>1</v>
      </c>
      <c r="G77" s="104">
        <v>0</v>
      </c>
    </row>
    <row r="78" spans="1:7" ht="15" customHeight="1" x14ac:dyDescent="0.35">
      <c r="A78" s="104">
        <v>2</v>
      </c>
      <c r="B78" s="105" t="s">
        <v>6978</v>
      </c>
      <c r="C78" s="105"/>
      <c r="D78" s="105" t="s">
        <v>5934</v>
      </c>
      <c r="E78" s="104">
        <v>2</v>
      </c>
      <c r="F78" s="104" t="b">
        <v>1</v>
      </c>
      <c r="G78" s="104">
        <v>0</v>
      </c>
    </row>
    <row r="79" spans="1:7" ht="15" customHeight="1" x14ac:dyDescent="0.35">
      <c r="A79" s="104">
        <v>2</v>
      </c>
      <c r="B79" s="105" t="s">
        <v>10817</v>
      </c>
      <c r="C79" s="105"/>
      <c r="D79" s="105" t="s">
        <v>5934</v>
      </c>
      <c r="E79" s="104">
        <v>2</v>
      </c>
      <c r="F79" s="104" t="b">
        <v>1</v>
      </c>
      <c r="G79" s="104">
        <v>0</v>
      </c>
    </row>
    <row r="80" spans="1:7" ht="15" customHeight="1" x14ac:dyDescent="0.35">
      <c r="A80" s="104">
        <v>72</v>
      </c>
      <c r="B80" s="105" t="s">
        <v>6944</v>
      </c>
      <c r="C80" s="105"/>
      <c r="D80" s="105" t="s">
        <v>5934</v>
      </c>
      <c r="E80" s="104">
        <v>2</v>
      </c>
      <c r="F80" s="104" t="b">
        <v>0</v>
      </c>
      <c r="G80" s="104">
        <v>0</v>
      </c>
    </row>
    <row r="81" spans="1:7" ht="15" customHeight="1" x14ac:dyDescent="0.35">
      <c r="A81" s="104">
        <v>4</v>
      </c>
      <c r="B81" s="105" t="s">
        <v>6979</v>
      </c>
      <c r="C81" s="105"/>
      <c r="D81" s="105" t="s">
        <v>5934</v>
      </c>
      <c r="E81" s="104">
        <v>2</v>
      </c>
      <c r="F81" s="104" t="b">
        <v>1</v>
      </c>
      <c r="G81" s="104">
        <v>0</v>
      </c>
    </row>
    <row r="82" spans="1:7" ht="15" customHeight="1" x14ac:dyDescent="0.35">
      <c r="A82" s="104">
        <v>8</v>
      </c>
      <c r="B82" s="105" t="s">
        <v>10822</v>
      </c>
      <c r="C82" s="105"/>
      <c r="D82" s="105" t="s">
        <v>5934</v>
      </c>
      <c r="E82" s="104">
        <v>2</v>
      </c>
      <c r="F82" s="104" t="b">
        <v>1</v>
      </c>
      <c r="G82" s="104">
        <v>0</v>
      </c>
    </row>
    <row r="83" spans="1:7" ht="15" customHeight="1" x14ac:dyDescent="0.35">
      <c r="A83" s="104">
        <v>8</v>
      </c>
      <c r="B83" s="105" t="s">
        <v>10746</v>
      </c>
      <c r="C83" s="105"/>
      <c r="D83" s="105" t="s">
        <v>5934</v>
      </c>
      <c r="E83" s="104">
        <v>2</v>
      </c>
      <c r="F83" s="104" t="b">
        <v>0</v>
      </c>
      <c r="G83" s="104">
        <v>0</v>
      </c>
    </row>
    <row r="84" spans="1:7" ht="15" customHeight="1" x14ac:dyDescent="0.35">
      <c r="A84" s="104">
        <v>0.5</v>
      </c>
      <c r="B84" s="105" t="s">
        <v>7008</v>
      </c>
      <c r="C84" s="105"/>
      <c r="D84" s="105" t="s">
        <v>5934</v>
      </c>
      <c r="E84" s="104">
        <v>1</v>
      </c>
      <c r="F84" s="104" t="b">
        <v>1</v>
      </c>
      <c r="G84" s="104">
        <v>0</v>
      </c>
    </row>
    <row r="85" spans="1:7" ht="15" customHeight="1" x14ac:dyDescent="0.35">
      <c r="A85" s="104">
        <v>6</v>
      </c>
      <c r="B85" s="105" t="s">
        <v>10747</v>
      </c>
      <c r="C85" s="105"/>
      <c r="D85" s="105" t="s">
        <v>5934</v>
      </c>
      <c r="E85" s="104">
        <v>2</v>
      </c>
      <c r="F85" s="104" t="b">
        <v>1</v>
      </c>
      <c r="G85" s="104">
        <v>0</v>
      </c>
    </row>
    <row r="86" spans="1:7" ht="15" customHeight="1" x14ac:dyDescent="0.35">
      <c r="A86" s="104">
        <v>168</v>
      </c>
      <c r="B86" s="105" t="s">
        <v>10814</v>
      </c>
      <c r="C86" s="105"/>
      <c r="D86" s="105" t="s">
        <v>5934</v>
      </c>
      <c r="E86" s="104">
        <v>2</v>
      </c>
      <c r="F86" s="104" t="b">
        <v>1</v>
      </c>
      <c r="G86" s="104">
        <v>0</v>
      </c>
    </row>
    <row r="87" spans="1:7" ht="15" customHeight="1" x14ac:dyDescent="0.35">
      <c r="A87" s="104">
        <v>12</v>
      </c>
      <c r="B87" s="105" t="s">
        <v>10748</v>
      </c>
      <c r="C87" s="105"/>
      <c r="D87" s="105" t="s">
        <v>5934</v>
      </c>
      <c r="E87" s="104">
        <v>3</v>
      </c>
      <c r="F87" s="104" t="b">
        <v>1</v>
      </c>
      <c r="G87" s="104">
        <v>0</v>
      </c>
    </row>
    <row r="88" spans="1:7" ht="15" customHeight="1" x14ac:dyDescent="0.35">
      <c r="A88" s="104">
        <v>6</v>
      </c>
      <c r="B88" s="105" t="s">
        <v>10749</v>
      </c>
      <c r="C88" s="105"/>
      <c r="D88" s="105" t="s">
        <v>5934</v>
      </c>
      <c r="E88" s="104">
        <v>2</v>
      </c>
      <c r="F88" s="104" t="b">
        <v>1</v>
      </c>
      <c r="G88" s="104">
        <v>0</v>
      </c>
    </row>
    <row r="89" spans="1:7" ht="15" customHeight="1" x14ac:dyDescent="0.35">
      <c r="A89" s="104">
        <v>10</v>
      </c>
      <c r="B89" s="105" t="s">
        <v>10823</v>
      </c>
      <c r="C89" s="105"/>
      <c r="D89" s="105" t="s">
        <v>5934</v>
      </c>
      <c r="E89" s="104">
        <v>1</v>
      </c>
      <c r="F89" s="104" t="b">
        <v>1</v>
      </c>
      <c r="G89" s="104">
        <v>0</v>
      </c>
    </row>
    <row r="90" spans="1:7" ht="15" customHeight="1" x14ac:dyDescent="0.35">
      <c r="A90" s="104">
        <v>10</v>
      </c>
      <c r="B90" s="105" t="s">
        <v>10824</v>
      </c>
      <c r="C90" s="105"/>
      <c r="D90" s="105" t="s">
        <v>5934</v>
      </c>
      <c r="E90" s="104">
        <v>1</v>
      </c>
      <c r="F90" s="104" t="b">
        <v>1</v>
      </c>
      <c r="G90" s="104">
        <v>0</v>
      </c>
    </row>
    <row r="91" spans="1:7" ht="15" customHeight="1" x14ac:dyDescent="0.35">
      <c r="A91" s="104">
        <v>10</v>
      </c>
      <c r="B91" s="105" t="s">
        <v>10825</v>
      </c>
      <c r="C91" s="105"/>
      <c r="D91" s="105" t="s">
        <v>5934</v>
      </c>
      <c r="E91" s="104">
        <v>1</v>
      </c>
      <c r="F91" s="104" t="b">
        <v>1</v>
      </c>
      <c r="G91" s="104">
        <v>0</v>
      </c>
    </row>
    <row r="92" spans="1:7" ht="15" customHeight="1" x14ac:dyDescent="0.35">
      <c r="A92" s="104">
        <v>6</v>
      </c>
      <c r="B92" s="105" t="s">
        <v>10750</v>
      </c>
      <c r="C92" s="105"/>
      <c r="D92" s="105" t="s">
        <v>5934</v>
      </c>
      <c r="E92" s="104">
        <v>2</v>
      </c>
      <c r="F92" s="104" t="b">
        <v>1</v>
      </c>
      <c r="G92" s="104">
        <v>0</v>
      </c>
    </row>
    <row r="93" spans="1:7" ht="15" customHeight="1" x14ac:dyDescent="0.35">
      <c r="A93" s="104">
        <v>10</v>
      </c>
      <c r="B93" s="105" t="s">
        <v>10751</v>
      </c>
      <c r="C93" s="105"/>
      <c r="D93" s="105" t="s">
        <v>5934</v>
      </c>
      <c r="E93" s="104">
        <v>2</v>
      </c>
      <c r="F93" s="104" t="b">
        <v>1</v>
      </c>
      <c r="G93" s="104">
        <v>0</v>
      </c>
    </row>
    <row r="94" spans="1:7" ht="15" customHeight="1" x14ac:dyDescent="0.35">
      <c r="A94" s="104">
        <v>2</v>
      </c>
      <c r="B94" s="105" t="s">
        <v>10752</v>
      </c>
      <c r="C94" s="105"/>
      <c r="D94" s="105" t="s">
        <v>5934</v>
      </c>
      <c r="E94" s="104">
        <v>1</v>
      </c>
      <c r="F94" s="104" t="b">
        <v>0</v>
      </c>
      <c r="G94" s="104">
        <v>0</v>
      </c>
    </row>
    <row r="95" spans="1:7" ht="15" customHeight="1" x14ac:dyDescent="0.35">
      <c r="A95" s="104">
        <v>10</v>
      </c>
      <c r="B95" s="105" t="s">
        <v>10826</v>
      </c>
      <c r="C95" s="105"/>
      <c r="D95" s="105" t="s">
        <v>5934</v>
      </c>
      <c r="E95" s="104">
        <v>1</v>
      </c>
      <c r="F95" s="104" t="b">
        <v>1</v>
      </c>
      <c r="G95" s="104">
        <v>0</v>
      </c>
    </row>
    <row r="96" spans="1:7" ht="15" customHeight="1" x14ac:dyDescent="0.35">
      <c r="A96" s="104">
        <v>6</v>
      </c>
      <c r="B96" s="105" t="s">
        <v>10753</v>
      </c>
      <c r="C96" s="105"/>
      <c r="D96" s="105" t="s">
        <v>5934</v>
      </c>
      <c r="E96" s="104">
        <v>2</v>
      </c>
      <c r="F96" s="104" t="b">
        <v>1</v>
      </c>
      <c r="G96" s="104">
        <v>0</v>
      </c>
    </row>
    <row r="97" spans="1:7" ht="15" customHeight="1" x14ac:dyDescent="0.35">
      <c r="A97" s="104">
        <v>2</v>
      </c>
      <c r="B97" s="105" t="s">
        <v>7001</v>
      </c>
      <c r="C97" s="105"/>
      <c r="D97" s="105" t="s">
        <v>5934</v>
      </c>
      <c r="E97" s="104">
        <v>1</v>
      </c>
      <c r="F97" s="104" t="b">
        <v>0</v>
      </c>
      <c r="G97" s="104">
        <v>0</v>
      </c>
    </row>
    <row r="98" spans="1:7" ht="15" customHeight="1" x14ac:dyDescent="0.35">
      <c r="A98" s="104">
        <v>2</v>
      </c>
      <c r="B98" s="105" t="s">
        <v>6996</v>
      </c>
      <c r="C98" s="105"/>
      <c r="D98" s="105" t="s">
        <v>5934</v>
      </c>
      <c r="E98" s="104">
        <v>1</v>
      </c>
      <c r="F98" s="104" t="b">
        <v>0</v>
      </c>
      <c r="G98" s="104">
        <v>0</v>
      </c>
    </row>
    <row r="99" spans="1:7" ht="15" customHeight="1" x14ac:dyDescent="0.35">
      <c r="A99" s="104">
        <v>6</v>
      </c>
      <c r="B99" s="105" t="s">
        <v>10754</v>
      </c>
      <c r="C99" s="105"/>
      <c r="D99" s="105" t="s">
        <v>5934</v>
      </c>
      <c r="E99" s="104">
        <v>2</v>
      </c>
      <c r="F99" s="104" t="b">
        <v>1</v>
      </c>
      <c r="G99" s="104">
        <v>0</v>
      </c>
    </row>
    <row r="100" spans="1:7" ht="15" customHeight="1" x14ac:dyDescent="0.35">
      <c r="A100" s="104">
        <v>2</v>
      </c>
      <c r="B100" s="105" t="s">
        <v>10815</v>
      </c>
      <c r="C100" s="105"/>
      <c r="D100" s="105" t="s">
        <v>5934</v>
      </c>
      <c r="E100" s="104">
        <v>1</v>
      </c>
      <c r="F100" s="104" t="b">
        <v>0</v>
      </c>
      <c r="G100" s="104">
        <v>0</v>
      </c>
    </row>
    <row r="101" spans="1:7" ht="15" customHeight="1" x14ac:dyDescent="0.35">
      <c r="A101" s="104">
        <v>4</v>
      </c>
      <c r="B101" s="105" t="s">
        <v>10755</v>
      </c>
      <c r="C101" s="105"/>
      <c r="D101" s="105" t="s">
        <v>5934</v>
      </c>
      <c r="E101" s="104">
        <v>2</v>
      </c>
      <c r="F101" s="104" t="b">
        <v>1</v>
      </c>
      <c r="G101" s="104">
        <v>0</v>
      </c>
    </row>
    <row r="102" spans="1:7" ht="15" customHeight="1" x14ac:dyDescent="0.35">
      <c r="A102" s="104">
        <v>2</v>
      </c>
      <c r="B102" s="105" t="s">
        <v>10756</v>
      </c>
      <c r="C102" s="105"/>
      <c r="D102" s="105" t="s">
        <v>5934</v>
      </c>
      <c r="E102" s="104">
        <v>1</v>
      </c>
      <c r="F102" s="104" t="b">
        <v>0</v>
      </c>
      <c r="G102" s="104">
        <v>0</v>
      </c>
    </row>
    <row r="103" spans="1:7" ht="15" customHeight="1" x14ac:dyDescent="0.35">
      <c r="A103" s="104">
        <v>2</v>
      </c>
      <c r="B103" s="105" t="s">
        <v>10757</v>
      </c>
      <c r="C103" s="105"/>
      <c r="D103" s="105" t="s">
        <v>5934</v>
      </c>
      <c r="E103" s="104">
        <v>1</v>
      </c>
      <c r="F103" s="104" t="b">
        <v>0</v>
      </c>
      <c r="G103" s="104">
        <v>0</v>
      </c>
    </row>
    <row r="104" spans="1:7" ht="15" customHeight="1" x14ac:dyDescent="0.35">
      <c r="A104" s="104">
        <v>2</v>
      </c>
      <c r="B104" s="105" t="s">
        <v>10758</v>
      </c>
      <c r="C104" s="105"/>
      <c r="D104" s="105" t="s">
        <v>5934</v>
      </c>
      <c r="E104" s="104">
        <v>1</v>
      </c>
      <c r="F104" s="104" t="b">
        <v>0</v>
      </c>
      <c r="G104" s="104">
        <v>0</v>
      </c>
    </row>
    <row r="105" spans="1:7" ht="15" customHeight="1" x14ac:dyDescent="0.35">
      <c r="A105" s="104">
        <v>2</v>
      </c>
      <c r="B105" s="105" t="s">
        <v>10759</v>
      </c>
      <c r="C105" s="105"/>
      <c r="D105" s="105" t="s">
        <v>5934</v>
      </c>
      <c r="E105" s="104">
        <v>1</v>
      </c>
      <c r="F105" s="104" t="b">
        <v>0</v>
      </c>
      <c r="G105" s="104">
        <v>0</v>
      </c>
    </row>
    <row r="106" spans="1:7" ht="15" customHeight="1" x14ac:dyDescent="0.35">
      <c r="A106" s="104">
        <v>2</v>
      </c>
      <c r="B106" s="105" t="s">
        <v>10760</v>
      </c>
      <c r="C106" s="105"/>
      <c r="D106" s="105" t="s">
        <v>5934</v>
      </c>
      <c r="E106" s="104">
        <v>1</v>
      </c>
      <c r="F106" s="104" t="b">
        <v>0</v>
      </c>
      <c r="G106" s="104">
        <v>0</v>
      </c>
    </row>
    <row r="107" spans="1:7" ht="15" customHeight="1" x14ac:dyDescent="0.35">
      <c r="A107" s="104">
        <v>2</v>
      </c>
      <c r="B107" s="105" t="s">
        <v>10761</v>
      </c>
      <c r="C107" s="105"/>
      <c r="D107" s="105" t="s">
        <v>5934</v>
      </c>
      <c r="E107" s="104">
        <v>1</v>
      </c>
      <c r="F107" s="104" t="b">
        <v>0</v>
      </c>
      <c r="G107" s="104">
        <v>0</v>
      </c>
    </row>
    <row r="108" spans="1:7" ht="15" customHeight="1" x14ac:dyDescent="0.35">
      <c r="A108" s="104">
        <v>2</v>
      </c>
      <c r="B108" s="105" t="s">
        <v>10762</v>
      </c>
      <c r="C108" s="105"/>
      <c r="D108" s="105" t="s">
        <v>5934</v>
      </c>
      <c r="E108" s="104">
        <v>1</v>
      </c>
      <c r="F108" s="104" t="b">
        <v>0</v>
      </c>
      <c r="G108" s="104">
        <v>0</v>
      </c>
    </row>
    <row r="109" spans="1:7" ht="15" customHeight="1" x14ac:dyDescent="0.35">
      <c r="A109" s="104">
        <v>6</v>
      </c>
      <c r="B109" s="105" t="s">
        <v>10827</v>
      </c>
      <c r="C109" s="105"/>
      <c r="D109" s="105" t="s">
        <v>5934</v>
      </c>
      <c r="E109" s="104">
        <v>1</v>
      </c>
      <c r="F109" s="104" t="b">
        <v>1</v>
      </c>
      <c r="G109" s="104">
        <v>0</v>
      </c>
    </row>
    <row r="110" spans="1:7" ht="15" customHeight="1" x14ac:dyDescent="0.35">
      <c r="A110" s="104">
        <v>2</v>
      </c>
      <c r="B110" s="105" t="s">
        <v>10763</v>
      </c>
      <c r="C110" s="105"/>
      <c r="D110" s="105" t="s">
        <v>5934</v>
      </c>
      <c r="E110" s="104">
        <v>1</v>
      </c>
      <c r="F110" s="104" t="b">
        <v>0</v>
      </c>
      <c r="G110" s="104">
        <v>0</v>
      </c>
    </row>
    <row r="111" spans="1:7" ht="15" customHeight="1" x14ac:dyDescent="0.35">
      <c r="A111" s="104">
        <v>2</v>
      </c>
      <c r="B111" s="105" t="s">
        <v>10764</v>
      </c>
      <c r="C111" s="105"/>
      <c r="D111" s="105" t="s">
        <v>5934</v>
      </c>
      <c r="E111" s="104">
        <v>1</v>
      </c>
      <c r="F111" s="104" t="b">
        <v>0</v>
      </c>
      <c r="G111" s="104">
        <v>0</v>
      </c>
    </row>
    <row r="112" spans="1:7" ht="15" customHeight="1" x14ac:dyDescent="0.35">
      <c r="A112" s="104">
        <v>10</v>
      </c>
      <c r="B112" s="105" t="s">
        <v>10828</v>
      </c>
      <c r="C112" s="105"/>
      <c r="D112" s="105" t="s">
        <v>5934</v>
      </c>
      <c r="E112" s="104">
        <v>1</v>
      </c>
      <c r="F112" s="104" t="b">
        <v>1</v>
      </c>
      <c r="G112" s="104">
        <v>0</v>
      </c>
    </row>
    <row r="113" spans="1:7" ht="15" customHeight="1" x14ac:dyDescent="0.35">
      <c r="A113" s="104">
        <v>2</v>
      </c>
      <c r="B113" s="105" t="s">
        <v>10765</v>
      </c>
      <c r="C113" s="105"/>
      <c r="D113" s="105" t="s">
        <v>5934</v>
      </c>
      <c r="E113" s="104">
        <v>1</v>
      </c>
      <c r="F113" s="104" t="b">
        <v>0</v>
      </c>
      <c r="G113" s="104">
        <v>0</v>
      </c>
    </row>
    <row r="114" spans="1:7" ht="15" customHeight="1" x14ac:dyDescent="0.35">
      <c r="A114" s="104">
        <v>2</v>
      </c>
      <c r="B114" s="105" t="s">
        <v>10766</v>
      </c>
      <c r="C114" s="105"/>
      <c r="D114" s="105" t="s">
        <v>5934</v>
      </c>
      <c r="E114" s="104">
        <v>1</v>
      </c>
      <c r="F114" s="104" t="b">
        <v>0</v>
      </c>
      <c r="G114" s="104">
        <v>0</v>
      </c>
    </row>
    <row r="115" spans="1:7" ht="15" customHeight="1" x14ac:dyDescent="0.35">
      <c r="A115" s="104">
        <v>6</v>
      </c>
      <c r="B115" s="105" t="s">
        <v>10767</v>
      </c>
      <c r="C115" s="105"/>
      <c r="D115" s="105" t="s">
        <v>5934</v>
      </c>
      <c r="E115" s="104">
        <v>2</v>
      </c>
      <c r="F115" s="104" t="b">
        <v>1</v>
      </c>
      <c r="G115" s="104">
        <v>0</v>
      </c>
    </row>
    <row r="116" spans="1:7" ht="15" customHeight="1" x14ac:dyDescent="0.35">
      <c r="A116" s="104">
        <v>2</v>
      </c>
      <c r="B116" s="105" t="s">
        <v>10768</v>
      </c>
      <c r="C116" s="105"/>
      <c r="D116" s="105" t="s">
        <v>5934</v>
      </c>
      <c r="E116" s="104">
        <v>1</v>
      </c>
      <c r="F116" s="104" t="b">
        <v>0</v>
      </c>
      <c r="G116" s="104">
        <v>0</v>
      </c>
    </row>
    <row r="117" spans="1:7" ht="15" customHeight="1" x14ac:dyDescent="0.35">
      <c r="A117" s="104">
        <v>2</v>
      </c>
      <c r="B117" s="105" t="s">
        <v>10769</v>
      </c>
      <c r="C117" s="105"/>
      <c r="D117" s="105" t="s">
        <v>5934</v>
      </c>
      <c r="E117" s="104">
        <v>1</v>
      </c>
      <c r="F117" s="104" t="b">
        <v>0</v>
      </c>
      <c r="G117" s="104">
        <v>0</v>
      </c>
    </row>
    <row r="118" spans="1:7" ht="15" customHeight="1" x14ac:dyDescent="0.35">
      <c r="A118" s="104">
        <v>6</v>
      </c>
      <c r="B118" s="105" t="s">
        <v>10770</v>
      </c>
      <c r="C118" s="105"/>
      <c r="D118" s="105" t="s">
        <v>5934</v>
      </c>
      <c r="E118" s="104">
        <v>2</v>
      </c>
      <c r="F118" s="104" t="b">
        <v>1</v>
      </c>
      <c r="G118" s="104">
        <v>0</v>
      </c>
    </row>
    <row r="119" spans="1:7" ht="15" customHeight="1" x14ac:dyDescent="0.35">
      <c r="A119" s="104">
        <v>2</v>
      </c>
      <c r="B119" s="105" t="s">
        <v>10771</v>
      </c>
      <c r="C119" s="105"/>
      <c r="D119" s="105" t="s">
        <v>5934</v>
      </c>
      <c r="E119" s="104">
        <v>1</v>
      </c>
      <c r="F119" s="104" t="b">
        <v>0</v>
      </c>
      <c r="G119" s="104">
        <v>0</v>
      </c>
    </row>
    <row r="120" spans="1:7" ht="15" customHeight="1" x14ac:dyDescent="0.35">
      <c r="A120" s="104">
        <v>6</v>
      </c>
      <c r="B120" s="105" t="s">
        <v>10772</v>
      </c>
      <c r="C120" s="105"/>
      <c r="D120" s="105" t="s">
        <v>5934</v>
      </c>
      <c r="E120" s="104">
        <v>2</v>
      </c>
      <c r="F120" s="104" t="b">
        <v>1</v>
      </c>
      <c r="G120" s="104">
        <v>0</v>
      </c>
    </row>
    <row r="121" spans="1:7" ht="15" customHeight="1" x14ac:dyDescent="0.35">
      <c r="A121" s="104">
        <v>2</v>
      </c>
      <c r="B121" s="105" t="s">
        <v>10773</v>
      </c>
      <c r="C121" s="105"/>
      <c r="D121" s="105" t="s">
        <v>5934</v>
      </c>
      <c r="E121" s="104">
        <v>1</v>
      </c>
      <c r="F121" s="104" t="b">
        <v>0</v>
      </c>
      <c r="G121" s="104">
        <v>0</v>
      </c>
    </row>
    <row r="122" spans="1:7" ht="15" customHeight="1" x14ac:dyDescent="0.35">
      <c r="A122" s="104">
        <v>2</v>
      </c>
      <c r="B122" s="105" t="s">
        <v>10774</v>
      </c>
      <c r="C122" s="105"/>
      <c r="D122" s="105" t="s">
        <v>5934</v>
      </c>
      <c r="E122" s="104">
        <v>1</v>
      </c>
      <c r="F122" s="104" t="b">
        <v>0</v>
      </c>
      <c r="G122" s="104">
        <v>0</v>
      </c>
    </row>
    <row r="123" spans="1:7" ht="15" customHeight="1" x14ac:dyDescent="0.35">
      <c r="A123" s="104">
        <v>2</v>
      </c>
      <c r="B123" s="105" t="s">
        <v>10775</v>
      </c>
      <c r="C123" s="105"/>
      <c r="D123" s="105" t="s">
        <v>5934</v>
      </c>
      <c r="E123" s="104">
        <v>1</v>
      </c>
      <c r="F123" s="104" t="b">
        <v>0</v>
      </c>
      <c r="G123" s="104">
        <v>0</v>
      </c>
    </row>
    <row r="124" spans="1:7" ht="15" customHeight="1" x14ac:dyDescent="0.35">
      <c r="A124" s="104">
        <v>6</v>
      </c>
      <c r="B124" s="105" t="s">
        <v>10776</v>
      </c>
      <c r="C124" s="105"/>
      <c r="D124" s="105" t="s">
        <v>5934</v>
      </c>
      <c r="E124" s="104">
        <v>2</v>
      </c>
      <c r="F124" s="104" t="b">
        <v>1</v>
      </c>
      <c r="G124" s="104">
        <v>0</v>
      </c>
    </row>
    <row r="125" spans="1:7" ht="15" customHeight="1" x14ac:dyDescent="0.35">
      <c r="A125" s="104">
        <v>2</v>
      </c>
      <c r="B125" s="105" t="s">
        <v>10777</v>
      </c>
      <c r="C125" s="105"/>
      <c r="D125" s="105" t="s">
        <v>5934</v>
      </c>
      <c r="E125" s="104">
        <v>1</v>
      </c>
      <c r="F125" s="104" t="b">
        <v>0</v>
      </c>
      <c r="G125" s="104">
        <v>0</v>
      </c>
    </row>
    <row r="126" spans="1:7" ht="15" customHeight="1" x14ac:dyDescent="0.35">
      <c r="A126" s="104">
        <v>2</v>
      </c>
      <c r="B126" s="105" t="s">
        <v>10778</v>
      </c>
      <c r="C126" s="105"/>
      <c r="D126" s="105" t="s">
        <v>5934</v>
      </c>
      <c r="E126" s="104">
        <v>1</v>
      </c>
      <c r="F126" s="104" t="b">
        <v>0</v>
      </c>
      <c r="G126" s="104">
        <v>0</v>
      </c>
    </row>
    <row r="127" spans="1:7" ht="15" customHeight="1" x14ac:dyDescent="0.35">
      <c r="A127" s="104">
        <v>6</v>
      </c>
      <c r="B127" s="105" t="s">
        <v>10779</v>
      </c>
      <c r="C127" s="105"/>
      <c r="D127" s="105" t="s">
        <v>5934</v>
      </c>
      <c r="E127" s="104">
        <v>2</v>
      </c>
      <c r="F127" s="104" t="b">
        <v>1</v>
      </c>
      <c r="G127" s="104">
        <v>0</v>
      </c>
    </row>
    <row r="128" spans="1:7" ht="15" customHeight="1" x14ac:dyDescent="0.35">
      <c r="A128" s="104">
        <v>16</v>
      </c>
      <c r="B128" s="105" t="s">
        <v>10816</v>
      </c>
      <c r="C128" s="105"/>
      <c r="D128" s="105" t="s">
        <v>5934</v>
      </c>
      <c r="E128" s="104">
        <v>2</v>
      </c>
      <c r="F128" s="104" t="b">
        <v>1</v>
      </c>
      <c r="G128" s="104">
        <v>0</v>
      </c>
    </row>
    <row r="129" spans="1:7" ht="15" customHeight="1" x14ac:dyDescent="0.35">
      <c r="A129" s="104">
        <v>2</v>
      </c>
      <c r="B129" s="105" t="s">
        <v>10780</v>
      </c>
      <c r="C129" s="105"/>
      <c r="D129" s="105" t="s">
        <v>5934</v>
      </c>
      <c r="E129" s="104">
        <v>1</v>
      </c>
      <c r="F129" s="104" t="b">
        <v>0</v>
      </c>
      <c r="G129" s="104">
        <v>0</v>
      </c>
    </row>
    <row r="130" spans="1:7" ht="15" customHeight="1" x14ac:dyDescent="0.35">
      <c r="A130" s="104">
        <v>2</v>
      </c>
      <c r="B130" s="105" t="s">
        <v>10781</v>
      </c>
      <c r="C130" s="105"/>
      <c r="D130" s="105" t="s">
        <v>5934</v>
      </c>
      <c r="E130" s="104">
        <v>1</v>
      </c>
      <c r="F130" s="104" t="b">
        <v>0</v>
      </c>
      <c r="G130" s="104">
        <v>0</v>
      </c>
    </row>
    <row r="131" spans="1:7" ht="15" customHeight="1" x14ac:dyDescent="0.35">
      <c r="A131" s="104">
        <v>2</v>
      </c>
      <c r="B131" s="105" t="s">
        <v>10782</v>
      </c>
      <c r="C131" s="105"/>
      <c r="D131" s="105" t="s">
        <v>5934</v>
      </c>
      <c r="E131" s="104">
        <v>1</v>
      </c>
      <c r="F131" s="104" t="b">
        <v>0</v>
      </c>
      <c r="G131" s="104">
        <v>0</v>
      </c>
    </row>
    <row r="132" spans="1:7" ht="15" customHeight="1" x14ac:dyDescent="0.35">
      <c r="A132" s="104">
        <v>2</v>
      </c>
      <c r="B132" s="105" t="s">
        <v>10783</v>
      </c>
      <c r="C132" s="105"/>
      <c r="D132" s="105" t="s">
        <v>5934</v>
      </c>
      <c r="E132" s="104">
        <v>1</v>
      </c>
      <c r="F132" s="104" t="b">
        <v>0</v>
      </c>
      <c r="G132" s="104">
        <v>0</v>
      </c>
    </row>
    <row r="133" spans="1:7" ht="15" customHeight="1" x14ac:dyDescent="0.35">
      <c r="A133" s="104">
        <v>2</v>
      </c>
      <c r="B133" s="105" t="s">
        <v>10784</v>
      </c>
      <c r="C133" s="105"/>
      <c r="D133" s="105" t="s">
        <v>5934</v>
      </c>
      <c r="E133" s="104">
        <v>1</v>
      </c>
      <c r="F133" s="104" t="b">
        <v>0</v>
      </c>
      <c r="G133" s="104">
        <v>0</v>
      </c>
    </row>
    <row r="134" spans="1:7" ht="15" customHeight="1" x14ac:dyDescent="0.35">
      <c r="A134" s="104">
        <v>2</v>
      </c>
      <c r="B134" s="105" t="s">
        <v>10785</v>
      </c>
      <c r="C134" s="105"/>
      <c r="D134" s="105" t="s">
        <v>5934</v>
      </c>
      <c r="E134" s="104">
        <v>1</v>
      </c>
      <c r="F134" s="104" t="b">
        <v>0</v>
      </c>
      <c r="G134" s="104">
        <v>0</v>
      </c>
    </row>
    <row r="135" spans="1:7" ht="15" customHeight="1" x14ac:dyDescent="0.35">
      <c r="A135" s="104">
        <v>2</v>
      </c>
      <c r="B135" s="105" t="s">
        <v>10786</v>
      </c>
      <c r="C135" s="105"/>
      <c r="D135" s="105" t="s">
        <v>5934</v>
      </c>
      <c r="E135" s="104">
        <v>1</v>
      </c>
      <c r="F135" s="104" t="b">
        <v>0</v>
      </c>
      <c r="G135" s="104">
        <v>0</v>
      </c>
    </row>
    <row r="136" spans="1:7" ht="15" customHeight="1" x14ac:dyDescent="0.35">
      <c r="A136" s="104">
        <v>2</v>
      </c>
      <c r="B136" s="105" t="s">
        <v>10787</v>
      </c>
      <c r="C136" s="105"/>
      <c r="D136" s="105" t="s">
        <v>5934</v>
      </c>
      <c r="E136" s="104">
        <v>1</v>
      </c>
      <c r="F136" s="104" t="b">
        <v>0</v>
      </c>
      <c r="G136" s="104">
        <v>0</v>
      </c>
    </row>
    <row r="137" spans="1:7" ht="15" customHeight="1" x14ac:dyDescent="0.35">
      <c r="A137" s="104">
        <v>2</v>
      </c>
      <c r="B137" s="105" t="s">
        <v>10788</v>
      </c>
      <c r="C137" s="105"/>
      <c r="D137" s="105" t="s">
        <v>5934</v>
      </c>
      <c r="E137" s="104">
        <v>1</v>
      </c>
      <c r="F137" s="104" t="b">
        <v>0</v>
      </c>
      <c r="G137" s="104">
        <v>0</v>
      </c>
    </row>
    <row r="138" spans="1:7" ht="15" customHeight="1" x14ac:dyDescent="0.35">
      <c r="A138" s="104">
        <v>2</v>
      </c>
      <c r="B138" s="105" t="s">
        <v>6995</v>
      </c>
      <c r="C138" s="105"/>
      <c r="D138" s="105" t="s">
        <v>5934</v>
      </c>
      <c r="E138" s="104">
        <v>1</v>
      </c>
      <c r="F138" s="104" t="b">
        <v>0</v>
      </c>
      <c r="G138" s="104">
        <v>0</v>
      </c>
    </row>
    <row r="139" spans="1:7" ht="15" customHeight="1" x14ac:dyDescent="0.35">
      <c r="A139" s="104">
        <v>2</v>
      </c>
      <c r="B139" s="105" t="s">
        <v>10789</v>
      </c>
      <c r="C139" s="105"/>
      <c r="D139" s="105" t="s">
        <v>5934</v>
      </c>
      <c r="E139" s="104">
        <v>1</v>
      </c>
      <c r="F139" s="104" t="b">
        <v>0</v>
      </c>
      <c r="G139" s="104">
        <v>0</v>
      </c>
    </row>
    <row r="140" spans="1:7" ht="15" customHeight="1" x14ac:dyDescent="0.35">
      <c r="A140" s="104">
        <v>2</v>
      </c>
      <c r="B140" s="105" t="s">
        <v>10790</v>
      </c>
      <c r="C140" s="105"/>
      <c r="D140" s="105" t="s">
        <v>5934</v>
      </c>
      <c r="E140" s="104">
        <v>1</v>
      </c>
      <c r="F140" s="104" t="b">
        <v>0</v>
      </c>
      <c r="G140" s="104">
        <v>0</v>
      </c>
    </row>
    <row r="141" spans="1:7" ht="15" customHeight="1" x14ac:dyDescent="0.35">
      <c r="A141" s="104">
        <v>6</v>
      </c>
      <c r="B141" s="105" t="s">
        <v>10791</v>
      </c>
      <c r="C141" s="105"/>
      <c r="D141" s="105" t="s">
        <v>5934</v>
      </c>
      <c r="E141" s="104">
        <v>2</v>
      </c>
      <c r="F141" s="104" t="b">
        <v>1</v>
      </c>
      <c r="G141" s="104">
        <v>0</v>
      </c>
    </row>
    <row r="142" spans="1:7" ht="15" customHeight="1" x14ac:dyDescent="0.35">
      <c r="A142" s="104">
        <v>2</v>
      </c>
      <c r="B142" s="105" t="s">
        <v>10792</v>
      </c>
      <c r="C142" s="105"/>
      <c r="D142" s="105" t="s">
        <v>5934</v>
      </c>
      <c r="E142" s="104">
        <v>1</v>
      </c>
      <c r="F142" s="104" t="b">
        <v>0</v>
      </c>
      <c r="G142" s="104">
        <v>0</v>
      </c>
    </row>
    <row r="143" spans="1:7" ht="15" customHeight="1" x14ac:dyDescent="0.35">
      <c r="A143" s="104">
        <v>4</v>
      </c>
      <c r="B143" s="105" t="s">
        <v>10829</v>
      </c>
      <c r="C143" s="105"/>
      <c r="D143" s="105" t="s">
        <v>5934</v>
      </c>
      <c r="E143" s="104">
        <v>2</v>
      </c>
      <c r="F143" s="104" t="b">
        <v>1</v>
      </c>
      <c r="G143" s="104">
        <v>0</v>
      </c>
    </row>
    <row r="144" spans="1:7" ht="15" customHeight="1" x14ac:dyDescent="0.35">
      <c r="A144" s="104">
        <v>8</v>
      </c>
      <c r="B144" s="105" t="s">
        <v>11648</v>
      </c>
      <c r="C144" s="105"/>
      <c r="D144" s="105" t="s">
        <v>5936</v>
      </c>
      <c r="E144" s="104">
        <v>1</v>
      </c>
      <c r="F144" s="104" t="b">
        <v>0</v>
      </c>
      <c r="G144" s="104">
        <v>0</v>
      </c>
    </row>
    <row r="145" spans="1:7" ht="15" customHeight="1" x14ac:dyDescent="0.35">
      <c r="A145" s="104">
        <v>1</v>
      </c>
      <c r="B145" s="105" t="s">
        <v>11650</v>
      </c>
      <c r="C145" s="105"/>
      <c r="D145" s="105" t="s">
        <v>5934</v>
      </c>
      <c r="E145" s="104">
        <v>2</v>
      </c>
      <c r="F145" s="104" t="b">
        <v>0</v>
      </c>
      <c r="G145" s="104">
        <v>0</v>
      </c>
    </row>
    <row r="146" spans="1:7" ht="15" customHeight="1" x14ac:dyDescent="0.35">
      <c r="A146" s="104">
        <v>8</v>
      </c>
      <c r="B146" s="105" t="s">
        <v>11649</v>
      </c>
      <c r="C146" s="105"/>
      <c r="D146" s="105" t="s">
        <v>5936</v>
      </c>
      <c r="E146" s="104">
        <v>1</v>
      </c>
      <c r="F146" s="104" t="b">
        <v>0</v>
      </c>
      <c r="G146" s="104">
        <v>0</v>
      </c>
    </row>
  </sheetData>
  <pageMargins left="0.7" right="0.7" top="0.75" bottom="0.75" header="0.3" footer="0.3"/>
  <pageSetup paperSize="0" orientation="portrait" horizontalDpi="0" verticalDpi="0" copies="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13"/>
  <sheetViews>
    <sheetView workbookViewId="0">
      <selection activeCell="L2" sqref="L2"/>
    </sheetView>
  </sheetViews>
  <sheetFormatPr defaultRowHeight="15" customHeight="1" x14ac:dyDescent="0.35"/>
  <cols>
    <col min="1" max="5" width="9.08984375" style="104"/>
    <col min="6" max="6" width="9.453125" style="104" bestFit="1" customWidth="1"/>
    <col min="7" max="261" width="9.08984375" style="104"/>
    <col min="262" max="262" width="9.453125" style="104" bestFit="1" customWidth="1"/>
    <col min="263" max="517" width="9.08984375" style="104"/>
    <col min="518" max="518" width="9.453125" style="104" bestFit="1" customWidth="1"/>
    <col min="519" max="773" width="9.08984375" style="104"/>
    <col min="774" max="774" width="9.453125" style="104" bestFit="1" customWidth="1"/>
    <col min="775" max="1029" width="9.08984375" style="104"/>
    <col min="1030" max="1030" width="9.453125" style="104" bestFit="1" customWidth="1"/>
    <col min="1031" max="1285" width="9.08984375" style="104"/>
    <col min="1286" max="1286" width="9.453125" style="104" bestFit="1" customWidth="1"/>
    <col min="1287" max="1541" width="9.08984375" style="104"/>
    <col min="1542" max="1542" width="9.453125" style="104" bestFit="1" customWidth="1"/>
    <col min="1543" max="1797" width="9.08984375" style="104"/>
    <col min="1798" max="1798" width="9.453125" style="104" bestFit="1" customWidth="1"/>
    <col min="1799" max="2053" width="9.08984375" style="104"/>
    <col min="2054" max="2054" width="9.453125" style="104" bestFit="1" customWidth="1"/>
    <col min="2055" max="2309" width="9.08984375" style="104"/>
    <col min="2310" max="2310" width="9.453125" style="104" bestFit="1" customWidth="1"/>
    <col min="2311" max="2565" width="9.08984375" style="104"/>
    <col min="2566" max="2566" width="9.453125" style="104" bestFit="1" customWidth="1"/>
    <col min="2567" max="2821" width="9.08984375" style="104"/>
    <col min="2822" max="2822" width="9.453125" style="104" bestFit="1" customWidth="1"/>
    <col min="2823" max="3077" width="9.08984375" style="104"/>
    <col min="3078" max="3078" width="9.453125" style="104" bestFit="1" customWidth="1"/>
    <col min="3079" max="3333" width="9.08984375" style="104"/>
    <col min="3334" max="3334" width="9.453125" style="104" bestFit="1" customWidth="1"/>
    <col min="3335" max="3589" width="9.08984375" style="104"/>
    <col min="3590" max="3590" width="9.453125" style="104" bestFit="1" customWidth="1"/>
    <col min="3591" max="3845" width="9.08984375" style="104"/>
    <col min="3846" max="3846" width="9.453125" style="104" bestFit="1" customWidth="1"/>
    <col min="3847" max="4101" width="9.08984375" style="104"/>
    <col min="4102" max="4102" width="9.453125" style="104" bestFit="1" customWidth="1"/>
    <col min="4103" max="4357" width="9.08984375" style="104"/>
    <col min="4358" max="4358" width="9.453125" style="104" bestFit="1" customWidth="1"/>
    <col min="4359" max="4613" width="9.08984375" style="104"/>
    <col min="4614" max="4614" width="9.453125" style="104" bestFit="1" customWidth="1"/>
    <col min="4615" max="4869" width="9.08984375" style="104"/>
    <col min="4870" max="4870" width="9.453125" style="104" bestFit="1" customWidth="1"/>
    <col min="4871" max="5125" width="9.08984375" style="104"/>
    <col min="5126" max="5126" width="9.453125" style="104" bestFit="1" customWidth="1"/>
    <col min="5127" max="5381" width="9.08984375" style="104"/>
    <col min="5382" max="5382" width="9.453125" style="104" bestFit="1" customWidth="1"/>
    <col min="5383" max="5637" width="9.08984375" style="104"/>
    <col min="5638" max="5638" width="9.453125" style="104" bestFit="1" customWidth="1"/>
    <col min="5639" max="5893" width="9.08984375" style="104"/>
    <col min="5894" max="5894" width="9.453125" style="104" bestFit="1" customWidth="1"/>
    <col min="5895" max="6149" width="9.08984375" style="104"/>
    <col min="6150" max="6150" width="9.453125" style="104" bestFit="1" customWidth="1"/>
    <col min="6151" max="6405" width="9.08984375" style="104"/>
    <col min="6406" max="6406" width="9.453125" style="104" bestFit="1" customWidth="1"/>
    <col min="6407" max="6661" width="9.08984375" style="104"/>
    <col min="6662" max="6662" width="9.453125" style="104" bestFit="1" customWidth="1"/>
    <col min="6663" max="6917" width="9.08984375" style="104"/>
    <col min="6918" max="6918" width="9.453125" style="104" bestFit="1" customWidth="1"/>
    <col min="6919" max="7173" width="9.08984375" style="104"/>
    <col min="7174" max="7174" width="9.453125" style="104" bestFit="1" customWidth="1"/>
    <col min="7175" max="7429" width="9.08984375" style="104"/>
    <col min="7430" max="7430" width="9.453125" style="104" bestFit="1" customWidth="1"/>
    <col min="7431" max="7685" width="9.08984375" style="104"/>
    <col min="7686" max="7686" width="9.453125" style="104" bestFit="1" customWidth="1"/>
    <col min="7687" max="7941" width="9.08984375" style="104"/>
    <col min="7942" max="7942" width="9.453125" style="104" bestFit="1" customWidth="1"/>
    <col min="7943" max="8197" width="9.08984375" style="104"/>
    <col min="8198" max="8198" width="9.453125" style="104" bestFit="1" customWidth="1"/>
    <col min="8199" max="8453" width="9.08984375" style="104"/>
    <col min="8454" max="8454" width="9.453125" style="104" bestFit="1" customWidth="1"/>
    <col min="8455" max="8709" width="9.08984375" style="104"/>
    <col min="8710" max="8710" width="9.453125" style="104" bestFit="1" customWidth="1"/>
    <col min="8711" max="8965" width="9.08984375" style="104"/>
    <col min="8966" max="8966" width="9.453125" style="104" bestFit="1" customWidth="1"/>
    <col min="8967" max="9221" width="9.08984375" style="104"/>
    <col min="9222" max="9222" width="9.453125" style="104" bestFit="1" customWidth="1"/>
    <col min="9223" max="9477" width="9.08984375" style="104"/>
    <col min="9478" max="9478" width="9.453125" style="104" bestFit="1" customWidth="1"/>
    <col min="9479" max="9733" width="9.08984375" style="104"/>
    <col min="9734" max="9734" width="9.453125" style="104" bestFit="1" customWidth="1"/>
    <col min="9735" max="9989" width="9.08984375" style="104"/>
    <col min="9990" max="9990" width="9.453125" style="104" bestFit="1" customWidth="1"/>
    <col min="9991" max="10245" width="9.08984375" style="104"/>
    <col min="10246" max="10246" width="9.453125" style="104" bestFit="1" customWidth="1"/>
    <col min="10247" max="10501" width="9.08984375" style="104"/>
    <col min="10502" max="10502" width="9.453125" style="104" bestFit="1" customWidth="1"/>
    <col min="10503" max="10757" width="9.08984375" style="104"/>
    <col min="10758" max="10758" width="9.453125" style="104" bestFit="1" customWidth="1"/>
    <col min="10759" max="11013" width="9.08984375" style="104"/>
    <col min="11014" max="11014" width="9.453125" style="104" bestFit="1" customWidth="1"/>
    <col min="11015" max="11269" width="9.08984375" style="104"/>
    <col min="11270" max="11270" width="9.453125" style="104" bestFit="1" customWidth="1"/>
    <col min="11271" max="11525" width="9.08984375" style="104"/>
    <col min="11526" max="11526" width="9.453125" style="104" bestFit="1" customWidth="1"/>
    <col min="11527" max="11781" width="9.08984375" style="104"/>
    <col min="11782" max="11782" width="9.453125" style="104" bestFit="1" customWidth="1"/>
    <col min="11783" max="12037" width="9.08984375" style="104"/>
    <col min="12038" max="12038" width="9.453125" style="104" bestFit="1" customWidth="1"/>
    <col min="12039" max="12293" width="9.08984375" style="104"/>
    <col min="12294" max="12294" width="9.453125" style="104" bestFit="1" customWidth="1"/>
    <col min="12295" max="12549" width="9.08984375" style="104"/>
    <col min="12550" max="12550" width="9.453125" style="104" bestFit="1" customWidth="1"/>
    <col min="12551" max="12805" width="9.08984375" style="104"/>
    <col min="12806" max="12806" width="9.453125" style="104" bestFit="1" customWidth="1"/>
    <col min="12807" max="13061" width="9.08984375" style="104"/>
    <col min="13062" max="13062" width="9.453125" style="104" bestFit="1" customWidth="1"/>
    <col min="13063" max="13317" width="9.08984375" style="104"/>
    <col min="13318" max="13318" width="9.453125" style="104" bestFit="1" customWidth="1"/>
    <col min="13319" max="13573" width="9.08984375" style="104"/>
    <col min="13574" max="13574" width="9.453125" style="104" bestFit="1" customWidth="1"/>
    <col min="13575" max="13829" width="9.08984375" style="104"/>
    <col min="13830" max="13830" width="9.453125" style="104" bestFit="1" customWidth="1"/>
    <col min="13831" max="14085" width="9.08984375" style="104"/>
    <col min="14086" max="14086" width="9.453125" style="104" bestFit="1" customWidth="1"/>
    <col min="14087" max="14341" width="9.08984375" style="104"/>
    <col min="14342" max="14342" width="9.453125" style="104" bestFit="1" customWidth="1"/>
    <col min="14343" max="14597" width="9.08984375" style="104"/>
    <col min="14598" max="14598" width="9.453125" style="104" bestFit="1" customWidth="1"/>
    <col min="14599" max="14853" width="9.08984375" style="104"/>
    <col min="14854" max="14854" width="9.453125" style="104" bestFit="1" customWidth="1"/>
    <col min="14855" max="15109" width="9.08984375" style="104"/>
    <col min="15110" max="15110" width="9.453125" style="104" bestFit="1" customWidth="1"/>
    <col min="15111" max="15365" width="9.08984375" style="104"/>
    <col min="15366" max="15366" width="9.453125" style="104" bestFit="1" customWidth="1"/>
    <col min="15367" max="15621" width="9.08984375" style="104"/>
    <col min="15622" max="15622" width="9.453125" style="104" bestFit="1" customWidth="1"/>
    <col min="15623" max="15877" width="9.08984375" style="104"/>
    <col min="15878" max="15878" width="9.453125" style="104" bestFit="1" customWidth="1"/>
    <col min="15879" max="16133" width="9.08984375" style="104"/>
    <col min="16134" max="16134" width="9.453125" style="104" bestFit="1" customWidth="1"/>
    <col min="16135" max="16384" width="9.08984375" style="104"/>
  </cols>
  <sheetData>
    <row r="1" spans="1:7" ht="15" customHeight="1" x14ac:dyDescent="0.35">
      <c r="A1" s="104" t="s">
        <v>327</v>
      </c>
      <c r="B1" s="104" t="s">
        <v>70</v>
      </c>
      <c r="C1" s="104" t="s">
        <v>330</v>
      </c>
      <c r="D1" s="104" t="s">
        <v>323</v>
      </c>
      <c r="E1" s="104" t="s">
        <v>324</v>
      </c>
      <c r="F1" s="104" t="s">
        <v>329</v>
      </c>
      <c r="G1" s="104" t="s">
        <v>326</v>
      </c>
    </row>
    <row r="2" spans="1:7" ht="15" customHeight="1" x14ac:dyDescent="0.35">
      <c r="A2" s="104">
        <v>18</v>
      </c>
      <c r="B2" s="105" t="s">
        <v>6937</v>
      </c>
      <c r="C2" s="105" t="s">
        <v>846</v>
      </c>
      <c r="D2" s="105"/>
      <c r="E2" s="104">
        <v>1</v>
      </c>
      <c r="F2" s="104" t="b">
        <v>0</v>
      </c>
      <c r="G2" s="104">
        <v>0</v>
      </c>
    </row>
    <row r="3" spans="1:7" ht="15" customHeight="1" x14ac:dyDescent="0.35">
      <c r="A3" s="104">
        <v>8</v>
      </c>
      <c r="B3" s="105" t="s">
        <v>6949</v>
      </c>
      <c r="C3" s="105" t="s">
        <v>872</v>
      </c>
      <c r="D3" s="105"/>
      <c r="E3" s="104">
        <v>1</v>
      </c>
      <c r="F3" s="104" t="b">
        <v>0</v>
      </c>
      <c r="G3" s="104">
        <v>0</v>
      </c>
    </row>
    <row r="4" spans="1:7" ht="15" customHeight="1" x14ac:dyDescent="0.35">
      <c r="A4" s="104">
        <v>4</v>
      </c>
      <c r="B4" s="105" t="s">
        <v>6939</v>
      </c>
      <c r="C4" s="105" t="s">
        <v>872</v>
      </c>
      <c r="D4" s="105"/>
      <c r="E4" s="104">
        <v>1</v>
      </c>
      <c r="F4" s="104" t="b">
        <v>0</v>
      </c>
      <c r="G4" s="104">
        <v>0</v>
      </c>
    </row>
    <row r="5" spans="1:7" ht="15" customHeight="1" x14ac:dyDescent="0.35">
      <c r="A5" s="104">
        <v>1</v>
      </c>
      <c r="B5" s="105" t="s">
        <v>10793</v>
      </c>
      <c r="C5" s="105" t="s">
        <v>5948</v>
      </c>
      <c r="D5" s="105"/>
      <c r="E5" s="104">
        <v>1</v>
      </c>
      <c r="F5" s="104" t="b">
        <v>1</v>
      </c>
      <c r="G5" s="104">
        <v>0</v>
      </c>
    </row>
    <row r="6" spans="1:7" ht="15" customHeight="1" x14ac:dyDescent="0.35">
      <c r="A6" s="104">
        <v>10</v>
      </c>
      <c r="B6" s="105" t="s">
        <v>6940</v>
      </c>
      <c r="C6" s="105" t="s">
        <v>872</v>
      </c>
      <c r="D6" s="105"/>
      <c r="E6" s="104">
        <v>1</v>
      </c>
      <c r="F6" s="104" t="b">
        <v>1</v>
      </c>
      <c r="G6" s="104">
        <v>0</v>
      </c>
    </row>
    <row r="7" spans="1:7" ht="15" customHeight="1" x14ac:dyDescent="0.35">
      <c r="A7" s="104">
        <v>8</v>
      </c>
      <c r="B7" s="105" t="s">
        <v>10818</v>
      </c>
      <c r="C7" s="105" t="s">
        <v>872</v>
      </c>
      <c r="D7" s="105"/>
      <c r="E7" s="104">
        <v>1</v>
      </c>
      <c r="F7" s="104" t="b">
        <v>1</v>
      </c>
      <c r="G7" s="104">
        <v>0</v>
      </c>
    </row>
    <row r="8" spans="1:7" ht="15" customHeight="1" x14ac:dyDescent="0.35">
      <c r="A8" s="104">
        <v>8</v>
      </c>
      <c r="B8" s="105" t="s">
        <v>6941</v>
      </c>
      <c r="C8" s="105" t="s">
        <v>872</v>
      </c>
      <c r="D8" s="105"/>
      <c r="E8" s="104">
        <v>1</v>
      </c>
      <c r="F8" s="104" t="b">
        <v>0</v>
      </c>
      <c r="G8" s="104">
        <v>0</v>
      </c>
    </row>
    <row r="9" spans="1:7" ht="15" customHeight="1" x14ac:dyDescent="0.35">
      <c r="A9" s="104">
        <v>8</v>
      </c>
      <c r="B9" s="105" t="s">
        <v>6942</v>
      </c>
      <c r="C9" s="105" t="s">
        <v>872</v>
      </c>
      <c r="D9" s="105"/>
      <c r="E9" s="104">
        <v>1</v>
      </c>
      <c r="F9" s="104" t="b">
        <v>0</v>
      </c>
      <c r="G9" s="104">
        <v>0</v>
      </c>
    </row>
    <row r="10" spans="1:7" ht="15" customHeight="1" x14ac:dyDescent="0.35">
      <c r="A10" s="104">
        <v>8</v>
      </c>
      <c r="B10" s="105" t="s">
        <v>10794</v>
      </c>
      <c r="C10" s="105" t="s">
        <v>872</v>
      </c>
      <c r="D10" s="105"/>
      <c r="E10" s="104">
        <v>1</v>
      </c>
      <c r="F10" s="104" t="b">
        <v>0</v>
      </c>
      <c r="G10" s="104">
        <v>0</v>
      </c>
    </row>
    <row r="11" spans="1:7" ht="15" customHeight="1" x14ac:dyDescent="0.35">
      <c r="A11" s="104">
        <v>4</v>
      </c>
      <c r="B11" s="105" t="s">
        <v>6936</v>
      </c>
      <c r="C11" s="105" t="s">
        <v>5945</v>
      </c>
      <c r="D11" s="105"/>
      <c r="E11" s="104">
        <v>1</v>
      </c>
      <c r="F11" s="104" t="b">
        <v>0</v>
      </c>
      <c r="G11" s="104">
        <v>0</v>
      </c>
    </row>
    <row r="12" spans="1:7" ht="15" customHeight="1" x14ac:dyDescent="0.35">
      <c r="A12" s="104">
        <v>4</v>
      </c>
      <c r="B12" s="105" t="s">
        <v>6943</v>
      </c>
      <c r="C12" s="105" t="s">
        <v>5945</v>
      </c>
      <c r="D12" s="105"/>
      <c r="E12" s="104">
        <v>1</v>
      </c>
      <c r="F12" s="104" t="b">
        <v>0</v>
      </c>
      <c r="G12" s="104">
        <v>0</v>
      </c>
    </row>
    <row r="13" spans="1:7" ht="15" customHeight="1" x14ac:dyDescent="0.35">
      <c r="A13" s="104">
        <v>72</v>
      </c>
      <c r="B13" s="105" t="s">
        <v>6944</v>
      </c>
      <c r="C13" s="105" t="s">
        <v>846</v>
      </c>
      <c r="D13" s="105"/>
      <c r="E13" s="104">
        <v>1</v>
      </c>
      <c r="F13" s="104" t="b">
        <v>0</v>
      </c>
      <c r="G13" s="104">
        <v>0</v>
      </c>
    </row>
  </sheetData>
  <pageMargins left="0.7" right="0.7" top="0.75" bottom="0.75" header="0.3" footer="0.3"/>
  <pageSetup paperSize="0" orientation="portrait" horizontalDpi="0" verticalDpi="0" copies="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70"/>
  <sheetViews>
    <sheetView workbookViewId="0">
      <selection activeCell="L2" sqref="L2"/>
    </sheetView>
  </sheetViews>
  <sheetFormatPr defaultColWidth="9.08984375" defaultRowHeight="15" customHeight="1" x14ac:dyDescent="0.35"/>
  <cols>
    <col min="1" max="16384" width="9.08984375" style="104"/>
  </cols>
  <sheetData>
    <row r="1" spans="1:5" ht="15" customHeight="1" x14ac:dyDescent="0.35">
      <c r="A1" s="104" t="s">
        <v>70</v>
      </c>
      <c r="B1" s="104" t="s">
        <v>323</v>
      </c>
      <c r="C1" s="104" t="s">
        <v>324</v>
      </c>
      <c r="D1" s="104" t="s">
        <v>325</v>
      </c>
      <c r="E1" s="104" t="s">
        <v>326</v>
      </c>
    </row>
    <row r="2" spans="1:5" ht="15" customHeight="1" x14ac:dyDescent="0.35">
      <c r="A2" s="105" t="s">
        <v>6924</v>
      </c>
      <c r="B2" s="105"/>
      <c r="C2" s="104">
        <v>1</v>
      </c>
      <c r="D2" s="105" t="s">
        <v>5957</v>
      </c>
      <c r="E2" s="104">
        <v>0</v>
      </c>
    </row>
    <row r="3" spans="1:5" ht="15" customHeight="1" x14ac:dyDescent="0.35">
      <c r="A3" s="105" t="s">
        <v>6925</v>
      </c>
      <c r="B3" s="105"/>
      <c r="C3" s="104">
        <v>1</v>
      </c>
      <c r="D3" s="105" t="s">
        <v>5966</v>
      </c>
      <c r="E3" s="104">
        <v>0</v>
      </c>
    </row>
    <row r="4" spans="1:5" ht="15" customHeight="1" x14ac:dyDescent="0.35">
      <c r="A4" s="105" t="s">
        <v>6926</v>
      </c>
      <c r="B4" s="105"/>
      <c r="C4" s="104">
        <v>1</v>
      </c>
      <c r="D4" s="105" t="s">
        <v>5982</v>
      </c>
      <c r="E4" s="104">
        <v>0</v>
      </c>
    </row>
    <row r="5" spans="1:5" ht="15" customHeight="1" x14ac:dyDescent="0.35">
      <c r="A5" s="105" t="s">
        <v>6927</v>
      </c>
      <c r="B5" s="105"/>
      <c r="C5" s="104">
        <v>1</v>
      </c>
      <c r="D5" s="105" t="s">
        <v>5992</v>
      </c>
      <c r="E5" s="104">
        <v>0</v>
      </c>
    </row>
    <row r="6" spans="1:5" ht="15" customHeight="1" x14ac:dyDescent="0.35">
      <c r="A6" s="105" t="s">
        <v>6928</v>
      </c>
      <c r="B6" s="105"/>
      <c r="C6" s="104">
        <v>1</v>
      </c>
      <c r="D6" s="105" t="s">
        <v>5978</v>
      </c>
      <c r="E6" s="104">
        <v>0</v>
      </c>
    </row>
    <row r="7" spans="1:5" ht="15" customHeight="1" x14ac:dyDescent="0.35">
      <c r="A7" s="105" t="s">
        <v>6929</v>
      </c>
      <c r="B7" s="105"/>
      <c r="C7" s="104">
        <v>1</v>
      </c>
      <c r="D7" s="105" t="s">
        <v>5998</v>
      </c>
      <c r="E7" s="104">
        <v>0</v>
      </c>
    </row>
    <row r="8" spans="1:5" ht="15" customHeight="1" x14ac:dyDescent="0.35">
      <c r="A8" s="105" t="s">
        <v>6930</v>
      </c>
      <c r="B8" s="105"/>
      <c r="C8" s="104">
        <v>1</v>
      </c>
      <c r="D8" s="105" t="s">
        <v>5959</v>
      </c>
      <c r="E8" s="104">
        <v>0</v>
      </c>
    </row>
    <row r="9" spans="1:5" ht="15" customHeight="1" x14ac:dyDescent="0.35">
      <c r="A9" s="105" t="s">
        <v>6931</v>
      </c>
      <c r="B9" s="105"/>
      <c r="C9" s="104">
        <v>1</v>
      </c>
      <c r="D9" s="105" t="s">
        <v>5995</v>
      </c>
      <c r="E9" s="104">
        <v>0</v>
      </c>
    </row>
    <row r="10" spans="1:5" ht="15" customHeight="1" x14ac:dyDescent="0.35">
      <c r="A10" s="105" t="s">
        <v>6932</v>
      </c>
      <c r="B10" s="105"/>
      <c r="C10" s="104">
        <v>1</v>
      </c>
      <c r="D10" s="105" t="s">
        <v>5962</v>
      </c>
      <c r="E10" s="104">
        <v>0</v>
      </c>
    </row>
    <row r="11" spans="1:5" ht="15" customHeight="1" x14ac:dyDescent="0.35">
      <c r="A11" s="105" t="s">
        <v>10743</v>
      </c>
      <c r="B11" s="105"/>
      <c r="C11" s="104">
        <v>1</v>
      </c>
      <c r="D11" s="105" t="s">
        <v>5972</v>
      </c>
      <c r="E11" s="104">
        <v>0</v>
      </c>
    </row>
    <row r="12" spans="1:5" ht="15" customHeight="1" x14ac:dyDescent="0.35">
      <c r="A12" s="105" t="s">
        <v>10744</v>
      </c>
      <c r="B12" s="105"/>
      <c r="C12" s="104">
        <v>1</v>
      </c>
      <c r="D12" s="105" t="s">
        <v>5980</v>
      </c>
      <c r="E12" s="104">
        <v>0</v>
      </c>
    </row>
    <row r="13" spans="1:5" ht="15" customHeight="1" x14ac:dyDescent="0.35">
      <c r="A13" s="105" t="s">
        <v>10745</v>
      </c>
      <c r="B13" s="105"/>
      <c r="C13" s="104">
        <v>1</v>
      </c>
      <c r="D13" s="105" t="s">
        <v>5984</v>
      </c>
      <c r="E13" s="104">
        <v>0</v>
      </c>
    </row>
    <row r="14" spans="1:5" ht="15" customHeight="1" x14ac:dyDescent="0.35">
      <c r="A14" s="105" t="s">
        <v>6933</v>
      </c>
      <c r="B14" s="105"/>
      <c r="C14" s="104">
        <v>1</v>
      </c>
      <c r="D14" s="105" t="s">
        <v>5984</v>
      </c>
      <c r="E14" s="104">
        <v>0</v>
      </c>
    </row>
    <row r="15" spans="1:5" ht="15" customHeight="1" x14ac:dyDescent="0.35">
      <c r="A15" s="105" t="s">
        <v>6934</v>
      </c>
      <c r="B15" s="105"/>
      <c r="C15" s="104">
        <v>1</v>
      </c>
      <c r="D15" s="105" t="s">
        <v>5984</v>
      </c>
      <c r="E15" s="104">
        <v>0</v>
      </c>
    </row>
    <row r="16" spans="1:5" ht="15" customHeight="1" x14ac:dyDescent="0.35">
      <c r="A16" s="105" t="s">
        <v>6935</v>
      </c>
      <c r="B16" s="105"/>
      <c r="C16" s="104">
        <v>1</v>
      </c>
      <c r="D16" s="105" t="s">
        <v>5984</v>
      </c>
      <c r="E16" s="104">
        <v>0</v>
      </c>
    </row>
    <row r="17" spans="1:5" ht="15" customHeight="1" x14ac:dyDescent="0.35">
      <c r="A17" s="105" t="s">
        <v>6936</v>
      </c>
      <c r="B17" s="105"/>
      <c r="C17" s="104">
        <v>1</v>
      </c>
      <c r="D17" s="105" t="s">
        <v>5987</v>
      </c>
      <c r="E17" s="104">
        <v>0</v>
      </c>
    </row>
    <row r="18" spans="1:5" ht="15" customHeight="1" x14ac:dyDescent="0.35">
      <c r="A18" s="105" t="s">
        <v>10817</v>
      </c>
      <c r="B18" s="105"/>
      <c r="C18" s="104">
        <v>1</v>
      </c>
      <c r="D18" s="105" t="s">
        <v>5972</v>
      </c>
      <c r="E18" s="104">
        <v>0</v>
      </c>
    </row>
    <row r="19" spans="1:5" ht="15" customHeight="1" x14ac:dyDescent="0.35">
      <c r="A19" s="105" t="s">
        <v>10746</v>
      </c>
      <c r="B19" s="105"/>
      <c r="C19" s="104">
        <v>1</v>
      </c>
      <c r="D19" s="105" t="s">
        <v>5984</v>
      </c>
      <c r="E19" s="104">
        <v>0</v>
      </c>
    </row>
    <row r="20" spans="1:5" ht="15" customHeight="1" x14ac:dyDescent="0.35">
      <c r="A20" s="105" t="s">
        <v>10747</v>
      </c>
      <c r="B20" s="105"/>
      <c r="C20" s="104">
        <v>1</v>
      </c>
      <c r="D20" s="105" t="s">
        <v>5972</v>
      </c>
      <c r="E20" s="104">
        <v>0</v>
      </c>
    </row>
    <row r="21" spans="1:5" ht="15" customHeight="1" x14ac:dyDescent="0.35">
      <c r="A21" s="105" t="s">
        <v>10748</v>
      </c>
      <c r="B21" s="105"/>
      <c r="C21" s="104">
        <v>1</v>
      </c>
      <c r="D21" s="105" t="s">
        <v>444</v>
      </c>
      <c r="E21" s="104">
        <v>0</v>
      </c>
    </row>
    <row r="22" spans="1:5" ht="15" customHeight="1" x14ac:dyDescent="0.35">
      <c r="A22" s="105" t="s">
        <v>10749</v>
      </c>
      <c r="B22" s="105"/>
      <c r="C22" s="104">
        <v>1</v>
      </c>
      <c r="D22" s="105" t="s">
        <v>5972</v>
      </c>
      <c r="E22" s="104">
        <v>0</v>
      </c>
    </row>
    <row r="23" spans="1:5" ht="15" customHeight="1" x14ac:dyDescent="0.35">
      <c r="A23" s="105" t="s">
        <v>10750</v>
      </c>
      <c r="B23" s="105"/>
      <c r="C23" s="104">
        <v>1</v>
      </c>
      <c r="D23" s="105" t="s">
        <v>5972</v>
      </c>
      <c r="E23" s="104">
        <v>0</v>
      </c>
    </row>
    <row r="24" spans="1:5" ht="15" customHeight="1" x14ac:dyDescent="0.35">
      <c r="A24" s="105" t="s">
        <v>10751</v>
      </c>
      <c r="B24" s="105"/>
      <c r="C24" s="104">
        <v>1</v>
      </c>
      <c r="D24" s="105" t="s">
        <v>5972</v>
      </c>
      <c r="E24" s="104">
        <v>0</v>
      </c>
    </row>
    <row r="25" spans="1:5" ht="15" customHeight="1" x14ac:dyDescent="0.35">
      <c r="A25" s="105" t="s">
        <v>10752</v>
      </c>
      <c r="B25" s="105"/>
      <c r="C25" s="104">
        <v>1</v>
      </c>
      <c r="D25" s="105" t="s">
        <v>10085</v>
      </c>
      <c r="E25" s="104">
        <v>0</v>
      </c>
    </row>
    <row r="26" spans="1:5" ht="15" customHeight="1" x14ac:dyDescent="0.35">
      <c r="A26" s="105" t="s">
        <v>10753</v>
      </c>
      <c r="B26" s="105"/>
      <c r="C26" s="104">
        <v>2</v>
      </c>
      <c r="D26" s="105" t="s">
        <v>5969</v>
      </c>
      <c r="E26" s="104">
        <v>0</v>
      </c>
    </row>
    <row r="27" spans="1:5" ht="15" customHeight="1" x14ac:dyDescent="0.35">
      <c r="A27" s="105" t="s">
        <v>7001</v>
      </c>
      <c r="B27" s="105"/>
      <c r="C27" s="104">
        <v>1</v>
      </c>
      <c r="D27" s="105" t="s">
        <v>10085</v>
      </c>
      <c r="E27" s="104">
        <v>0</v>
      </c>
    </row>
    <row r="28" spans="1:5" ht="15" customHeight="1" x14ac:dyDescent="0.35">
      <c r="A28" s="105" t="s">
        <v>6996</v>
      </c>
      <c r="B28" s="105"/>
      <c r="C28" s="104">
        <v>1</v>
      </c>
      <c r="D28" s="105" t="s">
        <v>10085</v>
      </c>
      <c r="E28" s="104">
        <v>0</v>
      </c>
    </row>
    <row r="29" spans="1:5" ht="15" customHeight="1" x14ac:dyDescent="0.35">
      <c r="A29" s="105" t="s">
        <v>10754</v>
      </c>
      <c r="B29" s="105"/>
      <c r="C29" s="104">
        <v>1</v>
      </c>
      <c r="D29" s="105" t="s">
        <v>444</v>
      </c>
      <c r="E29" s="104">
        <v>0</v>
      </c>
    </row>
    <row r="30" spans="1:5" ht="15" customHeight="1" x14ac:dyDescent="0.35">
      <c r="A30" s="105" t="s">
        <v>10815</v>
      </c>
      <c r="B30" s="105"/>
      <c r="C30" s="104">
        <v>1</v>
      </c>
      <c r="D30" s="105" t="s">
        <v>10085</v>
      </c>
      <c r="E30" s="104">
        <v>0</v>
      </c>
    </row>
    <row r="31" spans="1:5" ht="15" customHeight="1" x14ac:dyDescent="0.35">
      <c r="A31" s="105" t="s">
        <v>10755</v>
      </c>
      <c r="B31" s="105"/>
      <c r="C31" s="104">
        <v>1</v>
      </c>
      <c r="D31" s="105" t="s">
        <v>5972</v>
      </c>
      <c r="E31" s="104">
        <v>0</v>
      </c>
    </row>
    <row r="32" spans="1:5" ht="15" customHeight="1" x14ac:dyDescent="0.35">
      <c r="A32" s="105" t="s">
        <v>10756</v>
      </c>
      <c r="B32" s="105"/>
      <c r="C32" s="104">
        <v>1</v>
      </c>
      <c r="D32" s="105" t="s">
        <v>10089</v>
      </c>
      <c r="E32" s="104">
        <v>0</v>
      </c>
    </row>
    <row r="33" spans="1:5" ht="15" customHeight="1" x14ac:dyDescent="0.35">
      <c r="A33" s="105" t="s">
        <v>10757</v>
      </c>
      <c r="B33" s="105"/>
      <c r="C33" s="104">
        <v>1</v>
      </c>
      <c r="D33" s="105" t="s">
        <v>10085</v>
      </c>
      <c r="E33" s="104">
        <v>0</v>
      </c>
    </row>
    <row r="34" spans="1:5" ht="15" customHeight="1" x14ac:dyDescent="0.35">
      <c r="A34" s="105" t="s">
        <v>10758</v>
      </c>
      <c r="B34" s="105"/>
      <c r="C34" s="104">
        <v>1</v>
      </c>
      <c r="D34" s="105" t="s">
        <v>10089</v>
      </c>
      <c r="E34" s="104">
        <v>0</v>
      </c>
    </row>
    <row r="35" spans="1:5" ht="15" customHeight="1" x14ac:dyDescent="0.35">
      <c r="A35" s="105" t="s">
        <v>10759</v>
      </c>
      <c r="B35" s="105"/>
      <c r="C35" s="104">
        <v>1</v>
      </c>
      <c r="D35" s="105" t="s">
        <v>10085</v>
      </c>
      <c r="E35" s="104">
        <v>0</v>
      </c>
    </row>
    <row r="36" spans="1:5" ht="15" customHeight="1" x14ac:dyDescent="0.35">
      <c r="A36" s="105" t="s">
        <v>10760</v>
      </c>
      <c r="B36" s="105"/>
      <c r="C36" s="104">
        <v>1</v>
      </c>
      <c r="D36" s="105" t="s">
        <v>10089</v>
      </c>
      <c r="E36" s="104">
        <v>0</v>
      </c>
    </row>
    <row r="37" spans="1:5" ht="15" customHeight="1" x14ac:dyDescent="0.35">
      <c r="A37" s="105" t="s">
        <v>10761</v>
      </c>
      <c r="B37" s="105"/>
      <c r="C37" s="104">
        <v>1</v>
      </c>
      <c r="D37" s="105" t="s">
        <v>10085</v>
      </c>
      <c r="E37" s="104">
        <v>0</v>
      </c>
    </row>
    <row r="38" spans="1:5" ht="15" customHeight="1" x14ac:dyDescent="0.35">
      <c r="A38" s="105" t="s">
        <v>10762</v>
      </c>
      <c r="B38" s="105"/>
      <c r="C38" s="104">
        <v>1</v>
      </c>
      <c r="D38" s="105" t="s">
        <v>10089</v>
      </c>
      <c r="E38" s="104">
        <v>0</v>
      </c>
    </row>
    <row r="39" spans="1:5" ht="15" customHeight="1" x14ac:dyDescent="0.35">
      <c r="A39" s="105" t="s">
        <v>10763</v>
      </c>
      <c r="B39" s="105"/>
      <c r="C39" s="104">
        <v>1</v>
      </c>
      <c r="D39" s="105" t="s">
        <v>10085</v>
      </c>
      <c r="E39" s="104">
        <v>0</v>
      </c>
    </row>
    <row r="40" spans="1:5" ht="15" customHeight="1" x14ac:dyDescent="0.35">
      <c r="A40" s="105" t="s">
        <v>10764</v>
      </c>
      <c r="B40" s="105"/>
      <c r="C40" s="104">
        <v>1</v>
      </c>
      <c r="D40" s="105" t="s">
        <v>10089</v>
      </c>
      <c r="E40" s="104">
        <v>0</v>
      </c>
    </row>
    <row r="41" spans="1:5" ht="15" customHeight="1" x14ac:dyDescent="0.35">
      <c r="A41" s="105" t="s">
        <v>10765</v>
      </c>
      <c r="B41" s="105"/>
      <c r="C41" s="104">
        <v>1</v>
      </c>
      <c r="D41" s="105" t="s">
        <v>10085</v>
      </c>
      <c r="E41" s="104">
        <v>0</v>
      </c>
    </row>
    <row r="42" spans="1:5" ht="15" customHeight="1" x14ac:dyDescent="0.35">
      <c r="A42" s="105" t="s">
        <v>10766</v>
      </c>
      <c r="B42" s="105"/>
      <c r="C42" s="104">
        <v>1</v>
      </c>
      <c r="D42" s="105" t="s">
        <v>10089</v>
      </c>
      <c r="E42" s="104">
        <v>0</v>
      </c>
    </row>
    <row r="43" spans="1:5" ht="15" customHeight="1" x14ac:dyDescent="0.35">
      <c r="A43" s="105" t="s">
        <v>10767</v>
      </c>
      <c r="B43" s="105"/>
      <c r="C43" s="104">
        <v>1</v>
      </c>
      <c r="D43" s="105" t="s">
        <v>5969</v>
      </c>
      <c r="E43" s="104">
        <v>0</v>
      </c>
    </row>
    <row r="44" spans="1:5" ht="15" customHeight="1" x14ac:dyDescent="0.35">
      <c r="A44" s="105" t="s">
        <v>10768</v>
      </c>
      <c r="B44" s="105"/>
      <c r="C44" s="104">
        <v>1</v>
      </c>
      <c r="D44" s="105" t="s">
        <v>10085</v>
      </c>
      <c r="E44" s="104">
        <v>0</v>
      </c>
    </row>
    <row r="45" spans="1:5" ht="15" customHeight="1" x14ac:dyDescent="0.35">
      <c r="A45" s="105" t="s">
        <v>10769</v>
      </c>
      <c r="B45" s="105"/>
      <c r="C45" s="104">
        <v>1</v>
      </c>
      <c r="D45" s="105" t="s">
        <v>10085</v>
      </c>
      <c r="E45" s="104">
        <v>0</v>
      </c>
    </row>
    <row r="46" spans="1:5" ht="15" customHeight="1" x14ac:dyDescent="0.35">
      <c r="A46" s="105" t="s">
        <v>10770</v>
      </c>
      <c r="B46" s="105"/>
      <c r="C46" s="104">
        <v>1</v>
      </c>
      <c r="D46" s="105" t="s">
        <v>5972</v>
      </c>
      <c r="E46" s="104">
        <v>0</v>
      </c>
    </row>
    <row r="47" spans="1:5" ht="15" customHeight="1" x14ac:dyDescent="0.35">
      <c r="A47" s="105" t="s">
        <v>10771</v>
      </c>
      <c r="B47" s="105"/>
      <c r="C47" s="104">
        <v>1</v>
      </c>
      <c r="D47" s="105" t="s">
        <v>10085</v>
      </c>
      <c r="E47" s="104">
        <v>0</v>
      </c>
    </row>
    <row r="48" spans="1:5" ht="15" customHeight="1" x14ac:dyDescent="0.35">
      <c r="A48" s="105" t="s">
        <v>10772</v>
      </c>
      <c r="B48" s="105"/>
      <c r="C48" s="104">
        <v>1</v>
      </c>
      <c r="D48" s="105" t="s">
        <v>5972</v>
      </c>
      <c r="E48" s="104">
        <v>0</v>
      </c>
    </row>
    <row r="49" spans="1:5" ht="15" customHeight="1" x14ac:dyDescent="0.35">
      <c r="A49" s="105" t="s">
        <v>10773</v>
      </c>
      <c r="B49" s="105"/>
      <c r="C49" s="104">
        <v>1</v>
      </c>
      <c r="D49" s="105" t="s">
        <v>10085</v>
      </c>
      <c r="E49" s="104">
        <v>0</v>
      </c>
    </row>
    <row r="50" spans="1:5" ht="15" customHeight="1" x14ac:dyDescent="0.35">
      <c r="A50" s="105" t="s">
        <v>10774</v>
      </c>
      <c r="B50" s="105"/>
      <c r="C50" s="104">
        <v>1</v>
      </c>
      <c r="D50" s="105" t="s">
        <v>10085</v>
      </c>
      <c r="E50" s="104">
        <v>0</v>
      </c>
    </row>
    <row r="51" spans="1:5" ht="15" customHeight="1" x14ac:dyDescent="0.35">
      <c r="A51" s="105" t="s">
        <v>10775</v>
      </c>
      <c r="B51" s="105"/>
      <c r="C51" s="104">
        <v>1</v>
      </c>
      <c r="D51" s="105" t="s">
        <v>10089</v>
      </c>
      <c r="E51" s="104">
        <v>0</v>
      </c>
    </row>
    <row r="52" spans="1:5" ht="15" customHeight="1" x14ac:dyDescent="0.35">
      <c r="A52" s="105" t="s">
        <v>10776</v>
      </c>
      <c r="B52" s="105"/>
      <c r="C52" s="104">
        <v>1</v>
      </c>
      <c r="D52" s="105" t="s">
        <v>444</v>
      </c>
      <c r="E52" s="104">
        <v>0</v>
      </c>
    </row>
    <row r="53" spans="1:5" ht="15" customHeight="1" x14ac:dyDescent="0.35">
      <c r="A53" s="105" t="s">
        <v>10777</v>
      </c>
      <c r="B53" s="105"/>
      <c r="C53" s="104">
        <v>1</v>
      </c>
      <c r="D53" s="105" t="s">
        <v>10085</v>
      </c>
      <c r="E53" s="104">
        <v>0</v>
      </c>
    </row>
    <row r="54" spans="1:5" ht="15" customHeight="1" x14ac:dyDescent="0.35">
      <c r="A54" s="105" t="s">
        <v>10778</v>
      </c>
      <c r="B54" s="105"/>
      <c r="C54" s="104">
        <v>1</v>
      </c>
      <c r="D54" s="105" t="s">
        <v>10089</v>
      </c>
      <c r="E54" s="104">
        <v>0</v>
      </c>
    </row>
    <row r="55" spans="1:5" ht="15" customHeight="1" x14ac:dyDescent="0.35">
      <c r="A55" s="105" t="s">
        <v>10779</v>
      </c>
      <c r="B55" s="105"/>
      <c r="C55" s="104">
        <v>1</v>
      </c>
      <c r="D55" s="105" t="s">
        <v>444</v>
      </c>
      <c r="E55" s="104">
        <v>0</v>
      </c>
    </row>
    <row r="56" spans="1:5" ht="15" customHeight="1" x14ac:dyDescent="0.35">
      <c r="A56" s="105" t="s">
        <v>10780</v>
      </c>
      <c r="B56" s="105"/>
      <c r="C56" s="104">
        <v>1</v>
      </c>
      <c r="D56" s="105" t="s">
        <v>10085</v>
      </c>
      <c r="E56" s="104">
        <v>0</v>
      </c>
    </row>
    <row r="57" spans="1:5" ht="15" customHeight="1" x14ac:dyDescent="0.35">
      <c r="A57" s="105" t="s">
        <v>10781</v>
      </c>
      <c r="B57" s="105"/>
      <c r="C57" s="104">
        <v>1</v>
      </c>
      <c r="D57" s="105" t="s">
        <v>10089</v>
      </c>
      <c r="E57" s="104">
        <v>0</v>
      </c>
    </row>
    <row r="58" spans="1:5" ht="15" customHeight="1" x14ac:dyDescent="0.35">
      <c r="A58" s="105" t="s">
        <v>10782</v>
      </c>
      <c r="B58" s="105"/>
      <c r="C58" s="104">
        <v>1</v>
      </c>
      <c r="D58" s="105" t="s">
        <v>10085</v>
      </c>
      <c r="E58" s="104">
        <v>0</v>
      </c>
    </row>
    <row r="59" spans="1:5" ht="15" customHeight="1" x14ac:dyDescent="0.35">
      <c r="A59" s="105" t="s">
        <v>10783</v>
      </c>
      <c r="B59" s="105"/>
      <c r="C59" s="104">
        <v>1</v>
      </c>
      <c r="D59" s="105" t="s">
        <v>10089</v>
      </c>
      <c r="E59" s="104">
        <v>0</v>
      </c>
    </row>
    <row r="60" spans="1:5" ht="15" customHeight="1" x14ac:dyDescent="0.35">
      <c r="A60" s="105" t="s">
        <v>10784</v>
      </c>
      <c r="B60" s="105"/>
      <c r="C60" s="104">
        <v>1</v>
      </c>
      <c r="D60" s="105" t="s">
        <v>10085</v>
      </c>
      <c r="E60" s="104">
        <v>0</v>
      </c>
    </row>
    <row r="61" spans="1:5" ht="15" customHeight="1" x14ac:dyDescent="0.35">
      <c r="A61" s="105" t="s">
        <v>10785</v>
      </c>
      <c r="B61" s="105"/>
      <c r="C61" s="104">
        <v>1</v>
      </c>
      <c r="D61" s="105" t="s">
        <v>10089</v>
      </c>
      <c r="E61" s="104">
        <v>0</v>
      </c>
    </row>
    <row r="62" spans="1:5" ht="15" customHeight="1" x14ac:dyDescent="0.35">
      <c r="A62" s="105" t="s">
        <v>10786</v>
      </c>
      <c r="B62" s="105"/>
      <c r="C62" s="104">
        <v>1</v>
      </c>
      <c r="D62" s="105" t="s">
        <v>10085</v>
      </c>
      <c r="E62" s="104">
        <v>0</v>
      </c>
    </row>
    <row r="63" spans="1:5" ht="15" customHeight="1" x14ac:dyDescent="0.35">
      <c r="A63" s="105" t="s">
        <v>10787</v>
      </c>
      <c r="B63" s="105"/>
      <c r="C63" s="104">
        <v>1</v>
      </c>
      <c r="D63" s="105" t="s">
        <v>10089</v>
      </c>
      <c r="E63" s="104">
        <v>0</v>
      </c>
    </row>
    <row r="64" spans="1:5" ht="15" customHeight="1" x14ac:dyDescent="0.35">
      <c r="A64" s="105" t="s">
        <v>10788</v>
      </c>
      <c r="B64" s="105"/>
      <c r="C64" s="104">
        <v>1</v>
      </c>
      <c r="D64" s="105" t="s">
        <v>10085</v>
      </c>
      <c r="E64" s="104">
        <v>0</v>
      </c>
    </row>
    <row r="65" spans="1:5" ht="15" customHeight="1" x14ac:dyDescent="0.35">
      <c r="A65" s="105" t="s">
        <v>6995</v>
      </c>
      <c r="B65" s="105"/>
      <c r="C65" s="104">
        <v>1</v>
      </c>
      <c r="D65" s="105" t="s">
        <v>10089</v>
      </c>
      <c r="E65" s="104">
        <v>0</v>
      </c>
    </row>
    <row r="66" spans="1:5" ht="15" customHeight="1" x14ac:dyDescent="0.35">
      <c r="A66" s="105" t="s">
        <v>10789</v>
      </c>
      <c r="B66" s="105"/>
      <c r="C66" s="104">
        <v>1</v>
      </c>
      <c r="D66" s="105" t="s">
        <v>10085</v>
      </c>
      <c r="E66" s="104">
        <v>0</v>
      </c>
    </row>
    <row r="67" spans="1:5" ht="15" customHeight="1" x14ac:dyDescent="0.35">
      <c r="A67" s="105" t="s">
        <v>10790</v>
      </c>
      <c r="B67" s="105"/>
      <c r="C67" s="104">
        <v>1</v>
      </c>
      <c r="D67" s="105" t="s">
        <v>10089</v>
      </c>
      <c r="E67" s="104">
        <v>0</v>
      </c>
    </row>
    <row r="68" spans="1:5" ht="15" customHeight="1" x14ac:dyDescent="0.35">
      <c r="A68" s="105" t="s">
        <v>10791</v>
      </c>
      <c r="B68" s="105"/>
      <c r="C68" s="104">
        <v>1</v>
      </c>
      <c r="D68" s="105" t="s">
        <v>5972</v>
      </c>
      <c r="E68" s="104">
        <v>0</v>
      </c>
    </row>
    <row r="69" spans="1:5" ht="15" customHeight="1" x14ac:dyDescent="0.35">
      <c r="A69" s="105" t="s">
        <v>10792</v>
      </c>
      <c r="B69" s="105"/>
      <c r="C69" s="104">
        <v>1</v>
      </c>
      <c r="D69" s="105" t="s">
        <v>10085</v>
      </c>
      <c r="E69" s="104">
        <v>0</v>
      </c>
    </row>
    <row r="70" spans="1:5" ht="15" customHeight="1" x14ac:dyDescent="0.35">
      <c r="A70" s="105" t="s">
        <v>11650</v>
      </c>
      <c r="B70" s="105"/>
      <c r="C70" s="104">
        <v>1</v>
      </c>
      <c r="D70" s="105" t="s">
        <v>5989</v>
      </c>
      <c r="E70" s="104">
        <v>0</v>
      </c>
    </row>
  </sheetData>
  <pageMargins left="0.7" right="0.7" top="0.75" bottom="0.75" header="0.3" footer="0.3"/>
  <pageSetup paperSize="0" orientation="portrait" horizontalDpi="0" verticalDpi="0" copies="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H187"/>
  <sheetViews>
    <sheetView workbookViewId="0">
      <selection activeCell="L2" sqref="L2"/>
    </sheetView>
  </sheetViews>
  <sheetFormatPr defaultRowHeight="15" customHeight="1" x14ac:dyDescent="0.35"/>
  <cols>
    <col min="1" max="6" width="9.08984375" style="104"/>
    <col min="7" max="7" width="9.453125" style="104" bestFit="1" customWidth="1"/>
    <col min="8" max="262" width="9.08984375" style="104"/>
    <col min="263" max="263" width="9.453125" style="104" bestFit="1" customWidth="1"/>
    <col min="264" max="518" width="9.08984375" style="104"/>
    <col min="519" max="519" width="9.453125" style="104" bestFit="1" customWidth="1"/>
    <col min="520" max="774" width="9.08984375" style="104"/>
    <col min="775" max="775" width="9.453125" style="104" bestFit="1" customWidth="1"/>
    <col min="776" max="1030" width="9.08984375" style="104"/>
    <col min="1031" max="1031" width="9.453125" style="104" bestFit="1" customWidth="1"/>
    <col min="1032" max="1286" width="9.08984375" style="104"/>
    <col min="1287" max="1287" width="9.453125" style="104" bestFit="1" customWidth="1"/>
    <col min="1288" max="1542" width="9.08984375" style="104"/>
    <col min="1543" max="1543" width="9.453125" style="104" bestFit="1" customWidth="1"/>
    <col min="1544" max="1798" width="9.08984375" style="104"/>
    <col min="1799" max="1799" width="9.453125" style="104" bestFit="1" customWidth="1"/>
    <col min="1800" max="2054" width="9.08984375" style="104"/>
    <col min="2055" max="2055" width="9.453125" style="104" bestFit="1" customWidth="1"/>
    <col min="2056" max="2310" width="9.08984375" style="104"/>
    <col min="2311" max="2311" width="9.453125" style="104" bestFit="1" customWidth="1"/>
    <col min="2312" max="2566" width="9.08984375" style="104"/>
    <col min="2567" max="2567" width="9.453125" style="104" bestFit="1" customWidth="1"/>
    <col min="2568" max="2822" width="9.08984375" style="104"/>
    <col min="2823" max="2823" width="9.453125" style="104" bestFit="1" customWidth="1"/>
    <col min="2824" max="3078" width="9.08984375" style="104"/>
    <col min="3079" max="3079" width="9.453125" style="104" bestFit="1" customWidth="1"/>
    <col min="3080" max="3334" width="9.08984375" style="104"/>
    <col min="3335" max="3335" width="9.453125" style="104" bestFit="1" customWidth="1"/>
    <col min="3336" max="3590" width="9.08984375" style="104"/>
    <col min="3591" max="3591" width="9.453125" style="104" bestFit="1" customWidth="1"/>
    <col min="3592" max="3846" width="9.08984375" style="104"/>
    <col min="3847" max="3847" width="9.453125" style="104" bestFit="1" customWidth="1"/>
    <col min="3848" max="4102" width="9.08984375" style="104"/>
    <col min="4103" max="4103" width="9.453125" style="104" bestFit="1" customWidth="1"/>
    <col min="4104" max="4358" width="9.08984375" style="104"/>
    <col min="4359" max="4359" width="9.453125" style="104" bestFit="1" customWidth="1"/>
    <col min="4360" max="4614" width="9.08984375" style="104"/>
    <col min="4615" max="4615" width="9.453125" style="104" bestFit="1" customWidth="1"/>
    <col min="4616" max="4870" width="9.08984375" style="104"/>
    <col min="4871" max="4871" width="9.453125" style="104" bestFit="1" customWidth="1"/>
    <col min="4872" max="5126" width="9.08984375" style="104"/>
    <col min="5127" max="5127" width="9.453125" style="104" bestFit="1" customWidth="1"/>
    <col min="5128" max="5382" width="9.08984375" style="104"/>
    <col min="5383" max="5383" width="9.453125" style="104" bestFit="1" customWidth="1"/>
    <col min="5384" max="5638" width="9.08984375" style="104"/>
    <col min="5639" max="5639" width="9.453125" style="104" bestFit="1" customWidth="1"/>
    <col min="5640" max="5894" width="9.08984375" style="104"/>
    <col min="5895" max="5895" width="9.453125" style="104" bestFit="1" customWidth="1"/>
    <col min="5896" max="6150" width="9.08984375" style="104"/>
    <col min="6151" max="6151" width="9.453125" style="104" bestFit="1" customWidth="1"/>
    <col min="6152" max="6406" width="9.08984375" style="104"/>
    <col min="6407" max="6407" width="9.453125" style="104" bestFit="1" customWidth="1"/>
    <col min="6408" max="6662" width="9.08984375" style="104"/>
    <col min="6663" max="6663" width="9.453125" style="104" bestFit="1" customWidth="1"/>
    <col min="6664" max="6918" width="9.08984375" style="104"/>
    <col min="6919" max="6919" width="9.453125" style="104" bestFit="1" customWidth="1"/>
    <col min="6920" max="7174" width="9.08984375" style="104"/>
    <col min="7175" max="7175" width="9.453125" style="104" bestFit="1" customWidth="1"/>
    <col min="7176" max="7430" width="9.08984375" style="104"/>
    <col min="7431" max="7431" width="9.453125" style="104" bestFit="1" customWidth="1"/>
    <col min="7432" max="7686" width="9.08984375" style="104"/>
    <col min="7687" max="7687" width="9.453125" style="104" bestFit="1" customWidth="1"/>
    <col min="7688" max="7942" width="9.08984375" style="104"/>
    <col min="7943" max="7943" width="9.453125" style="104" bestFit="1" customWidth="1"/>
    <col min="7944" max="8198" width="9.08984375" style="104"/>
    <col min="8199" max="8199" width="9.453125" style="104" bestFit="1" customWidth="1"/>
    <col min="8200" max="8454" width="9.08984375" style="104"/>
    <col min="8455" max="8455" width="9.453125" style="104" bestFit="1" customWidth="1"/>
    <col min="8456" max="8710" width="9.08984375" style="104"/>
    <col min="8711" max="8711" width="9.453125" style="104" bestFit="1" customWidth="1"/>
    <col min="8712" max="8966" width="9.08984375" style="104"/>
    <col min="8967" max="8967" width="9.453125" style="104" bestFit="1" customWidth="1"/>
    <col min="8968" max="9222" width="9.08984375" style="104"/>
    <col min="9223" max="9223" width="9.453125" style="104" bestFit="1" customWidth="1"/>
    <col min="9224" max="9478" width="9.08984375" style="104"/>
    <col min="9479" max="9479" width="9.453125" style="104" bestFit="1" customWidth="1"/>
    <col min="9480" max="9734" width="9.08984375" style="104"/>
    <col min="9735" max="9735" width="9.453125" style="104" bestFit="1" customWidth="1"/>
    <col min="9736" max="9990" width="9.08984375" style="104"/>
    <col min="9991" max="9991" width="9.453125" style="104" bestFit="1" customWidth="1"/>
    <col min="9992" max="10246" width="9.08984375" style="104"/>
    <col min="10247" max="10247" width="9.453125" style="104" bestFit="1" customWidth="1"/>
    <col min="10248" max="10502" width="9.08984375" style="104"/>
    <col min="10503" max="10503" width="9.453125" style="104" bestFit="1" customWidth="1"/>
    <col min="10504" max="10758" width="9.08984375" style="104"/>
    <col min="10759" max="10759" width="9.453125" style="104" bestFit="1" customWidth="1"/>
    <col min="10760" max="11014" width="9.08984375" style="104"/>
    <col min="11015" max="11015" width="9.453125" style="104" bestFit="1" customWidth="1"/>
    <col min="11016" max="11270" width="9.08984375" style="104"/>
    <col min="11271" max="11271" width="9.453125" style="104" bestFit="1" customWidth="1"/>
    <col min="11272" max="11526" width="9.08984375" style="104"/>
    <col min="11527" max="11527" width="9.453125" style="104" bestFit="1" customWidth="1"/>
    <col min="11528" max="11782" width="9.08984375" style="104"/>
    <col min="11783" max="11783" width="9.453125" style="104" bestFit="1" customWidth="1"/>
    <col min="11784" max="12038" width="9.08984375" style="104"/>
    <col min="12039" max="12039" width="9.453125" style="104" bestFit="1" customWidth="1"/>
    <col min="12040" max="12294" width="9.08984375" style="104"/>
    <col min="12295" max="12295" width="9.453125" style="104" bestFit="1" customWidth="1"/>
    <col min="12296" max="12550" width="9.08984375" style="104"/>
    <col min="12551" max="12551" width="9.453125" style="104" bestFit="1" customWidth="1"/>
    <col min="12552" max="12806" width="9.08984375" style="104"/>
    <col min="12807" max="12807" width="9.453125" style="104" bestFit="1" customWidth="1"/>
    <col min="12808" max="13062" width="9.08984375" style="104"/>
    <col min="13063" max="13063" width="9.453125" style="104" bestFit="1" customWidth="1"/>
    <col min="13064" max="13318" width="9.08984375" style="104"/>
    <col min="13319" max="13319" width="9.453125" style="104" bestFit="1" customWidth="1"/>
    <col min="13320" max="13574" width="9.08984375" style="104"/>
    <col min="13575" max="13575" width="9.453125" style="104" bestFit="1" customWidth="1"/>
    <col min="13576" max="13830" width="9.08984375" style="104"/>
    <col min="13831" max="13831" width="9.453125" style="104" bestFit="1" customWidth="1"/>
    <col min="13832" max="14086" width="9.08984375" style="104"/>
    <col min="14087" max="14087" width="9.453125" style="104" bestFit="1" customWidth="1"/>
    <col min="14088" max="14342" width="9.08984375" style="104"/>
    <col min="14343" max="14343" width="9.453125" style="104" bestFit="1" customWidth="1"/>
    <col min="14344" max="14598" width="9.08984375" style="104"/>
    <col min="14599" max="14599" width="9.453125" style="104" bestFit="1" customWidth="1"/>
    <col min="14600" max="14854" width="9.08984375" style="104"/>
    <col min="14855" max="14855" width="9.453125" style="104" bestFit="1" customWidth="1"/>
    <col min="14856" max="15110" width="9.08984375" style="104"/>
    <col min="15111" max="15111" width="9.453125" style="104" bestFit="1" customWidth="1"/>
    <col min="15112" max="15366" width="9.08984375" style="104"/>
    <col min="15367" max="15367" width="9.453125" style="104" bestFit="1" customWidth="1"/>
    <col min="15368" max="15622" width="9.08984375" style="104"/>
    <col min="15623" max="15623" width="9.453125" style="104" bestFit="1" customWidth="1"/>
    <col min="15624" max="15878" width="9.08984375" style="104"/>
    <col min="15879" max="15879" width="9.453125" style="104" bestFit="1" customWidth="1"/>
    <col min="15880" max="16134" width="9.08984375" style="104"/>
    <col min="16135" max="16135" width="9.453125" style="104" bestFit="1" customWidth="1"/>
    <col min="16136" max="16384" width="9.08984375" style="104"/>
  </cols>
  <sheetData>
    <row r="1" spans="1:8" ht="15" customHeight="1" x14ac:dyDescent="0.35">
      <c r="A1" s="104" t="s">
        <v>327</v>
      </c>
      <c r="B1" s="104" t="s">
        <v>70</v>
      </c>
      <c r="C1" s="104" t="s">
        <v>323</v>
      </c>
      <c r="D1" s="104" t="s">
        <v>328</v>
      </c>
      <c r="E1" s="104" t="s">
        <v>324</v>
      </c>
      <c r="F1" s="104" t="s">
        <v>331</v>
      </c>
      <c r="G1" s="104" t="s">
        <v>329</v>
      </c>
      <c r="H1" s="104" t="s">
        <v>326</v>
      </c>
    </row>
    <row r="2" spans="1:8" ht="15" customHeight="1" x14ac:dyDescent="0.35">
      <c r="A2" s="104">
        <v>4</v>
      </c>
      <c r="B2" s="105" t="s">
        <v>6945</v>
      </c>
      <c r="C2" s="105"/>
      <c r="D2" s="105" t="s">
        <v>5934</v>
      </c>
      <c r="E2" s="104">
        <v>2</v>
      </c>
      <c r="F2" s="104">
        <v>0</v>
      </c>
      <c r="G2" s="104" t="b">
        <v>1</v>
      </c>
      <c r="H2" s="104">
        <v>0</v>
      </c>
    </row>
    <row r="3" spans="1:8" ht="15" customHeight="1" x14ac:dyDescent="0.35">
      <c r="A3" s="104">
        <v>8</v>
      </c>
      <c r="B3" s="105" t="s">
        <v>6945</v>
      </c>
      <c r="C3" s="105"/>
      <c r="D3" s="105" t="s">
        <v>5934</v>
      </c>
      <c r="E3" s="104">
        <v>2</v>
      </c>
      <c r="F3" s="104">
        <v>0</v>
      </c>
      <c r="G3" s="104" t="b">
        <v>1</v>
      </c>
      <c r="H3" s="104">
        <v>1</v>
      </c>
    </row>
    <row r="4" spans="1:8" ht="15" customHeight="1" x14ac:dyDescent="0.35">
      <c r="A4" s="104">
        <v>1</v>
      </c>
      <c r="B4" s="105" t="s">
        <v>6945</v>
      </c>
      <c r="C4" s="105"/>
      <c r="D4" s="105" t="s">
        <v>5934</v>
      </c>
      <c r="E4" s="104">
        <v>2</v>
      </c>
      <c r="F4" s="104">
        <v>0</v>
      </c>
      <c r="G4" s="104" t="b">
        <v>1</v>
      </c>
      <c r="H4" s="104">
        <v>3</v>
      </c>
    </row>
    <row r="5" spans="1:8" ht="15" customHeight="1" x14ac:dyDescent="0.35">
      <c r="A5" s="104">
        <v>72</v>
      </c>
      <c r="B5" s="105" t="s">
        <v>6937</v>
      </c>
      <c r="C5" s="105"/>
      <c r="D5" s="105" t="s">
        <v>5934</v>
      </c>
      <c r="E5" s="104">
        <v>2</v>
      </c>
      <c r="F5" s="104">
        <v>0</v>
      </c>
      <c r="G5" s="104" t="b">
        <v>1</v>
      </c>
      <c r="H5" s="104">
        <v>0</v>
      </c>
    </row>
    <row r="6" spans="1:8" ht="15" customHeight="1" x14ac:dyDescent="0.35">
      <c r="A6" s="104">
        <v>8</v>
      </c>
      <c r="B6" s="105" t="s">
        <v>6937</v>
      </c>
      <c r="C6" s="105"/>
      <c r="D6" s="105" t="s">
        <v>5934</v>
      </c>
      <c r="E6" s="104">
        <v>1</v>
      </c>
      <c r="F6" s="104">
        <v>0</v>
      </c>
      <c r="G6" s="104" t="b">
        <v>1</v>
      </c>
      <c r="H6" s="104">
        <v>1</v>
      </c>
    </row>
    <row r="7" spans="1:8" ht="15" customHeight="1" x14ac:dyDescent="0.35">
      <c r="A7" s="104">
        <v>8</v>
      </c>
      <c r="B7" s="105" t="s">
        <v>6946</v>
      </c>
      <c r="C7" s="105"/>
      <c r="D7" s="105" t="s">
        <v>5934</v>
      </c>
      <c r="E7" s="104">
        <v>2</v>
      </c>
      <c r="F7" s="104">
        <v>0</v>
      </c>
      <c r="G7" s="104" t="b">
        <v>1</v>
      </c>
      <c r="H7" s="104">
        <v>0</v>
      </c>
    </row>
    <row r="8" spans="1:8" ht="15" customHeight="1" x14ac:dyDescent="0.35">
      <c r="A8" s="104">
        <v>2</v>
      </c>
      <c r="B8" s="105" t="s">
        <v>6947</v>
      </c>
      <c r="C8" s="105"/>
      <c r="D8" s="105" t="s">
        <v>5934</v>
      </c>
      <c r="E8" s="104">
        <v>2</v>
      </c>
      <c r="F8" s="104">
        <v>0</v>
      </c>
      <c r="G8" s="104" t="b">
        <v>1</v>
      </c>
      <c r="H8" s="104">
        <v>0</v>
      </c>
    </row>
    <row r="9" spans="1:8" ht="15" customHeight="1" x14ac:dyDescent="0.35">
      <c r="A9" s="104">
        <v>8</v>
      </c>
      <c r="B9" s="105" t="s">
        <v>6938</v>
      </c>
      <c r="C9" s="105"/>
      <c r="D9" s="105" t="s">
        <v>5934</v>
      </c>
      <c r="E9" s="104">
        <v>1</v>
      </c>
      <c r="F9" s="104">
        <v>0</v>
      </c>
      <c r="G9" s="104" t="b">
        <v>1</v>
      </c>
      <c r="H9" s="104">
        <v>0</v>
      </c>
    </row>
    <row r="10" spans="1:8" ht="15" customHeight="1" x14ac:dyDescent="0.35">
      <c r="A10" s="104">
        <v>2</v>
      </c>
      <c r="B10" s="105" t="s">
        <v>6938</v>
      </c>
      <c r="C10" s="105"/>
      <c r="D10" s="105" t="s">
        <v>5934</v>
      </c>
      <c r="E10" s="104">
        <v>2</v>
      </c>
      <c r="F10" s="104">
        <v>0</v>
      </c>
      <c r="G10" s="104" t="b">
        <v>1</v>
      </c>
      <c r="H10" s="104">
        <v>2</v>
      </c>
    </row>
    <row r="11" spans="1:8" ht="15" customHeight="1" x14ac:dyDescent="0.35">
      <c r="A11" s="104">
        <v>1</v>
      </c>
      <c r="B11" s="105" t="s">
        <v>6938</v>
      </c>
      <c r="C11" s="105"/>
      <c r="D11" s="105" t="s">
        <v>5934</v>
      </c>
      <c r="E11" s="104">
        <v>1</v>
      </c>
      <c r="F11" s="104">
        <v>0</v>
      </c>
      <c r="G11" s="104" t="b">
        <v>1</v>
      </c>
      <c r="H11" s="104">
        <v>3</v>
      </c>
    </row>
    <row r="12" spans="1:8" ht="15" customHeight="1" x14ac:dyDescent="0.35">
      <c r="A12" s="104">
        <v>8</v>
      </c>
      <c r="B12" s="105" t="s">
        <v>6948</v>
      </c>
      <c r="C12" s="105"/>
      <c r="D12" s="105" t="s">
        <v>5934</v>
      </c>
      <c r="E12" s="104">
        <v>2</v>
      </c>
      <c r="F12" s="104">
        <v>0</v>
      </c>
      <c r="G12" s="104" t="b">
        <v>1</v>
      </c>
      <c r="H12" s="104">
        <v>1</v>
      </c>
    </row>
    <row r="13" spans="1:8" ht="15" customHeight="1" x14ac:dyDescent="0.35">
      <c r="A13" s="104">
        <v>0.5</v>
      </c>
      <c r="B13" s="105" t="s">
        <v>6925</v>
      </c>
      <c r="C13" s="105"/>
      <c r="D13" s="105" t="s">
        <v>5934</v>
      </c>
      <c r="E13" s="104">
        <v>2</v>
      </c>
      <c r="F13" s="104">
        <v>0</v>
      </c>
      <c r="G13" s="104" t="b">
        <v>1</v>
      </c>
      <c r="H13" s="104">
        <v>0</v>
      </c>
    </row>
    <row r="14" spans="1:8" ht="15" customHeight="1" x14ac:dyDescent="0.35">
      <c r="A14" s="104">
        <v>12</v>
      </c>
      <c r="B14" s="105" t="s">
        <v>6949</v>
      </c>
      <c r="C14" s="105"/>
      <c r="D14" s="105" t="s">
        <v>5934</v>
      </c>
      <c r="E14" s="104">
        <v>2</v>
      </c>
      <c r="F14" s="104">
        <v>0</v>
      </c>
      <c r="G14" s="104" t="b">
        <v>1</v>
      </c>
      <c r="H14" s="104">
        <v>0</v>
      </c>
    </row>
    <row r="15" spans="1:8" ht="15" customHeight="1" x14ac:dyDescent="0.35">
      <c r="A15" s="104">
        <v>4</v>
      </c>
      <c r="B15" s="105" t="s">
        <v>6939</v>
      </c>
      <c r="C15" s="105"/>
      <c r="D15" s="105" t="s">
        <v>5934</v>
      </c>
      <c r="E15" s="104">
        <v>2</v>
      </c>
      <c r="F15" s="104">
        <v>0</v>
      </c>
      <c r="G15" s="104" t="b">
        <v>1</v>
      </c>
      <c r="H15" s="104">
        <v>0</v>
      </c>
    </row>
    <row r="16" spans="1:8" ht="15" customHeight="1" x14ac:dyDescent="0.35">
      <c r="A16" s="104">
        <v>0.1</v>
      </c>
      <c r="B16" s="105" t="s">
        <v>6950</v>
      </c>
      <c r="C16" s="105"/>
      <c r="D16" s="105" t="s">
        <v>5934</v>
      </c>
      <c r="E16" s="104">
        <v>1</v>
      </c>
      <c r="F16" s="104">
        <v>0</v>
      </c>
      <c r="G16" s="104" t="b">
        <v>1</v>
      </c>
      <c r="H16" s="104">
        <v>0</v>
      </c>
    </row>
    <row r="17" spans="1:8" ht="15" customHeight="1" x14ac:dyDescent="0.35">
      <c r="A17" s="104">
        <v>1</v>
      </c>
      <c r="B17" s="105" t="s">
        <v>6950</v>
      </c>
      <c r="C17" s="105"/>
      <c r="D17" s="105" t="s">
        <v>5934</v>
      </c>
      <c r="E17" s="104">
        <v>1</v>
      </c>
      <c r="F17" s="104">
        <v>0</v>
      </c>
      <c r="G17" s="104" t="b">
        <v>1</v>
      </c>
      <c r="H17" s="104">
        <v>1</v>
      </c>
    </row>
    <row r="18" spans="1:8" ht="15" customHeight="1" x14ac:dyDescent="0.35">
      <c r="A18" s="104">
        <v>2</v>
      </c>
      <c r="B18" s="105" t="s">
        <v>6927</v>
      </c>
      <c r="C18" s="105"/>
      <c r="D18" s="105" t="s">
        <v>5936</v>
      </c>
      <c r="E18" s="104">
        <v>1</v>
      </c>
      <c r="F18" s="104">
        <v>0</v>
      </c>
      <c r="G18" s="104" t="b">
        <v>1</v>
      </c>
      <c r="H18" s="104">
        <v>0</v>
      </c>
    </row>
    <row r="19" spans="1:8" ht="15" customHeight="1" x14ac:dyDescent="0.35">
      <c r="A19" s="104">
        <v>1</v>
      </c>
      <c r="B19" s="105" t="s">
        <v>10793</v>
      </c>
      <c r="C19" s="105"/>
      <c r="D19" s="105" t="s">
        <v>5936</v>
      </c>
      <c r="E19" s="104">
        <v>1</v>
      </c>
      <c r="F19" s="104">
        <v>0</v>
      </c>
      <c r="G19" s="104" t="b">
        <v>1</v>
      </c>
      <c r="H19" s="104">
        <v>0</v>
      </c>
    </row>
    <row r="20" spans="1:8" ht="15" customHeight="1" x14ac:dyDescent="0.35">
      <c r="A20" s="104">
        <v>1</v>
      </c>
      <c r="B20" s="105" t="s">
        <v>10793</v>
      </c>
      <c r="C20" s="105"/>
      <c r="D20" s="105" t="s">
        <v>5934</v>
      </c>
      <c r="E20" s="104">
        <v>2</v>
      </c>
      <c r="F20" s="104">
        <v>1</v>
      </c>
      <c r="G20" s="104" t="b">
        <v>1</v>
      </c>
      <c r="H20" s="104">
        <v>0</v>
      </c>
    </row>
    <row r="21" spans="1:8" ht="15" customHeight="1" x14ac:dyDescent="0.35">
      <c r="A21" s="104">
        <v>4</v>
      </c>
      <c r="B21" s="105" t="s">
        <v>6951</v>
      </c>
      <c r="C21" s="105"/>
      <c r="D21" s="105" t="s">
        <v>5934</v>
      </c>
      <c r="E21" s="104">
        <v>2</v>
      </c>
      <c r="F21" s="104">
        <v>0</v>
      </c>
      <c r="G21" s="104" t="b">
        <v>1</v>
      </c>
      <c r="H21" s="104">
        <v>0</v>
      </c>
    </row>
    <row r="22" spans="1:8" ht="15" customHeight="1" x14ac:dyDescent="0.35">
      <c r="A22" s="104">
        <v>2</v>
      </c>
      <c r="B22" s="105" t="s">
        <v>10795</v>
      </c>
      <c r="C22" s="105"/>
      <c r="D22" s="105" t="s">
        <v>5934</v>
      </c>
      <c r="E22" s="104">
        <v>1</v>
      </c>
      <c r="F22" s="104">
        <v>0</v>
      </c>
      <c r="G22" s="104" t="b">
        <v>1</v>
      </c>
      <c r="H22" s="104">
        <v>0</v>
      </c>
    </row>
    <row r="23" spans="1:8" ht="15" customHeight="1" x14ac:dyDescent="0.35">
      <c r="A23" s="104">
        <v>160</v>
      </c>
      <c r="B23" s="105" t="s">
        <v>6928</v>
      </c>
      <c r="C23" s="105"/>
      <c r="D23" s="105" t="s">
        <v>5934</v>
      </c>
      <c r="E23" s="104">
        <v>2</v>
      </c>
      <c r="F23" s="104">
        <v>0</v>
      </c>
      <c r="G23" s="104" t="b">
        <v>0</v>
      </c>
      <c r="H23" s="104">
        <v>0</v>
      </c>
    </row>
    <row r="24" spans="1:8" ht="15" customHeight="1" x14ac:dyDescent="0.35">
      <c r="A24" s="104">
        <v>4</v>
      </c>
      <c r="B24" s="105" t="s">
        <v>6952</v>
      </c>
      <c r="C24" s="105"/>
      <c r="D24" s="105" t="s">
        <v>5934</v>
      </c>
      <c r="E24" s="104">
        <v>2</v>
      </c>
      <c r="F24" s="104">
        <v>0</v>
      </c>
      <c r="G24" s="104" t="b">
        <v>1</v>
      </c>
      <c r="H24" s="104">
        <v>0</v>
      </c>
    </row>
    <row r="25" spans="1:8" ht="15" customHeight="1" x14ac:dyDescent="0.35">
      <c r="A25" s="104">
        <v>2</v>
      </c>
      <c r="B25" s="105" t="s">
        <v>6953</v>
      </c>
      <c r="C25" s="105"/>
      <c r="D25" s="105" t="s">
        <v>5934</v>
      </c>
      <c r="E25" s="104">
        <v>2</v>
      </c>
      <c r="F25" s="104">
        <v>0</v>
      </c>
      <c r="G25" s="104" t="b">
        <v>1</v>
      </c>
      <c r="H25" s="104">
        <v>0</v>
      </c>
    </row>
    <row r="26" spans="1:8" ht="15" customHeight="1" x14ac:dyDescent="0.35">
      <c r="A26" s="104">
        <v>0.5</v>
      </c>
      <c r="B26" s="105" t="s">
        <v>6954</v>
      </c>
      <c r="C26" s="105"/>
      <c r="D26" s="105" t="s">
        <v>5934</v>
      </c>
      <c r="E26" s="104">
        <v>1</v>
      </c>
      <c r="F26" s="104">
        <v>0</v>
      </c>
      <c r="G26" s="104" t="b">
        <v>1</v>
      </c>
      <c r="H26" s="104">
        <v>0</v>
      </c>
    </row>
    <row r="27" spans="1:8" ht="15" customHeight="1" x14ac:dyDescent="0.35">
      <c r="A27" s="104">
        <v>0.5</v>
      </c>
      <c r="B27" s="105" t="s">
        <v>6954</v>
      </c>
      <c r="C27" s="105"/>
      <c r="D27" s="105" t="s">
        <v>5934</v>
      </c>
      <c r="E27" s="104">
        <v>2</v>
      </c>
      <c r="F27" s="104">
        <v>0</v>
      </c>
      <c r="G27" s="104" t="b">
        <v>1</v>
      </c>
      <c r="H27" s="104">
        <v>1</v>
      </c>
    </row>
    <row r="28" spans="1:8" ht="15" customHeight="1" x14ac:dyDescent="0.35">
      <c r="A28" s="104">
        <v>8</v>
      </c>
      <c r="B28" s="105" t="s">
        <v>6940</v>
      </c>
      <c r="C28" s="105"/>
      <c r="D28" s="105" t="s">
        <v>5934</v>
      </c>
      <c r="E28" s="104">
        <v>2</v>
      </c>
      <c r="F28" s="104">
        <v>0</v>
      </c>
      <c r="G28" s="104" t="b">
        <v>1</v>
      </c>
      <c r="H28" s="104">
        <v>0</v>
      </c>
    </row>
    <row r="29" spans="1:8" ht="15" customHeight="1" x14ac:dyDescent="0.35">
      <c r="A29" s="104">
        <v>2</v>
      </c>
      <c r="B29" s="105" t="s">
        <v>6940</v>
      </c>
      <c r="C29" s="105"/>
      <c r="D29" s="105" t="s">
        <v>5934</v>
      </c>
      <c r="E29" s="104">
        <v>2</v>
      </c>
      <c r="F29" s="104">
        <v>0</v>
      </c>
      <c r="G29" s="104" t="b">
        <v>1</v>
      </c>
      <c r="H29" s="104">
        <v>1</v>
      </c>
    </row>
    <row r="30" spans="1:8" ht="15" customHeight="1" x14ac:dyDescent="0.35">
      <c r="A30" s="104">
        <v>4</v>
      </c>
      <c r="B30" s="105" t="s">
        <v>10796</v>
      </c>
      <c r="C30" s="105"/>
      <c r="D30" s="105" t="s">
        <v>5934</v>
      </c>
      <c r="E30" s="104">
        <v>2</v>
      </c>
      <c r="F30" s="104">
        <v>0</v>
      </c>
      <c r="G30" s="104" t="b">
        <v>1</v>
      </c>
      <c r="H30" s="104">
        <v>0</v>
      </c>
    </row>
    <row r="31" spans="1:8" ht="15" customHeight="1" x14ac:dyDescent="0.35">
      <c r="A31" s="104">
        <v>4</v>
      </c>
      <c r="B31" s="105" t="s">
        <v>10796</v>
      </c>
      <c r="C31" s="105"/>
      <c r="D31" s="105" t="s">
        <v>5934</v>
      </c>
      <c r="E31" s="104">
        <v>2</v>
      </c>
      <c r="F31" s="104">
        <v>0</v>
      </c>
      <c r="G31" s="104" t="b">
        <v>1</v>
      </c>
      <c r="H31" s="104">
        <v>1</v>
      </c>
    </row>
    <row r="32" spans="1:8" ht="15" customHeight="1" x14ac:dyDescent="0.35">
      <c r="A32" s="104">
        <v>3</v>
      </c>
      <c r="B32" s="105" t="s">
        <v>6930</v>
      </c>
      <c r="C32" s="105"/>
      <c r="D32" s="105" t="s">
        <v>5934</v>
      </c>
      <c r="E32" s="104">
        <v>2</v>
      </c>
      <c r="F32" s="104">
        <v>0</v>
      </c>
      <c r="G32" s="104" t="b">
        <v>1</v>
      </c>
      <c r="H32" s="104">
        <v>0</v>
      </c>
    </row>
    <row r="33" spans="1:8" ht="15" customHeight="1" x14ac:dyDescent="0.35">
      <c r="A33" s="104">
        <v>4</v>
      </c>
      <c r="B33" s="105" t="s">
        <v>6930</v>
      </c>
      <c r="C33" s="105"/>
      <c r="D33" s="105" t="s">
        <v>5934</v>
      </c>
      <c r="E33" s="104">
        <v>2</v>
      </c>
      <c r="F33" s="104">
        <v>0</v>
      </c>
      <c r="G33" s="104" t="b">
        <v>1</v>
      </c>
      <c r="H33" s="104">
        <v>1</v>
      </c>
    </row>
    <row r="34" spans="1:8" ht="15" customHeight="1" x14ac:dyDescent="0.35">
      <c r="A34" s="104">
        <v>8</v>
      </c>
      <c r="B34" s="105" t="s">
        <v>10797</v>
      </c>
      <c r="C34" s="105"/>
      <c r="D34" s="105" t="s">
        <v>5934</v>
      </c>
      <c r="E34" s="104">
        <v>5</v>
      </c>
      <c r="F34" s="104">
        <v>0</v>
      </c>
      <c r="G34" s="104" t="b">
        <v>1</v>
      </c>
      <c r="H34" s="104">
        <v>0</v>
      </c>
    </row>
    <row r="35" spans="1:8" ht="15" customHeight="1" x14ac:dyDescent="0.35">
      <c r="A35" s="104">
        <v>8</v>
      </c>
      <c r="B35" s="105" t="s">
        <v>10797</v>
      </c>
      <c r="C35" s="105"/>
      <c r="D35" s="105" t="s">
        <v>5934</v>
      </c>
      <c r="E35" s="104">
        <v>1</v>
      </c>
      <c r="F35" s="104">
        <v>0</v>
      </c>
      <c r="G35" s="104" t="b">
        <v>1</v>
      </c>
      <c r="H35" s="104">
        <v>2</v>
      </c>
    </row>
    <row r="36" spans="1:8" ht="15" customHeight="1" x14ac:dyDescent="0.35">
      <c r="A36" s="104">
        <v>4</v>
      </c>
      <c r="B36" s="105" t="s">
        <v>6955</v>
      </c>
      <c r="C36" s="105"/>
      <c r="D36" s="105" t="s">
        <v>5934</v>
      </c>
      <c r="E36" s="104">
        <v>2</v>
      </c>
      <c r="F36" s="104">
        <v>0</v>
      </c>
      <c r="G36" s="104" t="b">
        <v>1</v>
      </c>
      <c r="H36" s="104">
        <v>1</v>
      </c>
    </row>
    <row r="37" spans="1:8" ht="15" customHeight="1" x14ac:dyDescent="0.35">
      <c r="A37" s="104">
        <v>16</v>
      </c>
      <c r="B37" s="105" t="s">
        <v>6956</v>
      </c>
      <c r="C37" s="105"/>
      <c r="D37" s="105" t="s">
        <v>5934</v>
      </c>
      <c r="E37" s="104">
        <v>2</v>
      </c>
      <c r="F37" s="104">
        <v>0</v>
      </c>
      <c r="G37" s="104" t="b">
        <v>1</v>
      </c>
      <c r="H37" s="104">
        <v>2</v>
      </c>
    </row>
    <row r="38" spans="1:8" ht="15" customHeight="1" x14ac:dyDescent="0.35">
      <c r="A38" s="104">
        <v>8</v>
      </c>
      <c r="B38" s="105" t="s">
        <v>6957</v>
      </c>
      <c r="C38" s="105"/>
      <c r="D38" s="105" t="s">
        <v>5934</v>
      </c>
      <c r="E38" s="104">
        <v>2</v>
      </c>
      <c r="F38" s="104">
        <v>0</v>
      </c>
      <c r="G38" s="104" t="b">
        <v>1</v>
      </c>
      <c r="H38" s="104">
        <v>0</v>
      </c>
    </row>
    <row r="39" spans="1:8" ht="15" customHeight="1" x14ac:dyDescent="0.35">
      <c r="A39" s="104">
        <v>6</v>
      </c>
      <c r="B39" s="105" t="s">
        <v>6958</v>
      </c>
      <c r="C39" s="105"/>
      <c r="D39" s="105" t="s">
        <v>5934</v>
      </c>
      <c r="E39" s="104">
        <v>1</v>
      </c>
      <c r="F39" s="104">
        <v>0</v>
      </c>
      <c r="G39" s="104" t="b">
        <v>1</v>
      </c>
      <c r="H39" s="104">
        <v>0</v>
      </c>
    </row>
    <row r="40" spans="1:8" ht="15" customHeight="1" x14ac:dyDescent="0.35">
      <c r="A40" s="104">
        <v>8</v>
      </c>
      <c r="B40" s="105" t="s">
        <v>6959</v>
      </c>
      <c r="C40" s="105"/>
      <c r="D40" s="105" t="s">
        <v>5934</v>
      </c>
      <c r="E40" s="104">
        <v>2</v>
      </c>
      <c r="F40" s="104">
        <v>0</v>
      </c>
      <c r="G40" s="104" t="b">
        <v>1</v>
      </c>
      <c r="H40" s="104">
        <v>1</v>
      </c>
    </row>
    <row r="41" spans="1:8" ht="15" customHeight="1" x14ac:dyDescent="0.35">
      <c r="A41" s="104">
        <v>3</v>
      </c>
      <c r="B41" s="105" t="s">
        <v>6931</v>
      </c>
      <c r="C41" s="105"/>
      <c r="D41" s="105" t="s">
        <v>5934</v>
      </c>
      <c r="E41" s="104">
        <v>2</v>
      </c>
      <c r="F41" s="104">
        <v>0</v>
      </c>
      <c r="G41" s="104" t="b">
        <v>1</v>
      </c>
      <c r="H41" s="104">
        <v>0</v>
      </c>
    </row>
    <row r="42" spans="1:8" ht="15" customHeight="1" x14ac:dyDescent="0.35">
      <c r="A42" s="104">
        <v>4</v>
      </c>
      <c r="B42" s="105" t="s">
        <v>6931</v>
      </c>
      <c r="C42" s="105"/>
      <c r="D42" s="105" t="s">
        <v>5934</v>
      </c>
      <c r="E42" s="104">
        <v>2</v>
      </c>
      <c r="F42" s="104">
        <v>0</v>
      </c>
      <c r="G42" s="104" t="b">
        <v>1</v>
      </c>
      <c r="H42" s="104">
        <v>1</v>
      </c>
    </row>
    <row r="43" spans="1:8" ht="15" customHeight="1" x14ac:dyDescent="0.35">
      <c r="A43" s="104">
        <v>2</v>
      </c>
      <c r="B43" s="105" t="s">
        <v>6932</v>
      </c>
      <c r="C43" s="105"/>
      <c r="D43" s="105" t="s">
        <v>5934</v>
      </c>
      <c r="E43" s="104">
        <v>2</v>
      </c>
      <c r="F43" s="104">
        <v>0</v>
      </c>
      <c r="G43" s="104" t="b">
        <v>1</v>
      </c>
      <c r="H43" s="104">
        <v>0</v>
      </c>
    </row>
    <row r="44" spans="1:8" ht="15" customHeight="1" x14ac:dyDescent="0.35">
      <c r="A44" s="104">
        <v>1</v>
      </c>
      <c r="B44" s="105" t="s">
        <v>10798</v>
      </c>
      <c r="C44" s="105"/>
      <c r="D44" s="105" t="s">
        <v>5934</v>
      </c>
      <c r="E44" s="104">
        <v>1</v>
      </c>
      <c r="F44" s="104">
        <v>0</v>
      </c>
      <c r="G44" s="104" t="b">
        <v>1</v>
      </c>
      <c r="H44" s="104">
        <v>0</v>
      </c>
    </row>
    <row r="45" spans="1:8" ht="15" customHeight="1" x14ac:dyDescent="0.35">
      <c r="A45" s="104">
        <v>100</v>
      </c>
      <c r="B45" s="105" t="s">
        <v>10744</v>
      </c>
      <c r="C45" s="105"/>
      <c r="D45" s="105" t="s">
        <v>5934</v>
      </c>
      <c r="E45" s="104">
        <v>2</v>
      </c>
      <c r="F45" s="104">
        <v>0</v>
      </c>
      <c r="G45" s="104" t="b">
        <v>0</v>
      </c>
      <c r="H45" s="104">
        <v>0</v>
      </c>
    </row>
    <row r="46" spans="1:8" ht="15" customHeight="1" x14ac:dyDescent="0.35">
      <c r="A46" s="104">
        <v>16</v>
      </c>
      <c r="B46" s="105" t="s">
        <v>6960</v>
      </c>
      <c r="C46" s="105"/>
      <c r="D46" s="105" t="s">
        <v>5934</v>
      </c>
      <c r="E46" s="104">
        <v>2</v>
      </c>
      <c r="F46" s="104">
        <v>0</v>
      </c>
      <c r="G46" s="104" t="b">
        <v>1</v>
      </c>
      <c r="H46" s="104">
        <v>0</v>
      </c>
    </row>
    <row r="47" spans="1:8" ht="15" customHeight="1" x14ac:dyDescent="0.35">
      <c r="A47" s="104">
        <v>2</v>
      </c>
      <c r="B47" s="105" t="s">
        <v>10799</v>
      </c>
      <c r="C47" s="105"/>
      <c r="D47" s="105" t="s">
        <v>5934</v>
      </c>
      <c r="E47" s="104">
        <v>2</v>
      </c>
      <c r="F47" s="104">
        <v>0</v>
      </c>
      <c r="G47" s="104" t="b">
        <v>1</v>
      </c>
      <c r="H47" s="104">
        <v>0</v>
      </c>
    </row>
    <row r="48" spans="1:8" ht="15" customHeight="1" x14ac:dyDescent="0.35">
      <c r="A48" s="104">
        <v>8</v>
      </c>
      <c r="B48" s="105" t="s">
        <v>6961</v>
      </c>
      <c r="C48" s="105"/>
      <c r="D48" s="105" t="s">
        <v>5934</v>
      </c>
      <c r="E48" s="104">
        <v>2</v>
      </c>
      <c r="F48" s="104">
        <v>0</v>
      </c>
      <c r="G48" s="104" t="b">
        <v>1</v>
      </c>
      <c r="H48" s="104">
        <v>2</v>
      </c>
    </row>
    <row r="49" spans="1:8" ht="15" customHeight="1" x14ac:dyDescent="0.35">
      <c r="A49" s="104">
        <v>8</v>
      </c>
      <c r="B49" s="105" t="s">
        <v>6962</v>
      </c>
      <c r="C49" s="105"/>
      <c r="D49" s="105" t="s">
        <v>5934</v>
      </c>
      <c r="E49" s="104">
        <v>3</v>
      </c>
      <c r="F49" s="104">
        <v>0</v>
      </c>
      <c r="G49" s="104" t="b">
        <v>1</v>
      </c>
      <c r="H49" s="104">
        <v>0</v>
      </c>
    </row>
    <row r="50" spans="1:8" ht="15" customHeight="1" x14ac:dyDescent="0.35">
      <c r="A50" s="104">
        <v>8</v>
      </c>
      <c r="B50" s="105" t="s">
        <v>6962</v>
      </c>
      <c r="C50" s="105"/>
      <c r="D50" s="105" t="s">
        <v>5934</v>
      </c>
      <c r="E50" s="104">
        <v>1</v>
      </c>
      <c r="F50" s="104">
        <v>0</v>
      </c>
      <c r="G50" s="104" t="b">
        <v>1</v>
      </c>
      <c r="H50" s="104">
        <v>2</v>
      </c>
    </row>
    <row r="51" spans="1:8" ht="15" customHeight="1" x14ac:dyDescent="0.35">
      <c r="A51" s="104">
        <v>1</v>
      </c>
      <c r="B51" s="105" t="s">
        <v>10800</v>
      </c>
      <c r="C51" s="105"/>
      <c r="D51" s="105" t="s">
        <v>5936</v>
      </c>
      <c r="E51" s="104">
        <v>1</v>
      </c>
      <c r="F51" s="104">
        <v>0</v>
      </c>
      <c r="G51" s="104" t="b">
        <v>1</v>
      </c>
      <c r="H51" s="104">
        <v>0</v>
      </c>
    </row>
    <row r="52" spans="1:8" ht="15" customHeight="1" x14ac:dyDescent="0.35">
      <c r="A52" s="104">
        <v>3</v>
      </c>
      <c r="B52" s="105" t="s">
        <v>10745</v>
      </c>
      <c r="C52" s="105"/>
      <c r="D52" s="105" t="s">
        <v>5934</v>
      </c>
      <c r="E52" s="104">
        <v>2</v>
      </c>
      <c r="F52" s="104">
        <v>0</v>
      </c>
      <c r="G52" s="104" t="b">
        <v>1</v>
      </c>
      <c r="H52" s="104">
        <v>0</v>
      </c>
    </row>
    <row r="53" spans="1:8" ht="15" customHeight="1" x14ac:dyDescent="0.35">
      <c r="A53" s="104">
        <v>8</v>
      </c>
      <c r="B53" s="105" t="s">
        <v>10745</v>
      </c>
      <c r="C53" s="105"/>
      <c r="D53" s="105" t="s">
        <v>5934</v>
      </c>
      <c r="E53" s="104">
        <v>2</v>
      </c>
      <c r="F53" s="104">
        <v>0</v>
      </c>
      <c r="G53" s="104" t="b">
        <v>0</v>
      </c>
      <c r="H53" s="104">
        <v>1</v>
      </c>
    </row>
    <row r="54" spans="1:8" ht="15" customHeight="1" x14ac:dyDescent="0.35">
      <c r="A54" s="104">
        <v>3</v>
      </c>
      <c r="B54" s="105" t="s">
        <v>6933</v>
      </c>
      <c r="C54" s="105"/>
      <c r="D54" s="105" t="s">
        <v>5934</v>
      </c>
      <c r="E54" s="104">
        <v>2</v>
      </c>
      <c r="F54" s="104">
        <v>0</v>
      </c>
      <c r="G54" s="104" t="b">
        <v>1</v>
      </c>
      <c r="H54" s="104">
        <v>0</v>
      </c>
    </row>
    <row r="55" spans="1:8" ht="15" customHeight="1" x14ac:dyDescent="0.35">
      <c r="A55" s="104">
        <v>8</v>
      </c>
      <c r="B55" s="105" t="s">
        <v>6933</v>
      </c>
      <c r="C55" s="105"/>
      <c r="D55" s="105" t="s">
        <v>5934</v>
      </c>
      <c r="E55" s="104">
        <v>2</v>
      </c>
      <c r="F55" s="104">
        <v>0</v>
      </c>
      <c r="G55" s="104" t="b">
        <v>1</v>
      </c>
      <c r="H55" s="104">
        <v>1</v>
      </c>
    </row>
    <row r="56" spans="1:8" ht="15" customHeight="1" x14ac:dyDescent="0.35">
      <c r="A56" s="104">
        <v>3</v>
      </c>
      <c r="B56" s="105" t="s">
        <v>6934</v>
      </c>
      <c r="C56" s="105"/>
      <c r="D56" s="105" t="s">
        <v>5934</v>
      </c>
      <c r="E56" s="104">
        <v>2</v>
      </c>
      <c r="F56" s="104">
        <v>0</v>
      </c>
      <c r="G56" s="104" t="b">
        <v>1</v>
      </c>
      <c r="H56" s="104">
        <v>0</v>
      </c>
    </row>
    <row r="57" spans="1:8" ht="15" customHeight="1" x14ac:dyDescent="0.35">
      <c r="A57" s="104">
        <v>8</v>
      </c>
      <c r="B57" s="105" t="s">
        <v>6934</v>
      </c>
      <c r="C57" s="105"/>
      <c r="D57" s="105" t="s">
        <v>5934</v>
      </c>
      <c r="E57" s="104">
        <v>2</v>
      </c>
      <c r="F57" s="104">
        <v>0</v>
      </c>
      <c r="G57" s="104" t="b">
        <v>0</v>
      </c>
      <c r="H57" s="104">
        <v>1</v>
      </c>
    </row>
    <row r="58" spans="1:8" ht="15" customHeight="1" x14ac:dyDescent="0.35">
      <c r="A58" s="104">
        <v>8</v>
      </c>
      <c r="B58" s="105" t="s">
        <v>10801</v>
      </c>
      <c r="C58" s="105"/>
      <c r="D58" s="105" t="s">
        <v>5934</v>
      </c>
      <c r="E58" s="104">
        <v>2</v>
      </c>
      <c r="F58" s="104">
        <v>0</v>
      </c>
      <c r="G58" s="104" t="b">
        <v>1</v>
      </c>
      <c r="H58" s="104">
        <v>0</v>
      </c>
    </row>
    <row r="59" spans="1:8" ht="15" customHeight="1" x14ac:dyDescent="0.35">
      <c r="A59" s="104">
        <v>3</v>
      </c>
      <c r="B59" s="105" t="s">
        <v>10801</v>
      </c>
      <c r="C59" s="105"/>
      <c r="D59" s="105" t="s">
        <v>5934</v>
      </c>
      <c r="E59" s="104">
        <v>2</v>
      </c>
      <c r="F59" s="104">
        <v>0</v>
      </c>
      <c r="G59" s="104" t="b">
        <v>1</v>
      </c>
      <c r="H59" s="104">
        <v>1</v>
      </c>
    </row>
    <row r="60" spans="1:8" ht="15" customHeight="1" x14ac:dyDescent="0.35">
      <c r="A60" s="104">
        <v>3</v>
      </c>
      <c r="B60" s="105" t="s">
        <v>6935</v>
      </c>
      <c r="C60" s="105"/>
      <c r="D60" s="105" t="s">
        <v>5934</v>
      </c>
      <c r="E60" s="104">
        <v>2</v>
      </c>
      <c r="F60" s="104">
        <v>0</v>
      </c>
      <c r="G60" s="104" t="b">
        <v>1</v>
      </c>
      <c r="H60" s="104">
        <v>0</v>
      </c>
    </row>
    <row r="61" spans="1:8" ht="15" customHeight="1" x14ac:dyDescent="0.35">
      <c r="A61" s="104">
        <v>8</v>
      </c>
      <c r="B61" s="105" t="s">
        <v>6935</v>
      </c>
      <c r="C61" s="105"/>
      <c r="D61" s="105" t="s">
        <v>5934</v>
      </c>
      <c r="E61" s="104">
        <v>2</v>
      </c>
      <c r="F61" s="104">
        <v>0</v>
      </c>
      <c r="G61" s="104" t="b">
        <v>0</v>
      </c>
      <c r="H61" s="104">
        <v>1</v>
      </c>
    </row>
    <row r="62" spans="1:8" ht="15" customHeight="1" x14ac:dyDescent="0.35">
      <c r="A62" s="104">
        <v>8</v>
      </c>
      <c r="B62" s="105" t="s">
        <v>6941</v>
      </c>
      <c r="C62" s="105"/>
      <c r="D62" s="105" t="s">
        <v>5934</v>
      </c>
      <c r="E62" s="104">
        <v>2</v>
      </c>
      <c r="F62" s="104">
        <v>0</v>
      </c>
      <c r="G62" s="104" t="b">
        <v>0</v>
      </c>
      <c r="H62" s="104">
        <v>1</v>
      </c>
    </row>
    <row r="63" spans="1:8" ht="15" customHeight="1" x14ac:dyDescent="0.35">
      <c r="A63" s="104">
        <v>8</v>
      </c>
      <c r="B63" s="105" t="s">
        <v>6941</v>
      </c>
      <c r="C63" s="105"/>
      <c r="D63" s="105" t="s">
        <v>5934</v>
      </c>
      <c r="E63" s="104">
        <v>2</v>
      </c>
      <c r="F63" s="104">
        <v>0</v>
      </c>
      <c r="G63" s="104" t="b">
        <v>1</v>
      </c>
      <c r="H63" s="104">
        <v>2</v>
      </c>
    </row>
    <row r="64" spans="1:8" ht="15" customHeight="1" x14ac:dyDescent="0.35">
      <c r="A64" s="104">
        <v>8</v>
      </c>
      <c r="B64" s="105" t="s">
        <v>6941</v>
      </c>
      <c r="C64" s="105"/>
      <c r="D64" s="105" t="s">
        <v>5934</v>
      </c>
      <c r="E64" s="104">
        <v>2</v>
      </c>
      <c r="F64" s="104">
        <v>0</v>
      </c>
      <c r="G64" s="104" t="b">
        <v>1</v>
      </c>
      <c r="H64" s="104">
        <v>3</v>
      </c>
    </row>
    <row r="65" spans="1:8" ht="15" customHeight="1" x14ac:dyDescent="0.35">
      <c r="A65" s="104">
        <v>8</v>
      </c>
      <c r="B65" s="105" t="s">
        <v>6942</v>
      </c>
      <c r="C65" s="105"/>
      <c r="D65" s="105" t="s">
        <v>5934</v>
      </c>
      <c r="E65" s="104">
        <v>2</v>
      </c>
      <c r="F65" s="104">
        <v>0</v>
      </c>
      <c r="G65" s="104" t="b">
        <v>0</v>
      </c>
      <c r="H65" s="104">
        <v>1</v>
      </c>
    </row>
    <row r="66" spans="1:8" ht="15" customHeight="1" x14ac:dyDescent="0.35">
      <c r="A66" s="104">
        <v>8</v>
      </c>
      <c r="B66" s="105" t="s">
        <v>6942</v>
      </c>
      <c r="C66" s="105"/>
      <c r="D66" s="105" t="s">
        <v>5934</v>
      </c>
      <c r="E66" s="104">
        <v>2</v>
      </c>
      <c r="F66" s="104">
        <v>0</v>
      </c>
      <c r="G66" s="104" t="b">
        <v>1</v>
      </c>
      <c r="H66" s="104">
        <v>2</v>
      </c>
    </row>
    <row r="67" spans="1:8" ht="15" customHeight="1" x14ac:dyDescent="0.35">
      <c r="A67" s="104">
        <v>8</v>
      </c>
      <c r="B67" s="105" t="s">
        <v>6942</v>
      </c>
      <c r="C67" s="105"/>
      <c r="D67" s="105" t="s">
        <v>5934</v>
      </c>
      <c r="E67" s="104">
        <v>2</v>
      </c>
      <c r="F67" s="104">
        <v>0</v>
      </c>
      <c r="G67" s="104" t="b">
        <v>1</v>
      </c>
      <c r="H67" s="104">
        <v>3</v>
      </c>
    </row>
    <row r="68" spans="1:8" ht="15" customHeight="1" x14ac:dyDescent="0.35">
      <c r="A68" s="104">
        <v>16</v>
      </c>
      <c r="B68" s="105" t="s">
        <v>10802</v>
      </c>
      <c r="C68" s="105"/>
      <c r="D68" s="105" t="s">
        <v>5934</v>
      </c>
      <c r="E68" s="104">
        <v>2</v>
      </c>
      <c r="F68" s="104">
        <v>0</v>
      </c>
      <c r="G68" s="104" t="b">
        <v>1</v>
      </c>
      <c r="H68" s="104">
        <v>1</v>
      </c>
    </row>
    <row r="69" spans="1:8" ht="15" customHeight="1" x14ac:dyDescent="0.35">
      <c r="A69" s="104">
        <v>8</v>
      </c>
      <c r="B69" s="105" t="s">
        <v>10803</v>
      </c>
      <c r="C69" s="105"/>
      <c r="D69" s="105" t="s">
        <v>5934</v>
      </c>
      <c r="E69" s="104">
        <v>2</v>
      </c>
      <c r="F69" s="104">
        <v>0</v>
      </c>
      <c r="G69" s="104" t="b">
        <v>1</v>
      </c>
      <c r="H69" s="104">
        <v>0</v>
      </c>
    </row>
    <row r="70" spans="1:8" ht="15" customHeight="1" x14ac:dyDescent="0.35">
      <c r="A70" s="104">
        <v>2</v>
      </c>
      <c r="B70" s="105" t="s">
        <v>10803</v>
      </c>
      <c r="C70" s="105"/>
      <c r="D70" s="105" t="s">
        <v>5934</v>
      </c>
      <c r="E70" s="104">
        <v>2</v>
      </c>
      <c r="F70" s="104">
        <v>0</v>
      </c>
      <c r="G70" s="104" t="b">
        <v>1</v>
      </c>
      <c r="H70" s="104">
        <v>2</v>
      </c>
    </row>
    <row r="71" spans="1:8" ht="15" customHeight="1" x14ac:dyDescent="0.35">
      <c r="A71" s="104">
        <v>8</v>
      </c>
      <c r="B71" s="105" t="s">
        <v>10804</v>
      </c>
      <c r="C71" s="105"/>
      <c r="D71" s="105" t="s">
        <v>5934</v>
      </c>
      <c r="E71" s="104">
        <v>2</v>
      </c>
      <c r="F71" s="104">
        <v>0</v>
      </c>
      <c r="G71" s="104" t="b">
        <v>1</v>
      </c>
      <c r="H71" s="104">
        <v>0</v>
      </c>
    </row>
    <row r="72" spans="1:8" ht="15" customHeight="1" x14ac:dyDescent="0.35">
      <c r="A72" s="104">
        <v>3</v>
      </c>
      <c r="B72" s="105" t="s">
        <v>10805</v>
      </c>
      <c r="C72" s="105"/>
      <c r="D72" s="105" t="s">
        <v>5934</v>
      </c>
      <c r="E72" s="104">
        <v>2</v>
      </c>
      <c r="F72" s="104">
        <v>0</v>
      </c>
      <c r="G72" s="104" t="b">
        <v>1</v>
      </c>
      <c r="H72" s="104">
        <v>0</v>
      </c>
    </row>
    <row r="73" spans="1:8" ht="15" customHeight="1" x14ac:dyDescent="0.35">
      <c r="A73" s="104">
        <v>4</v>
      </c>
      <c r="B73" s="105" t="s">
        <v>10805</v>
      </c>
      <c r="C73" s="105"/>
      <c r="D73" s="105" t="s">
        <v>5934</v>
      </c>
      <c r="E73" s="104">
        <v>2</v>
      </c>
      <c r="F73" s="104">
        <v>0</v>
      </c>
      <c r="G73" s="104" t="b">
        <v>1</v>
      </c>
      <c r="H73" s="104">
        <v>1</v>
      </c>
    </row>
    <row r="74" spans="1:8" ht="15" customHeight="1" x14ac:dyDescent="0.35">
      <c r="A74" s="104">
        <v>4</v>
      </c>
      <c r="B74" s="105" t="s">
        <v>6964</v>
      </c>
      <c r="C74" s="105"/>
      <c r="D74" s="105" t="s">
        <v>5934</v>
      </c>
      <c r="E74" s="104">
        <v>2</v>
      </c>
      <c r="F74" s="104">
        <v>0</v>
      </c>
      <c r="G74" s="104" t="b">
        <v>1</v>
      </c>
      <c r="H74" s="104">
        <v>0</v>
      </c>
    </row>
    <row r="75" spans="1:8" ht="15" customHeight="1" x14ac:dyDescent="0.35">
      <c r="A75" s="104">
        <v>8</v>
      </c>
      <c r="B75" s="105" t="s">
        <v>10794</v>
      </c>
      <c r="C75" s="105"/>
      <c r="D75" s="105" t="s">
        <v>5934</v>
      </c>
      <c r="E75" s="104">
        <v>2</v>
      </c>
      <c r="F75" s="104">
        <v>0</v>
      </c>
      <c r="G75" s="104" t="b">
        <v>0</v>
      </c>
      <c r="H75" s="104">
        <v>1</v>
      </c>
    </row>
    <row r="76" spans="1:8" ht="15" customHeight="1" x14ac:dyDescent="0.35">
      <c r="A76" s="104">
        <v>8</v>
      </c>
      <c r="B76" s="105" t="s">
        <v>10794</v>
      </c>
      <c r="C76" s="105"/>
      <c r="D76" s="105" t="s">
        <v>5934</v>
      </c>
      <c r="E76" s="104">
        <v>2</v>
      </c>
      <c r="F76" s="104">
        <v>0</v>
      </c>
      <c r="G76" s="104" t="b">
        <v>1</v>
      </c>
      <c r="H76" s="104">
        <v>2</v>
      </c>
    </row>
    <row r="77" spans="1:8" ht="15" customHeight="1" x14ac:dyDescent="0.35">
      <c r="A77" s="104">
        <v>8</v>
      </c>
      <c r="B77" s="105" t="s">
        <v>10794</v>
      </c>
      <c r="C77" s="105"/>
      <c r="D77" s="105" t="s">
        <v>5934</v>
      </c>
      <c r="E77" s="104">
        <v>2</v>
      </c>
      <c r="F77" s="104">
        <v>0</v>
      </c>
      <c r="G77" s="104" t="b">
        <v>1</v>
      </c>
      <c r="H77" s="104">
        <v>3</v>
      </c>
    </row>
    <row r="78" spans="1:8" ht="15" customHeight="1" x14ac:dyDescent="0.35">
      <c r="A78" s="104">
        <v>8</v>
      </c>
      <c r="B78" s="105" t="s">
        <v>10806</v>
      </c>
      <c r="C78" s="105"/>
      <c r="D78" s="105" t="s">
        <v>5934</v>
      </c>
      <c r="E78" s="104">
        <v>2</v>
      </c>
      <c r="F78" s="104">
        <v>0</v>
      </c>
      <c r="G78" s="104" t="b">
        <v>1</v>
      </c>
      <c r="H78" s="104">
        <v>1</v>
      </c>
    </row>
    <row r="79" spans="1:8" ht="15" customHeight="1" x14ac:dyDescent="0.35">
      <c r="A79" s="104">
        <v>8</v>
      </c>
      <c r="B79" s="105" t="s">
        <v>10806</v>
      </c>
      <c r="C79" s="105"/>
      <c r="D79" s="105" t="s">
        <v>5934</v>
      </c>
      <c r="E79" s="104">
        <v>2</v>
      </c>
      <c r="F79" s="104">
        <v>0</v>
      </c>
      <c r="G79" s="104" t="b">
        <v>1</v>
      </c>
      <c r="H79" s="104">
        <v>2</v>
      </c>
    </row>
    <row r="80" spans="1:8" ht="15" customHeight="1" x14ac:dyDescent="0.35">
      <c r="A80" s="104">
        <v>8</v>
      </c>
      <c r="B80" s="105" t="s">
        <v>6965</v>
      </c>
      <c r="C80" s="105"/>
      <c r="D80" s="105" t="s">
        <v>5934</v>
      </c>
      <c r="E80" s="104">
        <v>2</v>
      </c>
      <c r="F80" s="104">
        <v>0</v>
      </c>
      <c r="G80" s="104" t="b">
        <v>1</v>
      </c>
      <c r="H80" s="104">
        <v>1</v>
      </c>
    </row>
    <row r="81" spans="1:8" ht="15" customHeight="1" x14ac:dyDescent="0.35">
      <c r="A81" s="104">
        <v>8</v>
      </c>
      <c r="B81" s="105" t="s">
        <v>6965</v>
      </c>
      <c r="C81" s="105"/>
      <c r="D81" s="105" t="s">
        <v>5934</v>
      </c>
      <c r="E81" s="104">
        <v>2</v>
      </c>
      <c r="F81" s="104">
        <v>0</v>
      </c>
      <c r="G81" s="104" t="b">
        <v>1</v>
      </c>
      <c r="H81" s="104">
        <v>2</v>
      </c>
    </row>
    <row r="82" spans="1:8" ht="15" customHeight="1" x14ac:dyDescent="0.35">
      <c r="A82" s="104">
        <v>8</v>
      </c>
      <c r="B82" s="105" t="s">
        <v>6966</v>
      </c>
      <c r="C82" s="105"/>
      <c r="D82" s="105" t="s">
        <v>5934</v>
      </c>
      <c r="E82" s="104">
        <v>2</v>
      </c>
      <c r="F82" s="104">
        <v>0</v>
      </c>
      <c r="G82" s="104" t="b">
        <v>1</v>
      </c>
      <c r="H82" s="104">
        <v>0</v>
      </c>
    </row>
    <row r="83" spans="1:8" ht="15" customHeight="1" x14ac:dyDescent="0.35">
      <c r="A83" s="104">
        <v>8</v>
      </c>
      <c r="B83" s="105" t="s">
        <v>6967</v>
      </c>
      <c r="C83" s="105"/>
      <c r="D83" s="105" t="s">
        <v>5934</v>
      </c>
      <c r="E83" s="104">
        <v>1</v>
      </c>
      <c r="F83" s="104">
        <v>0</v>
      </c>
      <c r="G83" s="104" t="b">
        <v>1</v>
      </c>
      <c r="H83" s="104">
        <v>0</v>
      </c>
    </row>
    <row r="84" spans="1:8" ht="15" customHeight="1" x14ac:dyDescent="0.35">
      <c r="A84" s="104">
        <v>2</v>
      </c>
      <c r="B84" s="105" t="s">
        <v>6967</v>
      </c>
      <c r="C84" s="105"/>
      <c r="D84" s="105" t="s">
        <v>5934</v>
      </c>
      <c r="E84" s="104">
        <v>2</v>
      </c>
      <c r="F84" s="104">
        <v>0</v>
      </c>
      <c r="G84" s="104" t="b">
        <v>1</v>
      </c>
      <c r="H84" s="104">
        <v>2</v>
      </c>
    </row>
    <row r="85" spans="1:8" ht="15" customHeight="1" x14ac:dyDescent="0.35">
      <c r="A85" s="104">
        <v>1</v>
      </c>
      <c r="B85" s="105" t="s">
        <v>6967</v>
      </c>
      <c r="C85" s="105"/>
      <c r="D85" s="105" t="s">
        <v>5934</v>
      </c>
      <c r="E85" s="104">
        <v>2</v>
      </c>
      <c r="F85" s="104">
        <v>0</v>
      </c>
      <c r="G85" s="104" t="b">
        <v>1</v>
      </c>
      <c r="H85" s="104">
        <v>3</v>
      </c>
    </row>
    <row r="86" spans="1:8" ht="15" customHeight="1" x14ac:dyDescent="0.35">
      <c r="A86" s="104">
        <v>0.5</v>
      </c>
      <c r="B86" s="105" t="s">
        <v>10807</v>
      </c>
      <c r="C86" s="105"/>
      <c r="D86" s="105" t="s">
        <v>5934</v>
      </c>
      <c r="E86" s="104">
        <v>1</v>
      </c>
      <c r="F86" s="104">
        <v>0</v>
      </c>
      <c r="G86" s="104" t="b">
        <v>1</v>
      </c>
      <c r="H86" s="104">
        <v>0</v>
      </c>
    </row>
    <row r="87" spans="1:8" ht="15" customHeight="1" x14ac:dyDescent="0.35">
      <c r="A87" s="104">
        <v>8</v>
      </c>
      <c r="B87" s="105" t="s">
        <v>10807</v>
      </c>
      <c r="C87" s="105"/>
      <c r="D87" s="105" t="s">
        <v>5934</v>
      </c>
      <c r="E87" s="104">
        <v>2</v>
      </c>
      <c r="F87" s="104">
        <v>0</v>
      </c>
      <c r="G87" s="104" t="b">
        <v>1</v>
      </c>
      <c r="H87" s="104">
        <v>1</v>
      </c>
    </row>
    <row r="88" spans="1:8" ht="15" customHeight="1" x14ac:dyDescent="0.35">
      <c r="A88" s="104">
        <v>8</v>
      </c>
      <c r="B88" s="105" t="s">
        <v>6968</v>
      </c>
      <c r="C88" s="105"/>
      <c r="D88" s="105" t="s">
        <v>5934</v>
      </c>
      <c r="E88" s="104">
        <v>1</v>
      </c>
      <c r="F88" s="104">
        <v>0</v>
      </c>
      <c r="G88" s="104" t="b">
        <v>1</v>
      </c>
      <c r="H88" s="104">
        <v>0</v>
      </c>
    </row>
    <row r="89" spans="1:8" ht="15" customHeight="1" x14ac:dyDescent="0.35">
      <c r="A89" s="104">
        <v>4</v>
      </c>
      <c r="B89" s="105" t="s">
        <v>6968</v>
      </c>
      <c r="C89" s="105"/>
      <c r="D89" s="105" t="s">
        <v>5934</v>
      </c>
      <c r="E89" s="104">
        <v>2</v>
      </c>
      <c r="F89" s="104">
        <v>0</v>
      </c>
      <c r="G89" s="104" t="b">
        <v>1</v>
      </c>
      <c r="H89" s="104">
        <v>1</v>
      </c>
    </row>
    <row r="90" spans="1:8" ht="15" customHeight="1" x14ac:dyDescent="0.35">
      <c r="A90" s="104">
        <v>8</v>
      </c>
      <c r="B90" s="105" t="s">
        <v>10808</v>
      </c>
      <c r="C90" s="105"/>
      <c r="D90" s="105" t="s">
        <v>5934</v>
      </c>
      <c r="E90" s="104">
        <v>1</v>
      </c>
      <c r="F90" s="104">
        <v>0</v>
      </c>
      <c r="G90" s="104" t="b">
        <v>1</v>
      </c>
      <c r="H90" s="104">
        <v>0</v>
      </c>
    </row>
    <row r="91" spans="1:8" ht="15" customHeight="1" x14ac:dyDescent="0.35">
      <c r="A91" s="104">
        <v>4</v>
      </c>
      <c r="B91" s="105" t="s">
        <v>10808</v>
      </c>
      <c r="C91" s="105"/>
      <c r="D91" s="105" t="s">
        <v>5934</v>
      </c>
      <c r="E91" s="104">
        <v>2</v>
      </c>
      <c r="F91" s="104">
        <v>0</v>
      </c>
      <c r="G91" s="104" t="b">
        <v>1</v>
      </c>
      <c r="H91" s="104">
        <v>1</v>
      </c>
    </row>
    <row r="92" spans="1:8" ht="15" customHeight="1" x14ac:dyDescent="0.35">
      <c r="A92" s="104">
        <v>8</v>
      </c>
      <c r="B92" s="105" t="s">
        <v>6969</v>
      </c>
      <c r="C92" s="105"/>
      <c r="D92" s="105" t="s">
        <v>5934</v>
      </c>
      <c r="E92" s="104">
        <v>2</v>
      </c>
      <c r="F92" s="104">
        <v>0</v>
      </c>
      <c r="G92" s="104" t="b">
        <v>1</v>
      </c>
      <c r="H92" s="104">
        <v>1</v>
      </c>
    </row>
    <row r="93" spans="1:8" ht="15" customHeight="1" x14ac:dyDescent="0.35">
      <c r="A93" s="104">
        <v>8</v>
      </c>
      <c r="B93" s="105" t="s">
        <v>6970</v>
      </c>
      <c r="C93" s="105"/>
      <c r="D93" s="105" t="s">
        <v>5934</v>
      </c>
      <c r="E93" s="104">
        <v>2</v>
      </c>
      <c r="F93" s="104">
        <v>0</v>
      </c>
      <c r="G93" s="104" t="b">
        <v>1</v>
      </c>
      <c r="H93" s="104">
        <v>0</v>
      </c>
    </row>
    <row r="94" spans="1:8" ht="15" customHeight="1" x14ac:dyDescent="0.35">
      <c r="A94" s="104">
        <v>8</v>
      </c>
      <c r="B94" s="105" t="s">
        <v>6970</v>
      </c>
      <c r="C94" s="105"/>
      <c r="D94" s="105" t="s">
        <v>5934</v>
      </c>
      <c r="E94" s="104">
        <v>3</v>
      </c>
      <c r="F94" s="104">
        <v>0</v>
      </c>
      <c r="G94" s="104" t="b">
        <v>1</v>
      </c>
      <c r="H94" s="104">
        <v>1</v>
      </c>
    </row>
    <row r="95" spans="1:8" ht="15" customHeight="1" x14ac:dyDescent="0.35">
      <c r="A95" s="104">
        <v>24</v>
      </c>
      <c r="B95" s="105" t="s">
        <v>6971</v>
      </c>
      <c r="C95" s="105"/>
      <c r="D95" s="105" t="s">
        <v>5934</v>
      </c>
      <c r="E95" s="104">
        <v>2</v>
      </c>
      <c r="F95" s="104">
        <v>0</v>
      </c>
      <c r="G95" s="104" t="b">
        <v>0</v>
      </c>
      <c r="H95" s="104">
        <v>0</v>
      </c>
    </row>
    <row r="96" spans="1:8" ht="15" customHeight="1" x14ac:dyDescent="0.35">
      <c r="A96" s="104">
        <v>16</v>
      </c>
      <c r="B96" s="105" t="s">
        <v>6936</v>
      </c>
      <c r="C96" s="105"/>
      <c r="D96" s="105" t="s">
        <v>5934</v>
      </c>
      <c r="E96" s="104">
        <v>2</v>
      </c>
      <c r="F96" s="104">
        <v>0</v>
      </c>
      <c r="G96" s="104" t="b">
        <v>1</v>
      </c>
      <c r="H96" s="104">
        <v>0</v>
      </c>
    </row>
    <row r="97" spans="1:8" ht="15" customHeight="1" x14ac:dyDescent="0.35">
      <c r="A97" s="104">
        <v>0.5</v>
      </c>
      <c r="B97" s="105" t="s">
        <v>6972</v>
      </c>
      <c r="C97" s="105"/>
      <c r="D97" s="105" t="s">
        <v>5934</v>
      </c>
      <c r="E97" s="104">
        <v>2</v>
      </c>
      <c r="F97" s="104">
        <v>0</v>
      </c>
      <c r="G97" s="104" t="b">
        <v>1</v>
      </c>
      <c r="H97" s="104">
        <v>0</v>
      </c>
    </row>
    <row r="98" spans="1:8" ht="15" customHeight="1" x14ac:dyDescent="0.35">
      <c r="A98" s="104">
        <v>6</v>
      </c>
      <c r="B98" s="105" t="s">
        <v>6972</v>
      </c>
      <c r="C98" s="105"/>
      <c r="D98" s="105" t="s">
        <v>5934</v>
      </c>
      <c r="E98" s="104">
        <v>2</v>
      </c>
      <c r="F98" s="104">
        <v>0</v>
      </c>
      <c r="G98" s="104" t="b">
        <v>1</v>
      </c>
      <c r="H98" s="104">
        <v>1</v>
      </c>
    </row>
    <row r="99" spans="1:8" ht="15" customHeight="1" x14ac:dyDescent="0.35">
      <c r="A99" s="104">
        <v>8</v>
      </c>
      <c r="B99" s="105" t="s">
        <v>6973</v>
      </c>
      <c r="C99" s="105"/>
      <c r="D99" s="105" t="s">
        <v>5934</v>
      </c>
      <c r="E99" s="104">
        <v>2</v>
      </c>
      <c r="F99" s="104">
        <v>0</v>
      </c>
      <c r="G99" s="104" t="b">
        <v>1</v>
      </c>
      <c r="H99" s="104">
        <v>0</v>
      </c>
    </row>
    <row r="100" spans="1:8" ht="15" customHeight="1" x14ac:dyDescent="0.35">
      <c r="A100" s="104">
        <v>2</v>
      </c>
      <c r="B100" s="105" t="s">
        <v>6973</v>
      </c>
      <c r="C100" s="105"/>
      <c r="D100" s="105" t="s">
        <v>5934</v>
      </c>
      <c r="E100" s="104">
        <v>2</v>
      </c>
      <c r="F100" s="104">
        <v>0</v>
      </c>
      <c r="G100" s="104" t="b">
        <v>1</v>
      </c>
      <c r="H100" s="104">
        <v>2</v>
      </c>
    </row>
    <row r="101" spans="1:8" ht="15" customHeight="1" x14ac:dyDescent="0.35">
      <c r="A101" s="104">
        <v>8</v>
      </c>
      <c r="B101" s="105" t="s">
        <v>6974</v>
      </c>
      <c r="C101" s="105"/>
      <c r="D101" s="105" t="s">
        <v>5934</v>
      </c>
      <c r="E101" s="104">
        <v>2</v>
      </c>
      <c r="F101" s="104">
        <v>0</v>
      </c>
      <c r="G101" s="104" t="b">
        <v>1</v>
      </c>
      <c r="H101" s="104">
        <v>1</v>
      </c>
    </row>
    <row r="102" spans="1:8" ht="15" customHeight="1" x14ac:dyDescent="0.35">
      <c r="A102" s="104">
        <v>3</v>
      </c>
      <c r="B102" s="105" t="s">
        <v>6974</v>
      </c>
      <c r="C102" s="105"/>
      <c r="D102" s="105" t="s">
        <v>5934</v>
      </c>
      <c r="E102" s="104">
        <v>1</v>
      </c>
      <c r="F102" s="104">
        <v>0</v>
      </c>
      <c r="G102" s="104" t="b">
        <v>1</v>
      </c>
      <c r="H102" s="104">
        <v>3</v>
      </c>
    </row>
    <row r="103" spans="1:8" ht="15" customHeight="1" x14ac:dyDescent="0.35">
      <c r="A103" s="104">
        <v>2</v>
      </c>
      <c r="B103" s="105" t="s">
        <v>10809</v>
      </c>
      <c r="C103" s="105"/>
      <c r="D103" s="105" t="s">
        <v>5934</v>
      </c>
      <c r="E103" s="104">
        <v>2</v>
      </c>
      <c r="F103" s="104">
        <v>0</v>
      </c>
      <c r="G103" s="104" t="b">
        <v>1</v>
      </c>
      <c r="H103" s="104">
        <v>0</v>
      </c>
    </row>
    <row r="104" spans="1:8" ht="15" customHeight="1" x14ac:dyDescent="0.35">
      <c r="A104" s="104">
        <v>4</v>
      </c>
      <c r="B104" s="105" t="s">
        <v>10809</v>
      </c>
      <c r="C104" s="105"/>
      <c r="D104" s="105" t="s">
        <v>5934</v>
      </c>
      <c r="E104" s="104">
        <v>2</v>
      </c>
      <c r="F104" s="104">
        <v>0</v>
      </c>
      <c r="G104" s="104" t="b">
        <v>1</v>
      </c>
      <c r="H104" s="104">
        <v>1</v>
      </c>
    </row>
    <row r="105" spans="1:8" ht="15" customHeight="1" x14ac:dyDescent="0.35">
      <c r="A105" s="104">
        <v>2</v>
      </c>
      <c r="B105" s="105" t="s">
        <v>10810</v>
      </c>
      <c r="C105" s="105"/>
      <c r="D105" s="105" t="s">
        <v>5934</v>
      </c>
      <c r="E105" s="104">
        <v>2</v>
      </c>
      <c r="F105" s="104">
        <v>0</v>
      </c>
      <c r="G105" s="104" t="b">
        <v>1</v>
      </c>
      <c r="H105" s="104">
        <v>0</v>
      </c>
    </row>
    <row r="106" spans="1:8" ht="15" customHeight="1" x14ac:dyDescent="0.35">
      <c r="A106" s="104">
        <v>4</v>
      </c>
      <c r="B106" s="105" t="s">
        <v>10810</v>
      </c>
      <c r="C106" s="105"/>
      <c r="D106" s="105" t="s">
        <v>5934</v>
      </c>
      <c r="E106" s="104">
        <v>2</v>
      </c>
      <c r="F106" s="104">
        <v>0</v>
      </c>
      <c r="G106" s="104" t="b">
        <v>1</v>
      </c>
      <c r="H106" s="104">
        <v>1</v>
      </c>
    </row>
    <row r="107" spans="1:8" ht="15" customHeight="1" x14ac:dyDescent="0.35">
      <c r="A107" s="104">
        <v>2</v>
      </c>
      <c r="B107" s="105" t="s">
        <v>10811</v>
      </c>
      <c r="C107" s="105"/>
      <c r="D107" s="105" t="s">
        <v>5934</v>
      </c>
      <c r="E107" s="104">
        <v>2</v>
      </c>
      <c r="F107" s="104">
        <v>0</v>
      </c>
      <c r="G107" s="104" t="b">
        <v>1</v>
      </c>
      <c r="H107" s="104">
        <v>0</v>
      </c>
    </row>
    <row r="108" spans="1:8" ht="15" customHeight="1" x14ac:dyDescent="0.35">
      <c r="A108" s="104">
        <v>4</v>
      </c>
      <c r="B108" s="105" t="s">
        <v>10811</v>
      </c>
      <c r="C108" s="105"/>
      <c r="D108" s="105" t="s">
        <v>5934</v>
      </c>
      <c r="E108" s="104">
        <v>2</v>
      </c>
      <c r="F108" s="104">
        <v>0</v>
      </c>
      <c r="G108" s="104" t="b">
        <v>1</v>
      </c>
      <c r="H108" s="104">
        <v>1</v>
      </c>
    </row>
    <row r="109" spans="1:8" ht="15" customHeight="1" x14ac:dyDescent="0.35">
      <c r="A109" s="104">
        <v>2</v>
      </c>
      <c r="B109" s="105" t="s">
        <v>10812</v>
      </c>
      <c r="C109" s="105"/>
      <c r="D109" s="105" t="s">
        <v>5934</v>
      </c>
      <c r="E109" s="104">
        <v>2</v>
      </c>
      <c r="F109" s="104">
        <v>0</v>
      </c>
      <c r="G109" s="104" t="b">
        <v>1</v>
      </c>
      <c r="H109" s="104">
        <v>0</v>
      </c>
    </row>
    <row r="110" spans="1:8" ht="15" customHeight="1" x14ac:dyDescent="0.35">
      <c r="A110" s="104">
        <v>4</v>
      </c>
      <c r="B110" s="105" t="s">
        <v>10812</v>
      </c>
      <c r="C110" s="105"/>
      <c r="D110" s="105" t="s">
        <v>5934</v>
      </c>
      <c r="E110" s="104">
        <v>2</v>
      </c>
      <c r="F110" s="104">
        <v>0</v>
      </c>
      <c r="G110" s="104" t="b">
        <v>1</v>
      </c>
      <c r="H110" s="104">
        <v>1</v>
      </c>
    </row>
    <row r="111" spans="1:8" ht="15" customHeight="1" x14ac:dyDescent="0.35">
      <c r="A111" s="104">
        <v>4</v>
      </c>
      <c r="B111" s="105" t="s">
        <v>6943</v>
      </c>
      <c r="C111" s="105"/>
      <c r="D111" s="105" t="s">
        <v>5934</v>
      </c>
      <c r="E111" s="104">
        <v>2</v>
      </c>
      <c r="F111" s="104">
        <v>0</v>
      </c>
      <c r="G111" s="104" t="b">
        <v>1</v>
      </c>
      <c r="H111" s="104">
        <v>0</v>
      </c>
    </row>
    <row r="112" spans="1:8" ht="15" customHeight="1" x14ac:dyDescent="0.35">
      <c r="A112" s="104">
        <v>8</v>
      </c>
      <c r="B112" s="105" t="s">
        <v>6943</v>
      </c>
      <c r="C112" s="105"/>
      <c r="D112" s="105" t="s">
        <v>5934</v>
      </c>
      <c r="E112" s="104">
        <v>1</v>
      </c>
      <c r="F112" s="104">
        <v>0</v>
      </c>
      <c r="G112" s="104" t="b">
        <v>1</v>
      </c>
      <c r="H112" s="104">
        <v>2</v>
      </c>
    </row>
    <row r="113" spans="1:8" ht="15" customHeight="1" x14ac:dyDescent="0.35">
      <c r="A113" s="104">
        <v>72</v>
      </c>
      <c r="B113" s="105" t="s">
        <v>6944</v>
      </c>
      <c r="C113" s="105"/>
      <c r="D113" s="105" t="s">
        <v>5934</v>
      </c>
      <c r="E113" s="104">
        <v>2</v>
      </c>
      <c r="F113" s="104">
        <v>0</v>
      </c>
      <c r="G113" s="104" t="b">
        <v>0</v>
      </c>
      <c r="H113" s="104">
        <v>0</v>
      </c>
    </row>
    <row r="114" spans="1:8" ht="15" customHeight="1" x14ac:dyDescent="0.35">
      <c r="A114" s="104">
        <v>8</v>
      </c>
      <c r="B114" s="105" t="s">
        <v>6979</v>
      </c>
      <c r="C114" s="105"/>
      <c r="D114" s="105" t="s">
        <v>5934</v>
      </c>
      <c r="E114" s="104">
        <v>1</v>
      </c>
      <c r="F114" s="104">
        <v>0</v>
      </c>
      <c r="G114" s="104" t="b">
        <v>1</v>
      </c>
      <c r="H114" s="104">
        <v>0</v>
      </c>
    </row>
    <row r="115" spans="1:8" ht="15" customHeight="1" x14ac:dyDescent="0.35">
      <c r="A115" s="104">
        <v>4</v>
      </c>
      <c r="B115" s="105" t="s">
        <v>6979</v>
      </c>
      <c r="C115" s="105"/>
      <c r="D115" s="105" t="s">
        <v>5934</v>
      </c>
      <c r="E115" s="104">
        <v>2</v>
      </c>
      <c r="F115" s="104">
        <v>0</v>
      </c>
      <c r="G115" s="104" t="b">
        <v>1</v>
      </c>
      <c r="H115" s="104">
        <v>1</v>
      </c>
    </row>
    <row r="116" spans="1:8" ht="15" customHeight="1" x14ac:dyDescent="0.35">
      <c r="A116" s="104">
        <v>2</v>
      </c>
      <c r="B116" s="105" t="s">
        <v>6980</v>
      </c>
      <c r="C116" s="105"/>
      <c r="D116" s="105" t="s">
        <v>5936</v>
      </c>
      <c r="E116" s="104">
        <v>1</v>
      </c>
      <c r="F116" s="104">
        <v>0</v>
      </c>
      <c r="G116" s="104" t="b">
        <v>1</v>
      </c>
      <c r="H116" s="104">
        <v>0</v>
      </c>
    </row>
    <row r="117" spans="1:8" ht="15" customHeight="1" x14ac:dyDescent="0.35">
      <c r="A117" s="104">
        <v>8</v>
      </c>
      <c r="B117" s="105" t="s">
        <v>6981</v>
      </c>
      <c r="C117" s="105"/>
      <c r="D117" s="105" t="s">
        <v>5934</v>
      </c>
      <c r="E117" s="104">
        <v>2</v>
      </c>
      <c r="F117" s="104">
        <v>0</v>
      </c>
      <c r="G117" s="104" t="b">
        <v>1</v>
      </c>
      <c r="H117" s="104">
        <v>0</v>
      </c>
    </row>
    <row r="118" spans="1:8" ht="15" customHeight="1" x14ac:dyDescent="0.35">
      <c r="A118" s="104">
        <v>40</v>
      </c>
      <c r="B118" s="105" t="s">
        <v>6982</v>
      </c>
      <c r="C118" s="105"/>
      <c r="D118" s="105" t="s">
        <v>5934</v>
      </c>
      <c r="E118" s="104">
        <v>2</v>
      </c>
      <c r="F118" s="104">
        <v>0</v>
      </c>
      <c r="G118" s="104" t="b">
        <v>1</v>
      </c>
      <c r="H118" s="104">
        <v>0</v>
      </c>
    </row>
    <row r="119" spans="1:8" ht="15" customHeight="1" x14ac:dyDescent="0.35">
      <c r="A119" s="104">
        <v>16</v>
      </c>
      <c r="B119" s="105" t="s">
        <v>6983</v>
      </c>
      <c r="C119" s="105"/>
      <c r="D119" s="105" t="s">
        <v>5934</v>
      </c>
      <c r="E119" s="104">
        <v>2</v>
      </c>
      <c r="F119" s="104">
        <v>0</v>
      </c>
      <c r="G119" s="104" t="b">
        <v>1</v>
      </c>
      <c r="H119" s="104">
        <v>0</v>
      </c>
    </row>
    <row r="120" spans="1:8" ht="15" customHeight="1" x14ac:dyDescent="0.35">
      <c r="A120" s="104">
        <v>8</v>
      </c>
      <c r="B120" s="105" t="s">
        <v>6984</v>
      </c>
      <c r="C120" s="105"/>
      <c r="D120" s="105" t="s">
        <v>5934</v>
      </c>
      <c r="E120" s="104">
        <v>1</v>
      </c>
      <c r="F120" s="104">
        <v>0</v>
      </c>
      <c r="G120" s="104" t="b">
        <v>1</v>
      </c>
      <c r="H120" s="104">
        <v>0</v>
      </c>
    </row>
    <row r="121" spans="1:8" ht="15" customHeight="1" x14ac:dyDescent="0.35">
      <c r="A121" s="104">
        <v>8</v>
      </c>
      <c r="B121" s="105" t="s">
        <v>6985</v>
      </c>
      <c r="C121" s="105"/>
      <c r="D121" s="105" t="s">
        <v>5934</v>
      </c>
      <c r="E121" s="104">
        <v>2</v>
      </c>
      <c r="F121" s="104">
        <v>0</v>
      </c>
      <c r="G121" s="104" t="b">
        <v>1</v>
      </c>
      <c r="H121" s="104">
        <v>0</v>
      </c>
    </row>
    <row r="122" spans="1:8" ht="15" customHeight="1" x14ac:dyDescent="0.35">
      <c r="A122" s="104">
        <v>8</v>
      </c>
      <c r="B122" s="105" t="s">
        <v>6986</v>
      </c>
      <c r="C122" s="105"/>
      <c r="D122" s="105" t="s">
        <v>5934</v>
      </c>
      <c r="E122" s="104">
        <v>2</v>
      </c>
      <c r="F122" s="104">
        <v>0</v>
      </c>
      <c r="G122" s="104" t="b">
        <v>1</v>
      </c>
      <c r="H122" s="104">
        <v>0</v>
      </c>
    </row>
    <row r="123" spans="1:8" ht="15" customHeight="1" x14ac:dyDescent="0.35">
      <c r="A123" s="104">
        <v>40</v>
      </c>
      <c r="B123" s="105" t="s">
        <v>6987</v>
      </c>
      <c r="C123" s="105"/>
      <c r="D123" s="105" t="s">
        <v>5934</v>
      </c>
      <c r="E123" s="104">
        <v>2</v>
      </c>
      <c r="F123" s="104">
        <v>0</v>
      </c>
      <c r="G123" s="104" t="b">
        <v>1</v>
      </c>
      <c r="H123" s="104">
        <v>0</v>
      </c>
    </row>
    <row r="124" spans="1:8" ht="15" customHeight="1" x14ac:dyDescent="0.35">
      <c r="A124" s="104">
        <v>16</v>
      </c>
      <c r="B124" s="105" t="s">
        <v>6988</v>
      </c>
      <c r="C124" s="105"/>
      <c r="D124" s="105" t="s">
        <v>5934</v>
      </c>
      <c r="E124" s="104">
        <v>1</v>
      </c>
      <c r="F124" s="104">
        <v>0</v>
      </c>
      <c r="G124" s="104" t="b">
        <v>1</v>
      </c>
      <c r="H124" s="104">
        <v>0</v>
      </c>
    </row>
    <row r="125" spans="1:8" ht="15" customHeight="1" x14ac:dyDescent="0.35">
      <c r="A125" s="104">
        <v>16</v>
      </c>
      <c r="B125" s="105" t="s">
        <v>6989</v>
      </c>
      <c r="C125" s="105"/>
      <c r="D125" s="105" t="s">
        <v>5934</v>
      </c>
      <c r="E125" s="104">
        <v>2</v>
      </c>
      <c r="F125" s="104">
        <v>0</v>
      </c>
      <c r="G125" s="104" t="b">
        <v>1</v>
      </c>
      <c r="H125" s="104">
        <v>0</v>
      </c>
    </row>
    <row r="126" spans="1:8" ht="15" customHeight="1" x14ac:dyDescent="0.35">
      <c r="A126" s="104">
        <v>40</v>
      </c>
      <c r="B126" s="105" t="s">
        <v>6990</v>
      </c>
      <c r="C126" s="105"/>
      <c r="D126" s="105" t="s">
        <v>5934</v>
      </c>
      <c r="E126" s="104">
        <v>2</v>
      </c>
      <c r="F126" s="104">
        <v>0</v>
      </c>
      <c r="G126" s="104" t="b">
        <v>1</v>
      </c>
      <c r="H126" s="104">
        <v>0</v>
      </c>
    </row>
    <row r="127" spans="1:8" ht="15" customHeight="1" x14ac:dyDescent="0.35">
      <c r="A127" s="104">
        <v>16</v>
      </c>
      <c r="B127" s="105" t="s">
        <v>6991</v>
      </c>
      <c r="C127" s="105"/>
      <c r="D127" s="105" t="s">
        <v>5934</v>
      </c>
      <c r="E127" s="104">
        <v>2</v>
      </c>
      <c r="F127" s="104">
        <v>0</v>
      </c>
      <c r="G127" s="104" t="b">
        <v>1</v>
      </c>
      <c r="H127" s="104">
        <v>0</v>
      </c>
    </row>
    <row r="128" spans="1:8" ht="15" customHeight="1" x14ac:dyDescent="0.35">
      <c r="A128" s="104">
        <v>16</v>
      </c>
      <c r="B128" s="105" t="s">
        <v>6992</v>
      </c>
      <c r="C128" s="105"/>
      <c r="D128" s="105" t="s">
        <v>5934</v>
      </c>
      <c r="E128" s="104">
        <v>2</v>
      </c>
      <c r="F128" s="104">
        <v>0</v>
      </c>
      <c r="G128" s="104" t="b">
        <v>1</v>
      </c>
      <c r="H128" s="104">
        <v>0</v>
      </c>
    </row>
    <row r="129" spans="1:8" ht="15" customHeight="1" x14ac:dyDescent="0.35">
      <c r="A129" s="104">
        <v>16</v>
      </c>
      <c r="B129" s="105" t="s">
        <v>6993</v>
      </c>
      <c r="C129" s="105"/>
      <c r="D129" s="105" t="s">
        <v>5934</v>
      </c>
      <c r="E129" s="104">
        <v>2</v>
      </c>
      <c r="F129" s="104">
        <v>0</v>
      </c>
      <c r="G129" s="104" t="b">
        <v>1</v>
      </c>
      <c r="H129" s="104">
        <v>0</v>
      </c>
    </row>
    <row r="130" spans="1:8" ht="15" customHeight="1" x14ac:dyDescent="0.35">
      <c r="A130" s="104">
        <v>3</v>
      </c>
      <c r="B130" s="105" t="s">
        <v>10746</v>
      </c>
      <c r="C130" s="105"/>
      <c r="D130" s="105" t="s">
        <v>5934</v>
      </c>
      <c r="E130" s="104">
        <v>2</v>
      </c>
      <c r="F130" s="104">
        <v>0</v>
      </c>
      <c r="G130" s="104" t="b">
        <v>1</v>
      </c>
      <c r="H130" s="104">
        <v>0</v>
      </c>
    </row>
    <row r="131" spans="1:8" ht="15" customHeight="1" x14ac:dyDescent="0.35">
      <c r="A131" s="104">
        <v>8</v>
      </c>
      <c r="B131" s="105" t="s">
        <v>10746</v>
      </c>
      <c r="C131" s="105"/>
      <c r="D131" s="105" t="s">
        <v>5934</v>
      </c>
      <c r="E131" s="104">
        <v>2</v>
      </c>
      <c r="F131" s="104">
        <v>0</v>
      </c>
      <c r="G131" s="104" t="b">
        <v>0</v>
      </c>
      <c r="H131" s="104">
        <v>1</v>
      </c>
    </row>
    <row r="132" spans="1:8" ht="15" customHeight="1" x14ac:dyDescent="0.35">
      <c r="A132" s="104">
        <v>40</v>
      </c>
      <c r="B132" s="105" t="s">
        <v>6994</v>
      </c>
      <c r="C132" s="105"/>
      <c r="D132" s="105" t="s">
        <v>5934</v>
      </c>
      <c r="E132" s="104">
        <v>2</v>
      </c>
      <c r="F132" s="104">
        <v>0</v>
      </c>
      <c r="G132" s="104" t="b">
        <v>1</v>
      </c>
      <c r="H132" s="104">
        <v>0</v>
      </c>
    </row>
    <row r="133" spans="1:8" ht="15" customHeight="1" x14ac:dyDescent="0.35">
      <c r="A133" s="104">
        <v>14</v>
      </c>
      <c r="B133" s="105" t="s">
        <v>10813</v>
      </c>
      <c r="C133" s="105"/>
      <c r="D133" s="105" t="s">
        <v>5934</v>
      </c>
      <c r="E133" s="104">
        <v>2</v>
      </c>
      <c r="F133" s="104">
        <v>0</v>
      </c>
      <c r="G133" s="104" t="b">
        <v>1</v>
      </c>
      <c r="H133" s="104">
        <v>1</v>
      </c>
    </row>
    <row r="134" spans="1:8" ht="15" customHeight="1" x14ac:dyDescent="0.35">
      <c r="A134" s="104">
        <v>4</v>
      </c>
      <c r="B134" s="105" t="s">
        <v>10747</v>
      </c>
      <c r="C134" s="105"/>
      <c r="D134" s="105" t="s">
        <v>5934</v>
      </c>
      <c r="E134" s="104">
        <v>1</v>
      </c>
      <c r="F134" s="104">
        <v>0</v>
      </c>
      <c r="G134" s="104" t="b">
        <v>1</v>
      </c>
      <c r="H134" s="104">
        <v>0</v>
      </c>
    </row>
    <row r="135" spans="1:8" ht="15" customHeight="1" x14ac:dyDescent="0.35">
      <c r="A135" s="104">
        <v>8</v>
      </c>
      <c r="B135" s="105" t="s">
        <v>10814</v>
      </c>
      <c r="C135" s="105"/>
      <c r="D135" s="105" t="s">
        <v>5934</v>
      </c>
      <c r="E135" s="104">
        <v>2</v>
      </c>
      <c r="F135" s="104">
        <v>0</v>
      </c>
      <c r="G135" s="104" t="b">
        <v>1</v>
      </c>
      <c r="H135" s="104">
        <v>1</v>
      </c>
    </row>
    <row r="136" spans="1:8" ht="15" customHeight="1" x14ac:dyDescent="0.35">
      <c r="A136" s="104">
        <v>12</v>
      </c>
      <c r="B136" s="105" t="s">
        <v>10748</v>
      </c>
      <c r="C136" s="105"/>
      <c r="D136" s="105" t="s">
        <v>5934</v>
      </c>
      <c r="E136" s="104">
        <v>3</v>
      </c>
      <c r="F136" s="104">
        <v>0</v>
      </c>
      <c r="G136" s="104" t="b">
        <v>1</v>
      </c>
      <c r="H136" s="104">
        <v>0</v>
      </c>
    </row>
    <row r="137" spans="1:8" ht="15" customHeight="1" x14ac:dyDescent="0.35">
      <c r="A137" s="104">
        <v>4</v>
      </c>
      <c r="B137" s="105" t="s">
        <v>10749</v>
      </c>
      <c r="C137" s="105"/>
      <c r="D137" s="105" t="s">
        <v>5934</v>
      </c>
      <c r="E137" s="104">
        <v>1</v>
      </c>
      <c r="F137" s="104">
        <v>0</v>
      </c>
      <c r="G137" s="104" t="b">
        <v>1</v>
      </c>
      <c r="H137" s="104">
        <v>0</v>
      </c>
    </row>
    <row r="138" spans="1:8" ht="15" customHeight="1" x14ac:dyDescent="0.35">
      <c r="A138" s="104">
        <v>4</v>
      </c>
      <c r="B138" s="105" t="s">
        <v>10750</v>
      </c>
      <c r="C138" s="105"/>
      <c r="D138" s="105" t="s">
        <v>5934</v>
      </c>
      <c r="E138" s="104">
        <v>1</v>
      </c>
      <c r="F138" s="104">
        <v>0</v>
      </c>
      <c r="G138" s="104" t="b">
        <v>1</v>
      </c>
      <c r="H138" s="104">
        <v>0</v>
      </c>
    </row>
    <row r="139" spans="1:8" ht="15" customHeight="1" x14ac:dyDescent="0.35">
      <c r="A139" s="104">
        <v>8</v>
      </c>
      <c r="B139" s="105" t="s">
        <v>10751</v>
      </c>
      <c r="C139" s="105"/>
      <c r="D139" s="105" t="s">
        <v>5934</v>
      </c>
      <c r="E139" s="104">
        <v>2</v>
      </c>
      <c r="F139" s="104">
        <v>0</v>
      </c>
      <c r="G139" s="104" t="b">
        <v>1</v>
      </c>
      <c r="H139" s="104">
        <v>0</v>
      </c>
    </row>
    <row r="140" spans="1:8" ht="15" customHeight="1" x14ac:dyDescent="0.35">
      <c r="A140" s="104">
        <v>2</v>
      </c>
      <c r="B140" s="105" t="s">
        <v>10752</v>
      </c>
      <c r="C140" s="105"/>
      <c r="D140" s="105" t="s">
        <v>5934</v>
      </c>
      <c r="E140" s="104">
        <v>1</v>
      </c>
      <c r="F140" s="104">
        <v>0</v>
      </c>
      <c r="G140" s="104" t="b">
        <v>1</v>
      </c>
      <c r="H140" s="104">
        <v>0</v>
      </c>
    </row>
    <row r="141" spans="1:8" ht="15" customHeight="1" x14ac:dyDescent="0.35">
      <c r="A141" s="104">
        <v>2</v>
      </c>
      <c r="B141" s="105" t="s">
        <v>10753</v>
      </c>
      <c r="C141" s="105"/>
      <c r="D141" s="105" t="s">
        <v>5934</v>
      </c>
      <c r="E141" s="104">
        <v>2</v>
      </c>
      <c r="F141" s="104">
        <v>0</v>
      </c>
      <c r="G141" s="104" t="b">
        <v>1</v>
      </c>
      <c r="H141" s="104">
        <v>1</v>
      </c>
    </row>
    <row r="142" spans="1:8" ht="15" customHeight="1" x14ac:dyDescent="0.35">
      <c r="A142" s="104">
        <v>2</v>
      </c>
      <c r="B142" s="105" t="s">
        <v>7001</v>
      </c>
      <c r="C142" s="105"/>
      <c r="D142" s="105" t="s">
        <v>5934</v>
      </c>
      <c r="E142" s="104">
        <v>1</v>
      </c>
      <c r="F142" s="104">
        <v>0</v>
      </c>
      <c r="G142" s="104" t="b">
        <v>1</v>
      </c>
      <c r="H142" s="104">
        <v>0</v>
      </c>
    </row>
    <row r="143" spans="1:8" ht="15" customHeight="1" x14ac:dyDescent="0.35">
      <c r="A143" s="104">
        <v>2</v>
      </c>
      <c r="B143" s="105" t="s">
        <v>6996</v>
      </c>
      <c r="C143" s="105"/>
      <c r="D143" s="105" t="s">
        <v>5934</v>
      </c>
      <c r="E143" s="104">
        <v>1</v>
      </c>
      <c r="F143" s="104">
        <v>0</v>
      </c>
      <c r="G143" s="104" t="b">
        <v>1</v>
      </c>
      <c r="H143" s="104">
        <v>0</v>
      </c>
    </row>
    <row r="144" spans="1:8" ht="15" customHeight="1" x14ac:dyDescent="0.35">
      <c r="A144" s="104">
        <v>4</v>
      </c>
      <c r="B144" s="105" t="s">
        <v>10754</v>
      </c>
      <c r="C144" s="105"/>
      <c r="D144" s="105" t="s">
        <v>5934</v>
      </c>
      <c r="E144" s="104">
        <v>1</v>
      </c>
      <c r="F144" s="104">
        <v>0</v>
      </c>
      <c r="G144" s="104" t="b">
        <v>1</v>
      </c>
      <c r="H144" s="104">
        <v>0</v>
      </c>
    </row>
    <row r="145" spans="1:8" ht="15" customHeight="1" x14ac:dyDescent="0.35">
      <c r="A145" s="104">
        <v>2</v>
      </c>
      <c r="B145" s="105" t="s">
        <v>10815</v>
      </c>
      <c r="C145" s="105"/>
      <c r="D145" s="105" t="s">
        <v>5934</v>
      </c>
      <c r="E145" s="104">
        <v>1</v>
      </c>
      <c r="F145" s="104">
        <v>0</v>
      </c>
      <c r="G145" s="104" t="b">
        <v>1</v>
      </c>
      <c r="H145" s="104">
        <v>0</v>
      </c>
    </row>
    <row r="146" spans="1:8" ht="15" customHeight="1" x14ac:dyDescent="0.35">
      <c r="A146" s="104">
        <v>2</v>
      </c>
      <c r="B146" s="105" t="s">
        <v>10755</v>
      </c>
      <c r="C146" s="105"/>
      <c r="D146" s="105" t="s">
        <v>5934</v>
      </c>
      <c r="E146" s="104">
        <v>1</v>
      </c>
      <c r="F146" s="104">
        <v>0</v>
      </c>
      <c r="G146" s="104" t="b">
        <v>1</v>
      </c>
      <c r="H146" s="104">
        <v>0</v>
      </c>
    </row>
    <row r="147" spans="1:8" ht="15" customHeight="1" x14ac:dyDescent="0.35">
      <c r="A147" s="104">
        <v>2</v>
      </c>
      <c r="B147" s="105" t="s">
        <v>10756</v>
      </c>
      <c r="C147" s="105"/>
      <c r="D147" s="105" t="s">
        <v>5934</v>
      </c>
      <c r="E147" s="104">
        <v>1</v>
      </c>
      <c r="F147" s="104">
        <v>0</v>
      </c>
      <c r="G147" s="104" t="b">
        <v>1</v>
      </c>
      <c r="H147" s="104">
        <v>0</v>
      </c>
    </row>
    <row r="148" spans="1:8" ht="15" customHeight="1" x14ac:dyDescent="0.35">
      <c r="A148" s="104">
        <v>2</v>
      </c>
      <c r="B148" s="105" t="s">
        <v>10757</v>
      </c>
      <c r="C148" s="105"/>
      <c r="D148" s="105" t="s">
        <v>5934</v>
      </c>
      <c r="E148" s="104">
        <v>1</v>
      </c>
      <c r="F148" s="104">
        <v>0</v>
      </c>
      <c r="G148" s="104" t="b">
        <v>1</v>
      </c>
      <c r="H148" s="104">
        <v>0</v>
      </c>
    </row>
    <row r="149" spans="1:8" ht="15" customHeight="1" x14ac:dyDescent="0.35">
      <c r="A149" s="104">
        <v>2</v>
      </c>
      <c r="B149" s="105" t="s">
        <v>10758</v>
      </c>
      <c r="C149" s="105"/>
      <c r="D149" s="105" t="s">
        <v>5934</v>
      </c>
      <c r="E149" s="104">
        <v>1</v>
      </c>
      <c r="F149" s="104">
        <v>0</v>
      </c>
      <c r="G149" s="104" t="b">
        <v>1</v>
      </c>
      <c r="H149" s="104">
        <v>0</v>
      </c>
    </row>
    <row r="150" spans="1:8" ht="15" customHeight="1" x14ac:dyDescent="0.35">
      <c r="A150" s="104">
        <v>2</v>
      </c>
      <c r="B150" s="105" t="s">
        <v>10759</v>
      </c>
      <c r="C150" s="105"/>
      <c r="D150" s="105" t="s">
        <v>5934</v>
      </c>
      <c r="E150" s="104">
        <v>1</v>
      </c>
      <c r="F150" s="104">
        <v>0</v>
      </c>
      <c r="G150" s="104" t="b">
        <v>1</v>
      </c>
      <c r="H150" s="104">
        <v>0</v>
      </c>
    </row>
    <row r="151" spans="1:8" ht="15" customHeight="1" x14ac:dyDescent="0.35">
      <c r="A151" s="104">
        <v>2</v>
      </c>
      <c r="B151" s="105" t="s">
        <v>10760</v>
      </c>
      <c r="C151" s="105"/>
      <c r="D151" s="105" t="s">
        <v>5934</v>
      </c>
      <c r="E151" s="104">
        <v>1</v>
      </c>
      <c r="F151" s="104">
        <v>0</v>
      </c>
      <c r="G151" s="104" t="b">
        <v>1</v>
      </c>
      <c r="H151" s="104">
        <v>0</v>
      </c>
    </row>
    <row r="152" spans="1:8" ht="15" customHeight="1" x14ac:dyDescent="0.35">
      <c r="A152" s="104">
        <v>2</v>
      </c>
      <c r="B152" s="105" t="s">
        <v>10761</v>
      </c>
      <c r="C152" s="105"/>
      <c r="D152" s="105" t="s">
        <v>5934</v>
      </c>
      <c r="E152" s="104">
        <v>1</v>
      </c>
      <c r="F152" s="104">
        <v>0</v>
      </c>
      <c r="G152" s="104" t="b">
        <v>1</v>
      </c>
      <c r="H152" s="104">
        <v>0</v>
      </c>
    </row>
    <row r="153" spans="1:8" ht="15" customHeight="1" x14ac:dyDescent="0.35">
      <c r="A153" s="104">
        <v>2</v>
      </c>
      <c r="B153" s="105" t="s">
        <v>10762</v>
      </c>
      <c r="C153" s="105"/>
      <c r="D153" s="105" t="s">
        <v>5934</v>
      </c>
      <c r="E153" s="104">
        <v>1</v>
      </c>
      <c r="F153" s="104">
        <v>0</v>
      </c>
      <c r="G153" s="104" t="b">
        <v>1</v>
      </c>
      <c r="H153" s="104">
        <v>0</v>
      </c>
    </row>
    <row r="154" spans="1:8" ht="15" customHeight="1" x14ac:dyDescent="0.35">
      <c r="A154" s="104">
        <v>2</v>
      </c>
      <c r="B154" s="105" t="s">
        <v>10763</v>
      </c>
      <c r="C154" s="105"/>
      <c r="D154" s="105" t="s">
        <v>5934</v>
      </c>
      <c r="E154" s="104">
        <v>1</v>
      </c>
      <c r="F154" s="104">
        <v>0</v>
      </c>
      <c r="G154" s="104" t="b">
        <v>1</v>
      </c>
      <c r="H154" s="104">
        <v>0</v>
      </c>
    </row>
    <row r="155" spans="1:8" ht="15" customHeight="1" x14ac:dyDescent="0.35">
      <c r="A155" s="104">
        <v>2</v>
      </c>
      <c r="B155" s="105" t="s">
        <v>10764</v>
      </c>
      <c r="C155" s="105"/>
      <c r="D155" s="105" t="s">
        <v>5934</v>
      </c>
      <c r="E155" s="104">
        <v>1</v>
      </c>
      <c r="F155" s="104">
        <v>0</v>
      </c>
      <c r="G155" s="104" t="b">
        <v>1</v>
      </c>
      <c r="H155" s="104">
        <v>0</v>
      </c>
    </row>
    <row r="156" spans="1:8" ht="15" customHeight="1" x14ac:dyDescent="0.35">
      <c r="A156" s="104">
        <v>2</v>
      </c>
      <c r="B156" s="105" t="s">
        <v>10765</v>
      </c>
      <c r="C156" s="105"/>
      <c r="D156" s="105" t="s">
        <v>5934</v>
      </c>
      <c r="E156" s="104">
        <v>1</v>
      </c>
      <c r="F156" s="104">
        <v>0</v>
      </c>
      <c r="G156" s="104" t="b">
        <v>1</v>
      </c>
      <c r="H156" s="104">
        <v>0</v>
      </c>
    </row>
    <row r="157" spans="1:8" ht="15" customHeight="1" x14ac:dyDescent="0.35">
      <c r="A157" s="104">
        <v>2</v>
      </c>
      <c r="B157" s="105" t="s">
        <v>10766</v>
      </c>
      <c r="C157" s="105"/>
      <c r="D157" s="105" t="s">
        <v>5934</v>
      </c>
      <c r="E157" s="104">
        <v>1</v>
      </c>
      <c r="F157" s="104">
        <v>0</v>
      </c>
      <c r="G157" s="104" t="b">
        <v>1</v>
      </c>
      <c r="H157" s="104">
        <v>0</v>
      </c>
    </row>
    <row r="158" spans="1:8" ht="15" customHeight="1" x14ac:dyDescent="0.35">
      <c r="A158" s="104">
        <v>2</v>
      </c>
      <c r="B158" s="105" t="s">
        <v>10767</v>
      </c>
      <c r="C158" s="105"/>
      <c r="D158" s="105" t="s">
        <v>5934</v>
      </c>
      <c r="E158" s="104">
        <v>2</v>
      </c>
      <c r="F158" s="104">
        <v>0</v>
      </c>
      <c r="G158" s="104" t="b">
        <v>1</v>
      </c>
      <c r="H158" s="104">
        <v>1</v>
      </c>
    </row>
    <row r="159" spans="1:8" ht="15" customHeight="1" x14ac:dyDescent="0.35">
      <c r="A159" s="104">
        <v>2</v>
      </c>
      <c r="B159" s="105" t="s">
        <v>10768</v>
      </c>
      <c r="C159" s="105"/>
      <c r="D159" s="105" t="s">
        <v>5934</v>
      </c>
      <c r="E159" s="104">
        <v>1</v>
      </c>
      <c r="F159" s="104">
        <v>0</v>
      </c>
      <c r="G159" s="104" t="b">
        <v>1</v>
      </c>
      <c r="H159" s="104">
        <v>0</v>
      </c>
    </row>
    <row r="160" spans="1:8" ht="15" customHeight="1" x14ac:dyDescent="0.35">
      <c r="A160" s="104">
        <v>2</v>
      </c>
      <c r="B160" s="105" t="s">
        <v>10769</v>
      </c>
      <c r="C160" s="105"/>
      <c r="D160" s="105" t="s">
        <v>5934</v>
      </c>
      <c r="E160" s="104">
        <v>1</v>
      </c>
      <c r="F160" s="104">
        <v>0</v>
      </c>
      <c r="G160" s="104" t="b">
        <v>1</v>
      </c>
      <c r="H160" s="104">
        <v>0</v>
      </c>
    </row>
    <row r="161" spans="1:8" ht="15" customHeight="1" x14ac:dyDescent="0.35">
      <c r="A161" s="104">
        <v>4</v>
      </c>
      <c r="B161" s="105" t="s">
        <v>10770</v>
      </c>
      <c r="C161" s="105"/>
      <c r="D161" s="105" t="s">
        <v>5934</v>
      </c>
      <c r="E161" s="104">
        <v>1</v>
      </c>
      <c r="F161" s="104">
        <v>0</v>
      </c>
      <c r="G161" s="104" t="b">
        <v>1</v>
      </c>
      <c r="H161" s="104">
        <v>0</v>
      </c>
    </row>
    <row r="162" spans="1:8" ht="15" customHeight="1" x14ac:dyDescent="0.35">
      <c r="A162" s="104">
        <v>2</v>
      </c>
      <c r="B162" s="105" t="s">
        <v>10771</v>
      </c>
      <c r="C162" s="105"/>
      <c r="D162" s="105" t="s">
        <v>5934</v>
      </c>
      <c r="E162" s="104">
        <v>1</v>
      </c>
      <c r="F162" s="104">
        <v>0</v>
      </c>
      <c r="G162" s="104" t="b">
        <v>1</v>
      </c>
      <c r="H162" s="104">
        <v>0</v>
      </c>
    </row>
    <row r="163" spans="1:8" ht="15" customHeight="1" x14ac:dyDescent="0.35">
      <c r="A163" s="104">
        <v>4</v>
      </c>
      <c r="B163" s="105" t="s">
        <v>10772</v>
      </c>
      <c r="C163" s="105"/>
      <c r="D163" s="105" t="s">
        <v>5934</v>
      </c>
      <c r="E163" s="104">
        <v>1</v>
      </c>
      <c r="F163" s="104">
        <v>0</v>
      </c>
      <c r="G163" s="104" t="b">
        <v>1</v>
      </c>
      <c r="H163" s="104">
        <v>0</v>
      </c>
    </row>
    <row r="164" spans="1:8" ht="15" customHeight="1" x14ac:dyDescent="0.35">
      <c r="A164" s="104">
        <v>2</v>
      </c>
      <c r="B164" s="105" t="s">
        <v>10773</v>
      </c>
      <c r="C164" s="105"/>
      <c r="D164" s="105" t="s">
        <v>5934</v>
      </c>
      <c r="E164" s="104">
        <v>1</v>
      </c>
      <c r="F164" s="104">
        <v>0</v>
      </c>
      <c r="G164" s="104" t="b">
        <v>1</v>
      </c>
      <c r="H164" s="104">
        <v>0</v>
      </c>
    </row>
    <row r="165" spans="1:8" ht="15" customHeight="1" x14ac:dyDescent="0.35">
      <c r="A165" s="104">
        <v>2</v>
      </c>
      <c r="B165" s="105" t="s">
        <v>10774</v>
      </c>
      <c r="C165" s="105"/>
      <c r="D165" s="105" t="s">
        <v>5934</v>
      </c>
      <c r="E165" s="104">
        <v>1</v>
      </c>
      <c r="F165" s="104">
        <v>0</v>
      </c>
      <c r="G165" s="104" t="b">
        <v>1</v>
      </c>
      <c r="H165" s="104">
        <v>0</v>
      </c>
    </row>
    <row r="166" spans="1:8" ht="15" customHeight="1" x14ac:dyDescent="0.35">
      <c r="A166" s="104">
        <v>2</v>
      </c>
      <c r="B166" s="105" t="s">
        <v>10775</v>
      </c>
      <c r="C166" s="105"/>
      <c r="D166" s="105" t="s">
        <v>5934</v>
      </c>
      <c r="E166" s="104">
        <v>1</v>
      </c>
      <c r="F166" s="104">
        <v>0</v>
      </c>
      <c r="G166" s="104" t="b">
        <v>1</v>
      </c>
      <c r="H166" s="104">
        <v>0</v>
      </c>
    </row>
    <row r="167" spans="1:8" ht="15" customHeight="1" x14ac:dyDescent="0.35">
      <c r="A167" s="104">
        <v>4</v>
      </c>
      <c r="B167" s="105" t="s">
        <v>10776</v>
      </c>
      <c r="C167" s="105"/>
      <c r="D167" s="105" t="s">
        <v>5934</v>
      </c>
      <c r="E167" s="104">
        <v>1</v>
      </c>
      <c r="F167" s="104">
        <v>0</v>
      </c>
      <c r="G167" s="104" t="b">
        <v>1</v>
      </c>
      <c r="H167" s="104">
        <v>0</v>
      </c>
    </row>
    <row r="168" spans="1:8" ht="15" customHeight="1" x14ac:dyDescent="0.35">
      <c r="A168" s="104">
        <v>2</v>
      </c>
      <c r="B168" s="105" t="s">
        <v>10777</v>
      </c>
      <c r="C168" s="105"/>
      <c r="D168" s="105" t="s">
        <v>5934</v>
      </c>
      <c r="E168" s="104">
        <v>1</v>
      </c>
      <c r="F168" s="104">
        <v>0</v>
      </c>
      <c r="G168" s="104" t="b">
        <v>1</v>
      </c>
      <c r="H168" s="104">
        <v>0</v>
      </c>
    </row>
    <row r="169" spans="1:8" ht="15" customHeight="1" x14ac:dyDescent="0.35">
      <c r="A169" s="104">
        <v>2</v>
      </c>
      <c r="B169" s="105" t="s">
        <v>10778</v>
      </c>
      <c r="C169" s="105"/>
      <c r="D169" s="105" t="s">
        <v>5934</v>
      </c>
      <c r="E169" s="104">
        <v>1</v>
      </c>
      <c r="F169" s="104">
        <v>0</v>
      </c>
      <c r="G169" s="104" t="b">
        <v>1</v>
      </c>
      <c r="H169" s="104">
        <v>0</v>
      </c>
    </row>
    <row r="170" spans="1:8" ht="15" customHeight="1" x14ac:dyDescent="0.35">
      <c r="A170" s="104">
        <v>4</v>
      </c>
      <c r="B170" s="105" t="s">
        <v>10779</v>
      </c>
      <c r="C170" s="105"/>
      <c r="D170" s="105" t="s">
        <v>5934</v>
      </c>
      <c r="E170" s="104">
        <v>1</v>
      </c>
      <c r="F170" s="104">
        <v>0</v>
      </c>
      <c r="G170" s="104" t="b">
        <v>1</v>
      </c>
      <c r="H170" s="104">
        <v>0</v>
      </c>
    </row>
    <row r="171" spans="1:8" ht="15" customHeight="1" x14ac:dyDescent="0.35">
      <c r="A171" s="104">
        <v>8</v>
      </c>
      <c r="B171" s="105" t="s">
        <v>10816</v>
      </c>
      <c r="C171" s="105"/>
      <c r="D171" s="105" t="s">
        <v>5934</v>
      </c>
      <c r="E171" s="104">
        <v>2</v>
      </c>
      <c r="F171" s="104">
        <v>0</v>
      </c>
      <c r="G171" s="104" t="b">
        <v>1</v>
      </c>
      <c r="H171" s="104">
        <v>1</v>
      </c>
    </row>
    <row r="172" spans="1:8" ht="15" customHeight="1" x14ac:dyDescent="0.35">
      <c r="A172" s="104">
        <v>2</v>
      </c>
      <c r="B172" s="105" t="s">
        <v>10780</v>
      </c>
      <c r="C172" s="105"/>
      <c r="D172" s="105" t="s">
        <v>5934</v>
      </c>
      <c r="E172" s="104">
        <v>1</v>
      </c>
      <c r="F172" s="104">
        <v>0</v>
      </c>
      <c r="G172" s="104" t="b">
        <v>1</v>
      </c>
      <c r="H172" s="104">
        <v>0</v>
      </c>
    </row>
    <row r="173" spans="1:8" ht="15" customHeight="1" x14ac:dyDescent="0.35">
      <c r="A173" s="104">
        <v>2</v>
      </c>
      <c r="B173" s="105" t="s">
        <v>10781</v>
      </c>
      <c r="C173" s="105"/>
      <c r="D173" s="105" t="s">
        <v>5934</v>
      </c>
      <c r="E173" s="104">
        <v>1</v>
      </c>
      <c r="F173" s="104">
        <v>0</v>
      </c>
      <c r="G173" s="104" t="b">
        <v>1</v>
      </c>
      <c r="H173" s="104">
        <v>0</v>
      </c>
    </row>
    <row r="174" spans="1:8" ht="15" customHeight="1" x14ac:dyDescent="0.35">
      <c r="A174" s="104">
        <v>2</v>
      </c>
      <c r="B174" s="105" t="s">
        <v>10782</v>
      </c>
      <c r="C174" s="105"/>
      <c r="D174" s="105" t="s">
        <v>5934</v>
      </c>
      <c r="E174" s="104">
        <v>1</v>
      </c>
      <c r="F174" s="104">
        <v>0</v>
      </c>
      <c r="G174" s="104" t="b">
        <v>1</v>
      </c>
      <c r="H174" s="104">
        <v>0</v>
      </c>
    </row>
    <row r="175" spans="1:8" ht="15" customHeight="1" x14ac:dyDescent="0.35">
      <c r="A175" s="104">
        <v>2</v>
      </c>
      <c r="B175" s="105" t="s">
        <v>10783</v>
      </c>
      <c r="C175" s="105"/>
      <c r="D175" s="105" t="s">
        <v>5934</v>
      </c>
      <c r="E175" s="104">
        <v>1</v>
      </c>
      <c r="F175" s="104">
        <v>0</v>
      </c>
      <c r="G175" s="104" t="b">
        <v>1</v>
      </c>
      <c r="H175" s="104">
        <v>0</v>
      </c>
    </row>
    <row r="176" spans="1:8" ht="15" customHeight="1" x14ac:dyDescent="0.35">
      <c r="A176" s="104">
        <v>2</v>
      </c>
      <c r="B176" s="105" t="s">
        <v>10784</v>
      </c>
      <c r="C176" s="105"/>
      <c r="D176" s="105" t="s">
        <v>5934</v>
      </c>
      <c r="E176" s="104">
        <v>1</v>
      </c>
      <c r="F176" s="104">
        <v>0</v>
      </c>
      <c r="G176" s="104" t="b">
        <v>1</v>
      </c>
      <c r="H176" s="104">
        <v>0</v>
      </c>
    </row>
    <row r="177" spans="1:8" ht="15" customHeight="1" x14ac:dyDescent="0.35">
      <c r="A177" s="104">
        <v>2</v>
      </c>
      <c r="B177" s="105" t="s">
        <v>10785</v>
      </c>
      <c r="C177" s="105"/>
      <c r="D177" s="105" t="s">
        <v>5934</v>
      </c>
      <c r="E177" s="104">
        <v>1</v>
      </c>
      <c r="F177" s="104">
        <v>0</v>
      </c>
      <c r="G177" s="104" t="b">
        <v>1</v>
      </c>
      <c r="H177" s="104">
        <v>0</v>
      </c>
    </row>
    <row r="178" spans="1:8" ht="15" customHeight="1" x14ac:dyDescent="0.35">
      <c r="A178" s="104">
        <v>2</v>
      </c>
      <c r="B178" s="105" t="s">
        <v>10786</v>
      </c>
      <c r="C178" s="105"/>
      <c r="D178" s="105" t="s">
        <v>5934</v>
      </c>
      <c r="E178" s="104">
        <v>1</v>
      </c>
      <c r="F178" s="104">
        <v>0</v>
      </c>
      <c r="G178" s="104" t="b">
        <v>1</v>
      </c>
      <c r="H178" s="104">
        <v>0</v>
      </c>
    </row>
    <row r="179" spans="1:8" ht="15" customHeight="1" x14ac:dyDescent="0.35">
      <c r="A179" s="104">
        <v>2</v>
      </c>
      <c r="B179" s="105" t="s">
        <v>10787</v>
      </c>
      <c r="C179" s="105"/>
      <c r="D179" s="105" t="s">
        <v>5934</v>
      </c>
      <c r="E179" s="104">
        <v>1</v>
      </c>
      <c r="F179" s="104">
        <v>0</v>
      </c>
      <c r="G179" s="104" t="b">
        <v>1</v>
      </c>
      <c r="H179" s="104">
        <v>0</v>
      </c>
    </row>
    <row r="180" spans="1:8" ht="15" customHeight="1" x14ac:dyDescent="0.35">
      <c r="A180" s="104">
        <v>2</v>
      </c>
      <c r="B180" s="105" t="s">
        <v>10788</v>
      </c>
      <c r="C180" s="105"/>
      <c r="D180" s="105" t="s">
        <v>5934</v>
      </c>
      <c r="E180" s="104">
        <v>1</v>
      </c>
      <c r="F180" s="104">
        <v>0</v>
      </c>
      <c r="G180" s="104" t="b">
        <v>1</v>
      </c>
      <c r="H180" s="104">
        <v>0</v>
      </c>
    </row>
    <row r="181" spans="1:8" ht="15" customHeight="1" x14ac:dyDescent="0.35">
      <c r="A181" s="104">
        <v>2</v>
      </c>
      <c r="B181" s="105" t="s">
        <v>6995</v>
      </c>
      <c r="C181" s="105"/>
      <c r="D181" s="105" t="s">
        <v>5934</v>
      </c>
      <c r="E181" s="104">
        <v>1</v>
      </c>
      <c r="F181" s="104">
        <v>0</v>
      </c>
      <c r="G181" s="104" t="b">
        <v>1</v>
      </c>
      <c r="H181" s="104">
        <v>0</v>
      </c>
    </row>
    <row r="182" spans="1:8" ht="15" customHeight="1" x14ac:dyDescent="0.35">
      <c r="A182" s="104">
        <v>2</v>
      </c>
      <c r="B182" s="105" t="s">
        <v>10789</v>
      </c>
      <c r="C182" s="105"/>
      <c r="D182" s="105" t="s">
        <v>5934</v>
      </c>
      <c r="E182" s="104">
        <v>1</v>
      </c>
      <c r="F182" s="104">
        <v>0</v>
      </c>
      <c r="G182" s="104" t="b">
        <v>1</v>
      </c>
      <c r="H182" s="104">
        <v>0</v>
      </c>
    </row>
    <row r="183" spans="1:8" ht="15" customHeight="1" x14ac:dyDescent="0.35">
      <c r="A183" s="104">
        <v>2</v>
      </c>
      <c r="B183" s="105" t="s">
        <v>10790</v>
      </c>
      <c r="C183" s="105"/>
      <c r="D183" s="105" t="s">
        <v>5934</v>
      </c>
      <c r="E183" s="104">
        <v>1</v>
      </c>
      <c r="F183" s="104">
        <v>0</v>
      </c>
      <c r="G183" s="104" t="b">
        <v>1</v>
      </c>
      <c r="H183" s="104">
        <v>0</v>
      </c>
    </row>
    <row r="184" spans="1:8" ht="15" customHeight="1" x14ac:dyDescent="0.35">
      <c r="A184" s="104">
        <v>4</v>
      </c>
      <c r="B184" s="105" t="s">
        <v>10791</v>
      </c>
      <c r="C184" s="105"/>
      <c r="D184" s="105" t="s">
        <v>5934</v>
      </c>
      <c r="E184" s="104">
        <v>1</v>
      </c>
      <c r="F184" s="104">
        <v>0</v>
      </c>
      <c r="G184" s="104" t="b">
        <v>1</v>
      </c>
      <c r="H184" s="104">
        <v>0</v>
      </c>
    </row>
    <row r="185" spans="1:8" ht="15" customHeight="1" x14ac:dyDescent="0.35">
      <c r="A185" s="104">
        <v>2</v>
      </c>
      <c r="B185" s="105" t="s">
        <v>10792</v>
      </c>
      <c r="C185" s="105"/>
      <c r="D185" s="105" t="s">
        <v>5934</v>
      </c>
      <c r="E185" s="104">
        <v>1</v>
      </c>
      <c r="F185" s="104">
        <v>0</v>
      </c>
      <c r="G185" s="104" t="b">
        <v>1</v>
      </c>
      <c r="H185" s="104">
        <v>0</v>
      </c>
    </row>
    <row r="186" spans="1:8" ht="15" customHeight="1" x14ac:dyDescent="0.35">
      <c r="A186" s="104">
        <v>4</v>
      </c>
      <c r="B186" s="105" t="s">
        <v>11648</v>
      </c>
      <c r="C186" s="105"/>
      <c r="D186" s="105" t="s">
        <v>5934</v>
      </c>
      <c r="E186" s="104">
        <v>2</v>
      </c>
      <c r="F186" s="104">
        <v>0</v>
      </c>
      <c r="G186" s="104" t="b">
        <v>1</v>
      </c>
      <c r="H186" s="104">
        <v>1</v>
      </c>
    </row>
    <row r="187" spans="1:8" ht="15" customHeight="1" x14ac:dyDescent="0.35">
      <c r="A187" s="104">
        <v>4</v>
      </c>
      <c r="B187" s="105" t="s">
        <v>11649</v>
      </c>
      <c r="C187" s="105"/>
      <c r="D187" s="105" t="s">
        <v>5934</v>
      </c>
      <c r="E187" s="104">
        <v>2</v>
      </c>
      <c r="F187" s="104">
        <v>0</v>
      </c>
      <c r="G187" s="104" t="b">
        <v>1</v>
      </c>
      <c r="H187" s="104">
        <v>1</v>
      </c>
    </row>
  </sheetData>
  <pageMargins left="0.7" right="0.7" top="0.75" bottom="0.75" header="0.3" footer="0.3"/>
  <pageSetup paperSize="0" orientation="portrait" horizontalDpi="0" verticalDpi="0" copies="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12"/>
  <sheetViews>
    <sheetView workbookViewId="0">
      <selection activeCell="L2" sqref="L2"/>
    </sheetView>
  </sheetViews>
  <sheetFormatPr defaultRowHeight="15" customHeight="1" x14ac:dyDescent="0.35"/>
  <cols>
    <col min="1" max="6" width="9.08984375" style="104"/>
    <col min="7" max="7" width="9.453125" style="104" bestFit="1" customWidth="1"/>
    <col min="8" max="262" width="9.08984375" style="104"/>
    <col min="263" max="263" width="9.453125" style="104" bestFit="1" customWidth="1"/>
    <col min="264" max="518" width="9.08984375" style="104"/>
    <col min="519" max="519" width="9.453125" style="104" bestFit="1" customWidth="1"/>
    <col min="520" max="774" width="9.08984375" style="104"/>
    <col min="775" max="775" width="9.453125" style="104" bestFit="1" customWidth="1"/>
    <col min="776" max="1030" width="9.08984375" style="104"/>
    <col min="1031" max="1031" width="9.453125" style="104" bestFit="1" customWidth="1"/>
    <col min="1032" max="1286" width="9.08984375" style="104"/>
    <col min="1287" max="1287" width="9.453125" style="104" bestFit="1" customWidth="1"/>
    <col min="1288" max="1542" width="9.08984375" style="104"/>
    <col min="1543" max="1543" width="9.453125" style="104" bestFit="1" customWidth="1"/>
    <col min="1544" max="1798" width="9.08984375" style="104"/>
    <col min="1799" max="1799" width="9.453125" style="104" bestFit="1" customWidth="1"/>
    <col min="1800" max="2054" width="9.08984375" style="104"/>
    <col min="2055" max="2055" width="9.453125" style="104" bestFit="1" customWidth="1"/>
    <col min="2056" max="2310" width="9.08984375" style="104"/>
    <col min="2311" max="2311" width="9.453125" style="104" bestFit="1" customWidth="1"/>
    <col min="2312" max="2566" width="9.08984375" style="104"/>
    <col min="2567" max="2567" width="9.453125" style="104" bestFit="1" customWidth="1"/>
    <col min="2568" max="2822" width="9.08984375" style="104"/>
    <col min="2823" max="2823" width="9.453125" style="104" bestFit="1" customWidth="1"/>
    <col min="2824" max="3078" width="9.08984375" style="104"/>
    <col min="3079" max="3079" width="9.453125" style="104" bestFit="1" customWidth="1"/>
    <col min="3080" max="3334" width="9.08984375" style="104"/>
    <col min="3335" max="3335" width="9.453125" style="104" bestFit="1" customWidth="1"/>
    <col min="3336" max="3590" width="9.08984375" style="104"/>
    <col min="3591" max="3591" width="9.453125" style="104" bestFit="1" customWidth="1"/>
    <col min="3592" max="3846" width="9.08984375" style="104"/>
    <col min="3847" max="3847" width="9.453125" style="104" bestFit="1" customWidth="1"/>
    <col min="3848" max="4102" width="9.08984375" style="104"/>
    <col min="4103" max="4103" width="9.453125" style="104" bestFit="1" customWidth="1"/>
    <col min="4104" max="4358" width="9.08984375" style="104"/>
    <col min="4359" max="4359" width="9.453125" style="104" bestFit="1" customWidth="1"/>
    <col min="4360" max="4614" width="9.08984375" style="104"/>
    <col min="4615" max="4615" width="9.453125" style="104" bestFit="1" customWidth="1"/>
    <col min="4616" max="4870" width="9.08984375" style="104"/>
    <col min="4871" max="4871" width="9.453125" style="104" bestFit="1" customWidth="1"/>
    <col min="4872" max="5126" width="9.08984375" style="104"/>
    <col min="5127" max="5127" width="9.453125" style="104" bestFit="1" customWidth="1"/>
    <col min="5128" max="5382" width="9.08984375" style="104"/>
    <col min="5383" max="5383" width="9.453125" style="104" bestFit="1" customWidth="1"/>
    <col min="5384" max="5638" width="9.08984375" style="104"/>
    <col min="5639" max="5639" width="9.453125" style="104" bestFit="1" customWidth="1"/>
    <col min="5640" max="5894" width="9.08984375" style="104"/>
    <col min="5895" max="5895" width="9.453125" style="104" bestFit="1" customWidth="1"/>
    <col min="5896" max="6150" width="9.08984375" style="104"/>
    <col min="6151" max="6151" width="9.453125" style="104" bestFit="1" customWidth="1"/>
    <col min="6152" max="6406" width="9.08984375" style="104"/>
    <col min="6407" max="6407" width="9.453125" style="104" bestFit="1" customWidth="1"/>
    <col min="6408" max="6662" width="9.08984375" style="104"/>
    <col min="6663" max="6663" width="9.453125" style="104" bestFit="1" customWidth="1"/>
    <col min="6664" max="6918" width="9.08984375" style="104"/>
    <col min="6919" max="6919" width="9.453125" style="104" bestFit="1" customWidth="1"/>
    <col min="6920" max="7174" width="9.08984375" style="104"/>
    <col min="7175" max="7175" width="9.453125" style="104" bestFit="1" customWidth="1"/>
    <col min="7176" max="7430" width="9.08984375" style="104"/>
    <col min="7431" max="7431" width="9.453125" style="104" bestFit="1" customWidth="1"/>
    <col min="7432" max="7686" width="9.08984375" style="104"/>
    <col min="7687" max="7687" width="9.453125" style="104" bestFit="1" customWidth="1"/>
    <col min="7688" max="7942" width="9.08984375" style="104"/>
    <col min="7943" max="7943" width="9.453125" style="104" bestFit="1" customWidth="1"/>
    <col min="7944" max="8198" width="9.08984375" style="104"/>
    <col min="8199" max="8199" width="9.453125" style="104" bestFit="1" customWidth="1"/>
    <col min="8200" max="8454" width="9.08984375" style="104"/>
    <col min="8455" max="8455" width="9.453125" style="104" bestFit="1" customWidth="1"/>
    <col min="8456" max="8710" width="9.08984375" style="104"/>
    <col min="8711" max="8711" width="9.453125" style="104" bestFit="1" customWidth="1"/>
    <col min="8712" max="8966" width="9.08984375" style="104"/>
    <col min="8967" max="8967" width="9.453125" style="104" bestFit="1" customWidth="1"/>
    <col min="8968" max="9222" width="9.08984375" style="104"/>
    <col min="9223" max="9223" width="9.453125" style="104" bestFit="1" customWidth="1"/>
    <col min="9224" max="9478" width="9.08984375" style="104"/>
    <col min="9479" max="9479" width="9.453125" style="104" bestFit="1" customWidth="1"/>
    <col min="9480" max="9734" width="9.08984375" style="104"/>
    <col min="9735" max="9735" width="9.453125" style="104" bestFit="1" customWidth="1"/>
    <col min="9736" max="9990" width="9.08984375" style="104"/>
    <col min="9991" max="9991" width="9.453125" style="104" bestFit="1" customWidth="1"/>
    <col min="9992" max="10246" width="9.08984375" style="104"/>
    <col min="10247" max="10247" width="9.453125" style="104" bestFit="1" customWidth="1"/>
    <col min="10248" max="10502" width="9.08984375" style="104"/>
    <col min="10503" max="10503" width="9.453125" style="104" bestFit="1" customWidth="1"/>
    <col min="10504" max="10758" width="9.08984375" style="104"/>
    <col min="10759" max="10759" width="9.453125" style="104" bestFit="1" customWidth="1"/>
    <col min="10760" max="11014" width="9.08984375" style="104"/>
    <col min="11015" max="11015" width="9.453125" style="104" bestFit="1" customWidth="1"/>
    <col min="11016" max="11270" width="9.08984375" style="104"/>
    <col min="11271" max="11271" width="9.453125" style="104" bestFit="1" customWidth="1"/>
    <col min="11272" max="11526" width="9.08984375" style="104"/>
    <col min="11527" max="11527" width="9.453125" style="104" bestFit="1" customWidth="1"/>
    <col min="11528" max="11782" width="9.08984375" style="104"/>
    <col min="11783" max="11783" width="9.453125" style="104" bestFit="1" customWidth="1"/>
    <col min="11784" max="12038" width="9.08984375" style="104"/>
    <col min="12039" max="12039" width="9.453125" style="104" bestFit="1" customWidth="1"/>
    <col min="12040" max="12294" width="9.08984375" style="104"/>
    <col min="12295" max="12295" width="9.453125" style="104" bestFit="1" customWidth="1"/>
    <col min="12296" max="12550" width="9.08984375" style="104"/>
    <col min="12551" max="12551" width="9.453125" style="104" bestFit="1" customWidth="1"/>
    <col min="12552" max="12806" width="9.08984375" style="104"/>
    <col min="12807" max="12807" width="9.453125" style="104" bestFit="1" customWidth="1"/>
    <col min="12808" max="13062" width="9.08984375" style="104"/>
    <col min="13063" max="13063" width="9.453125" style="104" bestFit="1" customWidth="1"/>
    <col min="13064" max="13318" width="9.08984375" style="104"/>
    <col min="13319" max="13319" width="9.453125" style="104" bestFit="1" customWidth="1"/>
    <col min="13320" max="13574" width="9.08984375" style="104"/>
    <col min="13575" max="13575" width="9.453125" style="104" bestFit="1" customWidth="1"/>
    <col min="13576" max="13830" width="9.08984375" style="104"/>
    <col min="13831" max="13831" width="9.453125" style="104" bestFit="1" customWidth="1"/>
    <col min="13832" max="14086" width="9.08984375" style="104"/>
    <col min="14087" max="14087" width="9.453125" style="104" bestFit="1" customWidth="1"/>
    <col min="14088" max="14342" width="9.08984375" style="104"/>
    <col min="14343" max="14343" width="9.453125" style="104" bestFit="1" customWidth="1"/>
    <col min="14344" max="14598" width="9.08984375" style="104"/>
    <col min="14599" max="14599" width="9.453125" style="104" bestFit="1" customWidth="1"/>
    <col min="14600" max="14854" width="9.08984375" style="104"/>
    <col min="14855" max="14855" width="9.453125" style="104" bestFit="1" customWidth="1"/>
    <col min="14856" max="15110" width="9.08984375" style="104"/>
    <col min="15111" max="15111" width="9.453125" style="104" bestFit="1" customWidth="1"/>
    <col min="15112" max="15366" width="9.08984375" style="104"/>
    <col min="15367" max="15367" width="9.453125" style="104" bestFit="1" customWidth="1"/>
    <col min="15368" max="15622" width="9.08984375" style="104"/>
    <col min="15623" max="15623" width="9.453125" style="104" bestFit="1" customWidth="1"/>
    <col min="15624" max="15878" width="9.08984375" style="104"/>
    <col min="15879" max="15879" width="9.453125" style="104" bestFit="1" customWidth="1"/>
    <col min="15880" max="16134" width="9.08984375" style="104"/>
    <col min="16135" max="16135" width="9.453125" style="104" bestFit="1" customWidth="1"/>
    <col min="16136" max="16384" width="9.08984375" style="104"/>
  </cols>
  <sheetData>
    <row r="1" spans="1:8" ht="15" customHeight="1" x14ac:dyDescent="0.35">
      <c r="A1" s="104" t="s">
        <v>327</v>
      </c>
      <c r="B1" s="104" t="s">
        <v>70</v>
      </c>
      <c r="C1" s="104" t="s">
        <v>330</v>
      </c>
      <c r="D1" s="104" t="s">
        <v>323</v>
      </c>
      <c r="E1" s="104" t="s">
        <v>324</v>
      </c>
      <c r="F1" s="104" t="s">
        <v>331</v>
      </c>
      <c r="G1" s="104" t="s">
        <v>329</v>
      </c>
      <c r="H1" s="104" t="s">
        <v>326</v>
      </c>
    </row>
    <row r="2" spans="1:8" ht="15" customHeight="1" x14ac:dyDescent="0.35">
      <c r="A2" s="104">
        <v>9</v>
      </c>
      <c r="B2" s="105" t="s">
        <v>6937</v>
      </c>
      <c r="C2" s="105" t="s">
        <v>846</v>
      </c>
      <c r="D2" s="105"/>
      <c r="E2" s="104">
        <v>1</v>
      </c>
      <c r="F2" s="104">
        <v>0</v>
      </c>
      <c r="G2" s="104" t="b">
        <v>0</v>
      </c>
      <c r="H2" s="104">
        <v>0</v>
      </c>
    </row>
    <row r="3" spans="1:8" ht="15" customHeight="1" x14ac:dyDescent="0.35">
      <c r="A3" s="104">
        <v>2</v>
      </c>
      <c r="B3" s="105" t="s">
        <v>6938</v>
      </c>
      <c r="C3" s="105" t="s">
        <v>846</v>
      </c>
      <c r="D3" s="105"/>
      <c r="E3" s="104">
        <v>1</v>
      </c>
      <c r="F3" s="104">
        <v>0</v>
      </c>
      <c r="G3" s="104" t="b">
        <v>1</v>
      </c>
      <c r="H3" s="104">
        <v>2</v>
      </c>
    </row>
    <row r="4" spans="1:8" ht="15" customHeight="1" x14ac:dyDescent="0.35">
      <c r="A4" s="104">
        <v>4</v>
      </c>
      <c r="B4" s="105" t="s">
        <v>6939</v>
      </c>
      <c r="C4" s="105" t="s">
        <v>872</v>
      </c>
      <c r="D4" s="105"/>
      <c r="E4" s="104">
        <v>1</v>
      </c>
      <c r="F4" s="104">
        <v>0</v>
      </c>
      <c r="G4" s="104" t="b">
        <v>0</v>
      </c>
      <c r="H4" s="104">
        <v>1</v>
      </c>
    </row>
    <row r="5" spans="1:8" ht="15" customHeight="1" x14ac:dyDescent="0.35">
      <c r="A5" s="104">
        <v>1</v>
      </c>
      <c r="B5" s="105" t="s">
        <v>10793</v>
      </c>
      <c r="C5" s="105" t="s">
        <v>5948</v>
      </c>
      <c r="D5" s="105"/>
      <c r="E5" s="104">
        <v>1</v>
      </c>
      <c r="F5" s="104">
        <v>0</v>
      </c>
      <c r="G5" s="104" t="b">
        <v>1</v>
      </c>
      <c r="H5" s="104">
        <v>0</v>
      </c>
    </row>
    <row r="6" spans="1:8" ht="15" customHeight="1" x14ac:dyDescent="0.35">
      <c r="A6" s="104">
        <v>8</v>
      </c>
      <c r="B6" s="105" t="s">
        <v>6940</v>
      </c>
      <c r="C6" s="105" t="s">
        <v>872</v>
      </c>
      <c r="D6" s="105"/>
      <c r="E6" s="104">
        <v>1</v>
      </c>
      <c r="F6" s="104">
        <v>0</v>
      </c>
      <c r="G6" s="104" t="b">
        <v>1</v>
      </c>
      <c r="H6" s="104">
        <v>0</v>
      </c>
    </row>
    <row r="7" spans="1:8" ht="15" customHeight="1" x14ac:dyDescent="0.35">
      <c r="A7" s="104">
        <v>336</v>
      </c>
      <c r="B7" s="105" t="s">
        <v>6941</v>
      </c>
      <c r="C7" s="105" t="s">
        <v>872</v>
      </c>
      <c r="D7" s="105"/>
      <c r="E7" s="104">
        <v>1</v>
      </c>
      <c r="F7" s="104">
        <v>0</v>
      </c>
      <c r="G7" s="104" t="b">
        <v>1</v>
      </c>
      <c r="H7" s="104">
        <v>1</v>
      </c>
    </row>
    <row r="8" spans="1:8" ht="15" customHeight="1" x14ac:dyDescent="0.35">
      <c r="A8" s="104">
        <v>336</v>
      </c>
      <c r="B8" s="105" t="s">
        <v>6942</v>
      </c>
      <c r="C8" s="105" t="s">
        <v>872</v>
      </c>
      <c r="D8" s="105"/>
      <c r="E8" s="104">
        <v>1</v>
      </c>
      <c r="F8" s="104">
        <v>0</v>
      </c>
      <c r="G8" s="104" t="b">
        <v>1</v>
      </c>
      <c r="H8" s="104">
        <v>1</v>
      </c>
    </row>
    <row r="9" spans="1:8" ht="15" customHeight="1" x14ac:dyDescent="0.35">
      <c r="A9" s="104">
        <v>336</v>
      </c>
      <c r="B9" s="105" t="s">
        <v>10794</v>
      </c>
      <c r="C9" s="105" t="s">
        <v>872</v>
      </c>
      <c r="D9" s="105"/>
      <c r="E9" s="104">
        <v>1</v>
      </c>
      <c r="F9" s="104">
        <v>0</v>
      </c>
      <c r="G9" s="104" t="b">
        <v>1</v>
      </c>
      <c r="H9" s="104">
        <v>1</v>
      </c>
    </row>
    <row r="10" spans="1:8" ht="15" customHeight="1" x14ac:dyDescent="0.35">
      <c r="A10" s="104">
        <v>4</v>
      </c>
      <c r="B10" s="105" t="s">
        <v>6936</v>
      </c>
      <c r="C10" s="105" t="s">
        <v>5945</v>
      </c>
      <c r="D10" s="105"/>
      <c r="E10" s="104">
        <v>1</v>
      </c>
      <c r="F10" s="104">
        <v>0</v>
      </c>
      <c r="G10" s="104" t="b">
        <v>0</v>
      </c>
      <c r="H10" s="104">
        <v>0</v>
      </c>
    </row>
    <row r="11" spans="1:8" ht="15" customHeight="1" x14ac:dyDescent="0.35">
      <c r="A11" s="104">
        <v>4</v>
      </c>
      <c r="B11" s="105" t="s">
        <v>6943</v>
      </c>
      <c r="C11" s="105" t="s">
        <v>5945</v>
      </c>
      <c r="D11" s="105"/>
      <c r="E11" s="104">
        <v>1</v>
      </c>
      <c r="F11" s="104">
        <v>0</v>
      </c>
      <c r="G11" s="104" t="b">
        <v>1</v>
      </c>
      <c r="H11" s="104">
        <v>0</v>
      </c>
    </row>
    <row r="12" spans="1:8" ht="15" customHeight="1" x14ac:dyDescent="0.35">
      <c r="A12" s="104">
        <v>72</v>
      </c>
      <c r="B12" s="105" t="s">
        <v>6944</v>
      </c>
      <c r="C12" s="105" t="s">
        <v>846</v>
      </c>
      <c r="D12" s="105"/>
      <c r="E12" s="104">
        <v>1</v>
      </c>
      <c r="F12" s="104">
        <v>0</v>
      </c>
      <c r="G12" s="104" t="b">
        <v>0</v>
      </c>
      <c r="H12" s="104">
        <v>0</v>
      </c>
    </row>
  </sheetData>
  <pageMargins left="0.7" right="0.7" top="0.75" bottom="0.75" header="0.3" footer="0.3"/>
  <pageSetup paperSize="0" orientation="portrait" horizontalDpi="0" verticalDpi="0" copies="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F66"/>
  <sheetViews>
    <sheetView workbookViewId="0">
      <selection activeCell="L2" sqref="L2"/>
    </sheetView>
  </sheetViews>
  <sheetFormatPr defaultColWidth="9.08984375" defaultRowHeight="15" customHeight="1" x14ac:dyDescent="0.35"/>
  <cols>
    <col min="1" max="16384" width="9.08984375" style="104"/>
  </cols>
  <sheetData>
    <row r="1" spans="1:6" ht="15" customHeight="1" x14ac:dyDescent="0.35">
      <c r="A1" s="104" t="s">
        <v>70</v>
      </c>
      <c r="B1" s="104" t="s">
        <v>323</v>
      </c>
      <c r="C1" s="104" t="s">
        <v>324</v>
      </c>
      <c r="D1" s="104" t="s">
        <v>331</v>
      </c>
      <c r="E1" s="104" t="s">
        <v>325</v>
      </c>
      <c r="F1" s="104" t="s">
        <v>326</v>
      </c>
    </row>
    <row r="2" spans="1:6" ht="15" customHeight="1" x14ac:dyDescent="0.35">
      <c r="A2" s="105" t="s">
        <v>6924</v>
      </c>
      <c r="B2" s="105"/>
      <c r="C2" s="104">
        <v>1</v>
      </c>
      <c r="D2" s="104">
        <v>0</v>
      </c>
      <c r="E2" s="105" t="s">
        <v>5957</v>
      </c>
      <c r="F2" s="104">
        <v>0</v>
      </c>
    </row>
    <row r="3" spans="1:6" ht="15" customHeight="1" x14ac:dyDescent="0.35">
      <c r="A3" s="105" t="s">
        <v>6924</v>
      </c>
      <c r="B3" s="105"/>
      <c r="C3" s="104">
        <v>1</v>
      </c>
      <c r="D3" s="104">
        <v>1</v>
      </c>
      <c r="E3" s="105" t="s">
        <v>5982</v>
      </c>
      <c r="F3" s="104">
        <v>0</v>
      </c>
    </row>
    <row r="4" spans="1:6" ht="15" customHeight="1" x14ac:dyDescent="0.35">
      <c r="A4" s="105" t="s">
        <v>6925</v>
      </c>
      <c r="B4" s="105"/>
      <c r="C4" s="104">
        <v>1</v>
      </c>
      <c r="D4" s="104">
        <v>0</v>
      </c>
      <c r="E4" s="105" t="s">
        <v>5966</v>
      </c>
      <c r="F4" s="104">
        <v>0</v>
      </c>
    </row>
    <row r="5" spans="1:6" ht="15" customHeight="1" x14ac:dyDescent="0.35">
      <c r="A5" s="105" t="s">
        <v>6926</v>
      </c>
      <c r="B5" s="105"/>
      <c r="C5" s="104">
        <v>2</v>
      </c>
      <c r="D5" s="104">
        <v>0</v>
      </c>
      <c r="E5" s="105" t="s">
        <v>5982</v>
      </c>
      <c r="F5" s="104">
        <v>0</v>
      </c>
    </row>
    <row r="6" spans="1:6" ht="15" customHeight="1" x14ac:dyDescent="0.35">
      <c r="A6" s="105" t="s">
        <v>6927</v>
      </c>
      <c r="B6" s="105"/>
      <c r="C6" s="104">
        <v>1</v>
      </c>
      <c r="D6" s="104">
        <v>0</v>
      </c>
      <c r="E6" s="105" t="s">
        <v>5992</v>
      </c>
      <c r="F6" s="104">
        <v>1</v>
      </c>
    </row>
    <row r="7" spans="1:6" ht="15" customHeight="1" x14ac:dyDescent="0.35">
      <c r="A7" s="105" t="s">
        <v>6928</v>
      </c>
      <c r="B7" s="105"/>
      <c r="C7" s="104">
        <v>1</v>
      </c>
      <c r="D7" s="104">
        <v>0</v>
      </c>
      <c r="E7" s="105" t="s">
        <v>5978</v>
      </c>
      <c r="F7" s="104">
        <v>0</v>
      </c>
    </row>
    <row r="8" spans="1:6" ht="15" customHeight="1" x14ac:dyDescent="0.35">
      <c r="A8" s="105" t="s">
        <v>6929</v>
      </c>
      <c r="B8" s="105"/>
      <c r="C8" s="104">
        <v>1</v>
      </c>
      <c r="D8" s="104">
        <v>0</v>
      </c>
      <c r="E8" s="105" t="s">
        <v>5998</v>
      </c>
      <c r="F8" s="104">
        <v>0</v>
      </c>
    </row>
    <row r="9" spans="1:6" ht="15" customHeight="1" x14ac:dyDescent="0.35">
      <c r="A9" s="105" t="s">
        <v>6930</v>
      </c>
      <c r="B9" s="105"/>
      <c r="C9" s="104">
        <v>1</v>
      </c>
      <c r="D9" s="104">
        <v>0</v>
      </c>
      <c r="E9" s="105" t="s">
        <v>5959</v>
      </c>
      <c r="F9" s="104">
        <v>1</v>
      </c>
    </row>
    <row r="10" spans="1:6" ht="15" customHeight="1" x14ac:dyDescent="0.35">
      <c r="A10" s="105" t="s">
        <v>6931</v>
      </c>
      <c r="B10" s="105"/>
      <c r="C10" s="104">
        <v>1</v>
      </c>
      <c r="D10" s="104">
        <v>0</v>
      </c>
      <c r="E10" s="105" t="s">
        <v>5995</v>
      </c>
      <c r="F10" s="104">
        <v>1</v>
      </c>
    </row>
    <row r="11" spans="1:6" ht="15" customHeight="1" x14ac:dyDescent="0.35">
      <c r="A11" s="105" t="s">
        <v>6932</v>
      </c>
      <c r="B11" s="105"/>
      <c r="C11" s="104">
        <v>1</v>
      </c>
      <c r="D11" s="104">
        <v>0</v>
      </c>
      <c r="E11" s="105" t="s">
        <v>5962</v>
      </c>
      <c r="F11" s="104">
        <v>0</v>
      </c>
    </row>
    <row r="12" spans="1:6" ht="15" customHeight="1" x14ac:dyDescent="0.35">
      <c r="A12" s="105" t="s">
        <v>10743</v>
      </c>
      <c r="B12" s="105"/>
      <c r="C12" s="104">
        <v>1</v>
      </c>
      <c r="D12" s="104">
        <v>0</v>
      </c>
      <c r="E12" s="105" t="s">
        <v>5972</v>
      </c>
      <c r="F12" s="104">
        <v>0</v>
      </c>
    </row>
    <row r="13" spans="1:6" ht="15" customHeight="1" x14ac:dyDescent="0.35">
      <c r="A13" s="105" t="s">
        <v>10744</v>
      </c>
      <c r="B13" s="105"/>
      <c r="C13" s="104">
        <v>1</v>
      </c>
      <c r="D13" s="104">
        <v>0</v>
      </c>
      <c r="E13" s="105" t="s">
        <v>5980</v>
      </c>
      <c r="F13" s="104">
        <v>0</v>
      </c>
    </row>
    <row r="14" spans="1:6" ht="15" customHeight="1" x14ac:dyDescent="0.35">
      <c r="A14" s="105" t="s">
        <v>10745</v>
      </c>
      <c r="B14" s="105"/>
      <c r="C14" s="104">
        <v>1</v>
      </c>
      <c r="D14" s="104">
        <v>0</v>
      </c>
      <c r="E14" s="105" t="s">
        <v>5984</v>
      </c>
      <c r="F14" s="104">
        <v>1</v>
      </c>
    </row>
    <row r="15" spans="1:6" ht="15" customHeight="1" x14ac:dyDescent="0.35">
      <c r="A15" s="105" t="s">
        <v>6933</v>
      </c>
      <c r="B15" s="105"/>
      <c r="C15" s="104">
        <v>1</v>
      </c>
      <c r="D15" s="104">
        <v>0</v>
      </c>
      <c r="E15" s="105" t="s">
        <v>5984</v>
      </c>
      <c r="F15" s="104">
        <v>1</v>
      </c>
    </row>
    <row r="16" spans="1:6" ht="15" customHeight="1" x14ac:dyDescent="0.35">
      <c r="A16" s="105" t="s">
        <v>6934</v>
      </c>
      <c r="B16" s="105"/>
      <c r="C16" s="104">
        <v>1</v>
      </c>
      <c r="D16" s="104">
        <v>0</v>
      </c>
      <c r="E16" s="105" t="s">
        <v>5984</v>
      </c>
      <c r="F16" s="104">
        <v>1</v>
      </c>
    </row>
    <row r="17" spans="1:6" ht="15" customHeight="1" x14ac:dyDescent="0.35">
      <c r="A17" s="105" t="s">
        <v>6935</v>
      </c>
      <c r="B17" s="105"/>
      <c r="C17" s="104">
        <v>1</v>
      </c>
      <c r="D17" s="104">
        <v>0</v>
      </c>
      <c r="E17" s="105" t="s">
        <v>5984</v>
      </c>
      <c r="F17" s="104">
        <v>1</v>
      </c>
    </row>
    <row r="18" spans="1:6" ht="15" customHeight="1" x14ac:dyDescent="0.35">
      <c r="A18" s="105" t="s">
        <v>6936</v>
      </c>
      <c r="B18" s="105"/>
      <c r="C18" s="104">
        <v>1</v>
      </c>
      <c r="D18" s="104">
        <v>0</v>
      </c>
      <c r="E18" s="105" t="s">
        <v>5987</v>
      </c>
      <c r="F18" s="104">
        <v>0</v>
      </c>
    </row>
    <row r="19" spans="1:6" ht="15" customHeight="1" x14ac:dyDescent="0.35">
      <c r="A19" s="105" t="s">
        <v>10746</v>
      </c>
      <c r="B19" s="105"/>
      <c r="C19" s="104">
        <v>1</v>
      </c>
      <c r="D19" s="104">
        <v>0</v>
      </c>
      <c r="E19" s="105" t="s">
        <v>5984</v>
      </c>
      <c r="F19" s="104">
        <v>1</v>
      </c>
    </row>
    <row r="20" spans="1:6" ht="15" customHeight="1" x14ac:dyDescent="0.35">
      <c r="A20" s="105" t="s">
        <v>10747</v>
      </c>
      <c r="B20" s="105"/>
      <c r="C20" s="104">
        <v>1</v>
      </c>
      <c r="D20" s="104">
        <v>0</v>
      </c>
      <c r="E20" s="105" t="s">
        <v>5972</v>
      </c>
      <c r="F20" s="104">
        <v>0</v>
      </c>
    </row>
    <row r="21" spans="1:6" ht="15" customHeight="1" x14ac:dyDescent="0.35">
      <c r="A21" s="105" t="s">
        <v>10748</v>
      </c>
      <c r="B21" s="105"/>
      <c r="C21" s="104">
        <v>1</v>
      </c>
      <c r="D21" s="104">
        <v>0</v>
      </c>
      <c r="E21" s="105" t="s">
        <v>444</v>
      </c>
      <c r="F21" s="104">
        <v>0</v>
      </c>
    </row>
    <row r="22" spans="1:6" ht="15" customHeight="1" x14ac:dyDescent="0.35">
      <c r="A22" s="105" t="s">
        <v>10749</v>
      </c>
      <c r="B22" s="105"/>
      <c r="C22" s="104">
        <v>1</v>
      </c>
      <c r="D22" s="104">
        <v>0</v>
      </c>
      <c r="E22" s="105" t="s">
        <v>5972</v>
      </c>
      <c r="F22" s="104">
        <v>0</v>
      </c>
    </row>
    <row r="23" spans="1:6" ht="15" customHeight="1" x14ac:dyDescent="0.35">
      <c r="A23" s="105" t="s">
        <v>10750</v>
      </c>
      <c r="B23" s="105"/>
      <c r="C23" s="104">
        <v>1</v>
      </c>
      <c r="D23" s="104">
        <v>0</v>
      </c>
      <c r="E23" s="105" t="s">
        <v>5972</v>
      </c>
      <c r="F23" s="104">
        <v>0</v>
      </c>
    </row>
    <row r="24" spans="1:6" ht="15" customHeight="1" x14ac:dyDescent="0.35">
      <c r="A24" s="105" t="s">
        <v>10751</v>
      </c>
      <c r="B24" s="105"/>
      <c r="C24" s="104">
        <v>1</v>
      </c>
      <c r="D24" s="104">
        <v>0</v>
      </c>
      <c r="E24" s="105" t="s">
        <v>5972</v>
      </c>
      <c r="F24" s="104">
        <v>0</v>
      </c>
    </row>
    <row r="25" spans="1:6" ht="15" customHeight="1" x14ac:dyDescent="0.35">
      <c r="A25" s="105" t="s">
        <v>10752</v>
      </c>
      <c r="B25" s="105"/>
      <c r="C25" s="104">
        <v>1</v>
      </c>
      <c r="D25" s="104">
        <v>0</v>
      </c>
      <c r="E25" s="105" t="s">
        <v>10085</v>
      </c>
      <c r="F25" s="104">
        <v>0</v>
      </c>
    </row>
    <row r="26" spans="1:6" ht="15" customHeight="1" x14ac:dyDescent="0.35">
      <c r="A26" s="105" t="s">
        <v>10753</v>
      </c>
      <c r="B26" s="105"/>
      <c r="C26" s="104">
        <v>2</v>
      </c>
      <c r="D26" s="104">
        <v>0</v>
      </c>
      <c r="E26" s="105" t="s">
        <v>5969</v>
      </c>
      <c r="F26" s="104">
        <v>1</v>
      </c>
    </row>
    <row r="27" spans="1:6" ht="15" customHeight="1" x14ac:dyDescent="0.35">
      <c r="A27" s="105" t="s">
        <v>10754</v>
      </c>
      <c r="B27" s="105"/>
      <c r="C27" s="104">
        <v>1</v>
      </c>
      <c r="D27" s="104">
        <v>0</v>
      </c>
      <c r="E27" s="105" t="s">
        <v>444</v>
      </c>
      <c r="F27" s="104">
        <v>0</v>
      </c>
    </row>
    <row r="28" spans="1:6" ht="15" customHeight="1" x14ac:dyDescent="0.35">
      <c r="A28" s="105" t="s">
        <v>10755</v>
      </c>
      <c r="B28" s="105"/>
      <c r="C28" s="104">
        <v>1</v>
      </c>
      <c r="D28" s="104">
        <v>0</v>
      </c>
      <c r="E28" s="105" t="s">
        <v>5972</v>
      </c>
      <c r="F28" s="104">
        <v>0</v>
      </c>
    </row>
    <row r="29" spans="1:6" ht="15" customHeight="1" x14ac:dyDescent="0.35">
      <c r="A29" s="105" t="s">
        <v>10756</v>
      </c>
      <c r="B29" s="105"/>
      <c r="C29" s="104">
        <v>1</v>
      </c>
      <c r="D29" s="104">
        <v>0</v>
      </c>
      <c r="E29" s="105" t="s">
        <v>10089</v>
      </c>
      <c r="F29" s="104">
        <v>0</v>
      </c>
    </row>
    <row r="30" spans="1:6" ht="15" customHeight="1" x14ac:dyDescent="0.35">
      <c r="A30" s="105" t="s">
        <v>10757</v>
      </c>
      <c r="B30" s="105"/>
      <c r="C30" s="104">
        <v>1</v>
      </c>
      <c r="D30" s="104">
        <v>0</v>
      </c>
      <c r="E30" s="105" t="s">
        <v>10085</v>
      </c>
      <c r="F30" s="104">
        <v>0</v>
      </c>
    </row>
    <row r="31" spans="1:6" ht="15" customHeight="1" x14ac:dyDescent="0.35">
      <c r="A31" s="105" t="s">
        <v>10758</v>
      </c>
      <c r="B31" s="105"/>
      <c r="C31" s="104">
        <v>1</v>
      </c>
      <c r="D31" s="104">
        <v>0</v>
      </c>
      <c r="E31" s="105" t="s">
        <v>10089</v>
      </c>
      <c r="F31" s="104">
        <v>0</v>
      </c>
    </row>
    <row r="32" spans="1:6" ht="15" customHeight="1" x14ac:dyDescent="0.35">
      <c r="A32" s="105" t="s">
        <v>10759</v>
      </c>
      <c r="B32" s="105"/>
      <c r="C32" s="104">
        <v>1</v>
      </c>
      <c r="D32" s="104">
        <v>0</v>
      </c>
      <c r="E32" s="105" t="s">
        <v>10085</v>
      </c>
      <c r="F32" s="104">
        <v>0</v>
      </c>
    </row>
    <row r="33" spans="1:6" ht="15" customHeight="1" x14ac:dyDescent="0.35">
      <c r="A33" s="105" t="s">
        <v>10760</v>
      </c>
      <c r="B33" s="105"/>
      <c r="C33" s="104">
        <v>1</v>
      </c>
      <c r="D33" s="104">
        <v>0</v>
      </c>
      <c r="E33" s="105" t="s">
        <v>10089</v>
      </c>
      <c r="F33" s="104">
        <v>0</v>
      </c>
    </row>
    <row r="34" spans="1:6" ht="15" customHeight="1" x14ac:dyDescent="0.35">
      <c r="A34" s="105" t="s">
        <v>10761</v>
      </c>
      <c r="B34" s="105"/>
      <c r="C34" s="104">
        <v>1</v>
      </c>
      <c r="D34" s="104">
        <v>0</v>
      </c>
      <c r="E34" s="105" t="s">
        <v>10085</v>
      </c>
      <c r="F34" s="104">
        <v>0</v>
      </c>
    </row>
    <row r="35" spans="1:6" ht="15" customHeight="1" x14ac:dyDescent="0.35">
      <c r="A35" s="105" t="s">
        <v>10762</v>
      </c>
      <c r="B35" s="105"/>
      <c r="C35" s="104">
        <v>1</v>
      </c>
      <c r="D35" s="104">
        <v>0</v>
      </c>
      <c r="E35" s="105" t="s">
        <v>10089</v>
      </c>
      <c r="F35" s="104">
        <v>0</v>
      </c>
    </row>
    <row r="36" spans="1:6" ht="15" customHeight="1" x14ac:dyDescent="0.35">
      <c r="A36" s="105" t="s">
        <v>10763</v>
      </c>
      <c r="B36" s="105"/>
      <c r="C36" s="104">
        <v>1</v>
      </c>
      <c r="D36" s="104">
        <v>0</v>
      </c>
      <c r="E36" s="105" t="s">
        <v>10085</v>
      </c>
      <c r="F36" s="104">
        <v>0</v>
      </c>
    </row>
    <row r="37" spans="1:6" ht="15" customHeight="1" x14ac:dyDescent="0.35">
      <c r="A37" s="105" t="s">
        <v>10764</v>
      </c>
      <c r="B37" s="105"/>
      <c r="C37" s="104">
        <v>1</v>
      </c>
      <c r="D37" s="104">
        <v>0</v>
      </c>
      <c r="E37" s="105" t="s">
        <v>10089</v>
      </c>
      <c r="F37" s="104">
        <v>0</v>
      </c>
    </row>
    <row r="38" spans="1:6" ht="15" customHeight="1" x14ac:dyDescent="0.35">
      <c r="A38" s="105" t="s">
        <v>10765</v>
      </c>
      <c r="B38" s="105"/>
      <c r="C38" s="104">
        <v>1</v>
      </c>
      <c r="D38" s="104">
        <v>0</v>
      </c>
      <c r="E38" s="105" t="s">
        <v>10085</v>
      </c>
      <c r="F38" s="104">
        <v>0</v>
      </c>
    </row>
    <row r="39" spans="1:6" ht="15" customHeight="1" x14ac:dyDescent="0.35">
      <c r="A39" s="105" t="s">
        <v>10766</v>
      </c>
      <c r="B39" s="105"/>
      <c r="C39" s="104">
        <v>1</v>
      </c>
      <c r="D39" s="104">
        <v>0</v>
      </c>
      <c r="E39" s="105" t="s">
        <v>10089</v>
      </c>
      <c r="F39" s="104">
        <v>0</v>
      </c>
    </row>
    <row r="40" spans="1:6" ht="15" customHeight="1" x14ac:dyDescent="0.35">
      <c r="A40" s="105" t="s">
        <v>10767</v>
      </c>
      <c r="B40" s="105"/>
      <c r="C40" s="104">
        <v>1</v>
      </c>
      <c r="D40" s="104">
        <v>0</v>
      </c>
      <c r="E40" s="105" t="s">
        <v>5969</v>
      </c>
      <c r="F40" s="104">
        <v>1</v>
      </c>
    </row>
    <row r="41" spans="1:6" ht="15" customHeight="1" x14ac:dyDescent="0.35">
      <c r="A41" s="105" t="s">
        <v>10768</v>
      </c>
      <c r="B41" s="105"/>
      <c r="C41" s="104">
        <v>1</v>
      </c>
      <c r="D41" s="104">
        <v>0</v>
      </c>
      <c r="E41" s="105" t="s">
        <v>10085</v>
      </c>
      <c r="F41" s="104">
        <v>0</v>
      </c>
    </row>
    <row r="42" spans="1:6" ht="15" customHeight="1" x14ac:dyDescent="0.35">
      <c r="A42" s="105" t="s">
        <v>10769</v>
      </c>
      <c r="B42" s="105"/>
      <c r="C42" s="104">
        <v>1</v>
      </c>
      <c r="D42" s="104">
        <v>0</v>
      </c>
      <c r="E42" s="105" t="s">
        <v>10085</v>
      </c>
      <c r="F42" s="104">
        <v>0</v>
      </c>
    </row>
    <row r="43" spans="1:6" ht="15" customHeight="1" x14ac:dyDescent="0.35">
      <c r="A43" s="105" t="s">
        <v>10770</v>
      </c>
      <c r="B43" s="105"/>
      <c r="C43" s="104">
        <v>1</v>
      </c>
      <c r="D43" s="104">
        <v>0</v>
      </c>
      <c r="E43" s="105" t="s">
        <v>5972</v>
      </c>
      <c r="F43" s="104">
        <v>0</v>
      </c>
    </row>
    <row r="44" spans="1:6" ht="15" customHeight="1" x14ac:dyDescent="0.35">
      <c r="A44" s="105" t="s">
        <v>10771</v>
      </c>
      <c r="B44" s="105"/>
      <c r="C44" s="104">
        <v>1</v>
      </c>
      <c r="D44" s="104">
        <v>0</v>
      </c>
      <c r="E44" s="105" t="s">
        <v>10085</v>
      </c>
      <c r="F44" s="104">
        <v>0</v>
      </c>
    </row>
    <row r="45" spans="1:6" ht="15" customHeight="1" x14ac:dyDescent="0.35">
      <c r="A45" s="105" t="s">
        <v>10772</v>
      </c>
      <c r="B45" s="105"/>
      <c r="C45" s="104">
        <v>1</v>
      </c>
      <c r="D45" s="104">
        <v>0</v>
      </c>
      <c r="E45" s="105" t="s">
        <v>5972</v>
      </c>
      <c r="F45" s="104">
        <v>0</v>
      </c>
    </row>
    <row r="46" spans="1:6" ht="15" customHeight="1" x14ac:dyDescent="0.35">
      <c r="A46" s="105" t="s">
        <v>10773</v>
      </c>
      <c r="B46" s="105"/>
      <c r="C46" s="104">
        <v>1</v>
      </c>
      <c r="D46" s="104">
        <v>0</v>
      </c>
      <c r="E46" s="105" t="s">
        <v>10085</v>
      </c>
      <c r="F46" s="104">
        <v>0</v>
      </c>
    </row>
    <row r="47" spans="1:6" ht="15" customHeight="1" x14ac:dyDescent="0.35">
      <c r="A47" s="105" t="s">
        <v>10774</v>
      </c>
      <c r="B47" s="105"/>
      <c r="C47" s="104">
        <v>1</v>
      </c>
      <c r="D47" s="104">
        <v>0</v>
      </c>
      <c r="E47" s="105" t="s">
        <v>10085</v>
      </c>
      <c r="F47" s="104">
        <v>0</v>
      </c>
    </row>
    <row r="48" spans="1:6" ht="15" customHeight="1" x14ac:dyDescent="0.35">
      <c r="A48" s="105" t="s">
        <v>10775</v>
      </c>
      <c r="B48" s="105"/>
      <c r="C48" s="104">
        <v>1</v>
      </c>
      <c r="D48" s="104">
        <v>0</v>
      </c>
      <c r="E48" s="105" t="s">
        <v>10089</v>
      </c>
      <c r="F48" s="104">
        <v>0</v>
      </c>
    </row>
    <row r="49" spans="1:6" ht="15" customHeight="1" x14ac:dyDescent="0.35">
      <c r="A49" s="105" t="s">
        <v>10776</v>
      </c>
      <c r="B49" s="105"/>
      <c r="C49" s="104">
        <v>1</v>
      </c>
      <c r="D49" s="104">
        <v>0</v>
      </c>
      <c r="E49" s="105" t="s">
        <v>444</v>
      </c>
      <c r="F49" s="104">
        <v>0</v>
      </c>
    </row>
    <row r="50" spans="1:6" ht="15" customHeight="1" x14ac:dyDescent="0.35">
      <c r="A50" s="105" t="s">
        <v>10777</v>
      </c>
      <c r="B50" s="105"/>
      <c r="C50" s="104">
        <v>1</v>
      </c>
      <c r="D50" s="104">
        <v>0</v>
      </c>
      <c r="E50" s="105" t="s">
        <v>10085</v>
      </c>
      <c r="F50" s="104">
        <v>0</v>
      </c>
    </row>
    <row r="51" spans="1:6" ht="15" customHeight="1" x14ac:dyDescent="0.35">
      <c r="A51" s="105" t="s">
        <v>10778</v>
      </c>
      <c r="B51" s="105"/>
      <c r="C51" s="104">
        <v>1</v>
      </c>
      <c r="D51" s="104">
        <v>0</v>
      </c>
      <c r="E51" s="105" t="s">
        <v>10089</v>
      </c>
      <c r="F51" s="104">
        <v>0</v>
      </c>
    </row>
    <row r="52" spans="1:6" ht="15" customHeight="1" x14ac:dyDescent="0.35">
      <c r="A52" s="105" t="s">
        <v>10779</v>
      </c>
      <c r="B52" s="105"/>
      <c r="C52" s="104">
        <v>1</v>
      </c>
      <c r="D52" s="104">
        <v>0</v>
      </c>
      <c r="E52" s="105" t="s">
        <v>444</v>
      </c>
      <c r="F52" s="104">
        <v>0</v>
      </c>
    </row>
    <row r="53" spans="1:6" ht="15" customHeight="1" x14ac:dyDescent="0.35">
      <c r="A53" s="105" t="s">
        <v>10780</v>
      </c>
      <c r="B53" s="105"/>
      <c r="C53" s="104">
        <v>1</v>
      </c>
      <c r="D53" s="104">
        <v>0</v>
      </c>
      <c r="E53" s="105" t="s">
        <v>10085</v>
      </c>
      <c r="F53" s="104">
        <v>0</v>
      </c>
    </row>
    <row r="54" spans="1:6" ht="15" customHeight="1" x14ac:dyDescent="0.35">
      <c r="A54" s="105" t="s">
        <v>10781</v>
      </c>
      <c r="B54" s="105"/>
      <c r="C54" s="104">
        <v>1</v>
      </c>
      <c r="D54" s="104">
        <v>0</v>
      </c>
      <c r="E54" s="105" t="s">
        <v>10089</v>
      </c>
      <c r="F54" s="104">
        <v>0</v>
      </c>
    </row>
    <row r="55" spans="1:6" ht="15" customHeight="1" x14ac:dyDescent="0.35">
      <c r="A55" s="105" t="s">
        <v>10782</v>
      </c>
      <c r="B55" s="105"/>
      <c r="C55" s="104">
        <v>1</v>
      </c>
      <c r="D55" s="104">
        <v>0</v>
      </c>
      <c r="E55" s="105" t="s">
        <v>10085</v>
      </c>
      <c r="F55" s="104">
        <v>0</v>
      </c>
    </row>
    <row r="56" spans="1:6" ht="15" customHeight="1" x14ac:dyDescent="0.35">
      <c r="A56" s="105" t="s">
        <v>10783</v>
      </c>
      <c r="B56" s="105"/>
      <c r="C56" s="104">
        <v>1</v>
      </c>
      <c r="D56" s="104">
        <v>0</v>
      </c>
      <c r="E56" s="105" t="s">
        <v>10089</v>
      </c>
      <c r="F56" s="104">
        <v>0</v>
      </c>
    </row>
    <row r="57" spans="1:6" ht="15" customHeight="1" x14ac:dyDescent="0.35">
      <c r="A57" s="105" t="s">
        <v>10784</v>
      </c>
      <c r="B57" s="105"/>
      <c r="C57" s="104">
        <v>1</v>
      </c>
      <c r="D57" s="104">
        <v>0</v>
      </c>
      <c r="E57" s="105" t="s">
        <v>10085</v>
      </c>
      <c r="F57" s="104">
        <v>0</v>
      </c>
    </row>
    <row r="58" spans="1:6" ht="15" customHeight="1" x14ac:dyDescent="0.35">
      <c r="A58" s="105" t="s">
        <v>10785</v>
      </c>
      <c r="B58" s="105"/>
      <c r="C58" s="104">
        <v>1</v>
      </c>
      <c r="D58" s="104">
        <v>0</v>
      </c>
      <c r="E58" s="105" t="s">
        <v>10089</v>
      </c>
      <c r="F58" s="104">
        <v>0</v>
      </c>
    </row>
    <row r="59" spans="1:6" ht="15" customHeight="1" x14ac:dyDescent="0.35">
      <c r="A59" s="105" t="s">
        <v>10786</v>
      </c>
      <c r="B59" s="105"/>
      <c r="C59" s="104">
        <v>1</v>
      </c>
      <c r="D59" s="104">
        <v>0</v>
      </c>
      <c r="E59" s="105" t="s">
        <v>10085</v>
      </c>
      <c r="F59" s="104">
        <v>0</v>
      </c>
    </row>
    <row r="60" spans="1:6" ht="15" customHeight="1" x14ac:dyDescent="0.35">
      <c r="A60" s="105" t="s">
        <v>10787</v>
      </c>
      <c r="B60" s="105"/>
      <c r="C60" s="104">
        <v>1</v>
      </c>
      <c r="D60" s="104">
        <v>0</v>
      </c>
      <c r="E60" s="105" t="s">
        <v>10089</v>
      </c>
      <c r="F60" s="104">
        <v>0</v>
      </c>
    </row>
    <row r="61" spans="1:6" ht="15" customHeight="1" x14ac:dyDescent="0.35">
      <c r="A61" s="105" t="s">
        <v>10788</v>
      </c>
      <c r="B61" s="105"/>
      <c r="C61" s="104">
        <v>1</v>
      </c>
      <c r="D61" s="104">
        <v>0</v>
      </c>
      <c r="E61" s="105" t="s">
        <v>10085</v>
      </c>
      <c r="F61" s="104">
        <v>0</v>
      </c>
    </row>
    <row r="62" spans="1:6" ht="15" customHeight="1" x14ac:dyDescent="0.35">
      <c r="A62" s="105" t="s">
        <v>6995</v>
      </c>
      <c r="B62" s="105"/>
      <c r="C62" s="104">
        <v>1</v>
      </c>
      <c r="D62" s="104">
        <v>0</v>
      </c>
      <c r="E62" s="105" t="s">
        <v>10089</v>
      </c>
      <c r="F62" s="104">
        <v>0</v>
      </c>
    </row>
    <row r="63" spans="1:6" ht="15" customHeight="1" x14ac:dyDescent="0.35">
      <c r="A63" s="105" t="s">
        <v>10789</v>
      </c>
      <c r="B63" s="105"/>
      <c r="C63" s="104">
        <v>1</v>
      </c>
      <c r="D63" s="104">
        <v>0</v>
      </c>
      <c r="E63" s="105" t="s">
        <v>10085</v>
      </c>
      <c r="F63" s="104">
        <v>0</v>
      </c>
    </row>
    <row r="64" spans="1:6" ht="15" customHeight="1" x14ac:dyDescent="0.35">
      <c r="A64" s="105" t="s">
        <v>10790</v>
      </c>
      <c r="B64" s="105"/>
      <c r="C64" s="104">
        <v>1</v>
      </c>
      <c r="D64" s="104">
        <v>0</v>
      </c>
      <c r="E64" s="105" t="s">
        <v>10089</v>
      </c>
      <c r="F64" s="104">
        <v>0</v>
      </c>
    </row>
    <row r="65" spans="1:6" ht="15" customHeight="1" x14ac:dyDescent="0.35">
      <c r="A65" s="105" t="s">
        <v>10791</v>
      </c>
      <c r="B65" s="105"/>
      <c r="C65" s="104">
        <v>1</v>
      </c>
      <c r="D65" s="104">
        <v>0</v>
      </c>
      <c r="E65" s="105" t="s">
        <v>5972</v>
      </c>
      <c r="F65" s="104">
        <v>0</v>
      </c>
    </row>
    <row r="66" spans="1:6" ht="15" customHeight="1" x14ac:dyDescent="0.35">
      <c r="A66" s="105" t="s">
        <v>10792</v>
      </c>
      <c r="B66" s="105"/>
      <c r="C66" s="104">
        <v>1</v>
      </c>
      <c r="D66" s="104">
        <v>0</v>
      </c>
      <c r="E66" s="105" t="s">
        <v>10085</v>
      </c>
      <c r="F66" s="104">
        <v>0</v>
      </c>
    </row>
  </sheetData>
  <pageMargins left="0.7" right="0.7" top="0.75" bottom="0.75" header="0.3" footer="0.3"/>
  <pageSetup paperSize="0" orientation="portrait" horizontalDpi="0" verticalDpi="0" copies="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D253"/>
  <sheetViews>
    <sheetView workbookViewId="0">
      <selection activeCell="L2" sqref="L2"/>
    </sheetView>
  </sheetViews>
  <sheetFormatPr defaultRowHeight="15" customHeight="1" x14ac:dyDescent="0.35"/>
  <cols>
    <col min="1" max="6" width="9.08984375" style="104"/>
    <col min="7" max="7" width="9.453125" style="104" bestFit="1" customWidth="1"/>
    <col min="8" max="11" width="9.08984375" style="104"/>
    <col min="12" max="12" width="12" style="104" bestFit="1" customWidth="1"/>
    <col min="13" max="15" width="9.08984375" style="104"/>
    <col min="16" max="16" width="9.453125" style="104" bestFit="1" customWidth="1"/>
    <col min="17" max="19" width="9.08984375" style="104"/>
    <col min="20" max="21" width="12" style="104" bestFit="1" customWidth="1"/>
    <col min="22" max="22" width="10" style="104" bestFit="1" customWidth="1"/>
    <col min="23" max="36" width="9.08984375" style="104"/>
    <col min="37" max="37" width="9.453125" style="104" bestFit="1" customWidth="1"/>
    <col min="38" max="46" width="9.08984375" style="104"/>
    <col min="47" max="47" width="9.453125" style="104" bestFit="1" customWidth="1"/>
    <col min="48" max="49" width="9.08984375" style="104"/>
    <col min="50" max="50" width="9.453125" style="104" bestFit="1" customWidth="1"/>
    <col min="51" max="52" width="9.08984375" style="104"/>
    <col min="53" max="53" width="9.453125" style="104" bestFit="1" customWidth="1"/>
    <col min="54" max="56" width="9.08984375" style="104"/>
    <col min="57" max="57" width="9.453125" style="104" bestFit="1" customWidth="1"/>
    <col min="58" max="59" width="9.08984375" style="104"/>
    <col min="60" max="60" width="9.453125" style="104" bestFit="1" customWidth="1"/>
    <col min="61" max="61" width="11" style="104" bestFit="1" customWidth="1"/>
    <col min="62" max="62" width="9.08984375" style="104"/>
    <col min="63" max="63" width="12" style="104" bestFit="1" customWidth="1"/>
    <col min="64" max="66" width="9.08984375" style="104"/>
    <col min="67" max="69" width="12" style="104" bestFit="1" customWidth="1"/>
    <col min="70" max="77" width="9.08984375" style="104"/>
    <col min="78" max="78" width="12" style="104" bestFit="1" customWidth="1"/>
    <col min="79" max="80" width="9.08984375" style="104"/>
    <col min="81" max="81" width="9.453125" style="104" bestFit="1" customWidth="1"/>
    <col min="82" max="86" width="9.08984375" style="104"/>
    <col min="87" max="87" width="9.453125" style="104" bestFit="1" customWidth="1"/>
    <col min="88" max="90" width="9.08984375" style="104"/>
    <col min="91" max="92" width="12" style="104" bestFit="1" customWidth="1"/>
    <col min="93" max="96" width="9.08984375" style="104"/>
    <col min="97" max="102" width="12" style="104" bestFit="1" customWidth="1"/>
    <col min="103" max="103" width="10" style="104" bestFit="1" customWidth="1"/>
    <col min="104" max="106" width="12" style="104" bestFit="1" customWidth="1"/>
    <col min="107" max="262" width="9.08984375" style="104"/>
    <col min="263" max="263" width="9.453125" style="104" bestFit="1" customWidth="1"/>
    <col min="264" max="267" width="9.08984375" style="104"/>
    <col min="268" max="268" width="12" style="104" bestFit="1" customWidth="1"/>
    <col min="269" max="271" width="9.08984375" style="104"/>
    <col min="272" max="272" width="9.453125" style="104" bestFit="1" customWidth="1"/>
    <col min="273" max="275" width="9.08984375" style="104"/>
    <col min="276" max="277" width="12" style="104" bestFit="1" customWidth="1"/>
    <col min="278" max="278" width="10" style="104" bestFit="1" customWidth="1"/>
    <col min="279" max="292" width="9.08984375" style="104"/>
    <col min="293" max="293" width="9.453125" style="104" bestFit="1" customWidth="1"/>
    <col min="294" max="302" width="9.08984375" style="104"/>
    <col min="303" max="303" width="9.453125" style="104" bestFit="1" customWidth="1"/>
    <col min="304" max="305" width="9.08984375" style="104"/>
    <col min="306" max="306" width="9.453125" style="104" bestFit="1" customWidth="1"/>
    <col min="307" max="308" width="9.08984375" style="104"/>
    <col min="309" max="309" width="9.453125" style="104" bestFit="1" customWidth="1"/>
    <col min="310" max="312" width="9.08984375" style="104"/>
    <col min="313" max="313" width="9.453125" style="104" bestFit="1" customWidth="1"/>
    <col min="314" max="315" width="9.08984375" style="104"/>
    <col min="316" max="316" width="9.453125" style="104" bestFit="1" customWidth="1"/>
    <col min="317" max="317" width="11" style="104" bestFit="1" customWidth="1"/>
    <col min="318" max="318" width="9.08984375" style="104"/>
    <col min="319" max="319" width="12" style="104" bestFit="1" customWidth="1"/>
    <col min="320" max="322" width="9.08984375" style="104"/>
    <col min="323" max="325" width="12" style="104" bestFit="1" customWidth="1"/>
    <col min="326" max="333" width="9.08984375" style="104"/>
    <col min="334" max="334" width="12" style="104" bestFit="1" customWidth="1"/>
    <col min="335" max="336" width="9.08984375" style="104"/>
    <col min="337" max="337" width="9.453125" style="104" bestFit="1" customWidth="1"/>
    <col min="338" max="342" width="9.08984375" style="104"/>
    <col min="343" max="343" width="9.453125" style="104" bestFit="1" customWidth="1"/>
    <col min="344" max="346" width="9.08984375" style="104"/>
    <col min="347" max="348" width="12" style="104" bestFit="1" customWidth="1"/>
    <col min="349" max="352" width="9.08984375" style="104"/>
    <col min="353" max="358" width="12" style="104" bestFit="1" customWidth="1"/>
    <col min="359" max="359" width="10" style="104" bestFit="1" customWidth="1"/>
    <col min="360" max="362" width="12" style="104" bestFit="1" customWidth="1"/>
    <col min="363" max="518" width="9.08984375" style="104"/>
    <col min="519" max="519" width="9.453125" style="104" bestFit="1" customWidth="1"/>
    <col min="520" max="523" width="9.08984375" style="104"/>
    <col min="524" max="524" width="12" style="104" bestFit="1" customWidth="1"/>
    <col min="525" max="527" width="9.08984375" style="104"/>
    <col min="528" max="528" width="9.453125" style="104" bestFit="1" customWidth="1"/>
    <col min="529" max="531" width="9.08984375" style="104"/>
    <col min="532" max="533" width="12" style="104" bestFit="1" customWidth="1"/>
    <col min="534" max="534" width="10" style="104" bestFit="1" customWidth="1"/>
    <col min="535" max="548" width="9.08984375" style="104"/>
    <col min="549" max="549" width="9.453125" style="104" bestFit="1" customWidth="1"/>
    <col min="550" max="558" width="9.08984375" style="104"/>
    <col min="559" max="559" width="9.453125" style="104" bestFit="1" customWidth="1"/>
    <col min="560" max="561" width="9.08984375" style="104"/>
    <col min="562" max="562" width="9.453125" style="104" bestFit="1" customWidth="1"/>
    <col min="563" max="564" width="9.08984375" style="104"/>
    <col min="565" max="565" width="9.453125" style="104" bestFit="1" customWidth="1"/>
    <col min="566" max="568" width="9.08984375" style="104"/>
    <col min="569" max="569" width="9.453125" style="104" bestFit="1" customWidth="1"/>
    <col min="570" max="571" width="9.08984375" style="104"/>
    <col min="572" max="572" width="9.453125" style="104" bestFit="1" customWidth="1"/>
    <col min="573" max="573" width="11" style="104" bestFit="1" customWidth="1"/>
    <col min="574" max="574" width="9.08984375" style="104"/>
    <col min="575" max="575" width="12" style="104" bestFit="1" customWidth="1"/>
    <col min="576" max="578" width="9.08984375" style="104"/>
    <col min="579" max="581" width="12" style="104" bestFit="1" customWidth="1"/>
    <col min="582" max="589" width="9.08984375" style="104"/>
    <col min="590" max="590" width="12" style="104" bestFit="1" customWidth="1"/>
    <col min="591" max="592" width="9.08984375" style="104"/>
    <col min="593" max="593" width="9.453125" style="104" bestFit="1" customWidth="1"/>
    <col min="594" max="598" width="9.08984375" style="104"/>
    <col min="599" max="599" width="9.453125" style="104" bestFit="1" customWidth="1"/>
    <col min="600" max="602" width="9.08984375" style="104"/>
    <col min="603" max="604" width="12" style="104" bestFit="1" customWidth="1"/>
    <col min="605" max="608" width="9.08984375" style="104"/>
    <col min="609" max="614" width="12" style="104" bestFit="1" customWidth="1"/>
    <col min="615" max="615" width="10" style="104" bestFit="1" customWidth="1"/>
    <col min="616" max="618" width="12" style="104" bestFit="1" customWidth="1"/>
    <col min="619" max="774" width="9.08984375" style="104"/>
    <col min="775" max="775" width="9.453125" style="104" bestFit="1" customWidth="1"/>
    <col min="776" max="779" width="9.08984375" style="104"/>
    <col min="780" max="780" width="12" style="104" bestFit="1" customWidth="1"/>
    <col min="781" max="783" width="9.08984375" style="104"/>
    <col min="784" max="784" width="9.453125" style="104" bestFit="1" customWidth="1"/>
    <col min="785" max="787" width="9.08984375" style="104"/>
    <col min="788" max="789" width="12" style="104" bestFit="1" customWidth="1"/>
    <col min="790" max="790" width="10" style="104" bestFit="1" customWidth="1"/>
    <col min="791" max="804" width="9.08984375" style="104"/>
    <col min="805" max="805" width="9.453125" style="104" bestFit="1" customWidth="1"/>
    <col min="806" max="814" width="9.08984375" style="104"/>
    <col min="815" max="815" width="9.453125" style="104" bestFit="1" customWidth="1"/>
    <col min="816" max="817" width="9.08984375" style="104"/>
    <col min="818" max="818" width="9.453125" style="104" bestFit="1" customWidth="1"/>
    <col min="819" max="820" width="9.08984375" style="104"/>
    <col min="821" max="821" width="9.453125" style="104" bestFit="1" customWidth="1"/>
    <col min="822" max="824" width="9.08984375" style="104"/>
    <col min="825" max="825" width="9.453125" style="104" bestFit="1" customWidth="1"/>
    <col min="826" max="827" width="9.08984375" style="104"/>
    <col min="828" max="828" width="9.453125" style="104" bestFit="1" customWidth="1"/>
    <col min="829" max="829" width="11" style="104" bestFit="1" customWidth="1"/>
    <col min="830" max="830" width="9.08984375" style="104"/>
    <col min="831" max="831" width="12" style="104" bestFit="1" customWidth="1"/>
    <col min="832" max="834" width="9.08984375" style="104"/>
    <col min="835" max="837" width="12" style="104" bestFit="1" customWidth="1"/>
    <col min="838" max="845" width="9.08984375" style="104"/>
    <col min="846" max="846" width="12" style="104" bestFit="1" customWidth="1"/>
    <col min="847" max="848" width="9.08984375" style="104"/>
    <col min="849" max="849" width="9.453125" style="104" bestFit="1" customWidth="1"/>
    <col min="850" max="854" width="9.08984375" style="104"/>
    <col min="855" max="855" width="9.453125" style="104" bestFit="1" customWidth="1"/>
    <col min="856" max="858" width="9.08984375" style="104"/>
    <col min="859" max="860" width="12" style="104" bestFit="1" customWidth="1"/>
    <col min="861" max="864" width="9.08984375" style="104"/>
    <col min="865" max="870" width="12" style="104" bestFit="1" customWidth="1"/>
    <col min="871" max="871" width="10" style="104" bestFit="1" customWidth="1"/>
    <col min="872" max="874" width="12" style="104" bestFit="1" customWidth="1"/>
    <col min="875" max="1030" width="9.08984375" style="104"/>
    <col min="1031" max="1031" width="9.453125" style="104" bestFit="1" customWidth="1"/>
    <col min="1032" max="1035" width="9.08984375" style="104"/>
    <col min="1036" max="1036" width="12" style="104" bestFit="1" customWidth="1"/>
    <col min="1037" max="1039" width="9.08984375" style="104"/>
    <col min="1040" max="1040" width="9.453125" style="104" bestFit="1" customWidth="1"/>
    <col min="1041" max="1043" width="9.08984375" style="104"/>
    <col min="1044" max="1045" width="12" style="104" bestFit="1" customWidth="1"/>
    <col min="1046" max="1046" width="10" style="104" bestFit="1" customWidth="1"/>
    <col min="1047" max="1060" width="9.08984375" style="104"/>
    <col min="1061" max="1061" width="9.453125" style="104" bestFit="1" customWidth="1"/>
    <col min="1062" max="1070" width="9.08984375" style="104"/>
    <col min="1071" max="1071" width="9.453125" style="104" bestFit="1" customWidth="1"/>
    <col min="1072" max="1073" width="9.08984375" style="104"/>
    <col min="1074" max="1074" width="9.453125" style="104" bestFit="1" customWidth="1"/>
    <col min="1075" max="1076" width="9.08984375" style="104"/>
    <col min="1077" max="1077" width="9.453125" style="104" bestFit="1" customWidth="1"/>
    <col min="1078" max="1080" width="9.08984375" style="104"/>
    <col min="1081" max="1081" width="9.453125" style="104" bestFit="1" customWidth="1"/>
    <col min="1082" max="1083" width="9.08984375" style="104"/>
    <col min="1084" max="1084" width="9.453125" style="104" bestFit="1" customWidth="1"/>
    <col min="1085" max="1085" width="11" style="104" bestFit="1" customWidth="1"/>
    <col min="1086" max="1086" width="9.08984375" style="104"/>
    <col min="1087" max="1087" width="12" style="104" bestFit="1" customWidth="1"/>
    <col min="1088" max="1090" width="9.08984375" style="104"/>
    <col min="1091" max="1093" width="12" style="104" bestFit="1" customWidth="1"/>
    <col min="1094" max="1101" width="9.08984375" style="104"/>
    <col min="1102" max="1102" width="12" style="104" bestFit="1" customWidth="1"/>
    <col min="1103" max="1104" width="9.08984375" style="104"/>
    <col min="1105" max="1105" width="9.453125" style="104" bestFit="1" customWidth="1"/>
    <col min="1106" max="1110" width="9.08984375" style="104"/>
    <col min="1111" max="1111" width="9.453125" style="104" bestFit="1" customWidth="1"/>
    <col min="1112" max="1114" width="9.08984375" style="104"/>
    <col min="1115" max="1116" width="12" style="104" bestFit="1" customWidth="1"/>
    <col min="1117" max="1120" width="9.08984375" style="104"/>
    <col min="1121" max="1126" width="12" style="104" bestFit="1" customWidth="1"/>
    <col min="1127" max="1127" width="10" style="104" bestFit="1" customWidth="1"/>
    <col min="1128" max="1130" width="12" style="104" bestFit="1" customWidth="1"/>
    <col min="1131" max="1286" width="9.08984375" style="104"/>
    <col min="1287" max="1287" width="9.453125" style="104" bestFit="1" customWidth="1"/>
    <col min="1288" max="1291" width="9.08984375" style="104"/>
    <col min="1292" max="1292" width="12" style="104" bestFit="1" customWidth="1"/>
    <col min="1293" max="1295" width="9.08984375" style="104"/>
    <col min="1296" max="1296" width="9.453125" style="104" bestFit="1" customWidth="1"/>
    <col min="1297" max="1299" width="9.08984375" style="104"/>
    <col min="1300" max="1301" width="12" style="104" bestFit="1" customWidth="1"/>
    <col min="1302" max="1302" width="10" style="104" bestFit="1" customWidth="1"/>
    <col min="1303" max="1316" width="9.08984375" style="104"/>
    <col min="1317" max="1317" width="9.453125" style="104" bestFit="1" customWidth="1"/>
    <col min="1318" max="1326" width="9.08984375" style="104"/>
    <col min="1327" max="1327" width="9.453125" style="104" bestFit="1" customWidth="1"/>
    <col min="1328" max="1329" width="9.08984375" style="104"/>
    <col min="1330" max="1330" width="9.453125" style="104" bestFit="1" customWidth="1"/>
    <col min="1331" max="1332" width="9.08984375" style="104"/>
    <col min="1333" max="1333" width="9.453125" style="104" bestFit="1" customWidth="1"/>
    <col min="1334" max="1336" width="9.08984375" style="104"/>
    <col min="1337" max="1337" width="9.453125" style="104" bestFit="1" customWidth="1"/>
    <col min="1338" max="1339" width="9.08984375" style="104"/>
    <col min="1340" max="1340" width="9.453125" style="104" bestFit="1" customWidth="1"/>
    <col min="1341" max="1341" width="11" style="104" bestFit="1" customWidth="1"/>
    <col min="1342" max="1342" width="9.08984375" style="104"/>
    <col min="1343" max="1343" width="12" style="104" bestFit="1" customWidth="1"/>
    <col min="1344" max="1346" width="9.08984375" style="104"/>
    <col min="1347" max="1349" width="12" style="104" bestFit="1" customWidth="1"/>
    <col min="1350" max="1357" width="9.08984375" style="104"/>
    <col min="1358" max="1358" width="12" style="104" bestFit="1" customWidth="1"/>
    <col min="1359" max="1360" width="9.08984375" style="104"/>
    <col min="1361" max="1361" width="9.453125" style="104" bestFit="1" customWidth="1"/>
    <col min="1362" max="1366" width="9.08984375" style="104"/>
    <col min="1367" max="1367" width="9.453125" style="104" bestFit="1" customWidth="1"/>
    <col min="1368" max="1370" width="9.08984375" style="104"/>
    <col min="1371" max="1372" width="12" style="104" bestFit="1" customWidth="1"/>
    <col min="1373" max="1376" width="9.08984375" style="104"/>
    <col min="1377" max="1382" width="12" style="104" bestFit="1" customWidth="1"/>
    <col min="1383" max="1383" width="10" style="104" bestFit="1" customWidth="1"/>
    <col min="1384" max="1386" width="12" style="104" bestFit="1" customWidth="1"/>
    <col min="1387" max="1542" width="9.08984375" style="104"/>
    <col min="1543" max="1543" width="9.453125" style="104" bestFit="1" customWidth="1"/>
    <col min="1544" max="1547" width="9.08984375" style="104"/>
    <col min="1548" max="1548" width="12" style="104" bestFit="1" customWidth="1"/>
    <col min="1549" max="1551" width="9.08984375" style="104"/>
    <col min="1552" max="1552" width="9.453125" style="104" bestFit="1" customWidth="1"/>
    <col min="1553" max="1555" width="9.08984375" style="104"/>
    <col min="1556" max="1557" width="12" style="104" bestFit="1" customWidth="1"/>
    <col min="1558" max="1558" width="10" style="104" bestFit="1" customWidth="1"/>
    <col min="1559" max="1572" width="9.08984375" style="104"/>
    <col min="1573" max="1573" width="9.453125" style="104" bestFit="1" customWidth="1"/>
    <col min="1574" max="1582" width="9.08984375" style="104"/>
    <col min="1583" max="1583" width="9.453125" style="104" bestFit="1" customWidth="1"/>
    <col min="1584" max="1585" width="9.08984375" style="104"/>
    <col min="1586" max="1586" width="9.453125" style="104" bestFit="1" customWidth="1"/>
    <col min="1587" max="1588" width="9.08984375" style="104"/>
    <col min="1589" max="1589" width="9.453125" style="104" bestFit="1" customWidth="1"/>
    <col min="1590" max="1592" width="9.08984375" style="104"/>
    <col min="1593" max="1593" width="9.453125" style="104" bestFit="1" customWidth="1"/>
    <col min="1594" max="1595" width="9.08984375" style="104"/>
    <col min="1596" max="1596" width="9.453125" style="104" bestFit="1" customWidth="1"/>
    <col min="1597" max="1597" width="11" style="104" bestFit="1" customWidth="1"/>
    <col min="1598" max="1598" width="9.08984375" style="104"/>
    <col min="1599" max="1599" width="12" style="104" bestFit="1" customWidth="1"/>
    <col min="1600" max="1602" width="9.08984375" style="104"/>
    <col min="1603" max="1605" width="12" style="104" bestFit="1" customWidth="1"/>
    <col min="1606" max="1613" width="9.08984375" style="104"/>
    <col min="1614" max="1614" width="12" style="104" bestFit="1" customWidth="1"/>
    <col min="1615" max="1616" width="9.08984375" style="104"/>
    <col min="1617" max="1617" width="9.453125" style="104" bestFit="1" customWidth="1"/>
    <col min="1618" max="1622" width="9.08984375" style="104"/>
    <col min="1623" max="1623" width="9.453125" style="104" bestFit="1" customWidth="1"/>
    <col min="1624" max="1626" width="9.08984375" style="104"/>
    <col min="1627" max="1628" width="12" style="104" bestFit="1" customWidth="1"/>
    <col min="1629" max="1632" width="9.08984375" style="104"/>
    <col min="1633" max="1638" width="12" style="104" bestFit="1" customWidth="1"/>
    <col min="1639" max="1639" width="10" style="104" bestFit="1" customWidth="1"/>
    <col min="1640" max="1642" width="12" style="104" bestFit="1" customWidth="1"/>
    <col min="1643" max="1798" width="9.08984375" style="104"/>
    <col min="1799" max="1799" width="9.453125" style="104" bestFit="1" customWidth="1"/>
    <col min="1800" max="1803" width="9.08984375" style="104"/>
    <col min="1804" max="1804" width="12" style="104" bestFit="1" customWidth="1"/>
    <col min="1805" max="1807" width="9.08984375" style="104"/>
    <col min="1808" max="1808" width="9.453125" style="104" bestFit="1" customWidth="1"/>
    <col min="1809" max="1811" width="9.08984375" style="104"/>
    <col min="1812" max="1813" width="12" style="104" bestFit="1" customWidth="1"/>
    <col min="1814" max="1814" width="10" style="104" bestFit="1" customWidth="1"/>
    <col min="1815" max="1828" width="9.08984375" style="104"/>
    <col min="1829" max="1829" width="9.453125" style="104" bestFit="1" customWidth="1"/>
    <col min="1830" max="1838" width="9.08984375" style="104"/>
    <col min="1839" max="1839" width="9.453125" style="104" bestFit="1" customWidth="1"/>
    <col min="1840" max="1841" width="9.08984375" style="104"/>
    <col min="1842" max="1842" width="9.453125" style="104" bestFit="1" customWidth="1"/>
    <col min="1843" max="1844" width="9.08984375" style="104"/>
    <col min="1845" max="1845" width="9.453125" style="104" bestFit="1" customWidth="1"/>
    <col min="1846" max="1848" width="9.08984375" style="104"/>
    <col min="1849" max="1849" width="9.453125" style="104" bestFit="1" customWidth="1"/>
    <col min="1850" max="1851" width="9.08984375" style="104"/>
    <col min="1852" max="1852" width="9.453125" style="104" bestFit="1" customWidth="1"/>
    <col min="1853" max="1853" width="11" style="104" bestFit="1" customWidth="1"/>
    <col min="1854" max="1854" width="9.08984375" style="104"/>
    <col min="1855" max="1855" width="12" style="104" bestFit="1" customWidth="1"/>
    <col min="1856" max="1858" width="9.08984375" style="104"/>
    <col min="1859" max="1861" width="12" style="104" bestFit="1" customWidth="1"/>
    <col min="1862" max="1869" width="9.08984375" style="104"/>
    <col min="1870" max="1870" width="12" style="104" bestFit="1" customWidth="1"/>
    <col min="1871" max="1872" width="9.08984375" style="104"/>
    <col min="1873" max="1873" width="9.453125" style="104" bestFit="1" customWidth="1"/>
    <col min="1874" max="1878" width="9.08984375" style="104"/>
    <col min="1879" max="1879" width="9.453125" style="104" bestFit="1" customWidth="1"/>
    <col min="1880" max="1882" width="9.08984375" style="104"/>
    <col min="1883" max="1884" width="12" style="104" bestFit="1" customWidth="1"/>
    <col min="1885" max="1888" width="9.08984375" style="104"/>
    <col min="1889" max="1894" width="12" style="104" bestFit="1" customWidth="1"/>
    <col min="1895" max="1895" width="10" style="104" bestFit="1" customWidth="1"/>
    <col min="1896" max="1898" width="12" style="104" bestFit="1" customWidth="1"/>
    <col min="1899" max="2054" width="9.08984375" style="104"/>
    <col min="2055" max="2055" width="9.453125" style="104" bestFit="1" customWidth="1"/>
    <col min="2056" max="2059" width="9.08984375" style="104"/>
    <col min="2060" max="2060" width="12" style="104" bestFit="1" customWidth="1"/>
    <col min="2061" max="2063" width="9.08984375" style="104"/>
    <col min="2064" max="2064" width="9.453125" style="104" bestFit="1" customWidth="1"/>
    <col min="2065" max="2067" width="9.08984375" style="104"/>
    <col min="2068" max="2069" width="12" style="104" bestFit="1" customWidth="1"/>
    <col min="2070" max="2070" width="10" style="104" bestFit="1" customWidth="1"/>
    <col min="2071" max="2084" width="9.08984375" style="104"/>
    <col min="2085" max="2085" width="9.453125" style="104" bestFit="1" customWidth="1"/>
    <col min="2086" max="2094" width="9.08984375" style="104"/>
    <col min="2095" max="2095" width="9.453125" style="104" bestFit="1" customWidth="1"/>
    <col min="2096" max="2097" width="9.08984375" style="104"/>
    <col min="2098" max="2098" width="9.453125" style="104" bestFit="1" customWidth="1"/>
    <col min="2099" max="2100" width="9.08984375" style="104"/>
    <col min="2101" max="2101" width="9.453125" style="104" bestFit="1" customWidth="1"/>
    <col min="2102" max="2104" width="9.08984375" style="104"/>
    <col min="2105" max="2105" width="9.453125" style="104" bestFit="1" customWidth="1"/>
    <col min="2106" max="2107" width="9.08984375" style="104"/>
    <col min="2108" max="2108" width="9.453125" style="104" bestFit="1" customWidth="1"/>
    <col min="2109" max="2109" width="11" style="104" bestFit="1" customWidth="1"/>
    <col min="2110" max="2110" width="9.08984375" style="104"/>
    <col min="2111" max="2111" width="12" style="104" bestFit="1" customWidth="1"/>
    <col min="2112" max="2114" width="9.08984375" style="104"/>
    <col min="2115" max="2117" width="12" style="104" bestFit="1" customWidth="1"/>
    <col min="2118" max="2125" width="9.08984375" style="104"/>
    <col min="2126" max="2126" width="12" style="104" bestFit="1" customWidth="1"/>
    <col min="2127" max="2128" width="9.08984375" style="104"/>
    <col min="2129" max="2129" width="9.453125" style="104" bestFit="1" customWidth="1"/>
    <col min="2130" max="2134" width="9.08984375" style="104"/>
    <col min="2135" max="2135" width="9.453125" style="104" bestFit="1" customWidth="1"/>
    <col min="2136" max="2138" width="9.08984375" style="104"/>
    <col min="2139" max="2140" width="12" style="104" bestFit="1" customWidth="1"/>
    <col min="2141" max="2144" width="9.08984375" style="104"/>
    <col min="2145" max="2150" width="12" style="104" bestFit="1" customWidth="1"/>
    <col min="2151" max="2151" width="10" style="104" bestFit="1" customWidth="1"/>
    <col min="2152" max="2154" width="12" style="104" bestFit="1" customWidth="1"/>
    <col min="2155" max="2310" width="9.08984375" style="104"/>
    <col min="2311" max="2311" width="9.453125" style="104" bestFit="1" customWidth="1"/>
    <col min="2312" max="2315" width="9.08984375" style="104"/>
    <col min="2316" max="2316" width="12" style="104" bestFit="1" customWidth="1"/>
    <col min="2317" max="2319" width="9.08984375" style="104"/>
    <col min="2320" max="2320" width="9.453125" style="104" bestFit="1" customWidth="1"/>
    <col min="2321" max="2323" width="9.08984375" style="104"/>
    <col min="2324" max="2325" width="12" style="104" bestFit="1" customWidth="1"/>
    <col min="2326" max="2326" width="10" style="104" bestFit="1" customWidth="1"/>
    <col min="2327" max="2340" width="9.08984375" style="104"/>
    <col min="2341" max="2341" width="9.453125" style="104" bestFit="1" customWidth="1"/>
    <col min="2342" max="2350" width="9.08984375" style="104"/>
    <col min="2351" max="2351" width="9.453125" style="104" bestFit="1" customWidth="1"/>
    <col min="2352" max="2353" width="9.08984375" style="104"/>
    <col min="2354" max="2354" width="9.453125" style="104" bestFit="1" customWidth="1"/>
    <col min="2355" max="2356" width="9.08984375" style="104"/>
    <col min="2357" max="2357" width="9.453125" style="104" bestFit="1" customWidth="1"/>
    <col min="2358" max="2360" width="9.08984375" style="104"/>
    <col min="2361" max="2361" width="9.453125" style="104" bestFit="1" customWidth="1"/>
    <col min="2362" max="2363" width="9.08984375" style="104"/>
    <col min="2364" max="2364" width="9.453125" style="104" bestFit="1" customWidth="1"/>
    <col min="2365" max="2365" width="11" style="104" bestFit="1" customWidth="1"/>
    <col min="2366" max="2366" width="9.08984375" style="104"/>
    <col min="2367" max="2367" width="12" style="104" bestFit="1" customWidth="1"/>
    <col min="2368" max="2370" width="9.08984375" style="104"/>
    <col min="2371" max="2373" width="12" style="104" bestFit="1" customWidth="1"/>
    <col min="2374" max="2381" width="9.08984375" style="104"/>
    <col min="2382" max="2382" width="12" style="104" bestFit="1" customWidth="1"/>
    <col min="2383" max="2384" width="9.08984375" style="104"/>
    <col min="2385" max="2385" width="9.453125" style="104" bestFit="1" customWidth="1"/>
    <col min="2386" max="2390" width="9.08984375" style="104"/>
    <col min="2391" max="2391" width="9.453125" style="104" bestFit="1" customWidth="1"/>
    <col min="2392" max="2394" width="9.08984375" style="104"/>
    <col min="2395" max="2396" width="12" style="104" bestFit="1" customWidth="1"/>
    <col min="2397" max="2400" width="9.08984375" style="104"/>
    <col min="2401" max="2406" width="12" style="104" bestFit="1" customWidth="1"/>
    <col min="2407" max="2407" width="10" style="104" bestFit="1" customWidth="1"/>
    <col min="2408" max="2410" width="12" style="104" bestFit="1" customWidth="1"/>
    <col min="2411" max="2566" width="9.08984375" style="104"/>
    <col min="2567" max="2567" width="9.453125" style="104" bestFit="1" customWidth="1"/>
    <col min="2568" max="2571" width="9.08984375" style="104"/>
    <col min="2572" max="2572" width="12" style="104" bestFit="1" customWidth="1"/>
    <col min="2573" max="2575" width="9.08984375" style="104"/>
    <col min="2576" max="2576" width="9.453125" style="104" bestFit="1" customWidth="1"/>
    <col min="2577" max="2579" width="9.08984375" style="104"/>
    <col min="2580" max="2581" width="12" style="104" bestFit="1" customWidth="1"/>
    <col min="2582" max="2582" width="10" style="104" bestFit="1" customWidth="1"/>
    <col min="2583" max="2596" width="9.08984375" style="104"/>
    <col min="2597" max="2597" width="9.453125" style="104" bestFit="1" customWidth="1"/>
    <col min="2598" max="2606" width="9.08984375" style="104"/>
    <col min="2607" max="2607" width="9.453125" style="104" bestFit="1" customWidth="1"/>
    <col min="2608" max="2609" width="9.08984375" style="104"/>
    <col min="2610" max="2610" width="9.453125" style="104" bestFit="1" customWidth="1"/>
    <col min="2611" max="2612" width="9.08984375" style="104"/>
    <col min="2613" max="2613" width="9.453125" style="104" bestFit="1" customWidth="1"/>
    <col min="2614" max="2616" width="9.08984375" style="104"/>
    <col min="2617" max="2617" width="9.453125" style="104" bestFit="1" customWidth="1"/>
    <col min="2618" max="2619" width="9.08984375" style="104"/>
    <col min="2620" max="2620" width="9.453125" style="104" bestFit="1" customWidth="1"/>
    <col min="2621" max="2621" width="11" style="104" bestFit="1" customWidth="1"/>
    <col min="2622" max="2622" width="9.08984375" style="104"/>
    <col min="2623" max="2623" width="12" style="104" bestFit="1" customWidth="1"/>
    <col min="2624" max="2626" width="9.08984375" style="104"/>
    <col min="2627" max="2629" width="12" style="104" bestFit="1" customWidth="1"/>
    <col min="2630" max="2637" width="9.08984375" style="104"/>
    <col min="2638" max="2638" width="12" style="104" bestFit="1" customWidth="1"/>
    <col min="2639" max="2640" width="9.08984375" style="104"/>
    <col min="2641" max="2641" width="9.453125" style="104" bestFit="1" customWidth="1"/>
    <col min="2642" max="2646" width="9.08984375" style="104"/>
    <col min="2647" max="2647" width="9.453125" style="104" bestFit="1" customWidth="1"/>
    <col min="2648" max="2650" width="9.08984375" style="104"/>
    <col min="2651" max="2652" width="12" style="104" bestFit="1" customWidth="1"/>
    <col min="2653" max="2656" width="9.08984375" style="104"/>
    <col min="2657" max="2662" width="12" style="104" bestFit="1" customWidth="1"/>
    <col min="2663" max="2663" width="10" style="104" bestFit="1" customWidth="1"/>
    <col min="2664" max="2666" width="12" style="104" bestFit="1" customWidth="1"/>
    <col min="2667" max="2822" width="9.08984375" style="104"/>
    <col min="2823" max="2823" width="9.453125" style="104" bestFit="1" customWidth="1"/>
    <col min="2824" max="2827" width="9.08984375" style="104"/>
    <col min="2828" max="2828" width="12" style="104" bestFit="1" customWidth="1"/>
    <col min="2829" max="2831" width="9.08984375" style="104"/>
    <col min="2832" max="2832" width="9.453125" style="104" bestFit="1" customWidth="1"/>
    <col min="2833" max="2835" width="9.08984375" style="104"/>
    <col min="2836" max="2837" width="12" style="104" bestFit="1" customWidth="1"/>
    <col min="2838" max="2838" width="10" style="104" bestFit="1" customWidth="1"/>
    <col min="2839" max="2852" width="9.08984375" style="104"/>
    <col min="2853" max="2853" width="9.453125" style="104" bestFit="1" customWidth="1"/>
    <col min="2854" max="2862" width="9.08984375" style="104"/>
    <col min="2863" max="2863" width="9.453125" style="104" bestFit="1" customWidth="1"/>
    <col min="2864" max="2865" width="9.08984375" style="104"/>
    <col min="2866" max="2866" width="9.453125" style="104" bestFit="1" customWidth="1"/>
    <col min="2867" max="2868" width="9.08984375" style="104"/>
    <col min="2869" max="2869" width="9.453125" style="104" bestFit="1" customWidth="1"/>
    <col min="2870" max="2872" width="9.08984375" style="104"/>
    <col min="2873" max="2873" width="9.453125" style="104" bestFit="1" customWidth="1"/>
    <col min="2874" max="2875" width="9.08984375" style="104"/>
    <col min="2876" max="2876" width="9.453125" style="104" bestFit="1" customWidth="1"/>
    <col min="2877" max="2877" width="11" style="104" bestFit="1" customWidth="1"/>
    <col min="2878" max="2878" width="9.08984375" style="104"/>
    <col min="2879" max="2879" width="12" style="104" bestFit="1" customWidth="1"/>
    <col min="2880" max="2882" width="9.08984375" style="104"/>
    <col min="2883" max="2885" width="12" style="104" bestFit="1" customWidth="1"/>
    <col min="2886" max="2893" width="9.08984375" style="104"/>
    <col min="2894" max="2894" width="12" style="104" bestFit="1" customWidth="1"/>
    <col min="2895" max="2896" width="9.08984375" style="104"/>
    <col min="2897" max="2897" width="9.453125" style="104" bestFit="1" customWidth="1"/>
    <col min="2898" max="2902" width="9.08984375" style="104"/>
    <col min="2903" max="2903" width="9.453125" style="104" bestFit="1" customWidth="1"/>
    <col min="2904" max="2906" width="9.08984375" style="104"/>
    <col min="2907" max="2908" width="12" style="104" bestFit="1" customWidth="1"/>
    <col min="2909" max="2912" width="9.08984375" style="104"/>
    <col min="2913" max="2918" width="12" style="104" bestFit="1" customWidth="1"/>
    <col min="2919" max="2919" width="10" style="104" bestFit="1" customWidth="1"/>
    <col min="2920" max="2922" width="12" style="104" bestFit="1" customWidth="1"/>
    <col min="2923" max="3078" width="9.08984375" style="104"/>
    <col min="3079" max="3079" width="9.453125" style="104" bestFit="1" customWidth="1"/>
    <col min="3080" max="3083" width="9.08984375" style="104"/>
    <col min="3084" max="3084" width="12" style="104" bestFit="1" customWidth="1"/>
    <col min="3085" max="3087" width="9.08984375" style="104"/>
    <col min="3088" max="3088" width="9.453125" style="104" bestFit="1" customWidth="1"/>
    <col min="3089" max="3091" width="9.08984375" style="104"/>
    <col min="3092" max="3093" width="12" style="104" bestFit="1" customWidth="1"/>
    <col min="3094" max="3094" width="10" style="104" bestFit="1" customWidth="1"/>
    <col min="3095" max="3108" width="9.08984375" style="104"/>
    <col min="3109" max="3109" width="9.453125" style="104" bestFit="1" customWidth="1"/>
    <col min="3110" max="3118" width="9.08984375" style="104"/>
    <col min="3119" max="3119" width="9.453125" style="104" bestFit="1" customWidth="1"/>
    <col min="3120" max="3121" width="9.08984375" style="104"/>
    <col min="3122" max="3122" width="9.453125" style="104" bestFit="1" customWidth="1"/>
    <col min="3123" max="3124" width="9.08984375" style="104"/>
    <col min="3125" max="3125" width="9.453125" style="104" bestFit="1" customWidth="1"/>
    <col min="3126" max="3128" width="9.08984375" style="104"/>
    <col min="3129" max="3129" width="9.453125" style="104" bestFit="1" customWidth="1"/>
    <col min="3130" max="3131" width="9.08984375" style="104"/>
    <col min="3132" max="3132" width="9.453125" style="104" bestFit="1" customWidth="1"/>
    <col min="3133" max="3133" width="11" style="104" bestFit="1" customWidth="1"/>
    <col min="3134" max="3134" width="9.08984375" style="104"/>
    <col min="3135" max="3135" width="12" style="104" bestFit="1" customWidth="1"/>
    <col min="3136" max="3138" width="9.08984375" style="104"/>
    <col min="3139" max="3141" width="12" style="104" bestFit="1" customWidth="1"/>
    <col min="3142" max="3149" width="9.08984375" style="104"/>
    <col min="3150" max="3150" width="12" style="104" bestFit="1" customWidth="1"/>
    <col min="3151" max="3152" width="9.08984375" style="104"/>
    <col min="3153" max="3153" width="9.453125" style="104" bestFit="1" customWidth="1"/>
    <col min="3154" max="3158" width="9.08984375" style="104"/>
    <col min="3159" max="3159" width="9.453125" style="104" bestFit="1" customWidth="1"/>
    <col min="3160" max="3162" width="9.08984375" style="104"/>
    <col min="3163" max="3164" width="12" style="104" bestFit="1" customWidth="1"/>
    <col min="3165" max="3168" width="9.08984375" style="104"/>
    <col min="3169" max="3174" width="12" style="104" bestFit="1" customWidth="1"/>
    <col min="3175" max="3175" width="10" style="104" bestFit="1" customWidth="1"/>
    <col min="3176" max="3178" width="12" style="104" bestFit="1" customWidth="1"/>
    <col min="3179" max="3334" width="9.08984375" style="104"/>
    <col min="3335" max="3335" width="9.453125" style="104" bestFit="1" customWidth="1"/>
    <col min="3336" max="3339" width="9.08984375" style="104"/>
    <col min="3340" max="3340" width="12" style="104" bestFit="1" customWidth="1"/>
    <col min="3341" max="3343" width="9.08984375" style="104"/>
    <col min="3344" max="3344" width="9.453125" style="104" bestFit="1" customWidth="1"/>
    <col min="3345" max="3347" width="9.08984375" style="104"/>
    <col min="3348" max="3349" width="12" style="104" bestFit="1" customWidth="1"/>
    <col min="3350" max="3350" width="10" style="104" bestFit="1" customWidth="1"/>
    <col min="3351" max="3364" width="9.08984375" style="104"/>
    <col min="3365" max="3365" width="9.453125" style="104" bestFit="1" customWidth="1"/>
    <col min="3366" max="3374" width="9.08984375" style="104"/>
    <col min="3375" max="3375" width="9.453125" style="104" bestFit="1" customWidth="1"/>
    <col min="3376" max="3377" width="9.08984375" style="104"/>
    <col min="3378" max="3378" width="9.453125" style="104" bestFit="1" customWidth="1"/>
    <col min="3379" max="3380" width="9.08984375" style="104"/>
    <col min="3381" max="3381" width="9.453125" style="104" bestFit="1" customWidth="1"/>
    <col min="3382" max="3384" width="9.08984375" style="104"/>
    <col min="3385" max="3385" width="9.453125" style="104" bestFit="1" customWidth="1"/>
    <col min="3386" max="3387" width="9.08984375" style="104"/>
    <col min="3388" max="3388" width="9.453125" style="104" bestFit="1" customWidth="1"/>
    <col min="3389" max="3389" width="11" style="104" bestFit="1" customWidth="1"/>
    <col min="3390" max="3390" width="9.08984375" style="104"/>
    <col min="3391" max="3391" width="12" style="104" bestFit="1" customWidth="1"/>
    <col min="3392" max="3394" width="9.08984375" style="104"/>
    <col min="3395" max="3397" width="12" style="104" bestFit="1" customWidth="1"/>
    <col min="3398" max="3405" width="9.08984375" style="104"/>
    <col min="3406" max="3406" width="12" style="104" bestFit="1" customWidth="1"/>
    <col min="3407" max="3408" width="9.08984375" style="104"/>
    <col min="3409" max="3409" width="9.453125" style="104" bestFit="1" customWidth="1"/>
    <col min="3410" max="3414" width="9.08984375" style="104"/>
    <col min="3415" max="3415" width="9.453125" style="104" bestFit="1" customWidth="1"/>
    <col min="3416" max="3418" width="9.08984375" style="104"/>
    <col min="3419" max="3420" width="12" style="104" bestFit="1" customWidth="1"/>
    <col min="3421" max="3424" width="9.08984375" style="104"/>
    <col min="3425" max="3430" width="12" style="104" bestFit="1" customWidth="1"/>
    <col min="3431" max="3431" width="10" style="104" bestFit="1" customWidth="1"/>
    <col min="3432" max="3434" width="12" style="104" bestFit="1" customWidth="1"/>
    <col min="3435" max="3590" width="9.08984375" style="104"/>
    <col min="3591" max="3591" width="9.453125" style="104" bestFit="1" customWidth="1"/>
    <col min="3592" max="3595" width="9.08984375" style="104"/>
    <col min="3596" max="3596" width="12" style="104" bestFit="1" customWidth="1"/>
    <col min="3597" max="3599" width="9.08984375" style="104"/>
    <col min="3600" max="3600" width="9.453125" style="104" bestFit="1" customWidth="1"/>
    <col min="3601" max="3603" width="9.08984375" style="104"/>
    <col min="3604" max="3605" width="12" style="104" bestFit="1" customWidth="1"/>
    <col min="3606" max="3606" width="10" style="104" bestFit="1" customWidth="1"/>
    <col min="3607" max="3620" width="9.08984375" style="104"/>
    <col min="3621" max="3621" width="9.453125" style="104" bestFit="1" customWidth="1"/>
    <col min="3622" max="3630" width="9.08984375" style="104"/>
    <col min="3631" max="3631" width="9.453125" style="104" bestFit="1" customWidth="1"/>
    <col min="3632" max="3633" width="9.08984375" style="104"/>
    <col min="3634" max="3634" width="9.453125" style="104" bestFit="1" customWidth="1"/>
    <col min="3635" max="3636" width="9.08984375" style="104"/>
    <col min="3637" max="3637" width="9.453125" style="104" bestFit="1" customWidth="1"/>
    <col min="3638" max="3640" width="9.08984375" style="104"/>
    <col min="3641" max="3641" width="9.453125" style="104" bestFit="1" customWidth="1"/>
    <col min="3642" max="3643" width="9.08984375" style="104"/>
    <col min="3644" max="3644" width="9.453125" style="104" bestFit="1" customWidth="1"/>
    <col min="3645" max="3645" width="11" style="104" bestFit="1" customWidth="1"/>
    <col min="3646" max="3646" width="9.08984375" style="104"/>
    <col min="3647" max="3647" width="12" style="104" bestFit="1" customWidth="1"/>
    <col min="3648" max="3650" width="9.08984375" style="104"/>
    <col min="3651" max="3653" width="12" style="104" bestFit="1" customWidth="1"/>
    <col min="3654" max="3661" width="9.08984375" style="104"/>
    <col min="3662" max="3662" width="12" style="104" bestFit="1" customWidth="1"/>
    <col min="3663" max="3664" width="9.08984375" style="104"/>
    <col min="3665" max="3665" width="9.453125" style="104" bestFit="1" customWidth="1"/>
    <col min="3666" max="3670" width="9.08984375" style="104"/>
    <col min="3671" max="3671" width="9.453125" style="104" bestFit="1" customWidth="1"/>
    <col min="3672" max="3674" width="9.08984375" style="104"/>
    <col min="3675" max="3676" width="12" style="104" bestFit="1" customWidth="1"/>
    <col min="3677" max="3680" width="9.08984375" style="104"/>
    <col min="3681" max="3686" width="12" style="104" bestFit="1" customWidth="1"/>
    <col min="3687" max="3687" width="10" style="104" bestFit="1" customWidth="1"/>
    <col min="3688" max="3690" width="12" style="104" bestFit="1" customWidth="1"/>
    <col min="3691" max="3846" width="9.08984375" style="104"/>
    <col min="3847" max="3847" width="9.453125" style="104" bestFit="1" customWidth="1"/>
    <col min="3848" max="3851" width="9.08984375" style="104"/>
    <col min="3852" max="3852" width="12" style="104" bestFit="1" customWidth="1"/>
    <col min="3853" max="3855" width="9.08984375" style="104"/>
    <col min="3856" max="3856" width="9.453125" style="104" bestFit="1" customWidth="1"/>
    <col min="3857" max="3859" width="9.08984375" style="104"/>
    <col min="3860" max="3861" width="12" style="104" bestFit="1" customWidth="1"/>
    <col min="3862" max="3862" width="10" style="104" bestFit="1" customWidth="1"/>
    <col min="3863" max="3876" width="9.08984375" style="104"/>
    <col min="3877" max="3877" width="9.453125" style="104" bestFit="1" customWidth="1"/>
    <col min="3878" max="3886" width="9.08984375" style="104"/>
    <col min="3887" max="3887" width="9.453125" style="104" bestFit="1" customWidth="1"/>
    <col min="3888" max="3889" width="9.08984375" style="104"/>
    <col min="3890" max="3890" width="9.453125" style="104" bestFit="1" customWidth="1"/>
    <col min="3891" max="3892" width="9.08984375" style="104"/>
    <col min="3893" max="3893" width="9.453125" style="104" bestFit="1" customWidth="1"/>
    <col min="3894" max="3896" width="9.08984375" style="104"/>
    <col min="3897" max="3897" width="9.453125" style="104" bestFit="1" customWidth="1"/>
    <col min="3898" max="3899" width="9.08984375" style="104"/>
    <col min="3900" max="3900" width="9.453125" style="104" bestFit="1" customWidth="1"/>
    <col min="3901" max="3901" width="11" style="104" bestFit="1" customWidth="1"/>
    <col min="3902" max="3902" width="9.08984375" style="104"/>
    <col min="3903" max="3903" width="12" style="104" bestFit="1" customWidth="1"/>
    <col min="3904" max="3906" width="9.08984375" style="104"/>
    <col min="3907" max="3909" width="12" style="104" bestFit="1" customWidth="1"/>
    <col min="3910" max="3917" width="9.08984375" style="104"/>
    <col min="3918" max="3918" width="12" style="104" bestFit="1" customWidth="1"/>
    <col min="3919" max="3920" width="9.08984375" style="104"/>
    <col min="3921" max="3921" width="9.453125" style="104" bestFit="1" customWidth="1"/>
    <col min="3922" max="3926" width="9.08984375" style="104"/>
    <col min="3927" max="3927" width="9.453125" style="104" bestFit="1" customWidth="1"/>
    <col min="3928" max="3930" width="9.08984375" style="104"/>
    <col min="3931" max="3932" width="12" style="104" bestFit="1" customWidth="1"/>
    <col min="3933" max="3936" width="9.08984375" style="104"/>
    <col min="3937" max="3942" width="12" style="104" bestFit="1" customWidth="1"/>
    <col min="3943" max="3943" width="10" style="104" bestFit="1" customWidth="1"/>
    <col min="3944" max="3946" width="12" style="104" bestFit="1" customWidth="1"/>
    <col min="3947" max="4102" width="9.08984375" style="104"/>
    <col min="4103" max="4103" width="9.453125" style="104" bestFit="1" customWidth="1"/>
    <col min="4104" max="4107" width="9.08984375" style="104"/>
    <col min="4108" max="4108" width="12" style="104" bestFit="1" customWidth="1"/>
    <col min="4109" max="4111" width="9.08984375" style="104"/>
    <col min="4112" max="4112" width="9.453125" style="104" bestFit="1" customWidth="1"/>
    <col min="4113" max="4115" width="9.08984375" style="104"/>
    <col min="4116" max="4117" width="12" style="104" bestFit="1" customWidth="1"/>
    <col min="4118" max="4118" width="10" style="104" bestFit="1" customWidth="1"/>
    <col min="4119" max="4132" width="9.08984375" style="104"/>
    <col min="4133" max="4133" width="9.453125" style="104" bestFit="1" customWidth="1"/>
    <col min="4134" max="4142" width="9.08984375" style="104"/>
    <col min="4143" max="4143" width="9.453125" style="104" bestFit="1" customWidth="1"/>
    <col min="4144" max="4145" width="9.08984375" style="104"/>
    <col min="4146" max="4146" width="9.453125" style="104" bestFit="1" customWidth="1"/>
    <col min="4147" max="4148" width="9.08984375" style="104"/>
    <col min="4149" max="4149" width="9.453125" style="104" bestFit="1" customWidth="1"/>
    <col min="4150" max="4152" width="9.08984375" style="104"/>
    <col min="4153" max="4153" width="9.453125" style="104" bestFit="1" customWidth="1"/>
    <col min="4154" max="4155" width="9.08984375" style="104"/>
    <col min="4156" max="4156" width="9.453125" style="104" bestFit="1" customWidth="1"/>
    <col min="4157" max="4157" width="11" style="104" bestFit="1" customWidth="1"/>
    <col min="4158" max="4158" width="9.08984375" style="104"/>
    <col min="4159" max="4159" width="12" style="104" bestFit="1" customWidth="1"/>
    <col min="4160" max="4162" width="9.08984375" style="104"/>
    <col min="4163" max="4165" width="12" style="104" bestFit="1" customWidth="1"/>
    <col min="4166" max="4173" width="9.08984375" style="104"/>
    <col min="4174" max="4174" width="12" style="104" bestFit="1" customWidth="1"/>
    <col min="4175" max="4176" width="9.08984375" style="104"/>
    <col min="4177" max="4177" width="9.453125" style="104" bestFit="1" customWidth="1"/>
    <col min="4178" max="4182" width="9.08984375" style="104"/>
    <col min="4183" max="4183" width="9.453125" style="104" bestFit="1" customWidth="1"/>
    <col min="4184" max="4186" width="9.08984375" style="104"/>
    <col min="4187" max="4188" width="12" style="104" bestFit="1" customWidth="1"/>
    <col min="4189" max="4192" width="9.08984375" style="104"/>
    <col min="4193" max="4198" width="12" style="104" bestFit="1" customWidth="1"/>
    <col min="4199" max="4199" width="10" style="104" bestFit="1" customWidth="1"/>
    <col min="4200" max="4202" width="12" style="104" bestFit="1" customWidth="1"/>
    <col min="4203" max="4358" width="9.08984375" style="104"/>
    <col min="4359" max="4359" width="9.453125" style="104" bestFit="1" customWidth="1"/>
    <col min="4360" max="4363" width="9.08984375" style="104"/>
    <col min="4364" max="4364" width="12" style="104" bestFit="1" customWidth="1"/>
    <col min="4365" max="4367" width="9.08984375" style="104"/>
    <col min="4368" max="4368" width="9.453125" style="104" bestFit="1" customWidth="1"/>
    <col min="4369" max="4371" width="9.08984375" style="104"/>
    <col min="4372" max="4373" width="12" style="104" bestFit="1" customWidth="1"/>
    <col min="4374" max="4374" width="10" style="104" bestFit="1" customWidth="1"/>
    <col min="4375" max="4388" width="9.08984375" style="104"/>
    <col min="4389" max="4389" width="9.453125" style="104" bestFit="1" customWidth="1"/>
    <col min="4390" max="4398" width="9.08984375" style="104"/>
    <col min="4399" max="4399" width="9.453125" style="104" bestFit="1" customWidth="1"/>
    <col min="4400" max="4401" width="9.08984375" style="104"/>
    <col min="4402" max="4402" width="9.453125" style="104" bestFit="1" customWidth="1"/>
    <col min="4403" max="4404" width="9.08984375" style="104"/>
    <col min="4405" max="4405" width="9.453125" style="104" bestFit="1" customWidth="1"/>
    <col min="4406" max="4408" width="9.08984375" style="104"/>
    <col min="4409" max="4409" width="9.453125" style="104" bestFit="1" customWidth="1"/>
    <col min="4410" max="4411" width="9.08984375" style="104"/>
    <col min="4412" max="4412" width="9.453125" style="104" bestFit="1" customWidth="1"/>
    <col min="4413" max="4413" width="11" style="104" bestFit="1" customWidth="1"/>
    <col min="4414" max="4414" width="9.08984375" style="104"/>
    <col min="4415" max="4415" width="12" style="104" bestFit="1" customWidth="1"/>
    <col min="4416" max="4418" width="9.08984375" style="104"/>
    <col min="4419" max="4421" width="12" style="104" bestFit="1" customWidth="1"/>
    <col min="4422" max="4429" width="9.08984375" style="104"/>
    <col min="4430" max="4430" width="12" style="104" bestFit="1" customWidth="1"/>
    <col min="4431" max="4432" width="9.08984375" style="104"/>
    <col min="4433" max="4433" width="9.453125" style="104" bestFit="1" customWidth="1"/>
    <col min="4434" max="4438" width="9.08984375" style="104"/>
    <col min="4439" max="4439" width="9.453125" style="104" bestFit="1" customWidth="1"/>
    <col min="4440" max="4442" width="9.08984375" style="104"/>
    <col min="4443" max="4444" width="12" style="104" bestFit="1" customWidth="1"/>
    <col min="4445" max="4448" width="9.08984375" style="104"/>
    <col min="4449" max="4454" width="12" style="104" bestFit="1" customWidth="1"/>
    <col min="4455" max="4455" width="10" style="104" bestFit="1" customWidth="1"/>
    <col min="4456" max="4458" width="12" style="104" bestFit="1" customWidth="1"/>
    <col min="4459" max="4614" width="9.08984375" style="104"/>
    <col min="4615" max="4615" width="9.453125" style="104" bestFit="1" customWidth="1"/>
    <col min="4616" max="4619" width="9.08984375" style="104"/>
    <col min="4620" max="4620" width="12" style="104" bestFit="1" customWidth="1"/>
    <col min="4621" max="4623" width="9.08984375" style="104"/>
    <col min="4624" max="4624" width="9.453125" style="104" bestFit="1" customWidth="1"/>
    <col min="4625" max="4627" width="9.08984375" style="104"/>
    <col min="4628" max="4629" width="12" style="104" bestFit="1" customWidth="1"/>
    <col min="4630" max="4630" width="10" style="104" bestFit="1" customWidth="1"/>
    <col min="4631" max="4644" width="9.08984375" style="104"/>
    <col min="4645" max="4645" width="9.453125" style="104" bestFit="1" customWidth="1"/>
    <col min="4646" max="4654" width="9.08984375" style="104"/>
    <col min="4655" max="4655" width="9.453125" style="104" bestFit="1" customWidth="1"/>
    <col min="4656" max="4657" width="9.08984375" style="104"/>
    <col min="4658" max="4658" width="9.453125" style="104" bestFit="1" customWidth="1"/>
    <col min="4659" max="4660" width="9.08984375" style="104"/>
    <col min="4661" max="4661" width="9.453125" style="104" bestFit="1" customWidth="1"/>
    <col min="4662" max="4664" width="9.08984375" style="104"/>
    <col min="4665" max="4665" width="9.453125" style="104" bestFit="1" customWidth="1"/>
    <col min="4666" max="4667" width="9.08984375" style="104"/>
    <col min="4668" max="4668" width="9.453125" style="104" bestFit="1" customWidth="1"/>
    <col min="4669" max="4669" width="11" style="104" bestFit="1" customWidth="1"/>
    <col min="4670" max="4670" width="9.08984375" style="104"/>
    <col min="4671" max="4671" width="12" style="104" bestFit="1" customWidth="1"/>
    <col min="4672" max="4674" width="9.08984375" style="104"/>
    <col min="4675" max="4677" width="12" style="104" bestFit="1" customWidth="1"/>
    <col min="4678" max="4685" width="9.08984375" style="104"/>
    <col min="4686" max="4686" width="12" style="104" bestFit="1" customWidth="1"/>
    <col min="4687" max="4688" width="9.08984375" style="104"/>
    <col min="4689" max="4689" width="9.453125" style="104" bestFit="1" customWidth="1"/>
    <col min="4690" max="4694" width="9.08984375" style="104"/>
    <col min="4695" max="4695" width="9.453125" style="104" bestFit="1" customWidth="1"/>
    <col min="4696" max="4698" width="9.08984375" style="104"/>
    <col min="4699" max="4700" width="12" style="104" bestFit="1" customWidth="1"/>
    <col min="4701" max="4704" width="9.08984375" style="104"/>
    <col min="4705" max="4710" width="12" style="104" bestFit="1" customWidth="1"/>
    <col min="4711" max="4711" width="10" style="104" bestFit="1" customWidth="1"/>
    <col min="4712" max="4714" width="12" style="104" bestFit="1" customWidth="1"/>
    <col min="4715" max="4870" width="9.08984375" style="104"/>
    <col min="4871" max="4871" width="9.453125" style="104" bestFit="1" customWidth="1"/>
    <col min="4872" max="4875" width="9.08984375" style="104"/>
    <col min="4876" max="4876" width="12" style="104" bestFit="1" customWidth="1"/>
    <col min="4877" max="4879" width="9.08984375" style="104"/>
    <col min="4880" max="4880" width="9.453125" style="104" bestFit="1" customWidth="1"/>
    <col min="4881" max="4883" width="9.08984375" style="104"/>
    <col min="4884" max="4885" width="12" style="104" bestFit="1" customWidth="1"/>
    <col min="4886" max="4886" width="10" style="104" bestFit="1" customWidth="1"/>
    <col min="4887" max="4900" width="9.08984375" style="104"/>
    <col min="4901" max="4901" width="9.453125" style="104" bestFit="1" customWidth="1"/>
    <col min="4902" max="4910" width="9.08984375" style="104"/>
    <col min="4911" max="4911" width="9.453125" style="104" bestFit="1" customWidth="1"/>
    <col min="4912" max="4913" width="9.08984375" style="104"/>
    <col min="4914" max="4914" width="9.453125" style="104" bestFit="1" customWidth="1"/>
    <col min="4915" max="4916" width="9.08984375" style="104"/>
    <col min="4917" max="4917" width="9.453125" style="104" bestFit="1" customWidth="1"/>
    <col min="4918" max="4920" width="9.08984375" style="104"/>
    <col min="4921" max="4921" width="9.453125" style="104" bestFit="1" customWidth="1"/>
    <col min="4922" max="4923" width="9.08984375" style="104"/>
    <col min="4924" max="4924" width="9.453125" style="104" bestFit="1" customWidth="1"/>
    <col min="4925" max="4925" width="11" style="104" bestFit="1" customWidth="1"/>
    <col min="4926" max="4926" width="9.08984375" style="104"/>
    <col min="4927" max="4927" width="12" style="104" bestFit="1" customWidth="1"/>
    <col min="4928" max="4930" width="9.08984375" style="104"/>
    <col min="4931" max="4933" width="12" style="104" bestFit="1" customWidth="1"/>
    <col min="4934" max="4941" width="9.08984375" style="104"/>
    <col min="4942" max="4942" width="12" style="104" bestFit="1" customWidth="1"/>
    <col min="4943" max="4944" width="9.08984375" style="104"/>
    <col min="4945" max="4945" width="9.453125" style="104" bestFit="1" customWidth="1"/>
    <col min="4946" max="4950" width="9.08984375" style="104"/>
    <col min="4951" max="4951" width="9.453125" style="104" bestFit="1" customWidth="1"/>
    <col min="4952" max="4954" width="9.08984375" style="104"/>
    <col min="4955" max="4956" width="12" style="104" bestFit="1" customWidth="1"/>
    <col min="4957" max="4960" width="9.08984375" style="104"/>
    <col min="4961" max="4966" width="12" style="104" bestFit="1" customWidth="1"/>
    <col min="4967" max="4967" width="10" style="104" bestFit="1" customWidth="1"/>
    <col min="4968" max="4970" width="12" style="104" bestFit="1" customWidth="1"/>
    <col min="4971" max="5126" width="9.08984375" style="104"/>
    <col min="5127" max="5127" width="9.453125" style="104" bestFit="1" customWidth="1"/>
    <col min="5128" max="5131" width="9.08984375" style="104"/>
    <col min="5132" max="5132" width="12" style="104" bestFit="1" customWidth="1"/>
    <col min="5133" max="5135" width="9.08984375" style="104"/>
    <col min="5136" max="5136" width="9.453125" style="104" bestFit="1" customWidth="1"/>
    <col min="5137" max="5139" width="9.08984375" style="104"/>
    <col min="5140" max="5141" width="12" style="104" bestFit="1" customWidth="1"/>
    <col min="5142" max="5142" width="10" style="104" bestFit="1" customWidth="1"/>
    <col min="5143" max="5156" width="9.08984375" style="104"/>
    <col min="5157" max="5157" width="9.453125" style="104" bestFit="1" customWidth="1"/>
    <col min="5158" max="5166" width="9.08984375" style="104"/>
    <col min="5167" max="5167" width="9.453125" style="104" bestFit="1" customWidth="1"/>
    <col min="5168" max="5169" width="9.08984375" style="104"/>
    <col min="5170" max="5170" width="9.453125" style="104" bestFit="1" customWidth="1"/>
    <col min="5171" max="5172" width="9.08984375" style="104"/>
    <col min="5173" max="5173" width="9.453125" style="104" bestFit="1" customWidth="1"/>
    <col min="5174" max="5176" width="9.08984375" style="104"/>
    <col min="5177" max="5177" width="9.453125" style="104" bestFit="1" customWidth="1"/>
    <col min="5178" max="5179" width="9.08984375" style="104"/>
    <col min="5180" max="5180" width="9.453125" style="104" bestFit="1" customWidth="1"/>
    <col min="5181" max="5181" width="11" style="104" bestFit="1" customWidth="1"/>
    <col min="5182" max="5182" width="9.08984375" style="104"/>
    <col min="5183" max="5183" width="12" style="104" bestFit="1" customWidth="1"/>
    <col min="5184" max="5186" width="9.08984375" style="104"/>
    <col min="5187" max="5189" width="12" style="104" bestFit="1" customWidth="1"/>
    <col min="5190" max="5197" width="9.08984375" style="104"/>
    <col min="5198" max="5198" width="12" style="104" bestFit="1" customWidth="1"/>
    <col min="5199" max="5200" width="9.08984375" style="104"/>
    <col min="5201" max="5201" width="9.453125" style="104" bestFit="1" customWidth="1"/>
    <col min="5202" max="5206" width="9.08984375" style="104"/>
    <col min="5207" max="5207" width="9.453125" style="104" bestFit="1" customWidth="1"/>
    <col min="5208" max="5210" width="9.08984375" style="104"/>
    <col min="5211" max="5212" width="12" style="104" bestFit="1" customWidth="1"/>
    <col min="5213" max="5216" width="9.08984375" style="104"/>
    <col min="5217" max="5222" width="12" style="104" bestFit="1" customWidth="1"/>
    <col min="5223" max="5223" width="10" style="104" bestFit="1" customWidth="1"/>
    <col min="5224" max="5226" width="12" style="104" bestFit="1" customWidth="1"/>
    <col min="5227" max="5382" width="9.08984375" style="104"/>
    <col min="5383" max="5383" width="9.453125" style="104" bestFit="1" customWidth="1"/>
    <col min="5384" max="5387" width="9.08984375" style="104"/>
    <col min="5388" max="5388" width="12" style="104" bestFit="1" customWidth="1"/>
    <col min="5389" max="5391" width="9.08984375" style="104"/>
    <col min="5392" max="5392" width="9.453125" style="104" bestFit="1" customWidth="1"/>
    <col min="5393" max="5395" width="9.08984375" style="104"/>
    <col min="5396" max="5397" width="12" style="104" bestFit="1" customWidth="1"/>
    <col min="5398" max="5398" width="10" style="104" bestFit="1" customWidth="1"/>
    <col min="5399" max="5412" width="9.08984375" style="104"/>
    <col min="5413" max="5413" width="9.453125" style="104" bestFit="1" customWidth="1"/>
    <col min="5414" max="5422" width="9.08984375" style="104"/>
    <col min="5423" max="5423" width="9.453125" style="104" bestFit="1" customWidth="1"/>
    <col min="5424" max="5425" width="9.08984375" style="104"/>
    <col min="5426" max="5426" width="9.453125" style="104" bestFit="1" customWidth="1"/>
    <col min="5427" max="5428" width="9.08984375" style="104"/>
    <col min="5429" max="5429" width="9.453125" style="104" bestFit="1" customWidth="1"/>
    <col min="5430" max="5432" width="9.08984375" style="104"/>
    <col min="5433" max="5433" width="9.453125" style="104" bestFit="1" customWidth="1"/>
    <col min="5434" max="5435" width="9.08984375" style="104"/>
    <col min="5436" max="5436" width="9.453125" style="104" bestFit="1" customWidth="1"/>
    <col min="5437" max="5437" width="11" style="104" bestFit="1" customWidth="1"/>
    <col min="5438" max="5438" width="9.08984375" style="104"/>
    <col min="5439" max="5439" width="12" style="104" bestFit="1" customWidth="1"/>
    <col min="5440" max="5442" width="9.08984375" style="104"/>
    <col min="5443" max="5445" width="12" style="104" bestFit="1" customWidth="1"/>
    <col min="5446" max="5453" width="9.08984375" style="104"/>
    <col min="5454" max="5454" width="12" style="104" bestFit="1" customWidth="1"/>
    <col min="5455" max="5456" width="9.08984375" style="104"/>
    <col min="5457" max="5457" width="9.453125" style="104" bestFit="1" customWidth="1"/>
    <col min="5458" max="5462" width="9.08984375" style="104"/>
    <col min="5463" max="5463" width="9.453125" style="104" bestFit="1" customWidth="1"/>
    <col min="5464" max="5466" width="9.08984375" style="104"/>
    <col min="5467" max="5468" width="12" style="104" bestFit="1" customWidth="1"/>
    <col min="5469" max="5472" width="9.08984375" style="104"/>
    <col min="5473" max="5478" width="12" style="104" bestFit="1" customWidth="1"/>
    <col min="5479" max="5479" width="10" style="104" bestFit="1" customWidth="1"/>
    <col min="5480" max="5482" width="12" style="104" bestFit="1" customWidth="1"/>
    <col min="5483" max="5638" width="9.08984375" style="104"/>
    <col min="5639" max="5639" width="9.453125" style="104" bestFit="1" customWidth="1"/>
    <col min="5640" max="5643" width="9.08984375" style="104"/>
    <col min="5644" max="5644" width="12" style="104" bestFit="1" customWidth="1"/>
    <col min="5645" max="5647" width="9.08984375" style="104"/>
    <col min="5648" max="5648" width="9.453125" style="104" bestFit="1" customWidth="1"/>
    <col min="5649" max="5651" width="9.08984375" style="104"/>
    <col min="5652" max="5653" width="12" style="104" bestFit="1" customWidth="1"/>
    <col min="5654" max="5654" width="10" style="104" bestFit="1" customWidth="1"/>
    <col min="5655" max="5668" width="9.08984375" style="104"/>
    <col min="5669" max="5669" width="9.453125" style="104" bestFit="1" customWidth="1"/>
    <col min="5670" max="5678" width="9.08984375" style="104"/>
    <col min="5679" max="5679" width="9.453125" style="104" bestFit="1" customWidth="1"/>
    <col min="5680" max="5681" width="9.08984375" style="104"/>
    <col min="5682" max="5682" width="9.453125" style="104" bestFit="1" customWidth="1"/>
    <col min="5683" max="5684" width="9.08984375" style="104"/>
    <col min="5685" max="5685" width="9.453125" style="104" bestFit="1" customWidth="1"/>
    <col min="5686" max="5688" width="9.08984375" style="104"/>
    <col min="5689" max="5689" width="9.453125" style="104" bestFit="1" customWidth="1"/>
    <col min="5690" max="5691" width="9.08984375" style="104"/>
    <col min="5692" max="5692" width="9.453125" style="104" bestFit="1" customWidth="1"/>
    <col min="5693" max="5693" width="11" style="104" bestFit="1" customWidth="1"/>
    <col min="5694" max="5694" width="9.08984375" style="104"/>
    <col min="5695" max="5695" width="12" style="104" bestFit="1" customWidth="1"/>
    <col min="5696" max="5698" width="9.08984375" style="104"/>
    <col min="5699" max="5701" width="12" style="104" bestFit="1" customWidth="1"/>
    <col min="5702" max="5709" width="9.08984375" style="104"/>
    <col min="5710" max="5710" width="12" style="104" bestFit="1" customWidth="1"/>
    <col min="5711" max="5712" width="9.08984375" style="104"/>
    <col min="5713" max="5713" width="9.453125" style="104" bestFit="1" customWidth="1"/>
    <col min="5714" max="5718" width="9.08984375" style="104"/>
    <col min="5719" max="5719" width="9.453125" style="104" bestFit="1" customWidth="1"/>
    <col min="5720" max="5722" width="9.08984375" style="104"/>
    <col min="5723" max="5724" width="12" style="104" bestFit="1" customWidth="1"/>
    <col min="5725" max="5728" width="9.08984375" style="104"/>
    <col min="5729" max="5734" width="12" style="104" bestFit="1" customWidth="1"/>
    <col min="5735" max="5735" width="10" style="104" bestFit="1" customWidth="1"/>
    <col min="5736" max="5738" width="12" style="104" bestFit="1" customWidth="1"/>
    <col min="5739" max="5894" width="9.08984375" style="104"/>
    <col min="5895" max="5895" width="9.453125" style="104" bestFit="1" customWidth="1"/>
    <col min="5896" max="5899" width="9.08984375" style="104"/>
    <col min="5900" max="5900" width="12" style="104" bestFit="1" customWidth="1"/>
    <col min="5901" max="5903" width="9.08984375" style="104"/>
    <col min="5904" max="5904" width="9.453125" style="104" bestFit="1" customWidth="1"/>
    <col min="5905" max="5907" width="9.08984375" style="104"/>
    <col min="5908" max="5909" width="12" style="104" bestFit="1" customWidth="1"/>
    <col min="5910" max="5910" width="10" style="104" bestFit="1" customWidth="1"/>
    <col min="5911" max="5924" width="9.08984375" style="104"/>
    <col min="5925" max="5925" width="9.453125" style="104" bestFit="1" customWidth="1"/>
    <col min="5926" max="5934" width="9.08984375" style="104"/>
    <col min="5935" max="5935" width="9.453125" style="104" bestFit="1" customWidth="1"/>
    <col min="5936" max="5937" width="9.08984375" style="104"/>
    <col min="5938" max="5938" width="9.453125" style="104" bestFit="1" customWidth="1"/>
    <col min="5939" max="5940" width="9.08984375" style="104"/>
    <col min="5941" max="5941" width="9.453125" style="104" bestFit="1" customWidth="1"/>
    <col min="5942" max="5944" width="9.08984375" style="104"/>
    <col min="5945" max="5945" width="9.453125" style="104" bestFit="1" customWidth="1"/>
    <col min="5946" max="5947" width="9.08984375" style="104"/>
    <col min="5948" max="5948" width="9.453125" style="104" bestFit="1" customWidth="1"/>
    <col min="5949" max="5949" width="11" style="104" bestFit="1" customWidth="1"/>
    <col min="5950" max="5950" width="9.08984375" style="104"/>
    <col min="5951" max="5951" width="12" style="104" bestFit="1" customWidth="1"/>
    <col min="5952" max="5954" width="9.08984375" style="104"/>
    <col min="5955" max="5957" width="12" style="104" bestFit="1" customWidth="1"/>
    <col min="5958" max="5965" width="9.08984375" style="104"/>
    <col min="5966" max="5966" width="12" style="104" bestFit="1" customWidth="1"/>
    <col min="5967" max="5968" width="9.08984375" style="104"/>
    <col min="5969" max="5969" width="9.453125" style="104" bestFit="1" customWidth="1"/>
    <col min="5970" max="5974" width="9.08984375" style="104"/>
    <col min="5975" max="5975" width="9.453125" style="104" bestFit="1" customWidth="1"/>
    <col min="5976" max="5978" width="9.08984375" style="104"/>
    <col min="5979" max="5980" width="12" style="104" bestFit="1" customWidth="1"/>
    <col min="5981" max="5984" width="9.08984375" style="104"/>
    <col min="5985" max="5990" width="12" style="104" bestFit="1" customWidth="1"/>
    <col min="5991" max="5991" width="10" style="104" bestFit="1" customWidth="1"/>
    <col min="5992" max="5994" width="12" style="104" bestFit="1" customWidth="1"/>
    <col min="5995" max="6150" width="9.08984375" style="104"/>
    <col min="6151" max="6151" width="9.453125" style="104" bestFit="1" customWidth="1"/>
    <col min="6152" max="6155" width="9.08984375" style="104"/>
    <col min="6156" max="6156" width="12" style="104" bestFit="1" customWidth="1"/>
    <col min="6157" max="6159" width="9.08984375" style="104"/>
    <col min="6160" max="6160" width="9.453125" style="104" bestFit="1" customWidth="1"/>
    <col min="6161" max="6163" width="9.08984375" style="104"/>
    <col min="6164" max="6165" width="12" style="104" bestFit="1" customWidth="1"/>
    <col min="6166" max="6166" width="10" style="104" bestFit="1" customWidth="1"/>
    <col min="6167" max="6180" width="9.08984375" style="104"/>
    <col min="6181" max="6181" width="9.453125" style="104" bestFit="1" customWidth="1"/>
    <col min="6182" max="6190" width="9.08984375" style="104"/>
    <col min="6191" max="6191" width="9.453125" style="104" bestFit="1" customWidth="1"/>
    <col min="6192" max="6193" width="9.08984375" style="104"/>
    <col min="6194" max="6194" width="9.453125" style="104" bestFit="1" customWidth="1"/>
    <col min="6195" max="6196" width="9.08984375" style="104"/>
    <col min="6197" max="6197" width="9.453125" style="104" bestFit="1" customWidth="1"/>
    <col min="6198" max="6200" width="9.08984375" style="104"/>
    <col min="6201" max="6201" width="9.453125" style="104" bestFit="1" customWidth="1"/>
    <col min="6202" max="6203" width="9.08984375" style="104"/>
    <col min="6204" max="6204" width="9.453125" style="104" bestFit="1" customWidth="1"/>
    <col min="6205" max="6205" width="11" style="104" bestFit="1" customWidth="1"/>
    <col min="6206" max="6206" width="9.08984375" style="104"/>
    <col min="6207" max="6207" width="12" style="104" bestFit="1" customWidth="1"/>
    <col min="6208" max="6210" width="9.08984375" style="104"/>
    <col min="6211" max="6213" width="12" style="104" bestFit="1" customWidth="1"/>
    <col min="6214" max="6221" width="9.08984375" style="104"/>
    <col min="6222" max="6222" width="12" style="104" bestFit="1" customWidth="1"/>
    <col min="6223" max="6224" width="9.08984375" style="104"/>
    <col min="6225" max="6225" width="9.453125" style="104" bestFit="1" customWidth="1"/>
    <col min="6226" max="6230" width="9.08984375" style="104"/>
    <col min="6231" max="6231" width="9.453125" style="104" bestFit="1" customWidth="1"/>
    <col min="6232" max="6234" width="9.08984375" style="104"/>
    <col min="6235" max="6236" width="12" style="104" bestFit="1" customWidth="1"/>
    <col min="6237" max="6240" width="9.08984375" style="104"/>
    <col min="6241" max="6246" width="12" style="104" bestFit="1" customWidth="1"/>
    <col min="6247" max="6247" width="10" style="104" bestFit="1" customWidth="1"/>
    <col min="6248" max="6250" width="12" style="104" bestFit="1" customWidth="1"/>
    <col min="6251" max="6406" width="9.08984375" style="104"/>
    <col min="6407" max="6407" width="9.453125" style="104" bestFit="1" customWidth="1"/>
    <col min="6408" max="6411" width="9.08984375" style="104"/>
    <col min="6412" max="6412" width="12" style="104" bestFit="1" customWidth="1"/>
    <col min="6413" max="6415" width="9.08984375" style="104"/>
    <col min="6416" max="6416" width="9.453125" style="104" bestFit="1" customWidth="1"/>
    <col min="6417" max="6419" width="9.08984375" style="104"/>
    <col min="6420" max="6421" width="12" style="104" bestFit="1" customWidth="1"/>
    <col min="6422" max="6422" width="10" style="104" bestFit="1" customWidth="1"/>
    <col min="6423" max="6436" width="9.08984375" style="104"/>
    <col min="6437" max="6437" width="9.453125" style="104" bestFit="1" customWidth="1"/>
    <col min="6438" max="6446" width="9.08984375" style="104"/>
    <col min="6447" max="6447" width="9.453125" style="104" bestFit="1" customWidth="1"/>
    <col min="6448" max="6449" width="9.08984375" style="104"/>
    <col min="6450" max="6450" width="9.453125" style="104" bestFit="1" customWidth="1"/>
    <col min="6451" max="6452" width="9.08984375" style="104"/>
    <col min="6453" max="6453" width="9.453125" style="104" bestFit="1" customWidth="1"/>
    <col min="6454" max="6456" width="9.08984375" style="104"/>
    <col min="6457" max="6457" width="9.453125" style="104" bestFit="1" customWidth="1"/>
    <col min="6458" max="6459" width="9.08984375" style="104"/>
    <col min="6460" max="6460" width="9.453125" style="104" bestFit="1" customWidth="1"/>
    <col min="6461" max="6461" width="11" style="104" bestFit="1" customWidth="1"/>
    <col min="6462" max="6462" width="9.08984375" style="104"/>
    <col min="6463" max="6463" width="12" style="104" bestFit="1" customWidth="1"/>
    <col min="6464" max="6466" width="9.08984375" style="104"/>
    <col min="6467" max="6469" width="12" style="104" bestFit="1" customWidth="1"/>
    <col min="6470" max="6477" width="9.08984375" style="104"/>
    <col min="6478" max="6478" width="12" style="104" bestFit="1" customWidth="1"/>
    <col min="6479" max="6480" width="9.08984375" style="104"/>
    <col min="6481" max="6481" width="9.453125" style="104" bestFit="1" customWidth="1"/>
    <col min="6482" max="6486" width="9.08984375" style="104"/>
    <col min="6487" max="6487" width="9.453125" style="104" bestFit="1" customWidth="1"/>
    <col min="6488" max="6490" width="9.08984375" style="104"/>
    <col min="6491" max="6492" width="12" style="104" bestFit="1" customWidth="1"/>
    <col min="6493" max="6496" width="9.08984375" style="104"/>
    <col min="6497" max="6502" width="12" style="104" bestFit="1" customWidth="1"/>
    <col min="6503" max="6503" width="10" style="104" bestFit="1" customWidth="1"/>
    <col min="6504" max="6506" width="12" style="104" bestFit="1" customWidth="1"/>
    <col min="6507" max="6662" width="9.08984375" style="104"/>
    <col min="6663" max="6663" width="9.453125" style="104" bestFit="1" customWidth="1"/>
    <col min="6664" max="6667" width="9.08984375" style="104"/>
    <col min="6668" max="6668" width="12" style="104" bestFit="1" customWidth="1"/>
    <col min="6669" max="6671" width="9.08984375" style="104"/>
    <col min="6672" max="6672" width="9.453125" style="104" bestFit="1" customWidth="1"/>
    <col min="6673" max="6675" width="9.08984375" style="104"/>
    <col min="6676" max="6677" width="12" style="104" bestFit="1" customWidth="1"/>
    <col min="6678" max="6678" width="10" style="104" bestFit="1" customWidth="1"/>
    <col min="6679" max="6692" width="9.08984375" style="104"/>
    <col min="6693" max="6693" width="9.453125" style="104" bestFit="1" customWidth="1"/>
    <col min="6694" max="6702" width="9.08984375" style="104"/>
    <col min="6703" max="6703" width="9.453125" style="104" bestFit="1" customWidth="1"/>
    <col min="6704" max="6705" width="9.08984375" style="104"/>
    <col min="6706" max="6706" width="9.453125" style="104" bestFit="1" customWidth="1"/>
    <col min="6707" max="6708" width="9.08984375" style="104"/>
    <col min="6709" max="6709" width="9.453125" style="104" bestFit="1" customWidth="1"/>
    <col min="6710" max="6712" width="9.08984375" style="104"/>
    <col min="6713" max="6713" width="9.453125" style="104" bestFit="1" customWidth="1"/>
    <col min="6714" max="6715" width="9.08984375" style="104"/>
    <col min="6716" max="6716" width="9.453125" style="104" bestFit="1" customWidth="1"/>
    <col min="6717" max="6717" width="11" style="104" bestFit="1" customWidth="1"/>
    <col min="6718" max="6718" width="9.08984375" style="104"/>
    <col min="6719" max="6719" width="12" style="104" bestFit="1" customWidth="1"/>
    <col min="6720" max="6722" width="9.08984375" style="104"/>
    <col min="6723" max="6725" width="12" style="104" bestFit="1" customWidth="1"/>
    <col min="6726" max="6733" width="9.08984375" style="104"/>
    <col min="6734" max="6734" width="12" style="104" bestFit="1" customWidth="1"/>
    <col min="6735" max="6736" width="9.08984375" style="104"/>
    <col min="6737" max="6737" width="9.453125" style="104" bestFit="1" customWidth="1"/>
    <col min="6738" max="6742" width="9.08984375" style="104"/>
    <col min="6743" max="6743" width="9.453125" style="104" bestFit="1" customWidth="1"/>
    <col min="6744" max="6746" width="9.08984375" style="104"/>
    <col min="6747" max="6748" width="12" style="104" bestFit="1" customWidth="1"/>
    <col min="6749" max="6752" width="9.08984375" style="104"/>
    <col min="6753" max="6758" width="12" style="104" bestFit="1" customWidth="1"/>
    <col min="6759" max="6759" width="10" style="104" bestFit="1" customWidth="1"/>
    <col min="6760" max="6762" width="12" style="104" bestFit="1" customWidth="1"/>
    <col min="6763" max="6918" width="9.08984375" style="104"/>
    <col min="6919" max="6919" width="9.453125" style="104" bestFit="1" customWidth="1"/>
    <col min="6920" max="6923" width="9.08984375" style="104"/>
    <col min="6924" max="6924" width="12" style="104" bestFit="1" customWidth="1"/>
    <col min="6925" max="6927" width="9.08984375" style="104"/>
    <col min="6928" max="6928" width="9.453125" style="104" bestFit="1" customWidth="1"/>
    <col min="6929" max="6931" width="9.08984375" style="104"/>
    <col min="6932" max="6933" width="12" style="104" bestFit="1" customWidth="1"/>
    <col min="6934" max="6934" width="10" style="104" bestFit="1" customWidth="1"/>
    <col min="6935" max="6948" width="9.08984375" style="104"/>
    <col min="6949" max="6949" width="9.453125" style="104" bestFit="1" customWidth="1"/>
    <col min="6950" max="6958" width="9.08984375" style="104"/>
    <col min="6959" max="6959" width="9.453125" style="104" bestFit="1" customWidth="1"/>
    <col min="6960" max="6961" width="9.08984375" style="104"/>
    <col min="6962" max="6962" width="9.453125" style="104" bestFit="1" customWidth="1"/>
    <col min="6963" max="6964" width="9.08984375" style="104"/>
    <col min="6965" max="6965" width="9.453125" style="104" bestFit="1" customWidth="1"/>
    <col min="6966" max="6968" width="9.08984375" style="104"/>
    <col min="6969" max="6969" width="9.453125" style="104" bestFit="1" customWidth="1"/>
    <col min="6970" max="6971" width="9.08984375" style="104"/>
    <col min="6972" max="6972" width="9.453125" style="104" bestFit="1" customWidth="1"/>
    <col min="6973" max="6973" width="11" style="104" bestFit="1" customWidth="1"/>
    <col min="6974" max="6974" width="9.08984375" style="104"/>
    <col min="6975" max="6975" width="12" style="104" bestFit="1" customWidth="1"/>
    <col min="6976" max="6978" width="9.08984375" style="104"/>
    <col min="6979" max="6981" width="12" style="104" bestFit="1" customWidth="1"/>
    <col min="6982" max="6989" width="9.08984375" style="104"/>
    <col min="6990" max="6990" width="12" style="104" bestFit="1" customWidth="1"/>
    <col min="6991" max="6992" width="9.08984375" style="104"/>
    <col min="6993" max="6993" width="9.453125" style="104" bestFit="1" customWidth="1"/>
    <col min="6994" max="6998" width="9.08984375" style="104"/>
    <col min="6999" max="6999" width="9.453125" style="104" bestFit="1" customWidth="1"/>
    <col min="7000" max="7002" width="9.08984375" style="104"/>
    <col min="7003" max="7004" width="12" style="104" bestFit="1" customWidth="1"/>
    <col min="7005" max="7008" width="9.08984375" style="104"/>
    <col min="7009" max="7014" width="12" style="104" bestFit="1" customWidth="1"/>
    <col min="7015" max="7015" width="10" style="104" bestFit="1" customWidth="1"/>
    <col min="7016" max="7018" width="12" style="104" bestFit="1" customWidth="1"/>
    <col min="7019" max="7174" width="9.08984375" style="104"/>
    <col min="7175" max="7175" width="9.453125" style="104" bestFit="1" customWidth="1"/>
    <col min="7176" max="7179" width="9.08984375" style="104"/>
    <col min="7180" max="7180" width="12" style="104" bestFit="1" customWidth="1"/>
    <col min="7181" max="7183" width="9.08984375" style="104"/>
    <col min="7184" max="7184" width="9.453125" style="104" bestFit="1" customWidth="1"/>
    <col min="7185" max="7187" width="9.08984375" style="104"/>
    <col min="7188" max="7189" width="12" style="104" bestFit="1" customWidth="1"/>
    <col min="7190" max="7190" width="10" style="104" bestFit="1" customWidth="1"/>
    <col min="7191" max="7204" width="9.08984375" style="104"/>
    <col min="7205" max="7205" width="9.453125" style="104" bestFit="1" customWidth="1"/>
    <col min="7206" max="7214" width="9.08984375" style="104"/>
    <col min="7215" max="7215" width="9.453125" style="104" bestFit="1" customWidth="1"/>
    <col min="7216" max="7217" width="9.08984375" style="104"/>
    <col min="7218" max="7218" width="9.453125" style="104" bestFit="1" customWidth="1"/>
    <col min="7219" max="7220" width="9.08984375" style="104"/>
    <col min="7221" max="7221" width="9.453125" style="104" bestFit="1" customWidth="1"/>
    <col min="7222" max="7224" width="9.08984375" style="104"/>
    <col min="7225" max="7225" width="9.453125" style="104" bestFit="1" customWidth="1"/>
    <col min="7226" max="7227" width="9.08984375" style="104"/>
    <col min="7228" max="7228" width="9.453125" style="104" bestFit="1" customWidth="1"/>
    <col min="7229" max="7229" width="11" style="104" bestFit="1" customWidth="1"/>
    <col min="7230" max="7230" width="9.08984375" style="104"/>
    <col min="7231" max="7231" width="12" style="104" bestFit="1" customWidth="1"/>
    <col min="7232" max="7234" width="9.08984375" style="104"/>
    <col min="7235" max="7237" width="12" style="104" bestFit="1" customWidth="1"/>
    <col min="7238" max="7245" width="9.08984375" style="104"/>
    <col min="7246" max="7246" width="12" style="104" bestFit="1" customWidth="1"/>
    <col min="7247" max="7248" width="9.08984375" style="104"/>
    <col min="7249" max="7249" width="9.453125" style="104" bestFit="1" customWidth="1"/>
    <col min="7250" max="7254" width="9.08984375" style="104"/>
    <col min="7255" max="7255" width="9.453125" style="104" bestFit="1" customWidth="1"/>
    <col min="7256" max="7258" width="9.08984375" style="104"/>
    <col min="7259" max="7260" width="12" style="104" bestFit="1" customWidth="1"/>
    <col min="7261" max="7264" width="9.08984375" style="104"/>
    <col min="7265" max="7270" width="12" style="104" bestFit="1" customWidth="1"/>
    <col min="7271" max="7271" width="10" style="104" bestFit="1" customWidth="1"/>
    <col min="7272" max="7274" width="12" style="104" bestFit="1" customWidth="1"/>
    <col min="7275" max="7430" width="9.08984375" style="104"/>
    <col min="7431" max="7431" width="9.453125" style="104" bestFit="1" customWidth="1"/>
    <col min="7432" max="7435" width="9.08984375" style="104"/>
    <col min="7436" max="7436" width="12" style="104" bestFit="1" customWidth="1"/>
    <col min="7437" max="7439" width="9.08984375" style="104"/>
    <col min="7440" max="7440" width="9.453125" style="104" bestFit="1" customWidth="1"/>
    <col min="7441" max="7443" width="9.08984375" style="104"/>
    <col min="7444" max="7445" width="12" style="104" bestFit="1" customWidth="1"/>
    <col min="7446" max="7446" width="10" style="104" bestFit="1" customWidth="1"/>
    <col min="7447" max="7460" width="9.08984375" style="104"/>
    <col min="7461" max="7461" width="9.453125" style="104" bestFit="1" customWidth="1"/>
    <col min="7462" max="7470" width="9.08984375" style="104"/>
    <col min="7471" max="7471" width="9.453125" style="104" bestFit="1" customWidth="1"/>
    <col min="7472" max="7473" width="9.08984375" style="104"/>
    <col min="7474" max="7474" width="9.453125" style="104" bestFit="1" customWidth="1"/>
    <col min="7475" max="7476" width="9.08984375" style="104"/>
    <col min="7477" max="7477" width="9.453125" style="104" bestFit="1" customWidth="1"/>
    <col min="7478" max="7480" width="9.08984375" style="104"/>
    <col min="7481" max="7481" width="9.453125" style="104" bestFit="1" customWidth="1"/>
    <col min="7482" max="7483" width="9.08984375" style="104"/>
    <col min="7484" max="7484" width="9.453125" style="104" bestFit="1" customWidth="1"/>
    <col min="7485" max="7485" width="11" style="104" bestFit="1" customWidth="1"/>
    <col min="7486" max="7486" width="9.08984375" style="104"/>
    <col min="7487" max="7487" width="12" style="104" bestFit="1" customWidth="1"/>
    <col min="7488" max="7490" width="9.08984375" style="104"/>
    <col min="7491" max="7493" width="12" style="104" bestFit="1" customWidth="1"/>
    <col min="7494" max="7501" width="9.08984375" style="104"/>
    <col min="7502" max="7502" width="12" style="104" bestFit="1" customWidth="1"/>
    <col min="7503" max="7504" width="9.08984375" style="104"/>
    <col min="7505" max="7505" width="9.453125" style="104" bestFit="1" customWidth="1"/>
    <col min="7506" max="7510" width="9.08984375" style="104"/>
    <col min="7511" max="7511" width="9.453125" style="104" bestFit="1" customWidth="1"/>
    <col min="7512" max="7514" width="9.08984375" style="104"/>
    <col min="7515" max="7516" width="12" style="104" bestFit="1" customWidth="1"/>
    <col min="7517" max="7520" width="9.08984375" style="104"/>
    <col min="7521" max="7526" width="12" style="104" bestFit="1" customWidth="1"/>
    <col min="7527" max="7527" width="10" style="104" bestFit="1" customWidth="1"/>
    <col min="7528" max="7530" width="12" style="104" bestFit="1" customWidth="1"/>
    <col min="7531" max="7686" width="9.08984375" style="104"/>
    <col min="7687" max="7687" width="9.453125" style="104" bestFit="1" customWidth="1"/>
    <col min="7688" max="7691" width="9.08984375" style="104"/>
    <col min="7692" max="7692" width="12" style="104" bestFit="1" customWidth="1"/>
    <col min="7693" max="7695" width="9.08984375" style="104"/>
    <col min="7696" max="7696" width="9.453125" style="104" bestFit="1" customWidth="1"/>
    <col min="7697" max="7699" width="9.08984375" style="104"/>
    <col min="7700" max="7701" width="12" style="104" bestFit="1" customWidth="1"/>
    <col min="7702" max="7702" width="10" style="104" bestFit="1" customWidth="1"/>
    <col min="7703" max="7716" width="9.08984375" style="104"/>
    <col min="7717" max="7717" width="9.453125" style="104" bestFit="1" customWidth="1"/>
    <col min="7718" max="7726" width="9.08984375" style="104"/>
    <col min="7727" max="7727" width="9.453125" style="104" bestFit="1" customWidth="1"/>
    <col min="7728" max="7729" width="9.08984375" style="104"/>
    <col min="7730" max="7730" width="9.453125" style="104" bestFit="1" customWidth="1"/>
    <col min="7731" max="7732" width="9.08984375" style="104"/>
    <col min="7733" max="7733" width="9.453125" style="104" bestFit="1" customWidth="1"/>
    <col min="7734" max="7736" width="9.08984375" style="104"/>
    <col min="7737" max="7737" width="9.453125" style="104" bestFit="1" customWidth="1"/>
    <col min="7738" max="7739" width="9.08984375" style="104"/>
    <col min="7740" max="7740" width="9.453125" style="104" bestFit="1" customWidth="1"/>
    <col min="7741" max="7741" width="11" style="104" bestFit="1" customWidth="1"/>
    <col min="7742" max="7742" width="9.08984375" style="104"/>
    <col min="7743" max="7743" width="12" style="104" bestFit="1" customWidth="1"/>
    <col min="7744" max="7746" width="9.08984375" style="104"/>
    <col min="7747" max="7749" width="12" style="104" bestFit="1" customWidth="1"/>
    <col min="7750" max="7757" width="9.08984375" style="104"/>
    <col min="7758" max="7758" width="12" style="104" bestFit="1" customWidth="1"/>
    <col min="7759" max="7760" width="9.08984375" style="104"/>
    <col min="7761" max="7761" width="9.453125" style="104" bestFit="1" customWidth="1"/>
    <col min="7762" max="7766" width="9.08984375" style="104"/>
    <col min="7767" max="7767" width="9.453125" style="104" bestFit="1" customWidth="1"/>
    <col min="7768" max="7770" width="9.08984375" style="104"/>
    <col min="7771" max="7772" width="12" style="104" bestFit="1" customWidth="1"/>
    <col min="7773" max="7776" width="9.08984375" style="104"/>
    <col min="7777" max="7782" width="12" style="104" bestFit="1" customWidth="1"/>
    <col min="7783" max="7783" width="10" style="104" bestFit="1" customWidth="1"/>
    <col min="7784" max="7786" width="12" style="104" bestFit="1" customWidth="1"/>
    <col min="7787" max="7942" width="9.08984375" style="104"/>
    <col min="7943" max="7943" width="9.453125" style="104" bestFit="1" customWidth="1"/>
    <col min="7944" max="7947" width="9.08984375" style="104"/>
    <col min="7948" max="7948" width="12" style="104" bestFit="1" customWidth="1"/>
    <col min="7949" max="7951" width="9.08984375" style="104"/>
    <col min="7952" max="7952" width="9.453125" style="104" bestFit="1" customWidth="1"/>
    <col min="7953" max="7955" width="9.08984375" style="104"/>
    <col min="7956" max="7957" width="12" style="104" bestFit="1" customWidth="1"/>
    <col min="7958" max="7958" width="10" style="104" bestFit="1" customWidth="1"/>
    <col min="7959" max="7972" width="9.08984375" style="104"/>
    <col min="7973" max="7973" width="9.453125" style="104" bestFit="1" customWidth="1"/>
    <col min="7974" max="7982" width="9.08984375" style="104"/>
    <col min="7983" max="7983" width="9.453125" style="104" bestFit="1" customWidth="1"/>
    <col min="7984" max="7985" width="9.08984375" style="104"/>
    <col min="7986" max="7986" width="9.453125" style="104" bestFit="1" customWidth="1"/>
    <col min="7987" max="7988" width="9.08984375" style="104"/>
    <col min="7989" max="7989" width="9.453125" style="104" bestFit="1" customWidth="1"/>
    <col min="7990" max="7992" width="9.08984375" style="104"/>
    <col min="7993" max="7993" width="9.453125" style="104" bestFit="1" customWidth="1"/>
    <col min="7994" max="7995" width="9.08984375" style="104"/>
    <col min="7996" max="7996" width="9.453125" style="104" bestFit="1" customWidth="1"/>
    <col min="7997" max="7997" width="11" style="104" bestFit="1" customWidth="1"/>
    <col min="7998" max="7998" width="9.08984375" style="104"/>
    <col min="7999" max="7999" width="12" style="104" bestFit="1" customWidth="1"/>
    <col min="8000" max="8002" width="9.08984375" style="104"/>
    <col min="8003" max="8005" width="12" style="104" bestFit="1" customWidth="1"/>
    <col min="8006" max="8013" width="9.08984375" style="104"/>
    <col min="8014" max="8014" width="12" style="104" bestFit="1" customWidth="1"/>
    <col min="8015" max="8016" width="9.08984375" style="104"/>
    <col min="8017" max="8017" width="9.453125" style="104" bestFit="1" customWidth="1"/>
    <col min="8018" max="8022" width="9.08984375" style="104"/>
    <col min="8023" max="8023" width="9.453125" style="104" bestFit="1" customWidth="1"/>
    <col min="8024" max="8026" width="9.08984375" style="104"/>
    <col min="8027" max="8028" width="12" style="104" bestFit="1" customWidth="1"/>
    <col min="8029" max="8032" width="9.08984375" style="104"/>
    <col min="8033" max="8038" width="12" style="104" bestFit="1" customWidth="1"/>
    <col min="8039" max="8039" width="10" style="104" bestFit="1" customWidth="1"/>
    <col min="8040" max="8042" width="12" style="104" bestFit="1" customWidth="1"/>
    <col min="8043" max="8198" width="9.08984375" style="104"/>
    <col min="8199" max="8199" width="9.453125" style="104" bestFit="1" customWidth="1"/>
    <col min="8200" max="8203" width="9.08984375" style="104"/>
    <col min="8204" max="8204" width="12" style="104" bestFit="1" customWidth="1"/>
    <col min="8205" max="8207" width="9.08984375" style="104"/>
    <col min="8208" max="8208" width="9.453125" style="104" bestFit="1" customWidth="1"/>
    <col min="8209" max="8211" width="9.08984375" style="104"/>
    <col min="8212" max="8213" width="12" style="104" bestFit="1" customWidth="1"/>
    <col min="8214" max="8214" width="10" style="104" bestFit="1" customWidth="1"/>
    <col min="8215" max="8228" width="9.08984375" style="104"/>
    <col min="8229" max="8229" width="9.453125" style="104" bestFit="1" customWidth="1"/>
    <col min="8230" max="8238" width="9.08984375" style="104"/>
    <col min="8239" max="8239" width="9.453125" style="104" bestFit="1" customWidth="1"/>
    <col min="8240" max="8241" width="9.08984375" style="104"/>
    <col min="8242" max="8242" width="9.453125" style="104" bestFit="1" customWidth="1"/>
    <col min="8243" max="8244" width="9.08984375" style="104"/>
    <col min="8245" max="8245" width="9.453125" style="104" bestFit="1" customWidth="1"/>
    <col min="8246" max="8248" width="9.08984375" style="104"/>
    <col min="8249" max="8249" width="9.453125" style="104" bestFit="1" customWidth="1"/>
    <col min="8250" max="8251" width="9.08984375" style="104"/>
    <col min="8252" max="8252" width="9.453125" style="104" bestFit="1" customWidth="1"/>
    <col min="8253" max="8253" width="11" style="104" bestFit="1" customWidth="1"/>
    <col min="8254" max="8254" width="9.08984375" style="104"/>
    <col min="8255" max="8255" width="12" style="104" bestFit="1" customWidth="1"/>
    <col min="8256" max="8258" width="9.08984375" style="104"/>
    <col min="8259" max="8261" width="12" style="104" bestFit="1" customWidth="1"/>
    <col min="8262" max="8269" width="9.08984375" style="104"/>
    <col min="8270" max="8270" width="12" style="104" bestFit="1" customWidth="1"/>
    <col min="8271" max="8272" width="9.08984375" style="104"/>
    <col min="8273" max="8273" width="9.453125" style="104" bestFit="1" customWidth="1"/>
    <col min="8274" max="8278" width="9.08984375" style="104"/>
    <col min="8279" max="8279" width="9.453125" style="104" bestFit="1" customWidth="1"/>
    <col min="8280" max="8282" width="9.08984375" style="104"/>
    <col min="8283" max="8284" width="12" style="104" bestFit="1" customWidth="1"/>
    <col min="8285" max="8288" width="9.08984375" style="104"/>
    <col min="8289" max="8294" width="12" style="104" bestFit="1" customWidth="1"/>
    <col min="8295" max="8295" width="10" style="104" bestFit="1" customWidth="1"/>
    <col min="8296" max="8298" width="12" style="104" bestFit="1" customWidth="1"/>
    <col min="8299" max="8454" width="9.08984375" style="104"/>
    <col min="8455" max="8455" width="9.453125" style="104" bestFit="1" customWidth="1"/>
    <col min="8456" max="8459" width="9.08984375" style="104"/>
    <col min="8460" max="8460" width="12" style="104" bestFit="1" customWidth="1"/>
    <col min="8461" max="8463" width="9.08984375" style="104"/>
    <col min="8464" max="8464" width="9.453125" style="104" bestFit="1" customWidth="1"/>
    <col min="8465" max="8467" width="9.08984375" style="104"/>
    <col min="8468" max="8469" width="12" style="104" bestFit="1" customWidth="1"/>
    <col min="8470" max="8470" width="10" style="104" bestFit="1" customWidth="1"/>
    <col min="8471" max="8484" width="9.08984375" style="104"/>
    <col min="8485" max="8485" width="9.453125" style="104" bestFit="1" customWidth="1"/>
    <col min="8486" max="8494" width="9.08984375" style="104"/>
    <col min="8495" max="8495" width="9.453125" style="104" bestFit="1" customWidth="1"/>
    <col min="8496" max="8497" width="9.08984375" style="104"/>
    <col min="8498" max="8498" width="9.453125" style="104" bestFit="1" customWidth="1"/>
    <col min="8499" max="8500" width="9.08984375" style="104"/>
    <col min="8501" max="8501" width="9.453125" style="104" bestFit="1" customWidth="1"/>
    <col min="8502" max="8504" width="9.08984375" style="104"/>
    <col min="8505" max="8505" width="9.453125" style="104" bestFit="1" customWidth="1"/>
    <col min="8506" max="8507" width="9.08984375" style="104"/>
    <col min="8508" max="8508" width="9.453125" style="104" bestFit="1" customWidth="1"/>
    <col min="8509" max="8509" width="11" style="104" bestFit="1" customWidth="1"/>
    <col min="8510" max="8510" width="9.08984375" style="104"/>
    <col min="8511" max="8511" width="12" style="104" bestFit="1" customWidth="1"/>
    <col min="8512" max="8514" width="9.08984375" style="104"/>
    <col min="8515" max="8517" width="12" style="104" bestFit="1" customWidth="1"/>
    <col min="8518" max="8525" width="9.08984375" style="104"/>
    <col min="8526" max="8526" width="12" style="104" bestFit="1" customWidth="1"/>
    <col min="8527" max="8528" width="9.08984375" style="104"/>
    <col min="8529" max="8529" width="9.453125" style="104" bestFit="1" customWidth="1"/>
    <col min="8530" max="8534" width="9.08984375" style="104"/>
    <col min="8535" max="8535" width="9.453125" style="104" bestFit="1" customWidth="1"/>
    <col min="8536" max="8538" width="9.08984375" style="104"/>
    <col min="8539" max="8540" width="12" style="104" bestFit="1" customWidth="1"/>
    <col min="8541" max="8544" width="9.08984375" style="104"/>
    <col min="8545" max="8550" width="12" style="104" bestFit="1" customWidth="1"/>
    <col min="8551" max="8551" width="10" style="104" bestFit="1" customWidth="1"/>
    <col min="8552" max="8554" width="12" style="104" bestFit="1" customWidth="1"/>
    <col min="8555" max="8710" width="9.08984375" style="104"/>
    <col min="8711" max="8711" width="9.453125" style="104" bestFit="1" customWidth="1"/>
    <col min="8712" max="8715" width="9.08984375" style="104"/>
    <col min="8716" max="8716" width="12" style="104" bestFit="1" customWidth="1"/>
    <col min="8717" max="8719" width="9.08984375" style="104"/>
    <col min="8720" max="8720" width="9.453125" style="104" bestFit="1" customWidth="1"/>
    <col min="8721" max="8723" width="9.08984375" style="104"/>
    <col min="8724" max="8725" width="12" style="104" bestFit="1" customWidth="1"/>
    <col min="8726" max="8726" width="10" style="104" bestFit="1" customWidth="1"/>
    <col min="8727" max="8740" width="9.08984375" style="104"/>
    <col min="8741" max="8741" width="9.453125" style="104" bestFit="1" customWidth="1"/>
    <col min="8742" max="8750" width="9.08984375" style="104"/>
    <col min="8751" max="8751" width="9.453125" style="104" bestFit="1" customWidth="1"/>
    <col min="8752" max="8753" width="9.08984375" style="104"/>
    <col min="8754" max="8754" width="9.453125" style="104" bestFit="1" customWidth="1"/>
    <col min="8755" max="8756" width="9.08984375" style="104"/>
    <col min="8757" max="8757" width="9.453125" style="104" bestFit="1" customWidth="1"/>
    <col min="8758" max="8760" width="9.08984375" style="104"/>
    <col min="8761" max="8761" width="9.453125" style="104" bestFit="1" customWidth="1"/>
    <col min="8762" max="8763" width="9.08984375" style="104"/>
    <col min="8764" max="8764" width="9.453125" style="104" bestFit="1" customWidth="1"/>
    <col min="8765" max="8765" width="11" style="104" bestFit="1" customWidth="1"/>
    <col min="8766" max="8766" width="9.08984375" style="104"/>
    <col min="8767" max="8767" width="12" style="104" bestFit="1" customWidth="1"/>
    <col min="8768" max="8770" width="9.08984375" style="104"/>
    <col min="8771" max="8773" width="12" style="104" bestFit="1" customWidth="1"/>
    <col min="8774" max="8781" width="9.08984375" style="104"/>
    <col min="8782" max="8782" width="12" style="104" bestFit="1" customWidth="1"/>
    <col min="8783" max="8784" width="9.08984375" style="104"/>
    <col min="8785" max="8785" width="9.453125" style="104" bestFit="1" customWidth="1"/>
    <col min="8786" max="8790" width="9.08984375" style="104"/>
    <col min="8791" max="8791" width="9.453125" style="104" bestFit="1" customWidth="1"/>
    <col min="8792" max="8794" width="9.08984375" style="104"/>
    <col min="8795" max="8796" width="12" style="104" bestFit="1" customWidth="1"/>
    <col min="8797" max="8800" width="9.08984375" style="104"/>
    <col min="8801" max="8806" width="12" style="104" bestFit="1" customWidth="1"/>
    <col min="8807" max="8807" width="10" style="104" bestFit="1" customWidth="1"/>
    <col min="8808" max="8810" width="12" style="104" bestFit="1" customWidth="1"/>
    <col min="8811" max="8966" width="9.08984375" style="104"/>
    <col min="8967" max="8967" width="9.453125" style="104" bestFit="1" customWidth="1"/>
    <col min="8968" max="8971" width="9.08984375" style="104"/>
    <col min="8972" max="8972" width="12" style="104" bestFit="1" customWidth="1"/>
    <col min="8973" max="8975" width="9.08984375" style="104"/>
    <col min="8976" max="8976" width="9.453125" style="104" bestFit="1" customWidth="1"/>
    <col min="8977" max="8979" width="9.08984375" style="104"/>
    <col min="8980" max="8981" width="12" style="104" bestFit="1" customWidth="1"/>
    <col min="8982" max="8982" width="10" style="104" bestFit="1" customWidth="1"/>
    <col min="8983" max="8996" width="9.08984375" style="104"/>
    <col min="8997" max="8997" width="9.453125" style="104" bestFit="1" customWidth="1"/>
    <col min="8998" max="9006" width="9.08984375" style="104"/>
    <col min="9007" max="9007" width="9.453125" style="104" bestFit="1" customWidth="1"/>
    <col min="9008" max="9009" width="9.08984375" style="104"/>
    <col min="9010" max="9010" width="9.453125" style="104" bestFit="1" customWidth="1"/>
    <col min="9011" max="9012" width="9.08984375" style="104"/>
    <col min="9013" max="9013" width="9.453125" style="104" bestFit="1" customWidth="1"/>
    <col min="9014" max="9016" width="9.08984375" style="104"/>
    <col min="9017" max="9017" width="9.453125" style="104" bestFit="1" customWidth="1"/>
    <col min="9018" max="9019" width="9.08984375" style="104"/>
    <col min="9020" max="9020" width="9.453125" style="104" bestFit="1" customWidth="1"/>
    <col min="9021" max="9021" width="11" style="104" bestFit="1" customWidth="1"/>
    <col min="9022" max="9022" width="9.08984375" style="104"/>
    <col min="9023" max="9023" width="12" style="104" bestFit="1" customWidth="1"/>
    <col min="9024" max="9026" width="9.08984375" style="104"/>
    <col min="9027" max="9029" width="12" style="104" bestFit="1" customWidth="1"/>
    <col min="9030" max="9037" width="9.08984375" style="104"/>
    <col min="9038" max="9038" width="12" style="104" bestFit="1" customWidth="1"/>
    <col min="9039" max="9040" width="9.08984375" style="104"/>
    <col min="9041" max="9041" width="9.453125" style="104" bestFit="1" customWidth="1"/>
    <col min="9042" max="9046" width="9.08984375" style="104"/>
    <col min="9047" max="9047" width="9.453125" style="104" bestFit="1" customWidth="1"/>
    <col min="9048" max="9050" width="9.08984375" style="104"/>
    <col min="9051" max="9052" width="12" style="104" bestFit="1" customWidth="1"/>
    <col min="9053" max="9056" width="9.08984375" style="104"/>
    <col min="9057" max="9062" width="12" style="104" bestFit="1" customWidth="1"/>
    <col min="9063" max="9063" width="10" style="104" bestFit="1" customWidth="1"/>
    <col min="9064" max="9066" width="12" style="104" bestFit="1" customWidth="1"/>
    <col min="9067" max="9222" width="9.08984375" style="104"/>
    <col min="9223" max="9223" width="9.453125" style="104" bestFit="1" customWidth="1"/>
    <col min="9224" max="9227" width="9.08984375" style="104"/>
    <col min="9228" max="9228" width="12" style="104" bestFit="1" customWidth="1"/>
    <col min="9229" max="9231" width="9.08984375" style="104"/>
    <col min="9232" max="9232" width="9.453125" style="104" bestFit="1" customWidth="1"/>
    <col min="9233" max="9235" width="9.08984375" style="104"/>
    <col min="9236" max="9237" width="12" style="104" bestFit="1" customWidth="1"/>
    <col min="9238" max="9238" width="10" style="104" bestFit="1" customWidth="1"/>
    <col min="9239" max="9252" width="9.08984375" style="104"/>
    <col min="9253" max="9253" width="9.453125" style="104" bestFit="1" customWidth="1"/>
    <col min="9254" max="9262" width="9.08984375" style="104"/>
    <col min="9263" max="9263" width="9.453125" style="104" bestFit="1" customWidth="1"/>
    <col min="9264" max="9265" width="9.08984375" style="104"/>
    <col min="9266" max="9266" width="9.453125" style="104" bestFit="1" customWidth="1"/>
    <col min="9267" max="9268" width="9.08984375" style="104"/>
    <col min="9269" max="9269" width="9.453125" style="104" bestFit="1" customWidth="1"/>
    <col min="9270" max="9272" width="9.08984375" style="104"/>
    <col min="9273" max="9273" width="9.453125" style="104" bestFit="1" customWidth="1"/>
    <col min="9274" max="9275" width="9.08984375" style="104"/>
    <col min="9276" max="9276" width="9.453125" style="104" bestFit="1" customWidth="1"/>
    <col min="9277" max="9277" width="11" style="104" bestFit="1" customWidth="1"/>
    <col min="9278" max="9278" width="9.08984375" style="104"/>
    <col min="9279" max="9279" width="12" style="104" bestFit="1" customWidth="1"/>
    <col min="9280" max="9282" width="9.08984375" style="104"/>
    <col min="9283" max="9285" width="12" style="104" bestFit="1" customWidth="1"/>
    <col min="9286" max="9293" width="9.08984375" style="104"/>
    <col min="9294" max="9294" width="12" style="104" bestFit="1" customWidth="1"/>
    <col min="9295" max="9296" width="9.08984375" style="104"/>
    <col min="9297" max="9297" width="9.453125" style="104" bestFit="1" customWidth="1"/>
    <col min="9298" max="9302" width="9.08984375" style="104"/>
    <col min="9303" max="9303" width="9.453125" style="104" bestFit="1" customWidth="1"/>
    <col min="9304" max="9306" width="9.08984375" style="104"/>
    <col min="9307" max="9308" width="12" style="104" bestFit="1" customWidth="1"/>
    <col min="9309" max="9312" width="9.08984375" style="104"/>
    <col min="9313" max="9318" width="12" style="104" bestFit="1" customWidth="1"/>
    <col min="9319" max="9319" width="10" style="104" bestFit="1" customWidth="1"/>
    <col min="9320" max="9322" width="12" style="104" bestFit="1" customWidth="1"/>
    <col min="9323" max="9478" width="9.08984375" style="104"/>
    <col min="9479" max="9479" width="9.453125" style="104" bestFit="1" customWidth="1"/>
    <col min="9480" max="9483" width="9.08984375" style="104"/>
    <col min="9484" max="9484" width="12" style="104" bestFit="1" customWidth="1"/>
    <col min="9485" max="9487" width="9.08984375" style="104"/>
    <col min="9488" max="9488" width="9.453125" style="104" bestFit="1" customWidth="1"/>
    <col min="9489" max="9491" width="9.08984375" style="104"/>
    <col min="9492" max="9493" width="12" style="104" bestFit="1" customWidth="1"/>
    <col min="9494" max="9494" width="10" style="104" bestFit="1" customWidth="1"/>
    <col min="9495" max="9508" width="9.08984375" style="104"/>
    <col min="9509" max="9509" width="9.453125" style="104" bestFit="1" customWidth="1"/>
    <col min="9510" max="9518" width="9.08984375" style="104"/>
    <col min="9519" max="9519" width="9.453125" style="104" bestFit="1" customWidth="1"/>
    <col min="9520" max="9521" width="9.08984375" style="104"/>
    <col min="9522" max="9522" width="9.453125" style="104" bestFit="1" customWidth="1"/>
    <col min="9523" max="9524" width="9.08984375" style="104"/>
    <col min="9525" max="9525" width="9.453125" style="104" bestFit="1" customWidth="1"/>
    <col min="9526" max="9528" width="9.08984375" style="104"/>
    <col min="9529" max="9529" width="9.453125" style="104" bestFit="1" customWidth="1"/>
    <col min="9530" max="9531" width="9.08984375" style="104"/>
    <col min="9532" max="9532" width="9.453125" style="104" bestFit="1" customWidth="1"/>
    <col min="9533" max="9533" width="11" style="104" bestFit="1" customWidth="1"/>
    <col min="9534" max="9534" width="9.08984375" style="104"/>
    <col min="9535" max="9535" width="12" style="104" bestFit="1" customWidth="1"/>
    <col min="9536" max="9538" width="9.08984375" style="104"/>
    <col min="9539" max="9541" width="12" style="104" bestFit="1" customWidth="1"/>
    <col min="9542" max="9549" width="9.08984375" style="104"/>
    <col min="9550" max="9550" width="12" style="104" bestFit="1" customWidth="1"/>
    <col min="9551" max="9552" width="9.08984375" style="104"/>
    <col min="9553" max="9553" width="9.453125" style="104" bestFit="1" customWidth="1"/>
    <col min="9554" max="9558" width="9.08984375" style="104"/>
    <col min="9559" max="9559" width="9.453125" style="104" bestFit="1" customWidth="1"/>
    <col min="9560" max="9562" width="9.08984375" style="104"/>
    <col min="9563" max="9564" width="12" style="104" bestFit="1" customWidth="1"/>
    <col min="9565" max="9568" width="9.08984375" style="104"/>
    <col min="9569" max="9574" width="12" style="104" bestFit="1" customWidth="1"/>
    <col min="9575" max="9575" width="10" style="104" bestFit="1" customWidth="1"/>
    <col min="9576" max="9578" width="12" style="104" bestFit="1" customWidth="1"/>
    <col min="9579" max="9734" width="9.08984375" style="104"/>
    <col min="9735" max="9735" width="9.453125" style="104" bestFit="1" customWidth="1"/>
    <col min="9736" max="9739" width="9.08984375" style="104"/>
    <col min="9740" max="9740" width="12" style="104" bestFit="1" customWidth="1"/>
    <col min="9741" max="9743" width="9.08984375" style="104"/>
    <col min="9744" max="9744" width="9.453125" style="104" bestFit="1" customWidth="1"/>
    <col min="9745" max="9747" width="9.08984375" style="104"/>
    <col min="9748" max="9749" width="12" style="104" bestFit="1" customWidth="1"/>
    <col min="9750" max="9750" width="10" style="104" bestFit="1" customWidth="1"/>
    <col min="9751" max="9764" width="9.08984375" style="104"/>
    <col min="9765" max="9765" width="9.453125" style="104" bestFit="1" customWidth="1"/>
    <col min="9766" max="9774" width="9.08984375" style="104"/>
    <col min="9775" max="9775" width="9.453125" style="104" bestFit="1" customWidth="1"/>
    <col min="9776" max="9777" width="9.08984375" style="104"/>
    <col min="9778" max="9778" width="9.453125" style="104" bestFit="1" customWidth="1"/>
    <col min="9779" max="9780" width="9.08984375" style="104"/>
    <col min="9781" max="9781" width="9.453125" style="104" bestFit="1" customWidth="1"/>
    <col min="9782" max="9784" width="9.08984375" style="104"/>
    <col min="9785" max="9785" width="9.453125" style="104" bestFit="1" customWidth="1"/>
    <col min="9786" max="9787" width="9.08984375" style="104"/>
    <col min="9788" max="9788" width="9.453125" style="104" bestFit="1" customWidth="1"/>
    <col min="9789" max="9789" width="11" style="104" bestFit="1" customWidth="1"/>
    <col min="9790" max="9790" width="9.08984375" style="104"/>
    <col min="9791" max="9791" width="12" style="104" bestFit="1" customWidth="1"/>
    <col min="9792" max="9794" width="9.08984375" style="104"/>
    <col min="9795" max="9797" width="12" style="104" bestFit="1" customWidth="1"/>
    <col min="9798" max="9805" width="9.08984375" style="104"/>
    <col min="9806" max="9806" width="12" style="104" bestFit="1" customWidth="1"/>
    <col min="9807" max="9808" width="9.08984375" style="104"/>
    <col min="9809" max="9809" width="9.453125" style="104" bestFit="1" customWidth="1"/>
    <col min="9810" max="9814" width="9.08984375" style="104"/>
    <col min="9815" max="9815" width="9.453125" style="104" bestFit="1" customWidth="1"/>
    <col min="9816" max="9818" width="9.08984375" style="104"/>
    <col min="9819" max="9820" width="12" style="104" bestFit="1" customWidth="1"/>
    <col min="9821" max="9824" width="9.08984375" style="104"/>
    <col min="9825" max="9830" width="12" style="104" bestFit="1" customWidth="1"/>
    <col min="9831" max="9831" width="10" style="104" bestFit="1" customWidth="1"/>
    <col min="9832" max="9834" width="12" style="104" bestFit="1" customWidth="1"/>
    <col min="9835" max="9990" width="9.08984375" style="104"/>
    <col min="9991" max="9991" width="9.453125" style="104" bestFit="1" customWidth="1"/>
    <col min="9992" max="9995" width="9.08984375" style="104"/>
    <col min="9996" max="9996" width="12" style="104" bestFit="1" customWidth="1"/>
    <col min="9997" max="9999" width="9.08984375" style="104"/>
    <col min="10000" max="10000" width="9.453125" style="104" bestFit="1" customWidth="1"/>
    <col min="10001" max="10003" width="9.08984375" style="104"/>
    <col min="10004" max="10005" width="12" style="104" bestFit="1" customWidth="1"/>
    <col min="10006" max="10006" width="10" style="104" bestFit="1" customWidth="1"/>
    <col min="10007" max="10020" width="9.08984375" style="104"/>
    <col min="10021" max="10021" width="9.453125" style="104" bestFit="1" customWidth="1"/>
    <col min="10022" max="10030" width="9.08984375" style="104"/>
    <col min="10031" max="10031" width="9.453125" style="104" bestFit="1" customWidth="1"/>
    <col min="10032" max="10033" width="9.08984375" style="104"/>
    <col min="10034" max="10034" width="9.453125" style="104" bestFit="1" customWidth="1"/>
    <col min="10035" max="10036" width="9.08984375" style="104"/>
    <col min="10037" max="10037" width="9.453125" style="104" bestFit="1" customWidth="1"/>
    <col min="10038" max="10040" width="9.08984375" style="104"/>
    <col min="10041" max="10041" width="9.453125" style="104" bestFit="1" customWidth="1"/>
    <col min="10042" max="10043" width="9.08984375" style="104"/>
    <col min="10044" max="10044" width="9.453125" style="104" bestFit="1" customWidth="1"/>
    <col min="10045" max="10045" width="11" style="104" bestFit="1" customWidth="1"/>
    <col min="10046" max="10046" width="9.08984375" style="104"/>
    <col min="10047" max="10047" width="12" style="104" bestFit="1" customWidth="1"/>
    <col min="10048" max="10050" width="9.08984375" style="104"/>
    <col min="10051" max="10053" width="12" style="104" bestFit="1" customWidth="1"/>
    <col min="10054" max="10061" width="9.08984375" style="104"/>
    <col min="10062" max="10062" width="12" style="104" bestFit="1" customWidth="1"/>
    <col min="10063" max="10064" width="9.08984375" style="104"/>
    <col min="10065" max="10065" width="9.453125" style="104" bestFit="1" customWidth="1"/>
    <col min="10066" max="10070" width="9.08984375" style="104"/>
    <col min="10071" max="10071" width="9.453125" style="104" bestFit="1" customWidth="1"/>
    <col min="10072" max="10074" width="9.08984375" style="104"/>
    <col min="10075" max="10076" width="12" style="104" bestFit="1" customWidth="1"/>
    <col min="10077" max="10080" width="9.08984375" style="104"/>
    <col min="10081" max="10086" width="12" style="104" bestFit="1" customWidth="1"/>
    <col min="10087" max="10087" width="10" style="104" bestFit="1" customWidth="1"/>
    <col min="10088" max="10090" width="12" style="104" bestFit="1" customWidth="1"/>
    <col min="10091" max="10246" width="9.08984375" style="104"/>
    <col min="10247" max="10247" width="9.453125" style="104" bestFit="1" customWidth="1"/>
    <col min="10248" max="10251" width="9.08984375" style="104"/>
    <col min="10252" max="10252" width="12" style="104" bestFit="1" customWidth="1"/>
    <col min="10253" max="10255" width="9.08984375" style="104"/>
    <col min="10256" max="10256" width="9.453125" style="104" bestFit="1" customWidth="1"/>
    <col min="10257" max="10259" width="9.08984375" style="104"/>
    <col min="10260" max="10261" width="12" style="104" bestFit="1" customWidth="1"/>
    <col min="10262" max="10262" width="10" style="104" bestFit="1" customWidth="1"/>
    <col min="10263" max="10276" width="9.08984375" style="104"/>
    <col min="10277" max="10277" width="9.453125" style="104" bestFit="1" customWidth="1"/>
    <col min="10278" max="10286" width="9.08984375" style="104"/>
    <col min="10287" max="10287" width="9.453125" style="104" bestFit="1" customWidth="1"/>
    <col min="10288" max="10289" width="9.08984375" style="104"/>
    <col min="10290" max="10290" width="9.453125" style="104" bestFit="1" customWidth="1"/>
    <col min="10291" max="10292" width="9.08984375" style="104"/>
    <col min="10293" max="10293" width="9.453125" style="104" bestFit="1" customWidth="1"/>
    <col min="10294" max="10296" width="9.08984375" style="104"/>
    <col min="10297" max="10297" width="9.453125" style="104" bestFit="1" customWidth="1"/>
    <col min="10298" max="10299" width="9.08984375" style="104"/>
    <col min="10300" max="10300" width="9.453125" style="104" bestFit="1" customWidth="1"/>
    <col min="10301" max="10301" width="11" style="104" bestFit="1" customWidth="1"/>
    <col min="10302" max="10302" width="9.08984375" style="104"/>
    <col min="10303" max="10303" width="12" style="104" bestFit="1" customWidth="1"/>
    <col min="10304" max="10306" width="9.08984375" style="104"/>
    <col min="10307" max="10309" width="12" style="104" bestFit="1" customWidth="1"/>
    <col min="10310" max="10317" width="9.08984375" style="104"/>
    <col min="10318" max="10318" width="12" style="104" bestFit="1" customWidth="1"/>
    <col min="10319" max="10320" width="9.08984375" style="104"/>
    <col min="10321" max="10321" width="9.453125" style="104" bestFit="1" customWidth="1"/>
    <col min="10322" max="10326" width="9.08984375" style="104"/>
    <col min="10327" max="10327" width="9.453125" style="104" bestFit="1" customWidth="1"/>
    <col min="10328" max="10330" width="9.08984375" style="104"/>
    <col min="10331" max="10332" width="12" style="104" bestFit="1" customWidth="1"/>
    <col min="10333" max="10336" width="9.08984375" style="104"/>
    <col min="10337" max="10342" width="12" style="104" bestFit="1" customWidth="1"/>
    <col min="10343" max="10343" width="10" style="104" bestFit="1" customWidth="1"/>
    <col min="10344" max="10346" width="12" style="104" bestFit="1" customWidth="1"/>
    <col min="10347" max="10502" width="9.08984375" style="104"/>
    <col min="10503" max="10503" width="9.453125" style="104" bestFit="1" customWidth="1"/>
    <col min="10504" max="10507" width="9.08984375" style="104"/>
    <col min="10508" max="10508" width="12" style="104" bestFit="1" customWidth="1"/>
    <col min="10509" max="10511" width="9.08984375" style="104"/>
    <col min="10512" max="10512" width="9.453125" style="104" bestFit="1" customWidth="1"/>
    <col min="10513" max="10515" width="9.08984375" style="104"/>
    <col min="10516" max="10517" width="12" style="104" bestFit="1" customWidth="1"/>
    <col min="10518" max="10518" width="10" style="104" bestFit="1" customWidth="1"/>
    <col min="10519" max="10532" width="9.08984375" style="104"/>
    <col min="10533" max="10533" width="9.453125" style="104" bestFit="1" customWidth="1"/>
    <col min="10534" max="10542" width="9.08984375" style="104"/>
    <col min="10543" max="10543" width="9.453125" style="104" bestFit="1" customWidth="1"/>
    <col min="10544" max="10545" width="9.08984375" style="104"/>
    <col min="10546" max="10546" width="9.453125" style="104" bestFit="1" customWidth="1"/>
    <col min="10547" max="10548" width="9.08984375" style="104"/>
    <col min="10549" max="10549" width="9.453125" style="104" bestFit="1" customWidth="1"/>
    <col min="10550" max="10552" width="9.08984375" style="104"/>
    <col min="10553" max="10553" width="9.453125" style="104" bestFit="1" customWidth="1"/>
    <col min="10554" max="10555" width="9.08984375" style="104"/>
    <col min="10556" max="10556" width="9.453125" style="104" bestFit="1" customWidth="1"/>
    <col min="10557" max="10557" width="11" style="104" bestFit="1" customWidth="1"/>
    <col min="10558" max="10558" width="9.08984375" style="104"/>
    <col min="10559" max="10559" width="12" style="104" bestFit="1" customWidth="1"/>
    <col min="10560" max="10562" width="9.08984375" style="104"/>
    <col min="10563" max="10565" width="12" style="104" bestFit="1" customWidth="1"/>
    <col min="10566" max="10573" width="9.08984375" style="104"/>
    <col min="10574" max="10574" width="12" style="104" bestFit="1" customWidth="1"/>
    <col min="10575" max="10576" width="9.08984375" style="104"/>
    <col min="10577" max="10577" width="9.453125" style="104" bestFit="1" customWidth="1"/>
    <col min="10578" max="10582" width="9.08984375" style="104"/>
    <col min="10583" max="10583" width="9.453125" style="104" bestFit="1" customWidth="1"/>
    <col min="10584" max="10586" width="9.08984375" style="104"/>
    <col min="10587" max="10588" width="12" style="104" bestFit="1" customWidth="1"/>
    <col min="10589" max="10592" width="9.08984375" style="104"/>
    <col min="10593" max="10598" width="12" style="104" bestFit="1" customWidth="1"/>
    <col min="10599" max="10599" width="10" style="104" bestFit="1" customWidth="1"/>
    <col min="10600" max="10602" width="12" style="104" bestFit="1" customWidth="1"/>
    <col min="10603" max="10758" width="9.08984375" style="104"/>
    <col min="10759" max="10759" width="9.453125" style="104" bestFit="1" customWidth="1"/>
    <col min="10760" max="10763" width="9.08984375" style="104"/>
    <col min="10764" max="10764" width="12" style="104" bestFit="1" customWidth="1"/>
    <col min="10765" max="10767" width="9.08984375" style="104"/>
    <col min="10768" max="10768" width="9.453125" style="104" bestFit="1" customWidth="1"/>
    <col min="10769" max="10771" width="9.08984375" style="104"/>
    <col min="10772" max="10773" width="12" style="104" bestFit="1" customWidth="1"/>
    <col min="10774" max="10774" width="10" style="104" bestFit="1" customWidth="1"/>
    <col min="10775" max="10788" width="9.08984375" style="104"/>
    <col min="10789" max="10789" width="9.453125" style="104" bestFit="1" customWidth="1"/>
    <col min="10790" max="10798" width="9.08984375" style="104"/>
    <col min="10799" max="10799" width="9.453125" style="104" bestFit="1" customWidth="1"/>
    <col min="10800" max="10801" width="9.08984375" style="104"/>
    <col min="10802" max="10802" width="9.453125" style="104" bestFit="1" customWidth="1"/>
    <col min="10803" max="10804" width="9.08984375" style="104"/>
    <col min="10805" max="10805" width="9.453125" style="104" bestFit="1" customWidth="1"/>
    <col min="10806" max="10808" width="9.08984375" style="104"/>
    <col min="10809" max="10809" width="9.453125" style="104" bestFit="1" customWidth="1"/>
    <col min="10810" max="10811" width="9.08984375" style="104"/>
    <col min="10812" max="10812" width="9.453125" style="104" bestFit="1" customWidth="1"/>
    <col min="10813" max="10813" width="11" style="104" bestFit="1" customWidth="1"/>
    <col min="10814" max="10814" width="9.08984375" style="104"/>
    <col min="10815" max="10815" width="12" style="104" bestFit="1" customWidth="1"/>
    <col min="10816" max="10818" width="9.08984375" style="104"/>
    <col min="10819" max="10821" width="12" style="104" bestFit="1" customWidth="1"/>
    <col min="10822" max="10829" width="9.08984375" style="104"/>
    <col min="10830" max="10830" width="12" style="104" bestFit="1" customWidth="1"/>
    <col min="10831" max="10832" width="9.08984375" style="104"/>
    <col min="10833" max="10833" width="9.453125" style="104" bestFit="1" customWidth="1"/>
    <col min="10834" max="10838" width="9.08984375" style="104"/>
    <col min="10839" max="10839" width="9.453125" style="104" bestFit="1" customWidth="1"/>
    <col min="10840" max="10842" width="9.08984375" style="104"/>
    <col min="10843" max="10844" width="12" style="104" bestFit="1" customWidth="1"/>
    <col min="10845" max="10848" width="9.08984375" style="104"/>
    <col min="10849" max="10854" width="12" style="104" bestFit="1" customWidth="1"/>
    <col min="10855" max="10855" width="10" style="104" bestFit="1" customWidth="1"/>
    <col min="10856" max="10858" width="12" style="104" bestFit="1" customWidth="1"/>
    <col min="10859" max="11014" width="9.08984375" style="104"/>
    <col min="11015" max="11015" width="9.453125" style="104" bestFit="1" customWidth="1"/>
    <col min="11016" max="11019" width="9.08984375" style="104"/>
    <col min="11020" max="11020" width="12" style="104" bestFit="1" customWidth="1"/>
    <col min="11021" max="11023" width="9.08984375" style="104"/>
    <col min="11024" max="11024" width="9.453125" style="104" bestFit="1" customWidth="1"/>
    <col min="11025" max="11027" width="9.08984375" style="104"/>
    <col min="11028" max="11029" width="12" style="104" bestFit="1" customWidth="1"/>
    <col min="11030" max="11030" width="10" style="104" bestFit="1" customWidth="1"/>
    <col min="11031" max="11044" width="9.08984375" style="104"/>
    <col min="11045" max="11045" width="9.453125" style="104" bestFit="1" customWidth="1"/>
    <col min="11046" max="11054" width="9.08984375" style="104"/>
    <col min="11055" max="11055" width="9.453125" style="104" bestFit="1" customWidth="1"/>
    <col min="11056" max="11057" width="9.08984375" style="104"/>
    <col min="11058" max="11058" width="9.453125" style="104" bestFit="1" customWidth="1"/>
    <col min="11059" max="11060" width="9.08984375" style="104"/>
    <col min="11061" max="11061" width="9.453125" style="104" bestFit="1" customWidth="1"/>
    <col min="11062" max="11064" width="9.08984375" style="104"/>
    <col min="11065" max="11065" width="9.453125" style="104" bestFit="1" customWidth="1"/>
    <col min="11066" max="11067" width="9.08984375" style="104"/>
    <col min="11068" max="11068" width="9.453125" style="104" bestFit="1" customWidth="1"/>
    <col min="11069" max="11069" width="11" style="104" bestFit="1" customWidth="1"/>
    <col min="11070" max="11070" width="9.08984375" style="104"/>
    <col min="11071" max="11071" width="12" style="104" bestFit="1" customWidth="1"/>
    <col min="11072" max="11074" width="9.08984375" style="104"/>
    <col min="11075" max="11077" width="12" style="104" bestFit="1" customWidth="1"/>
    <col min="11078" max="11085" width="9.08984375" style="104"/>
    <col min="11086" max="11086" width="12" style="104" bestFit="1" customWidth="1"/>
    <col min="11087" max="11088" width="9.08984375" style="104"/>
    <col min="11089" max="11089" width="9.453125" style="104" bestFit="1" customWidth="1"/>
    <col min="11090" max="11094" width="9.08984375" style="104"/>
    <col min="11095" max="11095" width="9.453125" style="104" bestFit="1" customWidth="1"/>
    <col min="11096" max="11098" width="9.08984375" style="104"/>
    <col min="11099" max="11100" width="12" style="104" bestFit="1" customWidth="1"/>
    <col min="11101" max="11104" width="9.08984375" style="104"/>
    <col min="11105" max="11110" width="12" style="104" bestFit="1" customWidth="1"/>
    <col min="11111" max="11111" width="10" style="104" bestFit="1" customWidth="1"/>
    <col min="11112" max="11114" width="12" style="104" bestFit="1" customWidth="1"/>
    <col min="11115" max="11270" width="9.08984375" style="104"/>
    <col min="11271" max="11271" width="9.453125" style="104" bestFit="1" customWidth="1"/>
    <col min="11272" max="11275" width="9.08984375" style="104"/>
    <col min="11276" max="11276" width="12" style="104" bestFit="1" customWidth="1"/>
    <col min="11277" max="11279" width="9.08984375" style="104"/>
    <col min="11280" max="11280" width="9.453125" style="104" bestFit="1" customWidth="1"/>
    <col min="11281" max="11283" width="9.08984375" style="104"/>
    <col min="11284" max="11285" width="12" style="104" bestFit="1" customWidth="1"/>
    <col min="11286" max="11286" width="10" style="104" bestFit="1" customWidth="1"/>
    <col min="11287" max="11300" width="9.08984375" style="104"/>
    <col min="11301" max="11301" width="9.453125" style="104" bestFit="1" customWidth="1"/>
    <col min="11302" max="11310" width="9.08984375" style="104"/>
    <col min="11311" max="11311" width="9.453125" style="104" bestFit="1" customWidth="1"/>
    <col min="11312" max="11313" width="9.08984375" style="104"/>
    <col min="11314" max="11314" width="9.453125" style="104" bestFit="1" customWidth="1"/>
    <col min="11315" max="11316" width="9.08984375" style="104"/>
    <col min="11317" max="11317" width="9.453125" style="104" bestFit="1" customWidth="1"/>
    <col min="11318" max="11320" width="9.08984375" style="104"/>
    <col min="11321" max="11321" width="9.453125" style="104" bestFit="1" customWidth="1"/>
    <col min="11322" max="11323" width="9.08984375" style="104"/>
    <col min="11324" max="11324" width="9.453125" style="104" bestFit="1" customWidth="1"/>
    <col min="11325" max="11325" width="11" style="104" bestFit="1" customWidth="1"/>
    <col min="11326" max="11326" width="9.08984375" style="104"/>
    <col min="11327" max="11327" width="12" style="104" bestFit="1" customWidth="1"/>
    <col min="11328" max="11330" width="9.08984375" style="104"/>
    <col min="11331" max="11333" width="12" style="104" bestFit="1" customWidth="1"/>
    <col min="11334" max="11341" width="9.08984375" style="104"/>
    <col min="11342" max="11342" width="12" style="104" bestFit="1" customWidth="1"/>
    <col min="11343" max="11344" width="9.08984375" style="104"/>
    <col min="11345" max="11345" width="9.453125" style="104" bestFit="1" customWidth="1"/>
    <col min="11346" max="11350" width="9.08984375" style="104"/>
    <col min="11351" max="11351" width="9.453125" style="104" bestFit="1" customWidth="1"/>
    <col min="11352" max="11354" width="9.08984375" style="104"/>
    <col min="11355" max="11356" width="12" style="104" bestFit="1" customWidth="1"/>
    <col min="11357" max="11360" width="9.08984375" style="104"/>
    <col min="11361" max="11366" width="12" style="104" bestFit="1" customWidth="1"/>
    <col min="11367" max="11367" width="10" style="104" bestFit="1" customWidth="1"/>
    <col min="11368" max="11370" width="12" style="104" bestFit="1" customWidth="1"/>
    <col min="11371" max="11526" width="9.08984375" style="104"/>
    <col min="11527" max="11527" width="9.453125" style="104" bestFit="1" customWidth="1"/>
    <col min="11528" max="11531" width="9.08984375" style="104"/>
    <col min="11532" max="11532" width="12" style="104" bestFit="1" customWidth="1"/>
    <col min="11533" max="11535" width="9.08984375" style="104"/>
    <col min="11536" max="11536" width="9.453125" style="104" bestFit="1" customWidth="1"/>
    <col min="11537" max="11539" width="9.08984375" style="104"/>
    <col min="11540" max="11541" width="12" style="104" bestFit="1" customWidth="1"/>
    <col min="11542" max="11542" width="10" style="104" bestFit="1" customWidth="1"/>
    <col min="11543" max="11556" width="9.08984375" style="104"/>
    <col min="11557" max="11557" width="9.453125" style="104" bestFit="1" customWidth="1"/>
    <col min="11558" max="11566" width="9.08984375" style="104"/>
    <col min="11567" max="11567" width="9.453125" style="104" bestFit="1" customWidth="1"/>
    <col min="11568" max="11569" width="9.08984375" style="104"/>
    <col min="11570" max="11570" width="9.453125" style="104" bestFit="1" customWidth="1"/>
    <col min="11571" max="11572" width="9.08984375" style="104"/>
    <col min="11573" max="11573" width="9.453125" style="104" bestFit="1" customWidth="1"/>
    <col min="11574" max="11576" width="9.08984375" style="104"/>
    <col min="11577" max="11577" width="9.453125" style="104" bestFit="1" customWidth="1"/>
    <col min="11578" max="11579" width="9.08984375" style="104"/>
    <col min="11580" max="11580" width="9.453125" style="104" bestFit="1" customWidth="1"/>
    <col min="11581" max="11581" width="11" style="104" bestFit="1" customWidth="1"/>
    <col min="11582" max="11582" width="9.08984375" style="104"/>
    <col min="11583" max="11583" width="12" style="104" bestFit="1" customWidth="1"/>
    <col min="11584" max="11586" width="9.08984375" style="104"/>
    <col min="11587" max="11589" width="12" style="104" bestFit="1" customWidth="1"/>
    <col min="11590" max="11597" width="9.08984375" style="104"/>
    <col min="11598" max="11598" width="12" style="104" bestFit="1" customWidth="1"/>
    <col min="11599" max="11600" width="9.08984375" style="104"/>
    <col min="11601" max="11601" width="9.453125" style="104" bestFit="1" customWidth="1"/>
    <col min="11602" max="11606" width="9.08984375" style="104"/>
    <col min="11607" max="11607" width="9.453125" style="104" bestFit="1" customWidth="1"/>
    <col min="11608" max="11610" width="9.08984375" style="104"/>
    <col min="11611" max="11612" width="12" style="104" bestFit="1" customWidth="1"/>
    <col min="11613" max="11616" width="9.08984375" style="104"/>
    <col min="11617" max="11622" width="12" style="104" bestFit="1" customWidth="1"/>
    <col min="11623" max="11623" width="10" style="104" bestFit="1" customWidth="1"/>
    <col min="11624" max="11626" width="12" style="104" bestFit="1" customWidth="1"/>
    <col min="11627" max="11782" width="9.08984375" style="104"/>
    <col min="11783" max="11783" width="9.453125" style="104" bestFit="1" customWidth="1"/>
    <col min="11784" max="11787" width="9.08984375" style="104"/>
    <col min="11788" max="11788" width="12" style="104" bestFit="1" customWidth="1"/>
    <col min="11789" max="11791" width="9.08984375" style="104"/>
    <col min="11792" max="11792" width="9.453125" style="104" bestFit="1" customWidth="1"/>
    <col min="11793" max="11795" width="9.08984375" style="104"/>
    <col min="11796" max="11797" width="12" style="104" bestFit="1" customWidth="1"/>
    <col min="11798" max="11798" width="10" style="104" bestFit="1" customWidth="1"/>
    <col min="11799" max="11812" width="9.08984375" style="104"/>
    <col min="11813" max="11813" width="9.453125" style="104" bestFit="1" customWidth="1"/>
    <col min="11814" max="11822" width="9.08984375" style="104"/>
    <col min="11823" max="11823" width="9.453125" style="104" bestFit="1" customWidth="1"/>
    <col min="11824" max="11825" width="9.08984375" style="104"/>
    <col min="11826" max="11826" width="9.453125" style="104" bestFit="1" customWidth="1"/>
    <col min="11827" max="11828" width="9.08984375" style="104"/>
    <col min="11829" max="11829" width="9.453125" style="104" bestFit="1" customWidth="1"/>
    <col min="11830" max="11832" width="9.08984375" style="104"/>
    <col min="11833" max="11833" width="9.453125" style="104" bestFit="1" customWidth="1"/>
    <col min="11834" max="11835" width="9.08984375" style="104"/>
    <col min="11836" max="11836" width="9.453125" style="104" bestFit="1" customWidth="1"/>
    <col min="11837" max="11837" width="11" style="104" bestFit="1" customWidth="1"/>
    <col min="11838" max="11838" width="9.08984375" style="104"/>
    <col min="11839" max="11839" width="12" style="104" bestFit="1" customWidth="1"/>
    <col min="11840" max="11842" width="9.08984375" style="104"/>
    <col min="11843" max="11845" width="12" style="104" bestFit="1" customWidth="1"/>
    <col min="11846" max="11853" width="9.08984375" style="104"/>
    <col min="11854" max="11854" width="12" style="104" bestFit="1" customWidth="1"/>
    <col min="11855" max="11856" width="9.08984375" style="104"/>
    <col min="11857" max="11857" width="9.453125" style="104" bestFit="1" customWidth="1"/>
    <col min="11858" max="11862" width="9.08984375" style="104"/>
    <col min="11863" max="11863" width="9.453125" style="104" bestFit="1" customWidth="1"/>
    <col min="11864" max="11866" width="9.08984375" style="104"/>
    <col min="11867" max="11868" width="12" style="104" bestFit="1" customWidth="1"/>
    <col min="11869" max="11872" width="9.08984375" style="104"/>
    <col min="11873" max="11878" width="12" style="104" bestFit="1" customWidth="1"/>
    <col min="11879" max="11879" width="10" style="104" bestFit="1" customWidth="1"/>
    <col min="11880" max="11882" width="12" style="104" bestFit="1" customWidth="1"/>
    <col min="11883" max="12038" width="9.08984375" style="104"/>
    <col min="12039" max="12039" width="9.453125" style="104" bestFit="1" customWidth="1"/>
    <col min="12040" max="12043" width="9.08984375" style="104"/>
    <col min="12044" max="12044" width="12" style="104" bestFit="1" customWidth="1"/>
    <col min="12045" max="12047" width="9.08984375" style="104"/>
    <col min="12048" max="12048" width="9.453125" style="104" bestFit="1" customWidth="1"/>
    <col min="12049" max="12051" width="9.08984375" style="104"/>
    <col min="12052" max="12053" width="12" style="104" bestFit="1" customWidth="1"/>
    <col min="12054" max="12054" width="10" style="104" bestFit="1" customWidth="1"/>
    <col min="12055" max="12068" width="9.08984375" style="104"/>
    <col min="12069" max="12069" width="9.453125" style="104" bestFit="1" customWidth="1"/>
    <col min="12070" max="12078" width="9.08984375" style="104"/>
    <col min="12079" max="12079" width="9.453125" style="104" bestFit="1" customWidth="1"/>
    <col min="12080" max="12081" width="9.08984375" style="104"/>
    <col min="12082" max="12082" width="9.453125" style="104" bestFit="1" customWidth="1"/>
    <col min="12083" max="12084" width="9.08984375" style="104"/>
    <col min="12085" max="12085" width="9.453125" style="104" bestFit="1" customWidth="1"/>
    <col min="12086" max="12088" width="9.08984375" style="104"/>
    <col min="12089" max="12089" width="9.453125" style="104" bestFit="1" customWidth="1"/>
    <col min="12090" max="12091" width="9.08984375" style="104"/>
    <col min="12092" max="12092" width="9.453125" style="104" bestFit="1" customWidth="1"/>
    <col min="12093" max="12093" width="11" style="104" bestFit="1" customWidth="1"/>
    <col min="12094" max="12094" width="9.08984375" style="104"/>
    <col min="12095" max="12095" width="12" style="104" bestFit="1" customWidth="1"/>
    <col min="12096" max="12098" width="9.08984375" style="104"/>
    <col min="12099" max="12101" width="12" style="104" bestFit="1" customWidth="1"/>
    <col min="12102" max="12109" width="9.08984375" style="104"/>
    <col min="12110" max="12110" width="12" style="104" bestFit="1" customWidth="1"/>
    <col min="12111" max="12112" width="9.08984375" style="104"/>
    <col min="12113" max="12113" width="9.453125" style="104" bestFit="1" customWidth="1"/>
    <col min="12114" max="12118" width="9.08984375" style="104"/>
    <col min="12119" max="12119" width="9.453125" style="104" bestFit="1" customWidth="1"/>
    <col min="12120" max="12122" width="9.08984375" style="104"/>
    <col min="12123" max="12124" width="12" style="104" bestFit="1" customWidth="1"/>
    <col min="12125" max="12128" width="9.08984375" style="104"/>
    <col min="12129" max="12134" width="12" style="104" bestFit="1" customWidth="1"/>
    <col min="12135" max="12135" width="10" style="104" bestFit="1" customWidth="1"/>
    <col min="12136" max="12138" width="12" style="104" bestFit="1" customWidth="1"/>
    <col min="12139" max="12294" width="9.08984375" style="104"/>
    <col min="12295" max="12295" width="9.453125" style="104" bestFit="1" customWidth="1"/>
    <col min="12296" max="12299" width="9.08984375" style="104"/>
    <col min="12300" max="12300" width="12" style="104" bestFit="1" customWidth="1"/>
    <col min="12301" max="12303" width="9.08984375" style="104"/>
    <col min="12304" max="12304" width="9.453125" style="104" bestFit="1" customWidth="1"/>
    <col min="12305" max="12307" width="9.08984375" style="104"/>
    <col min="12308" max="12309" width="12" style="104" bestFit="1" customWidth="1"/>
    <col min="12310" max="12310" width="10" style="104" bestFit="1" customWidth="1"/>
    <col min="12311" max="12324" width="9.08984375" style="104"/>
    <col min="12325" max="12325" width="9.453125" style="104" bestFit="1" customWidth="1"/>
    <col min="12326" max="12334" width="9.08984375" style="104"/>
    <col min="12335" max="12335" width="9.453125" style="104" bestFit="1" customWidth="1"/>
    <col min="12336" max="12337" width="9.08984375" style="104"/>
    <col min="12338" max="12338" width="9.453125" style="104" bestFit="1" customWidth="1"/>
    <col min="12339" max="12340" width="9.08984375" style="104"/>
    <col min="12341" max="12341" width="9.453125" style="104" bestFit="1" customWidth="1"/>
    <col min="12342" max="12344" width="9.08984375" style="104"/>
    <col min="12345" max="12345" width="9.453125" style="104" bestFit="1" customWidth="1"/>
    <col min="12346" max="12347" width="9.08984375" style="104"/>
    <col min="12348" max="12348" width="9.453125" style="104" bestFit="1" customWidth="1"/>
    <col min="12349" max="12349" width="11" style="104" bestFit="1" customWidth="1"/>
    <col min="12350" max="12350" width="9.08984375" style="104"/>
    <col min="12351" max="12351" width="12" style="104" bestFit="1" customWidth="1"/>
    <col min="12352" max="12354" width="9.08984375" style="104"/>
    <col min="12355" max="12357" width="12" style="104" bestFit="1" customWidth="1"/>
    <col min="12358" max="12365" width="9.08984375" style="104"/>
    <col min="12366" max="12366" width="12" style="104" bestFit="1" customWidth="1"/>
    <col min="12367" max="12368" width="9.08984375" style="104"/>
    <col min="12369" max="12369" width="9.453125" style="104" bestFit="1" customWidth="1"/>
    <col min="12370" max="12374" width="9.08984375" style="104"/>
    <col min="12375" max="12375" width="9.453125" style="104" bestFit="1" customWidth="1"/>
    <col min="12376" max="12378" width="9.08984375" style="104"/>
    <col min="12379" max="12380" width="12" style="104" bestFit="1" customWidth="1"/>
    <col min="12381" max="12384" width="9.08984375" style="104"/>
    <col min="12385" max="12390" width="12" style="104" bestFit="1" customWidth="1"/>
    <col min="12391" max="12391" width="10" style="104" bestFit="1" customWidth="1"/>
    <col min="12392" max="12394" width="12" style="104" bestFit="1" customWidth="1"/>
    <col min="12395" max="12550" width="9.08984375" style="104"/>
    <col min="12551" max="12551" width="9.453125" style="104" bestFit="1" customWidth="1"/>
    <col min="12552" max="12555" width="9.08984375" style="104"/>
    <col min="12556" max="12556" width="12" style="104" bestFit="1" customWidth="1"/>
    <col min="12557" max="12559" width="9.08984375" style="104"/>
    <col min="12560" max="12560" width="9.453125" style="104" bestFit="1" customWidth="1"/>
    <col min="12561" max="12563" width="9.08984375" style="104"/>
    <col min="12564" max="12565" width="12" style="104" bestFit="1" customWidth="1"/>
    <col min="12566" max="12566" width="10" style="104" bestFit="1" customWidth="1"/>
    <col min="12567" max="12580" width="9.08984375" style="104"/>
    <col min="12581" max="12581" width="9.453125" style="104" bestFit="1" customWidth="1"/>
    <col min="12582" max="12590" width="9.08984375" style="104"/>
    <col min="12591" max="12591" width="9.453125" style="104" bestFit="1" customWidth="1"/>
    <col min="12592" max="12593" width="9.08984375" style="104"/>
    <col min="12594" max="12594" width="9.453125" style="104" bestFit="1" customWidth="1"/>
    <col min="12595" max="12596" width="9.08984375" style="104"/>
    <col min="12597" max="12597" width="9.453125" style="104" bestFit="1" customWidth="1"/>
    <col min="12598" max="12600" width="9.08984375" style="104"/>
    <col min="12601" max="12601" width="9.453125" style="104" bestFit="1" customWidth="1"/>
    <col min="12602" max="12603" width="9.08984375" style="104"/>
    <col min="12604" max="12604" width="9.453125" style="104" bestFit="1" customWidth="1"/>
    <col min="12605" max="12605" width="11" style="104" bestFit="1" customWidth="1"/>
    <col min="12606" max="12606" width="9.08984375" style="104"/>
    <col min="12607" max="12607" width="12" style="104" bestFit="1" customWidth="1"/>
    <col min="12608" max="12610" width="9.08984375" style="104"/>
    <col min="12611" max="12613" width="12" style="104" bestFit="1" customWidth="1"/>
    <col min="12614" max="12621" width="9.08984375" style="104"/>
    <col min="12622" max="12622" width="12" style="104" bestFit="1" customWidth="1"/>
    <col min="12623" max="12624" width="9.08984375" style="104"/>
    <col min="12625" max="12625" width="9.453125" style="104" bestFit="1" customWidth="1"/>
    <col min="12626" max="12630" width="9.08984375" style="104"/>
    <col min="12631" max="12631" width="9.453125" style="104" bestFit="1" customWidth="1"/>
    <col min="12632" max="12634" width="9.08984375" style="104"/>
    <col min="12635" max="12636" width="12" style="104" bestFit="1" customWidth="1"/>
    <col min="12637" max="12640" width="9.08984375" style="104"/>
    <col min="12641" max="12646" width="12" style="104" bestFit="1" customWidth="1"/>
    <col min="12647" max="12647" width="10" style="104" bestFit="1" customWidth="1"/>
    <col min="12648" max="12650" width="12" style="104" bestFit="1" customWidth="1"/>
    <col min="12651" max="12806" width="9.08984375" style="104"/>
    <col min="12807" max="12807" width="9.453125" style="104" bestFit="1" customWidth="1"/>
    <col min="12808" max="12811" width="9.08984375" style="104"/>
    <col min="12812" max="12812" width="12" style="104" bestFit="1" customWidth="1"/>
    <col min="12813" max="12815" width="9.08984375" style="104"/>
    <col min="12816" max="12816" width="9.453125" style="104" bestFit="1" customWidth="1"/>
    <col min="12817" max="12819" width="9.08984375" style="104"/>
    <col min="12820" max="12821" width="12" style="104" bestFit="1" customWidth="1"/>
    <col min="12822" max="12822" width="10" style="104" bestFit="1" customWidth="1"/>
    <col min="12823" max="12836" width="9.08984375" style="104"/>
    <col min="12837" max="12837" width="9.453125" style="104" bestFit="1" customWidth="1"/>
    <col min="12838" max="12846" width="9.08984375" style="104"/>
    <col min="12847" max="12847" width="9.453125" style="104" bestFit="1" customWidth="1"/>
    <col min="12848" max="12849" width="9.08984375" style="104"/>
    <col min="12850" max="12850" width="9.453125" style="104" bestFit="1" customWidth="1"/>
    <col min="12851" max="12852" width="9.08984375" style="104"/>
    <col min="12853" max="12853" width="9.453125" style="104" bestFit="1" customWidth="1"/>
    <col min="12854" max="12856" width="9.08984375" style="104"/>
    <col min="12857" max="12857" width="9.453125" style="104" bestFit="1" customWidth="1"/>
    <col min="12858" max="12859" width="9.08984375" style="104"/>
    <col min="12860" max="12860" width="9.453125" style="104" bestFit="1" customWidth="1"/>
    <col min="12861" max="12861" width="11" style="104" bestFit="1" customWidth="1"/>
    <col min="12862" max="12862" width="9.08984375" style="104"/>
    <col min="12863" max="12863" width="12" style="104" bestFit="1" customWidth="1"/>
    <col min="12864" max="12866" width="9.08984375" style="104"/>
    <col min="12867" max="12869" width="12" style="104" bestFit="1" customWidth="1"/>
    <col min="12870" max="12877" width="9.08984375" style="104"/>
    <col min="12878" max="12878" width="12" style="104" bestFit="1" customWidth="1"/>
    <col min="12879" max="12880" width="9.08984375" style="104"/>
    <col min="12881" max="12881" width="9.453125" style="104" bestFit="1" customWidth="1"/>
    <col min="12882" max="12886" width="9.08984375" style="104"/>
    <col min="12887" max="12887" width="9.453125" style="104" bestFit="1" customWidth="1"/>
    <col min="12888" max="12890" width="9.08984375" style="104"/>
    <col min="12891" max="12892" width="12" style="104" bestFit="1" customWidth="1"/>
    <col min="12893" max="12896" width="9.08984375" style="104"/>
    <col min="12897" max="12902" width="12" style="104" bestFit="1" customWidth="1"/>
    <col min="12903" max="12903" width="10" style="104" bestFit="1" customWidth="1"/>
    <col min="12904" max="12906" width="12" style="104" bestFit="1" customWidth="1"/>
    <col min="12907" max="13062" width="9.08984375" style="104"/>
    <col min="13063" max="13063" width="9.453125" style="104" bestFit="1" customWidth="1"/>
    <col min="13064" max="13067" width="9.08984375" style="104"/>
    <col min="13068" max="13068" width="12" style="104" bestFit="1" customWidth="1"/>
    <col min="13069" max="13071" width="9.08984375" style="104"/>
    <col min="13072" max="13072" width="9.453125" style="104" bestFit="1" customWidth="1"/>
    <col min="13073" max="13075" width="9.08984375" style="104"/>
    <col min="13076" max="13077" width="12" style="104" bestFit="1" customWidth="1"/>
    <col min="13078" max="13078" width="10" style="104" bestFit="1" customWidth="1"/>
    <col min="13079" max="13092" width="9.08984375" style="104"/>
    <col min="13093" max="13093" width="9.453125" style="104" bestFit="1" customWidth="1"/>
    <col min="13094" max="13102" width="9.08984375" style="104"/>
    <col min="13103" max="13103" width="9.453125" style="104" bestFit="1" customWidth="1"/>
    <col min="13104" max="13105" width="9.08984375" style="104"/>
    <col min="13106" max="13106" width="9.453125" style="104" bestFit="1" customWidth="1"/>
    <col min="13107" max="13108" width="9.08984375" style="104"/>
    <col min="13109" max="13109" width="9.453125" style="104" bestFit="1" customWidth="1"/>
    <col min="13110" max="13112" width="9.08984375" style="104"/>
    <col min="13113" max="13113" width="9.453125" style="104" bestFit="1" customWidth="1"/>
    <col min="13114" max="13115" width="9.08984375" style="104"/>
    <col min="13116" max="13116" width="9.453125" style="104" bestFit="1" customWidth="1"/>
    <col min="13117" max="13117" width="11" style="104" bestFit="1" customWidth="1"/>
    <col min="13118" max="13118" width="9.08984375" style="104"/>
    <col min="13119" max="13119" width="12" style="104" bestFit="1" customWidth="1"/>
    <col min="13120" max="13122" width="9.08984375" style="104"/>
    <col min="13123" max="13125" width="12" style="104" bestFit="1" customWidth="1"/>
    <col min="13126" max="13133" width="9.08984375" style="104"/>
    <col min="13134" max="13134" width="12" style="104" bestFit="1" customWidth="1"/>
    <col min="13135" max="13136" width="9.08984375" style="104"/>
    <col min="13137" max="13137" width="9.453125" style="104" bestFit="1" customWidth="1"/>
    <col min="13138" max="13142" width="9.08984375" style="104"/>
    <col min="13143" max="13143" width="9.453125" style="104" bestFit="1" customWidth="1"/>
    <col min="13144" max="13146" width="9.08984375" style="104"/>
    <col min="13147" max="13148" width="12" style="104" bestFit="1" customWidth="1"/>
    <col min="13149" max="13152" width="9.08984375" style="104"/>
    <col min="13153" max="13158" width="12" style="104" bestFit="1" customWidth="1"/>
    <col min="13159" max="13159" width="10" style="104" bestFit="1" customWidth="1"/>
    <col min="13160" max="13162" width="12" style="104" bestFit="1" customWidth="1"/>
    <col min="13163" max="13318" width="9.08984375" style="104"/>
    <col min="13319" max="13319" width="9.453125" style="104" bestFit="1" customWidth="1"/>
    <col min="13320" max="13323" width="9.08984375" style="104"/>
    <col min="13324" max="13324" width="12" style="104" bestFit="1" customWidth="1"/>
    <col min="13325" max="13327" width="9.08984375" style="104"/>
    <col min="13328" max="13328" width="9.453125" style="104" bestFit="1" customWidth="1"/>
    <col min="13329" max="13331" width="9.08984375" style="104"/>
    <col min="13332" max="13333" width="12" style="104" bestFit="1" customWidth="1"/>
    <col min="13334" max="13334" width="10" style="104" bestFit="1" customWidth="1"/>
    <col min="13335" max="13348" width="9.08984375" style="104"/>
    <col min="13349" max="13349" width="9.453125" style="104" bestFit="1" customWidth="1"/>
    <col min="13350" max="13358" width="9.08984375" style="104"/>
    <col min="13359" max="13359" width="9.453125" style="104" bestFit="1" customWidth="1"/>
    <col min="13360" max="13361" width="9.08984375" style="104"/>
    <col min="13362" max="13362" width="9.453125" style="104" bestFit="1" customWidth="1"/>
    <col min="13363" max="13364" width="9.08984375" style="104"/>
    <col min="13365" max="13365" width="9.453125" style="104" bestFit="1" customWidth="1"/>
    <col min="13366" max="13368" width="9.08984375" style="104"/>
    <col min="13369" max="13369" width="9.453125" style="104" bestFit="1" customWidth="1"/>
    <col min="13370" max="13371" width="9.08984375" style="104"/>
    <col min="13372" max="13372" width="9.453125" style="104" bestFit="1" customWidth="1"/>
    <col min="13373" max="13373" width="11" style="104" bestFit="1" customWidth="1"/>
    <col min="13374" max="13374" width="9.08984375" style="104"/>
    <col min="13375" max="13375" width="12" style="104" bestFit="1" customWidth="1"/>
    <col min="13376" max="13378" width="9.08984375" style="104"/>
    <col min="13379" max="13381" width="12" style="104" bestFit="1" customWidth="1"/>
    <col min="13382" max="13389" width="9.08984375" style="104"/>
    <col min="13390" max="13390" width="12" style="104" bestFit="1" customWidth="1"/>
    <col min="13391" max="13392" width="9.08984375" style="104"/>
    <col min="13393" max="13393" width="9.453125" style="104" bestFit="1" customWidth="1"/>
    <col min="13394" max="13398" width="9.08984375" style="104"/>
    <col min="13399" max="13399" width="9.453125" style="104" bestFit="1" customWidth="1"/>
    <col min="13400" max="13402" width="9.08984375" style="104"/>
    <col min="13403" max="13404" width="12" style="104" bestFit="1" customWidth="1"/>
    <col min="13405" max="13408" width="9.08984375" style="104"/>
    <col min="13409" max="13414" width="12" style="104" bestFit="1" customWidth="1"/>
    <col min="13415" max="13415" width="10" style="104" bestFit="1" customWidth="1"/>
    <col min="13416" max="13418" width="12" style="104" bestFit="1" customWidth="1"/>
    <col min="13419" max="13574" width="9.08984375" style="104"/>
    <col min="13575" max="13575" width="9.453125" style="104" bestFit="1" customWidth="1"/>
    <col min="13576" max="13579" width="9.08984375" style="104"/>
    <col min="13580" max="13580" width="12" style="104" bestFit="1" customWidth="1"/>
    <col min="13581" max="13583" width="9.08984375" style="104"/>
    <col min="13584" max="13584" width="9.453125" style="104" bestFit="1" customWidth="1"/>
    <col min="13585" max="13587" width="9.08984375" style="104"/>
    <col min="13588" max="13589" width="12" style="104" bestFit="1" customWidth="1"/>
    <col min="13590" max="13590" width="10" style="104" bestFit="1" customWidth="1"/>
    <col min="13591" max="13604" width="9.08984375" style="104"/>
    <col min="13605" max="13605" width="9.453125" style="104" bestFit="1" customWidth="1"/>
    <col min="13606" max="13614" width="9.08984375" style="104"/>
    <col min="13615" max="13615" width="9.453125" style="104" bestFit="1" customWidth="1"/>
    <col min="13616" max="13617" width="9.08984375" style="104"/>
    <col min="13618" max="13618" width="9.453125" style="104" bestFit="1" customWidth="1"/>
    <col min="13619" max="13620" width="9.08984375" style="104"/>
    <col min="13621" max="13621" width="9.453125" style="104" bestFit="1" customWidth="1"/>
    <col min="13622" max="13624" width="9.08984375" style="104"/>
    <col min="13625" max="13625" width="9.453125" style="104" bestFit="1" customWidth="1"/>
    <col min="13626" max="13627" width="9.08984375" style="104"/>
    <col min="13628" max="13628" width="9.453125" style="104" bestFit="1" customWidth="1"/>
    <col min="13629" max="13629" width="11" style="104" bestFit="1" customWidth="1"/>
    <col min="13630" max="13630" width="9.08984375" style="104"/>
    <col min="13631" max="13631" width="12" style="104" bestFit="1" customWidth="1"/>
    <col min="13632" max="13634" width="9.08984375" style="104"/>
    <col min="13635" max="13637" width="12" style="104" bestFit="1" customWidth="1"/>
    <col min="13638" max="13645" width="9.08984375" style="104"/>
    <col min="13646" max="13646" width="12" style="104" bestFit="1" customWidth="1"/>
    <col min="13647" max="13648" width="9.08984375" style="104"/>
    <col min="13649" max="13649" width="9.453125" style="104" bestFit="1" customWidth="1"/>
    <col min="13650" max="13654" width="9.08984375" style="104"/>
    <col min="13655" max="13655" width="9.453125" style="104" bestFit="1" customWidth="1"/>
    <col min="13656" max="13658" width="9.08984375" style="104"/>
    <col min="13659" max="13660" width="12" style="104" bestFit="1" customWidth="1"/>
    <col min="13661" max="13664" width="9.08984375" style="104"/>
    <col min="13665" max="13670" width="12" style="104" bestFit="1" customWidth="1"/>
    <col min="13671" max="13671" width="10" style="104" bestFit="1" customWidth="1"/>
    <col min="13672" max="13674" width="12" style="104" bestFit="1" customWidth="1"/>
    <col min="13675" max="13830" width="9.08984375" style="104"/>
    <col min="13831" max="13831" width="9.453125" style="104" bestFit="1" customWidth="1"/>
    <col min="13832" max="13835" width="9.08984375" style="104"/>
    <col min="13836" max="13836" width="12" style="104" bestFit="1" customWidth="1"/>
    <col min="13837" max="13839" width="9.08984375" style="104"/>
    <col min="13840" max="13840" width="9.453125" style="104" bestFit="1" customWidth="1"/>
    <col min="13841" max="13843" width="9.08984375" style="104"/>
    <col min="13844" max="13845" width="12" style="104" bestFit="1" customWidth="1"/>
    <col min="13846" max="13846" width="10" style="104" bestFit="1" customWidth="1"/>
    <col min="13847" max="13860" width="9.08984375" style="104"/>
    <col min="13861" max="13861" width="9.453125" style="104" bestFit="1" customWidth="1"/>
    <col min="13862" max="13870" width="9.08984375" style="104"/>
    <col min="13871" max="13871" width="9.453125" style="104" bestFit="1" customWidth="1"/>
    <col min="13872" max="13873" width="9.08984375" style="104"/>
    <col min="13874" max="13874" width="9.453125" style="104" bestFit="1" customWidth="1"/>
    <col min="13875" max="13876" width="9.08984375" style="104"/>
    <col min="13877" max="13877" width="9.453125" style="104" bestFit="1" customWidth="1"/>
    <col min="13878" max="13880" width="9.08984375" style="104"/>
    <col min="13881" max="13881" width="9.453125" style="104" bestFit="1" customWidth="1"/>
    <col min="13882" max="13883" width="9.08984375" style="104"/>
    <col min="13884" max="13884" width="9.453125" style="104" bestFit="1" customWidth="1"/>
    <col min="13885" max="13885" width="11" style="104" bestFit="1" customWidth="1"/>
    <col min="13886" max="13886" width="9.08984375" style="104"/>
    <col min="13887" max="13887" width="12" style="104" bestFit="1" customWidth="1"/>
    <col min="13888" max="13890" width="9.08984375" style="104"/>
    <col min="13891" max="13893" width="12" style="104" bestFit="1" customWidth="1"/>
    <col min="13894" max="13901" width="9.08984375" style="104"/>
    <col min="13902" max="13902" width="12" style="104" bestFit="1" customWidth="1"/>
    <col min="13903" max="13904" width="9.08984375" style="104"/>
    <col min="13905" max="13905" width="9.453125" style="104" bestFit="1" customWidth="1"/>
    <col min="13906" max="13910" width="9.08984375" style="104"/>
    <col min="13911" max="13911" width="9.453125" style="104" bestFit="1" customWidth="1"/>
    <col min="13912" max="13914" width="9.08984375" style="104"/>
    <col min="13915" max="13916" width="12" style="104" bestFit="1" customWidth="1"/>
    <col min="13917" max="13920" width="9.08984375" style="104"/>
    <col min="13921" max="13926" width="12" style="104" bestFit="1" customWidth="1"/>
    <col min="13927" max="13927" width="10" style="104" bestFit="1" customWidth="1"/>
    <col min="13928" max="13930" width="12" style="104" bestFit="1" customWidth="1"/>
    <col min="13931" max="14086" width="9.08984375" style="104"/>
    <col min="14087" max="14087" width="9.453125" style="104" bestFit="1" customWidth="1"/>
    <col min="14088" max="14091" width="9.08984375" style="104"/>
    <col min="14092" max="14092" width="12" style="104" bestFit="1" customWidth="1"/>
    <col min="14093" max="14095" width="9.08984375" style="104"/>
    <col min="14096" max="14096" width="9.453125" style="104" bestFit="1" customWidth="1"/>
    <col min="14097" max="14099" width="9.08984375" style="104"/>
    <col min="14100" max="14101" width="12" style="104" bestFit="1" customWidth="1"/>
    <col min="14102" max="14102" width="10" style="104" bestFit="1" customWidth="1"/>
    <col min="14103" max="14116" width="9.08984375" style="104"/>
    <col min="14117" max="14117" width="9.453125" style="104" bestFit="1" customWidth="1"/>
    <col min="14118" max="14126" width="9.08984375" style="104"/>
    <col min="14127" max="14127" width="9.453125" style="104" bestFit="1" customWidth="1"/>
    <col min="14128" max="14129" width="9.08984375" style="104"/>
    <col min="14130" max="14130" width="9.453125" style="104" bestFit="1" customWidth="1"/>
    <col min="14131" max="14132" width="9.08984375" style="104"/>
    <col min="14133" max="14133" width="9.453125" style="104" bestFit="1" customWidth="1"/>
    <col min="14134" max="14136" width="9.08984375" style="104"/>
    <col min="14137" max="14137" width="9.453125" style="104" bestFit="1" customWidth="1"/>
    <col min="14138" max="14139" width="9.08984375" style="104"/>
    <col min="14140" max="14140" width="9.453125" style="104" bestFit="1" customWidth="1"/>
    <col min="14141" max="14141" width="11" style="104" bestFit="1" customWidth="1"/>
    <col min="14142" max="14142" width="9.08984375" style="104"/>
    <col min="14143" max="14143" width="12" style="104" bestFit="1" customWidth="1"/>
    <col min="14144" max="14146" width="9.08984375" style="104"/>
    <col min="14147" max="14149" width="12" style="104" bestFit="1" customWidth="1"/>
    <col min="14150" max="14157" width="9.08984375" style="104"/>
    <col min="14158" max="14158" width="12" style="104" bestFit="1" customWidth="1"/>
    <col min="14159" max="14160" width="9.08984375" style="104"/>
    <col min="14161" max="14161" width="9.453125" style="104" bestFit="1" customWidth="1"/>
    <col min="14162" max="14166" width="9.08984375" style="104"/>
    <col min="14167" max="14167" width="9.453125" style="104" bestFit="1" customWidth="1"/>
    <col min="14168" max="14170" width="9.08984375" style="104"/>
    <col min="14171" max="14172" width="12" style="104" bestFit="1" customWidth="1"/>
    <col min="14173" max="14176" width="9.08984375" style="104"/>
    <col min="14177" max="14182" width="12" style="104" bestFit="1" customWidth="1"/>
    <col min="14183" max="14183" width="10" style="104" bestFit="1" customWidth="1"/>
    <col min="14184" max="14186" width="12" style="104" bestFit="1" customWidth="1"/>
    <col min="14187" max="14342" width="9.08984375" style="104"/>
    <col min="14343" max="14343" width="9.453125" style="104" bestFit="1" customWidth="1"/>
    <col min="14344" max="14347" width="9.08984375" style="104"/>
    <col min="14348" max="14348" width="12" style="104" bestFit="1" customWidth="1"/>
    <col min="14349" max="14351" width="9.08984375" style="104"/>
    <col min="14352" max="14352" width="9.453125" style="104" bestFit="1" customWidth="1"/>
    <col min="14353" max="14355" width="9.08984375" style="104"/>
    <col min="14356" max="14357" width="12" style="104" bestFit="1" customWidth="1"/>
    <col min="14358" max="14358" width="10" style="104" bestFit="1" customWidth="1"/>
    <col min="14359" max="14372" width="9.08984375" style="104"/>
    <col min="14373" max="14373" width="9.453125" style="104" bestFit="1" customWidth="1"/>
    <col min="14374" max="14382" width="9.08984375" style="104"/>
    <col min="14383" max="14383" width="9.453125" style="104" bestFit="1" customWidth="1"/>
    <col min="14384" max="14385" width="9.08984375" style="104"/>
    <col min="14386" max="14386" width="9.453125" style="104" bestFit="1" customWidth="1"/>
    <col min="14387" max="14388" width="9.08984375" style="104"/>
    <col min="14389" max="14389" width="9.453125" style="104" bestFit="1" customWidth="1"/>
    <col min="14390" max="14392" width="9.08984375" style="104"/>
    <col min="14393" max="14393" width="9.453125" style="104" bestFit="1" customWidth="1"/>
    <col min="14394" max="14395" width="9.08984375" style="104"/>
    <col min="14396" max="14396" width="9.453125" style="104" bestFit="1" customWidth="1"/>
    <col min="14397" max="14397" width="11" style="104" bestFit="1" customWidth="1"/>
    <col min="14398" max="14398" width="9.08984375" style="104"/>
    <col min="14399" max="14399" width="12" style="104" bestFit="1" customWidth="1"/>
    <col min="14400" max="14402" width="9.08984375" style="104"/>
    <col min="14403" max="14405" width="12" style="104" bestFit="1" customWidth="1"/>
    <col min="14406" max="14413" width="9.08984375" style="104"/>
    <col min="14414" max="14414" width="12" style="104" bestFit="1" customWidth="1"/>
    <col min="14415" max="14416" width="9.08984375" style="104"/>
    <col min="14417" max="14417" width="9.453125" style="104" bestFit="1" customWidth="1"/>
    <col min="14418" max="14422" width="9.08984375" style="104"/>
    <col min="14423" max="14423" width="9.453125" style="104" bestFit="1" customWidth="1"/>
    <col min="14424" max="14426" width="9.08984375" style="104"/>
    <col min="14427" max="14428" width="12" style="104" bestFit="1" customWidth="1"/>
    <col min="14429" max="14432" width="9.08984375" style="104"/>
    <col min="14433" max="14438" width="12" style="104" bestFit="1" customWidth="1"/>
    <col min="14439" max="14439" width="10" style="104" bestFit="1" customWidth="1"/>
    <col min="14440" max="14442" width="12" style="104" bestFit="1" customWidth="1"/>
    <col min="14443" max="14598" width="9.08984375" style="104"/>
    <col min="14599" max="14599" width="9.453125" style="104" bestFit="1" customWidth="1"/>
    <col min="14600" max="14603" width="9.08984375" style="104"/>
    <col min="14604" max="14604" width="12" style="104" bestFit="1" customWidth="1"/>
    <col min="14605" max="14607" width="9.08984375" style="104"/>
    <col min="14608" max="14608" width="9.453125" style="104" bestFit="1" customWidth="1"/>
    <col min="14609" max="14611" width="9.08984375" style="104"/>
    <col min="14612" max="14613" width="12" style="104" bestFit="1" customWidth="1"/>
    <col min="14614" max="14614" width="10" style="104" bestFit="1" customWidth="1"/>
    <col min="14615" max="14628" width="9.08984375" style="104"/>
    <col min="14629" max="14629" width="9.453125" style="104" bestFit="1" customWidth="1"/>
    <col min="14630" max="14638" width="9.08984375" style="104"/>
    <col min="14639" max="14639" width="9.453125" style="104" bestFit="1" customWidth="1"/>
    <col min="14640" max="14641" width="9.08984375" style="104"/>
    <col min="14642" max="14642" width="9.453125" style="104" bestFit="1" customWidth="1"/>
    <col min="14643" max="14644" width="9.08984375" style="104"/>
    <col min="14645" max="14645" width="9.453125" style="104" bestFit="1" customWidth="1"/>
    <col min="14646" max="14648" width="9.08984375" style="104"/>
    <col min="14649" max="14649" width="9.453125" style="104" bestFit="1" customWidth="1"/>
    <col min="14650" max="14651" width="9.08984375" style="104"/>
    <col min="14652" max="14652" width="9.453125" style="104" bestFit="1" customWidth="1"/>
    <col min="14653" max="14653" width="11" style="104" bestFit="1" customWidth="1"/>
    <col min="14654" max="14654" width="9.08984375" style="104"/>
    <col min="14655" max="14655" width="12" style="104" bestFit="1" customWidth="1"/>
    <col min="14656" max="14658" width="9.08984375" style="104"/>
    <col min="14659" max="14661" width="12" style="104" bestFit="1" customWidth="1"/>
    <col min="14662" max="14669" width="9.08984375" style="104"/>
    <col min="14670" max="14670" width="12" style="104" bestFit="1" customWidth="1"/>
    <col min="14671" max="14672" width="9.08984375" style="104"/>
    <col min="14673" max="14673" width="9.453125" style="104" bestFit="1" customWidth="1"/>
    <col min="14674" max="14678" width="9.08984375" style="104"/>
    <col min="14679" max="14679" width="9.453125" style="104" bestFit="1" customWidth="1"/>
    <col min="14680" max="14682" width="9.08984375" style="104"/>
    <col min="14683" max="14684" width="12" style="104" bestFit="1" customWidth="1"/>
    <col min="14685" max="14688" width="9.08984375" style="104"/>
    <col min="14689" max="14694" width="12" style="104" bestFit="1" customWidth="1"/>
    <col min="14695" max="14695" width="10" style="104" bestFit="1" customWidth="1"/>
    <col min="14696" max="14698" width="12" style="104" bestFit="1" customWidth="1"/>
    <col min="14699" max="14854" width="9.08984375" style="104"/>
    <col min="14855" max="14855" width="9.453125" style="104" bestFit="1" customWidth="1"/>
    <col min="14856" max="14859" width="9.08984375" style="104"/>
    <col min="14860" max="14860" width="12" style="104" bestFit="1" customWidth="1"/>
    <col min="14861" max="14863" width="9.08984375" style="104"/>
    <col min="14864" max="14864" width="9.453125" style="104" bestFit="1" customWidth="1"/>
    <col min="14865" max="14867" width="9.08984375" style="104"/>
    <col min="14868" max="14869" width="12" style="104" bestFit="1" customWidth="1"/>
    <col min="14870" max="14870" width="10" style="104" bestFit="1" customWidth="1"/>
    <col min="14871" max="14884" width="9.08984375" style="104"/>
    <col min="14885" max="14885" width="9.453125" style="104" bestFit="1" customWidth="1"/>
    <col min="14886" max="14894" width="9.08984375" style="104"/>
    <col min="14895" max="14895" width="9.453125" style="104" bestFit="1" customWidth="1"/>
    <col min="14896" max="14897" width="9.08984375" style="104"/>
    <col min="14898" max="14898" width="9.453125" style="104" bestFit="1" customWidth="1"/>
    <col min="14899" max="14900" width="9.08984375" style="104"/>
    <col min="14901" max="14901" width="9.453125" style="104" bestFit="1" customWidth="1"/>
    <col min="14902" max="14904" width="9.08984375" style="104"/>
    <col min="14905" max="14905" width="9.453125" style="104" bestFit="1" customWidth="1"/>
    <col min="14906" max="14907" width="9.08984375" style="104"/>
    <col min="14908" max="14908" width="9.453125" style="104" bestFit="1" customWidth="1"/>
    <col min="14909" max="14909" width="11" style="104" bestFit="1" customWidth="1"/>
    <col min="14910" max="14910" width="9.08984375" style="104"/>
    <col min="14911" max="14911" width="12" style="104" bestFit="1" customWidth="1"/>
    <col min="14912" max="14914" width="9.08984375" style="104"/>
    <col min="14915" max="14917" width="12" style="104" bestFit="1" customWidth="1"/>
    <col min="14918" max="14925" width="9.08984375" style="104"/>
    <col min="14926" max="14926" width="12" style="104" bestFit="1" customWidth="1"/>
    <col min="14927" max="14928" width="9.08984375" style="104"/>
    <col min="14929" max="14929" width="9.453125" style="104" bestFit="1" customWidth="1"/>
    <col min="14930" max="14934" width="9.08984375" style="104"/>
    <col min="14935" max="14935" width="9.453125" style="104" bestFit="1" customWidth="1"/>
    <col min="14936" max="14938" width="9.08984375" style="104"/>
    <col min="14939" max="14940" width="12" style="104" bestFit="1" customWidth="1"/>
    <col min="14941" max="14944" width="9.08984375" style="104"/>
    <col min="14945" max="14950" width="12" style="104" bestFit="1" customWidth="1"/>
    <col min="14951" max="14951" width="10" style="104" bestFit="1" customWidth="1"/>
    <col min="14952" max="14954" width="12" style="104" bestFit="1" customWidth="1"/>
    <col min="14955" max="15110" width="9.08984375" style="104"/>
    <col min="15111" max="15111" width="9.453125" style="104" bestFit="1" customWidth="1"/>
    <col min="15112" max="15115" width="9.08984375" style="104"/>
    <col min="15116" max="15116" width="12" style="104" bestFit="1" customWidth="1"/>
    <col min="15117" max="15119" width="9.08984375" style="104"/>
    <col min="15120" max="15120" width="9.453125" style="104" bestFit="1" customWidth="1"/>
    <col min="15121" max="15123" width="9.08984375" style="104"/>
    <col min="15124" max="15125" width="12" style="104" bestFit="1" customWidth="1"/>
    <col min="15126" max="15126" width="10" style="104" bestFit="1" customWidth="1"/>
    <col min="15127" max="15140" width="9.08984375" style="104"/>
    <col min="15141" max="15141" width="9.453125" style="104" bestFit="1" customWidth="1"/>
    <col min="15142" max="15150" width="9.08984375" style="104"/>
    <col min="15151" max="15151" width="9.453125" style="104" bestFit="1" customWidth="1"/>
    <col min="15152" max="15153" width="9.08984375" style="104"/>
    <col min="15154" max="15154" width="9.453125" style="104" bestFit="1" customWidth="1"/>
    <col min="15155" max="15156" width="9.08984375" style="104"/>
    <col min="15157" max="15157" width="9.453125" style="104" bestFit="1" customWidth="1"/>
    <col min="15158" max="15160" width="9.08984375" style="104"/>
    <col min="15161" max="15161" width="9.453125" style="104" bestFit="1" customWidth="1"/>
    <col min="15162" max="15163" width="9.08984375" style="104"/>
    <col min="15164" max="15164" width="9.453125" style="104" bestFit="1" customWidth="1"/>
    <col min="15165" max="15165" width="11" style="104" bestFit="1" customWidth="1"/>
    <col min="15166" max="15166" width="9.08984375" style="104"/>
    <col min="15167" max="15167" width="12" style="104" bestFit="1" customWidth="1"/>
    <col min="15168" max="15170" width="9.08984375" style="104"/>
    <col min="15171" max="15173" width="12" style="104" bestFit="1" customWidth="1"/>
    <col min="15174" max="15181" width="9.08984375" style="104"/>
    <col min="15182" max="15182" width="12" style="104" bestFit="1" customWidth="1"/>
    <col min="15183" max="15184" width="9.08984375" style="104"/>
    <col min="15185" max="15185" width="9.453125" style="104" bestFit="1" customWidth="1"/>
    <col min="15186" max="15190" width="9.08984375" style="104"/>
    <col min="15191" max="15191" width="9.453125" style="104" bestFit="1" customWidth="1"/>
    <col min="15192" max="15194" width="9.08984375" style="104"/>
    <col min="15195" max="15196" width="12" style="104" bestFit="1" customWidth="1"/>
    <col min="15197" max="15200" width="9.08984375" style="104"/>
    <col min="15201" max="15206" width="12" style="104" bestFit="1" customWidth="1"/>
    <col min="15207" max="15207" width="10" style="104" bestFit="1" customWidth="1"/>
    <col min="15208" max="15210" width="12" style="104" bestFit="1" customWidth="1"/>
    <col min="15211" max="15366" width="9.08984375" style="104"/>
    <col min="15367" max="15367" width="9.453125" style="104" bestFit="1" customWidth="1"/>
    <col min="15368" max="15371" width="9.08984375" style="104"/>
    <col min="15372" max="15372" width="12" style="104" bestFit="1" customWidth="1"/>
    <col min="15373" max="15375" width="9.08984375" style="104"/>
    <col min="15376" max="15376" width="9.453125" style="104" bestFit="1" customWidth="1"/>
    <col min="15377" max="15379" width="9.08984375" style="104"/>
    <col min="15380" max="15381" width="12" style="104" bestFit="1" customWidth="1"/>
    <col min="15382" max="15382" width="10" style="104" bestFit="1" customWidth="1"/>
    <col min="15383" max="15396" width="9.08984375" style="104"/>
    <col min="15397" max="15397" width="9.453125" style="104" bestFit="1" customWidth="1"/>
    <col min="15398" max="15406" width="9.08984375" style="104"/>
    <col min="15407" max="15407" width="9.453125" style="104" bestFit="1" customWidth="1"/>
    <col min="15408" max="15409" width="9.08984375" style="104"/>
    <col min="15410" max="15410" width="9.453125" style="104" bestFit="1" customWidth="1"/>
    <col min="15411" max="15412" width="9.08984375" style="104"/>
    <col min="15413" max="15413" width="9.453125" style="104" bestFit="1" customWidth="1"/>
    <col min="15414" max="15416" width="9.08984375" style="104"/>
    <col min="15417" max="15417" width="9.453125" style="104" bestFit="1" customWidth="1"/>
    <col min="15418" max="15419" width="9.08984375" style="104"/>
    <col min="15420" max="15420" width="9.453125" style="104" bestFit="1" customWidth="1"/>
    <col min="15421" max="15421" width="11" style="104" bestFit="1" customWidth="1"/>
    <col min="15422" max="15422" width="9.08984375" style="104"/>
    <col min="15423" max="15423" width="12" style="104" bestFit="1" customWidth="1"/>
    <col min="15424" max="15426" width="9.08984375" style="104"/>
    <col min="15427" max="15429" width="12" style="104" bestFit="1" customWidth="1"/>
    <col min="15430" max="15437" width="9.08984375" style="104"/>
    <col min="15438" max="15438" width="12" style="104" bestFit="1" customWidth="1"/>
    <col min="15439" max="15440" width="9.08984375" style="104"/>
    <col min="15441" max="15441" width="9.453125" style="104" bestFit="1" customWidth="1"/>
    <col min="15442" max="15446" width="9.08984375" style="104"/>
    <col min="15447" max="15447" width="9.453125" style="104" bestFit="1" customWidth="1"/>
    <col min="15448" max="15450" width="9.08984375" style="104"/>
    <col min="15451" max="15452" width="12" style="104" bestFit="1" customWidth="1"/>
    <col min="15453" max="15456" width="9.08984375" style="104"/>
    <col min="15457" max="15462" width="12" style="104" bestFit="1" customWidth="1"/>
    <col min="15463" max="15463" width="10" style="104" bestFit="1" customWidth="1"/>
    <col min="15464" max="15466" width="12" style="104" bestFit="1" customWidth="1"/>
    <col min="15467" max="15622" width="9.08984375" style="104"/>
    <col min="15623" max="15623" width="9.453125" style="104" bestFit="1" customWidth="1"/>
    <col min="15624" max="15627" width="9.08984375" style="104"/>
    <col min="15628" max="15628" width="12" style="104" bestFit="1" customWidth="1"/>
    <col min="15629" max="15631" width="9.08984375" style="104"/>
    <col min="15632" max="15632" width="9.453125" style="104" bestFit="1" customWidth="1"/>
    <col min="15633" max="15635" width="9.08984375" style="104"/>
    <col min="15636" max="15637" width="12" style="104" bestFit="1" customWidth="1"/>
    <col min="15638" max="15638" width="10" style="104" bestFit="1" customWidth="1"/>
    <col min="15639" max="15652" width="9.08984375" style="104"/>
    <col min="15653" max="15653" width="9.453125" style="104" bestFit="1" customWidth="1"/>
    <col min="15654" max="15662" width="9.08984375" style="104"/>
    <col min="15663" max="15663" width="9.453125" style="104" bestFit="1" customWidth="1"/>
    <col min="15664" max="15665" width="9.08984375" style="104"/>
    <col min="15666" max="15666" width="9.453125" style="104" bestFit="1" customWidth="1"/>
    <col min="15667" max="15668" width="9.08984375" style="104"/>
    <col min="15669" max="15669" width="9.453125" style="104" bestFit="1" customWidth="1"/>
    <col min="15670" max="15672" width="9.08984375" style="104"/>
    <col min="15673" max="15673" width="9.453125" style="104" bestFit="1" customWidth="1"/>
    <col min="15674" max="15675" width="9.08984375" style="104"/>
    <col min="15676" max="15676" width="9.453125" style="104" bestFit="1" customWidth="1"/>
    <col min="15677" max="15677" width="11" style="104" bestFit="1" customWidth="1"/>
    <col min="15678" max="15678" width="9.08984375" style="104"/>
    <col min="15679" max="15679" width="12" style="104" bestFit="1" customWidth="1"/>
    <col min="15680" max="15682" width="9.08984375" style="104"/>
    <col min="15683" max="15685" width="12" style="104" bestFit="1" customWidth="1"/>
    <col min="15686" max="15693" width="9.08984375" style="104"/>
    <col min="15694" max="15694" width="12" style="104" bestFit="1" customWidth="1"/>
    <col min="15695" max="15696" width="9.08984375" style="104"/>
    <col min="15697" max="15697" width="9.453125" style="104" bestFit="1" customWidth="1"/>
    <col min="15698" max="15702" width="9.08984375" style="104"/>
    <col min="15703" max="15703" width="9.453125" style="104" bestFit="1" customWidth="1"/>
    <col min="15704" max="15706" width="9.08984375" style="104"/>
    <col min="15707" max="15708" width="12" style="104" bestFit="1" customWidth="1"/>
    <col min="15709" max="15712" width="9.08984375" style="104"/>
    <col min="15713" max="15718" width="12" style="104" bestFit="1" customWidth="1"/>
    <col min="15719" max="15719" width="10" style="104" bestFit="1" customWidth="1"/>
    <col min="15720" max="15722" width="12" style="104" bestFit="1" customWidth="1"/>
    <col min="15723" max="15878" width="9.08984375" style="104"/>
    <col min="15879" max="15879" width="9.453125" style="104" bestFit="1" customWidth="1"/>
    <col min="15880" max="15883" width="9.08984375" style="104"/>
    <col min="15884" max="15884" width="12" style="104" bestFit="1" customWidth="1"/>
    <col min="15885" max="15887" width="9.08984375" style="104"/>
    <col min="15888" max="15888" width="9.453125" style="104" bestFit="1" customWidth="1"/>
    <col min="15889" max="15891" width="9.08984375" style="104"/>
    <col min="15892" max="15893" width="12" style="104" bestFit="1" customWidth="1"/>
    <col min="15894" max="15894" width="10" style="104" bestFit="1" customWidth="1"/>
    <col min="15895" max="15908" width="9.08984375" style="104"/>
    <col min="15909" max="15909" width="9.453125" style="104" bestFit="1" customWidth="1"/>
    <col min="15910" max="15918" width="9.08984375" style="104"/>
    <col min="15919" max="15919" width="9.453125" style="104" bestFit="1" customWidth="1"/>
    <col min="15920" max="15921" width="9.08984375" style="104"/>
    <col min="15922" max="15922" width="9.453125" style="104" bestFit="1" customWidth="1"/>
    <col min="15923" max="15924" width="9.08984375" style="104"/>
    <col min="15925" max="15925" width="9.453125" style="104" bestFit="1" customWidth="1"/>
    <col min="15926" max="15928" width="9.08984375" style="104"/>
    <col min="15929" max="15929" width="9.453125" style="104" bestFit="1" customWidth="1"/>
    <col min="15930" max="15931" width="9.08984375" style="104"/>
    <col min="15932" max="15932" width="9.453125" style="104" bestFit="1" customWidth="1"/>
    <col min="15933" max="15933" width="11" style="104" bestFit="1" customWidth="1"/>
    <col min="15934" max="15934" width="9.08984375" style="104"/>
    <col min="15935" max="15935" width="12" style="104" bestFit="1" customWidth="1"/>
    <col min="15936" max="15938" width="9.08984375" style="104"/>
    <col min="15939" max="15941" width="12" style="104" bestFit="1" customWidth="1"/>
    <col min="15942" max="15949" width="9.08984375" style="104"/>
    <col min="15950" max="15950" width="12" style="104" bestFit="1" customWidth="1"/>
    <col min="15951" max="15952" width="9.08984375" style="104"/>
    <col min="15953" max="15953" width="9.453125" style="104" bestFit="1" customWidth="1"/>
    <col min="15954" max="15958" width="9.08984375" style="104"/>
    <col min="15959" max="15959" width="9.453125" style="104" bestFit="1" customWidth="1"/>
    <col min="15960" max="15962" width="9.08984375" style="104"/>
    <col min="15963" max="15964" width="12" style="104" bestFit="1" customWidth="1"/>
    <col min="15965" max="15968" width="9.08984375" style="104"/>
    <col min="15969" max="15974" width="12" style="104" bestFit="1" customWidth="1"/>
    <col min="15975" max="15975" width="10" style="104" bestFit="1" customWidth="1"/>
    <col min="15976" max="15978" width="12" style="104" bestFit="1" customWidth="1"/>
    <col min="15979" max="16134" width="9.08984375" style="104"/>
    <col min="16135" max="16135" width="9.453125" style="104" bestFit="1" customWidth="1"/>
    <col min="16136" max="16139" width="9.08984375" style="104"/>
    <col min="16140" max="16140" width="12" style="104" bestFit="1" customWidth="1"/>
    <col min="16141" max="16143" width="9.08984375" style="104"/>
    <col min="16144" max="16144" width="9.453125" style="104" bestFit="1" customWidth="1"/>
    <col min="16145" max="16147" width="9.08984375" style="104"/>
    <col min="16148" max="16149" width="12" style="104" bestFit="1" customWidth="1"/>
    <col min="16150" max="16150" width="10" style="104" bestFit="1" customWidth="1"/>
    <col min="16151" max="16164" width="9.08984375" style="104"/>
    <col min="16165" max="16165" width="9.453125" style="104" bestFit="1" customWidth="1"/>
    <col min="16166" max="16174" width="9.08984375" style="104"/>
    <col min="16175" max="16175" width="9.453125" style="104" bestFit="1" customWidth="1"/>
    <col min="16176" max="16177" width="9.08984375" style="104"/>
    <col min="16178" max="16178" width="9.453125" style="104" bestFit="1" customWidth="1"/>
    <col min="16179" max="16180" width="9.08984375" style="104"/>
    <col min="16181" max="16181" width="9.453125" style="104" bestFit="1" customWidth="1"/>
    <col min="16182" max="16184" width="9.08984375" style="104"/>
    <col min="16185" max="16185" width="9.453125" style="104" bestFit="1" customWidth="1"/>
    <col min="16186" max="16187" width="9.08984375" style="104"/>
    <col min="16188" max="16188" width="9.453125" style="104" bestFit="1" customWidth="1"/>
    <col min="16189" max="16189" width="11" style="104" bestFit="1" customWidth="1"/>
    <col min="16190" max="16190" width="9.08984375" style="104"/>
    <col min="16191" max="16191" width="12" style="104" bestFit="1" customWidth="1"/>
    <col min="16192" max="16194" width="9.08984375" style="104"/>
    <col min="16195" max="16197" width="12" style="104" bestFit="1" customWidth="1"/>
    <col min="16198" max="16205" width="9.08984375" style="104"/>
    <col min="16206" max="16206" width="12" style="104" bestFit="1" customWidth="1"/>
    <col min="16207" max="16208" width="9.08984375" style="104"/>
    <col min="16209" max="16209" width="9.453125" style="104" bestFit="1" customWidth="1"/>
    <col min="16210" max="16214" width="9.08984375" style="104"/>
    <col min="16215" max="16215" width="9.453125" style="104" bestFit="1" customWidth="1"/>
    <col min="16216" max="16218" width="9.08984375" style="104"/>
    <col min="16219" max="16220" width="12" style="104" bestFit="1" customWidth="1"/>
    <col min="16221" max="16224" width="9.08984375" style="104"/>
    <col min="16225" max="16230" width="12" style="104" bestFit="1" customWidth="1"/>
    <col min="16231" max="16231" width="10" style="104" bestFit="1" customWidth="1"/>
    <col min="16232" max="16234" width="12" style="104" bestFit="1" customWidth="1"/>
    <col min="16235" max="16384" width="9.08984375" style="104"/>
  </cols>
  <sheetData>
    <row r="1" spans="1:108" ht="15" customHeight="1" x14ac:dyDescent="0.35">
      <c r="A1" s="104" t="s">
        <v>332</v>
      </c>
      <c r="B1" s="104" t="s">
        <v>425</v>
      </c>
      <c r="C1" s="104" t="s">
        <v>711</v>
      </c>
      <c r="D1" s="104" t="s">
        <v>712</v>
      </c>
      <c r="E1" s="104" t="s">
        <v>713</v>
      </c>
      <c r="F1" s="104" t="s">
        <v>714</v>
      </c>
      <c r="G1" s="104" t="s">
        <v>715</v>
      </c>
      <c r="H1" s="104" t="s">
        <v>716</v>
      </c>
      <c r="I1" s="104" t="s">
        <v>717</v>
      </c>
      <c r="J1" s="104" t="s">
        <v>718</v>
      </c>
      <c r="K1" s="104" t="s">
        <v>719</v>
      </c>
      <c r="L1" s="104" t="s">
        <v>720</v>
      </c>
      <c r="M1" s="104" t="s">
        <v>721</v>
      </c>
      <c r="N1" s="104" t="s">
        <v>722</v>
      </c>
      <c r="O1" s="104" t="s">
        <v>723</v>
      </c>
      <c r="P1" s="104" t="s">
        <v>724</v>
      </c>
      <c r="Q1" s="104" t="s">
        <v>427</v>
      </c>
      <c r="R1" s="104" t="s">
        <v>725</v>
      </c>
      <c r="S1" s="104" t="s">
        <v>726</v>
      </c>
      <c r="T1" s="104" t="s">
        <v>727</v>
      </c>
      <c r="U1" s="104" t="s">
        <v>728</v>
      </c>
      <c r="V1" s="104" t="s">
        <v>729</v>
      </c>
      <c r="W1" s="104" t="s">
        <v>730</v>
      </c>
      <c r="X1" s="104" t="s">
        <v>348</v>
      </c>
      <c r="Y1" s="104" t="s">
        <v>731</v>
      </c>
      <c r="Z1" s="104" t="s">
        <v>732</v>
      </c>
      <c r="AA1" s="104" t="s">
        <v>429</v>
      </c>
      <c r="AB1" s="104" t="s">
        <v>733</v>
      </c>
      <c r="AC1" s="104" t="s">
        <v>734</v>
      </c>
      <c r="AD1" s="104" t="s">
        <v>430</v>
      </c>
      <c r="AE1" s="104" t="s">
        <v>431</v>
      </c>
      <c r="AF1" s="104" t="s">
        <v>323</v>
      </c>
      <c r="AG1" s="104" t="s">
        <v>735</v>
      </c>
      <c r="AH1" s="104" t="s">
        <v>736</v>
      </c>
      <c r="AI1" s="104" t="s">
        <v>737</v>
      </c>
      <c r="AJ1" s="104" t="s">
        <v>738</v>
      </c>
      <c r="AK1" s="104" t="s">
        <v>739</v>
      </c>
      <c r="AL1" s="104" t="s">
        <v>740</v>
      </c>
      <c r="AM1" s="104" t="s">
        <v>741</v>
      </c>
      <c r="AN1" s="104" t="s">
        <v>742</v>
      </c>
      <c r="AO1" s="104" t="s">
        <v>743</v>
      </c>
      <c r="AP1" s="104" t="s">
        <v>744</v>
      </c>
      <c r="AQ1" s="104" t="s">
        <v>745</v>
      </c>
      <c r="AR1" s="104" t="s">
        <v>746</v>
      </c>
      <c r="AS1" s="104" t="s">
        <v>747</v>
      </c>
      <c r="AT1" s="104" t="s">
        <v>748</v>
      </c>
      <c r="AU1" s="104" t="s">
        <v>749</v>
      </c>
      <c r="AV1" s="104" t="s">
        <v>750</v>
      </c>
      <c r="AW1" s="104" t="s">
        <v>751</v>
      </c>
      <c r="AX1" s="104" t="s">
        <v>752</v>
      </c>
      <c r="AY1" s="104" t="s">
        <v>753</v>
      </c>
      <c r="AZ1" s="104" t="s">
        <v>754</v>
      </c>
      <c r="BA1" s="104" t="s">
        <v>755</v>
      </c>
      <c r="BB1" s="104" t="s">
        <v>756</v>
      </c>
      <c r="BC1" s="104" t="s">
        <v>757</v>
      </c>
      <c r="BD1" s="104" t="s">
        <v>758</v>
      </c>
      <c r="BE1" s="104" t="s">
        <v>759</v>
      </c>
      <c r="BF1" s="104" t="s">
        <v>760</v>
      </c>
      <c r="BG1" s="104" t="s">
        <v>761</v>
      </c>
      <c r="BH1" s="104" t="s">
        <v>762</v>
      </c>
      <c r="BI1" s="104" t="s">
        <v>763</v>
      </c>
      <c r="BJ1" s="104" t="s">
        <v>764</v>
      </c>
      <c r="BK1" s="104" t="s">
        <v>434</v>
      </c>
      <c r="BL1" s="104" t="s">
        <v>765</v>
      </c>
      <c r="BM1" s="104" t="s">
        <v>766</v>
      </c>
      <c r="BN1" s="104" t="s">
        <v>767</v>
      </c>
      <c r="BO1" s="104" t="s">
        <v>768</v>
      </c>
      <c r="BP1" s="104" t="s">
        <v>769</v>
      </c>
      <c r="BQ1" s="104" t="s">
        <v>770</v>
      </c>
      <c r="BR1" s="104" t="s">
        <v>350</v>
      </c>
      <c r="BS1" s="104" t="s">
        <v>351</v>
      </c>
      <c r="BT1" s="104" t="s">
        <v>352</v>
      </c>
      <c r="BU1" s="104" t="s">
        <v>353</v>
      </c>
      <c r="BV1" s="104" t="s">
        <v>771</v>
      </c>
      <c r="BW1" s="104" t="s">
        <v>772</v>
      </c>
      <c r="BX1" s="104" t="s">
        <v>435</v>
      </c>
      <c r="BY1" s="104" t="s">
        <v>436</v>
      </c>
      <c r="BZ1" s="104" t="s">
        <v>773</v>
      </c>
      <c r="CA1" s="104" t="s">
        <v>437</v>
      </c>
      <c r="CB1" s="104" t="s">
        <v>774</v>
      </c>
      <c r="CC1" s="104" t="s">
        <v>775</v>
      </c>
      <c r="CD1" s="104" t="s">
        <v>776</v>
      </c>
      <c r="CE1" s="104" t="s">
        <v>777</v>
      </c>
      <c r="CF1" s="104" t="s">
        <v>778</v>
      </c>
      <c r="CG1" s="104" t="s">
        <v>779</v>
      </c>
      <c r="CH1" s="104" t="s">
        <v>780</v>
      </c>
      <c r="CI1" s="104" t="s">
        <v>781</v>
      </c>
      <c r="CJ1" s="104" t="s">
        <v>438</v>
      </c>
      <c r="CK1" s="104" t="s">
        <v>782</v>
      </c>
      <c r="CL1" s="104" t="s">
        <v>783</v>
      </c>
      <c r="CM1" s="104" t="s">
        <v>439</v>
      </c>
      <c r="CN1" s="104" t="s">
        <v>784</v>
      </c>
      <c r="CO1" s="104" t="s">
        <v>440</v>
      </c>
      <c r="CP1" s="104" t="s">
        <v>785</v>
      </c>
      <c r="CQ1" s="104" t="s">
        <v>786</v>
      </c>
      <c r="CR1" s="104" t="s">
        <v>787</v>
      </c>
      <c r="CS1" s="104" t="s">
        <v>441</v>
      </c>
      <c r="CT1" s="104" t="s">
        <v>788</v>
      </c>
      <c r="CU1" s="104" t="s">
        <v>789</v>
      </c>
      <c r="CV1" s="104" t="s">
        <v>790</v>
      </c>
      <c r="CW1" s="104" t="s">
        <v>791</v>
      </c>
      <c r="CX1" s="104" t="s">
        <v>792</v>
      </c>
      <c r="CY1" s="104" t="s">
        <v>793</v>
      </c>
      <c r="CZ1" s="104" t="s">
        <v>794</v>
      </c>
      <c r="DA1" s="104" t="s">
        <v>795</v>
      </c>
      <c r="DB1" s="104" t="s">
        <v>796</v>
      </c>
      <c r="DC1" s="104" t="s">
        <v>797</v>
      </c>
      <c r="DD1" s="104" t="s">
        <v>367</v>
      </c>
    </row>
    <row r="2" spans="1:108" ht="15" customHeight="1" x14ac:dyDescent="0.35">
      <c r="A2" s="105" t="s">
        <v>6924</v>
      </c>
      <c r="B2" s="104">
        <v>0</v>
      </c>
      <c r="C2" s="104">
        <v>0</v>
      </c>
      <c r="D2" s="104">
        <v>0</v>
      </c>
      <c r="E2" s="105"/>
      <c r="F2" s="104">
        <v>1</v>
      </c>
      <c r="G2" s="104" t="b">
        <v>0</v>
      </c>
      <c r="H2" s="105" t="s">
        <v>512</v>
      </c>
      <c r="I2" s="104">
        <v>0</v>
      </c>
      <c r="J2" s="105"/>
      <c r="K2" s="104">
        <v>0</v>
      </c>
      <c r="L2" s="104">
        <v>1</v>
      </c>
      <c r="M2" s="104">
        <v>0</v>
      </c>
      <c r="N2" s="104">
        <v>0</v>
      </c>
      <c r="O2" s="105"/>
      <c r="P2" s="104" t="b">
        <v>0</v>
      </c>
      <c r="Q2" s="104">
        <v>0</v>
      </c>
      <c r="R2" s="105"/>
      <c r="S2" s="104">
        <v>0</v>
      </c>
      <c r="T2" s="104">
        <v>0</v>
      </c>
      <c r="U2" s="104">
        <v>195.38697277890799</v>
      </c>
      <c r="V2" s="104">
        <v>2.0354999999999999</v>
      </c>
      <c r="W2" s="104">
        <v>0</v>
      </c>
      <c r="X2" s="105" t="s">
        <v>10093</v>
      </c>
      <c r="Y2" s="105"/>
      <c r="Z2" s="104">
        <v>1</v>
      </c>
      <c r="AA2" s="104">
        <v>0</v>
      </c>
      <c r="AB2" s="105" t="s">
        <v>11445</v>
      </c>
      <c r="AC2" s="105" t="s">
        <v>11446</v>
      </c>
      <c r="AD2" s="104">
        <v>0</v>
      </c>
      <c r="AE2" s="104">
        <v>0</v>
      </c>
      <c r="AF2" s="105"/>
      <c r="AG2" s="104">
        <v>2</v>
      </c>
      <c r="AH2" s="104">
        <v>2</v>
      </c>
      <c r="AI2" s="104">
        <v>2</v>
      </c>
      <c r="AJ2" s="105" t="s">
        <v>483</v>
      </c>
      <c r="AK2" s="104" t="b">
        <v>0</v>
      </c>
      <c r="AL2" s="104">
        <v>8760</v>
      </c>
      <c r="AM2" s="104">
        <v>8760</v>
      </c>
      <c r="AN2" s="104">
        <v>8760</v>
      </c>
      <c r="AO2" s="104">
        <v>0</v>
      </c>
      <c r="AP2" s="104">
        <v>0</v>
      </c>
      <c r="AQ2" s="104">
        <v>0</v>
      </c>
      <c r="AR2" s="104">
        <v>175200</v>
      </c>
      <c r="AS2" s="104">
        <v>26280</v>
      </c>
      <c r="AT2" s="105"/>
      <c r="AU2" s="104" t="b">
        <v>0</v>
      </c>
      <c r="AV2" s="104">
        <v>0</v>
      </c>
      <c r="AW2" s="104">
        <v>0</v>
      </c>
      <c r="AX2" s="104" t="b">
        <v>1</v>
      </c>
      <c r="AY2" s="104">
        <v>0</v>
      </c>
      <c r="AZ2" s="104">
        <v>87600</v>
      </c>
      <c r="BA2" s="104" t="b">
        <v>0</v>
      </c>
      <c r="BB2" s="104">
        <v>0</v>
      </c>
      <c r="BC2" s="105" t="s">
        <v>847</v>
      </c>
      <c r="BD2" s="105" t="s">
        <v>6133</v>
      </c>
      <c r="BE2" s="104" t="b">
        <v>0</v>
      </c>
      <c r="BF2" s="104">
        <v>8760</v>
      </c>
      <c r="BG2" s="105"/>
      <c r="BH2" s="105" t="b">
        <v>0</v>
      </c>
      <c r="BI2" s="104">
        <v>0</v>
      </c>
      <c r="BJ2" s="104">
        <v>0</v>
      </c>
      <c r="BK2" s="104">
        <v>0</v>
      </c>
      <c r="BL2" s="104">
        <v>0</v>
      </c>
      <c r="BM2" s="104">
        <v>0</v>
      </c>
      <c r="BN2" s="105" t="s">
        <v>1848</v>
      </c>
      <c r="BO2" s="104">
        <v>215180.54532055999</v>
      </c>
      <c r="BP2" s="104">
        <v>165889.10289977401</v>
      </c>
      <c r="BQ2" s="104">
        <v>95.989669751367401</v>
      </c>
      <c r="BR2" s="105"/>
      <c r="BS2" s="105"/>
      <c r="BT2" s="105"/>
      <c r="BU2" s="105"/>
      <c r="BV2" s="104">
        <v>1</v>
      </c>
      <c r="BW2" s="104">
        <v>1</v>
      </c>
      <c r="BX2" s="104">
        <v>50887.5</v>
      </c>
      <c r="BY2" s="104">
        <v>0</v>
      </c>
      <c r="BZ2" s="104">
        <v>4.6472602739726002E-6</v>
      </c>
      <c r="CA2" s="105" t="s">
        <v>10276</v>
      </c>
      <c r="CB2" s="105"/>
      <c r="CC2" s="105" t="b">
        <v>0</v>
      </c>
      <c r="CD2" s="104">
        <v>0</v>
      </c>
      <c r="CE2" s="104">
        <v>0</v>
      </c>
      <c r="CF2" s="104">
        <v>0</v>
      </c>
      <c r="CG2" s="104">
        <v>0</v>
      </c>
      <c r="CH2" s="105"/>
      <c r="CI2" s="104" t="b">
        <v>0</v>
      </c>
      <c r="CJ2" s="104">
        <v>0</v>
      </c>
      <c r="CK2" s="104">
        <v>0</v>
      </c>
      <c r="CL2" s="106" t="s">
        <v>11447</v>
      </c>
      <c r="CM2" s="104">
        <v>4.6472602739724601E-8</v>
      </c>
      <c r="CN2" s="104">
        <v>1</v>
      </c>
      <c r="CO2" s="104">
        <v>61065</v>
      </c>
      <c r="CP2" s="104">
        <v>0</v>
      </c>
      <c r="CQ2" s="104">
        <v>50</v>
      </c>
      <c r="CR2" s="104">
        <v>50</v>
      </c>
      <c r="CS2" s="104">
        <v>111952.5</v>
      </c>
      <c r="CT2" s="104">
        <v>0.102393538579248</v>
      </c>
      <c r="CU2" s="104">
        <v>11463.2126277933</v>
      </c>
      <c r="CV2" s="104">
        <v>195.38697277890799</v>
      </c>
      <c r="CW2" s="104">
        <v>0.102063265676857</v>
      </c>
      <c r="CX2" s="104">
        <v>19.9418325125305</v>
      </c>
      <c r="CY2" s="104">
        <v>2.0354999999999999</v>
      </c>
      <c r="CZ2" s="104">
        <v>0.10239353857925</v>
      </c>
      <c r="DA2" s="104">
        <v>0.208422047778063</v>
      </c>
      <c r="DB2" s="104">
        <v>4.4608897894727901E-4</v>
      </c>
      <c r="DC2" s="104">
        <v>0</v>
      </c>
      <c r="DD2" s="105" t="s">
        <v>6134</v>
      </c>
    </row>
    <row r="3" spans="1:108" ht="15" customHeight="1" x14ac:dyDescent="0.35">
      <c r="A3" s="105" t="s">
        <v>6949</v>
      </c>
      <c r="B3" s="104">
        <v>0</v>
      </c>
      <c r="C3" s="104">
        <v>0</v>
      </c>
      <c r="D3" s="104">
        <v>0</v>
      </c>
      <c r="E3" s="105"/>
      <c r="F3" s="104">
        <v>1</v>
      </c>
      <c r="G3" s="104" t="b">
        <v>0</v>
      </c>
      <c r="H3" s="105" t="s">
        <v>512</v>
      </c>
      <c r="I3" s="104">
        <v>0</v>
      </c>
      <c r="J3" s="105"/>
      <c r="K3" s="104">
        <v>0</v>
      </c>
      <c r="L3" s="104">
        <v>1</v>
      </c>
      <c r="M3" s="104">
        <v>0</v>
      </c>
      <c r="N3" s="104">
        <v>0</v>
      </c>
      <c r="O3" s="105"/>
      <c r="P3" s="104" t="b">
        <v>0</v>
      </c>
      <c r="Q3" s="104">
        <v>0</v>
      </c>
      <c r="R3" s="105"/>
      <c r="S3" s="104">
        <v>0</v>
      </c>
      <c r="T3" s="104">
        <v>0.81210000000000004</v>
      </c>
      <c r="U3" s="104">
        <v>137.20484049814499</v>
      </c>
      <c r="V3" s="104">
        <v>0.81210000000000004</v>
      </c>
      <c r="W3" s="104">
        <v>0</v>
      </c>
      <c r="X3" s="105" t="s">
        <v>10106</v>
      </c>
      <c r="Y3" s="105"/>
      <c r="Z3" s="104">
        <v>1</v>
      </c>
      <c r="AA3" s="104">
        <v>0</v>
      </c>
      <c r="AB3" s="105" t="s">
        <v>11472</v>
      </c>
      <c r="AC3" s="105" t="s">
        <v>11473</v>
      </c>
      <c r="AD3" s="104">
        <v>0</v>
      </c>
      <c r="AE3" s="104">
        <v>2760.5677214020702</v>
      </c>
      <c r="AF3" s="105"/>
      <c r="AG3" s="104">
        <v>2</v>
      </c>
      <c r="AH3" s="104">
        <v>2</v>
      </c>
      <c r="AI3" s="104">
        <v>2</v>
      </c>
      <c r="AJ3" s="105" t="s">
        <v>483</v>
      </c>
      <c r="AK3" s="104" t="b">
        <v>0</v>
      </c>
      <c r="AL3" s="104">
        <v>8760</v>
      </c>
      <c r="AM3" s="104">
        <v>8760</v>
      </c>
      <c r="AN3" s="104">
        <v>8760</v>
      </c>
      <c r="AO3" s="104">
        <v>0</v>
      </c>
      <c r="AP3" s="104">
        <v>0</v>
      </c>
      <c r="AQ3" s="104">
        <v>0</v>
      </c>
      <c r="AR3" s="104">
        <v>394200</v>
      </c>
      <c r="AS3" s="104">
        <v>59130</v>
      </c>
      <c r="AT3" s="105"/>
      <c r="AU3" s="104" t="b">
        <v>0</v>
      </c>
      <c r="AV3" s="104">
        <v>0</v>
      </c>
      <c r="AW3" s="104">
        <v>0</v>
      </c>
      <c r="AX3" s="104" t="b">
        <v>1</v>
      </c>
      <c r="AY3" s="104">
        <v>0</v>
      </c>
      <c r="AZ3" s="104">
        <v>87600</v>
      </c>
      <c r="BA3" s="104" t="b">
        <v>0</v>
      </c>
      <c r="BB3" s="104">
        <v>0</v>
      </c>
      <c r="BC3" s="105" t="s">
        <v>6211</v>
      </c>
      <c r="BD3" s="105" t="s">
        <v>6212</v>
      </c>
      <c r="BE3" s="104" t="b">
        <v>1</v>
      </c>
      <c r="BF3" s="104">
        <v>8760</v>
      </c>
      <c r="BG3" s="105"/>
      <c r="BH3" s="105" t="b">
        <v>0</v>
      </c>
      <c r="BI3" s="104">
        <v>0</v>
      </c>
      <c r="BJ3" s="104">
        <v>0</v>
      </c>
      <c r="BK3" s="104">
        <v>2874.0614238927901</v>
      </c>
      <c r="BL3" s="104">
        <v>0</v>
      </c>
      <c r="BM3" s="104">
        <v>0</v>
      </c>
      <c r="BN3" s="105" t="s">
        <v>2366</v>
      </c>
      <c r="BO3" s="104">
        <v>539342.44551163597</v>
      </c>
      <c r="BP3" s="104">
        <v>379764.02455998102</v>
      </c>
      <c r="BQ3" s="104">
        <v>168.95067171302199</v>
      </c>
      <c r="BR3" s="105"/>
      <c r="BS3" s="105"/>
      <c r="BT3" s="105"/>
      <c r="BU3" s="105"/>
      <c r="BV3" s="104">
        <v>1</v>
      </c>
      <c r="BW3" s="104">
        <v>1</v>
      </c>
      <c r="BX3" s="104">
        <v>3248.4</v>
      </c>
      <c r="BY3" s="104">
        <v>0</v>
      </c>
      <c r="BZ3" s="104">
        <v>1.8541095890411001E-6</v>
      </c>
      <c r="CA3" s="105" t="s">
        <v>10295</v>
      </c>
      <c r="CB3" s="105"/>
      <c r="CC3" s="105" t="b">
        <v>0</v>
      </c>
      <c r="CD3" s="104">
        <v>0</v>
      </c>
      <c r="CE3" s="104">
        <v>0</v>
      </c>
      <c r="CF3" s="104">
        <v>0</v>
      </c>
      <c r="CG3" s="104">
        <v>0</v>
      </c>
      <c r="CH3" s="105"/>
      <c r="CI3" s="104" t="b">
        <v>0</v>
      </c>
      <c r="CJ3" s="104">
        <v>0</v>
      </c>
      <c r="CK3" s="104">
        <v>0</v>
      </c>
      <c r="CL3" s="106" t="s">
        <v>11474</v>
      </c>
      <c r="CM3" s="104">
        <v>0</v>
      </c>
      <c r="CN3" s="104">
        <v>1</v>
      </c>
      <c r="CO3" s="104">
        <v>0</v>
      </c>
      <c r="CP3" s="104">
        <v>0</v>
      </c>
      <c r="CQ3" s="104">
        <v>50</v>
      </c>
      <c r="CR3" s="104">
        <v>50</v>
      </c>
      <c r="CS3" s="104">
        <v>8883.0291452948604</v>
      </c>
      <c r="CT3" s="104">
        <v>0.48106555117965599</v>
      </c>
      <c r="CU3" s="104">
        <v>4273.3193119262196</v>
      </c>
      <c r="CV3" s="104">
        <v>137.20484049814499</v>
      </c>
      <c r="CW3" s="104">
        <v>0.48120293492815802</v>
      </c>
      <c r="CX3" s="104">
        <v>66.023371934057096</v>
      </c>
      <c r="CY3" s="104">
        <v>0.81210000000000004</v>
      </c>
      <c r="CZ3" s="104">
        <v>0.48101501678596198</v>
      </c>
      <c r="DA3" s="104">
        <v>0.39063229513188003</v>
      </c>
      <c r="DB3" s="104">
        <v>3.1325306049804802E-4</v>
      </c>
      <c r="DC3" s="104">
        <v>0</v>
      </c>
      <c r="DD3" s="105" t="s">
        <v>6213</v>
      </c>
    </row>
    <row r="4" spans="1:108" ht="15" customHeight="1" x14ac:dyDescent="0.35">
      <c r="A4" s="105" t="s">
        <v>6939</v>
      </c>
      <c r="B4" s="104">
        <v>0</v>
      </c>
      <c r="C4" s="104">
        <v>0</v>
      </c>
      <c r="D4" s="104">
        <v>0</v>
      </c>
      <c r="E4" s="105"/>
      <c r="F4" s="104">
        <v>1</v>
      </c>
      <c r="G4" s="104" t="b">
        <v>0</v>
      </c>
      <c r="H4" s="105" t="s">
        <v>512</v>
      </c>
      <c r="I4" s="104">
        <v>0</v>
      </c>
      <c r="J4" s="105"/>
      <c r="K4" s="104">
        <v>0</v>
      </c>
      <c r="L4" s="104">
        <v>1</v>
      </c>
      <c r="M4" s="104">
        <v>0</v>
      </c>
      <c r="N4" s="104">
        <v>0</v>
      </c>
      <c r="O4" s="105"/>
      <c r="P4" s="104" t="b">
        <v>0</v>
      </c>
      <c r="Q4" s="104">
        <v>0</v>
      </c>
      <c r="R4" s="105"/>
      <c r="S4" s="104">
        <v>0</v>
      </c>
      <c r="T4" s="104">
        <v>0</v>
      </c>
      <c r="U4" s="104">
        <v>94.792404115351999</v>
      </c>
      <c r="V4" s="104">
        <v>0.56469999999999998</v>
      </c>
      <c r="W4" s="104">
        <v>0</v>
      </c>
      <c r="X4" s="105" t="s">
        <v>10108</v>
      </c>
      <c r="Y4" s="105"/>
      <c r="Z4" s="104">
        <v>1</v>
      </c>
      <c r="AA4" s="104">
        <v>0</v>
      </c>
      <c r="AB4" s="105" t="s">
        <v>11470</v>
      </c>
      <c r="AC4" s="105" t="s">
        <v>11471</v>
      </c>
      <c r="AD4" s="104">
        <v>0</v>
      </c>
      <c r="AE4" s="104">
        <v>1241.78860082394</v>
      </c>
      <c r="AF4" s="105"/>
      <c r="AG4" s="104">
        <v>2</v>
      </c>
      <c r="AH4" s="104">
        <v>2</v>
      </c>
      <c r="AI4" s="104">
        <v>2</v>
      </c>
      <c r="AJ4" s="105" t="s">
        <v>483</v>
      </c>
      <c r="AK4" s="104" t="b">
        <v>0</v>
      </c>
      <c r="AL4" s="104">
        <v>8760</v>
      </c>
      <c r="AM4" s="104">
        <v>8760</v>
      </c>
      <c r="AN4" s="104">
        <v>8760</v>
      </c>
      <c r="AO4" s="104">
        <v>0</v>
      </c>
      <c r="AP4" s="104">
        <v>0</v>
      </c>
      <c r="AQ4" s="104">
        <v>0</v>
      </c>
      <c r="AR4" s="104">
        <v>438000</v>
      </c>
      <c r="AS4" s="104">
        <v>65700</v>
      </c>
      <c r="AT4" s="105"/>
      <c r="AU4" s="104" t="b">
        <v>0</v>
      </c>
      <c r="AV4" s="104">
        <v>0</v>
      </c>
      <c r="AW4" s="104">
        <v>0</v>
      </c>
      <c r="AX4" s="104" t="b">
        <v>1</v>
      </c>
      <c r="AY4" s="104">
        <v>0</v>
      </c>
      <c r="AZ4" s="104">
        <v>87600</v>
      </c>
      <c r="BA4" s="104" t="b">
        <v>0</v>
      </c>
      <c r="BB4" s="104">
        <v>0</v>
      </c>
      <c r="BC4" s="105" t="s">
        <v>6211</v>
      </c>
      <c r="BD4" s="105" t="s">
        <v>6212</v>
      </c>
      <c r="BE4" s="104" t="b">
        <v>0</v>
      </c>
      <c r="BF4" s="104">
        <v>8760</v>
      </c>
      <c r="BG4" s="105"/>
      <c r="BH4" s="105" t="b">
        <v>0</v>
      </c>
      <c r="BI4" s="104">
        <v>0</v>
      </c>
      <c r="BJ4" s="104">
        <v>0</v>
      </c>
      <c r="BK4" s="104">
        <v>0</v>
      </c>
      <c r="BL4" s="104">
        <v>0</v>
      </c>
      <c r="BM4" s="104">
        <v>0</v>
      </c>
      <c r="BN4" s="105" t="s">
        <v>2366</v>
      </c>
      <c r="BO4" s="104">
        <v>775633.07951124501</v>
      </c>
      <c r="BP4" s="104">
        <v>406403.13452735002</v>
      </c>
      <c r="BQ4" s="104">
        <v>167.863297530285</v>
      </c>
      <c r="BR4" s="105"/>
      <c r="BS4" s="105"/>
      <c r="BT4" s="105"/>
      <c r="BU4" s="105"/>
      <c r="BV4" s="104">
        <v>1</v>
      </c>
      <c r="BW4" s="104">
        <v>1</v>
      </c>
      <c r="BX4" s="104">
        <v>7341.1</v>
      </c>
      <c r="BY4" s="104">
        <v>0</v>
      </c>
      <c r="BZ4" s="104">
        <v>1.2892694063926901E-6</v>
      </c>
      <c r="CA4" s="105" t="s">
        <v>10295</v>
      </c>
      <c r="CB4" s="105"/>
      <c r="CC4" s="105" t="b">
        <v>0</v>
      </c>
      <c r="CD4" s="104">
        <v>0</v>
      </c>
      <c r="CE4" s="104">
        <v>0</v>
      </c>
      <c r="CF4" s="104">
        <v>0</v>
      </c>
      <c r="CG4" s="104">
        <v>0</v>
      </c>
      <c r="CH4" s="105"/>
      <c r="CI4" s="104" t="b">
        <v>0</v>
      </c>
      <c r="CJ4" s="104">
        <v>0</v>
      </c>
      <c r="CK4" s="104">
        <v>0</v>
      </c>
      <c r="CL4" s="106" t="s">
        <v>11475</v>
      </c>
      <c r="CM4" s="104">
        <v>0</v>
      </c>
      <c r="CN4" s="104">
        <v>1</v>
      </c>
      <c r="CO4" s="104">
        <v>0</v>
      </c>
      <c r="CP4" s="104">
        <v>0</v>
      </c>
      <c r="CQ4" s="104">
        <v>50</v>
      </c>
      <c r="CR4" s="104">
        <v>50</v>
      </c>
      <c r="CS4" s="104">
        <v>8582.8886008239406</v>
      </c>
      <c r="CT4" s="104">
        <v>0.87834185131075804</v>
      </c>
      <c r="CU4" s="104">
        <v>7538.7102632417</v>
      </c>
      <c r="CV4" s="104">
        <v>94.792404115351999</v>
      </c>
      <c r="CW4" s="104">
        <v>0.87882987143656499</v>
      </c>
      <c r="CX4" s="104">
        <v>83.306396321857804</v>
      </c>
      <c r="CY4" s="104">
        <v>0.56469999999999998</v>
      </c>
      <c r="CZ4" s="104">
        <v>0.87833875179863097</v>
      </c>
      <c r="DA4" s="104">
        <v>0.49599789314068699</v>
      </c>
      <c r="DB4" s="104">
        <v>2.1642101396199099E-4</v>
      </c>
      <c r="DC4" s="104">
        <v>0</v>
      </c>
      <c r="DD4" s="105" t="s">
        <v>6214</v>
      </c>
    </row>
    <row r="5" spans="1:108" ht="15" customHeight="1" x14ac:dyDescent="0.35">
      <c r="A5" s="105" t="s">
        <v>6950</v>
      </c>
      <c r="B5" s="104">
        <v>0</v>
      </c>
      <c r="C5" s="104">
        <v>0</v>
      </c>
      <c r="D5" s="104">
        <v>0</v>
      </c>
      <c r="E5" s="105"/>
      <c r="F5" s="104">
        <v>1</v>
      </c>
      <c r="G5" s="104" t="b">
        <v>0</v>
      </c>
      <c r="H5" s="105" t="s">
        <v>512</v>
      </c>
      <c r="I5" s="104">
        <v>0</v>
      </c>
      <c r="J5" s="105"/>
      <c r="K5" s="104">
        <v>0</v>
      </c>
      <c r="L5" s="104">
        <v>1</v>
      </c>
      <c r="M5" s="104">
        <v>0</v>
      </c>
      <c r="N5" s="104">
        <v>0</v>
      </c>
      <c r="O5" s="105"/>
      <c r="P5" s="104" t="b">
        <v>0</v>
      </c>
      <c r="Q5" s="104">
        <v>0</v>
      </c>
      <c r="R5" s="105"/>
      <c r="S5" s="104">
        <v>0</v>
      </c>
      <c r="T5" s="104">
        <v>4.7416</v>
      </c>
      <c r="U5" s="104">
        <v>14.2248</v>
      </c>
      <c r="V5" s="104">
        <v>4.7416</v>
      </c>
      <c r="W5" s="104">
        <v>0</v>
      </c>
      <c r="X5" s="105" t="s">
        <v>6215</v>
      </c>
      <c r="Y5" s="105"/>
      <c r="Z5" s="104">
        <v>1</v>
      </c>
      <c r="AA5" s="104">
        <v>0</v>
      </c>
      <c r="AB5" s="105" t="s">
        <v>11470</v>
      </c>
      <c r="AC5" s="105" t="s">
        <v>11471</v>
      </c>
      <c r="AD5" s="104">
        <v>0</v>
      </c>
      <c r="AE5" s="104">
        <v>0</v>
      </c>
      <c r="AF5" s="105"/>
      <c r="AG5" s="104">
        <v>2</v>
      </c>
      <c r="AH5" s="104">
        <v>2</v>
      </c>
      <c r="AI5" s="104">
        <v>2</v>
      </c>
      <c r="AJ5" s="105" t="s">
        <v>483</v>
      </c>
      <c r="AK5" s="104" t="b">
        <v>0</v>
      </c>
      <c r="AL5" s="104">
        <v>8760</v>
      </c>
      <c r="AM5" s="104">
        <v>8760</v>
      </c>
      <c r="AN5" s="104">
        <v>8760</v>
      </c>
      <c r="AO5" s="104">
        <v>0</v>
      </c>
      <c r="AP5" s="104">
        <v>0</v>
      </c>
      <c r="AQ5" s="104">
        <v>0</v>
      </c>
      <c r="AR5" s="104">
        <v>87600</v>
      </c>
      <c r="AS5" s="104">
        <v>13140</v>
      </c>
      <c r="AT5" s="105"/>
      <c r="AU5" s="104" t="b">
        <v>0</v>
      </c>
      <c r="AV5" s="104">
        <v>0</v>
      </c>
      <c r="AW5" s="104">
        <v>0</v>
      </c>
      <c r="AX5" s="104" t="b">
        <v>1</v>
      </c>
      <c r="AY5" s="104">
        <v>0</v>
      </c>
      <c r="AZ5" s="104">
        <v>87600</v>
      </c>
      <c r="BA5" s="104" t="b">
        <v>0</v>
      </c>
      <c r="BB5" s="104">
        <v>0</v>
      </c>
      <c r="BC5" s="105" t="s">
        <v>6216</v>
      </c>
      <c r="BD5" s="105" t="s">
        <v>6217</v>
      </c>
      <c r="BE5" s="104" t="b">
        <v>0</v>
      </c>
      <c r="BF5" s="104">
        <v>17520</v>
      </c>
      <c r="BG5" s="105"/>
      <c r="BH5" s="105" t="b">
        <v>0</v>
      </c>
      <c r="BI5" s="104">
        <v>0</v>
      </c>
      <c r="BJ5" s="104">
        <v>0</v>
      </c>
      <c r="BK5" s="104">
        <v>1327.6479999999999</v>
      </c>
      <c r="BL5" s="104">
        <v>0</v>
      </c>
      <c r="BM5" s="104">
        <v>0</v>
      </c>
      <c r="BN5" s="105" t="s">
        <v>3115</v>
      </c>
      <c r="BO5" s="104">
        <v>92373.882233845099</v>
      </c>
      <c r="BP5" s="104">
        <v>70022.615402281997</v>
      </c>
      <c r="BQ5" s="104">
        <v>3</v>
      </c>
      <c r="BR5" s="105"/>
      <c r="BS5" s="105"/>
      <c r="BT5" s="105"/>
      <c r="BU5" s="105"/>
      <c r="BV5" s="104">
        <v>1</v>
      </c>
      <c r="BW5" s="104">
        <v>1</v>
      </c>
      <c r="BX5" s="104">
        <v>3793.28</v>
      </c>
      <c r="BY5" s="104">
        <v>0</v>
      </c>
      <c r="BZ5" s="104">
        <v>1.0825570776255701E-5</v>
      </c>
      <c r="CA5" s="105" t="s">
        <v>10296</v>
      </c>
      <c r="CB5" s="105"/>
      <c r="CC5" s="105" t="b">
        <v>0</v>
      </c>
      <c r="CD5" s="104">
        <v>0</v>
      </c>
      <c r="CE5" s="104">
        <v>0</v>
      </c>
      <c r="CF5" s="104">
        <v>0</v>
      </c>
      <c r="CG5" s="104">
        <v>0</v>
      </c>
      <c r="CH5" s="105"/>
      <c r="CI5" s="104" t="b">
        <v>0</v>
      </c>
      <c r="CJ5" s="104">
        <v>0</v>
      </c>
      <c r="CK5" s="104">
        <v>0</v>
      </c>
      <c r="CL5" s="106" t="s">
        <v>11476</v>
      </c>
      <c r="CM5" s="104">
        <v>0</v>
      </c>
      <c r="CN5" s="104">
        <v>1</v>
      </c>
      <c r="CO5" s="104">
        <v>0</v>
      </c>
      <c r="CP5" s="104">
        <v>0</v>
      </c>
      <c r="CQ5" s="104">
        <v>50</v>
      </c>
      <c r="CR5" s="104">
        <v>50</v>
      </c>
      <c r="CS5" s="104">
        <v>5120.9279999999999</v>
      </c>
      <c r="CT5" s="104">
        <v>9.8250418891808397E-2</v>
      </c>
      <c r="CU5" s="104">
        <v>503.13332111479099</v>
      </c>
      <c r="CV5" s="104">
        <v>14.2248</v>
      </c>
      <c r="CW5" s="104">
        <v>9.8250418891808897E-2</v>
      </c>
      <c r="CX5" s="104">
        <v>1.3975925586522</v>
      </c>
      <c r="CY5" s="104">
        <v>4.7416</v>
      </c>
      <c r="CZ5" s="104">
        <v>9.82504188918088E-2</v>
      </c>
      <c r="DA5" s="104">
        <v>0.465864186217401</v>
      </c>
      <c r="DB5" s="104">
        <v>3.2476712328767097E-5</v>
      </c>
      <c r="DC5" s="104">
        <v>0</v>
      </c>
      <c r="DD5" s="105" t="s">
        <v>6218</v>
      </c>
    </row>
    <row r="6" spans="1:108" ht="15" customHeight="1" x14ac:dyDescent="0.35">
      <c r="A6" s="105" t="s">
        <v>6925</v>
      </c>
      <c r="B6" s="104">
        <v>0</v>
      </c>
      <c r="C6" s="104">
        <v>0</v>
      </c>
      <c r="D6" s="104">
        <v>0</v>
      </c>
      <c r="E6" s="105"/>
      <c r="F6" s="104">
        <v>1</v>
      </c>
      <c r="G6" s="104" t="b">
        <v>0</v>
      </c>
      <c r="H6" s="105" t="s">
        <v>512</v>
      </c>
      <c r="I6" s="104">
        <v>0</v>
      </c>
      <c r="J6" s="105"/>
      <c r="K6" s="104">
        <v>0</v>
      </c>
      <c r="L6" s="104">
        <v>1</v>
      </c>
      <c r="M6" s="104">
        <v>0</v>
      </c>
      <c r="N6" s="104">
        <v>0</v>
      </c>
      <c r="O6" s="105"/>
      <c r="P6" s="104" t="b">
        <v>0</v>
      </c>
      <c r="Q6" s="104">
        <v>0</v>
      </c>
      <c r="R6" s="105"/>
      <c r="S6" s="104">
        <v>0</v>
      </c>
      <c r="T6" s="104">
        <v>3.8565</v>
      </c>
      <c r="U6" s="104">
        <v>7.7130000000000001</v>
      </c>
      <c r="V6" s="104">
        <v>3.8565</v>
      </c>
      <c r="W6" s="104">
        <v>0</v>
      </c>
      <c r="X6" s="105" t="s">
        <v>6203</v>
      </c>
      <c r="Y6" s="105"/>
      <c r="Z6" s="104">
        <v>1</v>
      </c>
      <c r="AA6" s="104">
        <v>0</v>
      </c>
      <c r="AB6" s="105" t="s">
        <v>11470</v>
      </c>
      <c r="AC6" s="105" t="s">
        <v>11471</v>
      </c>
      <c r="AD6" s="104">
        <v>0</v>
      </c>
      <c r="AE6" s="104">
        <v>0</v>
      </c>
      <c r="AF6" s="105"/>
      <c r="AG6" s="104">
        <v>2</v>
      </c>
      <c r="AH6" s="104">
        <v>2</v>
      </c>
      <c r="AI6" s="104">
        <v>2</v>
      </c>
      <c r="AJ6" s="105" t="s">
        <v>483</v>
      </c>
      <c r="AK6" s="104" t="b">
        <v>0</v>
      </c>
      <c r="AL6" s="104">
        <v>8760</v>
      </c>
      <c r="AM6" s="104">
        <v>8760</v>
      </c>
      <c r="AN6" s="104">
        <v>8760</v>
      </c>
      <c r="AO6" s="104">
        <v>0</v>
      </c>
      <c r="AP6" s="104">
        <v>0</v>
      </c>
      <c r="AQ6" s="104">
        <v>0</v>
      </c>
      <c r="AR6" s="104">
        <v>131400</v>
      </c>
      <c r="AS6" s="104">
        <v>19710</v>
      </c>
      <c r="AT6" s="105"/>
      <c r="AU6" s="104" t="b">
        <v>0</v>
      </c>
      <c r="AV6" s="104">
        <v>0</v>
      </c>
      <c r="AW6" s="104">
        <v>0</v>
      </c>
      <c r="AX6" s="104" t="b">
        <v>1</v>
      </c>
      <c r="AY6" s="104">
        <v>0</v>
      </c>
      <c r="AZ6" s="104">
        <v>87600</v>
      </c>
      <c r="BA6" s="104" t="b">
        <v>0</v>
      </c>
      <c r="BB6" s="104">
        <v>0</v>
      </c>
      <c r="BC6" s="105" t="s">
        <v>6204</v>
      </c>
      <c r="BD6" s="105" t="s">
        <v>6205</v>
      </c>
      <c r="BE6" s="104" t="b">
        <v>0</v>
      </c>
      <c r="BF6" s="104">
        <v>166440</v>
      </c>
      <c r="BG6" s="105"/>
      <c r="BH6" s="105" t="b">
        <v>0</v>
      </c>
      <c r="BI6" s="104">
        <v>0</v>
      </c>
      <c r="BJ6" s="104">
        <v>0</v>
      </c>
      <c r="BK6" s="104">
        <v>1465.47</v>
      </c>
      <c r="BL6" s="104">
        <v>0</v>
      </c>
      <c r="BM6" s="104">
        <v>0</v>
      </c>
      <c r="BN6" s="105" t="s">
        <v>3459</v>
      </c>
      <c r="BO6" s="104">
        <v>113574.48463632799</v>
      </c>
      <c r="BP6" s="104">
        <v>7930.7254108259904</v>
      </c>
      <c r="BQ6" s="104">
        <v>2</v>
      </c>
      <c r="BR6" s="105"/>
      <c r="BS6" s="105"/>
      <c r="BT6" s="105"/>
      <c r="BU6" s="105"/>
      <c r="BV6" s="104">
        <v>1</v>
      </c>
      <c r="BW6" s="104">
        <v>1</v>
      </c>
      <c r="BX6" s="104">
        <v>0</v>
      </c>
      <c r="BY6" s="104">
        <v>0</v>
      </c>
      <c r="BZ6" s="104">
        <v>8.8047945205479494E-6</v>
      </c>
      <c r="CA6" s="105" t="s">
        <v>10292</v>
      </c>
      <c r="CB6" s="105"/>
      <c r="CC6" s="105" t="b">
        <v>0</v>
      </c>
      <c r="CD6" s="104">
        <v>0</v>
      </c>
      <c r="CE6" s="104">
        <v>0</v>
      </c>
      <c r="CF6" s="104">
        <v>0</v>
      </c>
      <c r="CG6" s="104">
        <v>0</v>
      </c>
      <c r="CH6" s="105"/>
      <c r="CI6" s="104" t="b">
        <v>0</v>
      </c>
      <c r="CJ6" s="104">
        <v>0</v>
      </c>
      <c r="CK6" s="104">
        <v>0</v>
      </c>
      <c r="CL6" s="106" t="s">
        <v>10293</v>
      </c>
      <c r="CM6" s="104">
        <v>0</v>
      </c>
      <c r="CN6" s="104">
        <v>1</v>
      </c>
      <c r="CO6" s="104">
        <v>578.47500000000002</v>
      </c>
      <c r="CP6" s="104">
        <v>0</v>
      </c>
      <c r="CQ6" s="104">
        <v>50</v>
      </c>
      <c r="CR6" s="104">
        <v>50</v>
      </c>
      <c r="CS6" s="104">
        <v>2043.9449999999999</v>
      </c>
      <c r="CT6" s="104">
        <v>9.6503641508219704E-2</v>
      </c>
      <c r="CU6" s="104">
        <v>197.24813554251801</v>
      </c>
      <c r="CV6" s="104">
        <v>7.7130000000000001</v>
      </c>
      <c r="CW6" s="104">
        <v>9.6503641508220397E-2</v>
      </c>
      <c r="CX6" s="104">
        <v>0.74433258695290405</v>
      </c>
      <c r="CY6" s="104">
        <v>3.8565</v>
      </c>
      <c r="CZ6" s="104">
        <v>9.6503641508220397E-2</v>
      </c>
      <c r="DA6" s="104">
        <v>0.37216629347645203</v>
      </c>
      <c r="DB6" s="104">
        <v>1.7609589041095899E-5</v>
      </c>
      <c r="DC6" s="104">
        <v>0</v>
      </c>
      <c r="DD6" s="105" t="s">
        <v>6206</v>
      </c>
    </row>
    <row r="7" spans="1:108" ht="15" customHeight="1" x14ac:dyDescent="0.35">
      <c r="A7" s="105" t="s">
        <v>6927</v>
      </c>
      <c r="B7" s="104">
        <v>0</v>
      </c>
      <c r="C7" s="104">
        <v>0</v>
      </c>
      <c r="D7" s="104">
        <v>0</v>
      </c>
      <c r="E7" s="105"/>
      <c r="F7" s="104">
        <v>1</v>
      </c>
      <c r="G7" s="104" t="b">
        <v>0</v>
      </c>
      <c r="H7" s="105" t="s">
        <v>512</v>
      </c>
      <c r="I7" s="104">
        <v>0</v>
      </c>
      <c r="J7" s="105"/>
      <c r="K7" s="104">
        <v>0</v>
      </c>
      <c r="L7" s="104">
        <v>1</v>
      </c>
      <c r="M7" s="104">
        <v>0</v>
      </c>
      <c r="N7" s="104">
        <v>0</v>
      </c>
      <c r="O7" s="105"/>
      <c r="P7" s="104" t="b">
        <v>0</v>
      </c>
      <c r="Q7" s="104">
        <v>0</v>
      </c>
      <c r="R7" s="105"/>
      <c r="S7" s="104">
        <v>0</v>
      </c>
      <c r="T7" s="104">
        <v>0</v>
      </c>
      <c r="U7" s="104">
        <v>16.284800000000001</v>
      </c>
      <c r="V7" s="104">
        <v>2.0356000000000001</v>
      </c>
      <c r="W7" s="104">
        <v>0</v>
      </c>
      <c r="X7" s="105" t="s">
        <v>10110</v>
      </c>
      <c r="Y7" s="105"/>
      <c r="Z7" s="104">
        <v>1</v>
      </c>
      <c r="AA7" s="104">
        <v>0</v>
      </c>
      <c r="AB7" s="105"/>
      <c r="AC7" s="105" t="s">
        <v>89</v>
      </c>
      <c r="AD7" s="104">
        <v>0</v>
      </c>
      <c r="AE7" s="104">
        <v>0</v>
      </c>
      <c r="AF7" s="105"/>
      <c r="AG7" s="104">
        <v>2</v>
      </c>
      <c r="AH7" s="104">
        <v>2</v>
      </c>
      <c r="AI7" s="104">
        <v>2</v>
      </c>
      <c r="AJ7" s="105" t="s">
        <v>483</v>
      </c>
      <c r="AK7" s="104" t="b">
        <v>0</v>
      </c>
      <c r="AL7" s="104">
        <v>8760</v>
      </c>
      <c r="AM7" s="104">
        <v>8760</v>
      </c>
      <c r="AN7" s="104">
        <v>8760</v>
      </c>
      <c r="AO7" s="104">
        <v>0</v>
      </c>
      <c r="AP7" s="104">
        <v>0</v>
      </c>
      <c r="AQ7" s="104">
        <v>0</v>
      </c>
      <c r="AR7" s="104">
        <v>175200</v>
      </c>
      <c r="AS7" s="104">
        <v>26280</v>
      </c>
      <c r="AT7" s="105"/>
      <c r="AU7" s="104" t="b">
        <v>0</v>
      </c>
      <c r="AV7" s="104">
        <v>0</v>
      </c>
      <c r="AW7" s="104">
        <v>0</v>
      </c>
      <c r="AX7" s="104" t="b">
        <v>1</v>
      </c>
      <c r="AY7" s="104">
        <v>0</v>
      </c>
      <c r="AZ7" s="104">
        <v>87600</v>
      </c>
      <c r="BA7" s="104" t="b">
        <v>0</v>
      </c>
      <c r="BB7" s="104">
        <v>0</v>
      </c>
      <c r="BC7" s="105" t="s">
        <v>6223</v>
      </c>
      <c r="BD7" s="105" t="s">
        <v>6224</v>
      </c>
      <c r="BE7" s="104" t="b">
        <v>0</v>
      </c>
      <c r="BF7" s="104">
        <v>8760</v>
      </c>
      <c r="BG7" s="105"/>
      <c r="BH7" s="105" t="b">
        <v>0</v>
      </c>
      <c r="BI7" s="104">
        <v>0</v>
      </c>
      <c r="BJ7" s="104">
        <v>0</v>
      </c>
      <c r="BK7" s="104">
        <v>0</v>
      </c>
      <c r="BL7" s="104">
        <v>0</v>
      </c>
      <c r="BM7" s="104">
        <v>0</v>
      </c>
      <c r="BN7" s="105" t="s">
        <v>2958</v>
      </c>
      <c r="BO7" s="104">
        <v>215169.97445470601</v>
      </c>
      <c r="BP7" s="104">
        <v>165985.796118831</v>
      </c>
      <c r="BQ7" s="104">
        <v>8</v>
      </c>
      <c r="BR7" s="105"/>
      <c r="BS7" s="105"/>
      <c r="BT7" s="105"/>
      <c r="BU7" s="105"/>
      <c r="BV7" s="104">
        <v>1</v>
      </c>
      <c r="BW7" s="104">
        <v>1</v>
      </c>
      <c r="BX7" s="104">
        <v>61068</v>
      </c>
      <c r="BY7" s="104">
        <v>0</v>
      </c>
      <c r="BZ7" s="104">
        <v>4.6474885844748899E-6</v>
      </c>
      <c r="CA7" s="105" t="s">
        <v>10299</v>
      </c>
      <c r="CB7" s="105"/>
      <c r="CC7" s="105" t="b">
        <v>0</v>
      </c>
      <c r="CD7" s="104">
        <v>0</v>
      </c>
      <c r="CE7" s="104">
        <v>0</v>
      </c>
      <c r="CF7" s="104">
        <v>0</v>
      </c>
      <c r="CG7" s="104">
        <v>0</v>
      </c>
      <c r="CH7" s="105"/>
      <c r="CI7" s="104" t="b">
        <v>0</v>
      </c>
      <c r="CJ7" s="104">
        <v>0</v>
      </c>
      <c r="CK7" s="104">
        <v>0</v>
      </c>
      <c r="CL7" s="106" t="s">
        <v>11477</v>
      </c>
      <c r="CM7" s="104">
        <v>0</v>
      </c>
      <c r="CN7" s="104">
        <v>1</v>
      </c>
      <c r="CO7" s="104">
        <v>156741.20000000001</v>
      </c>
      <c r="CP7" s="104">
        <v>0</v>
      </c>
      <c r="CQ7" s="104">
        <v>50</v>
      </c>
      <c r="CR7" s="104">
        <v>50</v>
      </c>
      <c r="CS7" s="104">
        <v>217809.2</v>
      </c>
      <c r="CT7" s="104">
        <v>0.103435437306553</v>
      </c>
      <c r="CU7" s="104">
        <v>22529.189851390402</v>
      </c>
      <c r="CV7" s="104">
        <v>16.284800000000001</v>
      </c>
      <c r="CW7" s="104">
        <v>0.10343543730655499</v>
      </c>
      <c r="CX7" s="104">
        <v>1.6844254094497899</v>
      </c>
      <c r="CY7" s="104">
        <v>2.0356000000000001</v>
      </c>
      <c r="CZ7" s="104">
        <v>0.10343543730655499</v>
      </c>
      <c r="DA7" s="104">
        <v>0.21055317618122299</v>
      </c>
      <c r="DB7" s="104">
        <v>3.7179908675799099E-5</v>
      </c>
      <c r="DC7" s="104">
        <v>0</v>
      </c>
      <c r="DD7" s="105" t="s">
        <v>6225</v>
      </c>
    </row>
    <row r="8" spans="1:108" ht="15" customHeight="1" x14ac:dyDescent="0.35">
      <c r="A8" s="105" t="s">
        <v>10796</v>
      </c>
      <c r="B8" s="104">
        <v>0</v>
      </c>
      <c r="C8" s="104">
        <v>0</v>
      </c>
      <c r="D8" s="104">
        <v>0</v>
      </c>
      <c r="E8" s="105"/>
      <c r="F8" s="104">
        <v>1</v>
      </c>
      <c r="G8" s="104" t="b">
        <v>0</v>
      </c>
      <c r="H8" s="105" t="s">
        <v>512</v>
      </c>
      <c r="I8" s="104">
        <v>0</v>
      </c>
      <c r="J8" s="105"/>
      <c r="K8" s="104">
        <v>0</v>
      </c>
      <c r="L8" s="104">
        <v>3.6700430778437299</v>
      </c>
      <c r="M8" s="104">
        <v>0</v>
      </c>
      <c r="N8" s="104">
        <v>0</v>
      </c>
      <c r="O8" s="105"/>
      <c r="P8" s="104" t="b">
        <v>0</v>
      </c>
      <c r="Q8" s="104">
        <v>0</v>
      </c>
      <c r="R8" s="105"/>
      <c r="S8" s="104">
        <v>0</v>
      </c>
      <c r="T8" s="104">
        <v>0.54649999999999999</v>
      </c>
      <c r="U8" s="104">
        <v>2.7324999999999999</v>
      </c>
      <c r="V8" s="104">
        <v>0.54649999999999999</v>
      </c>
      <c r="W8" s="104">
        <v>0</v>
      </c>
      <c r="X8" s="105" t="s">
        <v>10122</v>
      </c>
      <c r="Y8" s="105"/>
      <c r="Z8" s="104">
        <v>1</v>
      </c>
      <c r="AA8" s="104">
        <v>0</v>
      </c>
      <c r="AB8" s="105" t="s">
        <v>799</v>
      </c>
      <c r="AC8" s="105" t="s">
        <v>77</v>
      </c>
      <c r="AD8" s="104">
        <v>0</v>
      </c>
      <c r="AE8" s="104">
        <v>0</v>
      </c>
      <c r="AF8" s="105"/>
      <c r="AG8" s="104">
        <v>2</v>
      </c>
      <c r="AH8" s="104">
        <v>2</v>
      </c>
      <c r="AI8" s="104">
        <v>2</v>
      </c>
      <c r="AJ8" s="105" t="s">
        <v>483</v>
      </c>
      <c r="AK8" s="104" t="b">
        <v>0</v>
      </c>
      <c r="AL8" s="104">
        <v>8760</v>
      </c>
      <c r="AM8" s="104">
        <v>8760</v>
      </c>
      <c r="AN8" s="104">
        <v>8760</v>
      </c>
      <c r="AO8" s="104">
        <v>0</v>
      </c>
      <c r="AP8" s="104">
        <v>0</v>
      </c>
      <c r="AQ8" s="104">
        <v>0</v>
      </c>
      <c r="AR8" s="104">
        <v>438000</v>
      </c>
      <c r="AS8" s="104">
        <v>65700</v>
      </c>
      <c r="AT8" s="105"/>
      <c r="AU8" s="104" t="b">
        <v>0</v>
      </c>
      <c r="AV8" s="104">
        <v>0</v>
      </c>
      <c r="AW8" s="104">
        <v>0</v>
      </c>
      <c r="AX8" s="104" t="b">
        <v>1</v>
      </c>
      <c r="AY8" s="104">
        <v>0</v>
      </c>
      <c r="AZ8" s="104">
        <v>87600</v>
      </c>
      <c r="BA8" s="104" t="b">
        <v>0</v>
      </c>
      <c r="BB8" s="104">
        <v>0</v>
      </c>
      <c r="BC8" s="105" t="s">
        <v>6282</v>
      </c>
      <c r="BD8" s="105" t="s">
        <v>6283</v>
      </c>
      <c r="BE8" s="104" t="b">
        <v>0</v>
      </c>
      <c r="BF8" s="104">
        <v>8760</v>
      </c>
      <c r="BG8" s="105">
        <v>70080</v>
      </c>
      <c r="BH8" s="105" t="b">
        <v>1</v>
      </c>
      <c r="BI8" s="104">
        <v>0</v>
      </c>
      <c r="BJ8" s="104">
        <v>6</v>
      </c>
      <c r="BK8" s="104">
        <v>4822.78</v>
      </c>
      <c r="BL8" s="104">
        <v>0</v>
      </c>
      <c r="BM8" s="104">
        <v>0</v>
      </c>
      <c r="BN8" s="105" t="s">
        <v>9558</v>
      </c>
      <c r="BO8" s="104">
        <v>801463.86093321105</v>
      </c>
      <c r="BP8" s="104">
        <v>61320</v>
      </c>
      <c r="BQ8" s="104">
        <v>5</v>
      </c>
      <c r="BR8" s="105"/>
      <c r="BS8" s="105"/>
      <c r="BT8" s="105"/>
      <c r="BU8" s="105"/>
      <c r="BV8" s="104">
        <v>1</v>
      </c>
      <c r="BW8" s="104">
        <v>1</v>
      </c>
      <c r="BX8" s="104">
        <v>5186</v>
      </c>
      <c r="BY8" s="104">
        <v>0</v>
      </c>
      <c r="BZ8" s="104">
        <v>1.24771689497717E-6</v>
      </c>
      <c r="CA8" s="105" t="s">
        <v>10325</v>
      </c>
      <c r="CB8" s="105"/>
      <c r="CC8" s="105" t="b">
        <v>0</v>
      </c>
      <c r="CD8" s="104">
        <v>0</v>
      </c>
      <c r="CE8" s="104">
        <v>0</v>
      </c>
      <c r="CF8" s="104">
        <v>0</v>
      </c>
      <c r="CG8" s="104">
        <v>0</v>
      </c>
      <c r="CH8" s="105"/>
      <c r="CI8" s="104" t="b">
        <v>0</v>
      </c>
      <c r="CJ8" s="104">
        <v>0</v>
      </c>
      <c r="CK8" s="104">
        <v>0</v>
      </c>
      <c r="CL8" s="106" t="s">
        <v>10326</v>
      </c>
      <c r="CM8" s="104">
        <v>0</v>
      </c>
      <c r="CN8" s="104">
        <v>1</v>
      </c>
      <c r="CO8" s="104">
        <v>0</v>
      </c>
      <c r="CP8" s="104">
        <v>0</v>
      </c>
      <c r="CQ8" s="104">
        <v>50</v>
      </c>
      <c r="CR8" s="104">
        <v>50</v>
      </c>
      <c r="CS8" s="104">
        <v>10008.780000000001</v>
      </c>
      <c r="CT8" s="104">
        <v>0.24471899945697201</v>
      </c>
      <c r="CU8" s="104">
        <v>2449.3386273849601</v>
      </c>
      <c r="CV8" s="104">
        <v>2.7324999999999999</v>
      </c>
      <c r="CW8" s="104">
        <v>0.91094794939896595</v>
      </c>
      <c r="CX8" s="104">
        <v>2.48916527173267</v>
      </c>
      <c r="CY8" s="104">
        <v>0.54649999999999999</v>
      </c>
      <c r="CZ8" s="104">
        <v>0.91094794939896595</v>
      </c>
      <c r="DA8" s="104">
        <v>0.49783305434653502</v>
      </c>
      <c r="DB8" s="104">
        <v>6.2385844748858398E-6</v>
      </c>
      <c r="DC8" s="104">
        <v>0</v>
      </c>
      <c r="DD8" s="105" t="s">
        <v>6284</v>
      </c>
    </row>
    <row r="9" spans="1:108" ht="15" customHeight="1" x14ac:dyDescent="0.35">
      <c r="A9" s="105" t="s">
        <v>10793</v>
      </c>
      <c r="B9" s="104">
        <v>0</v>
      </c>
      <c r="C9" s="104">
        <v>0</v>
      </c>
      <c r="D9" s="104">
        <v>0</v>
      </c>
      <c r="E9" s="105"/>
      <c r="F9" s="104">
        <v>1</v>
      </c>
      <c r="G9" s="104" t="b">
        <v>0</v>
      </c>
      <c r="H9" s="105" t="s">
        <v>512</v>
      </c>
      <c r="I9" s="104">
        <v>0</v>
      </c>
      <c r="J9" s="105"/>
      <c r="K9" s="104">
        <v>0</v>
      </c>
      <c r="L9" s="104">
        <v>1</v>
      </c>
      <c r="M9" s="104">
        <v>0</v>
      </c>
      <c r="N9" s="104">
        <v>0</v>
      </c>
      <c r="O9" s="105"/>
      <c r="P9" s="104" t="b">
        <v>0</v>
      </c>
      <c r="Q9" s="104">
        <v>0</v>
      </c>
      <c r="R9" s="105"/>
      <c r="S9" s="104">
        <v>0</v>
      </c>
      <c r="T9" s="104">
        <v>68.383971257602795</v>
      </c>
      <c r="U9" s="104">
        <v>85.479871257602795</v>
      </c>
      <c r="V9" s="104">
        <v>17.0961</v>
      </c>
      <c r="W9" s="104">
        <v>0</v>
      </c>
      <c r="X9" s="105" t="s">
        <v>6226</v>
      </c>
      <c r="Y9" s="105"/>
      <c r="Z9" s="104">
        <v>1</v>
      </c>
      <c r="AA9" s="104">
        <v>0</v>
      </c>
      <c r="AB9" s="105"/>
      <c r="AC9" s="105" t="s">
        <v>91</v>
      </c>
      <c r="AD9" s="104">
        <v>0</v>
      </c>
      <c r="AE9" s="104">
        <v>8547.9500000000007</v>
      </c>
      <c r="AF9" s="105"/>
      <c r="AG9" s="104">
        <v>2</v>
      </c>
      <c r="AH9" s="104">
        <v>2</v>
      </c>
      <c r="AI9" s="104">
        <v>2</v>
      </c>
      <c r="AJ9" s="105" t="s">
        <v>483</v>
      </c>
      <c r="AK9" s="104" t="b">
        <v>0</v>
      </c>
      <c r="AL9" s="104">
        <v>8760</v>
      </c>
      <c r="AM9" s="104">
        <v>8760</v>
      </c>
      <c r="AN9" s="104">
        <v>8760</v>
      </c>
      <c r="AO9" s="104">
        <v>0</v>
      </c>
      <c r="AP9" s="104">
        <v>0</v>
      </c>
      <c r="AQ9" s="104">
        <v>0</v>
      </c>
      <c r="AR9" s="104">
        <v>26280</v>
      </c>
      <c r="AS9" s="104">
        <v>8760</v>
      </c>
      <c r="AT9" s="105"/>
      <c r="AU9" s="104" t="b">
        <v>0</v>
      </c>
      <c r="AV9" s="104">
        <v>0</v>
      </c>
      <c r="AW9" s="104">
        <v>0</v>
      </c>
      <c r="AX9" s="104" t="b">
        <v>1</v>
      </c>
      <c r="AY9" s="104">
        <v>0</v>
      </c>
      <c r="AZ9" s="104">
        <v>87600</v>
      </c>
      <c r="BA9" s="104" t="b">
        <v>0</v>
      </c>
      <c r="BB9" s="104">
        <v>0</v>
      </c>
      <c r="BC9" s="105" t="s">
        <v>6227</v>
      </c>
      <c r="BD9" s="105" t="s">
        <v>6228</v>
      </c>
      <c r="BE9" s="104" t="b">
        <v>0</v>
      </c>
      <c r="BF9" s="104">
        <v>43800</v>
      </c>
      <c r="BG9" s="105"/>
      <c r="BH9" s="105" t="b">
        <v>0</v>
      </c>
      <c r="BI9" s="104">
        <v>0</v>
      </c>
      <c r="BJ9" s="104">
        <v>0</v>
      </c>
      <c r="BK9" s="104">
        <v>29575.906999999999</v>
      </c>
      <c r="BL9" s="104">
        <v>0</v>
      </c>
      <c r="BM9" s="104">
        <v>0</v>
      </c>
      <c r="BN9" s="105" t="s">
        <v>4321</v>
      </c>
      <c r="BO9" s="104">
        <v>25619.878217839199</v>
      </c>
      <c r="BP9" s="104">
        <v>3266.4122608563298</v>
      </c>
      <c r="BQ9" s="104">
        <v>4.99996322305104</v>
      </c>
      <c r="BR9" s="105"/>
      <c r="BS9" s="105"/>
      <c r="BT9" s="105"/>
      <c r="BU9" s="105"/>
      <c r="BV9" s="104">
        <v>1</v>
      </c>
      <c r="BW9" s="104">
        <v>1</v>
      </c>
      <c r="BX9" s="104">
        <v>341918</v>
      </c>
      <c r="BY9" s="104">
        <v>0</v>
      </c>
      <c r="BZ9" s="104">
        <v>3.9032191780821897E-5</v>
      </c>
      <c r="CA9" s="105" t="s">
        <v>10300</v>
      </c>
      <c r="CB9" s="105"/>
      <c r="CC9" s="105" t="b">
        <v>0</v>
      </c>
      <c r="CD9" s="104">
        <v>0</v>
      </c>
      <c r="CE9" s="104">
        <v>0</v>
      </c>
      <c r="CF9" s="104">
        <v>0</v>
      </c>
      <c r="CG9" s="104">
        <v>0</v>
      </c>
      <c r="CH9" s="105"/>
      <c r="CI9" s="104" t="b">
        <v>0</v>
      </c>
      <c r="CJ9" s="104">
        <v>0</v>
      </c>
      <c r="CK9" s="104">
        <v>0</v>
      </c>
      <c r="CL9" s="106" t="s">
        <v>10301</v>
      </c>
      <c r="CM9" s="104">
        <v>0</v>
      </c>
      <c r="CN9" s="104">
        <v>1</v>
      </c>
      <c r="CO9" s="104">
        <v>0</v>
      </c>
      <c r="CP9" s="104">
        <v>0</v>
      </c>
      <c r="CQ9" s="104">
        <v>50</v>
      </c>
      <c r="CR9" s="104">
        <v>50</v>
      </c>
      <c r="CS9" s="104">
        <v>380041.85700000002</v>
      </c>
      <c r="CT9" s="104">
        <v>8.1386027140509298E-2</v>
      </c>
      <c r="CU9" s="104">
        <v>30930.0968883315</v>
      </c>
      <c r="CV9" s="104">
        <v>85.479871257602795</v>
      </c>
      <c r="CW9" s="104">
        <v>8.1380745613325506E-2</v>
      </c>
      <c r="CX9" s="104">
        <v>6.95641565787479</v>
      </c>
      <c r="CY9" s="104">
        <v>17.0961</v>
      </c>
      <c r="CZ9" s="104">
        <v>8.1384267870927507E-2</v>
      </c>
      <c r="DA9" s="104">
        <v>1.3913535819481599</v>
      </c>
      <c r="DB9" s="104">
        <v>1.9515952341918401E-4</v>
      </c>
      <c r="DC9" s="104">
        <v>0</v>
      </c>
      <c r="DD9" s="105" t="s">
        <v>6229</v>
      </c>
    </row>
    <row r="10" spans="1:108" ht="15" customHeight="1" x14ac:dyDescent="0.35">
      <c r="A10" s="105" t="s">
        <v>10800</v>
      </c>
      <c r="B10" s="104">
        <v>0</v>
      </c>
      <c r="C10" s="104">
        <v>0</v>
      </c>
      <c r="D10" s="104">
        <v>0</v>
      </c>
      <c r="E10" s="105"/>
      <c r="F10" s="104">
        <v>1</v>
      </c>
      <c r="G10" s="104" t="b">
        <v>0</v>
      </c>
      <c r="H10" s="105" t="s">
        <v>512</v>
      </c>
      <c r="I10" s="104">
        <v>0</v>
      </c>
      <c r="J10" s="105"/>
      <c r="K10" s="104">
        <v>0</v>
      </c>
      <c r="L10" s="104">
        <v>1</v>
      </c>
      <c r="M10" s="104">
        <v>0</v>
      </c>
      <c r="N10" s="104">
        <v>0</v>
      </c>
      <c r="O10" s="105"/>
      <c r="P10" s="104" t="b">
        <v>0</v>
      </c>
      <c r="Q10" s="104">
        <v>0</v>
      </c>
      <c r="R10" s="105"/>
      <c r="S10" s="104">
        <v>0</v>
      </c>
      <c r="T10" s="104">
        <v>0</v>
      </c>
      <c r="U10" s="104">
        <v>50.039352159536897</v>
      </c>
      <c r="V10" s="104">
        <v>50.039400000000001</v>
      </c>
      <c r="W10" s="104">
        <v>0</v>
      </c>
      <c r="X10" s="105" t="s">
        <v>6449</v>
      </c>
      <c r="Y10" s="105"/>
      <c r="Z10" s="104">
        <v>1</v>
      </c>
      <c r="AA10" s="104">
        <v>0</v>
      </c>
      <c r="AB10" s="105" t="s">
        <v>799</v>
      </c>
      <c r="AC10" s="105" t="s">
        <v>77</v>
      </c>
      <c r="AD10" s="104">
        <v>0</v>
      </c>
      <c r="AE10" s="104">
        <v>0</v>
      </c>
      <c r="AF10" s="105"/>
      <c r="AG10" s="104">
        <v>2</v>
      </c>
      <c r="AH10" s="104">
        <v>2</v>
      </c>
      <c r="AI10" s="104">
        <v>2</v>
      </c>
      <c r="AJ10" s="105" t="s">
        <v>798</v>
      </c>
      <c r="AK10" s="104" t="b">
        <v>0</v>
      </c>
      <c r="AL10" s="104">
        <v>8760</v>
      </c>
      <c r="AM10" s="104">
        <v>8760</v>
      </c>
      <c r="AN10" s="104">
        <v>8760</v>
      </c>
      <c r="AO10" s="104">
        <v>0</v>
      </c>
      <c r="AP10" s="104">
        <v>0</v>
      </c>
      <c r="AQ10" s="104">
        <v>0</v>
      </c>
      <c r="AR10" s="104">
        <v>8760</v>
      </c>
      <c r="AS10" s="104">
        <v>0</v>
      </c>
      <c r="AT10" s="105"/>
      <c r="AU10" s="104" t="b">
        <v>0</v>
      </c>
      <c r="AV10" s="104">
        <v>0</v>
      </c>
      <c r="AW10" s="104">
        <v>0</v>
      </c>
      <c r="AX10" s="104" t="b">
        <v>1</v>
      </c>
      <c r="AY10" s="104">
        <v>0</v>
      </c>
      <c r="AZ10" s="104">
        <v>87600</v>
      </c>
      <c r="BA10" s="104" t="b">
        <v>0</v>
      </c>
      <c r="BB10" s="104">
        <v>0</v>
      </c>
      <c r="BC10" s="105" t="s">
        <v>6227</v>
      </c>
      <c r="BD10" s="105" t="s">
        <v>6228</v>
      </c>
      <c r="BE10" s="104" t="b">
        <v>0</v>
      </c>
      <c r="BF10" s="104">
        <v>0</v>
      </c>
      <c r="BG10" s="105"/>
      <c r="BH10" s="105" t="b">
        <v>0</v>
      </c>
      <c r="BI10" s="104">
        <v>0</v>
      </c>
      <c r="BJ10" s="104">
        <v>0</v>
      </c>
      <c r="BK10" s="104">
        <v>67553.173255837901</v>
      </c>
      <c r="BL10" s="104">
        <v>0</v>
      </c>
      <c r="BM10" s="104">
        <v>0</v>
      </c>
      <c r="BN10" s="105" t="s">
        <v>4321</v>
      </c>
      <c r="BO10" s="104">
        <v>8753.1025551865096</v>
      </c>
      <c r="BP10" s="104">
        <v>8769.4819471369392</v>
      </c>
      <c r="BQ10" s="104">
        <v>0.99999904394410999</v>
      </c>
      <c r="BR10" s="105"/>
      <c r="BS10" s="105"/>
      <c r="BT10" s="105"/>
      <c r="BU10" s="105"/>
      <c r="BV10" s="104">
        <v>1</v>
      </c>
      <c r="BW10" s="104">
        <v>1</v>
      </c>
      <c r="BX10" s="104">
        <v>0</v>
      </c>
      <c r="BY10" s="104">
        <v>0</v>
      </c>
      <c r="BZ10" s="104">
        <v>1.14245205479452E-4</v>
      </c>
      <c r="CA10" s="105" t="s">
        <v>10300</v>
      </c>
      <c r="CB10" s="105"/>
      <c r="CC10" s="105" t="b">
        <v>0</v>
      </c>
      <c r="CD10" s="104">
        <v>0</v>
      </c>
      <c r="CE10" s="104">
        <v>0</v>
      </c>
      <c r="CF10" s="104">
        <v>0</v>
      </c>
      <c r="CG10" s="104">
        <v>0</v>
      </c>
      <c r="CH10" s="105"/>
      <c r="CI10" s="104" t="b">
        <v>0</v>
      </c>
      <c r="CJ10" s="104">
        <v>0</v>
      </c>
      <c r="CK10" s="104">
        <v>0</v>
      </c>
      <c r="CL10" s="105" t="s">
        <v>6450</v>
      </c>
      <c r="CM10" s="104">
        <v>0</v>
      </c>
      <c r="CN10" s="104">
        <v>1</v>
      </c>
      <c r="CO10" s="104">
        <v>0</v>
      </c>
      <c r="CP10" s="104">
        <v>0</v>
      </c>
      <c r="CQ10" s="104">
        <v>50</v>
      </c>
      <c r="CR10" s="104">
        <v>50</v>
      </c>
      <c r="CS10" s="104">
        <v>67553.173255837901</v>
      </c>
      <c r="CT10" s="104">
        <v>0.14084720945554</v>
      </c>
      <c r="CU10" s="104">
        <v>9514.6759429513604</v>
      </c>
      <c r="CV10" s="104">
        <v>50.039352159536897</v>
      </c>
      <c r="CW10" s="104">
        <v>0.14084716128432201</v>
      </c>
      <c r="CX10" s="104">
        <v>7.0479007041772901</v>
      </c>
      <c r="CY10" s="104">
        <v>50.039400000000001</v>
      </c>
      <c r="CZ10" s="104">
        <v>0.140847229795032</v>
      </c>
      <c r="DA10" s="104">
        <v>7.0479108706055502</v>
      </c>
      <c r="DB10" s="104">
        <v>1.1424509625465E-4</v>
      </c>
      <c r="DC10" s="104">
        <v>0</v>
      </c>
      <c r="DD10" s="105" t="s">
        <v>6451</v>
      </c>
    </row>
    <row r="11" spans="1:108" ht="15" customHeight="1" x14ac:dyDescent="0.35">
      <c r="A11" s="105" t="s">
        <v>10818</v>
      </c>
      <c r="B11" s="104">
        <v>0</v>
      </c>
      <c r="C11" s="104">
        <v>0</v>
      </c>
      <c r="D11" s="104">
        <v>0</v>
      </c>
      <c r="E11" s="105"/>
      <c r="F11" s="104">
        <v>1</v>
      </c>
      <c r="G11" s="104" t="b">
        <v>0</v>
      </c>
      <c r="H11" s="105" t="s">
        <v>512</v>
      </c>
      <c r="I11" s="104">
        <v>0</v>
      </c>
      <c r="J11" s="105"/>
      <c r="K11" s="104">
        <v>0</v>
      </c>
      <c r="L11" s="104">
        <v>1</v>
      </c>
      <c r="M11" s="104">
        <v>0</v>
      </c>
      <c r="N11" s="104">
        <v>0</v>
      </c>
      <c r="O11" s="105"/>
      <c r="P11" s="104" t="b">
        <v>0</v>
      </c>
      <c r="Q11" s="104">
        <v>0</v>
      </c>
      <c r="R11" s="105"/>
      <c r="S11" s="104">
        <v>0</v>
      </c>
      <c r="T11" s="104">
        <v>5.0026000000000002</v>
      </c>
      <c r="U11" s="104">
        <v>45.023027990321303</v>
      </c>
      <c r="V11" s="104">
        <v>5.0026000000000002</v>
      </c>
      <c r="W11" s="104">
        <v>0</v>
      </c>
      <c r="X11" s="105" t="s">
        <v>10120</v>
      </c>
      <c r="Y11" s="105"/>
      <c r="Z11" s="104">
        <v>1</v>
      </c>
      <c r="AA11" s="104">
        <v>0</v>
      </c>
      <c r="AB11" s="105" t="s">
        <v>11470</v>
      </c>
      <c r="AC11" s="105" t="s">
        <v>11471</v>
      </c>
      <c r="AD11" s="104">
        <v>0</v>
      </c>
      <c r="AE11" s="104">
        <v>17008.728397096402</v>
      </c>
      <c r="AF11" s="105"/>
      <c r="AG11" s="104">
        <v>2</v>
      </c>
      <c r="AH11" s="104">
        <v>2</v>
      </c>
      <c r="AI11" s="104">
        <v>2</v>
      </c>
      <c r="AJ11" s="105" t="s">
        <v>798</v>
      </c>
      <c r="AK11" s="104" t="b">
        <v>0</v>
      </c>
      <c r="AL11" s="104">
        <v>8760</v>
      </c>
      <c r="AM11" s="104">
        <v>8760</v>
      </c>
      <c r="AN11" s="104">
        <v>8760</v>
      </c>
      <c r="AO11" s="104">
        <v>0</v>
      </c>
      <c r="AP11" s="104">
        <v>0</v>
      </c>
      <c r="AQ11" s="104">
        <v>0</v>
      </c>
      <c r="AR11" s="104">
        <v>87600</v>
      </c>
      <c r="AS11" s="104">
        <v>0</v>
      </c>
      <c r="AT11" s="105"/>
      <c r="AU11" s="104" t="b">
        <v>0</v>
      </c>
      <c r="AV11" s="104">
        <v>0</v>
      </c>
      <c r="AW11" s="104">
        <v>0</v>
      </c>
      <c r="AX11" s="104" t="b">
        <v>1</v>
      </c>
      <c r="AY11" s="104">
        <v>0</v>
      </c>
      <c r="AZ11" s="104">
        <v>87600</v>
      </c>
      <c r="BA11" s="104" t="b">
        <v>0</v>
      </c>
      <c r="BB11" s="104">
        <v>0</v>
      </c>
      <c r="BC11" s="105" t="s">
        <v>6279</v>
      </c>
      <c r="BD11" s="105" t="s">
        <v>6280</v>
      </c>
      <c r="BE11" s="104" t="b">
        <v>0</v>
      </c>
      <c r="BF11" s="104">
        <v>8760</v>
      </c>
      <c r="BG11" s="105"/>
      <c r="BH11" s="105" t="b">
        <v>0</v>
      </c>
      <c r="BI11" s="104">
        <v>0</v>
      </c>
      <c r="BJ11" s="104">
        <v>0</v>
      </c>
      <c r="BK11" s="104">
        <v>27213.946834870301</v>
      </c>
      <c r="BL11" s="104">
        <v>0</v>
      </c>
      <c r="BM11" s="104">
        <v>0</v>
      </c>
      <c r="BN11" s="105" t="s">
        <v>135</v>
      </c>
      <c r="BO11" s="104">
        <v>87554.471674729095</v>
      </c>
      <c r="BP11" s="104">
        <v>86961.652515325099</v>
      </c>
      <c r="BQ11" s="104">
        <v>8.9999256367331597</v>
      </c>
      <c r="BR11" s="105"/>
      <c r="BS11" s="105"/>
      <c r="BT11" s="105"/>
      <c r="BU11" s="105"/>
      <c r="BV11" s="104">
        <v>1</v>
      </c>
      <c r="BW11" s="104">
        <v>1</v>
      </c>
      <c r="BX11" s="104">
        <v>0</v>
      </c>
      <c r="BY11" s="104">
        <v>0</v>
      </c>
      <c r="BZ11" s="104">
        <v>1.1421461187214601E-5</v>
      </c>
      <c r="CA11" s="105" t="s">
        <v>10323</v>
      </c>
      <c r="CB11" s="105"/>
      <c r="CC11" s="105" t="b">
        <v>0</v>
      </c>
      <c r="CD11" s="104">
        <v>0</v>
      </c>
      <c r="CE11" s="104">
        <v>0</v>
      </c>
      <c r="CF11" s="104">
        <v>0</v>
      </c>
      <c r="CG11" s="104">
        <v>0</v>
      </c>
      <c r="CH11" s="105"/>
      <c r="CI11" s="104" t="b">
        <v>0</v>
      </c>
      <c r="CJ11" s="104">
        <v>0</v>
      </c>
      <c r="CK11" s="104">
        <v>0</v>
      </c>
      <c r="CL11" s="106" t="s">
        <v>10324</v>
      </c>
      <c r="CM11" s="104">
        <v>0</v>
      </c>
      <c r="CN11" s="104">
        <v>1</v>
      </c>
      <c r="CO11" s="104">
        <v>0</v>
      </c>
      <c r="CP11" s="104">
        <v>0</v>
      </c>
      <c r="CQ11" s="104">
        <v>50</v>
      </c>
      <c r="CR11" s="104">
        <v>50</v>
      </c>
      <c r="CS11" s="104">
        <v>44222.675231966699</v>
      </c>
      <c r="CT11" s="104">
        <v>0.44171975877416197</v>
      </c>
      <c r="CU11" s="104">
        <v>19534.029435812401</v>
      </c>
      <c r="CV11" s="104">
        <v>45.023027990321303</v>
      </c>
      <c r="CW11" s="104">
        <v>0.44171976623456399</v>
      </c>
      <c r="CX11" s="104">
        <v>19.887561399056999</v>
      </c>
      <c r="CY11" s="104">
        <v>5.0026000000000002</v>
      </c>
      <c r="CZ11" s="104">
        <v>0.441720223008635</v>
      </c>
      <c r="DA11" s="104">
        <v>2.209749587623</v>
      </c>
      <c r="DB11" s="104">
        <v>1.02792301347766E-4</v>
      </c>
      <c r="DC11" s="104">
        <v>0</v>
      </c>
      <c r="DD11" s="105" t="s">
        <v>6281</v>
      </c>
    </row>
    <row r="12" spans="1:108" ht="15" customHeight="1" x14ac:dyDescent="0.35">
      <c r="A12" s="105" t="s">
        <v>10846</v>
      </c>
      <c r="B12" s="104">
        <v>0</v>
      </c>
      <c r="C12" s="104">
        <v>0</v>
      </c>
      <c r="D12" s="104">
        <v>0</v>
      </c>
      <c r="E12" s="105"/>
      <c r="F12" s="104">
        <v>1</v>
      </c>
      <c r="G12" s="104" t="b">
        <v>0</v>
      </c>
      <c r="H12" s="105" t="s">
        <v>512</v>
      </c>
      <c r="I12" s="104">
        <v>0</v>
      </c>
      <c r="J12" s="105"/>
      <c r="K12" s="104">
        <v>0</v>
      </c>
      <c r="L12" s="104">
        <v>1</v>
      </c>
      <c r="M12" s="104">
        <v>0</v>
      </c>
      <c r="N12" s="104">
        <v>0</v>
      </c>
      <c r="O12" s="105"/>
      <c r="P12" s="104" t="b">
        <v>0</v>
      </c>
      <c r="Q12" s="104">
        <v>0</v>
      </c>
      <c r="R12" s="105"/>
      <c r="S12" s="104">
        <v>0</v>
      </c>
      <c r="T12" s="104">
        <v>0</v>
      </c>
      <c r="U12" s="104">
        <v>0</v>
      </c>
      <c r="V12" s="104">
        <v>50.039200000000001</v>
      </c>
      <c r="W12" s="104">
        <v>0</v>
      </c>
      <c r="X12" s="106" t="s">
        <v>6718</v>
      </c>
      <c r="Y12" s="106" t="s">
        <v>6719</v>
      </c>
      <c r="Z12" s="104">
        <v>1</v>
      </c>
      <c r="AA12" s="104">
        <v>0</v>
      </c>
      <c r="AB12" s="105" t="s">
        <v>11485</v>
      </c>
      <c r="AC12" s="105" t="s">
        <v>11564</v>
      </c>
      <c r="AD12" s="104">
        <v>0</v>
      </c>
      <c r="AE12" s="104">
        <v>0</v>
      </c>
      <c r="AF12" s="105"/>
      <c r="AG12" s="104">
        <v>2</v>
      </c>
      <c r="AH12" s="104">
        <v>2</v>
      </c>
      <c r="AI12" s="104">
        <v>2</v>
      </c>
      <c r="AJ12" s="105" t="s">
        <v>798</v>
      </c>
      <c r="AK12" s="104" t="b">
        <v>0</v>
      </c>
      <c r="AL12" s="104">
        <v>8760</v>
      </c>
      <c r="AM12" s="104">
        <v>8760</v>
      </c>
      <c r="AN12" s="104">
        <v>8760</v>
      </c>
      <c r="AO12" s="104">
        <v>0</v>
      </c>
      <c r="AP12" s="104">
        <v>0</v>
      </c>
      <c r="AQ12" s="104">
        <v>0</v>
      </c>
      <c r="AR12" s="104">
        <v>8760</v>
      </c>
      <c r="AS12" s="104">
        <v>0</v>
      </c>
      <c r="AT12" s="105"/>
      <c r="AU12" s="104" t="b">
        <v>0</v>
      </c>
      <c r="AV12" s="104">
        <v>0</v>
      </c>
      <c r="AW12" s="104">
        <v>0</v>
      </c>
      <c r="AX12" s="104" t="b">
        <v>1</v>
      </c>
      <c r="AY12" s="104">
        <v>0</v>
      </c>
      <c r="AZ12" s="104">
        <v>87600</v>
      </c>
      <c r="BA12" s="104" t="b">
        <v>0</v>
      </c>
      <c r="BB12" s="104">
        <v>0</v>
      </c>
      <c r="BC12" s="105" t="s">
        <v>159</v>
      </c>
      <c r="BD12" s="105" t="s">
        <v>6720</v>
      </c>
      <c r="BE12" s="104" t="b">
        <v>0</v>
      </c>
      <c r="BF12" s="104">
        <v>0</v>
      </c>
      <c r="BG12" s="105"/>
      <c r="BH12" s="105" t="b">
        <v>0</v>
      </c>
      <c r="BI12" s="104">
        <v>0</v>
      </c>
      <c r="BJ12" s="104">
        <v>0</v>
      </c>
      <c r="BK12" s="104">
        <v>0</v>
      </c>
      <c r="BL12" s="104">
        <v>0</v>
      </c>
      <c r="BM12" s="104">
        <v>0</v>
      </c>
      <c r="BN12" s="105" t="s">
        <v>135</v>
      </c>
      <c r="BO12" s="104">
        <v>8753.1375401685109</v>
      </c>
      <c r="BP12" s="104">
        <v>8809.7185618030999</v>
      </c>
      <c r="BQ12" s="104">
        <v>0</v>
      </c>
      <c r="BR12" s="105"/>
      <c r="BS12" s="105"/>
      <c r="BT12" s="105"/>
      <c r="BU12" s="105"/>
      <c r="BV12" s="104">
        <v>1</v>
      </c>
      <c r="BW12" s="104">
        <v>1</v>
      </c>
      <c r="BX12" s="104">
        <v>0</v>
      </c>
      <c r="BY12" s="104">
        <v>0</v>
      </c>
      <c r="BZ12" s="104">
        <v>1.14244748858447E-4</v>
      </c>
      <c r="CA12" s="105" t="s">
        <v>10475</v>
      </c>
      <c r="CB12" s="105"/>
      <c r="CC12" s="105" t="b">
        <v>0</v>
      </c>
      <c r="CD12" s="104">
        <v>0</v>
      </c>
      <c r="CE12" s="104">
        <v>0</v>
      </c>
      <c r="CF12" s="104">
        <v>0</v>
      </c>
      <c r="CG12" s="104">
        <v>0</v>
      </c>
      <c r="CH12" s="105"/>
      <c r="CI12" s="104" t="b">
        <v>0</v>
      </c>
      <c r="CJ12" s="104">
        <v>0</v>
      </c>
      <c r="CK12" s="104">
        <v>0</v>
      </c>
      <c r="CL12" s="105" t="s">
        <v>6721</v>
      </c>
      <c r="CM12" s="104">
        <v>2.8561187214575799E-9</v>
      </c>
      <c r="CN12" s="104">
        <v>1</v>
      </c>
      <c r="CO12" s="104">
        <v>0</v>
      </c>
      <c r="CP12" s="104">
        <v>0</v>
      </c>
      <c r="CQ12" s="104">
        <v>50</v>
      </c>
      <c r="CR12" s="104">
        <v>50</v>
      </c>
      <c r="CS12" s="104">
        <v>0</v>
      </c>
      <c r="CT12" s="104">
        <v>0</v>
      </c>
      <c r="CU12" s="104">
        <v>0</v>
      </c>
      <c r="CV12" s="104">
        <v>0</v>
      </c>
      <c r="CW12" s="104">
        <v>0</v>
      </c>
      <c r="CX12" s="104">
        <v>0</v>
      </c>
      <c r="CY12" s="104">
        <v>50.039200000000001</v>
      </c>
      <c r="CZ12" s="104">
        <v>0.140636411862751</v>
      </c>
      <c r="DA12" s="104">
        <v>7.0373335404825399</v>
      </c>
      <c r="DB12" s="104">
        <v>0</v>
      </c>
      <c r="DC12" s="104">
        <v>0</v>
      </c>
      <c r="DD12" s="105" t="s">
        <v>6722</v>
      </c>
    </row>
    <row r="13" spans="1:108" ht="15" customHeight="1" x14ac:dyDescent="0.35">
      <c r="A13" s="105" t="s">
        <v>6997</v>
      </c>
      <c r="B13" s="104">
        <v>0</v>
      </c>
      <c r="C13" s="104">
        <v>0</v>
      </c>
      <c r="D13" s="104">
        <v>0</v>
      </c>
      <c r="E13" s="105"/>
      <c r="F13" s="104">
        <v>1</v>
      </c>
      <c r="G13" s="104" t="b">
        <v>0</v>
      </c>
      <c r="H13" s="105" t="s">
        <v>512</v>
      </c>
      <c r="I13" s="104">
        <v>0</v>
      </c>
      <c r="J13" s="105"/>
      <c r="K13" s="104">
        <v>0</v>
      </c>
      <c r="L13" s="104">
        <v>1</v>
      </c>
      <c r="M13" s="104">
        <v>0</v>
      </c>
      <c r="N13" s="104">
        <v>0</v>
      </c>
      <c r="O13" s="105"/>
      <c r="P13" s="104" t="b">
        <v>0</v>
      </c>
      <c r="Q13" s="104">
        <v>0</v>
      </c>
      <c r="R13" s="105"/>
      <c r="S13" s="104">
        <v>0</v>
      </c>
      <c r="T13" s="104">
        <v>8.3145000000000007</v>
      </c>
      <c r="U13" s="104">
        <v>16.629000000000001</v>
      </c>
      <c r="V13" s="104">
        <v>8.3145000000000007</v>
      </c>
      <c r="W13" s="104">
        <v>0</v>
      </c>
      <c r="X13" s="105" t="s">
        <v>10115</v>
      </c>
      <c r="Y13" s="105"/>
      <c r="Z13" s="104">
        <v>1</v>
      </c>
      <c r="AA13" s="104">
        <v>0</v>
      </c>
      <c r="AB13" s="105" t="s">
        <v>11470</v>
      </c>
      <c r="AC13" s="105" t="s">
        <v>11471</v>
      </c>
      <c r="AD13" s="104">
        <v>0</v>
      </c>
      <c r="AE13" s="104">
        <v>0</v>
      </c>
      <c r="AF13" s="105"/>
      <c r="AG13" s="104">
        <v>2</v>
      </c>
      <c r="AH13" s="104">
        <v>2</v>
      </c>
      <c r="AI13" s="104">
        <v>2</v>
      </c>
      <c r="AJ13" s="105" t="s">
        <v>798</v>
      </c>
      <c r="AK13" s="104" t="b">
        <v>0</v>
      </c>
      <c r="AL13" s="104">
        <v>8760</v>
      </c>
      <c r="AM13" s="104">
        <v>8760</v>
      </c>
      <c r="AN13" s="104">
        <v>8760</v>
      </c>
      <c r="AO13" s="104">
        <v>0</v>
      </c>
      <c r="AP13" s="104">
        <v>0</v>
      </c>
      <c r="AQ13" s="104">
        <v>0</v>
      </c>
      <c r="AR13" s="104">
        <v>52560</v>
      </c>
      <c r="AS13" s="104">
        <v>0</v>
      </c>
      <c r="AT13" s="105"/>
      <c r="AU13" s="104" t="b">
        <v>0</v>
      </c>
      <c r="AV13" s="104">
        <v>0</v>
      </c>
      <c r="AW13" s="104">
        <v>0</v>
      </c>
      <c r="AX13" s="104" t="b">
        <v>1</v>
      </c>
      <c r="AY13" s="104">
        <v>0</v>
      </c>
      <c r="AZ13" s="104">
        <v>87600</v>
      </c>
      <c r="BA13" s="104" t="b">
        <v>0</v>
      </c>
      <c r="BB13" s="104">
        <v>0</v>
      </c>
      <c r="BC13" s="105" t="s">
        <v>6247</v>
      </c>
      <c r="BD13" s="105" t="s">
        <v>6248</v>
      </c>
      <c r="BE13" s="104" t="b">
        <v>0</v>
      </c>
      <c r="BF13" s="104">
        <v>8760</v>
      </c>
      <c r="BG13" s="105"/>
      <c r="BH13" s="105" t="b">
        <v>0</v>
      </c>
      <c r="BI13" s="104">
        <v>0</v>
      </c>
      <c r="BJ13" s="104">
        <v>0</v>
      </c>
      <c r="BK13" s="104">
        <v>3159.51</v>
      </c>
      <c r="BL13" s="104">
        <v>0</v>
      </c>
      <c r="BM13" s="104">
        <v>0</v>
      </c>
      <c r="BN13" s="105" t="s">
        <v>1946</v>
      </c>
      <c r="BO13" s="104">
        <v>52679.054663539602</v>
      </c>
      <c r="BP13" s="104">
        <v>52824.736317133997</v>
      </c>
      <c r="BQ13" s="104">
        <v>2</v>
      </c>
      <c r="BR13" s="105"/>
      <c r="BS13" s="105"/>
      <c r="BT13" s="105"/>
      <c r="BU13" s="105"/>
      <c r="BV13" s="104">
        <v>1</v>
      </c>
      <c r="BW13" s="104">
        <v>1</v>
      </c>
      <c r="BX13" s="104">
        <v>415.72500000000002</v>
      </c>
      <c r="BY13" s="104">
        <v>0</v>
      </c>
      <c r="BZ13" s="104">
        <v>1.8982876712328801E-5</v>
      </c>
      <c r="CA13" s="105" t="s">
        <v>10309</v>
      </c>
      <c r="CB13" s="105"/>
      <c r="CC13" s="105" t="b">
        <v>0</v>
      </c>
      <c r="CD13" s="104">
        <v>0</v>
      </c>
      <c r="CE13" s="104">
        <v>0</v>
      </c>
      <c r="CF13" s="104">
        <v>0</v>
      </c>
      <c r="CG13" s="104">
        <v>0</v>
      </c>
      <c r="CH13" s="105"/>
      <c r="CI13" s="104" t="b">
        <v>0</v>
      </c>
      <c r="CJ13" s="104">
        <v>0</v>
      </c>
      <c r="CK13" s="104">
        <v>0</v>
      </c>
      <c r="CL13" s="106" t="s">
        <v>11482</v>
      </c>
      <c r="CM13" s="104">
        <v>0</v>
      </c>
      <c r="CN13" s="104">
        <v>1</v>
      </c>
      <c r="CO13" s="104">
        <v>0</v>
      </c>
      <c r="CP13" s="104">
        <v>0</v>
      </c>
      <c r="CQ13" s="104">
        <v>50</v>
      </c>
      <c r="CR13" s="104">
        <v>50</v>
      </c>
      <c r="CS13" s="104">
        <v>3575.2350000000001</v>
      </c>
      <c r="CT13" s="104">
        <v>0.34876731177272602</v>
      </c>
      <c r="CU13" s="104">
        <v>1246.9250999057599</v>
      </c>
      <c r="CV13" s="104">
        <v>16.629000000000001</v>
      </c>
      <c r="CW13" s="104">
        <v>0.34876731177272602</v>
      </c>
      <c r="CX13" s="104">
        <v>5.7996516274686698</v>
      </c>
      <c r="CY13" s="104">
        <v>8.3145000000000007</v>
      </c>
      <c r="CZ13" s="104">
        <v>0.34876731177272602</v>
      </c>
      <c r="DA13" s="104">
        <v>2.89982581373433</v>
      </c>
      <c r="DB13" s="104">
        <v>3.7965753424657501E-5</v>
      </c>
      <c r="DC13" s="104">
        <v>0</v>
      </c>
      <c r="DD13" s="105" t="s">
        <v>6249</v>
      </c>
    </row>
    <row r="14" spans="1:108" ht="15" customHeight="1" x14ac:dyDescent="0.35">
      <c r="A14" s="105" t="s">
        <v>6952</v>
      </c>
      <c r="B14" s="104">
        <v>0</v>
      </c>
      <c r="C14" s="104">
        <v>0</v>
      </c>
      <c r="D14" s="104">
        <v>0</v>
      </c>
      <c r="E14" s="105"/>
      <c r="F14" s="104">
        <v>1</v>
      </c>
      <c r="G14" s="104" t="b">
        <v>0</v>
      </c>
      <c r="H14" s="105" t="s">
        <v>512</v>
      </c>
      <c r="I14" s="104">
        <v>0</v>
      </c>
      <c r="J14" s="105"/>
      <c r="K14" s="104">
        <v>0</v>
      </c>
      <c r="L14" s="104">
        <v>1</v>
      </c>
      <c r="M14" s="104">
        <v>0</v>
      </c>
      <c r="N14" s="104">
        <v>0</v>
      </c>
      <c r="O14" s="105"/>
      <c r="P14" s="104" t="b">
        <v>0</v>
      </c>
      <c r="Q14" s="104">
        <v>0</v>
      </c>
      <c r="R14" s="105"/>
      <c r="S14" s="104">
        <v>0</v>
      </c>
      <c r="T14" s="104">
        <v>0.99419999999999997</v>
      </c>
      <c r="U14" s="104">
        <v>24.853137995471101</v>
      </c>
      <c r="V14" s="104">
        <v>0.99419999999999997</v>
      </c>
      <c r="W14" s="104">
        <v>0</v>
      </c>
      <c r="X14" s="105" t="s">
        <v>6250</v>
      </c>
      <c r="Y14" s="105"/>
      <c r="Z14" s="104">
        <v>1</v>
      </c>
      <c r="AA14" s="104">
        <v>0</v>
      </c>
      <c r="AB14" s="105" t="s">
        <v>11470</v>
      </c>
      <c r="AC14" s="105" t="s">
        <v>11471</v>
      </c>
      <c r="AD14" s="104">
        <v>0</v>
      </c>
      <c r="AE14" s="104">
        <v>0</v>
      </c>
      <c r="AF14" s="105"/>
      <c r="AG14" s="104">
        <v>2</v>
      </c>
      <c r="AH14" s="104">
        <v>2</v>
      </c>
      <c r="AI14" s="104">
        <v>2</v>
      </c>
      <c r="AJ14" s="105" t="s">
        <v>483</v>
      </c>
      <c r="AK14" s="104" t="b">
        <v>0</v>
      </c>
      <c r="AL14" s="104">
        <v>8760</v>
      </c>
      <c r="AM14" s="104">
        <v>8760</v>
      </c>
      <c r="AN14" s="104">
        <v>8760</v>
      </c>
      <c r="AO14" s="104">
        <v>0</v>
      </c>
      <c r="AP14" s="104">
        <v>0</v>
      </c>
      <c r="AQ14" s="104">
        <v>0</v>
      </c>
      <c r="AR14" s="104">
        <v>350400</v>
      </c>
      <c r="AS14" s="104">
        <v>52560</v>
      </c>
      <c r="AT14" s="105"/>
      <c r="AU14" s="104" t="b">
        <v>0</v>
      </c>
      <c r="AV14" s="104">
        <v>0</v>
      </c>
      <c r="AW14" s="104">
        <v>0</v>
      </c>
      <c r="AX14" s="104" t="b">
        <v>1</v>
      </c>
      <c r="AY14" s="104">
        <v>0</v>
      </c>
      <c r="AZ14" s="104">
        <v>87600</v>
      </c>
      <c r="BA14" s="104" t="b">
        <v>0</v>
      </c>
      <c r="BB14" s="104">
        <v>0</v>
      </c>
      <c r="BC14" s="105" t="s">
        <v>6251</v>
      </c>
      <c r="BD14" s="105" t="s">
        <v>6252</v>
      </c>
      <c r="BE14" s="104" t="b">
        <v>0</v>
      </c>
      <c r="BF14" s="104">
        <v>43800</v>
      </c>
      <c r="BG14" s="105"/>
      <c r="BH14" s="105" t="b">
        <v>0</v>
      </c>
      <c r="BI14" s="104">
        <v>0</v>
      </c>
      <c r="BJ14" s="104">
        <v>0</v>
      </c>
      <c r="BK14" s="104">
        <v>4493.4488391847999</v>
      </c>
      <c r="BL14" s="104">
        <v>0</v>
      </c>
      <c r="BM14" s="104">
        <v>0</v>
      </c>
      <c r="BN14" s="105" t="s">
        <v>1953</v>
      </c>
      <c r="BO14" s="104">
        <v>440555.22027761</v>
      </c>
      <c r="BP14" s="104">
        <v>306262.39597353199</v>
      </c>
      <c r="BQ14" s="104">
        <v>24.998127132841599</v>
      </c>
      <c r="BR14" s="105"/>
      <c r="BS14" s="105"/>
      <c r="BT14" s="105"/>
      <c r="BU14" s="105"/>
      <c r="BV14" s="104">
        <v>1</v>
      </c>
      <c r="BW14" s="104">
        <v>1</v>
      </c>
      <c r="BX14" s="104">
        <v>4374.4799999999996</v>
      </c>
      <c r="BY14" s="104">
        <v>0</v>
      </c>
      <c r="BZ14" s="104">
        <v>2.2698630136986299E-6</v>
      </c>
      <c r="CA14" s="105" t="s">
        <v>10310</v>
      </c>
      <c r="CB14" s="105"/>
      <c r="CC14" s="105" t="b">
        <v>0</v>
      </c>
      <c r="CD14" s="104">
        <v>0</v>
      </c>
      <c r="CE14" s="104">
        <v>0</v>
      </c>
      <c r="CF14" s="104">
        <v>0</v>
      </c>
      <c r="CG14" s="104">
        <v>0</v>
      </c>
      <c r="CH14" s="105"/>
      <c r="CI14" s="104" t="b">
        <v>0</v>
      </c>
      <c r="CJ14" s="104">
        <v>0</v>
      </c>
      <c r="CK14" s="104">
        <v>0</v>
      </c>
      <c r="CL14" s="106" t="s">
        <v>10311</v>
      </c>
      <c r="CM14" s="104">
        <v>0</v>
      </c>
      <c r="CN14" s="104">
        <v>1</v>
      </c>
      <c r="CO14" s="104">
        <v>0</v>
      </c>
      <c r="CP14" s="104">
        <v>0</v>
      </c>
      <c r="CQ14" s="104">
        <v>50</v>
      </c>
      <c r="CR14" s="104">
        <v>50</v>
      </c>
      <c r="CS14" s="104">
        <v>8867.9288391848004</v>
      </c>
      <c r="CT14" s="104">
        <v>8.8722463778896796E-2</v>
      </c>
      <c r="CU14" s="104">
        <v>786.78449522840697</v>
      </c>
      <c r="CV14" s="104">
        <v>24.853137995471101</v>
      </c>
      <c r="CW14" s="104">
        <v>8.8958797923836805E-2</v>
      </c>
      <c r="CX14" s="104">
        <v>2.2109052807123399</v>
      </c>
      <c r="CY14" s="104">
        <v>0.99419999999999997</v>
      </c>
      <c r="CZ14" s="104">
        <v>8.8641072097211906E-2</v>
      </c>
      <c r="DA14" s="104">
        <v>8.8126953879048106E-2</v>
      </c>
      <c r="DB14" s="104">
        <v>5.6742324190573299E-5</v>
      </c>
      <c r="DC14" s="104">
        <v>0</v>
      </c>
      <c r="DD14" s="105" t="s">
        <v>6253</v>
      </c>
    </row>
    <row r="15" spans="1:108" ht="15" customHeight="1" x14ac:dyDescent="0.35">
      <c r="A15" s="105" t="s">
        <v>7021</v>
      </c>
      <c r="B15" s="104">
        <v>0</v>
      </c>
      <c r="C15" s="104">
        <v>0</v>
      </c>
      <c r="D15" s="104">
        <v>0</v>
      </c>
      <c r="E15" s="105"/>
      <c r="F15" s="104">
        <v>1</v>
      </c>
      <c r="G15" s="104" t="b">
        <v>0</v>
      </c>
      <c r="H15" s="105" t="s">
        <v>512</v>
      </c>
      <c r="I15" s="104">
        <v>0</v>
      </c>
      <c r="J15" s="105"/>
      <c r="K15" s="104">
        <v>0</v>
      </c>
      <c r="L15" s="104">
        <v>1</v>
      </c>
      <c r="M15" s="104">
        <v>0</v>
      </c>
      <c r="N15" s="104">
        <v>0</v>
      </c>
      <c r="O15" s="105"/>
      <c r="P15" s="104" t="b">
        <v>0</v>
      </c>
      <c r="Q15" s="104">
        <v>0</v>
      </c>
      <c r="R15" s="105"/>
      <c r="S15" s="104">
        <v>0</v>
      </c>
      <c r="T15" s="104">
        <v>0</v>
      </c>
      <c r="U15" s="104">
        <v>370.77852617806502</v>
      </c>
      <c r="V15" s="104">
        <v>0.50819999999999999</v>
      </c>
      <c r="W15" s="104">
        <v>0</v>
      </c>
      <c r="X15" s="105" t="s">
        <v>10116</v>
      </c>
      <c r="Y15" s="105"/>
      <c r="Z15" s="104">
        <v>1</v>
      </c>
      <c r="AA15" s="104">
        <v>0</v>
      </c>
      <c r="AB15" s="105" t="s">
        <v>11470</v>
      </c>
      <c r="AC15" s="105" t="s">
        <v>11471</v>
      </c>
      <c r="AD15" s="104">
        <v>0</v>
      </c>
      <c r="AE15" s="104">
        <v>0</v>
      </c>
      <c r="AF15" s="105"/>
      <c r="AG15" s="104">
        <v>2</v>
      </c>
      <c r="AH15" s="104">
        <v>2</v>
      </c>
      <c r="AI15" s="104">
        <v>2</v>
      </c>
      <c r="AJ15" s="105" t="s">
        <v>798</v>
      </c>
      <c r="AK15" s="104" t="b">
        <v>0</v>
      </c>
      <c r="AL15" s="104">
        <v>8760</v>
      </c>
      <c r="AM15" s="104">
        <v>8760</v>
      </c>
      <c r="AN15" s="104">
        <v>8760</v>
      </c>
      <c r="AO15" s="104">
        <v>0</v>
      </c>
      <c r="AP15" s="104">
        <v>0</v>
      </c>
      <c r="AQ15" s="104">
        <v>0</v>
      </c>
      <c r="AR15" s="104">
        <v>876000</v>
      </c>
      <c r="AS15" s="104">
        <v>0</v>
      </c>
      <c r="AT15" s="105"/>
      <c r="AU15" s="104" t="b">
        <v>0</v>
      </c>
      <c r="AV15" s="104">
        <v>0</v>
      </c>
      <c r="AW15" s="104">
        <v>0</v>
      </c>
      <c r="AX15" s="104" t="b">
        <v>1</v>
      </c>
      <c r="AY15" s="104">
        <v>0</v>
      </c>
      <c r="AZ15" s="104">
        <v>87600</v>
      </c>
      <c r="BA15" s="104" t="b">
        <v>0</v>
      </c>
      <c r="BB15" s="104">
        <v>0</v>
      </c>
      <c r="BC15" s="105" t="s">
        <v>6254</v>
      </c>
      <c r="BD15" s="105" t="s">
        <v>6255</v>
      </c>
      <c r="BE15" s="104" t="b">
        <v>0</v>
      </c>
      <c r="BF15" s="104">
        <v>17520</v>
      </c>
      <c r="BG15" s="105"/>
      <c r="BH15" s="105" t="b">
        <v>0</v>
      </c>
      <c r="BI15" s="104">
        <v>0</v>
      </c>
      <c r="BJ15" s="104">
        <v>0</v>
      </c>
      <c r="BK15" s="104">
        <v>0</v>
      </c>
      <c r="BL15" s="104">
        <v>0</v>
      </c>
      <c r="BM15" s="104">
        <v>0</v>
      </c>
      <c r="BN15" s="105" t="s">
        <v>2157</v>
      </c>
      <c r="BO15" s="104">
        <v>861865.40731995297</v>
      </c>
      <c r="BP15" s="104">
        <v>343276.51901494502</v>
      </c>
      <c r="BQ15" s="104">
        <v>729.59174769394895</v>
      </c>
      <c r="BR15" s="105"/>
      <c r="BS15" s="105"/>
      <c r="BT15" s="105"/>
      <c r="BU15" s="105"/>
      <c r="BV15" s="104">
        <v>1</v>
      </c>
      <c r="BW15" s="104">
        <v>1</v>
      </c>
      <c r="BX15" s="104">
        <v>5082</v>
      </c>
      <c r="BY15" s="104">
        <v>0</v>
      </c>
      <c r="BZ15" s="104">
        <v>1.1602739726027399E-6</v>
      </c>
      <c r="CA15" s="105" t="s">
        <v>10313</v>
      </c>
      <c r="CB15" s="105"/>
      <c r="CC15" s="105" t="b">
        <v>0</v>
      </c>
      <c r="CD15" s="104">
        <v>0</v>
      </c>
      <c r="CE15" s="104">
        <v>0</v>
      </c>
      <c r="CF15" s="104">
        <v>0</v>
      </c>
      <c r="CG15" s="104">
        <v>0</v>
      </c>
      <c r="CH15" s="105"/>
      <c r="CI15" s="104" t="b">
        <v>0</v>
      </c>
      <c r="CJ15" s="104">
        <v>0</v>
      </c>
      <c r="CK15" s="104">
        <v>0</v>
      </c>
      <c r="CL15" s="106" t="s">
        <v>11483</v>
      </c>
      <c r="CM15" s="104">
        <v>0</v>
      </c>
      <c r="CN15" s="104">
        <v>1</v>
      </c>
      <c r="CO15" s="104">
        <v>0</v>
      </c>
      <c r="CP15" s="104">
        <v>0</v>
      </c>
      <c r="CQ15" s="104">
        <v>50</v>
      </c>
      <c r="CR15" s="104">
        <v>50</v>
      </c>
      <c r="CS15" s="104">
        <v>5082</v>
      </c>
      <c r="CT15" s="104">
        <v>1.3965787744254301</v>
      </c>
      <c r="CU15" s="104">
        <v>7097.4133316300504</v>
      </c>
      <c r="CV15" s="104">
        <v>370.77852617806502</v>
      </c>
      <c r="CW15" s="104">
        <v>1.3964024837660101</v>
      </c>
      <c r="CX15" s="104">
        <v>517.75605488215194</v>
      </c>
      <c r="CY15" s="104">
        <v>0.50819999999999999</v>
      </c>
      <c r="CZ15" s="104">
        <v>1.3965787744254301</v>
      </c>
      <c r="DA15" s="104">
        <v>0.70974133316300503</v>
      </c>
      <c r="DB15" s="104">
        <v>8.4652631547503401E-4</v>
      </c>
      <c r="DC15" s="104">
        <v>0</v>
      </c>
      <c r="DD15" s="105" t="s">
        <v>6257</v>
      </c>
    </row>
    <row r="16" spans="1:108" ht="15" customHeight="1" x14ac:dyDescent="0.35">
      <c r="A16" s="105" t="s">
        <v>10795</v>
      </c>
      <c r="B16" s="104">
        <v>0</v>
      </c>
      <c r="C16" s="104">
        <v>0</v>
      </c>
      <c r="D16" s="104">
        <v>0</v>
      </c>
      <c r="E16" s="105"/>
      <c r="F16" s="104">
        <v>1</v>
      </c>
      <c r="G16" s="104" t="b">
        <v>0</v>
      </c>
      <c r="H16" s="105" t="s">
        <v>512</v>
      </c>
      <c r="I16" s="104">
        <v>0</v>
      </c>
      <c r="J16" s="105"/>
      <c r="K16" s="104">
        <v>0</v>
      </c>
      <c r="L16" s="104">
        <v>1.1946673382228099</v>
      </c>
      <c r="M16" s="104">
        <v>0</v>
      </c>
      <c r="N16" s="104">
        <v>0</v>
      </c>
      <c r="O16" s="105"/>
      <c r="P16" s="104" t="b">
        <v>0</v>
      </c>
      <c r="Q16" s="104">
        <v>0</v>
      </c>
      <c r="R16" s="105"/>
      <c r="S16" s="104">
        <v>0</v>
      </c>
      <c r="T16" s="104">
        <v>0</v>
      </c>
      <c r="U16" s="104">
        <v>267.904421443074</v>
      </c>
      <c r="V16" s="104">
        <v>2.2330999999999999</v>
      </c>
      <c r="W16" s="104">
        <v>0</v>
      </c>
      <c r="X16" s="105" t="s">
        <v>10111</v>
      </c>
      <c r="Y16" s="105"/>
      <c r="Z16" s="104">
        <v>1</v>
      </c>
      <c r="AA16" s="104">
        <v>0</v>
      </c>
      <c r="AB16" s="105"/>
      <c r="AC16" s="105" t="s">
        <v>89</v>
      </c>
      <c r="AD16" s="104">
        <v>0</v>
      </c>
      <c r="AE16" s="104">
        <v>0</v>
      </c>
      <c r="AF16" s="105"/>
      <c r="AG16" s="104">
        <v>2</v>
      </c>
      <c r="AH16" s="104">
        <v>2</v>
      </c>
      <c r="AI16" s="104">
        <v>2</v>
      </c>
      <c r="AJ16" s="105" t="s">
        <v>483</v>
      </c>
      <c r="AK16" s="104" t="b">
        <v>0</v>
      </c>
      <c r="AL16" s="104">
        <v>8760</v>
      </c>
      <c r="AM16" s="104">
        <v>8760</v>
      </c>
      <c r="AN16" s="104">
        <v>8760</v>
      </c>
      <c r="AO16" s="104">
        <v>0</v>
      </c>
      <c r="AP16" s="104">
        <v>0</v>
      </c>
      <c r="AQ16" s="104">
        <v>0</v>
      </c>
      <c r="AR16" s="104">
        <v>219000</v>
      </c>
      <c r="AS16" s="104">
        <v>32850</v>
      </c>
      <c r="AT16" s="105"/>
      <c r="AU16" s="104" t="b">
        <v>0</v>
      </c>
      <c r="AV16" s="104">
        <v>0</v>
      </c>
      <c r="AW16" s="104">
        <v>0</v>
      </c>
      <c r="AX16" s="104" t="b">
        <v>1</v>
      </c>
      <c r="AY16" s="104">
        <v>0</v>
      </c>
      <c r="AZ16" s="104">
        <v>87600</v>
      </c>
      <c r="BA16" s="104" t="b">
        <v>0</v>
      </c>
      <c r="BB16" s="104">
        <v>0</v>
      </c>
      <c r="BC16" s="105" t="s">
        <v>6238</v>
      </c>
      <c r="BD16" s="105" t="s">
        <v>6239</v>
      </c>
      <c r="BE16" s="104" t="b">
        <v>0</v>
      </c>
      <c r="BF16" s="104">
        <v>192720</v>
      </c>
      <c r="BG16" s="105">
        <v>8760</v>
      </c>
      <c r="BH16" s="105" t="b">
        <v>1</v>
      </c>
      <c r="BI16" s="104">
        <v>100</v>
      </c>
      <c r="BJ16" s="104">
        <v>50</v>
      </c>
      <c r="BK16" s="104">
        <v>9000</v>
      </c>
      <c r="BL16" s="104">
        <v>0</v>
      </c>
      <c r="BM16" s="104">
        <v>0</v>
      </c>
      <c r="BN16" s="105" t="s">
        <v>2452</v>
      </c>
      <c r="BO16" s="104">
        <v>8385.4873633768602</v>
      </c>
      <c r="BP16" s="104">
        <v>0</v>
      </c>
      <c r="BQ16" s="104">
        <v>7.04351113456935</v>
      </c>
      <c r="BR16" s="105"/>
      <c r="BS16" s="105"/>
      <c r="BT16" s="105"/>
      <c r="BU16" s="105"/>
      <c r="BV16" s="104">
        <v>1</v>
      </c>
      <c r="BW16" s="104">
        <v>1</v>
      </c>
      <c r="BX16" s="104">
        <v>77575.75</v>
      </c>
      <c r="BY16" s="104">
        <v>0</v>
      </c>
      <c r="BZ16" s="104">
        <v>1.19253652968037E-4</v>
      </c>
      <c r="CA16" s="105" t="s">
        <v>10306</v>
      </c>
      <c r="CB16" s="105"/>
      <c r="CC16" s="105" t="b">
        <v>0</v>
      </c>
      <c r="CD16" s="104">
        <v>0</v>
      </c>
      <c r="CE16" s="104">
        <v>0</v>
      </c>
      <c r="CF16" s="104">
        <v>0</v>
      </c>
      <c r="CG16" s="104">
        <v>0</v>
      </c>
      <c r="CH16" s="105"/>
      <c r="CI16" s="104" t="b">
        <v>0</v>
      </c>
      <c r="CJ16" s="104">
        <v>0</v>
      </c>
      <c r="CK16" s="104">
        <v>0</v>
      </c>
      <c r="CL16" s="106" t="s">
        <v>11479</v>
      </c>
      <c r="CM16" s="104">
        <v>0</v>
      </c>
      <c r="CN16" s="104">
        <v>1</v>
      </c>
      <c r="CO16" s="104">
        <v>0</v>
      </c>
      <c r="CP16" s="104">
        <v>0</v>
      </c>
      <c r="CQ16" s="104">
        <v>50</v>
      </c>
      <c r="CR16" s="104">
        <v>50</v>
      </c>
      <c r="CS16" s="104">
        <v>86575.75</v>
      </c>
      <c r="CT16" s="104">
        <v>0.15871851961680999</v>
      </c>
      <c r="CU16" s="104">
        <v>13741.174874715</v>
      </c>
      <c r="CV16" s="104">
        <v>367.904421443074</v>
      </c>
      <c r="CW16" s="104">
        <v>0.137728104700927</v>
      </c>
      <c r="CX16" s="104">
        <v>50.6707786764457</v>
      </c>
      <c r="CY16" s="104">
        <v>52.2331</v>
      </c>
      <c r="CZ16" s="104">
        <v>8.0945871633254698E-3</v>
      </c>
      <c r="DA16" s="104">
        <v>0.42280538076069601</v>
      </c>
      <c r="DB16" s="104">
        <v>8.3996443251843395E-4</v>
      </c>
      <c r="DC16" s="104">
        <v>0</v>
      </c>
      <c r="DD16" s="105" t="s">
        <v>6240</v>
      </c>
    </row>
    <row r="17" spans="1:108" ht="15" customHeight="1" x14ac:dyDescent="0.35">
      <c r="A17" s="105" t="s">
        <v>6953</v>
      </c>
      <c r="B17" s="104">
        <v>0</v>
      </c>
      <c r="C17" s="104">
        <v>0</v>
      </c>
      <c r="D17" s="104">
        <v>0</v>
      </c>
      <c r="E17" s="105"/>
      <c r="F17" s="104">
        <v>1</v>
      </c>
      <c r="G17" s="104" t="b">
        <v>0</v>
      </c>
      <c r="H17" s="105" t="s">
        <v>512</v>
      </c>
      <c r="I17" s="104">
        <v>0</v>
      </c>
      <c r="J17" s="105"/>
      <c r="K17" s="104">
        <v>0</v>
      </c>
      <c r="L17" s="104">
        <v>1</v>
      </c>
      <c r="M17" s="104">
        <v>0</v>
      </c>
      <c r="N17" s="104">
        <v>0</v>
      </c>
      <c r="O17" s="105"/>
      <c r="P17" s="104" t="b">
        <v>0</v>
      </c>
      <c r="Q17" s="104">
        <v>0</v>
      </c>
      <c r="R17" s="105"/>
      <c r="S17" s="104">
        <v>0</v>
      </c>
      <c r="T17" s="104">
        <v>0</v>
      </c>
      <c r="U17" s="104">
        <v>1838.5021774910699</v>
      </c>
      <c r="V17" s="104">
        <v>2.5204</v>
      </c>
      <c r="W17" s="104">
        <v>0</v>
      </c>
      <c r="X17" s="105" t="s">
        <v>6258</v>
      </c>
      <c r="Y17" s="105"/>
      <c r="Z17" s="104">
        <v>1</v>
      </c>
      <c r="AA17" s="104">
        <v>0</v>
      </c>
      <c r="AB17" s="105"/>
      <c r="AC17" s="105" t="s">
        <v>89</v>
      </c>
      <c r="AD17" s="104">
        <v>0</v>
      </c>
      <c r="AE17" s="104">
        <v>0</v>
      </c>
      <c r="AF17" s="105"/>
      <c r="AG17" s="104">
        <v>2</v>
      </c>
      <c r="AH17" s="104">
        <v>2</v>
      </c>
      <c r="AI17" s="104">
        <v>2</v>
      </c>
      <c r="AJ17" s="105" t="s">
        <v>798</v>
      </c>
      <c r="AK17" s="104" t="b">
        <v>0</v>
      </c>
      <c r="AL17" s="104">
        <v>8760</v>
      </c>
      <c r="AM17" s="104">
        <v>8760</v>
      </c>
      <c r="AN17" s="104">
        <v>8760</v>
      </c>
      <c r="AO17" s="104">
        <v>0</v>
      </c>
      <c r="AP17" s="104">
        <v>0</v>
      </c>
      <c r="AQ17" s="104">
        <v>0</v>
      </c>
      <c r="AR17" s="104">
        <v>175200</v>
      </c>
      <c r="AS17" s="104">
        <v>0</v>
      </c>
      <c r="AT17" s="105"/>
      <c r="AU17" s="104" t="b">
        <v>0</v>
      </c>
      <c r="AV17" s="104">
        <v>0</v>
      </c>
      <c r="AW17" s="104">
        <v>0</v>
      </c>
      <c r="AX17" s="104" t="b">
        <v>1</v>
      </c>
      <c r="AY17" s="104">
        <v>0</v>
      </c>
      <c r="AZ17" s="104">
        <v>87600</v>
      </c>
      <c r="BA17" s="104" t="b">
        <v>0</v>
      </c>
      <c r="BB17" s="104">
        <v>0</v>
      </c>
      <c r="BC17" s="105" t="s">
        <v>6259</v>
      </c>
      <c r="BD17" s="105" t="s">
        <v>6260</v>
      </c>
      <c r="BE17" s="104" t="b">
        <v>0</v>
      </c>
      <c r="BF17" s="104">
        <v>0</v>
      </c>
      <c r="BG17" s="105"/>
      <c r="BH17" s="105" t="b">
        <v>0</v>
      </c>
      <c r="BI17" s="104">
        <v>0</v>
      </c>
      <c r="BJ17" s="104">
        <v>0</v>
      </c>
      <c r="BK17" s="104">
        <v>0</v>
      </c>
      <c r="BL17" s="104">
        <v>0</v>
      </c>
      <c r="BM17" s="104">
        <v>0</v>
      </c>
      <c r="BN17" s="105" t="s">
        <v>2556</v>
      </c>
      <c r="BO17" s="104">
        <v>173781.93937470199</v>
      </c>
      <c r="BP17" s="104">
        <v>159324.16887918499</v>
      </c>
      <c r="BQ17" s="104">
        <v>729.44857065984399</v>
      </c>
      <c r="BR17" s="105"/>
      <c r="BS17" s="105"/>
      <c r="BT17" s="105"/>
      <c r="BU17" s="105"/>
      <c r="BV17" s="104">
        <v>1</v>
      </c>
      <c r="BW17" s="104">
        <v>1</v>
      </c>
      <c r="BX17" s="104">
        <v>756120</v>
      </c>
      <c r="BY17" s="104">
        <v>0</v>
      </c>
      <c r="BZ17" s="104">
        <v>5.7543378995433797E-6</v>
      </c>
      <c r="CA17" s="105" t="s">
        <v>10314</v>
      </c>
      <c r="CB17" s="105"/>
      <c r="CC17" s="105" t="b">
        <v>0</v>
      </c>
      <c r="CD17" s="104">
        <v>0</v>
      </c>
      <c r="CE17" s="104">
        <v>0</v>
      </c>
      <c r="CF17" s="104">
        <v>0</v>
      </c>
      <c r="CG17" s="104">
        <v>0</v>
      </c>
      <c r="CH17" s="105"/>
      <c r="CI17" s="104" t="b">
        <v>0</v>
      </c>
      <c r="CJ17" s="104">
        <v>0</v>
      </c>
      <c r="CK17" s="104">
        <v>0</v>
      </c>
      <c r="CL17" s="106" t="s">
        <v>11484</v>
      </c>
      <c r="CM17" s="104">
        <v>0</v>
      </c>
      <c r="CN17" s="104">
        <v>1</v>
      </c>
      <c r="CO17" s="104">
        <v>0</v>
      </c>
      <c r="CP17" s="104">
        <v>0</v>
      </c>
      <c r="CQ17" s="104">
        <v>50</v>
      </c>
      <c r="CR17" s="104">
        <v>50</v>
      </c>
      <c r="CS17" s="104">
        <v>756120</v>
      </c>
      <c r="CT17" s="104">
        <v>0.62956380269669399</v>
      </c>
      <c r="CU17" s="104">
        <v>476025.78249502397</v>
      </c>
      <c r="CV17" s="104">
        <v>1838.5021774910699</v>
      </c>
      <c r="CW17" s="104">
        <v>0.62975775307684501</v>
      </c>
      <c r="CX17" s="104">
        <v>1157.81100032366</v>
      </c>
      <c r="CY17" s="104">
        <v>2.5204</v>
      </c>
      <c r="CZ17" s="104">
        <v>0.62956380269669399</v>
      </c>
      <c r="DA17" s="104">
        <v>1.58675260831675</v>
      </c>
      <c r="DB17" s="104">
        <v>4.1974935559156903E-3</v>
      </c>
      <c r="DC17" s="104">
        <v>0</v>
      </c>
      <c r="DD17" s="105" t="s">
        <v>6261</v>
      </c>
    </row>
    <row r="18" spans="1:108" ht="15" customHeight="1" x14ac:dyDescent="0.35">
      <c r="A18" s="105" t="s">
        <v>6998</v>
      </c>
      <c r="B18" s="104">
        <v>0</v>
      </c>
      <c r="C18" s="104">
        <v>0</v>
      </c>
      <c r="D18" s="104">
        <v>0</v>
      </c>
      <c r="E18" s="105"/>
      <c r="F18" s="104">
        <v>1</v>
      </c>
      <c r="G18" s="104" t="b">
        <v>0</v>
      </c>
      <c r="H18" s="105" t="s">
        <v>512</v>
      </c>
      <c r="I18" s="104">
        <v>0</v>
      </c>
      <c r="J18" s="105"/>
      <c r="K18" s="104">
        <v>0</v>
      </c>
      <c r="L18" s="104">
        <v>1</v>
      </c>
      <c r="M18" s="104">
        <v>0</v>
      </c>
      <c r="N18" s="104">
        <v>0</v>
      </c>
      <c r="O18" s="105"/>
      <c r="P18" s="104" t="b">
        <v>0</v>
      </c>
      <c r="Q18" s="104">
        <v>0</v>
      </c>
      <c r="R18" s="105"/>
      <c r="S18" s="104">
        <v>0</v>
      </c>
      <c r="T18" s="104">
        <v>5.0034999999999998</v>
      </c>
      <c r="U18" s="104">
        <v>25.017499999999998</v>
      </c>
      <c r="V18" s="104">
        <v>5.0034999999999998</v>
      </c>
      <c r="W18" s="104">
        <v>0</v>
      </c>
      <c r="X18" s="105" t="s">
        <v>6358</v>
      </c>
      <c r="Y18" s="105"/>
      <c r="Z18" s="104">
        <v>1</v>
      </c>
      <c r="AA18" s="104">
        <v>0</v>
      </c>
      <c r="AB18" s="105"/>
      <c r="AC18" s="105" t="s">
        <v>89</v>
      </c>
      <c r="AD18" s="104">
        <v>0</v>
      </c>
      <c r="AE18" s="104">
        <v>0</v>
      </c>
      <c r="AF18" s="105"/>
      <c r="AG18" s="104">
        <v>2</v>
      </c>
      <c r="AH18" s="104">
        <v>2</v>
      </c>
      <c r="AI18" s="104">
        <v>2</v>
      </c>
      <c r="AJ18" s="105" t="s">
        <v>798</v>
      </c>
      <c r="AK18" s="104" t="b">
        <v>0</v>
      </c>
      <c r="AL18" s="104">
        <v>8760</v>
      </c>
      <c r="AM18" s="104">
        <v>8760</v>
      </c>
      <c r="AN18" s="104">
        <v>8760</v>
      </c>
      <c r="AO18" s="104">
        <v>0</v>
      </c>
      <c r="AP18" s="104">
        <v>0</v>
      </c>
      <c r="AQ18" s="104">
        <v>0</v>
      </c>
      <c r="AR18" s="104">
        <v>87600</v>
      </c>
      <c r="AS18" s="104">
        <v>0</v>
      </c>
      <c r="AT18" s="105"/>
      <c r="AU18" s="104" t="b">
        <v>0</v>
      </c>
      <c r="AV18" s="104">
        <v>0</v>
      </c>
      <c r="AW18" s="104">
        <v>0</v>
      </c>
      <c r="AX18" s="104" t="b">
        <v>1</v>
      </c>
      <c r="AY18" s="104">
        <v>0</v>
      </c>
      <c r="AZ18" s="104">
        <v>87600</v>
      </c>
      <c r="BA18" s="104" t="b">
        <v>0</v>
      </c>
      <c r="BB18" s="104">
        <v>0</v>
      </c>
      <c r="BC18" s="105" t="s">
        <v>6259</v>
      </c>
      <c r="BD18" s="105" t="s">
        <v>6260</v>
      </c>
      <c r="BE18" s="104" t="b">
        <v>0</v>
      </c>
      <c r="BF18" s="104">
        <v>0</v>
      </c>
      <c r="BG18" s="105"/>
      <c r="BH18" s="105" t="b">
        <v>0</v>
      </c>
      <c r="BI18" s="104">
        <v>0</v>
      </c>
      <c r="BJ18" s="104">
        <v>0</v>
      </c>
      <c r="BK18" s="104">
        <v>14860.395</v>
      </c>
      <c r="BL18" s="104">
        <v>0</v>
      </c>
      <c r="BM18" s="104">
        <v>0</v>
      </c>
      <c r="BN18" s="105" t="s">
        <v>2556</v>
      </c>
      <c r="BO18" s="104">
        <v>87538.722893974205</v>
      </c>
      <c r="BP18" s="104">
        <v>86927.892274291196</v>
      </c>
      <c r="BQ18" s="104">
        <v>5</v>
      </c>
      <c r="BR18" s="105"/>
      <c r="BS18" s="105"/>
      <c r="BT18" s="105"/>
      <c r="BU18" s="105"/>
      <c r="BV18" s="104">
        <v>1</v>
      </c>
      <c r="BW18" s="104">
        <v>1</v>
      </c>
      <c r="BX18" s="104">
        <v>300210</v>
      </c>
      <c r="BY18" s="104">
        <v>0</v>
      </c>
      <c r="BZ18" s="104">
        <v>1.14235159817352E-5</v>
      </c>
      <c r="CA18" s="105" t="s">
        <v>10314</v>
      </c>
      <c r="CB18" s="105"/>
      <c r="CC18" s="105" t="b">
        <v>0</v>
      </c>
      <c r="CD18" s="104">
        <v>0</v>
      </c>
      <c r="CE18" s="104">
        <v>0</v>
      </c>
      <c r="CF18" s="104">
        <v>0</v>
      </c>
      <c r="CG18" s="104">
        <v>0</v>
      </c>
      <c r="CH18" s="105"/>
      <c r="CI18" s="104" t="b">
        <v>0</v>
      </c>
      <c r="CJ18" s="104">
        <v>0</v>
      </c>
      <c r="CK18" s="104">
        <v>0</v>
      </c>
      <c r="CL18" s="106" t="s">
        <v>10351</v>
      </c>
      <c r="CM18" s="104">
        <v>0</v>
      </c>
      <c r="CN18" s="104">
        <v>1</v>
      </c>
      <c r="CO18" s="104">
        <v>0</v>
      </c>
      <c r="CP18" s="104">
        <v>0</v>
      </c>
      <c r="CQ18" s="104">
        <v>50</v>
      </c>
      <c r="CR18" s="104">
        <v>50</v>
      </c>
      <c r="CS18" s="104">
        <v>315070.39500000002</v>
      </c>
      <c r="CT18" s="104">
        <v>0.44186205474761803</v>
      </c>
      <c r="CU18" s="104">
        <v>139217.652124844</v>
      </c>
      <c r="CV18" s="104">
        <v>25.017499999999998</v>
      </c>
      <c r="CW18" s="104">
        <v>0.44186205474761803</v>
      </c>
      <c r="CX18" s="104">
        <v>11.054283954648501</v>
      </c>
      <c r="CY18" s="104">
        <v>5.0034999999999998</v>
      </c>
      <c r="CZ18" s="104">
        <v>0.44186205474761803</v>
      </c>
      <c r="DA18" s="104">
        <v>2.2108567909297099</v>
      </c>
      <c r="DB18" s="104">
        <v>5.7117579908675803E-5</v>
      </c>
      <c r="DC18" s="104">
        <v>0</v>
      </c>
      <c r="DD18" s="105" t="s">
        <v>6359</v>
      </c>
    </row>
    <row r="19" spans="1:108" ht="15" customHeight="1" x14ac:dyDescent="0.35">
      <c r="A19" s="105" t="s">
        <v>10744</v>
      </c>
      <c r="B19" s="104">
        <v>0</v>
      </c>
      <c r="C19" s="104">
        <v>0</v>
      </c>
      <c r="D19" s="104">
        <v>0</v>
      </c>
      <c r="E19" s="105"/>
      <c r="F19" s="104">
        <v>1</v>
      </c>
      <c r="G19" s="104" t="b">
        <v>0</v>
      </c>
      <c r="H19" s="105" t="s">
        <v>512</v>
      </c>
      <c r="I19" s="104">
        <v>0</v>
      </c>
      <c r="J19" s="105"/>
      <c r="K19" s="104">
        <v>0</v>
      </c>
      <c r="L19" s="104">
        <v>0.99871072695320895</v>
      </c>
      <c r="M19" s="104">
        <v>0</v>
      </c>
      <c r="N19" s="104">
        <v>0</v>
      </c>
      <c r="O19" s="105"/>
      <c r="P19" s="104" t="b">
        <v>0</v>
      </c>
      <c r="Q19" s="104">
        <v>0</v>
      </c>
      <c r="R19" s="105"/>
      <c r="S19" s="104">
        <v>0</v>
      </c>
      <c r="T19" s="104">
        <v>2.0877943162846702</v>
      </c>
      <c r="U19" s="104">
        <v>1524.55661638479</v>
      </c>
      <c r="V19" s="104">
        <v>2.0878000000000001</v>
      </c>
      <c r="W19" s="104">
        <v>0</v>
      </c>
      <c r="X19" s="105" t="s">
        <v>10136</v>
      </c>
      <c r="Y19" s="105"/>
      <c r="Z19" s="104">
        <v>1</v>
      </c>
      <c r="AA19" s="104">
        <v>0</v>
      </c>
      <c r="AB19" s="105"/>
      <c r="AC19" s="105" t="s">
        <v>89</v>
      </c>
      <c r="AD19" s="104">
        <v>0</v>
      </c>
      <c r="AE19" s="104">
        <v>0</v>
      </c>
      <c r="AF19" s="105"/>
      <c r="AG19" s="104">
        <v>2</v>
      </c>
      <c r="AH19" s="104">
        <v>2</v>
      </c>
      <c r="AI19" s="104">
        <v>2</v>
      </c>
      <c r="AJ19" s="105" t="s">
        <v>483</v>
      </c>
      <c r="AK19" s="104" t="b">
        <v>0</v>
      </c>
      <c r="AL19" s="104">
        <v>8760</v>
      </c>
      <c r="AM19" s="104">
        <v>8760</v>
      </c>
      <c r="AN19" s="104">
        <v>8760</v>
      </c>
      <c r="AO19" s="104">
        <v>0</v>
      </c>
      <c r="AP19" s="104">
        <v>0</v>
      </c>
      <c r="AQ19" s="104">
        <v>0</v>
      </c>
      <c r="AR19" s="104">
        <v>175200</v>
      </c>
      <c r="AS19" s="104">
        <v>32850</v>
      </c>
      <c r="AT19" s="105"/>
      <c r="AU19" s="104" t="b">
        <v>0</v>
      </c>
      <c r="AV19" s="104">
        <v>0</v>
      </c>
      <c r="AW19" s="104">
        <v>0</v>
      </c>
      <c r="AX19" s="104" t="b">
        <v>1</v>
      </c>
      <c r="AY19" s="104">
        <v>0</v>
      </c>
      <c r="AZ19" s="104">
        <v>87600</v>
      </c>
      <c r="BA19" s="104" t="b">
        <v>0</v>
      </c>
      <c r="BB19" s="104">
        <v>0</v>
      </c>
      <c r="BC19" s="105" t="s">
        <v>6241</v>
      </c>
      <c r="BD19" s="105" t="s">
        <v>6242</v>
      </c>
      <c r="BE19" s="104" t="b">
        <v>0</v>
      </c>
      <c r="BF19" s="104">
        <v>17520</v>
      </c>
      <c r="BG19" s="105">
        <v>8760</v>
      </c>
      <c r="BH19" s="105" t="b">
        <v>1</v>
      </c>
      <c r="BI19" s="104">
        <v>0</v>
      </c>
      <c r="BJ19" s="104">
        <v>50</v>
      </c>
      <c r="BK19" s="104">
        <v>37957.867119497401</v>
      </c>
      <c r="BL19" s="104">
        <v>0</v>
      </c>
      <c r="BM19" s="104">
        <v>0</v>
      </c>
      <c r="BN19" s="105" t="s">
        <v>3204</v>
      </c>
      <c r="BO19" s="104">
        <v>8408.8788545494299</v>
      </c>
      <c r="BP19" s="104">
        <v>0</v>
      </c>
      <c r="BQ19" s="104">
        <v>29.268976927126701</v>
      </c>
      <c r="BR19" s="105"/>
      <c r="BS19" s="105"/>
      <c r="BT19" s="105"/>
      <c r="BU19" s="105"/>
      <c r="BV19" s="104">
        <v>1</v>
      </c>
      <c r="BW19" s="104">
        <v>1</v>
      </c>
      <c r="BX19" s="104">
        <v>62631</v>
      </c>
      <c r="BY19" s="104">
        <v>0</v>
      </c>
      <c r="BZ19" s="104">
        <v>1.18921917808219E-4</v>
      </c>
      <c r="CA19" s="105" t="s">
        <v>10380</v>
      </c>
      <c r="CB19" s="105"/>
      <c r="CC19" s="105" t="b">
        <v>0</v>
      </c>
      <c r="CD19" s="104">
        <v>0</v>
      </c>
      <c r="CE19" s="104">
        <v>0</v>
      </c>
      <c r="CF19" s="104">
        <v>0</v>
      </c>
      <c r="CG19" s="104">
        <v>0</v>
      </c>
      <c r="CH19" s="105"/>
      <c r="CI19" s="104" t="b">
        <v>0</v>
      </c>
      <c r="CJ19" s="104">
        <v>0</v>
      </c>
      <c r="CK19" s="104">
        <v>0</v>
      </c>
      <c r="CL19" s="106" t="s">
        <v>11514</v>
      </c>
      <c r="CM19" s="104">
        <v>0</v>
      </c>
      <c r="CN19" s="104">
        <v>1</v>
      </c>
      <c r="CO19" s="104">
        <v>22965.8</v>
      </c>
      <c r="CP19" s="104">
        <v>0</v>
      </c>
      <c r="CQ19" s="104">
        <v>50</v>
      </c>
      <c r="CR19" s="104">
        <v>50</v>
      </c>
      <c r="CS19" s="104">
        <v>123554.667119497</v>
      </c>
      <c r="CT19" s="104">
        <v>0.15834233348162099</v>
      </c>
      <c r="CU19" s="104">
        <v>19563.934304246101</v>
      </c>
      <c r="CV19" s="104">
        <v>1524.55661638479</v>
      </c>
      <c r="CW19" s="104">
        <v>0.157943934690779</v>
      </c>
      <c r="CX19" s="104">
        <v>240.79447065067399</v>
      </c>
      <c r="CY19" s="104">
        <v>52.087800000000001</v>
      </c>
      <c r="CZ19" s="104">
        <v>6.3642226385696703E-3</v>
      </c>
      <c r="DA19" s="104">
        <v>0.33149835595328903</v>
      </c>
      <c r="DB19" s="104">
        <v>3.4807228684584201E-3</v>
      </c>
      <c r="DC19" s="104">
        <v>0</v>
      </c>
      <c r="DD19" s="105" t="s">
        <v>6424</v>
      </c>
    </row>
    <row r="20" spans="1:108" ht="15" customHeight="1" x14ac:dyDescent="0.35">
      <c r="A20" s="105" t="s">
        <v>6928</v>
      </c>
      <c r="B20" s="104">
        <v>0</v>
      </c>
      <c r="C20" s="104">
        <v>0</v>
      </c>
      <c r="D20" s="104">
        <v>0</v>
      </c>
      <c r="E20" s="105"/>
      <c r="F20" s="104">
        <v>1</v>
      </c>
      <c r="G20" s="104" t="b">
        <v>0</v>
      </c>
      <c r="H20" s="105" t="s">
        <v>512</v>
      </c>
      <c r="I20" s="104">
        <v>0</v>
      </c>
      <c r="J20" s="105"/>
      <c r="K20" s="104">
        <v>0</v>
      </c>
      <c r="L20" s="104">
        <v>1</v>
      </c>
      <c r="M20" s="104">
        <v>0</v>
      </c>
      <c r="N20" s="104">
        <v>0</v>
      </c>
      <c r="O20" s="105"/>
      <c r="P20" s="104" t="b">
        <v>0</v>
      </c>
      <c r="Q20" s="104">
        <v>0</v>
      </c>
      <c r="R20" s="105"/>
      <c r="S20" s="104">
        <v>0</v>
      </c>
      <c r="T20" s="104">
        <v>5.9577</v>
      </c>
      <c r="U20" s="104">
        <v>5006.1030133730901</v>
      </c>
      <c r="V20" s="104">
        <v>5.9577</v>
      </c>
      <c r="W20" s="104">
        <v>0</v>
      </c>
      <c r="X20" s="105" t="s">
        <v>10113</v>
      </c>
      <c r="Y20" s="105"/>
      <c r="Z20" s="104">
        <v>1</v>
      </c>
      <c r="AA20" s="104">
        <v>0</v>
      </c>
      <c r="AB20" s="105"/>
      <c r="AC20" s="105" t="s">
        <v>89</v>
      </c>
      <c r="AD20" s="104">
        <v>0</v>
      </c>
      <c r="AE20" s="104">
        <v>0</v>
      </c>
      <c r="AF20" s="105"/>
      <c r="AG20" s="104">
        <v>2</v>
      </c>
      <c r="AH20" s="104">
        <v>2</v>
      </c>
      <c r="AI20" s="104">
        <v>2</v>
      </c>
      <c r="AJ20" s="105" t="s">
        <v>483</v>
      </c>
      <c r="AK20" s="104" t="b">
        <v>0</v>
      </c>
      <c r="AL20" s="104">
        <v>8760</v>
      </c>
      <c r="AM20" s="104">
        <v>8760</v>
      </c>
      <c r="AN20" s="104">
        <v>8760</v>
      </c>
      <c r="AO20" s="104">
        <v>0</v>
      </c>
      <c r="AP20" s="104">
        <v>0</v>
      </c>
      <c r="AQ20" s="104">
        <v>0</v>
      </c>
      <c r="AR20" s="104">
        <v>70080</v>
      </c>
      <c r="AS20" s="104">
        <v>10512</v>
      </c>
      <c r="AT20" s="105"/>
      <c r="AU20" s="104" t="b">
        <v>0</v>
      </c>
      <c r="AV20" s="104">
        <v>0</v>
      </c>
      <c r="AW20" s="104">
        <v>0</v>
      </c>
      <c r="AX20" s="104" t="b">
        <v>1</v>
      </c>
      <c r="AY20" s="104">
        <v>0</v>
      </c>
      <c r="AZ20" s="104">
        <v>87600</v>
      </c>
      <c r="BA20" s="104" t="b">
        <v>0</v>
      </c>
      <c r="BB20" s="104">
        <v>0</v>
      </c>
      <c r="BC20" s="105" t="s">
        <v>6241</v>
      </c>
      <c r="BD20" s="105" t="s">
        <v>6242</v>
      </c>
      <c r="BE20" s="104" t="b">
        <v>0</v>
      </c>
      <c r="BF20" s="104">
        <v>17520</v>
      </c>
      <c r="BG20" s="105"/>
      <c r="BH20" s="105" t="b">
        <v>0</v>
      </c>
      <c r="BI20" s="104">
        <v>0</v>
      </c>
      <c r="BJ20" s="104">
        <v>0</v>
      </c>
      <c r="BK20" s="104">
        <v>172625.09360136301</v>
      </c>
      <c r="BL20" s="104">
        <v>0</v>
      </c>
      <c r="BM20" s="104">
        <v>0</v>
      </c>
      <c r="BN20" s="105" t="s">
        <v>3218</v>
      </c>
      <c r="BO20" s="104">
        <v>73518.304043506694</v>
      </c>
      <c r="BP20" s="104">
        <v>52572.050828610802</v>
      </c>
      <c r="BQ20" s="104">
        <v>840.27443700976698</v>
      </c>
      <c r="BR20" s="105"/>
      <c r="BS20" s="105"/>
      <c r="BT20" s="105"/>
      <c r="BU20" s="105"/>
      <c r="BV20" s="104">
        <v>1</v>
      </c>
      <c r="BW20" s="104">
        <v>1</v>
      </c>
      <c r="BX20" s="104">
        <v>208519.5</v>
      </c>
      <c r="BY20" s="104">
        <v>0</v>
      </c>
      <c r="BZ20" s="104">
        <v>1.36020547945205E-5</v>
      </c>
      <c r="CA20" s="105" t="s">
        <v>10307</v>
      </c>
      <c r="CB20" s="105"/>
      <c r="CC20" s="105" t="b">
        <v>0</v>
      </c>
      <c r="CD20" s="104">
        <v>0</v>
      </c>
      <c r="CE20" s="104">
        <v>0</v>
      </c>
      <c r="CF20" s="104">
        <v>0</v>
      </c>
      <c r="CG20" s="104">
        <v>0</v>
      </c>
      <c r="CH20" s="105"/>
      <c r="CI20" s="104" t="b">
        <v>0</v>
      </c>
      <c r="CJ20" s="104">
        <v>0</v>
      </c>
      <c r="CK20" s="104">
        <v>0</v>
      </c>
      <c r="CL20" s="106" t="s">
        <v>11480</v>
      </c>
      <c r="CM20" s="104">
        <v>0</v>
      </c>
      <c r="CN20" s="104">
        <v>1</v>
      </c>
      <c r="CO20" s="104">
        <v>140005.95000000001</v>
      </c>
      <c r="CP20" s="104">
        <v>0</v>
      </c>
      <c r="CQ20" s="104">
        <v>50</v>
      </c>
      <c r="CR20" s="104">
        <v>50</v>
      </c>
      <c r="CS20" s="104">
        <v>521150.54360136302</v>
      </c>
      <c r="CT20" s="104">
        <v>7.2445288576751296E-2</v>
      </c>
      <c r="CU20" s="104">
        <v>37754.901523131601</v>
      </c>
      <c r="CV20" s="104">
        <v>5006.1030133730901</v>
      </c>
      <c r="CW20" s="104">
        <v>7.2499664869235994E-2</v>
      </c>
      <c r="CX20" s="104">
        <v>362.94079077042102</v>
      </c>
      <c r="CY20" s="104">
        <v>5.9577</v>
      </c>
      <c r="CZ20" s="104">
        <v>7.2644489221424899E-2</v>
      </c>
      <c r="DA20" s="104">
        <v>0.43279407343448301</v>
      </c>
      <c r="DB20" s="104">
        <v>1.14294589346418E-2</v>
      </c>
      <c r="DC20" s="104">
        <v>0</v>
      </c>
      <c r="DD20" s="105" t="s">
        <v>6243</v>
      </c>
    </row>
    <row r="21" spans="1:108" ht="15" customHeight="1" x14ac:dyDescent="0.35">
      <c r="A21" s="105" t="s">
        <v>7034</v>
      </c>
      <c r="B21" s="104">
        <v>0</v>
      </c>
      <c r="C21" s="104">
        <v>0</v>
      </c>
      <c r="D21" s="104">
        <v>0</v>
      </c>
      <c r="E21" s="105"/>
      <c r="F21" s="104">
        <v>1</v>
      </c>
      <c r="G21" s="104" t="b">
        <v>0</v>
      </c>
      <c r="H21" s="105" t="s">
        <v>512</v>
      </c>
      <c r="I21" s="104">
        <v>0</v>
      </c>
      <c r="J21" s="105"/>
      <c r="K21" s="104">
        <v>0</v>
      </c>
      <c r="L21" s="104">
        <v>0.99830828938202798</v>
      </c>
      <c r="M21" s="104">
        <v>0</v>
      </c>
      <c r="N21" s="104">
        <v>0</v>
      </c>
      <c r="O21" s="105"/>
      <c r="P21" s="104" t="b">
        <v>0</v>
      </c>
      <c r="Q21" s="104">
        <v>0</v>
      </c>
      <c r="R21" s="105"/>
      <c r="S21" s="104">
        <v>0</v>
      </c>
      <c r="T21" s="104">
        <v>0</v>
      </c>
      <c r="U21" s="104">
        <v>16.051200000000001</v>
      </c>
      <c r="V21" s="104">
        <v>1.0032000000000001</v>
      </c>
      <c r="W21" s="104">
        <v>0</v>
      </c>
      <c r="X21" s="105" t="s">
        <v>10127</v>
      </c>
      <c r="Y21" s="105"/>
      <c r="Z21" s="104">
        <v>1</v>
      </c>
      <c r="AA21" s="104">
        <v>0</v>
      </c>
      <c r="AB21" s="105"/>
      <c r="AC21" s="105" t="s">
        <v>89</v>
      </c>
      <c r="AD21" s="104">
        <v>0</v>
      </c>
      <c r="AE21" s="104">
        <v>0</v>
      </c>
      <c r="AF21" s="105"/>
      <c r="AG21" s="104">
        <v>2</v>
      </c>
      <c r="AH21" s="104">
        <v>2</v>
      </c>
      <c r="AI21" s="104">
        <v>2</v>
      </c>
      <c r="AJ21" s="105" t="s">
        <v>483</v>
      </c>
      <c r="AK21" s="104" t="b">
        <v>0</v>
      </c>
      <c r="AL21" s="104">
        <v>8760</v>
      </c>
      <c r="AM21" s="104">
        <v>8760</v>
      </c>
      <c r="AN21" s="104">
        <v>8760</v>
      </c>
      <c r="AO21" s="104">
        <v>0</v>
      </c>
      <c r="AP21" s="104">
        <v>0</v>
      </c>
      <c r="AQ21" s="104">
        <v>0</v>
      </c>
      <c r="AR21" s="104">
        <v>306600</v>
      </c>
      <c r="AS21" s="104">
        <v>45990</v>
      </c>
      <c r="AT21" s="105"/>
      <c r="AU21" s="104" t="b">
        <v>0</v>
      </c>
      <c r="AV21" s="104">
        <v>0</v>
      </c>
      <c r="AW21" s="104">
        <v>0</v>
      </c>
      <c r="AX21" s="104" t="b">
        <v>1</v>
      </c>
      <c r="AY21" s="104">
        <v>0</v>
      </c>
      <c r="AZ21" s="104">
        <v>87600</v>
      </c>
      <c r="BA21" s="104" t="b">
        <v>0</v>
      </c>
      <c r="BB21" s="104">
        <v>0</v>
      </c>
      <c r="BC21" s="105" t="s">
        <v>6396</v>
      </c>
      <c r="BD21" s="105" t="s">
        <v>6397</v>
      </c>
      <c r="BE21" s="104" t="b">
        <v>0</v>
      </c>
      <c r="BF21" s="104">
        <v>8760</v>
      </c>
      <c r="BG21" s="105">
        <v>8760</v>
      </c>
      <c r="BH21" s="105" t="b">
        <v>1</v>
      </c>
      <c r="BI21" s="104">
        <v>0</v>
      </c>
      <c r="BJ21" s="104">
        <v>50</v>
      </c>
      <c r="BK21" s="104">
        <v>0</v>
      </c>
      <c r="BL21" s="104">
        <v>0</v>
      </c>
      <c r="BM21" s="104">
        <v>0</v>
      </c>
      <c r="BN21" s="105" t="s">
        <v>3300</v>
      </c>
      <c r="BO21" s="104">
        <v>8587.6964582614401</v>
      </c>
      <c r="BP21" s="104">
        <v>0</v>
      </c>
      <c r="BQ21" s="104">
        <v>0.31470966527590399</v>
      </c>
      <c r="BR21" s="105"/>
      <c r="BS21" s="105"/>
      <c r="BT21" s="105"/>
      <c r="BU21" s="105"/>
      <c r="BV21" s="104">
        <v>1</v>
      </c>
      <c r="BW21" s="104">
        <v>1</v>
      </c>
      <c r="BX21" s="104">
        <v>12038.4</v>
      </c>
      <c r="BY21" s="104">
        <v>0</v>
      </c>
      <c r="BZ21" s="104">
        <v>1.1644566210045699E-4</v>
      </c>
      <c r="CA21" s="105" t="s">
        <v>10364</v>
      </c>
      <c r="CB21" s="105"/>
      <c r="CC21" s="105" t="b">
        <v>0</v>
      </c>
      <c r="CD21" s="104">
        <v>0</v>
      </c>
      <c r="CE21" s="104">
        <v>0</v>
      </c>
      <c r="CF21" s="104">
        <v>0</v>
      </c>
      <c r="CG21" s="104">
        <v>0</v>
      </c>
      <c r="CH21" s="105"/>
      <c r="CI21" s="104" t="b">
        <v>0</v>
      </c>
      <c r="CJ21" s="104">
        <v>0</v>
      </c>
      <c r="CK21" s="104">
        <v>0</v>
      </c>
      <c r="CL21" s="106" t="s">
        <v>10365</v>
      </c>
      <c r="CM21" s="104">
        <v>0</v>
      </c>
      <c r="CN21" s="104">
        <v>1</v>
      </c>
      <c r="CO21" s="104">
        <v>0</v>
      </c>
      <c r="CP21" s="104">
        <v>0</v>
      </c>
      <c r="CQ21" s="104">
        <v>50</v>
      </c>
      <c r="CR21" s="104">
        <v>50</v>
      </c>
      <c r="CS21" s="104">
        <v>12038.4</v>
      </c>
      <c r="CT21" s="104">
        <v>7.1810196267001497E-2</v>
      </c>
      <c r="CU21" s="104">
        <v>864.47986674067101</v>
      </c>
      <c r="CV21" s="104">
        <v>16.051200000000001</v>
      </c>
      <c r="CW21" s="104">
        <v>7.1810196267002593E-2</v>
      </c>
      <c r="CX21" s="104">
        <v>1.15263982232091</v>
      </c>
      <c r="CY21" s="104">
        <v>51.0032</v>
      </c>
      <c r="CZ21" s="104">
        <v>1.41246017692808E-3</v>
      </c>
      <c r="DA21" s="104">
        <v>7.2039988895898396E-2</v>
      </c>
      <c r="DB21" s="104">
        <v>3.6646575342465803E-5</v>
      </c>
      <c r="DC21" s="104">
        <v>0</v>
      </c>
      <c r="DD21" s="105" t="s">
        <v>6398</v>
      </c>
    </row>
    <row r="22" spans="1:108" ht="15" customHeight="1" x14ac:dyDescent="0.35">
      <c r="A22" s="105" t="s">
        <v>7020</v>
      </c>
      <c r="B22" s="104">
        <v>0</v>
      </c>
      <c r="C22" s="104">
        <v>0</v>
      </c>
      <c r="D22" s="104">
        <v>0</v>
      </c>
      <c r="E22" s="105"/>
      <c r="F22" s="104">
        <v>1</v>
      </c>
      <c r="G22" s="104" t="b">
        <v>0</v>
      </c>
      <c r="H22" s="105" t="s">
        <v>512</v>
      </c>
      <c r="I22" s="104">
        <v>0</v>
      </c>
      <c r="J22" s="105"/>
      <c r="K22" s="104">
        <v>0</v>
      </c>
      <c r="L22" s="104">
        <v>1</v>
      </c>
      <c r="M22" s="104">
        <v>0</v>
      </c>
      <c r="N22" s="104">
        <v>0</v>
      </c>
      <c r="O22" s="105"/>
      <c r="P22" s="104" t="b">
        <v>0</v>
      </c>
      <c r="Q22" s="104">
        <v>0</v>
      </c>
      <c r="R22" s="105"/>
      <c r="S22" s="104">
        <v>0</v>
      </c>
      <c r="T22" s="104">
        <v>0</v>
      </c>
      <c r="U22" s="104">
        <v>0</v>
      </c>
      <c r="V22" s="104">
        <v>8.3643999999999998</v>
      </c>
      <c r="W22" s="104">
        <v>0</v>
      </c>
      <c r="X22" s="106" t="s">
        <v>10114</v>
      </c>
      <c r="Y22" s="105"/>
      <c r="Z22" s="104">
        <v>1</v>
      </c>
      <c r="AA22" s="104">
        <v>0</v>
      </c>
      <c r="AB22" s="105" t="s">
        <v>799</v>
      </c>
      <c r="AC22" s="105" t="s">
        <v>77</v>
      </c>
      <c r="AD22" s="104">
        <v>0</v>
      </c>
      <c r="AE22" s="104">
        <v>0</v>
      </c>
      <c r="AF22" s="105"/>
      <c r="AG22" s="104">
        <v>2</v>
      </c>
      <c r="AH22" s="104">
        <v>2</v>
      </c>
      <c r="AI22" s="104">
        <v>2</v>
      </c>
      <c r="AJ22" s="105" t="s">
        <v>798</v>
      </c>
      <c r="AK22" s="104" t="b">
        <v>0</v>
      </c>
      <c r="AL22" s="104">
        <v>8760</v>
      </c>
      <c r="AM22" s="104">
        <v>8760</v>
      </c>
      <c r="AN22" s="104">
        <v>8760</v>
      </c>
      <c r="AO22" s="104">
        <v>0</v>
      </c>
      <c r="AP22" s="104">
        <v>0</v>
      </c>
      <c r="AQ22" s="104">
        <v>0</v>
      </c>
      <c r="AR22" s="104">
        <v>52560</v>
      </c>
      <c r="AS22" s="104">
        <v>0</v>
      </c>
      <c r="AT22" s="105"/>
      <c r="AU22" s="104" t="b">
        <v>0</v>
      </c>
      <c r="AV22" s="104">
        <v>0</v>
      </c>
      <c r="AW22" s="104">
        <v>0</v>
      </c>
      <c r="AX22" s="104" t="b">
        <v>1</v>
      </c>
      <c r="AY22" s="104">
        <v>0</v>
      </c>
      <c r="AZ22" s="104">
        <v>87600</v>
      </c>
      <c r="BA22" s="104" t="b">
        <v>0</v>
      </c>
      <c r="BB22" s="104">
        <v>0</v>
      </c>
      <c r="BC22" s="105" t="s">
        <v>6244</v>
      </c>
      <c r="BD22" s="105" t="s">
        <v>6245</v>
      </c>
      <c r="BE22" s="104" t="b">
        <v>1</v>
      </c>
      <c r="BF22" s="104">
        <v>17520</v>
      </c>
      <c r="BG22" s="105"/>
      <c r="BH22" s="105" t="b">
        <v>0</v>
      </c>
      <c r="BI22" s="104">
        <v>0</v>
      </c>
      <c r="BJ22" s="104">
        <v>0</v>
      </c>
      <c r="BK22" s="104">
        <v>0</v>
      </c>
      <c r="BL22" s="104">
        <v>0</v>
      </c>
      <c r="BM22" s="104">
        <v>0</v>
      </c>
      <c r="BN22" s="105" t="s">
        <v>4768</v>
      </c>
      <c r="BO22" s="104">
        <v>52364.784084931402</v>
      </c>
      <c r="BP22" s="104">
        <v>51283.767436806702</v>
      </c>
      <c r="BQ22" s="104">
        <v>0</v>
      </c>
      <c r="BR22" s="105"/>
      <c r="BS22" s="105"/>
      <c r="BT22" s="105"/>
      <c r="BU22" s="105"/>
      <c r="BV22" s="104">
        <v>1</v>
      </c>
      <c r="BW22" s="104">
        <v>1</v>
      </c>
      <c r="BX22" s="104">
        <v>0</v>
      </c>
      <c r="BY22" s="104">
        <v>0</v>
      </c>
      <c r="BZ22" s="104">
        <v>1.9096803652968E-5</v>
      </c>
      <c r="CA22" s="105" t="s">
        <v>10308</v>
      </c>
      <c r="CB22" s="105"/>
      <c r="CC22" s="105" t="b">
        <v>0</v>
      </c>
      <c r="CD22" s="104">
        <v>0</v>
      </c>
      <c r="CE22" s="104">
        <v>0</v>
      </c>
      <c r="CF22" s="104">
        <v>0</v>
      </c>
      <c r="CG22" s="104">
        <v>0</v>
      </c>
      <c r="CH22" s="105"/>
      <c r="CI22" s="104" t="b">
        <v>0</v>
      </c>
      <c r="CJ22" s="104">
        <v>0</v>
      </c>
      <c r="CK22" s="104">
        <v>0</v>
      </c>
      <c r="CL22" s="106" t="s">
        <v>11481</v>
      </c>
      <c r="CM22" s="104">
        <v>0</v>
      </c>
      <c r="CN22" s="104">
        <v>1</v>
      </c>
      <c r="CO22" s="104">
        <v>0</v>
      </c>
      <c r="CP22" s="104">
        <v>0</v>
      </c>
      <c r="CQ22" s="104">
        <v>50</v>
      </c>
      <c r="CR22" s="104">
        <v>50</v>
      </c>
      <c r="CS22" s="104">
        <v>0</v>
      </c>
      <c r="CT22" s="104">
        <v>0</v>
      </c>
      <c r="CU22" s="104">
        <v>0</v>
      </c>
      <c r="CV22" s="104">
        <v>0</v>
      </c>
      <c r="CW22" s="104">
        <v>0</v>
      </c>
      <c r="CX22" s="104">
        <v>0</v>
      </c>
      <c r="CY22" s="104">
        <v>8.3643999999999998</v>
      </c>
      <c r="CZ22" s="104">
        <v>0.34848823132405998</v>
      </c>
      <c r="DA22" s="104">
        <v>2.91489496208697</v>
      </c>
      <c r="DB22" s="104">
        <v>0</v>
      </c>
      <c r="DC22" s="104">
        <v>0</v>
      </c>
      <c r="DD22" s="105" t="s">
        <v>6246</v>
      </c>
    </row>
    <row r="23" spans="1:108" ht="15" customHeight="1" x14ac:dyDescent="0.35">
      <c r="A23" s="105" t="s">
        <v>7019</v>
      </c>
      <c r="B23" s="104">
        <v>0</v>
      </c>
      <c r="C23" s="104">
        <v>0</v>
      </c>
      <c r="D23" s="104">
        <v>0</v>
      </c>
      <c r="E23" s="105"/>
      <c r="F23" s="104">
        <v>1</v>
      </c>
      <c r="G23" s="104" t="b">
        <v>0</v>
      </c>
      <c r="H23" s="105" t="s">
        <v>512</v>
      </c>
      <c r="I23" s="104">
        <v>0</v>
      </c>
      <c r="J23" s="105"/>
      <c r="K23" s="104">
        <v>0</v>
      </c>
      <c r="L23" s="104">
        <v>1.0013387734285399</v>
      </c>
      <c r="M23" s="104">
        <v>0</v>
      </c>
      <c r="N23" s="104">
        <v>0</v>
      </c>
      <c r="O23" s="105"/>
      <c r="P23" s="104" t="b">
        <v>0</v>
      </c>
      <c r="Q23" s="104">
        <v>0</v>
      </c>
      <c r="R23" s="105"/>
      <c r="S23" s="104">
        <v>0</v>
      </c>
      <c r="T23" s="104">
        <v>0</v>
      </c>
      <c r="U23" s="104">
        <v>75.3912699881934</v>
      </c>
      <c r="V23" s="104">
        <v>3.1414</v>
      </c>
      <c r="W23" s="104">
        <v>0</v>
      </c>
      <c r="X23" s="105" t="s">
        <v>6234</v>
      </c>
      <c r="Y23" s="105"/>
      <c r="Z23" s="104">
        <v>1</v>
      </c>
      <c r="AA23" s="104">
        <v>0</v>
      </c>
      <c r="AB23" s="105"/>
      <c r="AC23" s="105" t="s">
        <v>89</v>
      </c>
      <c r="AD23" s="104">
        <v>0</v>
      </c>
      <c r="AE23" s="104">
        <v>0</v>
      </c>
      <c r="AF23" s="105"/>
      <c r="AG23" s="104">
        <v>2</v>
      </c>
      <c r="AH23" s="104">
        <v>2</v>
      </c>
      <c r="AI23" s="104">
        <v>2</v>
      </c>
      <c r="AJ23" s="105" t="s">
        <v>483</v>
      </c>
      <c r="AK23" s="104" t="b">
        <v>0</v>
      </c>
      <c r="AL23" s="104">
        <v>8760</v>
      </c>
      <c r="AM23" s="104">
        <v>8760</v>
      </c>
      <c r="AN23" s="104">
        <v>8760</v>
      </c>
      <c r="AO23" s="104">
        <v>0</v>
      </c>
      <c r="AP23" s="104">
        <v>0</v>
      </c>
      <c r="AQ23" s="104">
        <v>0</v>
      </c>
      <c r="AR23" s="104">
        <v>157680</v>
      </c>
      <c r="AS23" s="104">
        <v>23652</v>
      </c>
      <c r="AT23" s="105"/>
      <c r="AU23" s="104" t="b">
        <v>0</v>
      </c>
      <c r="AV23" s="104">
        <v>0</v>
      </c>
      <c r="AW23" s="104">
        <v>0</v>
      </c>
      <c r="AX23" s="104" t="b">
        <v>1</v>
      </c>
      <c r="AY23" s="104">
        <v>0</v>
      </c>
      <c r="AZ23" s="104">
        <v>87600</v>
      </c>
      <c r="BA23" s="104" t="b">
        <v>0</v>
      </c>
      <c r="BB23" s="104">
        <v>0</v>
      </c>
      <c r="BC23" s="105" t="s">
        <v>6235</v>
      </c>
      <c r="BD23" s="105" t="s">
        <v>6236</v>
      </c>
      <c r="BE23" s="104" t="b">
        <v>0</v>
      </c>
      <c r="BF23" s="104">
        <v>192720</v>
      </c>
      <c r="BG23" s="105">
        <v>8760</v>
      </c>
      <c r="BH23" s="105" t="b">
        <v>1</v>
      </c>
      <c r="BI23" s="104">
        <v>0</v>
      </c>
      <c r="BJ23" s="104">
        <v>50</v>
      </c>
      <c r="BK23" s="104">
        <v>0</v>
      </c>
      <c r="BL23" s="104">
        <v>0</v>
      </c>
      <c r="BM23" s="104">
        <v>0</v>
      </c>
      <c r="BN23" s="105" t="s">
        <v>4829</v>
      </c>
      <c r="BO23" s="104">
        <v>8242.1614786211903</v>
      </c>
      <c r="BP23" s="104">
        <v>0</v>
      </c>
      <c r="BQ23" s="104">
        <v>1.4186918295000399</v>
      </c>
      <c r="BR23" s="105"/>
      <c r="BS23" s="105"/>
      <c r="BT23" s="105"/>
      <c r="BU23" s="105"/>
      <c r="BV23" s="104">
        <v>1</v>
      </c>
      <c r="BW23" s="104">
        <v>1</v>
      </c>
      <c r="BX23" s="104">
        <v>75393.600000000006</v>
      </c>
      <c r="BY23" s="104">
        <v>0</v>
      </c>
      <c r="BZ23" s="104">
        <v>1.2132739726027401E-4</v>
      </c>
      <c r="CA23" s="105" t="s">
        <v>10304</v>
      </c>
      <c r="CB23" s="105"/>
      <c r="CC23" s="105" t="b">
        <v>0</v>
      </c>
      <c r="CD23" s="104">
        <v>0</v>
      </c>
      <c r="CE23" s="104">
        <v>0</v>
      </c>
      <c r="CF23" s="104">
        <v>0</v>
      </c>
      <c r="CG23" s="104">
        <v>0</v>
      </c>
      <c r="CH23" s="105"/>
      <c r="CI23" s="104" t="b">
        <v>0</v>
      </c>
      <c r="CJ23" s="104">
        <v>0</v>
      </c>
      <c r="CK23" s="104">
        <v>0</v>
      </c>
      <c r="CL23" s="106" t="s">
        <v>11478</v>
      </c>
      <c r="CM23" s="104">
        <v>0</v>
      </c>
      <c r="CN23" s="104">
        <v>1</v>
      </c>
      <c r="CO23" s="104">
        <v>0</v>
      </c>
      <c r="CP23" s="104">
        <v>0</v>
      </c>
      <c r="CQ23" s="104">
        <v>50</v>
      </c>
      <c r="CR23" s="104">
        <v>50</v>
      </c>
      <c r="CS23" s="104">
        <v>75393.600000000006</v>
      </c>
      <c r="CT23" s="104">
        <v>0.111372555446514</v>
      </c>
      <c r="CU23" s="104">
        <v>8396.7778963123092</v>
      </c>
      <c r="CV23" s="104">
        <v>75.3912699881934</v>
      </c>
      <c r="CW23" s="104">
        <v>0.111431349866267</v>
      </c>
      <c r="CX23" s="104">
        <v>8.4009509829166102</v>
      </c>
      <c r="CY23" s="104">
        <v>53.141399999999997</v>
      </c>
      <c r="CZ23" s="104">
        <v>6.5836757345311501E-3</v>
      </c>
      <c r="DA23" s="104">
        <v>0.34986574567901402</v>
      </c>
      <c r="DB23" s="104">
        <v>1.7212618718765601E-4</v>
      </c>
      <c r="DC23" s="104">
        <v>0</v>
      </c>
      <c r="DD23" s="105" t="s">
        <v>6237</v>
      </c>
    </row>
    <row r="24" spans="1:108" ht="15" customHeight="1" x14ac:dyDescent="0.35">
      <c r="A24" s="105" t="s">
        <v>7036</v>
      </c>
      <c r="B24" s="104">
        <v>0</v>
      </c>
      <c r="C24" s="104">
        <v>0</v>
      </c>
      <c r="D24" s="104">
        <v>0</v>
      </c>
      <c r="E24" s="105"/>
      <c r="F24" s="104">
        <v>1</v>
      </c>
      <c r="G24" s="104" t="b">
        <v>0</v>
      </c>
      <c r="H24" s="105" t="s">
        <v>512</v>
      </c>
      <c r="I24" s="104">
        <v>0</v>
      </c>
      <c r="J24" s="105"/>
      <c r="K24" s="104">
        <v>0</v>
      </c>
      <c r="L24" s="104">
        <v>0.92863939105613702</v>
      </c>
      <c r="M24" s="104">
        <v>0</v>
      </c>
      <c r="N24" s="104">
        <v>0</v>
      </c>
      <c r="O24" s="105"/>
      <c r="P24" s="104" t="b">
        <v>0</v>
      </c>
      <c r="Q24" s="104">
        <v>0</v>
      </c>
      <c r="R24" s="105"/>
      <c r="S24" s="104">
        <v>0</v>
      </c>
      <c r="T24" s="104">
        <v>0</v>
      </c>
      <c r="U24" s="104">
        <v>1688.88549060947</v>
      </c>
      <c r="V24" s="104">
        <v>0.58560000000000001</v>
      </c>
      <c r="W24" s="104">
        <v>0</v>
      </c>
      <c r="X24" s="105" t="s">
        <v>6425</v>
      </c>
      <c r="Y24" s="105"/>
      <c r="Z24" s="104">
        <v>1</v>
      </c>
      <c r="AA24" s="104">
        <v>0</v>
      </c>
      <c r="AB24" s="105"/>
      <c r="AC24" s="105" t="s">
        <v>89</v>
      </c>
      <c r="AD24" s="104">
        <v>0</v>
      </c>
      <c r="AE24" s="104">
        <v>0</v>
      </c>
      <c r="AF24" s="105"/>
      <c r="AG24" s="104">
        <v>2</v>
      </c>
      <c r="AH24" s="104">
        <v>2</v>
      </c>
      <c r="AI24" s="104">
        <v>2</v>
      </c>
      <c r="AJ24" s="105" t="s">
        <v>483</v>
      </c>
      <c r="AK24" s="104" t="b">
        <v>0</v>
      </c>
      <c r="AL24" s="104">
        <v>8760</v>
      </c>
      <c r="AM24" s="104">
        <v>8760</v>
      </c>
      <c r="AN24" s="104">
        <v>8760</v>
      </c>
      <c r="AO24" s="104">
        <v>0</v>
      </c>
      <c r="AP24" s="104">
        <v>0</v>
      </c>
      <c r="AQ24" s="104">
        <v>0</v>
      </c>
      <c r="AR24" s="104">
        <v>525600</v>
      </c>
      <c r="AS24" s="104">
        <v>78840</v>
      </c>
      <c r="AT24" s="105"/>
      <c r="AU24" s="104" t="b">
        <v>0</v>
      </c>
      <c r="AV24" s="104">
        <v>0</v>
      </c>
      <c r="AW24" s="104">
        <v>0</v>
      </c>
      <c r="AX24" s="104" t="b">
        <v>1</v>
      </c>
      <c r="AY24" s="104">
        <v>0</v>
      </c>
      <c r="AZ24" s="104">
        <v>87600</v>
      </c>
      <c r="BA24" s="104" t="b">
        <v>0</v>
      </c>
      <c r="BB24" s="104">
        <v>0</v>
      </c>
      <c r="BC24" s="105" t="s">
        <v>6426</v>
      </c>
      <c r="BD24" s="105" t="s">
        <v>6427</v>
      </c>
      <c r="BE24" s="104" t="b">
        <v>0</v>
      </c>
      <c r="BF24" s="104">
        <v>113880</v>
      </c>
      <c r="BG24" s="105">
        <v>8760</v>
      </c>
      <c r="BH24" s="105" t="b">
        <v>1</v>
      </c>
      <c r="BI24" s="104">
        <v>0</v>
      </c>
      <c r="BJ24" s="104">
        <v>50</v>
      </c>
      <c r="BK24" s="104">
        <v>0</v>
      </c>
      <c r="BL24" s="104">
        <v>0</v>
      </c>
      <c r="BM24" s="104">
        <v>0</v>
      </c>
      <c r="BN24" s="105" t="s">
        <v>4856</v>
      </c>
      <c r="BO24" s="104">
        <v>8658.5905870445295</v>
      </c>
      <c r="BP24" s="104">
        <v>0</v>
      </c>
      <c r="BQ24" s="104">
        <v>33.386684957961798</v>
      </c>
      <c r="BR24" s="105"/>
      <c r="BS24" s="105"/>
      <c r="BT24" s="105"/>
      <c r="BU24" s="105"/>
      <c r="BV24" s="104">
        <v>1</v>
      </c>
      <c r="BW24" s="104">
        <v>1</v>
      </c>
      <c r="BX24" s="104">
        <v>497760</v>
      </c>
      <c r="BY24" s="104">
        <v>0</v>
      </c>
      <c r="BZ24" s="104">
        <v>1.15492237442922E-4</v>
      </c>
      <c r="CA24" s="105" t="s">
        <v>10382</v>
      </c>
      <c r="CB24" s="105"/>
      <c r="CC24" s="105" t="b">
        <v>0</v>
      </c>
      <c r="CD24" s="104">
        <v>0</v>
      </c>
      <c r="CE24" s="104">
        <v>0</v>
      </c>
      <c r="CF24" s="104">
        <v>0</v>
      </c>
      <c r="CG24" s="104">
        <v>0</v>
      </c>
      <c r="CH24" s="105"/>
      <c r="CI24" s="104" t="b">
        <v>0</v>
      </c>
      <c r="CJ24" s="104">
        <v>0</v>
      </c>
      <c r="CK24" s="104">
        <v>0</v>
      </c>
      <c r="CL24" s="106" t="s">
        <v>11515</v>
      </c>
      <c r="CM24" s="104">
        <v>0</v>
      </c>
      <c r="CN24" s="104">
        <v>1</v>
      </c>
      <c r="CO24" s="104">
        <v>0</v>
      </c>
      <c r="CP24" s="104">
        <v>0</v>
      </c>
      <c r="CQ24" s="104">
        <v>50</v>
      </c>
      <c r="CR24" s="104">
        <v>50</v>
      </c>
      <c r="CS24" s="104">
        <v>497760</v>
      </c>
      <c r="CT24" s="104">
        <v>0.84121951547978502</v>
      </c>
      <c r="CU24" s="104">
        <v>418725.42602521798</v>
      </c>
      <c r="CV24" s="104">
        <v>1688.88549060947</v>
      </c>
      <c r="CW24" s="104">
        <v>0.84939550833751798</v>
      </c>
      <c r="CX24" s="104">
        <v>1434.53174982009</v>
      </c>
      <c r="CY24" s="104">
        <v>50.585599999999999</v>
      </c>
      <c r="CZ24" s="104">
        <v>9.7383079031358802E-3</v>
      </c>
      <c r="DA24" s="104">
        <v>0.49261814826486999</v>
      </c>
      <c r="DB24" s="104">
        <v>3.8559029465969701E-3</v>
      </c>
      <c r="DC24" s="104">
        <v>0</v>
      </c>
      <c r="DD24" s="105" t="s">
        <v>6428</v>
      </c>
    </row>
    <row r="25" spans="1:108" ht="15" customHeight="1" x14ac:dyDescent="0.35">
      <c r="A25" s="105" t="s">
        <v>6951</v>
      </c>
      <c r="B25" s="104">
        <v>0</v>
      </c>
      <c r="C25" s="104">
        <v>0</v>
      </c>
      <c r="D25" s="104">
        <v>0</v>
      </c>
      <c r="E25" s="105"/>
      <c r="F25" s="104">
        <v>1</v>
      </c>
      <c r="G25" s="104" t="b">
        <v>0</v>
      </c>
      <c r="H25" s="105" t="s">
        <v>512</v>
      </c>
      <c r="I25" s="104">
        <v>0</v>
      </c>
      <c r="J25" s="105"/>
      <c r="K25" s="104">
        <v>0</v>
      </c>
      <c r="L25" s="104">
        <v>1.4612216748768501</v>
      </c>
      <c r="M25" s="104">
        <v>0</v>
      </c>
      <c r="N25" s="104">
        <v>0</v>
      </c>
      <c r="O25" s="105"/>
      <c r="P25" s="104" t="b">
        <v>0</v>
      </c>
      <c r="Q25" s="104">
        <v>0</v>
      </c>
      <c r="R25" s="105"/>
      <c r="S25" s="104">
        <v>0</v>
      </c>
      <c r="T25" s="104">
        <v>0</v>
      </c>
      <c r="U25" s="104">
        <v>337.51054703145297</v>
      </c>
      <c r="V25" s="104">
        <v>1.0048999999999999</v>
      </c>
      <c r="W25" s="104">
        <v>0</v>
      </c>
      <c r="X25" s="105" t="s">
        <v>6230</v>
      </c>
      <c r="Y25" s="105"/>
      <c r="Z25" s="104">
        <v>1</v>
      </c>
      <c r="AA25" s="104">
        <v>0</v>
      </c>
      <c r="AB25" s="105"/>
      <c r="AC25" s="105" t="s">
        <v>89</v>
      </c>
      <c r="AD25" s="104">
        <v>0</v>
      </c>
      <c r="AE25" s="104">
        <v>0</v>
      </c>
      <c r="AF25" s="105"/>
      <c r="AG25" s="104">
        <v>2</v>
      </c>
      <c r="AH25" s="104">
        <v>2</v>
      </c>
      <c r="AI25" s="104">
        <v>2</v>
      </c>
      <c r="AJ25" s="105" t="s">
        <v>798</v>
      </c>
      <c r="AK25" s="104" t="b">
        <v>0</v>
      </c>
      <c r="AL25" s="104">
        <v>8760</v>
      </c>
      <c r="AM25" s="104">
        <v>8760</v>
      </c>
      <c r="AN25" s="104">
        <v>8760</v>
      </c>
      <c r="AO25" s="104">
        <v>0</v>
      </c>
      <c r="AP25" s="104">
        <v>0</v>
      </c>
      <c r="AQ25" s="104">
        <v>0</v>
      </c>
      <c r="AR25" s="104">
        <v>438000</v>
      </c>
      <c r="AS25" s="104">
        <v>0</v>
      </c>
      <c r="AT25" s="105"/>
      <c r="AU25" s="104" t="b">
        <v>0</v>
      </c>
      <c r="AV25" s="104">
        <v>0</v>
      </c>
      <c r="AW25" s="104">
        <v>0</v>
      </c>
      <c r="AX25" s="104" t="b">
        <v>1</v>
      </c>
      <c r="AY25" s="104">
        <v>0</v>
      </c>
      <c r="AZ25" s="104">
        <v>87600</v>
      </c>
      <c r="BA25" s="104" t="b">
        <v>0</v>
      </c>
      <c r="BB25" s="104">
        <v>0</v>
      </c>
      <c r="BC25" s="105" t="s">
        <v>6231</v>
      </c>
      <c r="BD25" s="105" t="s">
        <v>6232</v>
      </c>
      <c r="BE25" s="104" t="b">
        <v>0</v>
      </c>
      <c r="BF25" s="104">
        <v>0</v>
      </c>
      <c r="BG25" s="105">
        <v>8760</v>
      </c>
      <c r="BH25" s="105" t="b">
        <v>1</v>
      </c>
      <c r="BI25" s="104">
        <v>0</v>
      </c>
      <c r="BJ25" s="104">
        <v>49</v>
      </c>
      <c r="BK25" s="104">
        <v>35280</v>
      </c>
      <c r="BL25" s="104">
        <v>0</v>
      </c>
      <c r="BM25" s="104">
        <v>0</v>
      </c>
      <c r="BN25" s="105" t="s">
        <v>5127</v>
      </c>
      <c r="BO25" s="104">
        <v>435864.26510100497</v>
      </c>
      <c r="BP25" s="104">
        <v>8667.2679395606792</v>
      </c>
      <c r="BQ25" s="104">
        <v>335.86480946507402</v>
      </c>
      <c r="BR25" s="105"/>
      <c r="BS25" s="105"/>
      <c r="BT25" s="105"/>
      <c r="BU25" s="105"/>
      <c r="BV25" s="104">
        <v>1</v>
      </c>
      <c r="BW25" s="104">
        <v>1</v>
      </c>
      <c r="BX25" s="104">
        <v>150112.5</v>
      </c>
      <c r="BY25" s="104">
        <v>0</v>
      </c>
      <c r="BZ25" s="104">
        <v>2.2942922374429202E-6</v>
      </c>
      <c r="CA25" s="105" t="s">
        <v>10302</v>
      </c>
      <c r="CB25" s="105"/>
      <c r="CC25" s="105" t="b">
        <v>0</v>
      </c>
      <c r="CD25" s="104">
        <v>0</v>
      </c>
      <c r="CE25" s="104">
        <v>0</v>
      </c>
      <c r="CF25" s="104">
        <v>0</v>
      </c>
      <c r="CG25" s="104">
        <v>0</v>
      </c>
      <c r="CH25" s="105"/>
      <c r="CI25" s="104" t="b">
        <v>0</v>
      </c>
      <c r="CJ25" s="104">
        <v>0</v>
      </c>
      <c r="CK25" s="104">
        <v>0</v>
      </c>
      <c r="CL25" s="106" t="s">
        <v>10303</v>
      </c>
      <c r="CM25" s="104">
        <v>0</v>
      </c>
      <c r="CN25" s="104">
        <v>1</v>
      </c>
      <c r="CO25" s="104">
        <v>0</v>
      </c>
      <c r="CP25" s="104">
        <v>0</v>
      </c>
      <c r="CQ25" s="104">
        <v>50</v>
      </c>
      <c r="CR25" s="104">
        <v>50</v>
      </c>
      <c r="CS25" s="104">
        <v>185392.5</v>
      </c>
      <c r="CT25" s="104">
        <v>0.67156850668619905</v>
      </c>
      <c r="CU25" s="104">
        <v>124503.764375821</v>
      </c>
      <c r="CV25" s="104">
        <v>337.51054703145297</v>
      </c>
      <c r="CW25" s="104">
        <v>0.991322292617832</v>
      </c>
      <c r="CX25" s="104">
        <v>334.58172926591902</v>
      </c>
      <c r="CY25" s="104">
        <v>1.0048999999999999</v>
      </c>
      <c r="CZ25" s="104">
        <v>0.99117336551554303</v>
      </c>
      <c r="DA25" s="104">
        <v>0.99603011500656902</v>
      </c>
      <c r="DB25" s="104">
        <v>7.7057202518596699E-4</v>
      </c>
      <c r="DC25" s="104">
        <v>0</v>
      </c>
      <c r="DD25" s="105" t="s">
        <v>6233</v>
      </c>
    </row>
    <row r="26" spans="1:108" ht="15" customHeight="1" x14ac:dyDescent="0.35">
      <c r="A26" s="105" t="s">
        <v>7003</v>
      </c>
      <c r="B26" s="104">
        <v>0</v>
      </c>
      <c r="C26" s="104">
        <v>0</v>
      </c>
      <c r="D26" s="104">
        <v>0</v>
      </c>
      <c r="E26" s="105"/>
      <c r="F26" s="104">
        <v>1</v>
      </c>
      <c r="G26" s="104" t="b">
        <v>0</v>
      </c>
      <c r="H26" s="105" t="s">
        <v>512</v>
      </c>
      <c r="I26" s="104">
        <v>0</v>
      </c>
      <c r="J26" s="105"/>
      <c r="K26" s="104">
        <v>0</v>
      </c>
      <c r="L26" s="104">
        <v>1</v>
      </c>
      <c r="M26" s="104">
        <v>0</v>
      </c>
      <c r="N26" s="104">
        <v>0</v>
      </c>
      <c r="O26" s="105"/>
      <c r="P26" s="104" t="b">
        <v>0</v>
      </c>
      <c r="Q26" s="104">
        <v>0</v>
      </c>
      <c r="R26" s="105"/>
      <c r="S26" s="104">
        <v>0</v>
      </c>
      <c r="T26" s="104">
        <v>1.0043</v>
      </c>
      <c r="U26" s="104">
        <v>5.0214999999999996</v>
      </c>
      <c r="V26" s="104">
        <v>1.0043</v>
      </c>
      <c r="W26" s="104">
        <v>0</v>
      </c>
      <c r="X26" s="105" t="s">
        <v>10142</v>
      </c>
      <c r="Y26" s="105"/>
      <c r="Z26" s="104">
        <v>1</v>
      </c>
      <c r="AA26" s="104">
        <v>0</v>
      </c>
      <c r="AB26" s="105"/>
      <c r="AC26" s="105" t="s">
        <v>89</v>
      </c>
      <c r="AD26" s="104">
        <v>0</v>
      </c>
      <c r="AE26" s="104">
        <v>0</v>
      </c>
      <c r="AF26" s="105"/>
      <c r="AG26" s="104">
        <v>2</v>
      </c>
      <c r="AH26" s="104">
        <v>2</v>
      </c>
      <c r="AI26" s="104">
        <v>2</v>
      </c>
      <c r="AJ26" s="105" t="s">
        <v>798</v>
      </c>
      <c r="AK26" s="104" t="b">
        <v>0</v>
      </c>
      <c r="AL26" s="104">
        <v>8760</v>
      </c>
      <c r="AM26" s="104">
        <v>8760</v>
      </c>
      <c r="AN26" s="104">
        <v>8760</v>
      </c>
      <c r="AO26" s="104">
        <v>0</v>
      </c>
      <c r="AP26" s="104">
        <v>0</v>
      </c>
      <c r="AQ26" s="104">
        <v>0</v>
      </c>
      <c r="AR26" s="104">
        <v>438000</v>
      </c>
      <c r="AS26" s="104">
        <v>0</v>
      </c>
      <c r="AT26" s="105"/>
      <c r="AU26" s="104" t="b">
        <v>0</v>
      </c>
      <c r="AV26" s="104">
        <v>0</v>
      </c>
      <c r="AW26" s="104">
        <v>0</v>
      </c>
      <c r="AX26" s="104" t="b">
        <v>1</v>
      </c>
      <c r="AY26" s="104">
        <v>0</v>
      </c>
      <c r="AZ26" s="104">
        <v>87600</v>
      </c>
      <c r="BA26" s="104" t="b">
        <v>0</v>
      </c>
      <c r="BB26" s="104">
        <v>0</v>
      </c>
      <c r="BC26" s="105" t="s">
        <v>6527</v>
      </c>
      <c r="BD26" s="105" t="s">
        <v>6528</v>
      </c>
      <c r="BE26" s="104" t="b">
        <v>0</v>
      </c>
      <c r="BF26" s="104">
        <v>0</v>
      </c>
      <c r="BG26" s="105"/>
      <c r="BH26" s="105" t="b">
        <v>0</v>
      </c>
      <c r="BI26" s="104">
        <v>0</v>
      </c>
      <c r="BJ26" s="104">
        <v>0</v>
      </c>
      <c r="BK26" s="104">
        <v>923.95600000000002</v>
      </c>
      <c r="BL26" s="104">
        <v>0</v>
      </c>
      <c r="BM26" s="104">
        <v>0</v>
      </c>
      <c r="BN26" s="105" t="s">
        <v>9673</v>
      </c>
      <c r="BO26" s="104">
        <v>436124.66394503601</v>
      </c>
      <c r="BP26" s="104">
        <v>276264.84891386598</v>
      </c>
      <c r="BQ26" s="104">
        <v>5</v>
      </c>
      <c r="BR26" s="105"/>
      <c r="BS26" s="105"/>
      <c r="BT26" s="105"/>
      <c r="BU26" s="105"/>
      <c r="BV26" s="104">
        <v>1</v>
      </c>
      <c r="BW26" s="104">
        <v>1</v>
      </c>
      <c r="BX26" s="104">
        <v>200.86</v>
      </c>
      <c r="BY26" s="104">
        <v>0</v>
      </c>
      <c r="BZ26" s="104">
        <v>2.2929223744292201E-6</v>
      </c>
      <c r="CA26" s="105" t="s">
        <v>10429</v>
      </c>
      <c r="CB26" s="105"/>
      <c r="CC26" s="105" t="b">
        <v>0</v>
      </c>
      <c r="CD26" s="104">
        <v>0</v>
      </c>
      <c r="CE26" s="104">
        <v>0</v>
      </c>
      <c r="CF26" s="104">
        <v>0</v>
      </c>
      <c r="CG26" s="104">
        <v>0</v>
      </c>
      <c r="CH26" s="105"/>
      <c r="CI26" s="104" t="b">
        <v>0</v>
      </c>
      <c r="CJ26" s="104">
        <v>0</v>
      </c>
      <c r="CK26" s="104">
        <v>0</v>
      </c>
      <c r="CL26" s="106" t="s">
        <v>10430</v>
      </c>
      <c r="CM26" s="104">
        <v>0</v>
      </c>
      <c r="CN26" s="104">
        <v>1</v>
      </c>
      <c r="CO26" s="104">
        <v>0</v>
      </c>
      <c r="CP26" s="104">
        <v>0</v>
      </c>
      <c r="CQ26" s="104">
        <v>50</v>
      </c>
      <c r="CR26" s="104">
        <v>50</v>
      </c>
      <c r="CS26" s="104">
        <v>1124.816</v>
      </c>
      <c r="CT26" s="104">
        <v>1.0014182722189899</v>
      </c>
      <c r="CU26" s="104">
        <v>1126.41129528428</v>
      </c>
      <c r="CV26" s="104">
        <v>5.0214999999999996</v>
      </c>
      <c r="CW26" s="104">
        <v>1.0014182722189899</v>
      </c>
      <c r="CX26" s="104">
        <v>5.0286218539476604</v>
      </c>
      <c r="CY26" s="104">
        <v>1.0043</v>
      </c>
      <c r="CZ26" s="104">
        <v>1.0014182722189899</v>
      </c>
      <c r="DA26" s="104">
        <v>1.00572437078953</v>
      </c>
      <c r="DB26" s="104">
        <v>1.1464611872146101E-5</v>
      </c>
      <c r="DC26" s="104">
        <v>0</v>
      </c>
      <c r="DD26" s="105" t="s">
        <v>6529</v>
      </c>
    </row>
    <row r="27" spans="1:108" ht="15" customHeight="1" x14ac:dyDescent="0.35">
      <c r="A27" s="105" t="s">
        <v>6954</v>
      </c>
      <c r="B27" s="104">
        <v>0</v>
      </c>
      <c r="C27" s="104">
        <v>0</v>
      </c>
      <c r="D27" s="104">
        <v>0</v>
      </c>
      <c r="E27" s="105"/>
      <c r="F27" s="104">
        <v>1</v>
      </c>
      <c r="G27" s="104" t="b">
        <v>0</v>
      </c>
      <c r="H27" s="105" t="s">
        <v>512</v>
      </c>
      <c r="I27" s="104">
        <v>0</v>
      </c>
      <c r="J27" s="105"/>
      <c r="K27" s="104">
        <v>0</v>
      </c>
      <c r="L27" s="104">
        <v>1.7653697457459101</v>
      </c>
      <c r="M27" s="104">
        <v>0</v>
      </c>
      <c r="N27" s="104">
        <v>0</v>
      </c>
      <c r="O27" s="105"/>
      <c r="P27" s="104" t="b">
        <v>0</v>
      </c>
      <c r="Q27" s="104">
        <v>0</v>
      </c>
      <c r="R27" s="105"/>
      <c r="S27" s="104">
        <v>0</v>
      </c>
      <c r="T27" s="104">
        <v>16.985499999999998</v>
      </c>
      <c r="U27" s="104">
        <v>50.956499999999998</v>
      </c>
      <c r="V27" s="104">
        <v>16.985499999999998</v>
      </c>
      <c r="W27" s="104">
        <v>0</v>
      </c>
      <c r="X27" s="105" t="s">
        <v>6262</v>
      </c>
      <c r="Y27" s="106" t="s">
        <v>10315</v>
      </c>
      <c r="Z27" s="104">
        <v>1</v>
      </c>
      <c r="AA27" s="104">
        <v>0</v>
      </c>
      <c r="AB27" s="105" t="s">
        <v>11485</v>
      </c>
      <c r="AC27" s="105" t="s">
        <v>11486</v>
      </c>
      <c r="AD27" s="104">
        <v>0</v>
      </c>
      <c r="AE27" s="104">
        <v>0</v>
      </c>
      <c r="AF27" s="105"/>
      <c r="AG27" s="104">
        <v>2</v>
      </c>
      <c r="AH27" s="104">
        <v>2</v>
      </c>
      <c r="AI27" s="104">
        <v>2</v>
      </c>
      <c r="AJ27" s="105" t="s">
        <v>483</v>
      </c>
      <c r="AK27" s="104" t="b">
        <v>0</v>
      </c>
      <c r="AL27" s="104">
        <v>8760</v>
      </c>
      <c r="AM27" s="104">
        <v>8760</v>
      </c>
      <c r="AN27" s="104">
        <v>8760</v>
      </c>
      <c r="AO27" s="104">
        <v>0</v>
      </c>
      <c r="AP27" s="104">
        <v>0</v>
      </c>
      <c r="AQ27" s="104">
        <v>0</v>
      </c>
      <c r="AR27" s="104">
        <v>26280</v>
      </c>
      <c r="AS27" s="104">
        <v>3942</v>
      </c>
      <c r="AT27" s="105"/>
      <c r="AU27" s="104" t="b">
        <v>0</v>
      </c>
      <c r="AV27" s="104">
        <v>0</v>
      </c>
      <c r="AW27" s="104">
        <v>0</v>
      </c>
      <c r="AX27" s="104" t="b">
        <v>1</v>
      </c>
      <c r="AY27" s="104">
        <v>0</v>
      </c>
      <c r="AZ27" s="104">
        <v>87600</v>
      </c>
      <c r="BA27" s="104" t="b">
        <v>0</v>
      </c>
      <c r="BB27" s="104">
        <v>0</v>
      </c>
      <c r="BC27" s="105" t="s">
        <v>6263</v>
      </c>
      <c r="BD27" s="105" t="s">
        <v>6264</v>
      </c>
      <c r="BE27" s="104" t="b">
        <v>0</v>
      </c>
      <c r="BF27" s="104">
        <v>26280</v>
      </c>
      <c r="BG27" s="105">
        <v>2190</v>
      </c>
      <c r="BH27" s="105" t="b">
        <v>1</v>
      </c>
      <c r="BI27" s="104">
        <v>0</v>
      </c>
      <c r="BJ27" s="104">
        <v>200</v>
      </c>
      <c r="BK27" s="104">
        <v>18511.88</v>
      </c>
      <c r="BL27" s="104">
        <v>0</v>
      </c>
      <c r="BM27" s="104">
        <v>0</v>
      </c>
      <c r="BN27" s="105" t="s">
        <v>3092</v>
      </c>
      <c r="BO27" s="104">
        <v>25786.700420947302</v>
      </c>
      <c r="BP27" s="104">
        <v>0</v>
      </c>
      <c r="BQ27" s="104">
        <v>3</v>
      </c>
      <c r="BR27" s="105"/>
      <c r="BS27" s="105"/>
      <c r="BT27" s="105"/>
      <c r="BU27" s="105"/>
      <c r="BV27" s="104">
        <v>1</v>
      </c>
      <c r="BW27" s="104">
        <v>1</v>
      </c>
      <c r="BX27" s="104">
        <v>3397.1</v>
      </c>
      <c r="BY27" s="104">
        <v>0</v>
      </c>
      <c r="BZ27" s="104">
        <v>3.8779680365296798E-5</v>
      </c>
      <c r="CA27" s="105" t="s">
        <v>10316</v>
      </c>
      <c r="CB27" s="105"/>
      <c r="CC27" s="105" t="b">
        <v>0</v>
      </c>
      <c r="CD27" s="104">
        <v>0</v>
      </c>
      <c r="CE27" s="104">
        <v>0</v>
      </c>
      <c r="CF27" s="104">
        <v>0</v>
      </c>
      <c r="CG27" s="104">
        <v>0</v>
      </c>
      <c r="CH27" s="105"/>
      <c r="CI27" s="104" t="b">
        <v>0</v>
      </c>
      <c r="CJ27" s="104">
        <v>0</v>
      </c>
      <c r="CK27" s="104">
        <v>0</v>
      </c>
      <c r="CL27" s="106" t="s">
        <v>10317</v>
      </c>
      <c r="CM27" s="104">
        <v>1.23850171234423E-8</v>
      </c>
      <c r="CN27" s="104">
        <v>13.2878637567672</v>
      </c>
      <c r="CO27" s="104">
        <v>0</v>
      </c>
      <c r="CP27" s="104">
        <v>0</v>
      </c>
      <c r="CQ27" s="104">
        <v>50</v>
      </c>
      <c r="CR27" s="104">
        <v>50</v>
      </c>
      <c r="CS27" s="104">
        <v>21908.98</v>
      </c>
      <c r="CT27" s="104">
        <v>2.3616280610272398E-2</v>
      </c>
      <c r="CU27" s="104">
        <v>517.40861956484696</v>
      </c>
      <c r="CV27" s="104">
        <v>50.956499999999998</v>
      </c>
      <c r="CW27" s="104">
        <v>4.0081293763322201E-2</v>
      </c>
      <c r="CX27" s="104">
        <v>2.0424024456507301</v>
      </c>
      <c r="CY27" s="104">
        <v>16.985499999999998</v>
      </c>
      <c r="CZ27" s="104">
        <v>4.0081293763319703E-2</v>
      </c>
      <c r="DA27" s="104">
        <v>0.68080081521686697</v>
      </c>
      <c r="DB27" s="104">
        <v>1.1633904109589E-4</v>
      </c>
      <c r="DC27" s="104">
        <v>0</v>
      </c>
      <c r="DD27" s="105" t="s">
        <v>6265</v>
      </c>
    </row>
    <row r="28" spans="1:108" ht="15" customHeight="1" x14ac:dyDescent="0.35">
      <c r="A28" s="105" t="s">
        <v>7023</v>
      </c>
      <c r="B28" s="104">
        <v>0</v>
      </c>
      <c r="C28" s="104">
        <v>0</v>
      </c>
      <c r="D28" s="104">
        <v>0</v>
      </c>
      <c r="E28" s="105"/>
      <c r="F28" s="104">
        <v>1</v>
      </c>
      <c r="G28" s="104" t="b">
        <v>0</v>
      </c>
      <c r="H28" s="105" t="s">
        <v>512</v>
      </c>
      <c r="I28" s="104">
        <v>0</v>
      </c>
      <c r="J28" s="105"/>
      <c r="K28" s="104">
        <v>0</v>
      </c>
      <c r="L28" s="104">
        <v>1</v>
      </c>
      <c r="M28" s="104">
        <v>0</v>
      </c>
      <c r="N28" s="104">
        <v>0</v>
      </c>
      <c r="O28" s="105"/>
      <c r="P28" s="104" t="b">
        <v>0</v>
      </c>
      <c r="Q28" s="104">
        <v>0</v>
      </c>
      <c r="R28" s="105"/>
      <c r="S28" s="104">
        <v>0</v>
      </c>
      <c r="T28" s="104">
        <v>0</v>
      </c>
      <c r="U28" s="104">
        <v>0</v>
      </c>
      <c r="V28" s="104">
        <v>0</v>
      </c>
      <c r="W28" s="104">
        <v>0</v>
      </c>
      <c r="X28" s="105" t="s">
        <v>6270</v>
      </c>
      <c r="Y28" s="106" t="s">
        <v>6271</v>
      </c>
      <c r="Z28" s="104">
        <v>1</v>
      </c>
      <c r="AA28" s="104">
        <v>0</v>
      </c>
      <c r="AB28" s="105" t="s">
        <v>11485</v>
      </c>
      <c r="AC28" s="105" t="s">
        <v>11486</v>
      </c>
      <c r="AD28" s="104">
        <v>0</v>
      </c>
      <c r="AE28" s="104">
        <v>0</v>
      </c>
      <c r="AF28" s="105"/>
      <c r="AG28" s="104">
        <v>2</v>
      </c>
      <c r="AH28" s="104">
        <v>2</v>
      </c>
      <c r="AI28" s="104">
        <v>2</v>
      </c>
      <c r="AJ28" s="105" t="s">
        <v>424</v>
      </c>
      <c r="AK28" s="104" t="b">
        <v>0</v>
      </c>
      <c r="AL28" s="104">
        <v>8760</v>
      </c>
      <c r="AM28" s="104">
        <v>8760</v>
      </c>
      <c r="AN28" s="104">
        <v>8760</v>
      </c>
      <c r="AO28" s="104">
        <v>0</v>
      </c>
      <c r="AP28" s="104">
        <v>0</v>
      </c>
      <c r="AQ28" s="104">
        <v>0</v>
      </c>
      <c r="AR28" s="104">
        <v>876000</v>
      </c>
      <c r="AS28" s="104">
        <v>78840</v>
      </c>
      <c r="AT28" s="105"/>
      <c r="AU28" s="104" t="b">
        <v>0</v>
      </c>
      <c r="AV28" s="104">
        <v>0</v>
      </c>
      <c r="AW28" s="104">
        <v>0</v>
      </c>
      <c r="AX28" s="104" t="b">
        <v>1</v>
      </c>
      <c r="AY28" s="104">
        <v>0</v>
      </c>
      <c r="AZ28" s="104">
        <v>87600</v>
      </c>
      <c r="BA28" s="104" t="b">
        <v>0</v>
      </c>
      <c r="BB28" s="104">
        <v>0</v>
      </c>
      <c r="BC28" s="105" t="s">
        <v>6272</v>
      </c>
      <c r="BD28" s="105" t="s">
        <v>6273</v>
      </c>
      <c r="BE28" s="104" t="b">
        <v>0</v>
      </c>
      <c r="BF28" s="104">
        <v>350400</v>
      </c>
      <c r="BG28" s="105"/>
      <c r="BH28" s="105" t="b">
        <v>0</v>
      </c>
      <c r="BI28" s="104">
        <v>0</v>
      </c>
      <c r="BJ28" s="104">
        <v>0</v>
      </c>
      <c r="BK28" s="104">
        <v>0</v>
      </c>
      <c r="BL28" s="104">
        <v>0</v>
      </c>
      <c r="BM28" s="104">
        <v>0</v>
      </c>
      <c r="BN28" s="105" t="s">
        <v>3189</v>
      </c>
      <c r="BO28" s="104">
        <v>438000</v>
      </c>
      <c r="BP28" s="104">
        <v>438000</v>
      </c>
      <c r="BQ28" s="104">
        <v>0</v>
      </c>
      <c r="BR28" s="105"/>
      <c r="BS28" s="105"/>
      <c r="BT28" s="105"/>
      <c r="BU28" s="105"/>
      <c r="BV28" s="104">
        <v>1</v>
      </c>
      <c r="BW28" s="104">
        <v>1</v>
      </c>
      <c r="BX28" s="104">
        <v>0</v>
      </c>
      <c r="BY28" s="104">
        <v>0</v>
      </c>
      <c r="BZ28" s="104">
        <v>0</v>
      </c>
      <c r="CA28" s="105" t="s">
        <v>10320</v>
      </c>
      <c r="CB28" s="105"/>
      <c r="CC28" s="105" t="b">
        <v>0</v>
      </c>
      <c r="CD28" s="104">
        <v>0</v>
      </c>
      <c r="CE28" s="104">
        <v>0</v>
      </c>
      <c r="CF28" s="104">
        <v>0</v>
      </c>
      <c r="CG28" s="104">
        <v>0</v>
      </c>
      <c r="CH28" s="105"/>
      <c r="CI28" s="104" t="b">
        <v>0</v>
      </c>
      <c r="CJ28" s="104">
        <v>0</v>
      </c>
      <c r="CK28" s="104">
        <v>0</v>
      </c>
      <c r="CL28" s="106" t="s">
        <v>10321</v>
      </c>
      <c r="CM28" s="104">
        <v>0</v>
      </c>
      <c r="CN28" s="104">
        <v>1</v>
      </c>
      <c r="CO28" s="104">
        <v>0</v>
      </c>
      <c r="CP28" s="104">
        <v>0</v>
      </c>
      <c r="CQ28" s="104">
        <v>50</v>
      </c>
      <c r="CR28" s="104">
        <v>50</v>
      </c>
      <c r="CS28" s="104">
        <v>0</v>
      </c>
      <c r="CT28" s="104">
        <v>0</v>
      </c>
      <c r="CU28" s="104">
        <v>0</v>
      </c>
      <c r="CV28" s="104">
        <v>0</v>
      </c>
      <c r="CW28" s="104">
        <v>0</v>
      </c>
      <c r="CX28" s="104">
        <v>0</v>
      </c>
      <c r="CY28" s="104">
        <v>0</v>
      </c>
      <c r="CZ28" s="104">
        <v>0</v>
      </c>
      <c r="DA28" s="104">
        <v>0</v>
      </c>
      <c r="DB28" s="104">
        <v>0</v>
      </c>
      <c r="DC28" s="104">
        <v>0</v>
      </c>
      <c r="DD28" s="105" t="s">
        <v>6274</v>
      </c>
    </row>
    <row r="29" spans="1:108" ht="15" customHeight="1" x14ac:dyDescent="0.35">
      <c r="A29" s="105" t="s">
        <v>7045</v>
      </c>
      <c r="B29" s="104">
        <v>0</v>
      </c>
      <c r="C29" s="104">
        <v>0</v>
      </c>
      <c r="D29" s="104">
        <v>0</v>
      </c>
      <c r="E29" s="105"/>
      <c r="F29" s="104">
        <v>1</v>
      </c>
      <c r="G29" s="104" t="b">
        <v>0</v>
      </c>
      <c r="H29" s="105" t="s">
        <v>512</v>
      </c>
      <c r="I29" s="104">
        <v>0</v>
      </c>
      <c r="J29" s="105"/>
      <c r="K29" s="104">
        <v>0</v>
      </c>
      <c r="L29" s="104">
        <v>1</v>
      </c>
      <c r="M29" s="104">
        <v>0</v>
      </c>
      <c r="N29" s="104">
        <v>0</v>
      </c>
      <c r="O29" s="105"/>
      <c r="P29" s="104" t="b">
        <v>0</v>
      </c>
      <c r="Q29" s="104">
        <v>0</v>
      </c>
      <c r="R29" s="105"/>
      <c r="S29" s="104">
        <v>0</v>
      </c>
      <c r="T29" s="104">
        <v>0</v>
      </c>
      <c r="U29" s="104">
        <v>0</v>
      </c>
      <c r="V29" s="104">
        <v>18270.126799999998</v>
      </c>
      <c r="W29" s="104">
        <v>0</v>
      </c>
      <c r="X29" s="106" t="s">
        <v>6723</v>
      </c>
      <c r="Y29" s="106" t="s">
        <v>6724</v>
      </c>
      <c r="Z29" s="104">
        <v>1</v>
      </c>
      <c r="AA29" s="104">
        <v>0</v>
      </c>
      <c r="AB29" s="105" t="s">
        <v>11485</v>
      </c>
      <c r="AC29" s="105" t="s">
        <v>11564</v>
      </c>
      <c r="AD29" s="104">
        <v>0</v>
      </c>
      <c r="AE29" s="104">
        <v>0</v>
      </c>
      <c r="AF29" s="105"/>
      <c r="AG29" s="104">
        <v>2</v>
      </c>
      <c r="AH29" s="104">
        <v>2</v>
      </c>
      <c r="AI29" s="104">
        <v>2</v>
      </c>
      <c r="AJ29" s="105" t="s">
        <v>798</v>
      </c>
      <c r="AK29" s="104" t="b">
        <v>0</v>
      </c>
      <c r="AL29" s="104">
        <v>8760</v>
      </c>
      <c r="AM29" s="104">
        <v>8760</v>
      </c>
      <c r="AN29" s="104">
        <v>8760</v>
      </c>
      <c r="AO29" s="104">
        <v>0</v>
      </c>
      <c r="AP29" s="104">
        <v>0</v>
      </c>
      <c r="AQ29" s="104">
        <v>0</v>
      </c>
      <c r="AR29" s="104">
        <v>24</v>
      </c>
      <c r="AS29" s="104">
        <v>0</v>
      </c>
      <c r="AT29" s="105"/>
      <c r="AU29" s="104" t="b">
        <v>0</v>
      </c>
      <c r="AV29" s="104">
        <v>0</v>
      </c>
      <c r="AW29" s="104">
        <v>0</v>
      </c>
      <c r="AX29" s="104" t="b">
        <v>1</v>
      </c>
      <c r="AY29" s="104">
        <v>0</v>
      </c>
      <c r="AZ29" s="104">
        <v>87600</v>
      </c>
      <c r="BA29" s="104" t="b">
        <v>0</v>
      </c>
      <c r="BB29" s="104">
        <v>0</v>
      </c>
      <c r="BC29" s="105" t="s">
        <v>159</v>
      </c>
      <c r="BD29" s="105" t="s">
        <v>6720</v>
      </c>
      <c r="BE29" s="104" t="b">
        <v>0</v>
      </c>
      <c r="BF29" s="104">
        <v>0</v>
      </c>
      <c r="BG29" s="105"/>
      <c r="BH29" s="105" t="b">
        <v>0</v>
      </c>
      <c r="BI29" s="104">
        <v>0</v>
      </c>
      <c r="BJ29" s="104">
        <v>0</v>
      </c>
      <c r="BK29" s="104">
        <v>0</v>
      </c>
      <c r="BL29" s="104">
        <v>0</v>
      </c>
      <c r="BM29" s="104">
        <v>0</v>
      </c>
      <c r="BN29" s="105" t="s">
        <v>3852</v>
      </c>
      <c r="BO29" s="104">
        <v>23.973561037354202</v>
      </c>
      <c r="BP29" s="104">
        <v>24.1485430595447</v>
      </c>
      <c r="BQ29" s="104">
        <v>0</v>
      </c>
      <c r="BR29" s="105"/>
      <c r="BS29" s="105"/>
      <c r="BT29" s="105"/>
      <c r="BU29" s="105"/>
      <c r="BV29" s="104">
        <v>1</v>
      </c>
      <c r="BW29" s="104">
        <v>1</v>
      </c>
      <c r="BX29" s="104">
        <v>0</v>
      </c>
      <c r="BY29" s="104">
        <v>0</v>
      </c>
      <c r="BZ29" s="104">
        <v>4.1712618264840198E-2</v>
      </c>
      <c r="CA29" s="105" t="s">
        <v>10476</v>
      </c>
      <c r="CB29" s="105"/>
      <c r="CC29" s="105" t="b">
        <v>0</v>
      </c>
      <c r="CD29" s="104">
        <v>0</v>
      </c>
      <c r="CE29" s="104">
        <v>0</v>
      </c>
      <c r="CF29" s="104">
        <v>0</v>
      </c>
      <c r="CG29" s="104">
        <v>0</v>
      </c>
      <c r="CH29" s="105"/>
      <c r="CI29" s="104" t="b">
        <v>0</v>
      </c>
      <c r="CJ29" s="104">
        <v>0</v>
      </c>
      <c r="CK29" s="104">
        <v>0</v>
      </c>
      <c r="CL29" s="105" t="s">
        <v>6725</v>
      </c>
      <c r="CM29" s="104">
        <v>1.04281545768353E-6</v>
      </c>
      <c r="CN29" s="104">
        <v>1</v>
      </c>
      <c r="CO29" s="104">
        <v>0</v>
      </c>
      <c r="CP29" s="104">
        <v>0</v>
      </c>
      <c r="CQ29" s="104">
        <v>50</v>
      </c>
      <c r="CR29" s="104">
        <v>50</v>
      </c>
      <c r="CS29" s="104">
        <v>0</v>
      </c>
      <c r="CT29" s="104">
        <v>0</v>
      </c>
      <c r="CU29" s="104">
        <v>0</v>
      </c>
      <c r="CV29" s="104">
        <v>0</v>
      </c>
      <c r="CW29" s="104">
        <v>0</v>
      </c>
      <c r="CX29" s="104">
        <v>0</v>
      </c>
      <c r="CY29" s="104">
        <v>18270.126799999998</v>
      </c>
      <c r="CZ29" s="104">
        <v>7.3066250319415802E-3</v>
      </c>
      <c r="DA29" s="104">
        <v>133.49296581362699</v>
      </c>
      <c r="DB29" s="104">
        <v>0</v>
      </c>
      <c r="DC29" s="104">
        <v>0</v>
      </c>
      <c r="DD29" s="105" t="s">
        <v>6726</v>
      </c>
    </row>
    <row r="30" spans="1:108" ht="15" customHeight="1" x14ac:dyDescent="0.35">
      <c r="A30" s="105" t="s">
        <v>7022</v>
      </c>
      <c r="B30" s="104">
        <v>0</v>
      </c>
      <c r="C30" s="104">
        <v>0</v>
      </c>
      <c r="D30" s="104">
        <v>0</v>
      </c>
      <c r="E30" s="105"/>
      <c r="F30" s="104">
        <v>1</v>
      </c>
      <c r="G30" s="104" t="b">
        <v>0</v>
      </c>
      <c r="H30" s="105" t="s">
        <v>512</v>
      </c>
      <c r="I30" s="104">
        <v>0</v>
      </c>
      <c r="J30" s="105"/>
      <c r="K30" s="104">
        <v>0</v>
      </c>
      <c r="L30" s="104">
        <v>1</v>
      </c>
      <c r="M30" s="104">
        <v>0</v>
      </c>
      <c r="N30" s="104">
        <v>0</v>
      </c>
      <c r="O30" s="105"/>
      <c r="P30" s="104" t="b">
        <v>0</v>
      </c>
      <c r="Q30" s="104">
        <v>0</v>
      </c>
      <c r="R30" s="105"/>
      <c r="S30" s="104">
        <v>0</v>
      </c>
      <c r="T30" s="104">
        <v>0</v>
      </c>
      <c r="U30" s="104">
        <v>1483.9434624727</v>
      </c>
      <c r="V30" s="104">
        <v>1.0165999999999999</v>
      </c>
      <c r="W30" s="104">
        <v>0</v>
      </c>
      <c r="X30" s="105" t="s">
        <v>6266</v>
      </c>
      <c r="Y30" s="106" t="s">
        <v>10315</v>
      </c>
      <c r="Z30" s="104">
        <v>1</v>
      </c>
      <c r="AA30" s="104">
        <v>0</v>
      </c>
      <c r="AB30" s="105" t="s">
        <v>11485</v>
      </c>
      <c r="AC30" s="105" t="s">
        <v>11486</v>
      </c>
      <c r="AD30" s="104">
        <v>0</v>
      </c>
      <c r="AE30" s="104">
        <v>0</v>
      </c>
      <c r="AF30" s="105"/>
      <c r="AG30" s="104">
        <v>2</v>
      </c>
      <c r="AH30" s="104">
        <v>2</v>
      </c>
      <c r="AI30" s="104">
        <v>2</v>
      </c>
      <c r="AJ30" s="105" t="s">
        <v>483</v>
      </c>
      <c r="AK30" s="104" t="b">
        <v>0</v>
      </c>
      <c r="AL30" s="104">
        <v>8760</v>
      </c>
      <c r="AM30" s="104">
        <v>8760</v>
      </c>
      <c r="AN30" s="104">
        <v>8760</v>
      </c>
      <c r="AO30" s="104">
        <v>0</v>
      </c>
      <c r="AP30" s="104">
        <v>0</v>
      </c>
      <c r="AQ30" s="104">
        <v>0</v>
      </c>
      <c r="AR30" s="104">
        <v>350400</v>
      </c>
      <c r="AS30" s="104">
        <v>52560</v>
      </c>
      <c r="AT30" s="105"/>
      <c r="AU30" s="104" t="b">
        <v>0</v>
      </c>
      <c r="AV30" s="104">
        <v>0</v>
      </c>
      <c r="AW30" s="104">
        <v>0</v>
      </c>
      <c r="AX30" s="104" t="b">
        <v>1</v>
      </c>
      <c r="AY30" s="104">
        <v>0</v>
      </c>
      <c r="AZ30" s="104">
        <v>87600</v>
      </c>
      <c r="BA30" s="104" t="b">
        <v>0</v>
      </c>
      <c r="BB30" s="104">
        <v>0</v>
      </c>
      <c r="BC30" s="105" t="s">
        <v>6267</v>
      </c>
      <c r="BD30" s="105" t="s">
        <v>6268</v>
      </c>
      <c r="BE30" s="104" t="b">
        <v>0</v>
      </c>
      <c r="BF30" s="104">
        <v>105120</v>
      </c>
      <c r="BG30" s="105"/>
      <c r="BH30" s="105" t="b">
        <v>0</v>
      </c>
      <c r="BI30" s="104">
        <v>0</v>
      </c>
      <c r="BJ30" s="104">
        <v>0</v>
      </c>
      <c r="BK30" s="104">
        <v>0</v>
      </c>
      <c r="BL30" s="104">
        <v>0</v>
      </c>
      <c r="BM30" s="104">
        <v>0</v>
      </c>
      <c r="BN30" s="105" t="s">
        <v>3961</v>
      </c>
      <c r="BO30" s="104">
        <v>430847.924454063</v>
      </c>
      <c r="BP30" s="104">
        <v>244570.27897203399</v>
      </c>
      <c r="BQ30" s="104">
        <v>1459.7122393003201</v>
      </c>
      <c r="BR30" s="105"/>
      <c r="BS30" s="105"/>
      <c r="BT30" s="105"/>
      <c r="BU30" s="105"/>
      <c r="BV30" s="104">
        <v>1</v>
      </c>
      <c r="BW30" s="104">
        <v>1</v>
      </c>
      <c r="BX30" s="104">
        <v>40664</v>
      </c>
      <c r="BY30" s="104">
        <v>0</v>
      </c>
      <c r="BZ30" s="104">
        <v>2.3210045662100499E-6</v>
      </c>
      <c r="CA30" s="105" t="s">
        <v>10318</v>
      </c>
      <c r="CB30" s="105"/>
      <c r="CC30" s="105" t="b">
        <v>0</v>
      </c>
      <c r="CD30" s="104">
        <v>0</v>
      </c>
      <c r="CE30" s="104">
        <v>0</v>
      </c>
      <c r="CF30" s="104">
        <v>0</v>
      </c>
      <c r="CG30" s="104">
        <v>0</v>
      </c>
      <c r="CH30" s="105"/>
      <c r="CI30" s="104" t="b">
        <v>0</v>
      </c>
      <c r="CJ30" s="104">
        <v>0</v>
      </c>
      <c r="CK30" s="104">
        <v>0</v>
      </c>
      <c r="CL30" s="106" t="s">
        <v>10319</v>
      </c>
      <c r="CM30" s="104">
        <v>5.8025114155248497E-11</v>
      </c>
      <c r="CN30" s="104">
        <v>1</v>
      </c>
      <c r="CO30" s="104">
        <v>0</v>
      </c>
      <c r="CP30" s="104">
        <v>0</v>
      </c>
      <c r="CQ30" s="104">
        <v>50</v>
      </c>
      <c r="CR30" s="104">
        <v>50</v>
      </c>
      <c r="CS30" s="104">
        <v>40664</v>
      </c>
      <c r="CT30" s="104">
        <v>0.12568083014328901</v>
      </c>
      <c r="CU30" s="104">
        <v>5110.6852769467196</v>
      </c>
      <c r="CV30" s="104">
        <v>1483.9434624727</v>
      </c>
      <c r="CW30" s="104">
        <v>0.12461181903572199</v>
      </c>
      <c r="CX30" s="104">
        <v>184.916894204892</v>
      </c>
      <c r="CY30" s="104">
        <v>1.0165999999999999</v>
      </c>
      <c r="CZ30" s="104">
        <v>0.12568083014329001</v>
      </c>
      <c r="DA30" s="104">
        <v>0.12776713192366901</v>
      </c>
      <c r="DB30" s="104">
        <v>3.3879987727687298E-3</v>
      </c>
      <c r="DC30" s="104">
        <v>0</v>
      </c>
      <c r="DD30" s="105" t="s">
        <v>6269</v>
      </c>
    </row>
    <row r="31" spans="1:108" ht="15" customHeight="1" x14ac:dyDescent="0.35">
      <c r="A31" s="105" t="s">
        <v>10804</v>
      </c>
      <c r="B31" s="104">
        <v>0</v>
      </c>
      <c r="C31" s="104">
        <v>0</v>
      </c>
      <c r="D31" s="104">
        <v>0</v>
      </c>
      <c r="E31" s="105"/>
      <c r="F31" s="104">
        <v>1</v>
      </c>
      <c r="G31" s="104" t="b">
        <v>0</v>
      </c>
      <c r="H31" s="105" t="s">
        <v>512</v>
      </c>
      <c r="I31" s="104">
        <v>0</v>
      </c>
      <c r="J31" s="105"/>
      <c r="K31" s="104">
        <v>0</v>
      </c>
      <c r="L31" s="104">
        <v>1</v>
      </c>
      <c r="M31" s="104">
        <v>0</v>
      </c>
      <c r="N31" s="104">
        <v>0</v>
      </c>
      <c r="O31" s="105"/>
      <c r="P31" s="104" t="b">
        <v>0</v>
      </c>
      <c r="Q31" s="104">
        <v>0</v>
      </c>
      <c r="R31" s="105"/>
      <c r="S31" s="104">
        <v>0</v>
      </c>
      <c r="T31" s="104">
        <v>4.6228999999999996</v>
      </c>
      <c r="U31" s="104">
        <v>152.54657444948799</v>
      </c>
      <c r="V31" s="104">
        <v>4.6228999999999996</v>
      </c>
      <c r="W31" s="104">
        <v>0</v>
      </c>
      <c r="X31" s="105" t="s">
        <v>10140</v>
      </c>
      <c r="Y31" s="105"/>
      <c r="Z31" s="104">
        <v>1</v>
      </c>
      <c r="AA31" s="104">
        <v>0</v>
      </c>
      <c r="AB31" s="105" t="s">
        <v>11525</v>
      </c>
      <c r="AC31" s="105" t="s">
        <v>11526</v>
      </c>
      <c r="AD31" s="104">
        <v>0</v>
      </c>
      <c r="AE31" s="104">
        <v>0</v>
      </c>
      <c r="AF31" s="105"/>
      <c r="AG31" s="104">
        <v>2</v>
      </c>
      <c r="AH31" s="104">
        <v>2</v>
      </c>
      <c r="AI31" s="104">
        <v>2</v>
      </c>
      <c r="AJ31" s="105" t="s">
        <v>483</v>
      </c>
      <c r="AK31" s="104" t="b">
        <v>0</v>
      </c>
      <c r="AL31" s="104">
        <v>8760</v>
      </c>
      <c r="AM31" s="104">
        <v>8760</v>
      </c>
      <c r="AN31" s="104">
        <v>8760</v>
      </c>
      <c r="AO31" s="104">
        <v>0</v>
      </c>
      <c r="AP31" s="104">
        <v>0</v>
      </c>
      <c r="AQ31" s="104">
        <v>0</v>
      </c>
      <c r="AR31" s="104">
        <v>87600</v>
      </c>
      <c r="AS31" s="104">
        <v>13140</v>
      </c>
      <c r="AT31" s="105"/>
      <c r="AU31" s="104" t="b">
        <v>0</v>
      </c>
      <c r="AV31" s="104">
        <v>0</v>
      </c>
      <c r="AW31" s="104">
        <v>0</v>
      </c>
      <c r="AX31" s="104" t="b">
        <v>1</v>
      </c>
      <c r="AY31" s="104">
        <v>0</v>
      </c>
      <c r="AZ31" s="104">
        <v>87600</v>
      </c>
      <c r="BA31" s="104" t="b">
        <v>0</v>
      </c>
      <c r="BB31" s="104">
        <v>0</v>
      </c>
      <c r="BC31" s="105" t="s">
        <v>847</v>
      </c>
      <c r="BD31" s="105" t="s">
        <v>6488</v>
      </c>
      <c r="BE31" s="104" t="b">
        <v>0</v>
      </c>
      <c r="BF31" s="104">
        <v>8760</v>
      </c>
      <c r="BG31" s="105"/>
      <c r="BH31" s="105" t="b">
        <v>0</v>
      </c>
      <c r="BI31" s="104">
        <v>0</v>
      </c>
      <c r="BJ31" s="104">
        <v>0</v>
      </c>
      <c r="BK31" s="104">
        <v>27550.841400907899</v>
      </c>
      <c r="BL31" s="104">
        <v>0</v>
      </c>
      <c r="BM31" s="104">
        <v>0</v>
      </c>
      <c r="BN31" s="105" t="s">
        <v>978</v>
      </c>
      <c r="BO31" s="104">
        <v>94745.722382054606</v>
      </c>
      <c r="BP31" s="104">
        <v>79030.803902604704</v>
      </c>
      <c r="BQ31" s="104">
        <v>32.998026011700098</v>
      </c>
      <c r="BR31" s="105"/>
      <c r="BS31" s="105"/>
      <c r="BT31" s="105"/>
      <c r="BU31" s="105"/>
      <c r="BV31" s="104">
        <v>1</v>
      </c>
      <c r="BW31" s="104">
        <v>1</v>
      </c>
      <c r="BX31" s="104">
        <v>5778.625</v>
      </c>
      <c r="BY31" s="104">
        <v>0</v>
      </c>
      <c r="BZ31" s="104">
        <v>1.05545662100457E-5</v>
      </c>
      <c r="CA31" s="105" t="s">
        <v>10409</v>
      </c>
      <c r="CB31" s="105"/>
      <c r="CC31" s="105" t="b">
        <v>0</v>
      </c>
      <c r="CD31" s="104">
        <v>0</v>
      </c>
      <c r="CE31" s="104">
        <v>0</v>
      </c>
      <c r="CF31" s="104">
        <v>0</v>
      </c>
      <c r="CG31" s="104">
        <v>0</v>
      </c>
      <c r="CH31" s="105"/>
      <c r="CI31" s="104" t="b">
        <v>0</v>
      </c>
      <c r="CJ31" s="104">
        <v>0</v>
      </c>
      <c r="CK31" s="104">
        <v>0</v>
      </c>
      <c r="CL31" s="106" t="s">
        <v>11527</v>
      </c>
      <c r="CM31" s="104">
        <v>1.05545662100477E-7</v>
      </c>
      <c r="CN31" s="104">
        <v>1</v>
      </c>
      <c r="CO31" s="104">
        <v>0</v>
      </c>
      <c r="CP31" s="104">
        <v>0</v>
      </c>
      <c r="CQ31" s="104">
        <v>50</v>
      </c>
      <c r="CR31" s="104">
        <v>50</v>
      </c>
      <c r="CS31" s="104">
        <v>33329.466400907899</v>
      </c>
      <c r="CT31" s="104">
        <v>0.10773674705058001</v>
      </c>
      <c r="CU31" s="104">
        <v>3590.8082909654199</v>
      </c>
      <c r="CV31" s="104">
        <v>152.54657444948799</v>
      </c>
      <c r="CW31" s="104">
        <v>0.107741393421974</v>
      </c>
      <c r="CX31" s="104">
        <v>16.435580492936801</v>
      </c>
      <c r="CY31" s="104">
        <v>4.6228999999999996</v>
      </c>
      <c r="CZ31" s="104">
        <v>0.10774447843187</v>
      </c>
      <c r="DA31" s="104">
        <v>0.49809194934269102</v>
      </c>
      <c r="DB31" s="104">
        <v>3.4827985034129798E-4</v>
      </c>
      <c r="DC31" s="104">
        <v>0</v>
      </c>
      <c r="DD31" s="105" t="s">
        <v>6489</v>
      </c>
    </row>
    <row r="32" spans="1:108" ht="15" customHeight="1" x14ac:dyDescent="0.35">
      <c r="A32" s="105" t="s">
        <v>7037</v>
      </c>
      <c r="B32" s="104">
        <v>0</v>
      </c>
      <c r="C32" s="104">
        <v>0</v>
      </c>
      <c r="D32" s="104">
        <v>0</v>
      </c>
      <c r="E32" s="105"/>
      <c r="F32" s="104">
        <v>1</v>
      </c>
      <c r="G32" s="104" t="b">
        <v>0</v>
      </c>
      <c r="H32" s="105" t="s">
        <v>512</v>
      </c>
      <c r="I32" s="104">
        <v>0</v>
      </c>
      <c r="J32" s="105"/>
      <c r="K32" s="104">
        <v>0</v>
      </c>
      <c r="L32" s="104">
        <v>1</v>
      </c>
      <c r="M32" s="104">
        <v>0</v>
      </c>
      <c r="N32" s="104">
        <v>0</v>
      </c>
      <c r="O32" s="105"/>
      <c r="P32" s="104" t="b">
        <v>0</v>
      </c>
      <c r="Q32" s="104">
        <v>0</v>
      </c>
      <c r="R32" s="105"/>
      <c r="S32" s="104">
        <v>0</v>
      </c>
      <c r="T32" s="104">
        <v>0</v>
      </c>
      <c r="U32" s="104">
        <v>0</v>
      </c>
      <c r="V32" s="104">
        <v>0</v>
      </c>
      <c r="W32" s="104">
        <v>0</v>
      </c>
      <c r="X32" s="105" t="s">
        <v>6490</v>
      </c>
      <c r="Y32" s="105"/>
      <c r="Z32" s="104">
        <v>1</v>
      </c>
      <c r="AA32" s="104">
        <v>0</v>
      </c>
      <c r="AB32" s="105" t="s">
        <v>11470</v>
      </c>
      <c r="AC32" s="105" t="s">
        <v>11471</v>
      </c>
      <c r="AD32" s="104">
        <v>0</v>
      </c>
      <c r="AE32" s="104">
        <v>0</v>
      </c>
      <c r="AF32" s="105"/>
      <c r="AG32" s="104">
        <v>2</v>
      </c>
      <c r="AH32" s="104">
        <v>2</v>
      </c>
      <c r="AI32" s="104">
        <v>2</v>
      </c>
      <c r="AJ32" s="105" t="s">
        <v>424</v>
      </c>
      <c r="AK32" s="104" t="b">
        <v>0</v>
      </c>
      <c r="AL32" s="104">
        <v>8760</v>
      </c>
      <c r="AM32" s="104">
        <v>8760</v>
      </c>
      <c r="AN32" s="104">
        <v>8760</v>
      </c>
      <c r="AO32" s="104">
        <v>0</v>
      </c>
      <c r="AP32" s="104">
        <v>0</v>
      </c>
      <c r="AQ32" s="104">
        <v>0</v>
      </c>
      <c r="AR32" s="104">
        <v>876000</v>
      </c>
      <c r="AS32" s="104">
        <v>0</v>
      </c>
      <c r="AT32" s="105"/>
      <c r="AU32" s="104" t="b">
        <v>0</v>
      </c>
      <c r="AV32" s="104">
        <v>0</v>
      </c>
      <c r="AW32" s="104">
        <v>0</v>
      </c>
      <c r="AX32" s="104" t="b">
        <v>1</v>
      </c>
      <c r="AY32" s="104">
        <v>0</v>
      </c>
      <c r="AZ32" s="104">
        <v>87600</v>
      </c>
      <c r="BA32" s="104" t="b">
        <v>0</v>
      </c>
      <c r="BB32" s="104">
        <v>0</v>
      </c>
      <c r="BC32" s="105" t="s">
        <v>6491</v>
      </c>
      <c r="BD32" s="105" t="s">
        <v>6492</v>
      </c>
      <c r="BE32" s="104" t="b">
        <v>0</v>
      </c>
      <c r="BF32" s="104">
        <v>0</v>
      </c>
      <c r="BG32" s="105"/>
      <c r="BH32" s="105" t="b">
        <v>0</v>
      </c>
      <c r="BI32" s="104">
        <v>0</v>
      </c>
      <c r="BJ32" s="104">
        <v>0</v>
      </c>
      <c r="BK32" s="104">
        <v>0</v>
      </c>
      <c r="BL32" s="104">
        <v>0</v>
      </c>
      <c r="BM32" s="104">
        <v>0</v>
      </c>
      <c r="BN32" s="105" t="s">
        <v>3908</v>
      </c>
      <c r="BO32" s="104">
        <v>438000</v>
      </c>
      <c r="BP32" s="104">
        <v>438000</v>
      </c>
      <c r="BQ32" s="104">
        <v>0</v>
      </c>
      <c r="BR32" s="105"/>
      <c r="BS32" s="105"/>
      <c r="BT32" s="105"/>
      <c r="BU32" s="105"/>
      <c r="BV32" s="104">
        <v>1</v>
      </c>
      <c r="BW32" s="104">
        <v>1</v>
      </c>
      <c r="BX32" s="104">
        <v>0</v>
      </c>
      <c r="BY32" s="104">
        <v>0</v>
      </c>
      <c r="BZ32" s="104">
        <v>0</v>
      </c>
      <c r="CA32" s="105" t="s">
        <v>10410</v>
      </c>
      <c r="CB32" s="105"/>
      <c r="CC32" s="105" t="b">
        <v>0</v>
      </c>
      <c r="CD32" s="104">
        <v>0</v>
      </c>
      <c r="CE32" s="104">
        <v>0</v>
      </c>
      <c r="CF32" s="104">
        <v>0</v>
      </c>
      <c r="CG32" s="104">
        <v>0</v>
      </c>
      <c r="CH32" s="105"/>
      <c r="CI32" s="104" t="b">
        <v>0</v>
      </c>
      <c r="CJ32" s="104">
        <v>0</v>
      </c>
      <c r="CK32" s="104">
        <v>0</v>
      </c>
      <c r="CL32" s="106" t="s">
        <v>10411</v>
      </c>
      <c r="CM32" s="104">
        <v>0</v>
      </c>
      <c r="CN32" s="104">
        <v>1</v>
      </c>
      <c r="CO32" s="104">
        <v>0</v>
      </c>
      <c r="CP32" s="104">
        <v>0</v>
      </c>
      <c r="CQ32" s="104">
        <v>50</v>
      </c>
      <c r="CR32" s="104">
        <v>50</v>
      </c>
      <c r="CS32" s="104">
        <v>0</v>
      </c>
      <c r="CT32" s="104">
        <v>0</v>
      </c>
      <c r="CU32" s="104">
        <v>0</v>
      </c>
      <c r="CV32" s="104">
        <v>0</v>
      </c>
      <c r="CW32" s="104">
        <v>0</v>
      </c>
      <c r="CX32" s="104">
        <v>0</v>
      </c>
      <c r="CY32" s="104">
        <v>0</v>
      </c>
      <c r="CZ32" s="104">
        <v>0</v>
      </c>
      <c r="DA32" s="104">
        <v>0</v>
      </c>
      <c r="DB32" s="104">
        <v>0</v>
      </c>
      <c r="DC32" s="104">
        <v>0</v>
      </c>
      <c r="DD32" s="105" t="s">
        <v>6493</v>
      </c>
    </row>
    <row r="33" spans="1:108" ht="15" customHeight="1" x14ac:dyDescent="0.35">
      <c r="A33" s="105" t="s">
        <v>7038</v>
      </c>
      <c r="B33" s="104">
        <v>0</v>
      </c>
      <c r="C33" s="104">
        <v>0</v>
      </c>
      <c r="D33" s="104">
        <v>0</v>
      </c>
      <c r="E33" s="105"/>
      <c r="F33" s="104">
        <v>1</v>
      </c>
      <c r="G33" s="104" t="b">
        <v>0</v>
      </c>
      <c r="H33" s="105" t="s">
        <v>512</v>
      </c>
      <c r="I33" s="104">
        <v>0</v>
      </c>
      <c r="J33" s="105"/>
      <c r="K33" s="104">
        <v>0</v>
      </c>
      <c r="L33" s="104">
        <v>1</v>
      </c>
      <c r="M33" s="104">
        <v>0</v>
      </c>
      <c r="N33" s="104">
        <v>0</v>
      </c>
      <c r="O33" s="105"/>
      <c r="P33" s="104" t="b">
        <v>0</v>
      </c>
      <c r="Q33" s="104">
        <v>0</v>
      </c>
      <c r="R33" s="105"/>
      <c r="S33" s="104">
        <v>0</v>
      </c>
      <c r="T33" s="104">
        <v>0</v>
      </c>
      <c r="U33" s="104">
        <v>0</v>
      </c>
      <c r="V33" s="104">
        <v>0</v>
      </c>
      <c r="W33" s="104">
        <v>0</v>
      </c>
      <c r="X33" s="105" t="s">
        <v>6494</v>
      </c>
      <c r="Y33" s="105"/>
      <c r="Z33" s="104">
        <v>1</v>
      </c>
      <c r="AA33" s="104">
        <v>0</v>
      </c>
      <c r="AB33" s="105" t="s">
        <v>11470</v>
      </c>
      <c r="AC33" s="105" t="s">
        <v>11471</v>
      </c>
      <c r="AD33" s="104">
        <v>0</v>
      </c>
      <c r="AE33" s="104">
        <v>0</v>
      </c>
      <c r="AF33" s="105"/>
      <c r="AG33" s="104">
        <v>2</v>
      </c>
      <c r="AH33" s="104">
        <v>2</v>
      </c>
      <c r="AI33" s="104">
        <v>2</v>
      </c>
      <c r="AJ33" s="105" t="s">
        <v>424</v>
      </c>
      <c r="AK33" s="104" t="b">
        <v>0</v>
      </c>
      <c r="AL33" s="104">
        <v>8760</v>
      </c>
      <c r="AM33" s="104">
        <v>8760</v>
      </c>
      <c r="AN33" s="104">
        <v>8760</v>
      </c>
      <c r="AO33" s="104">
        <v>0</v>
      </c>
      <c r="AP33" s="104">
        <v>0</v>
      </c>
      <c r="AQ33" s="104">
        <v>0</v>
      </c>
      <c r="AR33" s="104">
        <v>876000</v>
      </c>
      <c r="AS33" s="104">
        <v>0</v>
      </c>
      <c r="AT33" s="105"/>
      <c r="AU33" s="104" t="b">
        <v>0</v>
      </c>
      <c r="AV33" s="104">
        <v>0</v>
      </c>
      <c r="AW33" s="104">
        <v>0</v>
      </c>
      <c r="AX33" s="104" t="b">
        <v>1</v>
      </c>
      <c r="AY33" s="104">
        <v>0</v>
      </c>
      <c r="AZ33" s="104">
        <v>87600</v>
      </c>
      <c r="BA33" s="104" t="b">
        <v>0</v>
      </c>
      <c r="BB33" s="104">
        <v>0</v>
      </c>
      <c r="BC33" s="105" t="s">
        <v>6491</v>
      </c>
      <c r="BD33" s="105" t="s">
        <v>6495</v>
      </c>
      <c r="BE33" s="104" t="b">
        <v>0</v>
      </c>
      <c r="BF33" s="104">
        <v>0</v>
      </c>
      <c r="BG33" s="105"/>
      <c r="BH33" s="105" t="b">
        <v>0</v>
      </c>
      <c r="BI33" s="104">
        <v>0</v>
      </c>
      <c r="BJ33" s="104">
        <v>0</v>
      </c>
      <c r="BK33" s="104">
        <v>0</v>
      </c>
      <c r="BL33" s="104">
        <v>0</v>
      </c>
      <c r="BM33" s="104">
        <v>0</v>
      </c>
      <c r="BN33" s="105" t="s">
        <v>3935</v>
      </c>
      <c r="BO33" s="104">
        <v>438000</v>
      </c>
      <c r="BP33" s="104">
        <v>438000</v>
      </c>
      <c r="BQ33" s="104">
        <v>0</v>
      </c>
      <c r="BR33" s="105"/>
      <c r="BS33" s="105"/>
      <c r="BT33" s="105"/>
      <c r="BU33" s="105"/>
      <c r="BV33" s="104">
        <v>1</v>
      </c>
      <c r="BW33" s="104">
        <v>1</v>
      </c>
      <c r="BX33" s="104">
        <v>0</v>
      </c>
      <c r="BY33" s="104">
        <v>0</v>
      </c>
      <c r="BZ33" s="104">
        <v>0</v>
      </c>
      <c r="CA33" s="105" t="s">
        <v>10412</v>
      </c>
      <c r="CB33" s="105"/>
      <c r="CC33" s="105" t="b">
        <v>0</v>
      </c>
      <c r="CD33" s="104">
        <v>0</v>
      </c>
      <c r="CE33" s="104">
        <v>0</v>
      </c>
      <c r="CF33" s="104">
        <v>0</v>
      </c>
      <c r="CG33" s="104">
        <v>0</v>
      </c>
      <c r="CH33" s="105"/>
      <c r="CI33" s="104" t="b">
        <v>0</v>
      </c>
      <c r="CJ33" s="104">
        <v>0</v>
      </c>
      <c r="CK33" s="104">
        <v>0</v>
      </c>
      <c r="CL33" s="106" t="s">
        <v>10411</v>
      </c>
      <c r="CM33" s="104">
        <v>0</v>
      </c>
      <c r="CN33" s="104">
        <v>1</v>
      </c>
      <c r="CO33" s="104">
        <v>0</v>
      </c>
      <c r="CP33" s="104">
        <v>0</v>
      </c>
      <c r="CQ33" s="104">
        <v>50</v>
      </c>
      <c r="CR33" s="104">
        <v>50</v>
      </c>
      <c r="CS33" s="104">
        <v>0</v>
      </c>
      <c r="CT33" s="104">
        <v>0</v>
      </c>
      <c r="CU33" s="104">
        <v>0</v>
      </c>
      <c r="CV33" s="104">
        <v>0</v>
      </c>
      <c r="CW33" s="104">
        <v>0</v>
      </c>
      <c r="CX33" s="104">
        <v>0</v>
      </c>
      <c r="CY33" s="104">
        <v>0</v>
      </c>
      <c r="CZ33" s="104">
        <v>0</v>
      </c>
      <c r="DA33" s="104">
        <v>0</v>
      </c>
      <c r="DB33" s="104">
        <v>0</v>
      </c>
      <c r="DC33" s="104">
        <v>0</v>
      </c>
      <c r="DD33" s="105" t="s">
        <v>6496</v>
      </c>
    </row>
    <row r="34" spans="1:108" ht="15" customHeight="1" x14ac:dyDescent="0.35">
      <c r="A34" s="105" t="s">
        <v>7018</v>
      </c>
      <c r="B34" s="104">
        <v>0</v>
      </c>
      <c r="C34" s="104">
        <v>0</v>
      </c>
      <c r="D34" s="104">
        <v>0</v>
      </c>
      <c r="E34" s="105"/>
      <c r="F34" s="104">
        <v>1</v>
      </c>
      <c r="G34" s="104" t="b">
        <v>0</v>
      </c>
      <c r="H34" s="105" t="s">
        <v>512</v>
      </c>
      <c r="I34" s="104">
        <v>0</v>
      </c>
      <c r="J34" s="105"/>
      <c r="K34" s="104">
        <v>0</v>
      </c>
      <c r="L34" s="104">
        <v>1</v>
      </c>
      <c r="M34" s="104">
        <v>0</v>
      </c>
      <c r="N34" s="104">
        <v>0</v>
      </c>
      <c r="O34" s="105"/>
      <c r="P34" s="104" t="b">
        <v>0</v>
      </c>
      <c r="Q34" s="104">
        <v>0</v>
      </c>
      <c r="R34" s="105"/>
      <c r="S34" s="104">
        <v>0</v>
      </c>
      <c r="T34" s="104">
        <v>0</v>
      </c>
      <c r="U34" s="104">
        <v>0</v>
      </c>
      <c r="V34" s="104">
        <v>0</v>
      </c>
      <c r="W34" s="104">
        <v>0</v>
      </c>
      <c r="X34" s="105" t="s">
        <v>6219</v>
      </c>
      <c r="Y34" s="105"/>
      <c r="Z34" s="104">
        <v>1</v>
      </c>
      <c r="AA34" s="104">
        <v>0</v>
      </c>
      <c r="AB34" s="105" t="s">
        <v>11470</v>
      </c>
      <c r="AC34" s="105" t="s">
        <v>11471</v>
      </c>
      <c r="AD34" s="104">
        <v>0</v>
      </c>
      <c r="AE34" s="104">
        <v>0</v>
      </c>
      <c r="AF34" s="105"/>
      <c r="AG34" s="104">
        <v>2</v>
      </c>
      <c r="AH34" s="104">
        <v>2</v>
      </c>
      <c r="AI34" s="104">
        <v>2</v>
      </c>
      <c r="AJ34" s="105" t="s">
        <v>424</v>
      </c>
      <c r="AK34" s="104" t="b">
        <v>0</v>
      </c>
      <c r="AL34" s="104">
        <v>8760</v>
      </c>
      <c r="AM34" s="104">
        <v>8760</v>
      </c>
      <c r="AN34" s="104">
        <v>8760</v>
      </c>
      <c r="AO34" s="104">
        <v>0</v>
      </c>
      <c r="AP34" s="104">
        <v>0</v>
      </c>
      <c r="AQ34" s="104">
        <v>0</v>
      </c>
      <c r="AR34" s="104">
        <v>876000</v>
      </c>
      <c r="AS34" s="104">
        <v>0</v>
      </c>
      <c r="AT34" s="105"/>
      <c r="AU34" s="104" t="b">
        <v>0</v>
      </c>
      <c r="AV34" s="104">
        <v>0</v>
      </c>
      <c r="AW34" s="104">
        <v>0</v>
      </c>
      <c r="AX34" s="104" t="b">
        <v>1</v>
      </c>
      <c r="AY34" s="104">
        <v>0</v>
      </c>
      <c r="AZ34" s="104">
        <v>87600</v>
      </c>
      <c r="BA34" s="104" t="b">
        <v>0</v>
      </c>
      <c r="BB34" s="104">
        <v>0</v>
      </c>
      <c r="BC34" s="105" t="s">
        <v>6220</v>
      </c>
      <c r="BD34" s="105" t="s">
        <v>6221</v>
      </c>
      <c r="BE34" s="104" t="b">
        <v>0</v>
      </c>
      <c r="BF34" s="104">
        <v>0</v>
      </c>
      <c r="BG34" s="105"/>
      <c r="BH34" s="105" t="b">
        <v>0</v>
      </c>
      <c r="BI34" s="104">
        <v>0</v>
      </c>
      <c r="BJ34" s="104">
        <v>0</v>
      </c>
      <c r="BK34" s="104">
        <v>0</v>
      </c>
      <c r="BL34" s="104">
        <v>0</v>
      </c>
      <c r="BM34" s="104">
        <v>0</v>
      </c>
      <c r="BN34" s="105" t="s">
        <v>3976</v>
      </c>
      <c r="BO34" s="104">
        <v>438000</v>
      </c>
      <c r="BP34" s="104">
        <v>438000</v>
      </c>
      <c r="BQ34" s="104">
        <v>0</v>
      </c>
      <c r="BR34" s="105"/>
      <c r="BS34" s="105"/>
      <c r="BT34" s="105"/>
      <c r="BU34" s="105"/>
      <c r="BV34" s="104">
        <v>1</v>
      </c>
      <c r="BW34" s="104">
        <v>1</v>
      </c>
      <c r="BX34" s="104">
        <v>0</v>
      </c>
      <c r="BY34" s="104">
        <v>0</v>
      </c>
      <c r="BZ34" s="104">
        <v>0</v>
      </c>
      <c r="CA34" s="105" t="s">
        <v>10297</v>
      </c>
      <c r="CB34" s="105"/>
      <c r="CC34" s="105" t="b">
        <v>0</v>
      </c>
      <c r="CD34" s="104">
        <v>0</v>
      </c>
      <c r="CE34" s="104">
        <v>0</v>
      </c>
      <c r="CF34" s="104">
        <v>0</v>
      </c>
      <c r="CG34" s="104">
        <v>0</v>
      </c>
      <c r="CH34" s="105"/>
      <c r="CI34" s="104" t="b">
        <v>0</v>
      </c>
      <c r="CJ34" s="104">
        <v>0</v>
      </c>
      <c r="CK34" s="104">
        <v>0</v>
      </c>
      <c r="CL34" s="106" t="s">
        <v>10298</v>
      </c>
      <c r="CM34" s="104">
        <v>0</v>
      </c>
      <c r="CN34" s="104">
        <v>1</v>
      </c>
      <c r="CO34" s="104">
        <v>0</v>
      </c>
      <c r="CP34" s="104">
        <v>0</v>
      </c>
      <c r="CQ34" s="104">
        <v>50</v>
      </c>
      <c r="CR34" s="104">
        <v>50</v>
      </c>
      <c r="CS34" s="104">
        <v>0</v>
      </c>
      <c r="CT34" s="104">
        <v>0</v>
      </c>
      <c r="CU34" s="104">
        <v>0</v>
      </c>
      <c r="CV34" s="104">
        <v>0</v>
      </c>
      <c r="CW34" s="104">
        <v>0</v>
      </c>
      <c r="CX34" s="104">
        <v>0</v>
      </c>
      <c r="CY34" s="104">
        <v>0</v>
      </c>
      <c r="CZ34" s="104">
        <v>0</v>
      </c>
      <c r="DA34" s="104">
        <v>0</v>
      </c>
      <c r="DB34" s="104">
        <v>0</v>
      </c>
      <c r="DC34" s="104">
        <v>0</v>
      </c>
      <c r="DD34" s="105" t="s">
        <v>6222</v>
      </c>
    </row>
    <row r="35" spans="1:108" ht="15" customHeight="1" x14ac:dyDescent="0.35">
      <c r="A35" s="105" t="s">
        <v>10803</v>
      </c>
      <c r="B35" s="104">
        <v>0</v>
      </c>
      <c r="C35" s="104">
        <v>0</v>
      </c>
      <c r="D35" s="104">
        <v>0</v>
      </c>
      <c r="E35" s="105"/>
      <c r="F35" s="104">
        <v>1</v>
      </c>
      <c r="G35" s="104" t="b">
        <v>0</v>
      </c>
      <c r="H35" s="105" t="s">
        <v>512</v>
      </c>
      <c r="I35" s="104">
        <v>0</v>
      </c>
      <c r="J35" s="105"/>
      <c r="K35" s="104">
        <v>0</v>
      </c>
      <c r="L35" s="104">
        <v>1.0935089090011001</v>
      </c>
      <c r="M35" s="104">
        <v>0</v>
      </c>
      <c r="N35" s="104">
        <v>0</v>
      </c>
      <c r="O35" s="105"/>
      <c r="P35" s="104" t="b">
        <v>0</v>
      </c>
      <c r="Q35" s="104">
        <v>0</v>
      </c>
      <c r="R35" s="105"/>
      <c r="S35" s="104">
        <v>0</v>
      </c>
      <c r="T35" s="104">
        <v>1.0612999999999999</v>
      </c>
      <c r="U35" s="104">
        <v>179.33797577144301</v>
      </c>
      <c r="V35" s="104">
        <v>1.0612999999999999</v>
      </c>
      <c r="W35" s="104">
        <v>0</v>
      </c>
      <c r="X35" s="105" t="s">
        <v>6484</v>
      </c>
      <c r="Y35" s="105"/>
      <c r="Z35" s="104">
        <v>1</v>
      </c>
      <c r="AA35" s="104">
        <v>0</v>
      </c>
      <c r="AB35" s="105" t="s">
        <v>11470</v>
      </c>
      <c r="AC35" s="105" t="s">
        <v>11471</v>
      </c>
      <c r="AD35" s="104">
        <v>0</v>
      </c>
      <c r="AE35" s="104">
        <v>0</v>
      </c>
      <c r="AF35" s="105"/>
      <c r="AG35" s="104">
        <v>2</v>
      </c>
      <c r="AH35" s="104">
        <v>2</v>
      </c>
      <c r="AI35" s="104">
        <v>2</v>
      </c>
      <c r="AJ35" s="105" t="s">
        <v>483</v>
      </c>
      <c r="AK35" s="104" t="b">
        <v>0</v>
      </c>
      <c r="AL35" s="104">
        <v>8760</v>
      </c>
      <c r="AM35" s="104">
        <v>8760</v>
      </c>
      <c r="AN35" s="104">
        <v>8760</v>
      </c>
      <c r="AO35" s="104">
        <v>0</v>
      </c>
      <c r="AP35" s="104">
        <v>0</v>
      </c>
      <c r="AQ35" s="104">
        <v>0</v>
      </c>
      <c r="AR35" s="104">
        <v>350400</v>
      </c>
      <c r="AS35" s="104">
        <v>52560</v>
      </c>
      <c r="AT35" s="105"/>
      <c r="AU35" s="104" t="b">
        <v>0</v>
      </c>
      <c r="AV35" s="104">
        <v>0</v>
      </c>
      <c r="AW35" s="104">
        <v>0</v>
      </c>
      <c r="AX35" s="104" t="b">
        <v>1</v>
      </c>
      <c r="AY35" s="104">
        <v>0</v>
      </c>
      <c r="AZ35" s="104">
        <v>87600</v>
      </c>
      <c r="BA35" s="104" t="b">
        <v>0</v>
      </c>
      <c r="BB35" s="104">
        <v>0</v>
      </c>
      <c r="BC35" s="105" t="s">
        <v>6485</v>
      </c>
      <c r="BD35" s="105" t="s">
        <v>6486</v>
      </c>
      <c r="BE35" s="104" t="b">
        <v>1</v>
      </c>
      <c r="BF35" s="104">
        <v>148920</v>
      </c>
      <c r="BG35" s="105">
        <v>52560</v>
      </c>
      <c r="BH35" s="105" t="b">
        <v>1</v>
      </c>
      <c r="BI35" s="104">
        <v>0</v>
      </c>
      <c r="BJ35" s="104">
        <v>9</v>
      </c>
      <c r="BK35" s="104">
        <v>4980.3457923266596</v>
      </c>
      <c r="BL35" s="104">
        <v>0</v>
      </c>
      <c r="BM35" s="104">
        <v>0</v>
      </c>
      <c r="BN35" s="105" t="s">
        <v>4084</v>
      </c>
      <c r="BO35" s="104">
        <v>412701.40393856599</v>
      </c>
      <c r="BP35" s="104">
        <v>0</v>
      </c>
      <c r="BQ35" s="104">
        <v>168.97953054880199</v>
      </c>
      <c r="BR35" s="105"/>
      <c r="BS35" s="105"/>
      <c r="BT35" s="105"/>
      <c r="BU35" s="105"/>
      <c r="BV35" s="104">
        <v>1</v>
      </c>
      <c r="BW35" s="104">
        <v>1</v>
      </c>
      <c r="BX35" s="104">
        <v>31839</v>
      </c>
      <c r="BY35" s="104">
        <v>0</v>
      </c>
      <c r="BZ35" s="104">
        <v>2.4230593607305902E-6</v>
      </c>
      <c r="CA35" s="105" t="s">
        <v>10407</v>
      </c>
      <c r="CB35" s="105"/>
      <c r="CC35" s="105" t="b">
        <v>0</v>
      </c>
      <c r="CD35" s="104">
        <v>0</v>
      </c>
      <c r="CE35" s="104">
        <v>0</v>
      </c>
      <c r="CF35" s="104">
        <v>0</v>
      </c>
      <c r="CG35" s="104">
        <v>0</v>
      </c>
      <c r="CH35" s="105"/>
      <c r="CI35" s="104" t="b">
        <v>0</v>
      </c>
      <c r="CJ35" s="104">
        <v>0</v>
      </c>
      <c r="CK35" s="104">
        <v>0</v>
      </c>
      <c r="CL35" s="106" t="s">
        <v>10408</v>
      </c>
      <c r="CM35" s="104">
        <v>0</v>
      </c>
      <c r="CN35" s="104">
        <v>1</v>
      </c>
      <c r="CO35" s="104">
        <v>0</v>
      </c>
      <c r="CP35" s="104">
        <v>0</v>
      </c>
      <c r="CQ35" s="104">
        <v>50</v>
      </c>
      <c r="CR35" s="104">
        <v>50</v>
      </c>
      <c r="CS35" s="104">
        <v>36819.345792326698</v>
      </c>
      <c r="CT35" s="104">
        <v>0.20611670421167999</v>
      </c>
      <c r="CU35" s="104">
        <v>7589.08220594454</v>
      </c>
      <c r="CV35" s="104">
        <v>179.33797577144301</v>
      </c>
      <c r="CW35" s="104">
        <v>0.22578505049543701</v>
      </c>
      <c r="CX35" s="104">
        <v>40.491833915304703</v>
      </c>
      <c r="CY35" s="104">
        <v>1.0612999999999999</v>
      </c>
      <c r="CZ35" s="104">
        <v>0.22602448166503</v>
      </c>
      <c r="DA35" s="104">
        <v>0.239879782391096</v>
      </c>
      <c r="DB35" s="104">
        <v>4.0944743326813498E-4</v>
      </c>
      <c r="DC35" s="104">
        <v>0</v>
      </c>
      <c r="DD35" s="105" t="s">
        <v>6487</v>
      </c>
    </row>
    <row r="36" spans="1:108" ht="15" customHeight="1" x14ac:dyDescent="0.35">
      <c r="A36" s="105" t="s">
        <v>7044</v>
      </c>
      <c r="B36" s="104">
        <v>0</v>
      </c>
      <c r="C36" s="104">
        <v>0</v>
      </c>
      <c r="D36" s="104">
        <v>0</v>
      </c>
      <c r="E36" s="105"/>
      <c r="F36" s="104">
        <v>1</v>
      </c>
      <c r="G36" s="104" t="b">
        <v>0</v>
      </c>
      <c r="H36" s="105" t="s">
        <v>512</v>
      </c>
      <c r="I36" s="104">
        <v>0</v>
      </c>
      <c r="J36" s="105"/>
      <c r="K36" s="104">
        <v>0</v>
      </c>
      <c r="L36" s="104">
        <v>1</v>
      </c>
      <c r="M36" s="104">
        <v>0</v>
      </c>
      <c r="N36" s="104">
        <v>0</v>
      </c>
      <c r="O36" s="105"/>
      <c r="P36" s="104" t="b">
        <v>0</v>
      </c>
      <c r="Q36" s="104">
        <v>0</v>
      </c>
      <c r="R36" s="105"/>
      <c r="S36" s="104">
        <v>0</v>
      </c>
      <c r="T36" s="104">
        <v>0</v>
      </c>
      <c r="U36" s="104">
        <v>0</v>
      </c>
      <c r="V36" s="104">
        <v>0</v>
      </c>
      <c r="W36" s="104">
        <v>0</v>
      </c>
      <c r="X36" s="105" t="s">
        <v>6127</v>
      </c>
      <c r="Y36" s="106" t="s">
        <v>6128</v>
      </c>
      <c r="Z36" s="104">
        <v>1</v>
      </c>
      <c r="AA36" s="104">
        <v>0</v>
      </c>
      <c r="AB36" s="105" t="s">
        <v>11443</v>
      </c>
      <c r="AC36" s="105" t="s">
        <v>11444</v>
      </c>
      <c r="AD36" s="104">
        <v>0</v>
      </c>
      <c r="AE36" s="104">
        <v>0</v>
      </c>
      <c r="AF36" s="105"/>
      <c r="AG36" s="104">
        <v>2</v>
      </c>
      <c r="AH36" s="104">
        <v>2</v>
      </c>
      <c r="AI36" s="104">
        <v>2</v>
      </c>
      <c r="AJ36" s="105" t="s">
        <v>424</v>
      </c>
      <c r="AK36" s="104" t="b">
        <v>0</v>
      </c>
      <c r="AL36" s="104">
        <v>8760</v>
      </c>
      <c r="AM36" s="104">
        <v>8760</v>
      </c>
      <c r="AN36" s="104">
        <v>8760</v>
      </c>
      <c r="AO36" s="104">
        <v>0</v>
      </c>
      <c r="AP36" s="104">
        <v>0</v>
      </c>
      <c r="AQ36" s="104">
        <v>0</v>
      </c>
      <c r="AR36" s="104">
        <v>876000</v>
      </c>
      <c r="AS36" s="104">
        <v>26280</v>
      </c>
      <c r="AT36" s="105"/>
      <c r="AU36" s="104" t="b">
        <v>0</v>
      </c>
      <c r="AV36" s="104">
        <v>0</v>
      </c>
      <c r="AW36" s="104">
        <v>0</v>
      </c>
      <c r="AX36" s="104" t="b">
        <v>1</v>
      </c>
      <c r="AY36" s="104">
        <v>0</v>
      </c>
      <c r="AZ36" s="104">
        <v>87600</v>
      </c>
      <c r="BA36" s="104" t="b">
        <v>0</v>
      </c>
      <c r="BB36" s="104">
        <v>0</v>
      </c>
      <c r="BC36" s="105" t="s">
        <v>6129</v>
      </c>
      <c r="BD36" s="105" t="s">
        <v>6130</v>
      </c>
      <c r="BE36" s="104" t="b">
        <v>0</v>
      </c>
      <c r="BF36" s="104">
        <v>0</v>
      </c>
      <c r="BG36" s="105"/>
      <c r="BH36" s="105" t="b">
        <v>0</v>
      </c>
      <c r="BI36" s="104">
        <v>0</v>
      </c>
      <c r="BJ36" s="104">
        <v>0</v>
      </c>
      <c r="BK36" s="104">
        <v>0</v>
      </c>
      <c r="BL36" s="104">
        <v>0</v>
      </c>
      <c r="BM36" s="104">
        <v>0</v>
      </c>
      <c r="BN36" s="105" t="s">
        <v>5931</v>
      </c>
      <c r="BO36" s="104">
        <v>438000</v>
      </c>
      <c r="BP36" s="104">
        <v>438000</v>
      </c>
      <c r="BQ36" s="104">
        <v>0</v>
      </c>
      <c r="BR36" s="105"/>
      <c r="BS36" s="105"/>
      <c r="BT36" s="105"/>
      <c r="BU36" s="105"/>
      <c r="BV36" s="104">
        <v>1</v>
      </c>
      <c r="BW36" s="104">
        <v>1</v>
      </c>
      <c r="BX36" s="104">
        <v>0</v>
      </c>
      <c r="BY36" s="104">
        <v>0</v>
      </c>
      <c r="BZ36" s="104">
        <v>0</v>
      </c>
      <c r="CA36" s="105" t="s">
        <v>10275</v>
      </c>
      <c r="CB36" s="105"/>
      <c r="CC36" s="105" t="b">
        <v>0</v>
      </c>
      <c r="CD36" s="104">
        <v>0</v>
      </c>
      <c r="CE36" s="104">
        <v>0</v>
      </c>
      <c r="CF36" s="104">
        <v>0</v>
      </c>
      <c r="CG36" s="104">
        <v>0</v>
      </c>
      <c r="CH36" s="105"/>
      <c r="CI36" s="104" t="b">
        <v>0</v>
      </c>
      <c r="CJ36" s="104">
        <v>0</v>
      </c>
      <c r="CK36" s="104">
        <v>0</v>
      </c>
      <c r="CL36" s="105" t="s">
        <v>6131</v>
      </c>
      <c r="CM36" s="104">
        <v>0</v>
      </c>
      <c r="CN36" s="104">
        <v>1</v>
      </c>
      <c r="CO36" s="104">
        <v>0</v>
      </c>
      <c r="CP36" s="104">
        <v>0</v>
      </c>
      <c r="CQ36" s="104">
        <v>50</v>
      </c>
      <c r="CR36" s="104">
        <v>50</v>
      </c>
      <c r="CS36" s="104">
        <v>0</v>
      </c>
      <c r="CT36" s="104">
        <v>0</v>
      </c>
      <c r="CU36" s="104">
        <v>0</v>
      </c>
      <c r="CV36" s="104">
        <v>0</v>
      </c>
      <c r="CW36" s="104">
        <v>0</v>
      </c>
      <c r="CX36" s="104">
        <v>0</v>
      </c>
      <c r="CY36" s="104">
        <v>0</v>
      </c>
      <c r="CZ36" s="104">
        <v>0</v>
      </c>
      <c r="DA36" s="104">
        <v>0</v>
      </c>
      <c r="DB36" s="104">
        <v>0</v>
      </c>
      <c r="DC36" s="104">
        <v>0</v>
      </c>
      <c r="DD36" s="105" t="s">
        <v>6132</v>
      </c>
    </row>
    <row r="37" spans="1:108" ht="15" customHeight="1" x14ac:dyDescent="0.35">
      <c r="A37" s="105" t="s">
        <v>10837</v>
      </c>
      <c r="B37" s="104">
        <v>0</v>
      </c>
      <c r="C37" s="104">
        <v>0</v>
      </c>
      <c r="D37" s="104">
        <v>0</v>
      </c>
      <c r="E37" s="105"/>
      <c r="F37" s="104">
        <v>1</v>
      </c>
      <c r="G37" s="104" t="b">
        <v>0</v>
      </c>
      <c r="H37" s="105" t="s">
        <v>512</v>
      </c>
      <c r="I37" s="104">
        <v>0</v>
      </c>
      <c r="J37" s="105"/>
      <c r="K37" s="104">
        <v>0</v>
      </c>
      <c r="L37" s="104">
        <v>1</v>
      </c>
      <c r="M37" s="104">
        <v>0</v>
      </c>
      <c r="N37" s="104">
        <v>0</v>
      </c>
      <c r="O37" s="105"/>
      <c r="P37" s="104" t="b">
        <v>0</v>
      </c>
      <c r="Q37" s="104">
        <v>0</v>
      </c>
      <c r="R37" s="105"/>
      <c r="S37" s="104">
        <v>0</v>
      </c>
      <c r="T37" s="104">
        <v>0</v>
      </c>
      <c r="U37" s="104">
        <v>50.039352159536897</v>
      </c>
      <c r="V37" s="104">
        <v>50.039400000000001</v>
      </c>
      <c r="W37" s="104">
        <v>0</v>
      </c>
      <c r="X37" s="105" t="s">
        <v>6372</v>
      </c>
      <c r="Y37" s="106" t="s">
        <v>6128</v>
      </c>
      <c r="Z37" s="104">
        <v>1</v>
      </c>
      <c r="AA37" s="104">
        <v>0</v>
      </c>
      <c r="AB37" s="105" t="s">
        <v>11502</v>
      </c>
      <c r="AC37" s="105" t="s">
        <v>11503</v>
      </c>
      <c r="AD37" s="104">
        <v>0</v>
      </c>
      <c r="AE37" s="104">
        <v>0</v>
      </c>
      <c r="AF37" s="105"/>
      <c r="AG37" s="104">
        <v>2</v>
      </c>
      <c r="AH37" s="104">
        <v>2</v>
      </c>
      <c r="AI37" s="104">
        <v>2</v>
      </c>
      <c r="AJ37" s="105" t="s">
        <v>798</v>
      </c>
      <c r="AK37" s="104" t="b">
        <v>0</v>
      </c>
      <c r="AL37" s="104">
        <v>8760</v>
      </c>
      <c r="AM37" s="104">
        <v>8760</v>
      </c>
      <c r="AN37" s="104">
        <v>8760</v>
      </c>
      <c r="AO37" s="104">
        <v>0</v>
      </c>
      <c r="AP37" s="104">
        <v>0</v>
      </c>
      <c r="AQ37" s="104">
        <v>0</v>
      </c>
      <c r="AR37" s="104">
        <v>8760</v>
      </c>
      <c r="AS37" s="104">
        <v>0</v>
      </c>
      <c r="AT37" s="105"/>
      <c r="AU37" s="104" t="b">
        <v>0</v>
      </c>
      <c r="AV37" s="104">
        <v>0</v>
      </c>
      <c r="AW37" s="104">
        <v>0</v>
      </c>
      <c r="AX37" s="104" t="b">
        <v>1</v>
      </c>
      <c r="AY37" s="104">
        <v>0</v>
      </c>
      <c r="AZ37" s="104">
        <v>87600</v>
      </c>
      <c r="BA37" s="104" t="b">
        <v>0</v>
      </c>
      <c r="BB37" s="104">
        <v>0</v>
      </c>
      <c r="BC37" s="105" t="s">
        <v>6129</v>
      </c>
      <c r="BD37" s="105" t="s">
        <v>6130</v>
      </c>
      <c r="BE37" s="104" t="b">
        <v>0</v>
      </c>
      <c r="BF37" s="104">
        <v>0</v>
      </c>
      <c r="BG37" s="105"/>
      <c r="BH37" s="105" t="b">
        <v>0</v>
      </c>
      <c r="BI37" s="104">
        <v>0</v>
      </c>
      <c r="BJ37" s="104">
        <v>0</v>
      </c>
      <c r="BK37" s="104">
        <v>0</v>
      </c>
      <c r="BL37" s="104">
        <v>0</v>
      </c>
      <c r="BM37" s="104">
        <v>0</v>
      </c>
      <c r="BN37" s="105" t="s">
        <v>5931</v>
      </c>
      <c r="BO37" s="104">
        <v>8753.1025551865096</v>
      </c>
      <c r="BP37" s="104">
        <v>8769.4819471369392</v>
      </c>
      <c r="BQ37" s="104">
        <v>0.99999904394410999</v>
      </c>
      <c r="BR37" s="105"/>
      <c r="BS37" s="105"/>
      <c r="BT37" s="105"/>
      <c r="BU37" s="105"/>
      <c r="BV37" s="104">
        <v>1</v>
      </c>
      <c r="BW37" s="104">
        <v>1</v>
      </c>
      <c r="BX37" s="104">
        <v>50039.4</v>
      </c>
      <c r="BY37" s="104">
        <v>0</v>
      </c>
      <c r="BZ37" s="104">
        <v>1.14245205479452E-4</v>
      </c>
      <c r="CA37" s="105" t="s">
        <v>10275</v>
      </c>
      <c r="CB37" s="105"/>
      <c r="CC37" s="105" t="b">
        <v>0</v>
      </c>
      <c r="CD37" s="104">
        <v>0</v>
      </c>
      <c r="CE37" s="104">
        <v>0</v>
      </c>
      <c r="CF37" s="104">
        <v>0</v>
      </c>
      <c r="CG37" s="104">
        <v>0</v>
      </c>
      <c r="CH37" s="105"/>
      <c r="CI37" s="104" t="b">
        <v>0</v>
      </c>
      <c r="CJ37" s="104">
        <v>0</v>
      </c>
      <c r="CK37" s="104">
        <v>0</v>
      </c>
      <c r="CL37" s="106" t="s">
        <v>10358</v>
      </c>
      <c r="CM37" s="104">
        <v>2.8561301369826899E-9</v>
      </c>
      <c r="CN37" s="104">
        <v>1</v>
      </c>
      <c r="CO37" s="104">
        <v>0</v>
      </c>
      <c r="CP37" s="104">
        <v>0</v>
      </c>
      <c r="CQ37" s="104">
        <v>50</v>
      </c>
      <c r="CR37" s="104">
        <v>50</v>
      </c>
      <c r="CS37" s="104">
        <v>50039.4</v>
      </c>
      <c r="CT37" s="104">
        <v>0.140847229795033</v>
      </c>
      <c r="CU37" s="104">
        <v>7047.9108706055504</v>
      </c>
      <c r="CV37" s="104">
        <v>50.039352159536897</v>
      </c>
      <c r="CW37" s="104">
        <v>0.14084716128432201</v>
      </c>
      <c r="CX37" s="104">
        <v>7.0479007041772901</v>
      </c>
      <c r="CY37" s="104">
        <v>50.039400000000001</v>
      </c>
      <c r="CZ37" s="104">
        <v>0.140847229795032</v>
      </c>
      <c r="DA37" s="104">
        <v>7.0479108706055502</v>
      </c>
      <c r="DB37" s="104">
        <v>1.1424509625465E-4</v>
      </c>
      <c r="DC37" s="104">
        <v>0</v>
      </c>
      <c r="DD37" s="105" t="s">
        <v>6373</v>
      </c>
    </row>
    <row r="38" spans="1:108" ht="15" customHeight="1" x14ac:dyDescent="0.35">
      <c r="A38" s="105" t="s">
        <v>10845</v>
      </c>
      <c r="B38" s="104">
        <v>0</v>
      </c>
      <c r="C38" s="104">
        <v>0</v>
      </c>
      <c r="D38" s="104">
        <v>0</v>
      </c>
      <c r="E38" s="105"/>
      <c r="F38" s="104">
        <v>1</v>
      </c>
      <c r="G38" s="104" t="b">
        <v>0</v>
      </c>
      <c r="H38" s="105" t="s">
        <v>512</v>
      </c>
      <c r="I38" s="104">
        <v>0</v>
      </c>
      <c r="J38" s="105"/>
      <c r="K38" s="104">
        <v>0</v>
      </c>
      <c r="L38" s="104">
        <v>1</v>
      </c>
      <c r="M38" s="104">
        <v>0</v>
      </c>
      <c r="N38" s="104">
        <v>0</v>
      </c>
      <c r="O38" s="105"/>
      <c r="P38" s="104" t="b">
        <v>0</v>
      </c>
      <c r="Q38" s="104">
        <v>0</v>
      </c>
      <c r="R38" s="105"/>
      <c r="S38" s="104">
        <v>0</v>
      </c>
      <c r="T38" s="104">
        <v>0</v>
      </c>
      <c r="U38" s="104">
        <v>1005.75594208839</v>
      </c>
      <c r="V38" s="104">
        <v>0.99790000000000001</v>
      </c>
      <c r="W38" s="104">
        <v>0</v>
      </c>
      <c r="X38" s="105" t="s">
        <v>6712</v>
      </c>
      <c r="Y38" s="106" t="s">
        <v>10470</v>
      </c>
      <c r="Z38" s="104">
        <v>1</v>
      </c>
      <c r="AA38" s="104">
        <v>0</v>
      </c>
      <c r="AB38" s="105" t="s">
        <v>11520</v>
      </c>
      <c r="AC38" s="105" t="s">
        <v>11561</v>
      </c>
      <c r="AD38" s="104">
        <v>0</v>
      </c>
      <c r="AE38" s="104">
        <v>0</v>
      </c>
      <c r="AF38" s="105"/>
      <c r="AG38" s="104">
        <v>2</v>
      </c>
      <c r="AH38" s="104">
        <v>2</v>
      </c>
      <c r="AI38" s="104">
        <v>2</v>
      </c>
      <c r="AJ38" s="105" t="s">
        <v>483</v>
      </c>
      <c r="AK38" s="104" t="b">
        <v>0</v>
      </c>
      <c r="AL38" s="104">
        <v>8760</v>
      </c>
      <c r="AM38" s="104">
        <v>8760</v>
      </c>
      <c r="AN38" s="104">
        <v>8760</v>
      </c>
      <c r="AO38" s="104">
        <v>0</v>
      </c>
      <c r="AP38" s="104">
        <v>0</v>
      </c>
      <c r="AQ38" s="104">
        <v>0</v>
      </c>
      <c r="AR38" s="104">
        <v>438000</v>
      </c>
      <c r="AS38" s="104">
        <v>65700</v>
      </c>
      <c r="AT38" s="105"/>
      <c r="AU38" s="104" t="b">
        <v>0</v>
      </c>
      <c r="AV38" s="104">
        <v>0</v>
      </c>
      <c r="AW38" s="104">
        <v>0</v>
      </c>
      <c r="AX38" s="104" t="b">
        <v>1</v>
      </c>
      <c r="AY38" s="104">
        <v>0</v>
      </c>
      <c r="AZ38" s="104">
        <v>87600</v>
      </c>
      <c r="BA38" s="104" t="b">
        <v>0</v>
      </c>
      <c r="BB38" s="104">
        <v>0</v>
      </c>
      <c r="BC38" s="105" t="s">
        <v>6485</v>
      </c>
      <c r="BD38" s="105" t="s">
        <v>6486</v>
      </c>
      <c r="BE38" s="104" t="b">
        <v>1</v>
      </c>
      <c r="BF38" s="104">
        <v>175200</v>
      </c>
      <c r="BG38" s="105"/>
      <c r="BH38" s="105" t="b">
        <v>0</v>
      </c>
      <c r="BI38" s="104">
        <v>0</v>
      </c>
      <c r="BJ38" s="104">
        <v>0</v>
      </c>
      <c r="BK38" s="104">
        <v>0</v>
      </c>
      <c r="BL38" s="104">
        <v>0</v>
      </c>
      <c r="BM38" s="104">
        <v>0</v>
      </c>
      <c r="BN38" s="105" t="s">
        <v>5931</v>
      </c>
      <c r="BO38" s="104">
        <v>438921.73564485402</v>
      </c>
      <c r="BP38" s="104">
        <v>262848.93410295597</v>
      </c>
      <c r="BQ38" s="104">
        <v>1007.87247428438</v>
      </c>
      <c r="BR38" s="105"/>
      <c r="BS38" s="105"/>
      <c r="BT38" s="105"/>
      <c r="BU38" s="105"/>
      <c r="BV38" s="104">
        <v>1</v>
      </c>
      <c r="BW38" s="104">
        <v>1</v>
      </c>
      <c r="BX38" s="104">
        <v>49895</v>
      </c>
      <c r="BY38" s="104">
        <v>0</v>
      </c>
      <c r="BZ38" s="104">
        <v>2.2783105022831098E-6</v>
      </c>
      <c r="CA38" s="105" t="s">
        <v>10471</v>
      </c>
      <c r="CB38" s="105"/>
      <c r="CC38" s="105" t="b">
        <v>0</v>
      </c>
      <c r="CD38" s="104">
        <v>0</v>
      </c>
      <c r="CE38" s="104">
        <v>0</v>
      </c>
      <c r="CF38" s="104">
        <v>0</v>
      </c>
      <c r="CG38" s="104">
        <v>0</v>
      </c>
      <c r="CH38" s="105"/>
      <c r="CI38" s="104" t="b">
        <v>0</v>
      </c>
      <c r="CJ38" s="104">
        <v>0</v>
      </c>
      <c r="CK38" s="104">
        <v>0</v>
      </c>
      <c r="CL38" s="106" t="s">
        <v>10472</v>
      </c>
      <c r="CM38" s="104">
        <v>5.6957762557075697E-12</v>
      </c>
      <c r="CN38" s="104">
        <v>1</v>
      </c>
      <c r="CO38" s="104">
        <v>0</v>
      </c>
      <c r="CP38" s="104">
        <v>0</v>
      </c>
      <c r="CQ38" s="104">
        <v>50</v>
      </c>
      <c r="CR38" s="104">
        <v>50</v>
      </c>
      <c r="CS38" s="104">
        <v>49895</v>
      </c>
      <c r="CT38" s="104">
        <v>8.1998782364983105E-2</v>
      </c>
      <c r="CU38" s="104">
        <v>4091.32924610083</v>
      </c>
      <c r="CV38" s="104">
        <v>1005.75594208839</v>
      </c>
      <c r="CW38" s="104">
        <v>8.2492316107713903E-2</v>
      </c>
      <c r="CX38" s="104">
        <v>82.967137101966699</v>
      </c>
      <c r="CY38" s="104">
        <v>0.99790000000000001</v>
      </c>
      <c r="CZ38" s="104">
        <v>8.1998782364982897E-2</v>
      </c>
      <c r="DA38" s="104">
        <v>8.1826584922016499E-2</v>
      </c>
      <c r="DB38" s="104">
        <v>2.2962464431241698E-3</v>
      </c>
      <c r="DC38" s="104">
        <v>0</v>
      </c>
      <c r="DD38" s="105" t="s">
        <v>6713</v>
      </c>
    </row>
    <row r="39" spans="1:108" ht="15" customHeight="1" x14ac:dyDescent="0.35">
      <c r="A39" s="105" t="s">
        <v>10807</v>
      </c>
      <c r="B39" s="104">
        <v>0</v>
      </c>
      <c r="C39" s="104">
        <v>0</v>
      </c>
      <c r="D39" s="104">
        <v>0</v>
      </c>
      <c r="E39" s="105"/>
      <c r="F39" s="104">
        <v>1</v>
      </c>
      <c r="G39" s="104" t="b">
        <v>0</v>
      </c>
      <c r="H39" s="105" t="s">
        <v>512</v>
      </c>
      <c r="I39" s="104">
        <v>0</v>
      </c>
      <c r="J39" s="105"/>
      <c r="K39" s="104">
        <v>0</v>
      </c>
      <c r="L39" s="104">
        <v>1.0467917265937601</v>
      </c>
      <c r="M39" s="104">
        <v>0</v>
      </c>
      <c r="N39" s="104">
        <v>0</v>
      </c>
      <c r="O39" s="105"/>
      <c r="P39" s="104" t="b">
        <v>0</v>
      </c>
      <c r="Q39" s="104">
        <v>0</v>
      </c>
      <c r="R39" s="105"/>
      <c r="S39" s="104">
        <v>0</v>
      </c>
      <c r="T39" s="104">
        <v>3.8975</v>
      </c>
      <c r="U39" s="104">
        <v>35.077039087874603</v>
      </c>
      <c r="V39" s="104">
        <v>3.8975</v>
      </c>
      <c r="W39" s="104">
        <v>0</v>
      </c>
      <c r="X39" s="105" t="s">
        <v>6546</v>
      </c>
      <c r="Y39" s="105"/>
      <c r="Z39" s="104">
        <v>1</v>
      </c>
      <c r="AA39" s="104">
        <v>0</v>
      </c>
      <c r="AB39" s="105"/>
      <c r="AC39" s="105" t="s">
        <v>89</v>
      </c>
      <c r="AD39" s="104">
        <v>0</v>
      </c>
      <c r="AE39" s="104">
        <v>0</v>
      </c>
      <c r="AF39" s="105"/>
      <c r="AG39" s="104">
        <v>2</v>
      </c>
      <c r="AH39" s="104">
        <v>2</v>
      </c>
      <c r="AI39" s="104">
        <v>2</v>
      </c>
      <c r="AJ39" s="105" t="s">
        <v>483</v>
      </c>
      <c r="AK39" s="104" t="b">
        <v>0</v>
      </c>
      <c r="AL39" s="104">
        <v>8760</v>
      </c>
      <c r="AM39" s="104">
        <v>8760</v>
      </c>
      <c r="AN39" s="104">
        <v>8760</v>
      </c>
      <c r="AO39" s="104">
        <v>0</v>
      </c>
      <c r="AP39" s="104">
        <v>0</v>
      </c>
      <c r="AQ39" s="104">
        <v>0</v>
      </c>
      <c r="AR39" s="104">
        <v>105120</v>
      </c>
      <c r="AS39" s="104">
        <v>15768</v>
      </c>
      <c r="AT39" s="105"/>
      <c r="AU39" s="104" t="b">
        <v>0</v>
      </c>
      <c r="AV39" s="104">
        <v>0</v>
      </c>
      <c r="AW39" s="104">
        <v>0</v>
      </c>
      <c r="AX39" s="104" t="b">
        <v>1</v>
      </c>
      <c r="AY39" s="104">
        <v>0</v>
      </c>
      <c r="AZ39" s="104">
        <v>87600</v>
      </c>
      <c r="BA39" s="104" t="b">
        <v>0</v>
      </c>
      <c r="BB39" s="104">
        <v>0</v>
      </c>
      <c r="BC39" s="105" t="s">
        <v>6547</v>
      </c>
      <c r="BD39" s="105" t="s">
        <v>6548</v>
      </c>
      <c r="BE39" s="104" t="b">
        <v>0</v>
      </c>
      <c r="BF39" s="104">
        <v>17520</v>
      </c>
      <c r="BG39" s="105">
        <v>35040</v>
      </c>
      <c r="BH39" s="105" t="b">
        <v>1</v>
      </c>
      <c r="BI39" s="104">
        <v>0</v>
      </c>
      <c r="BJ39" s="104">
        <v>12</v>
      </c>
      <c r="BK39" s="104">
        <v>6931.8170358174202</v>
      </c>
      <c r="BL39" s="104">
        <v>0</v>
      </c>
      <c r="BM39" s="104">
        <v>0</v>
      </c>
      <c r="BN39" s="106" t="s">
        <v>3051</v>
      </c>
      <c r="BO39" s="104">
        <v>112379.730596536</v>
      </c>
      <c r="BP39" s="104">
        <v>17520</v>
      </c>
      <c r="BQ39" s="104">
        <v>8.9998817415970702</v>
      </c>
      <c r="BR39" s="105"/>
      <c r="BS39" s="105"/>
      <c r="BT39" s="105"/>
      <c r="BU39" s="105"/>
      <c r="BV39" s="104">
        <v>1</v>
      </c>
      <c r="BW39" s="104">
        <v>1</v>
      </c>
      <c r="BX39" s="104">
        <v>20087.5</v>
      </c>
      <c r="BY39" s="104">
        <v>0</v>
      </c>
      <c r="BZ39" s="104">
        <v>8.8984018264840199E-6</v>
      </c>
      <c r="CA39" s="105" t="s">
        <v>10438</v>
      </c>
      <c r="CB39" s="105"/>
      <c r="CC39" s="105" t="b">
        <v>0</v>
      </c>
      <c r="CD39" s="104">
        <v>0</v>
      </c>
      <c r="CE39" s="104">
        <v>0</v>
      </c>
      <c r="CF39" s="104">
        <v>0</v>
      </c>
      <c r="CG39" s="104">
        <v>0</v>
      </c>
      <c r="CH39" s="105"/>
      <c r="CI39" s="104" t="b">
        <v>0</v>
      </c>
      <c r="CJ39" s="104">
        <v>0</v>
      </c>
      <c r="CK39" s="104">
        <v>0</v>
      </c>
      <c r="CL39" s="106" t="s">
        <v>10439</v>
      </c>
      <c r="CM39" s="104">
        <v>0</v>
      </c>
      <c r="CN39" s="104">
        <v>1</v>
      </c>
      <c r="CO39" s="104">
        <v>0</v>
      </c>
      <c r="CP39" s="104">
        <v>0</v>
      </c>
      <c r="CQ39" s="104">
        <v>50</v>
      </c>
      <c r="CR39" s="104">
        <v>50</v>
      </c>
      <c r="CS39" s="104">
        <v>27019.317035817399</v>
      </c>
      <c r="CT39" s="104">
        <v>9.2145721403648198E-2</v>
      </c>
      <c r="CU39" s="104">
        <v>2489.7144600992801</v>
      </c>
      <c r="CV39" s="104">
        <v>35.077039087874603</v>
      </c>
      <c r="CW39" s="104">
        <v>9.6211476065324597E-2</v>
      </c>
      <c r="CX39" s="104">
        <v>3.3748137066455</v>
      </c>
      <c r="CY39" s="104">
        <v>3.8975</v>
      </c>
      <c r="CZ39" s="104">
        <v>9.6204831563376503E-2</v>
      </c>
      <c r="DA39" s="104">
        <v>0.37495833101825998</v>
      </c>
      <c r="DB39" s="104">
        <v>8.0084564127567496E-5</v>
      </c>
      <c r="DC39" s="104">
        <v>0</v>
      </c>
      <c r="DD39" s="105" t="s">
        <v>6549</v>
      </c>
    </row>
    <row r="40" spans="1:108" ht="15" customHeight="1" x14ac:dyDescent="0.35">
      <c r="A40" s="105" t="s">
        <v>6940</v>
      </c>
      <c r="B40" s="104">
        <v>0</v>
      </c>
      <c r="C40" s="104">
        <v>0</v>
      </c>
      <c r="D40" s="104">
        <v>0</v>
      </c>
      <c r="E40" s="105"/>
      <c r="F40" s="104">
        <v>1</v>
      </c>
      <c r="G40" s="104" t="b">
        <v>0</v>
      </c>
      <c r="H40" s="105" t="s">
        <v>512</v>
      </c>
      <c r="I40" s="104">
        <v>0</v>
      </c>
      <c r="J40" s="105"/>
      <c r="K40" s="104">
        <v>0</v>
      </c>
      <c r="L40" s="104">
        <v>1</v>
      </c>
      <c r="M40" s="104">
        <v>0</v>
      </c>
      <c r="N40" s="104">
        <v>0</v>
      </c>
      <c r="O40" s="105"/>
      <c r="P40" s="104" t="b">
        <v>0</v>
      </c>
      <c r="Q40" s="104">
        <v>0</v>
      </c>
      <c r="R40" s="105"/>
      <c r="S40" s="104">
        <v>0</v>
      </c>
      <c r="T40" s="104">
        <v>4.6257000000000001</v>
      </c>
      <c r="U40" s="104">
        <v>50.8827</v>
      </c>
      <c r="V40" s="104">
        <v>4.6257000000000001</v>
      </c>
      <c r="W40" s="104">
        <v>0</v>
      </c>
      <c r="X40" s="105" t="s">
        <v>10117</v>
      </c>
      <c r="Y40" s="105"/>
      <c r="Z40" s="104">
        <v>1</v>
      </c>
      <c r="AA40" s="104">
        <v>0</v>
      </c>
      <c r="AB40" s="105" t="s">
        <v>11470</v>
      </c>
      <c r="AC40" s="105" t="s">
        <v>11471</v>
      </c>
      <c r="AD40" s="104">
        <v>0</v>
      </c>
      <c r="AE40" s="104">
        <v>18502.8</v>
      </c>
      <c r="AF40" s="105"/>
      <c r="AG40" s="104">
        <v>2</v>
      </c>
      <c r="AH40" s="104">
        <v>2</v>
      </c>
      <c r="AI40" s="104">
        <v>2</v>
      </c>
      <c r="AJ40" s="105" t="s">
        <v>483</v>
      </c>
      <c r="AK40" s="104" t="b">
        <v>0</v>
      </c>
      <c r="AL40" s="104">
        <v>8760</v>
      </c>
      <c r="AM40" s="104">
        <v>8760</v>
      </c>
      <c r="AN40" s="104">
        <v>8760</v>
      </c>
      <c r="AO40" s="104">
        <v>0</v>
      </c>
      <c r="AP40" s="104">
        <v>0</v>
      </c>
      <c r="AQ40" s="104">
        <v>0</v>
      </c>
      <c r="AR40" s="104">
        <v>87600</v>
      </c>
      <c r="AS40" s="104">
        <v>13140</v>
      </c>
      <c r="AT40" s="105"/>
      <c r="AU40" s="104" t="b">
        <v>0</v>
      </c>
      <c r="AV40" s="104">
        <v>0</v>
      </c>
      <c r="AW40" s="104">
        <v>0</v>
      </c>
      <c r="AX40" s="104" t="b">
        <v>1</v>
      </c>
      <c r="AY40" s="104">
        <v>0</v>
      </c>
      <c r="AZ40" s="104">
        <v>87600</v>
      </c>
      <c r="BA40" s="104" t="b">
        <v>0</v>
      </c>
      <c r="BB40" s="104">
        <v>0</v>
      </c>
      <c r="BC40" s="105" t="s">
        <v>6275</v>
      </c>
      <c r="BD40" s="105" t="s">
        <v>6276</v>
      </c>
      <c r="BE40" s="104" t="b">
        <v>0</v>
      </c>
      <c r="BF40" s="104">
        <v>8760</v>
      </c>
      <c r="BG40" s="105"/>
      <c r="BH40" s="105" t="b">
        <v>0</v>
      </c>
      <c r="BI40" s="104">
        <v>0</v>
      </c>
      <c r="BJ40" s="104">
        <v>0</v>
      </c>
      <c r="BK40" s="104">
        <v>9251.4</v>
      </c>
      <c r="BL40" s="104">
        <v>0</v>
      </c>
      <c r="BM40" s="104">
        <v>0</v>
      </c>
      <c r="BN40" s="105" t="s">
        <v>2363</v>
      </c>
      <c r="BO40" s="104">
        <v>94688.371489720506</v>
      </c>
      <c r="BP40" s="104">
        <v>78886.126253084803</v>
      </c>
      <c r="BQ40" s="104">
        <v>11</v>
      </c>
      <c r="BR40" s="105"/>
      <c r="BS40" s="105"/>
      <c r="BT40" s="105"/>
      <c r="BU40" s="105"/>
      <c r="BV40" s="104">
        <v>1</v>
      </c>
      <c r="BW40" s="104">
        <v>1</v>
      </c>
      <c r="BX40" s="104">
        <v>4625.7</v>
      </c>
      <c r="BY40" s="104">
        <v>0</v>
      </c>
      <c r="BZ40" s="104">
        <v>1.0560958904109599E-5</v>
      </c>
      <c r="CA40" s="105" t="s">
        <v>10322</v>
      </c>
      <c r="CB40" s="105"/>
      <c r="CC40" s="105" t="b">
        <v>0</v>
      </c>
      <c r="CD40" s="104">
        <v>0</v>
      </c>
      <c r="CE40" s="104">
        <v>0</v>
      </c>
      <c r="CF40" s="104">
        <v>0</v>
      </c>
      <c r="CG40" s="104">
        <v>0</v>
      </c>
      <c r="CH40" s="105"/>
      <c r="CI40" s="104" t="b">
        <v>0</v>
      </c>
      <c r="CJ40" s="104">
        <v>0</v>
      </c>
      <c r="CK40" s="104">
        <v>0</v>
      </c>
      <c r="CL40" s="106" t="s">
        <v>11487</v>
      </c>
      <c r="CM40" s="104">
        <v>0</v>
      </c>
      <c r="CN40" s="104">
        <v>1</v>
      </c>
      <c r="CO40" s="104">
        <v>0</v>
      </c>
      <c r="CP40" s="104">
        <v>0</v>
      </c>
      <c r="CQ40" s="104">
        <v>50</v>
      </c>
      <c r="CR40" s="104">
        <v>50</v>
      </c>
      <c r="CS40" s="104">
        <v>32379.9</v>
      </c>
      <c r="CT40" s="104">
        <v>0.10752809565029001</v>
      </c>
      <c r="CU40" s="104">
        <v>3481.7489843468202</v>
      </c>
      <c r="CV40" s="104">
        <v>50.8827</v>
      </c>
      <c r="CW40" s="104">
        <v>0.10752809565029001</v>
      </c>
      <c r="CX40" s="104">
        <v>5.4713198325450003</v>
      </c>
      <c r="CY40" s="104">
        <v>4.6257000000000001</v>
      </c>
      <c r="CZ40" s="104">
        <v>0.10752809565029001</v>
      </c>
      <c r="DA40" s="104">
        <v>0.49739271204954399</v>
      </c>
      <c r="DB40" s="104">
        <v>1.16170547945205E-4</v>
      </c>
      <c r="DC40" s="104">
        <v>0</v>
      </c>
      <c r="DD40" s="105" t="s">
        <v>6277</v>
      </c>
    </row>
    <row r="41" spans="1:108" ht="15" customHeight="1" x14ac:dyDescent="0.35">
      <c r="A41" s="105" t="s">
        <v>6929</v>
      </c>
      <c r="B41" s="104">
        <v>0</v>
      </c>
      <c r="C41" s="104">
        <v>0</v>
      </c>
      <c r="D41" s="104">
        <v>0</v>
      </c>
      <c r="E41" s="105"/>
      <c r="F41" s="104">
        <v>1</v>
      </c>
      <c r="G41" s="104" t="b">
        <v>0</v>
      </c>
      <c r="H41" s="105" t="s">
        <v>512</v>
      </c>
      <c r="I41" s="104">
        <v>0</v>
      </c>
      <c r="J41" s="105"/>
      <c r="K41" s="104">
        <v>0</v>
      </c>
      <c r="L41" s="104">
        <v>1</v>
      </c>
      <c r="M41" s="104">
        <v>0</v>
      </c>
      <c r="N41" s="104">
        <v>0</v>
      </c>
      <c r="O41" s="105"/>
      <c r="P41" s="104" t="b">
        <v>0</v>
      </c>
      <c r="Q41" s="104">
        <v>0</v>
      </c>
      <c r="R41" s="105"/>
      <c r="S41" s="104">
        <v>0</v>
      </c>
      <c r="T41" s="104">
        <v>0</v>
      </c>
      <c r="U41" s="104">
        <v>284.076979495616</v>
      </c>
      <c r="V41" s="104">
        <v>2.9594</v>
      </c>
      <c r="W41" s="104">
        <v>0</v>
      </c>
      <c r="X41" s="105" t="s">
        <v>10119</v>
      </c>
      <c r="Y41" s="105"/>
      <c r="Z41" s="104">
        <v>1</v>
      </c>
      <c r="AA41" s="104">
        <v>0</v>
      </c>
      <c r="AB41" s="105" t="s">
        <v>11470</v>
      </c>
      <c r="AC41" s="105" t="s">
        <v>11471</v>
      </c>
      <c r="AD41" s="104">
        <v>0</v>
      </c>
      <c r="AE41" s="104">
        <v>0</v>
      </c>
      <c r="AF41" s="105"/>
      <c r="AG41" s="104">
        <v>2</v>
      </c>
      <c r="AH41" s="104">
        <v>2</v>
      </c>
      <c r="AI41" s="104">
        <v>2</v>
      </c>
      <c r="AJ41" s="105" t="s">
        <v>483</v>
      </c>
      <c r="AK41" s="104" t="b">
        <v>0</v>
      </c>
      <c r="AL41" s="104">
        <v>8760</v>
      </c>
      <c r="AM41" s="104">
        <v>8760</v>
      </c>
      <c r="AN41" s="104">
        <v>8760</v>
      </c>
      <c r="AO41" s="104">
        <v>0</v>
      </c>
      <c r="AP41" s="104">
        <v>0</v>
      </c>
      <c r="AQ41" s="104">
        <v>0</v>
      </c>
      <c r="AR41" s="104">
        <v>131400</v>
      </c>
      <c r="AS41" s="104">
        <v>19710</v>
      </c>
      <c r="AT41" s="105"/>
      <c r="AU41" s="104" t="b">
        <v>0</v>
      </c>
      <c r="AV41" s="104">
        <v>0</v>
      </c>
      <c r="AW41" s="104">
        <v>0</v>
      </c>
      <c r="AX41" s="104" t="b">
        <v>1</v>
      </c>
      <c r="AY41" s="104">
        <v>0</v>
      </c>
      <c r="AZ41" s="104">
        <v>87600</v>
      </c>
      <c r="BA41" s="104" t="b">
        <v>0</v>
      </c>
      <c r="BB41" s="104">
        <v>0</v>
      </c>
      <c r="BC41" s="105" t="s">
        <v>6275</v>
      </c>
      <c r="BD41" s="105" t="s">
        <v>6276</v>
      </c>
      <c r="BE41" s="104" t="b">
        <v>0</v>
      </c>
      <c r="BF41" s="104">
        <v>8760</v>
      </c>
      <c r="BG41" s="105"/>
      <c r="BH41" s="105" t="b">
        <v>0</v>
      </c>
      <c r="BI41" s="104">
        <v>0</v>
      </c>
      <c r="BJ41" s="104">
        <v>0</v>
      </c>
      <c r="BK41" s="104">
        <v>0</v>
      </c>
      <c r="BL41" s="104">
        <v>0</v>
      </c>
      <c r="BM41" s="104">
        <v>0</v>
      </c>
      <c r="BN41" s="105" t="s">
        <v>2363</v>
      </c>
      <c r="BO41" s="104">
        <v>148002.97357572499</v>
      </c>
      <c r="BP41" s="104">
        <v>122441.39407043401</v>
      </c>
      <c r="BQ41" s="104">
        <v>95.991410250596601</v>
      </c>
      <c r="BR41" s="105"/>
      <c r="BS41" s="105"/>
      <c r="BT41" s="105"/>
      <c r="BU41" s="105"/>
      <c r="BV41" s="104">
        <v>1</v>
      </c>
      <c r="BW41" s="104">
        <v>1</v>
      </c>
      <c r="BX41" s="104">
        <v>29.594000000000001</v>
      </c>
      <c r="BY41" s="104">
        <v>0</v>
      </c>
      <c r="BZ41" s="104">
        <v>6.7566210045662104E-6</v>
      </c>
      <c r="CA41" s="105" t="s">
        <v>10322</v>
      </c>
      <c r="CB41" s="105"/>
      <c r="CC41" s="105" t="b">
        <v>0</v>
      </c>
      <c r="CD41" s="104">
        <v>0</v>
      </c>
      <c r="CE41" s="104">
        <v>0</v>
      </c>
      <c r="CF41" s="104">
        <v>0</v>
      </c>
      <c r="CG41" s="104">
        <v>0</v>
      </c>
      <c r="CH41" s="105"/>
      <c r="CI41" s="104" t="b">
        <v>0</v>
      </c>
      <c r="CJ41" s="104">
        <v>0</v>
      </c>
      <c r="CK41" s="104">
        <v>0</v>
      </c>
      <c r="CL41" s="105" t="s">
        <v>6192</v>
      </c>
      <c r="CM41" s="104">
        <v>0</v>
      </c>
      <c r="CN41" s="104">
        <v>1</v>
      </c>
      <c r="CO41" s="104">
        <v>29594</v>
      </c>
      <c r="CP41" s="104">
        <v>0</v>
      </c>
      <c r="CQ41" s="104">
        <v>50</v>
      </c>
      <c r="CR41" s="104">
        <v>50</v>
      </c>
      <c r="CS41" s="104">
        <v>29623.594000000001</v>
      </c>
      <c r="CT41" s="104">
        <v>9.8139331624069306E-2</v>
      </c>
      <c r="CU41" s="104">
        <v>2907.2397154627902</v>
      </c>
      <c r="CV41" s="104">
        <v>284.076979495616</v>
      </c>
      <c r="CW41" s="104">
        <v>9.8168806219371699E-2</v>
      </c>
      <c r="CX41" s="104">
        <v>27.8874979514895</v>
      </c>
      <c r="CY41" s="104">
        <v>2.9594</v>
      </c>
      <c r="CZ41" s="104">
        <v>9.8139331624066004E-2</v>
      </c>
      <c r="DA41" s="104">
        <v>0.29043353800826099</v>
      </c>
      <c r="DB41" s="104">
        <v>6.4857757875711396E-4</v>
      </c>
      <c r="DC41" s="104">
        <v>0</v>
      </c>
      <c r="DD41" s="105" t="s">
        <v>6278</v>
      </c>
    </row>
    <row r="42" spans="1:108" ht="15" customHeight="1" x14ac:dyDescent="0.35">
      <c r="A42" s="105" t="s">
        <v>6926</v>
      </c>
      <c r="B42" s="104">
        <v>0</v>
      </c>
      <c r="C42" s="104">
        <v>0</v>
      </c>
      <c r="D42" s="104">
        <v>0</v>
      </c>
      <c r="E42" s="105"/>
      <c r="F42" s="104">
        <v>1</v>
      </c>
      <c r="G42" s="104" t="b">
        <v>0</v>
      </c>
      <c r="H42" s="105" t="s">
        <v>512</v>
      </c>
      <c r="I42" s="104">
        <v>0</v>
      </c>
      <c r="J42" s="105"/>
      <c r="K42" s="104">
        <v>0</v>
      </c>
      <c r="L42" s="104">
        <v>1</v>
      </c>
      <c r="M42" s="104">
        <v>0</v>
      </c>
      <c r="N42" s="104">
        <v>0</v>
      </c>
      <c r="O42" s="105"/>
      <c r="P42" s="104" t="b">
        <v>0</v>
      </c>
      <c r="Q42" s="104">
        <v>0</v>
      </c>
      <c r="R42" s="105"/>
      <c r="S42" s="104">
        <v>0</v>
      </c>
      <c r="T42" s="104">
        <v>0</v>
      </c>
      <c r="U42" s="104">
        <v>17.660399999999999</v>
      </c>
      <c r="V42" s="104">
        <v>2.9434</v>
      </c>
      <c r="W42" s="104">
        <v>0</v>
      </c>
      <c r="X42" s="105" t="s">
        <v>10104</v>
      </c>
      <c r="Y42" s="105"/>
      <c r="Z42" s="104">
        <v>1</v>
      </c>
      <c r="AA42" s="104">
        <v>0</v>
      </c>
      <c r="AB42" s="105" t="s">
        <v>11472</v>
      </c>
      <c r="AC42" s="105" t="s">
        <v>11473</v>
      </c>
      <c r="AD42" s="104">
        <v>0</v>
      </c>
      <c r="AE42" s="104">
        <v>0</v>
      </c>
      <c r="AF42" s="105"/>
      <c r="AG42" s="104">
        <v>2</v>
      </c>
      <c r="AH42" s="104">
        <v>2</v>
      </c>
      <c r="AI42" s="104">
        <v>2</v>
      </c>
      <c r="AJ42" s="105" t="s">
        <v>483</v>
      </c>
      <c r="AK42" s="104" t="b">
        <v>0</v>
      </c>
      <c r="AL42" s="104">
        <v>8760</v>
      </c>
      <c r="AM42" s="104">
        <v>8760</v>
      </c>
      <c r="AN42" s="104">
        <v>8760</v>
      </c>
      <c r="AO42" s="104">
        <v>0</v>
      </c>
      <c r="AP42" s="104">
        <v>0</v>
      </c>
      <c r="AQ42" s="104">
        <v>0</v>
      </c>
      <c r="AR42" s="104">
        <v>131400</v>
      </c>
      <c r="AS42" s="104">
        <v>26280</v>
      </c>
      <c r="AT42" s="105"/>
      <c r="AU42" s="104" t="b">
        <v>0</v>
      </c>
      <c r="AV42" s="104">
        <v>0</v>
      </c>
      <c r="AW42" s="104">
        <v>0</v>
      </c>
      <c r="AX42" s="104" t="b">
        <v>1</v>
      </c>
      <c r="AY42" s="104">
        <v>0</v>
      </c>
      <c r="AZ42" s="104">
        <v>87600</v>
      </c>
      <c r="BA42" s="104" t="b">
        <v>0</v>
      </c>
      <c r="BB42" s="104">
        <v>0</v>
      </c>
      <c r="BC42" s="105" t="s">
        <v>6207</v>
      </c>
      <c r="BD42" s="105" t="s">
        <v>6208</v>
      </c>
      <c r="BE42" s="104" t="b">
        <v>0</v>
      </c>
      <c r="BF42" s="104">
        <v>8760</v>
      </c>
      <c r="BG42" s="105"/>
      <c r="BH42" s="105" t="b">
        <v>0</v>
      </c>
      <c r="BI42" s="104">
        <v>0</v>
      </c>
      <c r="BJ42" s="104">
        <v>0</v>
      </c>
      <c r="BK42" s="104">
        <v>0</v>
      </c>
      <c r="BL42" s="104">
        <v>0</v>
      </c>
      <c r="BM42" s="104">
        <v>0</v>
      </c>
      <c r="BN42" s="105" t="s">
        <v>4656</v>
      </c>
      <c r="BO42" s="104">
        <v>148807.501528844</v>
      </c>
      <c r="BP42" s="104">
        <v>122231.301552252</v>
      </c>
      <c r="BQ42" s="104">
        <v>6</v>
      </c>
      <c r="BR42" s="105"/>
      <c r="BS42" s="105"/>
      <c r="BT42" s="105"/>
      <c r="BU42" s="105"/>
      <c r="BV42" s="104">
        <v>1</v>
      </c>
      <c r="BW42" s="104">
        <v>1</v>
      </c>
      <c r="BX42" s="104">
        <v>47094.400000000001</v>
      </c>
      <c r="BY42" s="104">
        <v>0</v>
      </c>
      <c r="BZ42" s="104">
        <v>6.72009132420091E-6</v>
      </c>
      <c r="CA42" s="105" t="s">
        <v>10294</v>
      </c>
      <c r="CB42" s="105"/>
      <c r="CC42" s="105" t="b">
        <v>0</v>
      </c>
      <c r="CD42" s="104">
        <v>0</v>
      </c>
      <c r="CE42" s="104">
        <v>0</v>
      </c>
      <c r="CF42" s="104">
        <v>0</v>
      </c>
      <c r="CG42" s="104">
        <v>0</v>
      </c>
      <c r="CH42" s="105"/>
      <c r="CI42" s="104" t="b">
        <v>0</v>
      </c>
      <c r="CJ42" s="104">
        <v>0</v>
      </c>
      <c r="CK42" s="104">
        <v>0</v>
      </c>
      <c r="CL42" s="105" t="s">
        <v>6209</v>
      </c>
      <c r="CM42" s="104">
        <v>0</v>
      </c>
      <c r="CN42" s="104">
        <v>1</v>
      </c>
      <c r="CO42" s="104">
        <v>26490.6</v>
      </c>
      <c r="CP42" s="104">
        <v>0</v>
      </c>
      <c r="CQ42" s="104">
        <v>50</v>
      </c>
      <c r="CR42" s="104">
        <v>50</v>
      </c>
      <c r="CS42" s="104">
        <v>73585</v>
      </c>
      <c r="CT42" s="104">
        <v>0.147542609317207</v>
      </c>
      <c r="CU42" s="104">
        <v>10856.9229066066</v>
      </c>
      <c r="CV42" s="104">
        <v>17.660399999999999</v>
      </c>
      <c r="CW42" s="104">
        <v>0.147542609317205</v>
      </c>
      <c r="CX42" s="104">
        <v>2.6056614975855701</v>
      </c>
      <c r="CY42" s="104">
        <v>2.9434</v>
      </c>
      <c r="CZ42" s="104">
        <v>0.147542609317206</v>
      </c>
      <c r="DA42" s="104">
        <v>0.43427691626426501</v>
      </c>
      <c r="DB42" s="104">
        <v>4.0320547945205499E-5</v>
      </c>
      <c r="DC42" s="104">
        <v>0</v>
      </c>
      <c r="DD42" s="105" t="s">
        <v>6210</v>
      </c>
    </row>
    <row r="43" spans="1:108" ht="15" customHeight="1" x14ac:dyDescent="0.35">
      <c r="A43" s="105" t="s">
        <v>7050</v>
      </c>
      <c r="B43" s="104">
        <v>0</v>
      </c>
      <c r="C43" s="104">
        <v>0</v>
      </c>
      <c r="D43" s="104">
        <v>0</v>
      </c>
      <c r="E43" s="105"/>
      <c r="F43" s="104">
        <v>1</v>
      </c>
      <c r="G43" s="104" t="b">
        <v>0</v>
      </c>
      <c r="H43" s="105" t="s">
        <v>512</v>
      </c>
      <c r="I43" s="104">
        <v>0</v>
      </c>
      <c r="J43" s="105"/>
      <c r="K43" s="104">
        <v>0</v>
      </c>
      <c r="L43" s="104">
        <v>1</v>
      </c>
      <c r="M43" s="104">
        <v>0</v>
      </c>
      <c r="N43" s="104">
        <v>0</v>
      </c>
      <c r="O43" s="105"/>
      <c r="P43" s="104" t="b">
        <v>0</v>
      </c>
      <c r="Q43" s="104">
        <v>0</v>
      </c>
      <c r="R43" s="105"/>
      <c r="S43" s="104">
        <v>0</v>
      </c>
      <c r="T43" s="104">
        <v>0</v>
      </c>
      <c r="U43" s="104">
        <v>0</v>
      </c>
      <c r="V43" s="104">
        <v>0</v>
      </c>
      <c r="W43" s="104">
        <v>0</v>
      </c>
      <c r="X43" s="105" t="s">
        <v>6360</v>
      </c>
      <c r="Y43" s="105"/>
      <c r="Z43" s="104">
        <v>1</v>
      </c>
      <c r="AA43" s="104">
        <v>0</v>
      </c>
      <c r="AB43" s="105"/>
      <c r="AC43" s="105"/>
      <c r="AD43" s="104">
        <v>0</v>
      </c>
      <c r="AE43" s="104">
        <v>0</v>
      </c>
      <c r="AF43" s="105"/>
      <c r="AG43" s="104">
        <v>2</v>
      </c>
      <c r="AH43" s="104">
        <v>2</v>
      </c>
      <c r="AI43" s="104">
        <v>2</v>
      </c>
      <c r="AJ43" s="105" t="s">
        <v>424</v>
      </c>
      <c r="AK43" s="104" t="b">
        <v>0</v>
      </c>
      <c r="AL43" s="104">
        <v>8760</v>
      </c>
      <c r="AM43" s="104">
        <v>8760</v>
      </c>
      <c r="AN43" s="104">
        <v>8760</v>
      </c>
      <c r="AO43" s="104">
        <v>0</v>
      </c>
      <c r="AP43" s="104">
        <v>0</v>
      </c>
      <c r="AQ43" s="104">
        <v>0</v>
      </c>
      <c r="AR43" s="104">
        <v>876000</v>
      </c>
      <c r="AS43" s="104">
        <v>0</v>
      </c>
      <c r="AT43" s="105"/>
      <c r="AU43" s="104" t="b">
        <v>0</v>
      </c>
      <c r="AV43" s="104">
        <v>0</v>
      </c>
      <c r="AW43" s="104">
        <v>0</v>
      </c>
      <c r="AX43" s="104" t="b">
        <v>1</v>
      </c>
      <c r="AY43" s="104">
        <v>0</v>
      </c>
      <c r="AZ43" s="104">
        <v>87600</v>
      </c>
      <c r="BA43" s="104" t="b">
        <v>0</v>
      </c>
      <c r="BB43" s="104">
        <v>0</v>
      </c>
      <c r="BC43" s="105" t="s">
        <v>6361</v>
      </c>
      <c r="BD43" s="105" t="s">
        <v>6362</v>
      </c>
      <c r="BE43" s="104" t="b">
        <v>1</v>
      </c>
      <c r="BF43" s="104">
        <v>0</v>
      </c>
      <c r="BG43" s="105"/>
      <c r="BH43" s="105" t="b">
        <v>0</v>
      </c>
      <c r="BI43" s="104">
        <v>0</v>
      </c>
      <c r="BJ43" s="104">
        <v>0</v>
      </c>
      <c r="BK43" s="104">
        <v>0</v>
      </c>
      <c r="BL43" s="104">
        <v>0</v>
      </c>
      <c r="BM43" s="104">
        <v>0</v>
      </c>
      <c r="BN43" s="105" t="s">
        <v>953</v>
      </c>
      <c r="BO43" s="104">
        <v>438000</v>
      </c>
      <c r="BP43" s="104">
        <v>438000</v>
      </c>
      <c r="BQ43" s="104">
        <v>0</v>
      </c>
      <c r="BR43" s="105"/>
      <c r="BS43" s="105"/>
      <c r="BT43" s="105"/>
      <c r="BU43" s="105"/>
      <c r="BV43" s="104">
        <v>1</v>
      </c>
      <c r="BW43" s="104">
        <v>1</v>
      </c>
      <c r="BX43" s="104">
        <v>0</v>
      </c>
      <c r="BY43" s="104">
        <v>0</v>
      </c>
      <c r="BZ43" s="104">
        <v>0</v>
      </c>
      <c r="CA43" s="105" t="s">
        <v>10352</v>
      </c>
      <c r="CB43" s="105"/>
      <c r="CC43" s="105" t="b">
        <v>0</v>
      </c>
      <c r="CD43" s="104">
        <v>0</v>
      </c>
      <c r="CE43" s="104">
        <v>0</v>
      </c>
      <c r="CF43" s="104">
        <v>0</v>
      </c>
      <c r="CG43" s="104">
        <v>0</v>
      </c>
      <c r="CH43" s="105"/>
      <c r="CI43" s="104" t="b">
        <v>0</v>
      </c>
      <c r="CJ43" s="104">
        <v>0</v>
      </c>
      <c r="CK43" s="104">
        <v>0</v>
      </c>
      <c r="CL43" s="106" t="s">
        <v>10353</v>
      </c>
      <c r="CM43" s="104">
        <v>0</v>
      </c>
      <c r="CN43" s="104">
        <v>1</v>
      </c>
      <c r="CO43" s="104">
        <v>0</v>
      </c>
      <c r="CP43" s="104">
        <v>0</v>
      </c>
      <c r="CQ43" s="104">
        <v>50</v>
      </c>
      <c r="CR43" s="104">
        <v>50</v>
      </c>
      <c r="CS43" s="104">
        <v>0</v>
      </c>
      <c r="CT43" s="104">
        <v>0</v>
      </c>
      <c r="CU43" s="104">
        <v>0</v>
      </c>
      <c r="CV43" s="104">
        <v>0</v>
      </c>
      <c r="CW43" s="104">
        <v>0</v>
      </c>
      <c r="CX43" s="104">
        <v>0</v>
      </c>
      <c r="CY43" s="104">
        <v>0</v>
      </c>
      <c r="CZ43" s="104">
        <v>0</v>
      </c>
      <c r="DA43" s="104">
        <v>0</v>
      </c>
      <c r="DB43" s="104">
        <v>0</v>
      </c>
      <c r="DC43" s="104">
        <v>0</v>
      </c>
      <c r="DD43" s="105" t="s">
        <v>6363</v>
      </c>
    </row>
    <row r="44" spans="1:108" ht="15" customHeight="1" x14ac:dyDescent="0.35">
      <c r="A44" s="105" t="s">
        <v>7051</v>
      </c>
      <c r="B44" s="104">
        <v>0</v>
      </c>
      <c r="C44" s="104">
        <v>0</v>
      </c>
      <c r="D44" s="104">
        <v>0</v>
      </c>
      <c r="E44" s="105"/>
      <c r="F44" s="104">
        <v>1</v>
      </c>
      <c r="G44" s="104" t="b">
        <v>0</v>
      </c>
      <c r="H44" s="105" t="s">
        <v>512</v>
      </c>
      <c r="I44" s="104">
        <v>0</v>
      </c>
      <c r="J44" s="105"/>
      <c r="K44" s="104">
        <v>0</v>
      </c>
      <c r="L44" s="104">
        <v>1</v>
      </c>
      <c r="M44" s="104">
        <v>0</v>
      </c>
      <c r="N44" s="104">
        <v>0</v>
      </c>
      <c r="O44" s="105"/>
      <c r="P44" s="104" t="b">
        <v>0</v>
      </c>
      <c r="Q44" s="104">
        <v>0</v>
      </c>
      <c r="R44" s="105"/>
      <c r="S44" s="104">
        <v>0</v>
      </c>
      <c r="T44" s="104">
        <v>0</v>
      </c>
      <c r="U44" s="104">
        <v>0</v>
      </c>
      <c r="V44" s="104">
        <v>0</v>
      </c>
      <c r="W44" s="104">
        <v>0</v>
      </c>
      <c r="X44" s="105" t="s">
        <v>6368</v>
      </c>
      <c r="Y44" s="105"/>
      <c r="Z44" s="104">
        <v>1</v>
      </c>
      <c r="AA44" s="104">
        <v>0</v>
      </c>
      <c r="AB44" s="105"/>
      <c r="AC44" s="105"/>
      <c r="AD44" s="104">
        <v>0</v>
      </c>
      <c r="AE44" s="104">
        <v>0</v>
      </c>
      <c r="AF44" s="105"/>
      <c r="AG44" s="104">
        <v>2</v>
      </c>
      <c r="AH44" s="104">
        <v>2</v>
      </c>
      <c r="AI44" s="104">
        <v>2</v>
      </c>
      <c r="AJ44" s="105" t="s">
        <v>424</v>
      </c>
      <c r="AK44" s="104" t="b">
        <v>0</v>
      </c>
      <c r="AL44" s="104">
        <v>8760</v>
      </c>
      <c r="AM44" s="104">
        <v>8760</v>
      </c>
      <c r="AN44" s="104">
        <v>8760</v>
      </c>
      <c r="AO44" s="104">
        <v>0</v>
      </c>
      <c r="AP44" s="104">
        <v>0</v>
      </c>
      <c r="AQ44" s="104">
        <v>0</v>
      </c>
      <c r="AR44" s="104">
        <v>876000</v>
      </c>
      <c r="AS44" s="104">
        <v>0</v>
      </c>
      <c r="AT44" s="105"/>
      <c r="AU44" s="104" t="b">
        <v>0</v>
      </c>
      <c r="AV44" s="104">
        <v>0</v>
      </c>
      <c r="AW44" s="104">
        <v>0</v>
      </c>
      <c r="AX44" s="104" t="b">
        <v>1</v>
      </c>
      <c r="AY44" s="104">
        <v>0</v>
      </c>
      <c r="AZ44" s="104">
        <v>87600</v>
      </c>
      <c r="BA44" s="104" t="b">
        <v>0</v>
      </c>
      <c r="BB44" s="104">
        <v>0</v>
      </c>
      <c r="BC44" s="105" t="s">
        <v>6369</v>
      </c>
      <c r="BD44" s="105" t="s">
        <v>6370</v>
      </c>
      <c r="BE44" s="104" t="b">
        <v>1</v>
      </c>
      <c r="BF44" s="104">
        <v>0</v>
      </c>
      <c r="BG44" s="105"/>
      <c r="BH44" s="105" t="b">
        <v>0</v>
      </c>
      <c r="BI44" s="104">
        <v>0</v>
      </c>
      <c r="BJ44" s="104">
        <v>0</v>
      </c>
      <c r="BK44" s="104">
        <v>0</v>
      </c>
      <c r="BL44" s="104">
        <v>0</v>
      </c>
      <c r="BM44" s="104">
        <v>0</v>
      </c>
      <c r="BN44" s="105" t="s">
        <v>2703</v>
      </c>
      <c r="BO44" s="104">
        <v>438000</v>
      </c>
      <c r="BP44" s="104">
        <v>438000</v>
      </c>
      <c r="BQ44" s="104">
        <v>0</v>
      </c>
      <c r="BR44" s="105"/>
      <c r="BS44" s="105"/>
      <c r="BT44" s="105"/>
      <c r="BU44" s="105"/>
      <c r="BV44" s="104">
        <v>1</v>
      </c>
      <c r="BW44" s="104">
        <v>1</v>
      </c>
      <c r="BX44" s="104">
        <v>0</v>
      </c>
      <c r="BY44" s="104">
        <v>0</v>
      </c>
      <c r="BZ44" s="104">
        <v>0</v>
      </c>
      <c r="CA44" s="105" t="s">
        <v>10356</v>
      </c>
      <c r="CB44" s="105"/>
      <c r="CC44" s="105" t="b">
        <v>0</v>
      </c>
      <c r="CD44" s="104">
        <v>0</v>
      </c>
      <c r="CE44" s="104">
        <v>0</v>
      </c>
      <c r="CF44" s="104">
        <v>0</v>
      </c>
      <c r="CG44" s="104">
        <v>0</v>
      </c>
      <c r="CH44" s="105"/>
      <c r="CI44" s="104" t="b">
        <v>0</v>
      </c>
      <c r="CJ44" s="104">
        <v>0</v>
      </c>
      <c r="CK44" s="104">
        <v>0</v>
      </c>
      <c r="CL44" s="106" t="s">
        <v>10357</v>
      </c>
      <c r="CM44" s="104">
        <v>0</v>
      </c>
      <c r="CN44" s="104">
        <v>1</v>
      </c>
      <c r="CO44" s="104">
        <v>0</v>
      </c>
      <c r="CP44" s="104">
        <v>0</v>
      </c>
      <c r="CQ44" s="104">
        <v>50</v>
      </c>
      <c r="CR44" s="104">
        <v>50</v>
      </c>
      <c r="CS44" s="104">
        <v>0</v>
      </c>
      <c r="CT44" s="104">
        <v>0</v>
      </c>
      <c r="CU44" s="104">
        <v>0</v>
      </c>
      <c r="CV44" s="104">
        <v>0</v>
      </c>
      <c r="CW44" s="104">
        <v>0</v>
      </c>
      <c r="CX44" s="104">
        <v>0</v>
      </c>
      <c r="CY44" s="104">
        <v>0</v>
      </c>
      <c r="CZ44" s="104">
        <v>0</v>
      </c>
      <c r="DA44" s="104">
        <v>0</v>
      </c>
      <c r="DB44" s="104">
        <v>0</v>
      </c>
      <c r="DC44" s="104">
        <v>0</v>
      </c>
      <c r="DD44" s="105" t="s">
        <v>6371</v>
      </c>
    </row>
    <row r="45" spans="1:108" ht="15" customHeight="1" x14ac:dyDescent="0.35">
      <c r="A45" s="105" t="s">
        <v>10799</v>
      </c>
      <c r="B45" s="104">
        <v>0</v>
      </c>
      <c r="C45" s="104">
        <v>0</v>
      </c>
      <c r="D45" s="104">
        <v>0</v>
      </c>
      <c r="E45" s="105"/>
      <c r="F45" s="104">
        <v>1</v>
      </c>
      <c r="G45" s="104" t="b">
        <v>0</v>
      </c>
      <c r="H45" s="105" t="s">
        <v>512</v>
      </c>
      <c r="I45" s="104">
        <v>0</v>
      </c>
      <c r="J45" s="105"/>
      <c r="K45" s="104">
        <v>0</v>
      </c>
      <c r="L45" s="104">
        <v>1</v>
      </c>
      <c r="M45" s="104">
        <v>0</v>
      </c>
      <c r="N45" s="104">
        <v>0</v>
      </c>
      <c r="O45" s="105"/>
      <c r="P45" s="104" t="b">
        <v>0</v>
      </c>
      <c r="Q45" s="104">
        <v>0</v>
      </c>
      <c r="R45" s="105"/>
      <c r="S45" s="104">
        <v>0</v>
      </c>
      <c r="T45" s="104">
        <v>0</v>
      </c>
      <c r="U45" s="104">
        <v>914.21931271482595</v>
      </c>
      <c r="V45" s="104">
        <v>1.2531000000000001</v>
      </c>
      <c r="W45" s="104">
        <v>0</v>
      </c>
      <c r="X45" s="105" t="s">
        <v>6433</v>
      </c>
      <c r="Y45" s="105"/>
      <c r="Z45" s="104">
        <v>1</v>
      </c>
      <c r="AA45" s="104">
        <v>0</v>
      </c>
      <c r="AB45" s="105"/>
      <c r="AC45" s="105" t="s">
        <v>89</v>
      </c>
      <c r="AD45" s="104">
        <v>0</v>
      </c>
      <c r="AE45" s="104">
        <v>0</v>
      </c>
      <c r="AF45" s="105"/>
      <c r="AG45" s="104">
        <v>2</v>
      </c>
      <c r="AH45" s="104">
        <v>2</v>
      </c>
      <c r="AI45" s="104">
        <v>2</v>
      </c>
      <c r="AJ45" s="105" t="s">
        <v>798</v>
      </c>
      <c r="AK45" s="104" t="b">
        <v>0</v>
      </c>
      <c r="AL45" s="104">
        <v>8760</v>
      </c>
      <c r="AM45" s="104">
        <v>8760</v>
      </c>
      <c r="AN45" s="104">
        <v>8760</v>
      </c>
      <c r="AO45" s="104">
        <v>0</v>
      </c>
      <c r="AP45" s="104">
        <v>0</v>
      </c>
      <c r="AQ45" s="104">
        <v>0</v>
      </c>
      <c r="AR45" s="104">
        <v>350400</v>
      </c>
      <c r="AS45" s="104">
        <v>0</v>
      </c>
      <c r="AT45" s="105"/>
      <c r="AU45" s="104" t="b">
        <v>0</v>
      </c>
      <c r="AV45" s="104">
        <v>0</v>
      </c>
      <c r="AW45" s="104">
        <v>0</v>
      </c>
      <c r="AX45" s="104" t="b">
        <v>1</v>
      </c>
      <c r="AY45" s="104">
        <v>0</v>
      </c>
      <c r="AZ45" s="104">
        <v>87600</v>
      </c>
      <c r="BA45" s="104" t="b">
        <v>0</v>
      </c>
      <c r="BB45" s="104">
        <v>0</v>
      </c>
      <c r="BC45" s="105" t="s">
        <v>6434</v>
      </c>
      <c r="BD45" s="105" t="s">
        <v>6435</v>
      </c>
      <c r="BE45" s="104" t="b">
        <v>0</v>
      </c>
      <c r="BF45" s="104">
        <v>0</v>
      </c>
      <c r="BG45" s="105"/>
      <c r="BH45" s="105" t="b">
        <v>0</v>
      </c>
      <c r="BI45" s="104">
        <v>0</v>
      </c>
      <c r="BJ45" s="104">
        <v>0</v>
      </c>
      <c r="BK45" s="104">
        <v>0</v>
      </c>
      <c r="BL45" s="104">
        <v>0</v>
      </c>
      <c r="BM45" s="104">
        <v>0</v>
      </c>
      <c r="BN45" s="105" t="s">
        <v>5047</v>
      </c>
      <c r="BO45" s="104">
        <v>349533.15776873397</v>
      </c>
      <c r="BP45" s="104">
        <v>249812.70746992601</v>
      </c>
      <c r="BQ45" s="104">
        <v>729.566126178937</v>
      </c>
      <c r="BR45" s="105"/>
      <c r="BS45" s="105"/>
      <c r="BT45" s="105"/>
      <c r="BU45" s="105"/>
      <c r="BV45" s="104">
        <v>1</v>
      </c>
      <c r="BW45" s="104">
        <v>1</v>
      </c>
      <c r="BX45" s="104">
        <v>375930</v>
      </c>
      <c r="BY45" s="104">
        <v>0</v>
      </c>
      <c r="BZ45" s="104">
        <v>2.8609589041095902E-6</v>
      </c>
      <c r="CA45" s="105" t="s">
        <v>10385</v>
      </c>
      <c r="CB45" s="105"/>
      <c r="CC45" s="105" t="b">
        <v>0</v>
      </c>
      <c r="CD45" s="104">
        <v>0</v>
      </c>
      <c r="CE45" s="104">
        <v>0</v>
      </c>
      <c r="CF45" s="104">
        <v>0</v>
      </c>
      <c r="CG45" s="104">
        <v>0</v>
      </c>
      <c r="CH45" s="105"/>
      <c r="CI45" s="104" t="b">
        <v>0</v>
      </c>
      <c r="CJ45" s="104">
        <v>0</v>
      </c>
      <c r="CK45" s="104">
        <v>0</v>
      </c>
      <c r="CL45" s="106" t="s">
        <v>10386</v>
      </c>
      <c r="CM45" s="104">
        <v>0</v>
      </c>
      <c r="CN45" s="104">
        <v>1</v>
      </c>
      <c r="CO45" s="104">
        <v>0</v>
      </c>
      <c r="CP45" s="104">
        <v>0</v>
      </c>
      <c r="CQ45" s="104">
        <v>50</v>
      </c>
      <c r="CR45" s="104">
        <v>50</v>
      </c>
      <c r="CS45" s="104">
        <v>375930</v>
      </c>
      <c r="CT45" s="104">
        <v>0.88685955687190898</v>
      </c>
      <c r="CU45" s="104">
        <v>333397.113214857</v>
      </c>
      <c r="CV45" s="104">
        <v>914.21931271482595</v>
      </c>
      <c r="CW45" s="104">
        <v>0.88719978582418302</v>
      </c>
      <c r="CX45" s="104">
        <v>811.09517843692504</v>
      </c>
      <c r="CY45" s="104">
        <v>1.2531000000000001</v>
      </c>
      <c r="CZ45" s="104">
        <v>0.88685955687190898</v>
      </c>
      <c r="DA45" s="104">
        <v>1.11132371071619</v>
      </c>
      <c r="DB45" s="104">
        <v>2.08725870482837E-3</v>
      </c>
      <c r="DC45" s="104">
        <v>0</v>
      </c>
      <c r="DD45" s="105" t="s">
        <v>6436</v>
      </c>
    </row>
    <row r="46" spans="1:108" ht="15" customHeight="1" x14ac:dyDescent="0.35">
      <c r="A46" s="105" t="s">
        <v>10820</v>
      </c>
      <c r="B46" s="104">
        <v>0</v>
      </c>
      <c r="C46" s="104">
        <v>0</v>
      </c>
      <c r="D46" s="104">
        <v>0</v>
      </c>
      <c r="E46" s="105"/>
      <c r="F46" s="104">
        <v>1</v>
      </c>
      <c r="G46" s="104" t="b">
        <v>0</v>
      </c>
      <c r="H46" s="105" t="s">
        <v>512</v>
      </c>
      <c r="I46" s="104">
        <v>0</v>
      </c>
      <c r="J46" s="105"/>
      <c r="K46" s="104">
        <v>0</v>
      </c>
      <c r="L46" s="104">
        <v>1</v>
      </c>
      <c r="M46" s="104">
        <v>0</v>
      </c>
      <c r="N46" s="104">
        <v>0</v>
      </c>
      <c r="O46" s="105"/>
      <c r="P46" s="104" t="b">
        <v>0</v>
      </c>
      <c r="Q46" s="104">
        <v>0</v>
      </c>
      <c r="R46" s="105"/>
      <c r="S46" s="104">
        <v>0</v>
      </c>
      <c r="T46" s="104">
        <v>5.0034999999999998</v>
      </c>
      <c r="U46" s="104">
        <v>25.017499999999998</v>
      </c>
      <c r="V46" s="104">
        <v>5.0034999999999998</v>
      </c>
      <c r="W46" s="104">
        <v>0</v>
      </c>
      <c r="X46" s="105" t="s">
        <v>6437</v>
      </c>
      <c r="Y46" s="105"/>
      <c r="Z46" s="104">
        <v>1</v>
      </c>
      <c r="AA46" s="104">
        <v>0</v>
      </c>
      <c r="AB46" s="105"/>
      <c r="AC46" s="105" t="s">
        <v>89</v>
      </c>
      <c r="AD46" s="104">
        <v>0</v>
      </c>
      <c r="AE46" s="104">
        <v>0</v>
      </c>
      <c r="AF46" s="105"/>
      <c r="AG46" s="104">
        <v>2</v>
      </c>
      <c r="AH46" s="104">
        <v>2</v>
      </c>
      <c r="AI46" s="104">
        <v>2</v>
      </c>
      <c r="AJ46" s="105" t="s">
        <v>798</v>
      </c>
      <c r="AK46" s="104" t="b">
        <v>0</v>
      </c>
      <c r="AL46" s="104">
        <v>8760</v>
      </c>
      <c r="AM46" s="104">
        <v>8760</v>
      </c>
      <c r="AN46" s="104">
        <v>8760</v>
      </c>
      <c r="AO46" s="104">
        <v>0</v>
      </c>
      <c r="AP46" s="104">
        <v>0</v>
      </c>
      <c r="AQ46" s="104">
        <v>0</v>
      </c>
      <c r="AR46" s="104">
        <v>87600</v>
      </c>
      <c r="AS46" s="104">
        <v>0</v>
      </c>
      <c r="AT46" s="105"/>
      <c r="AU46" s="104" t="b">
        <v>0</v>
      </c>
      <c r="AV46" s="104">
        <v>0</v>
      </c>
      <c r="AW46" s="104">
        <v>0</v>
      </c>
      <c r="AX46" s="104" t="b">
        <v>1</v>
      </c>
      <c r="AY46" s="104">
        <v>0</v>
      </c>
      <c r="AZ46" s="104">
        <v>87600</v>
      </c>
      <c r="BA46" s="104" t="b">
        <v>0</v>
      </c>
      <c r="BB46" s="104">
        <v>0</v>
      </c>
      <c r="BC46" s="105" t="s">
        <v>6434</v>
      </c>
      <c r="BD46" s="105" t="s">
        <v>6435</v>
      </c>
      <c r="BE46" s="104" t="b">
        <v>0</v>
      </c>
      <c r="BF46" s="104">
        <v>0</v>
      </c>
      <c r="BG46" s="105"/>
      <c r="BH46" s="105" t="b">
        <v>0</v>
      </c>
      <c r="BI46" s="104">
        <v>0</v>
      </c>
      <c r="BJ46" s="104">
        <v>0</v>
      </c>
      <c r="BK46" s="104">
        <v>14860.395</v>
      </c>
      <c r="BL46" s="104">
        <v>0</v>
      </c>
      <c r="BM46" s="104">
        <v>0</v>
      </c>
      <c r="BN46" s="105" t="s">
        <v>5047</v>
      </c>
      <c r="BO46" s="104">
        <v>87538.722893974205</v>
      </c>
      <c r="BP46" s="104">
        <v>86927.892274291196</v>
      </c>
      <c r="BQ46" s="104">
        <v>5</v>
      </c>
      <c r="BR46" s="105"/>
      <c r="BS46" s="105"/>
      <c r="BT46" s="105"/>
      <c r="BU46" s="105"/>
      <c r="BV46" s="104">
        <v>1</v>
      </c>
      <c r="BW46" s="104">
        <v>1</v>
      </c>
      <c r="BX46" s="104">
        <v>75052.5</v>
      </c>
      <c r="BY46" s="104">
        <v>0</v>
      </c>
      <c r="BZ46" s="104">
        <v>1.14235159817352E-5</v>
      </c>
      <c r="CA46" s="105" t="s">
        <v>10385</v>
      </c>
      <c r="CB46" s="105"/>
      <c r="CC46" s="105" t="b">
        <v>0</v>
      </c>
      <c r="CD46" s="104">
        <v>0</v>
      </c>
      <c r="CE46" s="104">
        <v>0</v>
      </c>
      <c r="CF46" s="104">
        <v>0</v>
      </c>
      <c r="CG46" s="104">
        <v>0</v>
      </c>
      <c r="CH46" s="105"/>
      <c r="CI46" s="104" t="b">
        <v>0</v>
      </c>
      <c r="CJ46" s="104">
        <v>0</v>
      </c>
      <c r="CK46" s="104">
        <v>0</v>
      </c>
      <c r="CL46" s="106" t="s">
        <v>10351</v>
      </c>
      <c r="CM46" s="104">
        <v>0</v>
      </c>
      <c r="CN46" s="104">
        <v>1</v>
      </c>
      <c r="CO46" s="104">
        <v>0</v>
      </c>
      <c r="CP46" s="104">
        <v>0</v>
      </c>
      <c r="CQ46" s="104">
        <v>50</v>
      </c>
      <c r="CR46" s="104">
        <v>50</v>
      </c>
      <c r="CS46" s="104">
        <v>89912.895000000004</v>
      </c>
      <c r="CT46" s="104">
        <v>0.44186205474761803</v>
      </c>
      <c r="CU46" s="104">
        <v>39729.096533006901</v>
      </c>
      <c r="CV46" s="104">
        <v>25.017499999999998</v>
      </c>
      <c r="CW46" s="104">
        <v>0.44186205474761803</v>
      </c>
      <c r="CX46" s="104">
        <v>11.054283954648501</v>
      </c>
      <c r="CY46" s="104">
        <v>5.0034999999999998</v>
      </c>
      <c r="CZ46" s="104">
        <v>0.44186205474761803</v>
      </c>
      <c r="DA46" s="104">
        <v>2.2108567909297099</v>
      </c>
      <c r="DB46" s="104">
        <v>5.7117579908675803E-5</v>
      </c>
      <c r="DC46" s="104">
        <v>0</v>
      </c>
      <c r="DD46" s="105" t="s">
        <v>6438</v>
      </c>
    </row>
    <row r="47" spans="1:108" ht="15" customHeight="1" x14ac:dyDescent="0.35">
      <c r="A47" s="105" t="s">
        <v>10821</v>
      </c>
      <c r="B47" s="104">
        <v>0</v>
      </c>
      <c r="C47" s="104">
        <v>0</v>
      </c>
      <c r="D47" s="104">
        <v>0</v>
      </c>
      <c r="E47" s="105"/>
      <c r="F47" s="104">
        <v>1</v>
      </c>
      <c r="G47" s="104" t="b">
        <v>0</v>
      </c>
      <c r="H47" s="105" t="s">
        <v>512</v>
      </c>
      <c r="I47" s="104">
        <v>0</v>
      </c>
      <c r="J47" s="105"/>
      <c r="K47" s="104">
        <v>0</v>
      </c>
      <c r="L47" s="104">
        <v>1</v>
      </c>
      <c r="M47" s="104">
        <v>0</v>
      </c>
      <c r="N47" s="104">
        <v>0</v>
      </c>
      <c r="O47" s="105"/>
      <c r="P47" s="104" t="b">
        <v>0</v>
      </c>
      <c r="Q47" s="104">
        <v>0</v>
      </c>
      <c r="R47" s="105"/>
      <c r="S47" s="104">
        <v>0</v>
      </c>
      <c r="T47" s="104">
        <v>9.9472000000000005</v>
      </c>
      <c r="U47" s="104">
        <v>29.8416</v>
      </c>
      <c r="V47" s="104">
        <v>9.9472000000000005</v>
      </c>
      <c r="W47" s="104">
        <v>0</v>
      </c>
      <c r="X47" s="105" t="s">
        <v>6439</v>
      </c>
      <c r="Y47" s="105"/>
      <c r="Z47" s="104">
        <v>1</v>
      </c>
      <c r="AA47" s="104">
        <v>0</v>
      </c>
      <c r="AB47" s="105"/>
      <c r="AC47" s="105" t="s">
        <v>89</v>
      </c>
      <c r="AD47" s="104">
        <v>0</v>
      </c>
      <c r="AE47" s="104">
        <v>0</v>
      </c>
      <c r="AF47" s="105"/>
      <c r="AG47" s="104">
        <v>2</v>
      </c>
      <c r="AH47" s="104">
        <v>2</v>
      </c>
      <c r="AI47" s="104">
        <v>2</v>
      </c>
      <c r="AJ47" s="105" t="s">
        <v>798</v>
      </c>
      <c r="AK47" s="104" t="b">
        <v>0</v>
      </c>
      <c r="AL47" s="104">
        <v>8760</v>
      </c>
      <c r="AM47" s="104">
        <v>8760</v>
      </c>
      <c r="AN47" s="104">
        <v>8760</v>
      </c>
      <c r="AO47" s="104">
        <v>0</v>
      </c>
      <c r="AP47" s="104">
        <v>0</v>
      </c>
      <c r="AQ47" s="104">
        <v>0</v>
      </c>
      <c r="AR47" s="104">
        <v>43800</v>
      </c>
      <c r="AS47" s="104">
        <v>0</v>
      </c>
      <c r="AT47" s="105"/>
      <c r="AU47" s="104" t="b">
        <v>0</v>
      </c>
      <c r="AV47" s="104">
        <v>0</v>
      </c>
      <c r="AW47" s="104">
        <v>0</v>
      </c>
      <c r="AX47" s="104" t="b">
        <v>1</v>
      </c>
      <c r="AY47" s="104">
        <v>0</v>
      </c>
      <c r="AZ47" s="104">
        <v>87600</v>
      </c>
      <c r="BA47" s="104" t="b">
        <v>0</v>
      </c>
      <c r="BB47" s="104">
        <v>0</v>
      </c>
      <c r="BC47" s="105" t="s">
        <v>6440</v>
      </c>
      <c r="BD47" s="105" t="s">
        <v>6441</v>
      </c>
      <c r="BE47" s="104" t="b">
        <v>1</v>
      </c>
      <c r="BF47" s="104">
        <v>0</v>
      </c>
      <c r="BG47" s="105"/>
      <c r="BH47" s="105" t="b">
        <v>0</v>
      </c>
      <c r="BI47" s="104">
        <v>0</v>
      </c>
      <c r="BJ47" s="104">
        <v>0</v>
      </c>
      <c r="BK47" s="104">
        <v>5570.4319999999998</v>
      </c>
      <c r="BL47" s="104">
        <v>0</v>
      </c>
      <c r="BM47" s="104">
        <v>0</v>
      </c>
      <c r="BN47" s="105" t="s">
        <v>5047</v>
      </c>
      <c r="BO47" s="104">
        <v>44032.491555412598</v>
      </c>
      <c r="BP47" s="104">
        <v>44055.042549058999</v>
      </c>
      <c r="BQ47" s="104">
        <v>3</v>
      </c>
      <c r="BR47" s="105"/>
      <c r="BS47" s="105"/>
      <c r="BT47" s="105"/>
      <c r="BU47" s="105"/>
      <c r="BV47" s="104">
        <v>1</v>
      </c>
      <c r="BW47" s="104">
        <v>1</v>
      </c>
      <c r="BX47" s="104">
        <v>0</v>
      </c>
      <c r="BY47" s="104">
        <v>0</v>
      </c>
      <c r="BZ47" s="104">
        <v>2.2710502283104999E-5</v>
      </c>
      <c r="CA47" s="105" t="s">
        <v>10387</v>
      </c>
      <c r="CB47" s="105"/>
      <c r="CC47" s="105" t="b">
        <v>0</v>
      </c>
      <c r="CD47" s="104">
        <v>0</v>
      </c>
      <c r="CE47" s="104">
        <v>0</v>
      </c>
      <c r="CF47" s="104">
        <v>0</v>
      </c>
      <c r="CG47" s="104">
        <v>0</v>
      </c>
      <c r="CH47" s="105"/>
      <c r="CI47" s="104" t="b">
        <v>0</v>
      </c>
      <c r="CJ47" s="104">
        <v>0</v>
      </c>
      <c r="CK47" s="104">
        <v>0</v>
      </c>
      <c r="CL47" s="106" t="s">
        <v>10388</v>
      </c>
      <c r="CM47" s="104">
        <v>0</v>
      </c>
      <c r="CN47" s="104">
        <v>1</v>
      </c>
      <c r="CO47" s="104">
        <v>0</v>
      </c>
      <c r="CP47" s="104">
        <v>0</v>
      </c>
      <c r="CQ47" s="104">
        <v>50</v>
      </c>
      <c r="CR47" s="104">
        <v>50</v>
      </c>
      <c r="CS47" s="104">
        <v>5570.4319999999998</v>
      </c>
      <c r="CT47" s="104">
        <v>0.31579175327801001</v>
      </c>
      <c r="CU47" s="104">
        <v>1759.09648779593</v>
      </c>
      <c r="CV47" s="104">
        <v>29.8416</v>
      </c>
      <c r="CW47" s="104">
        <v>0.31579175327801101</v>
      </c>
      <c r="CX47" s="104">
        <v>9.4237311846210901</v>
      </c>
      <c r="CY47" s="104">
        <v>9.9472000000000005</v>
      </c>
      <c r="CZ47" s="104">
        <v>0.31579175327801101</v>
      </c>
      <c r="DA47" s="104">
        <v>3.14124372820703</v>
      </c>
      <c r="DB47" s="104">
        <v>6.8131506849315098E-5</v>
      </c>
      <c r="DC47" s="104">
        <v>0</v>
      </c>
      <c r="DD47" s="105" t="s">
        <v>6442</v>
      </c>
    </row>
    <row r="48" spans="1:108" ht="15" customHeight="1" x14ac:dyDescent="0.35">
      <c r="A48" s="105" t="s">
        <v>10822</v>
      </c>
      <c r="B48" s="104">
        <v>0</v>
      </c>
      <c r="C48" s="104">
        <v>0</v>
      </c>
      <c r="D48" s="104">
        <v>0</v>
      </c>
      <c r="E48" s="105"/>
      <c r="F48" s="104">
        <v>1</v>
      </c>
      <c r="G48" s="104" t="b">
        <v>0</v>
      </c>
      <c r="H48" s="105" t="s">
        <v>512</v>
      </c>
      <c r="I48" s="104">
        <v>0</v>
      </c>
      <c r="J48" s="105"/>
      <c r="K48" s="104">
        <v>0</v>
      </c>
      <c r="L48" s="104">
        <v>1</v>
      </c>
      <c r="M48" s="104">
        <v>0</v>
      </c>
      <c r="N48" s="104">
        <v>0</v>
      </c>
      <c r="O48" s="105"/>
      <c r="P48" s="104" t="b">
        <v>0</v>
      </c>
      <c r="Q48" s="104">
        <v>0</v>
      </c>
      <c r="R48" s="105"/>
      <c r="S48" s="104">
        <v>0</v>
      </c>
      <c r="T48" s="104">
        <v>5.0026000000000002</v>
      </c>
      <c r="U48" s="104">
        <v>45.023027990321303</v>
      </c>
      <c r="V48" s="104">
        <v>5.0026000000000002</v>
      </c>
      <c r="W48" s="104">
        <v>0</v>
      </c>
      <c r="X48" s="105" t="s">
        <v>6670</v>
      </c>
      <c r="Y48" s="105"/>
      <c r="Z48" s="104">
        <v>1</v>
      </c>
      <c r="AA48" s="104">
        <v>0</v>
      </c>
      <c r="AB48" s="105"/>
      <c r="AC48" s="105" t="s">
        <v>89</v>
      </c>
      <c r="AD48" s="104">
        <v>0</v>
      </c>
      <c r="AE48" s="104">
        <v>0</v>
      </c>
      <c r="AF48" s="105"/>
      <c r="AG48" s="104">
        <v>2</v>
      </c>
      <c r="AH48" s="104">
        <v>2</v>
      </c>
      <c r="AI48" s="104">
        <v>2</v>
      </c>
      <c r="AJ48" s="105" t="s">
        <v>798</v>
      </c>
      <c r="AK48" s="104" t="b">
        <v>0</v>
      </c>
      <c r="AL48" s="104">
        <v>8760</v>
      </c>
      <c r="AM48" s="104">
        <v>8760</v>
      </c>
      <c r="AN48" s="104">
        <v>8760</v>
      </c>
      <c r="AO48" s="104">
        <v>0</v>
      </c>
      <c r="AP48" s="104">
        <v>0</v>
      </c>
      <c r="AQ48" s="104">
        <v>0</v>
      </c>
      <c r="AR48" s="104">
        <v>87600</v>
      </c>
      <c r="AS48" s="104">
        <v>0</v>
      </c>
      <c r="AT48" s="105"/>
      <c r="AU48" s="104" t="b">
        <v>0</v>
      </c>
      <c r="AV48" s="104">
        <v>0</v>
      </c>
      <c r="AW48" s="104">
        <v>0</v>
      </c>
      <c r="AX48" s="104" t="b">
        <v>1</v>
      </c>
      <c r="AY48" s="104">
        <v>0</v>
      </c>
      <c r="AZ48" s="104">
        <v>87600</v>
      </c>
      <c r="BA48" s="104" t="b">
        <v>0</v>
      </c>
      <c r="BB48" s="104">
        <v>0</v>
      </c>
      <c r="BC48" s="105" t="s">
        <v>6547</v>
      </c>
      <c r="BD48" s="105" t="s">
        <v>6671</v>
      </c>
      <c r="BE48" s="104" t="b">
        <v>1</v>
      </c>
      <c r="BF48" s="104">
        <v>0</v>
      </c>
      <c r="BG48" s="105"/>
      <c r="BH48" s="105" t="b">
        <v>0</v>
      </c>
      <c r="BI48" s="104">
        <v>0</v>
      </c>
      <c r="BJ48" s="104">
        <v>0</v>
      </c>
      <c r="BK48" s="104">
        <v>8204.1970382578402</v>
      </c>
      <c r="BL48" s="104">
        <v>0</v>
      </c>
      <c r="BM48" s="104">
        <v>0</v>
      </c>
      <c r="BN48" s="105" t="s">
        <v>5166</v>
      </c>
      <c r="BO48" s="104">
        <v>87554.471674729095</v>
      </c>
      <c r="BP48" s="104">
        <v>86961.652515325099</v>
      </c>
      <c r="BQ48" s="104">
        <v>8.9999256367331597</v>
      </c>
      <c r="BR48" s="105"/>
      <c r="BS48" s="105"/>
      <c r="BT48" s="105"/>
      <c r="BU48" s="105"/>
      <c r="BV48" s="104">
        <v>1</v>
      </c>
      <c r="BW48" s="104">
        <v>1</v>
      </c>
      <c r="BX48" s="104">
        <v>25013</v>
      </c>
      <c r="BY48" s="104">
        <v>0</v>
      </c>
      <c r="BZ48" s="104">
        <v>1.1421461187214601E-5</v>
      </c>
      <c r="CA48" s="105" t="s">
        <v>10467</v>
      </c>
      <c r="CB48" s="105"/>
      <c r="CC48" s="105" t="b">
        <v>0</v>
      </c>
      <c r="CD48" s="104">
        <v>0</v>
      </c>
      <c r="CE48" s="104">
        <v>0</v>
      </c>
      <c r="CF48" s="104">
        <v>0</v>
      </c>
      <c r="CG48" s="104">
        <v>0</v>
      </c>
      <c r="CH48" s="105"/>
      <c r="CI48" s="104" t="b">
        <v>0</v>
      </c>
      <c r="CJ48" s="104">
        <v>0</v>
      </c>
      <c r="CK48" s="104">
        <v>0</v>
      </c>
      <c r="CL48" s="106" t="s">
        <v>10468</v>
      </c>
      <c r="CM48" s="104">
        <v>0</v>
      </c>
      <c r="CN48" s="104">
        <v>1</v>
      </c>
      <c r="CO48" s="104">
        <v>0</v>
      </c>
      <c r="CP48" s="104">
        <v>0</v>
      </c>
      <c r="CQ48" s="104">
        <v>50</v>
      </c>
      <c r="CR48" s="104">
        <v>50</v>
      </c>
      <c r="CS48" s="104">
        <v>33217.1970382578</v>
      </c>
      <c r="CT48" s="104">
        <v>0.44172000135550399</v>
      </c>
      <c r="CU48" s="104">
        <v>14672.7003207653</v>
      </c>
      <c r="CV48" s="104">
        <v>45.023027990321303</v>
      </c>
      <c r="CW48" s="104">
        <v>0.44171976623456399</v>
      </c>
      <c r="CX48" s="104">
        <v>19.887561399056999</v>
      </c>
      <c r="CY48" s="104">
        <v>5.0026000000000002</v>
      </c>
      <c r="CZ48" s="104">
        <v>0.441720223008635</v>
      </c>
      <c r="DA48" s="104">
        <v>2.209749587623</v>
      </c>
      <c r="DB48" s="104">
        <v>1.02792301347766E-4</v>
      </c>
      <c r="DC48" s="104">
        <v>0</v>
      </c>
      <c r="DD48" s="105" t="s">
        <v>6672</v>
      </c>
    </row>
    <row r="49" spans="1:108" ht="15" customHeight="1" x14ac:dyDescent="0.35">
      <c r="A49" s="105" t="s">
        <v>6999</v>
      </c>
      <c r="B49" s="104">
        <v>0</v>
      </c>
      <c r="C49" s="104">
        <v>0</v>
      </c>
      <c r="D49" s="104">
        <v>0</v>
      </c>
      <c r="E49" s="105"/>
      <c r="F49" s="104">
        <v>1</v>
      </c>
      <c r="G49" s="104" t="b">
        <v>0</v>
      </c>
      <c r="H49" s="105" t="s">
        <v>512</v>
      </c>
      <c r="I49" s="104">
        <v>0</v>
      </c>
      <c r="J49" s="105"/>
      <c r="K49" s="104">
        <v>0</v>
      </c>
      <c r="L49" s="104">
        <v>1</v>
      </c>
      <c r="M49" s="104">
        <v>0</v>
      </c>
      <c r="N49" s="104">
        <v>0</v>
      </c>
      <c r="O49" s="105"/>
      <c r="P49" s="104" t="b">
        <v>0</v>
      </c>
      <c r="Q49" s="104">
        <v>0</v>
      </c>
      <c r="R49" s="105"/>
      <c r="S49" s="104">
        <v>0</v>
      </c>
      <c r="T49" s="104">
        <v>24.938400000000001</v>
      </c>
      <c r="U49" s="104">
        <v>224.44288975166501</v>
      </c>
      <c r="V49" s="104">
        <v>24.938400000000001</v>
      </c>
      <c r="W49" s="104">
        <v>0</v>
      </c>
      <c r="X49" s="105" t="s">
        <v>6364</v>
      </c>
      <c r="Y49" s="105"/>
      <c r="Z49" s="104">
        <v>1</v>
      </c>
      <c r="AA49" s="104">
        <v>0</v>
      </c>
      <c r="AB49" s="105"/>
      <c r="AC49" s="105" t="s">
        <v>89</v>
      </c>
      <c r="AD49" s="104">
        <v>0</v>
      </c>
      <c r="AE49" s="104">
        <v>0</v>
      </c>
      <c r="AF49" s="105"/>
      <c r="AG49" s="104">
        <v>2</v>
      </c>
      <c r="AH49" s="104">
        <v>2</v>
      </c>
      <c r="AI49" s="104">
        <v>2</v>
      </c>
      <c r="AJ49" s="105" t="s">
        <v>798</v>
      </c>
      <c r="AK49" s="104" t="b">
        <v>0</v>
      </c>
      <c r="AL49" s="104">
        <v>8760</v>
      </c>
      <c r="AM49" s="104">
        <v>8760</v>
      </c>
      <c r="AN49" s="104">
        <v>8760</v>
      </c>
      <c r="AO49" s="104">
        <v>0</v>
      </c>
      <c r="AP49" s="104">
        <v>0</v>
      </c>
      <c r="AQ49" s="104">
        <v>0</v>
      </c>
      <c r="AR49" s="104">
        <v>17520</v>
      </c>
      <c r="AS49" s="104">
        <v>0</v>
      </c>
      <c r="AT49" s="105"/>
      <c r="AU49" s="104" t="b">
        <v>0</v>
      </c>
      <c r="AV49" s="104">
        <v>0</v>
      </c>
      <c r="AW49" s="104">
        <v>0</v>
      </c>
      <c r="AX49" s="104" t="b">
        <v>1</v>
      </c>
      <c r="AY49" s="104">
        <v>0</v>
      </c>
      <c r="AZ49" s="104">
        <v>87600</v>
      </c>
      <c r="BA49" s="104" t="b">
        <v>0</v>
      </c>
      <c r="BB49" s="104">
        <v>0</v>
      </c>
      <c r="BC49" s="105" t="s">
        <v>6365</v>
      </c>
      <c r="BD49" s="105" t="s">
        <v>6366</v>
      </c>
      <c r="BE49" s="104" t="b">
        <v>0</v>
      </c>
      <c r="BF49" s="104">
        <v>0</v>
      </c>
      <c r="BG49" s="105"/>
      <c r="BH49" s="105" t="b">
        <v>0</v>
      </c>
      <c r="BI49" s="104">
        <v>0</v>
      </c>
      <c r="BJ49" s="104">
        <v>0</v>
      </c>
      <c r="BK49" s="104">
        <v>40898.488155299703</v>
      </c>
      <c r="BL49" s="104">
        <v>0</v>
      </c>
      <c r="BM49" s="104">
        <v>0</v>
      </c>
      <c r="BN49" s="105" t="s">
        <v>2149</v>
      </c>
      <c r="BO49" s="104">
        <v>17563.275911846798</v>
      </c>
      <c r="BP49" s="104">
        <v>17612.8592065823</v>
      </c>
      <c r="BQ49" s="104">
        <v>8.9998913222847001</v>
      </c>
      <c r="BR49" s="105"/>
      <c r="BS49" s="105"/>
      <c r="BT49" s="105"/>
      <c r="BU49" s="105"/>
      <c r="BV49" s="104">
        <v>1</v>
      </c>
      <c r="BW49" s="104">
        <v>1</v>
      </c>
      <c r="BX49" s="104">
        <v>12469.2</v>
      </c>
      <c r="BY49" s="104">
        <v>0</v>
      </c>
      <c r="BZ49" s="104">
        <v>5.69369863013699E-5</v>
      </c>
      <c r="CA49" s="105" t="s">
        <v>10354</v>
      </c>
      <c r="CB49" s="105"/>
      <c r="CC49" s="105" t="b">
        <v>0</v>
      </c>
      <c r="CD49" s="104">
        <v>0</v>
      </c>
      <c r="CE49" s="104">
        <v>0</v>
      </c>
      <c r="CF49" s="104">
        <v>0</v>
      </c>
      <c r="CG49" s="104">
        <v>0</v>
      </c>
      <c r="CH49" s="105"/>
      <c r="CI49" s="104" t="b">
        <v>0</v>
      </c>
      <c r="CJ49" s="104">
        <v>0</v>
      </c>
      <c r="CK49" s="104">
        <v>0</v>
      </c>
      <c r="CL49" s="106" t="s">
        <v>10355</v>
      </c>
      <c r="CM49" s="104">
        <v>0</v>
      </c>
      <c r="CN49" s="104">
        <v>1</v>
      </c>
      <c r="CO49" s="104">
        <v>0</v>
      </c>
      <c r="CP49" s="104">
        <v>0</v>
      </c>
      <c r="CQ49" s="104">
        <v>50</v>
      </c>
      <c r="CR49" s="104">
        <v>50</v>
      </c>
      <c r="CS49" s="104">
        <v>53367.6881552997</v>
      </c>
      <c r="CT49" s="104">
        <v>0.19819534611853001</v>
      </c>
      <c r="CU49" s="104">
        <v>10577.2274254854</v>
      </c>
      <c r="CV49" s="104">
        <v>224.44288975166501</v>
      </c>
      <c r="CW49" s="104">
        <v>0.198192932893032</v>
      </c>
      <c r="CX49" s="104">
        <v>44.482994586869999</v>
      </c>
      <c r="CY49" s="104">
        <v>24.938400000000001</v>
      </c>
      <c r="CZ49" s="104">
        <v>0.198203341368867</v>
      </c>
      <c r="DA49" s="104">
        <v>4.9428742083933397</v>
      </c>
      <c r="DB49" s="104">
        <v>5.1242668893074195E-4</v>
      </c>
      <c r="DC49" s="104">
        <v>0</v>
      </c>
      <c r="DD49" s="105" t="s">
        <v>6367</v>
      </c>
    </row>
    <row r="50" spans="1:108" ht="15" customHeight="1" x14ac:dyDescent="0.35">
      <c r="A50" s="105" t="s">
        <v>7040</v>
      </c>
      <c r="B50" s="104">
        <v>0</v>
      </c>
      <c r="C50" s="104">
        <v>0</v>
      </c>
      <c r="D50" s="104">
        <v>0</v>
      </c>
      <c r="E50" s="105"/>
      <c r="F50" s="104">
        <v>1</v>
      </c>
      <c r="G50" s="104" t="b">
        <v>0</v>
      </c>
      <c r="H50" s="105" t="s">
        <v>512</v>
      </c>
      <c r="I50" s="104">
        <v>0</v>
      </c>
      <c r="J50" s="105"/>
      <c r="K50" s="104">
        <v>0</v>
      </c>
      <c r="L50" s="104">
        <v>1</v>
      </c>
      <c r="M50" s="104">
        <v>0</v>
      </c>
      <c r="N50" s="104">
        <v>0</v>
      </c>
      <c r="O50" s="105"/>
      <c r="P50" s="104" t="b">
        <v>0</v>
      </c>
      <c r="Q50" s="104">
        <v>0</v>
      </c>
      <c r="R50" s="105"/>
      <c r="S50" s="104">
        <v>0</v>
      </c>
      <c r="T50" s="104">
        <v>0</v>
      </c>
      <c r="U50" s="104">
        <v>4296.1814229499496</v>
      </c>
      <c r="V50" s="104">
        <v>2.9464999999999999</v>
      </c>
      <c r="W50" s="104">
        <v>0</v>
      </c>
      <c r="X50" s="105" t="s">
        <v>10144</v>
      </c>
      <c r="Y50" s="105"/>
      <c r="Z50" s="104">
        <v>1</v>
      </c>
      <c r="AA50" s="104">
        <v>0</v>
      </c>
      <c r="AB50" s="105"/>
      <c r="AC50" s="105" t="s">
        <v>89</v>
      </c>
      <c r="AD50" s="104">
        <v>0</v>
      </c>
      <c r="AE50" s="104">
        <v>0</v>
      </c>
      <c r="AF50" s="105"/>
      <c r="AG50" s="104">
        <v>2</v>
      </c>
      <c r="AH50" s="104">
        <v>2</v>
      </c>
      <c r="AI50" s="104">
        <v>2</v>
      </c>
      <c r="AJ50" s="105" t="s">
        <v>483</v>
      </c>
      <c r="AK50" s="104" t="b">
        <v>0</v>
      </c>
      <c r="AL50" s="104">
        <v>8760</v>
      </c>
      <c r="AM50" s="104">
        <v>8760</v>
      </c>
      <c r="AN50" s="104">
        <v>8760</v>
      </c>
      <c r="AO50" s="104">
        <v>0</v>
      </c>
      <c r="AP50" s="104">
        <v>0</v>
      </c>
      <c r="AQ50" s="104">
        <v>0</v>
      </c>
      <c r="AR50" s="104">
        <v>131400</v>
      </c>
      <c r="AS50" s="104">
        <v>19710</v>
      </c>
      <c r="AT50" s="105"/>
      <c r="AU50" s="104" t="b">
        <v>0</v>
      </c>
      <c r="AV50" s="104">
        <v>0</v>
      </c>
      <c r="AW50" s="104">
        <v>0</v>
      </c>
      <c r="AX50" s="104" t="b">
        <v>1</v>
      </c>
      <c r="AY50" s="104">
        <v>0</v>
      </c>
      <c r="AZ50" s="104">
        <v>87600</v>
      </c>
      <c r="BA50" s="104" t="b">
        <v>0</v>
      </c>
      <c r="BB50" s="104">
        <v>0</v>
      </c>
      <c r="BC50" s="105" t="s">
        <v>6365</v>
      </c>
      <c r="BD50" s="105" t="s">
        <v>6366</v>
      </c>
      <c r="BE50" s="104" t="b">
        <v>0</v>
      </c>
      <c r="BF50" s="104">
        <v>8760</v>
      </c>
      <c r="BG50" s="105"/>
      <c r="BH50" s="105" t="b">
        <v>0</v>
      </c>
      <c r="BI50" s="104">
        <v>0</v>
      </c>
      <c r="BJ50" s="104">
        <v>0</v>
      </c>
      <c r="BK50" s="104">
        <v>0</v>
      </c>
      <c r="BL50" s="104">
        <v>0</v>
      </c>
      <c r="BM50" s="104">
        <v>0</v>
      </c>
      <c r="BN50" s="105" t="s">
        <v>2149</v>
      </c>
      <c r="BO50" s="104">
        <v>148650.94179534999</v>
      </c>
      <c r="BP50" s="104">
        <v>122577.976742784</v>
      </c>
      <c r="BQ50" s="104">
        <v>1458.0625905141501</v>
      </c>
      <c r="BR50" s="105"/>
      <c r="BS50" s="105"/>
      <c r="BT50" s="105"/>
      <c r="BU50" s="105"/>
      <c r="BV50" s="104">
        <v>1</v>
      </c>
      <c r="BW50" s="104">
        <v>1</v>
      </c>
      <c r="BX50" s="104">
        <v>279917.5</v>
      </c>
      <c r="BY50" s="104">
        <v>0</v>
      </c>
      <c r="BZ50" s="104">
        <v>6.7271689497716899E-6</v>
      </c>
      <c r="CA50" s="105" t="s">
        <v>10354</v>
      </c>
      <c r="CB50" s="105"/>
      <c r="CC50" s="105" t="b">
        <v>0</v>
      </c>
      <c r="CD50" s="104">
        <v>0</v>
      </c>
      <c r="CE50" s="104">
        <v>0</v>
      </c>
      <c r="CF50" s="104">
        <v>0</v>
      </c>
      <c r="CG50" s="104">
        <v>0</v>
      </c>
      <c r="CH50" s="105"/>
      <c r="CI50" s="104" t="b">
        <v>0</v>
      </c>
      <c r="CJ50" s="104">
        <v>0</v>
      </c>
      <c r="CK50" s="104">
        <v>0</v>
      </c>
      <c r="CL50" s="106" t="s">
        <v>11533</v>
      </c>
      <c r="CM50" s="104">
        <v>0</v>
      </c>
      <c r="CN50" s="104">
        <v>1</v>
      </c>
      <c r="CO50" s="104">
        <v>0</v>
      </c>
      <c r="CP50" s="104">
        <v>0</v>
      </c>
      <c r="CQ50" s="104">
        <v>50</v>
      </c>
      <c r="CR50" s="104">
        <v>50</v>
      </c>
      <c r="CS50" s="104">
        <v>279917.5</v>
      </c>
      <c r="CT50" s="104">
        <v>0.100699664101005</v>
      </c>
      <c r="CU50" s="104">
        <v>28187.598225992901</v>
      </c>
      <c r="CV50" s="104">
        <v>4296.1814229499496</v>
      </c>
      <c r="CW50" s="104">
        <v>0.101424853990355</v>
      </c>
      <c r="CX50" s="104">
        <v>435.73957353877398</v>
      </c>
      <c r="CY50" s="104">
        <v>2.9464999999999999</v>
      </c>
      <c r="CZ50" s="104">
        <v>0.10069966410100401</v>
      </c>
      <c r="DA50" s="104">
        <v>0.29671156027361001</v>
      </c>
      <c r="DB50" s="104">
        <v>9.8086333857304794E-3</v>
      </c>
      <c r="DC50" s="104">
        <v>0</v>
      </c>
      <c r="DD50" s="105" t="s">
        <v>6530</v>
      </c>
    </row>
    <row r="51" spans="1:108" ht="15" customHeight="1" x14ac:dyDescent="0.35">
      <c r="A51" s="105" t="s">
        <v>10743</v>
      </c>
      <c r="B51" s="104">
        <v>0</v>
      </c>
      <c r="C51" s="104">
        <v>0</v>
      </c>
      <c r="D51" s="104">
        <v>0</v>
      </c>
      <c r="E51" s="105"/>
      <c r="F51" s="104">
        <v>1</v>
      </c>
      <c r="G51" s="104" t="b">
        <v>0</v>
      </c>
      <c r="H51" s="105" t="s">
        <v>512</v>
      </c>
      <c r="I51" s="104">
        <v>0</v>
      </c>
      <c r="J51" s="105"/>
      <c r="K51" s="104">
        <v>0</v>
      </c>
      <c r="L51" s="104">
        <v>1</v>
      </c>
      <c r="M51" s="104">
        <v>0</v>
      </c>
      <c r="N51" s="104">
        <v>0</v>
      </c>
      <c r="O51" s="105"/>
      <c r="P51" s="104" t="b">
        <v>0</v>
      </c>
      <c r="Q51" s="104">
        <v>0</v>
      </c>
      <c r="R51" s="105"/>
      <c r="S51" s="104">
        <v>0</v>
      </c>
      <c r="T51" s="104">
        <v>0</v>
      </c>
      <c r="U51" s="104">
        <v>7.6642000000000001</v>
      </c>
      <c r="V51" s="104">
        <v>3.8321000000000001</v>
      </c>
      <c r="W51" s="104">
        <v>0</v>
      </c>
      <c r="X51" s="105" t="s">
        <v>6415</v>
      </c>
      <c r="Y51" s="106" t="s">
        <v>6345</v>
      </c>
      <c r="Z51" s="104">
        <v>1</v>
      </c>
      <c r="AA51" s="104">
        <v>0</v>
      </c>
      <c r="AB51" s="105" t="s">
        <v>11485</v>
      </c>
      <c r="AC51" s="105" t="s">
        <v>11507</v>
      </c>
      <c r="AD51" s="104">
        <v>0</v>
      </c>
      <c r="AE51" s="104">
        <v>0</v>
      </c>
      <c r="AF51" s="105"/>
      <c r="AG51" s="104">
        <v>2</v>
      </c>
      <c r="AH51" s="104">
        <v>2</v>
      </c>
      <c r="AI51" s="104">
        <v>2</v>
      </c>
      <c r="AJ51" s="105" t="s">
        <v>483</v>
      </c>
      <c r="AK51" s="104" t="b">
        <v>0</v>
      </c>
      <c r="AL51" s="104">
        <v>8760</v>
      </c>
      <c r="AM51" s="104">
        <v>8760</v>
      </c>
      <c r="AN51" s="104">
        <v>8760</v>
      </c>
      <c r="AO51" s="104">
        <v>0</v>
      </c>
      <c r="AP51" s="104">
        <v>0</v>
      </c>
      <c r="AQ51" s="104">
        <v>0</v>
      </c>
      <c r="AR51" s="104">
        <v>131400</v>
      </c>
      <c r="AS51" s="104">
        <v>19710</v>
      </c>
      <c r="AT51" s="105"/>
      <c r="AU51" s="104" t="b">
        <v>0</v>
      </c>
      <c r="AV51" s="104">
        <v>0</v>
      </c>
      <c r="AW51" s="104">
        <v>0</v>
      </c>
      <c r="AX51" s="104" t="b">
        <v>1</v>
      </c>
      <c r="AY51" s="104">
        <v>0</v>
      </c>
      <c r="AZ51" s="104">
        <v>87600</v>
      </c>
      <c r="BA51" s="104" t="b">
        <v>0</v>
      </c>
      <c r="BB51" s="104">
        <v>0</v>
      </c>
      <c r="BC51" s="105" t="s">
        <v>6416</v>
      </c>
      <c r="BD51" s="105" t="s">
        <v>6417</v>
      </c>
      <c r="BE51" s="104" t="b">
        <v>1</v>
      </c>
      <c r="BF51" s="104">
        <v>148920</v>
      </c>
      <c r="BG51" s="105"/>
      <c r="BH51" s="105" t="b">
        <v>0</v>
      </c>
      <c r="BI51" s="104">
        <v>0</v>
      </c>
      <c r="BJ51" s="104">
        <v>0</v>
      </c>
      <c r="BK51" s="104">
        <v>0</v>
      </c>
      <c r="BL51" s="104">
        <v>0</v>
      </c>
      <c r="BM51" s="104">
        <v>0</v>
      </c>
      <c r="BN51" s="105" t="s">
        <v>1310</v>
      </c>
      <c r="BO51" s="104">
        <v>114297.643589677</v>
      </c>
      <c r="BP51" s="104">
        <v>10911.462141588299</v>
      </c>
      <c r="BQ51" s="104">
        <v>2</v>
      </c>
      <c r="BR51" s="105"/>
      <c r="BS51" s="105"/>
      <c r="BT51" s="105"/>
      <c r="BU51" s="105"/>
      <c r="BV51" s="104">
        <v>1</v>
      </c>
      <c r="BW51" s="104">
        <v>1</v>
      </c>
      <c r="BX51" s="104">
        <v>1724445</v>
      </c>
      <c r="BY51" s="104">
        <v>0</v>
      </c>
      <c r="BZ51" s="104">
        <v>8.7490867579908692E-6</v>
      </c>
      <c r="CA51" s="105" t="s">
        <v>10371</v>
      </c>
      <c r="CB51" s="105"/>
      <c r="CC51" s="105" t="b">
        <v>0</v>
      </c>
      <c r="CD51" s="104">
        <v>0</v>
      </c>
      <c r="CE51" s="104">
        <v>0</v>
      </c>
      <c r="CF51" s="104">
        <v>0</v>
      </c>
      <c r="CG51" s="104">
        <v>0</v>
      </c>
      <c r="CH51" s="105"/>
      <c r="CI51" s="104" t="b">
        <v>0</v>
      </c>
      <c r="CJ51" s="104">
        <v>0</v>
      </c>
      <c r="CK51" s="104">
        <v>0</v>
      </c>
      <c r="CL51" s="106" t="s">
        <v>11508</v>
      </c>
      <c r="CM51" s="104">
        <v>2.1872716894975099E-10</v>
      </c>
      <c r="CN51" s="104">
        <v>1</v>
      </c>
      <c r="CO51" s="104">
        <v>11496.3</v>
      </c>
      <c r="CP51" s="104">
        <v>0</v>
      </c>
      <c r="CQ51" s="104">
        <v>50</v>
      </c>
      <c r="CR51" s="104">
        <v>50</v>
      </c>
      <c r="CS51" s="104">
        <v>1735941.3</v>
      </c>
      <c r="CT51" s="104">
        <v>0.101908813010904</v>
      </c>
      <c r="CU51" s="104">
        <v>176907.717339606</v>
      </c>
      <c r="CV51" s="104">
        <v>7.6642000000000001</v>
      </c>
      <c r="CW51" s="104">
        <v>0.101908813010904</v>
      </c>
      <c r="CX51" s="104">
        <v>0.78104952467816702</v>
      </c>
      <c r="CY51" s="104">
        <v>3.8321000000000001</v>
      </c>
      <c r="CZ51" s="104">
        <v>0.101908813010903</v>
      </c>
      <c r="DA51" s="104">
        <v>0.39052476233908101</v>
      </c>
      <c r="DB51" s="104">
        <v>1.7498173515981701E-5</v>
      </c>
      <c r="DC51" s="104">
        <v>0</v>
      </c>
      <c r="DD51" s="105" t="s">
        <v>6418</v>
      </c>
    </row>
    <row r="52" spans="1:108" ht="15" customHeight="1" x14ac:dyDescent="0.35">
      <c r="A52" s="105" t="s">
        <v>10847</v>
      </c>
      <c r="B52" s="104">
        <v>0</v>
      </c>
      <c r="C52" s="104">
        <v>0</v>
      </c>
      <c r="D52" s="104">
        <v>0</v>
      </c>
      <c r="E52" s="105"/>
      <c r="F52" s="104">
        <v>1</v>
      </c>
      <c r="G52" s="104" t="b">
        <v>0</v>
      </c>
      <c r="H52" s="105" t="s">
        <v>512</v>
      </c>
      <c r="I52" s="104">
        <v>0</v>
      </c>
      <c r="J52" s="105"/>
      <c r="K52" s="104">
        <v>0</v>
      </c>
      <c r="L52" s="104">
        <v>1</v>
      </c>
      <c r="M52" s="104">
        <v>0</v>
      </c>
      <c r="N52" s="104">
        <v>0</v>
      </c>
      <c r="O52" s="105"/>
      <c r="P52" s="104" t="b">
        <v>0</v>
      </c>
      <c r="Q52" s="104">
        <v>0</v>
      </c>
      <c r="R52" s="105"/>
      <c r="S52" s="104">
        <v>0</v>
      </c>
      <c r="T52" s="104">
        <v>0</v>
      </c>
      <c r="U52" s="104">
        <v>0</v>
      </c>
      <c r="V52" s="104">
        <v>18270.126799999998</v>
      </c>
      <c r="W52" s="104">
        <v>0</v>
      </c>
      <c r="X52" s="106" t="s">
        <v>6723</v>
      </c>
      <c r="Y52" s="106" t="s">
        <v>6724</v>
      </c>
      <c r="Z52" s="104">
        <v>1</v>
      </c>
      <c r="AA52" s="104">
        <v>0</v>
      </c>
      <c r="AB52" s="105" t="s">
        <v>11485</v>
      </c>
      <c r="AC52" s="105" t="s">
        <v>11564</v>
      </c>
      <c r="AD52" s="104">
        <v>0</v>
      </c>
      <c r="AE52" s="104">
        <v>0</v>
      </c>
      <c r="AF52" s="105"/>
      <c r="AG52" s="104">
        <v>2</v>
      </c>
      <c r="AH52" s="104">
        <v>2</v>
      </c>
      <c r="AI52" s="104">
        <v>2</v>
      </c>
      <c r="AJ52" s="105" t="s">
        <v>798</v>
      </c>
      <c r="AK52" s="104" t="b">
        <v>0</v>
      </c>
      <c r="AL52" s="104">
        <v>8760</v>
      </c>
      <c r="AM52" s="104">
        <v>8760</v>
      </c>
      <c r="AN52" s="104">
        <v>8760</v>
      </c>
      <c r="AO52" s="104">
        <v>0</v>
      </c>
      <c r="AP52" s="104">
        <v>0</v>
      </c>
      <c r="AQ52" s="104">
        <v>0</v>
      </c>
      <c r="AR52" s="104">
        <v>24</v>
      </c>
      <c r="AS52" s="104">
        <v>0</v>
      </c>
      <c r="AT52" s="105"/>
      <c r="AU52" s="104" t="b">
        <v>0</v>
      </c>
      <c r="AV52" s="104">
        <v>0</v>
      </c>
      <c r="AW52" s="104">
        <v>0</v>
      </c>
      <c r="AX52" s="104" t="b">
        <v>1</v>
      </c>
      <c r="AY52" s="104">
        <v>0</v>
      </c>
      <c r="AZ52" s="104">
        <v>87600</v>
      </c>
      <c r="BA52" s="104" t="b">
        <v>0</v>
      </c>
      <c r="BB52" s="104">
        <v>0</v>
      </c>
      <c r="BC52" s="105" t="s">
        <v>159</v>
      </c>
      <c r="BD52" s="105" t="s">
        <v>6720</v>
      </c>
      <c r="BE52" s="104" t="b">
        <v>0</v>
      </c>
      <c r="BF52" s="104">
        <v>0</v>
      </c>
      <c r="BG52" s="105"/>
      <c r="BH52" s="105" t="b">
        <v>0</v>
      </c>
      <c r="BI52" s="104">
        <v>0</v>
      </c>
      <c r="BJ52" s="104">
        <v>0</v>
      </c>
      <c r="BK52" s="104">
        <v>0</v>
      </c>
      <c r="BL52" s="104">
        <v>0</v>
      </c>
      <c r="BM52" s="104">
        <v>0</v>
      </c>
      <c r="BN52" s="105" t="s">
        <v>3845</v>
      </c>
      <c r="BO52" s="104">
        <v>23.973561037354202</v>
      </c>
      <c r="BP52" s="104">
        <v>24.1485430595447</v>
      </c>
      <c r="BQ52" s="104">
        <v>0</v>
      </c>
      <c r="BR52" s="105"/>
      <c r="BS52" s="105"/>
      <c r="BT52" s="105"/>
      <c r="BU52" s="105"/>
      <c r="BV52" s="104">
        <v>1</v>
      </c>
      <c r="BW52" s="104">
        <v>1</v>
      </c>
      <c r="BX52" s="104">
        <v>0</v>
      </c>
      <c r="BY52" s="104">
        <v>0</v>
      </c>
      <c r="BZ52" s="104">
        <v>4.1712618264840198E-2</v>
      </c>
      <c r="CA52" s="105" t="s">
        <v>10477</v>
      </c>
      <c r="CB52" s="105"/>
      <c r="CC52" s="105" t="b">
        <v>0</v>
      </c>
      <c r="CD52" s="104">
        <v>0</v>
      </c>
      <c r="CE52" s="104">
        <v>0</v>
      </c>
      <c r="CF52" s="104">
        <v>0</v>
      </c>
      <c r="CG52" s="104">
        <v>0</v>
      </c>
      <c r="CH52" s="105"/>
      <c r="CI52" s="104" t="b">
        <v>0</v>
      </c>
      <c r="CJ52" s="104">
        <v>0</v>
      </c>
      <c r="CK52" s="104">
        <v>0</v>
      </c>
      <c r="CL52" s="105" t="s">
        <v>6725</v>
      </c>
      <c r="CM52" s="104">
        <v>1.04281545768353E-6</v>
      </c>
      <c r="CN52" s="104">
        <v>1</v>
      </c>
      <c r="CO52" s="104">
        <v>0</v>
      </c>
      <c r="CP52" s="104">
        <v>0</v>
      </c>
      <c r="CQ52" s="104">
        <v>50</v>
      </c>
      <c r="CR52" s="104">
        <v>50</v>
      </c>
      <c r="CS52" s="104">
        <v>0</v>
      </c>
      <c r="CT52" s="104">
        <v>0</v>
      </c>
      <c r="CU52" s="104">
        <v>0</v>
      </c>
      <c r="CV52" s="104">
        <v>0</v>
      </c>
      <c r="CW52" s="104">
        <v>0</v>
      </c>
      <c r="CX52" s="104">
        <v>0</v>
      </c>
      <c r="CY52" s="104">
        <v>18270.126799999998</v>
      </c>
      <c r="CZ52" s="104">
        <v>7.3066250319415802E-3</v>
      </c>
      <c r="DA52" s="104">
        <v>133.49296581362699</v>
      </c>
      <c r="DB52" s="104">
        <v>0</v>
      </c>
      <c r="DC52" s="104">
        <v>0</v>
      </c>
      <c r="DD52" s="105" t="s">
        <v>6727</v>
      </c>
    </row>
    <row r="53" spans="1:108" ht="15" customHeight="1" x14ac:dyDescent="0.35">
      <c r="A53" s="105" t="s">
        <v>10848</v>
      </c>
      <c r="B53" s="104">
        <v>0</v>
      </c>
      <c r="C53" s="104">
        <v>0</v>
      </c>
      <c r="D53" s="104">
        <v>0</v>
      </c>
      <c r="E53" s="105"/>
      <c r="F53" s="104">
        <v>1</v>
      </c>
      <c r="G53" s="104" t="b">
        <v>0</v>
      </c>
      <c r="H53" s="105" t="s">
        <v>512</v>
      </c>
      <c r="I53" s="104">
        <v>0</v>
      </c>
      <c r="J53" s="105"/>
      <c r="K53" s="104">
        <v>0</v>
      </c>
      <c r="L53" s="104">
        <v>1</v>
      </c>
      <c r="M53" s="104">
        <v>0</v>
      </c>
      <c r="N53" s="104">
        <v>0</v>
      </c>
      <c r="O53" s="105"/>
      <c r="P53" s="104" t="b">
        <v>0</v>
      </c>
      <c r="Q53" s="104">
        <v>0</v>
      </c>
      <c r="R53" s="105"/>
      <c r="S53" s="104">
        <v>0</v>
      </c>
      <c r="T53" s="104">
        <v>0</v>
      </c>
      <c r="U53" s="104">
        <v>0</v>
      </c>
      <c r="V53" s="104">
        <v>18270.126799999998</v>
      </c>
      <c r="W53" s="104">
        <v>0</v>
      </c>
      <c r="X53" s="106" t="s">
        <v>6723</v>
      </c>
      <c r="Y53" s="106" t="s">
        <v>6724</v>
      </c>
      <c r="Z53" s="104">
        <v>1</v>
      </c>
      <c r="AA53" s="104">
        <v>0</v>
      </c>
      <c r="AB53" s="105" t="s">
        <v>11485</v>
      </c>
      <c r="AC53" s="105" t="s">
        <v>11564</v>
      </c>
      <c r="AD53" s="104">
        <v>0</v>
      </c>
      <c r="AE53" s="104">
        <v>0</v>
      </c>
      <c r="AF53" s="105"/>
      <c r="AG53" s="104">
        <v>2</v>
      </c>
      <c r="AH53" s="104">
        <v>2</v>
      </c>
      <c r="AI53" s="104">
        <v>2</v>
      </c>
      <c r="AJ53" s="105" t="s">
        <v>798</v>
      </c>
      <c r="AK53" s="104" t="b">
        <v>0</v>
      </c>
      <c r="AL53" s="104">
        <v>8760</v>
      </c>
      <c r="AM53" s="104">
        <v>8760</v>
      </c>
      <c r="AN53" s="104">
        <v>8760</v>
      </c>
      <c r="AO53" s="104">
        <v>0</v>
      </c>
      <c r="AP53" s="104">
        <v>0</v>
      </c>
      <c r="AQ53" s="104">
        <v>0</v>
      </c>
      <c r="AR53" s="104">
        <v>24</v>
      </c>
      <c r="AS53" s="104">
        <v>0</v>
      </c>
      <c r="AT53" s="105"/>
      <c r="AU53" s="104" t="b">
        <v>0</v>
      </c>
      <c r="AV53" s="104">
        <v>0</v>
      </c>
      <c r="AW53" s="104">
        <v>0</v>
      </c>
      <c r="AX53" s="104" t="b">
        <v>1</v>
      </c>
      <c r="AY53" s="104">
        <v>0</v>
      </c>
      <c r="AZ53" s="104">
        <v>87600</v>
      </c>
      <c r="BA53" s="104" t="b">
        <v>0</v>
      </c>
      <c r="BB53" s="104">
        <v>0</v>
      </c>
      <c r="BC53" s="105" t="s">
        <v>159</v>
      </c>
      <c r="BD53" s="105" t="s">
        <v>6720</v>
      </c>
      <c r="BE53" s="104" t="b">
        <v>0</v>
      </c>
      <c r="BF53" s="104">
        <v>0</v>
      </c>
      <c r="BG53" s="105"/>
      <c r="BH53" s="105" t="b">
        <v>0</v>
      </c>
      <c r="BI53" s="104">
        <v>0</v>
      </c>
      <c r="BJ53" s="104">
        <v>0</v>
      </c>
      <c r="BK53" s="104">
        <v>0</v>
      </c>
      <c r="BL53" s="104">
        <v>0</v>
      </c>
      <c r="BM53" s="104">
        <v>0</v>
      </c>
      <c r="BN53" s="105" t="s">
        <v>3849</v>
      </c>
      <c r="BO53" s="104">
        <v>23.973561037354202</v>
      </c>
      <c r="BP53" s="104">
        <v>24.1485430595447</v>
      </c>
      <c r="BQ53" s="104">
        <v>0</v>
      </c>
      <c r="BR53" s="105"/>
      <c r="BS53" s="105"/>
      <c r="BT53" s="105"/>
      <c r="BU53" s="105"/>
      <c r="BV53" s="104">
        <v>1</v>
      </c>
      <c r="BW53" s="104">
        <v>1</v>
      </c>
      <c r="BX53" s="104">
        <v>0</v>
      </c>
      <c r="BY53" s="104">
        <v>0</v>
      </c>
      <c r="BZ53" s="104">
        <v>4.1712618264840198E-2</v>
      </c>
      <c r="CA53" s="105" t="s">
        <v>10478</v>
      </c>
      <c r="CB53" s="105"/>
      <c r="CC53" s="105" t="b">
        <v>0</v>
      </c>
      <c r="CD53" s="104">
        <v>0</v>
      </c>
      <c r="CE53" s="104">
        <v>0</v>
      </c>
      <c r="CF53" s="104">
        <v>0</v>
      </c>
      <c r="CG53" s="104">
        <v>0</v>
      </c>
      <c r="CH53" s="105"/>
      <c r="CI53" s="104" t="b">
        <v>0</v>
      </c>
      <c r="CJ53" s="104">
        <v>0</v>
      </c>
      <c r="CK53" s="104">
        <v>0</v>
      </c>
      <c r="CL53" s="105" t="s">
        <v>6725</v>
      </c>
      <c r="CM53" s="104">
        <v>1.04281545768353E-6</v>
      </c>
      <c r="CN53" s="104">
        <v>1</v>
      </c>
      <c r="CO53" s="104">
        <v>0</v>
      </c>
      <c r="CP53" s="104">
        <v>0</v>
      </c>
      <c r="CQ53" s="104">
        <v>50</v>
      </c>
      <c r="CR53" s="104">
        <v>50</v>
      </c>
      <c r="CS53" s="104">
        <v>0</v>
      </c>
      <c r="CT53" s="104">
        <v>0</v>
      </c>
      <c r="CU53" s="104">
        <v>0</v>
      </c>
      <c r="CV53" s="104">
        <v>0</v>
      </c>
      <c r="CW53" s="104">
        <v>0</v>
      </c>
      <c r="CX53" s="104">
        <v>0</v>
      </c>
      <c r="CY53" s="104">
        <v>18270.126799999998</v>
      </c>
      <c r="CZ53" s="104">
        <v>7.3066250319415802E-3</v>
      </c>
      <c r="DA53" s="104">
        <v>133.49296581362699</v>
      </c>
      <c r="DB53" s="104">
        <v>0</v>
      </c>
      <c r="DC53" s="104">
        <v>0</v>
      </c>
      <c r="DD53" s="105" t="s">
        <v>6728</v>
      </c>
    </row>
    <row r="54" spans="1:108" ht="15" customHeight="1" x14ac:dyDescent="0.35">
      <c r="A54" s="105" t="s">
        <v>10819</v>
      </c>
      <c r="B54" s="104">
        <v>0</v>
      </c>
      <c r="C54" s="104">
        <v>0</v>
      </c>
      <c r="D54" s="104">
        <v>0</v>
      </c>
      <c r="E54" s="105"/>
      <c r="F54" s="104">
        <v>1</v>
      </c>
      <c r="G54" s="104" t="b">
        <v>0</v>
      </c>
      <c r="H54" s="105" t="s">
        <v>512</v>
      </c>
      <c r="I54" s="104">
        <v>0</v>
      </c>
      <c r="J54" s="105"/>
      <c r="K54" s="104">
        <v>0</v>
      </c>
      <c r="L54" s="104">
        <v>1</v>
      </c>
      <c r="M54" s="104">
        <v>0</v>
      </c>
      <c r="N54" s="104">
        <v>0</v>
      </c>
      <c r="O54" s="105"/>
      <c r="P54" s="104" t="b">
        <v>0</v>
      </c>
      <c r="Q54" s="104">
        <v>0</v>
      </c>
      <c r="R54" s="105"/>
      <c r="S54" s="104">
        <v>0</v>
      </c>
      <c r="T54" s="104">
        <v>9.9538700629527597</v>
      </c>
      <c r="U54" s="104">
        <v>69.675531769036596</v>
      </c>
      <c r="V54" s="104">
        <v>9.9539000000000009</v>
      </c>
      <c r="W54" s="104">
        <v>0</v>
      </c>
      <c r="X54" s="105" t="s">
        <v>10129</v>
      </c>
      <c r="Y54" s="105"/>
      <c r="Z54" s="104">
        <v>1</v>
      </c>
      <c r="AA54" s="104">
        <v>0</v>
      </c>
      <c r="AB54" s="105" t="s">
        <v>799</v>
      </c>
      <c r="AC54" s="105" t="s">
        <v>77</v>
      </c>
      <c r="AD54" s="104">
        <v>0</v>
      </c>
      <c r="AE54" s="104">
        <v>0</v>
      </c>
      <c r="AF54" s="105"/>
      <c r="AG54" s="104">
        <v>2</v>
      </c>
      <c r="AH54" s="104">
        <v>2</v>
      </c>
      <c r="AI54" s="104">
        <v>2</v>
      </c>
      <c r="AJ54" s="105" t="s">
        <v>798</v>
      </c>
      <c r="AK54" s="104" t="b">
        <v>0</v>
      </c>
      <c r="AL54" s="104">
        <v>8760</v>
      </c>
      <c r="AM54" s="104">
        <v>8760</v>
      </c>
      <c r="AN54" s="104">
        <v>8760</v>
      </c>
      <c r="AO54" s="104">
        <v>0</v>
      </c>
      <c r="AP54" s="104">
        <v>0</v>
      </c>
      <c r="AQ54" s="104">
        <v>0</v>
      </c>
      <c r="AR54" s="104">
        <v>43800</v>
      </c>
      <c r="AS54" s="104">
        <v>0</v>
      </c>
      <c r="AT54" s="105"/>
      <c r="AU54" s="104" t="b">
        <v>0</v>
      </c>
      <c r="AV54" s="104">
        <v>0</v>
      </c>
      <c r="AW54" s="104">
        <v>0</v>
      </c>
      <c r="AX54" s="104" t="b">
        <v>1</v>
      </c>
      <c r="AY54" s="104">
        <v>0</v>
      </c>
      <c r="AZ54" s="104">
        <v>87600</v>
      </c>
      <c r="BA54" s="104" t="b">
        <v>0</v>
      </c>
      <c r="BB54" s="104">
        <v>0</v>
      </c>
      <c r="BC54" s="105" t="s">
        <v>6202</v>
      </c>
      <c r="BD54" s="105" t="s">
        <v>10368</v>
      </c>
      <c r="BE54" s="104" t="b">
        <v>1</v>
      </c>
      <c r="BF54" s="104">
        <v>0</v>
      </c>
      <c r="BG54" s="105"/>
      <c r="BH54" s="105" t="b">
        <v>0</v>
      </c>
      <c r="BI54" s="104">
        <v>0</v>
      </c>
      <c r="BJ54" s="104">
        <v>0</v>
      </c>
      <c r="BK54" s="104">
        <v>6370.3295535475499</v>
      </c>
      <c r="BL54" s="104">
        <v>0</v>
      </c>
      <c r="BM54" s="104">
        <v>0</v>
      </c>
      <c r="BN54" s="105" t="s">
        <v>9301</v>
      </c>
      <c r="BO54" s="104">
        <v>44002.853153035503</v>
      </c>
      <c r="BP54" s="104">
        <v>44075.7476226781</v>
      </c>
      <c r="BQ54" s="104">
        <v>6.9998223579739198</v>
      </c>
      <c r="BR54" s="105"/>
      <c r="BS54" s="105"/>
      <c r="BT54" s="105"/>
      <c r="BU54" s="105"/>
      <c r="BV54" s="104">
        <v>1</v>
      </c>
      <c r="BW54" s="104">
        <v>1</v>
      </c>
      <c r="BX54" s="104">
        <v>19907.599999999999</v>
      </c>
      <c r="BY54" s="104">
        <v>0</v>
      </c>
      <c r="BZ54" s="104">
        <v>2.2725799086757999E-5</v>
      </c>
      <c r="CA54" s="105" t="s">
        <v>10369</v>
      </c>
      <c r="CB54" s="105"/>
      <c r="CC54" s="105" t="b">
        <v>0</v>
      </c>
      <c r="CD54" s="104">
        <v>0</v>
      </c>
      <c r="CE54" s="104">
        <v>0</v>
      </c>
      <c r="CF54" s="104">
        <v>0</v>
      </c>
      <c r="CG54" s="104">
        <v>0</v>
      </c>
      <c r="CH54" s="105"/>
      <c r="CI54" s="104" t="b">
        <v>0</v>
      </c>
      <c r="CJ54" s="104">
        <v>0</v>
      </c>
      <c r="CK54" s="104">
        <v>0</v>
      </c>
      <c r="CL54" s="106" t="s">
        <v>11505</v>
      </c>
      <c r="CM54" s="104">
        <v>0</v>
      </c>
      <c r="CN54" s="104">
        <v>1</v>
      </c>
      <c r="CO54" s="104">
        <v>0</v>
      </c>
      <c r="CP54" s="104">
        <v>0</v>
      </c>
      <c r="CQ54" s="104">
        <v>50</v>
      </c>
      <c r="CR54" s="104">
        <v>50</v>
      </c>
      <c r="CS54" s="104">
        <v>26277.929553547499</v>
      </c>
      <c r="CT54" s="104">
        <v>0.31582123176252802</v>
      </c>
      <c r="CU54" s="104">
        <v>8299.1280797703203</v>
      </c>
      <c r="CV54" s="104">
        <v>69.675531769036596</v>
      </c>
      <c r="CW54" s="104">
        <v>0.31583757228530102</v>
      </c>
      <c r="CX54" s="104">
        <v>22.006150801619899</v>
      </c>
      <c r="CY54" s="104">
        <v>9.9539000000000009</v>
      </c>
      <c r="CZ54" s="104">
        <v>0.31582156514839299</v>
      </c>
      <c r="DA54" s="104">
        <v>3.1436562773305901</v>
      </c>
      <c r="DB54" s="104">
        <v>1.5907655655031199E-4</v>
      </c>
      <c r="DC54" s="104">
        <v>0</v>
      </c>
      <c r="DD54" s="105" t="s">
        <v>6411</v>
      </c>
    </row>
    <row r="55" spans="1:108" ht="15" customHeight="1" x14ac:dyDescent="0.35">
      <c r="A55" s="105" t="s">
        <v>10752</v>
      </c>
      <c r="B55" s="104">
        <v>0</v>
      </c>
      <c r="C55" s="104">
        <v>0</v>
      </c>
      <c r="D55" s="104">
        <v>0</v>
      </c>
      <c r="E55" s="105"/>
      <c r="F55" s="104">
        <v>1</v>
      </c>
      <c r="G55" s="104" t="b">
        <v>0</v>
      </c>
      <c r="H55" s="105" t="s">
        <v>512</v>
      </c>
      <c r="I55" s="104">
        <v>0</v>
      </c>
      <c r="J55" s="105"/>
      <c r="K55" s="104">
        <v>0</v>
      </c>
      <c r="L55" s="104">
        <v>1</v>
      </c>
      <c r="M55" s="104">
        <v>0</v>
      </c>
      <c r="N55" s="104">
        <v>0</v>
      </c>
      <c r="O55" s="105"/>
      <c r="P55" s="104" t="b">
        <v>0</v>
      </c>
      <c r="Q55" s="104">
        <v>0</v>
      </c>
      <c r="R55" s="105"/>
      <c r="S55" s="104">
        <v>0</v>
      </c>
      <c r="T55" s="104">
        <v>2.3128500000000001</v>
      </c>
      <c r="U55" s="104">
        <v>23.128499999999999</v>
      </c>
      <c r="V55" s="104">
        <v>4.6257000000000001</v>
      </c>
      <c r="W55" s="104">
        <v>0</v>
      </c>
      <c r="X55" s="105" t="s">
        <v>10179</v>
      </c>
      <c r="Y55" s="105"/>
      <c r="Z55" s="104">
        <v>1</v>
      </c>
      <c r="AA55" s="104">
        <v>0</v>
      </c>
      <c r="AB55" s="105" t="s">
        <v>11585</v>
      </c>
      <c r="AC55" s="105" t="s">
        <v>11586</v>
      </c>
      <c r="AD55" s="104">
        <v>0</v>
      </c>
      <c r="AE55" s="104">
        <v>0</v>
      </c>
      <c r="AF55" s="105"/>
      <c r="AG55" s="104">
        <v>2</v>
      </c>
      <c r="AH55" s="104">
        <v>2</v>
      </c>
      <c r="AI55" s="104">
        <v>2</v>
      </c>
      <c r="AJ55" s="105" t="s">
        <v>483</v>
      </c>
      <c r="AK55" s="104" t="b">
        <v>0</v>
      </c>
      <c r="AL55" s="104">
        <v>8760</v>
      </c>
      <c r="AM55" s="104">
        <v>8760</v>
      </c>
      <c r="AN55" s="104">
        <v>8760</v>
      </c>
      <c r="AO55" s="104">
        <v>0</v>
      </c>
      <c r="AP55" s="104">
        <v>0</v>
      </c>
      <c r="AQ55" s="104">
        <v>0</v>
      </c>
      <c r="AR55" s="104">
        <v>87600</v>
      </c>
      <c r="AS55" s="104">
        <v>13140</v>
      </c>
      <c r="AT55" s="105"/>
      <c r="AU55" s="104" t="b">
        <v>0</v>
      </c>
      <c r="AV55" s="104">
        <v>0</v>
      </c>
      <c r="AW55" s="104">
        <v>0</v>
      </c>
      <c r="AX55" s="104" t="b">
        <v>1</v>
      </c>
      <c r="AY55" s="104">
        <v>0</v>
      </c>
      <c r="AZ55" s="104">
        <v>87600</v>
      </c>
      <c r="BA55" s="104" t="b">
        <v>0</v>
      </c>
      <c r="BB55" s="104">
        <v>0</v>
      </c>
      <c r="BC55" s="105" t="s">
        <v>6202</v>
      </c>
      <c r="BD55" s="105" t="s">
        <v>10368</v>
      </c>
      <c r="BE55" s="104" t="b">
        <v>0</v>
      </c>
      <c r="BF55" s="104">
        <v>8760</v>
      </c>
      <c r="BG55" s="105"/>
      <c r="BH55" s="105" t="b">
        <v>0</v>
      </c>
      <c r="BI55" s="104">
        <v>0</v>
      </c>
      <c r="BJ55" s="104">
        <v>0</v>
      </c>
      <c r="BK55" s="104">
        <v>1295.1959999999999</v>
      </c>
      <c r="BL55" s="104">
        <v>0</v>
      </c>
      <c r="BM55" s="104">
        <v>0</v>
      </c>
      <c r="BN55" s="105" t="s">
        <v>9301</v>
      </c>
      <c r="BO55" s="104">
        <v>94688.371489720506</v>
      </c>
      <c r="BP55" s="104">
        <v>78904.359047072896</v>
      </c>
      <c r="BQ55" s="104">
        <v>5</v>
      </c>
      <c r="BR55" s="105" t="s">
        <v>10530</v>
      </c>
      <c r="BS55" s="105"/>
      <c r="BT55" s="105"/>
      <c r="BU55" s="105"/>
      <c r="BV55" s="104">
        <v>1</v>
      </c>
      <c r="BW55" s="104">
        <v>1</v>
      </c>
      <c r="BX55" s="104">
        <v>2312.85</v>
      </c>
      <c r="BY55" s="104">
        <v>0</v>
      </c>
      <c r="BZ55" s="104">
        <v>1.0560958904109599E-5</v>
      </c>
      <c r="CA55" s="105" t="s">
        <v>10369</v>
      </c>
      <c r="CB55" s="105"/>
      <c r="CC55" s="105" t="b">
        <v>0</v>
      </c>
      <c r="CD55" s="104">
        <v>0</v>
      </c>
      <c r="CE55" s="104">
        <v>0</v>
      </c>
      <c r="CF55" s="104">
        <v>0</v>
      </c>
      <c r="CG55" s="104">
        <v>0</v>
      </c>
      <c r="CH55" s="105"/>
      <c r="CI55" s="104" t="b">
        <v>0</v>
      </c>
      <c r="CJ55" s="104">
        <v>0</v>
      </c>
      <c r="CK55" s="104">
        <v>0</v>
      </c>
      <c r="CL55" s="105" t="s">
        <v>10531</v>
      </c>
      <c r="CM55" s="104">
        <v>1.05609589041087E-8</v>
      </c>
      <c r="CN55" s="104">
        <v>1</v>
      </c>
      <c r="CO55" s="104">
        <v>6938.55</v>
      </c>
      <c r="CP55" s="104">
        <v>2.3128500000000001</v>
      </c>
      <c r="CQ55" s="104">
        <v>50</v>
      </c>
      <c r="CR55" s="104">
        <v>50</v>
      </c>
      <c r="CS55" s="104">
        <v>10546.596</v>
      </c>
      <c r="CT55" s="104">
        <v>0.107484623520489</v>
      </c>
      <c r="CU55" s="104">
        <v>1133.5969004827</v>
      </c>
      <c r="CV55" s="104">
        <v>23.128499999999999</v>
      </c>
      <c r="CW55" s="104">
        <v>0.107484623520489</v>
      </c>
      <c r="CX55" s="104">
        <v>2.4859581150936298</v>
      </c>
      <c r="CY55" s="104">
        <v>4.6257000000000001</v>
      </c>
      <c r="CZ55" s="104">
        <v>0.10748462352049</v>
      </c>
      <c r="DA55" s="104">
        <v>0.49719162301873299</v>
      </c>
      <c r="DB55" s="104">
        <v>5.2804794520547903E-5</v>
      </c>
      <c r="DC55" s="104">
        <v>0</v>
      </c>
      <c r="DD55" s="105" t="s">
        <v>10532</v>
      </c>
    </row>
    <row r="56" spans="1:108" ht="15" customHeight="1" x14ac:dyDescent="0.35">
      <c r="A56" s="105" t="s">
        <v>10756</v>
      </c>
      <c r="B56" s="104">
        <v>0</v>
      </c>
      <c r="C56" s="104">
        <v>0</v>
      </c>
      <c r="D56" s="104">
        <v>0</v>
      </c>
      <c r="E56" s="105"/>
      <c r="F56" s="104">
        <v>1</v>
      </c>
      <c r="G56" s="104" t="b">
        <v>0</v>
      </c>
      <c r="H56" s="105" t="s">
        <v>512</v>
      </c>
      <c r="I56" s="104">
        <v>0</v>
      </c>
      <c r="J56" s="105"/>
      <c r="K56" s="104">
        <v>0</v>
      </c>
      <c r="L56" s="104">
        <v>1</v>
      </c>
      <c r="M56" s="104">
        <v>0</v>
      </c>
      <c r="N56" s="104">
        <v>0</v>
      </c>
      <c r="O56" s="105"/>
      <c r="P56" s="104" t="b">
        <v>0</v>
      </c>
      <c r="Q56" s="104">
        <v>0</v>
      </c>
      <c r="R56" s="105"/>
      <c r="S56" s="104">
        <v>0</v>
      </c>
      <c r="T56" s="104">
        <v>2.3128500000000001</v>
      </c>
      <c r="U56" s="104">
        <v>23.128499999999999</v>
      </c>
      <c r="V56" s="104">
        <v>4.6257000000000001</v>
      </c>
      <c r="W56" s="104">
        <v>0</v>
      </c>
      <c r="X56" s="105" t="s">
        <v>10200</v>
      </c>
      <c r="Y56" s="105"/>
      <c r="Z56" s="104">
        <v>1</v>
      </c>
      <c r="AA56" s="104">
        <v>0</v>
      </c>
      <c r="AB56" s="105" t="s">
        <v>11585</v>
      </c>
      <c r="AC56" s="105" t="s">
        <v>11586</v>
      </c>
      <c r="AD56" s="104">
        <v>0</v>
      </c>
      <c r="AE56" s="104">
        <v>0</v>
      </c>
      <c r="AF56" s="105"/>
      <c r="AG56" s="104">
        <v>2</v>
      </c>
      <c r="AH56" s="104">
        <v>2</v>
      </c>
      <c r="AI56" s="104">
        <v>2</v>
      </c>
      <c r="AJ56" s="105" t="s">
        <v>483</v>
      </c>
      <c r="AK56" s="104" t="b">
        <v>0</v>
      </c>
      <c r="AL56" s="104">
        <v>8760</v>
      </c>
      <c r="AM56" s="104">
        <v>8760</v>
      </c>
      <c r="AN56" s="104">
        <v>8760</v>
      </c>
      <c r="AO56" s="104">
        <v>0</v>
      </c>
      <c r="AP56" s="104">
        <v>0</v>
      </c>
      <c r="AQ56" s="104">
        <v>0</v>
      </c>
      <c r="AR56" s="104">
        <v>87600</v>
      </c>
      <c r="AS56" s="104">
        <v>13140</v>
      </c>
      <c r="AT56" s="105"/>
      <c r="AU56" s="104" t="b">
        <v>0</v>
      </c>
      <c r="AV56" s="104">
        <v>0</v>
      </c>
      <c r="AW56" s="104">
        <v>0</v>
      </c>
      <c r="AX56" s="104" t="b">
        <v>1</v>
      </c>
      <c r="AY56" s="104">
        <v>0</v>
      </c>
      <c r="AZ56" s="104">
        <v>87600</v>
      </c>
      <c r="BA56" s="104" t="b">
        <v>0</v>
      </c>
      <c r="BB56" s="104">
        <v>0</v>
      </c>
      <c r="BC56" s="105" t="s">
        <v>6202</v>
      </c>
      <c r="BD56" s="105" t="s">
        <v>10368</v>
      </c>
      <c r="BE56" s="104" t="b">
        <v>0</v>
      </c>
      <c r="BF56" s="104">
        <v>8760</v>
      </c>
      <c r="BG56" s="105"/>
      <c r="BH56" s="105" t="b">
        <v>0</v>
      </c>
      <c r="BI56" s="104">
        <v>0</v>
      </c>
      <c r="BJ56" s="104">
        <v>0</v>
      </c>
      <c r="BK56" s="104">
        <v>1295.1959999999999</v>
      </c>
      <c r="BL56" s="104">
        <v>0</v>
      </c>
      <c r="BM56" s="104">
        <v>0</v>
      </c>
      <c r="BN56" s="105" t="s">
        <v>9301</v>
      </c>
      <c r="BO56" s="104">
        <v>94688.371489720506</v>
      </c>
      <c r="BP56" s="104">
        <v>78904.359047072896</v>
      </c>
      <c r="BQ56" s="104">
        <v>5</v>
      </c>
      <c r="BR56" s="105" t="s">
        <v>10568</v>
      </c>
      <c r="BS56" s="105"/>
      <c r="BT56" s="105"/>
      <c r="BU56" s="105"/>
      <c r="BV56" s="104">
        <v>1</v>
      </c>
      <c r="BW56" s="104">
        <v>1</v>
      </c>
      <c r="BX56" s="104">
        <v>2312.85</v>
      </c>
      <c r="BY56" s="104">
        <v>0</v>
      </c>
      <c r="BZ56" s="104">
        <v>1.0560958904109599E-5</v>
      </c>
      <c r="CA56" s="105" t="s">
        <v>10369</v>
      </c>
      <c r="CB56" s="105"/>
      <c r="CC56" s="105" t="b">
        <v>0</v>
      </c>
      <c r="CD56" s="104">
        <v>0</v>
      </c>
      <c r="CE56" s="104">
        <v>0</v>
      </c>
      <c r="CF56" s="104">
        <v>0</v>
      </c>
      <c r="CG56" s="104">
        <v>0</v>
      </c>
      <c r="CH56" s="105"/>
      <c r="CI56" s="104" t="b">
        <v>0</v>
      </c>
      <c r="CJ56" s="104">
        <v>0</v>
      </c>
      <c r="CK56" s="104">
        <v>0</v>
      </c>
      <c r="CL56" s="106" t="s">
        <v>11601</v>
      </c>
      <c r="CM56" s="104">
        <v>1.05609589041087E-8</v>
      </c>
      <c r="CN56" s="104">
        <v>1</v>
      </c>
      <c r="CO56" s="104">
        <v>9251.4</v>
      </c>
      <c r="CP56" s="104">
        <v>2.3128500000000001</v>
      </c>
      <c r="CQ56" s="104">
        <v>50</v>
      </c>
      <c r="CR56" s="104">
        <v>50</v>
      </c>
      <c r="CS56" s="104">
        <v>12859.446</v>
      </c>
      <c r="CT56" s="104">
        <v>0.10748462352049</v>
      </c>
      <c r="CU56" s="104">
        <v>1382.1927119920699</v>
      </c>
      <c r="CV56" s="104">
        <v>23.128499999999999</v>
      </c>
      <c r="CW56" s="104">
        <v>0.107484623520489</v>
      </c>
      <c r="CX56" s="104">
        <v>2.4859581150936298</v>
      </c>
      <c r="CY56" s="104">
        <v>4.6257000000000001</v>
      </c>
      <c r="CZ56" s="104">
        <v>0.10748462352049</v>
      </c>
      <c r="DA56" s="104">
        <v>0.49719162301873299</v>
      </c>
      <c r="DB56" s="104">
        <v>5.2804794520547903E-5</v>
      </c>
      <c r="DC56" s="104">
        <v>0</v>
      </c>
      <c r="DD56" s="105" t="s">
        <v>10569</v>
      </c>
    </row>
    <row r="57" spans="1:108" ht="15" customHeight="1" x14ac:dyDescent="0.35">
      <c r="A57" s="105" t="s">
        <v>10780</v>
      </c>
      <c r="B57" s="104">
        <v>0</v>
      </c>
      <c r="C57" s="104">
        <v>0</v>
      </c>
      <c r="D57" s="104">
        <v>0</v>
      </c>
      <c r="E57" s="105"/>
      <c r="F57" s="104">
        <v>1</v>
      </c>
      <c r="G57" s="104" t="b">
        <v>0</v>
      </c>
      <c r="H57" s="105" t="s">
        <v>512</v>
      </c>
      <c r="I57" s="104">
        <v>0</v>
      </c>
      <c r="J57" s="105"/>
      <c r="K57" s="104">
        <v>0</v>
      </c>
      <c r="L57" s="104">
        <v>1</v>
      </c>
      <c r="M57" s="104">
        <v>0</v>
      </c>
      <c r="N57" s="104">
        <v>0</v>
      </c>
      <c r="O57" s="105"/>
      <c r="P57" s="104" t="b">
        <v>0</v>
      </c>
      <c r="Q57" s="104">
        <v>0</v>
      </c>
      <c r="R57" s="105"/>
      <c r="S57" s="104">
        <v>0</v>
      </c>
      <c r="T57" s="104">
        <v>2.3128500000000001</v>
      </c>
      <c r="U57" s="104">
        <v>23.128499999999999</v>
      </c>
      <c r="V57" s="104">
        <v>4.6257000000000001</v>
      </c>
      <c r="W57" s="104">
        <v>0</v>
      </c>
      <c r="X57" s="105" t="s">
        <v>10248</v>
      </c>
      <c r="Y57" s="105"/>
      <c r="Z57" s="104">
        <v>1</v>
      </c>
      <c r="AA57" s="104">
        <v>0</v>
      </c>
      <c r="AB57" s="105" t="s">
        <v>11585</v>
      </c>
      <c r="AC57" s="105" t="s">
        <v>11586</v>
      </c>
      <c r="AD57" s="104">
        <v>0</v>
      </c>
      <c r="AE57" s="104">
        <v>0</v>
      </c>
      <c r="AF57" s="105"/>
      <c r="AG57" s="104">
        <v>2</v>
      </c>
      <c r="AH57" s="104">
        <v>2</v>
      </c>
      <c r="AI57" s="104">
        <v>2</v>
      </c>
      <c r="AJ57" s="105" t="s">
        <v>483</v>
      </c>
      <c r="AK57" s="104" t="b">
        <v>0</v>
      </c>
      <c r="AL57" s="104">
        <v>8760</v>
      </c>
      <c r="AM57" s="104">
        <v>8760</v>
      </c>
      <c r="AN57" s="104">
        <v>8760</v>
      </c>
      <c r="AO57" s="104">
        <v>0</v>
      </c>
      <c r="AP57" s="104">
        <v>0</v>
      </c>
      <c r="AQ57" s="104">
        <v>0</v>
      </c>
      <c r="AR57" s="104">
        <v>87600</v>
      </c>
      <c r="AS57" s="104">
        <v>13140</v>
      </c>
      <c r="AT57" s="105"/>
      <c r="AU57" s="104" t="b">
        <v>0</v>
      </c>
      <c r="AV57" s="104">
        <v>0</v>
      </c>
      <c r="AW57" s="104">
        <v>0</v>
      </c>
      <c r="AX57" s="104" t="b">
        <v>1</v>
      </c>
      <c r="AY57" s="104">
        <v>0</v>
      </c>
      <c r="AZ57" s="104">
        <v>87600</v>
      </c>
      <c r="BA57" s="104" t="b">
        <v>0</v>
      </c>
      <c r="BB57" s="104">
        <v>0</v>
      </c>
      <c r="BC57" s="105" t="s">
        <v>6202</v>
      </c>
      <c r="BD57" s="105" t="s">
        <v>10368</v>
      </c>
      <c r="BE57" s="104" t="b">
        <v>0</v>
      </c>
      <c r="BF57" s="104">
        <v>8760</v>
      </c>
      <c r="BG57" s="105"/>
      <c r="BH57" s="105" t="b">
        <v>0</v>
      </c>
      <c r="BI57" s="104">
        <v>0</v>
      </c>
      <c r="BJ57" s="104">
        <v>0</v>
      </c>
      <c r="BK57" s="104">
        <v>1295.1959999999999</v>
      </c>
      <c r="BL57" s="104">
        <v>0</v>
      </c>
      <c r="BM57" s="104">
        <v>0</v>
      </c>
      <c r="BN57" s="105" t="s">
        <v>9301</v>
      </c>
      <c r="BO57" s="104">
        <v>94688.371489720506</v>
      </c>
      <c r="BP57" s="104">
        <v>78904.359047072896</v>
      </c>
      <c r="BQ57" s="104">
        <v>5</v>
      </c>
      <c r="BR57" s="105"/>
      <c r="BS57" s="105"/>
      <c r="BT57" s="105"/>
      <c r="BU57" s="105"/>
      <c r="BV57" s="104">
        <v>1</v>
      </c>
      <c r="BW57" s="104">
        <v>1</v>
      </c>
      <c r="BX57" s="104">
        <v>2312.85</v>
      </c>
      <c r="BY57" s="104">
        <v>0</v>
      </c>
      <c r="BZ57" s="104">
        <v>1.0560958904109599E-5</v>
      </c>
      <c r="CA57" s="105" t="s">
        <v>10369</v>
      </c>
      <c r="CB57" s="105"/>
      <c r="CC57" s="105" t="b">
        <v>0</v>
      </c>
      <c r="CD57" s="104">
        <v>0</v>
      </c>
      <c r="CE57" s="104">
        <v>0</v>
      </c>
      <c r="CF57" s="104">
        <v>0</v>
      </c>
      <c r="CG57" s="104">
        <v>0</v>
      </c>
      <c r="CH57" s="105"/>
      <c r="CI57" s="104" t="b">
        <v>0</v>
      </c>
      <c r="CJ57" s="104">
        <v>0</v>
      </c>
      <c r="CK57" s="104">
        <v>0</v>
      </c>
      <c r="CL57" s="105" t="s">
        <v>10531</v>
      </c>
      <c r="CM57" s="104">
        <v>1.05609589041087E-8</v>
      </c>
      <c r="CN57" s="104">
        <v>1</v>
      </c>
      <c r="CO57" s="104">
        <v>6938.55</v>
      </c>
      <c r="CP57" s="104">
        <v>2.3128500000000001</v>
      </c>
      <c r="CQ57" s="104">
        <v>50</v>
      </c>
      <c r="CR57" s="104">
        <v>50</v>
      </c>
      <c r="CS57" s="104">
        <v>10546.596</v>
      </c>
      <c r="CT57" s="104">
        <v>0.107484623520489</v>
      </c>
      <c r="CU57" s="104">
        <v>1133.5969004827</v>
      </c>
      <c r="CV57" s="104">
        <v>23.128499999999999</v>
      </c>
      <c r="CW57" s="104">
        <v>0.107484623520489</v>
      </c>
      <c r="CX57" s="104">
        <v>2.4859581150936298</v>
      </c>
      <c r="CY57" s="104">
        <v>4.6257000000000001</v>
      </c>
      <c r="CZ57" s="104">
        <v>0.10748462352049</v>
      </c>
      <c r="DA57" s="104">
        <v>0.49719162301873299</v>
      </c>
      <c r="DB57" s="104">
        <v>5.2804794520547903E-5</v>
      </c>
      <c r="DC57" s="104">
        <v>0</v>
      </c>
      <c r="DD57" s="105" t="s">
        <v>10632</v>
      </c>
    </row>
    <row r="58" spans="1:108" ht="15" customHeight="1" x14ac:dyDescent="0.35">
      <c r="A58" s="105" t="s">
        <v>10781</v>
      </c>
      <c r="B58" s="104">
        <v>0</v>
      </c>
      <c r="C58" s="104">
        <v>0</v>
      </c>
      <c r="D58" s="104">
        <v>0</v>
      </c>
      <c r="E58" s="105"/>
      <c r="F58" s="104">
        <v>1</v>
      </c>
      <c r="G58" s="104" t="b">
        <v>0</v>
      </c>
      <c r="H58" s="105" t="s">
        <v>512</v>
      </c>
      <c r="I58" s="104">
        <v>0</v>
      </c>
      <c r="J58" s="105"/>
      <c r="K58" s="104">
        <v>0</v>
      </c>
      <c r="L58" s="104">
        <v>1</v>
      </c>
      <c r="M58" s="104">
        <v>0</v>
      </c>
      <c r="N58" s="104">
        <v>0</v>
      </c>
      <c r="O58" s="105"/>
      <c r="P58" s="104" t="b">
        <v>0</v>
      </c>
      <c r="Q58" s="104">
        <v>0</v>
      </c>
      <c r="R58" s="105"/>
      <c r="S58" s="104">
        <v>0</v>
      </c>
      <c r="T58" s="104">
        <v>2.3128500000000001</v>
      </c>
      <c r="U58" s="104">
        <v>23.128499999999999</v>
      </c>
      <c r="V58" s="104">
        <v>4.6257000000000001</v>
      </c>
      <c r="W58" s="104">
        <v>0</v>
      </c>
      <c r="X58" s="105" t="s">
        <v>10250</v>
      </c>
      <c r="Y58" s="105"/>
      <c r="Z58" s="104">
        <v>1</v>
      </c>
      <c r="AA58" s="104">
        <v>0</v>
      </c>
      <c r="AB58" s="105" t="s">
        <v>11585</v>
      </c>
      <c r="AC58" s="105" t="s">
        <v>11586</v>
      </c>
      <c r="AD58" s="104">
        <v>0</v>
      </c>
      <c r="AE58" s="104">
        <v>0</v>
      </c>
      <c r="AF58" s="105"/>
      <c r="AG58" s="104">
        <v>2</v>
      </c>
      <c r="AH58" s="104">
        <v>2</v>
      </c>
      <c r="AI58" s="104">
        <v>2</v>
      </c>
      <c r="AJ58" s="105" t="s">
        <v>483</v>
      </c>
      <c r="AK58" s="104" t="b">
        <v>0</v>
      </c>
      <c r="AL58" s="104">
        <v>8760</v>
      </c>
      <c r="AM58" s="104">
        <v>8760</v>
      </c>
      <c r="AN58" s="104">
        <v>8760</v>
      </c>
      <c r="AO58" s="104">
        <v>0</v>
      </c>
      <c r="AP58" s="104">
        <v>0</v>
      </c>
      <c r="AQ58" s="104">
        <v>0</v>
      </c>
      <c r="AR58" s="104">
        <v>87600</v>
      </c>
      <c r="AS58" s="104">
        <v>13140</v>
      </c>
      <c r="AT58" s="105"/>
      <c r="AU58" s="104" t="b">
        <v>0</v>
      </c>
      <c r="AV58" s="104">
        <v>0</v>
      </c>
      <c r="AW58" s="104">
        <v>0</v>
      </c>
      <c r="AX58" s="104" t="b">
        <v>1</v>
      </c>
      <c r="AY58" s="104">
        <v>0</v>
      </c>
      <c r="AZ58" s="104">
        <v>87600</v>
      </c>
      <c r="BA58" s="104" t="b">
        <v>0</v>
      </c>
      <c r="BB58" s="104">
        <v>0</v>
      </c>
      <c r="BC58" s="105" t="s">
        <v>6202</v>
      </c>
      <c r="BD58" s="105" t="s">
        <v>10368</v>
      </c>
      <c r="BE58" s="104" t="b">
        <v>0</v>
      </c>
      <c r="BF58" s="104">
        <v>8760</v>
      </c>
      <c r="BG58" s="105"/>
      <c r="BH58" s="105" t="b">
        <v>0</v>
      </c>
      <c r="BI58" s="104">
        <v>0</v>
      </c>
      <c r="BJ58" s="104">
        <v>0</v>
      </c>
      <c r="BK58" s="104">
        <v>1295.1959999999999</v>
      </c>
      <c r="BL58" s="104">
        <v>0</v>
      </c>
      <c r="BM58" s="104">
        <v>0</v>
      </c>
      <c r="BN58" s="105" t="s">
        <v>9301</v>
      </c>
      <c r="BO58" s="104">
        <v>94688.371489720506</v>
      </c>
      <c r="BP58" s="104">
        <v>78904.359047072896</v>
      </c>
      <c r="BQ58" s="104">
        <v>5</v>
      </c>
      <c r="BR58" s="105"/>
      <c r="BS58" s="105"/>
      <c r="BT58" s="105"/>
      <c r="BU58" s="105"/>
      <c r="BV58" s="104">
        <v>1</v>
      </c>
      <c r="BW58" s="104">
        <v>1</v>
      </c>
      <c r="BX58" s="104">
        <v>2312.85</v>
      </c>
      <c r="BY58" s="104">
        <v>0</v>
      </c>
      <c r="BZ58" s="104">
        <v>1.0560958904109599E-5</v>
      </c>
      <c r="CA58" s="105" t="s">
        <v>10369</v>
      </c>
      <c r="CB58" s="105"/>
      <c r="CC58" s="105" t="b">
        <v>0</v>
      </c>
      <c r="CD58" s="104">
        <v>0</v>
      </c>
      <c r="CE58" s="104">
        <v>0</v>
      </c>
      <c r="CF58" s="104">
        <v>0</v>
      </c>
      <c r="CG58" s="104">
        <v>0</v>
      </c>
      <c r="CH58" s="105"/>
      <c r="CI58" s="104" t="b">
        <v>0</v>
      </c>
      <c r="CJ58" s="104">
        <v>0</v>
      </c>
      <c r="CK58" s="104">
        <v>0</v>
      </c>
      <c r="CL58" s="106" t="s">
        <v>11601</v>
      </c>
      <c r="CM58" s="104">
        <v>1.05609589041087E-8</v>
      </c>
      <c r="CN58" s="104">
        <v>1</v>
      </c>
      <c r="CO58" s="104">
        <v>9251.4</v>
      </c>
      <c r="CP58" s="104">
        <v>2.3128500000000001</v>
      </c>
      <c r="CQ58" s="104">
        <v>50</v>
      </c>
      <c r="CR58" s="104">
        <v>50</v>
      </c>
      <c r="CS58" s="104">
        <v>12859.446</v>
      </c>
      <c r="CT58" s="104">
        <v>0.10748462352049</v>
      </c>
      <c r="CU58" s="104">
        <v>1382.1927119920699</v>
      </c>
      <c r="CV58" s="104">
        <v>23.128499999999999</v>
      </c>
      <c r="CW58" s="104">
        <v>0.107484623520489</v>
      </c>
      <c r="CX58" s="104">
        <v>2.4859581150936298</v>
      </c>
      <c r="CY58" s="104">
        <v>4.6257000000000001</v>
      </c>
      <c r="CZ58" s="104">
        <v>0.10748462352049</v>
      </c>
      <c r="DA58" s="104">
        <v>0.49719162301873299</v>
      </c>
      <c r="DB58" s="104">
        <v>5.2804794520547903E-5</v>
      </c>
      <c r="DC58" s="104">
        <v>0</v>
      </c>
      <c r="DD58" s="105" t="s">
        <v>10633</v>
      </c>
    </row>
    <row r="59" spans="1:108" ht="15" customHeight="1" x14ac:dyDescent="0.35">
      <c r="A59" s="105" t="s">
        <v>10826</v>
      </c>
      <c r="B59" s="104">
        <v>0</v>
      </c>
      <c r="C59" s="104">
        <v>0</v>
      </c>
      <c r="D59" s="104">
        <v>0</v>
      </c>
      <c r="E59" s="105"/>
      <c r="F59" s="104">
        <v>1</v>
      </c>
      <c r="G59" s="104" t="b">
        <v>0</v>
      </c>
      <c r="H59" s="105" t="s">
        <v>512</v>
      </c>
      <c r="I59" s="104">
        <v>0</v>
      </c>
      <c r="J59" s="105"/>
      <c r="K59" s="104">
        <v>0</v>
      </c>
      <c r="L59" s="104">
        <v>1</v>
      </c>
      <c r="M59" s="104">
        <v>0</v>
      </c>
      <c r="N59" s="104">
        <v>0</v>
      </c>
      <c r="O59" s="105"/>
      <c r="P59" s="104" t="b">
        <v>0</v>
      </c>
      <c r="Q59" s="104">
        <v>0</v>
      </c>
      <c r="R59" s="105"/>
      <c r="S59" s="104">
        <v>0</v>
      </c>
      <c r="T59" s="104">
        <v>5.0022000000000002</v>
      </c>
      <c r="U59" s="104">
        <v>55.023460786848602</v>
      </c>
      <c r="V59" s="104">
        <v>5.0022000000000002</v>
      </c>
      <c r="W59" s="104">
        <v>0</v>
      </c>
      <c r="X59" s="105" t="s">
        <v>10181</v>
      </c>
      <c r="Y59" s="105"/>
      <c r="Z59" s="104">
        <v>1</v>
      </c>
      <c r="AA59" s="104">
        <v>0</v>
      </c>
      <c r="AB59" s="105" t="s">
        <v>11448</v>
      </c>
      <c r="AC59" s="105" t="s">
        <v>11579</v>
      </c>
      <c r="AD59" s="104">
        <v>0</v>
      </c>
      <c r="AE59" s="104">
        <v>0</v>
      </c>
      <c r="AF59" s="105"/>
      <c r="AG59" s="104">
        <v>2</v>
      </c>
      <c r="AH59" s="104">
        <v>2</v>
      </c>
      <c r="AI59" s="104">
        <v>2</v>
      </c>
      <c r="AJ59" s="105" t="s">
        <v>798</v>
      </c>
      <c r="AK59" s="104" t="b">
        <v>0</v>
      </c>
      <c r="AL59" s="104">
        <v>8760</v>
      </c>
      <c r="AM59" s="104">
        <v>8760</v>
      </c>
      <c r="AN59" s="104">
        <v>8760</v>
      </c>
      <c r="AO59" s="104">
        <v>0</v>
      </c>
      <c r="AP59" s="104">
        <v>0</v>
      </c>
      <c r="AQ59" s="104">
        <v>0</v>
      </c>
      <c r="AR59" s="104">
        <v>87600</v>
      </c>
      <c r="AS59" s="104">
        <v>0</v>
      </c>
      <c r="AT59" s="105"/>
      <c r="AU59" s="104" t="b">
        <v>0</v>
      </c>
      <c r="AV59" s="104">
        <v>0</v>
      </c>
      <c r="AW59" s="104">
        <v>0</v>
      </c>
      <c r="AX59" s="104" t="b">
        <v>1</v>
      </c>
      <c r="AY59" s="104">
        <v>0</v>
      </c>
      <c r="AZ59" s="104">
        <v>87600</v>
      </c>
      <c r="BA59" s="104" t="b">
        <v>0</v>
      </c>
      <c r="BB59" s="104">
        <v>0</v>
      </c>
      <c r="BC59" s="105" t="s">
        <v>6584</v>
      </c>
      <c r="BD59" s="105" t="s">
        <v>10517</v>
      </c>
      <c r="BE59" s="104" t="b">
        <v>0</v>
      </c>
      <c r="BF59" s="104">
        <v>8760</v>
      </c>
      <c r="BG59" s="105"/>
      <c r="BH59" s="105" t="b">
        <v>0</v>
      </c>
      <c r="BI59" s="104">
        <v>0</v>
      </c>
      <c r="BJ59" s="104">
        <v>0</v>
      </c>
      <c r="BK59" s="104">
        <v>5002.1334708163804</v>
      </c>
      <c r="BL59" s="104">
        <v>0</v>
      </c>
      <c r="BM59" s="104">
        <v>0</v>
      </c>
      <c r="BN59" s="105" t="s">
        <v>9493</v>
      </c>
      <c r="BO59" s="104">
        <v>87561.472951901203</v>
      </c>
      <c r="BP59" s="104">
        <v>87011.281090645207</v>
      </c>
      <c r="BQ59" s="104">
        <v>10.999852222391899</v>
      </c>
      <c r="BR59" s="105"/>
      <c r="BS59" s="105"/>
      <c r="BT59" s="105"/>
      <c r="BU59" s="105"/>
      <c r="BV59" s="104">
        <v>1</v>
      </c>
      <c r="BW59" s="104">
        <v>1</v>
      </c>
      <c r="BX59" s="104">
        <v>10004.4</v>
      </c>
      <c r="BY59" s="104">
        <v>0</v>
      </c>
      <c r="BZ59" s="104">
        <v>1.1420547945205499E-5</v>
      </c>
      <c r="CA59" s="105" t="s">
        <v>10533</v>
      </c>
      <c r="CB59" s="105"/>
      <c r="CC59" s="105" t="b">
        <v>0</v>
      </c>
      <c r="CD59" s="104">
        <v>0</v>
      </c>
      <c r="CE59" s="104">
        <v>0</v>
      </c>
      <c r="CF59" s="104">
        <v>0</v>
      </c>
      <c r="CG59" s="104">
        <v>0</v>
      </c>
      <c r="CH59" s="105"/>
      <c r="CI59" s="104" t="b">
        <v>0</v>
      </c>
      <c r="CJ59" s="104">
        <v>0</v>
      </c>
      <c r="CK59" s="104">
        <v>0</v>
      </c>
      <c r="CL59" s="106" t="s">
        <v>11587</v>
      </c>
      <c r="CM59" s="104">
        <v>0</v>
      </c>
      <c r="CN59" s="104">
        <v>1</v>
      </c>
      <c r="CO59" s="104">
        <v>0</v>
      </c>
      <c r="CP59" s="104">
        <v>0</v>
      </c>
      <c r="CQ59" s="104">
        <v>50</v>
      </c>
      <c r="CR59" s="104">
        <v>50</v>
      </c>
      <c r="CS59" s="104">
        <v>15006.533470816399</v>
      </c>
      <c r="CT59" s="104">
        <v>0.44171426666952701</v>
      </c>
      <c r="CU59" s="104">
        <v>6628.5999273133602</v>
      </c>
      <c r="CV59" s="104">
        <v>55.023460786848602</v>
      </c>
      <c r="CW59" s="104">
        <v>0.44172292509501798</v>
      </c>
      <c r="CX59" s="104">
        <v>24.305124047617799</v>
      </c>
      <c r="CY59" s="104">
        <v>5.0022000000000002</v>
      </c>
      <c r="CZ59" s="104">
        <v>0.44171039553351799</v>
      </c>
      <c r="DA59" s="104">
        <v>2.2095237405377701</v>
      </c>
      <c r="DB59" s="104">
        <v>1.25624339696001E-4</v>
      </c>
      <c r="DC59" s="104">
        <v>0</v>
      </c>
      <c r="DD59" s="105" t="s">
        <v>10534</v>
      </c>
    </row>
    <row r="60" spans="1:108" ht="15" customHeight="1" x14ac:dyDescent="0.35">
      <c r="A60" s="105" t="s">
        <v>10757</v>
      </c>
      <c r="B60" s="104">
        <v>0</v>
      </c>
      <c r="C60" s="104">
        <v>0</v>
      </c>
      <c r="D60" s="104">
        <v>0</v>
      </c>
      <c r="E60" s="105"/>
      <c r="F60" s="104">
        <v>1</v>
      </c>
      <c r="G60" s="104" t="b">
        <v>0</v>
      </c>
      <c r="H60" s="105" t="s">
        <v>512</v>
      </c>
      <c r="I60" s="104">
        <v>0</v>
      </c>
      <c r="J60" s="105"/>
      <c r="K60" s="104">
        <v>0</v>
      </c>
      <c r="L60" s="104">
        <v>1</v>
      </c>
      <c r="M60" s="104">
        <v>0</v>
      </c>
      <c r="N60" s="104">
        <v>0</v>
      </c>
      <c r="O60" s="105"/>
      <c r="P60" s="104" t="b">
        <v>0</v>
      </c>
      <c r="Q60" s="104">
        <v>0</v>
      </c>
      <c r="R60" s="105"/>
      <c r="S60" s="104">
        <v>0</v>
      </c>
      <c r="T60" s="104">
        <v>2.3128500000000001</v>
      </c>
      <c r="U60" s="104">
        <v>23.128499999999999</v>
      </c>
      <c r="V60" s="104">
        <v>4.6257000000000001</v>
      </c>
      <c r="W60" s="104">
        <v>0</v>
      </c>
      <c r="X60" s="105" t="s">
        <v>10202</v>
      </c>
      <c r="Y60" s="105"/>
      <c r="Z60" s="104">
        <v>1</v>
      </c>
      <c r="AA60" s="104">
        <v>0</v>
      </c>
      <c r="AB60" s="105" t="s">
        <v>11602</v>
      </c>
      <c r="AC60" s="105" t="s">
        <v>11603</v>
      </c>
      <c r="AD60" s="104">
        <v>0</v>
      </c>
      <c r="AE60" s="104">
        <v>0</v>
      </c>
      <c r="AF60" s="105"/>
      <c r="AG60" s="104">
        <v>2</v>
      </c>
      <c r="AH60" s="104">
        <v>2</v>
      </c>
      <c r="AI60" s="104">
        <v>2</v>
      </c>
      <c r="AJ60" s="105" t="s">
        <v>483</v>
      </c>
      <c r="AK60" s="104" t="b">
        <v>0</v>
      </c>
      <c r="AL60" s="104">
        <v>8760</v>
      </c>
      <c r="AM60" s="104">
        <v>8760</v>
      </c>
      <c r="AN60" s="104">
        <v>8760</v>
      </c>
      <c r="AO60" s="104">
        <v>0</v>
      </c>
      <c r="AP60" s="104">
        <v>0</v>
      </c>
      <c r="AQ60" s="104">
        <v>0</v>
      </c>
      <c r="AR60" s="104">
        <v>87600</v>
      </c>
      <c r="AS60" s="104">
        <v>13140</v>
      </c>
      <c r="AT60" s="105"/>
      <c r="AU60" s="104" t="b">
        <v>0</v>
      </c>
      <c r="AV60" s="104">
        <v>0</v>
      </c>
      <c r="AW60" s="104">
        <v>0</v>
      </c>
      <c r="AX60" s="104" t="b">
        <v>1</v>
      </c>
      <c r="AY60" s="104">
        <v>0</v>
      </c>
      <c r="AZ60" s="104">
        <v>87600</v>
      </c>
      <c r="BA60" s="104" t="b">
        <v>0</v>
      </c>
      <c r="BB60" s="104">
        <v>0</v>
      </c>
      <c r="BC60" s="105" t="s">
        <v>6202</v>
      </c>
      <c r="BD60" s="105" t="s">
        <v>10570</v>
      </c>
      <c r="BE60" s="104" t="b">
        <v>0</v>
      </c>
      <c r="BF60" s="104">
        <v>8760</v>
      </c>
      <c r="BG60" s="105"/>
      <c r="BH60" s="105" t="b">
        <v>0</v>
      </c>
      <c r="BI60" s="104">
        <v>0</v>
      </c>
      <c r="BJ60" s="104">
        <v>0</v>
      </c>
      <c r="BK60" s="104">
        <v>1295.1959999999999</v>
      </c>
      <c r="BL60" s="104">
        <v>0</v>
      </c>
      <c r="BM60" s="104">
        <v>0</v>
      </c>
      <c r="BN60" s="105" t="s">
        <v>9523</v>
      </c>
      <c r="BO60" s="104">
        <v>94688.371489720506</v>
      </c>
      <c r="BP60" s="104">
        <v>78904.359047072896</v>
      </c>
      <c r="BQ60" s="104">
        <v>5</v>
      </c>
      <c r="BR60" s="105"/>
      <c r="BS60" s="105"/>
      <c r="BT60" s="105"/>
      <c r="BU60" s="105"/>
      <c r="BV60" s="104">
        <v>1</v>
      </c>
      <c r="BW60" s="104">
        <v>1</v>
      </c>
      <c r="BX60" s="104">
        <v>2312.85</v>
      </c>
      <c r="BY60" s="104">
        <v>0</v>
      </c>
      <c r="BZ60" s="104">
        <v>1.0560958904109599E-5</v>
      </c>
      <c r="CA60" s="105" t="s">
        <v>10571</v>
      </c>
      <c r="CB60" s="105"/>
      <c r="CC60" s="105" t="b">
        <v>0</v>
      </c>
      <c r="CD60" s="104">
        <v>0</v>
      </c>
      <c r="CE60" s="104">
        <v>0</v>
      </c>
      <c r="CF60" s="104">
        <v>0</v>
      </c>
      <c r="CG60" s="104">
        <v>0</v>
      </c>
      <c r="CH60" s="105"/>
      <c r="CI60" s="104" t="b">
        <v>0</v>
      </c>
      <c r="CJ60" s="104">
        <v>0</v>
      </c>
      <c r="CK60" s="104">
        <v>0</v>
      </c>
      <c r="CL60" s="106" t="s">
        <v>11604</v>
      </c>
      <c r="CM60" s="104">
        <v>1.05609589041087E-8</v>
      </c>
      <c r="CN60" s="104">
        <v>1</v>
      </c>
      <c r="CO60" s="104">
        <v>6938.55</v>
      </c>
      <c r="CP60" s="104">
        <v>2.3128500000000001</v>
      </c>
      <c r="CQ60" s="104">
        <v>50</v>
      </c>
      <c r="CR60" s="104">
        <v>50</v>
      </c>
      <c r="CS60" s="104">
        <v>10546.596</v>
      </c>
      <c r="CT60" s="104">
        <v>0.107484623520489</v>
      </c>
      <c r="CU60" s="104">
        <v>1133.5969004827</v>
      </c>
      <c r="CV60" s="104">
        <v>23.128499999999999</v>
      </c>
      <c r="CW60" s="104">
        <v>0.107484623520489</v>
      </c>
      <c r="CX60" s="104">
        <v>2.4859581150936298</v>
      </c>
      <c r="CY60" s="104">
        <v>4.6257000000000001</v>
      </c>
      <c r="CZ60" s="104">
        <v>0.10748462352049</v>
      </c>
      <c r="DA60" s="104">
        <v>0.49719162301873299</v>
      </c>
      <c r="DB60" s="104">
        <v>5.2804794520547903E-5</v>
      </c>
      <c r="DC60" s="104">
        <v>0</v>
      </c>
      <c r="DD60" s="105" t="s">
        <v>10572</v>
      </c>
    </row>
    <row r="61" spans="1:108" ht="15" customHeight="1" x14ac:dyDescent="0.35">
      <c r="A61" s="105" t="s">
        <v>10758</v>
      </c>
      <c r="B61" s="104">
        <v>0</v>
      </c>
      <c r="C61" s="104">
        <v>0</v>
      </c>
      <c r="D61" s="104">
        <v>0</v>
      </c>
      <c r="E61" s="105"/>
      <c r="F61" s="104">
        <v>1</v>
      </c>
      <c r="G61" s="104" t="b">
        <v>0</v>
      </c>
      <c r="H61" s="105" t="s">
        <v>512</v>
      </c>
      <c r="I61" s="104">
        <v>0</v>
      </c>
      <c r="J61" s="105"/>
      <c r="K61" s="104">
        <v>0</v>
      </c>
      <c r="L61" s="104">
        <v>1</v>
      </c>
      <c r="M61" s="104">
        <v>0</v>
      </c>
      <c r="N61" s="104">
        <v>0</v>
      </c>
      <c r="O61" s="105"/>
      <c r="P61" s="104" t="b">
        <v>0</v>
      </c>
      <c r="Q61" s="104">
        <v>0</v>
      </c>
      <c r="R61" s="105"/>
      <c r="S61" s="104">
        <v>0</v>
      </c>
      <c r="T61" s="104">
        <v>2.3128500000000001</v>
      </c>
      <c r="U61" s="104">
        <v>23.128499999999999</v>
      </c>
      <c r="V61" s="104">
        <v>4.6257000000000001</v>
      </c>
      <c r="W61" s="104">
        <v>0</v>
      </c>
      <c r="X61" s="105" t="s">
        <v>10204</v>
      </c>
      <c r="Y61" s="105"/>
      <c r="Z61" s="104">
        <v>1</v>
      </c>
      <c r="AA61" s="104">
        <v>0</v>
      </c>
      <c r="AB61" s="105" t="s">
        <v>11602</v>
      </c>
      <c r="AC61" s="105" t="s">
        <v>11603</v>
      </c>
      <c r="AD61" s="104">
        <v>0</v>
      </c>
      <c r="AE61" s="104">
        <v>0</v>
      </c>
      <c r="AF61" s="105"/>
      <c r="AG61" s="104">
        <v>2</v>
      </c>
      <c r="AH61" s="104">
        <v>2</v>
      </c>
      <c r="AI61" s="104">
        <v>2</v>
      </c>
      <c r="AJ61" s="105" t="s">
        <v>483</v>
      </c>
      <c r="AK61" s="104" t="b">
        <v>0</v>
      </c>
      <c r="AL61" s="104">
        <v>8760</v>
      </c>
      <c r="AM61" s="104">
        <v>8760</v>
      </c>
      <c r="AN61" s="104">
        <v>8760</v>
      </c>
      <c r="AO61" s="104">
        <v>0</v>
      </c>
      <c r="AP61" s="104">
        <v>0</v>
      </c>
      <c r="AQ61" s="104">
        <v>0</v>
      </c>
      <c r="AR61" s="104">
        <v>87600</v>
      </c>
      <c r="AS61" s="104">
        <v>13140</v>
      </c>
      <c r="AT61" s="105"/>
      <c r="AU61" s="104" t="b">
        <v>0</v>
      </c>
      <c r="AV61" s="104">
        <v>0</v>
      </c>
      <c r="AW61" s="104">
        <v>0</v>
      </c>
      <c r="AX61" s="104" t="b">
        <v>1</v>
      </c>
      <c r="AY61" s="104">
        <v>0</v>
      </c>
      <c r="AZ61" s="104">
        <v>87600</v>
      </c>
      <c r="BA61" s="104" t="b">
        <v>0</v>
      </c>
      <c r="BB61" s="104">
        <v>0</v>
      </c>
      <c r="BC61" s="105" t="s">
        <v>6202</v>
      </c>
      <c r="BD61" s="105" t="s">
        <v>10570</v>
      </c>
      <c r="BE61" s="104" t="b">
        <v>0</v>
      </c>
      <c r="BF61" s="104">
        <v>8760</v>
      </c>
      <c r="BG61" s="105"/>
      <c r="BH61" s="105" t="b">
        <v>0</v>
      </c>
      <c r="BI61" s="104">
        <v>0</v>
      </c>
      <c r="BJ61" s="104">
        <v>0</v>
      </c>
      <c r="BK61" s="104">
        <v>1295.1959999999999</v>
      </c>
      <c r="BL61" s="104">
        <v>0</v>
      </c>
      <c r="BM61" s="104">
        <v>0</v>
      </c>
      <c r="BN61" s="105" t="s">
        <v>9523</v>
      </c>
      <c r="BO61" s="104">
        <v>94688.371489720506</v>
      </c>
      <c r="BP61" s="104">
        <v>78904.359047072896</v>
      </c>
      <c r="BQ61" s="104">
        <v>5</v>
      </c>
      <c r="BR61" s="105"/>
      <c r="BS61" s="105"/>
      <c r="BT61" s="105"/>
      <c r="BU61" s="105"/>
      <c r="BV61" s="104">
        <v>1</v>
      </c>
      <c r="BW61" s="104">
        <v>1</v>
      </c>
      <c r="BX61" s="104">
        <v>2312.85</v>
      </c>
      <c r="BY61" s="104">
        <v>0</v>
      </c>
      <c r="BZ61" s="104">
        <v>1.0560958904109599E-5</v>
      </c>
      <c r="CA61" s="105" t="s">
        <v>10571</v>
      </c>
      <c r="CB61" s="105"/>
      <c r="CC61" s="105" t="b">
        <v>0</v>
      </c>
      <c r="CD61" s="104">
        <v>0</v>
      </c>
      <c r="CE61" s="104">
        <v>0</v>
      </c>
      <c r="CF61" s="104">
        <v>0</v>
      </c>
      <c r="CG61" s="104">
        <v>0</v>
      </c>
      <c r="CH61" s="105"/>
      <c r="CI61" s="104" t="b">
        <v>0</v>
      </c>
      <c r="CJ61" s="104">
        <v>0</v>
      </c>
      <c r="CK61" s="104">
        <v>0</v>
      </c>
      <c r="CL61" s="106" t="s">
        <v>11605</v>
      </c>
      <c r="CM61" s="104">
        <v>1.05609589041087E-8</v>
      </c>
      <c r="CN61" s="104">
        <v>1</v>
      </c>
      <c r="CO61" s="104">
        <v>9251.4</v>
      </c>
      <c r="CP61" s="104">
        <v>2.3128500000000001</v>
      </c>
      <c r="CQ61" s="104">
        <v>50</v>
      </c>
      <c r="CR61" s="104">
        <v>50</v>
      </c>
      <c r="CS61" s="104">
        <v>12859.446</v>
      </c>
      <c r="CT61" s="104">
        <v>0.10748462352049</v>
      </c>
      <c r="CU61" s="104">
        <v>1382.1927119920699</v>
      </c>
      <c r="CV61" s="104">
        <v>23.128499999999999</v>
      </c>
      <c r="CW61" s="104">
        <v>0.107484623520489</v>
      </c>
      <c r="CX61" s="104">
        <v>2.4859581150936298</v>
      </c>
      <c r="CY61" s="104">
        <v>4.6257000000000001</v>
      </c>
      <c r="CZ61" s="104">
        <v>0.10748462352049</v>
      </c>
      <c r="DA61" s="104">
        <v>0.49719162301873299</v>
      </c>
      <c r="DB61" s="104">
        <v>5.2804794520547903E-5</v>
      </c>
      <c r="DC61" s="104">
        <v>0</v>
      </c>
      <c r="DD61" s="105" t="s">
        <v>10573</v>
      </c>
    </row>
    <row r="62" spans="1:108" ht="15" customHeight="1" x14ac:dyDescent="0.35">
      <c r="A62" s="105" t="s">
        <v>10782</v>
      </c>
      <c r="B62" s="104">
        <v>0</v>
      </c>
      <c r="C62" s="104">
        <v>0</v>
      </c>
      <c r="D62" s="104">
        <v>0</v>
      </c>
      <c r="E62" s="105"/>
      <c r="F62" s="104">
        <v>1</v>
      </c>
      <c r="G62" s="104" t="b">
        <v>0</v>
      </c>
      <c r="H62" s="105" t="s">
        <v>512</v>
      </c>
      <c r="I62" s="104">
        <v>0</v>
      </c>
      <c r="J62" s="105"/>
      <c r="K62" s="104">
        <v>0</v>
      </c>
      <c r="L62" s="104">
        <v>1</v>
      </c>
      <c r="M62" s="104">
        <v>0</v>
      </c>
      <c r="N62" s="104">
        <v>0</v>
      </c>
      <c r="O62" s="105"/>
      <c r="P62" s="104" t="b">
        <v>0</v>
      </c>
      <c r="Q62" s="104">
        <v>0</v>
      </c>
      <c r="R62" s="105"/>
      <c r="S62" s="104">
        <v>0</v>
      </c>
      <c r="T62" s="104">
        <v>2.3128500000000001</v>
      </c>
      <c r="U62" s="104">
        <v>23.128499999999999</v>
      </c>
      <c r="V62" s="104">
        <v>4.6257000000000001</v>
      </c>
      <c r="W62" s="104">
        <v>0</v>
      </c>
      <c r="X62" s="105" t="s">
        <v>10252</v>
      </c>
      <c r="Y62" s="105"/>
      <c r="Z62" s="104">
        <v>1</v>
      </c>
      <c r="AA62" s="104">
        <v>0</v>
      </c>
      <c r="AB62" s="105" t="s">
        <v>11585</v>
      </c>
      <c r="AC62" s="105" t="s">
        <v>11586</v>
      </c>
      <c r="AD62" s="104">
        <v>0</v>
      </c>
      <c r="AE62" s="104">
        <v>0</v>
      </c>
      <c r="AF62" s="105"/>
      <c r="AG62" s="104">
        <v>2</v>
      </c>
      <c r="AH62" s="104">
        <v>2</v>
      </c>
      <c r="AI62" s="104">
        <v>2</v>
      </c>
      <c r="AJ62" s="105" t="s">
        <v>483</v>
      </c>
      <c r="AK62" s="104" t="b">
        <v>0</v>
      </c>
      <c r="AL62" s="104">
        <v>8760</v>
      </c>
      <c r="AM62" s="104">
        <v>8760</v>
      </c>
      <c r="AN62" s="104">
        <v>8760</v>
      </c>
      <c r="AO62" s="104">
        <v>0</v>
      </c>
      <c r="AP62" s="104">
        <v>0</v>
      </c>
      <c r="AQ62" s="104">
        <v>0</v>
      </c>
      <c r="AR62" s="104">
        <v>87600</v>
      </c>
      <c r="AS62" s="104">
        <v>13140</v>
      </c>
      <c r="AT62" s="105"/>
      <c r="AU62" s="104" t="b">
        <v>0</v>
      </c>
      <c r="AV62" s="104">
        <v>0</v>
      </c>
      <c r="AW62" s="104">
        <v>0</v>
      </c>
      <c r="AX62" s="104" t="b">
        <v>1</v>
      </c>
      <c r="AY62" s="104">
        <v>0</v>
      </c>
      <c r="AZ62" s="104">
        <v>87600</v>
      </c>
      <c r="BA62" s="104" t="b">
        <v>0</v>
      </c>
      <c r="BB62" s="104">
        <v>0</v>
      </c>
      <c r="BC62" s="105" t="s">
        <v>6202</v>
      </c>
      <c r="BD62" s="105" t="s">
        <v>10570</v>
      </c>
      <c r="BE62" s="104" t="b">
        <v>0</v>
      </c>
      <c r="BF62" s="104">
        <v>8760</v>
      </c>
      <c r="BG62" s="105"/>
      <c r="BH62" s="105" t="b">
        <v>0</v>
      </c>
      <c r="BI62" s="104">
        <v>0</v>
      </c>
      <c r="BJ62" s="104">
        <v>0</v>
      </c>
      <c r="BK62" s="104">
        <v>1295.1959999999999</v>
      </c>
      <c r="BL62" s="104">
        <v>0</v>
      </c>
      <c r="BM62" s="104">
        <v>0</v>
      </c>
      <c r="BN62" s="105" t="s">
        <v>9523</v>
      </c>
      <c r="BO62" s="104">
        <v>94688.371489720506</v>
      </c>
      <c r="BP62" s="104">
        <v>78904.359047072896</v>
      </c>
      <c r="BQ62" s="104">
        <v>5</v>
      </c>
      <c r="BR62" s="105"/>
      <c r="BS62" s="105"/>
      <c r="BT62" s="105"/>
      <c r="BU62" s="105"/>
      <c r="BV62" s="104">
        <v>1</v>
      </c>
      <c r="BW62" s="104">
        <v>1</v>
      </c>
      <c r="BX62" s="104">
        <v>2312.85</v>
      </c>
      <c r="BY62" s="104">
        <v>0</v>
      </c>
      <c r="BZ62" s="104">
        <v>1.0560958904109599E-5</v>
      </c>
      <c r="CA62" s="105" t="s">
        <v>10571</v>
      </c>
      <c r="CB62" s="105"/>
      <c r="CC62" s="105" t="b">
        <v>0</v>
      </c>
      <c r="CD62" s="104">
        <v>0</v>
      </c>
      <c r="CE62" s="104">
        <v>0</v>
      </c>
      <c r="CF62" s="104">
        <v>0</v>
      </c>
      <c r="CG62" s="104">
        <v>0</v>
      </c>
      <c r="CH62" s="105"/>
      <c r="CI62" s="104" t="b">
        <v>0</v>
      </c>
      <c r="CJ62" s="104">
        <v>0</v>
      </c>
      <c r="CK62" s="104">
        <v>0</v>
      </c>
      <c r="CL62" s="105" t="s">
        <v>10531</v>
      </c>
      <c r="CM62" s="104">
        <v>1.05609589041087E-8</v>
      </c>
      <c r="CN62" s="104">
        <v>1</v>
      </c>
      <c r="CO62" s="104">
        <v>6938.55</v>
      </c>
      <c r="CP62" s="104">
        <v>2.3128500000000001</v>
      </c>
      <c r="CQ62" s="104">
        <v>50</v>
      </c>
      <c r="CR62" s="104">
        <v>50</v>
      </c>
      <c r="CS62" s="104">
        <v>10546.596</v>
      </c>
      <c r="CT62" s="104">
        <v>0.107484623520489</v>
      </c>
      <c r="CU62" s="104">
        <v>1133.5969004827</v>
      </c>
      <c r="CV62" s="104">
        <v>23.128499999999999</v>
      </c>
      <c r="CW62" s="104">
        <v>0.107484623520489</v>
      </c>
      <c r="CX62" s="104">
        <v>2.4859581150936298</v>
      </c>
      <c r="CY62" s="104">
        <v>4.6257000000000001</v>
      </c>
      <c r="CZ62" s="104">
        <v>0.10748462352049</v>
      </c>
      <c r="DA62" s="104">
        <v>0.49719162301873299</v>
      </c>
      <c r="DB62" s="104">
        <v>5.2804794520547903E-5</v>
      </c>
      <c r="DC62" s="104">
        <v>0</v>
      </c>
      <c r="DD62" s="105" t="s">
        <v>10634</v>
      </c>
    </row>
    <row r="63" spans="1:108" ht="15" customHeight="1" x14ac:dyDescent="0.35">
      <c r="A63" s="105" t="s">
        <v>10783</v>
      </c>
      <c r="B63" s="104">
        <v>0</v>
      </c>
      <c r="C63" s="104">
        <v>0</v>
      </c>
      <c r="D63" s="104">
        <v>0</v>
      </c>
      <c r="E63" s="105"/>
      <c r="F63" s="104">
        <v>1</v>
      </c>
      <c r="G63" s="104" t="b">
        <v>0</v>
      </c>
      <c r="H63" s="105" t="s">
        <v>512</v>
      </c>
      <c r="I63" s="104">
        <v>0</v>
      </c>
      <c r="J63" s="105"/>
      <c r="K63" s="104">
        <v>0</v>
      </c>
      <c r="L63" s="104">
        <v>1</v>
      </c>
      <c r="M63" s="104">
        <v>0</v>
      </c>
      <c r="N63" s="104">
        <v>0</v>
      </c>
      <c r="O63" s="105"/>
      <c r="P63" s="104" t="b">
        <v>0</v>
      </c>
      <c r="Q63" s="104">
        <v>0</v>
      </c>
      <c r="R63" s="105"/>
      <c r="S63" s="104">
        <v>0</v>
      </c>
      <c r="T63" s="104">
        <v>2.3128500000000001</v>
      </c>
      <c r="U63" s="104">
        <v>23.128499999999999</v>
      </c>
      <c r="V63" s="104">
        <v>4.6257000000000001</v>
      </c>
      <c r="W63" s="104">
        <v>0</v>
      </c>
      <c r="X63" s="105" t="s">
        <v>10253</v>
      </c>
      <c r="Y63" s="105"/>
      <c r="Z63" s="104">
        <v>1</v>
      </c>
      <c r="AA63" s="104">
        <v>0</v>
      </c>
      <c r="AB63" s="105" t="s">
        <v>11585</v>
      </c>
      <c r="AC63" s="105" t="s">
        <v>11586</v>
      </c>
      <c r="AD63" s="104">
        <v>0</v>
      </c>
      <c r="AE63" s="104">
        <v>0</v>
      </c>
      <c r="AF63" s="105"/>
      <c r="AG63" s="104">
        <v>2</v>
      </c>
      <c r="AH63" s="104">
        <v>2</v>
      </c>
      <c r="AI63" s="104">
        <v>2</v>
      </c>
      <c r="AJ63" s="105" t="s">
        <v>483</v>
      </c>
      <c r="AK63" s="104" t="b">
        <v>0</v>
      </c>
      <c r="AL63" s="104">
        <v>8760</v>
      </c>
      <c r="AM63" s="104">
        <v>8760</v>
      </c>
      <c r="AN63" s="104">
        <v>8760</v>
      </c>
      <c r="AO63" s="104">
        <v>0</v>
      </c>
      <c r="AP63" s="104">
        <v>0</v>
      </c>
      <c r="AQ63" s="104">
        <v>0</v>
      </c>
      <c r="AR63" s="104">
        <v>87600</v>
      </c>
      <c r="AS63" s="104">
        <v>13140</v>
      </c>
      <c r="AT63" s="105"/>
      <c r="AU63" s="104" t="b">
        <v>0</v>
      </c>
      <c r="AV63" s="104">
        <v>0</v>
      </c>
      <c r="AW63" s="104">
        <v>0</v>
      </c>
      <c r="AX63" s="104" t="b">
        <v>1</v>
      </c>
      <c r="AY63" s="104">
        <v>0</v>
      </c>
      <c r="AZ63" s="104">
        <v>87600</v>
      </c>
      <c r="BA63" s="104" t="b">
        <v>0</v>
      </c>
      <c r="BB63" s="104">
        <v>0</v>
      </c>
      <c r="BC63" s="105" t="s">
        <v>6202</v>
      </c>
      <c r="BD63" s="105" t="s">
        <v>10570</v>
      </c>
      <c r="BE63" s="104" t="b">
        <v>0</v>
      </c>
      <c r="BF63" s="104">
        <v>8760</v>
      </c>
      <c r="BG63" s="105"/>
      <c r="BH63" s="105" t="b">
        <v>0</v>
      </c>
      <c r="BI63" s="104">
        <v>0</v>
      </c>
      <c r="BJ63" s="104">
        <v>0</v>
      </c>
      <c r="BK63" s="104">
        <v>1295.1959999999999</v>
      </c>
      <c r="BL63" s="104">
        <v>0</v>
      </c>
      <c r="BM63" s="104">
        <v>0</v>
      </c>
      <c r="BN63" s="105" t="s">
        <v>9523</v>
      </c>
      <c r="BO63" s="104">
        <v>94688.371489720506</v>
      </c>
      <c r="BP63" s="104">
        <v>78904.359047072896</v>
      </c>
      <c r="BQ63" s="104">
        <v>5</v>
      </c>
      <c r="BR63" s="105"/>
      <c r="BS63" s="105"/>
      <c r="BT63" s="105"/>
      <c r="BU63" s="105"/>
      <c r="BV63" s="104">
        <v>1</v>
      </c>
      <c r="BW63" s="104">
        <v>1</v>
      </c>
      <c r="BX63" s="104">
        <v>2312.85</v>
      </c>
      <c r="BY63" s="104">
        <v>0</v>
      </c>
      <c r="BZ63" s="104">
        <v>1.0560958904109599E-5</v>
      </c>
      <c r="CA63" s="105" t="s">
        <v>10571</v>
      </c>
      <c r="CB63" s="105"/>
      <c r="CC63" s="105" t="b">
        <v>0</v>
      </c>
      <c r="CD63" s="104">
        <v>0</v>
      </c>
      <c r="CE63" s="104">
        <v>0</v>
      </c>
      <c r="CF63" s="104">
        <v>0</v>
      </c>
      <c r="CG63" s="104">
        <v>0</v>
      </c>
      <c r="CH63" s="105"/>
      <c r="CI63" s="104" t="b">
        <v>0</v>
      </c>
      <c r="CJ63" s="104">
        <v>0</v>
      </c>
      <c r="CK63" s="104">
        <v>0</v>
      </c>
      <c r="CL63" s="106" t="s">
        <v>11601</v>
      </c>
      <c r="CM63" s="104">
        <v>1.05609589041087E-8</v>
      </c>
      <c r="CN63" s="104">
        <v>1</v>
      </c>
      <c r="CO63" s="104">
        <v>9251.4</v>
      </c>
      <c r="CP63" s="104">
        <v>2.3128500000000001</v>
      </c>
      <c r="CQ63" s="104">
        <v>50</v>
      </c>
      <c r="CR63" s="104">
        <v>50</v>
      </c>
      <c r="CS63" s="104">
        <v>12859.446</v>
      </c>
      <c r="CT63" s="104">
        <v>0.10748462352049</v>
      </c>
      <c r="CU63" s="104">
        <v>1382.1927119920699</v>
      </c>
      <c r="CV63" s="104">
        <v>23.128499999999999</v>
      </c>
      <c r="CW63" s="104">
        <v>0.107484623520489</v>
      </c>
      <c r="CX63" s="104">
        <v>2.4859581150936298</v>
      </c>
      <c r="CY63" s="104">
        <v>4.6257000000000001</v>
      </c>
      <c r="CZ63" s="104">
        <v>0.10748462352049</v>
      </c>
      <c r="DA63" s="104">
        <v>0.49719162301873299</v>
      </c>
      <c r="DB63" s="104">
        <v>5.2804794520547903E-5</v>
      </c>
      <c r="DC63" s="104">
        <v>0</v>
      </c>
      <c r="DD63" s="105" t="s">
        <v>10635</v>
      </c>
    </row>
    <row r="64" spans="1:108" ht="15" customHeight="1" x14ac:dyDescent="0.35">
      <c r="A64" s="105" t="s">
        <v>10759</v>
      </c>
      <c r="B64" s="104">
        <v>0</v>
      </c>
      <c r="C64" s="104">
        <v>0</v>
      </c>
      <c r="D64" s="104">
        <v>0</v>
      </c>
      <c r="E64" s="105"/>
      <c r="F64" s="104">
        <v>1</v>
      </c>
      <c r="G64" s="104" t="b">
        <v>0</v>
      </c>
      <c r="H64" s="105" t="s">
        <v>512</v>
      </c>
      <c r="I64" s="104">
        <v>0</v>
      </c>
      <c r="J64" s="105"/>
      <c r="K64" s="104">
        <v>0</v>
      </c>
      <c r="L64" s="104">
        <v>1</v>
      </c>
      <c r="M64" s="104">
        <v>0</v>
      </c>
      <c r="N64" s="104">
        <v>0</v>
      </c>
      <c r="O64" s="105"/>
      <c r="P64" s="104" t="b">
        <v>0</v>
      </c>
      <c r="Q64" s="104">
        <v>0</v>
      </c>
      <c r="R64" s="105"/>
      <c r="S64" s="104">
        <v>0</v>
      </c>
      <c r="T64" s="104">
        <v>2.3128500000000001</v>
      </c>
      <c r="U64" s="104">
        <v>23.128499999999999</v>
      </c>
      <c r="V64" s="104">
        <v>4.6257000000000001</v>
      </c>
      <c r="W64" s="104">
        <v>0</v>
      </c>
      <c r="X64" s="105" t="s">
        <v>10206</v>
      </c>
      <c r="Y64" s="105"/>
      <c r="Z64" s="104">
        <v>1</v>
      </c>
      <c r="AA64" s="104">
        <v>0</v>
      </c>
      <c r="AB64" s="105" t="s">
        <v>11585</v>
      </c>
      <c r="AC64" s="105" t="s">
        <v>11586</v>
      </c>
      <c r="AD64" s="104">
        <v>0</v>
      </c>
      <c r="AE64" s="104">
        <v>0</v>
      </c>
      <c r="AF64" s="105"/>
      <c r="AG64" s="104">
        <v>2</v>
      </c>
      <c r="AH64" s="104">
        <v>2</v>
      </c>
      <c r="AI64" s="104">
        <v>2</v>
      </c>
      <c r="AJ64" s="105" t="s">
        <v>483</v>
      </c>
      <c r="AK64" s="104" t="b">
        <v>0</v>
      </c>
      <c r="AL64" s="104">
        <v>8760</v>
      </c>
      <c r="AM64" s="104">
        <v>8760</v>
      </c>
      <c r="AN64" s="104">
        <v>8760</v>
      </c>
      <c r="AO64" s="104">
        <v>0</v>
      </c>
      <c r="AP64" s="104">
        <v>0</v>
      </c>
      <c r="AQ64" s="104">
        <v>0</v>
      </c>
      <c r="AR64" s="104">
        <v>87600</v>
      </c>
      <c r="AS64" s="104">
        <v>13140</v>
      </c>
      <c r="AT64" s="105"/>
      <c r="AU64" s="104" t="b">
        <v>0</v>
      </c>
      <c r="AV64" s="104">
        <v>0</v>
      </c>
      <c r="AW64" s="104">
        <v>0</v>
      </c>
      <c r="AX64" s="104" t="b">
        <v>1</v>
      </c>
      <c r="AY64" s="104">
        <v>0</v>
      </c>
      <c r="AZ64" s="104">
        <v>87600</v>
      </c>
      <c r="BA64" s="104" t="b">
        <v>0</v>
      </c>
      <c r="BB64" s="104">
        <v>0</v>
      </c>
      <c r="BC64" s="105" t="s">
        <v>6202</v>
      </c>
      <c r="BD64" s="105" t="s">
        <v>10574</v>
      </c>
      <c r="BE64" s="104" t="b">
        <v>0</v>
      </c>
      <c r="BF64" s="104">
        <v>8760</v>
      </c>
      <c r="BG64" s="105"/>
      <c r="BH64" s="105" t="b">
        <v>0</v>
      </c>
      <c r="BI64" s="104">
        <v>0</v>
      </c>
      <c r="BJ64" s="104">
        <v>0</v>
      </c>
      <c r="BK64" s="104">
        <v>1295.1959999999999</v>
      </c>
      <c r="BL64" s="104">
        <v>0</v>
      </c>
      <c r="BM64" s="104">
        <v>0</v>
      </c>
      <c r="BN64" s="105" t="s">
        <v>9532</v>
      </c>
      <c r="BO64" s="104">
        <v>94688.371489720506</v>
      </c>
      <c r="BP64" s="104">
        <v>78904.359047072896</v>
      </c>
      <c r="BQ64" s="104">
        <v>5</v>
      </c>
      <c r="BR64" s="105"/>
      <c r="BS64" s="105"/>
      <c r="BT64" s="105"/>
      <c r="BU64" s="105"/>
      <c r="BV64" s="104">
        <v>1</v>
      </c>
      <c r="BW64" s="104">
        <v>1</v>
      </c>
      <c r="BX64" s="104">
        <v>2312.85</v>
      </c>
      <c r="BY64" s="104">
        <v>0</v>
      </c>
      <c r="BZ64" s="104">
        <v>1.0560958904109599E-5</v>
      </c>
      <c r="CA64" s="105" t="s">
        <v>10575</v>
      </c>
      <c r="CB64" s="105"/>
      <c r="CC64" s="105" t="b">
        <v>0</v>
      </c>
      <c r="CD64" s="104">
        <v>0</v>
      </c>
      <c r="CE64" s="104">
        <v>0</v>
      </c>
      <c r="CF64" s="104">
        <v>0</v>
      </c>
      <c r="CG64" s="104">
        <v>0</v>
      </c>
      <c r="CH64" s="105"/>
      <c r="CI64" s="104" t="b">
        <v>0</v>
      </c>
      <c r="CJ64" s="104">
        <v>0</v>
      </c>
      <c r="CK64" s="104">
        <v>0</v>
      </c>
      <c r="CL64" s="106" t="s">
        <v>11606</v>
      </c>
      <c r="CM64" s="104">
        <v>1.05609589041087E-8</v>
      </c>
      <c r="CN64" s="104">
        <v>1</v>
      </c>
      <c r="CO64" s="104">
        <v>6938.55</v>
      </c>
      <c r="CP64" s="104">
        <v>2.3128500000000001</v>
      </c>
      <c r="CQ64" s="104">
        <v>50</v>
      </c>
      <c r="CR64" s="104">
        <v>50</v>
      </c>
      <c r="CS64" s="104">
        <v>10546.596</v>
      </c>
      <c r="CT64" s="104">
        <v>0.107484623520489</v>
      </c>
      <c r="CU64" s="104">
        <v>1133.5969004827</v>
      </c>
      <c r="CV64" s="104">
        <v>23.128499999999999</v>
      </c>
      <c r="CW64" s="104">
        <v>0.107484623520489</v>
      </c>
      <c r="CX64" s="104">
        <v>2.4859581150936298</v>
      </c>
      <c r="CY64" s="104">
        <v>4.6257000000000001</v>
      </c>
      <c r="CZ64" s="104">
        <v>0.10748462352049</v>
      </c>
      <c r="DA64" s="104">
        <v>0.49719162301873299</v>
      </c>
      <c r="DB64" s="104">
        <v>5.2804794520547903E-5</v>
      </c>
      <c r="DC64" s="104">
        <v>0</v>
      </c>
      <c r="DD64" s="105" t="s">
        <v>10576</v>
      </c>
    </row>
    <row r="65" spans="1:108" ht="15" customHeight="1" x14ac:dyDescent="0.35">
      <c r="A65" s="105" t="s">
        <v>10760</v>
      </c>
      <c r="B65" s="104">
        <v>0</v>
      </c>
      <c r="C65" s="104">
        <v>0</v>
      </c>
      <c r="D65" s="104">
        <v>0</v>
      </c>
      <c r="E65" s="105"/>
      <c r="F65" s="104">
        <v>1</v>
      </c>
      <c r="G65" s="104" t="b">
        <v>0</v>
      </c>
      <c r="H65" s="105" t="s">
        <v>512</v>
      </c>
      <c r="I65" s="104">
        <v>0</v>
      </c>
      <c r="J65" s="105"/>
      <c r="K65" s="104">
        <v>0</v>
      </c>
      <c r="L65" s="104">
        <v>1</v>
      </c>
      <c r="M65" s="104">
        <v>0</v>
      </c>
      <c r="N65" s="104">
        <v>0</v>
      </c>
      <c r="O65" s="105"/>
      <c r="P65" s="104" t="b">
        <v>0</v>
      </c>
      <c r="Q65" s="104">
        <v>0</v>
      </c>
      <c r="R65" s="105"/>
      <c r="S65" s="104">
        <v>0</v>
      </c>
      <c r="T65" s="104">
        <v>2.3128500000000001</v>
      </c>
      <c r="U65" s="104">
        <v>23.128499999999999</v>
      </c>
      <c r="V65" s="104">
        <v>4.6257000000000001</v>
      </c>
      <c r="W65" s="104">
        <v>0</v>
      </c>
      <c r="X65" s="105" t="s">
        <v>10208</v>
      </c>
      <c r="Y65" s="105"/>
      <c r="Z65" s="104">
        <v>1</v>
      </c>
      <c r="AA65" s="104">
        <v>0</v>
      </c>
      <c r="AB65" s="105" t="s">
        <v>11585</v>
      </c>
      <c r="AC65" s="105" t="s">
        <v>11586</v>
      </c>
      <c r="AD65" s="104">
        <v>0</v>
      </c>
      <c r="AE65" s="104">
        <v>0</v>
      </c>
      <c r="AF65" s="105"/>
      <c r="AG65" s="104">
        <v>2</v>
      </c>
      <c r="AH65" s="104">
        <v>2</v>
      </c>
      <c r="AI65" s="104">
        <v>2</v>
      </c>
      <c r="AJ65" s="105" t="s">
        <v>483</v>
      </c>
      <c r="AK65" s="104" t="b">
        <v>0</v>
      </c>
      <c r="AL65" s="104">
        <v>8760</v>
      </c>
      <c r="AM65" s="104">
        <v>8760</v>
      </c>
      <c r="AN65" s="104">
        <v>8760</v>
      </c>
      <c r="AO65" s="104">
        <v>0</v>
      </c>
      <c r="AP65" s="104">
        <v>0</v>
      </c>
      <c r="AQ65" s="104">
        <v>0</v>
      </c>
      <c r="AR65" s="104">
        <v>87600</v>
      </c>
      <c r="AS65" s="104">
        <v>13140</v>
      </c>
      <c r="AT65" s="105"/>
      <c r="AU65" s="104" t="b">
        <v>0</v>
      </c>
      <c r="AV65" s="104">
        <v>0</v>
      </c>
      <c r="AW65" s="104">
        <v>0</v>
      </c>
      <c r="AX65" s="104" t="b">
        <v>1</v>
      </c>
      <c r="AY65" s="104">
        <v>0</v>
      </c>
      <c r="AZ65" s="104">
        <v>87600</v>
      </c>
      <c r="BA65" s="104" t="b">
        <v>0</v>
      </c>
      <c r="BB65" s="104">
        <v>0</v>
      </c>
      <c r="BC65" s="105" t="s">
        <v>6202</v>
      </c>
      <c r="BD65" s="105" t="s">
        <v>10574</v>
      </c>
      <c r="BE65" s="104" t="b">
        <v>0</v>
      </c>
      <c r="BF65" s="104">
        <v>8760</v>
      </c>
      <c r="BG65" s="105"/>
      <c r="BH65" s="105" t="b">
        <v>0</v>
      </c>
      <c r="BI65" s="104">
        <v>0</v>
      </c>
      <c r="BJ65" s="104">
        <v>0</v>
      </c>
      <c r="BK65" s="104">
        <v>1295.1959999999999</v>
      </c>
      <c r="BL65" s="104">
        <v>0</v>
      </c>
      <c r="BM65" s="104">
        <v>0</v>
      </c>
      <c r="BN65" s="105" t="s">
        <v>9532</v>
      </c>
      <c r="BO65" s="104">
        <v>94688.371489720506</v>
      </c>
      <c r="BP65" s="104">
        <v>78904.359047072896</v>
      </c>
      <c r="BQ65" s="104">
        <v>5</v>
      </c>
      <c r="BR65" s="105"/>
      <c r="BS65" s="105"/>
      <c r="BT65" s="105"/>
      <c r="BU65" s="105"/>
      <c r="BV65" s="104">
        <v>1</v>
      </c>
      <c r="BW65" s="104">
        <v>1</v>
      </c>
      <c r="BX65" s="104">
        <v>2312.85</v>
      </c>
      <c r="BY65" s="104">
        <v>0</v>
      </c>
      <c r="BZ65" s="104">
        <v>1.0560958904109599E-5</v>
      </c>
      <c r="CA65" s="105" t="s">
        <v>10575</v>
      </c>
      <c r="CB65" s="105"/>
      <c r="CC65" s="105" t="b">
        <v>0</v>
      </c>
      <c r="CD65" s="104">
        <v>0</v>
      </c>
      <c r="CE65" s="104">
        <v>0</v>
      </c>
      <c r="CF65" s="104">
        <v>0</v>
      </c>
      <c r="CG65" s="104">
        <v>0</v>
      </c>
      <c r="CH65" s="105"/>
      <c r="CI65" s="104" t="b">
        <v>0</v>
      </c>
      <c r="CJ65" s="104">
        <v>0</v>
      </c>
      <c r="CK65" s="104">
        <v>0</v>
      </c>
      <c r="CL65" s="106" t="s">
        <v>11607</v>
      </c>
      <c r="CM65" s="104">
        <v>1.05609589041087E-8</v>
      </c>
      <c r="CN65" s="104">
        <v>1</v>
      </c>
      <c r="CO65" s="104">
        <v>9251.4</v>
      </c>
      <c r="CP65" s="104">
        <v>2.3128500000000001</v>
      </c>
      <c r="CQ65" s="104">
        <v>50</v>
      </c>
      <c r="CR65" s="104">
        <v>50</v>
      </c>
      <c r="CS65" s="104">
        <v>12859.446</v>
      </c>
      <c r="CT65" s="104">
        <v>0.10748462352049</v>
      </c>
      <c r="CU65" s="104">
        <v>1382.1927119920699</v>
      </c>
      <c r="CV65" s="104">
        <v>23.128499999999999</v>
      </c>
      <c r="CW65" s="104">
        <v>0.107484623520489</v>
      </c>
      <c r="CX65" s="104">
        <v>2.4859581150936298</v>
      </c>
      <c r="CY65" s="104">
        <v>4.6257000000000001</v>
      </c>
      <c r="CZ65" s="104">
        <v>0.10748462352049</v>
      </c>
      <c r="DA65" s="104">
        <v>0.49719162301873299</v>
      </c>
      <c r="DB65" s="104">
        <v>5.2804794520547903E-5</v>
      </c>
      <c r="DC65" s="104">
        <v>0</v>
      </c>
      <c r="DD65" s="105" t="s">
        <v>10577</v>
      </c>
    </row>
    <row r="66" spans="1:108" ht="15" customHeight="1" x14ac:dyDescent="0.35">
      <c r="A66" s="105" t="s">
        <v>10784</v>
      </c>
      <c r="B66" s="104">
        <v>0</v>
      </c>
      <c r="C66" s="104">
        <v>0</v>
      </c>
      <c r="D66" s="104">
        <v>0</v>
      </c>
      <c r="E66" s="105"/>
      <c r="F66" s="104">
        <v>1</v>
      </c>
      <c r="G66" s="104" t="b">
        <v>0</v>
      </c>
      <c r="H66" s="105" t="s">
        <v>512</v>
      </c>
      <c r="I66" s="104">
        <v>0</v>
      </c>
      <c r="J66" s="105"/>
      <c r="K66" s="104">
        <v>0</v>
      </c>
      <c r="L66" s="104">
        <v>1</v>
      </c>
      <c r="M66" s="104">
        <v>0</v>
      </c>
      <c r="N66" s="104">
        <v>0</v>
      </c>
      <c r="O66" s="105"/>
      <c r="P66" s="104" t="b">
        <v>0</v>
      </c>
      <c r="Q66" s="104">
        <v>0</v>
      </c>
      <c r="R66" s="105"/>
      <c r="S66" s="104">
        <v>0</v>
      </c>
      <c r="T66" s="104">
        <v>2.3128500000000001</v>
      </c>
      <c r="U66" s="104">
        <v>23.128499999999999</v>
      </c>
      <c r="V66" s="104">
        <v>4.6257000000000001</v>
      </c>
      <c r="W66" s="104">
        <v>0</v>
      </c>
      <c r="X66" s="105" t="s">
        <v>10255</v>
      </c>
      <c r="Y66" s="105"/>
      <c r="Z66" s="104">
        <v>1</v>
      </c>
      <c r="AA66" s="104">
        <v>0</v>
      </c>
      <c r="AB66" s="105" t="s">
        <v>11585</v>
      </c>
      <c r="AC66" s="105" t="s">
        <v>11586</v>
      </c>
      <c r="AD66" s="104">
        <v>0</v>
      </c>
      <c r="AE66" s="104">
        <v>0</v>
      </c>
      <c r="AF66" s="105"/>
      <c r="AG66" s="104">
        <v>2</v>
      </c>
      <c r="AH66" s="104">
        <v>2</v>
      </c>
      <c r="AI66" s="104">
        <v>2</v>
      </c>
      <c r="AJ66" s="105" t="s">
        <v>483</v>
      </c>
      <c r="AK66" s="104" t="b">
        <v>0</v>
      </c>
      <c r="AL66" s="104">
        <v>8760</v>
      </c>
      <c r="AM66" s="104">
        <v>8760</v>
      </c>
      <c r="AN66" s="104">
        <v>8760</v>
      </c>
      <c r="AO66" s="104">
        <v>0</v>
      </c>
      <c r="AP66" s="104">
        <v>0</v>
      </c>
      <c r="AQ66" s="104">
        <v>0</v>
      </c>
      <c r="AR66" s="104">
        <v>87600</v>
      </c>
      <c r="AS66" s="104">
        <v>13140</v>
      </c>
      <c r="AT66" s="105"/>
      <c r="AU66" s="104" t="b">
        <v>0</v>
      </c>
      <c r="AV66" s="104">
        <v>0</v>
      </c>
      <c r="AW66" s="104">
        <v>0</v>
      </c>
      <c r="AX66" s="104" t="b">
        <v>1</v>
      </c>
      <c r="AY66" s="104">
        <v>0</v>
      </c>
      <c r="AZ66" s="104">
        <v>87600</v>
      </c>
      <c r="BA66" s="104" t="b">
        <v>0</v>
      </c>
      <c r="BB66" s="104">
        <v>0</v>
      </c>
      <c r="BC66" s="105" t="s">
        <v>6202</v>
      </c>
      <c r="BD66" s="105" t="s">
        <v>10574</v>
      </c>
      <c r="BE66" s="104" t="b">
        <v>0</v>
      </c>
      <c r="BF66" s="104">
        <v>8760</v>
      </c>
      <c r="BG66" s="105"/>
      <c r="BH66" s="105" t="b">
        <v>0</v>
      </c>
      <c r="BI66" s="104">
        <v>0</v>
      </c>
      <c r="BJ66" s="104">
        <v>0</v>
      </c>
      <c r="BK66" s="104">
        <v>1295.1959999999999</v>
      </c>
      <c r="BL66" s="104">
        <v>0</v>
      </c>
      <c r="BM66" s="104">
        <v>0</v>
      </c>
      <c r="BN66" s="105" t="s">
        <v>9532</v>
      </c>
      <c r="BO66" s="104">
        <v>94688.371489720506</v>
      </c>
      <c r="BP66" s="104">
        <v>78904.359047072896</v>
      </c>
      <c r="BQ66" s="104">
        <v>5</v>
      </c>
      <c r="BR66" s="105"/>
      <c r="BS66" s="105"/>
      <c r="BT66" s="105"/>
      <c r="BU66" s="105"/>
      <c r="BV66" s="104">
        <v>1</v>
      </c>
      <c r="BW66" s="104">
        <v>1</v>
      </c>
      <c r="BX66" s="104">
        <v>2312.85</v>
      </c>
      <c r="BY66" s="104">
        <v>0</v>
      </c>
      <c r="BZ66" s="104">
        <v>1.0560958904109599E-5</v>
      </c>
      <c r="CA66" s="105" t="s">
        <v>10575</v>
      </c>
      <c r="CB66" s="105"/>
      <c r="CC66" s="105" t="b">
        <v>0</v>
      </c>
      <c r="CD66" s="104">
        <v>0</v>
      </c>
      <c r="CE66" s="104">
        <v>0</v>
      </c>
      <c r="CF66" s="104">
        <v>0</v>
      </c>
      <c r="CG66" s="104">
        <v>0</v>
      </c>
      <c r="CH66" s="105"/>
      <c r="CI66" s="104" t="b">
        <v>0</v>
      </c>
      <c r="CJ66" s="104">
        <v>0</v>
      </c>
      <c r="CK66" s="104">
        <v>0</v>
      </c>
      <c r="CL66" s="106" t="s">
        <v>11623</v>
      </c>
      <c r="CM66" s="104">
        <v>1.05609589041087E-8</v>
      </c>
      <c r="CN66" s="104">
        <v>1</v>
      </c>
      <c r="CO66" s="104">
        <v>6938.55</v>
      </c>
      <c r="CP66" s="104">
        <v>2.3128500000000001</v>
      </c>
      <c r="CQ66" s="104">
        <v>50</v>
      </c>
      <c r="CR66" s="104">
        <v>50</v>
      </c>
      <c r="CS66" s="104">
        <v>10546.596</v>
      </c>
      <c r="CT66" s="104">
        <v>0.107484623520489</v>
      </c>
      <c r="CU66" s="104">
        <v>1133.5969004827</v>
      </c>
      <c r="CV66" s="104">
        <v>23.128499999999999</v>
      </c>
      <c r="CW66" s="104">
        <v>0.107484623520489</v>
      </c>
      <c r="CX66" s="104">
        <v>2.4859581150936298</v>
      </c>
      <c r="CY66" s="104">
        <v>4.6257000000000001</v>
      </c>
      <c r="CZ66" s="104">
        <v>0.10748462352049</v>
      </c>
      <c r="DA66" s="104">
        <v>0.49719162301873299</v>
      </c>
      <c r="DB66" s="104">
        <v>5.2804794520547903E-5</v>
      </c>
      <c r="DC66" s="104">
        <v>0</v>
      </c>
      <c r="DD66" s="105" t="s">
        <v>10636</v>
      </c>
    </row>
    <row r="67" spans="1:108" ht="15" customHeight="1" x14ac:dyDescent="0.35">
      <c r="A67" s="105" t="s">
        <v>10785</v>
      </c>
      <c r="B67" s="104">
        <v>0</v>
      </c>
      <c r="C67" s="104">
        <v>0</v>
      </c>
      <c r="D67" s="104">
        <v>0</v>
      </c>
      <c r="E67" s="105"/>
      <c r="F67" s="104">
        <v>1</v>
      </c>
      <c r="G67" s="104" t="b">
        <v>0</v>
      </c>
      <c r="H67" s="105" t="s">
        <v>512</v>
      </c>
      <c r="I67" s="104">
        <v>0</v>
      </c>
      <c r="J67" s="105"/>
      <c r="K67" s="104">
        <v>0</v>
      </c>
      <c r="L67" s="104">
        <v>1</v>
      </c>
      <c r="M67" s="104">
        <v>0</v>
      </c>
      <c r="N67" s="104">
        <v>0</v>
      </c>
      <c r="O67" s="105"/>
      <c r="P67" s="104" t="b">
        <v>0</v>
      </c>
      <c r="Q67" s="104">
        <v>0</v>
      </c>
      <c r="R67" s="105"/>
      <c r="S67" s="104">
        <v>0</v>
      </c>
      <c r="T67" s="104">
        <v>2.3128500000000001</v>
      </c>
      <c r="U67" s="104">
        <v>23.128499999999999</v>
      </c>
      <c r="V67" s="104">
        <v>4.6257000000000001</v>
      </c>
      <c r="W67" s="104">
        <v>0</v>
      </c>
      <c r="X67" s="105" t="s">
        <v>10257</v>
      </c>
      <c r="Y67" s="105"/>
      <c r="Z67" s="104">
        <v>1</v>
      </c>
      <c r="AA67" s="104">
        <v>0</v>
      </c>
      <c r="AB67" s="105" t="s">
        <v>11585</v>
      </c>
      <c r="AC67" s="105" t="s">
        <v>11586</v>
      </c>
      <c r="AD67" s="104">
        <v>0</v>
      </c>
      <c r="AE67" s="104">
        <v>0</v>
      </c>
      <c r="AF67" s="105"/>
      <c r="AG67" s="104">
        <v>2</v>
      </c>
      <c r="AH67" s="104">
        <v>2</v>
      </c>
      <c r="AI67" s="104">
        <v>2</v>
      </c>
      <c r="AJ67" s="105" t="s">
        <v>483</v>
      </c>
      <c r="AK67" s="104" t="b">
        <v>0</v>
      </c>
      <c r="AL67" s="104">
        <v>8760</v>
      </c>
      <c r="AM67" s="104">
        <v>8760</v>
      </c>
      <c r="AN67" s="104">
        <v>8760</v>
      </c>
      <c r="AO67" s="104">
        <v>0</v>
      </c>
      <c r="AP67" s="104">
        <v>0</v>
      </c>
      <c r="AQ67" s="104">
        <v>0</v>
      </c>
      <c r="AR67" s="104">
        <v>87600</v>
      </c>
      <c r="AS67" s="104">
        <v>13140</v>
      </c>
      <c r="AT67" s="105"/>
      <c r="AU67" s="104" t="b">
        <v>0</v>
      </c>
      <c r="AV67" s="104">
        <v>0</v>
      </c>
      <c r="AW67" s="104">
        <v>0</v>
      </c>
      <c r="AX67" s="104" t="b">
        <v>1</v>
      </c>
      <c r="AY67" s="104">
        <v>0</v>
      </c>
      <c r="AZ67" s="104">
        <v>87600</v>
      </c>
      <c r="BA67" s="104" t="b">
        <v>0</v>
      </c>
      <c r="BB67" s="104">
        <v>0</v>
      </c>
      <c r="BC67" s="105" t="s">
        <v>6202</v>
      </c>
      <c r="BD67" s="105" t="s">
        <v>10574</v>
      </c>
      <c r="BE67" s="104" t="b">
        <v>0</v>
      </c>
      <c r="BF67" s="104">
        <v>8760</v>
      </c>
      <c r="BG67" s="105"/>
      <c r="BH67" s="105" t="b">
        <v>0</v>
      </c>
      <c r="BI67" s="104">
        <v>0</v>
      </c>
      <c r="BJ67" s="104">
        <v>0</v>
      </c>
      <c r="BK67" s="104">
        <v>1295.1959999999999</v>
      </c>
      <c r="BL67" s="104">
        <v>0</v>
      </c>
      <c r="BM67" s="104">
        <v>0</v>
      </c>
      <c r="BN67" s="105" t="s">
        <v>9532</v>
      </c>
      <c r="BO67" s="104">
        <v>94688.371489720506</v>
      </c>
      <c r="BP67" s="104">
        <v>78904.359047072896</v>
      </c>
      <c r="BQ67" s="104">
        <v>5</v>
      </c>
      <c r="BR67" s="105"/>
      <c r="BS67" s="105"/>
      <c r="BT67" s="105"/>
      <c r="BU67" s="105"/>
      <c r="BV67" s="104">
        <v>1</v>
      </c>
      <c r="BW67" s="104">
        <v>1</v>
      </c>
      <c r="BX67" s="104">
        <v>2312.85</v>
      </c>
      <c r="BY67" s="104">
        <v>0</v>
      </c>
      <c r="BZ67" s="104">
        <v>1.0560958904109599E-5</v>
      </c>
      <c r="CA67" s="105" t="s">
        <v>10575</v>
      </c>
      <c r="CB67" s="105"/>
      <c r="CC67" s="105" t="b">
        <v>0</v>
      </c>
      <c r="CD67" s="104">
        <v>0</v>
      </c>
      <c r="CE67" s="104">
        <v>0</v>
      </c>
      <c r="CF67" s="104">
        <v>0</v>
      </c>
      <c r="CG67" s="104">
        <v>0</v>
      </c>
      <c r="CH67" s="105"/>
      <c r="CI67" s="104" t="b">
        <v>0</v>
      </c>
      <c r="CJ67" s="104">
        <v>0</v>
      </c>
      <c r="CK67" s="104">
        <v>0</v>
      </c>
      <c r="CL67" s="106" t="s">
        <v>11624</v>
      </c>
      <c r="CM67" s="104">
        <v>1.05609589041087E-8</v>
      </c>
      <c r="CN67" s="104">
        <v>1</v>
      </c>
      <c r="CO67" s="104">
        <v>9251.4</v>
      </c>
      <c r="CP67" s="104">
        <v>2.3128500000000001</v>
      </c>
      <c r="CQ67" s="104">
        <v>50</v>
      </c>
      <c r="CR67" s="104">
        <v>50</v>
      </c>
      <c r="CS67" s="104">
        <v>12859.446</v>
      </c>
      <c r="CT67" s="104">
        <v>0.10748462352049</v>
      </c>
      <c r="CU67" s="104">
        <v>1382.1927119920699</v>
      </c>
      <c r="CV67" s="104">
        <v>23.128499999999999</v>
      </c>
      <c r="CW67" s="104">
        <v>0.107484623520489</v>
      </c>
      <c r="CX67" s="104">
        <v>2.4859581150936298</v>
      </c>
      <c r="CY67" s="104">
        <v>4.6257000000000001</v>
      </c>
      <c r="CZ67" s="104">
        <v>0.10748462352049</v>
      </c>
      <c r="DA67" s="104">
        <v>0.49719162301873299</v>
      </c>
      <c r="DB67" s="104">
        <v>5.2804794520547903E-5</v>
      </c>
      <c r="DC67" s="104">
        <v>0</v>
      </c>
      <c r="DD67" s="105" t="s">
        <v>10637</v>
      </c>
    </row>
    <row r="68" spans="1:108" ht="15" customHeight="1" x14ac:dyDescent="0.35">
      <c r="A68" s="105" t="s">
        <v>10761</v>
      </c>
      <c r="B68" s="104">
        <v>0</v>
      </c>
      <c r="C68" s="104">
        <v>0</v>
      </c>
      <c r="D68" s="104">
        <v>0</v>
      </c>
      <c r="E68" s="105"/>
      <c r="F68" s="104">
        <v>1</v>
      </c>
      <c r="G68" s="104" t="b">
        <v>0</v>
      </c>
      <c r="H68" s="105" t="s">
        <v>512</v>
      </c>
      <c r="I68" s="104">
        <v>0</v>
      </c>
      <c r="J68" s="105"/>
      <c r="K68" s="104">
        <v>0</v>
      </c>
      <c r="L68" s="104">
        <v>1</v>
      </c>
      <c r="M68" s="104">
        <v>0</v>
      </c>
      <c r="N68" s="104">
        <v>0</v>
      </c>
      <c r="O68" s="105"/>
      <c r="P68" s="104" t="b">
        <v>0</v>
      </c>
      <c r="Q68" s="104">
        <v>0</v>
      </c>
      <c r="R68" s="105"/>
      <c r="S68" s="104">
        <v>0</v>
      </c>
      <c r="T68" s="104">
        <v>2.3128500000000001</v>
      </c>
      <c r="U68" s="104">
        <v>23.128499999999999</v>
      </c>
      <c r="V68" s="104">
        <v>4.6257000000000001</v>
      </c>
      <c r="W68" s="104">
        <v>0</v>
      </c>
      <c r="X68" s="105" t="s">
        <v>10210</v>
      </c>
      <c r="Y68" s="105"/>
      <c r="Z68" s="104">
        <v>1</v>
      </c>
      <c r="AA68" s="104">
        <v>0</v>
      </c>
      <c r="AB68" s="105" t="s">
        <v>11585</v>
      </c>
      <c r="AC68" s="105" t="s">
        <v>11586</v>
      </c>
      <c r="AD68" s="104">
        <v>0</v>
      </c>
      <c r="AE68" s="104">
        <v>0</v>
      </c>
      <c r="AF68" s="105"/>
      <c r="AG68" s="104">
        <v>2</v>
      </c>
      <c r="AH68" s="104">
        <v>2</v>
      </c>
      <c r="AI68" s="104">
        <v>2</v>
      </c>
      <c r="AJ68" s="105" t="s">
        <v>483</v>
      </c>
      <c r="AK68" s="104" t="b">
        <v>0</v>
      </c>
      <c r="AL68" s="104">
        <v>8760</v>
      </c>
      <c r="AM68" s="104">
        <v>8760</v>
      </c>
      <c r="AN68" s="104">
        <v>8760</v>
      </c>
      <c r="AO68" s="104">
        <v>0</v>
      </c>
      <c r="AP68" s="104">
        <v>0</v>
      </c>
      <c r="AQ68" s="104">
        <v>0</v>
      </c>
      <c r="AR68" s="104">
        <v>87600</v>
      </c>
      <c r="AS68" s="104">
        <v>13140</v>
      </c>
      <c r="AT68" s="105"/>
      <c r="AU68" s="104" t="b">
        <v>0</v>
      </c>
      <c r="AV68" s="104">
        <v>0</v>
      </c>
      <c r="AW68" s="104">
        <v>0</v>
      </c>
      <c r="AX68" s="104" t="b">
        <v>1</v>
      </c>
      <c r="AY68" s="104">
        <v>0</v>
      </c>
      <c r="AZ68" s="104">
        <v>87600</v>
      </c>
      <c r="BA68" s="104" t="b">
        <v>0</v>
      </c>
      <c r="BB68" s="104">
        <v>0</v>
      </c>
      <c r="BC68" s="105" t="s">
        <v>6202</v>
      </c>
      <c r="BD68" s="105" t="s">
        <v>10578</v>
      </c>
      <c r="BE68" s="104" t="b">
        <v>0</v>
      </c>
      <c r="BF68" s="104">
        <v>8760</v>
      </c>
      <c r="BG68" s="105"/>
      <c r="BH68" s="105" t="b">
        <v>0</v>
      </c>
      <c r="BI68" s="104">
        <v>0</v>
      </c>
      <c r="BJ68" s="104">
        <v>0</v>
      </c>
      <c r="BK68" s="104">
        <v>1295.1959999999999</v>
      </c>
      <c r="BL68" s="104">
        <v>0</v>
      </c>
      <c r="BM68" s="104">
        <v>0</v>
      </c>
      <c r="BN68" s="105" t="s">
        <v>10078</v>
      </c>
      <c r="BO68" s="104">
        <v>94688.371489720506</v>
      </c>
      <c r="BP68" s="104">
        <v>78904.359047072896</v>
      </c>
      <c r="BQ68" s="104">
        <v>5</v>
      </c>
      <c r="BR68" s="105"/>
      <c r="BS68" s="105"/>
      <c r="BT68" s="105"/>
      <c r="BU68" s="105"/>
      <c r="BV68" s="104">
        <v>1</v>
      </c>
      <c r="BW68" s="104">
        <v>1</v>
      </c>
      <c r="BX68" s="104">
        <v>2312.85</v>
      </c>
      <c r="BY68" s="104">
        <v>0</v>
      </c>
      <c r="BZ68" s="104">
        <v>1.0560958904109599E-5</v>
      </c>
      <c r="CA68" s="105" t="s">
        <v>10579</v>
      </c>
      <c r="CB68" s="105"/>
      <c r="CC68" s="105" t="b">
        <v>0</v>
      </c>
      <c r="CD68" s="104">
        <v>0</v>
      </c>
      <c r="CE68" s="104">
        <v>0</v>
      </c>
      <c r="CF68" s="104">
        <v>0</v>
      </c>
      <c r="CG68" s="104">
        <v>0</v>
      </c>
      <c r="CH68" s="105"/>
      <c r="CI68" s="104" t="b">
        <v>0</v>
      </c>
      <c r="CJ68" s="104">
        <v>0</v>
      </c>
      <c r="CK68" s="104">
        <v>0</v>
      </c>
      <c r="CL68" s="106" t="s">
        <v>11604</v>
      </c>
      <c r="CM68" s="104">
        <v>1.05609589041087E-8</v>
      </c>
      <c r="CN68" s="104">
        <v>1</v>
      </c>
      <c r="CO68" s="104">
        <v>6938.55</v>
      </c>
      <c r="CP68" s="104">
        <v>2.3128500000000001</v>
      </c>
      <c r="CQ68" s="104">
        <v>50</v>
      </c>
      <c r="CR68" s="104">
        <v>50</v>
      </c>
      <c r="CS68" s="104">
        <v>10546.596</v>
      </c>
      <c r="CT68" s="104">
        <v>0.107484623520489</v>
      </c>
      <c r="CU68" s="104">
        <v>1133.5969004827</v>
      </c>
      <c r="CV68" s="104">
        <v>23.128499999999999</v>
      </c>
      <c r="CW68" s="104">
        <v>0.107484623520489</v>
      </c>
      <c r="CX68" s="104">
        <v>2.4859581150936298</v>
      </c>
      <c r="CY68" s="104">
        <v>4.6257000000000001</v>
      </c>
      <c r="CZ68" s="104">
        <v>0.10748462352049</v>
      </c>
      <c r="DA68" s="104">
        <v>0.49719162301873299</v>
      </c>
      <c r="DB68" s="104">
        <v>5.2804794520547903E-5</v>
      </c>
      <c r="DC68" s="104">
        <v>0</v>
      </c>
      <c r="DD68" s="105" t="s">
        <v>10580</v>
      </c>
    </row>
    <row r="69" spans="1:108" ht="15" customHeight="1" x14ac:dyDescent="0.35">
      <c r="A69" s="105" t="s">
        <v>10762</v>
      </c>
      <c r="B69" s="104">
        <v>0</v>
      </c>
      <c r="C69" s="104">
        <v>0</v>
      </c>
      <c r="D69" s="104">
        <v>0</v>
      </c>
      <c r="E69" s="105"/>
      <c r="F69" s="104">
        <v>1</v>
      </c>
      <c r="G69" s="104" t="b">
        <v>0</v>
      </c>
      <c r="H69" s="105" t="s">
        <v>512</v>
      </c>
      <c r="I69" s="104">
        <v>0</v>
      </c>
      <c r="J69" s="105"/>
      <c r="K69" s="104">
        <v>0</v>
      </c>
      <c r="L69" s="104">
        <v>1</v>
      </c>
      <c r="M69" s="104">
        <v>0</v>
      </c>
      <c r="N69" s="104">
        <v>0</v>
      </c>
      <c r="O69" s="105"/>
      <c r="P69" s="104" t="b">
        <v>0</v>
      </c>
      <c r="Q69" s="104">
        <v>0</v>
      </c>
      <c r="R69" s="105"/>
      <c r="S69" s="104">
        <v>0</v>
      </c>
      <c r="T69" s="104">
        <v>2.3128500000000001</v>
      </c>
      <c r="U69" s="104">
        <v>23.128499999999999</v>
      </c>
      <c r="V69" s="104">
        <v>4.6257000000000001</v>
      </c>
      <c r="W69" s="104">
        <v>0</v>
      </c>
      <c r="X69" s="105" t="s">
        <v>10212</v>
      </c>
      <c r="Y69" s="105"/>
      <c r="Z69" s="104">
        <v>1</v>
      </c>
      <c r="AA69" s="104">
        <v>0</v>
      </c>
      <c r="AB69" s="105" t="s">
        <v>11585</v>
      </c>
      <c r="AC69" s="105" t="s">
        <v>11586</v>
      </c>
      <c r="AD69" s="104">
        <v>0</v>
      </c>
      <c r="AE69" s="104">
        <v>0</v>
      </c>
      <c r="AF69" s="105"/>
      <c r="AG69" s="104">
        <v>2</v>
      </c>
      <c r="AH69" s="104">
        <v>2</v>
      </c>
      <c r="AI69" s="104">
        <v>2</v>
      </c>
      <c r="AJ69" s="105" t="s">
        <v>483</v>
      </c>
      <c r="AK69" s="104" t="b">
        <v>0</v>
      </c>
      <c r="AL69" s="104">
        <v>8760</v>
      </c>
      <c r="AM69" s="104">
        <v>8760</v>
      </c>
      <c r="AN69" s="104">
        <v>8760</v>
      </c>
      <c r="AO69" s="104">
        <v>0</v>
      </c>
      <c r="AP69" s="104">
        <v>0</v>
      </c>
      <c r="AQ69" s="104">
        <v>0</v>
      </c>
      <c r="AR69" s="104">
        <v>87600</v>
      </c>
      <c r="AS69" s="104">
        <v>13140</v>
      </c>
      <c r="AT69" s="105"/>
      <c r="AU69" s="104" t="b">
        <v>0</v>
      </c>
      <c r="AV69" s="104">
        <v>0</v>
      </c>
      <c r="AW69" s="104">
        <v>0</v>
      </c>
      <c r="AX69" s="104" t="b">
        <v>1</v>
      </c>
      <c r="AY69" s="104">
        <v>0</v>
      </c>
      <c r="AZ69" s="104">
        <v>87600</v>
      </c>
      <c r="BA69" s="104" t="b">
        <v>0</v>
      </c>
      <c r="BB69" s="104">
        <v>0</v>
      </c>
      <c r="BC69" s="105" t="s">
        <v>6202</v>
      </c>
      <c r="BD69" s="105" t="s">
        <v>10578</v>
      </c>
      <c r="BE69" s="104" t="b">
        <v>0</v>
      </c>
      <c r="BF69" s="104">
        <v>8760</v>
      </c>
      <c r="BG69" s="105"/>
      <c r="BH69" s="105" t="b">
        <v>0</v>
      </c>
      <c r="BI69" s="104">
        <v>0</v>
      </c>
      <c r="BJ69" s="104">
        <v>0</v>
      </c>
      <c r="BK69" s="104">
        <v>1295.1959999999999</v>
      </c>
      <c r="BL69" s="104">
        <v>0</v>
      </c>
      <c r="BM69" s="104">
        <v>0</v>
      </c>
      <c r="BN69" s="105" t="s">
        <v>10078</v>
      </c>
      <c r="BO69" s="104">
        <v>94688.371489720506</v>
      </c>
      <c r="BP69" s="104">
        <v>78904.359047072896</v>
      </c>
      <c r="BQ69" s="104">
        <v>5</v>
      </c>
      <c r="BR69" s="105"/>
      <c r="BS69" s="105"/>
      <c r="BT69" s="105"/>
      <c r="BU69" s="105"/>
      <c r="BV69" s="104">
        <v>1</v>
      </c>
      <c r="BW69" s="104">
        <v>1</v>
      </c>
      <c r="BX69" s="104">
        <v>2312.85</v>
      </c>
      <c r="BY69" s="104">
        <v>0</v>
      </c>
      <c r="BZ69" s="104">
        <v>1.0560958904109599E-5</v>
      </c>
      <c r="CA69" s="105" t="s">
        <v>10579</v>
      </c>
      <c r="CB69" s="105"/>
      <c r="CC69" s="105" t="b">
        <v>0</v>
      </c>
      <c r="CD69" s="104">
        <v>0</v>
      </c>
      <c r="CE69" s="104">
        <v>0</v>
      </c>
      <c r="CF69" s="104">
        <v>0</v>
      </c>
      <c r="CG69" s="104">
        <v>0</v>
      </c>
      <c r="CH69" s="105"/>
      <c r="CI69" s="104" t="b">
        <v>0</v>
      </c>
      <c r="CJ69" s="104">
        <v>0</v>
      </c>
      <c r="CK69" s="104">
        <v>0</v>
      </c>
      <c r="CL69" s="106" t="s">
        <v>11605</v>
      </c>
      <c r="CM69" s="104">
        <v>1.05609589041087E-8</v>
      </c>
      <c r="CN69" s="104">
        <v>1</v>
      </c>
      <c r="CO69" s="104">
        <v>9251.4</v>
      </c>
      <c r="CP69" s="104">
        <v>2.3128500000000001</v>
      </c>
      <c r="CQ69" s="104">
        <v>50</v>
      </c>
      <c r="CR69" s="104">
        <v>50</v>
      </c>
      <c r="CS69" s="104">
        <v>12859.446</v>
      </c>
      <c r="CT69" s="104">
        <v>0.10748462352049</v>
      </c>
      <c r="CU69" s="104">
        <v>1382.1927119920699</v>
      </c>
      <c r="CV69" s="104">
        <v>23.128499999999999</v>
      </c>
      <c r="CW69" s="104">
        <v>0.107484623520489</v>
      </c>
      <c r="CX69" s="104">
        <v>2.4859581150936298</v>
      </c>
      <c r="CY69" s="104">
        <v>4.6257000000000001</v>
      </c>
      <c r="CZ69" s="104">
        <v>0.10748462352049</v>
      </c>
      <c r="DA69" s="104">
        <v>0.49719162301873299</v>
      </c>
      <c r="DB69" s="104">
        <v>5.2804794520547903E-5</v>
      </c>
      <c r="DC69" s="104">
        <v>0</v>
      </c>
      <c r="DD69" s="105" t="s">
        <v>10581</v>
      </c>
    </row>
    <row r="70" spans="1:108" ht="15" customHeight="1" x14ac:dyDescent="0.35">
      <c r="A70" s="105" t="s">
        <v>10786</v>
      </c>
      <c r="B70" s="104">
        <v>0</v>
      </c>
      <c r="C70" s="104">
        <v>0</v>
      </c>
      <c r="D70" s="104">
        <v>0</v>
      </c>
      <c r="E70" s="105"/>
      <c r="F70" s="104">
        <v>1</v>
      </c>
      <c r="G70" s="104" t="b">
        <v>0</v>
      </c>
      <c r="H70" s="105" t="s">
        <v>512</v>
      </c>
      <c r="I70" s="104">
        <v>0</v>
      </c>
      <c r="J70" s="105"/>
      <c r="K70" s="104">
        <v>0</v>
      </c>
      <c r="L70" s="104">
        <v>1</v>
      </c>
      <c r="M70" s="104">
        <v>0</v>
      </c>
      <c r="N70" s="104">
        <v>0</v>
      </c>
      <c r="O70" s="105"/>
      <c r="P70" s="104" t="b">
        <v>0</v>
      </c>
      <c r="Q70" s="104">
        <v>0</v>
      </c>
      <c r="R70" s="105"/>
      <c r="S70" s="104">
        <v>0</v>
      </c>
      <c r="T70" s="104">
        <v>2.3128500000000001</v>
      </c>
      <c r="U70" s="104">
        <v>23.128499999999999</v>
      </c>
      <c r="V70" s="104">
        <v>4.6257000000000001</v>
      </c>
      <c r="W70" s="104">
        <v>0</v>
      </c>
      <c r="X70" s="105" t="s">
        <v>10259</v>
      </c>
      <c r="Y70" s="105"/>
      <c r="Z70" s="104">
        <v>1</v>
      </c>
      <c r="AA70" s="104">
        <v>0</v>
      </c>
      <c r="AB70" s="105" t="s">
        <v>11585</v>
      </c>
      <c r="AC70" s="105" t="s">
        <v>11586</v>
      </c>
      <c r="AD70" s="104">
        <v>0</v>
      </c>
      <c r="AE70" s="104">
        <v>0</v>
      </c>
      <c r="AF70" s="105"/>
      <c r="AG70" s="104">
        <v>2</v>
      </c>
      <c r="AH70" s="104">
        <v>2</v>
      </c>
      <c r="AI70" s="104">
        <v>2</v>
      </c>
      <c r="AJ70" s="105" t="s">
        <v>483</v>
      </c>
      <c r="AK70" s="104" t="b">
        <v>0</v>
      </c>
      <c r="AL70" s="104">
        <v>8760</v>
      </c>
      <c r="AM70" s="104">
        <v>8760</v>
      </c>
      <c r="AN70" s="104">
        <v>8760</v>
      </c>
      <c r="AO70" s="104">
        <v>0</v>
      </c>
      <c r="AP70" s="104">
        <v>0</v>
      </c>
      <c r="AQ70" s="104">
        <v>0</v>
      </c>
      <c r="AR70" s="104">
        <v>87600</v>
      </c>
      <c r="AS70" s="104">
        <v>13140</v>
      </c>
      <c r="AT70" s="105"/>
      <c r="AU70" s="104" t="b">
        <v>0</v>
      </c>
      <c r="AV70" s="104">
        <v>0</v>
      </c>
      <c r="AW70" s="104">
        <v>0</v>
      </c>
      <c r="AX70" s="104" t="b">
        <v>1</v>
      </c>
      <c r="AY70" s="104">
        <v>0</v>
      </c>
      <c r="AZ70" s="104">
        <v>87600</v>
      </c>
      <c r="BA70" s="104" t="b">
        <v>0</v>
      </c>
      <c r="BB70" s="104">
        <v>0</v>
      </c>
      <c r="BC70" s="105" t="s">
        <v>6202</v>
      </c>
      <c r="BD70" s="105" t="s">
        <v>10578</v>
      </c>
      <c r="BE70" s="104" t="b">
        <v>0</v>
      </c>
      <c r="BF70" s="104">
        <v>8760</v>
      </c>
      <c r="BG70" s="105"/>
      <c r="BH70" s="105" t="b">
        <v>0</v>
      </c>
      <c r="BI70" s="104">
        <v>0</v>
      </c>
      <c r="BJ70" s="104">
        <v>0</v>
      </c>
      <c r="BK70" s="104">
        <v>1295.1959999999999</v>
      </c>
      <c r="BL70" s="104">
        <v>0</v>
      </c>
      <c r="BM70" s="104">
        <v>0</v>
      </c>
      <c r="BN70" s="105" t="s">
        <v>10078</v>
      </c>
      <c r="BO70" s="104">
        <v>94688.371489720506</v>
      </c>
      <c r="BP70" s="104">
        <v>78904.359047072896</v>
      </c>
      <c r="BQ70" s="104">
        <v>5</v>
      </c>
      <c r="BR70" s="105"/>
      <c r="BS70" s="105"/>
      <c r="BT70" s="105"/>
      <c r="BU70" s="105"/>
      <c r="BV70" s="104">
        <v>1</v>
      </c>
      <c r="BW70" s="104">
        <v>1</v>
      </c>
      <c r="BX70" s="104">
        <v>2312.85</v>
      </c>
      <c r="BY70" s="104">
        <v>0</v>
      </c>
      <c r="BZ70" s="104">
        <v>1.0560958904109599E-5</v>
      </c>
      <c r="CA70" s="105" t="s">
        <v>10579</v>
      </c>
      <c r="CB70" s="105"/>
      <c r="CC70" s="105" t="b">
        <v>0</v>
      </c>
      <c r="CD70" s="104">
        <v>0</v>
      </c>
      <c r="CE70" s="104">
        <v>0</v>
      </c>
      <c r="CF70" s="104">
        <v>0</v>
      </c>
      <c r="CG70" s="104">
        <v>0</v>
      </c>
      <c r="CH70" s="105"/>
      <c r="CI70" s="104" t="b">
        <v>0</v>
      </c>
      <c r="CJ70" s="104">
        <v>0</v>
      </c>
      <c r="CK70" s="104">
        <v>0</v>
      </c>
      <c r="CL70" s="106" t="s">
        <v>11625</v>
      </c>
      <c r="CM70" s="104">
        <v>1.05609589041087E-8</v>
      </c>
      <c r="CN70" s="104">
        <v>1</v>
      </c>
      <c r="CO70" s="104">
        <v>6938.55</v>
      </c>
      <c r="CP70" s="104">
        <v>2.3128500000000001</v>
      </c>
      <c r="CQ70" s="104">
        <v>50</v>
      </c>
      <c r="CR70" s="104">
        <v>50</v>
      </c>
      <c r="CS70" s="104">
        <v>10546.596</v>
      </c>
      <c r="CT70" s="104">
        <v>0.107484623520489</v>
      </c>
      <c r="CU70" s="104">
        <v>1133.5969004827</v>
      </c>
      <c r="CV70" s="104">
        <v>23.128499999999999</v>
      </c>
      <c r="CW70" s="104">
        <v>0.107484623520489</v>
      </c>
      <c r="CX70" s="104">
        <v>2.4859581150936298</v>
      </c>
      <c r="CY70" s="104">
        <v>4.6257000000000001</v>
      </c>
      <c r="CZ70" s="104">
        <v>0.10748462352049</v>
      </c>
      <c r="DA70" s="104">
        <v>0.49719162301873299</v>
      </c>
      <c r="DB70" s="104">
        <v>5.2804794520547903E-5</v>
      </c>
      <c r="DC70" s="104">
        <v>0</v>
      </c>
      <c r="DD70" s="105" t="s">
        <v>10638</v>
      </c>
    </row>
    <row r="71" spans="1:108" ht="15" customHeight="1" x14ac:dyDescent="0.35">
      <c r="A71" s="105" t="s">
        <v>10787</v>
      </c>
      <c r="B71" s="104">
        <v>0</v>
      </c>
      <c r="C71" s="104">
        <v>0</v>
      </c>
      <c r="D71" s="104">
        <v>0</v>
      </c>
      <c r="E71" s="105"/>
      <c r="F71" s="104">
        <v>1</v>
      </c>
      <c r="G71" s="104" t="b">
        <v>0</v>
      </c>
      <c r="H71" s="105" t="s">
        <v>512</v>
      </c>
      <c r="I71" s="104">
        <v>0</v>
      </c>
      <c r="J71" s="105"/>
      <c r="K71" s="104">
        <v>0</v>
      </c>
      <c r="L71" s="104">
        <v>1</v>
      </c>
      <c r="M71" s="104">
        <v>0</v>
      </c>
      <c r="N71" s="104">
        <v>0</v>
      </c>
      <c r="O71" s="105"/>
      <c r="P71" s="104" t="b">
        <v>0</v>
      </c>
      <c r="Q71" s="104">
        <v>0</v>
      </c>
      <c r="R71" s="105"/>
      <c r="S71" s="104">
        <v>0</v>
      </c>
      <c r="T71" s="104">
        <v>2.3128500000000001</v>
      </c>
      <c r="U71" s="104">
        <v>23.128499999999999</v>
      </c>
      <c r="V71" s="104">
        <v>4.6257000000000001</v>
      </c>
      <c r="W71" s="104">
        <v>0</v>
      </c>
      <c r="X71" s="105" t="s">
        <v>10261</v>
      </c>
      <c r="Y71" s="105"/>
      <c r="Z71" s="104">
        <v>1</v>
      </c>
      <c r="AA71" s="104">
        <v>0</v>
      </c>
      <c r="AB71" s="105" t="s">
        <v>11585</v>
      </c>
      <c r="AC71" s="105" t="s">
        <v>11586</v>
      </c>
      <c r="AD71" s="104">
        <v>0</v>
      </c>
      <c r="AE71" s="104">
        <v>0</v>
      </c>
      <c r="AF71" s="105"/>
      <c r="AG71" s="104">
        <v>2</v>
      </c>
      <c r="AH71" s="104">
        <v>2</v>
      </c>
      <c r="AI71" s="104">
        <v>2</v>
      </c>
      <c r="AJ71" s="105" t="s">
        <v>483</v>
      </c>
      <c r="AK71" s="104" t="b">
        <v>0</v>
      </c>
      <c r="AL71" s="104">
        <v>8760</v>
      </c>
      <c r="AM71" s="104">
        <v>8760</v>
      </c>
      <c r="AN71" s="104">
        <v>8760</v>
      </c>
      <c r="AO71" s="104">
        <v>0</v>
      </c>
      <c r="AP71" s="104">
        <v>0</v>
      </c>
      <c r="AQ71" s="104">
        <v>0</v>
      </c>
      <c r="AR71" s="104">
        <v>87600</v>
      </c>
      <c r="AS71" s="104">
        <v>13140</v>
      </c>
      <c r="AT71" s="105"/>
      <c r="AU71" s="104" t="b">
        <v>0</v>
      </c>
      <c r="AV71" s="104">
        <v>0</v>
      </c>
      <c r="AW71" s="104">
        <v>0</v>
      </c>
      <c r="AX71" s="104" t="b">
        <v>1</v>
      </c>
      <c r="AY71" s="104">
        <v>0</v>
      </c>
      <c r="AZ71" s="104">
        <v>87600</v>
      </c>
      <c r="BA71" s="104" t="b">
        <v>0</v>
      </c>
      <c r="BB71" s="104">
        <v>0</v>
      </c>
      <c r="BC71" s="105" t="s">
        <v>6202</v>
      </c>
      <c r="BD71" s="105" t="s">
        <v>10578</v>
      </c>
      <c r="BE71" s="104" t="b">
        <v>0</v>
      </c>
      <c r="BF71" s="104">
        <v>8760</v>
      </c>
      <c r="BG71" s="105"/>
      <c r="BH71" s="105" t="b">
        <v>0</v>
      </c>
      <c r="BI71" s="104">
        <v>0</v>
      </c>
      <c r="BJ71" s="104">
        <v>0</v>
      </c>
      <c r="BK71" s="104">
        <v>1295.1959999999999</v>
      </c>
      <c r="BL71" s="104">
        <v>0</v>
      </c>
      <c r="BM71" s="104">
        <v>0</v>
      </c>
      <c r="BN71" s="105" t="s">
        <v>10078</v>
      </c>
      <c r="BO71" s="104">
        <v>94688.371489720506</v>
      </c>
      <c r="BP71" s="104">
        <v>78904.359047072896</v>
      </c>
      <c r="BQ71" s="104">
        <v>5</v>
      </c>
      <c r="BR71" s="105"/>
      <c r="BS71" s="105"/>
      <c r="BT71" s="105"/>
      <c r="BU71" s="105"/>
      <c r="BV71" s="104">
        <v>1</v>
      </c>
      <c r="BW71" s="104">
        <v>1</v>
      </c>
      <c r="BX71" s="104">
        <v>2312.85</v>
      </c>
      <c r="BY71" s="104">
        <v>0</v>
      </c>
      <c r="BZ71" s="104">
        <v>1.0560958904109599E-5</v>
      </c>
      <c r="CA71" s="105" t="s">
        <v>10579</v>
      </c>
      <c r="CB71" s="105"/>
      <c r="CC71" s="105" t="b">
        <v>0</v>
      </c>
      <c r="CD71" s="104">
        <v>0</v>
      </c>
      <c r="CE71" s="104">
        <v>0</v>
      </c>
      <c r="CF71" s="104">
        <v>0</v>
      </c>
      <c r="CG71" s="104">
        <v>0</v>
      </c>
      <c r="CH71" s="105"/>
      <c r="CI71" s="104" t="b">
        <v>0</v>
      </c>
      <c r="CJ71" s="104">
        <v>0</v>
      </c>
      <c r="CK71" s="104">
        <v>0</v>
      </c>
      <c r="CL71" s="106" t="s">
        <v>11626</v>
      </c>
      <c r="CM71" s="104">
        <v>1.05609589041087E-8</v>
      </c>
      <c r="CN71" s="104">
        <v>1</v>
      </c>
      <c r="CO71" s="104">
        <v>9251.4</v>
      </c>
      <c r="CP71" s="104">
        <v>2.3128500000000001</v>
      </c>
      <c r="CQ71" s="104">
        <v>50</v>
      </c>
      <c r="CR71" s="104">
        <v>50</v>
      </c>
      <c r="CS71" s="104">
        <v>12859.446</v>
      </c>
      <c r="CT71" s="104">
        <v>0.10748462352049</v>
      </c>
      <c r="CU71" s="104">
        <v>1382.1927119920699</v>
      </c>
      <c r="CV71" s="104">
        <v>23.128499999999999</v>
      </c>
      <c r="CW71" s="104">
        <v>0.107484623520489</v>
      </c>
      <c r="CX71" s="104">
        <v>2.4859581150936298</v>
      </c>
      <c r="CY71" s="104">
        <v>4.6257000000000001</v>
      </c>
      <c r="CZ71" s="104">
        <v>0.10748462352049</v>
      </c>
      <c r="DA71" s="104">
        <v>0.49719162301873299</v>
      </c>
      <c r="DB71" s="104">
        <v>5.2804794520547903E-5</v>
      </c>
      <c r="DC71" s="104">
        <v>0</v>
      </c>
      <c r="DD71" s="105" t="s">
        <v>10639</v>
      </c>
    </row>
    <row r="72" spans="1:108" ht="15" customHeight="1" x14ac:dyDescent="0.35">
      <c r="A72" s="105" t="s">
        <v>10827</v>
      </c>
      <c r="B72" s="104">
        <v>0</v>
      </c>
      <c r="C72" s="104">
        <v>0</v>
      </c>
      <c r="D72" s="104">
        <v>0</v>
      </c>
      <c r="E72" s="105"/>
      <c r="F72" s="104">
        <v>1</v>
      </c>
      <c r="G72" s="104" t="b">
        <v>0</v>
      </c>
      <c r="H72" s="105" t="s">
        <v>512</v>
      </c>
      <c r="I72" s="104">
        <v>0</v>
      </c>
      <c r="J72" s="105"/>
      <c r="K72" s="104">
        <v>0</v>
      </c>
      <c r="L72" s="104">
        <v>1</v>
      </c>
      <c r="M72" s="104">
        <v>0</v>
      </c>
      <c r="N72" s="104">
        <v>0</v>
      </c>
      <c r="O72" s="105"/>
      <c r="P72" s="104" t="b">
        <v>0</v>
      </c>
      <c r="Q72" s="104">
        <v>0</v>
      </c>
      <c r="R72" s="105"/>
      <c r="S72" s="104">
        <v>0</v>
      </c>
      <c r="T72" s="104">
        <v>9.9538700629527597</v>
      </c>
      <c r="U72" s="104">
        <v>69.675531769036596</v>
      </c>
      <c r="V72" s="104">
        <v>9.9539000000000009</v>
      </c>
      <c r="W72" s="104">
        <v>0</v>
      </c>
      <c r="X72" s="105" t="s">
        <v>10214</v>
      </c>
      <c r="Y72" s="105"/>
      <c r="Z72" s="104">
        <v>1</v>
      </c>
      <c r="AA72" s="104">
        <v>0</v>
      </c>
      <c r="AB72" s="105" t="s">
        <v>799</v>
      </c>
      <c r="AC72" s="105" t="s">
        <v>77</v>
      </c>
      <c r="AD72" s="104">
        <v>0</v>
      </c>
      <c r="AE72" s="104">
        <v>0</v>
      </c>
      <c r="AF72" s="105"/>
      <c r="AG72" s="104">
        <v>2</v>
      </c>
      <c r="AH72" s="104">
        <v>2</v>
      </c>
      <c r="AI72" s="104">
        <v>2</v>
      </c>
      <c r="AJ72" s="105" t="s">
        <v>798</v>
      </c>
      <c r="AK72" s="104" t="b">
        <v>0</v>
      </c>
      <c r="AL72" s="104">
        <v>8760</v>
      </c>
      <c r="AM72" s="104">
        <v>8760</v>
      </c>
      <c r="AN72" s="104">
        <v>8760</v>
      </c>
      <c r="AO72" s="104">
        <v>0</v>
      </c>
      <c r="AP72" s="104">
        <v>0</v>
      </c>
      <c r="AQ72" s="104">
        <v>0</v>
      </c>
      <c r="AR72" s="104">
        <v>43800</v>
      </c>
      <c r="AS72" s="104">
        <v>0</v>
      </c>
      <c r="AT72" s="105"/>
      <c r="AU72" s="104" t="b">
        <v>0</v>
      </c>
      <c r="AV72" s="104">
        <v>0</v>
      </c>
      <c r="AW72" s="104">
        <v>0</v>
      </c>
      <c r="AX72" s="104" t="b">
        <v>1</v>
      </c>
      <c r="AY72" s="104">
        <v>0</v>
      </c>
      <c r="AZ72" s="104">
        <v>87600</v>
      </c>
      <c r="BA72" s="104" t="b">
        <v>0</v>
      </c>
      <c r="BB72" s="104">
        <v>0</v>
      </c>
      <c r="BC72" s="105" t="s">
        <v>6202</v>
      </c>
      <c r="BD72" s="105" t="s">
        <v>10582</v>
      </c>
      <c r="BE72" s="104" t="b">
        <v>1</v>
      </c>
      <c r="BF72" s="104">
        <v>0</v>
      </c>
      <c r="BG72" s="105"/>
      <c r="BH72" s="105" t="b">
        <v>0</v>
      </c>
      <c r="BI72" s="104">
        <v>0</v>
      </c>
      <c r="BJ72" s="104">
        <v>0</v>
      </c>
      <c r="BK72" s="104">
        <v>6370.3295535475499</v>
      </c>
      <c r="BL72" s="104">
        <v>0</v>
      </c>
      <c r="BM72" s="104">
        <v>0</v>
      </c>
      <c r="BN72" s="105" t="s">
        <v>9306</v>
      </c>
      <c r="BO72" s="104">
        <v>44002.853153035503</v>
      </c>
      <c r="BP72" s="104">
        <v>44075.7476226781</v>
      </c>
      <c r="BQ72" s="104">
        <v>6.9998223579739198</v>
      </c>
      <c r="BR72" s="105"/>
      <c r="BS72" s="105"/>
      <c r="BT72" s="105"/>
      <c r="BU72" s="105"/>
      <c r="BV72" s="104">
        <v>1</v>
      </c>
      <c r="BW72" s="104">
        <v>1</v>
      </c>
      <c r="BX72" s="104">
        <v>19907.599999999999</v>
      </c>
      <c r="BY72" s="104">
        <v>0</v>
      </c>
      <c r="BZ72" s="104">
        <v>2.2725799086757999E-5</v>
      </c>
      <c r="CA72" s="105" t="s">
        <v>10583</v>
      </c>
      <c r="CB72" s="105"/>
      <c r="CC72" s="105" t="b">
        <v>0</v>
      </c>
      <c r="CD72" s="104">
        <v>0</v>
      </c>
      <c r="CE72" s="104">
        <v>0</v>
      </c>
      <c r="CF72" s="104">
        <v>0</v>
      </c>
      <c r="CG72" s="104">
        <v>0</v>
      </c>
      <c r="CH72" s="105"/>
      <c r="CI72" s="104" t="b">
        <v>0</v>
      </c>
      <c r="CJ72" s="104">
        <v>0</v>
      </c>
      <c r="CK72" s="104">
        <v>0</v>
      </c>
      <c r="CL72" s="106" t="s">
        <v>11505</v>
      </c>
      <c r="CM72" s="104">
        <v>0</v>
      </c>
      <c r="CN72" s="104">
        <v>1</v>
      </c>
      <c r="CO72" s="104">
        <v>0</v>
      </c>
      <c r="CP72" s="104">
        <v>0</v>
      </c>
      <c r="CQ72" s="104">
        <v>50</v>
      </c>
      <c r="CR72" s="104">
        <v>50</v>
      </c>
      <c r="CS72" s="104">
        <v>26277.929553547499</v>
      </c>
      <c r="CT72" s="104">
        <v>0.31582123176252802</v>
      </c>
      <c r="CU72" s="104">
        <v>8299.1280797703203</v>
      </c>
      <c r="CV72" s="104">
        <v>69.675531769036596</v>
      </c>
      <c r="CW72" s="104">
        <v>0.31583757228530102</v>
      </c>
      <c r="CX72" s="104">
        <v>22.006150801619899</v>
      </c>
      <c r="CY72" s="104">
        <v>9.9539000000000009</v>
      </c>
      <c r="CZ72" s="104">
        <v>0.31582156514839299</v>
      </c>
      <c r="DA72" s="104">
        <v>3.1436562773305901</v>
      </c>
      <c r="DB72" s="104">
        <v>1.5907655655031199E-4</v>
      </c>
      <c r="DC72" s="104">
        <v>0</v>
      </c>
      <c r="DD72" s="105" t="s">
        <v>10584</v>
      </c>
    </row>
    <row r="73" spans="1:108" ht="15" customHeight="1" x14ac:dyDescent="0.35">
      <c r="A73" s="105" t="s">
        <v>10763</v>
      </c>
      <c r="B73" s="104">
        <v>0</v>
      </c>
      <c r="C73" s="104">
        <v>0</v>
      </c>
      <c r="D73" s="104">
        <v>0</v>
      </c>
      <c r="E73" s="105"/>
      <c r="F73" s="104">
        <v>1</v>
      </c>
      <c r="G73" s="104" t="b">
        <v>0</v>
      </c>
      <c r="H73" s="105" t="s">
        <v>512</v>
      </c>
      <c r="I73" s="104">
        <v>0</v>
      </c>
      <c r="J73" s="105"/>
      <c r="K73" s="104">
        <v>0</v>
      </c>
      <c r="L73" s="104">
        <v>1</v>
      </c>
      <c r="M73" s="104">
        <v>0</v>
      </c>
      <c r="N73" s="104">
        <v>0</v>
      </c>
      <c r="O73" s="105"/>
      <c r="P73" s="104" t="b">
        <v>0</v>
      </c>
      <c r="Q73" s="104">
        <v>0</v>
      </c>
      <c r="R73" s="105"/>
      <c r="S73" s="104">
        <v>0</v>
      </c>
      <c r="T73" s="104">
        <v>2.3128500000000001</v>
      </c>
      <c r="U73" s="104">
        <v>23.128499999999999</v>
      </c>
      <c r="V73" s="104">
        <v>4.6257000000000001</v>
      </c>
      <c r="W73" s="104">
        <v>0</v>
      </c>
      <c r="X73" s="105" t="s">
        <v>10216</v>
      </c>
      <c r="Y73" s="105"/>
      <c r="Z73" s="104">
        <v>1</v>
      </c>
      <c r="AA73" s="104">
        <v>0</v>
      </c>
      <c r="AB73" s="105" t="s">
        <v>11585</v>
      </c>
      <c r="AC73" s="105" t="s">
        <v>11586</v>
      </c>
      <c r="AD73" s="104">
        <v>0</v>
      </c>
      <c r="AE73" s="104">
        <v>0</v>
      </c>
      <c r="AF73" s="105"/>
      <c r="AG73" s="104">
        <v>2</v>
      </c>
      <c r="AH73" s="104">
        <v>2</v>
      </c>
      <c r="AI73" s="104">
        <v>2</v>
      </c>
      <c r="AJ73" s="105" t="s">
        <v>483</v>
      </c>
      <c r="AK73" s="104" t="b">
        <v>0</v>
      </c>
      <c r="AL73" s="104">
        <v>8760</v>
      </c>
      <c r="AM73" s="104">
        <v>8760</v>
      </c>
      <c r="AN73" s="104">
        <v>8760</v>
      </c>
      <c r="AO73" s="104">
        <v>0</v>
      </c>
      <c r="AP73" s="104">
        <v>0</v>
      </c>
      <c r="AQ73" s="104">
        <v>0</v>
      </c>
      <c r="AR73" s="104">
        <v>87600</v>
      </c>
      <c r="AS73" s="104">
        <v>13140</v>
      </c>
      <c r="AT73" s="105"/>
      <c r="AU73" s="104" t="b">
        <v>0</v>
      </c>
      <c r="AV73" s="104">
        <v>0</v>
      </c>
      <c r="AW73" s="104">
        <v>0</v>
      </c>
      <c r="AX73" s="104" t="b">
        <v>1</v>
      </c>
      <c r="AY73" s="104">
        <v>0</v>
      </c>
      <c r="AZ73" s="104">
        <v>87600</v>
      </c>
      <c r="BA73" s="104" t="b">
        <v>0</v>
      </c>
      <c r="BB73" s="104">
        <v>0</v>
      </c>
      <c r="BC73" s="105" t="s">
        <v>6202</v>
      </c>
      <c r="BD73" s="105" t="s">
        <v>10582</v>
      </c>
      <c r="BE73" s="104" t="b">
        <v>0</v>
      </c>
      <c r="BF73" s="104">
        <v>8760</v>
      </c>
      <c r="BG73" s="105"/>
      <c r="BH73" s="105" t="b">
        <v>0</v>
      </c>
      <c r="BI73" s="104">
        <v>0</v>
      </c>
      <c r="BJ73" s="104">
        <v>0</v>
      </c>
      <c r="BK73" s="104">
        <v>1295.1959999999999</v>
      </c>
      <c r="BL73" s="104">
        <v>0</v>
      </c>
      <c r="BM73" s="104">
        <v>0</v>
      </c>
      <c r="BN73" s="105" t="s">
        <v>9306</v>
      </c>
      <c r="BO73" s="104">
        <v>94688.371489720506</v>
      </c>
      <c r="BP73" s="104">
        <v>78904.359047072896</v>
      </c>
      <c r="BQ73" s="104">
        <v>5</v>
      </c>
      <c r="BR73" s="105"/>
      <c r="BS73" s="105"/>
      <c r="BT73" s="105"/>
      <c r="BU73" s="105"/>
      <c r="BV73" s="104">
        <v>1</v>
      </c>
      <c r="BW73" s="104">
        <v>1</v>
      </c>
      <c r="BX73" s="104">
        <v>2312.85</v>
      </c>
      <c r="BY73" s="104">
        <v>0</v>
      </c>
      <c r="BZ73" s="104">
        <v>1.0560958904109599E-5</v>
      </c>
      <c r="CA73" s="105" t="s">
        <v>10583</v>
      </c>
      <c r="CB73" s="105"/>
      <c r="CC73" s="105" t="b">
        <v>0</v>
      </c>
      <c r="CD73" s="104">
        <v>0</v>
      </c>
      <c r="CE73" s="104">
        <v>0</v>
      </c>
      <c r="CF73" s="104">
        <v>0</v>
      </c>
      <c r="CG73" s="104">
        <v>0</v>
      </c>
      <c r="CH73" s="105"/>
      <c r="CI73" s="104" t="b">
        <v>0</v>
      </c>
      <c r="CJ73" s="104">
        <v>0</v>
      </c>
      <c r="CK73" s="104">
        <v>0</v>
      </c>
      <c r="CL73" s="106" t="s">
        <v>11608</v>
      </c>
      <c r="CM73" s="104">
        <v>1.05609589041087E-8</v>
      </c>
      <c r="CN73" s="104">
        <v>1</v>
      </c>
      <c r="CO73" s="104">
        <v>6938.55</v>
      </c>
      <c r="CP73" s="104">
        <v>2.3128500000000001</v>
      </c>
      <c r="CQ73" s="104">
        <v>50</v>
      </c>
      <c r="CR73" s="104">
        <v>50</v>
      </c>
      <c r="CS73" s="104">
        <v>10546.596</v>
      </c>
      <c r="CT73" s="104">
        <v>0.107484623520489</v>
      </c>
      <c r="CU73" s="104">
        <v>1133.5969004827</v>
      </c>
      <c r="CV73" s="104">
        <v>23.128499999999999</v>
      </c>
      <c r="CW73" s="104">
        <v>0.107484623520489</v>
      </c>
      <c r="CX73" s="104">
        <v>2.4859581150936298</v>
      </c>
      <c r="CY73" s="104">
        <v>4.6257000000000001</v>
      </c>
      <c r="CZ73" s="104">
        <v>0.10748462352049</v>
      </c>
      <c r="DA73" s="104">
        <v>0.49719162301873299</v>
      </c>
      <c r="DB73" s="104">
        <v>5.2804794520547903E-5</v>
      </c>
      <c r="DC73" s="104">
        <v>0</v>
      </c>
      <c r="DD73" s="105" t="s">
        <v>10585</v>
      </c>
    </row>
    <row r="74" spans="1:108" ht="15" customHeight="1" x14ac:dyDescent="0.35">
      <c r="A74" s="105" t="s">
        <v>10764</v>
      </c>
      <c r="B74" s="104">
        <v>0</v>
      </c>
      <c r="C74" s="104">
        <v>0</v>
      </c>
      <c r="D74" s="104">
        <v>0</v>
      </c>
      <c r="E74" s="105"/>
      <c r="F74" s="104">
        <v>1</v>
      </c>
      <c r="G74" s="104" t="b">
        <v>0</v>
      </c>
      <c r="H74" s="105" t="s">
        <v>512</v>
      </c>
      <c r="I74" s="104">
        <v>0</v>
      </c>
      <c r="J74" s="105"/>
      <c r="K74" s="104">
        <v>0</v>
      </c>
      <c r="L74" s="104">
        <v>1</v>
      </c>
      <c r="M74" s="104">
        <v>0</v>
      </c>
      <c r="N74" s="104">
        <v>0</v>
      </c>
      <c r="O74" s="105"/>
      <c r="P74" s="104" t="b">
        <v>0</v>
      </c>
      <c r="Q74" s="104">
        <v>0</v>
      </c>
      <c r="R74" s="105"/>
      <c r="S74" s="104">
        <v>0</v>
      </c>
      <c r="T74" s="104">
        <v>2.3128500000000001</v>
      </c>
      <c r="U74" s="104">
        <v>23.128499999999999</v>
      </c>
      <c r="V74" s="104">
        <v>4.6257000000000001</v>
      </c>
      <c r="W74" s="104">
        <v>0</v>
      </c>
      <c r="X74" s="105" t="s">
        <v>10218</v>
      </c>
      <c r="Y74" s="105"/>
      <c r="Z74" s="104">
        <v>1</v>
      </c>
      <c r="AA74" s="104">
        <v>0</v>
      </c>
      <c r="AB74" s="105" t="s">
        <v>11585</v>
      </c>
      <c r="AC74" s="105" t="s">
        <v>11586</v>
      </c>
      <c r="AD74" s="104">
        <v>0</v>
      </c>
      <c r="AE74" s="104">
        <v>0</v>
      </c>
      <c r="AF74" s="105"/>
      <c r="AG74" s="104">
        <v>2</v>
      </c>
      <c r="AH74" s="104">
        <v>2</v>
      </c>
      <c r="AI74" s="104">
        <v>2</v>
      </c>
      <c r="AJ74" s="105" t="s">
        <v>483</v>
      </c>
      <c r="AK74" s="104" t="b">
        <v>0</v>
      </c>
      <c r="AL74" s="104">
        <v>8760</v>
      </c>
      <c r="AM74" s="104">
        <v>8760</v>
      </c>
      <c r="AN74" s="104">
        <v>8760</v>
      </c>
      <c r="AO74" s="104">
        <v>0</v>
      </c>
      <c r="AP74" s="104">
        <v>0</v>
      </c>
      <c r="AQ74" s="104">
        <v>0</v>
      </c>
      <c r="AR74" s="104">
        <v>87600</v>
      </c>
      <c r="AS74" s="104">
        <v>13140</v>
      </c>
      <c r="AT74" s="105"/>
      <c r="AU74" s="104" t="b">
        <v>0</v>
      </c>
      <c r="AV74" s="104">
        <v>0</v>
      </c>
      <c r="AW74" s="104">
        <v>0</v>
      </c>
      <c r="AX74" s="104" t="b">
        <v>1</v>
      </c>
      <c r="AY74" s="104">
        <v>0</v>
      </c>
      <c r="AZ74" s="104">
        <v>87600</v>
      </c>
      <c r="BA74" s="104" t="b">
        <v>0</v>
      </c>
      <c r="BB74" s="104">
        <v>0</v>
      </c>
      <c r="BC74" s="105" t="s">
        <v>6202</v>
      </c>
      <c r="BD74" s="105" t="s">
        <v>10582</v>
      </c>
      <c r="BE74" s="104" t="b">
        <v>0</v>
      </c>
      <c r="BF74" s="104">
        <v>8760</v>
      </c>
      <c r="BG74" s="105"/>
      <c r="BH74" s="105" t="b">
        <v>0</v>
      </c>
      <c r="BI74" s="104">
        <v>0</v>
      </c>
      <c r="BJ74" s="104">
        <v>0</v>
      </c>
      <c r="BK74" s="104">
        <v>1295.1959999999999</v>
      </c>
      <c r="BL74" s="104">
        <v>0</v>
      </c>
      <c r="BM74" s="104">
        <v>0</v>
      </c>
      <c r="BN74" s="105" t="s">
        <v>9306</v>
      </c>
      <c r="BO74" s="104">
        <v>94688.371489720506</v>
      </c>
      <c r="BP74" s="104">
        <v>78904.359047072896</v>
      </c>
      <c r="BQ74" s="104">
        <v>5</v>
      </c>
      <c r="BR74" s="105"/>
      <c r="BS74" s="105"/>
      <c r="BT74" s="105"/>
      <c r="BU74" s="105"/>
      <c r="BV74" s="104">
        <v>1</v>
      </c>
      <c r="BW74" s="104">
        <v>1</v>
      </c>
      <c r="BX74" s="104">
        <v>2312.85</v>
      </c>
      <c r="BY74" s="104">
        <v>0</v>
      </c>
      <c r="BZ74" s="104">
        <v>1.0560958904109599E-5</v>
      </c>
      <c r="CA74" s="105" t="s">
        <v>10583</v>
      </c>
      <c r="CB74" s="105"/>
      <c r="CC74" s="105" t="b">
        <v>0</v>
      </c>
      <c r="CD74" s="104">
        <v>0</v>
      </c>
      <c r="CE74" s="104">
        <v>0</v>
      </c>
      <c r="CF74" s="104">
        <v>0</v>
      </c>
      <c r="CG74" s="104">
        <v>0</v>
      </c>
      <c r="CH74" s="105"/>
      <c r="CI74" s="104" t="b">
        <v>0</v>
      </c>
      <c r="CJ74" s="104">
        <v>0</v>
      </c>
      <c r="CK74" s="104">
        <v>0</v>
      </c>
      <c r="CL74" s="106" t="s">
        <v>11601</v>
      </c>
      <c r="CM74" s="104">
        <v>1.05609589041087E-8</v>
      </c>
      <c r="CN74" s="104">
        <v>1</v>
      </c>
      <c r="CO74" s="104">
        <v>9251.4</v>
      </c>
      <c r="CP74" s="104">
        <v>2.3128500000000001</v>
      </c>
      <c r="CQ74" s="104">
        <v>50</v>
      </c>
      <c r="CR74" s="104">
        <v>50</v>
      </c>
      <c r="CS74" s="104">
        <v>12859.446</v>
      </c>
      <c r="CT74" s="104">
        <v>0.10748462352049</v>
      </c>
      <c r="CU74" s="104">
        <v>1382.1927119920699</v>
      </c>
      <c r="CV74" s="104">
        <v>23.128499999999999</v>
      </c>
      <c r="CW74" s="104">
        <v>0.107484623520489</v>
      </c>
      <c r="CX74" s="104">
        <v>2.4859581150936298</v>
      </c>
      <c r="CY74" s="104">
        <v>4.6257000000000001</v>
      </c>
      <c r="CZ74" s="104">
        <v>0.10748462352049</v>
      </c>
      <c r="DA74" s="104">
        <v>0.49719162301873299</v>
      </c>
      <c r="DB74" s="104">
        <v>5.2804794520547903E-5</v>
      </c>
      <c r="DC74" s="104">
        <v>0</v>
      </c>
      <c r="DD74" s="105" t="s">
        <v>10586</v>
      </c>
    </row>
    <row r="75" spans="1:108" ht="15" customHeight="1" x14ac:dyDescent="0.35">
      <c r="A75" s="105" t="s">
        <v>10788</v>
      </c>
      <c r="B75" s="104">
        <v>0</v>
      </c>
      <c r="C75" s="104">
        <v>0</v>
      </c>
      <c r="D75" s="104">
        <v>0</v>
      </c>
      <c r="E75" s="105"/>
      <c r="F75" s="104">
        <v>1</v>
      </c>
      <c r="G75" s="104" t="b">
        <v>0</v>
      </c>
      <c r="H75" s="105" t="s">
        <v>512</v>
      </c>
      <c r="I75" s="104">
        <v>0</v>
      </c>
      <c r="J75" s="105"/>
      <c r="K75" s="104">
        <v>0</v>
      </c>
      <c r="L75" s="104">
        <v>1</v>
      </c>
      <c r="M75" s="104">
        <v>0</v>
      </c>
      <c r="N75" s="104">
        <v>0</v>
      </c>
      <c r="O75" s="105"/>
      <c r="P75" s="104" t="b">
        <v>0</v>
      </c>
      <c r="Q75" s="104">
        <v>0</v>
      </c>
      <c r="R75" s="105"/>
      <c r="S75" s="104">
        <v>0</v>
      </c>
      <c r="T75" s="104">
        <v>2.3128500000000001</v>
      </c>
      <c r="U75" s="104">
        <v>23.128499999999999</v>
      </c>
      <c r="V75" s="104">
        <v>4.6257000000000001</v>
      </c>
      <c r="W75" s="104">
        <v>0</v>
      </c>
      <c r="X75" s="105" t="s">
        <v>10263</v>
      </c>
      <c r="Y75" s="105"/>
      <c r="Z75" s="104">
        <v>1</v>
      </c>
      <c r="AA75" s="104">
        <v>0</v>
      </c>
      <c r="AB75" s="105" t="s">
        <v>11585</v>
      </c>
      <c r="AC75" s="105" t="s">
        <v>11586</v>
      </c>
      <c r="AD75" s="104">
        <v>0</v>
      </c>
      <c r="AE75" s="104">
        <v>0</v>
      </c>
      <c r="AF75" s="105"/>
      <c r="AG75" s="104">
        <v>2</v>
      </c>
      <c r="AH75" s="104">
        <v>2</v>
      </c>
      <c r="AI75" s="104">
        <v>2</v>
      </c>
      <c r="AJ75" s="105" t="s">
        <v>483</v>
      </c>
      <c r="AK75" s="104" t="b">
        <v>0</v>
      </c>
      <c r="AL75" s="104">
        <v>8760</v>
      </c>
      <c r="AM75" s="104">
        <v>8760</v>
      </c>
      <c r="AN75" s="104">
        <v>8760</v>
      </c>
      <c r="AO75" s="104">
        <v>0</v>
      </c>
      <c r="AP75" s="104">
        <v>0</v>
      </c>
      <c r="AQ75" s="104">
        <v>0</v>
      </c>
      <c r="AR75" s="104">
        <v>87600</v>
      </c>
      <c r="AS75" s="104">
        <v>13140</v>
      </c>
      <c r="AT75" s="105"/>
      <c r="AU75" s="104" t="b">
        <v>0</v>
      </c>
      <c r="AV75" s="104">
        <v>0</v>
      </c>
      <c r="AW75" s="104">
        <v>0</v>
      </c>
      <c r="AX75" s="104" t="b">
        <v>1</v>
      </c>
      <c r="AY75" s="104">
        <v>0</v>
      </c>
      <c r="AZ75" s="104">
        <v>87600</v>
      </c>
      <c r="BA75" s="104" t="b">
        <v>0</v>
      </c>
      <c r="BB75" s="104">
        <v>0</v>
      </c>
      <c r="BC75" s="105" t="s">
        <v>6202</v>
      </c>
      <c r="BD75" s="105" t="s">
        <v>10582</v>
      </c>
      <c r="BE75" s="104" t="b">
        <v>0</v>
      </c>
      <c r="BF75" s="104">
        <v>8760</v>
      </c>
      <c r="BG75" s="105"/>
      <c r="BH75" s="105" t="b">
        <v>0</v>
      </c>
      <c r="BI75" s="104">
        <v>0</v>
      </c>
      <c r="BJ75" s="104">
        <v>0</v>
      </c>
      <c r="BK75" s="104">
        <v>1295.1959999999999</v>
      </c>
      <c r="BL75" s="104">
        <v>0</v>
      </c>
      <c r="BM75" s="104">
        <v>0</v>
      </c>
      <c r="BN75" s="105" t="s">
        <v>9306</v>
      </c>
      <c r="BO75" s="104">
        <v>94688.371489720506</v>
      </c>
      <c r="BP75" s="104">
        <v>78904.359047072896</v>
      </c>
      <c r="BQ75" s="104">
        <v>5</v>
      </c>
      <c r="BR75" s="105"/>
      <c r="BS75" s="105"/>
      <c r="BT75" s="105"/>
      <c r="BU75" s="105"/>
      <c r="BV75" s="104">
        <v>1</v>
      </c>
      <c r="BW75" s="104">
        <v>1</v>
      </c>
      <c r="BX75" s="104">
        <v>2312.85</v>
      </c>
      <c r="BY75" s="104">
        <v>0</v>
      </c>
      <c r="BZ75" s="104">
        <v>1.0560958904109599E-5</v>
      </c>
      <c r="CA75" s="105" t="s">
        <v>10583</v>
      </c>
      <c r="CB75" s="105"/>
      <c r="CC75" s="105" t="b">
        <v>0</v>
      </c>
      <c r="CD75" s="104">
        <v>0</v>
      </c>
      <c r="CE75" s="104">
        <v>0</v>
      </c>
      <c r="CF75" s="104">
        <v>0</v>
      </c>
      <c r="CG75" s="104">
        <v>0</v>
      </c>
      <c r="CH75" s="105"/>
      <c r="CI75" s="104" t="b">
        <v>0</v>
      </c>
      <c r="CJ75" s="104">
        <v>0</v>
      </c>
      <c r="CK75" s="104">
        <v>0</v>
      </c>
      <c r="CL75" s="106" t="s">
        <v>11627</v>
      </c>
      <c r="CM75" s="104">
        <v>1.05609589041087E-8</v>
      </c>
      <c r="CN75" s="104">
        <v>1</v>
      </c>
      <c r="CO75" s="104">
        <v>6938.55</v>
      </c>
      <c r="CP75" s="104">
        <v>2.3128500000000001</v>
      </c>
      <c r="CQ75" s="104">
        <v>50</v>
      </c>
      <c r="CR75" s="104">
        <v>50</v>
      </c>
      <c r="CS75" s="104">
        <v>10546.596</v>
      </c>
      <c r="CT75" s="104">
        <v>0.107484623520489</v>
      </c>
      <c r="CU75" s="104">
        <v>1133.5969004827</v>
      </c>
      <c r="CV75" s="104">
        <v>23.128499999999999</v>
      </c>
      <c r="CW75" s="104">
        <v>0.107484623520489</v>
      </c>
      <c r="CX75" s="104">
        <v>2.4859581150936298</v>
      </c>
      <c r="CY75" s="104">
        <v>4.6257000000000001</v>
      </c>
      <c r="CZ75" s="104">
        <v>0.10748462352049</v>
      </c>
      <c r="DA75" s="104">
        <v>0.49719162301873299</v>
      </c>
      <c r="DB75" s="104">
        <v>5.2804794520547903E-5</v>
      </c>
      <c r="DC75" s="104">
        <v>0</v>
      </c>
      <c r="DD75" s="105" t="s">
        <v>10640</v>
      </c>
    </row>
    <row r="76" spans="1:108" ht="15" customHeight="1" x14ac:dyDescent="0.35">
      <c r="A76" s="105" t="s">
        <v>6995</v>
      </c>
      <c r="B76" s="104">
        <v>0</v>
      </c>
      <c r="C76" s="104">
        <v>0</v>
      </c>
      <c r="D76" s="104">
        <v>0</v>
      </c>
      <c r="E76" s="105"/>
      <c r="F76" s="104">
        <v>1</v>
      </c>
      <c r="G76" s="104" t="b">
        <v>0</v>
      </c>
      <c r="H76" s="105" t="s">
        <v>512</v>
      </c>
      <c r="I76" s="104">
        <v>0</v>
      </c>
      <c r="J76" s="105"/>
      <c r="K76" s="104">
        <v>0</v>
      </c>
      <c r="L76" s="104">
        <v>1</v>
      </c>
      <c r="M76" s="104">
        <v>0</v>
      </c>
      <c r="N76" s="104">
        <v>0</v>
      </c>
      <c r="O76" s="105"/>
      <c r="P76" s="104" t="b">
        <v>0</v>
      </c>
      <c r="Q76" s="104">
        <v>0</v>
      </c>
      <c r="R76" s="105"/>
      <c r="S76" s="104">
        <v>0</v>
      </c>
      <c r="T76" s="104">
        <v>2.3128500000000001</v>
      </c>
      <c r="U76" s="104">
        <v>23.128499999999999</v>
      </c>
      <c r="V76" s="104">
        <v>4.6257000000000001</v>
      </c>
      <c r="W76" s="104">
        <v>0</v>
      </c>
      <c r="X76" s="105" t="s">
        <v>10264</v>
      </c>
      <c r="Y76" s="105"/>
      <c r="Z76" s="104">
        <v>1</v>
      </c>
      <c r="AA76" s="104">
        <v>0</v>
      </c>
      <c r="AB76" s="105" t="s">
        <v>11585</v>
      </c>
      <c r="AC76" s="105" t="s">
        <v>11586</v>
      </c>
      <c r="AD76" s="104">
        <v>0</v>
      </c>
      <c r="AE76" s="104">
        <v>0</v>
      </c>
      <c r="AF76" s="105"/>
      <c r="AG76" s="104">
        <v>2</v>
      </c>
      <c r="AH76" s="104">
        <v>2</v>
      </c>
      <c r="AI76" s="104">
        <v>2</v>
      </c>
      <c r="AJ76" s="105" t="s">
        <v>483</v>
      </c>
      <c r="AK76" s="104" t="b">
        <v>0</v>
      </c>
      <c r="AL76" s="104">
        <v>8760</v>
      </c>
      <c r="AM76" s="104">
        <v>8760</v>
      </c>
      <c r="AN76" s="104">
        <v>8760</v>
      </c>
      <c r="AO76" s="104">
        <v>0</v>
      </c>
      <c r="AP76" s="104">
        <v>0</v>
      </c>
      <c r="AQ76" s="104">
        <v>0</v>
      </c>
      <c r="AR76" s="104">
        <v>87600</v>
      </c>
      <c r="AS76" s="104">
        <v>13140</v>
      </c>
      <c r="AT76" s="105"/>
      <c r="AU76" s="104" t="b">
        <v>0</v>
      </c>
      <c r="AV76" s="104">
        <v>0</v>
      </c>
      <c r="AW76" s="104">
        <v>0</v>
      </c>
      <c r="AX76" s="104" t="b">
        <v>1</v>
      </c>
      <c r="AY76" s="104">
        <v>0</v>
      </c>
      <c r="AZ76" s="104">
        <v>87600</v>
      </c>
      <c r="BA76" s="104" t="b">
        <v>0</v>
      </c>
      <c r="BB76" s="104">
        <v>0</v>
      </c>
      <c r="BC76" s="105" t="s">
        <v>6202</v>
      </c>
      <c r="BD76" s="105" t="s">
        <v>10582</v>
      </c>
      <c r="BE76" s="104" t="b">
        <v>0</v>
      </c>
      <c r="BF76" s="104">
        <v>8760</v>
      </c>
      <c r="BG76" s="105"/>
      <c r="BH76" s="105" t="b">
        <v>0</v>
      </c>
      <c r="BI76" s="104">
        <v>0</v>
      </c>
      <c r="BJ76" s="104">
        <v>0</v>
      </c>
      <c r="BK76" s="104">
        <v>1295.1959999999999</v>
      </c>
      <c r="BL76" s="104">
        <v>0</v>
      </c>
      <c r="BM76" s="104">
        <v>0</v>
      </c>
      <c r="BN76" s="105" t="s">
        <v>9306</v>
      </c>
      <c r="BO76" s="104">
        <v>94688.371489720506</v>
      </c>
      <c r="BP76" s="104">
        <v>78904.359047072896</v>
      </c>
      <c r="BQ76" s="104">
        <v>5</v>
      </c>
      <c r="BR76" s="105"/>
      <c r="BS76" s="105"/>
      <c r="BT76" s="105"/>
      <c r="BU76" s="105"/>
      <c r="BV76" s="104">
        <v>1</v>
      </c>
      <c r="BW76" s="104">
        <v>1</v>
      </c>
      <c r="BX76" s="104">
        <v>2312.85</v>
      </c>
      <c r="BY76" s="104">
        <v>0</v>
      </c>
      <c r="BZ76" s="104">
        <v>1.0560958904109599E-5</v>
      </c>
      <c r="CA76" s="105" t="s">
        <v>10583</v>
      </c>
      <c r="CB76" s="105"/>
      <c r="CC76" s="105" t="b">
        <v>0</v>
      </c>
      <c r="CD76" s="104">
        <v>0</v>
      </c>
      <c r="CE76" s="104">
        <v>0</v>
      </c>
      <c r="CF76" s="104">
        <v>0</v>
      </c>
      <c r="CG76" s="104">
        <v>0</v>
      </c>
      <c r="CH76" s="105"/>
      <c r="CI76" s="104" t="b">
        <v>0</v>
      </c>
      <c r="CJ76" s="104">
        <v>0</v>
      </c>
      <c r="CK76" s="104">
        <v>0</v>
      </c>
      <c r="CL76" s="106" t="s">
        <v>11628</v>
      </c>
      <c r="CM76" s="104">
        <v>1.05609589041087E-8</v>
      </c>
      <c r="CN76" s="104">
        <v>1</v>
      </c>
      <c r="CO76" s="104">
        <v>9251.4</v>
      </c>
      <c r="CP76" s="104">
        <v>2.3128500000000001</v>
      </c>
      <c r="CQ76" s="104">
        <v>50</v>
      </c>
      <c r="CR76" s="104">
        <v>50</v>
      </c>
      <c r="CS76" s="104">
        <v>12859.446</v>
      </c>
      <c r="CT76" s="104">
        <v>0.10748462352049</v>
      </c>
      <c r="CU76" s="104">
        <v>1382.1927119920699</v>
      </c>
      <c r="CV76" s="104">
        <v>23.128499999999999</v>
      </c>
      <c r="CW76" s="104">
        <v>0.107484623520489</v>
      </c>
      <c r="CX76" s="104">
        <v>2.4859581150936298</v>
      </c>
      <c r="CY76" s="104">
        <v>4.6257000000000001</v>
      </c>
      <c r="CZ76" s="104">
        <v>0.10748462352049</v>
      </c>
      <c r="DA76" s="104">
        <v>0.49719162301873299</v>
      </c>
      <c r="DB76" s="104">
        <v>5.2804794520547903E-5</v>
      </c>
      <c r="DC76" s="104">
        <v>0</v>
      </c>
      <c r="DD76" s="105" t="s">
        <v>10641</v>
      </c>
    </row>
    <row r="77" spans="1:108" ht="15" customHeight="1" x14ac:dyDescent="0.35">
      <c r="A77" s="105" t="s">
        <v>10828</v>
      </c>
      <c r="B77" s="104">
        <v>0</v>
      </c>
      <c r="C77" s="104">
        <v>0</v>
      </c>
      <c r="D77" s="104">
        <v>0</v>
      </c>
      <c r="E77" s="105"/>
      <c r="F77" s="104">
        <v>1</v>
      </c>
      <c r="G77" s="104" t="b">
        <v>0</v>
      </c>
      <c r="H77" s="105" t="s">
        <v>512</v>
      </c>
      <c r="I77" s="104">
        <v>0</v>
      </c>
      <c r="J77" s="105"/>
      <c r="K77" s="104">
        <v>0</v>
      </c>
      <c r="L77" s="104">
        <v>1</v>
      </c>
      <c r="M77" s="104">
        <v>0</v>
      </c>
      <c r="N77" s="104">
        <v>0</v>
      </c>
      <c r="O77" s="105"/>
      <c r="P77" s="104" t="b">
        <v>0</v>
      </c>
      <c r="Q77" s="104">
        <v>0</v>
      </c>
      <c r="R77" s="105"/>
      <c r="S77" s="104">
        <v>0</v>
      </c>
      <c r="T77" s="104">
        <v>5.0022000000000002</v>
      </c>
      <c r="U77" s="104">
        <v>55.023460786848602</v>
      </c>
      <c r="V77" s="104">
        <v>5.0022000000000002</v>
      </c>
      <c r="W77" s="104">
        <v>0</v>
      </c>
      <c r="X77" s="105" t="s">
        <v>10219</v>
      </c>
      <c r="Y77" s="105"/>
      <c r="Z77" s="104">
        <v>1</v>
      </c>
      <c r="AA77" s="104">
        <v>0</v>
      </c>
      <c r="AB77" s="105" t="s">
        <v>11448</v>
      </c>
      <c r="AC77" s="105" t="s">
        <v>11579</v>
      </c>
      <c r="AD77" s="104">
        <v>0</v>
      </c>
      <c r="AE77" s="104">
        <v>0</v>
      </c>
      <c r="AF77" s="105"/>
      <c r="AG77" s="104">
        <v>2</v>
      </c>
      <c r="AH77" s="104">
        <v>2</v>
      </c>
      <c r="AI77" s="104">
        <v>2</v>
      </c>
      <c r="AJ77" s="105" t="s">
        <v>798</v>
      </c>
      <c r="AK77" s="104" t="b">
        <v>0</v>
      </c>
      <c r="AL77" s="104">
        <v>8760</v>
      </c>
      <c r="AM77" s="104">
        <v>8760</v>
      </c>
      <c r="AN77" s="104">
        <v>8760</v>
      </c>
      <c r="AO77" s="104">
        <v>0</v>
      </c>
      <c r="AP77" s="104">
        <v>0</v>
      </c>
      <c r="AQ77" s="104">
        <v>0</v>
      </c>
      <c r="AR77" s="104">
        <v>87600</v>
      </c>
      <c r="AS77" s="104">
        <v>0</v>
      </c>
      <c r="AT77" s="105"/>
      <c r="AU77" s="104" t="b">
        <v>0</v>
      </c>
      <c r="AV77" s="104">
        <v>0</v>
      </c>
      <c r="AW77" s="104">
        <v>0</v>
      </c>
      <c r="AX77" s="104" t="b">
        <v>1</v>
      </c>
      <c r="AY77" s="104">
        <v>0</v>
      </c>
      <c r="AZ77" s="104">
        <v>87600</v>
      </c>
      <c r="BA77" s="104" t="b">
        <v>0</v>
      </c>
      <c r="BB77" s="104">
        <v>0</v>
      </c>
      <c r="BC77" s="105" t="s">
        <v>6584</v>
      </c>
      <c r="BD77" s="105" t="s">
        <v>10517</v>
      </c>
      <c r="BE77" s="104" t="b">
        <v>0</v>
      </c>
      <c r="BF77" s="104">
        <v>8760</v>
      </c>
      <c r="BG77" s="105"/>
      <c r="BH77" s="105" t="b">
        <v>0</v>
      </c>
      <c r="BI77" s="104">
        <v>0</v>
      </c>
      <c r="BJ77" s="104">
        <v>0</v>
      </c>
      <c r="BK77" s="104">
        <v>5002.1334708163804</v>
      </c>
      <c r="BL77" s="104">
        <v>0</v>
      </c>
      <c r="BM77" s="104">
        <v>0</v>
      </c>
      <c r="BN77" s="105" t="s">
        <v>9480</v>
      </c>
      <c r="BO77" s="104">
        <v>87561.472951901203</v>
      </c>
      <c r="BP77" s="104">
        <v>87011.281090645207</v>
      </c>
      <c r="BQ77" s="104">
        <v>10.999852222391899</v>
      </c>
      <c r="BR77" s="105"/>
      <c r="BS77" s="105"/>
      <c r="BT77" s="105"/>
      <c r="BU77" s="105"/>
      <c r="BV77" s="104">
        <v>1</v>
      </c>
      <c r="BW77" s="104">
        <v>1</v>
      </c>
      <c r="BX77" s="104">
        <v>10004.4</v>
      </c>
      <c r="BY77" s="104">
        <v>0</v>
      </c>
      <c r="BZ77" s="104">
        <v>1.1420547945205499E-5</v>
      </c>
      <c r="CA77" s="105" t="s">
        <v>10587</v>
      </c>
      <c r="CB77" s="105"/>
      <c r="CC77" s="105" t="b">
        <v>0</v>
      </c>
      <c r="CD77" s="104">
        <v>0</v>
      </c>
      <c r="CE77" s="104">
        <v>0</v>
      </c>
      <c r="CF77" s="104">
        <v>0</v>
      </c>
      <c r="CG77" s="104">
        <v>0</v>
      </c>
      <c r="CH77" s="105"/>
      <c r="CI77" s="104" t="b">
        <v>0</v>
      </c>
      <c r="CJ77" s="104">
        <v>0</v>
      </c>
      <c r="CK77" s="104">
        <v>0</v>
      </c>
      <c r="CL77" s="106" t="s">
        <v>11587</v>
      </c>
      <c r="CM77" s="104">
        <v>0</v>
      </c>
      <c r="CN77" s="104">
        <v>1</v>
      </c>
      <c r="CO77" s="104">
        <v>0</v>
      </c>
      <c r="CP77" s="104">
        <v>0</v>
      </c>
      <c r="CQ77" s="104">
        <v>50</v>
      </c>
      <c r="CR77" s="104">
        <v>50</v>
      </c>
      <c r="CS77" s="104">
        <v>15006.533470816399</v>
      </c>
      <c r="CT77" s="104">
        <v>0.44171426666952701</v>
      </c>
      <c r="CU77" s="104">
        <v>6628.5999273133602</v>
      </c>
      <c r="CV77" s="104">
        <v>55.023460786848602</v>
      </c>
      <c r="CW77" s="104">
        <v>0.44172292509501798</v>
      </c>
      <c r="CX77" s="104">
        <v>24.305124047617799</v>
      </c>
      <c r="CY77" s="104">
        <v>5.0022000000000002</v>
      </c>
      <c r="CZ77" s="104">
        <v>0.44171039553351799</v>
      </c>
      <c r="DA77" s="104">
        <v>2.2095237405377701</v>
      </c>
      <c r="DB77" s="104">
        <v>1.25624339696001E-4</v>
      </c>
      <c r="DC77" s="104">
        <v>0</v>
      </c>
      <c r="DD77" s="105" t="s">
        <v>10588</v>
      </c>
    </row>
    <row r="78" spans="1:108" ht="15" customHeight="1" x14ac:dyDescent="0.35">
      <c r="A78" s="105" t="s">
        <v>10765</v>
      </c>
      <c r="B78" s="104">
        <v>0</v>
      </c>
      <c r="C78" s="104">
        <v>0</v>
      </c>
      <c r="D78" s="104">
        <v>0</v>
      </c>
      <c r="E78" s="105"/>
      <c r="F78" s="104">
        <v>1</v>
      </c>
      <c r="G78" s="104" t="b">
        <v>0</v>
      </c>
      <c r="H78" s="105" t="s">
        <v>512</v>
      </c>
      <c r="I78" s="104">
        <v>0</v>
      </c>
      <c r="J78" s="105"/>
      <c r="K78" s="104">
        <v>0</v>
      </c>
      <c r="L78" s="104">
        <v>1</v>
      </c>
      <c r="M78" s="104">
        <v>0</v>
      </c>
      <c r="N78" s="104">
        <v>0</v>
      </c>
      <c r="O78" s="105"/>
      <c r="P78" s="104" t="b">
        <v>0</v>
      </c>
      <c r="Q78" s="104">
        <v>0</v>
      </c>
      <c r="R78" s="105"/>
      <c r="S78" s="104">
        <v>0</v>
      </c>
      <c r="T78" s="104">
        <v>2.3128500000000001</v>
      </c>
      <c r="U78" s="104">
        <v>23.128499999999999</v>
      </c>
      <c r="V78" s="104">
        <v>4.6257000000000001</v>
      </c>
      <c r="W78" s="104">
        <v>0</v>
      </c>
      <c r="X78" s="105" t="s">
        <v>10221</v>
      </c>
      <c r="Y78" s="105"/>
      <c r="Z78" s="104">
        <v>1</v>
      </c>
      <c r="AA78" s="104">
        <v>0</v>
      </c>
      <c r="AB78" s="105" t="s">
        <v>11602</v>
      </c>
      <c r="AC78" s="105" t="s">
        <v>11609</v>
      </c>
      <c r="AD78" s="104">
        <v>0</v>
      </c>
      <c r="AE78" s="104">
        <v>0</v>
      </c>
      <c r="AF78" s="105"/>
      <c r="AG78" s="104">
        <v>2</v>
      </c>
      <c r="AH78" s="104">
        <v>2</v>
      </c>
      <c r="AI78" s="104">
        <v>2</v>
      </c>
      <c r="AJ78" s="105" t="s">
        <v>483</v>
      </c>
      <c r="AK78" s="104" t="b">
        <v>0</v>
      </c>
      <c r="AL78" s="104">
        <v>8760</v>
      </c>
      <c r="AM78" s="104">
        <v>8760</v>
      </c>
      <c r="AN78" s="104">
        <v>8760</v>
      </c>
      <c r="AO78" s="104">
        <v>0</v>
      </c>
      <c r="AP78" s="104">
        <v>0</v>
      </c>
      <c r="AQ78" s="104">
        <v>0</v>
      </c>
      <c r="AR78" s="104">
        <v>87600</v>
      </c>
      <c r="AS78" s="104">
        <v>13140</v>
      </c>
      <c r="AT78" s="105"/>
      <c r="AU78" s="104" t="b">
        <v>0</v>
      </c>
      <c r="AV78" s="104">
        <v>0</v>
      </c>
      <c r="AW78" s="104">
        <v>0</v>
      </c>
      <c r="AX78" s="104" t="b">
        <v>1</v>
      </c>
      <c r="AY78" s="104">
        <v>0</v>
      </c>
      <c r="AZ78" s="104">
        <v>87600</v>
      </c>
      <c r="BA78" s="104" t="b">
        <v>0</v>
      </c>
      <c r="BB78" s="104">
        <v>0</v>
      </c>
      <c r="BC78" s="105" t="s">
        <v>10589</v>
      </c>
      <c r="BD78" s="105" t="s">
        <v>10590</v>
      </c>
      <c r="BE78" s="104" t="b">
        <v>0</v>
      </c>
      <c r="BF78" s="104">
        <v>8760</v>
      </c>
      <c r="BG78" s="105"/>
      <c r="BH78" s="105" t="b">
        <v>0</v>
      </c>
      <c r="BI78" s="104">
        <v>0</v>
      </c>
      <c r="BJ78" s="104">
        <v>0</v>
      </c>
      <c r="BK78" s="104">
        <v>1295.1959999999999</v>
      </c>
      <c r="BL78" s="104">
        <v>0</v>
      </c>
      <c r="BM78" s="104">
        <v>0</v>
      </c>
      <c r="BN78" s="105" t="s">
        <v>10076</v>
      </c>
      <c r="BO78" s="104">
        <v>94688.371489720506</v>
      </c>
      <c r="BP78" s="104">
        <v>78904.359047072896</v>
      </c>
      <c r="BQ78" s="104">
        <v>5</v>
      </c>
      <c r="BR78" s="105"/>
      <c r="BS78" s="105"/>
      <c r="BT78" s="105"/>
      <c r="BU78" s="105"/>
      <c r="BV78" s="104">
        <v>1</v>
      </c>
      <c r="BW78" s="104">
        <v>1</v>
      </c>
      <c r="BX78" s="104">
        <v>2312.85</v>
      </c>
      <c r="BY78" s="104">
        <v>0</v>
      </c>
      <c r="BZ78" s="104">
        <v>1.0560958904109599E-5</v>
      </c>
      <c r="CA78" s="105" t="s">
        <v>10591</v>
      </c>
      <c r="CB78" s="105"/>
      <c r="CC78" s="105" t="b">
        <v>0</v>
      </c>
      <c r="CD78" s="104">
        <v>0</v>
      </c>
      <c r="CE78" s="104">
        <v>0</v>
      </c>
      <c r="CF78" s="104">
        <v>0</v>
      </c>
      <c r="CG78" s="104">
        <v>0</v>
      </c>
      <c r="CH78" s="105"/>
      <c r="CI78" s="104" t="b">
        <v>0</v>
      </c>
      <c r="CJ78" s="104">
        <v>0</v>
      </c>
      <c r="CK78" s="104">
        <v>0</v>
      </c>
      <c r="CL78" s="106" t="s">
        <v>11604</v>
      </c>
      <c r="CM78" s="104">
        <v>1.05609589041087E-8</v>
      </c>
      <c r="CN78" s="104">
        <v>1</v>
      </c>
      <c r="CO78" s="104">
        <v>6938.55</v>
      </c>
      <c r="CP78" s="104">
        <v>2.3128500000000001</v>
      </c>
      <c r="CQ78" s="104">
        <v>50</v>
      </c>
      <c r="CR78" s="104">
        <v>50</v>
      </c>
      <c r="CS78" s="104">
        <v>10546.596</v>
      </c>
      <c r="CT78" s="104">
        <v>0.107484623520489</v>
      </c>
      <c r="CU78" s="104">
        <v>1133.5969004827</v>
      </c>
      <c r="CV78" s="104">
        <v>23.128499999999999</v>
      </c>
      <c r="CW78" s="104">
        <v>0.107484623520489</v>
      </c>
      <c r="CX78" s="104">
        <v>2.4859581150936298</v>
      </c>
      <c r="CY78" s="104">
        <v>4.6257000000000001</v>
      </c>
      <c r="CZ78" s="104">
        <v>0.10748462352049</v>
      </c>
      <c r="DA78" s="104">
        <v>0.49719162301873299</v>
      </c>
      <c r="DB78" s="104">
        <v>5.2804794520547903E-5</v>
      </c>
      <c r="DC78" s="104">
        <v>0</v>
      </c>
      <c r="DD78" s="105" t="s">
        <v>10592</v>
      </c>
    </row>
    <row r="79" spans="1:108" ht="15" customHeight="1" x14ac:dyDescent="0.35">
      <c r="A79" s="105" t="s">
        <v>10766</v>
      </c>
      <c r="B79" s="104">
        <v>0</v>
      </c>
      <c r="C79" s="104">
        <v>0</v>
      </c>
      <c r="D79" s="104">
        <v>0</v>
      </c>
      <c r="E79" s="105"/>
      <c r="F79" s="104">
        <v>1</v>
      </c>
      <c r="G79" s="104" t="b">
        <v>0</v>
      </c>
      <c r="H79" s="105" t="s">
        <v>512</v>
      </c>
      <c r="I79" s="104">
        <v>0</v>
      </c>
      <c r="J79" s="105"/>
      <c r="K79" s="104">
        <v>0</v>
      </c>
      <c r="L79" s="104">
        <v>1</v>
      </c>
      <c r="M79" s="104">
        <v>0</v>
      </c>
      <c r="N79" s="104">
        <v>0</v>
      </c>
      <c r="O79" s="105"/>
      <c r="P79" s="104" t="b">
        <v>0</v>
      </c>
      <c r="Q79" s="104">
        <v>0</v>
      </c>
      <c r="R79" s="105"/>
      <c r="S79" s="104">
        <v>0</v>
      </c>
      <c r="T79" s="104">
        <v>2.3128500000000001</v>
      </c>
      <c r="U79" s="104">
        <v>23.128499999999999</v>
      </c>
      <c r="V79" s="104">
        <v>4.6257000000000001</v>
      </c>
      <c r="W79" s="104">
        <v>0</v>
      </c>
      <c r="X79" s="105" t="s">
        <v>10223</v>
      </c>
      <c r="Y79" s="105"/>
      <c r="Z79" s="104">
        <v>1</v>
      </c>
      <c r="AA79" s="104">
        <v>0</v>
      </c>
      <c r="AB79" s="105" t="s">
        <v>11602</v>
      </c>
      <c r="AC79" s="105" t="s">
        <v>11609</v>
      </c>
      <c r="AD79" s="104">
        <v>0</v>
      </c>
      <c r="AE79" s="104">
        <v>0</v>
      </c>
      <c r="AF79" s="105"/>
      <c r="AG79" s="104">
        <v>2</v>
      </c>
      <c r="AH79" s="104">
        <v>2</v>
      </c>
      <c r="AI79" s="104">
        <v>2</v>
      </c>
      <c r="AJ79" s="105" t="s">
        <v>483</v>
      </c>
      <c r="AK79" s="104" t="b">
        <v>0</v>
      </c>
      <c r="AL79" s="104">
        <v>8760</v>
      </c>
      <c r="AM79" s="104">
        <v>8760</v>
      </c>
      <c r="AN79" s="104">
        <v>8760</v>
      </c>
      <c r="AO79" s="104">
        <v>0</v>
      </c>
      <c r="AP79" s="104">
        <v>0</v>
      </c>
      <c r="AQ79" s="104">
        <v>0</v>
      </c>
      <c r="AR79" s="104">
        <v>87600</v>
      </c>
      <c r="AS79" s="104">
        <v>13140</v>
      </c>
      <c r="AT79" s="105"/>
      <c r="AU79" s="104" t="b">
        <v>0</v>
      </c>
      <c r="AV79" s="104">
        <v>0</v>
      </c>
      <c r="AW79" s="104">
        <v>0</v>
      </c>
      <c r="AX79" s="104" t="b">
        <v>1</v>
      </c>
      <c r="AY79" s="104">
        <v>0</v>
      </c>
      <c r="AZ79" s="104">
        <v>87600</v>
      </c>
      <c r="BA79" s="104" t="b">
        <v>0</v>
      </c>
      <c r="BB79" s="104">
        <v>0</v>
      </c>
      <c r="BC79" s="105" t="s">
        <v>10589</v>
      </c>
      <c r="BD79" s="105" t="s">
        <v>10590</v>
      </c>
      <c r="BE79" s="104" t="b">
        <v>0</v>
      </c>
      <c r="BF79" s="104">
        <v>8760</v>
      </c>
      <c r="BG79" s="105"/>
      <c r="BH79" s="105" t="b">
        <v>0</v>
      </c>
      <c r="BI79" s="104">
        <v>0</v>
      </c>
      <c r="BJ79" s="104">
        <v>0</v>
      </c>
      <c r="BK79" s="104">
        <v>1295.1959999999999</v>
      </c>
      <c r="BL79" s="104">
        <v>0</v>
      </c>
      <c r="BM79" s="104">
        <v>0</v>
      </c>
      <c r="BN79" s="105" t="s">
        <v>10076</v>
      </c>
      <c r="BO79" s="104">
        <v>94688.371489720506</v>
      </c>
      <c r="BP79" s="104">
        <v>78904.359047072896</v>
      </c>
      <c r="BQ79" s="104">
        <v>5</v>
      </c>
      <c r="BR79" s="105"/>
      <c r="BS79" s="105"/>
      <c r="BT79" s="105"/>
      <c r="BU79" s="105"/>
      <c r="BV79" s="104">
        <v>1</v>
      </c>
      <c r="BW79" s="104">
        <v>1</v>
      </c>
      <c r="BX79" s="104">
        <v>2312.85</v>
      </c>
      <c r="BY79" s="104">
        <v>0</v>
      </c>
      <c r="BZ79" s="104">
        <v>1.0560958904109599E-5</v>
      </c>
      <c r="CA79" s="105" t="s">
        <v>10591</v>
      </c>
      <c r="CB79" s="105"/>
      <c r="CC79" s="105" t="b">
        <v>0</v>
      </c>
      <c r="CD79" s="104">
        <v>0</v>
      </c>
      <c r="CE79" s="104">
        <v>0</v>
      </c>
      <c r="CF79" s="104">
        <v>0</v>
      </c>
      <c r="CG79" s="104">
        <v>0</v>
      </c>
      <c r="CH79" s="105"/>
      <c r="CI79" s="104" t="b">
        <v>0</v>
      </c>
      <c r="CJ79" s="104">
        <v>0</v>
      </c>
      <c r="CK79" s="104">
        <v>0</v>
      </c>
      <c r="CL79" s="106" t="s">
        <v>11605</v>
      </c>
      <c r="CM79" s="104">
        <v>1.05609589041087E-8</v>
      </c>
      <c r="CN79" s="104">
        <v>1</v>
      </c>
      <c r="CO79" s="104">
        <v>9251.4</v>
      </c>
      <c r="CP79" s="104">
        <v>2.3128500000000001</v>
      </c>
      <c r="CQ79" s="104">
        <v>50</v>
      </c>
      <c r="CR79" s="104">
        <v>50</v>
      </c>
      <c r="CS79" s="104">
        <v>12859.446</v>
      </c>
      <c r="CT79" s="104">
        <v>0.10748462352049</v>
      </c>
      <c r="CU79" s="104">
        <v>1382.1927119920699</v>
      </c>
      <c r="CV79" s="104">
        <v>23.128499999999999</v>
      </c>
      <c r="CW79" s="104">
        <v>0.107484623520489</v>
      </c>
      <c r="CX79" s="104">
        <v>2.4859581150936298</v>
      </c>
      <c r="CY79" s="104">
        <v>4.6257000000000001</v>
      </c>
      <c r="CZ79" s="104">
        <v>0.10748462352049</v>
      </c>
      <c r="DA79" s="104">
        <v>0.49719162301873299</v>
      </c>
      <c r="DB79" s="104">
        <v>5.2804794520547903E-5</v>
      </c>
      <c r="DC79" s="104">
        <v>0</v>
      </c>
      <c r="DD79" s="105" t="s">
        <v>10593</v>
      </c>
    </row>
    <row r="80" spans="1:108" ht="15" customHeight="1" x14ac:dyDescent="0.35">
      <c r="A80" s="105" t="s">
        <v>10789</v>
      </c>
      <c r="B80" s="104">
        <v>0</v>
      </c>
      <c r="C80" s="104">
        <v>0</v>
      </c>
      <c r="D80" s="104">
        <v>0</v>
      </c>
      <c r="E80" s="105"/>
      <c r="F80" s="104">
        <v>1</v>
      </c>
      <c r="G80" s="104" t="b">
        <v>0</v>
      </c>
      <c r="H80" s="105" t="s">
        <v>512</v>
      </c>
      <c r="I80" s="104">
        <v>0</v>
      </c>
      <c r="J80" s="105"/>
      <c r="K80" s="104">
        <v>0</v>
      </c>
      <c r="L80" s="104">
        <v>1</v>
      </c>
      <c r="M80" s="104">
        <v>0</v>
      </c>
      <c r="N80" s="104">
        <v>0</v>
      </c>
      <c r="O80" s="105"/>
      <c r="P80" s="104" t="b">
        <v>0</v>
      </c>
      <c r="Q80" s="104">
        <v>0</v>
      </c>
      <c r="R80" s="105"/>
      <c r="S80" s="104">
        <v>0</v>
      </c>
      <c r="T80" s="104">
        <v>2.3128500000000001</v>
      </c>
      <c r="U80" s="104">
        <v>23.128499999999999</v>
      </c>
      <c r="V80" s="104">
        <v>4.6257000000000001</v>
      </c>
      <c r="W80" s="104">
        <v>0</v>
      </c>
      <c r="X80" s="105" t="s">
        <v>10266</v>
      </c>
      <c r="Y80" s="105"/>
      <c r="Z80" s="104">
        <v>1</v>
      </c>
      <c r="AA80" s="104">
        <v>0</v>
      </c>
      <c r="AB80" s="105" t="s">
        <v>11602</v>
      </c>
      <c r="AC80" s="105" t="s">
        <v>11609</v>
      </c>
      <c r="AD80" s="104">
        <v>0</v>
      </c>
      <c r="AE80" s="104">
        <v>0</v>
      </c>
      <c r="AF80" s="105"/>
      <c r="AG80" s="104">
        <v>2</v>
      </c>
      <c r="AH80" s="104">
        <v>2</v>
      </c>
      <c r="AI80" s="104">
        <v>2</v>
      </c>
      <c r="AJ80" s="105" t="s">
        <v>483</v>
      </c>
      <c r="AK80" s="104" t="b">
        <v>0</v>
      </c>
      <c r="AL80" s="104">
        <v>8760</v>
      </c>
      <c r="AM80" s="104">
        <v>8760</v>
      </c>
      <c r="AN80" s="104">
        <v>8760</v>
      </c>
      <c r="AO80" s="104">
        <v>0</v>
      </c>
      <c r="AP80" s="104">
        <v>0</v>
      </c>
      <c r="AQ80" s="104">
        <v>0</v>
      </c>
      <c r="AR80" s="104">
        <v>87600</v>
      </c>
      <c r="AS80" s="104">
        <v>13140</v>
      </c>
      <c r="AT80" s="105"/>
      <c r="AU80" s="104" t="b">
        <v>0</v>
      </c>
      <c r="AV80" s="104">
        <v>0</v>
      </c>
      <c r="AW80" s="104">
        <v>0</v>
      </c>
      <c r="AX80" s="104" t="b">
        <v>1</v>
      </c>
      <c r="AY80" s="104">
        <v>0</v>
      </c>
      <c r="AZ80" s="104">
        <v>87600</v>
      </c>
      <c r="BA80" s="104" t="b">
        <v>0</v>
      </c>
      <c r="BB80" s="104">
        <v>0</v>
      </c>
      <c r="BC80" s="105" t="s">
        <v>10589</v>
      </c>
      <c r="BD80" s="105" t="s">
        <v>10590</v>
      </c>
      <c r="BE80" s="104" t="b">
        <v>0</v>
      </c>
      <c r="BF80" s="104">
        <v>8760</v>
      </c>
      <c r="BG80" s="105"/>
      <c r="BH80" s="105" t="b">
        <v>0</v>
      </c>
      <c r="BI80" s="104">
        <v>0</v>
      </c>
      <c r="BJ80" s="104">
        <v>0</v>
      </c>
      <c r="BK80" s="104">
        <v>1295.1959999999999</v>
      </c>
      <c r="BL80" s="104">
        <v>0</v>
      </c>
      <c r="BM80" s="104">
        <v>0</v>
      </c>
      <c r="BN80" s="105" t="s">
        <v>10076</v>
      </c>
      <c r="BO80" s="104">
        <v>94688.371489720506</v>
      </c>
      <c r="BP80" s="104">
        <v>78904.359047072896</v>
      </c>
      <c r="BQ80" s="104">
        <v>5</v>
      </c>
      <c r="BR80" s="105"/>
      <c r="BS80" s="105"/>
      <c r="BT80" s="105"/>
      <c r="BU80" s="105"/>
      <c r="BV80" s="104">
        <v>1</v>
      </c>
      <c r="BW80" s="104">
        <v>1</v>
      </c>
      <c r="BX80" s="104">
        <v>2312.85</v>
      </c>
      <c r="BY80" s="104">
        <v>0</v>
      </c>
      <c r="BZ80" s="104">
        <v>1.0560958904109599E-5</v>
      </c>
      <c r="CA80" s="105" t="s">
        <v>10591</v>
      </c>
      <c r="CB80" s="105"/>
      <c r="CC80" s="105" t="b">
        <v>0</v>
      </c>
      <c r="CD80" s="104">
        <v>0</v>
      </c>
      <c r="CE80" s="104">
        <v>0</v>
      </c>
      <c r="CF80" s="104">
        <v>0</v>
      </c>
      <c r="CG80" s="104">
        <v>0</v>
      </c>
      <c r="CH80" s="105"/>
      <c r="CI80" s="104" t="b">
        <v>0</v>
      </c>
      <c r="CJ80" s="104">
        <v>0</v>
      </c>
      <c r="CK80" s="104">
        <v>0</v>
      </c>
      <c r="CL80" s="105" t="s">
        <v>10531</v>
      </c>
      <c r="CM80" s="104">
        <v>1.05609589041087E-8</v>
      </c>
      <c r="CN80" s="104">
        <v>1</v>
      </c>
      <c r="CO80" s="104">
        <v>6938.55</v>
      </c>
      <c r="CP80" s="104">
        <v>2.3128500000000001</v>
      </c>
      <c r="CQ80" s="104">
        <v>50</v>
      </c>
      <c r="CR80" s="104">
        <v>50</v>
      </c>
      <c r="CS80" s="104">
        <v>10546.596</v>
      </c>
      <c r="CT80" s="104">
        <v>0.107484623520489</v>
      </c>
      <c r="CU80" s="104">
        <v>1133.5969004827</v>
      </c>
      <c r="CV80" s="104">
        <v>23.128499999999999</v>
      </c>
      <c r="CW80" s="104">
        <v>0.107484623520489</v>
      </c>
      <c r="CX80" s="104">
        <v>2.4859581150936298</v>
      </c>
      <c r="CY80" s="104">
        <v>4.6257000000000001</v>
      </c>
      <c r="CZ80" s="104">
        <v>0.10748462352049</v>
      </c>
      <c r="DA80" s="104">
        <v>0.49719162301873299</v>
      </c>
      <c r="DB80" s="104">
        <v>5.2804794520547903E-5</v>
      </c>
      <c r="DC80" s="104">
        <v>0</v>
      </c>
      <c r="DD80" s="105" t="s">
        <v>10642</v>
      </c>
    </row>
    <row r="81" spans="1:108" ht="15" customHeight="1" x14ac:dyDescent="0.35">
      <c r="A81" s="105" t="s">
        <v>10790</v>
      </c>
      <c r="B81" s="104">
        <v>0</v>
      </c>
      <c r="C81" s="104">
        <v>0</v>
      </c>
      <c r="D81" s="104">
        <v>0</v>
      </c>
      <c r="E81" s="105"/>
      <c r="F81" s="104">
        <v>1</v>
      </c>
      <c r="G81" s="104" t="b">
        <v>0</v>
      </c>
      <c r="H81" s="105" t="s">
        <v>512</v>
      </c>
      <c r="I81" s="104">
        <v>0</v>
      </c>
      <c r="J81" s="105"/>
      <c r="K81" s="104">
        <v>0</v>
      </c>
      <c r="L81" s="104">
        <v>1</v>
      </c>
      <c r="M81" s="104">
        <v>0</v>
      </c>
      <c r="N81" s="104">
        <v>0</v>
      </c>
      <c r="O81" s="105"/>
      <c r="P81" s="104" t="b">
        <v>0</v>
      </c>
      <c r="Q81" s="104">
        <v>0</v>
      </c>
      <c r="R81" s="105"/>
      <c r="S81" s="104">
        <v>0</v>
      </c>
      <c r="T81" s="104">
        <v>2.3128500000000001</v>
      </c>
      <c r="U81" s="104">
        <v>23.128499999999999</v>
      </c>
      <c r="V81" s="104">
        <v>4.6257000000000001</v>
      </c>
      <c r="W81" s="104">
        <v>0</v>
      </c>
      <c r="X81" s="105" t="s">
        <v>10268</v>
      </c>
      <c r="Y81" s="105"/>
      <c r="Z81" s="104">
        <v>1</v>
      </c>
      <c r="AA81" s="104">
        <v>0</v>
      </c>
      <c r="AB81" s="105" t="s">
        <v>11602</v>
      </c>
      <c r="AC81" s="105" t="s">
        <v>11609</v>
      </c>
      <c r="AD81" s="104">
        <v>0</v>
      </c>
      <c r="AE81" s="104">
        <v>0</v>
      </c>
      <c r="AF81" s="105"/>
      <c r="AG81" s="104">
        <v>2</v>
      </c>
      <c r="AH81" s="104">
        <v>2</v>
      </c>
      <c r="AI81" s="104">
        <v>2</v>
      </c>
      <c r="AJ81" s="105" t="s">
        <v>483</v>
      </c>
      <c r="AK81" s="104" t="b">
        <v>0</v>
      </c>
      <c r="AL81" s="104">
        <v>8760</v>
      </c>
      <c r="AM81" s="104">
        <v>8760</v>
      </c>
      <c r="AN81" s="104">
        <v>8760</v>
      </c>
      <c r="AO81" s="104">
        <v>0</v>
      </c>
      <c r="AP81" s="104">
        <v>0</v>
      </c>
      <c r="AQ81" s="104">
        <v>0</v>
      </c>
      <c r="AR81" s="104">
        <v>87600</v>
      </c>
      <c r="AS81" s="104">
        <v>13140</v>
      </c>
      <c r="AT81" s="105"/>
      <c r="AU81" s="104" t="b">
        <v>0</v>
      </c>
      <c r="AV81" s="104">
        <v>0</v>
      </c>
      <c r="AW81" s="104">
        <v>0</v>
      </c>
      <c r="AX81" s="104" t="b">
        <v>1</v>
      </c>
      <c r="AY81" s="104">
        <v>0</v>
      </c>
      <c r="AZ81" s="104">
        <v>87600</v>
      </c>
      <c r="BA81" s="104" t="b">
        <v>0</v>
      </c>
      <c r="BB81" s="104">
        <v>0</v>
      </c>
      <c r="BC81" s="105" t="s">
        <v>10589</v>
      </c>
      <c r="BD81" s="105" t="s">
        <v>10590</v>
      </c>
      <c r="BE81" s="104" t="b">
        <v>0</v>
      </c>
      <c r="BF81" s="104">
        <v>8760</v>
      </c>
      <c r="BG81" s="105"/>
      <c r="BH81" s="105" t="b">
        <v>0</v>
      </c>
      <c r="BI81" s="104">
        <v>0</v>
      </c>
      <c r="BJ81" s="104">
        <v>0</v>
      </c>
      <c r="BK81" s="104">
        <v>1295.1959999999999</v>
      </c>
      <c r="BL81" s="104">
        <v>0</v>
      </c>
      <c r="BM81" s="104">
        <v>0</v>
      </c>
      <c r="BN81" s="105" t="s">
        <v>10076</v>
      </c>
      <c r="BO81" s="104">
        <v>94688.371489720506</v>
      </c>
      <c r="BP81" s="104">
        <v>78904.359047072896</v>
      </c>
      <c r="BQ81" s="104">
        <v>5</v>
      </c>
      <c r="BR81" s="105"/>
      <c r="BS81" s="105"/>
      <c r="BT81" s="105"/>
      <c r="BU81" s="105"/>
      <c r="BV81" s="104">
        <v>1</v>
      </c>
      <c r="BW81" s="104">
        <v>1</v>
      </c>
      <c r="BX81" s="104">
        <v>2312.85</v>
      </c>
      <c r="BY81" s="104">
        <v>0</v>
      </c>
      <c r="BZ81" s="104">
        <v>1.0560958904109599E-5</v>
      </c>
      <c r="CA81" s="105" t="s">
        <v>10591</v>
      </c>
      <c r="CB81" s="105"/>
      <c r="CC81" s="105" t="b">
        <v>0</v>
      </c>
      <c r="CD81" s="104">
        <v>0</v>
      </c>
      <c r="CE81" s="104">
        <v>0</v>
      </c>
      <c r="CF81" s="104">
        <v>0</v>
      </c>
      <c r="CG81" s="104">
        <v>0</v>
      </c>
      <c r="CH81" s="105"/>
      <c r="CI81" s="104" t="b">
        <v>0</v>
      </c>
      <c r="CJ81" s="104">
        <v>0</v>
      </c>
      <c r="CK81" s="104">
        <v>0</v>
      </c>
      <c r="CL81" s="106" t="s">
        <v>11601</v>
      </c>
      <c r="CM81" s="104">
        <v>1.05609589041087E-8</v>
      </c>
      <c r="CN81" s="104">
        <v>1</v>
      </c>
      <c r="CO81" s="104">
        <v>9251.4</v>
      </c>
      <c r="CP81" s="104">
        <v>2.3128500000000001</v>
      </c>
      <c r="CQ81" s="104">
        <v>50</v>
      </c>
      <c r="CR81" s="104">
        <v>50</v>
      </c>
      <c r="CS81" s="104">
        <v>12859.446</v>
      </c>
      <c r="CT81" s="104">
        <v>0.10748462352049</v>
      </c>
      <c r="CU81" s="104">
        <v>1382.1927119920699</v>
      </c>
      <c r="CV81" s="104">
        <v>23.128499999999999</v>
      </c>
      <c r="CW81" s="104">
        <v>0.107484623520489</v>
      </c>
      <c r="CX81" s="104">
        <v>2.4859581150936298</v>
      </c>
      <c r="CY81" s="104">
        <v>4.6257000000000001</v>
      </c>
      <c r="CZ81" s="104">
        <v>0.10748462352049</v>
      </c>
      <c r="DA81" s="104">
        <v>0.49719162301873299</v>
      </c>
      <c r="DB81" s="104">
        <v>5.2804794520547903E-5</v>
      </c>
      <c r="DC81" s="104">
        <v>0</v>
      </c>
      <c r="DD81" s="105" t="s">
        <v>10643</v>
      </c>
    </row>
    <row r="82" spans="1:108" ht="15" customHeight="1" x14ac:dyDescent="0.35">
      <c r="A82" s="105" t="s">
        <v>10840</v>
      </c>
      <c r="B82" s="104">
        <v>0</v>
      </c>
      <c r="C82" s="104">
        <v>0</v>
      </c>
      <c r="D82" s="104">
        <v>0</v>
      </c>
      <c r="E82" s="105"/>
      <c r="F82" s="104">
        <v>1</v>
      </c>
      <c r="G82" s="104" t="b">
        <v>0</v>
      </c>
      <c r="H82" s="105" t="s">
        <v>512</v>
      </c>
      <c r="I82" s="104">
        <v>0</v>
      </c>
      <c r="J82" s="105"/>
      <c r="K82" s="104">
        <v>0</v>
      </c>
      <c r="L82" s="104">
        <v>1</v>
      </c>
      <c r="M82" s="104">
        <v>0</v>
      </c>
      <c r="N82" s="104">
        <v>0</v>
      </c>
      <c r="O82" s="105"/>
      <c r="P82" s="104" t="b">
        <v>0</v>
      </c>
      <c r="Q82" s="104">
        <v>0</v>
      </c>
      <c r="R82" s="105"/>
      <c r="S82" s="104">
        <v>0</v>
      </c>
      <c r="T82" s="104">
        <v>0</v>
      </c>
      <c r="U82" s="104">
        <v>0</v>
      </c>
      <c r="V82" s="104">
        <v>2.9607000000000001</v>
      </c>
      <c r="W82" s="104">
        <v>0</v>
      </c>
      <c r="X82" s="105" t="s">
        <v>10135</v>
      </c>
      <c r="Y82" s="105"/>
      <c r="Z82" s="104">
        <v>1</v>
      </c>
      <c r="AA82" s="104">
        <v>0</v>
      </c>
      <c r="AB82" s="105" t="s">
        <v>11511</v>
      </c>
      <c r="AC82" s="105" t="s">
        <v>11512</v>
      </c>
      <c r="AD82" s="104">
        <v>0</v>
      </c>
      <c r="AE82" s="104">
        <v>0</v>
      </c>
      <c r="AF82" s="105"/>
      <c r="AG82" s="104">
        <v>2</v>
      </c>
      <c r="AH82" s="104">
        <v>2</v>
      </c>
      <c r="AI82" s="104">
        <v>2</v>
      </c>
      <c r="AJ82" s="105" t="s">
        <v>483</v>
      </c>
      <c r="AK82" s="104" t="b">
        <v>0</v>
      </c>
      <c r="AL82" s="104">
        <v>8760</v>
      </c>
      <c r="AM82" s="104">
        <v>8760</v>
      </c>
      <c r="AN82" s="104">
        <v>8760</v>
      </c>
      <c r="AO82" s="104">
        <v>0</v>
      </c>
      <c r="AP82" s="104">
        <v>0</v>
      </c>
      <c r="AQ82" s="104">
        <v>0</v>
      </c>
      <c r="AR82" s="104">
        <v>131400</v>
      </c>
      <c r="AS82" s="104">
        <v>19710</v>
      </c>
      <c r="AT82" s="105"/>
      <c r="AU82" s="104" t="b">
        <v>0</v>
      </c>
      <c r="AV82" s="104">
        <v>0</v>
      </c>
      <c r="AW82" s="104">
        <v>0</v>
      </c>
      <c r="AX82" s="104" t="b">
        <v>1</v>
      </c>
      <c r="AY82" s="104">
        <v>0</v>
      </c>
      <c r="AZ82" s="104">
        <v>87600</v>
      </c>
      <c r="BA82" s="104" t="b">
        <v>0</v>
      </c>
      <c r="BB82" s="104">
        <v>0</v>
      </c>
      <c r="BC82" s="105" t="s">
        <v>10376</v>
      </c>
      <c r="BD82" s="105" t="s">
        <v>10377</v>
      </c>
      <c r="BE82" s="104" t="b">
        <v>1</v>
      </c>
      <c r="BF82" s="104">
        <v>8760</v>
      </c>
      <c r="BG82" s="105"/>
      <c r="BH82" s="105" t="b">
        <v>0</v>
      </c>
      <c r="BI82" s="104">
        <v>0</v>
      </c>
      <c r="BJ82" s="104">
        <v>0</v>
      </c>
      <c r="BK82" s="104">
        <v>0</v>
      </c>
      <c r="BL82" s="104">
        <v>0</v>
      </c>
      <c r="BM82" s="104">
        <v>0</v>
      </c>
      <c r="BN82" s="105" t="s">
        <v>9311</v>
      </c>
      <c r="BO82" s="104">
        <v>147937.98763805901</v>
      </c>
      <c r="BP82" s="104">
        <v>122565.934366813</v>
      </c>
      <c r="BQ82" s="104">
        <v>0</v>
      </c>
      <c r="BR82" s="105"/>
      <c r="BS82" s="105"/>
      <c r="BT82" s="105"/>
      <c r="BU82" s="105"/>
      <c r="BV82" s="104">
        <v>1</v>
      </c>
      <c r="BW82" s="104">
        <v>1</v>
      </c>
      <c r="BX82" s="104">
        <v>37008.75</v>
      </c>
      <c r="BY82" s="104">
        <v>0</v>
      </c>
      <c r="BZ82" s="104">
        <v>6.7595890410958901E-6</v>
      </c>
      <c r="CA82" s="105" t="s">
        <v>10378</v>
      </c>
      <c r="CB82" s="105"/>
      <c r="CC82" s="105" t="b">
        <v>0</v>
      </c>
      <c r="CD82" s="104">
        <v>0</v>
      </c>
      <c r="CE82" s="104">
        <v>0</v>
      </c>
      <c r="CF82" s="104">
        <v>0</v>
      </c>
      <c r="CG82" s="104">
        <v>0</v>
      </c>
      <c r="CH82" s="105"/>
      <c r="CI82" s="104" t="b">
        <v>0</v>
      </c>
      <c r="CJ82" s="104">
        <v>0</v>
      </c>
      <c r="CK82" s="104">
        <v>0</v>
      </c>
      <c r="CL82" s="106" t="s">
        <v>11513</v>
      </c>
      <c r="CM82" s="104">
        <v>0</v>
      </c>
      <c r="CN82" s="104">
        <v>1</v>
      </c>
      <c r="CO82" s="104">
        <v>0</v>
      </c>
      <c r="CP82" s="104">
        <v>0</v>
      </c>
      <c r="CQ82" s="104">
        <v>50</v>
      </c>
      <c r="CR82" s="104">
        <v>50</v>
      </c>
      <c r="CS82" s="104">
        <v>37008.75</v>
      </c>
      <c r="CT82" s="104">
        <v>9.82147132441617E-2</v>
      </c>
      <c r="CU82" s="104">
        <v>3634.8037687748702</v>
      </c>
      <c r="CV82" s="104">
        <v>0</v>
      </c>
      <c r="CW82" s="104">
        <v>0</v>
      </c>
      <c r="CX82" s="104">
        <v>0</v>
      </c>
      <c r="CY82" s="104">
        <v>2.9607000000000001</v>
      </c>
      <c r="CZ82" s="104">
        <v>9.8214713244161395E-2</v>
      </c>
      <c r="DA82" s="104">
        <v>0.29078430150198897</v>
      </c>
      <c r="DB82" s="104">
        <v>0</v>
      </c>
      <c r="DC82" s="104">
        <v>0</v>
      </c>
      <c r="DD82" s="105" t="s">
        <v>6423</v>
      </c>
    </row>
    <row r="83" spans="1:108" ht="15" customHeight="1" x14ac:dyDescent="0.35">
      <c r="A83" s="105" t="s">
        <v>10839</v>
      </c>
      <c r="B83" s="104">
        <v>0</v>
      </c>
      <c r="C83" s="104">
        <v>0</v>
      </c>
      <c r="D83" s="104">
        <v>0</v>
      </c>
      <c r="E83" s="105"/>
      <c r="F83" s="104">
        <v>1</v>
      </c>
      <c r="G83" s="104" t="b">
        <v>0</v>
      </c>
      <c r="H83" s="105" t="s">
        <v>512</v>
      </c>
      <c r="I83" s="104">
        <v>0</v>
      </c>
      <c r="J83" s="105"/>
      <c r="K83" s="104">
        <v>0</v>
      </c>
      <c r="L83" s="104">
        <v>2.04348258706468</v>
      </c>
      <c r="M83" s="104">
        <v>0</v>
      </c>
      <c r="N83" s="104">
        <v>0</v>
      </c>
      <c r="O83" s="105"/>
      <c r="P83" s="104" t="b">
        <v>0</v>
      </c>
      <c r="Q83" s="104">
        <v>0</v>
      </c>
      <c r="R83" s="105"/>
      <c r="S83" s="104">
        <v>0</v>
      </c>
      <c r="T83" s="104">
        <v>0</v>
      </c>
      <c r="U83" s="104">
        <v>18.043199999999999</v>
      </c>
      <c r="V83" s="104">
        <v>5.3699999999999998E-2</v>
      </c>
      <c r="W83" s="104">
        <v>0</v>
      </c>
      <c r="X83" s="105" t="s">
        <v>10133</v>
      </c>
      <c r="Y83" s="105"/>
      <c r="Z83" s="104">
        <v>1</v>
      </c>
      <c r="AA83" s="104">
        <v>0</v>
      </c>
      <c r="AB83" s="105" t="s">
        <v>6200</v>
      </c>
      <c r="AC83" s="105" t="s">
        <v>99</v>
      </c>
      <c r="AD83" s="104">
        <v>0</v>
      </c>
      <c r="AE83" s="104">
        <v>0</v>
      </c>
      <c r="AF83" s="105"/>
      <c r="AG83" s="104">
        <v>2</v>
      </c>
      <c r="AH83" s="104">
        <v>2</v>
      </c>
      <c r="AI83" s="104">
        <v>2</v>
      </c>
      <c r="AJ83" s="105" t="s">
        <v>483</v>
      </c>
      <c r="AK83" s="104" t="b">
        <v>0</v>
      </c>
      <c r="AL83" s="104">
        <v>8760</v>
      </c>
      <c r="AM83" s="104">
        <v>8760</v>
      </c>
      <c r="AN83" s="104">
        <v>8760</v>
      </c>
      <c r="AO83" s="104">
        <v>0</v>
      </c>
      <c r="AP83" s="104">
        <v>0</v>
      </c>
      <c r="AQ83" s="104">
        <v>0</v>
      </c>
      <c r="AR83" s="104">
        <v>306600</v>
      </c>
      <c r="AS83" s="104">
        <v>45990</v>
      </c>
      <c r="AT83" s="105"/>
      <c r="AU83" s="104" t="b">
        <v>0</v>
      </c>
      <c r="AV83" s="104">
        <v>0</v>
      </c>
      <c r="AW83" s="104">
        <v>0</v>
      </c>
      <c r="AX83" s="104" t="b">
        <v>1</v>
      </c>
      <c r="AY83" s="104">
        <v>0</v>
      </c>
      <c r="AZ83" s="104">
        <v>87600</v>
      </c>
      <c r="BA83" s="104" t="b">
        <v>0</v>
      </c>
      <c r="BB83" s="104">
        <v>0</v>
      </c>
      <c r="BC83" s="105" t="s">
        <v>10374</v>
      </c>
      <c r="BD83" s="105" t="s">
        <v>6201</v>
      </c>
      <c r="BE83" s="104" t="b">
        <v>0</v>
      </c>
      <c r="BF83" s="104">
        <v>8760</v>
      </c>
      <c r="BG83" s="105"/>
      <c r="BH83" s="105" t="b">
        <v>0</v>
      </c>
      <c r="BI83" s="104">
        <v>0</v>
      </c>
      <c r="BJ83" s="104">
        <v>0</v>
      </c>
      <c r="BK83" s="104">
        <v>0</v>
      </c>
      <c r="BL83" s="104">
        <v>0</v>
      </c>
      <c r="BM83" s="104">
        <v>0</v>
      </c>
      <c r="BN83" s="105" t="s">
        <v>9312</v>
      </c>
      <c r="BO83" s="104">
        <v>213273.60373959201</v>
      </c>
      <c r="BP83" s="104">
        <v>209745.09491839501</v>
      </c>
      <c r="BQ83" s="104">
        <v>336</v>
      </c>
      <c r="BR83" s="105"/>
      <c r="BS83" s="105"/>
      <c r="BT83" s="105"/>
      <c r="BU83" s="105"/>
      <c r="BV83" s="104">
        <v>1</v>
      </c>
      <c r="BW83" s="104">
        <v>1</v>
      </c>
      <c r="BX83" s="104">
        <v>359397.5</v>
      </c>
      <c r="BY83" s="104">
        <v>0</v>
      </c>
      <c r="BZ83" s="104">
        <v>4.68881278538813E-6</v>
      </c>
      <c r="CA83" s="105" t="s">
        <v>10375</v>
      </c>
      <c r="CB83" s="105">
        <v>219000</v>
      </c>
      <c r="CC83" s="105" t="b">
        <v>1</v>
      </c>
      <c r="CD83" s="104">
        <v>672</v>
      </c>
      <c r="CE83" s="104">
        <v>2</v>
      </c>
      <c r="CF83" s="104">
        <v>0</v>
      </c>
      <c r="CG83" s="104">
        <v>0</v>
      </c>
      <c r="CH83" s="105" t="s">
        <v>875</v>
      </c>
      <c r="CI83" s="104" t="b">
        <v>0</v>
      </c>
      <c r="CJ83" s="104">
        <v>0</v>
      </c>
      <c r="CK83" s="104">
        <v>0</v>
      </c>
      <c r="CL83" s="106" t="s">
        <v>11510</v>
      </c>
      <c r="CM83" s="104">
        <v>1.22602739726027E-10</v>
      </c>
      <c r="CN83" s="104">
        <v>5.3432835820899097E-2</v>
      </c>
      <c r="CO83" s="104">
        <v>0</v>
      </c>
      <c r="CP83" s="104">
        <v>0</v>
      </c>
      <c r="CQ83" s="104">
        <v>50</v>
      </c>
      <c r="CR83" s="104">
        <v>50</v>
      </c>
      <c r="CS83" s="104">
        <v>359397.5</v>
      </c>
      <c r="CT83" s="104">
        <v>0.111692288823768</v>
      </c>
      <c r="CU83" s="104">
        <v>40141.9293725401</v>
      </c>
      <c r="CV83" s="104">
        <v>690.04319999999996</v>
      </c>
      <c r="CW83" s="104">
        <v>0.111692288823768</v>
      </c>
      <c r="CX83" s="104">
        <v>77.072504395277406</v>
      </c>
      <c r="CY83" s="104">
        <v>2.0537000000000001</v>
      </c>
      <c r="CZ83" s="104">
        <v>0.111692288823767</v>
      </c>
      <c r="DA83" s="104">
        <v>0.229382453557371</v>
      </c>
      <c r="DB83" s="104">
        <v>1.5754410958904101E-3</v>
      </c>
      <c r="DC83" s="104">
        <v>0</v>
      </c>
      <c r="DD83" s="105" t="s">
        <v>6422</v>
      </c>
    </row>
    <row r="84" spans="1:108" ht="15" customHeight="1" x14ac:dyDescent="0.35">
      <c r="A84" s="105" t="s">
        <v>10798</v>
      </c>
      <c r="B84" s="104">
        <v>0</v>
      </c>
      <c r="C84" s="104">
        <v>0</v>
      </c>
      <c r="D84" s="104">
        <v>0</v>
      </c>
      <c r="E84" s="105"/>
      <c r="F84" s="104">
        <v>1</v>
      </c>
      <c r="G84" s="104" t="b">
        <v>0</v>
      </c>
      <c r="H84" s="105" t="s">
        <v>512</v>
      </c>
      <c r="I84" s="104">
        <v>0</v>
      </c>
      <c r="J84" s="105"/>
      <c r="K84" s="104">
        <v>0</v>
      </c>
      <c r="L84" s="104">
        <v>1</v>
      </c>
      <c r="M84" s="104">
        <v>0</v>
      </c>
      <c r="N84" s="104">
        <v>0</v>
      </c>
      <c r="O84" s="105"/>
      <c r="P84" s="104" t="b">
        <v>0</v>
      </c>
      <c r="Q84" s="104">
        <v>0</v>
      </c>
      <c r="R84" s="105"/>
      <c r="S84" s="104">
        <v>0</v>
      </c>
      <c r="T84" s="104">
        <v>5.9</v>
      </c>
      <c r="U84" s="104">
        <v>17.7</v>
      </c>
      <c r="V84" s="104">
        <v>5.9</v>
      </c>
      <c r="W84" s="104">
        <v>0</v>
      </c>
      <c r="X84" s="105" t="s">
        <v>10131</v>
      </c>
      <c r="Y84" s="105"/>
      <c r="Z84" s="104">
        <v>1</v>
      </c>
      <c r="AA84" s="104">
        <v>0</v>
      </c>
      <c r="AB84" s="105" t="s">
        <v>11448</v>
      </c>
      <c r="AC84" s="105" t="s">
        <v>11449</v>
      </c>
      <c r="AD84" s="104">
        <v>0</v>
      </c>
      <c r="AE84" s="104">
        <v>0</v>
      </c>
      <c r="AF84" s="105"/>
      <c r="AG84" s="104">
        <v>2</v>
      </c>
      <c r="AH84" s="104">
        <v>2</v>
      </c>
      <c r="AI84" s="104">
        <v>2</v>
      </c>
      <c r="AJ84" s="105" t="s">
        <v>483</v>
      </c>
      <c r="AK84" s="104" t="b">
        <v>0</v>
      </c>
      <c r="AL84" s="104">
        <v>8760</v>
      </c>
      <c r="AM84" s="104">
        <v>8760</v>
      </c>
      <c r="AN84" s="104">
        <v>8760</v>
      </c>
      <c r="AO84" s="104">
        <v>0</v>
      </c>
      <c r="AP84" s="104">
        <v>0</v>
      </c>
      <c r="AQ84" s="104">
        <v>0</v>
      </c>
      <c r="AR84" s="104">
        <v>70080</v>
      </c>
      <c r="AS84" s="104">
        <v>10512</v>
      </c>
      <c r="AT84" s="105"/>
      <c r="AU84" s="104" t="b">
        <v>0</v>
      </c>
      <c r="AV84" s="104">
        <v>0</v>
      </c>
      <c r="AW84" s="104">
        <v>0</v>
      </c>
      <c r="AX84" s="104" t="b">
        <v>1</v>
      </c>
      <c r="AY84" s="104">
        <v>0</v>
      </c>
      <c r="AZ84" s="104">
        <v>87600</v>
      </c>
      <c r="BA84" s="104" t="b">
        <v>0</v>
      </c>
      <c r="BB84" s="104">
        <v>0</v>
      </c>
      <c r="BC84" s="105" t="s">
        <v>6412</v>
      </c>
      <c r="BD84" s="105" t="s">
        <v>6413</v>
      </c>
      <c r="BE84" s="104" t="b">
        <v>0</v>
      </c>
      <c r="BF84" s="104">
        <v>8760</v>
      </c>
      <c r="BG84" s="105"/>
      <c r="BH84" s="105" t="b">
        <v>0</v>
      </c>
      <c r="BI84" s="104">
        <v>0</v>
      </c>
      <c r="BJ84" s="104">
        <v>0</v>
      </c>
      <c r="BK84" s="104">
        <v>1652</v>
      </c>
      <c r="BL84" s="104">
        <v>0</v>
      </c>
      <c r="BM84" s="104">
        <v>0</v>
      </c>
      <c r="BN84" s="105" t="s">
        <v>9432</v>
      </c>
      <c r="BO84" s="104">
        <v>74237.288135593204</v>
      </c>
      <c r="BP84" s="104">
        <v>61331.0011586498</v>
      </c>
      <c r="BQ84" s="104">
        <v>3</v>
      </c>
      <c r="BR84" s="105"/>
      <c r="BS84" s="105"/>
      <c r="BT84" s="105"/>
      <c r="BU84" s="105"/>
      <c r="BV84" s="104">
        <v>1</v>
      </c>
      <c r="BW84" s="104">
        <v>1</v>
      </c>
      <c r="BX84" s="104">
        <v>12390</v>
      </c>
      <c r="BY84" s="104">
        <v>0</v>
      </c>
      <c r="BZ84" s="104">
        <v>1.3470319634703199E-5</v>
      </c>
      <c r="CA84" s="105" t="s">
        <v>10370</v>
      </c>
      <c r="CB84" s="105"/>
      <c r="CC84" s="105" t="b">
        <v>0</v>
      </c>
      <c r="CD84" s="104">
        <v>0</v>
      </c>
      <c r="CE84" s="104">
        <v>0</v>
      </c>
      <c r="CF84" s="104">
        <v>0</v>
      </c>
      <c r="CG84" s="104">
        <v>0</v>
      </c>
      <c r="CH84" s="105"/>
      <c r="CI84" s="104" t="b">
        <v>0</v>
      </c>
      <c r="CJ84" s="104">
        <v>0</v>
      </c>
      <c r="CK84" s="104">
        <v>0</v>
      </c>
      <c r="CL84" s="106" t="s">
        <v>11506</v>
      </c>
      <c r="CM84" s="104">
        <v>0</v>
      </c>
      <c r="CN84" s="104">
        <v>1</v>
      </c>
      <c r="CO84" s="104">
        <v>0</v>
      </c>
      <c r="CP84" s="104">
        <v>0</v>
      </c>
      <c r="CQ84" s="104">
        <v>50</v>
      </c>
      <c r="CR84" s="104">
        <v>50</v>
      </c>
      <c r="CS84" s="104">
        <v>14042</v>
      </c>
      <c r="CT84" s="104">
        <v>7.5912527717147599E-2</v>
      </c>
      <c r="CU84" s="104">
        <v>1065.96371420419</v>
      </c>
      <c r="CV84" s="104">
        <v>17.7</v>
      </c>
      <c r="CW84" s="104">
        <v>7.5912527717148501E-2</v>
      </c>
      <c r="CX84" s="104">
        <v>1.34365174059353</v>
      </c>
      <c r="CY84" s="104">
        <v>5.9</v>
      </c>
      <c r="CZ84" s="104">
        <v>7.5912527717147002E-2</v>
      </c>
      <c r="DA84" s="104">
        <v>0.44788391353116802</v>
      </c>
      <c r="DB84" s="104">
        <v>4.04109589041096E-5</v>
      </c>
      <c r="DC84" s="104">
        <v>0</v>
      </c>
      <c r="DD84" s="105" t="s">
        <v>6414</v>
      </c>
    </row>
    <row r="85" spans="1:108" ht="15" customHeight="1" x14ac:dyDescent="0.35">
      <c r="A85" s="105" t="s">
        <v>10753</v>
      </c>
      <c r="B85" s="104">
        <v>0</v>
      </c>
      <c r="C85" s="104">
        <v>0</v>
      </c>
      <c r="D85" s="104">
        <v>0</v>
      </c>
      <c r="E85" s="105"/>
      <c r="F85" s="104">
        <v>1</v>
      </c>
      <c r="G85" s="104" t="b">
        <v>0</v>
      </c>
      <c r="H85" s="105" t="s">
        <v>512</v>
      </c>
      <c r="I85" s="104">
        <v>0</v>
      </c>
      <c r="J85" s="105"/>
      <c r="K85" s="104">
        <v>0</v>
      </c>
      <c r="L85" s="104">
        <v>1</v>
      </c>
      <c r="M85" s="104">
        <v>0</v>
      </c>
      <c r="N85" s="104">
        <v>0</v>
      </c>
      <c r="O85" s="105"/>
      <c r="P85" s="104" t="b">
        <v>0</v>
      </c>
      <c r="Q85" s="104">
        <v>0</v>
      </c>
      <c r="R85" s="105"/>
      <c r="S85" s="104">
        <v>0</v>
      </c>
      <c r="T85" s="104">
        <v>5.9541000000000004</v>
      </c>
      <c r="U85" s="104">
        <v>41.678699999999999</v>
      </c>
      <c r="V85" s="104">
        <v>5.9541000000000004</v>
      </c>
      <c r="W85" s="104">
        <v>0</v>
      </c>
      <c r="X85" s="105" t="s">
        <v>10184</v>
      </c>
      <c r="Y85" s="105"/>
      <c r="Z85" s="104">
        <v>1</v>
      </c>
      <c r="AA85" s="104">
        <v>0</v>
      </c>
      <c r="AB85" s="105" t="s">
        <v>11448</v>
      </c>
      <c r="AC85" s="105" t="s">
        <v>11449</v>
      </c>
      <c r="AD85" s="104">
        <v>0</v>
      </c>
      <c r="AE85" s="104">
        <v>0</v>
      </c>
      <c r="AF85" s="105"/>
      <c r="AG85" s="104">
        <v>2</v>
      </c>
      <c r="AH85" s="104">
        <v>2</v>
      </c>
      <c r="AI85" s="104">
        <v>2</v>
      </c>
      <c r="AJ85" s="105" t="s">
        <v>483</v>
      </c>
      <c r="AK85" s="104" t="b">
        <v>0</v>
      </c>
      <c r="AL85" s="104">
        <v>8760</v>
      </c>
      <c r="AM85" s="104">
        <v>8760</v>
      </c>
      <c r="AN85" s="104">
        <v>8760</v>
      </c>
      <c r="AO85" s="104">
        <v>0</v>
      </c>
      <c r="AP85" s="104">
        <v>0</v>
      </c>
      <c r="AQ85" s="104">
        <v>0</v>
      </c>
      <c r="AR85" s="104">
        <v>70080</v>
      </c>
      <c r="AS85" s="104">
        <v>6570</v>
      </c>
      <c r="AT85" s="105"/>
      <c r="AU85" s="104" t="b">
        <v>0</v>
      </c>
      <c r="AV85" s="104">
        <v>0</v>
      </c>
      <c r="AW85" s="104">
        <v>0</v>
      </c>
      <c r="AX85" s="104" t="b">
        <v>1</v>
      </c>
      <c r="AY85" s="104">
        <v>0</v>
      </c>
      <c r="AZ85" s="104">
        <v>87600</v>
      </c>
      <c r="BA85" s="104" t="b">
        <v>0</v>
      </c>
      <c r="BB85" s="104">
        <v>0</v>
      </c>
      <c r="BC85" s="105" t="s">
        <v>10535</v>
      </c>
      <c r="BD85" s="105" t="s">
        <v>10536</v>
      </c>
      <c r="BE85" s="104" t="b">
        <v>0</v>
      </c>
      <c r="BF85" s="104">
        <v>8760</v>
      </c>
      <c r="BG85" s="105"/>
      <c r="BH85" s="105" t="b">
        <v>0</v>
      </c>
      <c r="BI85" s="104">
        <v>0</v>
      </c>
      <c r="BJ85" s="104">
        <v>0</v>
      </c>
      <c r="BK85" s="104">
        <v>7621.2479999999996</v>
      </c>
      <c r="BL85" s="104">
        <v>0</v>
      </c>
      <c r="BM85" s="104">
        <v>0</v>
      </c>
      <c r="BN85" s="105" t="s">
        <v>9691</v>
      </c>
      <c r="BO85" s="104">
        <v>73562.755076333997</v>
      </c>
      <c r="BP85" s="104">
        <v>61345.575802295498</v>
      </c>
      <c r="BQ85" s="104">
        <v>7</v>
      </c>
      <c r="BR85" s="105"/>
      <c r="BS85" s="105"/>
      <c r="BT85" s="105"/>
      <c r="BU85" s="105"/>
      <c r="BV85" s="104">
        <v>1</v>
      </c>
      <c r="BW85" s="104">
        <v>1</v>
      </c>
      <c r="BX85" s="104">
        <v>0</v>
      </c>
      <c r="BY85" s="104">
        <v>0</v>
      </c>
      <c r="BZ85" s="104">
        <v>1.3593835616438399E-5</v>
      </c>
      <c r="CA85" s="105" t="s">
        <v>10537</v>
      </c>
      <c r="CB85" s="105"/>
      <c r="CC85" s="105" t="b">
        <v>0</v>
      </c>
      <c r="CD85" s="104">
        <v>0</v>
      </c>
      <c r="CE85" s="104">
        <v>0</v>
      </c>
      <c r="CF85" s="104">
        <v>0</v>
      </c>
      <c r="CG85" s="104">
        <v>0</v>
      </c>
      <c r="CH85" s="105"/>
      <c r="CI85" s="104" t="b">
        <v>0</v>
      </c>
      <c r="CJ85" s="104">
        <v>0</v>
      </c>
      <c r="CK85" s="104">
        <v>0</v>
      </c>
      <c r="CL85" s="106" t="s">
        <v>11588</v>
      </c>
      <c r="CM85" s="104">
        <v>0</v>
      </c>
      <c r="CN85" s="104">
        <v>1</v>
      </c>
      <c r="CO85" s="104">
        <v>23816.400000000001</v>
      </c>
      <c r="CP85" s="104">
        <v>0</v>
      </c>
      <c r="CQ85" s="104">
        <v>50</v>
      </c>
      <c r="CR85" s="104">
        <v>50</v>
      </c>
      <c r="CS85" s="104">
        <v>31437.648000000001</v>
      </c>
      <c r="CT85" s="104">
        <v>4.0025061430839802E-2</v>
      </c>
      <c r="CU85" s="104">
        <v>1258.2937924411201</v>
      </c>
      <c r="CV85" s="104">
        <v>41.678699999999999</v>
      </c>
      <c r="CW85" s="104">
        <v>4.00250614308411E-2</v>
      </c>
      <c r="CX85" s="104">
        <v>1.6681925278576</v>
      </c>
      <c r="CY85" s="104">
        <v>5.9541000000000004</v>
      </c>
      <c r="CZ85" s="104">
        <v>4.0025061430839302E-2</v>
      </c>
      <c r="DA85" s="104">
        <v>0.238313218265361</v>
      </c>
      <c r="DB85" s="104">
        <v>9.5156849315068505E-5</v>
      </c>
      <c r="DC85" s="104">
        <v>0</v>
      </c>
      <c r="DD85" s="105" t="s">
        <v>10538</v>
      </c>
    </row>
    <row r="86" spans="1:108" ht="15" customHeight="1" x14ac:dyDescent="0.35">
      <c r="A86" s="105" t="s">
        <v>10767</v>
      </c>
      <c r="B86" s="104">
        <v>0</v>
      </c>
      <c r="C86" s="104">
        <v>0</v>
      </c>
      <c r="D86" s="104">
        <v>0</v>
      </c>
      <c r="E86" s="105"/>
      <c r="F86" s="104">
        <v>1</v>
      </c>
      <c r="G86" s="104" t="b">
        <v>0</v>
      </c>
      <c r="H86" s="105" t="s">
        <v>512</v>
      </c>
      <c r="I86" s="104">
        <v>0</v>
      </c>
      <c r="J86" s="105"/>
      <c r="K86" s="104">
        <v>0</v>
      </c>
      <c r="L86" s="104">
        <v>1</v>
      </c>
      <c r="M86" s="104">
        <v>0</v>
      </c>
      <c r="N86" s="104">
        <v>0</v>
      </c>
      <c r="O86" s="105"/>
      <c r="P86" s="104" t="b">
        <v>0</v>
      </c>
      <c r="Q86" s="104">
        <v>0</v>
      </c>
      <c r="R86" s="105"/>
      <c r="S86" s="104">
        <v>0</v>
      </c>
      <c r="T86" s="104">
        <v>5.9541000000000004</v>
      </c>
      <c r="U86" s="104">
        <v>41.678699999999999</v>
      </c>
      <c r="V86" s="104">
        <v>5.9541000000000004</v>
      </c>
      <c r="W86" s="104">
        <v>0</v>
      </c>
      <c r="X86" s="105" t="s">
        <v>10225</v>
      </c>
      <c r="Y86" s="105"/>
      <c r="Z86" s="104">
        <v>1</v>
      </c>
      <c r="AA86" s="104">
        <v>0</v>
      </c>
      <c r="AB86" s="105" t="s">
        <v>11448</v>
      </c>
      <c r="AC86" s="105" t="s">
        <v>11449</v>
      </c>
      <c r="AD86" s="104">
        <v>0</v>
      </c>
      <c r="AE86" s="104">
        <v>0</v>
      </c>
      <c r="AF86" s="105"/>
      <c r="AG86" s="104">
        <v>2</v>
      </c>
      <c r="AH86" s="104">
        <v>2</v>
      </c>
      <c r="AI86" s="104">
        <v>2</v>
      </c>
      <c r="AJ86" s="105" t="s">
        <v>483</v>
      </c>
      <c r="AK86" s="104" t="b">
        <v>0</v>
      </c>
      <c r="AL86" s="104">
        <v>8760</v>
      </c>
      <c r="AM86" s="104">
        <v>8760</v>
      </c>
      <c r="AN86" s="104">
        <v>8760</v>
      </c>
      <c r="AO86" s="104">
        <v>0</v>
      </c>
      <c r="AP86" s="104">
        <v>0</v>
      </c>
      <c r="AQ86" s="104">
        <v>0</v>
      </c>
      <c r="AR86" s="104">
        <v>70080</v>
      </c>
      <c r="AS86" s="104">
        <v>6570</v>
      </c>
      <c r="AT86" s="105"/>
      <c r="AU86" s="104" t="b">
        <v>0</v>
      </c>
      <c r="AV86" s="104">
        <v>0</v>
      </c>
      <c r="AW86" s="104">
        <v>0</v>
      </c>
      <c r="AX86" s="104" t="b">
        <v>1</v>
      </c>
      <c r="AY86" s="104">
        <v>0</v>
      </c>
      <c r="AZ86" s="104">
        <v>87600</v>
      </c>
      <c r="BA86" s="104" t="b">
        <v>0</v>
      </c>
      <c r="BB86" s="104">
        <v>0</v>
      </c>
      <c r="BC86" s="105" t="s">
        <v>10594</v>
      </c>
      <c r="BD86" s="105" t="s">
        <v>10595</v>
      </c>
      <c r="BE86" s="104" t="b">
        <v>0</v>
      </c>
      <c r="BF86" s="104">
        <v>8760</v>
      </c>
      <c r="BG86" s="105"/>
      <c r="BH86" s="105" t="b">
        <v>0</v>
      </c>
      <c r="BI86" s="104">
        <v>0</v>
      </c>
      <c r="BJ86" s="104">
        <v>0</v>
      </c>
      <c r="BK86" s="104">
        <v>7621.2479999999996</v>
      </c>
      <c r="BL86" s="104">
        <v>0</v>
      </c>
      <c r="BM86" s="104">
        <v>0</v>
      </c>
      <c r="BN86" s="105" t="s">
        <v>9694</v>
      </c>
      <c r="BO86" s="104">
        <v>73562.755076333997</v>
      </c>
      <c r="BP86" s="104">
        <v>61345.575802295498</v>
      </c>
      <c r="BQ86" s="104">
        <v>7</v>
      </c>
      <c r="BR86" s="105"/>
      <c r="BS86" s="105"/>
      <c r="BT86" s="105"/>
      <c r="BU86" s="105"/>
      <c r="BV86" s="104">
        <v>1</v>
      </c>
      <c r="BW86" s="104">
        <v>1</v>
      </c>
      <c r="BX86" s="104">
        <v>2977.05</v>
      </c>
      <c r="BY86" s="104">
        <v>0</v>
      </c>
      <c r="BZ86" s="104">
        <v>1.3593835616438399E-5</v>
      </c>
      <c r="CA86" s="105" t="s">
        <v>10596</v>
      </c>
      <c r="CB86" s="105"/>
      <c r="CC86" s="105" t="b">
        <v>0</v>
      </c>
      <c r="CD86" s="104">
        <v>0</v>
      </c>
      <c r="CE86" s="104">
        <v>0</v>
      </c>
      <c r="CF86" s="104">
        <v>0</v>
      </c>
      <c r="CG86" s="104">
        <v>0</v>
      </c>
      <c r="CH86" s="105"/>
      <c r="CI86" s="104" t="b">
        <v>0</v>
      </c>
      <c r="CJ86" s="104">
        <v>0</v>
      </c>
      <c r="CK86" s="104">
        <v>0</v>
      </c>
      <c r="CL86" s="106" t="s">
        <v>11610</v>
      </c>
      <c r="CM86" s="104">
        <v>0</v>
      </c>
      <c r="CN86" s="104">
        <v>1</v>
      </c>
      <c r="CO86" s="104">
        <v>11908.2</v>
      </c>
      <c r="CP86" s="104">
        <v>0</v>
      </c>
      <c r="CQ86" s="104">
        <v>50</v>
      </c>
      <c r="CR86" s="104">
        <v>50</v>
      </c>
      <c r="CS86" s="104">
        <v>22506.498</v>
      </c>
      <c r="CT86" s="104">
        <v>4.0025061430838497E-2</v>
      </c>
      <c r="CU86" s="104">
        <v>900.82396504304404</v>
      </c>
      <c r="CV86" s="104">
        <v>41.678699999999999</v>
      </c>
      <c r="CW86" s="104">
        <v>4.00250614308411E-2</v>
      </c>
      <c r="CX86" s="104">
        <v>1.6681925278576</v>
      </c>
      <c r="CY86" s="104">
        <v>5.9541000000000004</v>
      </c>
      <c r="CZ86" s="104">
        <v>4.0025061430839302E-2</v>
      </c>
      <c r="DA86" s="104">
        <v>0.238313218265361</v>
      </c>
      <c r="DB86" s="104">
        <v>9.5156849315068505E-5</v>
      </c>
      <c r="DC86" s="104">
        <v>0</v>
      </c>
      <c r="DD86" s="105" t="s">
        <v>10597</v>
      </c>
    </row>
    <row r="87" spans="1:108" ht="15" customHeight="1" x14ac:dyDescent="0.35">
      <c r="A87" s="105" t="s">
        <v>10829</v>
      </c>
      <c r="B87" s="104">
        <v>0</v>
      </c>
      <c r="C87" s="104">
        <v>0</v>
      </c>
      <c r="D87" s="104">
        <v>0</v>
      </c>
      <c r="E87" s="105"/>
      <c r="F87" s="104">
        <v>1</v>
      </c>
      <c r="G87" s="104" t="b">
        <v>0</v>
      </c>
      <c r="H87" s="105" t="s">
        <v>512</v>
      </c>
      <c r="I87" s="104">
        <v>0</v>
      </c>
      <c r="J87" s="105"/>
      <c r="K87" s="104">
        <v>0</v>
      </c>
      <c r="L87" s="104">
        <v>1</v>
      </c>
      <c r="M87" s="104">
        <v>0</v>
      </c>
      <c r="N87" s="104">
        <v>0</v>
      </c>
      <c r="O87" s="105"/>
      <c r="P87" s="104" t="b">
        <v>0</v>
      </c>
      <c r="Q87" s="104">
        <v>0</v>
      </c>
      <c r="R87" s="105"/>
      <c r="S87" s="104">
        <v>0</v>
      </c>
      <c r="T87" s="104">
        <v>0</v>
      </c>
      <c r="U87" s="104">
        <v>315347.73166971799</v>
      </c>
      <c r="V87" s="104">
        <v>1</v>
      </c>
      <c r="W87" s="104">
        <v>0</v>
      </c>
      <c r="X87" s="105" t="s">
        <v>10274</v>
      </c>
      <c r="Y87" s="105"/>
      <c r="Z87" s="104">
        <v>1</v>
      </c>
      <c r="AA87" s="104">
        <v>0</v>
      </c>
      <c r="AB87" s="105" t="s">
        <v>11470</v>
      </c>
      <c r="AC87" s="105" t="s">
        <v>11509</v>
      </c>
      <c r="AD87" s="104">
        <v>0</v>
      </c>
      <c r="AE87" s="104">
        <v>0</v>
      </c>
      <c r="AF87" s="105"/>
      <c r="AG87" s="104">
        <v>2</v>
      </c>
      <c r="AH87" s="104">
        <v>2</v>
      </c>
      <c r="AI87" s="104">
        <v>2</v>
      </c>
      <c r="AJ87" s="105" t="s">
        <v>483</v>
      </c>
      <c r="AK87" s="104" t="b">
        <v>1</v>
      </c>
      <c r="AL87" s="104">
        <v>8760</v>
      </c>
      <c r="AM87" s="104">
        <v>8760</v>
      </c>
      <c r="AN87" s="104">
        <v>8760</v>
      </c>
      <c r="AO87" s="104">
        <v>0</v>
      </c>
      <c r="AP87" s="104">
        <v>0</v>
      </c>
      <c r="AQ87" s="104">
        <v>0</v>
      </c>
      <c r="AR87" s="104">
        <v>131400</v>
      </c>
      <c r="AS87" s="104">
        <v>19710</v>
      </c>
      <c r="AT87" s="105"/>
      <c r="AU87" s="104" t="b">
        <v>0</v>
      </c>
      <c r="AV87" s="104">
        <v>0</v>
      </c>
      <c r="AW87" s="104">
        <v>0</v>
      </c>
      <c r="AX87" s="104" t="b">
        <v>1</v>
      </c>
      <c r="AY87" s="104">
        <v>0</v>
      </c>
      <c r="AZ87" s="104">
        <v>87600</v>
      </c>
      <c r="BA87" s="104" t="b">
        <v>0</v>
      </c>
      <c r="BB87" s="104">
        <v>0</v>
      </c>
      <c r="BC87" s="105" t="s">
        <v>10649</v>
      </c>
      <c r="BD87" s="105" t="s">
        <v>10650</v>
      </c>
      <c r="BE87" s="104" t="b">
        <v>0</v>
      </c>
      <c r="BF87" s="104">
        <v>8760</v>
      </c>
      <c r="BG87" s="105"/>
      <c r="BH87" s="105" t="b">
        <v>0</v>
      </c>
      <c r="BI87" s="104">
        <v>0</v>
      </c>
      <c r="BJ87" s="104">
        <v>0</v>
      </c>
      <c r="BK87" s="104">
        <v>0</v>
      </c>
      <c r="BL87" s="104">
        <v>0</v>
      </c>
      <c r="BM87" s="104">
        <v>0</v>
      </c>
      <c r="BN87" s="105" t="s">
        <v>9697</v>
      </c>
      <c r="BO87" s="104">
        <v>438000</v>
      </c>
      <c r="BP87" s="104">
        <v>122652.26833028199</v>
      </c>
      <c r="BQ87" s="104">
        <v>315347.73166971799</v>
      </c>
      <c r="BR87" s="105"/>
      <c r="BS87" s="105"/>
      <c r="BT87" s="105"/>
      <c r="BU87" s="105"/>
      <c r="BV87" s="104">
        <v>1</v>
      </c>
      <c r="BW87" s="104">
        <v>1</v>
      </c>
      <c r="BX87" s="104">
        <v>0</v>
      </c>
      <c r="BY87" s="104">
        <v>0</v>
      </c>
      <c r="BZ87" s="104">
        <v>2.2831050228310499E-6</v>
      </c>
      <c r="CA87" s="105" t="s">
        <v>10651</v>
      </c>
      <c r="CB87" s="105"/>
      <c r="CC87" s="105" t="b">
        <v>0</v>
      </c>
      <c r="CD87" s="104">
        <v>0</v>
      </c>
      <c r="CE87" s="104">
        <v>0</v>
      </c>
      <c r="CF87" s="104">
        <v>0</v>
      </c>
      <c r="CG87" s="104">
        <v>0</v>
      </c>
      <c r="CH87" s="105"/>
      <c r="CI87" s="104" t="b">
        <v>0</v>
      </c>
      <c r="CJ87" s="104">
        <v>0</v>
      </c>
      <c r="CK87" s="104">
        <v>0</v>
      </c>
      <c r="CL87" s="105"/>
      <c r="CM87" s="104">
        <v>0</v>
      </c>
      <c r="CN87" s="104">
        <v>1</v>
      </c>
      <c r="CO87" s="104">
        <v>0</v>
      </c>
      <c r="CP87" s="104">
        <v>0</v>
      </c>
      <c r="CQ87" s="104">
        <v>50</v>
      </c>
      <c r="CR87" s="104">
        <v>50</v>
      </c>
      <c r="CS87" s="104">
        <v>0</v>
      </c>
      <c r="CT87" s="104">
        <v>0</v>
      </c>
      <c r="CU87" s="104">
        <v>0</v>
      </c>
      <c r="CV87" s="104">
        <v>315347.73166971799</v>
      </c>
      <c r="CW87" s="104">
        <v>6.1969358839958397E-2</v>
      </c>
      <c r="CX87" s="104">
        <v>19541.896743207599</v>
      </c>
      <c r="CY87" s="104">
        <v>1</v>
      </c>
      <c r="CZ87" s="104">
        <v>0</v>
      </c>
      <c r="DA87" s="104">
        <v>0</v>
      </c>
      <c r="DB87" s="104">
        <v>0.71997199011351098</v>
      </c>
      <c r="DC87" s="104">
        <v>0</v>
      </c>
      <c r="DD87" s="105" t="s">
        <v>10652</v>
      </c>
    </row>
    <row r="88" spans="1:108" ht="15" customHeight="1" x14ac:dyDescent="0.35">
      <c r="A88" s="105" t="s">
        <v>10858</v>
      </c>
      <c r="B88" s="104">
        <v>0</v>
      </c>
      <c r="C88" s="104">
        <v>0</v>
      </c>
      <c r="D88" s="104">
        <v>0</v>
      </c>
      <c r="E88" s="105"/>
      <c r="F88" s="104">
        <v>1</v>
      </c>
      <c r="G88" s="104" t="b">
        <v>0</v>
      </c>
      <c r="H88" s="105" t="s">
        <v>512</v>
      </c>
      <c r="I88" s="104">
        <v>0</v>
      </c>
      <c r="J88" s="105"/>
      <c r="K88" s="104">
        <v>0</v>
      </c>
      <c r="L88" s="104">
        <v>2.04348258706468</v>
      </c>
      <c r="M88" s="104">
        <v>0</v>
      </c>
      <c r="N88" s="104">
        <v>0</v>
      </c>
      <c r="O88" s="105"/>
      <c r="P88" s="104" t="b">
        <v>0</v>
      </c>
      <c r="Q88" s="104">
        <v>0</v>
      </c>
      <c r="R88" s="105"/>
      <c r="S88" s="104">
        <v>0</v>
      </c>
      <c r="T88" s="104">
        <v>0</v>
      </c>
      <c r="U88" s="104">
        <v>18.043199999999999</v>
      </c>
      <c r="V88" s="104">
        <v>5.3699999999999998E-2</v>
      </c>
      <c r="W88" s="104">
        <v>0</v>
      </c>
      <c r="X88" s="105" t="s">
        <v>10133</v>
      </c>
      <c r="Y88" s="105"/>
      <c r="Z88" s="104">
        <v>1</v>
      </c>
      <c r="AA88" s="104">
        <v>0</v>
      </c>
      <c r="AB88" s="105" t="s">
        <v>6200</v>
      </c>
      <c r="AC88" s="105" t="s">
        <v>99</v>
      </c>
      <c r="AD88" s="104">
        <v>0</v>
      </c>
      <c r="AE88" s="104">
        <v>0</v>
      </c>
      <c r="AF88" s="105"/>
      <c r="AG88" s="104">
        <v>2</v>
      </c>
      <c r="AH88" s="104">
        <v>2</v>
      </c>
      <c r="AI88" s="104">
        <v>2</v>
      </c>
      <c r="AJ88" s="105" t="s">
        <v>483</v>
      </c>
      <c r="AK88" s="104" t="b">
        <v>0</v>
      </c>
      <c r="AL88" s="104">
        <v>8760</v>
      </c>
      <c r="AM88" s="104">
        <v>8760</v>
      </c>
      <c r="AN88" s="104">
        <v>8760</v>
      </c>
      <c r="AO88" s="104">
        <v>0</v>
      </c>
      <c r="AP88" s="104">
        <v>0</v>
      </c>
      <c r="AQ88" s="104">
        <v>0</v>
      </c>
      <c r="AR88" s="104">
        <v>306600</v>
      </c>
      <c r="AS88" s="104">
        <v>45990</v>
      </c>
      <c r="AT88" s="105"/>
      <c r="AU88" s="104" t="b">
        <v>0</v>
      </c>
      <c r="AV88" s="104">
        <v>0</v>
      </c>
      <c r="AW88" s="104">
        <v>0</v>
      </c>
      <c r="AX88" s="104" t="b">
        <v>1</v>
      </c>
      <c r="AY88" s="104">
        <v>0</v>
      </c>
      <c r="AZ88" s="104">
        <v>87600</v>
      </c>
      <c r="BA88" s="104" t="b">
        <v>0</v>
      </c>
      <c r="BB88" s="104">
        <v>0</v>
      </c>
      <c r="BC88" s="105" t="s">
        <v>10374</v>
      </c>
      <c r="BD88" s="105" t="s">
        <v>6201</v>
      </c>
      <c r="BE88" s="104" t="b">
        <v>0</v>
      </c>
      <c r="BF88" s="104">
        <v>8760</v>
      </c>
      <c r="BG88" s="105"/>
      <c r="BH88" s="105" t="b">
        <v>0</v>
      </c>
      <c r="BI88" s="104">
        <v>0</v>
      </c>
      <c r="BJ88" s="104">
        <v>0</v>
      </c>
      <c r="BK88" s="104">
        <v>0</v>
      </c>
      <c r="BL88" s="104">
        <v>0</v>
      </c>
      <c r="BM88" s="104">
        <v>0</v>
      </c>
      <c r="BN88" s="105" t="s">
        <v>9758</v>
      </c>
      <c r="BO88" s="104">
        <v>213273.60373959201</v>
      </c>
      <c r="BP88" s="104">
        <v>209745.09491839501</v>
      </c>
      <c r="BQ88" s="104">
        <v>336</v>
      </c>
      <c r="BR88" s="105"/>
      <c r="BS88" s="105"/>
      <c r="BT88" s="105"/>
      <c r="BU88" s="105"/>
      <c r="BV88" s="104">
        <v>1</v>
      </c>
      <c r="BW88" s="104">
        <v>1</v>
      </c>
      <c r="BX88" s="104">
        <v>359397.5</v>
      </c>
      <c r="BY88" s="104">
        <v>0</v>
      </c>
      <c r="BZ88" s="104">
        <v>4.68881278538813E-6</v>
      </c>
      <c r="CA88" s="105" t="s">
        <v>10566</v>
      </c>
      <c r="CB88" s="105">
        <v>219000</v>
      </c>
      <c r="CC88" s="105" t="b">
        <v>1</v>
      </c>
      <c r="CD88" s="104">
        <v>672</v>
      </c>
      <c r="CE88" s="104">
        <v>2</v>
      </c>
      <c r="CF88" s="104">
        <v>0</v>
      </c>
      <c r="CG88" s="104">
        <v>0</v>
      </c>
      <c r="CH88" s="105" t="s">
        <v>875</v>
      </c>
      <c r="CI88" s="104" t="b">
        <v>0</v>
      </c>
      <c r="CJ88" s="104">
        <v>0</v>
      </c>
      <c r="CK88" s="104">
        <v>0</v>
      </c>
      <c r="CL88" s="106" t="s">
        <v>11510</v>
      </c>
      <c r="CM88" s="104">
        <v>1.22602739726027E-10</v>
      </c>
      <c r="CN88" s="104">
        <v>5.3432835820899097E-2</v>
      </c>
      <c r="CO88" s="104">
        <v>0</v>
      </c>
      <c r="CP88" s="104">
        <v>0</v>
      </c>
      <c r="CQ88" s="104">
        <v>50</v>
      </c>
      <c r="CR88" s="104">
        <v>50</v>
      </c>
      <c r="CS88" s="104">
        <v>359397.5</v>
      </c>
      <c r="CT88" s="104">
        <v>0.111692288823768</v>
      </c>
      <c r="CU88" s="104">
        <v>40141.9293725401</v>
      </c>
      <c r="CV88" s="104">
        <v>690.04319999999996</v>
      </c>
      <c r="CW88" s="104">
        <v>0.111692288823768</v>
      </c>
      <c r="CX88" s="104">
        <v>77.072504395277406</v>
      </c>
      <c r="CY88" s="104">
        <v>2.0537000000000001</v>
      </c>
      <c r="CZ88" s="104">
        <v>0.111692288823767</v>
      </c>
      <c r="DA88" s="104">
        <v>0.229382453557371</v>
      </c>
      <c r="DB88" s="104">
        <v>1.5754410958904101E-3</v>
      </c>
      <c r="DC88" s="104">
        <v>0</v>
      </c>
      <c r="DD88" s="105" t="s">
        <v>10567</v>
      </c>
    </row>
    <row r="89" spans="1:108" ht="15" customHeight="1" x14ac:dyDescent="0.35">
      <c r="A89" s="105" t="s">
        <v>10747</v>
      </c>
      <c r="B89" s="104">
        <v>0</v>
      </c>
      <c r="C89" s="104">
        <v>0</v>
      </c>
      <c r="D89" s="104">
        <v>0</v>
      </c>
      <c r="E89" s="105"/>
      <c r="F89" s="104">
        <v>1</v>
      </c>
      <c r="G89" s="104" t="b">
        <v>0</v>
      </c>
      <c r="H89" s="105" t="s">
        <v>512</v>
      </c>
      <c r="I89" s="104">
        <v>0</v>
      </c>
      <c r="J89" s="105"/>
      <c r="K89" s="104">
        <v>0</v>
      </c>
      <c r="L89" s="104">
        <v>1</v>
      </c>
      <c r="M89" s="104">
        <v>0</v>
      </c>
      <c r="N89" s="104">
        <v>0</v>
      </c>
      <c r="O89" s="105"/>
      <c r="P89" s="104" t="b">
        <v>0</v>
      </c>
      <c r="Q89" s="104">
        <v>0</v>
      </c>
      <c r="R89" s="105"/>
      <c r="S89" s="104">
        <v>0</v>
      </c>
      <c r="T89" s="104">
        <v>180.79205425521701</v>
      </c>
      <c r="U89" s="104">
        <v>1265.5293302661601</v>
      </c>
      <c r="V89" s="104">
        <v>180.79239999999999</v>
      </c>
      <c r="W89" s="104">
        <v>0</v>
      </c>
      <c r="X89" s="105" t="s">
        <v>10155</v>
      </c>
      <c r="Y89" s="106" t="s">
        <v>6345</v>
      </c>
      <c r="Z89" s="104">
        <v>1</v>
      </c>
      <c r="AA89" s="104">
        <v>0</v>
      </c>
      <c r="AB89" s="105" t="s">
        <v>11565</v>
      </c>
      <c r="AC89" s="105" t="s">
        <v>11566</v>
      </c>
      <c r="AD89" s="104">
        <v>0</v>
      </c>
      <c r="AE89" s="104">
        <v>0</v>
      </c>
      <c r="AF89" s="105"/>
      <c r="AG89" s="104">
        <v>2</v>
      </c>
      <c r="AH89" s="104">
        <v>2</v>
      </c>
      <c r="AI89" s="104">
        <v>2</v>
      </c>
      <c r="AJ89" s="105" t="s">
        <v>483</v>
      </c>
      <c r="AK89" s="104" t="b">
        <v>0</v>
      </c>
      <c r="AL89" s="104">
        <v>8760</v>
      </c>
      <c r="AM89" s="104">
        <v>8760</v>
      </c>
      <c r="AN89" s="104">
        <v>8760</v>
      </c>
      <c r="AO89" s="104">
        <v>0</v>
      </c>
      <c r="AP89" s="104">
        <v>0</v>
      </c>
      <c r="AQ89" s="104">
        <v>0</v>
      </c>
      <c r="AR89" s="104">
        <v>87600</v>
      </c>
      <c r="AS89" s="104">
        <v>13140</v>
      </c>
      <c r="AT89" s="105"/>
      <c r="AU89" s="104" t="b">
        <v>0</v>
      </c>
      <c r="AV89" s="104">
        <v>0</v>
      </c>
      <c r="AW89" s="104">
        <v>0</v>
      </c>
      <c r="AX89" s="104" t="b">
        <v>1</v>
      </c>
      <c r="AY89" s="104">
        <v>0</v>
      </c>
      <c r="AZ89" s="104">
        <v>87600</v>
      </c>
      <c r="BA89" s="104" t="b">
        <v>0</v>
      </c>
      <c r="BB89" s="104">
        <v>0</v>
      </c>
      <c r="BC89" s="105" t="s">
        <v>6584</v>
      </c>
      <c r="BD89" s="105" t="s">
        <v>6585</v>
      </c>
      <c r="BE89" s="104" t="b">
        <v>0</v>
      </c>
      <c r="BF89" s="104">
        <v>8760</v>
      </c>
      <c r="BG89" s="105"/>
      <c r="BH89" s="105" t="b">
        <v>0</v>
      </c>
      <c r="BI89" s="104">
        <v>0</v>
      </c>
      <c r="BJ89" s="104">
        <v>0</v>
      </c>
      <c r="BK89" s="104">
        <v>231411.00968197</v>
      </c>
      <c r="BL89" s="104">
        <v>0</v>
      </c>
      <c r="BM89" s="104">
        <v>0</v>
      </c>
      <c r="BN89" s="105" t="s">
        <v>9812</v>
      </c>
      <c r="BO89" s="104">
        <v>2422.6682095043798</v>
      </c>
      <c r="BP89" s="104">
        <v>78906.971681469193</v>
      </c>
      <c r="BQ89" s="104">
        <v>6.9999033713041197</v>
      </c>
      <c r="BR89" s="105"/>
      <c r="BS89" s="105"/>
      <c r="BT89" s="105"/>
      <c r="BU89" s="105"/>
      <c r="BV89" s="104">
        <v>1</v>
      </c>
      <c r="BW89" s="104">
        <v>1</v>
      </c>
      <c r="BX89" s="104">
        <v>90395.75</v>
      </c>
      <c r="BY89" s="104">
        <v>0</v>
      </c>
      <c r="BZ89" s="104">
        <v>4.1276803652967999E-4</v>
      </c>
      <c r="CA89" s="105" t="s">
        <v>10488</v>
      </c>
      <c r="CB89" s="105"/>
      <c r="CC89" s="105" t="b">
        <v>0</v>
      </c>
      <c r="CD89" s="104">
        <v>0</v>
      </c>
      <c r="CE89" s="104">
        <v>0</v>
      </c>
      <c r="CF89" s="104">
        <v>0</v>
      </c>
      <c r="CG89" s="104">
        <v>0</v>
      </c>
      <c r="CH89" s="105"/>
      <c r="CI89" s="104" t="b">
        <v>0</v>
      </c>
      <c r="CJ89" s="104">
        <v>0</v>
      </c>
      <c r="CK89" s="104">
        <v>0</v>
      </c>
      <c r="CL89" s="106" t="s">
        <v>11567</v>
      </c>
      <c r="CM89" s="104">
        <v>1.0319200913328101E-8</v>
      </c>
      <c r="CN89" s="104">
        <v>1</v>
      </c>
      <c r="CO89" s="104">
        <v>542377.19999999995</v>
      </c>
      <c r="CP89" s="104">
        <v>0</v>
      </c>
      <c r="CQ89" s="104">
        <v>50</v>
      </c>
      <c r="CR89" s="104">
        <v>50</v>
      </c>
      <c r="CS89" s="104">
        <v>864183.95968196995</v>
      </c>
      <c r="CT89" s="104">
        <v>8.6017216440879302E-3</v>
      </c>
      <c r="CU89" s="104">
        <v>7433.4698704700204</v>
      </c>
      <c r="CV89" s="104">
        <v>1265.5293302661601</v>
      </c>
      <c r="CW89" s="104">
        <v>8.5993755760494905E-3</v>
      </c>
      <c r="CX89" s="104">
        <v>10.882762013465101</v>
      </c>
      <c r="CY89" s="104">
        <v>180.79239999999999</v>
      </c>
      <c r="CZ89" s="104">
        <v>8.6036521682199708E-3</v>
      </c>
      <c r="DA89" s="104">
        <v>1.55547492425769</v>
      </c>
      <c r="DB89" s="104">
        <v>2.8893363704706899E-3</v>
      </c>
      <c r="DC89" s="104">
        <v>0</v>
      </c>
      <c r="DD89" s="105" t="s">
        <v>10489</v>
      </c>
    </row>
    <row r="90" spans="1:108" ht="15" customHeight="1" x14ac:dyDescent="0.35">
      <c r="A90" s="105" t="s">
        <v>10791</v>
      </c>
      <c r="B90" s="104">
        <v>0</v>
      </c>
      <c r="C90" s="104">
        <v>0</v>
      </c>
      <c r="D90" s="104">
        <v>0</v>
      </c>
      <c r="E90" s="105"/>
      <c r="F90" s="104">
        <v>1</v>
      </c>
      <c r="G90" s="104" t="b">
        <v>0</v>
      </c>
      <c r="H90" s="105" t="s">
        <v>512</v>
      </c>
      <c r="I90" s="104">
        <v>0</v>
      </c>
      <c r="J90" s="105"/>
      <c r="K90" s="104">
        <v>0</v>
      </c>
      <c r="L90" s="104">
        <v>1</v>
      </c>
      <c r="M90" s="104">
        <v>0</v>
      </c>
      <c r="N90" s="104">
        <v>0</v>
      </c>
      <c r="O90" s="105"/>
      <c r="P90" s="104" t="b">
        <v>0</v>
      </c>
      <c r="Q90" s="104">
        <v>0</v>
      </c>
      <c r="R90" s="105"/>
      <c r="S90" s="104">
        <v>0</v>
      </c>
      <c r="T90" s="104">
        <v>180.79205425521701</v>
      </c>
      <c r="U90" s="104">
        <v>1265.5293302661601</v>
      </c>
      <c r="V90" s="104">
        <v>180.79239999999999</v>
      </c>
      <c r="W90" s="104">
        <v>0</v>
      </c>
      <c r="X90" s="105" t="s">
        <v>10270</v>
      </c>
      <c r="Y90" s="106" t="s">
        <v>6345</v>
      </c>
      <c r="Z90" s="104">
        <v>1</v>
      </c>
      <c r="AA90" s="104">
        <v>0</v>
      </c>
      <c r="AB90" s="105" t="s">
        <v>11629</v>
      </c>
      <c r="AC90" s="105" t="s">
        <v>11630</v>
      </c>
      <c r="AD90" s="104">
        <v>0</v>
      </c>
      <c r="AE90" s="104">
        <v>0</v>
      </c>
      <c r="AF90" s="105"/>
      <c r="AG90" s="104">
        <v>2</v>
      </c>
      <c r="AH90" s="104">
        <v>2</v>
      </c>
      <c r="AI90" s="104">
        <v>2</v>
      </c>
      <c r="AJ90" s="105" t="s">
        <v>483</v>
      </c>
      <c r="AK90" s="104" t="b">
        <v>0</v>
      </c>
      <c r="AL90" s="104">
        <v>8760</v>
      </c>
      <c r="AM90" s="104">
        <v>8760</v>
      </c>
      <c r="AN90" s="104">
        <v>8760</v>
      </c>
      <c r="AO90" s="104">
        <v>0</v>
      </c>
      <c r="AP90" s="104">
        <v>0</v>
      </c>
      <c r="AQ90" s="104">
        <v>0</v>
      </c>
      <c r="AR90" s="104">
        <v>87600</v>
      </c>
      <c r="AS90" s="104">
        <v>13140</v>
      </c>
      <c r="AT90" s="105"/>
      <c r="AU90" s="104" t="b">
        <v>0</v>
      </c>
      <c r="AV90" s="104">
        <v>0</v>
      </c>
      <c r="AW90" s="104">
        <v>0</v>
      </c>
      <c r="AX90" s="104" t="b">
        <v>1</v>
      </c>
      <c r="AY90" s="104">
        <v>0</v>
      </c>
      <c r="AZ90" s="104">
        <v>87600</v>
      </c>
      <c r="BA90" s="104" t="b">
        <v>0</v>
      </c>
      <c r="BB90" s="104">
        <v>0</v>
      </c>
      <c r="BC90" s="105" t="s">
        <v>10644</v>
      </c>
      <c r="BD90" s="105" t="s">
        <v>10644</v>
      </c>
      <c r="BE90" s="104" t="b">
        <v>0</v>
      </c>
      <c r="BF90" s="104">
        <v>8760</v>
      </c>
      <c r="BG90" s="105"/>
      <c r="BH90" s="105" t="b">
        <v>0</v>
      </c>
      <c r="BI90" s="104">
        <v>0</v>
      </c>
      <c r="BJ90" s="104">
        <v>0</v>
      </c>
      <c r="BK90" s="104">
        <v>231411.00968197</v>
      </c>
      <c r="BL90" s="104">
        <v>0</v>
      </c>
      <c r="BM90" s="104">
        <v>0</v>
      </c>
      <c r="BN90" s="105" t="s">
        <v>9823</v>
      </c>
      <c r="BO90" s="104">
        <v>2422.6682095043798</v>
      </c>
      <c r="BP90" s="104">
        <v>78906.971681469193</v>
      </c>
      <c r="BQ90" s="104">
        <v>6.9999033713041197</v>
      </c>
      <c r="BR90" s="105"/>
      <c r="BS90" s="105"/>
      <c r="BT90" s="105"/>
      <c r="BU90" s="105"/>
      <c r="BV90" s="104">
        <v>1</v>
      </c>
      <c r="BW90" s="104">
        <v>1</v>
      </c>
      <c r="BX90" s="104">
        <v>90395.75</v>
      </c>
      <c r="BY90" s="104">
        <v>0</v>
      </c>
      <c r="BZ90" s="104">
        <v>4.1276803652967999E-4</v>
      </c>
      <c r="CA90" s="105" t="s">
        <v>10645</v>
      </c>
      <c r="CB90" s="105"/>
      <c r="CC90" s="105" t="b">
        <v>0</v>
      </c>
      <c r="CD90" s="104">
        <v>0</v>
      </c>
      <c r="CE90" s="104">
        <v>0</v>
      </c>
      <c r="CF90" s="104">
        <v>0</v>
      </c>
      <c r="CG90" s="104">
        <v>0</v>
      </c>
      <c r="CH90" s="105"/>
      <c r="CI90" s="104" t="b">
        <v>0</v>
      </c>
      <c r="CJ90" s="104">
        <v>0</v>
      </c>
      <c r="CK90" s="104">
        <v>0</v>
      </c>
      <c r="CL90" s="106" t="s">
        <v>11631</v>
      </c>
      <c r="CM90" s="104">
        <v>4.1276803653445096E-6</v>
      </c>
      <c r="CN90" s="104">
        <v>1</v>
      </c>
      <c r="CO90" s="104">
        <v>542377.19999999995</v>
      </c>
      <c r="CP90" s="104">
        <v>0</v>
      </c>
      <c r="CQ90" s="104">
        <v>50</v>
      </c>
      <c r="CR90" s="104">
        <v>50</v>
      </c>
      <c r="CS90" s="104">
        <v>864183.95968196995</v>
      </c>
      <c r="CT90" s="104">
        <v>8.6017216440879302E-3</v>
      </c>
      <c r="CU90" s="104">
        <v>7433.4698704700204</v>
      </c>
      <c r="CV90" s="104">
        <v>1265.5293302661601</v>
      </c>
      <c r="CW90" s="104">
        <v>8.5993755760494905E-3</v>
      </c>
      <c r="CX90" s="104">
        <v>10.882762013465101</v>
      </c>
      <c r="CY90" s="104">
        <v>180.79239999999999</v>
      </c>
      <c r="CZ90" s="104">
        <v>8.6036521682199708E-3</v>
      </c>
      <c r="DA90" s="104">
        <v>1.55547492425769</v>
      </c>
      <c r="DB90" s="104">
        <v>2.8893363704706899E-3</v>
      </c>
      <c r="DC90" s="104">
        <v>0</v>
      </c>
      <c r="DD90" s="105" t="s">
        <v>10646</v>
      </c>
    </row>
    <row r="91" spans="1:108" ht="15" customHeight="1" x14ac:dyDescent="0.35">
      <c r="A91" s="105" t="s">
        <v>10749</v>
      </c>
      <c r="B91" s="104">
        <v>0</v>
      </c>
      <c r="C91" s="104">
        <v>0</v>
      </c>
      <c r="D91" s="104">
        <v>0</v>
      </c>
      <c r="E91" s="105"/>
      <c r="F91" s="104">
        <v>1</v>
      </c>
      <c r="G91" s="104" t="b">
        <v>0</v>
      </c>
      <c r="H91" s="105" t="s">
        <v>512</v>
      </c>
      <c r="I91" s="104">
        <v>0</v>
      </c>
      <c r="J91" s="105"/>
      <c r="K91" s="104">
        <v>0</v>
      </c>
      <c r="L91" s="104">
        <v>1</v>
      </c>
      <c r="M91" s="104">
        <v>0</v>
      </c>
      <c r="N91" s="104">
        <v>0</v>
      </c>
      <c r="O91" s="105"/>
      <c r="P91" s="104" t="b">
        <v>0</v>
      </c>
      <c r="Q91" s="104">
        <v>0</v>
      </c>
      <c r="R91" s="105"/>
      <c r="S91" s="104">
        <v>0</v>
      </c>
      <c r="T91" s="104">
        <v>180.79205425521701</v>
      </c>
      <c r="U91" s="104">
        <v>1265.5293302661601</v>
      </c>
      <c r="V91" s="104">
        <v>180.79239999999999</v>
      </c>
      <c r="W91" s="104">
        <v>0</v>
      </c>
      <c r="X91" s="106" t="s">
        <v>11576</v>
      </c>
      <c r="Y91" s="106" t="s">
        <v>6345</v>
      </c>
      <c r="Z91" s="104">
        <v>1</v>
      </c>
      <c r="AA91" s="104">
        <v>0</v>
      </c>
      <c r="AB91" s="105" t="s">
        <v>11577</v>
      </c>
      <c r="AC91" s="105" t="s">
        <v>11578</v>
      </c>
      <c r="AD91" s="104">
        <v>0</v>
      </c>
      <c r="AE91" s="104">
        <v>0</v>
      </c>
      <c r="AF91" s="105"/>
      <c r="AG91" s="104">
        <v>2</v>
      </c>
      <c r="AH91" s="104">
        <v>2</v>
      </c>
      <c r="AI91" s="104">
        <v>2</v>
      </c>
      <c r="AJ91" s="105" t="s">
        <v>483</v>
      </c>
      <c r="AK91" s="104" t="b">
        <v>0</v>
      </c>
      <c r="AL91" s="104">
        <v>8760</v>
      </c>
      <c r="AM91" s="104">
        <v>8760</v>
      </c>
      <c r="AN91" s="104">
        <v>8760</v>
      </c>
      <c r="AO91" s="104">
        <v>0</v>
      </c>
      <c r="AP91" s="104">
        <v>0</v>
      </c>
      <c r="AQ91" s="104">
        <v>0</v>
      </c>
      <c r="AR91" s="104">
        <v>87600</v>
      </c>
      <c r="AS91" s="104">
        <v>13140</v>
      </c>
      <c r="AT91" s="105"/>
      <c r="AU91" s="104" t="b">
        <v>0</v>
      </c>
      <c r="AV91" s="104">
        <v>0</v>
      </c>
      <c r="AW91" s="104">
        <v>0</v>
      </c>
      <c r="AX91" s="104" t="b">
        <v>1</v>
      </c>
      <c r="AY91" s="104">
        <v>0</v>
      </c>
      <c r="AZ91" s="104">
        <v>87600</v>
      </c>
      <c r="BA91" s="104" t="b">
        <v>0</v>
      </c>
      <c r="BB91" s="104">
        <v>0</v>
      </c>
      <c r="BC91" s="105" t="s">
        <v>10509</v>
      </c>
      <c r="BD91" s="105" t="s">
        <v>6585</v>
      </c>
      <c r="BE91" s="104" t="b">
        <v>0</v>
      </c>
      <c r="BF91" s="104">
        <v>8760</v>
      </c>
      <c r="BG91" s="105"/>
      <c r="BH91" s="105" t="b">
        <v>0</v>
      </c>
      <c r="BI91" s="104">
        <v>0</v>
      </c>
      <c r="BJ91" s="104">
        <v>0</v>
      </c>
      <c r="BK91" s="104">
        <v>231411.00968197</v>
      </c>
      <c r="BL91" s="104">
        <v>0</v>
      </c>
      <c r="BM91" s="104">
        <v>0</v>
      </c>
      <c r="BN91" s="105" t="s">
        <v>9833</v>
      </c>
      <c r="BO91" s="104">
        <v>2422.6682095043798</v>
      </c>
      <c r="BP91" s="104">
        <v>78906.971681469193</v>
      </c>
      <c r="BQ91" s="104">
        <v>6.9999033713041197</v>
      </c>
      <c r="BR91" s="105"/>
      <c r="BS91" s="105"/>
      <c r="BT91" s="105"/>
      <c r="BU91" s="105"/>
      <c r="BV91" s="104">
        <v>1</v>
      </c>
      <c r="BW91" s="104">
        <v>1</v>
      </c>
      <c r="BX91" s="104">
        <v>90395.75</v>
      </c>
      <c r="BY91" s="104">
        <v>0</v>
      </c>
      <c r="BZ91" s="104">
        <v>4.1276803652967999E-4</v>
      </c>
      <c r="CA91" s="105" t="s">
        <v>10510</v>
      </c>
      <c r="CB91" s="105"/>
      <c r="CC91" s="105" t="b">
        <v>0</v>
      </c>
      <c r="CD91" s="104">
        <v>0</v>
      </c>
      <c r="CE91" s="104">
        <v>0</v>
      </c>
      <c r="CF91" s="104">
        <v>0</v>
      </c>
      <c r="CG91" s="104">
        <v>0</v>
      </c>
      <c r="CH91" s="105"/>
      <c r="CI91" s="104" t="b">
        <v>0</v>
      </c>
      <c r="CJ91" s="104">
        <v>0</v>
      </c>
      <c r="CK91" s="104">
        <v>0</v>
      </c>
      <c r="CL91" s="105" t="s">
        <v>10511</v>
      </c>
      <c r="CM91" s="104">
        <v>1.0319200913328101E-8</v>
      </c>
      <c r="CN91" s="104">
        <v>1</v>
      </c>
      <c r="CO91" s="104">
        <v>542377.19999999995</v>
      </c>
      <c r="CP91" s="104">
        <v>0</v>
      </c>
      <c r="CQ91" s="104">
        <v>50</v>
      </c>
      <c r="CR91" s="104">
        <v>50</v>
      </c>
      <c r="CS91" s="104">
        <v>864183.95968196995</v>
      </c>
      <c r="CT91" s="104">
        <v>8.6017216440879302E-3</v>
      </c>
      <c r="CU91" s="104">
        <v>7433.4698704700204</v>
      </c>
      <c r="CV91" s="104">
        <v>1265.5293302661601</v>
      </c>
      <c r="CW91" s="104">
        <v>8.5993755760494905E-3</v>
      </c>
      <c r="CX91" s="104">
        <v>10.882762013465101</v>
      </c>
      <c r="CY91" s="104">
        <v>180.79239999999999</v>
      </c>
      <c r="CZ91" s="104">
        <v>8.6036521682199708E-3</v>
      </c>
      <c r="DA91" s="104">
        <v>1.55547492425769</v>
      </c>
      <c r="DB91" s="104">
        <v>2.8893363704706899E-3</v>
      </c>
      <c r="DC91" s="104">
        <v>0</v>
      </c>
      <c r="DD91" s="105" t="s">
        <v>10512</v>
      </c>
    </row>
    <row r="92" spans="1:108" ht="15" customHeight="1" x14ac:dyDescent="0.35">
      <c r="A92" s="105" t="s">
        <v>10825</v>
      </c>
      <c r="B92" s="104">
        <v>0</v>
      </c>
      <c r="C92" s="104">
        <v>0</v>
      </c>
      <c r="D92" s="104">
        <v>0</v>
      </c>
      <c r="E92" s="105"/>
      <c r="F92" s="104">
        <v>1</v>
      </c>
      <c r="G92" s="104" t="b">
        <v>0</v>
      </c>
      <c r="H92" s="105" t="s">
        <v>512</v>
      </c>
      <c r="I92" s="104">
        <v>0</v>
      </c>
      <c r="J92" s="105"/>
      <c r="K92" s="104">
        <v>0</v>
      </c>
      <c r="L92" s="104">
        <v>1</v>
      </c>
      <c r="M92" s="104">
        <v>0</v>
      </c>
      <c r="N92" s="104">
        <v>0</v>
      </c>
      <c r="O92" s="105"/>
      <c r="P92" s="104" t="b">
        <v>0</v>
      </c>
      <c r="Q92" s="104">
        <v>0</v>
      </c>
      <c r="R92" s="105"/>
      <c r="S92" s="104">
        <v>0</v>
      </c>
      <c r="T92" s="104">
        <v>5.0022000000000002</v>
      </c>
      <c r="U92" s="104">
        <v>55.023460786848602</v>
      </c>
      <c r="V92" s="104">
        <v>5.0022000000000002</v>
      </c>
      <c r="W92" s="104">
        <v>0</v>
      </c>
      <c r="X92" s="105" t="s">
        <v>10173</v>
      </c>
      <c r="Y92" s="105"/>
      <c r="Z92" s="104">
        <v>1</v>
      </c>
      <c r="AA92" s="104">
        <v>0</v>
      </c>
      <c r="AB92" s="105" t="s">
        <v>11448</v>
      </c>
      <c r="AC92" s="105" t="s">
        <v>11582</v>
      </c>
      <c r="AD92" s="104">
        <v>0</v>
      </c>
      <c r="AE92" s="104">
        <v>0</v>
      </c>
      <c r="AF92" s="105"/>
      <c r="AG92" s="104">
        <v>2</v>
      </c>
      <c r="AH92" s="104">
        <v>2</v>
      </c>
      <c r="AI92" s="104">
        <v>2</v>
      </c>
      <c r="AJ92" s="105" t="s">
        <v>798</v>
      </c>
      <c r="AK92" s="104" t="b">
        <v>0</v>
      </c>
      <c r="AL92" s="104">
        <v>8760</v>
      </c>
      <c r="AM92" s="104">
        <v>8760</v>
      </c>
      <c r="AN92" s="104">
        <v>8760</v>
      </c>
      <c r="AO92" s="104">
        <v>0</v>
      </c>
      <c r="AP92" s="104">
        <v>0</v>
      </c>
      <c r="AQ92" s="104">
        <v>0</v>
      </c>
      <c r="AR92" s="104">
        <v>87600</v>
      </c>
      <c r="AS92" s="104">
        <v>0</v>
      </c>
      <c r="AT92" s="105"/>
      <c r="AU92" s="104" t="b">
        <v>0</v>
      </c>
      <c r="AV92" s="104">
        <v>0</v>
      </c>
      <c r="AW92" s="104">
        <v>0</v>
      </c>
      <c r="AX92" s="104" t="b">
        <v>1</v>
      </c>
      <c r="AY92" s="104">
        <v>0</v>
      </c>
      <c r="AZ92" s="104">
        <v>87600</v>
      </c>
      <c r="BA92" s="104" t="b">
        <v>0</v>
      </c>
      <c r="BB92" s="104">
        <v>0</v>
      </c>
      <c r="BC92" s="105" t="s">
        <v>6584</v>
      </c>
      <c r="BD92" s="105" t="s">
        <v>10517</v>
      </c>
      <c r="BE92" s="104" t="b">
        <v>0</v>
      </c>
      <c r="BF92" s="104">
        <v>8760</v>
      </c>
      <c r="BG92" s="105"/>
      <c r="BH92" s="105" t="b">
        <v>0</v>
      </c>
      <c r="BI92" s="104">
        <v>0</v>
      </c>
      <c r="BJ92" s="104">
        <v>0</v>
      </c>
      <c r="BK92" s="104">
        <v>5002.1334708163804</v>
      </c>
      <c r="BL92" s="104">
        <v>0</v>
      </c>
      <c r="BM92" s="104">
        <v>0</v>
      </c>
      <c r="BN92" s="105" t="s">
        <v>10039</v>
      </c>
      <c r="BO92" s="104">
        <v>87561.472951901203</v>
      </c>
      <c r="BP92" s="104">
        <v>87011.281090645207</v>
      </c>
      <c r="BQ92" s="104">
        <v>10.999852222391899</v>
      </c>
      <c r="BR92" s="105"/>
      <c r="BS92" s="105"/>
      <c r="BT92" s="105"/>
      <c r="BU92" s="105"/>
      <c r="BV92" s="104">
        <v>1</v>
      </c>
      <c r="BW92" s="104">
        <v>1</v>
      </c>
      <c r="BX92" s="104">
        <v>10004.4</v>
      </c>
      <c r="BY92" s="104">
        <v>0</v>
      </c>
      <c r="BZ92" s="104">
        <v>1.1420547945205499E-5</v>
      </c>
      <c r="CA92" s="105" t="s">
        <v>10518</v>
      </c>
      <c r="CB92" s="105"/>
      <c r="CC92" s="105" t="b">
        <v>0</v>
      </c>
      <c r="CD92" s="104">
        <v>0</v>
      </c>
      <c r="CE92" s="104">
        <v>0</v>
      </c>
      <c r="CF92" s="104">
        <v>0</v>
      </c>
      <c r="CG92" s="104">
        <v>0</v>
      </c>
      <c r="CH92" s="105"/>
      <c r="CI92" s="104" t="b">
        <v>0</v>
      </c>
      <c r="CJ92" s="104">
        <v>0</v>
      </c>
      <c r="CK92" s="104">
        <v>0</v>
      </c>
      <c r="CL92" s="106" t="s">
        <v>11583</v>
      </c>
      <c r="CM92" s="104">
        <v>0</v>
      </c>
      <c r="CN92" s="104">
        <v>1</v>
      </c>
      <c r="CO92" s="104">
        <v>0</v>
      </c>
      <c r="CP92" s="104">
        <v>0</v>
      </c>
      <c r="CQ92" s="104">
        <v>50</v>
      </c>
      <c r="CR92" s="104">
        <v>50</v>
      </c>
      <c r="CS92" s="104">
        <v>15006.533470816399</v>
      </c>
      <c r="CT92" s="104">
        <v>0.44171426666952701</v>
      </c>
      <c r="CU92" s="104">
        <v>6628.5999273133602</v>
      </c>
      <c r="CV92" s="104">
        <v>55.023460786848602</v>
      </c>
      <c r="CW92" s="104">
        <v>0.44172292509501798</v>
      </c>
      <c r="CX92" s="104">
        <v>24.305124047617799</v>
      </c>
      <c r="CY92" s="104">
        <v>5.0022000000000002</v>
      </c>
      <c r="CZ92" s="104">
        <v>0.44171039553351799</v>
      </c>
      <c r="DA92" s="104">
        <v>2.2095237405377701</v>
      </c>
      <c r="DB92" s="104">
        <v>1.25624339696001E-4</v>
      </c>
      <c r="DC92" s="104">
        <v>0</v>
      </c>
      <c r="DD92" s="105" t="s">
        <v>10519</v>
      </c>
    </row>
    <row r="93" spans="1:108" ht="15" customHeight="1" x14ac:dyDescent="0.35">
      <c r="A93" s="105" t="s">
        <v>10769</v>
      </c>
      <c r="B93" s="104">
        <v>0</v>
      </c>
      <c r="C93" s="104">
        <v>0</v>
      </c>
      <c r="D93" s="104">
        <v>0</v>
      </c>
      <c r="E93" s="105"/>
      <c r="F93" s="104">
        <v>1</v>
      </c>
      <c r="G93" s="104" t="b">
        <v>0</v>
      </c>
      <c r="H93" s="105" t="s">
        <v>512</v>
      </c>
      <c r="I93" s="104">
        <v>0</v>
      </c>
      <c r="J93" s="105"/>
      <c r="K93" s="104">
        <v>0</v>
      </c>
      <c r="L93" s="104">
        <v>1</v>
      </c>
      <c r="M93" s="104">
        <v>0</v>
      </c>
      <c r="N93" s="104">
        <v>0</v>
      </c>
      <c r="O93" s="105"/>
      <c r="P93" s="104" t="b">
        <v>0</v>
      </c>
      <c r="Q93" s="104">
        <v>0</v>
      </c>
      <c r="R93" s="105"/>
      <c r="S93" s="104">
        <v>0</v>
      </c>
      <c r="T93" s="104">
        <v>2.3128500000000001</v>
      </c>
      <c r="U93" s="104">
        <v>23.128499999999999</v>
      </c>
      <c r="V93" s="104">
        <v>4.6257000000000001</v>
      </c>
      <c r="W93" s="104">
        <v>0</v>
      </c>
      <c r="X93" s="105" t="s">
        <v>10229</v>
      </c>
      <c r="Y93" s="105"/>
      <c r="Z93" s="104">
        <v>1</v>
      </c>
      <c r="AA93" s="104">
        <v>0</v>
      </c>
      <c r="AB93" s="105" t="s">
        <v>11612</v>
      </c>
      <c r="AC93" s="105" t="s">
        <v>11613</v>
      </c>
      <c r="AD93" s="104">
        <v>0</v>
      </c>
      <c r="AE93" s="104">
        <v>0</v>
      </c>
      <c r="AF93" s="105"/>
      <c r="AG93" s="104">
        <v>2</v>
      </c>
      <c r="AH93" s="104">
        <v>2</v>
      </c>
      <c r="AI93" s="104">
        <v>2</v>
      </c>
      <c r="AJ93" s="105" t="s">
        <v>483</v>
      </c>
      <c r="AK93" s="104" t="b">
        <v>0</v>
      </c>
      <c r="AL93" s="104">
        <v>8760</v>
      </c>
      <c r="AM93" s="104">
        <v>8760</v>
      </c>
      <c r="AN93" s="104">
        <v>8760</v>
      </c>
      <c r="AO93" s="104">
        <v>0</v>
      </c>
      <c r="AP93" s="104">
        <v>0</v>
      </c>
      <c r="AQ93" s="104">
        <v>0</v>
      </c>
      <c r="AR93" s="104">
        <v>87600</v>
      </c>
      <c r="AS93" s="104">
        <v>13140</v>
      </c>
      <c r="AT93" s="105"/>
      <c r="AU93" s="104" t="b">
        <v>0</v>
      </c>
      <c r="AV93" s="104">
        <v>0</v>
      </c>
      <c r="AW93" s="104">
        <v>0</v>
      </c>
      <c r="AX93" s="104" t="b">
        <v>1</v>
      </c>
      <c r="AY93" s="104">
        <v>0</v>
      </c>
      <c r="AZ93" s="104">
        <v>87600</v>
      </c>
      <c r="BA93" s="104" t="b">
        <v>0</v>
      </c>
      <c r="BB93" s="104">
        <v>0</v>
      </c>
      <c r="BC93" s="105" t="s">
        <v>10598</v>
      </c>
      <c r="BD93" s="105" t="s">
        <v>10599</v>
      </c>
      <c r="BE93" s="104" t="b">
        <v>0</v>
      </c>
      <c r="BF93" s="104">
        <v>8760</v>
      </c>
      <c r="BG93" s="105"/>
      <c r="BH93" s="105" t="b">
        <v>0</v>
      </c>
      <c r="BI93" s="104">
        <v>0</v>
      </c>
      <c r="BJ93" s="104">
        <v>0</v>
      </c>
      <c r="BK93" s="104">
        <v>1295.1959999999999</v>
      </c>
      <c r="BL93" s="104">
        <v>0</v>
      </c>
      <c r="BM93" s="104">
        <v>0</v>
      </c>
      <c r="BN93" s="105" t="s">
        <v>9839</v>
      </c>
      <c r="BO93" s="104">
        <v>94688.371489720506</v>
      </c>
      <c r="BP93" s="104">
        <v>78904.359047072896</v>
      </c>
      <c r="BQ93" s="104">
        <v>5</v>
      </c>
      <c r="BR93" s="105"/>
      <c r="BS93" s="105"/>
      <c r="BT93" s="105"/>
      <c r="BU93" s="105"/>
      <c r="BV93" s="104">
        <v>1</v>
      </c>
      <c r="BW93" s="104">
        <v>1</v>
      </c>
      <c r="BX93" s="104">
        <v>2312.85</v>
      </c>
      <c r="BY93" s="104">
        <v>0</v>
      </c>
      <c r="BZ93" s="104">
        <v>1.0560958904109599E-5</v>
      </c>
      <c r="CA93" s="105" t="s">
        <v>10602</v>
      </c>
      <c r="CB93" s="105"/>
      <c r="CC93" s="105" t="b">
        <v>0</v>
      </c>
      <c r="CD93" s="104">
        <v>0</v>
      </c>
      <c r="CE93" s="104">
        <v>0</v>
      </c>
      <c r="CF93" s="104">
        <v>0</v>
      </c>
      <c r="CG93" s="104">
        <v>0</v>
      </c>
      <c r="CH93" s="105"/>
      <c r="CI93" s="104" t="b">
        <v>0</v>
      </c>
      <c r="CJ93" s="104">
        <v>0</v>
      </c>
      <c r="CK93" s="104">
        <v>0</v>
      </c>
      <c r="CL93" s="106" t="s">
        <v>11604</v>
      </c>
      <c r="CM93" s="104">
        <v>1.05609589041087E-8</v>
      </c>
      <c r="CN93" s="104">
        <v>1</v>
      </c>
      <c r="CO93" s="104">
        <v>6938.55</v>
      </c>
      <c r="CP93" s="104">
        <v>2.3128500000000001</v>
      </c>
      <c r="CQ93" s="104">
        <v>50</v>
      </c>
      <c r="CR93" s="104">
        <v>50</v>
      </c>
      <c r="CS93" s="104">
        <v>10546.596</v>
      </c>
      <c r="CT93" s="104">
        <v>0.107484623520489</v>
      </c>
      <c r="CU93" s="104">
        <v>1133.5969004827</v>
      </c>
      <c r="CV93" s="104">
        <v>23.128499999999999</v>
      </c>
      <c r="CW93" s="104">
        <v>0.107484623520489</v>
      </c>
      <c r="CX93" s="104">
        <v>2.4859581150936298</v>
      </c>
      <c r="CY93" s="104">
        <v>4.6257000000000001</v>
      </c>
      <c r="CZ93" s="104">
        <v>0.10748462352049</v>
      </c>
      <c r="DA93" s="104">
        <v>0.49719162301873299</v>
      </c>
      <c r="DB93" s="104">
        <v>5.2804794520547903E-5</v>
      </c>
      <c r="DC93" s="104">
        <v>0</v>
      </c>
      <c r="DD93" s="105" t="s">
        <v>10603</v>
      </c>
    </row>
    <row r="94" spans="1:108" ht="15" customHeight="1" x14ac:dyDescent="0.35">
      <c r="A94" s="105" t="s">
        <v>10768</v>
      </c>
      <c r="B94" s="104">
        <v>0</v>
      </c>
      <c r="C94" s="104">
        <v>0</v>
      </c>
      <c r="D94" s="104">
        <v>0</v>
      </c>
      <c r="E94" s="105"/>
      <c r="F94" s="104">
        <v>1</v>
      </c>
      <c r="G94" s="104" t="b">
        <v>0</v>
      </c>
      <c r="H94" s="105" t="s">
        <v>512</v>
      </c>
      <c r="I94" s="104">
        <v>0</v>
      </c>
      <c r="J94" s="105"/>
      <c r="K94" s="104">
        <v>0</v>
      </c>
      <c r="L94" s="104">
        <v>1</v>
      </c>
      <c r="M94" s="104">
        <v>0</v>
      </c>
      <c r="N94" s="104">
        <v>0</v>
      </c>
      <c r="O94" s="105"/>
      <c r="P94" s="104" t="b">
        <v>0</v>
      </c>
      <c r="Q94" s="104">
        <v>0</v>
      </c>
      <c r="R94" s="105"/>
      <c r="S94" s="104">
        <v>0</v>
      </c>
      <c r="T94" s="104">
        <v>2.3128500000000001</v>
      </c>
      <c r="U94" s="104">
        <v>23.128499999999999</v>
      </c>
      <c r="V94" s="104">
        <v>4.6257000000000001</v>
      </c>
      <c r="W94" s="104">
        <v>0</v>
      </c>
      <c r="X94" s="105" t="s">
        <v>10227</v>
      </c>
      <c r="Y94" s="105"/>
      <c r="Z94" s="104">
        <v>1</v>
      </c>
      <c r="AA94" s="104">
        <v>0</v>
      </c>
      <c r="AB94" s="105" t="s">
        <v>11585</v>
      </c>
      <c r="AC94" s="105" t="s">
        <v>11611</v>
      </c>
      <c r="AD94" s="104">
        <v>0</v>
      </c>
      <c r="AE94" s="104">
        <v>0</v>
      </c>
      <c r="AF94" s="105"/>
      <c r="AG94" s="104">
        <v>2</v>
      </c>
      <c r="AH94" s="104">
        <v>2</v>
      </c>
      <c r="AI94" s="104">
        <v>2</v>
      </c>
      <c r="AJ94" s="105" t="s">
        <v>483</v>
      </c>
      <c r="AK94" s="104" t="b">
        <v>0</v>
      </c>
      <c r="AL94" s="104">
        <v>8760</v>
      </c>
      <c r="AM94" s="104">
        <v>8760</v>
      </c>
      <c r="AN94" s="104">
        <v>8760</v>
      </c>
      <c r="AO94" s="104">
        <v>0</v>
      </c>
      <c r="AP94" s="104">
        <v>0</v>
      </c>
      <c r="AQ94" s="104">
        <v>0</v>
      </c>
      <c r="AR94" s="104">
        <v>87600</v>
      </c>
      <c r="AS94" s="104">
        <v>13140</v>
      </c>
      <c r="AT94" s="105"/>
      <c r="AU94" s="104" t="b">
        <v>0</v>
      </c>
      <c r="AV94" s="104">
        <v>0</v>
      </c>
      <c r="AW94" s="104">
        <v>0</v>
      </c>
      <c r="AX94" s="104" t="b">
        <v>1</v>
      </c>
      <c r="AY94" s="104">
        <v>0</v>
      </c>
      <c r="AZ94" s="104">
        <v>87600</v>
      </c>
      <c r="BA94" s="104" t="b">
        <v>0</v>
      </c>
      <c r="BB94" s="104">
        <v>0</v>
      </c>
      <c r="BC94" s="105" t="s">
        <v>10598</v>
      </c>
      <c r="BD94" s="105" t="s">
        <v>10599</v>
      </c>
      <c r="BE94" s="104" t="b">
        <v>0</v>
      </c>
      <c r="BF94" s="104">
        <v>8760</v>
      </c>
      <c r="BG94" s="105"/>
      <c r="BH94" s="105" t="b">
        <v>0</v>
      </c>
      <c r="BI94" s="104">
        <v>0</v>
      </c>
      <c r="BJ94" s="104">
        <v>0</v>
      </c>
      <c r="BK94" s="104">
        <v>1295.1959999999999</v>
      </c>
      <c r="BL94" s="104">
        <v>0</v>
      </c>
      <c r="BM94" s="104">
        <v>0</v>
      </c>
      <c r="BN94" s="105" t="s">
        <v>9820</v>
      </c>
      <c r="BO94" s="104">
        <v>94688.371489720506</v>
      </c>
      <c r="BP94" s="104">
        <v>78904.359047072896</v>
      </c>
      <c r="BQ94" s="104">
        <v>5</v>
      </c>
      <c r="BR94" s="105"/>
      <c r="BS94" s="105"/>
      <c r="BT94" s="105"/>
      <c r="BU94" s="105"/>
      <c r="BV94" s="104">
        <v>1</v>
      </c>
      <c r="BW94" s="104">
        <v>1</v>
      </c>
      <c r="BX94" s="104">
        <v>2312.85</v>
      </c>
      <c r="BY94" s="104">
        <v>0</v>
      </c>
      <c r="BZ94" s="104">
        <v>1.0560958904109599E-5</v>
      </c>
      <c r="CA94" s="105" t="s">
        <v>10600</v>
      </c>
      <c r="CB94" s="105"/>
      <c r="CC94" s="105" t="b">
        <v>0</v>
      </c>
      <c r="CD94" s="104">
        <v>0</v>
      </c>
      <c r="CE94" s="104">
        <v>0</v>
      </c>
      <c r="CF94" s="104">
        <v>0</v>
      </c>
      <c r="CG94" s="104">
        <v>0</v>
      </c>
      <c r="CH94" s="105"/>
      <c r="CI94" s="104" t="b">
        <v>0</v>
      </c>
      <c r="CJ94" s="104">
        <v>0</v>
      </c>
      <c r="CK94" s="104">
        <v>0</v>
      </c>
      <c r="CL94" s="106" t="s">
        <v>11604</v>
      </c>
      <c r="CM94" s="104">
        <v>1.05609589041087E-8</v>
      </c>
      <c r="CN94" s="104">
        <v>1</v>
      </c>
      <c r="CO94" s="104">
        <v>6938.55</v>
      </c>
      <c r="CP94" s="104">
        <v>2.3128500000000001</v>
      </c>
      <c r="CQ94" s="104">
        <v>50</v>
      </c>
      <c r="CR94" s="104">
        <v>50</v>
      </c>
      <c r="CS94" s="104">
        <v>10546.596</v>
      </c>
      <c r="CT94" s="104">
        <v>0.107484623520489</v>
      </c>
      <c r="CU94" s="104">
        <v>1133.5969004827</v>
      </c>
      <c r="CV94" s="104">
        <v>23.128499999999999</v>
      </c>
      <c r="CW94" s="104">
        <v>0.107484623520489</v>
      </c>
      <c r="CX94" s="104">
        <v>2.4859581150936298</v>
      </c>
      <c r="CY94" s="104">
        <v>4.6257000000000001</v>
      </c>
      <c r="CZ94" s="104">
        <v>0.10748462352049</v>
      </c>
      <c r="DA94" s="104">
        <v>0.49719162301873299</v>
      </c>
      <c r="DB94" s="104">
        <v>5.2804794520547903E-5</v>
      </c>
      <c r="DC94" s="104">
        <v>0</v>
      </c>
      <c r="DD94" s="105" t="s">
        <v>10601</v>
      </c>
    </row>
    <row r="95" spans="1:108" ht="15" customHeight="1" x14ac:dyDescent="0.35">
      <c r="A95" s="105" t="s">
        <v>10792</v>
      </c>
      <c r="B95" s="104">
        <v>0</v>
      </c>
      <c r="C95" s="104">
        <v>0</v>
      </c>
      <c r="D95" s="104">
        <v>0</v>
      </c>
      <c r="E95" s="105"/>
      <c r="F95" s="104">
        <v>1</v>
      </c>
      <c r="G95" s="104" t="b">
        <v>0</v>
      </c>
      <c r="H95" s="105" t="s">
        <v>512</v>
      </c>
      <c r="I95" s="104">
        <v>0</v>
      </c>
      <c r="J95" s="105"/>
      <c r="K95" s="104">
        <v>0</v>
      </c>
      <c r="L95" s="104">
        <v>1</v>
      </c>
      <c r="M95" s="104">
        <v>0</v>
      </c>
      <c r="N95" s="104">
        <v>0</v>
      </c>
      <c r="O95" s="105"/>
      <c r="P95" s="104" t="b">
        <v>0</v>
      </c>
      <c r="Q95" s="104">
        <v>0</v>
      </c>
      <c r="R95" s="105"/>
      <c r="S95" s="104">
        <v>0</v>
      </c>
      <c r="T95" s="104">
        <v>2.3128500000000001</v>
      </c>
      <c r="U95" s="104">
        <v>23.128499999999999</v>
      </c>
      <c r="V95" s="104">
        <v>4.6257000000000001</v>
      </c>
      <c r="W95" s="104">
        <v>0</v>
      </c>
      <c r="X95" s="105" t="s">
        <v>10272</v>
      </c>
      <c r="Y95" s="105"/>
      <c r="Z95" s="104">
        <v>1</v>
      </c>
      <c r="AA95" s="104">
        <v>0</v>
      </c>
      <c r="AB95" s="105" t="s">
        <v>11585</v>
      </c>
      <c r="AC95" s="105" t="s">
        <v>11611</v>
      </c>
      <c r="AD95" s="104">
        <v>0</v>
      </c>
      <c r="AE95" s="104">
        <v>0</v>
      </c>
      <c r="AF95" s="105"/>
      <c r="AG95" s="104">
        <v>2</v>
      </c>
      <c r="AH95" s="104">
        <v>2</v>
      </c>
      <c r="AI95" s="104">
        <v>2</v>
      </c>
      <c r="AJ95" s="105" t="s">
        <v>483</v>
      </c>
      <c r="AK95" s="104" t="b">
        <v>0</v>
      </c>
      <c r="AL95" s="104">
        <v>8760</v>
      </c>
      <c r="AM95" s="104">
        <v>8760</v>
      </c>
      <c r="AN95" s="104">
        <v>8760</v>
      </c>
      <c r="AO95" s="104">
        <v>0</v>
      </c>
      <c r="AP95" s="104">
        <v>0</v>
      </c>
      <c r="AQ95" s="104">
        <v>0</v>
      </c>
      <c r="AR95" s="104">
        <v>87600</v>
      </c>
      <c r="AS95" s="104">
        <v>13140</v>
      </c>
      <c r="AT95" s="105"/>
      <c r="AU95" s="104" t="b">
        <v>0</v>
      </c>
      <c r="AV95" s="104">
        <v>0</v>
      </c>
      <c r="AW95" s="104">
        <v>0</v>
      </c>
      <c r="AX95" s="104" t="b">
        <v>1</v>
      </c>
      <c r="AY95" s="104">
        <v>0</v>
      </c>
      <c r="AZ95" s="104">
        <v>87600</v>
      </c>
      <c r="BA95" s="104" t="b">
        <v>0</v>
      </c>
      <c r="BB95" s="104">
        <v>0</v>
      </c>
      <c r="BC95" s="105" t="s">
        <v>10598</v>
      </c>
      <c r="BD95" s="105" t="s">
        <v>10599</v>
      </c>
      <c r="BE95" s="104" t="b">
        <v>0</v>
      </c>
      <c r="BF95" s="104">
        <v>8760</v>
      </c>
      <c r="BG95" s="105"/>
      <c r="BH95" s="105" t="b">
        <v>0</v>
      </c>
      <c r="BI95" s="104">
        <v>0</v>
      </c>
      <c r="BJ95" s="104">
        <v>0</v>
      </c>
      <c r="BK95" s="104">
        <v>1295.1959999999999</v>
      </c>
      <c r="BL95" s="104">
        <v>0</v>
      </c>
      <c r="BM95" s="104">
        <v>0</v>
      </c>
      <c r="BN95" s="105" t="s">
        <v>9830</v>
      </c>
      <c r="BO95" s="104">
        <v>94688.371489720506</v>
      </c>
      <c r="BP95" s="104">
        <v>78904.359047072896</v>
      </c>
      <c r="BQ95" s="104">
        <v>5</v>
      </c>
      <c r="BR95" s="105"/>
      <c r="BS95" s="105"/>
      <c r="BT95" s="105"/>
      <c r="BU95" s="105"/>
      <c r="BV95" s="104">
        <v>1</v>
      </c>
      <c r="BW95" s="104">
        <v>1</v>
      </c>
      <c r="BX95" s="104">
        <v>2312.85</v>
      </c>
      <c r="BY95" s="104">
        <v>0</v>
      </c>
      <c r="BZ95" s="104">
        <v>1.0560958904109599E-5</v>
      </c>
      <c r="CA95" s="105" t="s">
        <v>10647</v>
      </c>
      <c r="CB95" s="105"/>
      <c r="CC95" s="105" t="b">
        <v>0</v>
      </c>
      <c r="CD95" s="104">
        <v>0</v>
      </c>
      <c r="CE95" s="104">
        <v>0</v>
      </c>
      <c r="CF95" s="104">
        <v>0</v>
      </c>
      <c r="CG95" s="104">
        <v>0</v>
      </c>
      <c r="CH95" s="105"/>
      <c r="CI95" s="104" t="b">
        <v>0</v>
      </c>
      <c r="CJ95" s="104">
        <v>0</v>
      </c>
      <c r="CK95" s="104">
        <v>0</v>
      </c>
      <c r="CL95" s="106" t="s">
        <v>11604</v>
      </c>
      <c r="CM95" s="104">
        <v>1.05609589041087E-8</v>
      </c>
      <c r="CN95" s="104">
        <v>1</v>
      </c>
      <c r="CO95" s="104">
        <v>6938.55</v>
      </c>
      <c r="CP95" s="104">
        <v>2.3128500000000001</v>
      </c>
      <c r="CQ95" s="104">
        <v>50</v>
      </c>
      <c r="CR95" s="104">
        <v>50</v>
      </c>
      <c r="CS95" s="104">
        <v>10546.596</v>
      </c>
      <c r="CT95" s="104">
        <v>0.107484623520489</v>
      </c>
      <c r="CU95" s="104">
        <v>1133.5969004827</v>
      </c>
      <c r="CV95" s="104">
        <v>23.128499999999999</v>
      </c>
      <c r="CW95" s="104">
        <v>0.107484623520489</v>
      </c>
      <c r="CX95" s="104">
        <v>2.4859581150936298</v>
      </c>
      <c r="CY95" s="104">
        <v>4.6257000000000001</v>
      </c>
      <c r="CZ95" s="104">
        <v>0.10748462352049</v>
      </c>
      <c r="DA95" s="104">
        <v>0.49719162301873299</v>
      </c>
      <c r="DB95" s="104">
        <v>5.2804794520547903E-5</v>
      </c>
      <c r="DC95" s="104">
        <v>0</v>
      </c>
      <c r="DD95" s="105" t="s">
        <v>10648</v>
      </c>
    </row>
    <row r="96" spans="1:108" ht="15" customHeight="1" x14ac:dyDescent="0.35">
      <c r="A96" s="105" t="s">
        <v>10770</v>
      </c>
      <c r="B96" s="104">
        <v>0</v>
      </c>
      <c r="C96" s="104">
        <v>0</v>
      </c>
      <c r="D96" s="104">
        <v>0</v>
      </c>
      <c r="E96" s="105"/>
      <c r="F96" s="104">
        <v>1</v>
      </c>
      <c r="G96" s="104" t="b">
        <v>0</v>
      </c>
      <c r="H96" s="105" t="s">
        <v>512</v>
      </c>
      <c r="I96" s="104">
        <v>0</v>
      </c>
      <c r="J96" s="105"/>
      <c r="K96" s="104">
        <v>0</v>
      </c>
      <c r="L96" s="104">
        <v>1</v>
      </c>
      <c r="M96" s="104">
        <v>0</v>
      </c>
      <c r="N96" s="104">
        <v>0</v>
      </c>
      <c r="O96" s="105"/>
      <c r="P96" s="104" t="b">
        <v>0</v>
      </c>
      <c r="Q96" s="104">
        <v>0</v>
      </c>
      <c r="R96" s="105"/>
      <c r="S96" s="104">
        <v>0</v>
      </c>
      <c r="T96" s="104">
        <v>180.79205425521701</v>
      </c>
      <c r="U96" s="104">
        <v>1265.5293302661601</v>
      </c>
      <c r="V96" s="104">
        <v>180.79239999999999</v>
      </c>
      <c r="W96" s="104">
        <v>0</v>
      </c>
      <c r="X96" s="105" t="s">
        <v>10231</v>
      </c>
      <c r="Y96" s="106" t="s">
        <v>6345</v>
      </c>
      <c r="Z96" s="104">
        <v>1</v>
      </c>
      <c r="AA96" s="104">
        <v>0</v>
      </c>
      <c r="AB96" s="105" t="s">
        <v>11614</v>
      </c>
      <c r="AC96" s="105" t="s">
        <v>11615</v>
      </c>
      <c r="AD96" s="104">
        <v>0</v>
      </c>
      <c r="AE96" s="104">
        <v>0</v>
      </c>
      <c r="AF96" s="105"/>
      <c r="AG96" s="104">
        <v>2</v>
      </c>
      <c r="AH96" s="104">
        <v>2</v>
      </c>
      <c r="AI96" s="104">
        <v>2</v>
      </c>
      <c r="AJ96" s="105" t="s">
        <v>483</v>
      </c>
      <c r="AK96" s="104" t="b">
        <v>0</v>
      </c>
      <c r="AL96" s="104">
        <v>8760</v>
      </c>
      <c r="AM96" s="104">
        <v>8760</v>
      </c>
      <c r="AN96" s="104">
        <v>8760</v>
      </c>
      <c r="AO96" s="104">
        <v>0</v>
      </c>
      <c r="AP96" s="104">
        <v>0</v>
      </c>
      <c r="AQ96" s="104">
        <v>0</v>
      </c>
      <c r="AR96" s="104">
        <v>87600</v>
      </c>
      <c r="AS96" s="104">
        <v>13140</v>
      </c>
      <c r="AT96" s="105"/>
      <c r="AU96" s="104" t="b">
        <v>0</v>
      </c>
      <c r="AV96" s="104">
        <v>0</v>
      </c>
      <c r="AW96" s="104">
        <v>0</v>
      </c>
      <c r="AX96" s="104" t="b">
        <v>1</v>
      </c>
      <c r="AY96" s="104">
        <v>0</v>
      </c>
      <c r="AZ96" s="104">
        <v>87600</v>
      </c>
      <c r="BA96" s="104" t="b">
        <v>0</v>
      </c>
      <c r="BB96" s="104">
        <v>0</v>
      </c>
      <c r="BC96" s="105" t="s">
        <v>10604</v>
      </c>
      <c r="BD96" s="105" t="s">
        <v>10605</v>
      </c>
      <c r="BE96" s="104" t="b">
        <v>0</v>
      </c>
      <c r="BF96" s="104">
        <v>8760</v>
      </c>
      <c r="BG96" s="105"/>
      <c r="BH96" s="105" t="b">
        <v>0</v>
      </c>
      <c r="BI96" s="104">
        <v>0</v>
      </c>
      <c r="BJ96" s="104">
        <v>0</v>
      </c>
      <c r="BK96" s="104">
        <v>231411.00968197</v>
      </c>
      <c r="BL96" s="104">
        <v>0</v>
      </c>
      <c r="BM96" s="104">
        <v>0</v>
      </c>
      <c r="BN96" s="105" t="s">
        <v>9845</v>
      </c>
      <c r="BO96" s="104">
        <v>2422.6682095043798</v>
      </c>
      <c r="BP96" s="104">
        <v>78906.971681469193</v>
      </c>
      <c r="BQ96" s="104">
        <v>6.9999033713041197</v>
      </c>
      <c r="BR96" s="105"/>
      <c r="BS96" s="105"/>
      <c r="BT96" s="105"/>
      <c r="BU96" s="105"/>
      <c r="BV96" s="104">
        <v>1</v>
      </c>
      <c r="BW96" s="104">
        <v>1</v>
      </c>
      <c r="BX96" s="104">
        <v>90395.75</v>
      </c>
      <c r="BY96" s="104">
        <v>0</v>
      </c>
      <c r="BZ96" s="104">
        <v>4.1276803652967999E-4</v>
      </c>
      <c r="CA96" s="105" t="s">
        <v>10606</v>
      </c>
      <c r="CB96" s="105"/>
      <c r="CC96" s="105" t="b">
        <v>0</v>
      </c>
      <c r="CD96" s="104">
        <v>0</v>
      </c>
      <c r="CE96" s="104">
        <v>0</v>
      </c>
      <c r="CF96" s="104">
        <v>0</v>
      </c>
      <c r="CG96" s="104">
        <v>0</v>
      </c>
      <c r="CH96" s="105"/>
      <c r="CI96" s="104" t="b">
        <v>0</v>
      </c>
      <c r="CJ96" s="104">
        <v>0</v>
      </c>
      <c r="CK96" s="104">
        <v>0</v>
      </c>
      <c r="CL96" s="105" t="s">
        <v>10607</v>
      </c>
      <c r="CM96" s="104">
        <v>1.0319200913328101E-8</v>
      </c>
      <c r="CN96" s="104">
        <v>1</v>
      </c>
      <c r="CO96" s="104">
        <v>542377.19999999995</v>
      </c>
      <c r="CP96" s="104">
        <v>0</v>
      </c>
      <c r="CQ96" s="104">
        <v>50</v>
      </c>
      <c r="CR96" s="104">
        <v>50</v>
      </c>
      <c r="CS96" s="104">
        <v>864183.95968196995</v>
      </c>
      <c r="CT96" s="104">
        <v>8.6017216440879302E-3</v>
      </c>
      <c r="CU96" s="104">
        <v>7433.4698704700204</v>
      </c>
      <c r="CV96" s="104">
        <v>1265.5293302661601</v>
      </c>
      <c r="CW96" s="104">
        <v>8.5993755760494905E-3</v>
      </c>
      <c r="CX96" s="104">
        <v>10.882762013465101</v>
      </c>
      <c r="CY96" s="104">
        <v>180.79239999999999</v>
      </c>
      <c r="CZ96" s="104">
        <v>8.6036521682199708E-3</v>
      </c>
      <c r="DA96" s="104">
        <v>1.55547492425769</v>
      </c>
      <c r="DB96" s="104">
        <v>2.8893363704706899E-3</v>
      </c>
      <c r="DC96" s="104">
        <v>0</v>
      </c>
      <c r="DD96" s="105" t="s">
        <v>10608</v>
      </c>
    </row>
    <row r="97" spans="1:108" ht="15" customHeight="1" x14ac:dyDescent="0.35">
      <c r="A97" s="105" t="s">
        <v>10772</v>
      </c>
      <c r="B97" s="104">
        <v>0</v>
      </c>
      <c r="C97" s="104">
        <v>0</v>
      </c>
      <c r="D97" s="104">
        <v>0</v>
      </c>
      <c r="E97" s="105"/>
      <c r="F97" s="104">
        <v>1</v>
      </c>
      <c r="G97" s="104" t="b">
        <v>0</v>
      </c>
      <c r="H97" s="105" t="s">
        <v>512</v>
      </c>
      <c r="I97" s="104">
        <v>0</v>
      </c>
      <c r="J97" s="105"/>
      <c r="K97" s="104">
        <v>0</v>
      </c>
      <c r="L97" s="104">
        <v>1</v>
      </c>
      <c r="M97" s="104">
        <v>0</v>
      </c>
      <c r="N97" s="104">
        <v>0</v>
      </c>
      <c r="O97" s="105"/>
      <c r="P97" s="104" t="b">
        <v>0</v>
      </c>
      <c r="Q97" s="104">
        <v>0</v>
      </c>
      <c r="R97" s="105"/>
      <c r="S97" s="104">
        <v>0</v>
      </c>
      <c r="T97" s="104">
        <v>180.79205425521701</v>
      </c>
      <c r="U97" s="104">
        <v>1265.5293302661601</v>
      </c>
      <c r="V97" s="104">
        <v>180.79239999999999</v>
      </c>
      <c r="W97" s="104">
        <v>0</v>
      </c>
      <c r="X97" s="106" t="s">
        <v>11616</v>
      </c>
      <c r="Y97" s="106" t="s">
        <v>6345</v>
      </c>
      <c r="Z97" s="104">
        <v>1</v>
      </c>
      <c r="AA97" s="104">
        <v>0</v>
      </c>
      <c r="AB97" s="105" t="s">
        <v>11577</v>
      </c>
      <c r="AC97" s="105" t="s">
        <v>11578</v>
      </c>
      <c r="AD97" s="104">
        <v>0</v>
      </c>
      <c r="AE97" s="104">
        <v>0</v>
      </c>
      <c r="AF97" s="105"/>
      <c r="AG97" s="104">
        <v>2</v>
      </c>
      <c r="AH97" s="104">
        <v>2</v>
      </c>
      <c r="AI97" s="104">
        <v>2</v>
      </c>
      <c r="AJ97" s="105" t="s">
        <v>483</v>
      </c>
      <c r="AK97" s="104" t="b">
        <v>0</v>
      </c>
      <c r="AL97" s="104">
        <v>8760</v>
      </c>
      <c r="AM97" s="104">
        <v>8760</v>
      </c>
      <c r="AN97" s="104">
        <v>8760</v>
      </c>
      <c r="AO97" s="104">
        <v>0</v>
      </c>
      <c r="AP97" s="104">
        <v>0</v>
      </c>
      <c r="AQ97" s="104">
        <v>0</v>
      </c>
      <c r="AR97" s="104">
        <v>87600</v>
      </c>
      <c r="AS97" s="104">
        <v>13140</v>
      </c>
      <c r="AT97" s="105"/>
      <c r="AU97" s="104" t="b">
        <v>0</v>
      </c>
      <c r="AV97" s="104">
        <v>0</v>
      </c>
      <c r="AW97" s="104">
        <v>0</v>
      </c>
      <c r="AX97" s="104" t="b">
        <v>1</v>
      </c>
      <c r="AY97" s="104">
        <v>0</v>
      </c>
      <c r="AZ97" s="104">
        <v>87600</v>
      </c>
      <c r="BA97" s="104" t="b">
        <v>0</v>
      </c>
      <c r="BB97" s="104">
        <v>0</v>
      </c>
      <c r="BC97" s="105" t="s">
        <v>10604</v>
      </c>
      <c r="BD97" s="105" t="s">
        <v>10605</v>
      </c>
      <c r="BE97" s="104" t="b">
        <v>0</v>
      </c>
      <c r="BF97" s="104">
        <v>8760</v>
      </c>
      <c r="BG97" s="105"/>
      <c r="BH97" s="105" t="b">
        <v>0</v>
      </c>
      <c r="BI97" s="104">
        <v>0</v>
      </c>
      <c r="BJ97" s="104">
        <v>0</v>
      </c>
      <c r="BK97" s="104">
        <v>231411.00968197</v>
      </c>
      <c r="BL97" s="104">
        <v>0</v>
      </c>
      <c r="BM97" s="104">
        <v>0</v>
      </c>
      <c r="BN97" s="105" t="s">
        <v>9855</v>
      </c>
      <c r="BO97" s="104">
        <v>2422.6682095043798</v>
      </c>
      <c r="BP97" s="104">
        <v>78906.971681469193</v>
      </c>
      <c r="BQ97" s="104">
        <v>6.9999033713041197</v>
      </c>
      <c r="BR97" s="105"/>
      <c r="BS97" s="105"/>
      <c r="BT97" s="105"/>
      <c r="BU97" s="105"/>
      <c r="BV97" s="104">
        <v>1</v>
      </c>
      <c r="BW97" s="104">
        <v>1</v>
      </c>
      <c r="BX97" s="104">
        <v>90395.75</v>
      </c>
      <c r="BY97" s="104">
        <v>0</v>
      </c>
      <c r="BZ97" s="104">
        <v>4.1276803652967999E-4</v>
      </c>
      <c r="CA97" s="105" t="s">
        <v>10611</v>
      </c>
      <c r="CB97" s="105"/>
      <c r="CC97" s="105" t="b">
        <v>0</v>
      </c>
      <c r="CD97" s="104">
        <v>0</v>
      </c>
      <c r="CE97" s="104">
        <v>0</v>
      </c>
      <c r="CF97" s="104">
        <v>0</v>
      </c>
      <c r="CG97" s="104">
        <v>0</v>
      </c>
      <c r="CH97" s="105"/>
      <c r="CI97" s="104" t="b">
        <v>0</v>
      </c>
      <c r="CJ97" s="104">
        <v>0</v>
      </c>
      <c r="CK97" s="104">
        <v>0</v>
      </c>
      <c r="CL97" s="105" t="s">
        <v>10511</v>
      </c>
      <c r="CM97" s="104">
        <v>1.0319200913328101E-8</v>
      </c>
      <c r="CN97" s="104">
        <v>1</v>
      </c>
      <c r="CO97" s="104">
        <v>542377.19999999995</v>
      </c>
      <c r="CP97" s="104">
        <v>0</v>
      </c>
      <c r="CQ97" s="104">
        <v>50</v>
      </c>
      <c r="CR97" s="104">
        <v>50</v>
      </c>
      <c r="CS97" s="104">
        <v>864183.95968196995</v>
      </c>
      <c r="CT97" s="104">
        <v>8.6017216440879302E-3</v>
      </c>
      <c r="CU97" s="104">
        <v>7433.4698704700204</v>
      </c>
      <c r="CV97" s="104">
        <v>1265.5293302661601</v>
      </c>
      <c r="CW97" s="104">
        <v>8.5993755760494905E-3</v>
      </c>
      <c r="CX97" s="104">
        <v>10.882762013465101</v>
      </c>
      <c r="CY97" s="104">
        <v>180.79239999999999</v>
      </c>
      <c r="CZ97" s="104">
        <v>8.6036521682199708E-3</v>
      </c>
      <c r="DA97" s="104">
        <v>1.55547492425769</v>
      </c>
      <c r="DB97" s="104">
        <v>2.8893363704706899E-3</v>
      </c>
      <c r="DC97" s="104">
        <v>0</v>
      </c>
      <c r="DD97" s="105" t="s">
        <v>10612</v>
      </c>
    </row>
    <row r="98" spans="1:108" ht="15" customHeight="1" x14ac:dyDescent="0.35">
      <c r="A98" s="105" t="s">
        <v>10823</v>
      </c>
      <c r="B98" s="104">
        <v>0</v>
      </c>
      <c r="C98" s="104">
        <v>0</v>
      </c>
      <c r="D98" s="104">
        <v>0</v>
      </c>
      <c r="E98" s="105"/>
      <c r="F98" s="104">
        <v>1</v>
      </c>
      <c r="G98" s="104" t="b">
        <v>0</v>
      </c>
      <c r="H98" s="105" t="s">
        <v>512</v>
      </c>
      <c r="I98" s="104">
        <v>0</v>
      </c>
      <c r="J98" s="105"/>
      <c r="K98" s="104">
        <v>0</v>
      </c>
      <c r="L98" s="104">
        <v>1</v>
      </c>
      <c r="M98" s="104">
        <v>0</v>
      </c>
      <c r="N98" s="104">
        <v>0</v>
      </c>
      <c r="O98" s="105"/>
      <c r="P98" s="104" t="b">
        <v>0</v>
      </c>
      <c r="Q98" s="104">
        <v>0</v>
      </c>
      <c r="R98" s="105"/>
      <c r="S98" s="104">
        <v>0</v>
      </c>
      <c r="T98" s="104">
        <v>5.0022000000000002</v>
      </c>
      <c r="U98" s="104">
        <v>55.023460786848602</v>
      </c>
      <c r="V98" s="104">
        <v>5.0022000000000002</v>
      </c>
      <c r="W98" s="104">
        <v>0</v>
      </c>
      <c r="X98" s="105" t="s">
        <v>10169</v>
      </c>
      <c r="Y98" s="105"/>
      <c r="Z98" s="104">
        <v>1</v>
      </c>
      <c r="AA98" s="104">
        <v>0</v>
      </c>
      <c r="AB98" s="105" t="s">
        <v>11448</v>
      </c>
      <c r="AC98" s="105" t="s">
        <v>11579</v>
      </c>
      <c r="AD98" s="104">
        <v>0</v>
      </c>
      <c r="AE98" s="104">
        <v>0</v>
      </c>
      <c r="AF98" s="105"/>
      <c r="AG98" s="104">
        <v>2</v>
      </c>
      <c r="AH98" s="104">
        <v>2</v>
      </c>
      <c r="AI98" s="104">
        <v>2</v>
      </c>
      <c r="AJ98" s="105" t="s">
        <v>798</v>
      </c>
      <c r="AK98" s="104" t="b">
        <v>0</v>
      </c>
      <c r="AL98" s="104">
        <v>8760</v>
      </c>
      <c r="AM98" s="104">
        <v>8760</v>
      </c>
      <c r="AN98" s="104">
        <v>8760</v>
      </c>
      <c r="AO98" s="104">
        <v>0</v>
      </c>
      <c r="AP98" s="104">
        <v>0</v>
      </c>
      <c r="AQ98" s="104">
        <v>0</v>
      </c>
      <c r="AR98" s="104">
        <v>87600</v>
      </c>
      <c r="AS98" s="104">
        <v>0</v>
      </c>
      <c r="AT98" s="105"/>
      <c r="AU98" s="104" t="b">
        <v>0</v>
      </c>
      <c r="AV98" s="104">
        <v>0</v>
      </c>
      <c r="AW98" s="104">
        <v>0</v>
      </c>
      <c r="AX98" s="104" t="b">
        <v>1</v>
      </c>
      <c r="AY98" s="104">
        <v>0</v>
      </c>
      <c r="AZ98" s="104">
        <v>87600</v>
      </c>
      <c r="BA98" s="104" t="b">
        <v>0</v>
      </c>
      <c r="BB98" s="104">
        <v>0</v>
      </c>
      <c r="BC98" s="105" t="s">
        <v>6535</v>
      </c>
      <c r="BD98" s="105" t="s">
        <v>6589</v>
      </c>
      <c r="BE98" s="104" t="b">
        <v>0</v>
      </c>
      <c r="BF98" s="104">
        <v>0</v>
      </c>
      <c r="BG98" s="105"/>
      <c r="BH98" s="105" t="b">
        <v>0</v>
      </c>
      <c r="BI98" s="104">
        <v>0</v>
      </c>
      <c r="BJ98" s="104">
        <v>0</v>
      </c>
      <c r="BK98" s="104">
        <v>5002.1334708163804</v>
      </c>
      <c r="BL98" s="104">
        <v>0</v>
      </c>
      <c r="BM98" s="104">
        <v>0</v>
      </c>
      <c r="BN98" s="105" t="s">
        <v>10007</v>
      </c>
      <c r="BO98" s="104">
        <v>87561.472951901203</v>
      </c>
      <c r="BP98" s="104">
        <v>87011.281090645207</v>
      </c>
      <c r="BQ98" s="104">
        <v>10.999852222391899</v>
      </c>
      <c r="BR98" s="105"/>
      <c r="BS98" s="105"/>
      <c r="BT98" s="105"/>
      <c r="BU98" s="105"/>
      <c r="BV98" s="104">
        <v>1</v>
      </c>
      <c r="BW98" s="104">
        <v>1</v>
      </c>
      <c r="BX98" s="104">
        <v>70030.8</v>
      </c>
      <c r="BY98" s="104">
        <v>0</v>
      </c>
      <c r="BZ98" s="104">
        <v>1.1420547945205499E-5</v>
      </c>
      <c r="CA98" s="105" t="s">
        <v>10513</v>
      </c>
      <c r="CB98" s="105"/>
      <c r="CC98" s="105" t="b">
        <v>0</v>
      </c>
      <c r="CD98" s="104">
        <v>0</v>
      </c>
      <c r="CE98" s="104">
        <v>0</v>
      </c>
      <c r="CF98" s="104">
        <v>0</v>
      </c>
      <c r="CG98" s="104">
        <v>0</v>
      </c>
      <c r="CH98" s="105"/>
      <c r="CI98" s="104" t="b">
        <v>0</v>
      </c>
      <c r="CJ98" s="104">
        <v>0</v>
      </c>
      <c r="CK98" s="104">
        <v>0</v>
      </c>
      <c r="CL98" s="106" t="s">
        <v>11580</v>
      </c>
      <c r="CM98" s="104">
        <v>0</v>
      </c>
      <c r="CN98" s="104">
        <v>1</v>
      </c>
      <c r="CO98" s="104">
        <v>0</v>
      </c>
      <c r="CP98" s="104">
        <v>0</v>
      </c>
      <c r="CQ98" s="104">
        <v>50</v>
      </c>
      <c r="CR98" s="104">
        <v>50</v>
      </c>
      <c r="CS98" s="104">
        <v>75032.933470816395</v>
      </c>
      <c r="CT98" s="104">
        <v>0.441711148985933</v>
      </c>
      <c r="CU98" s="104">
        <v>33142.883255179397</v>
      </c>
      <c r="CV98" s="104">
        <v>55.023460786848602</v>
      </c>
      <c r="CW98" s="104">
        <v>0.44172292509501798</v>
      </c>
      <c r="CX98" s="104">
        <v>24.305124047617799</v>
      </c>
      <c r="CY98" s="104">
        <v>5.0022000000000002</v>
      </c>
      <c r="CZ98" s="104">
        <v>0.44171039553351799</v>
      </c>
      <c r="DA98" s="104">
        <v>2.2095237405377701</v>
      </c>
      <c r="DB98" s="104">
        <v>1.25624339696001E-4</v>
      </c>
      <c r="DC98" s="104">
        <v>0</v>
      </c>
      <c r="DD98" s="105" t="s">
        <v>10514</v>
      </c>
    </row>
    <row r="99" spans="1:108" ht="15" customHeight="1" x14ac:dyDescent="0.35">
      <c r="A99" s="105" t="s">
        <v>10824</v>
      </c>
      <c r="B99" s="104">
        <v>0</v>
      </c>
      <c r="C99" s="104">
        <v>0</v>
      </c>
      <c r="D99" s="104">
        <v>0</v>
      </c>
      <c r="E99" s="105"/>
      <c r="F99" s="104">
        <v>1</v>
      </c>
      <c r="G99" s="104" t="b">
        <v>0</v>
      </c>
      <c r="H99" s="105" t="s">
        <v>512</v>
      </c>
      <c r="I99" s="104">
        <v>0</v>
      </c>
      <c r="J99" s="105"/>
      <c r="K99" s="104">
        <v>0</v>
      </c>
      <c r="L99" s="104">
        <v>1</v>
      </c>
      <c r="M99" s="104">
        <v>0</v>
      </c>
      <c r="N99" s="104">
        <v>0</v>
      </c>
      <c r="O99" s="105"/>
      <c r="P99" s="104" t="b">
        <v>0</v>
      </c>
      <c r="Q99" s="104">
        <v>0</v>
      </c>
      <c r="R99" s="105"/>
      <c r="S99" s="104">
        <v>0</v>
      </c>
      <c r="T99" s="104">
        <v>5.0022000000000002</v>
      </c>
      <c r="U99" s="104">
        <v>55.023460786848602</v>
      </c>
      <c r="V99" s="104">
        <v>5.0022000000000002</v>
      </c>
      <c r="W99" s="104">
        <v>0</v>
      </c>
      <c r="X99" s="105" t="s">
        <v>10171</v>
      </c>
      <c r="Y99" s="105"/>
      <c r="Z99" s="104">
        <v>1</v>
      </c>
      <c r="AA99" s="104">
        <v>0</v>
      </c>
      <c r="AB99" s="105" t="s">
        <v>11448</v>
      </c>
      <c r="AC99" s="105" t="s">
        <v>11579</v>
      </c>
      <c r="AD99" s="104">
        <v>0</v>
      </c>
      <c r="AE99" s="104">
        <v>0</v>
      </c>
      <c r="AF99" s="105"/>
      <c r="AG99" s="104">
        <v>2</v>
      </c>
      <c r="AH99" s="104">
        <v>2</v>
      </c>
      <c r="AI99" s="104">
        <v>2</v>
      </c>
      <c r="AJ99" s="105" t="s">
        <v>798</v>
      </c>
      <c r="AK99" s="104" t="b">
        <v>0</v>
      </c>
      <c r="AL99" s="104">
        <v>8760</v>
      </c>
      <c r="AM99" s="104">
        <v>8760</v>
      </c>
      <c r="AN99" s="104">
        <v>8760</v>
      </c>
      <c r="AO99" s="104">
        <v>0</v>
      </c>
      <c r="AP99" s="104">
        <v>0</v>
      </c>
      <c r="AQ99" s="104">
        <v>0</v>
      </c>
      <c r="AR99" s="104">
        <v>87600</v>
      </c>
      <c r="AS99" s="104">
        <v>0</v>
      </c>
      <c r="AT99" s="105"/>
      <c r="AU99" s="104" t="b">
        <v>0</v>
      </c>
      <c r="AV99" s="104">
        <v>0</v>
      </c>
      <c r="AW99" s="104">
        <v>0</v>
      </c>
      <c r="AX99" s="104" t="b">
        <v>1</v>
      </c>
      <c r="AY99" s="104">
        <v>0</v>
      </c>
      <c r="AZ99" s="104">
        <v>87600</v>
      </c>
      <c r="BA99" s="104" t="b">
        <v>0</v>
      </c>
      <c r="BB99" s="104">
        <v>0</v>
      </c>
      <c r="BC99" s="105" t="s">
        <v>6535</v>
      </c>
      <c r="BD99" s="105" t="s">
        <v>6589</v>
      </c>
      <c r="BE99" s="104" t="b">
        <v>0</v>
      </c>
      <c r="BF99" s="104">
        <v>8760</v>
      </c>
      <c r="BG99" s="105"/>
      <c r="BH99" s="105" t="b">
        <v>0</v>
      </c>
      <c r="BI99" s="104">
        <v>0</v>
      </c>
      <c r="BJ99" s="104">
        <v>0</v>
      </c>
      <c r="BK99" s="104">
        <v>5002.1334708163804</v>
      </c>
      <c r="BL99" s="104">
        <v>0</v>
      </c>
      <c r="BM99" s="104">
        <v>0</v>
      </c>
      <c r="BN99" s="105" t="s">
        <v>10046</v>
      </c>
      <c r="BO99" s="104">
        <v>87561.472951901203</v>
      </c>
      <c r="BP99" s="104">
        <v>87011.281090645207</v>
      </c>
      <c r="BQ99" s="104">
        <v>10.999852222391899</v>
      </c>
      <c r="BR99" s="105"/>
      <c r="BS99" s="105"/>
      <c r="BT99" s="105"/>
      <c r="BU99" s="105"/>
      <c r="BV99" s="104">
        <v>1</v>
      </c>
      <c r="BW99" s="104">
        <v>1</v>
      </c>
      <c r="BX99" s="104">
        <v>10004.4</v>
      </c>
      <c r="BY99" s="104">
        <v>0</v>
      </c>
      <c r="BZ99" s="104">
        <v>1.1420547945205499E-5</v>
      </c>
      <c r="CA99" s="105" t="s">
        <v>10515</v>
      </c>
      <c r="CB99" s="105"/>
      <c r="CC99" s="105" t="b">
        <v>0</v>
      </c>
      <c r="CD99" s="104">
        <v>0</v>
      </c>
      <c r="CE99" s="104">
        <v>0</v>
      </c>
      <c r="CF99" s="104">
        <v>0</v>
      </c>
      <c r="CG99" s="104">
        <v>0</v>
      </c>
      <c r="CH99" s="105"/>
      <c r="CI99" s="104" t="b">
        <v>0</v>
      </c>
      <c r="CJ99" s="104">
        <v>0</v>
      </c>
      <c r="CK99" s="104">
        <v>0</v>
      </c>
      <c r="CL99" s="106" t="s">
        <v>11581</v>
      </c>
      <c r="CM99" s="104">
        <v>0</v>
      </c>
      <c r="CN99" s="104">
        <v>1</v>
      </c>
      <c r="CO99" s="104">
        <v>0</v>
      </c>
      <c r="CP99" s="104">
        <v>0</v>
      </c>
      <c r="CQ99" s="104">
        <v>50</v>
      </c>
      <c r="CR99" s="104">
        <v>50</v>
      </c>
      <c r="CS99" s="104">
        <v>15006.533470816399</v>
      </c>
      <c r="CT99" s="104">
        <v>0.44171426666952701</v>
      </c>
      <c r="CU99" s="104">
        <v>6628.5999273133602</v>
      </c>
      <c r="CV99" s="104">
        <v>55.023460786848602</v>
      </c>
      <c r="CW99" s="104">
        <v>0.44172292509501798</v>
      </c>
      <c r="CX99" s="104">
        <v>24.305124047617799</v>
      </c>
      <c r="CY99" s="104">
        <v>5.0022000000000002</v>
      </c>
      <c r="CZ99" s="104">
        <v>0.44171039553351799</v>
      </c>
      <c r="DA99" s="104">
        <v>2.2095237405377701</v>
      </c>
      <c r="DB99" s="104">
        <v>1.25624339696001E-4</v>
      </c>
      <c r="DC99" s="104">
        <v>0</v>
      </c>
      <c r="DD99" s="105" t="s">
        <v>10516</v>
      </c>
    </row>
    <row r="100" spans="1:108" ht="15" customHeight="1" x14ac:dyDescent="0.35">
      <c r="A100" s="105" t="s">
        <v>10771</v>
      </c>
      <c r="B100" s="104">
        <v>0</v>
      </c>
      <c r="C100" s="104">
        <v>0</v>
      </c>
      <c r="D100" s="104">
        <v>0</v>
      </c>
      <c r="E100" s="105"/>
      <c r="F100" s="104">
        <v>1</v>
      </c>
      <c r="G100" s="104" t="b">
        <v>0</v>
      </c>
      <c r="H100" s="105" t="s">
        <v>512</v>
      </c>
      <c r="I100" s="104">
        <v>0</v>
      </c>
      <c r="J100" s="105"/>
      <c r="K100" s="104">
        <v>0</v>
      </c>
      <c r="L100" s="104">
        <v>1</v>
      </c>
      <c r="M100" s="104">
        <v>0</v>
      </c>
      <c r="N100" s="104">
        <v>0</v>
      </c>
      <c r="O100" s="105"/>
      <c r="P100" s="104" t="b">
        <v>0</v>
      </c>
      <c r="Q100" s="104">
        <v>0</v>
      </c>
      <c r="R100" s="105"/>
      <c r="S100" s="104">
        <v>0</v>
      </c>
      <c r="T100" s="104">
        <v>2.3128500000000001</v>
      </c>
      <c r="U100" s="104">
        <v>23.128499999999999</v>
      </c>
      <c r="V100" s="104">
        <v>4.6257000000000001</v>
      </c>
      <c r="W100" s="104">
        <v>0</v>
      </c>
      <c r="X100" s="105" t="s">
        <v>10233</v>
      </c>
      <c r="Y100" s="105"/>
      <c r="Z100" s="104">
        <v>1</v>
      </c>
      <c r="AA100" s="104">
        <v>0</v>
      </c>
      <c r="AB100" s="105" t="s">
        <v>11585</v>
      </c>
      <c r="AC100" s="105" t="s">
        <v>11611</v>
      </c>
      <c r="AD100" s="104">
        <v>0</v>
      </c>
      <c r="AE100" s="104">
        <v>0</v>
      </c>
      <c r="AF100" s="105"/>
      <c r="AG100" s="104">
        <v>2</v>
      </c>
      <c r="AH100" s="104">
        <v>2</v>
      </c>
      <c r="AI100" s="104">
        <v>2</v>
      </c>
      <c r="AJ100" s="105" t="s">
        <v>483</v>
      </c>
      <c r="AK100" s="104" t="b">
        <v>0</v>
      </c>
      <c r="AL100" s="104">
        <v>8760</v>
      </c>
      <c r="AM100" s="104">
        <v>8760</v>
      </c>
      <c r="AN100" s="104">
        <v>8760</v>
      </c>
      <c r="AO100" s="104">
        <v>0</v>
      </c>
      <c r="AP100" s="104">
        <v>0</v>
      </c>
      <c r="AQ100" s="104">
        <v>0</v>
      </c>
      <c r="AR100" s="104">
        <v>87600</v>
      </c>
      <c r="AS100" s="104">
        <v>13140</v>
      </c>
      <c r="AT100" s="105"/>
      <c r="AU100" s="104" t="b">
        <v>0</v>
      </c>
      <c r="AV100" s="104">
        <v>0</v>
      </c>
      <c r="AW100" s="104">
        <v>0</v>
      </c>
      <c r="AX100" s="104" t="b">
        <v>1</v>
      </c>
      <c r="AY100" s="104">
        <v>0</v>
      </c>
      <c r="AZ100" s="104">
        <v>87600</v>
      </c>
      <c r="BA100" s="104" t="b">
        <v>0</v>
      </c>
      <c r="BB100" s="104">
        <v>0</v>
      </c>
      <c r="BC100" s="105" t="s">
        <v>10598</v>
      </c>
      <c r="BD100" s="105" t="s">
        <v>10599</v>
      </c>
      <c r="BE100" s="104" t="b">
        <v>0</v>
      </c>
      <c r="BF100" s="104">
        <v>8760</v>
      </c>
      <c r="BG100" s="105"/>
      <c r="BH100" s="105" t="b">
        <v>0</v>
      </c>
      <c r="BI100" s="104">
        <v>0</v>
      </c>
      <c r="BJ100" s="104">
        <v>0</v>
      </c>
      <c r="BK100" s="104">
        <v>1295.1959999999999</v>
      </c>
      <c r="BL100" s="104">
        <v>0</v>
      </c>
      <c r="BM100" s="104">
        <v>0</v>
      </c>
      <c r="BN100" s="105" t="s">
        <v>9852</v>
      </c>
      <c r="BO100" s="104">
        <v>94688.371489720506</v>
      </c>
      <c r="BP100" s="104">
        <v>78904.359047072896</v>
      </c>
      <c r="BQ100" s="104">
        <v>5</v>
      </c>
      <c r="BR100" s="105"/>
      <c r="BS100" s="105"/>
      <c r="BT100" s="105"/>
      <c r="BU100" s="105"/>
      <c r="BV100" s="104">
        <v>1</v>
      </c>
      <c r="BW100" s="104">
        <v>1</v>
      </c>
      <c r="BX100" s="104">
        <v>2312.85</v>
      </c>
      <c r="BY100" s="104">
        <v>0</v>
      </c>
      <c r="BZ100" s="104">
        <v>1.0560958904109599E-5</v>
      </c>
      <c r="CA100" s="105" t="s">
        <v>10609</v>
      </c>
      <c r="CB100" s="105"/>
      <c r="CC100" s="105" t="b">
        <v>0</v>
      </c>
      <c r="CD100" s="104">
        <v>0</v>
      </c>
      <c r="CE100" s="104">
        <v>0</v>
      </c>
      <c r="CF100" s="104">
        <v>0</v>
      </c>
      <c r="CG100" s="104">
        <v>0</v>
      </c>
      <c r="CH100" s="105"/>
      <c r="CI100" s="104" t="b">
        <v>0</v>
      </c>
      <c r="CJ100" s="104">
        <v>0</v>
      </c>
      <c r="CK100" s="104">
        <v>0</v>
      </c>
      <c r="CL100" s="106" t="s">
        <v>11604</v>
      </c>
      <c r="CM100" s="104">
        <v>1.05609589041087E-8</v>
      </c>
      <c r="CN100" s="104">
        <v>1</v>
      </c>
      <c r="CO100" s="104">
        <v>6938.55</v>
      </c>
      <c r="CP100" s="104">
        <v>2.3128500000000001</v>
      </c>
      <c r="CQ100" s="104">
        <v>50</v>
      </c>
      <c r="CR100" s="104">
        <v>50</v>
      </c>
      <c r="CS100" s="104">
        <v>10546.596</v>
      </c>
      <c r="CT100" s="104">
        <v>0.107484623520489</v>
      </c>
      <c r="CU100" s="104">
        <v>1133.5969004827</v>
      </c>
      <c r="CV100" s="104">
        <v>23.128499999999999</v>
      </c>
      <c r="CW100" s="104">
        <v>0.107484623520489</v>
      </c>
      <c r="CX100" s="104">
        <v>2.4859581150936298</v>
      </c>
      <c r="CY100" s="104">
        <v>4.6257000000000001</v>
      </c>
      <c r="CZ100" s="104">
        <v>0.10748462352049</v>
      </c>
      <c r="DA100" s="104">
        <v>0.49719162301873299</v>
      </c>
      <c r="DB100" s="104">
        <v>5.2804794520547903E-5</v>
      </c>
      <c r="DC100" s="104">
        <v>0</v>
      </c>
      <c r="DD100" s="105" t="s">
        <v>10610</v>
      </c>
    </row>
    <row r="101" spans="1:108" ht="15" customHeight="1" x14ac:dyDescent="0.35">
      <c r="A101" s="105" t="s">
        <v>10773</v>
      </c>
      <c r="B101" s="104">
        <v>0</v>
      </c>
      <c r="C101" s="104">
        <v>0</v>
      </c>
      <c r="D101" s="104">
        <v>0</v>
      </c>
      <c r="E101" s="105"/>
      <c r="F101" s="104">
        <v>1</v>
      </c>
      <c r="G101" s="104" t="b">
        <v>0</v>
      </c>
      <c r="H101" s="105" t="s">
        <v>512</v>
      </c>
      <c r="I101" s="104">
        <v>0</v>
      </c>
      <c r="J101" s="105"/>
      <c r="K101" s="104">
        <v>0</v>
      </c>
      <c r="L101" s="104">
        <v>1</v>
      </c>
      <c r="M101" s="104">
        <v>0</v>
      </c>
      <c r="N101" s="104">
        <v>0</v>
      </c>
      <c r="O101" s="105"/>
      <c r="P101" s="104" t="b">
        <v>0</v>
      </c>
      <c r="Q101" s="104">
        <v>0</v>
      </c>
      <c r="R101" s="105"/>
      <c r="S101" s="104">
        <v>0</v>
      </c>
      <c r="T101" s="104">
        <v>2.3128500000000001</v>
      </c>
      <c r="U101" s="104">
        <v>23.128499999999999</v>
      </c>
      <c r="V101" s="104">
        <v>4.6257000000000001</v>
      </c>
      <c r="W101" s="104">
        <v>0</v>
      </c>
      <c r="X101" s="105" t="s">
        <v>10236</v>
      </c>
      <c r="Y101" s="105"/>
      <c r="Z101" s="104">
        <v>1</v>
      </c>
      <c r="AA101" s="104">
        <v>0</v>
      </c>
      <c r="AB101" s="105" t="s">
        <v>11612</v>
      </c>
      <c r="AC101" s="105" t="s">
        <v>11613</v>
      </c>
      <c r="AD101" s="104">
        <v>0</v>
      </c>
      <c r="AE101" s="104">
        <v>0</v>
      </c>
      <c r="AF101" s="105"/>
      <c r="AG101" s="104">
        <v>2</v>
      </c>
      <c r="AH101" s="104">
        <v>2</v>
      </c>
      <c r="AI101" s="104">
        <v>2</v>
      </c>
      <c r="AJ101" s="105" t="s">
        <v>483</v>
      </c>
      <c r="AK101" s="104" t="b">
        <v>0</v>
      </c>
      <c r="AL101" s="104">
        <v>8760</v>
      </c>
      <c r="AM101" s="104">
        <v>8760</v>
      </c>
      <c r="AN101" s="104">
        <v>8760</v>
      </c>
      <c r="AO101" s="104">
        <v>0</v>
      </c>
      <c r="AP101" s="104">
        <v>0</v>
      </c>
      <c r="AQ101" s="104">
        <v>0</v>
      </c>
      <c r="AR101" s="104">
        <v>87600</v>
      </c>
      <c r="AS101" s="104">
        <v>13140</v>
      </c>
      <c r="AT101" s="105"/>
      <c r="AU101" s="104" t="b">
        <v>0</v>
      </c>
      <c r="AV101" s="104">
        <v>0</v>
      </c>
      <c r="AW101" s="104">
        <v>0</v>
      </c>
      <c r="AX101" s="104" t="b">
        <v>1</v>
      </c>
      <c r="AY101" s="104">
        <v>0</v>
      </c>
      <c r="AZ101" s="104">
        <v>87600</v>
      </c>
      <c r="BA101" s="104" t="b">
        <v>0</v>
      </c>
      <c r="BB101" s="104">
        <v>0</v>
      </c>
      <c r="BC101" s="105" t="s">
        <v>10598</v>
      </c>
      <c r="BD101" s="105" t="s">
        <v>10599</v>
      </c>
      <c r="BE101" s="104" t="b">
        <v>0</v>
      </c>
      <c r="BF101" s="104">
        <v>8760</v>
      </c>
      <c r="BG101" s="105"/>
      <c r="BH101" s="105" t="b">
        <v>0</v>
      </c>
      <c r="BI101" s="104">
        <v>0</v>
      </c>
      <c r="BJ101" s="104">
        <v>0</v>
      </c>
      <c r="BK101" s="104">
        <v>1295.1959999999999</v>
      </c>
      <c r="BL101" s="104">
        <v>0</v>
      </c>
      <c r="BM101" s="104">
        <v>0</v>
      </c>
      <c r="BN101" s="105" t="s">
        <v>9862</v>
      </c>
      <c r="BO101" s="104">
        <v>94688.371489720506</v>
      </c>
      <c r="BP101" s="104">
        <v>78904.359047072896</v>
      </c>
      <c r="BQ101" s="104">
        <v>5</v>
      </c>
      <c r="BR101" s="105"/>
      <c r="BS101" s="105"/>
      <c r="BT101" s="105"/>
      <c r="BU101" s="105"/>
      <c r="BV101" s="104">
        <v>1</v>
      </c>
      <c r="BW101" s="104">
        <v>1</v>
      </c>
      <c r="BX101" s="104">
        <v>2312.85</v>
      </c>
      <c r="BY101" s="104">
        <v>0</v>
      </c>
      <c r="BZ101" s="104">
        <v>1.0560958904109599E-5</v>
      </c>
      <c r="CA101" s="105" t="s">
        <v>10613</v>
      </c>
      <c r="CB101" s="105"/>
      <c r="CC101" s="105" t="b">
        <v>0</v>
      </c>
      <c r="CD101" s="104">
        <v>0</v>
      </c>
      <c r="CE101" s="104">
        <v>0</v>
      </c>
      <c r="CF101" s="104">
        <v>0</v>
      </c>
      <c r="CG101" s="104">
        <v>0</v>
      </c>
      <c r="CH101" s="105"/>
      <c r="CI101" s="104" t="b">
        <v>0</v>
      </c>
      <c r="CJ101" s="104">
        <v>0</v>
      </c>
      <c r="CK101" s="104">
        <v>0</v>
      </c>
      <c r="CL101" s="106" t="s">
        <v>11604</v>
      </c>
      <c r="CM101" s="104">
        <v>1.05609589041087E-8</v>
      </c>
      <c r="CN101" s="104">
        <v>1</v>
      </c>
      <c r="CO101" s="104">
        <v>6938.55</v>
      </c>
      <c r="CP101" s="104">
        <v>2.3128500000000001</v>
      </c>
      <c r="CQ101" s="104">
        <v>50</v>
      </c>
      <c r="CR101" s="104">
        <v>50</v>
      </c>
      <c r="CS101" s="104">
        <v>10546.596</v>
      </c>
      <c r="CT101" s="104">
        <v>0.107484623520489</v>
      </c>
      <c r="CU101" s="104">
        <v>1133.5969004827</v>
      </c>
      <c r="CV101" s="104">
        <v>23.128499999999999</v>
      </c>
      <c r="CW101" s="104">
        <v>0.107484623520489</v>
      </c>
      <c r="CX101" s="104">
        <v>2.4859581150936298</v>
      </c>
      <c r="CY101" s="104">
        <v>4.6257000000000001</v>
      </c>
      <c r="CZ101" s="104">
        <v>0.10748462352049</v>
      </c>
      <c r="DA101" s="104">
        <v>0.49719162301873299</v>
      </c>
      <c r="DB101" s="104">
        <v>5.2804794520547903E-5</v>
      </c>
      <c r="DC101" s="104">
        <v>0</v>
      </c>
      <c r="DD101" s="105" t="s">
        <v>10614</v>
      </c>
    </row>
    <row r="102" spans="1:108" ht="15" customHeight="1" x14ac:dyDescent="0.35">
      <c r="A102" s="105" t="s">
        <v>10750</v>
      </c>
      <c r="B102" s="104">
        <v>0</v>
      </c>
      <c r="C102" s="104">
        <v>0</v>
      </c>
      <c r="D102" s="104">
        <v>0</v>
      </c>
      <c r="E102" s="105"/>
      <c r="F102" s="104">
        <v>1</v>
      </c>
      <c r="G102" s="104" t="b">
        <v>0</v>
      </c>
      <c r="H102" s="105" t="s">
        <v>512</v>
      </c>
      <c r="I102" s="104">
        <v>0</v>
      </c>
      <c r="J102" s="105"/>
      <c r="K102" s="104">
        <v>0</v>
      </c>
      <c r="L102" s="104">
        <v>1</v>
      </c>
      <c r="M102" s="104">
        <v>0</v>
      </c>
      <c r="N102" s="104">
        <v>0</v>
      </c>
      <c r="O102" s="105"/>
      <c r="P102" s="104" t="b">
        <v>0</v>
      </c>
      <c r="Q102" s="104">
        <v>0</v>
      </c>
      <c r="R102" s="105"/>
      <c r="S102" s="104">
        <v>0</v>
      </c>
      <c r="T102" s="104">
        <v>180.79205425521701</v>
      </c>
      <c r="U102" s="104">
        <v>1265.5293302661601</v>
      </c>
      <c r="V102" s="104">
        <v>180.79239999999999</v>
      </c>
      <c r="W102" s="104">
        <v>0</v>
      </c>
      <c r="X102" s="105" t="s">
        <v>10175</v>
      </c>
      <c r="Y102" s="105"/>
      <c r="Z102" s="104">
        <v>1</v>
      </c>
      <c r="AA102" s="104">
        <v>0</v>
      </c>
      <c r="AB102" s="105" t="s">
        <v>11472</v>
      </c>
      <c r="AC102" s="105" t="s">
        <v>11584</v>
      </c>
      <c r="AD102" s="104">
        <v>0</v>
      </c>
      <c r="AE102" s="104">
        <v>0</v>
      </c>
      <c r="AF102" s="105"/>
      <c r="AG102" s="104">
        <v>2</v>
      </c>
      <c r="AH102" s="104">
        <v>2</v>
      </c>
      <c r="AI102" s="104">
        <v>2</v>
      </c>
      <c r="AJ102" s="105" t="s">
        <v>483</v>
      </c>
      <c r="AK102" s="104" t="b">
        <v>0</v>
      </c>
      <c r="AL102" s="104">
        <v>8760</v>
      </c>
      <c r="AM102" s="104">
        <v>8760</v>
      </c>
      <c r="AN102" s="104">
        <v>8760</v>
      </c>
      <c r="AO102" s="104">
        <v>0</v>
      </c>
      <c r="AP102" s="104">
        <v>0</v>
      </c>
      <c r="AQ102" s="104">
        <v>0</v>
      </c>
      <c r="AR102" s="104">
        <v>87600</v>
      </c>
      <c r="AS102" s="104">
        <v>13140</v>
      </c>
      <c r="AT102" s="105"/>
      <c r="AU102" s="104" t="b">
        <v>0</v>
      </c>
      <c r="AV102" s="104">
        <v>0</v>
      </c>
      <c r="AW102" s="104">
        <v>0</v>
      </c>
      <c r="AX102" s="104" t="b">
        <v>1</v>
      </c>
      <c r="AY102" s="104">
        <v>0</v>
      </c>
      <c r="AZ102" s="104">
        <v>87600</v>
      </c>
      <c r="BA102" s="104" t="b">
        <v>0</v>
      </c>
      <c r="BB102" s="104">
        <v>0</v>
      </c>
      <c r="BC102" s="105" t="s">
        <v>10520</v>
      </c>
      <c r="BD102" s="105" t="s">
        <v>10521</v>
      </c>
      <c r="BE102" s="104" t="b">
        <v>0</v>
      </c>
      <c r="BF102" s="104">
        <v>8760</v>
      </c>
      <c r="BG102" s="105"/>
      <c r="BH102" s="105" t="b">
        <v>0</v>
      </c>
      <c r="BI102" s="104">
        <v>0</v>
      </c>
      <c r="BJ102" s="104">
        <v>0</v>
      </c>
      <c r="BK102" s="104">
        <v>231411.00968197</v>
      </c>
      <c r="BL102" s="104">
        <v>0</v>
      </c>
      <c r="BM102" s="104">
        <v>0</v>
      </c>
      <c r="BN102" s="105" t="s">
        <v>9871</v>
      </c>
      <c r="BO102" s="104">
        <v>2422.6682095043798</v>
      </c>
      <c r="BP102" s="104">
        <v>78906.971681469193</v>
      </c>
      <c r="BQ102" s="104">
        <v>6.9999033713041197</v>
      </c>
      <c r="BR102" s="105"/>
      <c r="BS102" s="105"/>
      <c r="BT102" s="105"/>
      <c r="BU102" s="105"/>
      <c r="BV102" s="104">
        <v>1</v>
      </c>
      <c r="BW102" s="104">
        <v>1</v>
      </c>
      <c r="BX102" s="104">
        <v>90395.75</v>
      </c>
      <c r="BY102" s="104">
        <v>0</v>
      </c>
      <c r="BZ102" s="104">
        <v>4.1276803652967999E-4</v>
      </c>
      <c r="CA102" s="105" t="s">
        <v>10522</v>
      </c>
      <c r="CB102" s="105"/>
      <c r="CC102" s="105" t="b">
        <v>0</v>
      </c>
      <c r="CD102" s="104">
        <v>0</v>
      </c>
      <c r="CE102" s="104">
        <v>0</v>
      </c>
      <c r="CF102" s="104">
        <v>0</v>
      </c>
      <c r="CG102" s="104">
        <v>0</v>
      </c>
      <c r="CH102" s="105"/>
      <c r="CI102" s="104" t="b">
        <v>0</v>
      </c>
      <c r="CJ102" s="104">
        <v>0</v>
      </c>
      <c r="CK102" s="104">
        <v>0</v>
      </c>
      <c r="CL102" s="105" t="s">
        <v>10523</v>
      </c>
      <c r="CM102" s="104">
        <v>0</v>
      </c>
      <c r="CN102" s="104">
        <v>1</v>
      </c>
      <c r="CO102" s="104">
        <v>542377.19999999995</v>
      </c>
      <c r="CP102" s="104">
        <v>0</v>
      </c>
      <c r="CQ102" s="104">
        <v>50</v>
      </c>
      <c r="CR102" s="104">
        <v>50</v>
      </c>
      <c r="CS102" s="104">
        <v>864183.95968196995</v>
      </c>
      <c r="CT102" s="104">
        <v>8.6017216440879302E-3</v>
      </c>
      <c r="CU102" s="104">
        <v>7433.4698704700204</v>
      </c>
      <c r="CV102" s="104">
        <v>1265.5293302661601</v>
      </c>
      <c r="CW102" s="104">
        <v>8.5993755760494905E-3</v>
      </c>
      <c r="CX102" s="104">
        <v>10.882762013465101</v>
      </c>
      <c r="CY102" s="104">
        <v>180.79239999999999</v>
      </c>
      <c r="CZ102" s="104">
        <v>8.6036521682199708E-3</v>
      </c>
      <c r="DA102" s="104">
        <v>1.55547492425769</v>
      </c>
      <c r="DB102" s="104">
        <v>2.8893363704706899E-3</v>
      </c>
      <c r="DC102" s="104">
        <v>0</v>
      </c>
      <c r="DD102" s="105" t="s">
        <v>10524</v>
      </c>
    </row>
    <row r="103" spans="1:108" ht="15" customHeight="1" x14ac:dyDescent="0.35">
      <c r="A103" s="105" t="s">
        <v>10776</v>
      </c>
      <c r="B103" s="104">
        <v>0</v>
      </c>
      <c r="C103" s="104">
        <v>0</v>
      </c>
      <c r="D103" s="104">
        <v>0</v>
      </c>
      <c r="E103" s="105"/>
      <c r="F103" s="104">
        <v>1</v>
      </c>
      <c r="G103" s="104" t="b">
        <v>0</v>
      </c>
      <c r="H103" s="105" t="s">
        <v>512</v>
      </c>
      <c r="I103" s="104">
        <v>0</v>
      </c>
      <c r="J103" s="105"/>
      <c r="K103" s="104">
        <v>0</v>
      </c>
      <c r="L103" s="104">
        <v>1</v>
      </c>
      <c r="M103" s="104">
        <v>0</v>
      </c>
      <c r="N103" s="104">
        <v>0</v>
      </c>
      <c r="O103" s="105"/>
      <c r="P103" s="104" t="b">
        <v>0</v>
      </c>
      <c r="Q103" s="104">
        <v>0</v>
      </c>
      <c r="R103" s="105"/>
      <c r="S103" s="104">
        <v>0</v>
      </c>
      <c r="T103" s="104">
        <v>4.6257000000000001</v>
      </c>
      <c r="U103" s="104">
        <v>32.379899999999999</v>
      </c>
      <c r="V103" s="104">
        <v>4.6257000000000001</v>
      </c>
      <c r="W103" s="104">
        <v>0</v>
      </c>
      <c r="X103" s="105" t="s">
        <v>10242</v>
      </c>
      <c r="Y103" s="105"/>
      <c r="Z103" s="104">
        <v>1</v>
      </c>
      <c r="AA103" s="104">
        <v>0</v>
      </c>
      <c r="AB103" s="105" t="s">
        <v>11472</v>
      </c>
      <c r="AC103" s="105" t="s">
        <v>11584</v>
      </c>
      <c r="AD103" s="104">
        <v>0</v>
      </c>
      <c r="AE103" s="104">
        <v>0</v>
      </c>
      <c r="AF103" s="105"/>
      <c r="AG103" s="104">
        <v>2</v>
      </c>
      <c r="AH103" s="104">
        <v>2</v>
      </c>
      <c r="AI103" s="104">
        <v>2</v>
      </c>
      <c r="AJ103" s="105" t="s">
        <v>483</v>
      </c>
      <c r="AK103" s="104" t="b">
        <v>0</v>
      </c>
      <c r="AL103" s="104">
        <v>8760</v>
      </c>
      <c r="AM103" s="104">
        <v>8760</v>
      </c>
      <c r="AN103" s="104">
        <v>8760</v>
      </c>
      <c r="AO103" s="104">
        <v>0</v>
      </c>
      <c r="AP103" s="104">
        <v>0</v>
      </c>
      <c r="AQ103" s="104">
        <v>0</v>
      </c>
      <c r="AR103" s="104">
        <v>87600</v>
      </c>
      <c r="AS103" s="104">
        <v>13140</v>
      </c>
      <c r="AT103" s="105"/>
      <c r="AU103" s="104" t="b">
        <v>0</v>
      </c>
      <c r="AV103" s="104">
        <v>0</v>
      </c>
      <c r="AW103" s="104">
        <v>0</v>
      </c>
      <c r="AX103" s="104" t="b">
        <v>1</v>
      </c>
      <c r="AY103" s="104">
        <v>0</v>
      </c>
      <c r="AZ103" s="104">
        <v>87600</v>
      </c>
      <c r="BA103" s="104" t="b">
        <v>0</v>
      </c>
      <c r="BB103" s="104">
        <v>0</v>
      </c>
      <c r="BC103" s="105" t="s">
        <v>10618</v>
      </c>
      <c r="BD103" s="105" t="s">
        <v>10619</v>
      </c>
      <c r="BE103" s="104" t="b">
        <v>0</v>
      </c>
      <c r="BF103" s="104">
        <v>8760</v>
      </c>
      <c r="BG103" s="105"/>
      <c r="BH103" s="105" t="b">
        <v>0</v>
      </c>
      <c r="BI103" s="104">
        <v>0</v>
      </c>
      <c r="BJ103" s="104">
        <v>0</v>
      </c>
      <c r="BK103" s="104">
        <v>5920.8959999999997</v>
      </c>
      <c r="BL103" s="104">
        <v>0</v>
      </c>
      <c r="BM103" s="104">
        <v>0</v>
      </c>
      <c r="BN103" s="105" t="s">
        <v>9874</v>
      </c>
      <c r="BO103" s="104">
        <v>94688.371489720506</v>
      </c>
      <c r="BP103" s="104">
        <v>78904.359047072896</v>
      </c>
      <c r="BQ103" s="104">
        <v>7</v>
      </c>
      <c r="BR103" s="105"/>
      <c r="BS103" s="105"/>
      <c r="BT103" s="105"/>
      <c r="BU103" s="105"/>
      <c r="BV103" s="104">
        <v>1</v>
      </c>
      <c r="BW103" s="104">
        <v>1</v>
      </c>
      <c r="BX103" s="104">
        <v>2312.85</v>
      </c>
      <c r="BY103" s="104">
        <v>0</v>
      </c>
      <c r="BZ103" s="104">
        <v>1.0560958904109599E-5</v>
      </c>
      <c r="CA103" s="105" t="s">
        <v>10620</v>
      </c>
      <c r="CB103" s="105"/>
      <c r="CC103" s="105" t="b">
        <v>0</v>
      </c>
      <c r="CD103" s="104">
        <v>0</v>
      </c>
      <c r="CE103" s="104">
        <v>0</v>
      </c>
      <c r="CF103" s="104">
        <v>0</v>
      </c>
      <c r="CG103" s="104">
        <v>0</v>
      </c>
      <c r="CH103" s="105"/>
      <c r="CI103" s="104" t="b">
        <v>0</v>
      </c>
      <c r="CJ103" s="104">
        <v>0</v>
      </c>
      <c r="CK103" s="104">
        <v>0</v>
      </c>
      <c r="CL103" s="106" t="s">
        <v>11618</v>
      </c>
      <c r="CM103" s="104">
        <v>0</v>
      </c>
      <c r="CN103" s="104">
        <v>1</v>
      </c>
      <c r="CO103" s="104">
        <v>20815.650000000001</v>
      </c>
      <c r="CP103" s="104">
        <v>0</v>
      </c>
      <c r="CQ103" s="104">
        <v>50</v>
      </c>
      <c r="CR103" s="104">
        <v>50</v>
      </c>
      <c r="CS103" s="104">
        <v>29049.396000000001</v>
      </c>
      <c r="CT103" s="104">
        <v>0.10748462352049</v>
      </c>
      <c r="CU103" s="104">
        <v>3122.36339255762</v>
      </c>
      <c r="CV103" s="104">
        <v>32.379899999999999</v>
      </c>
      <c r="CW103" s="104">
        <v>0.10748462352049</v>
      </c>
      <c r="CX103" s="104">
        <v>3.4803413611311198</v>
      </c>
      <c r="CY103" s="104">
        <v>4.6257000000000001</v>
      </c>
      <c r="CZ103" s="104">
        <v>0.10748462352049</v>
      </c>
      <c r="DA103" s="104">
        <v>0.49719162301873299</v>
      </c>
      <c r="DB103" s="104">
        <v>7.3926712328767095E-5</v>
      </c>
      <c r="DC103" s="104">
        <v>0</v>
      </c>
      <c r="DD103" s="105" t="s">
        <v>10621</v>
      </c>
    </row>
    <row r="104" spans="1:108" ht="15" customHeight="1" x14ac:dyDescent="0.35">
      <c r="A104" s="105" t="s">
        <v>10779</v>
      </c>
      <c r="B104" s="104">
        <v>0</v>
      </c>
      <c r="C104" s="104">
        <v>0</v>
      </c>
      <c r="D104" s="104">
        <v>0</v>
      </c>
      <c r="E104" s="105"/>
      <c r="F104" s="104">
        <v>1</v>
      </c>
      <c r="G104" s="104" t="b">
        <v>0</v>
      </c>
      <c r="H104" s="105" t="s">
        <v>512</v>
      </c>
      <c r="I104" s="104">
        <v>0</v>
      </c>
      <c r="J104" s="105"/>
      <c r="K104" s="104">
        <v>0</v>
      </c>
      <c r="L104" s="104">
        <v>1</v>
      </c>
      <c r="M104" s="104">
        <v>0</v>
      </c>
      <c r="N104" s="104">
        <v>0</v>
      </c>
      <c r="O104" s="105"/>
      <c r="P104" s="104" t="b">
        <v>0</v>
      </c>
      <c r="Q104" s="104">
        <v>0</v>
      </c>
      <c r="R104" s="105"/>
      <c r="S104" s="104">
        <v>0</v>
      </c>
      <c r="T104" s="104">
        <v>4.6257000000000001</v>
      </c>
      <c r="U104" s="104">
        <v>32.379899999999999</v>
      </c>
      <c r="V104" s="104">
        <v>4.6257000000000001</v>
      </c>
      <c r="W104" s="104">
        <v>0</v>
      </c>
      <c r="X104" s="105" t="s">
        <v>10246</v>
      </c>
      <c r="Y104" s="105"/>
      <c r="Z104" s="104">
        <v>1</v>
      </c>
      <c r="AA104" s="104">
        <v>0</v>
      </c>
      <c r="AB104" s="105" t="s">
        <v>11472</v>
      </c>
      <c r="AC104" s="105" t="s">
        <v>11584</v>
      </c>
      <c r="AD104" s="104">
        <v>0</v>
      </c>
      <c r="AE104" s="104">
        <v>0</v>
      </c>
      <c r="AF104" s="105"/>
      <c r="AG104" s="104">
        <v>2</v>
      </c>
      <c r="AH104" s="104">
        <v>2</v>
      </c>
      <c r="AI104" s="104">
        <v>2</v>
      </c>
      <c r="AJ104" s="105" t="s">
        <v>483</v>
      </c>
      <c r="AK104" s="104" t="b">
        <v>0</v>
      </c>
      <c r="AL104" s="104">
        <v>8760</v>
      </c>
      <c r="AM104" s="104">
        <v>8760</v>
      </c>
      <c r="AN104" s="104">
        <v>8760</v>
      </c>
      <c r="AO104" s="104">
        <v>0</v>
      </c>
      <c r="AP104" s="104">
        <v>0</v>
      </c>
      <c r="AQ104" s="104">
        <v>0</v>
      </c>
      <c r="AR104" s="104">
        <v>87600</v>
      </c>
      <c r="AS104" s="104">
        <v>13140</v>
      </c>
      <c r="AT104" s="105"/>
      <c r="AU104" s="104" t="b">
        <v>0</v>
      </c>
      <c r="AV104" s="104">
        <v>0</v>
      </c>
      <c r="AW104" s="104">
        <v>0</v>
      </c>
      <c r="AX104" s="104" t="b">
        <v>1</v>
      </c>
      <c r="AY104" s="104">
        <v>0</v>
      </c>
      <c r="AZ104" s="104">
        <v>87600</v>
      </c>
      <c r="BA104" s="104" t="b">
        <v>0</v>
      </c>
      <c r="BB104" s="104">
        <v>0</v>
      </c>
      <c r="BC104" s="105" t="s">
        <v>10626</v>
      </c>
      <c r="BD104" s="105" t="s">
        <v>10627</v>
      </c>
      <c r="BE104" s="104" t="b">
        <v>0</v>
      </c>
      <c r="BF104" s="104">
        <v>8760</v>
      </c>
      <c r="BG104" s="105"/>
      <c r="BH104" s="105" t="b">
        <v>0</v>
      </c>
      <c r="BI104" s="104">
        <v>0</v>
      </c>
      <c r="BJ104" s="104">
        <v>0</v>
      </c>
      <c r="BK104" s="104">
        <v>5920.8959999999997</v>
      </c>
      <c r="BL104" s="104">
        <v>0</v>
      </c>
      <c r="BM104" s="104">
        <v>0</v>
      </c>
      <c r="BN104" s="105" t="s">
        <v>9880</v>
      </c>
      <c r="BO104" s="104">
        <v>94688.371489720506</v>
      </c>
      <c r="BP104" s="104">
        <v>78904.359047072896</v>
      </c>
      <c r="BQ104" s="104">
        <v>7</v>
      </c>
      <c r="BR104" s="105"/>
      <c r="BS104" s="105"/>
      <c r="BT104" s="105"/>
      <c r="BU104" s="105"/>
      <c r="BV104" s="104">
        <v>1</v>
      </c>
      <c r="BW104" s="104">
        <v>1</v>
      </c>
      <c r="BX104" s="104">
        <v>2312.85</v>
      </c>
      <c r="BY104" s="104">
        <v>0</v>
      </c>
      <c r="BZ104" s="104">
        <v>1.0560958904109599E-5</v>
      </c>
      <c r="CA104" s="105" t="s">
        <v>10628</v>
      </c>
      <c r="CB104" s="105"/>
      <c r="CC104" s="105" t="b">
        <v>0</v>
      </c>
      <c r="CD104" s="104">
        <v>0</v>
      </c>
      <c r="CE104" s="104">
        <v>0</v>
      </c>
      <c r="CF104" s="104">
        <v>0</v>
      </c>
      <c r="CG104" s="104">
        <v>0</v>
      </c>
      <c r="CH104" s="105"/>
      <c r="CI104" s="104" t="b">
        <v>0</v>
      </c>
      <c r="CJ104" s="104">
        <v>0</v>
      </c>
      <c r="CK104" s="104">
        <v>0</v>
      </c>
      <c r="CL104" s="106" t="s">
        <v>11618</v>
      </c>
      <c r="CM104" s="104">
        <v>0</v>
      </c>
      <c r="CN104" s="104">
        <v>1</v>
      </c>
      <c r="CO104" s="104">
        <v>20815.650000000001</v>
      </c>
      <c r="CP104" s="104">
        <v>0</v>
      </c>
      <c r="CQ104" s="104">
        <v>50</v>
      </c>
      <c r="CR104" s="104">
        <v>50</v>
      </c>
      <c r="CS104" s="104">
        <v>29049.396000000001</v>
      </c>
      <c r="CT104" s="104">
        <v>0.10748462352049</v>
      </c>
      <c r="CU104" s="104">
        <v>3122.36339255762</v>
      </c>
      <c r="CV104" s="104">
        <v>32.379899999999999</v>
      </c>
      <c r="CW104" s="104">
        <v>0.10748462352049</v>
      </c>
      <c r="CX104" s="104">
        <v>3.4803413611311198</v>
      </c>
      <c r="CY104" s="104">
        <v>4.6257000000000001</v>
      </c>
      <c r="CZ104" s="104">
        <v>0.10748462352049</v>
      </c>
      <c r="DA104" s="104">
        <v>0.49719162301873299</v>
      </c>
      <c r="DB104" s="104">
        <v>7.3926712328767095E-5</v>
      </c>
      <c r="DC104" s="104">
        <v>0</v>
      </c>
      <c r="DD104" s="105" t="s">
        <v>10629</v>
      </c>
    </row>
    <row r="105" spans="1:108" ht="15" customHeight="1" x14ac:dyDescent="0.35">
      <c r="A105" s="105" t="s">
        <v>10748</v>
      </c>
      <c r="B105" s="104">
        <v>0</v>
      </c>
      <c r="C105" s="104">
        <v>0</v>
      </c>
      <c r="D105" s="104">
        <v>0</v>
      </c>
      <c r="E105" s="105"/>
      <c r="F105" s="104">
        <v>1</v>
      </c>
      <c r="G105" s="104" t="b">
        <v>0</v>
      </c>
      <c r="H105" s="105" t="s">
        <v>512</v>
      </c>
      <c r="I105" s="104">
        <v>0</v>
      </c>
      <c r="J105" s="105"/>
      <c r="K105" s="104">
        <v>0</v>
      </c>
      <c r="L105" s="104">
        <v>0.98855858353049098</v>
      </c>
      <c r="M105" s="104">
        <v>0</v>
      </c>
      <c r="N105" s="104">
        <v>0</v>
      </c>
      <c r="O105" s="105"/>
      <c r="P105" s="104" t="b">
        <v>0</v>
      </c>
      <c r="Q105" s="104">
        <v>0</v>
      </c>
      <c r="R105" s="105"/>
      <c r="S105" s="104">
        <v>0</v>
      </c>
      <c r="T105" s="104">
        <v>4.5747</v>
      </c>
      <c r="U105" s="104">
        <v>59.4693261614797</v>
      </c>
      <c r="V105" s="104">
        <v>4.5747</v>
      </c>
      <c r="W105" s="104">
        <v>0</v>
      </c>
      <c r="X105" s="105" t="s">
        <v>10164</v>
      </c>
      <c r="Y105" s="106" t="s">
        <v>6345</v>
      </c>
      <c r="Z105" s="104">
        <v>1</v>
      </c>
      <c r="AA105" s="104">
        <v>0</v>
      </c>
      <c r="AB105" s="105" t="s">
        <v>11572</v>
      </c>
      <c r="AC105" s="105" t="s">
        <v>11573</v>
      </c>
      <c r="AD105" s="104">
        <v>0</v>
      </c>
      <c r="AE105" s="104">
        <v>0</v>
      </c>
      <c r="AF105" s="105"/>
      <c r="AG105" s="104">
        <v>2</v>
      </c>
      <c r="AH105" s="104">
        <v>2</v>
      </c>
      <c r="AI105" s="104">
        <v>2</v>
      </c>
      <c r="AJ105" s="105" t="s">
        <v>483</v>
      </c>
      <c r="AK105" s="104" t="b">
        <v>0</v>
      </c>
      <c r="AL105" s="104">
        <v>8760</v>
      </c>
      <c r="AM105" s="104">
        <v>8760</v>
      </c>
      <c r="AN105" s="104">
        <v>8760</v>
      </c>
      <c r="AO105" s="104">
        <v>0</v>
      </c>
      <c r="AP105" s="104">
        <v>0</v>
      </c>
      <c r="AQ105" s="104">
        <v>0</v>
      </c>
      <c r="AR105" s="104">
        <v>87600</v>
      </c>
      <c r="AS105" s="104">
        <v>13140</v>
      </c>
      <c r="AT105" s="105"/>
      <c r="AU105" s="104" t="b">
        <v>0</v>
      </c>
      <c r="AV105" s="104">
        <v>0</v>
      </c>
      <c r="AW105" s="104">
        <v>0</v>
      </c>
      <c r="AX105" s="104" t="b">
        <v>1</v>
      </c>
      <c r="AY105" s="104">
        <v>0</v>
      </c>
      <c r="AZ105" s="104">
        <v>87600</v>
      </c>
      <c r="BA105" s="104" t="b">
        <v>0</v>
      </c>
      <c r="BB105" s="104">
        <v>0</v>
      </c>
      <c r="BC105" s="105" t="s">
        <v>6346</v>
      </c>
      <c r="BD105" s="105" t="s">
        <v>6347</v>
      </c>
      <c r="BE105" s="104" t="b">
        <v>0</v>
      </c>
      <c r="BF105" s="104">
        <v>8760</v>
      </c>
      <c r="BG105" s="105">
        <v>8760</v>
      </c>
      <c r="BH105" s="105" t="b">
        <v>1</v>
      </c>
      <c r="BI105" s="104">
        <v>0</v>
      </c>
      <c r="BJ105" s="104">
        <v>50</v>
      </c>
      <c r="BK105" s="104">
        <v>16193.959063599499</v>
      </c>
      <c r="BL105" s="104">
        <v>0</v>
      </c>
      <c r="BM105" s="104">
        <v>0</v>
      </c>
      <c r="BN105" s="105" t="s">
        <v>9891</v>
      </c>
      <c r="BO105" s="104">
        <v>95743.983212013904</v>
      </c>
      <c r="BP105" s="104">
        <v>0</v>
      </c>
      <c r="BQ105" s="104">
        <v>12.9996122503071</v>
      </c>
      <c r="BR105" s="105"/>
      <c r="BS105" s="105"/>
      <c r="BT105" s="105"/>
      <c r="BU105" s="105"/>
      <c r="BV105" s="104">
        <v>1</v>
      </c>
      <c r="BW105" s="104">
        <v>1</v>
      </c>
      <c r="BX105" s="104">
        <v>2287.35</v>
      </c>
      <c r="BY105" s="104">
        <v>0</v>
      </c>
      <c r="BZ105" s="104">
        <v>1.04445205479452E-5</v>
      </c>
      <c r="CA105" s="105" t="s">
        <v>10505</v>
      </c>
      <c r="CB105" s="105"/>
      <c r="CC105" s="105" t="b">
        <v>0</v>
      </c>
      <c r="CD105" s="104">
        <v>0</v>
      </c>
      <c r="CE105" s="104">
        <v>0</v>
      </c>
      <c r="CF105" s="104">
        <v>0</v>
      </c>
      <c r="CG105" s="104">
        <v>0</v>
      </c>
      <c r="CH105" s="105"/>
      <c r="CI105" s="104" t="b">
        <v>0</v>
      </c>
      <c r="CJ105" s="104">
        <v>0</v>
      </c>
      <c r="CK105" s="104">
        <v>0</v>
      </c>
      <c r="CL105" s="106" t="s">
        <v>11574</v>
      </c>
      <c r="CM105" s="104">
        <v>3.1149942922332302E-9</v>
      </c>
      <c r="CN105" s="104">
        <v>11.793305385066001</v>
      </c>
      <c r="CO105" s="104">
        <v>20586.150000000001</v>
      </c>
      <c r="CP105" s="104">
        <v>0</v>
      </c>
      <c r="CQ105" s="104">
        <v>50</v>
      </c>
      <c r="CR105" s="104">
        <v>50</v>
      </c>
      <c r="CS105" s="104">
        <v>39067.459063599497</v>
      </c>
      <c r="CT105" s="104">
        <v>0.11107252809566601</v>
      </c>
      <c r="CU105" s="104">
        <v>4339.3214444679197</v>
      </c>
      <c r="CV105" s="104">
        <v>59.4693261614797</v>
      </c>
      <c r="CW105" s="104">
        <v>0.111071360577884</v>
      </c>
      <c r="CX105" s="104">
        <v>6.60533896940548</v>
      </c>
      <c r="CY105" s="104">
        <v>4.5747</v>
      </c>
      <c r="CZ105" s="104">
        <v>0.111079072191378</v>
      </c>
      <c r="DA105" s="104">
        <v>0.50815343155389703</v>
      </c>
      <c r="DB105" s="104">
        <v>1.35774717263652E-4</v>
      </c>
      <c r="DC105" s="104">
        <v>0</v>
      </c>
      <c r="DD105" s="105" t="s">
        <v>10506</v>
      </c>
    </row>
    <row r="106" spans="1:108" ht="15" customHeight="1" x14ac:dyDescent="0.35">
      <c r="A106" s="105" t="s">
        <v>10751</v>
      </c>
      <c r="B106" s="104">
        <v>0</v>
      </c>
      <c r="C106" s="104">
        <v>0</v>
      </c>
      <c r="D106" s="104">
        <v>0</v>
      </c>
      <c r="E106" s="105"/>
      <c r="F106" s="104">
        <v>1</v>
      </c>
      <c r="G106" s="104" t="b">
        <v>0</v>
      </c>
      <c r="H106" s="105" t="s">
        <v>512</v>
      </c>
      <c r="I106" s="104">
        <v>0</v>
      </c>
      <c r="J106" s="105"/>
      <c r="K106" s="104">
        <v>0</v>
      </c>
      <c r="L106" s="104">
        <v>1</v>
      </c>
      <c r="M106" s="104">
        <v>0</v>
      </c>
      <c r="N106" s="104">
        <v>0</v>
      </c>
      <c r="O106" s="105"/>
      <c r="P106" s="104" t="b">
        <v>0</v>
      </c>
      <c r="Q106" s="104">
        <v>0</v>
      </c>
      <c r="R106" s="105"/>
      <c r="S106" s="104">
        <v>0</v>
      </c>
      <c r="T106" s="104">
        <v>5.8992000000000004</v>
      </c>
      <c r="U106" s="104">
        <v>64.890644525401697</v>
      </c>
      <c r="V106" s="104">
        <v>5.8992000000000004</v>
      </c>
      <c r="W106" s="104">
        <v>0</v>
      </c>
      <c r="X106" s="105" t="s">
        <v>10177</v>
      </c>
      <c r="Y106" s="105"/>
      <c r="Z106" s="104">
        <v>1</v>
      </c>
      <c r="AA106" s="104">
        <v>0</v>
      </c>
      <c r="AB106" s="105" t="s">
        <v>799</v>
      </c>
      <c r="AC106" s="105" t="s">
        <v>77</v>
      </c>
      <c r="AD106" s="104">
        <v>0</v>
      </c>
      <c r="AE106" s="104">
        <v>0</v>
      </c>
      <c r="AF106" s="105"/>
      <c r="AG106" s="104">
        <v>2</v>
      </c>
      <c r="AH106" s="104">
        <v>2</v>
      </c>
      <c r="AI106" s="104">
        <v>2</v>
      </c>
      <c r="AJ106" s="105" t="s">
        <v>483</v>
      </c>
      <c r="AK106" s="104" t="b">
        <v>0</v>
      </c>
      <c r="AL106" s="104">
        <v>8760</v>
      </c>
      <c r="AM106" s="104">
        <v>8760</v>
      </c>
      <c r="AN106" s="104">
        <v>8760</v>
      </c>
      <c r="AO106" s="104">
        <v>0</v>
      </c>
      <c r="AP106" s="104">
        <v>0</v>
      </c>
      <c r="AQ106" s="104">
        <v>0</v>
      </c>
      <c r="AR106" s="104">
        <v>70080</v>
      </c>
      <c r="AS106" s="104">
        <v>10512</v>
      </c>
      <c r="AT106" s="105"/>
      <c r="AU106" s="104" t="b">
        <v>0</v>
      </c>
      <c r="AV106" s="104">
        <v>0</v>
      </c>
      <c r="AW106" s="104">
        <v>0</v>
      </c>
      <c r="AX106" s="104" t="b">
        <v>1</v>
      </c>
      <c r="AY106" s="104">
        <v>0</v>
      </c>
      <c r="AZ106" s="104">
        <v>87600</v>
      </c>
      <c r="BA106" s="104" t="b">
        <v>0</v>
      </c>
      <c r="BB106" s="104">
        <v>0</v>
      </c>
      <c r="BC106" s="105" t="s">
        <v>10525</v>
      </c>
      <c r="BD106" s="105" t="s">
        <v>10526</v>
      </c>
      <c r="BE106" s="104" t="b">
        <v>0</v>
      </c>
      <c r="BF106" s="104">
        <v>8760</v>
      </c>
      <c r="BG106" s="105"/>
      <c r="BH106" s="105" t="b">
        <v>0</v>
      </c>
      <c r="BI106" s="104">
        <v>0</v>
      </c>
      <c r="BJ106" s="104">
        <v>0</v>
      </c>
      <c r="BK106" s="104">
        <v>11798.3000145723</v>
      </c>
      <c r="BL106" s="104">
        <v>0</v>
      </c>
      <c r="BM106" s="104">
        <v>0</v>
      </c>
      <c r="BN106" s="105" t="s">
        <v>9908</v>
      </c>
      <c r="BO106" s="104">
        <v>74247.355573637105</v>
      </c>
      <c r="BP106" s="104">
        <v>61340.466426266801</v>
      </c>
      <c r="BQ106" s="104">
        <v>10.999905838995399</v>
      </c>
      <c r="BR106" s="105"/>
      <c r="BS106" s="105"/>
      <c r="BT106" s="105"/>
      <c r="BU106" s="105"/>
      <c r="BV106" s="104">
        <v>1</v>
      </c>
      <c r="BW106" s="104">
        <v>1</v>
      </c>
      <c r="BX106" s="104">
        <v>17697.599999999999</v>
      </c>
      <c r="BY106" s="104">
        <v>0</v>
      </c>
      <c r="BZ106" s="104">
        <v>1.34684931506849E-5</v>
      </c>
      <c r="CA106" s="105" t="s">
        <v>10527</v>
      </c>
      <c r="CB106" s="105"/>
      <c r="CC106" s="105" t="b">
        <v>0</v>
      </c>
      <c r="CD106" s="104">
        <v>0</v>
      </c>
      <c r="CE106" s="104">
        <v>0</v>
      </c>
      <c r="CF106" s="104">
        <v>0</v>
      </c>
      <c r="CG106" s="104">
        <v>0</v>
      </c>
      <c r="CH106" s="105"/>
      <c r="CI106" s="104" t="b">
        <v>0</v>
      </c>
      <c r="CJ106" s="104">
        <v>0</v>
      </c>
      <c r="CK106" s="104">
        <v>0</v>
      </c>
      <c r="CL106" s="105" t="s">
        <v>10528</v>
      </c>
      <c r="CM106" s="104">
        <v>0</v>
      </c>
      <c r="CN106" s="104">
        <v>1</v>
      </c>
      <c r="CO106" s="104">
        <v>17697.599999999999</v>
      </c>
      <c r="CP106" s="104">
        <v>0</v>
      </c>
      <c r="CQ106" s="104">
        <v>50</v>
      </c>
      <c r="CR106" s="104">
        <v>50</v>
      </c>
      <c r="CS106" s="104">
        <v>47193.500014572302</v>
      </c>
      <c r="CT106" s="104">
        <v>7.5773982117568806E-2</v>
      </c>
      <c r="CU106" s="104">
        <v>3576.0394261696802</v>
      </c>
      <c r="CV106" s="104">
        <v>64.890644525401697</v>
      </c>
      <c r="CW106" s="104">
        <v>7.5763144920178299E-2</v>
      </c>
      <c r="CX106" s="104">
        <v>4.9163193051417897</v>
      </c>
      <c r="CY106" s="104">
        <v>5.8992000000000004</v>
      </c>
      <c r="CZ106" s="104">
        <v>7.5778742616223901E-2</v>
      </c>
      <c r="DA106" s="104">
        <v>0.44703395844162802</v>
      </c>
      <c r="DB106" s="104">
        <v>1.4815215645068899E-4</v>
      </c>
      <c r="DC106" s="104">
        <v>0</v>
      </c>
      <c r="DD106" s="105" t="s">
        <v>10529</v>
      </c>
    </row>
    <row r="107" spans="1:108" ht="15" customHeight="1" x14ac:dyDescent="0.35">
      <c r="A107" s="105" t="s">
        <v>10774</v>
      </c>
      <c r="B107" s="104">
        <v>0</v>
      </c>
      <c r="C107" s="104">
        <v>0</v>
      </c>
      <c r="D107" s="104">
        <v>0</v>
      </c>
      <c r="E107" s="105"/>
      <c r="F107" s="104">
        <v>1</v>
      </c>
      <c r="G107" s="104" t="b">
        <v>0</v>
      </c>
      <c r="H107" s="105" t="s">
        <v>512</v>
      </c>
      <c r="I107" s="104">
        <v>0</v>
      </c>
      <c r="J107" s="105"/>
      <c r="K107" s="104">
        <v>0</v>
      </c>
      <c r="L107" s="104">
        <v>1</v>
      </c>
      <c r="M107" s="104">
        <v>0</v>
      </c>
      <c r="N107" s="104">
        <v>0</v>
      </c>
      <c r="O107" s="105"/>
      <c r="P107" s="104" t="b">
        <v>0</v>
      </c>
      <c r="Q107" s="104">
        <v>0</v>
      </c>
      <c r="R107" s="105"/>
      <c r="S107" s="104">
        <v>0</v>
      </c>
      <c r="T107" s="104">
        <v>2.3128500000000001</v>
      </c>
      <c r="U107" s="104">
        <v>23.128499999999999</v>
      </c>
      <c r="V107" s="104">
        <v>4.6257000000000001</v>
      </c>
      <c r="W107" s="104">
        <v>0</v>
      </c>
      <c r="X107" s="105" t="s">
        <v>10238</v>
      </c>
      <c r="Y107" s="105"/>
      <c r="Z107" s="104">
        <v>1</v>
      </c>
      <c r="AA107" s="104">
        <v>0</v>
      </c>
      <c r="AB107" s="105" t="s">
        <v>11612</v>
      </c>
      <c r="AC107" s="105" t="s">
        <v>11613</v>
      </c>
      <c r="AD107" s="104">
        <v>0</v>
      </c>
      <c r="AE107" s="104">
        <v>0</v>
      </c>
      <c r="AF107" s="105"/>
      <c r="AG107" s="104">
        <v>2</v>
      </c>
      <c r="AH107" s="104">
        <v>2</v>
      </c>
      <c r="AI107" s="104">
        <v>2</v>
      </c>
      <c r="AJ107" s="105" t="s">
        <v>483</v>
      </c>
      <c r="AK107" s="104" t="b">
        <v>0</v>
      </c>
      <c r="AL107" s="104">
        <v>8760</v>
      </c>
      <c r="AM107" s="104">
        <v>8760</v>
      </c>
      <c r="AN107" s="104">
        <v>8760</v>
      </c>
      <c r="AO107" s="104">
        <v>0</v>
      </c>
      <c r="AP107" s="104">
        <v>0</v>
      </c>
      <c r="AQ107" s="104">
        <v>0</v>
      </c>
      <c r="AR107" s="104">
        <v>87600</v>
      </c>
      <c r="AS107" s="104">
        <v>13140</v>
      </c>
      <c r="AT107" s="105"/>
      <c r="AU107" s="104" t="b">
        <v>0</v>
      </c>
      <c r="AV107" s="104">
        <v>0</v>
      </c>
      <c r="AW107" s="104">
        <v>0</v>
      </c>
      <c r="AX107" s="104" t="b">
        <v>1</v>
      </c>
      <c r="AY107" s="104">
        <v>0</v>
      </c>
      <c r="AZ107" s="104">
        <v>87600</v>
      </c>
      <c r="BA107" s="104" t="b">
        <v>0</v>
      </c>
      <c r="BB107" s="104">
        <v>0</v>
      </c>
      <c r="BC107" s="105" t="s">
        <v>6590</v>
      </c>
      <c r="BD107" s="105" t="s">
        <v>6591</v>
      </c>
      <c r="BE107" s="104" t="b">
        <v>0</v>
      </c>
      <c r="BF107" s="104">
        <v>8760</v>
      </c>
      <c r="BG107" s="105"/>
      <c r="BH107" s="105" t="b">
        <v>0</v>
      </c>
      <c r="BI107" s="104">
        <v>0</v>
      </c>
      <c r="BJ107" s="104">
        <v>0</v>
      </c>
      <c r="BK107" s="104">
        <v>1295.1959999999999</v>
      </c>
      <c r="BL107" s="104">
        <v>0</v>
      </c>
      <c r="BM107" s="104">
        <v>0</v>
      </c>
      <c r="BN107" s="105" t="s">
        <v>9489</v>
      </c>
      <c r="BO107" s="104">
        <v>94688.371489720506</v>
      </c>
      <c r="BP107" s="104">
        <v>78904.359047072896</v>
      </c>
      <c r="BQ107" s="104">
        <v>5</v>
      </c>
      <c r="BR107" s="105"/>
      <c r="BS107" s="105"/>
      <c r="BT107" s="105"/>
      <c r="BU107" s="105"/>
      <c r="BV107" s="104">
        <v>1</v>
      </c>
      <c r="BW107" s="104">
        <v>1</v>
      </c>
      <c r="BX107" s="104">
        <v>2312.85</v>
      </c>
      <c r="BY107" s="104">
        <v>0</v>
      </c>
      <c r="BZ107" s="104">
        <v>1.0560958904109599E-5</v>
      </c>
      <c r="CA107" s="105" t="s">
        <v>10615</v>
      </c>
      <c r="CB107" s="105"/>
      <c r="CC107" s="105" t="b">
        <v>0</v>
      </c>
      <c r="CD107" s="104">
        <v>0</v>
      </c>
      <c r="CE107" s="104">
        <v>0</v>
      </c>
      <c r="CF107" s="104">
        <v>0</v>
      </c>
      <c r="CG107" s="104">
        <v>0</v>
      </c>
      <c r="CH107" s="105"/>
      <c r="CI107" s="104" t="b">
        <v>0</v>
      </c>
      <c r="CJ107" s="104">
        <v>0</v>
      </c>
      <c r="CK107" s="104">
        <v>0</v>
      </c>
      <c r="CL107" s="106" t="s">
        <v>11617</v>
      </c>
      <c r="CM107" s="104">
        <v>1.05609589041087E-8</v>
      </c>
      <c r="CN107" s="104">
        <v>1</v>
      </c>
      <c r="CO107" s="104">
        <v>6938.55</v>
      </c>
      <c r="CP107" s="104">
        <v>2.3128500000000001</v>
      </c>
      <c r="CQ107" s="104">
        <v>50</v>
      </c>
      <c r="CR107" s="104">
        <v>50</v>
      </c>
      <c r="CS107" s="104">
        <v>10546.596</v>
      </c>
      <c r="CT107" s="104">
        <v>0.107484623520489</v>
      </c>
      <c r="CU107" s="104">
        <v>1133.5969004827</v>
      </c>
      <c r="CV107" s="104">
        <v>23.128499999999999</v>
      </c>
      <c r="CW107" s="104">
        <v>0.107484623520489</v>
      </c>
      <c r="CX107" s="104">
        <v>2.4859581150936298</v>
      </c>
      <c r="CY107" s="104">
        <v>4.6257000000000001</v>
      </c>
      <c r="CZ107" s="104">
        <v>0.10748462352049</v>
      </c>
      <c r="DA107" s="104">
        <v>0.49719162301873299</v>
      </c>
      <c r="DB107" s="104">
        <v>5.2804794520547903E-5</v>
      </c>
      <c r="DC107" s="104">
        <v>0</v>
      </c>
      <c r="DD107" s="105" t="s">
        <v>10616</v>
      </c>
    </row>
    <row r="108" spans="1:108" ht="15" customHeight="1" x14ac:dyDescent="0.35">
      <c r="A108" s="105" t="s">
        <v>10775</v>
      </c>
      <c r="B108" s="104">
        <v>0</v>
      </c>
      <c r="C108" s="104">
        <v>0</v>
      </c>
      <c r="D108" s="104">
        <v>0</v>
      </c>
      <c r="E108" s="105"/>
      <c r="F108" s="104">
        <v>1</v>
      </c>
      <c r="G108" s="104" t="b">
        <v>0</v>
      </c>
      <c r="H108" s="105" t="s">
        <v>512</v>
      </c>
      <c r="I108" s="104">
        <v>0</v>
      </c>
      <c r="J108" s="105"/>
      <c r="K108" s="104">
        <v>0</v>
      </c>
      <c r="L108" s="104">
        <v>1</v>
      </c>
      <c r="M108" s="104">
        <v>0</v>
      </c>
      <c r="N108" s="104">
        <v>0</v>
      </c>
      <c r="O108" s="105"/>
      <c r="P108" s="104" t="b">
        <v>0</v>
      </c>
      <c r="Q108" s="104">
        <v>0</v>
      </c>
      <c r="R108" s="105"/>
      <c r="S108" s="104">
        <v>0</v>
      </c>
      <c r="T108" s="104">
        <v>2.3128500000000001</v>
      </c>
      <c r="U108" s="104">
        <v>23.128499999999999</v>
      </c>
      <c r="V108" s="104">
        <v>4.6257000000000001</v>
      </c>
      <c r="W108" s="104">
        <v>0</v>
      </c>
      <c r="X108" s="105" t="s">
        <v>10240</v>
      </c>
      <c r="Y108" s="105"/>
      <c r="Z108" s="104">
        <v>1</v>
      </c>
      <c r="AA108" s="104">
        <v>0</v>
      </c>
      <c r="AB108" s="105" t="s">
        <v>11602</v>
      </c>
      <c r="AC108" s="105" t="s">
        <v>11603</v>
      </c>
      <c r="AD108" s="104">
        <v>0</v>
      </c>
      <c r="AE108" s="104">
        <v>0</v>
      </c>
      <c r="AF108" s="105"/>
      <c r="AG108" s="104">
        <v>2</v>
      </c>
      <c r="AH108" s="104">
        <v>2</v>
      </c>
      <c r="AI108" s="104">
        <v>2</v>
      </c>
      <c r="AJ108" s="105" t="s">
        <v>483</v>
      </c>
      <c r="AK108" s="104" t="b">
        <v>0</v>
      </c>
      <c r="AL108" s="104">
        <v>8760</v>
      </c>
      <c r="AM108" s="104">
        <v>8760</v>
      </c>
      <c r="AN108" s="104">
        <v>8760</v>
      </c>
      <c r="AO108" s="104">
        <v>0</v>
      </c>
      <c r="AP108" s="104">
        <v>0</v>
      </c>
      <c r="AQ108" s="104">
        <v>0</v>
      </c>
      <c r="AR108" s="104">
        <v>87600</v>
      </c>
      <c r="AS108" s="104">
        <v>13140</v>
      </c>
      <c r="AT108" s="105"/>
      <c r="AU108" s="104" t="b">
        <v>0</v>
      </c>
      <c r="AV108" s="104">
        <v>0</v>
      </c>
      <c r="AW108" s="104">
        <v>0</v>
      </c>
      <c r="AX108" s="104" t="b">
        <v>1</v>
      </c>
      <c r="AY108" s="104">
        <v>0</v>
      </c>
      <c r="AZ108" s="104">
        <v>87600</v>
      </c>
      <c r="BA108" s="104" t="b">
        <v>0</v>
      </c>
      <c r="BB108" s="104">
        <v>0</v>
      </c>
      <c r="BC108" s="105" t="s">
        <v>6590</v>
      </c>
      <c r="BD108" s="105" t="s">
        <v>6591</v>
      </c>
      <c r="BE108" s="104" t="b">
        <v>0</v>
      </c>
      <c r="BF108" s="104">
        <v>8760</v>
      </c>
      <c r="BG108" s="105"/>
      <c r="BH108" s="105" t="b">
        <v>0</v>
      </c>
      <c r="BI108" s="104">
        <v>0</v>
      </c>
      <c r="BJ108" s="104">
        <v>0</v>
      </c>
      <c r="BK108" s="104">
        <v>1295.1959999999999</v>
      </c>
      <c r="BL108" s="104">
        <v>0</v>
      </c>
      <c r="BM108" s="104">
        <v>0</v>
      </c>
      <c r="BN108" s="105" t="s">
        <v>9489</v>
      </c>
      <c r="BO108" s="104">
        <v>94688.371489720506</v>
      </c>
      <c r="BP108" s="104">
        <v>78904.359047072896</v>
      </c>
      <c r="BQ108" s="104">
        <v>5</v>
      </c>
      <c r="BR108" s="105"/>
      <c r="BS108" s="105"/>
      <c r="BT108" s="105"/>
      <c r="BU108" s="105"/>
      <c r="BV108" s="104">
        <v>1</v>
      </c>
      <c r="BW108" s="104">
        <v>1</v>
      </c>
      <c r="BX108" s="104">
        <v>2312.85</v>
      </c>
      <c r="BY108" s="104">
        <v>0</v>
      </c>
      <c r="BZ108" s="104">
        <v>1.0560958904109599E-5</v>
      </c>
      <c r="CA108" s="105" t="s">
        <v>10615</v>
      </c>
      <c r="CB108" s="105"/>
      <c r="CC108" s="105" t="b">
        <v>0</v>
      </c>
      <c r="CD108" s="104">
        <v>0</v>
      </c>
      <c r="CE108" s="104">
        <v>0</v>
      </c>
      <c r="CF108" s="104">
        <v>0</v>
      </c>
      <c r="CG108" s="104">
        <v>0</v>
      </c>
      <c r="CH108" s="105"/>
      <c r="CI108" s="104" t="b">
        <v>0</v>
      </c>
      <c r="CJ108" s="104">
        <v>0</v>
      </c>
      <c r="CK108" s="104">
        <v>0</v>
      </c>
      <c r="CL108" s="106" t="s">
        <v>11617</v>
      </c>
      <c r="CM108" s="104">
        <v>1.05609589041087E-8</v>
      </c>
      <c r="CN108" s="104">
        <v>1</v>
      </c>
      <c r="CO108" s="104">
        <v>9251.4</v>
      </c>
      <c r="CP108" s="104">
        <v>2.3128500000000001</v>
      </c>
      <c r="CQ108" s="104">
        <v>50</v>
      </c>
      <c r="CR108" s="104">
        <v>50</v>
      </c>
      <c r="CS108" s="104">
        <v>12859.446</v>
      </c>
      <c r="CT108" s="104">
        <v>0.10748462352049</v>
      </c>
      <c r="CU108" s="104">
        <v>1382.1927119920699</v>
      </c>
      <c r="CV108" s="104">
        <v>23.128499999999999</v>
      </c>
      <c r="CW108" s="104">
        <v>0.107484623520489</v>
      </c>
      <c r="CX108" s="104">
        <v>2.4859581150936298</v>
      </c>
      <c r="CY108" s="104">
        <v>4.6257000000000001</v>
      </c>
      <c r="CZ108" s="104">
        <v>0.10748462352049</v>
      </c>
      <c r="DA108" s="104">
        <v>0.49719162301873299</v>
      </c>
      <c r="DB108" s="104">
        <v>5.2804794520547903E-5</v>
      </c>
      <c r="DC108" s="104">
        <v>0</v>
      </c>
      <c r="DD108" s="105" t="s">
        <v>10617</v>
      </c>
    </row>
    <row r="109" spans="1:108" ht="15" customHeight="1" x14ac:dyDescent="0.35">
      <c r="A109" s="105" t="s">
        <v>10853</v>
      </c>
      <c r="B109" s="104">
        <v>0</v>
      </c>
      <c r="C109" s="104">
        <v>0</v>
      </c>
      <c r="D109" s="104">
        <v>0</v>
      </c>
      <c r="E109" s="105"/>
      <c r="F109" s="104">
        <v>1</v>
      </c>
      <c r="G109" s="104" t="b">
        <v>0</v>
      </c>
      <c r="H109" s="105" t="s">
        <v>512</v>
      </c>
      <c r="I109" s="104">
        <v>0</v>
      </c>
      <c r="J109" s="105"/>
      <c r="K109" s="104">
        <v>0</v>
      </c>
      <c r="L109" s="104">
        <v>1</v>
      </c>
      <c r="M109" s="104">
        <v>0</v>
      </c>
      <c r="N109" s="104">
        <v>0</v>
      </c>
      <c r="O109" s="105"/>
      <c r="P109" s="104" t="b">
        <v>0</v>
      </c>
      <c r="Q109" s="104">
        <v>0</v>
      </c>
      <c r="R109" s="105"/>
      <c r="S109" s="104">
        <v>0</v>
      </c>
      <c r="T109" s="104">
        <v>0</v>
      </c>
      <c r="U109" s="104">
        <v>530.04075595119104</v>
      </c>
      <c r="V109" s="104">
        <v>1.5790999999999999</v>
      </c>
      <c r="W109" s="104">
        <v>0</v>
      </c>
      <c r="X109" s="105" t="s">
        <v>10166</v>
      </c>
      <c r="Y109" s="106" t="s">
        <v>6345</v>
      </c>
      <c r="Z109" s="104">
        <v>1</v>
      </c>
      <c r="AA109" s="104">
        <v>0</v>
      </c>
      <c r="AB109" s="105" t="s">
        <v>11443</v>
      </c>
      <c r="AC109" s="105" t="s">
        <v>11444</v>
      </c>
      <c r="AD109" s="104">
        <v>0</v>
      </c>
      <c r="AE109" s="104">
        <v>0</v>
      </c>
      <c r="AF109" s="105"/>
      <c r="AG109" s="104">
        <v>2</v>
      </c>
      <c r="AH109" s="104">
        <v>2</v>
      </c>
      <c r="AI109" s="104">
        <v>2</v>
      </c>
      <c r="AJ109" s="105" t="s">
        <v>483</v>
      </c>
      <c r="AK109" s="104" t="b">
        <v>0</v>
      </c>
      <c r="AL109" s="104">
        <v>8760</v>
      </c>
      <c r="AM109" s="104">
        <v>8760</v>
      </c>
      <c r="AN109" s="104">
        <v>8760</v>
      </c>
      <c r="AO109" s="104">
        <v>0</v>
      </c>
      <c r="AP109" s="104">
        <v>0</v>
      </c>
      <c r="AQ109" s="104">
        <v>0</v>
      </c>
      <c r="AR109" s="104">
        <v>219000</v>
      </c>
      <c r="AS109" s="104">
        <v>32850</v>
      </c>
      <c r="AT109" s="105"/>
      <c r="AU109" s="104" t="b">
        <v>0</v>
      </c>
      <c r="AV109" s="104">
        <v>0</v>
      </c>
      <c r="AW109" s="104">
        <v>0</v>
      </c>
      <c r="AX109" s="104" t="b">
        <v>1</v>
      </c>
      <c r="AY109" s="104">
        <v>0</v>
      </c>
      <c r="AZ109" s="104">
        <v>87600</v>
      </c>
      <c r="BA109" s="104" t="b">
        <v>0</v>
      </c>
      <c r="BB109" s="104">
        <v>0</v>
      </c>
      <c r="BC109" s="105" t="s">
        <v>6584</v>
      </c>
      <c r="BD109" s="105" t="s">
        <v>6585</v>
      </c>
      <c r="BE109" s="104" t="b">
        <v>1</v>
      </c>
      <c r="BF109" s="104">
        <v>8760</v>
      </c>
      <c r="BG109" s="105"/>
      <c r="BH109" s="105" t="b">
        <v>0</v>
      </c>
      <c r="BI109" s="104">
        <v>0</v>
      </c>
      <c r="BJ109" s="104">
        <v>0</v>
      </c>
      <c r="BK109" s="104">
        <v>0</v>
      </c>
      <c r="BL109" s="104">
        <v>0</v>
      </c>
      <c r="BM109" s="104">
        <v>0</v>
      </c>
      <c r="BN109" s="105" t="s">
        <v>10072</v>
      </c>
      <c r="BO109" s="104">
        <v>277373.18725856498</v>
      </c>
      <c r="BP109" s="104">
        <v>209809.37003326099</v>
      </c>
      <c r="BQ109" s="104">
        <v>335.66003163269698</v>
      </c>
      <c r="BR109" s="105"/>
      <c r="BS109" s="105"/>
      <c r="BT109" s="105"/>
      <c r="BU109" s="105"/>
      <c r="BV109" s="104">
        <v>1</v>
      </c>
      <c r="BW109" s="104">
        <v>1</v>
      </c>
      <c r="BX109" s="104">
        <v>7895500</v>
      </c>
      <c r="BY109" s="104">
        <v>0</v>
      </c>
      <c r="BZ109" s="104">
        <v>3.60525114155251E-6</v>
      </c>
      <c r="CA109" s="105" t="s">
        <v>10507</v>
      </c>
      <c r="CB109" s="105"/>
      <c r="CC109" s="105" t="b">
        <v>0</v>
      </c>
      <c r="CD109" s="104">
        <v>0</v>
      </c>
      <c r="CE109" s="104">
        <v>0</v>
      </c>
      <c r="CF109" s="104">
        <v>0</v>
      </c>
      <c r="CG109" s="104">
        <v>0</v>
      </c>
      <c r="CH109" s="105"/>
      <c r="CI109" s="104" t="b">
        <v>0</v>
      </c>
      <c r="CJ109" s="104">
        <v>0</v>
      </c>
      <c r="CK109" s="104">
        <v>0</v>
      </c>
      <c r="CL109" s="106" t="s">
        <v>11575</v>
      </c>
      <c r="CM109" s="104">
        <v>9.0131278538806598E-11</v>
      </c>
      <c r="CN109" s="104">
        <v>1</v>
      </c>
      <c r="CO109" s="104">
        <v>0</v>
      </c>
      <c r="CP109" s="104">
        <v>0</v>
      </c>
      <c r="CQ109" s="104">
        <v>50</v>
      </c>
      <c r="CR109" s="104">
        <v>50</v>
      </c>
      <c r="CS109" s="104">
        <v>7895500</v>
      </c>
      <c r="CT109" s="104">
        <v>0.31290512316635799</v>
      </c>
      <c r="CU109" s="104">
        <v>2470542.39995998</v>
      </c>
      <c r="CV109" s="104">
        <v>530.04075595119104</v>
      </c>
      <c r="CW109" s="104">
        <v>0.31302866897018</v>
      </c>
      <c r="CX109" s="104">
        <v>165.91795233534901</v>
      </c>
      <c r="CY109" s="104">
        <v>1.5790999999999999</v>
      </c>
      <c r="CZ109" s="104">
        <v>0.31290512316635699</v>
      </c>
      <c r="DA109" s="104">
        <v>0.49410847999199398</v>
      </c>
      <c r="DB109" s="104">
        <v>1.21013871221733E-3</v>
      </c>
      <c r="DC109" s="104">
        <v>0</v>
      </c>
      <c r="DD109" s="105" t="s">
        <v>10508</v>
      </c>
    </row>
    <row r="110" spans="1:108" ht="15" customHeight="1" x14ac:dyDescent="0.35">
      <c r="A110" s="105" t="s">
        <v>10843</v>
      </c>
      <c r="B110" s="104">
        <v>0</v>
      </c>
      <c r="C110" s="104">
        <v>0</v>
      </c>
      <c r="D110" s="104">
        <v>0</v>
      </c>
      <c r="E110" s="105"/>
      <c r="F110" s="104">
        <v>1</v>
      </c>
      <c r="G110" s="104" t="b">
        <v>0</v>
      </c>
      <c r="H110" s="105" t="s">
        <v>512</v>
      </c>
      <c r="I110" s="104">
        <v>0</v>
      </c>
      <c r="J110" s="105"/>
      <c r="K110" s="104">
        <v>0</v>
      </c>
      <c r="L110" s="104">
        <v>1</v>
      </c>
      <c r="M110" s="104">
        <v>0</v>
      </c>
      <c r="N110" s="104">
        <v>0</v>
      </c>
      <c r="O110" s="105"/>
      <c r="P110" s="104" t="b">
        <v>0</v>
      </c>
      <c r="Q110" s="104">
        <v>0</v>
      </c>
      <c r="R110" s="105"/>
      <c r="S110" s="104">
        <v>0</v>
      </c>
      <c r="T110" s="104">
        <v>0</v>
      </c>
      <c r="U110" s="104">
        <v>177.01776003137499</v>
      </c>
      <c r="V110" s="104">
        <v>1.5809</v>
      </c>
      <c r="W110" s="104">
        <v>0</v>
      </c>
      <c r="X110" s="105" t="s">
        <v>10149</v>
      </c>
      <c r="Y110" s="105"/>
      <c r="Z110" s="104">
        <v>1</v>
      </c>
      <c r="AA110" s="104">
        <v>0</v>
      </c>
      <c r="AB110" s="105" t="s">
        <v>11470</v>
      </c>
      <c r="AC110" s="105" t="s">
        <v>11471</v>
      </c>
      <c r="AD110" s="104">
        <v>0</v>
      </c>
      <c r="AE110" s="104">
        <v>0</v>
      </c>
      <c r="AF110" s="105"/>
      <c r="AG110" s="104">
        <v>2</v>
      </c>
      <c r="AH110" s="104">
        <v>2</v>
      </c>
      <c r="AI110" s="104">
        <v>2</v>
      </c>
      <c r="AJ110" s="105" t="s">
        <v>483</v>
      </c>
      <c r="AK110" s="104" t="b">
        <v>0</v>
      </c>
      <c r="AL110" s="104">
        <v>8760</v>
      </c>
      <c r="AM110" s="104">
        <v>8760</v>
      </c>
      <c r="AN110" s="104">
        <v>8760</v>
      </c>
      <c r="AO110" s="104">
        <v>0</v>
      </c>
      <c r="AP110" s="104">
        <v>0</v>
      </c>
      <c r="AQ110" s="104">
        <v>0</v>
      </c>
      <c r="AR110" s="104">
        <v>219000</v>
      </c>
      <c r="AS110" s="104">
        <v>32850</v>
      </c>
      <c r="AT110" s="105"/>
      <c r="AU110" s="104" t="b">
        <v>0</v>
      </c>
      <c r="AV110" s="104">
        <v>0</v>
      </c>
      <c r="AW110" s="104">
        <v>0</v>
      </c>
      <c r="AX110" s="104" t="b">
        <v>1</v>
      </c>
      <c r="AY110" s="104">
        <v>0</v>
      </c>
      <c r="AZ110" s="104">
        <v>87600</v>
      </c>
      <c r="BA110" s="104" t="b">
        <v>0</v>
      </c>
      <c r="BB110" s="104">
        <v>0</v>
      </c>
      <c r="BC110" s="105" t="s">
        <v>6586</v>
      </c>
      <c r="BD110" s="105" t="s">
        <v>6587</v>
      </c>
      <c r="BE110" s="104" t="b">
        <v>0</v>
      </c>
      <c r="BF110" s="104">
        <v>8760</v>
      </c>
      <c r="BG110" s="105"/>
      <c r="BH110" s="105" t="b">
        <v>0</v>
      </c>
      <c r="BI110" s="104">
        <v>0</v>
      </c>
      <c r="BJ110" s="104">
        <v>0</v>
      </c>
      <c r="BK110" s="104">
        <v>0</v>
      </c>
      <c r="BL110" s="104">
        <v>0</v>
      </c>
      <c r="BM110" s="104">
        <v>0</v>
      </c>
      <c r="BN110" s="105" t="s">
        <v>10055</v>
      </c>
      <c r="BO110" s="104">
        <v>277057.37238282</v>
      </c>
      <c r="BP110" s="104">
        <v>209829.79311316201</v>
      </c>
      <c r="BQ110" s="104">
        <v>111.972775021427</v>
      </c>
      <c r="BR110" s="105"/>
      <c r="BS110" s="105"/>
      <c r="BT110" s="105"/>
      <c r="BU110" s="105"/>
      <c r="BV110" s="104">
        <v>1</v>
      </c>
      <c r="BW110" s="104">
        <v>1</v>
      </c>
      <c r="BX110" s="104">
        <v>3161800</v>
      </c>
      <c r="BY110" s="104">
        <v>0</v>
      </c>
      <c r="BZ110" s="104">
        <v>3.6093607305936102E-6</v>
      </c>
      <c r="CA110" s="105" t="s">
        <v>10447</v>
      </c>
      <c r="CB110" s="105"/>
      <c r="CC110" s="105" t="b">
        <v>0</v>
      </c>
      <c r="CD110" s="104">
        <v>0</v>
      </c>
      <c r="CE110" s="104">
        <v>0</v>
      </c>
      <c r="CF110" s="104">
        <v>0</v>
      </c>
      <c r="CG110" s="104">
        <v>0</v>
      </c>
      <c r="CH110" s="105"/>
      <c r="CI110" s="104" t="b">
        <v>0</v>
      </c>
      <c r="CJ110" s="104">
        <v>0</v>
      </c>
      <c r="CK110" s="104">
        <v>0</v>
      </c>
      <c r="CL110" s="106" t="s">
        <v>11542</v>
      </c>
      <c r="CM110" s="104">
        <v>0</v>
      </c>
      <c r="CN110" s="104">
        <v>1</v>
      </c>
      <c r="CO110" s="104">
        <v>0</v>
      </c>
      <c r="CP110" s="104">
        <v>0</v>
      </c>
      <c r="CQ110" s="104">
        <v>50</v>
      </c>
      <c r="CR110" s="104">
        <v>50</v>
      </c>
      <c r="CS110" s="104">
        <v>3161800</v>
      </c>
      <c r="CT110" s="104">
        <v>0.31236445063986501</v>
      </c>
      <c r="CU110" s="104">
        <v>987633.92003312602</v>
      </c>
      <c r="CV110" s="104">
        <v>177.01776003137499</v>
      </c>
      <c r="CW110" s="104">
        <v>0.31238609685049401</v>
      </c>
      <c r="CX110" s="104">
        <v>55.297887129418399</v>
      </c>
      <c r="CY110" s="104">
        <v>1.5809</v>
      </c>
      <c r="CZ110" s="104">
        <v>0.31236445063986501</v>
      </c>
      <c r="DA110" s="104">
        <v>0.493816960016563</v>
      </c>
      <c r="DB110" s="104">
        <v>4.0415013705793302E-4</v>
      </c>
      <c r="DC110" s="104">
        <v>0</v>
      </c>
      <c r="DD110" s="105" t="s">
        <v>6588</v>
      </c>
    </row>
    <row r="111" spans="1:108" ht="15" customHeight="1" x14ac:dyDescent="0.35">
      <c r="A111" s="105" t="s">
        <v>10777</v>
      </c>
      <c r="B111" s="104">
        <v>0</v>
      </c>
      <c r="C111" s="104">
        <v>0</v>
      </c>
      <c r="D111" s="104">
        <v>0</v>
      </c>
      <c r="E111" s="105"/>
      <c r="F111" s="104">
        <v>1</v>
      </c>
      <c r="G111" s="104" t="b">
        <v>0</v>
      </c>
      <c r="H111" s="105" t="s">
        <v>512</v>
      </c>
      <c r="I111" s="104">
        <v>0</v>
      </c>
      <c r="J111" s="105"/>
      <c r="K111" s="104">
        <v>0</v>
      </c>
      <c r="L111" s="104">
        <v>1</v>
      </c>
      <c r="M111" s="104">
        <v>0</v>
      </c>
      <c r="N111" s="104">
        <v>0</v>
      </c>
      <c r="O111" s="105"/>
      <c r="P111" s="104" t="b">
        <v>0</v>
      </c>
      <c r="Q111" s="104">
        <v>0</v>
      </c>
      <c r="R111" s="105"/>
      <c r="S111" s="104">
        <v>0</v>
      </c>
      <c r="T111" s="104">
        <v>2.3128500000000001</v>
      </c>
      <c r="U111" s="104">
        <v>23.128499999999999</v>
      </c>
      <c r="V111" s="104">
        <v>4.6257000000000001</v>
      </c>
      <c r="W111" s="104">
        <v>0</v>
      </c>
      <c r="X111" s="105" t="s">
        <v>10243</v>
      </c>
      <c r="Y111" s="105"/>
      <c r="Z111" s="104">
        <v>1</v>
      </c>
      <c r="AA111" s="104">
        <v>0</v>
      </c>
      <c r="AB111" s="105" t="s">
        <v>11619</v>
      </c>
      <c r="AC111" s="105" t="s">
        <v>11620</v>
      </c>
      <c r="AD111" s="104">
        <v>0</v>
      </c>
      <c r="AE111" s="104">
        <v>0</v>
      </c>
      <c r="AF111" s="105"/>
      <c r="AG111" s="104">
        <v>2</v>
      </c>
      <c r="AH111" s="104">
        <v>2</v>
      </c>
      <c r="AI111" s="104">
        <v>2</v>
      </c>
      <c r="AJ111" s="105" t="s">
        <v>483</v>
      </c>
      <c r="AK111" s="104" t="b">
        <v>0</v>
      </c>
      <c r="AL111" s="104">
        <v>8760</v>
      </c>
      <c r="AM111" s="104">
        <v>8760</v>
      </c>
      <c r="AN111" s="104">
        <v>8760</v>
      </c>
      <c r="AO111" s="104">
        <v>0</v>
      </c>
      <c r="AP111" s="104">
        <v>0</v>
      </c>
      <c r="AQ111" s="104">
        <v>0</v>
      </c>
      <c r="AR111" s="104">
        <v>87600</v>
      </c>
      <c r="AS111" s="104">
        <v>13140</v>
      </c>
      <c r="AT111" s="105"/>
      <c r="AU111" s="104" t="b">
        <v>0</v>
      </c>
      <c r="AV111" s="104">
        <v>0</v>
      </c>
      <c r="AW111" s="104">
        <v>0</v>
      </c>
      <c r="AX111" s="104" t="b">
        <v>1</v>
      </c>
      <c r="AY111" s="104">
        <v>0</v>
      </c>
      <c r="AZ111" s="104">
        <v>87600</v>
      </c>
      <c r="BA111" s="104" t="b">
        <v>0</v>
      </c>
      <c r="BB111" s="104">
        <v>0</v>
      </c>
      <c r="BC111" s="105" t="s">
        <v>6586</v>
      </c>
      <c r="BD111" s="105" t="s">
        <v>10622</v>
      </c>
      <c r="BE111" s="104" t="b">
        <v>0</v>
      </c>
      <c r="BF111" s="104">
        <v>8760</v>
      </c>
      <c r="BG111" s="105"/>
      <c r="BH111" s="105" t="b">
        <v>0</v>
      </c>
      <c r="BI111" s="104">
        <v>0</v>
      </c>
      <c r="BJ111" s="104">
        <v>0</v>
      </c>
      <c r="BK111" s="104">
        <v>1295.1959999999999</v>
      </c>
      <c r="BL111" s="104">
        <v>0</v>
      </c>
      <c r="BM111" s="104">
        <v>0</v>
      </c>
      <c r="BN111" s="105" t="s">
        <v>10055</v>
      </c>
      <c r="BO111" s="104">
        <v>94688.371489720506</v>
      </c>
      <c r="BP111" s="104">
        <v>78904.359047072896</v>
      </c>
      <c r="BQ111" s="104">
        <v>5</v>
      </c>
      <c r="BR111" s="105"/>
      <c r="BS111" s="105"/>
      <c r="BT111" s="105"/>
      <c r="BU111" s="105"/>
      <c r="BV111" s="104">
        <v>1</v>
      </c>
      <c r="BW111" s="104">
        <v>1</v>
      </c>
      <c r="BX111" s="104">
        <v>2312.85</v>
      </c>
      <c r="BY111" s="104">
        <v>0</v>
      </c>
      <c r="BZ111" s="104">
        <v>1.0560958904109599E-5</v>
      </c>
      <c r="CA111" s="105" t="s">
        <v>10623</v>
      </c>
      <c r="CB111" s="105"/>
      <c r="CC111" s="105" t="b">
        <v>0</v>
      </c>
      <c r="CD111" s="104">
        <v>0</v>
      </c>
      <c r="CE111" s="104">
        <v>0</v>
      </c>
      <c r="CF111" s="104">
        <v>0</v>
      </c>
      <c r="CG111" s="104">
        <v>0</v>
      </c>
      <c r="CH111" s="105"/>
      <c r="CI111" s="104" t="b">
        <v>0</v>
      </c>
      <c r="CJ111" s="104">
        <v>0</v>
      </c>
      <c r="CK111" s="104">
        <v>0</v>
      </c>
      <c r="CL111" s="106" t="s">
        <v>11621</v>
      </c>
      <c r="CM111" s="104">
        <v>1.05609589041087E-8</v>
      </c>
      <c r="CN111" s="104">
        <v>1</v>
      </c>
      <c r="CO111" s="104">
        <v>6938.55</v>
      </c>
      <c r="CP111" s="104">
        <v>2.3128500000000001</v>
      </c>
      <c r="CQ111" s="104">
        <v>50</v>
      </c>
      <c r="CR111" s="104">
        <v>50</v>
      </c>
      <c r="CS111" s="104">
        <v>10546.596</v>
      </c>
      <c r="CT111" s="104">
        <v>0.107484623520489</v>
      </c>
      <c r="CU111" s="104">
        <v>1133.5969004827</v>
      </c>
      <c r="CV111" s="104">
        <v>23.128499999999999</v>
      </c>
      <c r="CW111" s="104">
        <v>0.107484623520489</v>
      </c>
      <c r="CX111" s="104">
        <v>2.4859581150936298</v>
      </c>
      <c r="CY111" s="104">
        <v>4.6257000000000001</v>
      </c>
      <c r="CZ111" s="104">
        <v>0.10748462352049</v>
      </c>
      <c r="DA111" s="104">
        <v>0.49719162301873299</v>
      </c>
      <c r="DB111" s="104">
        <v>5.2804794520547903E-5</v>
      </c>
      <c r="DC111" s="104">
        <v>0</v>
      </c>
      <c r="DD111" s="105" t="s">
        <v>10624</v>
      </c>
    </row>
    <row r="112" spans="1:108" ht="15" customHeight="1" x14ac:dyDescent="0.35">
      <c r="A112" s="105" t="s">
        <v>10778</v>
      </c>
      <c r="B112" s="104">
        <v>0</v>
      </c>
      <c r="C112" s="104">
        <v>0</v>
      </c>
      <c r="D112" s="104">
        <v>0</v>
      </c>
      <c r="E112" s="105"/>
      <c r="F112" s="104">
        <v>1</v>
      </c>
      <c r="G112" s="104" t="b">
        <v>0</v>
      </c>
      <c r="H112" s="105" t="s">
        <v>512</v>
      </c>
      <c r="I112" s="104">
        <v>0</v>
      </c>
      <c r="J112" s="105"/>
      <c r="K112" s="104">
        <v>0</v>
      </c>
      <c r="L112" s="104">
        <v>1</v>
      </c>
      <c r="M112" s="104">
        <v>0</v>
      </c>
      <c r="N112" s="104">
        <v>0</v>
      </c>
      <c r="O112" s="105"/>
      <c r="P112" s="104" t="b">
        <v>0</v>
      </c>
      <c r="Q112" s="104">
        <v>0</v>
      </c>
      <c r="R112" s="105"/>
      <c r="S112" s="104">
        <v>0</v>
      </c>
      <c r="T112" s="104">
        <v>2.3128500000000001</v>
      </c>
      <c r="U112" s="104">
        <v>23.128499999999999</v>
      </c>
      <c r="V112" s="104">
        <v>4.6257000000000001</v>
      </c>
      <c r="W112" s="104">
        <v>0</v>
      </c>
      <c r="X112" s="105" t="s">
        <v>10244</v>
      </c>
      <c r="Y112" s="105"/>
      <c r="Z112" s="104">
        <v>1</v>
      </c>
      <c r="AA112" s="104">
        <v>0</v>
      </c>
      <c r="AB112" s="105" t="s">
        <v>11619</v>
      </c>
      <c r="AC112" s="105" t="s">
        <v>11620</v>
      </c>
      <c r="AD112" s="104">
        <v>0</v>
      </c>
      <c r="AE112" s="104">
        <v>0</v>
      </c>
      <c r="AF112" s="105"/>
      <c r="AG112" s="104">
        <v>2</v>
      </c>
      <c r="AH112" s="104">
        <v>2</v>
      </c>
      <c r="AI112" s="104">
        <v>2</v>
      </c>
      <c r="AJ112" s="105" t="s">
        <v>483</v>
      </c>
      <c r="AK112" s="104" t="b">
        <v>0</v>
      </c>
      <c r="AL112" s="104">
        <v>8760</v>
      </c>
      <c r="AM112" s="104">
        <v>8760</v>
      </c>
      <c r="AN112" s="104">
        <v>8760</v>
      </c>
      <c r="AO112" s="104">
        <v>0</v>
      </c>
      <c r="AP112" s="104">
        <v>0</v>
      </c>
      <c r="AQ112" s="104">
        <v>0</v>
      </c>
      <c r="AR112" s="104">
        <v>87600</v>
      </c>
      <c r="AS112" s="104">
        <v>13140</v>
      </c>
      <c r="AT112" s="105"/>
      <c r="AU112" s="104" t="b">
        <v>0</v>
      </c>
      <c r="AV112" s="104">
        <v>0</v>
      </c>
      <c r="AW112" s="104">
        <v>0</v>
      </c>
      <c r="AX112" s="104" t="b">
        <v>1</v>
      </c>
      <c r="AY112" s="104">
        <v>0</v>
      </c>
      <c r="AZ112" s="104">
        <v>87600</v>
      </c>
      <c r="BA112" s="104" t="b">
        <v>0</v>
      </c>
      <c r="BB112" s="104">
        <v>0</v>
      </c>
      <c r="BC112" s="105" t="s">
        <v>6586</v>
      </c>
      <c r="BD112" s="105" t="s">
        <v>10622</v>
      </c>
      <c r="BE112" s="104" t="b">
        <v>0</v>
      </c>
      <c r="BF112" s="104">
        <v>8760</v>
      </c>
      <c r="BG112" s="105"/>
      <c r="BH112" s="105" t="b">
        <v>0</v>
      </c>
      <c r="BI112" s="104">
        <v>0</v>
      </c>
      <c r="BJ112" s="104">
        <v>0</v>
      </c>
      <c r="BK112" s="104">
        <v>1295.1959999999999</v>
      </c>
      <c r="BL112" s="104">
        <v>0</v>
      </c>
      <c r="BM112" s="104">
        <v>0</v>
      </c>
      <c r="BN112" s="105" t="s">
        <v>10055</v>
      </c>
      <c r="BO112" s="104">
        <v>94688.371489720506</v>
      </c>
      <c r="BP112" s="104">
        <v>78904.359047072896</v>
      </c>
      <c r="BQ112" s="104">
        <v>5</v>
      </c>
      <c r="BR112" s="105"/>
      <c r="BS112" s="105"/>
      <c r="BT112" s="105"/>
      <c r="BU112" s="105"/>
      <c r="BV112" s="104">
        <v>1</v>
      </c>
      <c r="BW112" s="104">
        <v>1</v>
      </c>
      <c r="BX112" s="104">
        <v>2312.85</v>
      </c>
      <c r="BY112" s="104">
        <v>0</v>
      </c>
      <c r="BZ112" s="104">
        <v>1.0560958904109599E-5</v>
      </c>
      <c r="CA112" s="105" t="s">
        <v>10623</v>
      </c>
      <c r="CB112" s="105"/>
      <c r="CC112" s="105" t="b">
        <v>0</v>
      </c>
      <c r="CD112" s="104">
        <v>0</v>
      </c>
      <c r="CE112" s="104">
        <v>0</v>
      </c>
      <c r="CF112" s="104">
        <v>0</v>
      </c>
      <c r="CG112" s="104">
        <v>0</v>
      </c>
      <c r="CH112" s="105"/>
      <c r="CI112" s="104" t="b">
        <v>0</v>
      </c>
      <c r="CJ112" s="104">
        <v>0</v>
      </c>
      <c r="CK112" s="104">
        <v>0</v>
      </c>
      <c r="CL112" s="106" t="s">
        <v>11621</v>
      </c>
      <c r="CM112" s="104">
        <v>1.05609589041087E-8</v>
      </c>
      <c r="CN112" s="104">
        <v>1</v>
      </c>
      <c r="CO112" s="104">
        <v>9251.4</v>
      </c>
      <c r="CP112" s="104">
        <v>2.3128500000000001</v>
      </c>
      <c r="CQ112" s="104">
        <v>50</v>
      </c>
      <c r="CR112" s="104">
        <v>50</v>
      </c>
      <c r="CS112" s="104">
        <v>12859.446</v>
      </c>
      <c r="CT112" s="104">
        <v>0.10748462352049</v>
      </c>
      <c r="CU112" s="104">
        <v>1382.1927119920699</v>
      </c>
      <c r="CV112" s="104">
        <v>23.128499999999999</v>
      </c>
      <c r="CW112" s="104">
        <v>0.107484623520489</v>
      </c>
      <c r="CX112" s="104">
        <v>2.4859581150936298</v>
      </c>
      <c r="CY112" s="104">
        <v>4.6257000000000001</v>
      </c>
      <c r="CZ112" s="104">
        <v>0.10748462352049</v>
      </c>
      <c r="DA112" s="104">
        <v>0.49719162301873299</v>
      </c>
      <c r="DB112" s="104">
        <v>5.2804794520547903E-5</v>
      </c>
      <c r="DC112" s="104">
        <v>0</v>
      </c>
      <c r="DD112" s="105" t="s">
        <v>10625</v>
      </c>
    </row>
    <row r="113" spans="1:108" ht="15" customHeight="1" x14ac:dyDescent="0.35">
      <c r="A113" s="105" t="s">
        <v>10817</v>
      </c>
      <c r="B113" s="104">
        <v>0</v>
      </c>
      <c r="C113" s="104">
        <v>0</v>
      </c>
      <c r="D113" s="104">
        <v>0</v>
      </c>
      <c r="E113" s="105"/>
      <c r="F113" s="104">
        <v>1</v>
      </c>
      <c r="G113" s="104" t="b">
        <v>0</v>
      </c>
      <c r="H113" s="105" t="s">
        <v>512</v>
      </c>
      <c r="I113" s="104">
        <v>0</v>
      </c>
      <c r="J113" s="105"/>
      <c r="K113" s="104">
        <v>0</v>
      </c>
      <c r="L113" s="104">
        <v>1</v>
      </c>
      <c r="M113" s="104">
        <v>0</v>
      </c>
      <c r="N113" s="104">
        <v>0</v>
      </c>
      <c r="O113" s="105"/>
      <c r="P113" s="104" t="b">
        <v>0</v>
      </c>
      <c r="Q113" s="104">
        <v>0</v>
      </c>
      <c r="R113" s="105"/>
      <c r="S113" s="104">
        <v>0</v>
      </c>
      <c r="T113" s="104">
        <v>1.9958389609151399</v>
      </c>
      <c r="U113" s="104">
        <v>5.9873427449112002</v>
      </c>
      <c r="V113" s="104">
        <v>1.9959</v>
      </c>
      <c r="W113" s="104">
        <v>0</v>
      </c>
      <c r="X113" s="105" t="s">
        <v>6654</v>
      </c>
      <c r="Y113" s="105"/>
      <c r="Z113" s="104">
        <v>1</v>
      </c>
      <c r="AA113" s="104">
        <v>0</v>
      </c>
      <c r="AB113" s="105" t="s">
        <v>11448</v>
      </c>
      <c r="AC113" s="105" t="s">
        <v>11449</v>
      </c>
      <c r="AD113" s="104">
        <v>0</v>
      </c>
      <c r="AE113" s="104">
        <v>0</v>
      </c>
      <c r="AF113" s="105"/>
      <c r="AG113" s="104">
        <v>2</v>
      </c>
      <c r="AH113" s="104">
        <v>2</v>
      </c>
      <c r="AI113" s="104">
        <v>2</v>
      </c>
      <c r="AJ113" s="105" t="s">
        <v>798</v>
      </c>
      <c r="AK113" s="104" t="b">
        <v>0</v>
      </c>
      <c r="AL113" s="104">
        <v>8760</v>
      </c>
      <c r="AM113" s="104">
        <v>8760</v>
      </c>
      <c r="AN113" s="104">
        <v>8760</v>
      </c>
      <c r="AO113" s="104">
        <v>0</v>
      </c>
      <c r="AP113" s="104">
        <v>0</v>
      </c>
      <c r="AQ113" s="104">
        <v>0</v>
      </c>
      <c r="AR113" s="104">
        <v>219000</v>
      </c>
      <c r="AS113" s="104">
        <v>0</v>
      </c>
      <c r="AT113" s="105"/>
      <c r="AU113" s="104" t="b">
        <v>0</v>
      </c>
      <c r="AV113" s="104">
        <v>0</v>
      </c>
      <c r="AW113" s="104">
        <v>0</v>
      </c>
      <c r="AX113" s="104" t="b">
        <v>1</v>
      </c>
      <c r="AY113" s="104">
        <v>0</v>
      </c>
      <c r="AZ113" s="104">
        <v>87600</v>
      </c>
      <c r="BA113" s="104" t="b">
        <v>0</v>
      </c>
      <c r="BB113" s="104">
        <v>0</v>
      </c>
      <c r="BC113" s="105" t="s">
        <v>6655</v>
      </c>
      <c r="BD113" s="105" t="s">
        <v>6656</v>
      </c>
      <c r="BE113" s="104" t="b">
        <v>1</v>
      </c>
      <c r="BF113" s="104">
        <v>0</v>
      </c>
      <c r="BG113" s="105"/>
      <c r="BH113" s="105" t="b">
        <v>0</v>
      </c>
      <c r="BI113" s="104">
        <v>0</v>
      </c>
      <c r="BJ113" s="104">
        <v>0</v>
      </c>
      <c r="BK113" s="104">
        <v>1117.6306811192901</v>
      </c>
      <c r="BL113" s="104">
        <v>0</v>
      </c>
      <c r="BM113" s="104">
        <v>0</v>
      </c>
      <c r="BN113" s="105" t="s">
        <v>10055</v>
      </c>
      <c r="BO113" s="104">
        <v>219449.87223808799</v>
      </c>
      <c r="BP113" s="104">
        <v>188743.48045477999</v>
      </c>
      <c r="BQ113" s="104">
        <v>2.9998210055169099</v>
      </c>
      <c r="BR113" s="105"/>
      <c r="BS113" s="105"/>
      <c r="BT113" s="105"/>
      <c r="BU113" s="105"/>
      <c r="BV113" s="104">
        <v>1</v>
      </c>
      <c r="BW113" s="104">
        <v>1</v>
      </c>
      <c r="BX113" s="104">
        <v>0</v>
      </c>
      <c r="BY113" s="104">
        <v>0</v>
      </c>
      <c r="BZ113" s="104">
        <v>4.5568493150684898E-6</v>
      </c>
      <c r="CA113" s="105" t="s">
        <v>10465</v>
      </c>
      <c r="CB113" s="105"/>
      <c r="CC113" s="105" t="b">
        <v>0</v>
      </c>
      <c r="CD113" s="104">
        <v>0</v>
      </c>
      <c r="CE113" s="104">
        <v>0</v>
      </c>
      <c r="CF113" s="104">
        <v>0</v>
      </c>
      <c r="CG113" s="104">
        <v>0</v>
      </c>
      <c r="CH113" s="105"/>
      <c r="CI113" s="104" t="b">
        <v>0</v>
      </c>
      <c r="CJ113" s="104">
        <v>0</v>
      </c>
      <c r="CK113" s="104">
        <v>0</v>
      </c>
      <c r="CL113" s="106" t="s">
        <v>11556</v>
      </c>
      <c r="CM113" s="104">
        <v>0</v>
      </c>
      <c r="CN113" s="104">
        <v>1</v>
      </c>
      <c r="CO113" s="104">
        <v>5987.7</v>
      </c>
      <c r="CP113" s="104">
        <v>0</v>
      </c>
      <c r="CQ113" s="104">
        <v>50</v>
      </c>
      <c r="CR113" s="104">
        <v>50</v>
      </c>
      <c r="CS113" s="104">
        <v>7105.3306811192897</v>
      </c>
      <c r="CT113" s="104">
        <v>0.69819804205913505</v>
      </c>
      <c r="CU113" s="104">
        <v>4960.9279697401898</v>
      </c>
      <c r="CV113" s="104">
        <v>5.9873427449112002</v>
      </c>
      <c r="CW113" s="104">
        <v>0.69825710557573495</v>
      </c>
      <c r="CX113" s="104">
        <v>4.1807046151515701</v>
      </c>
      <c r="CY113" s="104">
        <v>1.9959</v>
      </c>
      <c r="CZ113" s="104">
        <v>0.69818863147101595</v>
      </c>
      <c r="DA113" s="104">
        <v>1.393514689553</v>
      </c>
      <c r="DB113" s="104">
        <v>1.3669732294317799E-5</v>
      </c>
      <c r="DC113" s="104">
        <v>0</v>
      </c>
      <c r="DD113" s="105" t="s">
        <v>6657</v>
      </c>
    </row>
    <row r="114" spans="1:108" ht="15" customHeight="1" x14ac:dyDescent="0.35">
      <c r="A114" s="105" t="s">
        <v>10754</v>
      </c>
      <c r="B114" s="104">
        <v>0</v>
      </c>
      <c r="C114" s="104">
        <v>0</v>
      </c>
      <c r="D114" s="104">
        <v>0</v>
      </c>
      <c r="E114" s="105"/>
      <c r="F114" s="104">
        <v>1</v>
      </c>
      <c r="G114" s="104" t="b">
        <v>0</v>
      </c>
      <c r="H114" s="105" t="s">
        <v>512</v>
      </c>
      <c r="I114" s="104">
        <v>0</v>
      </c>
      <c r="J114" s="105"/>
      <c r="K114" s="104">
        <v>0</v>
      </c>
      <c r="L114" s="104">
        <v>1</v>
      </c>
      <c r="M114" s="104">
        <v>0</v>
      </c>
      <c r="N114" s="104">
        <v>0</v>
      </c>
      <c r="O114" s="105"/>
      <c r="P114" s="104" t="b">
        <v>0</v>
      </c>
      <c r="Q114" s="104">
        <v>0</v>
      </c>
      <c r="R114" s="105"/>
      <c r="S114" s="104">
        <v>0</v>
      </c>
      <c r="T114" s="104">
        <v>4.6257000000000001</v>
      </c>
      <c r="U114" s="104">
        <v>32.379899999999999</v>
      </c>
      <c r="V114" s="104">
        <v>4.6257000000000001</v>
      </c>
      <c r="W114" s="104">
        <v>0</v>
      </c>
      <c r="X114" s="105" t="s">
        <v>10189</v>
      </c>
      <c r="Y114" s="105"/>
      <c r="Z114" s="104">
        <v>1</v>
      </c>
      <c r="AA114" s="104">
        <v>0</v>
      </c>
      <c r="AB114" s="105" t="s">
        <v>11550</v>
      </c>
      <c r="AC114" s="105" t="s">
        <v>11595</v>
      </c>
      <c r="AD114" s="104">
        <v>0</v>
      </c>
      <c r="AE114" s="104">
        <v>0</v>
      </c>
      <c r="AF114" s="105"/>
      <c r="AG114" s="104">
        <v>2</v>
      </c>
      <c r="AH114" s="104">
        <v>2</v>
      </c>
      <c r="AI114" s="104">
        <v>2</v>
      </c>
      <c r="AJ114" s="105" t="s">
        <v>483</v>
      </c>
      <c r="AK114" s="104" t="b">
        <v>0</v>
      </c>
      <c r="AL114" s="104">
        <v>8760</v>
      </c>
      <c r="AM114" s="104">
        <v>8760</v>
      </c>
      <c r="AN114" s="104">
        <v>8760</v>
      </c>
      <c r="AO114" s="104">
        <v>0</v>
      </c>
      <c r="AP114" s="104">
        <v>0</v>
      </c>
      <c r="AQ114" s="104">
        <v>0</v>
      </c>
      <c r="AR114" s="104">
        <v>87600</v>
      </c>
      <c r="AS114" s="104">
        <v>13140</v>
      </c>
      <c r="AT114" s="105"/>
      <c r="AU114" s="104" t="b">
        <v>0</v>
      </c>
      <c r="AV114" s="104">
        <v>0</v>
      </c>
      <c r="AW114" s="104">
        <v>0</v>
      </c>
      <c r="AX114" s="104" t="b">
        <v>1</v>
      </c>
      <c r="AY114" s="104">
        <v>0</v>
      </c>
      <c r="AZ114" s="104">
        <v>87600</v>
      </c>
      <c r="BA114" s="104" t="b">
        <v>0</v>
      </c>
      <c r="BB114" s="104">
        <v>0</v>
      </c>
      <c r="BC114" s="105" t="s">
        <v>10543</v>
      </c>
      <c r="BD114" s="105" t="s">
        <v>10544</v>
      </c>
      <c r="BE114" s="104" t="b">
        <v>0</v>
      </c>
      <c r="BF114" s="104">
        <v>8760</v>
      </c>
      <c r="BG114" s="105"/>
      <c r="BH114" s="105" t="b">
        <v>0</v>
      </c>
      <c r="BI114" s="104">
        <v>0</v>
      </c>
      <c r="BJ114" s="104">
        <v>0</v>
      </c>
      <c r="BK114" s="104">
        <v>5920.8959999999997</v>
      </c>
      <c r="BL114" s="104">
        <v>0</v>
      </c>
      <c r="BM114" s="104">
        <v>0</v>
      </c>
      <c r="BN114" s="105" t="s">
        <v>9887</v>
      </c>
      <c r="BO114" s="104">
        <v>94688.371489720506</v>
      </c>
      <c r="BP114" s="104">
        <v>78904.359047072896</v>
      </c>
      <c r="BQ114" s="104">
        <v>7</v>
      </c>
      <c r="BR114" s="105"/>
      <c r="BS114" s="105"/>
      <c r="BT114" s="105"/>
      <c r="BU114" s="105"/>
      <c r="BV114" s="104">
        <v>1</v>
      </c>
      <c r="BW114" s="104">
        <v>1</v>
      </c>
      <c r="BX114" s="104">
        <v>2312.85</v>
      </c>
      <c r="BY114" s="104">
        <v>0</v>
      </c>
      <c r="BZ114" s="104">
        <v>1.0560958904109599E-5</v>
      </c>
      <c r="CA114" s="105" t="s">
        <v>10545</v>
      </c>
      <c r="CB114" s="105"/>
      <c r="CC114" s="105" t="b">
        <v>0</v>
      </c>
      <c r="CD114" s="104">
        <v>0</v>
      </c>
      <c r="CE114" s="104">
        <v>0</v>
      </c>
      <c r="CF114" s="104">
        <v>0</v>
      </c>
      <c r="CG114" s="104">
        <v>0</v>
      </c>
      <c r="CH114" s="105"/>
      <c r="CI114" s="104" t="b">
        <v>0</v>
      </c>
      <c r="CJ114" s="104">
        <v>0</v>
      </c>
      <c r="CK114" s="104">
        <v>0</v>
      </c>
      <c r="CL114" s="106" t="s">
        <v>11596</v>
      </c>
      <c r="CM114" s="104">
        <v>0</v>
      </c>
      <c r="CN114" s="104">
        <v>1</v>
      </c>
      <c r="CO114" s="104">
        <v>20815.650000000001</v>
      </c>
      <c r="CP114" s="104">
        <v>0</v>
      </c>
      <c r="CQ114" s="104">
        <v>50</v>
      </c>
      <c r="CR114" s="104">
        <v>50</v>
      </c>
      <c r="CS114" s="104">
        <v>29049.396000000001</v>
      </c>
      <c r="CT114" s="104">
        <v>0.10748462352049</v>
      </c>
      <c r="CU114" s="104">
        <v>3122.36339255762</v>
      </c>
      <c r="CV114" s="104">
        <v>32.379899999999999</v>
      </c>
      <c r="CW114" s="104">
        <v>0.10748462352049</v>
      </c>
      <c r="CX114" s="104">
        <v>3.4803413611311198</v>
      </c>
      <c r="CY114" s="104">
        <v>4.6257000000000001</v>
      </c>
      <c r="CZ114" s="104">
        <v>0.10748462352049</v>
      </c>
      <c r="DA114" s="104">
        <v>0.49719162301873299</v>
      </c>
      <c r="DB114" s="104">
        <v>7.3926712328767095E-5</v>
      </c>
      <c r="DC114" s="104">
        <v>0</v>
      </c>
      <c r="DD114" s="105" t="s">
        <v>10546</v>
      </c>
    </row>
    <row r="115" spans="1:108" ht="15" customHeight="1" x14ac:dyDescent="0.35">
      <c r="A115" s="105" t="s">
        <v>7026</v>
      </c>
      <c r="B115" s="104">
        <v>0</v>
      </c>
      <c r="C115" s="104">
        <v>0</v>
      </c>
      <c r="D115" s="104">
        <v>0</v>
      </c>
      <c r="E115" s="105"/>
      <c r="F115" s="104">
        <v>1</v>
      </c>
      <c r="G115" s="104" t="b">
        <v>0</v>
      </c>
      <c r="H115" s="105" t="s">
        <v>512</v>
      </c>
      <c r="I115" s="104">
        <v>0</v>
      </c>
      <c r="J115" s="105"/>
      <c r="K115" s="104">
        <v>0</v>
      </c>
      <c r="L115" s="104">
        <v>1</v>
      </c>
      <c r="M115" s="104">
        <v>0</v>
      </c>
      <c r="N115" s="104">
        <v>0</v>
      </c>
      <c r="O115" s="105"/>
      <c r="P115" s="104" t="b">
        <v>0</v>
      </c>
      <c r="Q115" s="104">
        <v>0</v>
      </c>
      <c r="R115" s="105"/>
      <c r="S115" s="104">
        <v>0</v>
      </c>
      <c r="T115" s="104">
        <v>0</v>
      </c>
      <c r="U115" s="104">
        <v>50.265517148059899</v>
      </c>
      <c r="V115" s="104">
        <v>2.0945</v>
      </c>
      <c r="W115" s="104">
        <v>0</v>
      </c>
      <c r="X115" s="105" t="s">
        <v>6293</v>
      </c>
      <c r="Y115" s="105"/>
      <c r="Z115" s="104">
        <v>1</v>
      </c>
      <c r="AA115" s="104">
        <v>0</v>
      </c>
      <c r="AB115" s="105"/>
      <c r="AC115" s="105" t="s">
        <v>88</v>
      </c>
      <c r="AD115" s="104">
        <v>0</v>
      </c>
      <c r="AE115" s="104">
        <v>0</v>
      </c>
      <c r="AF115" s="105"/>
      <c r="AG115" s="104">
        <v>2</v>
      </c>
      <c r="AH115" s="104">
        <v>2</v>
      </c>
      <c r="AI115" s="104">
        <v>2</v>
      </c>
      <c r="AJ115" s="105" t="s">
        <v>483</v>
      </c>
      <c r="AK115" s="104" t="b">
        <v>0</v>
      </c>
      <c r="AL115" s="104">
        <v>8760</v>
      </c>
      <c r="AM115" s="104">
        <v>8760</v>
      </c>
      <c r="AN115" s="104">
        <v>8760</v>
      </c>
      <c r="AO115" s="104">
        <v>0</v>
      </c>
      <c r="AP115" s="104">
        <v>0</v>
      </c>
      <c r="AQ115" s="104">
        <v>0</v>
      </c>
      <c r="AR115" s="104">
        <v>219000</v>
      </c>
      <c r="AS115" s="104">
        <v>32850</v>
      </c>
      <c r="AT115" s="105"/>
      <c r="AU115" s="104" t="b">
        <v>0</v>
      </c>
      <c r="AV115" s="104">
        <v>0</v>
      </c>
      <c r="AW115" s="104">
        <v>0</v>
      </c>
      <c r="AX115" s="104" t="b">
        <v>1</v>
      </c>
      <c r="AY115" s="104">
        <v>0</v>
      </c>
      <c r="AZ115" s="104">
        <v>87600</v>
      </c>
      <c r="BA115" s="104" t="b">
        <v>0</v>
      </c>
      <c r="BB115" s="104">
        <v>0</v>
      </c>
      <c r="BC115" s="105" t="s">
        <v>6294</v>
      </c>
      <c r="BD115" s="105" t="s">
        <v>6295</v>
      </c>
      <c r="BE115" s="104" t="b">
        <v>0</v>
      </c>
      <c r="BF115" s="104">
        <v>148920</v>
      </c>
      <c r="BG115" s="105"/>
      <c r="BH115" s="105" t="b">
        <v>0</v>
      </c>
      <c r="BI115" s="104">
        <v>0</v>
      </c>
      <c r="BJ115" s="104">
        <v>0</v>
      </c>
      <c r="BK115" s="104">
        <v>0</v>
      </c>
      <c r="BL115" s="104">
        <v>0</v>
      </c>
      <c r="BM115" s="104">
        <v>0</v>
      </c>
      <c r="BN115" s="105" t="s">
        <v>4865</v>
      </c>
      <c r="BO115" s="104">
        <v>209119.121508713</v>
      </c>
      <c r="BP115" s="104">
        <v>71441.021818332301</v>
      </c>
      <c r="BQ115" s="104">
        <v>23.998814584893701</v>
      </c>
      <c r="BR115" s="105"/>
      <c r="BS115" s="105"/>
      <c r="BT115" s="105"/>
      <c r="BU115" s="105"/>
      <c r="BV115" s="104">
        <v>1</v>
      </c>
      <c r="BW115" s="104">
        <v>1</v>
      </c>
      <c r="BX115" s="104">
        <v>8378</v>
      </c>
      <c r="BY115" s="104">
        <v>0</v>
      </c>
      <c r="BZ115" s="104">
        <v>4.7819634703196304E-6</v>
      </c>
      <c r="CA115" s="105" t="s">
        <v>10331</v>
      </c>
      <c r="CB115" s="105"/>
      <c r="CC115" s="105" t="b">
        <v>0</v>
      </c>
      <c r="CD115" s="104">
        <v>0</v>
      </c>
      <c r="CE115" s="104">
        <v>0</v>
      </c>
      <c r="CF115" s="104">
        <v>0</v>
      </c>
      <c r="CG115" s="104">
        <v>0</v>
      </c>
      <c r="CH115" s="105"/>
      <c r="CI115" s="104" t="b">
        <v>0</v>
      </c>
      <c r="CJ115" s="104">
        <v>0</v>
      </c>
      <c r="CK115" s="104">
        <v>0</v>
      </c>
      <c r="CL115" s="105" t="s">
        <v>6296</v>
      </c>
      <c r="CM115" s="104">
        <v>0</v>
      </c>
      <c r="CN115" s="104">
        <v>1</v>
      </c>
      <c r="CO115" s="104">
        <v>0</v>
      </c>
      <c r="CP115" s="104">
        <v>0</v>
      </c>
      <c r="CQ115" s="104">
        <v>50</v>
      </c>
      <c r="CR115" s="104">
        <v>50</v>
      </c>
      <c r="CS115" s="104">
        <v>8378</v>
      </c>
      <c r="CT115" s="104">
        <v>0.14063836485289299</v>
      </c>
      <c r="CU115" s="104">
        <v>1178.2682207375401</v>
      </c>
      <c r="CV115" s="104">
        <v>50.265517148059899</v>
      </c>
      <c r="CW115" s="104">
        <v>0.140550941260772</v>
      </c>
      <c r="CX115" s="104">
        <v>7.0648657481192796</v>
      </c>
      <c r="CY115" s="104">
        <v>2.0945</v>
      </c>
      <c r="CZ115" s="104">
        <v>0.14063836485289299</v>
      </c>
      <c r="DA115" s="104">
        <v>0.29456705518438397</v>
      </c>
      <c r="DB115" s="104">
        <v>1.14761454675936E-4</v>
      </c>
      <c r="DC115" s="104">
        <v>0</v>
      </c>
      <c r="DD115" s="105" t="s">
        <v>6297</v>
      </c>
    </row>
    <row r="116" spans="1:108" ht="15" customHeight="1" x14ac:dyDescent="0.35">
      <c r="A116" s="105" t="s">
        <v>7024</v>
      </c>
      <c r="B116" s="104">
        <v>0</v>
      </c>
      <c r="C116" s="104">
        <v>0</v>
      </c>
      <c r="D116" s="104">
        <v>0</v>
      </c>
      <c r="E116" s="105"/>
      <c r="F116" s="104">
        <v>1</v>
      </c>
      <c r="G116" s="104" t="b">
        <v>0</v>
      </c>
      <c r="H116" s="105" t="s">
        <v>512</v>
      </c>
      <c r="I116" s="104">
        <v>0</v>
      </c>
      <c r="J116" s="105"/>
      <c r="K116" s="104">
        <v>0</v>
      </c>
      <c r="L116" s="104">
        <v>1</v>
      </c>
      <c r="M116" s="104">
        <v>0</v>
      </c>
      <c r="N116" s="104">
        <v>0</v>
      </c>
      <c r="O116" s="105"/>
      <c r="P116" s="104" t="b">
        <v>0</v>
      </c>
      <c r="Q116" s="104">
        <v>0</v>
      </c>
      <c r="R116" s="105"/>
      <c r="S116" s="104">
        <v>0</v>
      </c>
      <c r="T116" s="104">
        <v>0</v>
      </c>
      <c r="U116" s="104">
        <v>117.701593101394</v>
      </c>
      <c r="V116" s="104">
        <v>0.78510000000000002</v>
      </c>
      <c r="W116" s="104">
        <v>0</v>
      </c>
      <c r="X116" s="105" t="s">
        <v>6285</v>
      </c>
      <c r="Y116" s="105"/>
      <c r="Z116" s="104">
        <v>1</v>
      </c>
      <c r="AA116" s="104">
        <v>0</v>
      </c>
      <c r="AB116" s="105"/>
      <c r="AC116" s="105" t="s">
        <v>88</v>
      </c>
      <c r="AD116" s="104">
        <v>0</v>
      </c>
      <c r="AE116" s="104">
        <v>0</v>
      </c>
      <c r="AF116" s="105"/>
      <c r="AG116" s="104">
        <v>2</v>
      </c>
      <c r="AH116" s="104">
        <v>2</v>
      </c>
      <c r="AI116" s="104">
        <v>2</v>
      </c>
      <c r="AJ116" s="105" t="s">
        <v>483</v>
      </c>
      <c r="AK116" s="104" t="b">
        <v>0</v>
      </c>
      <c r="AL116" s="104">
        <v>8760</v>
      </c>
      <c r="AM116" s="104">
        <v>8760</v>
      </c>
      <c r="AN116" s="104">
        <v>8760</v>
      </c>
      <c r="AO116" s="104">
        <v>0</v>
      </c>
      <c r="AP116" s="104">
        <v>0</v>
      </c>
      <c r="AQ116" s="104">
        <v>0</v>
      </c>
      <c r="AR116" s="104">
        <v>525600</v>
      </c>
      <c r="AS116" s="104">
        <v>78840</v>
      </c>
      <c r="AT116" s="105"/>
      <c r="AU116" s="104" t="b">
        <v>0</v>
      </c>
      <c r="AV116" s="104">
        <v>0</v>
      </c>
      <c r="AW116" s="104">
        <v>0</v>
      </c>
      <c r="AX116" s="104" t="b">
        <v>1</v>
      </c>
      <c r="AY116" s="104">
        <v>0</v>
      </c>
      <c r="AZ116" s="104">
        <v>87600</v>
      </c>
      <c r="BA116" s="104" t="b">
        <v>0</v>
      </c>
      <c r="BB116" s="104">
        <v>0</v>
      </c>
      <c r="BC116" s="105" t="s">
        <v>6286</v>
      </c>
      <c r="BD116" s="105" t="s">
        <v>6287</v>
      </c>
      <c r="BE116" s="104" t="b">
        <v>0</v>
      </c>
      <c r="BF116" s="104">
        <v>148920</v>
      </c>
      <c r="BG116" s="105"/>
      <c r="BH116" s="105" t="b">
        <v>0</v>
      </c>
      <c r="BI116" s="104">
        <v>0</v>
      </c>
      <c r="BJ116" s="104">
        <v>0</v>
      </c>
      <c r="BK116" s="104">
        <v>0</v>
      </c>
      <c r="BL116" s="104">
        <v>0</v>
      </c>
      <c r="BM116" s="104">
        <v>0</v>
      </c>
      <c r="BN116" s="105" t="s">
        <v>2012</v>
      </c>
      <c r="BO116" s="104">
        <v>557890.71455865505</v>
      </c>
      <c r="BP116" s="104">
        <v>366158.79494386603</v>
      </c>
      <c r="BQ116" s="104">
        <v>149.91923716901599</v>
      </c>
      <c r="BR116" s="105"/>
      <c r="BS116" s="105"/>
      <c r="BT116" s="105"/>
      <c r="BU116" s="105"/>
      <c r="BV116" s="104">
        <v>1</v>
      </c>
      <c r="BW116" s="104">
        <v>1</v>
      </c>
      <c r="BX116" s="104">
        <v>282636</v>
      </c>
      <c r="BY116" s="104">
        <v>0</v>
      </c>
      <c r="BZ116" s="104">
        <v>1.7924657534246599E-6</v>
      </c>
      <c r="CA116" s="105" t="s">
        <v>10327</v>
      </c>
      <c r="CB116" s="105"/>
      <c r="CC116" s="105" t="b">
        <v>0</v>
      </c>
      <c r="CD116" s="104">
        <v>0</v>
      </c>
      <c r="CE116" s="104">
        <v>0</v>
      </c>
      <c r="CF116" s="104">
        <v>0</v>
      </c>
      <c r="CG116" s="104">
        <v>0</v>
      </c>
      <c r="CH116" s="105"/>
      <c r="CI116" s="104" t="b">
        <v>0</v>
      </c>
      <c r="CJ116" s="104">
        <v>0</v>
      </c>
      <c r="CK116" s="104">
        <v>0</v>
      </c>
      <c r="CL116" s="106" t="s">
        <v>10328</v>
      </c>
      <c r="CM116" s="104">
        <v>0</v>
      </c>
      <c r="CN116" s="104">
        <v>1</v>
      </c>
      <c r="CO116" s="104">
        <v>0</v>
      </c>
      <c r="CP116" s="104">
        <v>0</v>
      </c>
      <c r="CQ116" s="104">
        <v>50</v>
      </c>
      <c r="CR116" s="104">
        <v>50</v>
      </c>
      <c r="CS116" s="104">
        <v>282636</v>
      </c>
      <c r="CT116" s="104">
        <v>0.52318552407312302</v>
      </c>
      <c r="CU116" s="104">
        <v>147871.06378193101</v>
      </c>
      <c r="CV116" s="104">
        <v>117.701593101394</v>
      </c>
      <c r="CW116" s="104">
        <v>0.52362468243939597</v>
      </c>
      <c r="CX116" s="104">
        <v>61.631459310328601</v>
      </c>
      <c r="CY116" s="104">
        <v>0.78510000000000002</v>
      </c>
      <c r="CZ116" s="104">
        <v>0.52318552407312302</v>
      </c>
      <c r="DA116" s="104">
        <v>0.41075295494980901</v>
      </c>
      <c r="DB116" s="104">
        <v>2.6872509840500998E-4</v>
      </c>
      <c r="DC116" s="104">
        <v>0</v>
      </c>
      <c r="DD116" s="105" t="s">
        <v>6288</v>
      </c>
    </row>
    <row r="117" spans="1:108" ht="15" customHeight="1" x14ac:dyDescent="0.35">
      <c r="A117" s="105" t="s">
        <v>7033</v>
      </c>
      <c r="B117" s="104">
        <v>0</v>
      </c>
      <c r="C117" s="104">
        <v>0</v>
      </c>
      <c r="D117" s="104">
        <v>0</v>
      </c>
      <c r="E117" s="105"/>
      <c r="F117" s="104">
        <v>1</v>
      </c>
      <c r="G117" s="104" t="b">
        <v>0</v>
      </c>
      <c r="H117" s="105" t="s">
        <v>512</v>
      </c>
      <c r="I117" s="104">
        <v>0</v>
      </c>
      <c r="J117" s="105"/>
      <c r="K117" s="104">
        <v>0</v>
      </c>
      <c r="L117" s="104">
        <v>1</v>
      </c>
      <c r="M117" s="104">
        <v>0</v>
      </c>
      <c r="N117" s="104">
        <v>0</v>
      </c>
      <c r="O117" s="105"/>
      <c r="P117" s="104" t="b">
        <v>0</v>
      </c>
      <c r="Q117" s="104">
        <v>0</v>
      </c>
      <c r="R117" s="105"/>
      <c r="S117" s="104">
        <v>0</v>
      </c>
      <c r="T117" s="104">
        <v>0</v>
      </c>
      <c r="U117" s="104">
        <v>152.61000000000001</v>
      </c>
      <c r="V117" s="104">
        <v>1.0174000000000001</v>
      </c>
      <c r="W117" s="104">
        <v>0</v>
      </c>
      <c r="X117" s="105" t="s">
        <v>6351</v>
      </c>
      <c r="Y117" s="105"/>
      <c r="Z117" s="104">
        <v>1</v>
      </c>
      <c r="AA117" s="104">
        <v>0</v>
      </c>
      <c r="AB117" s="105"/>
      <c r="AC117" s="105" t="s">
        <v>88</v>
      </c>
      <c r="AD117" s="104">
        <v>0</v>
      </c>
      <c r="AE117" s="104">
        <v>0</v>
      </c>
      <c r="AF117" s="105"/>
      <c r="AG117" s="104">
        <v>2</v>
      </c>
      <c r="AH117" s="104">
        <v>2</v>
      </c>
      <c r="AI117" s="104">
        <v>2</v>
      </c>
      <c r="AJ117" s="105" t="s">
        <v>483</v>
      </c>
      <c r="AK117" s="104" t="b">
        <v>0</v>
      </c>
      <c r="AL117" s="104">
        <v>8760</v>
      </c>
      <c r="AM117" s="104">
        <v>8760</v>
      </c>
      <c r="AN117" s="104">
        <v>8760</v>
      </c>
      <c r="AO117" s="104">
        <v>0</v>
      </c>
      <c r="AP117" s="104">
        <v>0</v>
      </c>
      <c r="AQ117" s="104">
        <v>0</v>
      </c>
      <c r="AR117" s="104">
        <v>525600</v>
      </c>
      <c r="AS117" s="104">
        <v>78840</v>
      </c>
      <c r="AT117" s="105"/>
      <c r="AU117" s="104" t="b">
        <v>0</v>
      </c>
      <c r="AV117" s="104">
        <v>0</v>
      </c>
      <c r="AW117" s="104">
        <v>0</v>
      </c>
      <c r="AX117" s="104" t="b">
        <v>1</v>
      </c>
      <c r="AY117" s="104">
        <v>0</v>
      </c>
      <c r="AZ117" s="104">
        <v>87600</v>
      </c>
      <c r="BA117" s="104" t="b">
        <v>0</v>
      </c>
      <c r="BB117" s="104">
        <v>0</v>
      </c>
      <c r="BC117" s="105" t="s">
        <v>6286</v>
      </c>
      <c r="BD117" s="105" t="s">
        <v>6287</v>
      </c>
      <c r="BE117" s="104" t="b">
        <v>0</v>
      </c>
      <c r="BF117" s="104">
        <v>411720</v>
      </c>
      <c r="BG117" s="105"/>
      <c r="BH117" s="105" t="b">
        <v>0</v>
      </c>
      <c r="BI117" s="104">
        <v>0</v>
      </c>
      <c r="BJ117" s="104">
        <v>0</v>
      </c>
      <c r="BK117" s="104">
        <v>0</v>
      </c>
      <c r="BL117" s="104">
        <v>0</v>
      </c>
      <c r="BM117" s="104">
        <v>0</v>
      </c>
      <c r="BN117" s="105" t="s">
        <v>2012</v>
      </c>
      <c r="BO117" s="104">
        <v>430509.14094751299</v>
      </c>
      <c r="BP117" s="104">
        <v>124408.699077999</v>
      </c>
      <c r="BQ117" s="104">
        <v>150</v>
      </c>
      <c r="BR117" s="105"/>
      <c r="BS117" s="105"/>
      <c r="BT117" s="105"/>
      <c r="BU117" s="105"/>
      <c r="BV117" s="104">
        <v>1</v>
      </c>
      <c r="BW117" s="104">
        <v>1</v>
      </c>
      <c r="BX117" s="104">
        <v>366264</v>
      </c>
      <c r="BY117" s="104">
        <v>0</v>
      </c>
      <c r="BZ117" s="104">
        <v>2.3228310502283099E-6</v>
      </c>
      <c r="CA117" s="105" t="s">
        <v>10327</v>
      </c>
      <c r="CB117" s="105"/>
      <c r="CC117" s="105" t="b">
        <v>0</v>
      </c>
      <c r="CD117" s="104">
        <v>0</v>
      </c>
      <c r="CE117" s="104">
        <v>0</v>
      </c>
      <c r="CF117" s="104">
        <v>0</v>
      </c>
      <c r="CG117" s="104">
        <v>0</v>
      </c>
      <c r="CH117" s="105"/>
      <c r="CI117" s="104" t="b">
        <v>0</v>
      </c>
      <c r="CJ117" s="104">
        <v>0</v>
      </c>
      <c r="CK117" s="104">
        <v>0</v>
      </c>
      <c r="CL117" s="106" t="s">
        <v>10348</v>
      </c>
      <c r="CM117" s="104">
        <v>0</v>
      </c>
      <c r="CN117" s="104">
        <v>1</v>
      </c>
      <c r="CO117" s="104">
        <v>0</v>
      </c>
      <c r="CP117" s="104">
        <v>0</v>
      </c>
      <c r="CQ117" s="104">
        <v>50</v>
      </c>
      <c r="CR117" s="104">
        <v>50</v>
      </c>
      <c r="CS117" s="104">
        <v>366264</v>
      </c>
      <c r="CT117" s="104">
        <v>0.12852016390465901</v>
      </c>
      <c r="CU117" s="104">
        <v>47072.309312375997</v>
      </c>
      <c r="CV117" s="104">
        <v>152.61000000000001</v>
      </c>
      <c r="CW117" s="104">
        <v>0.12852016390465801</v>
      </c>
      <c r="CX117" s="104">
        <v>19.6134622134899</v>
      </c>
      <c r="CY117" s="104">
        <v>1.0174000000000001</v>
      </c>
      <c r="CZ117" s="104">
        <v>0.12852016390466001</v>
      </c>
      <c r="DA117" s="104">
        <v>0.13075641475660099</v>
      </c>
      <c r="DB117" s="104">
        <v>3.48424657534247E-4</v>
      </c>
      <c r="DC117" s="104">
        <v>0</v>
      </c>
      <c r="DD117" s="105" t="s">
        <v>6352</v>
      </c>
    </row>
    <row r="118" spans="1:108" ht="15" customHeight="1" x14ac:dyDescent="0.35">
      <c r="A118" s="105" t="s">
        <v>10835</v>
      </c>
      <c r="B118" s="104">
        <v>0</v>
      </c>
      <c r="C118" s="104">
        <v>0</v>
      </c>
      <c r="D118" s="104">
        <v>0</v>
      </c>
      <c r="E118" s="105"/>
      <c r="F118" s="104">
        <v>1</v>
      </c>
      <c r="G118" s="104" t="b">
        <v>0</v>
      </c>
      <c r="H118" s="105" t="s">
        <v>512</v>
      </c>
      <c r="I118" s="104">
        <v>0</v>
      </c>
      <c r="J118" s="105"/>
      <c r="K118" s="104">
        <v>0</v>
      </c>
      <c r="L118" s="104">
        <v>1</v>
      </c>
      <c r="M118" s="104">
        <v>0</v>
      </c>
      <c r="N118" s="104">
        <v>0</v>
      </c>
      <c r="O118" s="105"/>
      <c r="P118" s="104" t="b">
        <v>0</v>
      </c>
      <c r="Q118" s="104">
        <v>0</v>
      </c>
      <c r="R118" s="105"/>
      <c r="S118" s="104">
        <v>0</v>
      </c>
      <c r="T118" s="104">
        <v>0</v>
      </c>
      <c r="U118" s="104">
        <v>117.701593101394</v>
      </c>
      <c r="V118" s="104">
        <v>0.78510000000000002</v>
      </c>
      <c r="W118" s="104">
        <v>0</v>
      </c>
      <c r="X118" s="105" t="s">
        <v>6348</v>
      </c>
      <c r="Y118" s="105"/>
      <c r="Z118" s="104">
        <v>1</v>
      </c>
      <c r="AA118" s="104">
        <v>0</v>
      </c>
      <c r="AB118" s="105"/>
      <c r="AC118" s="105" t="s">
        <v>88</v>
      </c>
      <c r="AD118" s="104">
        <v>0</v>
      </c>
      <c r="AE118" s="104">
        <v>0</v>
      </c>
      <c r="AF118" s="105"/>
      <c r="AG118" s="104">
        <v>2</v>
      </c>
      <c r="AH118" s="104">
        <v>2</v>
      </c>
      <c r="AI118" s="104">
        <v>2</v>
      </c>
      <c r="AJ118" s="105" t="s">
        <v>483</v>
      </c>
      <c r="AK118" s="104" t="b">
        <v>0</v>
      </c>
      <c r="AL118" s="104">
        <v>8760</v>
      </c>
      <c r="AM118" s="104">
        <v>8760</v>
      </c>
      <c r="AN118" s="104">
        <v>8760</v>
      </c>
      <c r="AO118" s="104">
        <v>0</v>
      </c>
      <c r="AP118" s="104">
        <v>0</v>
      </c>
      <c r="AQ118" s="104">
        <v>0</v>
      </c>
      <c r="AR118" s="104">
        <v>525600</v>
      </c>
      <c r="AS118" s="104">
        <v>78840</v>
      </c>
      <c r="AT118" s="105"/>
      <c r="AU118" s="104" t="b">
        <v>0</v>
      </c>
      <c r="AV118" s="104">
        <v>0</v>
      </c>
      <c r="AW118" s="104">
        <v>0</v>
      </c>
      <c r="AX118" s="104" t="b">
        <v>1</v>
      </c>
      <c r="AY118" s="104">
        <v>0</v>
      </c>
      <c r="AZ118" s="104">
        <v>87600</v>
      </c>
      <c r="BA118" s="104" t="b">
        <v>0</v>
      </c>
      <c r="BB118" s="104">
        <v>0</v>
      </c>
      <c r="BC118" s="105" t="s">
        <v>6286</v>
      </c>
      <c r="BD118" s="105" t="s">
        <v>6349</v>
      </c>
      <c r="BE118" s="104" t="b">
        <v>1</v>
      </c>
      <c r="BF118" s="104">
        <v>148920</v>
      </c>
      <c r="BG118" s="105"/>
      <c r="BH118" s="105" t="b">
        <v>0</v>
      </c>
      <c r="BI118" s="104">
        <v>0</v>
      </c>
      <c r="BJ118" s="104">
        <v>0</v>
      </c>
      <c r="BK118" s="104">
        <v>0</v>
      </c>
      <c r="BL118" s="104">
        <v>0</v>
      </c>
      <c r="BM118" s="104">
        <v>0</v>
      </c>
      <c r="BN118" s="105" t="s">
        <v>2012</v>
      </c>
      <c r="BO118" s="104">
        <v>557890.71455865505</v>
      </c>
      <c r="BP118" s="104">
        <v>366158.79494386603</v>
      </c>
      <c r="BQ118" s="104">
        <v>149.91923716901599</v>
      </c>
      <c r="BR118" s="105"/>
      <c r="BS118" s="105"/>
      <c r="BT118" s="105"/>
      <c r="BU118" s="105"/>
      <c r="BV118" s="104">
        <v>1</v>
      </c>
      <c r="BW118" s="104">
        <v>1</v>
      </c>
      <c r="BX118" s="104">
        <v>329742</v>
      </c>
      <c r="BY118" s="104">
        <v>0</v>
      </c>
      <c r="BZ118" s="104">
        <v>1.7924657534246599E-6</v>
      </c>
      <c r="CA118" s="105" t="s">
        <v>10346</v>
      </c>
      <c r="CB118" s="105"/>
      <c r="CC118" s="105" t="b">
        <v>0</v>
      </c>
      <c r="CD118" s="104">
        <v>0</v>
      </c>
      <c r="CE118" s="104">
        <v>0</v>
      </c>
      <c r="CF118" s="104">
        <v>0</v>
      </c>
      <c r="CG118" s="104">
        <v>0</v>
      </c>
      <c r="CH118" s="105"/>
      <c r="CI118" s="104" t="b">
        <v>0</v>
      </c>
      <c r="CJ118" s="104">
        <v>0</v>
      </c>
      <c r="CK118" s="104">
        <v>0</v>
      </c>
      <c r="CL118" s="106" t="s">
        <v>10347</v>
      </c>
      <c r="CM118" s="104">
        <v>0</v>
      </c>
      <c r="CN118" s="104">
        <v>1</v>
      </c>
      <c r="CO118" s="104">
        <v>0</v>
      </c>
      <c r="CP118" s="104">
        <v>0</v>
      </c>
      <c r="CQ118" s="104">
        <v>50</v>
      </c>
      <c r="CR118" s="104">
        <v>50</v>
      </c>
      <c r="CS118" s="104">
        <v>329742</v>
      </c>
      <c r="CT118" s="104">
        <v>0.52318552407312302</v>
      </c>
      <c r="CU118" s="104">
        <v>172516.24107891999</v>
      </c>
      <c r="CV118" s="104">
        <v>117.701593101394</v>
      </c>
      <c r="CW118" s="104">
        <v>0.52362468243939597</v>
      </c>
      <c r="CX118" s="104">
        <v>61.631459310328601</v>
      </c>
      <c r="CY118" s="104">
        <v>0.78510000000000002</v>
      </c>
      <c r="CZ118" s="104">
        <v>0.52318552407312302</v>
      </c>
      <c r="DA118" s="104">
        <v>0.41075295494980901</v>
      </c>
      <c r="DB118" s="104">
        <v>2.6872509840500998E-4</v>
      </c>
      <c r="DC118" s="104">
        <v>0</v>
      </c>
      <c r="DD118" s="105" t="s">
        <v>6350</v>
      </c>
    </row>
    <row r="119" spans="1:108" ht="15" customHeight="1" x14ac:dyDescent="0.35">
      <c r="A119" s="105" t="s">
        <v>7032</v>
      </c>
      <c r="B119" s="104">
        <v>0</v>
      </c>
      <c r="C119" s="104">
        <v>0</v>
      </c>
      <c r="D119" s="104">
        <v>0</v>
      </c>
      <c r="E119" s="105"/>
      <c r="F119" s="104">
        <v>1</v>
      </c>
      <c r="G119" s="104" t="b">
        <v>0</v>
      </c>
      <c r="H119" s="105" t="s">
        <v>512</v>
      </c>
      <c r="I119" s="104">
        <v>0</v>
      </c>
      <c r="J119" s="105"/>
      <c r="K119" s="104">
        <v>0</v>
      </c>
      <c r="L119" s="104">
        <v>1</v>
      </c>
      <c r="M119" s="104">
        <v>0</v>
      </c>
      <c r="N119" s="104">
        <v>0</v>
      </c>
      <c r="O119" s="105"/>
      <c r="P119" s="104" t="b">
        <v>0</v>
      </c>
      <c r="Q119" s="104">
        <v>0</v>
      </c>
      <c r="R119" s="105"/>
      <c r="S119" s="104">
        <v>0</v>
      </c>
      <c r="T119" s="104">
        <v>0</v>
      </c>
      <c r="U119" s="104">
        <v>152.61000000000001</v>
      </c>
      <c r="V119" s="104">
        <v>1.0174000000000001</v>
      </c>
      <c r="W119" s="104">
        <v>0</v>
      </c>
      <c r="X119" s="105" t="s">
        <v>6353</v>
      </c>
      <c r="Y119" s="105"/>
      <c r="Z119" s="104">
        <v>1</v>
      </c>
      <c r="AA119" s="104">
        <v>0</v>
      </c>
      <c r="AB119" s="105"/>
      <c r="AC119" s="105" t="s">
        <v>88</v>
      </c>
      <c r="AD119" s="104">
        <v>0</v>
      </c>
      <c r="AE119" s="104">
        <v>0</v>
      </c>
      <c r="AF119" s="105"/>
      <c r="AG119" s="104">
        <v>2</v>
      </c>
      <c r="AH119" s="104">
        <v>2</v>
      </c>
      <c r="AI119" s="104">
        <v>2</v>
      </c>
      <c r="AJ119" s="105" t="s">
        <v>483</v>
      </c>
      <c r="AK119" s="104" t="b">
        <v>0</v>
      </c>
      <c r="AL119" s="104">
        <v>8760</v>
      </c>
      <c r="AM119" s="104">
        <v>8760</v>
      </c>
      <c r="AN119" s="104">
        <v>8760</v>
      </c>
      <c r="AO119" s="104">
        <v>0</v>
      </c>
      <c r="AP119" s="104">
        <v>0</v>
      </c>
      <c r="AQ119" s="104">
        <v>0</v>
      </c>
      <c r="AR119" s="104">
        <v>525600</v>
      </c>
      <c r="AS119" s="104">
        <v>78840</v>
      </c>
      <c r="AT119" s="105"/>
      <c r="AU119" s="104" t="b">
        <v>0</v>
      </c>
      <c r="AV119" s="104">
        <v>0</v>
      </c>
      <c r="AW119" s="104">
        <v>0</v>
      </c>
      <c r="AX119" s="104" t="b">
        <v>1</v>
      </c>
      <c r="AY119" s="104">
        <v>0</v>
      </c>
      <c r="AZ119" s="104">
        <v>87600</v>
      </c>
      <c r="BA119" s="104" t="b">
        <v>0</v>
      </c>
      <c r="BB119" s="104">
        <v>0</v>
      </c>
      <c r="BC119" s="105" t="s">
        <v>6286</v>
      </c>
      <c r="BD119" s="105" t="s">
        <v>6349</v>
      </c>
      <c r="BE119" s="104" t="b">
        <v>1</v>
      </c>
      <c r="BF119" s="104">
        <v>411720</v>
      </c>
      <c r="BG119" s="105"/>
      <c r="BH119" s="105" t="b">
        <v>0</v>
      </c>
      <c r="BI119" s="104">
        <v>0</v>
      </c>
      <c r="BJ119" s="104">
        <v>0</v>
      </c>
      <c r="BK119" s="104">
        <v>0</v>
      </c>
      <c r="BL119" s="104">
        <v>0</v>
      </c>
      <c r="BM119" s="104">
        <v>0</v>
      </c>
      <c r="BN119" s="105" t="s">
        <v>2012</v>
      </c>
      <c r="BO119" s="104">
        <v>430509.14094751299</v>
      </c>
      <c r="BP119" s="104">
        <v>124408.699077999</v>
      </c>
      <c r="BQ119" s="104">
        <v>150</v>
      </c>
      <c r="BR119" s="105"/>
      <c r="BS119" s="105"/>
      <c r="BT119" s="105"/>
      <c r="BU119" s="105"/>
      <c r="BV119" s="104">
        <v>1</v>
      </c>
      <c r="BW119" s="104">
        <v>1</v>
      </c>
      <c r="BX119" s="104">
        <v>427308</v>
      </c>
      <c r="BY119" s="104">
        <v>0</v>
      </c>
      <c r="BZ119" s="104">
        <v>2.3228310502283099E-6</v>
      </c>
      <c r="CA119" s="105" t="s">
        <v>10346</v>
      </c>
      <c r="CB119" s="105"/>
      <c r="CC119" s="105" t="b">
        <v>0</v>
      </c>
      <c r="CD119" s="104">
        <v>0</v>
      </c>
      <c r="CE119" s="104">
        <v>0</v>
      </c>
      <c r="CF119" s="104">
        <v>0</v>
      </c>
      <c r="CG119" s="104">
        <v>0</v>
      </c>
      <c r="CH119" s="105"/>
      <c r="CI119" s="104" t="b">
        <v>0</v>
      </c>
      <c r="CJ119" s="104">
        <v>0</v>
      </c>
      <c r="CK119" s="104">
        <v>0</v>
      </c>
      <c r="CL119" s="106" t="s">
        <v>10349</v>
      </c>
      <c r="CM119" s="104">
        <v>0</v>
      </c>
      <c r="CN119" s="104">
        <v>1</v>
      </c>
      <c r="CO119" s="104">
        <v>0</v>
      </c>
      <c r="CP119" s="104">
        <v>0</v>
      </c>
      <c r="CQ119" s="104">
        <v>50</v>
      </c>
      <c r="CR119" s="104">
        <v>50</v>
      </c>
      <c r="CS119" s="104">
        <v>427308</v>
      </c>
      <c r="CT119" s="104">
        <v>0.12852016390465901</v>
      </c>
      <c r="CU119" s="104">
        <v>54917.694197771998</v>
      </c>
      <c r="CV119" s="104">
        <v>152.61000000000001</v>
      </c>
      <c r="CW119" s="104">
        <v>0.12852016390465801</v>
      </c>
      <c r="CX119" s="104">
        <v>19.6134622134899</v>
      </c>
      <c r="CY119" s="104">
        <v>1.0174000000000001</v>
      </c>
      <c r="CZ119" s="104">
        <v>0.12852016390466001</v>
      </c>
      <c r="DA119" s="104">
        <v>0.13075641475660099</v>
      </c>
      <c r="DB119" s="104">
        <v>3.48424657534247E-4</v>
      </c>
      <c r="DC119" s="104">
        <v>0</v>
      </c>
      <c r="DD119" s="105" t="s">
        <v>6354</v>
      </c>
    </row>
    <row r="120" spans="1:108" ht="15" customHeight="1" x14ac:dyDescent="0.35">
      <c r="A120" s="105" t="s">
        <v>7025</v>
      </c>
      <c r="B120" s="104">
        <v>0</v>
      </c>
      <c r="C120" s="104">
        <v>0</v>
      </c>
      <c r="D120" s="104">
        <v>0</v>
      </c>
      <c r="E120" s="105"/>
      <c r="F120" s="104">
        <v>1</v>
      </c>
      <c r="G120" s="104" t="b">
        <v>0</v>
      </c>
      <c r="H120" s="105" t="s">
        <v>512</v>
      </c>
      <c r="I120" s="104">
        <v>0</v>
      </c>
      <c r="J120" s="105"/>
      <c r="K120" s="104">
        <v>0</v>
      </c>
      <c r="L120" s="104">
        <v>1</v>
      </c>
      <c r="M120" s="104">
        <v>0</v>
      </c>
      <c r="N120" s="104">
        <v>0</v>
      </c>
      <c r="O120" s="105"/>
      <c r="P120" s="104" t="b">
        <v>0</v>
      </c>
      <c r="Q120" s="104">
        <v>0</v>
      </c>
      <c r="R120" s="105"/>
      <c r="S120" s="104">
        <v>0</v>
      </c>
      <c r="T120" s="104">
        <v>0</v>
      </c>
      <c r="U120" s="104">
        <v>18.663</v>
      </c>
      <c r="V120" s="104">
        <v>1.8663000000000001</v>
      </c>
      <c r="W120" s="104">
        <v>0</v>
      </c>
      <c r="X120" s="105" t="s">
        <v>6289</v>
      </c>
      <c r="Y120" s="105"/>
      <c r="Z120" s="104">
        <v>1</v>
      </c>
      <c r="AA120" s="104">
        <v>0</v>
      </c>
      <c r="AB120" s="105"/>
      <c r="AC120" s="105" t="s">
        <v>88</v>
      </c>
      <c r="AD120" s="104">
        <v>0</v>
      </c>
      <c r="AE120" s="104">
        <v>0</v>
      </c>
      <c r="AF120" s="105"/>
      <c r="AG120" s="104">
        <v>2</v>
      </c>
      <c r="AH120" s="104">
        <v>2</v>
      </c>
      <c r="AI120" s="104">
        <v>2</v>
      </c>
      <c r="AJ120" s="105" t="s">
        <v>483</v>
      </c>
      <c r="AK120" s="104" t="b">
        <v>0</v>
      </c>
      <c r="AL120" s="104">
        <v>8760</v>
      </c>
      <c r="AM120" s="104">
        <v>8760</v>
      </c>
      <c r="AN120" s="104">
        <v>8760</v>
      </c>
      <c r="AO120" s="104">
        <v>0</v>
      </c>
      <c r="AP120" s="104">
        <v>0</v>
      </c>
      <c r="AQ120" s="104">
        <v>0</v>
      </c>
      <c r="AR120" s="104">
        <v>262800</v>
      </c>
      <c r="AS120" s="104">
        <v>39420</v>
      </c>
      <c r="AT120" s="105"/>
      <c r="AU120" s="104" t="b">
        <v>0</v>
      </c>
      <c r="AV120" s="104">
        <v>0</v>
      </c>
      <c r="AW120" s="104">
        <v>0</v>
      </c>
      <c r="AX120" s="104" t="b">
        <v>1</v>
      </c>
      <c r="AY120" s="104">
        <v>0</v>
      </c>
      <c r="AZ120" s="104">
        <v>87600</v>
      </c>
      <c r="BA120" s="104" t="b">
        <v>0</v>
      </c>
      <c r="BB120" s="104">
        <v>0</v>
      </c>
      <c r="BC120" s="105" t="s">
        <v>6290</v>
      </c>
      <c r="BD120" s="105" t="s">
        <v>6291</v>
      </c>
      <c r="BE120" s="104" t="b">
        <v>0</v>
      </c>
      <c r="BF120" s="104">
        <v>148920</v>
      </c>
      <c r="BG120" s="105"/>
      <c r="BH120" s="105" t="b">
        <v>0</v>
      </c>
      <c r="BI120" s="104">
        <v>0</v>
      </c>
      <c r="BJ120" s="104">
        <v>0</v>
      </c>
      <c r="BK120" s="104">
        <v>0</v>
      </c>
      <c r="BL120" s="104">
        <v>0</v>
      </c>
      <c r="BM120" s="104">
        <v>0</v>
      </c>
      <c r="BN120" s="105" t="s">
        <v>2300</v>
      </c>
      <c r="BO120" s="104">
        <v>234688.95675936301</v>
      </c>
      <c r="BP120" s="104">
        <v>113715.965250366</v>
      </c>
      <c r="BQ120" s="104">
        <v>10</v>
      </c>
      <c r="BR120" s="105"/>
      <c r="BS120" s="105"/>
      <c r="BT120" s="105"/>
      <c r="BU120" s="105"/>
      <c r="BV120" s="104">
        <v>1</v>
      </c>
      <c r="BW120" s="104">
        <v>1</v>
      </c>
      <c r="BX120" s="104">
        <v>18663</v>
      </c>
      <c r="BY120" s="104">
        <v>0</v>
      </c>
      <c r="BZ120" s="104">
        <v>4.2609589041095903E-6</v>
      </c>
      <c r="CA120" s="105" t="s">
        <v>10329</v>
      </c>
      <c r="CB120" s="105"/>
      <c r="CC120" s="105" t="b">
        <v>0</v>
      </c>
      <c r="CD120" s="104">
        <v>0</v>
      </c>
      <c r="CE120" s="104">
        <v>0</v>
      </c>
      <c r="CF120" s="104">
        <v>0</v>
      </c>
      <c r="CG120" s="104">
        <v>0</v>
      </c>
      <c r="CH120" s="105"/>
      <c r="CI120" s="104" t="b">
        <v>0</v>
      </c>
      <c r="CJ120" s="104">
        <v>0</v>
      </c>
      <c r="CK120" s="104">
        <v>0</v>
      </c>
      <c r="CL120" s="106" t="s">
        <v>10330</v>
      </c>
      <c r="CM120" s="104">
        <v>0</v>
      </c>
      <c r="CN120" s="104">
        <v>1</v>
      </c>
      <c r="CO120" s="104">
        <v>0</v>
      </c>
      <c r="CP120" s="104">
        <v>0</v>
      </c>
      <c r="CQ120" s="104">
        <v>50</v>
      </c>
      <c r="CR120" s="104">
        <v>50</v>
      </c>
      <c r="CS120" s="104">
        <v>18663</v>
      </c>
      <c r="CT120" s="104">
        <v>0.18516756447902399</v>
      </c>
      <c r="CU120" s="104">
        <v>3455.78225587203</v>
      </c>
      <c r="CV120" s="104">
        <v>18.663</v>
      </c>
      <c r="CW120" s="104">
        <v>0.18516756447902399</v>
      </c>
      <c r="CX120" s="104">
        <v>3.4557822558720299</v>
      </c>
      <c r="CY120" s="104">
        <v>1.8663000000000001</v>
      </c>
      <c r="CZ120" s="104">
        <v>0.18516756447902499</v>
      </c>
      <c r="DA120" s="104">
        <v>0.34557822558720402</v>
      </c>
      <c r="DB120" s="104">
        <v>4.26095890410959E-5</v>
      </c>
      <c r="DC120" s="104">
        <v>0</v>
      </c>
      <c r="DD120" s="105" t="s">
        <v>6292</v>
      </c>
    </row>
    <row r="121" spans="1:108" ht="15" customHeight="1" x14ac:dyDescent="0.35">
      <c r="A121" s="105" t="s">
        <v>10836</v>
      </c>
      <c r="B121" s="104">
        <v>0</v>
      </c>
      <c r="C121" s="104">
        <v>0</v>
      </c>
      <c r="D121" s="104">
        <v>0</v>
      </c>
      <c r="E121" s="105"/>
      <c r="F121" s="104">
        <v>1</v>
      </c>
      <c r="G121" s="104" t="b">
        <v>0</v>
      </c>
      <c r="H121" s="105" t="s">
        <v>512</v>
      </c>
      <c r="I121" s="104">
        <v>0</v>
      </c>
      <c r="J121" s="105"/>
      <c r="K121" s="104">
        <v>0</v>
      </c>
      <c r="L121" s="104">
        <v>1</v>
      </c>
      <c r="M121" s="104">
        <v>0</v>
      </c>
      <c r="N121" s="104">
        <v>0</v>
      </c>
      <c r="O121" s="105"/>
      <c r="P121" s="104" t="b">
        <v>0</v>
      </c>
      <c r="Q121" s="104">
        <v>0</v>
      </c>
      <c r="R121" s="105"/>
      <c r="S121" s="104">
        <v>0</v>
      </c>
      <c r="T121" s="104">
        <v>0</v>
      </c>
      <c r="U121" s="104">
        <v>414.95449298586999</v>
      </c>
      <c r="V121" s="104">
        <v>12.967700000000001</v>
      </c>
      <c r="W121" s="104">
        <v>0</v>
      </c>
      <c r="X121" s="105" t="s">
        <v>6355</v>
      </c>
      <c r="Y121" s="105"/>
      <c r="Z121" s="104">
        <v>1</v>
      </c>
      <c r="AA121" s="104">
        <v>0</v>
      </c>
      <c r="AB121" s="105" t="s">
        <v>799</v>
      </c>
      <c r="AC121" s="105" t="s">
        <v>77</v>
      </c>
      <c r="AD121" s="104">
        <v>0</v>
      </c>
      <c r="AE121" s="104">
        <v>0</v>
      </c>
      <c r="AF121" s="105"/>
      <c r="AG121" s="104">
        <v>2</v>
      </c>
      <c r="AH121" s="104">
        <v>2</v>
      </c>
      <c r="AI121" s="104">
        <v>2</v>
      </c>
      <c r="AJ121" s="105" t="s">
        <v>483</v>
      </c>
      <c r="AK121" s="104" t="b">
        <v>0</v>
      </c>
      <c r="AL121" s="104">
        <v>8760</v>
      </c>
      <c r="AM121" s="104">
        <v>8760</v>
      </c>
      <c r="AN121" s="104">
        <v>8760</v>
      </c>
      <c r="AO121" s="104">
        <v>0</v>
      </c>
      <c r="AP121" s="104">
        <v>0</v>
      </c>
      <c r="AQ121" s="104">
        <v>0</v>
      </c>
      <c r="AR121" s="104">
        <v>35040</v>
      </c>
      <c r="AS121" s="104">
        <v>5256</v>
      </c>
      <c r="AT121" s="105"/>
      <c r="AU121" s="104" t="b">
        <v>0</v>
      </c>
      <c r="AV121" s="104">
        <v>0</v>
      </c>
      <c r="AW121" s="104">
        <v>0</v>
      </c>
      <c r="AX121" s="104" t="b">
        <v>1</v>
      </c>
      <c r="AY121" s="104">
        <v>0</v>
      </c>
      <c r="AZ121" s="104">
        <v>87600</v>
      </c>
      <c r="BA121" s="104" t="b">
        <v>0</v>
      </c>
      <c r="BB121" s="104">
        <v>0</v>
      </c>
      <c r="BC121" s="105" t="s">
        <v>6290</v>
      </c>
      <c r="BD121" s="105" t="s">
        <v>6356</v>
      </c>
      <c r="BE121" s="104" t="b">
        <v>0</v>
      </c>
      <c r="BF121" s="104">
        <v>61320</v>
      </c>
      <c r="BG121" s="105"/>
      <c r="BH121" s="105" t="b">
        <v>0</v>
      </c>
      <c r="BI121" s="104">
        <v>0</v>
      </c>
      <c r="BJ121" s="104">
        <v>0</v>
      </c>
      <c r="BK121" s="104">
        <v>0</v>
      </c>
      <c r="BL121" s="104">
        <v>0</v>
      </c>
      <c r="BM121" s="104">
        <v>0</v>
      </c>
      <c r="BN121" s="105" t="s">
        <v>2305</v>
      </c>
      <c r="BO121" s="104">
        <v>33776.228629595098</v>
      </c>
      <c r="BP121" s="104">
        <v>1089.68390332286</v>
      </c>
      <c r="BQ121" s="104">
        <v>31.9990817944485</v>
      </c>
      <c r="BR121" s="105"/>
      <c r="BS121" s="105"/>
      <c r="BT121" s="105"/>
      <c r="BU121" s="105"/>
      <c r="BV121" s="104">
        <v>1</v>
      </c>
      <c r="BW121" s="104">
        <v>1</v>
      </c>
      <c r="BX121" s="104">
        <v>272321.7</v>
      </c>
      <c r="BY121" s="104">
        <v>0</v>
      </c>
      <c r="BZ121" s="104">
        <v>2.9606621004566202E-5</v>
      </c>
      <c r="CA121" s="105" t="s">
        <v>10350</v>
      </c>
      <c r="CB121" s="105"/>
      <c r="CC121" s="105" t="b">
        <v>0</v>
      </c>
      <c r="CD121" s="104">
        <v>0</v>
      </c>
      <c r="CE121" s="104">
        <v>0</v>
      </c>
      <c r="CF121" s="104">
        <v>0</v>
      </c>
      <c r="CG121" s="104">
        <v>0</v>
      </c>
      <c r="CH121" s="105"/>
      <c r="CI121" s="104" t="b">
        <v>0</v>
      </c>
      <c r="CJ121" s="104">
        <v>0</v>
      </c>
      <c r="CK121" s="104">
        <v>0</v>
      </c>
      <c r="CL121" s="105" t="s">
        <v>6296</v>
      </c>
      <c r="CM121" s="104">
        <v>0</v>
      </c>
      <c r="CN121" s="104">
        <v>1</v>
      </c>
      <c r="CO121" s="104">
        <v>0</v>
      </c>
      <c r="CP121" s="104">
        <v>0</v>
      </c>
      <c r="CQ121" s="104">
        <v>50</v>
      </c>
      <c r="CR121" s="104">
        <v>50</v>
      </c>
      <c r="CS121" s="104">
        <v>272321.7</v>
      </c>
      <c r="CT121" s="104">
        <v>4.6669144533804899E-2</v>
      </c>
      <c r="CU121" s="104">
        <v>12709.0207769915</v>
      </c>
      <c r="CV121" s="104">
        <v>414.95449298586999</v>
      </c>
      <c r="CW121" s="104">
        <v>4.66483063181969E-2</v>
      </c>
      <c r="CX121" s="104">
        <v>19.356924296916901</v>
      </c>
      <c r="CY121" s="104">
        <v>12.967700000000001</v>
      </c>
      <c r="CZ121" s="104">
        <v>4.6669144533803997E-2</v>
      </c>
      <c r="DA121" s="104">
        <v>0.605191465571011</v>
      </c>
      <c r="DB121" s="104">
        <v>9.4738468718235096E-4</v>
      </c>
      <c r="DC121" s="104">
        <v>0</v>
      </c>
      <c r="DD121" s="105" t="s">
        <v>6357</v>
      </c>
    </row>
    <row r="122" spans="1:108" ht="15" customHeight="1" x14ac:dyDescent="0.35">
      <c r="A122" s="105" t="s">
        <v>6930</v>
      </c>
      <c r="B122" s="104">
        <v>0</v>
      </c>
      <c r="C122" s="104">
        <v>0</v>
      </c>
      <c r="D122" s="104">
        <v>0</v>
      </c>
      <c r="E122" s="105"/>
      <c r="F122" s="104">
        <v>1</v>
      </c>
      <c r="G122" s="104" t="b">
        <v>0</v>
      </c>
      <c r="H122" s="105" t="s">
        <v>512</v>
      </c>
      <c r="I122" s="104">
        <v>0</v>
      </c>
      <c r="J122" s="105"/>
      <c r="K122" s="104">
        <v>0</v>
      </c>
      <c r="L122" s="104">
        <v>1</v>
      </c>
      <c r="M122" s="104">
        <v>0</v>
      </c>
      <c r="N122" s="104">
        <v>0</v>
      </c>
      <c r="O122" s="105"/>
      <c r="P122" s="104" t="b">
        <v>0</v>
      </c>
      <c r="Q122" s="104">
        <v>0</v>
      </c>
      <c r="R122" s="105"/>
      <c r="S122" s="104">
        <v>0</v>
      </c>
      <c r="T122" s="104">
        <v>2.9026000000000001</v>
      </c>
      <c r="U122" s="104">
        <v>281.53439256847503</v>
      </c>
      <c r="V122" s="104">
        <v>2.9026000000000001</v>
      </c>
      <c r="W122" s="104">
        <v>0</v>
      </c>
      <c r="X122" s="105" t="s">
        <v>6298</v>
      </c>
      <c r="Y122" s="106" t="s">
        <v>10332</v>
      </c>
      <c r="Z122" s="104">
        <v>1</v>
      </c>
      <c r="AA122" s="104">
        <v>0</v>
      </c>
      <c r="AB122" s="105" t="s">
        <v>11488</v>
      </c>
      <c r="AC122" s="105" t="s">
        <v>11489</v>
      </c>
      <c r="AD122" s="104">
        <v>0</v>
      </c>
      <c r="AE122" s="104">
        <v>0</v>
      </c>
      <c r="AF122" s="105"/>
      <c r="AG122" s="104">
        <v>2</v>
      </c>
      <c r="AH122" s="104">
        <v>2</v>
      </c>
      <c r="AI122" s="104">
        <v>2</v>
      </c>
      <c r="AJ122" s="105" t="s">
        <v>483</v>
      </c>
      <c r="AK122" s="104" t="b">
        <v>0</v>
      </c>
      <c r="AL122" s="104">
        <v>8760</v>
      </c>
      <c r="AM122" s="104">
        <v>8760</v>
      </c>
      <c r="AN122" s="104">
        <v>8760</v>
      </c>
      <c r="AO122" s="104">
        <v>0</v>
      </c>
      <c r="AP122" s="104">
        <v>0</v>
      </c>
      <c r="AQ122" s="104">
        <v>0</v>
      </c>
      <c r="AR122" s="104">
        <v>175200</v>
      </c>
      <c r="AS122" s="104">
        <v>26280</v>
      </c>
      <c r="AT122" s="105"/>
      <c r="AU122" s="104" t="b">
        <v>0</v>
      </c>
      <c r="AV122" s="104">
        <v>0</v>
      </c>
      <c r="AW122" s="104">
        <v>0</v>
      </c>
      <c r="AX122" s="104" t="b">
        <v>1</v>
      </c>
      <c r="AY122" s="104">
        <v>0</v>
      </c>
      <c r="AZ122" s="104">
        <v>87600</v>
      </c>
      <c r="BA122" s="104" t="b">
        <v>0</v>
      </c>
      <c r="BB122" s="104">
        <v>0</v>
      </c>
      <c r="BC122" s="105" t="s">
        <v>6299</v>
      </c>
      <c r="BD122" s="105" t="s">
        <v>6300</v>
      </c>
      <c r="BE122" s="104" t="b">
        <v>1</v>
      </c>
      <c r="BF122" s="104">
        <v>148920</v>
      </c>
      <c r="BG122" s="105"/>
      <c r="BH122" s="105" t="b">
        <v>0</v>
      </c>
      <c r="BI122" s="104">
        <v>0</v>
      </c>
      <c r="BJ122" s="104">
        <v>0</v>
      </c>
      <c r="BK122" s="104">
        <v>2670.2584442635598</v>
      </c>
      <c r="BL122" s="104">
        <v>0</v>
      </c>
      <c r="BM122" s="104">
        <v>0</v>
      </c>
      <c r="BN122" s="105" t="s">
        <v>4350</v>
      </c>
      <c r="BO122" s="104">
        <v>150899.193826225</v>
      </c>
      <c r="BP122" s="104">
        <v>33989.191787187403</v>
      </c>
      <c r="BQ122" s="104">
        <v>96.993865006709498</v>
      </c>
      <c r="BR122" s="105"/>
      <c r="BS122" s="105"/>
      <c r="BT122" s="105"/>
      <c r="BU122" s="105"/>
      <c r="BV122" s="104">
        <v>1</v>
      </c>
      <c r="BW122" s="104">
        <v>1</v>
      </c>
      <c r="BX122" s="104">
        <v>0</v>
      </c>
      <c r="BY122" s="104">
        <v>0</v>
      </c>
      <c r="BZ122" s="104">
        <v>6.6269406392694096E-6</v>
      </c>
      <c r="CA122" s="105" t="s">
        <v>10333</v>
      </c>
      <c r="CB122" s="105"/>
      <c r="CC122" s="105" t="b">
        <v>0</v>
      </c>
      <c r="CD122" s="104">
        <v>0</v>
      </c>
      <c r="CE122" s="104">
        <v>0</v>
      </c>
      <c r="CF122" s="104">
        <v>0</v>
      </c>
      <c r="CG122" s="104">
        <v>0</v>
      </c>
      <c r="CH122" s="105"/>
      <c r="CI122" s="104" t="b">
        <v>0</v>
      </c>
      <c r="CJ122" s="104">
        <v>0</v>
      </c>
      <c r="CK122" s="104">
        <v>0</v>
      </c>
      <c r="CL122" s="106" t="s">
        <v>10334</v>
      </c>
      <c r="CM122" s="104">
        <v>1.65673515981746E-11</v>
      </c>
      <c r="CN122" s="104">
        <v>1</v>
      </c>
      <c r="CO122" s="104">
        <v>108847.5</v>
      </c>
      <c r="CP122" s="104">
        <v>0</v>
      </c>
      <c r="CQ122" s="104">
        <v>50</v>
      </c>
      <c r="CR122" s="104">
        <v>50</v>
      </c>
      <c r="CS122" s="104">
        <v>111517.75844426401</v>
      </c>
      <c r="CT122" s="104">
        <v>0.108898894092814</v>
      </c>
      <c r="CU122" s="104">
        <v>12144.1605662898</v>
      </c>
      <c r="CV122" s="104">
        <v>281.53439256847503</v>
      </c>
      <c r="CW122" s="104">
        <v>0.108949873449975</v>
      </c>
      <c r="CX122" s="104">
        <v>30.673136442150799</v>
      </c>
      <c r="CY122" s="104">
        <v>2.9026000000000001</v>
      </c>
      <c r="CZ122" s="104">
        <v>0.108899109985795</v>
      </c>
      <c r="DA122" s="104">
        <v>0.31609055664476798</v>
      </c>
      <c r="DB122" s="104">
        <v>6.4277258577277404E-4</v>
      </c>
      <c r="DC122" s="104">
        <v>0</v>
      </c>
      <c r="DD122" s="105" t="s">
        <v>6301</v>
      </c>
    </row>
    <row r="123" spans="1:108" ht="15" customHeight="1" x14ac:dyDescent="0.35">
      <c r="A123" s="105" t="s">
        <v>6932</v>
      </c>
      <c r="B123" s="104">
        <v>0</v>
      </c>
      <c r="C123" s="104">
        <v>0</v>
      </c>
      <c r="D123" s="104">
        <v>0</v>
      </c>
      <c r="E123" s="105"/>
      <c r="F123" s="104">
        <v>1</v>
      </c>
      <c r="G123" s="104" t="b">
        <v>0</v>
      </c>
      <c r="H123" s="105" t="s">
        <v>512</v>
      </c>
      <c r="I123" s="104">
        <v>0</v>
      </c>
      <c r="J123" s="105"/>
      <c r="K123" s="104">
        <v>0</v>
      </c>
      <c r="L123" s="104">
        <v>1</v>
      </c>
      <c r="M123" s="104">
        <v>0</v>
      </c>
      <c r="N123" s="104">
        <v>0</v>
      </c>
      <c r="O123" s="105"/>
      <c r="P123" s="104" t="b">
        <v>0</v>
      </c>
      <c r="Q123" s="104">
        <v>0</v>
      </c>
      <c r="R123" s="105"/>
      <c r="S123" s="104">
        <v>0</v>
      </c>
      <c r="T123" s="104">
        <v>5.1837999999999997</v>
      </c>
      <c r="U123" s="104">
        <v>25.9186965639825</v>
      </c>
      <c r="V123" s="104">
        <v>5.1837999999999997</v>
      </c>
      <c r="W123" s="104">
        <v>0</v>
      </c>
      <c r="X123" s="105" t="s">
        <v>6403</v>
      </c>
      <c r="Y123" s="106" t="s">
        <v>10332</v>
      </c>
      <c r="Z123" s="104">
        <v>1</v>
      </c>
      <c r="AA123" s="104">
        <v>0</v>
      </c>
      <c r="AB123" s="105" t="s">
        <v>11488</v>
      </c>
      <c r="AC123" s="105" t="s">
        <v>11489</v>
      </c>
      <c r="AD123" s="104">
        <v>0</v>
      </c>
      <c r="AE123" s="104">
        <v>0</v>
      </c>
      <c r="AF123" s="105"/>
      <c r="AG123" s="104">
        <v>2</v>
      </c>
      <c r="AH123" s="104">
        <v>2</v>
      </c>
      <c r="AI123" s="104">
        <v>2</v>
      </c>
      <c r="AJ123" s="105" t="s">
        <v>483</v>
      </c>
      <c r="AK123" s="104" t="b">
        <v>0</v>
      </c>
      <c r="AL123" s="104">
        <v>8760</v>
      </c>
      <c r="AM123" s="104">
        <v>8760</v>
      </c>
      <c r="AN123" s="104">
        <v>8760</v>
      </c>
      <c r="AO123" s="104">
        <v>0</v>
      </c>
      <c r="AP123" s="104">
        <v>0</v>
      </c>
      <c r="AQ123" s="104">
        <v>0</v>
      </c>
      <c r="AR123" s="104">
        <v>87600</v>
      </c>
      <c r="AS123" s="104">
        <v>13140</v>
      </c>
      <c r="AT123" s="105"/>
      <c r="AU123" s="104" t="b">
        <v>0</v>
      </c>
      <c r="AV123" s="104">
        <v>0</v>
      </c>
      <c r="AW123" s="104">
        <v>0</v>
      </c>
      <c r="AX123" s="104" t="b">
        <v>1</v>
      </c>
      <c r="AY123" s="104">
        <v>0</v>
      </c>
      <c r="AZ123" s="104">
        <v>87600</v>
      </c>
      <c r="BA123" s="104" t="b">
        <v>0</v>
      </c>
      <c r="BB123" s="104">
        <v>0</v>
      </c>
      <c r="BC123" s="105" t="s">
        <v>6299</v>
      </c>
      <c r="BD123" s="105" t="s">
        <v>6300</v>
      </c>
      <c r="BE123" s="104" t="b">
        <v>0</v>
      </c>
      <c r="BF123" s="104">
        <v>61320</v>
      </c>
      <c r="BG123" s="105"/>
      <c r="BH123" s="105" t="b">
        <v>0</v>
      </c>
      <c r="BI123" s="104">
        <v>0</v>
      </c>
      <c r="BJ123" s="104">
        <v>0</v>
      </c>
      <c r="BK123" s="104">
        <v>4769.0413815168604</v>
      </c>
      <c r="BL123" s="104">
        <v>0</v>
      </c>
      <c r="BM123" s="104">
        <v>0</v>
      </c>
      <c r="BN123" s="105" t="s">
        <v>4350</v>
      </c>
      <c r="BO123" s="104">
        <v>84494.000540144305</v>
      </c>
      <c r="BP123" s="104">
        <v>27019.656617833702</v>
      </c>
      <c r="BQ123" s="104">
        <v>4.9999414645593099</v>
      </c>
      <c r="BR123" s="105"/>
      <c r="BS123" s="105"/>
      <c r="BT123" s="105"/>
      <c r="BU123" s="105"/>
      <c r="BV123" s="104">
        <v>1</v>
      </c>
      <c r="BW123" s="104">
        <v>1</v>
      </c>
      <c r="BX123" s="104">
        <v>0</v>
      </c>
      <c r="BY123" s="104">
        <v>0</v>
      </c>
      <c r="BZ123" s="104">
        <v>1.1835159817351599E-5</v>
      </c>
      <c r="CA123" s="105" t="s">
        <v>10333</v>
      </c>
      <c r="CB123" s="105"/>
      <c r="CC123" s="105" t="b">
        <v>0</v>
      </c>
      <c r="CD123" s="104">
        <v>0</v>
      </c>
      <c r="CE123" s="104">
        <v>0</v>
      </c>
      <c r="CF123" s="104">
        <v>0</v>
      </c>
      <c r="CG123" s="104">
        <v>0</v>
      </c>
      <c r="CH123" s="105"/>
      <c r="CI123" s="104" t="b">
        <v>0</v>
      </c>
      <c r="CJ123" s="104">
        <v>0</v>
      </c>
      <c r="CK123" s="104">
        <v>0</v>
      </c>
      <c r="CL123" s="105" t="s">
        <v>6404</v>
      </c>
      <c r="CM123" s="104">
        <v>2.9587899543376399E-11</v>
      </c>
      <c r="CN123" s="104">
        <v>1</v>
      </c>
      <c r="CO123" s="104">
        <v>1555.14</v>
      </c>
      <c r="CP123" s="104">
        <v>0</v>
      </c>
      <c r="CQ123" s="104">
        <v>50</v>
      </c>
      <c r="CR123" s="104">
        <v>50</v>
      </c>
      <c r="CS123" s="104">
        <v>6324.1813815168598</v>
      </c>
      <c r="CT123" s="104">
        <v>8.3234614088768394E-2</v>
      </c>
      <c r="CU123" s="104">
        <v>526.39079671793002</v>
      </c>
      <c r="CV123" s="104">
        <v>25.9186965639825</v>
      </c>
      <c r="CW123" s="104">
        <v>8.3232813059194999E-2</v>
      </c>
      <c r="CX123" s="104">
        <v>2.1572860258479598</v>
      </c>
      <c r="CY123" s="104">
        <v>5.1837999999999997</v>
      </c>
      <c r="CZ123" s="104">
        <v>8.32457515585555E-2</v>
      </c>
      <c r="DA123" s="104">
        <v>0.43152932692924001</v>
      </c>
      <c r="DB123" s="104">
        <v>5.9175106310462402E-5</v>
      </c>
      <c r="DC123" s="104">
        <v>0</v>
      </c>
      <c r="DD123" s="105" t="s">
        <v>6405</v>
      </c>
    </row>
    <row r="124" spans="1:108" ht="15" customHeight="1" x14ac:dyDescent="0.35">
      <c r="A124" s="105" t="s">
        <v>6931</v>
      </c>
      <c r="B124" s="104">
        <v>0</v>
      </c>
      <c r="C124" s="104">
        <v>0</v>
      </c>
      <c r="D124" s="104">
        <v>0</v>
      </c>
      <c r="E124" s="105"/>
      <c r="F124" s="104">
        <v>1</v>
      </c>
      <c r="G124" s="104" t="b">
        <v>0</v>
      </c>
      <c r="H124" s="105" t="s">
        <v>512</v>
      </c>
      <c r="I124" s="104">
        <v>0</v>
      </c>
      <c r="J124" s="105"/>
      <c r="K124" s="104">
        <v>0</v>
      </c>
      <c r="L124" s="104">
        <v>1</v>
      </c>
      <c r="M124" s="104">
        <v>0</v>
      </c>
      <c r="N124" s="104">
        <v>0</v>
      </c>
      <c r="O124" s="105"/>
      <c r="P124" s="104" t="b">
        <v>0</v>
      </c>
      <c r="Q124" s="104">
        <v>0</v>
      </c>
      <c r="R124" s="105"/>
      <c r="S124" s="104">
        <v>0</v>
      </c>
      <c r="T124" s="104">
        <v>0</v>
      </c>
      <c r="U124" s="104">
        <v>4226.2324595317696</v>
      </c>
      <c r="V124" s="104">
        <v>2.8912</v>
      </c>
      <c r="W124" s="104">
        <v>0</v>
      </c>
      <c r="X124" s="105" t="s">
        <v>6399</v>
      </c>
      <c r="Y124" s="106" t="s">
        <v>6400</v>
      </c>
      <c r="Z124" s="104">
        <v>1</v>
      </c>
      <c r="AA124" s="104">
        <v>0</v>
      </c>
      <c r="AB124" s="105" t="s">
        <v>11488</v>
      </c>
      <c r="AC124" s="105" t="s">
        <v>11504</v>
      </c>
      <c r="AD124" s="104">
        <v>0</v>
      </c>
      <c r="AE124" s="104">
        <v>0</v>
      </c>
      <c r="AF124" s="105"/>
      <c r="AG124" s="104">
        <v>2</v>
      </c>
      <c r="AH124" s="104">
        <v>2</v>
      </c>
      <c r="AI124" s="104">
        <v>2</v>
      </c>
      <c r="AJ124" s="105" t="s">
        <v>483</v>
      </c>
      <c r="AK124" s="104" t="b">
        <v>0</v>
      </c>
      <c r="AL124" s="104">
        <v>8760</v>
      </c>
      <c r="AM124" s="104">
        <v>8760</v>
      </c>
      <c r="AN124" s="104">
        <v>8760</v>
      </c>
      <c r="AO124" s="104">
        <v>0</v>
      </c>
      <c r="AP124" s="104">
        <v>0</v>
      </c>
      <c r="AQ124" s="104">
        <v>0</v>
      </c>
      <c r="AR124" s="104">
        <v>175200</v>
      </c>
      <c r="AS124" s="104">
        <v>26280</v>
      </c>
      <c r="AT124" s="105"/>
      <c r="AU124" s="104" t="b">
        <v>0</v>
      </c>
      <c r="AV124" s="104">
        <v>0</v>
      </c>
      <c r="AW124" s="104">
        <v>0</v>
      </c>
      <c r="AX124" s="104" t="b">
        <v>1</v>
      </c>
      <c r="AY124" s="104">
        <v>0</v>
      </c>
      <c r="AZ124" s="104">
        <v>87600</v>
      </c>
      <c r="BA124" s="104" t="b">
        <v>0</v>
      </c>
      <c r="BB124" s="104">
        <v>0</v>
      </c>
      <c r="BC124" s="105" t="s">
        <v>6299</v>
      </c>
      <c r="BD124" s="105" t="s">
        <v>6401</v>
      </c>
      <c r="BE124" s="104" t="b">
        <v>1</v>
      </c>
      <c r="BF124" s="104">
        <v>148920</v>
      </c>
      <c r="BG124" s="105"/>
      <c r="BH124" s="105" t="b">
        <v>0</v>
      </c>
      <c r="BI124" s="104">
        <v>0</v>
      </c>
      <c r="BJ124" s="104">
        <v>0</v>
      </c>
      <c r="BK124" s="104">
        <v>2652.1759999999999</v>
      </c>
      <c r="BL124" s="104">
        <v>0</v>
      </c>
      <c r="BM124" s="104">
        <v>0</v>
      </c>
      <c r="BN124" s="105" t="s">
        <v>4367</v>
      </c>
      <c r="BO124" s="104">
        <v>151494.18926397301</v>
      </c>
      <c r="BP124" s="104">
        <v>33619.669103187502</v>
      </c>
      <c r="BQ124" s="104">
        <v>1461.7572148352799</v>
      </c>
      <c r="BR124" s="105"/>
      <c r="BS124" s="105"/>
      <c r="BT124" s="105"/>
      <c r="BU124" s="105"/>
      <c r="BV124" s="104">
        <v>1</v>
      </c>
      <c r="BW124" s="104">
        <v>1</v>
      </c>
      <c r="BX124" s="104">
        <v>0</v>
      </c>
      <c r="BY124" s="104">
        <v>0</v>
      </c>
      <c r="BZ124" s="104">
        <v>6.6009132420091303E-6</v>
      </c>
      <c r="CA124" s="105" t="s">
        <v>10366</v>
      </c>
      <c r="CB124" s="105"/>
      <c r="CC124" s="105" t="b">
        <v>0</v>
      </c>
      <c r="CD124" s="104">
        <v>0</v>
      </c>
      <c r="CE124" s="104">
        <v>0</v>
      </c>
      <c r="CF124" s="104">
        <v>0</v>
      </c>
      <c r="CG124" s="104">
        <v>0</v>
      </c>
      <c r="CH124" s="105"/>
      <c r="CI124" s="104" t="b">
        <v>0</v>
      </c>
      <c r="CJ124" s="104">
        <v>0</v>
      </c>
      <c r="CK124" s="104">
        <v>0</v>
      </c>
      <c r="CL124" s="106" t="s">
        <v>10367</v>
      </c>
      <c r="CM124" s="104">
        <v>1.6502283105023898E-11</v>
      </c>
      <c r="CN124" s="104">
        <v>1</v>
      </c>
      <c r="CO124" s="104">
        <v>57824</v>
      </c>
      <c r="CP124" s="104">
        <v>4214.7012595317701</v>
      </c>
      <c r="CQ124" s="104">
        <v>50</v>
      </c>
      <c r="CR124" s="104">
        <v>50</v>
      </c>
      <c r="CS124" s="104">
        <v>60476.175999999999</v>
      </c>
      <c r="CT124" s="104">
        <v>0.113182539492913</v>
      </c>
      <c r="CU124" s="104">
        <v>6844.8471785003503</v>
      </c>
      <c r="CV124" s="104">
        <v>4226.2324595317696</v>
      </c>
      <c r="CW124" s="104">
        <v>0.11428942897620301</v>
      </c>
      <c r="CX124" s="104">
        <v>483.01369452057901</v>
      </c>
      <c r="CY124" s="104">
        <v>2.8912</v>
      </c>
      <c r="CZ124" s="104">
        <v>0.113225280361752</v>
      </c>
      <c r="DA124" s="104">
        <v>0.32735693058189702</v>
      </c>
      <c r="DB124" s="104">
        <v>9.64893255600862E-3</v>
      </c>
      <c r="DC124" s="104">
        <v>0</v>
      </c>
      <c r="DD124" s="105" t="s">
        <v>6402</v>
      </c>
    </row>
    <row r="125" spans="1:108" ht="15" customHeight="1" x14ac:dyDescent="0.35">
      <c r="A125" s="105" t="s">
        <v>10745</v>
      </c>
      <c r="B125" s="104">
        <v>0</v>
      </c>
      <c r="C125" s="104">
        <v>0</v>
      </c>
      <c r="D125" s="104">
        <v>0</v>
      </c>
      <c r="E125" s="105"/>
      <c r="F125" s="104">
        <v>1</v>
      </c>
      <c r="G125" s="104" t="b">
        <v>0</v>
      </c>
      <c r="H125" s="105" t="s">
        <v>512</v>
      </c>
      <c r="I125" s="104">
        <v>0</v>
      </c>
      <c r="J125" s="105"/>
      <c r="K125" s="104">
        <v>0</v>
      </c>
      <c r="L125" s="104">
        <v>1</v>
      </c>
      <c r="M125" s="104">
        <v>0</v>
      </c>
      <c r="N125" s="104">
        <v>0</v>
      </c>
      <c r="O125" s="105"/>
      <c r="P125" s="104" t="b">
        <v>0</v>
      </c>
      <c r="Q125" s="104">
        <v>0</v>
      </c>
      <c r="R125" s="105"/>
      <c r="S125" s="104">
        <v>0</v>
      </c>
      <c r="T125" s="104">
        <v>2.6869999999999998</v>
      </c>
      <c r="U125" s="104">
        <v>3916.6711909895298</v>
      </c>
      <c r="V125" s="104">
        <v>2.6869999999999998</v>
      </c>
      <c r="W125" s="104">
        <v>0</v>
      </c>
      <c r="X125" s="105" t="s">
        <v>6452</v>
      </c>
      <c r="Y125" s="106" t="s">
        <v>6400</v>
      </c>
      <c r="Z125" s="104">
        <v>1</v>
      </c>
      <c r="AA125" s="104">
        <v>0</v>
      </c>
      <c r="AB125" s="105" t="s">
        <v>11516</v>
      </c>
      <c r="AC125" s="105" t="s">
        <v>11517</v>
      </c>
      <c r="AD125" s="104">
        <v>0</v>
      </c>
      <c r="AE125" s="104">
        <v>0</v>
      </c>
      <c r="AF125" s="105"/>
      <c r="AG125" s="104">
        <v>2</v>
      </c>
      <c r="AH125" s="104">
        <v>2</v>
      </c>
      <c r="AI125" s="104">
        <v>2</v>
      </c>
      <c r="AJ125" s="105" t="s">
        <v>483</v>
      </c>
      <c r="AK125" s="104" t="b">
        <v>0</v>
      </c>
      <c r="AL125" s="104">
        <v>8760</v>
      </c>
      <c r="AM125" s="104">
        <v>8760</v>
      </c>
      <c r="AN125" s="104">
        <v>8760</v>
      </c>
      <c r="AO125" s="104">
        <v>0</v>
      </c>
      <c r="AP125" s="104">
        <v>0</v>
      </c>
      <c r="AQ125" s="104">
        <v>0</v>
      </c>
      <c r="AR125" s="104">
        <v>175200</v>
      </c>
      <c r="AS125" s="104">
        <v>26280</v>
      </c>
      <c r="AT125" s="105"/>
      <c r="AU125" s="104" t="b">
        <v>0</v>
      </c>
      <c r="AV125" s="104">
        <v>0</v>
      </c>
      <c r="AW125" s="104">
        <v>0</v>
      </c>
      <c r="AX125" s="104" t="b">
        <v>1</v>
      </c>
      <c r="AY125" s="104">
        <v>0</v>
      </c>
      <c r="AZ125" s="104">
        <v>87600</v>
      </c>
      <c r="BA125" s="104" t="b">
        <v>0</v>
      </c>
      <c r="BB125" s="104">
        <v>0</v>
      </c>
      <c r="BC125" s="105" t="s">
        <v>6453</v>
      </c>
      <c r="BD125" s="105" t="s">
        <v>6454</v>
      </c>
      <c r="BE125" s="104" t="b">
        <v>1</v>
      </c>
      <c r="BF125" s="104">
        <v>113880</v>
      </c>
      <c r="BG125" s="105"/>
      <c r="BH125" s="105" t="b">
        <v>0</v>
      </c>
      <c r="BI125" s="104">
        <v>0</v>
      </c>
      <c r="BJ125" s="104">
        <v>0</v>
      </c>
      <c r="BK125" s="104">
        <v>4397.7679691951598</v>
      </c>
      <c r="BL125" s="104">
        <v>0</v>
      </c>
      <c r="BM125" s="104">
        <v>0</v>
      </c>
      <c r="BN125" s="105" t="s">
        <v>2654</v>
      </c>
      <c r="BO125" s="104">
        <v>163007.07108299201</v>
      </c>
      <c r="BP125" s="104">
        <v>62352.142512986102</v>
      </c>
      <c r="BQ125" s="104">
        <v>1457.6372128729199</v>
      </c>
      <c r="BR125" s="105"/>
      <c r="BS125" s="105"/>
      <c r="BT125" s="105"/>
      <c r="BU125" s="105"/>
      <c r="BV125" s="104">
        <v>1</v>
      </c>
      <c r="BW125" s="104">
        <v>1</v>
      </c>
      <c r="BX125" s="104">
        <v>0</v>
      </c>
      <c r="BY125" s="104">
        <v>0</v>
      </c>
      <c r="BZ125" s="104">
        <v>6.1347031963470303E-6</v>
      </c>
      <c r="CA125" s="105" t="s">
        <v>10391</v>
      </c>
      <c r="CB125" s="105"/>
      <c r="CC125" s="105" t="b">
        <v>0</v>
      </c>
      <c r="CD125" s="104">
        <v>0</v>
      </c>
      <c r="CE125" s="104">
        <v>0</v>
      </c>
      <c r="CF125" s="104">
        <v>0</v>
      </c>
      <c r="CG125" s="104">
        <v>0</v>
      </c>
      <c r="CH125" s="105"/>
      <c r="CI125" s="104" t="b">
        <v>0</v>
      </c>
      <c r="CJ125" s="104">
        <v>0</v>
      </c>
      <c r="CK125" s="104">
        <v>0</v>
      </c>
      <c r="CL125" s="106" t="s">
        <v>10392</v>
      </c>
      <c r="CM125" s="104">
        <v>1.53367579908691E-11</v>
      </c>
      <c r="CN125" s="104">
        <v>1</v>
      </c>
      <c r="CO125" s="104">
        <v>53740</v>
      </c>
      <c r="CP125" s="104">
        <v>0</v>
      </c>
      <c r="CQ125" s="104">
        <v>50</v>
      </c>
      <c r="CR125" s="104">
        <v>50</v>
      </c>
      <c r="CS125" s="104">
        <v>58137.7679691952</v>
      </c>
      <c r="CT125" s="104">
        <v>0.17378056851221901</v>
      </c>
      <c r="CU125" s="104">
        <v>10103.2143697182</v>
      </c>
      <c r="CV125" s="104">
        <v>3916.6711909895298</v>
      </c>
      <c r="CW125" s="104">
        <v>0.17423744159243901</v>
      </c>
      <c r="CX125" s="104">
        <v>682.43076787682799</v>
      </c>
      <c r="CY125" s="104">
        <v>2.6869999999999998</v>
      </c>
      <c r="CZ125" s="104">
        <v>0.17385634891013299</v>
      </c>
      <c r="DA125" s="104">
        <v>0.46715200952152702</v>
      </c>
      <c r="DB125" s="104">
        <v>8.9421716689258805E-3</v>
      </c>
      <c r="DC125" s="104">
        <v>0</v>
      </c>
      <c r="DD125" s="105" t="s">
        <v>6455</v>
      </c>
    </row>
    <row r="126" spans="1:108" ht="15" customHeight="1" x14ac:dyDescent="0.35">
      <c r="A126" s="105" t="s">
        <v>10746</v>
      </c>
      <c r="B126" s="104">
        <v>0</v>
      </c>
      <c r="C126" s="104">
        <v>0</v>
      </c>
      <c r="D126" s="104">
        <v>0</v>
      </c>
      <c r="E126" s="105"/>
      <c r="F126" s="104">
        <v>1</v>
      </c>
      <c r="G126" s="104" t="b">
        <v>0</v>
      </c>
      <c r="H126" s="105" t="s">
        <v>512</v>
      </c>
      <c r="I126" s="104">
        <v>0</v>
      </c>
      <c r="J126" s="105"/>
      <c r="K126" s="104">
        <v>0</v>
      </c>
      <c r="L126" s="104">
        <v>1</v>
      </c>
      <c r="M126" s="104">
        <v>0</v>
      </c>
      <c r="N126" s="104">
        <v>0</v>
      </c>
      <c r="O126" s="105"/>
      <c r="P126" s="104" t="b">
        <v>0</v>
      </c>
      <c r="Q126" s="104">
        <v>0</v>
      </c>
      <c r="R126" s="105"/>
      <c r="S126" s="104">
        <v>0</v>
      </c>
      <c r="T126" s="104">
        <v>2.6869999999999998</v>
      </c>
      <c r="U126" s="104">
        <v>3916.6711909895298</v>
      </c>
      <c r="V126" s="104">
        <v>2.6869999999999998</v>
      </c>
      <c r="W126" s="104">
        <v>0</v>
      </c>
      <c r="X126" s="105" t="s">
        <v>6714</v>
      </c>
      <c r="Y126" s="106" t="s">
        <v>6400</v>
      </c>
      <c r="Z126" s="104">
        <v>1</v>
      </c>
      <c r="AA126" s="104">
        <v>0</v>
      </c>
      <c r="AB126" s="105" t="s">
        <v>11562</v>
      </c>
      <c r="AC126" s="105" t="s">
        <v>11563</v>
      </c>
      <c r="AD126" s="104">
        <v>0</v>
      </c>
      <c r="AE126" s="104">
        <v>0</v>
      </c>
      <c r="AF126" s="105"/>
      <c r="AG126" s="104">
        <v>2</v>
      </c>
      <c r="AH126" s="104">
        <v>2</v>
      </c>
      <c r="AI126" s="104">
        <v>2</v>
      </c>
      <c r="AJ126" s="105" t="s">
        <v>483</v>
      </c>
      <c r="AK126" s="104" t="b">
        <v>0</v>
      </c>
      <c r="AL126" s="104">
        <v>8760</v>
      </c>
      <c r="AM126" s="104">
        <v>8760</v>
      </c>
      <c r="AN126" s="104">
        <v>8760</v>
      </c>
      <c r="AO126" s="104">
        <v>0</v>
      </c>
      <c r="AP126" s="104">
        <v>0</v>
      </c>
      <c r="AQ126" s="104">
        <v>0</v>
      </c>
      <c r="AR126" s="104">
        <v>175200</v>
      </c>
      <c r="AS126" s="104">
        <v>26280</v>
      </c>
      <c r="AT126" s="105"/>
      <c r="AU126" s="104" t="b">
        <v>0</v>
      </c>
      <c r="AV126" s="104">
        <v>0</v>
      </c>
      <c r="AW126" s="104">
        <v>0</v>
      </c>
      <c r="AX126" s="104" t="b">
        <v>1</v>
      </c>
      <c r="AY126" s="104">
        <v>0</v>
      </c>
      <c r="AZ126" s="104">
        <v>87600</v>
      </c>
      <c r="BA126" s="104" t="b">
        <v>0</v>
      </c>
      <c r="BB126" s="104">
        <v>0</v>
      </c>
      <c r="BC126" s="105" t="s">
        <v>6453</v>
      </c>
      <c r="BD126" s="105" t="s">
        <v>6454</v>
      </c>
      <c r="BE126" s="104" t="b">
        <v>1</v>
      </c>
      <c r="BF126" s="104">
        <v>113880</v>
      </c>
      <c r="BG126" s="105"/>
      <c r="BH126" s="105" t="b">
        <v>0</v>
      </c>
      <c r="BI126" s="104">
        <v>0</v>
      </c>
      <c r="BJ126" s="104">
        <v>0</v>
      </c>
      <c r="BK126" s="104">
        <v>4397.7679691951598</v>
      </c>
      <c r="BL126" s="104">
        <v>0</v>
      </c>
      <c r="BM126" s="104">
        <v>0</v>
      </c>
      <c r="BN126" s="105" t="s">
        <v>2660</v>
      </c>
      <c r="BO126" s="104">
        <v>163007.07108299201</v>
      </c>
      <c r="BP126" s="104">
        <v>62352.142512986102</v>
      </c>
      <c r="BQ126" s="104">
        <v>1457.6372128729199</v>
      </c>
      <c r="BR126" s="105"/>
      <c r="BS126" s="105"/>
      <c r="BT126" s="105"/>
      <c r="BU126" s="105"/>
      <c r="BV126" s="104">
        <v>1</v>
      </c>
      <c r="BW126" s="104">
        <v>1</v>
      </c>
      <c r="BX126" s="104">
        <v>0</v>
      </c>
      <c r="BY126" s="104">
        <v>0</v>
      </c>
      <c r="BZ126" s="104">
        <v>6.1347031963470303E-6</v>
      </c>
      <c r="CA126" s="105" t="s">
        <v>10473</v>
      </c>
      <c r="CB126" s="105"/>
      <c r="CC126" s="105" t="b">
        <v>0</v>
      </c>
      <c r="CD126" s="104">
        <v>0</v>
      </c>
      <c r="CE126" s="104">
        <v>0</v>
      </c>
      <c r="CF126" s="104">
        <v>0</v>
      </c>
      <c r="CG126" s="104">
        <v>0</v>
      </c>
      <c r="CH126" s="105"/>
      <c r="CI126" s="104" t="b">
        <v>0</v>
      </c>
      <c r="CJ126" s="104">
        <v>0</v>
      </c>
      <c r="CK126" s="104">
        <v>0</v>
      </c>
      <c r="CL126" s="106" t="s">
        <v>10474</v>
      </c>
      <c r="CM126" s="104">
        <v>1.53367579908691E-11</v>
      </c>
      <c r="CN126" s="104">
        <v>1</v>
      </c>
      <c r="CO126" s="104">
        <v>53740</v>
      </c>
      <c r="CP126" s="104">
        <v>0</v>
      </c>
      <c r="CQ126" s="104">
        <v>50</v>
      </c>
      <c r="CR126" s="104">
        <v>50</v>
      </c>
      <c r="CS126" s="104">
        <v>58137.7679691952</v>
      </c>
      <c r="CT126" s="104">
        <v>0.17378056851221901</v>
      </c>
      <c r="CU126" s="104">
        <v>10103.2143697182</v>
      </c>
      <c r="CV126" s="104">
        <v>3916.6711909895298</v>
      </c>
      <c r="CW126" s="104">
        <v>0.17423744159243901</v>
      </c>
      <c r="CX126" s="104">
        <v>682.43076787682799</v>
      </c>
      <c r="CY126" s="104">
        <v>2.6869999999999998</v>
      </c>
      <c r="CZ126" s="104">
        <v>0.17385634891013299</v>
      </c>
      <c r="DA126" s="104">
        <v>0.46715200952152702</v>
      </c>
      <c r="DB126" s="104">
        <v>8.9421716689258805E-3</v>
      </c>
      <c r="DC126" s="104">
        <v>0</v>
      </c>
      <c r="DD126" s="105" t="s">
        <v>6715</v>
      </c>
    </row>
    <row r="127" spans="1:108" ht="15" customHeight="1" x14ac:dyDescent="0.35">
      <c r="A127" s="105" t="s">
        <v>6935</v>
      </c>
      <c r="B127" s="104">
        <v>0</v>
      </c>
      <c r="C127" s="104">
        <v>0</v>
      </c>
      <c r="D127" s="104">
        <v>0</v>
      </c>
      <c r="E127" s="105"/>
      <c r="F127" s="104">
        <v>1</v>
      </c>
      <c r="G127" s="104" t="b">
        <v>0</v>
      </c>
      <c r="H127" s="105" t="s">
        <v>512</v>
      </c>
      <c r="I127" s="104">
        <v>0</v>
      </c>
      <c r="J127" s="105"/>
      <c r="K127" s="104">
        <v>0</v>
      </c>
      <c r="L127" s="104">
        <v>1</v>
      </c>
      <c r="M127" s="104">
        <v>0</v>
      </c>
      <c r="N127" s="104">
        <v>0</v>
      </c>
      <c r="O127" s="105"/>
      <c r="P127" s="104" t="b">
        <v>0</v>
      </c>
      <c r="Q127" s="104">
        <v>0</v>
      </c>
      <c r="R127" s="105"/>
      <c r="S127" s="104">
        <v>0</v>
      </c>
      <c r="T127" s="104">
        <v>2.6869999999999998</v>
      </c>
      <c r="U127" s="104">
        <v>3916.6711909895298</v>
      </c>
      <c r="V127" s="104">
        <v>2.6869999999999998</v>
      </c>
      <c r="W127" s="104">
        <v>0</v>
      </c>
      <c r="X127" s="105" t="s">
        <v>6472</v>
      </c>
      <c r="Y127" s="106" t="s">
        <v>6400</v>
      </c>
      <c r="Z127" s="104">
        <v>1</v>
      </c>
      <c r="AA127" s="104">
        <v>0</v>
      </c>
      <c r="AB127" s="105" t="s">
        <v>11452</v>
      </c>
      <c r="AC127" s="105" t="s">
        <v>11453</v>
      </c>
      <c r="AD127" s="104">
        <v>0</v>
      </c>
      <c r="AE127" s="104">
        <v>0</v>
      </c>
      <c r="AF127" s="105"/>
      <c r="AG127" s="104">
        <v>2</v>
      </c>
      <c r="AH127" s="104">
        <v>2</v>
      </c>
      <c r="AI127" s="104">
        <v>2</v>
      </c>
      <c r="AJ127" s="105" t="s">
        <v>483</v>
      </c>
      <c r="AK127" s="104" t="b">
        <v>0</v>
      </c>
      <c r="AL127" s="104">
        <v>8760</v>
      </c>
      <c r="AM127" s="104">
        <v>8760</v>
      </c>
      <c r="AN127" s="104">
        <v>8760</v>
      </c>
      <c r="AO127" s="104">
        <v>0</v>
      </c>
      <c r="AP127" s="104">
        <v>0</v>
      </c>
      <c r="AQ127" s="104">
        <v>0</v>
      </c>
      <c r="AR127" s="104">
        <v>175200</v>
      </c>
      <c r="AS127" s="104">
        <v>26280</v>
      </c>
      <c r="AT127" s="105"/>
      <c r="AU127" s="104" t="b">
        <v>0</v>
      </c>
      <c r="AV127" s="104">
        <v>0</v>
      </c>
      <c r="AW127" s="104">
        <v>0</v>
      </c>
      <c r="AX127" s="104" t="b">
        <v>1</v>
      </c>
      <c r="AY127" s="104">
        <v>0</v>
      </c>
      <c r="AZ127" s="104">
        <v>87600</v>
      </c>
      <c r="BA127" s="104" t="b">
        <v>0</v>
      </c>
      <c r="BB127" s="104">
        <v>0</v>
      </c>
      <c r="BC127" s="105" t="s">
        <v>6460</v>
      </c>
      <c r="BD127" s="105" t="s">
        <v>6454</v>
      </c>
      <c r="BE127" s="104" t="b">
        <v>1</v>
      </c>
      <c r="BF127" s="104">
        <v>113880</v>
      </c>
      <c r="BG127" s="105"/>
      <c r="BH127" s="105" t="b">
        <v>0</v>
      </c>
      <c r="BI127" s="104">
        <v>0</v>
      </c>
      <c r="BJ127" s="104">
        <v>0</v>
      </c>
      <c r="BK127" s="104">
        <v>4397.7679691951598</v>
      </c>
      <c r="BL127" s="104">
        <v>0</v>
      </c>
      <c r="BM127" s="104">
        <v>0</v>
      </c>
      <c r="BN127" s="105" t="s">
        <v>2672</v>
      </c>
      <c r="BO127" s="104">
        <v>163007.07108299201</v>
      </c>
      <c r="BP127" s="104">
        <v>62352.142512986102</v>
      </c>
      <c r="BQ127" s="104">
        <v>1457.6372128729199</v>
      </c>
      <c r="BR127" s="105"/>
      <c r="BS127" s="105"/>
      <c r="BT127" s="105"/>
      <c r="BU127" s="105"/>
      <c r="BV127" s="104">
        <v>1</v>
      </c>
      <c r="BW127" s="104">
        <v>1</v>
      </c>
      <c r="BX127" s="104">
        <v>0</v>
      </c>
      <c r="BY127" s="104">
        <v>0</v>
      </c>
      <c r="BZ127" s="104">
        <v>6.1347031963470303E-6</v>
      </c>
      <c r="CA127" s="105" t="s">
        <v>10401</v>
      </c>
      <c r="CB127" s="105"/>
      <c r="CC127" s="105" t="b">
        <v>0</v>
      </c>
      <c r="CD127" s="104">
        <v>0</v>
      </c>
      <c r="CE127" s="104">
        <v>0</v>
      </c>
      <c r="CF127" s="104">
        <v>0</v>
      </c>
      <c r="CG127" s="104">
        <v>0</v>
      </c>
      <c r="CH127" s="105"/>
      <c r="CI127" s="104" t="b">
        <v>0</v>
      </c>
      <c r="CJ127" s="104">
        <v>0</v>
      </c>
      <c r="CK127" s="104">
        <v>0</v>
      </c>
      <c r="CL127" s="106" t="s">
        <v>10396</v>
      </c>
      <c r="CM127" s="104">
        <v>1.53367579908691E-11</v>
      </c>
      <c r="CN127" s="104">
        <v>1</v>
      </c>
      <c r="CO127" s="104">
        <v>53740</v>
      </c>
      <c r="CP127" s="104">
        <v>0</v>
      </c>
      <c r="CQ127" s="104">
        <v>50</v>
      </c>
      <c r="CR127" s="104">
        <v>50</v>
      </c>
      <c r="CS127" s="104">
        <v>58137.7679691952</v>
      </c>
      <c r="CT127" s="104">
        <v>0.17378056851221901</v>
      </c>
      <c r="CU127" s="104">
        <v>10103.2143697182</v>
      </c>
      <c r="CV127" s="104">
        <v>3916.6711909895298</v>
      </c>
      <c r="CW127" s="104">
        <v>0.17423744159243901</v>
      </c>
      <c r="CX127" s="104">
        <v>682.43076787682799</v>
      </c>
      <c r="CY127" s="104">
        <v>2.6869999999999998</v>
      </c>
      <c r="CZ127" s="104">
        <v>0.17385634891013299</v>
      </c>
      <c r="DA127" s="104">
        <v>0.46715200952152702</v>
      </c>
      <c r="DB127" s="104">
        <v>8.9421716689258805E-3</v>
      </c>
      <c r="DC127" s="104">
        <v>0</v>
      </c>
      <c r="DD127" s="105" t="s">
        <v>6473</v>
      </c>
    </row>
    <row r="128" spans="1:108" ht="15" customHeight="1" x14ac:dyDescent="0.35">
      <c r="A128" s="105" t="s">
        <v>6934</v>
      </c>
      <c r="B128" s="104">
        <v>0</v>
      </c>
      <c r="C128" s="104">
        <v>0</v>
      </c>
      <c r="D128" s="104">
        <v>0</v>
      </c>
      <c r="E128" s="105"/>
      <c r="F128" s="104">
        <v>1</v>
      </c>
      <c r="G128" s="104" t="b">
        <v>0</v>
      </c>
      <c r="H128" s="105" t="s">
        <v>512</v>
      </c>
      <c r="I128" s="104">
        <v>0</v>
      </c>
      <c r="J128" s="105"/>
      <c r="K128" s="104">
        <v>0</v>
      </c>
      <c r="L128" s="104">
        <v>1</v>
      </c>
      <c r="M128" s="104">
        <v>0</v>
      </c>
      <c r="N128" s="104">
        <v>0</v>
      </c>
      <c r="O128" s="105"/>
      <c r="P128" s="104" t="b">
        <v>0</v>
      </c>
      <c r="Q128" s="104">
        <v>0</v>
      </c>
      <c r="R128" s="105"/>
      <c r="S128" s="104">
        <v>0</v>
      </c>
      <c r="T128" s="104">
        <v>2.6869999999999998</v>
      </c>
      <c r="U128" s="104">
        <v>3916.6711909895298</v>
      </c>
      <c r="V128" s="104">
        <v>2.6869999999999998</v>
      </c>
      <c r="W128" s="104">
        <v>0</v>
      </c>
      <c r="X128" s="105" t="s">
        <v>6459</v>
      </c>
      <c r="Y128" s="106" t="s">
        <v>6400</v>
      </c>
      <c r="Z128" s="104">
        <v>1</v>
      </c>
      <c r="AA128" s="104">
        <v>0</v>
      </c>
      <c r="AB128" s="105" t="s">
        <v>11452</v>
      </c>
      <c r="AC128" s="105" t="s">
        <v>11453</v>
      </c>
      <c r="AD128" s="104">
        <v>0</v>
      </c>
      <c r="AE128" s="104">
        <v>0</v>
      </c>
      <c r="AF128" s="105"/>
      <c r="AG128" s="104">
        <v>2</v>
      </c>
      <c r="AH128" s="104">
        <v>2</v>
      </c>
      <c r="AI128" s="104">
        <v>2</v>
      </c>
      <c r="AJ128" s="105" t="s">
        <v>483</v>
      </c>
      <c r="AK128" s="104" t="b">
        <v>0</v>
      </c>
      <c r="AL128" s="104">
        <v>8760</v>
      </c>
      <c r="AM128" s="104">
        <v>8760</v>
      </c>
      <c r="AN128" s="104">
        <v>8760</v>
      </c>
      <c r="AO128" s="104">
        <v>0</v>
      </c>
      <c r="AP128" s="104">
        <v>0</v>
      </c>
      <c r="AQ128" s="104">
        <v>0</v>
      </c>
      <c r="AR128" s="104">
        <v>175200</v>
      </c>
      <c r="AS128" s="104">
        <v>26280</v>
      </c>
      <c r="AT128" s="105"/>
      <c r="AU128" s="104" t="b">
        <v>0</v>
      </c>
      <c r="AV128" s="104">
        <v>0</v>
      </c>
      <c r="AW128" s="104">
        <v>0</v>
      </c>
      <c r="AX128" s="104" t="b">
        <v>1</v>
      </c>
      <c r="AY128" s="104">
        <v>0</v>
      </c>
      <c r="AZ128" s="104">
        <v>87600</v>
      </c>
      <c r="BA128" s="104" t="b">
        <v>0</v>
      </c>
      <c r="BB128" s="104">
        <v>0</v>
      </c>
      <c r="BC128" s="105" t="s">
        <v>6460</v>
      </c>
      <c r="BD128" s="105" t="s">
        <v>6454</v>
      </c>
      <c r="BE128" s="104" t="b">
        <v>1</v>
      </c>
      <c r="BF128" s="104">
        <v>113880</v>
      </c>
      <c r="BG128" s="105"/>
      <c r="BH128" s="105" t="b">
        <v>0</v>
      </c>
      <c r="BI128" s="104">
        <v>0</v>
      </c>
      <c r="BJ128" s="104">
        <v>0</v>
      </c>
      <c r="BK128" s="104">
        <v>4397.7679691951598</v>
      </c>
      <c r="BL128" s="104">
        <v>0</v>
      </c>
      <c r="BM128" s="104">
        <v>0</v>
      </c>
      <c r="BN128" s="105" t="s">
        <v>2675</v>
      </c>
      <c r="BO128" s="104">
        <v>163007.07108299201</v>
      </c>
      <c r="BP128" s="104">
        <v>62352.142512986102</v>
      </c>
      <c r="BQ128" s="104">
        <v>1457.6372128729199</v>
      </c>
      <c r="BR128" s="105"/>
      <c r="BS128" s="105"/>
      <c r="BT128" s="105"/>
      <c r="BU128" s="105"/>
      <c r="BV128" s="104">
        <v>1</v>
      </c>
      <c r="BW128" s="104">
        <v>1</v>
      </c>
      <c r="BX128" s="104">
        <v>0</v>
      </c>
      <c r="BY128" s="104">
        <v>0</v>
      </c>
      <c r="BZ128" s="104">
        <v>6.1347031963470303E-6</v>
      </c>
      <c r="CA128" s="105" t="s">
        <v>10395</v>
      </c>
      <c r="CB128" s="105"/>
      <c r="CC128" s="105" t="b">
        <v>0</v>
      </c>
      <c r="CD128" s="104">
        <v>0</v>
      </c>
      <c r="CE128" s="104">
        <v>0</v>
      </c>
      <c r="CF128" s="104">
        <v>0</v>
      </c>
      <c r="CG128" s="104">
        <v>0</v>
      </c>
      <c r="CH128" s="105"/>
      <c r="CI128" s="104" t="b">
        <v>0</v>
      </c>
      <c r="CJ128" s="104">
        <v>0</v>
      </c>
      <c r="CK128" s="104">
        <v>0</v>
      </c>
      <c r="CL128" s="106" t="s">
        <v>10396</v>
      </c>
      <c r="CM128" s="104">
        <v>1.53367579908691E-11</v>
      </c>
      <c r="CN128" s="104">
        <v>1</v>
      </c>
      <c r="CO128" s="104">
        <v>53740</v>
      </c>
      <c r="CP128" s="104">
        <v>0</v>
      </c>
      <c r="CQ128" s="104">
        <v>50</v>
      </c>
      <c r="CR128" s="104">
        <v>50</v>
      </c>
      <c r="CS128" s="104">
        <v>58137.7679691952</v>
      </c>
      <c r="CT128" s="104">
        <v>0.17378056851221901</v>
      </c>
      <c r="CU128" s="104">
        <v>10103.2143697182</v>
      </c>
      <c r="CV128" s="104">
        <v>3916.6711909895298</v>
      </c>
      <c r="CW128" s="104">
        <v>0.17423744159243901</v>
      </c>
      <c r="CX128" s="104">
        <v>682.43076787682799</v>
      </c>
      <c r="CY128" s="104">
        <v>2.6869999999999998</v>
      </c>
      <c r="CZ128" s="104">
        <v>0.17385634891013299</v>
      </c>
      <c r="DA128" s="104">
        <v>0.46715200952152702</v>
      </c>
      <c r="DB128" s="104">
        <v>8.9421716689258805E-3</v>
      </c>
      <c r="DC128" s="104">
        <v>0</v>
      </c>
      <c r="DD128" s="105" t="s">
        <v>6461</v>
      </c>
    </row>
    <row r="129" spans="1:108" ht="15" customHeight="1" x14ac:dyDescent="0.35">
      <c r="A129" s="105" t="s">
        <v>6933</v>
      </c>
      <c r="B129" s="104">
        <v>0</v>
      </c>
      <c r="C129" s="104">
        <v>0</v>
      </c>
      <c r="D129" s="104">
        <v>0</v>
      </c>
      <c r="E129" s="105"/>
      <c r="F129" s="104">
        <v>1</v>
      </c>
      <c r="G129" s="104" t="b">
        <v>0</v>
      </c>
      <c r="H129" s="105" t="s">
        <v>512</v>
      </c>
      <c r="I129" s="104">
        <v>0</v>
      </c>
      <c r="J129" s="105"/>
      <c r="K129" s="104">
        <v>0</v>
      </c>
      <c r="L129" s="104">
        <v>1</v>
      </c>
      <c r="M129" s="104">
        <v>0</v>
      </c>
      <c r="N129" s="104">
        <v>0</v>
      </c>
      <c r="O129" s="105"/>
      <c r="P129" s="104" t="b">
        <v>0</v>
      </c>
      <c r="Q129" s="104">
        <v>0</v>
      </c>
      <c r="R129" s="105"/>
      <c r="S129" s="104">
        <v>0</v>
      </c>
      <c r="T129" s="104">
        <v>2.6869999999999998</v>
      </c>
      <c r="U129" s="104">
        <v>3916.6711909895298</v>
      </c>
      <c r="V129" s="104">
        <v>2.6869999999999998</v>
      </c>
      <c r="W129" s="104">
        <v>0</v>
      </c>
      <c r="X129" s="105" t="s">
        <v>6456</v>
      </c>
      <c r="Y129" s="106" t="s">
        <v>6400</v>
      </c>
      <c r="Z129" s="104">
        <v>1</v>
      </c>
      <c r="AA129" s="104">
        <v>0</v>
      </c>
      <c r="AB129" s="105" t="s">
        <v>11518</v>
      </c>
      <c r="AC129" s="105" t="s">
        <v>11519</v>
      </c>
      <c r="AD129" s="104">
        <v>0</v>
      </c>
      <c r="AE129" s="104">
        <v>0</v>
      </c>
      <c r="AF129" s="105"/>
      <c r="AG129" s="104">
        <v>2</v>
      </c>
      <c r="AH129" s="104">
        <v>2</v>
      </c>
      <c r="AI129" s="104">
        <v>2</v>
      </c>
      <c r="AJ129" s="105" t="s">
        <v>483</v>
      </c>
      <c r="AK129" s="104" t="b">
        <v>0</v>
      </c>
      <c r="AL129" s="104">
        <v>8760</v>
      </c>
      <c r="AM129" s="104">
        <v>8760</v>
      </c>
      <c r="AN129" s="104">
        <v>8760</v>
      </c>
      <c r="AO129" s="104">
        <v>0</v>
      </c>
      <c r="AP129" s="104">
        <v>0</v>
      </c>
      <c r="AQ129" s="104">
        <v>0</v>
      </c>
      <c r="AR129" s="104">
        <v>175200</v>
      </c>
      <c r="AS129" s="104">
        <v>26280</v>
      </c>
      <c r="AT129" s="105"/>
      <c r="AU129" s="104" t="b">
        <v>0</v>
      </c>
      <c r="AV129" s="104">
        <v>0</v>
      </c>
      <c r="AW129" s="104">
        <v>0</v>
      </c>
      <c r="AX129" s="104" t="b">
        <v>1</v>
      </c>
      <c r="AY129" s="104">
        <v>0</v>
      </c>
      <c r="AZ129" s="104">
        <v>87600</v>
      </c>
      <c r="BA129" s="104" t="b">
        <v>0</v>
      </c>
      <c r="BB129" s="104">
        <v>0</v>
      </c>
      <c r="BC129" s="105" t="s">
        <v>6457</v>
      </c>
      <c r="BD129" s="105" t="s">
        <v>6454</v>
      </c>
      <c r="BE129" s="104" t="b">
        <v>1</v>
      </c>
      <c r="BF129" s="104">
        <v>113880</v>
      </c>
      <c r="BG129" s="105"/>
      <c r="BH129" s="105" t="b">
        <v>0</v>
      </c>
      <c r="BI129" s="104">
        <v>0</v>
      </c>
      <c r="BJ129" s="104">
        <v>0</v>
      </c>
      <c r="BK129" s="104">
        <v>4397.7679691951598</v>
      </c>
      <c r="BL129" s="104">
        <v>0</v>
      </c>
      <c r="BM129" s="104">
        <v>0</v>
      </c>
      <c r="BN129" s="105" t="s">
        <v>2678</v>
      </c>
      <c r="BO129" s="104">
        <v>163007.07108299201</v>
      </c>
      <c r="BP129" s="104">
        <v>62352.142512986102</v>
      </c>
      <c r="BQ129" s="104">
        <v>1457.6372128729199</v>
      </c>
      <c r="BR129" s="105"/>
      <c r="BS129" s="105"/>
      <c r="BT129" s="105"/>
      <c r="BU129" s="105"/>
      <c r="BV129" s="104">
        <v>1</v>
      </c>
      <c r="BW129" s="104">
        <v>1</v>
      </c>
      <c r="BX129" s="104">
        <v>0</v>
      </c>
      <c r="BY129" s="104">
        <v>0</v>
      </c>
      <c r="BZ129" s="104">
        <v>6.1347031963470303E-6</v>
      </c>
      <c r="CA129" s="105" t="s">
        <v>10393</v>
      </c>
      <c r="CB129" s="105"/>
      <c r="CC129" s="105" t="b">
        <v>0</v>
      </c>
      <c r="CD129" s="104">
        <v>0</v>
      </c>
      <c r="CE129" s="104">
        <v>0</v>
      </c>
      <c r="CF129" s="104">
        <v>0</v>
      </c>
      <c r="CG129" s="104">
        <v>0</v>
      </c>
      <c r="CH129" s="105"/>
      <c r="CI129" s="104" t="b">
        <v>0</v>
      </c>
      <c r="CJ129" s="104">
        <v>0</v>
      </c>
      <c r="CK129" s="104">
        <v>0</v>
      </c>
      <c r="CL129" s="106" t="s">
        <v>10394</v>
      </c>
      <c r="CM129" s="104">
        <v>1.53367579908691E-11</v>
      </c>
      <c r="CN129" s="104">
        <v>1</v>
      </c>
      <c r="CO129" s="104">
        <v>53740</v>
      </c>
      <c r="CP129" s="104">
        <v>0</v>
      </c>
      <c r="CQ129" s="104">
        <v>50</v>
      </c>
      <c r="CR129" s="104">
        <v>50</v>
      </c>
      <c r="CS129" s="104">
        <v>58137.7679691952</v>
      </c>
      <c r="CT129" s="104">
        <v>0.17378056851221901</v>
      </c>
      <c r="CU129" s="104">
        <v>10103.2143697182</v>
      </c>
      <c r="CV129" s="104">
        <v>3916.6711909895298</v>
      </c>
      <c r="CW129" s="104">
        <v>0.17423744159243901</v>
      </c>
      <c r="CX129" s="104">
        <v>682.43076787682799</v>
      </c>
      <c r="CY129" s="104">
        <v>2.6869999999999998</v>
      </c>
      <c r="CZ129" s="104">
        <v>0.17385634891013299</v>
      </c>
      <c r="DA129" s="104">
        <v>0.46715200952152702</v>
      </c>
      <c r="DB129" s="104">
        <v>8.9421716689258805E-3</v>
      </c>
      <c r="DC129" s="104">
        <v>0</v>
      </c>
      <c r="DD129" s="105" t="s">
        <v>6458</v>
      </c>
    </row>
    <row r="130" spans="1:108" ht="15" customHeight="1" x14ac:dyDescent="0.35">
      <c r="A130" s="105" t="s">
        <v>10801</v>
      </c>
      <c r="B130" s="104">
        <v>0</v>
      </c>
      <c r="C130" s="104">
        <v>0</v>
      </c>
      <c r="D130" s="104">
        <v>0</v>
      </c>
      <c r="E130" s="105"/>
      <c r="F130" s="104">
        <v>1</v>
      </c>
      <c r="G130" s="104" t="b">
        <v>0</v>
      </c>
      <c r="H130" s="105" t="s">
        <v>512</v>
      </c>
      <c r="I130" s="104">
        <v>0</v>
      </c>
      <c r="J130" s="105"/>
      <c r="K130" s="104">
        <v>0</v>
      </c>
      <c r="L130" s="104">
        <v>1</v>
      </c>
      <c r="M130" s="104">
        <v>0</v>
      </c>
      <c r="N130" s="104">
        <v>0</v>
      </c>
      <c r="O130" s="105"/>
      <c r="P130" s="104" t="b">
        <v>0</v>
      </c>
      <c r="Q130" s="104">
        <v>0</v>
      </c>
      <c r="R130" s="105"/>
      <c r="S130" s="104">
        <v>0</v>
      </c>
      <c r="T130" s="104">
        <v>2.6869999999999998</v>
      </c>
      <c r="U130" s="104">
        <v>3916.6711909895298</v>
      </c>
      <c r="V130" s="104">
        <v>2.6869999999999998</v>
      </c>
      <c r="W130" s="104">
        <v>0</v>
      </c>
      <c r="X130" s="105" t="s">
        <v>6462</v>
      </c>
      <c r="Y130" s="106" t="s">
        <v>6400</v>
      </c>
      <c r="Z130" s="104">
        <v>1</v>
      </c>
      <c r="AA130" s="104">
        <v>0</v>
      </c>
      <c r="AB130" s="105" t="s">
        <v>11520</v>
      </c>
      <c r="AC130" s="105" t="s">
        <v>11521</v>
      </c>
      <c r="AD130" s="104">
        <v>0</v>
      </c>
      <c r="AE130" s="104">
        <v>0</v>
      </c>
      <c r="AF130" s="105"/>
      <c r="AG130" s="104">
        <v>2</v>
      </c>
      <c r="AH130" s="104">
        <v>2</v>
      </c>
      <c r="AI130" s="104">
        <v>2</v>
      </c>
      <c r="AJ130" s="105" t="s">
        <v>483</v>
      </c>
      <c r="AK130" s="104" t="b">
        <v>0</v>
      </c>
      <c r="AL130" s="104">
        <v>8760</v>
      </c>
      <c r="AM130" s="104">
        <v>8760</v>
      </c>
      <c r="AN130" s="104">
        <v>8760</v>
      </c>
      <c r="AO130" s="104">
        <v>0</v>
      </c>
      <c r="AP130" s="104">
        <v>0</v>
      </c>
      <c r="AQ130" s="104">
        <v>0</v>
      </c>
      <c r="AR130" s="104">
        <v>175200</v>
      </c>
      <c r="AS130" s="104">
        <v>26280</v>
      </c>
      <c r="AT130" s="105"/>
      <c r="AU130" s="104" t="b">
        <v>0</v>
      </c>
      <c r="AV130" s="104">
        <v>0</v>
      </c>
      <c r="AW130" s="104">
        <v>0</v>
      </c>
      <c r="AX130" s="104" t="b">
        <v>1</v>
      </c>
      <c r="AY130" s="104">
        <v>0</v>
      </c>
      <c r="AZ130" s="104">
        <v>87600</v>
      </c>
      <c r="BA130" s="104" t="b">
        <v>0</v>
      </c>
      <c r="BB130" s="104">
        <v>0</v>
      </c>
      <c r="BC130" s="105" t="s">
        <v>6453</v>
      </c>
      <c r="BD130" s="105" t="s">
        <v>6463</v>
      </c>
      <c r="BE130" s="104" t="b">
        <v>0</v>
      </c>
      <c r="BF130" s="104">
        <v>113880</v>
      </c>
      <c r="BG130" s="105"/>
      <c r="BH130" s="105" t="b">
        <v>0</v>
      </c>
      <c r="BI130" s="104">
        <v>0</v>
      </c>
      <c r="BJ130" s="104">
        <v>0</v>
      </c>
      <c r="BK130" s="104">
        <v>4397.7679691951598</v>
      </c>
      <c r="BL130" s="104">
        <v>0</v>
      </c>
      <c r="BM130" s="104">
        <v>0</v>
      </c>
      <c r="BN130" s="105" t="s">
        <v>5203</v>
      </c>
      <c r="BO130" s="104">
        <v>163007.07108299201</v>
      </c>
      <c r="BP130" s="104">
        <v>62352.142512986102</v>
      </c>
      <c r="BQ130" s="104">
        <v>1457.6372128729199</v>
      </c>
      <c r="BR130" s="105"/>
      <c r="BS130" s="105"/>
      <c r="BT130" s="105"/>
      <c r="BU130" s="105"/>
      <c r="BV130" s="104">
        <v>1</v>
      </c>
      <c r="BW130" s="104">
        <v>1</v>
      </c>
      <c r="BX130" s="104">
        <v>53740</v>
      </c>
      <c r="BY130" s="104">
        <v>0</v>
      </c>
      <c r="BZ130" s="104">
        <v>6.1347031963470303E-6</v>
      </c>
      <c r="CA130" s="105" t="s">
        <v>10397</v>
      </c>
      <c r="CB130" s="105"/>
      <c r="CC130" s="105" t="b">
        <v>0</v>
      </c>
      <c r="CD130" s="104">
        <v>0</v>
      </c>
      <c r="CE130" s="104">
        <v>0</v>
      </c>
      <c r="CF130" s="104">
        <v>0</v>
      </c>
      <c r="CG130" s="104">
        <v>0</v>
      </c>
      <c r="CH130" s="105"/>
      <c r="CI130" s="104" t="b">
        <v>0</v>
      </c>
      <c r="CJ130" s="104">
        <v>0</v>
      </c>
      <c r="CK130" s="104">
        <v>0</v>
      </c>
      <c r="CL130" s="106" t="s">
        <v>10398</v>
      </c>
      <c r="CM130" s="104">
        <v>1.53367579908691E-11</v>
      </c>
      <c r="CN130" s="104">
        <v>1</v>
      </c>
      <c r="CO130" s="104">
        <v>0</v>
      </c>
      <c r="CP130" s="104">
        <v>0</v>
      </c>
      <c r="CQ130" s="104">
        <v>50</v>
      </c>
      <c r="CR130" s="104">
        <v>50</v>
      </c>
      <c r="CS130" s="104">
        <v>58137.7679691952</v>
      </c>
      <c r="CT130" s="104">
        <v>0.17378056851221901</v>
      </c>
      <c r="CU130" s="104">
        <v>10103.2143697182</v>
      </c>
      <c r="CV130" s="104">
        <v>3916.6711909895298</v>
      </c>
      <c r="CW130" s="104">
        <v>0.17423744159243901</v>
      </c>
      <c r="CX130" s="104">
        <v>682.43076787682799</v>
      </c>
      <c r="CY130" s="104">
        <v>2.6869999999999998</v>
      </c>
      <c r="CZ130" s="104">
        <v>0.17385634891013299</v>
      </c>
      <c r="DA130" s="104">
        <v>0.46715200952152702</v>
      </c>
      <c r="DB130" s="104">
        <v>8.9421716689258805E-3</v>
      </c>
      <c r="DC130" s="104">
        <v>0</v>
      </c>
      <c r="DD130" s="105" t="s">
        <v>6464</v>
      </c>
    </row>
    <row r="131" spans="1:108" ht="15" customHeight="1" x14ac:dyDescent="0.35">
      <c r="A131" s="105" t="s">
        <v>7027</v>
      </c>
      <c r="B131" s="104">
        <v>0</v>
      </c>
      <c r="C131" s="104">
        <v>0</v>
      </c>
      <c r="D131" s="104">
        <v>0</v>
      </c>
      <c r="E131" s="105"/>
      <c r="F131" s="104">
        <v>1</v>
      </c>
      <c r="G131" s="104" t="b">
        <v>0</v>
      </c>
      <c r="H131" s="105" t="s">
        <v>512</v>
      </c>
      <c r="I131" s="104">
        <v>0</v>
      </c>
      <c r="J131" s="105"/>
      <c r="K131" s="104">
        <v>0</v>
      </c>
      <c r="L131" s="104">
        <v>1</v>
      </c>
      <c r="M131" s="104">
        <v>0</v>
      </c>
      <c r="N131" s="104">
        <v>0</v>
      </c>
      <c r="O131" s="105"/>
      <c r="P131" s="104" t="b">
        <v>0</v>
      </c>
      <c r="Q131" s="104">
        <v>0</v>
      </c>
      <c r="R131" s="105"/>
      <c r="S131" s="104">
        <v>0</v>
      </c>
      <c r="T131" s="104">
        <v>0</v>
      </c>
      <c r="U131" s="104">
        <v>17.011034142942101</v>
      </c>
      <c r="V131" s="104">
        <v>7.7999999999999996E-3</v>
      </c>
      <c r="W131" s="104">
        <v>0</v>
      </c>
      <c r="X131" s="105" t="s">
        <v>6302</v>
      </c>
      <c r="Y131" s="106" t="s">
        <v>6303</v>
      </c>
      <c r="Z131" s="104">
        <v>1</v>
      </c>
      <c r="AA131" s="104">
        <v>0</v>
      </c>
      <c r="AB131" s="105" t="s">
        <v>11443</v>
      </c>
      <c r="AC131" s="105" t="s">
        <v>11490</v>
      </c>
      <c r="AD131" s="104">
        <v>0</v>
      </c>
      <c r="AE131" s="104">
        <v>0</v>
      </c>
      <c r="AF131" s="105"/>
      <c r="AG131" s="104">
        <v>2</v>
      </c>
      <c r="AH131" s="104">
        <v>2</v>
      </c>
      <c r="AI131" s="104">
        <v>2</v>
      </c>
      <c r="AJ131" s="105" t="s">
        <v>483</v>
      </c>
      <c r="AK131" s="104" t="b">
        <v>0</v>
      </c>
      <c r="AL131" s="104">
        <v>8760</v>
      </c>
      <c r="AM131" s="104">
        <v>8760</v>
      </c>
      <c r="AN131" s="104">
        <v>8760</v>
      </c>
      <c r="AO131" s="104">
        <v>0</v>
      </c>
      <c r="AP131" s="104">
        <v>0</v>
      </c>
      <c r="AQ131" s="104">
        <v>0</v>
      </c>
      <c r="AR131" s="104">
        <v>876000</v>
      </c>
      <c r="AS131" s="104">
        <v>131400</v>
      </c>
      <c r="AT131" s="105"/>
      <c r="AU131" s="104" t="b">
        <v>0</v>
      </c>
      <c r="AV131" s="104">
        <v>0</v>
      </c>
      <c r="AW131" s="104">
        <v>0</v>
      </c>
      <c r="AX131" s="104" t="b">
        <v>1</v>
      </c>
      <c r="AY131" s="104">
        <v>0</v>
      </c>
      <c r="AZ131" s="104">
        <v>87600</v>
      </c>
      <c r="BA131" s="104" t="b">
        <v>0</v>
      </c>
      <c r="BB131" s="104">
        <v>0</v>
      </c>
      <c r="BC131" s="105" t="s">
        <v>6304</v>
      </c>
      <c r="BD131" s="105" t="s">
        <v>6305</v>
      </c>
      <c r="BE131" s="104" t="b">
        <v>0</v>
      </c>
      <c r="BF131" s="104">
        <v>113880</v>
      </c>
      <c r="BG131" s="105"/>
      <c r="BH131" s="105" t="b">
        <v>0</v>
      </c>
      <c r="BI131" s="104">
        <v>0</v>
      </c>
      <c r="BJ131" s="104">
        <v>0</v>
      </c>
      <c r="BK131" s="104">
        <v>0</v>
      </c>
      <c r="BL131" s="104">
        <v>0</v>
      </c>
      <c r="BM131" s="104">
        <v>0</v>
      </c>
      <c r="BN131" s="106" t="s">
        <v>1415</v>
      </c>
      <c r="BO131" s="104">
        <v>56153846.153846197</v>
      </c>
      <c r="BP131" s="104">
        <v>437653.897336122</v>
      </c>
      <c r="BQ131" s="104">
        <v>2180.90181319771</v>
      </c>
      <c r="BR131" s="105"/>
      <c r="BS131" s="105"/>
      <c r="BT131" s="105"/>
      <c r="BU131" s="105"/>
      <c r="BV131" s="104">
        <v>1</v>
      </c>
      <c r="BW131" s="104">
        <v>1</v>
      </c>
      <c r="BX131" s="104">
        <v>5460</v>
      </c>
      <c r="BY131" s="104">
        <v>0</v>
      </c>
      <c r="BZ131" s="104">
        <v>1.7808219178082199E-8</v>
      </c>
      <c r="CA131" s="105" t="s">
        <v>10335</v>
      </c>
      <c r="CB131" s="105"/>
      <c r="CC131" s="105" t="b">
        <v>0</v>
      </c>
      <c r="CD131" s="104">
        <v>0</v>
      </c>
      <c r="CE131" s="104">
        <v>0</v>
      </c>
      <c r="CF131" s="104">
        <v>0</v>
      </c>
      <c r="CG131" s="104">
        <v>0</v>
      </c>
      <c r="CH131" s="105"/>
      <c r="CI131" s="104" t="b">
        <v>0</v>
      </c>
      <c r="CJ131" s="104">
        <v>0</v>
      </c>
      <c r="CK131" s="104">
        <v>0</v>
      </c>
      <c r="CL131" s="106" t="s">
        <v>10336</v>
      </c>
      <c r="CM131" s="104">
        <v>4.4520547945205498E-13</v>
      </c>
      <c r="CN131" s="104">
        <v>1</v>
      </c>
      <c r="CO131" s="104">
        <v>0</v>
      </c>
      <c r="CP131" s="104">
        <v>0</v>
      </c>
      <c r="CQ131" s="104">
        <v>50</v>
      </c>
      <c r="CR131" s="104">
        <v>50</v>
      </c>
      <c r="CS131" s="104">
        <v>5460</v>
      </c>
      <c r="CT131" s="104">
        <v>11.278525089972</v>
      </c>
      <c r="CU131" s="104">
        <v>61580.746991247201</v>
      </c>
      <c r="CV131" s="104">
        <v>17.011034142942101</v>
      </c>
      <c r="CW131" s="104">
        <v>11.2861389470888</v>
      </c>
      <c r="CX131" s="104">
        <v>191.98889497091699</v>
      </c>
      <c r="CY131" s="104">
        <v>7.7999999999999996E-3</v>
      </c>
      <c r="CZ131" s="104">
        <v>11.278525089972</v>
      </c>
      <c r="DA131" s="104">
        <v>8.79724957017817E-2</v>
      </c>
      <c r="DB131" s="104">
        <v>3.8837977495301601E-5</v>
      </c>
      <c r="DC131" s="104">
        <v>0</v>
      </c>
      <c r="DD131" s="105" t="s">
        <v>6306</v>
      </c>
    </row>
    <row r="132" spans="1:108" ht="15" customHeight="1" x14ac:dyDescent="0.35">
      <c r="A132" s="105" t="s">
        <v>10794</v>
      </c>
      <c r="B132" s="104">
        <v>0</v>
      </c>
      <c r="C132" s="104">
        <v>0</v>
      </c>
      <c r="D132" s="104">
        <v>0</v>
      </c>
      <c r="E132" s="105"/>
      <c r="F132" s="104">
        <v>1</v>
      </c>
      <c r="G132" s="104" t="b">
        <v>0</v>
      </c>
      <c r="H132" s="105" t="s">
        <v>512</v>
      </c>
      <c r="I132" s="104">
        <v>0</v>
      </c>
      <c r="J132" s="105"/>
      <c r="K132" s="104">
        <v>0</v>
      </c>
      <c r="L132" s="104">
        <v>1</v>
      </c>
      <c r="M132" s="104">
        <v>0</v>
      </c>
      <c r="N132" s="104">
        <v>0</v>
      </c>
      <c r="O132" s="105"/>
      <c r="P132" s="104" t="b">
        <v>0</v>
      </c>
      <c r="Q132" s="104">
        <v>0</v>
      </c>
      <c r="R132" s="105"/>
      <c r="S132" s="104">
        <v>0</v>
      </c>
      <c r="T132" s="104">
        <v>1.8279000000000001</v>
      </c>
      <c r="U132" s="104">
        <v>1334.8412006799199</v>
      </c>
      <c r="V132" s="104">
        <v>1.8279000000000001</v>
      </c>
      <c r="W132" s="104">
        <v>0</v>
      </c>
      <c r="X132" s="105" t="s">
        <v>6512</v>
      </c>
      <c r="Y132" s="106" t="s">
        <v>6303</v>
      </c>
      <c r="Z132" s="104">
        <v>1</v>
      </c>
      <c r="AA132" s="104">
        <v>0</v>
      </c>
      <c r="AB132" s="105" t="s">
        <v>11485</v>
      </c>
      <c r="AC132" s="105" t="s">
        <v>11532</v>
      </c>
      <c r="AD132" s="104">
        <v>0</v>
      </c>
      <c r="AE132" s="104">
        <v>6210.4094816874203</v>
      </c>
      <c r="AF132" s="105"/>
      <c r="AG132" s="104">
        <v>2</v>
      </c>
      <c r="AH132" s="104">
        <v>2</v>
      </c>
      <c r="AI132" s="104">
        <v>2</v>
      </c>
      <c r="AJ132" s="105" t="s">
        <v>483</v>
      </c>
      <c r="AK132" s="104" t="b">
        <v>0</v>
      </c>
      <c r="AL132" s="104">
        <v>8760</v>
      </c>
      <c r="AM132" s="104">
        <v>8760</v>
      </c>
      <c r="AN132" s="104">
        <v>8760</v>
      </c>
      <c r="AO132" s="104">
        <v>0</v>
      </c>
      <c r="AP132" s="104">
        <v>0</v>
      </c>
      <c r="AQ132" s="104">
        <v>0</v>
      </c>
      <c r="AR132" s="104">
        <v>350400</v>
      </c>
      <c r="AS132" s="104">
        <v>52560</v>
      </c>
      <c r="AT132" s="105"/>
      <c r="AU132" s="104" t="b">
        <v>0</v>
      </c>
      <c r="AV132" s="104">
        <v>0</v>
      </c>
      <c r="AW132" s="104">
        <v>0</v>
      </c>
      <c r="AX132" s="104" t="b">
        <v>1</v>
      </c>
      <c r="AY132" s="104">
        <v>0</v>
      </c>
      <c r="AZ132" s="104">
        <v>87600</v>
      </c>
      <c r="BA132" s="104" t="b">
        <v>0</v>
      </c>
      <c r="BB132" s="104">
        <v>0</v>
      </c>
      <c r="BC132" s="105" t="s">
        <v>6513</v>
      </c>
      <c r="BD132" s="105" t="s">
        <v>6514</v>
      </c>
      <c r="BE132" s="104" t="b">
        <v>1</v>
      </c>
      <c r="BF132" s="104">
        <v>385440</v>
      </c>
      <c r="BG132" s="105"/>
      <c r="BH132" s="105" t="b">
        <v>0</v>
      </c>
      <c r="BI132" s="104">
        <v>0</v>
      </c>
      <c r="BJ132" s="104">
        <v>0</v>
      </c>
      <c r="BK132" s="104">
        <v>2995.0856890124501</v>
      </c>
      <c r="BL132" s="104">
        <v>0</v>
      </c>
      <c r="BM132" s="104">
        <v>0</v>
      </c>
      <c r="BN132" s="105" t="s">
        <v>4967</v>
      </c>
      <c r="BO132" s="104">
        <v>239619.235187921</v>
      </c>
      <c r="BP132" s="104">
        <v>31298.860814105301</v>
      </c>
      <c r="BQ132" s="104">
        <v>730.25942375399302</v>
      </c>
      <c r="BR132" s="105"/>
      <c r="BS132" s="105"/>
      <c r="BT132" s="105"/>
      <c r="BU132" s="105"/>
      <c r="BV132" s="104">
        <v>1</v>
      </c>
      <c r="BW132" s="104">
        <v>1</v>
      </c>
      <c r="BX132" s="104">
        <v>91395</v>
      </c>
      <c r="BY132" s="104">
        <v>0</v>
      </c>
      <c r="BZ132" s="104">
        <v>4.17328767123288E-6</v>
      </c>
      <c r="CA132" s="105" t="s">
        <v>10421</v>
      </c>
      <c r="CB132" s="105"/>
      <c r="CC132" s="105" t="b">
        <v>0</v>
      </c>
      <c r="CD132" s="104">
        <v>0</v>
      </c>
      <c r="CE132" s="104">
        <v>0</v>
      </c>
      <c r="CF132" s="104">
        <v>0</v>
      </c>
      <c r="CG132" s="104">
        <v>0</v>
      </c>
      <c r="CH132" s="105"/>
      <c r="CI132" s="104" t="b">
        <v>0</v>
      </c>
      <c r="CJ132" s="104">
        <v>0</v>
      </c>
      <c r="CK132" s="104">
        <v>0</v>
      </c>
      <c r="CL132" s="106" t="s">
        <v>10422</v>
      </c>
      <c r="CM132" s="104">
        <v>1.0433219178081401E-10</v>
      </c>
      <c r="CN132" s="104">
        <v>1</v>
      </c>
      <c r="CO132" s="104">
        <v>0</v>
      </c>
      <c r="CP132" s="104">
        <v>0</v>
      </c>
      <c r="CQ132" s="104">
        <v>50</v>
      </c>
      <c r="CR132" s="104">
        <v>50</v>
      </c>
      <c r="CS132" s="104">
        <v>100600.4951707</v>
      </c>
      <c r="CT132" s="104">
        <v>0.20648981278648501</v>
      </c>
      <c r="CU132" s="104">
        <v>20772.977414025499</v>
      </c>
      <c r="CV132" s="104">
        <v>1334.8412006799199</v>
      </c>
      <c r="CW132" s="104">
        <v>0.20711027244194699</v>
      </c>
      <c r="CX132" s="104">
        <v>276.45932473955497</v>
      </c>
      <c r="CY132" s="104">
        <v>1.8279000000000001</v>
      </c>
      <c r="CZ132" s="104">
        <v>0.2065032749796</v>
      </c>
      <c r="DA132" s="104">
        <v>0.37746733633521101</v>
      </c>
      <c r="DB132" s="104">
        <v>3.04758264995416E-3</v>
      </c>
      <c r="DC132" s="104">
        <v>0</v>
      </c>
      <c r="DD132" s="105" t="s">
        <v>6515</v>
      </c>
    </row>
    <row r="133" spans="1:108" ht="15" customHeight="1" x14ac:dyDescent="0.35">
      <c r="A133" s="105" t="s">
        <v>6965</v>
      </c>
      <c r="B133" s="104">
        <v>0</v>
      </c>
      <c r="C133" s="104">
        <v>0</v>
      </c>
      <c r="D133" s="104">
        <v>0</v>
      </c>
      <c r="E133" s="105"/>
      <c r="F133" s="104">
        <v>1</v>
      </c>
      <c r="G133" s="104" t="b">
        <v>0</v>
      </c>
      <c r="H133" s="105" t="s">
        <v>512</v>
      </c>
      <c r="I133" s="104">
        <v>0</v>
      </c>
      <c r="J133" s="105"/>
      <c r="K133" s="104">
        <v>0</v>
      </c>
      <c r="L133" s="104">
        <v>1</v>
      </c>
      <c r="M133" s="104">
        <v>0</v>
      </c>
      <c r="N133" s="104">
        <v>0</v>
      </c>
      <c r="O133" s="105"/>
      <c r="P133" s="104" t="b">
        <v>0</v>
      </c>
      <c r="Q133" s="104">
        <v>0</v>
      </c>
      <c r="R133" s="105"/>
      <c r="S133" s="104">
        <v>0</v>
      </c>
      <c r="T133" s="104">
        <v>0.77849999999999997</v>
      </c>
      <c r="U133" s="104">
        <v>567.95107095296203</v>
      </c>
      <c r="V133" s="104">
        <v>0.77849999999999997</v>
      </c>
      <c r="W133" s="104">
        <v>0</v>
      </c>
      <c r="X133" s="105" t="s">
        <v>6519</v>
      </c>
      <c r="Y133" s="106" t="s">
        <v>6303</v>
      </c>
      <c r="Z133" s="104">
        <v>1</v>
      </c>
      <c r="AA133" s="104">
        <v>0</v>
      </c>
      <c r="AB133" s="105" t="s">
        <v>11522</v>
      </c>
      <c r="AC133" s="105" t="s">
        <v>11523</v>
      </c>
      <c r="AD133" s="104">
        <v>0</v>
      </c>
      <c r="AE133" s="104">
        <v>0</v>
      </c>
      <c r="AF133" s="105"/>
      <c r="AG133" s="104">
        <v>2</v>
      </c>
      <c r="AH133" s="104">
        <v>2</v>
      </c>
      <c r="AI133" s="104">
        <v>2</v>
      </c>
      <c r="AJ133" s="105" t="s">
        <v>483</v>
      </c>
      <c r="AK133" s="104" t="b">
        <v>0</v>
      </c>
      <c r="AL133" s="104">
        <v>8760</v>
      </c>
      <c r="AM133" s="104">
        <v>8760</v>
      </c>
      <c r="AN133" s="104">
        <v>8760</v>
      </c>
      <c r="AO133" s="104">
        <v>0</v>
      </c>
      <c r="AP133" s="104">
        <v>0</v>
      </c>
      <c r="AQ133" s="104">
        <v>0</v>
      </c>
      <c r="AR133" s="104">
        <v>525600</v>
      </c>
      <c r="AS133" s="104">
        <v>78840</v>
      </c>
      <c r="AT133" s="105"/>
      <c r="AU133" s="104" t="b">
        <v>0</v>
      </c>
      <c r="AV133" s="104">
        <v>0</v>
      </c>
      <c r="AW133" s="104">
        <v>0</v>
      </c>
      <c r="AX133" s="104" t="b">
        <v>1</v>
      </c>
      <c r="AY133" s="104">
        <v>0</v>
      </c>
      <c r="AZ133" s="104">
        <v>87600</v>
      </c>
      <c r="BA133" s="104" t="b">
        <v>0</v>
      </c>
      <c r="BB133" s="104">
        <v>0</v>
      </c>
      <c r="BC133" s="105" t="s">
        <v>6475</v>
      </c>
      <c r="BD133" s="105" t="s">
        <v>6476</v>
      </c>
      <c r="BE133" s="104" t="b">
        <v>1</v>
      </c>
      <c r="BF133" s="104">
        <v>148920</v>
      </c>
      <c r="BG133" s="105"/>
      <c r="BH133" s="105" t="b">
        <v>0</v>
      </c>
      <c r="BI133" s="104">
        <v>0</v>
      </c>
      <c r="BJ133" s="104">
        <v>0</v>
      </c>
      <c r="BK133" s="104">
        <v>1274.50616735927</v>
      </c>
      <c r="BL133" s="104">
        <v>0</v>
      </c>
      <c r="BM133" s="104">
        <v>0</v>
      </c>
      <c r="BN133" s="105" t="s">
        <v>4974</v>
      </c>
      <c r="BO133" s="104">
        <v>562620.42389209999</v>
      </c>
      <c r="BP133" s="104">
        <v>367196.19815832702</v>
      </c>
      <c r="BQ133" s="104">
        <v>729.54537052403703</v>
      </c>
      <c r="BR133" s="105"/>
      <c r="BS133" s="105"/>
      <c r="BT133" s="105"/>
      <c r="BU133" s="105"/>
      <c r="BV133" s="104">
        <v>1</v>
      </c>
      <c r="BW133" s="104">
        <v>1</v>
      </c>
      <c r="BX133" s="104">
        <v>38925</v>
      </c>
      <c r="BY133" s="104">
        <v>0</v>
      </c>
      <c r="BZ133" s="104">
        <v>1.77739726027397E-6</v>
      </c>
      <c r="CA133" s="105" t="s">
        <v>10425</v>
      </c>
      <c r="CB133" s="105"/>
      <c r="CC133" s="105" t="b">
        <v>0</v>
      </c>
      <c r="CD133" s="104">
        <v>0</v>
      </c>
      <c r="CE133" s="104">
        <v>0</v>
      </c>
      <c r="CF133" s="104">
        <v>0</v>
      </c>
      <c r="CG133" s="104">
        <v>0</v>
      </c>
      <c r="CH133" s="105"/>
      <c r="CI133" s="104" t="b">
        <v>0</v>
      </c>
      <c r="CJ133" s="104">
        <v>0</v>
      </c>
      <c r="CK133" s="104">
        <v>0</v>
      </c>
      <c r="CL133" s="106" t="s">
        <v>10426</v>
      </c>
      <c r="CM133" s="104">
        <v>4.4434931506848101E-11</v>
      </c>
      <c r="CN133" s="104">
        <v>1</v>
      </c>
      <c r="CO133" s="104">
        <v>0</v>
      </c>
      <c r="CP133" s="104">
        <v>0</v>
      </c>
      <c r="CQ133" s="104">
        <v>50</v>
      </c>
      <c r="CR133" s="104">
        <v>50</v>
      </c>
      <c r="CS133" s="104">
        <v>40199.506167359301</v>
      </c>
      <c r="CT133" s="104">
        <v>0.53340684908834402</v>
      </c>
      <c r="CU133" s="104">
        <v>21442.691919638601</v>
      </c>
      <c r="CV133" s="104">
        <v>567.95107095296203</v>
      </c>
      <c r="CW133" s="104">
        <v>0.53503345337123998</v>
      </c>
      <c r="CX133" s="104">
        <v>303.872822837858</v>
      </c>
      <c r="CY133" s="104">
        <v>0.77849999999999997</v>
      </c>
      <c r="CZ133" s="104">
        <v>0.53340558277486105</v>
      </c>
      <c r="DA133" s="104">
        <v>0.41525624619022899</v>
      </c>
      <c r="DB133" s="104">
        <v>1.2966919428149799E-3</v>
      </c>
      <c r="DC133" s="104">
        <v>0</v>
      </c>
      <c r="DD133" s="105" t="s">
        <v>6520</v>
      </c>
    </row>
    <row r="134" spans="1:108" ht="15" customHeight="1" x14ac:dyDescent="0.35">
      <c r="A134" s="105" t="s">
        <v>6942</v>
      </c>
      <c r="B134" s="104">
        <v>0</v>
      </c>
      <c r="C134" s="104">
        <v>0</v>
      </c>
      <c r="D134" s="104">
        <v>0</v>
      </c>
      <c r="E134" s="105"/>
      <c r="F134" s="104">
        <v>1</v>
      </c>
      <c r="G134" s="104" t="b">
        <v>0</v>
      </c>
      <c r="H134" s="105" t="s">
        <v>512</v>
      </c>
      <c r="I134" s="104">
        <v>0</v>
      </c>
      <c r="J134" s="105"/>
      <c r="K134" s="104">
        <v>0</v>
      </c>
      <c r="L134" s="104">
        <v>1</v>
      </c>
      <c r="M134" s="104">
        <v>0</v>
      </c>
      <c r="N134" s="104">
        <v>0</v>
      </c>
      <c r="O134" s="105"/>
      <c r="P134" s="104" t="b">
        <v>0</v>
      </c>
      <c r="Q134" s="104">
        <v>0</v>
      </c>
      <c r="R134" s="105"/>
      <c r="S134" s="104">
        <v>0</v>
      </c>
      <c r="T134" s="104">
        <v>1.4688000000000001</v>
      </c>
      <c r="U134" s="104">
        <v>1072.6470844289299</v>
      </c>
      <c r="V134" s="104">
        <v>1.4688000000000001</v>
      </c>
      <c r="W134" s="104">
        <v>0</v>
      </c>
      <c r="X134" s="105" t="s">
        <v>6478</v>
      </c>
      <c r="Y134" s="106" t="s">
        <v>6303</v>
      </c>
      <c r="Z134" s="104">
        <v>1</v>
      </c>
      <c r="AA134" s="104">
        <v>0</v>
      </c>
      <c r="AB134" s="105" t="s">
        <v>11458</v>
      </c>
      <c r="AC134" s="105" t="s">
        <v>11459</v>
      </c>
      <c r="AD134" s="104">
        <v>0</v>
      </c>
      <c r="AE134" s="104">
        <v>4990.4820309992101</v>
      </c>
      <c r="AF134" s="105"/>
      <c r="AG134" s="104">
        <v>2</v>
      </c>
      <c r="AH134" s="104">
        <v>2</v>
      </c>
      <c r="AI134" s="104">
        <v>2</v>
      </c>
      <c r="AJ134" s="105" t="s">
        <v>483</v>
      </c>
      <c r="AK134" s="104" t="b">
        <v>0</v>
      </c>
      <c r="AL134" s="104">
        <v>8760</v>
      </c>
      <c r="AM134" s="104">
        <v>8760</v>
      </c>
      <c r="AN134" s="104">
        <v>8760</v>
      </c>
      <c r="AO134" s="104">
        <v>0</v>
      </c>
      <c r="AP134" s="104">
        <v>0</v>
      </c>
      <c r="AQ134" s="104">
        <v>0</v>
      </c>
      <c r="AR134" s="104">
        <v>350400</v>
      </c>
      <c r="AS134" s="104">
        <v>52560</v>
      </c>
      <c r="AT134" s="105"/>
      <c r="AU134" s="104" t="b">
        <v>0</v>
      </c>
      <c r="AV134" s="104">
        <v>0</v>
      </c>
      <c r="AW134" s="104">
        <v>0</v>
      </c>
      <c r="AX134" s="104" t="b">
        <v>1</v>
      </c>
      <c r="AY134" s="104">
        <v>0</v>
      </c>
      <c r="AZ134" s="104">
        <v>87600</v>
      </c>
      <c r="BA134" s="104" t="b">
        <v>0</v>
      </c>
      <c r="BB134" s="104">
        <v>0</v>
      </c>
      <c r="BC134" s="105" t="s">
        <v>6475</v>
      </c>
      <c r="BD134" s="105" t="s">
        <v>6476</v>
      </c>
      <c r="BE134" s="104" t="b">
        <v>1</v>
      </c>
      <c r="BF134" s="104">
        <v>262800</v>
      </c>
      <c r="BG134" s="105"/>
      <c r="BH134" s="105" t="b">
        <v>0</v>
      </c>
      <c r="BI134" s="104">
        <v>0</v>
      </c>
      <c r="BJ134" s="104">
        <v>0</v>
      </c>
      <c r="BK134" s="104">
        <v>2406.7692185995302</v>
      </c>
      <c r="BL134" s="104">
        <v>0</v>
      </c>
      <c r="BM134" s="104">
        <v>0</v>
      </c>
      <c r="BN134" s="105" t="s">
        <v>4977</v>
      </c>
      <c r="BO134" s="104">
        <v>298202.61437908502</v>
      </c>
      <c r="BP134" s="104">
        <v>92767.915995499105</v>
      </c>
      <c r="BQ134" s="104">
        <v>730.28804767764598</v>
      </c>
      <c r="BR134" s="105"/>
      <c r="BS134" s="105"/>
      <c r="BT134" s="105"/>
      <c r="BU134" s="105"/>
      <c r="BV134" s="104">
        <v>1</v>
      </c>
      <c r="BW134" s="104">
        <v>1</v>
      </c>
      <c r="BX134" s="104">
        <v>73440</v>
      </c>
      <c r="BY134" s="104">
        <v>0</v>
      </c>
      <c r="BZ134" s="104">
        <v>3.3534246575342499E-6</v>
      </c>
      <c r="CA134" s="105" t="s">
        <v>10404</v>
      </c>
      <c r="CB134" s="105"/>
      <c r="CC134" s="105" t="b">
        <v>0</v>
      </c>
      <c r="CD134" s="104">
        <v>0</v>
      </c>
      <c r="CE134" s="104">
        <v>0</v>
      </c>
      <c r="CF134" s="104">
        <v>0</v>
      </c>
      <c r="CG134" s="104">
        <v>0</v>
      </c>
      <c r="CH134" s="105"/>
      <c r="CI134" s="104" t="b">
        <v>0</v>
      </c>
      <c r="CJ134" s="104">
        <v>0</v>
      </c>
      <c r="CK134" s="104">
        <v>0</v>
      </c>
      <c r="CL134" s="106" t="s">
        <v>10403</v>
      </c>
      <c r="CM134" s="104">
        <v>8.3835616438350698E-11</v>
      </c>
      <c r="CN134" s="104">
        <v>1</v>
      </c>
      <c r="CO134" s="104">
        <v>0</v>
      </c>
      <c r="CP134" s="104">
        <v>0</v>
      </c>
      <c r="CQ134" s="104">
        <v>50</v>
      </c>
      <c r="CR134" s="104">
        <v>50</v>
      </c>
      <c r="CS134" s="104">
        <v>80837.251249598703</v>
      </c>
      <c r="CT134" s="104">
        <v>0.33970433587908</v>
      </c>
      <c r="CU134" s="104">
        <v>27460.764750035301</v>
      </c>
      <c r="CV134" s="104">
        <v>1072.6470844289299</v>
      </c>
      <c r="CW134" s="104">
        <v>0.33968084215789701</v>
      </c>
      <c r="CX134" s="104">
        <v>364.35766497703003</v>
      </c>
      <c r="CY134" s="104">
        <v>1.4688000000000001</v>
      </c>
      <c r="CZ134" s="104">
        <v>0.33975055185541198</v>
      </c>
      <c r="DA134" s="104">
        <v>0.49902561056522998</v>
      </c>
      <c r="DB134" s="104">
        <v>2.4489659461847599E-3</v>
      </c>
      <c r="DC134" s="104">
        <v>0</v>
      </c>
      <c r="DD134" s="105" t="s">
        <v>6479</v>
      </c>
    </row>
    <row r="135" spans="1:108" ht="15" customHeight="1" x14ac:dyDescent="0.35">
      <c r="A135" s="105" t="s">
        <v>10806</v>
      </c>
      <c r="B135" s="104">
        <v>0</v>
      </c>
      <c r="C135" s="104">
        <v>0</v>
      </c>
      <c r="D135" s="104">
        <v>0</v>
      </c>
      <c r="E135" s="105"/>
      <c r="F135" s="104">
        <v>1</v>
      </c>
      <c r="G135" s="104" t="b">
        <v>0</v>
      </c>
      <c r="H135" s="105" t="s">
        <v>512</v>
      </c>
      <c r="I135" s="104">
        <v>0</v>
      </c>
      <c r="J135" s="105"/>
      <c r="K135" s="104">
        <v>0</v>
      </c>
      <c r="L135" s="104">
        <v>1</v>
      </c>
      <c r="M135" s="104">
        <v>0</v>
      </c>
      <c r="N135" s="104">
        <v>0</v>
      </c>
      <c r="O135" s="105"/>
      <c r="P135" s="104" t="b">
        <v>0</v>
      </c>
      <c r="Q135" s="104">
        <v>0</v>
      </c>
      <c r="R135" s="105"/>
      <c r="S135" s="104">
        <v>0</v>
      </c>
      <c r="T135" s="104">
        <v>0.63360000000000005</v>
      </c>
      <c r="U135" s="104">
        <v>461.998909173046</v>
      </c>
      <c r="V135" s="104">
        <v>0.63360000000000005</v>
      </c>
      <c r="W135" s="104">
        <v>0</v>
      </c>
      <c r="X135" s="105" t="s">
        <v>6516</v>
      </c>
      <c r="Y135" s="106" t="s">
        <v>6303</v>
      </c>
      <c r="Z135" s="104">
        <v>1</v>
      </c>
      <c r="AA135" s="104">
        <v>0</v>
      </c>
      <c r="AB135" s="105" t="s">
        <v>11485</v>
      </c>
      <c r="AC135" s="105" t="s">
        <v>11486</v>
      </c>
      <c r="AD135" s="104">
        <v>0</v>
      </c>
      <c r="AE135" s="104">
        <v>0</v>
      </c>
      <c r="AF135" s="105"/>
      <c r="AG135" s="104">
        <v>2</v>
      </c>
      <c r="AH135" s="104">
        <v>2</v>
      </c>
      <c r="AI135" s="104">
        <v>2</v>
      </c>
      <c r="AJ135" s="105" t="s">
        <v>483</v>
      </c>
      <c r="AK135" s="104" t="b">
        <v>0</v>
      </c>
      <c r="AL135" s="104">
        <v>8760</v>
      </c>
      <c r="AM135" s="104">
        <v>8760</v>
      </c>
      <c r="AN135" s="104">
        <v>8760</v>
      </c>
      <c r="AO135" s="104">
        <v>0</v>
      </c>
      <c r="AP135" s="104">
        <v>0</v>
      </c>
      <c r="AQ135" s="104">
        <v>0</v>
      </c>
      <c r="AR135" s="104">
        <v>525600</v>
      </c>
      <c r="AS135" s="104">
        <v>78840</v>
      </c>
      <c r="AT135" s="105"/>
      <c r="AU135" s="104" t="b">
        <v>0</v>
      </c>
      <c r="AV135" s="104">
        <v>0</v>
      </c>
      <c r="AW135" s="104">
        <v>0</v>
      </c>
      <c r="AX135" s="104" t="b">
        <v>1</v>
      </c>
      <c r="AY135" s="104">
        <v>0</v>
      </c>
      <c r="AZ135" s="104">
        <v>87600</v>
      </c>
      <c r="BA135" s="104" t="b">
        <v>0</v>
      </c>
      <c r="BB135" s="104">
        <v>0</v>
      </c>
      <c r="BC135" s="105" t="s">
        <v>6513</v>
      </c>
      <c r="BD135" s="105" t="s">
        <v>6517</v>
      </c>
      <c r="BE135" s="104" t="b">
        <v>1</v>
      </c>
      <c r="BF135" s="104">
        <v>113880</v>
      </c>
      <c r="BG135" s="105"/>
      <c r="BH135" s="105" t="b">
        <v>0</v>
      </c>
      <c r="BI135" s="104">
        <v>0</v>
      </c>
      <c r="BJ135" s="104">
        <v>0</v>
      </c>
      <c r="BK135" s="104">
        <v>1036.8104728892999</v>
      </c>
      <c r="BL135" s="104">
        <v>0</v>
      </c>
      <c r="BM135" s="104">
        <v>0</v>
      </c>
      <c r="BN135" s="105" t="s">
        <v>4980</v>
      </c>
      <c r="BO135" s="104">
        <v>691287.87878787902</v>
      </c>
      <c r="BP135" s="104">
        <v>390789.90354029997</v>
      </c>
      <c r="BQ135" s="104">
        <v>729.16494503321599</v>
      </c>
      <c r="BR135" s="105"/>
      <c r="BS135" s="105"/>
      <c r="BT135" s="105"/>
      <c r="BU135" s="105"/>
      <c r="BV135" s="104">
        <v>1</v>
      </c>
      <c r="BW135" s="104">
        <v>1</v>
      </c>
      <c r="BX135" s="104">
        <v>31680</v>
      </c>
      <c r="BY135" s="104">
        <v>0</v>
      </c>
      <c r="BZ135" s="104">
        <v>1.4465753424657499E-6</v>
      </c>
      <c r="CA135" s="105" t="s">
        <v>10423</v>
      </c>
      <c r="CB135" s="105"/>
      <c r="CC135" s="105" t="b">
        <v>0</v>
      </c>
      <c r="CD135" s="104">
        <v>0</v>
      </c>
      <c r="CE135" s="104">
        <v>0</v>
      </c>
      <c r="CF135" s="104">
        <v>0</v>
      </c>
      <c r="CG135" s="104">
        <v>0</v>
      </c>
      <c r="CH135" s="105"/>
      <c r="CI135" s="104" t="b">
        <v>0</v>
      </c>
      <c r="CJ135" s="104">
        <v>0</v>
      </c>
      <c r="CK135" s="104">
        <v>0</v>
      </c>
      <c r="CL135" s="106" t="s">
        <v>10424</v>
      </c>
      <c r="CM135" s="104">
        <v>3.6164383561643601E-11</v>
      </c>
      <c r="CN135" s="104">
        <v>1</v>
      </c>
      <c r="CO135" s="104">
        <v>0</v>
      </c>
      <c r="CP135" s="104">
        <v>0</v>
      </c>
      <c r="CQ135" s="104">
        <v>50</v>
      </c>
      <c r="CR135" s="104">
        <v>50</v>
      </c>
      <c r="CS135" s="104">
        <v>32716.810472889301</v>
      </c>
      <c r="CT135" s="104">
        <v>0.76045042620631098</v>
      </c>
      <c r="CU135" s="104">
        <v>24879.5124682198</v>
      </c>
      <c r="CV135" s="104">
        <v>461.998909173046</v>
      </c>
      <c r="CW135" s="104">
        <v>0.76216094969929205</v>
      </c>
      <c r="CX135" s="104">
        <v>352.11752737536602</v>
      </c>
      <c r="CY135" s="104">
        <v>0.63360000000000005</v>
      </c>
      <c r="CZ135" s="104">
        <v>0.76044909644421799</v>
      </c>
      <c r="DA135" s="104">
        <v>0.481820547507057</v>
      </c>
      <c r="DB135" s="104">
        <v>1.0547920300754501E-3</v>
      </c>
      <c r="DC135" s="104">
        <v>0</v>
      </c>
      <c r="DD135" s="105" t="s">
        <v>6518</v>
      </c>
    </row>
    <row r="136" spans="1:108" ht="15" customHeight="1" x14ac:dyDescent="0.35">
      <c r="A136" s="105" t="s">
        <v>6941</v>
      </c>
      <c r="B136" s="104">
        <v>0</v>
      </c>
      <c r="C136" s="104">
        <v>0</v>
      </c>
      <c r="D136" s="104">
        <v>0</v>
      </c>
      <c r="E136" s="105"/>
      <c r="F136" s="104">
        <v>1</v>
      </c>
      <c r="G136" s="104" t="b">
        <v>0</v>
      </c>
      <c r="H136" s="105" t="s">
        <v>512</v>
      </c>
      <c r="I136" s="104">
        <v>0</v>
      </c>
      <c r="J136" s="105"/>
      <c r="K136" s="104">
        <v>0</v>
      </c>
      <c r="L136" s="104">
        <v>1</v>
      </c>
      <c r="M136" s="104">
        <v>0</v>
      </c>
      <c r="N136" s="104">
        <v>0</v>
      </c>
      <c r="O136" s="105"/>
      <c r="P136" s="104" t="b">
        <v>0</v>
      </c>
      <c r="Q136" s="104">
        <v>0</v>
      </c>
      <c r="R136" s="105"/>
      <c r="S136" s="104">
        <v>0</v>
      </c>
      <c r="T136" s="104">
        <v>1.0219</v>
      </c>
      <c r="U136" s="104">
        <v>746.81469940836598</v>
      </c>
      <c r="V136" s="104">
        <v>1.0219</v>
      </c>
      <c r="W136" s="104">
        <v>0</v>
      </c>
      <c r="X136" s="105" t="s">
        <v>6474</v>
      </c>
      <c r="Y136" s="106" t="s">
        <v>6303</v>
      </c>
      <c r="Z136" s="104">
        <v>1</v>
      </c>
      <c r="AA136" s="104">
        <v>0</v>
      </c>
      <c r="AB136" s="105" t="s">
        <v>11522</v>
      </c>
      <c r="AC136" s="105" t="s">
        <v>11523</v>
      </c>
      <c r="AD136" s="104">
        <v>0</v>
      </c>
      <c r="AE136" s="104">
        <v>3473.8215323014801</v>
      </c>
      <c r="AF136" s="105"/>
      <c r="AG136" s="104">
        <v>2</v>
      </c>
      <c r="AH136" s="104">
        <v>2</v>
      </c>
      <c r="AI136" s="104">
        <v>2</v>
      </c>
      <c r="AJ136" s="105" t="s">
        <v>483</v>
      </c>
      <c r="AK136" s="104" t="b">
        <v>0</v>
      </c>
      <c r="AL136" s="104">
        <v>8760</v>
      </c>
      <c r="AM136" s="104">
        <v>8760</v>
      </c>
      <c r="AN136" s="104">
        <v>8760</v>
      </c>
      <c r="AO136" s="104">
        <v>0</v>
      </c>
      <c r="AP136" s="104">
        <v>0</v>
      </c>
      <c r="AQ136" s="104">
        <v>0</v>
      </c>
      <c r="AR136" s="104">
        <v>350400</v>
      </c>
      <c r="AS136" s="104">
        <v>52560</v>
      </c>
      <c r="AT136" s="105"/>
      <c r="AU136" s="104" t="b">
        <v>0</v>
      </c>
      <c r="AV136" s="104">
        <v>0</v>
      </c>
      <c r="AW136" s="104">
        <v>0</v>
      </c>
      <c r="AX136" s="104" t="b">
        <v>1</v>
      </c>
      <c r="AY136" s="104">
        <v>0</v>
      </c>
      <c r="AZ136" s="104">
        <v>87600</v>
      </c>
      <c r="BA136" s="104" t="b">
        <v>0</v>
      </c>
      <c r="BB136" s="104">
        <v>0</v>
      </c>
      <c r="BC136" s="105" t="s">
        <v>6475</v>
      </c>
      <c r="BD136" s="105" t="s">
        <v>6476</v>
      </c>
      <c r="BE136" s="104" t="b">
        <v>1</v>
      </c>
      <c r="BF136" s="104">
        <v>113880</v>
      </c>
      <c r="BG136" s="105"/>
      <c r="BH136" s="105" t="b">
        <v>0</v>
      </c>
      <c r="BI136" s="104">
        <v>0</v>
      </c>
      <c r="BJ136" s="104">
        <v>0</v>
      </c>
      <c r="BK136" s="104">
        <v>1675.53291938089</v>
      </c>
      <c r="BL136" s="104">
        <v>0</v>
      </c>
      <c r="BM136" s="104">
        <v>0</v>
      </c>
      <c r="BN136" s="105" t="s">
        <v>4986</v>
      </c>
      <c r="BO136" s="104">
        <v>428613.36725706997</v>
      </c>
      <c r="BP136" s="104">
        <v>236251.86023364801</v>
      </c>
      <c r="BQ136" s="104">
        <v>730.80996125684101</v>
      </c>
      <c r="BR136" s="105"/>
      <c r="BS136" s="105"/>
      <c r="BT136" s="105"/>
      <c r="BU136" s="105"/>
      <c r="BV136" s="104">
        <v>1</v>
      </c>
      <c r="BW136" s="104">
        <v>1</v>
      </c>
      <c r="BX136" s="104">
        <v>51095</v>
      </c>
      <c r="BY136" s="104">
        <v>0</v>
      </c>
      <c r="BZ136" s="104">
        <v>2.3331050228310498E-6</v>
      </c>
      <c r="CA136" s="105" t="s">
        <v>10402</v>
      </c>
      <c r="CB136" s="105"/>
      <c r="CC136" s="105" t="b">
        <v>0</v>
      </c>
      <c r="CD136" s="104">
        <v>0</v>
      </c>
      <c r="CE136" s="104">
        <v>0</v>
      </c>
      <c r="CF136" s="104">
        <v>0</v>
      </c>
      <c r="CG136" s="104">
        <v>0</v>
      </c>
      <c r="CH136" s="105"/>
      <c r="CI136" s="104" t="b">
        <v>0</v>
      </c>
      <c r="CJ136" s="104">
        <v>0</v>
      </c>
      <c r="CK136" s="104">
        <v>0</v>
      </c>
      <c r="CL136" s="106" t="s">
        <v>10403</v>
      </c>
      <c r="CM136" s="104">
        <v>5.8327625570773596E-11</v>
      </c>
      <c r="CN136" s="104">
        <v>1</v>
      </c>
      <c r="CO136" s="104">
        <v>0</v>
      </c>
      <c r="CP136" s="104">
        <v>0</v>
      </c>
      <c r="CQ136" s="104">
        <v>50</v>
      </c>
      <c r="CR136" s="104">
        <v>50</v>
      </c>
      <c r="CS136" s="104">
        <v>56244.354451682397</v>
      </c>
      <c r="CT136" s="104">
        <v>0.14310455891125601</v>
      </c>
      <c r="CU136" s="104">
        <v>8048.82353505636</v>
      </c>
      <c r="CV136" s="104">
        <v>746.81469940836598</v>
      </c>
      <c r="CW136" s="104">
        <v>0.14210008716023201</v>
      </c>
      <c r="CX136" s="104">
        <v>106.122433878471</v>
      </c>
      <c r="CY136" s="104">
        <v>1.0219</v>
      </c>
      <c r="CZ136" s="104">
        <v>0.143220533688073</v>
      </c>
      <c r="DA136" s="104">
        <v>0.14635706337584101</v>
      </c>
      <c r="DB136" s="104">
        <v>1.7050563913432999E-3</v>
      </c>
      <c r="DC136" s="104">
        <v>0</v>
      </c>
      <c r="DD136" s="105" t="s">
        <v>6477</v>
      </c>
    </row>
    <row r="137" spans="1:108" ht="15" customHeight="1" x14ac:dyDescent="0.35">
      <c r="A137" s="105" t="s">
        <v>10802</v>
      </c>
      <c r="B137" s="104">
        <v>0</v>
      </c>
      <c r="C137" s="104">
        <v>0</v>
      </c>
      <c r="D137" s="104">
        <v>0</v>
      </c>
      <c r="E137" s="105"/>
      <c r="F137" s="104">
        <v>1</v>
      </c>
      <c r="G137" s="104" t="b">
        <v>0</v>
      </c>
      <c r="H137" s="105" t="s">
        <v>512</v>
      </c>
      <c r="I137" s="104">
        <v>0</v>
      </c>
      <c r="J137" s="105"/>
      <c r="K137" s="104">
        <v>0</v>
      </c>
      <c r="L137" s="104">
        <v>2.5259416793745699</v>
      </c>
      <c r="M137" s="104">
        <v>0</v>
      </c>
      <c r="N137" s="104">
        <v>0</v>
      </c>
      <c r="O137" s="105"/>
      <c r="P137" s="104" t="b">
        <v>0</v>
      </c>
      <c r="Q137" s="104">
        <v>0</v>
      </c>
      <c r="R137" s="105"/>
      <c r="S137" s="104">
        <v>0</v>
      </c>
      <c r="T137" s="104">
        <v>3.6831</v>
      </c>
      <c r="U137" s="104">
        <v>77.341904756185798</v>
      </c>
      <c r="V137" s="104">
        <v>3.6831</v>
      </c>
      <c r="W137" s="104">
        <v>0</v>
      </c>
      <c r="X137" s="105" t="s">
        <v>6480</v>
      </c>
      <c r="Y137" s="106" t="s">
        <v>6303</v>
      </c>
      <c r="Z137" s="104">
        <v>1</v>
      </c>
      <c r="AA137" s="104">
        <v>0</v>
      </c>
      <c r="AB137" s="105" t="s">
        <v>11443</v>
      </c>
      <c r="AC137" s="105" t="s">
        <v>11524</v>
      </c>
      <c r="AD137" s="104">
        <v>0</v>
      </c>
      <c r="AE137" s="104">
        <v>0</v>
      </c>
      <c r="AF137" s="105"/>
      <c r="AG137" s="104">
        <v>2</v>
      </c>
      <c r="AH137" s="104">
        <v>2</v>
      </c>
      <c r="AI137" s="104">
        <v>2</v>
      </c>
      <c r="AJ137" s="105" t="s">
        <v>483</v>
      </c>
      <c r="AK137" s="104" t="b">
        <v>0</v>
      </c>
      <c r="AL137" s="104">
        <v>8760</v>
      </c>
      <c r="AM137" s="104">
        <v>8760</v>
      </c>
      <c r="AN137" s="104">
        <v>8760</v>
      </c>
      <c r="AO137" s="104">
        <v>0</v>
      </c>
      <c r="AP137" s="104">
        <v>0</v>
      </c>
      <c r="AQ137" s="104">
        <v>0</v>
      </c>
      <c r="AR137" s="104">
        <v>131400</v>
      </c>
      <c r="AS137" s="104">
        <v>19710</v>
      </c>
      <c r="AT137" s="105"/>
      <c r="AU137" s="104" t="b">
        <v>0</v>
      </c>
      <c r="AV137" s="104">
        <v>0</v>
      </c>
      <c r="AW137" s="104">
        <v>0</v>
      </c>
      <c r="AX137" s="104" t="b">
        <v>1</v>
      </c>
      <c r="AY137" s="104">
        <v>0</v>
      </c>
      <c r="AZ137" s="104">
        <v>87600</v>
      </c>
      <c r="BA137" s="104" t="b">
        <v>0</v>
      </c>
      <c r="BB137" s="104">
        <v>0</v>
      </c>
      <c r="BC137" s="105" t="s">
        <v>6481</v>
      </c>
      <c r="BD137" s="105" t="s">
        <v>6482</v>
      </c>
      <c r="BE137" s="104" t="b">
        <v>1</v>
      </c>
      <c r="BF137" s="104">
        <v>113880</v>
      </c>
      <c r="BG137" s="105">
        <v>4380</v>
      </c>
      <c r="BH137" s="105" t="b">
        <v>1</v>
      </c>
      <c r="BI137" s="104">
        <v>0</v>
      </c>
      <c r="BJ137" s="104">
        <v>100</v>
      </c>
      <c r="BK137" s="104">
        <v>13995.2048561135</v>
      </c>
      <c r="BL137" s="104">
        <v>0</v>
      </c>
      <c r="BM137" s="104">
        <v>0</v>
      </c>
      <c r="BN137" s="105" t="s">
        <v>5062</v>
      </c>
      <c r="BO137" s="104">
        <v>118921.560641851</v>
      </c>
      <c r="BP137" s="104">
        <v>0</v>
      </c>
      <c r="BQ137" s="104">
        <v>20.9991324580342</v>
      </c>
      <c r="BR137" s="105"/>
      <c r="BS137" s="105"/>
      <c r="BT137" s="105"/>
      <c r="BU137" s="105"/>
      <c r="BV137" s="104">
        <v>1</v>
      </c>
      <c r="BW137" s="104">
        <v>1</v>
      </c>
      <c r="BX137" s="104">
        <v>68415.5</v>
      </c>
      <c r="BY137" s="104">
        <v>0</v>
      </c>
      <c r="BZ137" s="104">
        <v>8.4089041095890407E-6</v>
      </c>
      <c r="CA137" s="105" t="s">
        <v>10405</v>
      </c>
      <c r="CB137" s="105"/>
      <c r="CC137" s="105" t="b">
        <v>0</v>
      </c>
      <c r="CD137" s="104">
        <v>0</v>
      </c>
      <c r="CE137" s="104">
        <v>0</v>
      </c>
      <c r="CF137" s="104">
        <v>0</v>
      </c>
      <c r="CG137" s="104">
        <v>0</v>
      </c>
      <c r="CH137" s="105"/>
      <c r="CI137" s="104" t="b">
        <v>0</v>
      </c>
      <c r="CJ137" s="104">
        <v>0</v>
      </c>
      <c r="CK137" s="104">
        <v>0</v>
      </c>
      <c r="CL137" s="106" t="s">
        <v>10406</v>
      </c>
      <c r="CM137" s="104">
        <v>5.9179851598065999E-9</v>
      </c>
      <c r="CN137" s="104">
        <v>27.965772083566101</v>
      </c>
      <c r="CO137" s="104">
        <v>0</v>
      </c>
      <c r="CP137" s="104">
        <v>0</v>
      </c>
      <c r="CQ137" s="104">
        <v>50</v>
      </c>
      <c r="CR137" s="104">
        <v>50</v>
      </c>
      <c r="CS137" s="104">
        <v>82410.7048561134</v>
      </c>
      <c r="CT137" s="104">
        <v>5.0341271722524103E-2</v>
      </c>
      <c r="CU137" s="104">
        <v>4148.6596860063501</v>
      </c>
      <c r="CV137" s="104">
        <v>77.341904756185798</v>
      </c>
      <c r="CW137" s="104">
        <v>0.128017156171637</v>
      </c>
      <c r="CX137" s="104">
        <v>9.9010906997845094</v>
      </c>
      <c r="CY137" s="104">
        <v>3.6831</v>
      </c>
      <c r="CZ137" s="104">
        <v>0.12800625826835199</v>
      </c>
      <c r="DA137" s="104">
        <v>0.47145984982816802</v>
      </c>
      <c r="DB137" s="104">
        <v>1.76579691224169E-4</v>
      </c>
      <c r="DC137" s="104">
        <v>0</v>
      </c>
      <c r="DD137" s="105" t="s">
        <v>6483</v>
      </c>
    </row>
    <row r="138" spans="1:108" ht="15" customHeight="1" x14ac:dyDescent="0.35">
      <c r="A138" s="105" t="s">
        <v>6966</v>
      </c>
      <c r="B138" s="104">
        <v>0</v>
      </c>
      <c r="C138" s="104">
        <v>0</v>
      </c>
      <c r="D138" s="104">
        <v>0</v>
      </c>
      <c r="E138" s="105"/>
      <c r="F138" s="104">
        <v>1</v>
      </c>
      <c r="G138" s="104" t="b">
        <v>0</v>
      </c>
      <c r="H138" s="105" t="s">
        <v>512</v>
      </c>
      <c r="I138" s="104">
        <v>0</v>
      </c>
      <c r="J138" s="105"/>
      <c r="K138" s="104">
        <v>0</v>
      </c>
      <c r="L138" s="104">
        <v>1</v>
      </c>
      <c r="M138" s="104">
        <v>0</v>
      </c>
      <c r="N138" s="104">
        <v>0</v>
      </c>
      <c r="O138" s="105"/>
      <c r="P138" s="104" t="b">
        <v>0</v>
      </c>
      <c r="Q138" s="104">
        <v>0</v>
      </c>
      <c r="R138" s="105"/>
      <c r="S138" s="104">
        <v>0</v>
      </c>
      <c r="T138" s="104">
        <v>5</v>
      </c>
      <c r="U138" s="104">
        <v>7345</v>
      </c>
      <c r="V138" s="104">
        <v>5</v>
      </c>
      <c r="W138" s="104">
        <v>0</v>
      </c>
      <c r="X138" s="105" t="s">
        <v>6521</v>
      </c>
      <c r="Y138" s="106" t="s">
        <v>6303</v>
      </c>
      <c r="Z138" s="104">
        <v>1</v>
      </c>
      <c r="AA138" s="104">
        <v>0</v>
      </c>
      <c r="AB138" s="105" t="s">
        <v>11522</v>
      </c>
      <c r="AC138" s="105" t="s">
        <v>11523</v>
      </c>
      <c r="AD138" s="104">
        <v>0</v>
      </c>
      <c r="AE138" s="104">
        <v>0</v>
      </c>
      <c r="AF138" s="105"/>
      <c r="AG138" s="104">
        <v>2</v>
      </c>
      <c r="AH138" s="104">
        <v>2</v>
      </c>
      <c r="AI138" s="104">
        <v>2</v>
      </c>
      <c r="AJ138" s="105" t="s">
        <v>483</v>
      </c>
      <c r="AK138" s="104" t="b">
        <v>0</v>
      </c>
      <c r="AL138" s="104">
        <v>8760</v>
      </c>
      <c r="AM138" s="104">
        <v>8760</v>
      </c>
      <c r="AN138" s="104">
        <v>8760</v>
      </c>
      <c r="AO138" s="104">
        <v>0</v>
      </c>
      <c r="AP138" s="104">
        <v>0</v>
      </c>
      <c r="AQ138" s="104">
        <v>0</v>
      </c>
      <c r="AR138" s="104">
        <v>87600</v>
      </c>
      <c r="AS138" s="104">
        <v>0</v>
      </c>
      <c r="AT138" s="105"/>
      <c r="AU138" s="104" t="b">
        <v>0</v>
      </c>
      <c r="AV138" s="104">
        <v>0</v>
      </c>
      <c r="AW138" s="104">
        <v>0</v>
      </c>
      <c r="AX138" s="104" t="b">
        <v>1</v>
      </c>
      <c r="AY138" s="104">
        <v>0</v>
      </c>
      <c r="AZ138" s="104">
        <v>87600</v>
      </c>
      <c r="BA138" s="104" t="b">
        <v>0</v>
      </c>
      <c r="BB138" s="104">
        <v>0</v>
      </c>
      <c r="BC138" s="105" t="s">
        <v>6522</v>
      </c>
      <c r="BD138" s="105" t="s">
        <v>6523</v>
      </c>
      <c r="BE138" s="104" t="b">
        <v>0</v>
      </c>
      <c r="BF138" s="104">
        <v>17521</v>
      </c>
      <c r="BG138" s="105"/>
      <c r="BH138" s="105" t="b">
        <v>0</v>
      </c>
      <c r="BI138" s="104">
        <v>0</v>
      </c>
      <c r="BJ138" s="104">
        <v>0</v>
      </c>
      <c r="BK138" s="104">
        <v>8200</v>
      </c>
      <c r="BL138" s="104">
        <v>0</v>
      </c>
      <c r="BM138" s="104">
        <v>0</v>
      </c>
      <c r="BN138" s="105" t="s">
        <v>5062</v>
      </c>
      <c r="BO138" s="104">
        <v>87600</v>
      </c>
      <c r="BP138" s="104">
        <v>70079</v>
      </c>
      <c r="BQ138" s="104">
        <v>1469</v>
      </c>
      <c r="BR138" s="105"/>
      <c r="BS138" s="105"/>
      <c r="BT138" s="105"/>
      <c r="BU138" s="105"/>
      <c r="BV138" s="104">
        <v>1</v>
      </c>
      <c r="BW138" s="104">
        <v>1</v>
      </c>
      <c r="BX138" s="104">
        <v>12500</v>
      </c>
      <c r="BY138" s="104">
        <v>0</v>
      </c>
      <c r="BZ138" s="104">
        <v>1.1415525114155301E-5</v>
      </c>
      <c r="CA138" s="105" t="s">
        <v>10427</v>
      </c>
      <c r="CB138" s="105"/>
      <c r="CC138" s="105" t="b">
        <v>0</v>
      </c>
      <c r="CD138" s="104">
        <v>0</v>
      </c>
      <c r="CE138" s="104">
        <v>0</v>
      </c>
      <c r="CF138" s="104">
        <v>0</v>
      </c>
      <c r="CG138" s="104">
        <v>0</v>
      </c>
      <c r="CH138" s="105"/>
      <c r="CI138" s="104" t="b">
        <v>0</v>
      </c>
      <c r="CJ138" s="104">
        <v>0</v>
      </c>
      <c r="CK138" s="104">
        <v>0</v>
      </c>
      <c r="CL138" s="106" t="s">
        <v>10428</v>
      </c>
      <c r="CM138" s="104">
        <v>2.8538812785385398E-10</v>
      </c>
      <c r="CN138" s="104">
        <v>1</v>
      </c>
      <c r="CO138" s="104">
        <v>0</v>
      </c>
      <c r="CP138" s="104">
        <v>0</v>
      </c>
      <c r="CQ138" s="104">
        <v>50</v>
      </c>
      <c r="CR138" s="104">
        <v>50</v>
      </c>
      <c r="CS138" s="104">
        <v>20700</v>
      </c>
      <c r="CT138" s="104">
        <v>0</v>
      </c>
      <c r="CU138" s="104">
        <v>0</v>
      </c>
      <c r="CV138" s="104">
        <v>7345</v>
      </c>
      <c r="CW138" s="104">
        <v>0</v>
      </c>
      <c r="CX138" s="104">
        <v>0</v>
      </c>
      <c r="CY138" s="104">
        <v>5</v>
      </c>
      <c r="CZ138" s="104">
        <v>0</v>
      </c>
      <c r="DA138" s="104">
        <v>0</v>
      </c>
      <c r="DB138" s="104">
        <v>1.67694063926941E-2</v>
      </c>
      <c r="DC138" s="104">
        <v>0</v>
      </c>
      <c r="DD138" s="105" t="s">
        <v>6524</v>
      </c>
    </row>
    <row r="139" spans="1:108" ht="15" customHeight="1" x14ac:dyDescent="0.35">
      <c r="A139" s="105" t="s">
        <v>7011</v>
      </c>
      <c r="B139" s="104">
        <v>0</v>
      </c>
      <c r="C139" s="104">
        <v>0</v>
      </c>
      <c r="D139" s="104">
        <v>0</v>
      </c>
      <c r="E139" s="105"/>
      <c r="F139" s="104">
        <v>0</v>
      </c>
      <c r="G139" s="104" t="b">
        <v>0</v>
      </c>
      <c r="H139" s="105" t="s">
        <v>512</v>
      </c>
      <c r="I139" s="104">
        <v>0</v>
      </c>
      <c r="J139" s="105"/>
      <c r="K139" s="104">
        <v>0</v>
      </c>
      <c r="L139" s="104">
        <v>1</v>
      </c>
      <c r="M139" s="104">
        <v>0</v>
      </c>
      <c r="N139" s="104">
        <v>0</v>
      </c>
      <c r="O139" s="105"/>
      <c r="P139" s="104" t="b">
        <v>0</v>
      </c>
      <c r="Q139" s="104">
        <v>0</v>
      </c>
      <c r="R139" s="105"/>
      <c r="S139" s="104">
        <v>0</v>
      </c>
      <c r="T139" s="104">
        <v>0</v>
      </c>
      <c r="U139" s="104">
        <v>1549.97003033334</v>
      </c>
      <c r="V139" s="104">
        <v>1.0628</v>
      </c>
      <c r="W139" s="104">
        <v>0</v>
      </c>
      <c r="X139" s="105" t="s">
        <v>6145</v>
      </c>
      <c r="Y139" s="106" t="s">
        <v>6146</v>
      </c>
      <c r="Z139" s="104">
        <v>1</v>
      </c>
      <c r="AA139" s="104">
        <v>0</v>
      </c>
      <c r="AB139" s="105" t="s">
        <v>11452</v>
      </c>
      <c r="AC139" s="105" t="s">
        <v>11453</v>
      </c>
      <c r="AD139" s="104">
        <v>0</v>
      </c>
      <c r="AE139" s="104">
        <v>0</v>
      </c>
      <c r="AF139" s="105"/>
      <c r="AG139" s="104">
        <v>1E-300</v>
      </c>
      <c r="AH139" s="104">
        <v>1E-300</v>
      </c>
      <c r="AI139" s="104">
        <v>1E-300</v>
      </c>
      <c r="AJ139" s="105" t="s">
        <v>483</v>
      </c>
      <c r="AK139" s="104" t="b">
        <v>0</v>
      </c>
      <c r="AL139" s="104">
        <v>1E-300</v>
      </c>
      <c r="AM139" s="104">
        <v>1E-300</v>
      </c>
      <c r="AN139" s="104">
        <v>1E-300</v>
      </c>
      <c r="AO139" s="104">
        <v>0</v>
      </c>
      <c r="AP139" s="104">
        <v>0</v>
      </c>
      <c r="AQ139" s="104">
        <v>0</v>
      </c>
      <c r="AR139" s="104">
        <v>350400</v>
      </c>
      <c r="AS139" s="104">
        <v>52560</v>
      </c>
      <c r="AT139" s="105"/>
      <c r="AU139" s="104" t="b">
        <v>0</v>
      </c>
      <c r="AV139" s="104">
        <v>0</v>
      </c>
      <c r="AW139" s="104">
        <v>0</v>
      </c>
      <c r="AX139" s="104" t="b">
        <v>0</v>
      </c>
      <c r="AY139" s="104">
        <v>0</v>
      </c>
      <c r="AZ139" s="104">
        <v>1E-300</v>
      </c>
      <c r="BA139" s="104" t="b">
        <v>0</v>
      </c>
      <c r="BB139" s="104">
        <v>0</v>
      </c>
      <c r="BC139" s="105" t="s">
        <v>848</v>
      </c>
      <c r="BD139" s="105" t="s">
        <v>849</v>
      </c>
      <c r="BE139" s="104" t="b">
        <v>0</v>
      </c>
      <c r="BF139" s="104">
        <v>148920</v>
      </c>
      <c r="BG139" s="105"/>
      <c r="BH139" s="105" t="b">
        <v>0</v>
      </c>
      <c r="BI139" s="104">
        <v>0</v>
      </c>
      <c r="BJ139" s="104">
        <v>0</v>
      </c>
      <c r="BK139" s="104">
        <v>0</v>
      </c>
      <c r="BL139" s="104">
        <v>0</v>
      </c>
      <c r="BM139" s="104">
        <v>0</v>
      </c>
      <c r="BN139" s="105" t="s">
        <v>2617</v>
      </c>
      <c r="BO139" s="104">
        <v>412118.93112532899</v>
      </c>
      <c r="BP139" s="104">
        <v>200965.35259239201</v>
      </c>
      <c r="BQ139" s="104">
        <v>1458.3835437837299</v>
      </c>
      <c r="BR139" s="105"/>
      <c r="BS139" s="105"/>
      <c r="BT139" s="105"/>
      <c r="BU139" s="105"/>
      <c r="BV139" s="104">
        <v>1</v>
      </c>
      <c r="BW139" s="104">
        <v>1</v>
      </c>
      <c r="BX139" s="104">
        <v>382608</v>
      </c>
      <c r="BY139" s="104">
        <v>0</v>
      </c>
      <c r="BZ139" s="104">
        <v>2.4264840182648399E-6</v>
      </c>
      <c r="CA139" s="105" t="s">
        <v>10281</v>
      </c>
      <c r="CB139" s="105"/>
      <c r="CC139" s="105" t="b">
        <v>0</v>
      </c>
      <c r="CD139" s="104">
        <v>0</v>
      </c>
      <c r="CE139" s="104">
        <v>0</v>
      </c>
      <c r="CF139" s="104">
        <v>0</v>
      </c>
      <c r="CG139" s="104">
        <v>0</v>
      </c>
      <c r="CH139" s="105"/>
      <c r="CI139" s="104" t="b">
        <v>0</v>
      </c>
      <c r="CJ139" s="104">
        <v>0</v>
      </c>
      <c r="CK139" s="104">
        <v>0</v>
      </c>
      <c r="CL139" s="106" t="s">
        <v>10282</v>
      </c>
      <c r="CM139" s="104">
        <v>6.0662100456618903E-12</v>
      </c>
      <c r="CN139" s="104">
        <v>1</v>
      </c>
      <c r="CO139" s="104">
        <v>0</v>
      </c>
      <c r="CP139" s="104">
        <v>0</v>
      </c>
      <c r="CQ139" s="104">
        <v>50</v>
      </c>
      <c r="CR139" s="104">
        <v>50</v>
      </c>
      <c r="CS139" s="104">
        <v>382608</v>
      </c>
      <c r="CT139" s="104">
        <v>0.22826767537723</v>
      </c>
      <c r="CU139" s="104">
        <v>87337.038740731296</v>
      </c>
      <c r="CV139" s="104">
        <v>1549.97003033334</v>
      </c>
      <c r="CW139" s="104">
        <v>0.225736529237511</v>
      </c>
      <c r="CX139" s="104">
        <v>349.88485506960899</v>
      </c>
      <c r="CY139" s="104">
        <v>1.0628</v>
      </c>
      <c r="CZ139" s="104">
        <v>0.22826767537723</v>
      </c>
      <c r="DA139" s="104">
        <v>0.24260288539092001</v>
      </c>
      <c r="DB139" s="104">
        <v>3.5387443614916499E-3</v>
      </c>
      <c r="DC139" s="104">
        <v>0</v>
      </c>
      <c r="DD139" s="105" t="s">
        <v>6147</v>
      </c>
    </row>
    <row r="140" spans="1:108" ht="15" customHeight="1" x14ac:dyDescent="0.35">
      <c r="A140" s="105" t="s">
        <v>7001</v>
      </c>
      <c r="B140" s="104">
        <v>0</v>
      </c>
      <c r="C140" s="104">
        <v>0</v>
      </c>
      <c r="D140" s="104">
        <v>0</v>
      </c>
      <c r="E140" s="105"/>
      <c r="F140" s="104">
        <v>1</v>
      </c>
      <c r="G140" s="104" t="b">
        <v>0</v>
      </c>
      <c r="H140" s="105" t="s">
        <v>512</v>
      </c>
      <c r="I140" s="104">
        <v>0</v>
      </c>
      <c r="J140" s="105"/>
      <c r="K140" s="104">
        <v>0</v>
      </c>
      <c r="L140" s="104">
        <v>1</v>
      </c>
      <c r="M140" s="104">
        <v>0</v>
      </c>
      <c r="N140" s="104">
        <v>0</v>
      </c>
      <c r="O140" s="105"/>
      <c r="P140" s="104" t="b">
        <v>0</v>
      </c>
      <c r="Q140" s="104">
        <v>0</v>
      </c>
      <c r="R140" s="105"/>
      <c r="S140" s="104">
        <v>0</v>
      </c>
      <c r="T140" s="104">
        <v>2.3128500000000001</v>
      </c>
      <c r="U140" s="104">
        <v>23.128499999999999</v>
      </c>
      <c r="V140" s="104">
        <v>4.6257000000000001</v>
      </c>
      <c r="W140" s="104">
        <v>0</v>
      </c>
      <c r="X140" s="105" t="s">
        <v>10186</v>
      </c>
      <c r="Y140" s="105"/>
      <c r="Z140" s="104">
        <v>1</v>
      </c>
      <c r="AA140" s="104">
        <v>0</v>
      </c>
      <c r="AB140" s="105" t="s">
        <v>11589</v>
      </c>
      <c r="AC140" s="105" t="s">
        <v>11590</v>
      </c>
      <c r="AD140" s="104">
        <v>0</v>
      </c>
      <c r="AE140" s="104">
        <v>0</v>
      </c>
      <c r="AF140" s="105"/>
      <c r="AG140" s="104">
        <v>2</v>
      </c>
      <c r="AH140" s="104">
        <v>2</v>
      </c>
      <c r="AI140" s="104">
        <v>2</v>
      </c>
      <c r="AJ140" s="105" t="s">
        <v>483</v>
      </c>
      <c r="AK140" s="104" t="b">
        <v>0</v>
      </c>
      <c r="AL140" s="104">
        <v>8760</v>
      </c>
      <c r="AM140" s="104">
        <v>8760</v>
      </c>
      <c r="AN140" s="104">
        <v>8760</v>
      </c>
      <c r="AO140" s="104">
        <v>0</v>
      </c>
      <c r="AP140" s="104">
        <v>0</v>
      </c>
      <c r="AQ140" s="104">
        <v>0</v>
      </c>
      <c r="AR140" s="104">
        <v>87600</v>
      </c>
      <c r="AS140" s="104">
        <v>13140</v>
      </c>
      <c r="AT140" s="105"/>
      <c r="AU140" s="104" t="b">
        <v>0</v>
      </c>
      <c r="AV140" s="104">
        <v>0</v>
      </c>
      <c r="AW140" s="104">
        <v>0</v>
      </c>
      <c r="AX140" s="104" t="b">
        <v>1</v>
      </c>
      <c r="AY140" s="104">
        <v>0</v>
      </c>
      <c r="AZ140" s="104">
        <v>87600</v>
      </c>
      <c r="BA140" s="104" t="b">
        <v>0</v>
      </c>
      <c r="BB140" s="104">
        <v>0</v>
      </c>
      <c r="BC140" s="105" t="s">
        <v>6503</v>
      </c>
      <c r="BD140" s="105" t="s">
        <v>6504</v>
      </c>
      <c r="BE140" s="104" t="b">
        <v>0</v>
      </c>
      <c r="BF140" s="104">
        <v>8760</v>
      </c>
      <c r="BG140" s="105"/>
      <c r="BH140" s="105" t="b">
        <v>0</v>
      </c>
      <c r="BI140" s="104">
        <v>0</v>
      </c>
      <c r="BJ140" s="104">
        <v>0</v>
      </c>
      <c r="BK140" s="104">
        <v>1295.1959999999999</v>
      </c>
      <c r="BL140" s="104">
        <v>0</v>
      </c>
      <c r="BM140" s="104">
        <v>0</v>
      </c>
      <c r="BN140" s="105" t="s">
        <v>9482</v>
      </c>
      <c r="BO140" s="104">
        <v>94688.371489720506</v>
      </c>
      <c r="BP140" s="104">
        <v>78904.359047072896</v>
      </c>
      <c r="BQ140" s="104">
        <v>5</v>
      </c>
      <c r="BR140" s="105"/>
      <c r="BS140" s="105"/>
      <c r="BT140" s="105"/>
      <c r="BU140" s="105"/>
      <c r="BV140" s="104">
        <v>1</v>
      </c>
      <c r="BW140" s="104">
        <v>1</v>
      </c>
      <c r="BX140" s="104">
        <v>0</v>
      </c>
      <c r="BY140" s="104">
        <v>0</v>
      </c>
      <c r="BZ140" s="104">
        <v>1.0560958904109599E-5</v>
      </c>
      <c r="CA140" s="105" t="s">
        <v>10539</v>
      </c>
      <c r="CB140" s="105"/>
      <c r="CC140" s="105" t="b">
        <v>0</v>
      </c>
      <c r="CD140" s="104">
        <v>0</v>
      </c>
      <c r="CE140" s="104">
        <v>0</v>
      </c>
      <c r="CF140" s="104">
        <v>0</v>
      </c>
      <c r="CG140" s="104">
        <v>0</v>
      </c>
      <c r="CH140" s="105"/>
      <c r="CI140" s="104" t="b">
        <v>0</v>
      </c>
      <c r="CJ140" s="104">
        <v>0</v>
      </c>
      <c r="CK140" s="104">
        <v>0</v>
      </c>
      <c r="CL140" s="106" t="s">
        <v>11591</v>
      </c>
      <c r="CM140" s="104">
        <v>1.05609589041087E-8</v>
      </c>
      <c r="CN140" s="104">
        <v>1</v>
      </c>
      <c r="CO140" s="104">
        <v>6938.55</v>
      </c>
      <c r="CP140" s="104">
        <v>2.3128500000000001</v>
      </c>
      <c r="CQ140" s="104">
        <v>50</v>
      </c>
      <c r="CR140" s="104">
        <v>50</v>
      </c>
      <c r="CS140" s="104">
        <v>8233.7459999999992</v>
      </c>
      <c r="CT140" s="104">
        <v>0.107484623520489</v>
      </c>
      <c r="CU140" s="104">
        <v>885.00108897333598</v>
      </c>
      <c r="CV140" s="104">
        <v>23.128499999999999</v>
      </c>
      <c r="CW140" s="104">
        <v>0.107484623520489</v>
      </c>
      <c r="CX140" s="104">
        <v>2.4859581150936298</v>
      </c>
      <c r="CY140" s="104">
        <v>4.6257000000000001</v>
      </c>
      <c r="CZ140" s="104">
        <v>0.10748462352049</v>
      </c>
      <c r="DA140" s="104">
        <v>0.49719162301873299</v>
      </c>
      <c r="DB140" s="104">
        <v>5.2804794520547903E-5</v>
      </c>
      <c r="DC140" s="104">
        <v>0</v>
      </c>
      <c r="DD140" s="105" t="s">
        <v>10540</v>
      </c>
    </row>
    <row r="141" spans="1:108" ht="15" customHeight="1" x14ac:dyDescent="0.35">
      <c r="A141" s="105" t="s">
        <v>10805</v>
      </c>
      <c r="B141" s="104">
        <v>0</v>
      </c>
      <c r="C141" s="104">
        <v>0</v>
      </c>
      <c r="D141" s="104">
        <v>0</v>
      </c>
      <c r="E141" s="105"/>
      <c r="F141" s="104">
        <v>1</v>
      </c>
      <c r="G141" s="104" t="b">
        <v>0</v>
      </c>
      <c r="H141" s="105" t="s">
        <v>512</v>
      </c>
      <c r="I141" s="104">
        <v>0</v>
      </c>
      <c r="J141" s="105"/>
      <c r="K141" s="104">
        <v>0</v>
      </c>
      <c r="L141" s="104">
        <v>1</v>
      </c>
      <c r="M141" s="104">
        <v>0</v>
      </c>
      <c r="N141" s="104">
        <v>0</v>
      </c>
      <c r="O141" s="105"/>
      <c r="P141" s="104" t="b">
        <v>0</v>
      </c>
      <c r="Q141" s="104">
        <v>0</v>
      </c>
      <c r="R141" s="105"/>
      <c r="S141" s="104">
        <v>0</v>
      </c>
      <c r="T141" s="104">
        <v>2.8856000000000002</v>
      </c>
      <c r="U141" s="104">
        <v>4210.46816985037</v>
      </c>
      <c r="V141" s="104">
        <v>2.8856000000000002</v>
      </c>
      <c r="W141" s="104">
        <v>0</v>
      </c>
      <c r="X141" s="105" t="s">
        <v>6497</v>
      </c>
      <c r="Y141" s="106" t="s">
        <v>6146</v>
      </c>
      <c r="Z141" s="104">
        <v>1</v>
      </c>
      <c r="AA141" s="104">
        <v>0</v>
      </c>
      <c r="AB141" s="105" t="s">
        <v>11452</v>
      </c>
      <c r="AC141" s="105" t="s">
        <v>11453</v>
      </c>
      <c r="AD141" s="104">
        <v>0</v>
      </c>
      <c r="AE141" s="104">
        <v>0</v>
      </c>
      <c r="AF141" s="105"/>
      <c r="AG141" s="104">
        <v>2</v>
      </c>
      <c r="AH141" s="104">
        <v>2</v>
      </c>
      <c r="AI141" s="104">
        <v>2</v>
      </c>
      <c r="AJ141" s="105" t="s">
        <v>483</v>
      </c>
      <c r="AK141" s="104" t="b">
        <v>0</v>
      </c>
      <c r="AL141" s="104">
        <v>8760</v>
      </c>
      <c r="AM141" s="104">
        <v>8760</v>
      </c>
      <c r="AN141" s="104">
        <v>8760</v>
      </c>
      <c r="AO141" s="104">
        <v>0</v>
      </c>
      <c r="AP141" s="104">
        <v>0</v>
      </c>
      <c r="AQ141" s="104">
        <v>0</v>
      </c>
      <c r="AR141" s="104">
        <v>175200</v>
      </c>
      <c r="AS141" s="104">
        <v>26280</v>
      </c>
      <c r="AT141" s="105"/>
      <c r="AU141" s="104" t="b">
        <v>0</v>
      </c>
      <c r="AV141" s="104">
        <v>0</v>
      </c>
      <c r="AW141" s="104">
        <v>0</v>
      </c>
      <c r="AX141" s="104" t="b">
        <v>1</v>
      </c>
      <c r="AY141" s="104">
        <v>0</v>
      </c>
      <c r="AZ141" s="104">
        <v>87600</v>
      </c>
      <c r="BA141" s="104" t="b">
        <v>0</v>
      </c>
      <c r="BB141" s="104">
        <v>0</v>
      </c>
      <c r="BC141" s="105" t="s">
        <v>6498</v>
      </c>
      <c r="BD141" s="105" t="s">
        <v>6499</v>
      </c>
      <c r="BE141" s="104" t="b">
        <v>0</v>
      </c>
      <c r="BF141" s="104">
        <v>148920</v>
      </c>
      <c r="BG141" s="105"/>
      <c r="BH141" s="105" t="b">
        <v>0</v>
      </c>
      <c r="BI141" s="104">
        <v>0</v>
      </c>
      <c r="BJ141" s="104">
        <v>0</v>
      </c>
      <c r="BK141" s="104">
        <v>2652.0922262275799</v>
      </c>
      <c r="BL141" s="104">
        <v>0</v>
      </c>
      <c r="BM141" s="104">
        <v>0</v>
      </c>
      <c r="BN141" s="105" t="s">
        <v>4488</v>
      </c>
      <c r="BO141" s="104">
        <v>151788.18963127301</v>
      </c>
      <c r="BP141" s="104">
        <v>33824.561227044898</v>
      </c>
      <c r="BQ141" s="104">
        <v>1459.13091552896</v>
      </c>
      <c r="BR141" s="105"/>
      <c r="BS141" s="105"/>
      <c r="BT141" s="105"/>
      <c r="BU141" s="105"/>
      <c r="BV141" s="104">
        <v>1</v>
      </c>
      <c r="BW141" s="104">
        <v>1</v>
      </c>
      <c r="BX141" s="104">
        <v>57712</v>
      </c>
      <c r="BY141" s="104">
        <v>0</v>
      </c>
      <c r="BZ141" s="104">
        <v>6.58812785388128E-6</v>
      </c>
      <c r="CA141" s="105" t="s">
        <v>10413</v>
      </c>
      <c r="CB141" s="105"/>
      <c r="CC141" s="105" t="b">
        <v>0</v>
      </c>
      <c r="CD141" s="104">
        <v>0</v>
      </c>
      <c r="CE141" s="104">
        <v>0</v>
      </c>
      <c r="CF141" s="104">
        <v>0</v>
      </c>
      <c r="CG141" s="104">
        <v>0</v>
      </c>
      <c r="CH141" s="105"/>
      <c r="CI141" s="104" t="b">
        <v>0</v>
      </c>
      <c r="CJ141" s="104">
        <v>0</v>
      </c>
      <c r="CK141" s="104">
        <v>0</v>
      </c>
      <c r="CL141" s="106" t="s">
        <v>10414</v>
      </c>
      <c r="CM141" s="104">
        <v>1.6470319634704301E-11</v>
      </c>
      <c r="CN141" s="104">
        <v>1</v>
      </c>
      <c r="CO141" s="104">
        <v>0</v>
      </c>
      <c r="CP141" s="104">
        <v>0</v>
      </c>
      <c r="CQ141" s="104">
        <v>50</v>
      </c>
      <c r="CR141" s="104">
        <v>50</v>
      </c>
      <c r="CS141" s="104">
        <v>60364.0922262276</v>
      </c>
      <c r="CT141" s="104">
        <v>0.115499203168557</v>
      </c>
      <c r="CU141" s="104">
        <v>6972.0045521226002</v>
      </c>
      <c r="CV141" s="104">
        <v>4210.46816985037</v>
      </c>
      <c r="CW141" s="104">
        <v>0.116175310525862</v>
      </c>
      <c r="CX141" s="104">
        <v>489.15244709162499</v>
      </c>
      <c r="CY141" s="104">
        <v>2.8856000000000002</v>
      </c>
      <c r="CZ141" s="104">
        <v>0.11551692079940901</v>
      </c>
      <c r="DA141" s="104">
        <v>0.33333562665877497</v>
      </c>
      <c r="DB141" s="104">
        <v>9.6129410270556406E-3</v>
      </c>
      <c r="DC141" s="104">
        <v>0</v>
      </c>
      <c r="DD141" s="105" t="s">
        <v>6500</v>
      </c>
    </row>
    <row r="142" spans="1:108" ht="15" customHeight="1" x14ac:dyDescent="0.35">
      <c r="A142" s="105" t="s">
        <v>6964</v>
      </c>
      <c r="B142" s="104">
        <v>0</v>
      </c>
      <c r="C142" s="104">
        <v>0</v>
      </c>
      <c r="D142" s="104">
        <v>0</v>
      </c>
      <c r="E142" s="105"/>
      <c r="F142" s="104">
        <v>1</v>
      </c>
      <c r="G142" s="104" t="b">
        <v>0</v>
      </c>
      <c r="H142" s="105" t="s">
        <v>512</v>
      </c>
      <c r="I142" s="104">
        <v>0</v>
      </c>
      <c r="J142" s="105"/>
      <c r="K142" s="104">
        <v>0</v>
      </c>
      <c r="L142" s="104">
        <v>1</v>
      </c>
      <c r="M142" s="104">
        <v>0</v>
      </c>
      <c r="N142" s="104">
        <v>0</v>
      </c>
      <c r="O142" s="105"/>
      <c r="P142" s="104" t="b">
        <v>0</v>
      </c>
      <c r="Q142" s="104">
        <v>0</v>
      </c>
      <c r="R142" s="105"/>
      <c r="S142" s="104">
        <v>0</v>
      </c>
      <c r="T142" s="104">
        <v>2.8856000000000002</v>
      </c>
      <c r="U142" s="104">
        <v>4210.46816985037</v>
      </c>
      <c r="V142" s="104">
        <v>2.8856000000000002</v>
      </c>
      <c r="W142" s="104">
        <v>0</v>
      </c>
      <c r="X142" s="105" t="s">
        <v>6501</v>
      </c>
      <c r="Y142" s="106" t="s">
        <v>6146</v>
      </c>
      <c r="Z142" s="104">
        <v>1</v>
      </c>
      <c r="AA142" s="104">
        <v>0</v>
      </c>
      <c r="AB142" s="105" t="s">
        <v>11528</v>
      </c>
      <c r="AC142" s="105" t="s">
        <v>11529</v>
      </c>
      <c r="AD142" s="104">
        <v>0</v>
      </c>
      <c r="AE142" s="104">
        <v>0</v>
      </c>
      <c r="AF142" s="105"/>
      <c r="AG142" s="104">
        <v>2</v>
      </c>
      <c r="AH142" s="104">
        <v>2</v>
      </c>
      <c r="AI142" s="104">
        <v>2</v>
      </c>
      <c r="AJ142" s="105" t="s">
        <v>483</v>
      </c>
      <c r="AK142" s="104" t="b">
        <v>0</v>
      </c>
      <c r="AL142" s="104">
        <v>8760</v>
      </c>
      <c r="AM142" s="104">
        <v>8760</v>
      </c>
      <c r="AN142" s="104">
        <v>8760</v>
      </c>
      <c r="AO142" s="104">
        <v>0</v>
      </c>
      <c r="AP142" s="104">
        <v>0</v>
      </c>
      <c r="AQ142" s="104">
        <v>0</v>
      </c>
      <c r="AR142" s="104">
        <v>175200</v>
      </c>
      <c r="AS142" s="104">
        <v>26280</v>
      </c>
      <c r="AT142" s="105"/>
      <c r="AU142" s="104" t="b">
        <v>0</v>
      </c>
      <c r="AV142" s="104">
        <v>0</v>
      </c>
      <c r="AW142" s="104">
        <v>0</v>
      </c>
      <c r="AX142" s="104" t="b">
        <v>1</v>
      </c>
      <c r="AY142" s="104">
        <v>0</v>
      </c>
      <c r="AZ142" s="104">
        <v>87600</v>
      </c>
      <c r="BA142" s="104" t="b">
        <v>0</v>
      </c>
      <c r="BB142" s="104">
        <v>0</v>
      </c>
      <c r="BC142" s="105" t="s">
        <v>6498</v>
      </c>
      <c r="BD142" s="105" t="s">
        <v>6499</v>
      </c>
      <c r="BE142" s="104" t="b">
        <v>1</v>
      </c>
      <c r="BF142" s="104">
        <v>148920</v>
      </c>
      <c r="BG142" s="105"/>
      <c r="BH142" s="105" t="b">
        <v>0</v>
      </c>
      <c r="BI142" s="104">
        <v>0</v>
      </c>
      <c r="BJ142" s="104">
        <v>0</v>
      </c>
      <c r="BK142" s="104">
        <v>2652.0922262275799</v>
      </c>
      <c r="BL142" s="104">
        <v>0</v>
      </c>
      <c r="BM142" s="104">
        <v>0</v>
      </c>
      <c r="BN142" s="105" t="s">
        <v>4494</v>
      </c>
      <c r="BO142" s="104">
        <v>151788.18963127301</v>
      </c>
      <c r="BP142" s="104">
        <v>33824.561227044898</v>
      </c>
      <c r="BQ142" s="104">
        <v>1459.13091552896</v>
      </c>
      <c r="BR142" s="105"/>
      <c r="BS142" s="105"/>
      <c r="BT142" s="105"/>
      <c r="BU142" s="105"/>
      <c r="BV142" s="104">
        <v>1</v>
      </c>
      <c r="BW142" s="104">
        <v>1</v>
      </c>
      <c r="BX142" s="104">
        <v>57712</v>
      </c>
      <c r="BY142" s="104">
        <v>0</v>
      </c>
      <c r="BZ142" s="104">
        <v>6.58812785388128E-6</v>
      </c>
      <c r="CA142" s="105" t="s">
        <v>10415</v>
      </c>
      <c r="CB142" s="105"/>
      <c r="CC142" s="105" t="b">
        <v>0</v>
      </c>
      <c r="CD142" s="104">
        <v>0</v>
      </c>
      <c r="CE142" s="104">
        <v>0</v>
      </c>
      <c r="CF142" s="104">
        <v>0</v>
      </c>
      <c r="CG142" s="104">
        <v>0</v>
      </c>
      <c r="CH142" s="105"/>
      <c r="CI142" s="104" t="b">
        <v>0</v>
      </c>
      <c r="CJ142" s="104">
        <v>0</v>
      </c>
      <c r="CK142" s="104">
        <v>0</v>
      </c>
      <c r="CL142" s="106" t="s">
        <v>10416</v>
      </c>
      <c r="CM142" s="104">
        <v>1.6470319634704301E-11</v>
      </c>
      <c r="CN142" s="104">
        <v>1</v>
      </c>
      <c r="CO142" s="104">
        <v>0</v>
      </c>
      <c r="CP142" s="104">
        <v>0</v>
      </c>
      <c r="CQ142" s="104">
        <v>50</v>
      </c>
      <c r="CR142" s="104">
        <v>50</v>
      </c>
      <c r="CS142" s="104">
        <v>60364.0922262276</v>
      </c>
      <c r="CT142" s="104">
        <v>0.115499203168557</v>
      </c>
      <c r="CU142" s="104">
        <v>6972.0045521226002</v>
      </c>
      <c r="CV142" s="104">
        <v>4210.46816985037</v>
      </c>
      <c r="CW142" s="104">
        <v>0.116175310525862</v>
      </c>
      <c r="CX142" s="104">
        <v>489.15244709162499</v>
      </c>
      <c r="CY142" s="104">
        <v>2.8856000000000002</v>
      </c>
      <c r="CZ142" s="104">
        <v>0.11551692079940901</v>
      </c>
      <c r="DA142" s="104">
        <v>0.33333562665877497</v>
      </c>
      <c r="DB142" s="104">
        <v>9.6129410270556406E-3</v>
      </c>
      <c r="DC142" s="104">
        <v>0</v>
      </c>
      <c r="DD142" s="105" t="s">
        <v>6502</v>
      </c>
    </row>
    <row r="143" spans="1:108" ht="15" customHeight="1" x14ac:dyDescent="0.35">
      <c r="A143" s="105" t="s">
        <v>6996</v>
      </c>
      <c r="B143" s="104">
        <v>0</v>
      </c>
      <c r="C143" s="104">
        <v>0</v>
      </c>
      <c r="D143" s="104">
        <v>0</v>
      </c>
      <c r="E143" s="105"/>
      <c r="F143" s="104">
        <v>1</v>
      </c>
      <c r="G143" s="104" t="b">
        <v>0</v>
      </c>
      <c r="H143" s="105" t="s">
        <v>512</v>
      </c>
      <c r="I143" s="104">
        <v>0</v>
      </c>
      <c r="J143" s="105"/>
      <c r="K143" s="104">
        <v>0</v>
      </c>
      <c r="L143" s="104">
        <v>1</v>
      </c>
      <c r="M143" s="104">
        <v>0</v>
      </c>
      <c r="N143" s="104">
        <v>0</v>
      </c>
      <c r="O143" s="105"/>
      <c r="P143" s="104" t="b">
        <v>0</v>
      </c>
      <c r="Q143" s="104">
        <v>0</v>
      </c>
      <c r="R143" s="105"/>
      <c r="S143" s="104">
        <v>0</v>
      </c>
      <c r="T143" s="104">
        <v>2.3128500000000001</v>
      </c>
      <c r="U143" s="104">
        <v>23.128499999999999</v>
      </c>
      <c r="V143" s="104">
        <v>4.6257000000000001</v>
      </c>
      <c r="W143" s="104">
        <v>0</v>
      </c>
      <c r="X143" s="105" t="s">
        <v>10187</v>
      </c>
      <c r="Y143" s="105"/>
      <c r="Z143" s="104">
        <v>1</v>
      </c>
      <c r="AA143" s="104">
        <v>0</v>
      </c>
      <c r="AB143" s="105" t="s">
        <v>11592</v>
      </c>
      <c r="AC143" s="105" t="s">
        <v>11593</v>
      </c>
      <c r="AD143" s="104">
        <v>0</v>
      </c>
      <c r="AE143" s="104">
        <v>0</v>
      </c>
      <c r="AF143" s="105"/>
      <c r="AG143" s="104">
        <v>2</v>
      </c>
      <c r="AH143" s="104">
        <v>2</v>
      </c>
      <c r="AI143" s="104">
        <v>2</v>
      </c>
      <c r="AJ143" s="105" t="s">
        <v>483</v>
      </c>
      <c r="AK143" s="104" t="b">
        <v>0</v>
      </c>
      <c r="AL143" s="104">
        <v>8760</v>
      </c>
      <c r="AM143" s="104">
        <v>8760</v>
      </c>
      <c r="AN143" s="104">
        <v>8760</v>
      </c>
      <c r="AO143" s="104">
        <v>0</v>
      </c>
      <c r="AP143" s="104">
        <v>0</v>
      </c>
      <c r="AQ143" s="104">
        <v>0</v>
      </c>
      <c r="AR143" s="104">
        <v>87600</v>
      </c>
      <c r="AS143" s="104">
        <v>13140</v>
      </c>
      <c r="AT143" s="105"/>
      <c r="AU143" s="104" t="b">
        <v>0</v>
      </c>
      <c r="AV143" s="104">
        <v>0</v>
      </c>
      <c r="AW143" s="104">
        <v>0</v>
      </c>
      <c r="AX143" s="104" t="b">
        <v>1</v>
      </c>
      <c r="AY143" s="104">
        <v>0</v>
      </c>
      <c r="AZ143" s="104">
        <v>87600</v>
      </c>
      <c r="BA143" s="104" t="b">
        <v>0</v>
      </c>
      <c r="BB143" s="104">
        <v>0</v>
      </c>
      <c r="BC143" s="105" t="s">
        <v>6505</v>
      </c>
      <c r="BD143" s="105" t="s">
        <v>6506</v>
      </c>
      <c r="BE143" s="104" t="b">
        <v>0</v>
      </c>
      <c r="BF143" s="104">
        <v>8760</v>
      </c>
      <c r="BG143" s="105"/>
      <c r="BH143" s="105" t="b">
        <v>0</v>
      </c>
      <c r="BI143" s="104">
        <v>0</v>
      </c>
      <c r="BJ143" s="104">
        <v>0</v>
      </c>
      <c r="BK143" s="104">
        <v>1295.1959999999999</v>
      </c>
      <c r="BL143" s="104">
        <v>0</v>
      </c>
      <c r="BM143" s="104">
        <v>0</v>
      </c>
      <c r="BN143" s="105" t="s">
        <v>9509</v>
      </c>
      <c r="BO143" s="104">
        <v>94688.371489720506</v>
      </c>
      <c r="BP143" s="104">
        <v>78904.359047072896</v>
      </c>
      <c r="BQ143" s="104">
        <v>5</v>
      </c>
      <c r="BR143" s="105"/>
      <c r="BS143" s="105"/>
      <c r="BT143" s="105"/>
      <c r="BU143" s="105"/>
      <c r="BV143" s="104">
        <v>1</v>
      </c>
      <c r="BW143" s="104">
        <v>1</v>
      </c>
      <c r="BX143" s="104">
        <v>0</v>
      </c>
      <c r="BY143" s="104">
        <v>0</v>
      </c>
      <c r="BZ143" s="104">
        <v>1.0560958904109599E-5</v>
      </c>
      <c r="CA143" s="105" t="s">
        <v>10541</v>
      </c>
      <c r="CB143" s="105"/>
      <c r="CC143" s="105" t="b">
        <v>0</v>
      </c>
      <c r="CD143" s="104">
        <v>0</v>
      </c>
      <c r="CE143" s="104">
        <v>0</v>
      </c>
      <c r="CF143" s="104">
        <v>0</v>
      </c>
      <c r="CG143" s="104">
        <v>0</v>
      </c>
      <c r="CH143" s="105"/>
      <c r="CI143" s="104" t="b">
        <v>0</v>
      </c>
      <c r="CJ143" s="104">
        <v>0</v>
      </c>
      <c r="CK143" s="104">
        <v>0</v>
      </c>
      <c r="CL143" s="106" t="s">
        <v>11594</v>
      </c>
      <c r="CM143" s="104">
        <v>1.05609589041087E-8</v>
      </c>
      <c r="CN143" s="104">
        <v>1</v>
      </c>
      <c r="CO143" s="104">
        <v>6938.55</v>
      </c>
      <c r="CP143" s="104">
        <v>2.3128500000000001</v>
      </c>
      <c r="CQ143" s="104">
        <v>50</v>
      </c>
      <c r="CR143" s="104">
        <v>50</v>
      </c>
      <c r="CS143" s="104">
        <v>8233.7459999999992</v>
      </c>
      <c r="CT143" s="104">
        <v>0.107484623520489</v>
      </c>
      <c r="CU143" s="104">
        <v>885.00108897333598</v>
      </c>
      <c r="CV143" s="104">
        <v>23.128499999999999</v>
      </c>
      <c r="CW143" s="104">
        <v>0.107484623520489</v>
      </c>
      <c r="CX143" s="104">
        <v>2.4859581150936298</v>
      </c>
      <c r="CY143" s="104">
        <v>4.6257000000000001</v>
      </c>
      <c r="CZ143" s="104">
        <v>0.10748462352049</v>
      </c>
      <c r="DA143" s="104">
        <v>0.49719162301873299</v>
      </c>
      <c r="DB143" s="104">
        <v>5.2804794520547903E-5</v>
      </c>
      <c r="DC143" s="104">
        <v>0</v>
      </c>
      <c r="DD143" s="105" t="s">
        <v>10542</v>
      </c>
    </row>
    <row r="144" spans="1:108" ht="15" customHeight="1" x14ac:dyDescent="0.35">
      <c r="A144" s="105" t="s">
        <v>7010</v>
      </c>
      <c r="B144" s="104">
        <v>0</v>
      </c>
      <c r="C144" s="104">
        <v>0</v>
      </c>
      <c r="D144" s="104">
        <v>0</v>
      </c>
      <c r="E144" s="105"/>
      <c r="F144" s="104">
        <v>1</v>
      </c>
      <c r="G144" s="104" t="b">
        <v>0</v>
      </c>
      <c r="H144" s="105" t="s">
        <v>512</v>
      </c>
      <c r="I144" s="104">
        <v>0</v>
      </c>
      <c r="J144" s="105"/>
      <c r="K144" s="104">
        <v>0</v>
      </c>
      <c r="L144" s="104">
        <v>1.45733246929843</v>
      </c>
      <c r="M144" s="104">
        <v>0</v>
      </c>
      <c r="N144" s="104">
        <v>0</v>
      </c>
      <c r="O144" s="105"/>
      <c r="P144" s="104" t="b">
        <v>0</v>
      </c>
      <c r="Q144" s="104">
        <v>0</v>
      </c>
      <c r="R144" s="105"/>
      <c r="S144" s="104">
        <v>0</v>
      </c>
      <c r="T144" s="104">
        <v>0</v>
      </c>
      <c r="U144" s="104">
        <v>9818.1372492192204</v>
      </c>
      <c r="V144" s="104">
        <v>1.1321000000000001</v>
      </c>
      <c r="W144" s="104">
        <v>0</v>
      </c>
      <c r="X144" s="105" t="s">
        <v>6140</v>
      </c>
      <c r="Y144" s="105"/>
      <c r="Z144" s="104">
        <v>1</v>
      </c>
      <c r="AA144" s="104">
        <v>0</v>
      </c>
      <c r="AB144" s="105" t="s">
        <v>11450</v>
      </c>
      <c r="AC144" s="105" t="s">
        <v>11451</v>
      </c>
      <c r="AD144" s="104">
        <v>0</v>
      </c>
      <c r="AE144" s="104">
        <v>0</v>
      </c>
      <c r="AF144" s="105"/>
      <c r="AG144" s="104">
        <v>2</v>
      </c>
      <c r="AH144" s="104">
        <v>2</v>
      </c>
      <c r="AI144" s="104">
        <v>2</v>
      </c>
      <c r="AJ144" s="105" t="s">
        <v>483</v>
      </c>
      <c r="AK144" s="104" t="b">
        <v>0</v>
      </c>
      <c r="AL144" s="104">
        <v>8760</v>
      </c>
      <c r="AM144" s="104">
        <v>8760</v>
      </c>
      <c r="AN144" s="104">
        <v>8760</v>
      </c>
      <c r="AO144" s="104">
        <v>0</v>
      </c>
      <c r="AP144" s="104">
        <v>0</v>
      </c>
      <c r="AQ144" s="104">
        <v>0</v>
      </c>
      <c r="AR144" s="104">
        <v>350400</v>
      </c>
      <c r="AS144" s="104">
        <v>52560</v>
      </c>
      <c r="AT144" s="105"/>
      <c r="AU144" s="104" t="b">
        <v>0</v>
      </c>
      <c r="AV144" s="104">
        <v>0</v>
      </c>
      <c r="AW144" s="104">
        <v>0</v>
      </c>
      <c r="AX144" s="104" t="b">
        <v>1</v>
      </c>
      <c r="AY144" s="104">
        <v>0</v>
      </c>
      <c r="AZ144" s="104">
        <v>87600</v>
      </c>
      <c r="BA144" s="104" t="b">
        <v>0</v>
      </c>
      <c r="BB144" s="104">
        <v>0</v>
      </c>
      <c r="BC144" s="105" t="s">
        <v>6141</v>
      </c>
      <c r="BD144" s="105" t="s">
        <v>6142</v>
      </c>
      <c r="BE144" s="104" t="b">
        <v>0</v>
      </c>
      <c r="BF144" s="104">
        <v>192720</v>
      </c>
      <c r="BG144" s="105" t="s">
        <v>6143</v>
      </c>
      <c r="BH144" s="105" t="b">
        <v>1</v>
      </c>
      <c r="BI144" s="104">
        <v>199.599425655907</v>
      </c>
      <c r="BJ144" s="104">
        <v>348.22800000000001</v>
      </c>
      <c r="BK144" s="104">
        <v>0</v>
      </c>
      <c r="BL144" s="104">
        <v>0</v>
      </c>
      <c r="BM144" s="104">
        <v>0</v>
      </c>
      <c r="BN144" s="105" t="s">
        <v>4897</v>
      </c>
      <c r="BO144" s="104">
        <v>8582.8163394876192</v>
      </c>
      <c r="BP144" s="104">
        <v>0</v>
      </c>
      <c r="BQ144" s="104">
        <v>196.30226944703799</v>
      </c>
      <c r="BR144" s="105"/>
      <c r="BS144" s="105"/>
      <c r="BT144" s="105"/>
      <c r="BU144" s="105"/>
      <c r="BV144" s="104">
        <v>1</v>
      </c>
      <c r="BW144" s="104">
        <v>1</v>
      </c>
      <c r="BX144" s="104">
        <v>8402374.2249999996</v>
      </c>
      <c r="BY144" s="104">
        <v>0</v>
      </c>
      <c r="BZ144" s="104">
        <v>1.1651187214611901E-4</v>
      </c>
      <c r="CA144" s="105" t="s">
        <v>10279</v>
      </c>
      <c r="CB144" s="105"/>
      <c r="CC144" s="105" t="b">
        <v>0</v>
      </c>
      <c r="CD144" s="104">
        <v>0</v>
      </c>
      <c r="CE144" s="104">
        <v>0</v>
      </c>
      <c r="CF144" s="104">
        <v>0</v>
      </c>
      <c r="CG144" s="104">
        <v>0</v>
      </c>
      <c r="CH144" s="105"/>
      <c r="CI144" s="104" t="b">
        <v>0</v>
      </c>
      <c r="CJ144" s="104">
        <v>0</v>
      </c>
      <c r="CK144" s="104">
        <v>0</v>
      </c>
      <c r="CL144" s="106" t="s">
        <v>10280</v>
      </c>
      <c r="CM144" s="104">
        <v>2.58470319634699E-7</v>
      </c>
      <c r="CN144" s="104">
        <v>0.99159148637995798</v>
      </c>
      <c r="CO144" s="104">
        <v>0</v>
      </c>
      <c r="CP144" s="104">
        <v>0</v>
      </c>
      <c r="CQ144" s="104">
        <v>50</v>
      </c>
      <c r="CR144" s="104">
        <v>50</v>
      </c>
      <c r="CS144" s="104">
        <v>8402374.2249999996</v>
      </c>
      <c r="CT144" s="104">
        <v>0.201692713197033</v>
      </c>
      <c r="CU144" s="104">
        <v>1694697.65473707</v>
      </c>
      <c r="CV144" s="104">
        <v>10017.736674875099</v>
      </c>
      <c r="CW144" s="104">
        <v>0.27972468026931602</v>
      </c>
      <c r="CX144" s="104">
        <v>2802.2081884016402</v>
      </c>
      <c r="CY144" s="104">
        <v>51.032200000000003</v>
      </c>
      <c r="CZ144" s="104">
        <v>6.1206653933661096E-3</v>
      </c>
      <c r="DA144" s="104">
        <v>0.31235102048733798</v>
      </c>
      <c r="DB144" s="104">
        <v>2.2871544919806201E-2</v>
      </c>
      <c r="DC144" s="104">
        <v>0</v>
      </c>
      <c r="DD144" s="105" t="s">
        <v>6144</v>
      </c>
    </row>
    <row r="145" spans="1:108" ht="15" customHeight="1" x14ac:dyDescent="0.35">
      <c r="A145" s="105" t="s">
        <v>6945</v>
      </c>
      <c r="B145" s="104">
        <v>0</v>
      </c>
      <c r="C145" s="104">
        <v>0</v>
      </c>
      <c r="D145" s="104">
        <v>0</v>
      </c>
      <c r="E145" s="105"/>
      <c r="F145" s="104">
        <v>1</v>
      </c>
      <c r="G145" s="104" t="b">
        <v>0</v>
      </c>
      <c r="H145" s="105" t="s">
        <v>512</v>
      </c>
      <c r="I145" s="104">
        <v>0</v>
      </c>
      <c r="J145" s="105"/>
      <c r="K145" s="104">
        <v>0</v>
      </c>
      <c r="L145" s="104">
        <v>28.3856683932556</v>
      </c>
      <c r="M145" s="104">
        <v>0</v>
      </c>
      <c r="N145" s="104">
        <v>0</v>
      </c>
      <c r="O145" s="105"/>
      <c r="P145" s="104" t="b">
        <v>0</v>
      </c>
      <c r="Q145" s="104">
        <v>0</v>
      </c>
      <c r="R145" s="105"/>
      <c r="S145" s="104">
        <v>0</v>
      </c>
      <c r="T145" s="104">
        <v>1.3354999999999999</v>
      </c>
      <c r="U145" s="104">
        <v>12.019129563609599</v>
      </c>
      <c r="V145" s="104">
        <v>1.3354999999999999</v>
      </c>
      <c r="W145" s="104">
        <v>0</v>
      </c>
      <c r="X145" s="105" t="s">
        <v>6135</v>
      </c>
      <c r="Y145" s="105"/>
      <c r="Z145" s="104">
        <v>1</v>
      </c>
      <c r="AA145" s="104">
        <v>0</v>
      </c>
      <c r="AB145" s="105" t="s">
        <v>11448</v>
      </c>
      <c r="AC145" s="105" t="s">
        <v>11449</v>
      </c>
      <c r="AD145" s="104">
        <v>0</v>
      </c>
      <c r="AE145" s="104">
        <v>0</v>
      </c>
      <c r="AF145" s="105"/>
      <c r="AG145" s="104">
        <v>2</v>
      </c>
      <c r="AH145" s="104">
        <v>2</v>
      </c>
      <c r="AI145" s="104">
        <v>2</v>
      </c>
      <c r="AJ145" s="105" t="s">
        <v>483</v>
      </c>
      <c r="AK145" s="104" t="b">
        <v>0</v>
      </c>
      <c r="AL145" s="104">
        <v>8760</v>
      </c>
      <c r="AM145" s="104">
        <v>8760</v>
      </c>
      <c r="AN145" s="104">
        <v>8760</v>
      </c>
      <c r="AO145" s="104">
        <v>0</v>
      </c>
      <c r="AP145" s="104">
        <v>0</v>
      </c>
      <c r="AQ145" s="104">
        <v>0</v>
      </c>
      <c r="AR145" s="104">
        <v>306600</v>
      </c>
      <c r="AS145" s="104">
        <v>45990</v>
      </c>
      <c r="AT145" s="105"/>
      <c r="AU145" s="104" t="b">
        <v>0</v>
      </c>
      <c r="AV145" s="104">
        <v>0</v>
      </c>
      <c r="AW145" s="104">
        <v>0</v>
      </c>
      <c r="AX145" s="104" t="b">
        <v>1</v>
      </c>
      <c r="AY145" s="104">
        <v>0</v>
      </c>
      <c r="AZ145" s="104">
        <v>87600</v>
      </c>
      <c r="BA145" s="104" t="b">
        <v>0</v>
      </c>
      <c r="BB145" s="104">
        <v>0</v>
      </c>
      <c r="BC145" s="105" t="s">
        <v>6136</v>
      </c>
      <c r="BD145" s="105" t="s">
        <v>6137</v>
      </c>
      <c r="BE145" s="104" t="b">
        <v>0</v>
      </c>
      <c r="BF145" s="104">
        <v>148920</v>
      </c>
      <c r="BG145" s="105">
        <v>8760</v>
      </c>
      <c r="BH145" s="105" t="b">
        <v>1</v>
      </c>
      <c r="BI145" s="104">
        <v>400</v>
      </c>
      <c r="BJ145" s="104">
        <v>50</v>
      </c>
      <c r="BK145" s="104">
        <v>74190.153321449703</v>
      </c>
      <c r="BL145" s="104">
        <v>0</v>
      </c>
      <c r="BM145" s="104">
        <v>0</v>
      </c>
      <c r="BN145" s="105" t="s">
        <v>5082</v>
      </c>
      <c r="BO145" s="104">
        <v>8532.1074110508307</v>
      </c>
      <c r="BP145" s="104">
        <v>0</v>
      </c>
      <c r="BQ145" s="104">
        <v>8.0260079197360401</v>
      </c>
      <c r="BR145" s="105"/>
      <c r="BS145" s="105"/>
      <c r="BT145" s="105"/>
      <c r="BU145" s="105"/>
      <c r="BV145" s="104">
        <v>1</v>
      </c>
      <c r="BW145" s="104">
        <v>1</v>
      </c>
      <c r="BX145" s="104">
        <v>26335.5</v>
      </c>
      <c r="BY145" s="104">
        <v>0</v>
      </c>
      <c r="BZ145" s="104">
        <v>1.1720433789954301E-4</v>
      </c>
      <c r="CA145" s="105" t="s">
        <v>10277</v>
      </c>
      <c r="CB145" s="105"/>
      <c r="CC145" s="105" t="b">
        <v>0</v>
      </c>
      <c r="CD145" s="104">
        <v>0</v>
      </c>
      <c r="CE145" s="104">
        <v>0</v>
      </c>
      <c r="CF145" s="104">
        <v>0</v>
      </c>
      <c r="CG145" s="104">
        <v>0</v>
      </c>
      <c r="CH145" s="105"/>
      <c r="CI145" s="104" t="b">
        <v>0</v>
      </c>
      <c r="CJ145" s="104">
        <v>0</v>
      </c>
      <c r="CK145" s="104">
        <v>0</v>
      </c>
      <c r="CL145" s="106" t="s">
        <v>10278</v>
      </c>
      <c r="CM145" s="104">
        <v>0</v>
      </c>
      <c r="CN145" s="104">
        <v>1</v>
      </c>
      <c r="CO145" s="104">
        <v>0</v>
      </c>
      <c r="CP145" s="104">
        <v>0</v>
      </c>
      <c r="CQ145" s="104">
        <v>50</v>
      </c>
      <c r="CR145" s="104">
        <v>50</v>
      </c>
      <c r="CS145" s="104">
        <v>100525.65332144999</v>
      </c>
      <c r="CT145" s="104">
        <v>1.24047790782495E-2</v>
      </c>
      <c r="CU145" s="104">
        <v>1246.9985211492899</v>
      </c>
      <c r="CV145" s="104">
        <v>412.01912956361002</v>
      </c>
      <c r="CW145" s="104">
        <v>1.0317556351870901E-2</v>
      </c>
      <c r="CX145" s="104">
        <v>4.2510305873213197</v>
      </c>
      <c r="CY145" s="104">
        <v>51.335500000000003</v>
      </c>
      <c r="CZ145" s="104">
        <v>9.2017551887073803E-3</v>
      </c>
      <c r="DA145" s="104">
        <v>0.47237670348988697</v>
      </c>
      <c r="DB145" s="104">
        <v>9.4068294420915398E-4</v>
      </c>
      <c r="DC145" s="104">
        <v>0</v>
      </c>
      <c r="DD145" s="105" t="s">
        <v>6139</v>
      </c>
    </row>
    <row r="146" spans="1:108" ht="15" customHeight="1" x14ac:dyDescent="0.35">
      <c r="A146" s="105" t="s">
        <v>7039</v>
      </c>
      <c r="B146" s="104">
        <v>0</v>
      </c>
      <c r="C146" s="104">
        <v>0</v>
      </c>
      <c r="D146" s="104">
        <v>0</v>
      </c>
      <c r="E146" s="105"/>
      <c r="F146" s="104">
        <v>1</v>
      </c>
      <c r="G146" s="104" t="b">
        <v>0</v>
      </c>
      <c r="H146" s="105" t="s">
        <v>512</v>
      </c>
      <c r="I146" s="104">
        <v>0</v>
      </c>
      <c r="J146" s="105"/>
      <c r="K146" s="104">
        <v>0</v>
      </c>
      <c r="L146" s="104">
        <v>1</v>
      </c>
      <c r="M146" s="104">
        <v>0</v>
      </c>
      <c r="N146" s="104">
        <v>0</v>
      </c>
      <c r="O146" s="105"/>
      <c r="P146" s="104" t="b">
        <v>0</v>
      </c>
      <c r="Q146" s="104">
        <v>0</v>
      </c>
      <c r="R146" s="105"/>
      <c r="S146" s="104">
        <v>0</v>
      </c>
      <c r="T146" s="104">
        <v>0</v>
      </c>
      <c r="U146" s="104">
        <v>847.96420424216899</v>
      </c>
      <c r="V146" s="104">
        <v>2.5247000000000002</v>
      </c>
      <c r="W146" s="104">
        <v>0</v>
      </c>
      <c r="X146" s="105" t="s">
        <v>6507</v>
      </c>
      <c r="Y146" s="105"/>
      <c r="Z146" s="104">
        <v>1</v>
      </c>
      <c r="AA146" s="104">
        <v>0</v>
      </c>
      <c r="AB146" s="105" t="s">
        <v>11448</v>
      </c>
      <c r="AC146" s="105" t="s">
        <v>11449</v>
      </c>
      <c r="AD146" s="104">
        <v>0</v>
      </c>
      <c r="AE146" s="104">
        <v>0</v>
      </c>
      <c r="AF146" s="105"/>
      <c r="AG146" s="104">
        <v>2</v>
      </c>
      <c r="AH146" s="104">
        <v>2</v>
      </c>
      <c r="AI146" s="104">
        <v>2</v>
      </c>
      <c r="AJ146" s="105" t="s">
        <v>798</v>
      </c>
      <c r="AK146" s="104" t="b">
        <v>0</v>
      </c>
      <c r="AL146" s="104">
        <v>8760</v>
      </c>
      <c r="AM146" s="104">
        <v>8760</v>
      </c>
      <c r="AN146" s="104">
        <v>8760</v>
      </c>
      <c r="AO146" s="104">
        <v>0</v>
      </c>
      <c r="AP146" s="104">
        <v>0</v>
      </c>
      <c r="AQ146" s="104">
        <v>0</v>
      </c>
      <c r="AR146" s="104">
        <v>175200</v>
      </c>
      <c r="AS146" s="104">
        <v>0</v>
      </c>
      <c r="AT146" s="105"/>
      <c r="AU146" s="104" t="b">
        <v>0</v>
      </c>
      <c r="AV146" s="104">
        <v>0</v>
      </c>
      <c r="AW146" s="104">
        <v>0</v>
      </c>
      <c r="AX146" s="104" t="b">
        <v>1</v>
      </c>
      <c r="AY146" s="104">
        <v>0</v>
      </c>
      <c r="AZ146" s="104">
        <v>87600</v>
      </c>
      <c r="BA146" s="104" t="b">
        <v>0</v>
      </c>
      <c r="BB146" s="104">
        <v>0</v>
      </c>
      <c r="BC146" s="105" t="s">
        <v>6136</v>
      </c>
      <c r="BD146" s="105" t="s">
        <v>6137</v>
      </c>
      <c r="BE146" s="104" t="b">
        <v>1</v>
      </c>
      <c r="BF146" s="104">
        <v>0</v>
      </c>
      <c r="BG146" s="105"/>
      <c r="BH146" s="105" t="b">
        <v>0</v>
      </c>
      <c r="BI146" s="104">
        <v>0</v>
      </c>
      <c r="BJ146" s="104">
        <v>0</v>
      </c>
      <c r="BK146" s="104">
        <v>0</v>
      </c>
      <c r="BL146" s="104">
        <v>0</v>
      </c>
      <c r="BM146" s="104">
        <v>0</v>
      </c>
      <c r="BN146" s="105" t="s">
        <v>5082</v>
      </c>
      <c r="BO146" s="104">
        <v>173485.95872776999</v>
      </c>
      <c r="BP146" s="104">
        <v>159323.64499629801</v>
      </c>
      <c r="BQ146" s="104">
        <v>335.86731264790598</v>
      </c>
      <c r="BR146" s="105"/>
      <c r="BS146" s="105"/>
      <c r="BT146" s="105"/>
      <c r="BU146" s="105"/>
      <c r="BV146" s="104">
        <v>1</v>
      </c>
      <c r="BW146" s="104">
        <v>1</v>
      </c>
      <c r="BX146" s="104">
        <v>25247</v>
      </c>
      <c r="BY146" s="104">
        <v>0</v>
      </c>
      <c r="BZ146" s="104">
        <v>5.7641552511415496E-6</v>
      </c>
      <c r="CA146" s="105" t="s">
        <v>10277</v>
      </c>
      <c r="CB146" s="105"/>
      <c r="CC146" s="105" t="b">
        <v>0</v>
      </c>
      <c r="CD146" s="104">
        <v>0</v>
      </c>
      <c r="CE146" s="104">
        <v>0</v>
      </c>
      <c r="CF146" s="104">
        <v>0</v>
      </c>
      <c r="CG146" s="104">
        <v>0</v>
      </c>
      <c r="CH146" s="105"/>
      <c r="CI146" s="104" t="b">
        <v>0</v>
      </c>
      <c r="CJ146" s="104">
        <v>0</v>
      </c>
      <c r="CK146" s="104">
        <v>0</v>
      </c>
      <c r="CL146" s="106" t="s">
        <v>10417</v>
      </c>
      <c r="CM146" s="104">
        <v>0</v>
      </c>
      <c r="CN146" s="104">
        <v>1</v>
      </c>
      <c r="CO146" s="104">
        <v>0</v>
      </c>
      <c r="CP146" s="104">
        <v>0</v>
      </c>
      <c r="CQ146" s="104">
        <v>50</v>
      </c>
      <c r="CR146" s="104">
        <v>50</v>
      </c>
      <c r="CS146" s="104">
        <v>25247</v>
      </c>
      <c r="CT146" s="104">
        <v>0.62921578785519205</v>
      </c>
      <c r="CU146" s="104">
        <v>15885.81099598</v>
      </c>
      <c r="CV146" s="104">
        <v>847.96420424216899</v>
      </c>
      <c r="CW146" s="104">
        <v>0.62932901794993901</v>
      </c>
      <c r="CX146" s="104">
        <v>533.64847991242596</v>
      </c>
      <c r="CY146" s="104">
        <v>2.5247000000000002</v>
      </c>
      <c r="CZ146" s="104">
        <v>0.62921578785519205</v>
      </c>
      <c r="DA146" s="104">
        <v>1.5885810995980001</v>
      </c>
      <c r="DB146" s="104">
        <v>1.93599133388623E-3</v>
      </c>
      <c r="DC146" s="104">
        <v>0</v>
      </c>
      <c r="DD146" s="105" t="s">
        <v>6508</v>
      </c>
    </row>
    <row r="147" spans="1:108" ht="15" customHeight="1" x14ac:dyDescent="0.35">
      <c r="A147" s="105" t="s">
        <v>10833</v>
      </c>
      <c r="B147" s="104">
        <v>0</v>
      </c>
      <c r="C147" s="104">
        <v>0</v>
      </c>
      <c r="D147" s="104">
        <v>0</v>
      </c>
      <c r="E147" s="105"/>
      <c r="F147" s="104">
        <v>1</v>
      </c>
      <c r="G147" s="104" t="b">
        <v>0</v>
      </c>
      <c r="H147" s="105" t="s">
        <v>512</v>
      </c>
      <c r="I147" s="104">
        <v>0</v>
      </c>
      <c r="J147" s="105"/>
      <c r="K147" s="104">
        <v>0</v>
      </c>
      <c r="L147" s="104">
        <v>1</v>
      </c>
      <c r="M147" s="104">
        <v>0</v>
      </c>
      <c r="N147" s="104">
        <v>0</v>
      </c>
      <c r="O147" s="105"/>
      <c r="P147" s="104" t="b">
        <v>0</v>
      </c>
      <c r="Q147" s="104">
        <v>0</v>
      </c>
      <c r="R147" s="105"/>
      <c r="S147" s="104">
        <v>0</v>
      </c>
      <c r="T147" s="104">
        <v>0</v>
      </c>
      <c r="U147" s="104">
        <v>54.456000000000003</v>
      </c>
      <c r="V147" s="104">
        <v>6.8070000000000004</v>
      </c>
      <c r="W147" s="104">
        <v>0</v>
      </c>
      <c r="X147" s="105" t="s">
        <v>10123</v>
      </c>
      <c r="Y147" s="105"/>
      <c r="Z147" s="104">
        <v>1</v>
      </c>
      <c r="AA147" s="104">
        <v>0</v>
      </c>
      <c r="AB147" s="105" t="s">
        <v>11448</v>
      </c>
      <c r="AC147" s="105" t="s">
        <v>11449</v>
      </c>
      <c r="AD147" s="104">
        <v>0</v>
      </c>
      <c r="AE147" s="104">
        <v>0</v>
      </c>
      <c r="AF147" s="105"/>
      <c r="AG147" s="104">
        <v>2</v>
      </c>
      <c r="AH147" s="104">
        <v>2</v>
      </c>
      <c r="AI147" s="104">
        <v>2</v>
      </c>
      <c r="AJ147" s="105" t="s">
        <v>483</v>
      </c>
      <c r="AK147" s="104" t="b">
        <v>0</v>
      </c>
      <c r="AL147" s="104">
        <v>8760</v>
      </c>
      <c r="AM147" s="104">
        <v>8760</v>
      </c>
      <c r="AN147" s="104">
        <v>8760</v>
      </c>
      <c r="AO147" s="104">
        <v>0</v>
      </c>
      <c r="AP147" s="104">
        <v>0</v>
      </c>
      <c r="AQ147" s="104">
        <v>0</v>
      </c>
      <c r="AR147" s="104">
        <v>61320</v>
      </c>
      <c r="AS147" s="104">
        <v>9198</v>
      </c>
      <c r="AT147" s="105"/>
      <c r="AU147" s="104" t="b">
        <v>0</v>
      </c>
      <c r="AV147" s="104">
        <v>0</v>
      </c>
      <c r="AW147" s="104">
        <v>0</v>
      </c>
      <c r="AX147" s="104" t="b">
        <v>1</v>
      </c>
      <c r="AY147" s="104">
        <v>0</v>
      </c>
      <c r="AZ147" s="104">
        <v>87600</v>
      </c>
      <c r="BA147" s="104" t="b">
        <v>0</v>
      </c>
      <c r="BB147" s="104">
        <v>0</v>
      </c>
      <c r="BC147" s="105" t="s">
        <v>6315</v>
      </c>
      <c r="BD147" s="105" t="s">
        <v>6316</v>
      </c>
      <c r="BE147" s="104" t="b">
        <v>0</v>
      </c>
      <c r="BF147" s="104">
        <v>8760</v>
      </c>
      <c r="BG147" s="105"/>
      <c r="BH147" s="105" t="b">
        <v>0</v>
      </c>
      <c r="BI147" s="104">
        <v>0</v>
      </c>
      <c r="BJ147" s="104">
        <v>0</v>
      </c>
      <c r="BK147" s="104">
        <v>0</v>
      </c>
      <c r="BL147" s="104">
        <v>0</v>
      </c>
      <c r="BM147" s="104">
        <v>0</v>
      </c>
      <c r="BN147" s="105" t="s">
        <v>1025</v>
      </c>
      <c r="BO147" s="104">
        <v>64345.526663728502</v>
      </c>
      <c r="BP147" s="104">
        <v>52500.351250044201</v>
      </c>
      <c r="BQ147" s="104">
        <v>8</v>
      </c>
      <c r="BR147" s="105"/>
      <c r="BS147" s="105"/>
      <c r="BT147" s="105"/>
      <c r="BU147" s="105"/>
      <c r="BV147" s="104">
        <v>1</v>
      </c>
      <c r="BW147" s="104">
        <v>1</v>
      </c>
      <c r="BX147" s="104">
        <v>204210</v>
      </c>
      <c r="BY147" s="104">
        <v>0</v>
      </c>
      <c r="BZ147" s="104">
        <v>1.5541095890411001E-5</v>
      </c>
      <c r="CA147" s="105" t="s">
        <v>10340</v>
      </c>
      <c r="CB147" s="105"/>
      <c r="CC147" s="105" t="b">
        <v>0</v>
      </c>
      <c r="CD147" s="104">
        <v>0</v>
      </c>
      <c r="CE147" s="104">
        <v>0</v>
      </c>
      <c r="CF147" s="104">
        <v>0</v>
      </c>
      <c r="CG147" s="104">
        <v>0</v>
      </c>
      <c r="CH147" s="105"/>
      <c r="CI147" s="104" t="b">
        <v>0</v>
      </c>
      <c r="CJ147" s="104">
        <v>0</v>
      </c>
      <c r="CK147" s="104">
        <v>0</v>
      </c>
      <c r="CL147" s="106" t="s">
        <v>11492</v>
      </c>
      <c r="CM147" s="104">
        <v>0</v>
      </c>
      <c r="CN147" s="104">
        <v>1</v>
      </c>
      <c r="CO147" s="104">
        <v>0</v>
      </c>
      <c r="CP147" s="104">
        <v>0</v>
      </c>
      <c r="CQ147" s="104">
        <v>50</v>
      </c>
      <c r="CR147" s="104">
        <v>50</v>
      </c>
      <c r="CS147" s="104">
        <v>204210</v>
      </c>
      <c r="CT147" s="104">
        <v>7.2648887959983102E-2</v>
      </c>
      <c r="CU147" s="104">
        <v>14835.6294103081</v>
      </c>
      <c r="CV147" s="104">
        <v>54.456000000000003</v>
      </c>
      <c r="CW147" s="104">
        <v>7.26488879599822E-2</v>
      </c>
      <c r="CX147" s="104">
        <v>3.9561678427487901</v>
      </c>
      <c r="CY147" s="104">
        <v>6.8070000000000004</v>
      </c>
      <c r="CZ147" s="104">
        <v>7.26488879599822E-2</v>
      </c>
      <c r="DA147" s="104">
        <v>0.49452098034359898</v>
      </c>
      <c r="DB147" s="104">
        <v>1.2432876712328801E-4</v>
      </c>
      <c r="DC147" s="104">
        <v>0</v>
      </c>
      <c r="DD147" s="105" t="s">
        <v>6317</v>
      </c>
    </row>
    <row r="148" spans="1:108" ht="15" customHeight="1" x14ac:dyDescent="0.35">
      <c r="A148" s="105" t="s">
        <v>10834</v>
      </c>
      <c r="B148" s="104">
        <v>0</v>
      </c>
      <c r="C148" s="104">
        <v>0</v>
      </c>
      <c r="D148" s="104">
        <v>0</v>
      </c>
      <c r="E148" s="105"/>
      <c r="F148" s="104">
        <v>1</v>
      </c>
      <c r="G148" s="104" t="b">
        <v>0</v>
      </c>
      <c r="H148" s="105" t="s">
        <v>512</v>
      </c>
      <c r="I148" s="104">
        <v>0</v>
      </c>
      <c r="J148" s="105"/>
      <c r="K148" s="104">
        <v>0</v>
      </c>
      <c r="L148" s="104">
        <v>1</v>
      </c>
      <c r="M148" s="104">
        <v>0</v>
      </c>
      <c r="N148" s="104">
        <v>0</v>
      </c>
      <c r="O148" s="105"/>
      <c r="P148" s="104" t="b">
        <v>0</v>
      </c>
      <c r="Q148" s="104">
        <v>0</v>
      </c>
      <c r="R148" s="105"/>
      <c r="S148" s="104">
        <v>0</v>
      </c>
      <c r="T148" s="104">
        <v>0</v>
      </c>
      <c r="U148" s="104">
        <v>4.3841999999999999</v>
      </c>
      <c r="V148" s="104">
        <v>4.3841999999999999</v>
      </c>
      <c r="W148" s="104">
        <v>0</v>
      </c>
      <c r="X148" s="105" t="s">
        <v>6318</v>
      </c>
      <c r="Y148" s="105"/>
      <c r="Z148" s="104">
        <v>1</v>
      </c>
      <c r="AA148" s="104">
        <v>0</v>
      </c>
      <c r="AB148" s="105" t="s">
        <v>11448</v>
      </c>
      <c r="AC148" s="105" t="s">
        <v>11449</v>
      </c>
      <c r="AD148" s="104">
        <v>0</v>
      </c>
      <c r="AE148" s="104">
        <v>0</v>
      </c>
      <c r="AF148" s="105"/>
      <c r="AG148" s="104">
        <v>2</v>
      </c>
      <c r="AH148" s="104">
        <v>2</v>
      </c>
      <c r="AI148" s="104">
        <v>2</v>
      </c>
      <c r="AJ148" s="105" t="s">
        <v>483</v>
      </c>
      <c r="AK148" s="104" t="b">
        <v>0</v>
      </c>
      <c r="AL148" s="104">
        <v>8760</v>
      </c>
      <c r="AM148" s="104">
        <v>8760</v>
      </c>
      <c r="AN148" s="104">
        <v>8760</v>
      </c>
      <c r="AO148" s="104">
        <v>0</v>
      </c>
      <c r="AP148" s="104">
        <v>0</v>
      </c>
      <c r="AQ148" s="104">
        <v>0</v>
      </c>
      <c r="AR148" s="104">
        <v>105120</v>
      </c>
      <c r="AS148" s="104">
        <v>15768</v>
      </c>
      <c r="AT148" s="105"/>
      <c r="AU148" s="104" t="b">
        <v>0</v>
      </c>
      <c r="AV148" s="104">
        <v>0</v>
      </c>
      <c r="AW148" s="104">
        <v>0</v>
      </c>
      <c r="AX148" s="104" t="b">
        <v>1</v>
      </c>
      <c r="AY148" s="104">
        <v>0</v>
      </c>
      <c r="AZ148" s="104">
        <v>87600</v>
      </c>
      <c r="BA148" s="104" t="b">
        <v>0</v>
      </c>
      <c r="BB148" s="104">
        <v>0</v>
      </c>
      <c r="BC148" s="105" t="s">
        <v>6315</v>
      </c>
      <c r="BD148" s="105" t="s">
        <v>6316</v>
      </c>
      <c r="BE148" s="104" t="b">
        <v>0</v>
      </c>
      <c r="BF148" s="104">
        <v>78840</v>
      </c>
      <c r="BG148" s="105"/>
      <c r="BH148" s="105" t="b">
        <v>0</v>
      </c>
      <c r="BI148" s="104">
        <v>0</v>
      </c>
      <c r="BJ148" s="104">
        <v>0</v>
      </c>
      <c r="BK148" s="104">
        <v>0</v>
      </c>
      <c r="BL148" s="104">
        <v>0</v>
      </c>
      <c r="BM148" s="104">
        <v>0</v>
      </c>
      <c r="BN148" s="105" t="s">
        <v>9963</v>
      </c>
      <c r="BO148" s="104">
        <v>99904.201450663793</v>
      </c>
      <c r="BP148" s="104">
        <v>27945.479706547201</v>
      </c>
      <c r="BQ148" s="104">
        <v>1</v>
      </c>
      <c r="BR148" s="105"/>
      <c r="BS148" s="105"/>
      <c r="BT148" s="105"/>
      <c r="BU148" s="105"/>
      <c r="BV148" s="104">
        <v>1</v>
      </c>
      <c r="BW148" s="104">
        <v>1</v>
      </c>
      <c r="BX148" s="104">
        <v>131526</v>
      </c>
      <c r="BY148" s="104">
        <v>0</v>
      </c>
      <c r="BZ148" s="104">
        <v>1.00095890410959E-5</v>
      </c>
      <c r="CA148" s="105" t="s">
        <v>10341</v>
      </c>
      <c r="CB148" s="105"/>
      <c r="CC148" s="105" t="b">
        <v>0</v>
      </c>
      <c r="CD148" s="104">
        <v>0</v>
      </c>
      <c r="CE148" s="104">
        <v>0</v>
      </c>
      <c r="CF148" s="104">
        <v>0</v>
      </c>
      <c r="CG148" s="104">
        <v>0</v>
      </c>
      <c r="CH148" s="105"/>
      <c r="CI148" s="104" t="b">
        <v>0</v>
      </c>
      <c r="CJ148" s="104">
        <v>0</v>
      </c>
      <c r="CK148" s="104">
        <v>0</v>
      </c>
      <c r="CL148" s="106" t="s">
        <v>10342</v>
      </c>
      <c r="CM148" s="104">
        <v>0</v>
      </c>
      <c r="CN148" s="104">
        <v>1</v>
      </c>
      <c r="CO148" s="104">
        <v>0</v>
      </c>
      <c r="CP148" s="104">
        <v>0</v>
      </c>
      <c r="CQ148" s="104">
        <v>50</v>
      </c>
      <c r="CR148" s="104">
        <v>50</v>
      </c>
      <c r="CS148" s="104">
        <v>131526</v>
      </c>
      <c r="CT148" s="104">
        <v>0.111879045693733</v>
      </c>
      <c r="CU148" s="104">
        <v>14715.003363914</v>
      </c>
      <c r="CV148" s="104">
        <v>4.3841999999999999</v>
      </c>
      <c r="CW148" s="104">
        <v>0.111879045693734</v>
      </c>
      <c r="CX148" s="104">
        <v>0.49050011213046901</v>
      </c>
      <c r="CY148" s="104">
        <v>4.3841999999999999</v>
      </c>
      <c r="CZ148" s="104">
        <v>0.111879045693734</v>
      </c>
      <c r="DA148" s="104">
        <v>0.49050011213046901</v>
      </c>
      <c r="DB148" s="104">
        <v>1.00095890410959E-5</v>
      </c>
      <c r="DC148" s="104">
        <v>0</v>
      </c>
      <c r="DD148" s="105" t="s">
        <v>6319</v>
      </c>
    </row>
    <row r="149" spans="1:108" ht="15" customHeight="1" x14ac:dyDescent="0.35">
      <c r="A149" s="105" t="s">
        <v>10832</v>
      </c>
      <c r="B149" s="104">
        <v>0</v>
      </c>
      <c r="C149" s="104">
        <v>0</v>
      </c>
      <c r="D149" s="104">
        <v>0</v>
      </c>
      <c r="E149" s="105"/>
      <c r="F149" s="104">
        <v>1</v>
      </c>
      <c r="G149" s="104" t="b">
        <v>0</v>
      </c>
      <c r="H149" s="105" t="s">
        <v>512</v>
      </c>
      <c r="I149" s="104">
        <v>0</v>
      </c>
      <c r="J149" s="105"/>
      <c r="K149" s="104">
        <v>0</v>
      </c>
      <c r="L149" s="104">
        <v>1</v>
      </c>
      <c r="M149" s="104">
        <v>0</v>
      </c>
      <c r="N149" s="104">
        <v>0</v>
      </c>
      <c r="O149" s="105"/>
      <c r="P149" s="104" t="b">
        <v>0</v>
      </c>
      <c r="Q149" s="104">
        <v>0</v>
      </c>
      <c r="R149" s="105"/>
      <c r="S149" s="104">
        <v>0</v>
      </c>
      <c r="T149" s="104">
        <v>0</v>
      </c>
      <c r="U149" s="104">
        <v>30.652945341593501</v>
      </c>
      <c r="V149" s="104">
        <v>3.8317000000000001</v>
      </c>
      <c r="W149" s="104">
        <v>0</v>
      </c>
      <c r="X149" s="105" t="s">
        <v>6307</v>
      </c>
      <c r="Y149" s="105"/>
      <c r="Z149" s="104">
        <v>1</v>
      </c>
      <c r="AA149" s="104">
        <v>0</v>
      </c>
      <c r="AB149" s="105" t="s">
        <v>11448</v>
      </c>
      <c r="AC149" s="105" t="s">
        <v>11491</v>
      </c>
      <c r="AD149" s="104">
        <v>0</v>
      </c>
      <c r="AE149" s="104">
        <v>0</v>
      </c>
      <c r="AF149" s="105"/>
      <c r="AG149" s="104">
        <v>2</v>
      </c>
      <c r="AH149" s="104">
        <v>2</v>
      </c>
      <c r="AI149" s="104">
        <v>2</v>
      </c>
      <c r="AJ149" s="105" t="s">
        <v>483</v>
      </c>
      <c r="AK149" s="104" t="b">
        <v>0</v>
      </c>
      <c r="AL149" s="104">
        <v>8760</v>
      </c>
      <c r="AM149" s="104">
        <v>8760</v>
      </c>
      <c r="AN149" s="104">
        <v>8760</v>
      </c>
      <c r="AO149" s="104">
        <v>0</v>
      </c>
      <c r="AP149" s="104">
        <v>0</v>
      </c>
      <c r="AQ149" s="104">
        <v>0</v>
      </c>
      <c r="AR149" s="104">
        <v>131400</v>
      </c>
      <c r="AS149" s="104">
        <v>19710</v>
      </c>
      <c r="AT149" s="105"/>
      <c r="AU149" s="104" t="b">
        <v>0</v>
      </c>
      <c r="AV149" s="104">
        <v>0</v>
      </c>
      <c r="AW149" s="104">
        <v>0</v>
      </c>
      <c r="AX149" s="104" t="b">
        <v>1</v>
      </c>
      <c r="AY149" s="104">
        <v>0</v>
      </c>
      <c r="AZ149" s="104">
        <v>87600</v>
      </c>
      <c r="BA149" s="104" t="b">
        <v>0</v>
      </c>
      <c r="BB149" s="104">
        <v>0</v>
      </c>
      <c r="BC149" s="105" t="s">
        <v>6308</v>
      </c>
      <c r="BD149" s="105" t="s">
        <v>6309</v>
      </c>
      <c r="BE149" s="104" t="b">
        <v>0</v>
      </c>
      <c r="BF149" s="104">
        <v>148920</v>
      </c>
      <c r="BG149" s="105"/>
      <c r="BH149" s="105" t="b">
        <v>0</v>
      </c>
      <c r="BI149" s="104">
        <v>0</v>
      </c>
      <c r="BJ149" s="104">
        <v>0</v>
      </c>
      <c r="BK149" s="104">
        <v>0</v>
      </c>
      <c r="BL149" s="104">
        <v>0</v>
      </c>
      <c r="BM149" s="104">
        <v>0</v>
      </c>
      <c r="BN149" s="105" t="s">
        <v>1025</v>
      </c>
      <c r="BO149" s="104">
        <v>114309.575384294</v>
      </c>
      <c r="BP149" s="104">
        <v>10916.182002864</v>
      </c>
      <c r="BQ149" s="104">
        <v>7.99982914674779</v>
      </c>
      <c r="BR149" s="105"/>
      <c r="BS149" s="105"/>
      <c r="BT149" s="105"/>
      <c r="BU149" s="105"/>
      <c r="BV149" s="104">
        <v>1</v>
      </c>
      <c r="BW149" s="104">
        <v>1</v>
      </c>
      <c r="BX149" s="104">
        <v>38317</v>
      </c>
      <c r="BY149" s="104">
        <v>0</v>
      </c>
      <c r="BZ149" s="104">
        <v>8.7481735159817393E-6</v>
      </c>
      <c r="CA149" s="105" t="s">
        <v>10337</v>
      </c>
      <c r="CB149" s="105"/>
      <c r="CC149" s="105" t="b">
        <v>0</v>
      </c>
      <c r="CD149" s="104">
        <v>0</v>
      </c>
      <c r="CE149" s="104">
        <v>0</v>
      </c>
      <c r="CF149" s="104">
        <v>0</v>
      </c>
      <c r="CG149" s="104">
        <v>0</v>
      </c>
      <c r="CH149" s="105"/>
      <c r="CI149" s="104" t="b">
        <v>0</v>
      </c>
      <c r="CJ149" s="104">
        <v>0</v>
      </c>
      <c r="CK149" s="104">
        <v>0</v>
      </c>
      <c r="CL149" s="106" t="s">
        <v>10338</v>
      </c>
      <c r="CM149" s="104">
        <v>0</v>
      </c>
      <c r="CN149" s="104">
        <v>1</v>
      </c>
      <c r="CO149" s="104">
        <v>0</v>
      </c>
      <c r="CP149" s="104">
        <v>0</v>
      </c>
      <c r="CQ149" s="104">
        <v>50</v>
      </c>
      <c r="CR149" s="104">
        <v>50</v>
      </c>
      <c r="CS149" s="104">
        <v>38317</v>
      </c>
      <c r="CT149" s="104">
        <v>0.102074882363912</v>
      </c>
      <c r="CU149" s="104">
        <v>3911.2032675380101</v>
      </c>
      <c r="CV149" s="104">
        <v>30.652945341593501</v>
      </c>
      <c r="CW149" s="104">
        <v>0.10209021154208101</v>
      </c>
      <c r="CX149" s="104">
        <v>3.1293656743111402</v>
      </c>
      <c r="CY149" s="104">
        <v>3.8317000000000001</v>
      </c>
      <c r="CZ149" s="104">
        <v>0.10207488236391001</v>
      </c>
      <c r="DA149" s="104">
        <v>0.39112032675379399</v>
      </c>
      <c r="DB149" s="104">
        <v>6.9983893473957794E-5</v>
      </c>
      <c r="DC149" s="104">
        <v>0</v>
      </c>
      <c r="DD149" s="105" t="s">
        <v>6310</v>
      </c>
    </row>
    <row r="150" spans="1:108" ht="15" customHeight="1" x14ac:dyDescent="0.35">
      <c r="A150" s="105" t="s">
        <v>7030</v>
      </c>
      <c r="B150" s="104">
        <v>0</v>
      </c>
      <c r="C150" s="104">
        <v>0</v>
      </c>
      <c r="D150" s="104">
        <v>0</v>
      </c>
      <c r="E150" s="105"/>
      <c r="F150" s="104">
        <v>1</v>
      </c>
      <c r="G150" s="104" t="b">
        <v>0</v>
      </c>
      <c r="H150" s="105" t="s">
        <v>512</v>
      </c>
      <c r="I150" s="104">
        <v>0</v>
      </c>
      <c r="J150" s="105"/>
      <c r="K150" s="104">
        <v>0</v>
      </c>
      <c r="L150" s="104">
        <v>1</v>
      </c>
      <c r="M150" s="104">
        <v>0</v>
      </c>
      <c r="N150" s="104">
        <v>0</v>
      </c>
      <c r="O150" s="105"/>
      <c r="P150" s="104" t="b">
        <v>0</v>
      </c>
      <c r="Q150" s="104">
        <v>0</v>
      </c>
      <c r="R150" s="105"/>
      <c r="S150" s="104">
        <v>0</v>
      </c>
      <c r="T150" s="104">
        <v>0</v>
      </c>
      <c r="U150" s="104">
        <v>2.0526</v>
      </c>
      <c r="V150" s="104">
        <v>2.0526</v>
      </c>
      <c r="W150" s="104">
        <v>0</v>
      </c>
      <c r="X150" s="105" t="s">
        <v>6311</v>
      </c>
      <c r="Y150" s="105"/>
      <c r="Z150" s="104">
        <v>1</v>
      </c>
      <c r="AA150" s="104">
        <v>0</v>
      </c>
      <c r="AB150" s="105" t="s">
        <v>11448</v>
      </c>
      <c r="AC150" s="105" t="s">
        <v>11491</v>
      </c>
      <c r="AD150" s="104">
        <v>0</v>
      </c>
      <c r="AE150" s="104">
        <v>0</v>
      </c>
      <c r="AF150" s="105"/>
      <c r="AG150" s="104">
        <v>2</v>
      </c>
      <c r="AH150" s="104">
        <v>2</v>
      </c>
      <c r="AI150" s="104">
        <v>2</v>
      </c>
      <c r="AJ150" s="105" t="s">
        <v>483</v>
      </c>
      <c r="AK150" s="104" t="b">
        <v>0</v>
      </c>
      <c r="AL150" s="104">
        <v>8760</v>
      </c>
      <c r="AM150" s="104">
        <v>8760</v>
      </c>
      <c r="AN150" s="104">
        <v>8760</v>
      </c>
      <c r="AO150" s="104">
        <v>0</v>
      </c>
      <c r="AP150" s="104">
        <v>0</v>
      </c>
      <c r="AQ150" s="104">
        <v>0</v>
      </c>
      <c r="AR150" s="104">
        <v>175200</v>
      </c>
      <c r="AS150" s="104">
        <v>26280</v>
      </c>
      <c r="AT150" s="105"/>
      <c r="AU150" s="104" t="b">
        <v>0</v>
      </c>
      <c r="AV150" s="104">
        <v>0</v>
      </c>
      <c r="AW150" s="104">
        <v>0</v>
      </c>
      <c r="AX150" s="104" t="b">
        <v>1</v>
      </c>
      <c r="AY150" s="104">
        <v>0</v>
      </c>
      <c r="AZ150" s="104">
        <v>87600</v>
      </c>
      <c r="BA150" s="104" t="b">
        <v>0</v>
      </c>
      <c r="BB150" s="104">
        <v>0</v>
      </c>
      <c r="BC150" s="105" t="s">
        <v>6312</v>
      </c>
      <c r="BD150" s="105" t="s">
        <v>6313</v>
      </c>
      <c r="BE150" s="104" t="b">
        <v>0</v>
      </c>
      <c r="BF150" s="104">
        <v>175200</v>
      </c>
      <c r="BG150" s="105"/>
      <c r="BH150" s="105" t="b">
        <v>0</v>
      </c>
      <c r="BI150" s="104">
        <v>0</v>
      </c>
      <c r="BJ150" s="104">
        <v>0</v>
      </c>
      <c r="BK150" s="104">
        <v>0</v>
      </c>
      <c r="BL150" s="104">
        <v>0</v>
      </c>
      <c r="BM150" s="104">
        <v>0</v>
      </c>
      <c r="BN150" s="105" t="s">
        <v>1988</v>
      </c>
      <c r="BO150" s="104">
        <v>213387.89827535799</v>
      </c>
      <c r="BP150" s="104">
        <v>148661.98786218601</v>
      </c>
      <c r="BQ150" s="104">
        <v>1</v>
      </c>
      <c r="BR150" s="105"/>
      <c r="BS150" s="105"/>
      <c r="BT150" s="105"/>
      <c r="BU150" s="105"/>
      <c r="BV150" s="104">
        <v>1</v>
      </c>
      <c r="BW150" s="104">
        <v>1</v>
      </c>
      <c r="BX150" s="104">
        <v>24631.200000000001</v>
      </c>
      <c r="BY150" s="104">
        <v>0</v>
      </c>
      <c r="BZ150" s="104">
        <v>4.6863013698630102E-6</v>
      </c>
      <c r="CA150" s="105" t="s">
        <v>10339</v>
      </c>
      <c r="CB150" s="105"/>
      <c r="CC150" s="105" t="b">
        <v>0</v>
      </c>
      <c r="CD150" s="104">
        <v>0</v>
      </c>
      <c r="CE150" s="104">
        <v>0</v>
      </c>
      <c r="CF150" s="104">
        <v>0</v>
      </c>
      <c r="CG150" s="104">
        <v>0</v>
      </c>
      <c r="CH150" s="105"/>
      <c r="CI150" s="104" t="b">
        <v>0</v>
      </c>
      <c r="CJ150" s="104">
        <v>0</v>
      </c>
      <c r="CK150" s="104">
        <v>0</v>
      </c>
      <c r="CL150" s="106" t="s">
        <v>10338</v>
      </c>
      <c r="CM150" s="104">
        <v>0</v>
      </c>
      <c r="CN150" s="104">
        <v>1</v>
      </c>
      <c r="CO150" s="104">
        <v>0</v>
      </c>
      <c r="CP150" s="104">
        <v>0</v>
      </c>
      <c r="CQ150" s="104">
        <v>50</v>
      </c>
      <c r="CR150" s="104">
        <v>50</v>
      </c>
      <c r="CS150" s="104">
        <v>24631.200000000001</v>
      </c>
      <c r="CT150" s="104">
        <v>0.108756503761844</v>
      </c>
      <c r="CU150" s="104">
        <v>2678.80319545874</v>
      </c>
      <c r="CV150" s="104">
        <v>2.0526</v>
      </c>
      <c r="CW150" s="104">
        <v>0.10875650376184499</v>
      </c>
      <c r="CX150" s="104">
        <v>0.223233599621562</v>
      </c>
      <c r="CY150" s="104">
        <v>2.0526</v>
      </c>
      <c r="CZ150" s="104">
        <v>0.10875650376184499</v>
      </c>
      <c r="DA150" s="104">
        <v>0.223233599621562</v>
      </c>
      <c r="DB150" s="104">
        <v>4.6863013698630102E-6</v>
      </c>
      <c r="DC150" s="104">
        <v>0</v>
      </c>
      <c r="DD150" s="105" t="s">
        <v>6314</v>
      </c>
    </row>
    <row r="151" spans="1:108" ht="15" customHeight="1" x14ac:dyDescent="0.35">
      <c r="A151" s="105" t="s">
        <v>7028</v>
      </c>
      <c r="B151" s="104">
        <v>0</v>
      </c>
      <c r="C151" s="104">
        <v>0</v>
      </c>
      <c r="D151" s="104">
        <v>0</v>
      </c>
      <c r="E151" s="105"/>
      <c r="F151" s="104">
        <v>1</v>
      </c>
      <c r="G151" s="104" t="b">
        <v>0</v>
      </c>
      <c r="H151" s="105" t="s">
        <v>512</v>
      </c>
      <c r="I151" s="104">
        <v>0</v>
      </c>
      <c r="J151" s="105"/>
      <c r="K151" s="104">
        <v>0</v>
      </c>
      <c r="L151" s="104">
        <v>1</v>
      </c>
      <c r="M151" s="104">
        <v>0</v>
      </c>
      <c r="N151" s="104">
        <v>0</v>
      </c>
      <c r="O151" s="105"/>
      <c r="P151" s="104" t="b">
        <v>0</v>
      </c>
      <c r="Q151" s="104">
        <v>0</v>
      </c>
      <c r="R151" s="105"/>
      <c r="S151" s="104">
        <v>0</v>
      </c>
      <c r="T151" s="104">
        <v>0</v>
      </c>
      <c r="U151" s="104">
        <v>54.456000000000003</v>
      </c>
      <c r="V151" s="104">
        <v>6.8070000000000004</v>
      </c>
      <c r="W151" s="104">
        <v>0</v>
      </c>
      <c r="X151" s="105" t="s">
        <v>10141</v>
      </c>
      <c r="Y151" s="105"/>
      <c r="Z151" s="104">
        <v>1</v>
      </c>
      <c r="AA151" s="104">
        <v>0</v>
      </c>
      <c r="AB151" s="105" t="s">
        <v>11448</v>
      </c>
      <c r="AC151" s="105" t="s">
        <v>11530</v>
      </c>
      <c r="AD151" s="104">
        <v>0</v>
      </c>
      <c r="AE151" s="104">
        <v>0</v>
      </c>
      <c r="AF151" s="105"/>
      <c r="AG151" s="104">
        <v>2</v>
      </c>
      <c r="AH151" s="104">
        <v>2</v>
      </c>
      <c r="AI151" s="104">
        <v>2</v>
      </c>
      <c r="AJ151" s="105" t="s">
        <v>483</v>
      </c>
      <c r="AK151" s="104" t="b">
        <v>0</v>
      </c>
      <c r="AL151" s="104">
        <v>8760</v>
      </c>
      <c r="AM151" s="104">
        <v>8760</v>
      </c>
      <c r="AN151" s="104">
        <v>8760</v>
      </c>
      <c r="AO151" s="104">
        <v>0</v>
      </c>
      <c r="AP151" s="104">
        <v>0</v>
      </c>
      <c r="AQ151" s="104">
        <v>0</v>
      </c>
      <c r="AR151" s="104">
        <v>61320</v>
      </c>
      <c r="AS151" s="104">
        <v>9198</v>
      </c>
      <c r="AT151" s="105"/>
      <c r="AU151" s="104" t="b">
        <v>0</v>
      </c>
      <c r="AV151" s="104">
        <v>0</v>
      </c>
      <c r="AW151" s="104">
        <v>0</v>
      </c>
      <c r="AX151" s="104" t="b">
        <v>1</v>
      </c>
      <c r="AY151" s="104">
        <v>0</v>
      </c>
      <c r="AZ151" s="104">
        <v>87600</v>
      </c>
      <c r="BA151" s="104" t="b">
        <v>0</v>
      </c>
      <c r="BB151" s="104">
        <v>0</v>
      </c>
      <c r="BC151" s="105" t="s">
        <v>6315</v>
      </c>
      <c r="BD151" s="105" t="s">
        <v>6316</v>
      </c>
      <c r="BE151" s="104" t="b">
        <v>0</v>
      </c>
      <c r="BF151" s="104">
        <v>8760</v>
      </c>
      <c r="BG151" s="105"/>
      <c r="BH151" s="105" t="b">
        <v>0</v>
      </c>
      <c r="BI151" s="104">
        <v>0</v>
      </c>
      <c r="BJ151" s="104">
        <v>0</v>
      </c>
      <c r="BK151" s="104">
        <v>0</v>
      </c>
      <c r="BL151" s="104">
        <v>0</v>
      </c>
      <c r="BM151" s="104">
        <v>0</v>
      </c>
      <c r="BN151" s="105" t="s">
        <v>1041</v>
      </c>
      <c r="BO151" s="104">
        <v>64345.526663728502</v>
      </c>
      <c r="BP151" s="104">
        <v>52500.351250044201</v>
      </c>
      <c r="BQ151" s="104">
        <v>8</v>
      </c>
      <c r="BR151" s="105"/>
      <c r="BS151" s="105"/>
      <c r="BT151" s="105"/>
      <c r="BU151" s="105"/>
      <c r="BV151" s="104">
        <v>1</v>
      </c>
      <c r="BW151" s="104">
        <v>1</v>
      </c>
      <c r="BX151" s="104">
        <v>204210</v>
      </c>
      <c r="BY151" s="104">
        <v>0</v>
      </c>
      <c r="BZ151" s="104">
        <v>1.5541095890411001E-5</v>
      </c>
      <c r="CA151" s="105" t="s">
        <v>10418</v>
      </c>
      <c r="CB151" s="105"/>
      <c r="CC151" s="105" t="b">
        <v>0</v>
      </c>
      <c r="CD151" s="104">
        <v>0</v>
      </c>
      <c r="CE151" s="104">
        <v>0</v>
      </c>
      <c r="CF151" s="104">
        <v>0</v>
      </c>
      <c r="CG151" s="104">
        <v>0</v>
      </c>
      <c r="CH151" s="105"/>
      <c r="CI151" s="104" t="b">
        <v>0</v>
      </c>
      <c r="CJ151" s="104">
        <v>0</v>
      </c>
      <c r="CK151" s="104">
        <v>0</v>
      </c>
      <c r="CL151" s="106" t="s">
        <v>11531</v>
      </c>
      <c r="CM151" s="104">
        <v>0</v>
      </c>
      <c r="CN151" s="104">
        <v>1</v>
      </c>
      <c r="CO151" s="104">
        <v>0</v>
      </c>
      <c r="CP151" s="104">
        <v>0</v>
      </c>
      <c r="CQ151" s="104">
        <v>50</v>
      </c>
      <c r="CR151" s="104">
        <v>50</v>
      </c>
      <c r="CS151" s="104">
        <v>204210</v>
      </c>
      <c r="CT151" s="104">
        <v>7.2648887959983102E-2</v>
      </c>
      <c r="CU151" s="104">
        <v>14835.6294103081</v>
      </c>
      <c r="CV151" s="104">
        <v>54.456000000000003</v>
      </c>
      <c r="CW151" s="104">
        <v>7.26488879599822E-2</v>
      </c>
      <c r="CX151" s="104">
        <v>3.9561678427487901</v>
      </c>
      <c r="CY151" s="104">
        <v>6.8070000000000004</v>
      </c>
      <c r="CZ151" s="104">
        <v>7.26488879599822E-2</v>
      </c>
      <c r="DA151" s="104">
        <v>0.49452098034359898</v>
      </c>
      <c r="DB151" s="104">
        <v>1.2432876712328801E-4</v>
      </c>
      <c r="DC151" s="104">
        <v>0</v>
      </c>
      <c r="DD151" s="105" t="s">
        <v>6509</v>
      </c>
    </row>
    <row r="152" spans="1:108" ht="15" customHeight="1" x14ac:dyDescent="0.35">
      <c r="A152" s="105" t="s">
        <v>7029</v>
      </c>
      <c r="B152" s="104">
        <v>0</v>
      </c>
      <c r="C152" s="104">
        <v>0</v>
      </c>
      <c r="D152" s="104">
        <v>0</v>
      </c>
      <c r="E152" s="105"/>
      <c r="F152" s="104">
        <v>1</v>
      </c>
      <c r="G152" s="104" t="b">
        <v>0</v>
      </c>
      <c r="H152" s="105" t="s">
        <v>512</v>
      </c>
      <c r="I152" s="104">
        <v>0</v>
      </c>
      <c r="J152" s="105"/>
      <c r="K152" s="104">
        <v>0</v>
      </c>
      <c r="L152" s="104">
        <v>1</v>
      </c>
      <c r="M152" s="104">
        <v>0</v>
      </c>
      <c r="N152" s="104">
        <v>0</v>
      </c>
      <c r="O152" s="105"/>
      <c r="P152" s="104" t="b">
        <v>0</v>
      </c>
      <c r="Q152" s="104">
        <v>0</v>
      </c>
      <c r="R152" s="105"/>
      <c r="S152" s="104">
        <v>0</v>
      </c>
      <c r="T152" s="104">
        <v>0</v>
      </c>
      <c r="U152" s="104">
        <v>4.3841999999999999</v>
      </c>
      <c r="V152" s="104">
        <v>4.3841999999999999</v>
      </c>
      <c r="W152" s="104">
        <v>0</v>
      </c>
      <c r="X152" s="105" t="s">
        <v>6510</v>
      </c>
      <c r="Y152" s="105"/>
      <c r="Z152" s="104">
        <v>1</v>
      </c>
      <c r="AA152" s="104">
        <v>0</v>
      </c>
      <c r="AB152" s="105" t="s">
        <v>11448</v>
      </c>
      <c r="AC152" s="105" t="s">
        <v>11530</v>
      </c>
      <c r="AD152" s="104">
        <v>0</v>
      </c>
      <c r="AE152" s="104">
        <v>0</v>
      </c>
      <c r="AF152" s="105"/>
      <c r="AG152" s="104">
        <v>2</v>
      </c>
      <c r="AH152" s="104">
        <v>2</v>
      </c>
      <c r="AI152" s="104">
        <v>2</v>
      </c>
      <c r="AJ152" s="105" t="s">
        <v>483</v>
      </c>
      <c r="AK152" s="104" t="b">
        <v>0</v>
      </c>
      <c r="AL152" s="104">
        <v>8760</v>
      </c>
      <c r="AM152" s="104">
        <v>8760</v>
      </c>
      <c r="AN152" s="104">
        <v>8760</v>
      </c>
      <c r="AO152" s="104">
        <v>0</v>
      </c>
      <c r="AP152" s="104">
        <v>0</v>
      </c>
      <c r="AQ152" s="104">
        <v>0</v>
      </c>
      <c r="AR152" s="104">
        <v>105120</v>
      </c>
      <c r="AS152" s="104">
        <v>15768</v>
      </c>
      <c r="AT152" s="105"/>
      <c r="AU152" s="104" t="b">
        <v>0</v>
      </c>
      <c r="AV152" s="104">
        <v>0</v>
      </c>
      <c r="AW152" s="104">
        <v>0</v>
      </c>
      <c r="AX152" s="104" t="b">
        <v>1</v>
      </c>
      <c r="AY152" s="104">
        <v>0</v>
      </c>
      <c r="AZ152" s="104">
        <v>87600</v>
      </c>
      <c r="BA152" s="104" t="b">
        <v>0</v>
      </c>
      <c r="BB152" s="104">
        <v>0</v>
      </c>
      <c r="BC152" s="105" t="s">
        <v>6315</v>
      </c>
      <c r="BD152" s="105" t="s">
        <v>6316</v>
      </c>
      <c r="BE152" s="104" t="b">
        <v>0</v>
      </c>
      <c r="BF152" s="104">
        <v>78840</v>
      </c>
      <c r="BG152" s="105"/>
      <c r="BH152" s="105" t="b">
        <v>0</v>
      </c>
      <c r="BI152" s="104">
        <v>0</v>
      </c>
      <c r="BJ152" s="104">
        <v>0</v>
      </c>
      <c r="BK152" s="104">
        <v>0</v>
      </c>
      <c r="BL152" s="104">
        <v>0</v>
      </c>
      <c r="BM152" s="104">
        <v>0</v>
      </c>
      <c r="BN152" s="105" t="s">
        <v>1991</v>
      </c>
      <c r="BO152" s="104">
        <v>99904.201450663793</v>
      </c>
      <c r="BP152" s="104">
        <v>27945.479706547201</v>
      </c>
      <c r="BQ152" s="104">
        <v>1</v>
      </c>
      <c r="BR152" s="105"/>
      <c r="BS152" s="105"/>
      <c r="BT152" s="105"/>
      <c r="BU152" s="105"/>
      <c r="BV152" s="104">
        <v>1</v>
      </c>
      <c r="BW152" s="104">
        <v>1</v>
      </c>
      <c r="BX152" s="104">
        <v>65763</v>
      </c>
      <c r="BY152" s="104">
        <v>0</v>
      </c>
      <c r="BZ152" s="104">
        <v>1.00095890410959E-5</v>
      </c>
      <c r="CA152" s="105" t="s">
        <v>10419</v>
      </c>
      <c r="CB152" s="105"/>
      <c r="CC152" s="105" t="b">
        <v>0</v>
      </c>
      <c r="CD152" s="104">
        <v>0</v>
      </c>
      <c r="CE152" s="104">
        <v>0</v>
      </c>
      <c r="CF152" s="104">
        <v>0</v>
      </c>
      <c r="CG152" s="104">
        <v>0</v>
      </c>
      <c r="CH152" s="105"/>
      <c r="CI152" s="104" t="b">
        <v>0</v>
      </c>
      <c r="CJ152" s="104">
        <v>0</v>
      </c>
      <c r="CK152" s="104">
        <v>0</v>
      </c>
      <c r="CL152" s="106" t="s">
        <v>10420</v>
      </c>
      <c r="CM152" s="104">
        <v>0</v>
      </c>
      <c r="CN152" s="104">
        <v>1</v>
      </c>
      <c r="CO152" s="104">
        <v>0</v>
      </c>
      <c r="CP152" s="104">
        <v>0</v>
      </c>
      <c r="CQ152" s="104">
        <v>50</v>
      </c>
      <c r="CR152" s="104">
        <v>50</v>
      </c>
      <c r="CS152" s="104">
        <v>65763</v>
      </c>
      <c r="CT152" s="104">
        <v>0.111879045693733</v>
      </c>
      <c r="CU152" s="104">
        <v>7357.5016819569901</v>
      </c>
      <c r="CV152" s="104">
        <v>4.3841999999999999</v>
      </c>
      <c r="CW152" s="104">
        <v>0.111879045693734</v>
      </c>
      <c r="CX152" s="104">
        <v>0.49050011213046901</v>
      </c>
      <c r="CY152" s="104">
        <v>4.3841999999999999</v>
      </c>
      <c r="CZ152" s="104">
        <v>0.111879045693734</v>
      </c>
      <c r="DA152" s="104">
        <v>0.49050011213046901</v>
      </c>
      <c r="DB152" s="104">
        <v>1.00095890410959E-5</v>
      </c>
      <c r="DC152" s="104">
        <v>0</v>
      </c>
      <c r="DD152" s="105" t="s">
        <v>6511</v>
      </c>
    </row>
    <row r="153" spans="1:108" ht="15" customHeight="1" x14ac:dyDescent="0.35">
      <c r="A153" s="105" t="s">
        <v>6948</v>
      </c>
      <c r="B153" s="104">
        <v>0</v>
      </c>
      <c r="C153" s="104">
        <v>0</v>
      </c>
      <c r="D153" s="104">
        <v>0</v>
      </c>
      <c r="E153" s="105"/>
      <c r="F153" s="104">
        <v>1</v>
      </c>
      <c r="G153" s="104" t="b">
        <v>0</v>
      </c>
      <c r="H153" s="105" t="s">
        <v>512</v>
      </c>
      <c r="I153" s="104">
        <v>0</v>
      </c>
      <c r="J153" s="105"/>
      <c r="K153" s="104">
        <v>0</v>
      </c>
      <c r="L153" s="104">
        <v>0.99838092434501002</v>
      </c>
      <c r="M153" s="104">
        <v>0</v>
      </c>
      <c r="N153" s="104">
        <v>0</v>
      </c>
      <c r="O153" s="105"/>
      <c r="P153" s="104" t="b">
        <v>0</v>
      </c>
      <c r="Q153" s="104">
        <v>0</v>
      </c>
      <c r="R153" s="105"/>
      <c r="S153" s="104">
        <v>0</v>
      </c>
      <c r="T153" s="104">
        <v>0</v>
      </c>
      <c r="U153" s="104">
        <v>1485.0152549396601</v>
      </c>
      <c r="V153" s="104">
        <v>2.0348999999999999</v>
      </c>
      <c r="W153" s="104">
        <v>0</v>
      </c>
      <c r="X153" s="105" t="s">
        <v>10102</v>
      </c>
      <c r="Y153" s="106" t="s">
        <v>6195</v>
      </c>
      <c r="Z153" s="104">
        <v>1</v>
      </c>
      <c r="AA153" s="104">
        <v>0</v>
      </c>
      <c r="AB153" s="105" t="s">
        <v>11467</v>
      </c>
      <c r="AC153" s="105" t="s">
        <v>11468</v>
      </c>
      <c r="AD153" s="104">
        <v>0</v>
      </c>
      <c r="AE153" s="104">
        <v>0</v>
      </c>
      <c r="AF153" s="105"/>
      <c r="AG153" s="104">
        <v>2</v>
      </c>
      <c r="AH153" s="104">
        <v>2</v>
      </c>
      <c r="AI153" s="104">
        <v>2</v>
      </c>
      <c r="AJ153" s="105" t="s">
        <v>483</v>
      </c>
      <c r="AK153" s="104" t="b">
        <v>0</v>
      </c>
      <c r="AL153" s="104">
        <v>8760</v>
      </c>
      <c r="AM153" s="104">
        <v>8760</v>
      </c>
      <c r="AN153" s="104">
        <v>8760</v>
      </c>
      <c r="AO153" s="104">
        <v>0</v>
      </c>
      <c r="AP153" s="104">
        <v>0</v>
      </c>
      <c r="AQ153" s="104">
        <v>0</v>
      </c>
      <c r="AR153" s="104">
        <v>262800</v>
      </c>
      <c r="AS153" s="104">
        <v>39420</v>
      </c>
      <c r="AT153" s="105"/>
      <c r="AU153" s="104" t="b">
        <v>0</v>
      </c>
      <c r="AV153" s="104">
        <v>0</v>
      </c>
      <c r="AW153" s="104">
        <v>0</v>
      </c>
      <c r="AX153" s="104" t="b">
        <v>1</v>
      </c>
      <c r="AY153" s="104">
        <v>0</v>
      </c>
      <c r="AZ153" s="104">
        <v>87600</v>
      </c>
      <c r="BA153" s="104" t="b">
        <v>0</v>
      </c>
      <c r="BB153" s="104">
        <v>0</v>
      </c>
      <c r="BC153" s="105" t="s">
        <v>6196</v>
      </c>
      <c r="BD153" s="105" t="s">
        <v>6197</v>
      </c>
      <c r="BE153" s="104" t="b">
        <v>1</v>
      </c>
      <c r="BF153" s="104">
        <v>367920</v>
      </c>
      <c r="BG153" s="105">
        <v>8760</v>
      </c>
      <c r="BH153" s="105" t="b">
        <v>1</v>
      </c>
      <c r="BI153" s="104">
        <v>200</v>
      </c>
      <c r="BJ153" s="104">
        <v>50</v>
      </c>
      <c r="BK153" s="104">
        <v>0</v>
      </c>
      <c r="BL153" s="104">
        <v>0</v>
      </c>
      <c r="BM153" s="104">
        <v>0</v>
      </c>
      <c r="BN153" s="105" t="s">
        <v>2599</v>
      </c>
      <c r="BO153" s="104">
        <v>8417.4275342126093</v>
      </c>
      <c r="BP153" s="104">
        <v>0</v>
      </c>
      <c r="BQ153" s="104">
        <v>32.382405941774799</v>
      </c>
      <c r="BR153" s="105"/>
      <c r="BS153" s="105"/>
      <c r="BT153" s="105"/>
      <c r="BU153" s="105"/>
      <c r="BV153" s="104">
        <v>1</v>
      </c>
      <c r="BW153" s="104">
        <v>1</v>
      </c>
      <c r="BX153" s="104">
        <v>61047</v>
      </c>
      <c r="BY153" s="104">
        <v>0</v>
      </c>
      <c r="BZ153" s="104">
        <v>1.1880114155251099E-4</v>
      </c>
      <c r="CA153" s="105" t="s">
        <v>6198</v>
      </c>
      <c r="CB153" s="105"/>
      <c r="CC153" s="105" t="b">
        <v>0</v>
      </c>
      <c r="CD153" s="104">
        <v>0</v>
      </c>
      <c r="CE153" s="104">
        <v>0</v>
      </c>
      <c r="CF153" s="104">
        <v>0</v>
      </c>
      <c r="CG153" s="104">
        <v>0</v>
      </c>
      <c r="CH153" s="105"/>
      <c r="CI153" s="104" t="b">
        <v>0</v>
      </c>
      <c r="CJ153" s="104">
        <v>0</v>
      </c>
      <c r="CK153" s="104">
        <v>0</v>
      </c>
      <c r="CL153" s="106" t="s">
        <v>11469</v>
      </c>
      <c r="CM153" s="104">
        <v>4.6458904109587603E-8</v>
      </c>
      <c r="CN153" s="104">
        <v>0.99838092434501102</v>
      </c>
      <c r="CO153" s="104">
        <v>0</v>
      </c>
      <c r="CP153" s="104">
        <v>0</v>
      </c>
      <c r="CQ153" s="104">
        <v>50</v>
      </c>
      <c r="CR153" s="104">
        <v>50</v>
      </c>
      <c r="CS153" s="104">
        <v>61047</v>
      </c>
      <c r="CT153" s="104">
        <v>9.0189462671687301E-2</v>
      </c>
      <c r="CU153" s="104">
        <v>5505.7961277185004</v>
      </c>
      <c r="CV153" s="104">
        <v>1685.0152549396601</v>
      </c>
      <c r="CW153" s="104">
        <v>7.8639156802952206E-2</v>
      </c>
      <c r="CX153" s="104">
        <v>132.50817884856599</v>
      </c>
      <c r="CY153" s="104">
        <v>52.0349</v>
      </c>
      <c r="CZ153" s="104">
        <v>3.5269893396601502E-3</v>
      </c>
      <c r="DA153" s="104">
        <v>0.18352653759028201</v>
      </c>
      <c r="DB153" s="104">
        <v>3.8470667920996698E-3</v>
      </c>
      <c r="DC153" s="104">
        <v>0</v>
      </c>
      <c r="DD153" s="105" t="s">
        <v>6199</v>
      </c>
    </row>
    <row r="154" spans="1:108" ht="15" customHeight="1" x14ac:dyDescent="0.35">
      <c r="A154" s="105" t="s">
        <v>10797</v>
      </c>
      <c r="B154" s="104">
        <v>0</v>
      </c>
      <c r="C154" s="104">
        <v>0</v>
      </c>
      <c r="D154" s="104">
        <v>0</v>
      </c>
      <c r="E154" s="105"/>
      <c r="F154" s="104">
        <v>1</v>
      </c>
      <c r="G154" s="104" t="b">
        <v>0</v>
      </c>
      <c r="H154" s="105" t="s">
        <v>512</v>
      </c>
      <c r="I154" s="104">
        <v>0</v>
      </c>
      <c r="J154" s="105"/>
      <c r="K154" s="104">
        <v>0</v>
      </c>
      <c r="L154" s="104">
        <v>1.1589226800643</v>
      </c>
      <c r="M154" s="104">
        <v>0</v>
      </c>
      <c r="N154" s="104">
        <v>0</v>
      </c>
      <c r="O154" s="105"/>
      <c r="P154" s="104" t="b">
        <v>0</v>
      </c>
      <c r="Q154" s="104">
        <v>0</v>
      </c>
      <c r="R154" s="105"/>
      <c r="S154" s="104">
        <v>0</v>
      </c>
      <c r="T154" s="104">
        <v>4.1383000000000001</v>
      </c>
      <c r="U154" s="104">
        <v>37.244700000000002</v>
      </c>
      <c r="V154" s="104">
        <v>4.1383000000000001</v>
      </c>
      <c r="W154" s="104">
        <v>0</v>
      </c>
      <c r="X154" s="105" t="s">
        <v>6320</v>
      </c>
      <c r="Y154" s="106" t="s">
        <v>6195</v>
      </c>
      <c r="Z154" s="104">
        <v>1</v>
      </c>
      <c r="AA154" s="104">
        <v>0</v>
      </c>
      <c r="AB154" s="105" t="s">
        <v>11458</v>
      </c>
      <c r="AC154" s="105" t="s">
        <v>11459</v>
      </c>
      <c r="AD154" s="104">
        <v>0</v>
      </c>
      <c r="AE154" s="104">
        <v>0</v>
      </c>
      <c r="AF154" s="105"/>
      <c r="AG154" s="104">
        <v>2</v>
      </c>
      <c r="AH154" s="104">
        <v>2</v>
      </c>
      <c r="AI154" s="104">
        <v>2</v>
      </c>
      <c r="AJ154" s="105" t="s">
        <v>483</v>
      </c>
      <c r="AK154" s="104" t="b">
        <v>0</v>
      </c>
      <c r="AL154" s="104">
        <v>8760</v>
      </c>
      <c r="AM154" s="104">
        <v>8760</v>
      </c>
      <c r="AN154" s="104">
        <v>8760</v>
      </c>
      <c r="AO154" s="104">
        <v>0</v>
      </c>
      <c r="AP154" s="104">
        <v>0</v>
      </c>
      <c r="AQ154" s="104">
        <v>0</v>
      </c>
      <c r="AR154" s="104">
        <v>105120</v>
      </c>
      <c r="AS154" s="104">
        <v>15768</v>
      </c>
      <c r="AT154" s="105"/>
      <c r="AU154" s="104" t="b">
        <v>0</v>
      </c>
      <c r="AV154" s="104">
        <v>0</v>
      </c>
      <c r="AW154" s="104">
        <v>0</v>
      </c>
      <c r="AX154" s="104" t="b">
        <v>1</v>
      </c>
      <c r="AY154" s="104">
        <v>0</v>
      </c>
      <c r="AZ154" s="104">
        <v>87600</v>
      </c>
      <c r="BA154" s="104" t="b">
        <v>0</v>
      </c>
      <c r="BB154" s="104">
        <v>0</v>
      </c>
      <c r="BC154" s="105" t="s">
        <v>6196</v>
      </c>
      <c r="BD154" s="105" t="s">
        <v>6197</v>
      </c>
      <c r="BE154" s="104" t="b">
        <v>0</v>
      </c>
      <c r="BF154" s="104">
        <v>52560</v>
      </c>
      <c r="BG154" s="105">
        <v>8760</v>
      </c>
      <c r="BH154" s="105" t="b">
        <v>1</v>
      </c>
      <c r="BI154" s="104">
        <v>0</v>
      </c>
      <c r="BJ154" s="104">
        <v>50</v>
      </c>
      <c r="BK154" s="104">
        <v>52967.03</v>
      </c>
      <c r="BL154" s="104">
        <v>0</v>
      </c>
      <c r="BM154" s="104">
        <v>0</v>
      </c>
      <c r="BN154" s="105" t="s">
        <v>2599</v>
      </c>
      <c r="BO154" s="104">
        <v>105840.562549839</v>
      </c>
      <c r="BP154" s="104">
        <v>0</v>
      </c>
      <c r="BQ154" s="104">
        <v>9</v>
      </c>
      <c r="BR154" s="105"/>
      <c r="BS154" s="105"/>
      <c r="BT154" s="105"/>
      <c r="BU154" s="105"/>
      <c r="BV154" s="104">
        <v>1</v>
      </c>
      <c r="BW154" s="104">
        <v>1</v>
      </c>
      <c r="BX154" s="104">
        <v>206915</v>
      </c>
      <c r="BY154" s="104">
        <v>0</v>
      </c>
      <c r="BZ154" s="104">
        <v>9.4481735159817393E-6</v>
      </c>
      <c r="CA154" s="105" t="s">
        <v>10343</v>
      </c>
      <c r="CB154" s="105"/>
      <c r="CC154" s="105" t="b">
        <v>0</v>
      </c>
      <c r="CD154" s="104">
        <v>0</v>
      </c>
      <c r="CE154" s="104">
        <v>0</v>
      </c>
      <c r="CF154" s="104">
        <v>0</v>
      </c>
      <c r="CG154" s="104">
        <v>0</v>
      </c>
      <c r="CH154" s="105"/>
      <c r="CI154" s="104" t="b">
        <v>0</v>
      </c>
      <c r="CJ154" s="104">
        <v>0</v>
      </c>
      <c r="CK154" s="104">
        <v>0</v>
      </c>
      <c r="CL154" s="106" t="s">
        <v>11493</v>
      </c>
      <c r="CM154" s="104">
        <v>3.0900856164342001E-9</v>
      </c>
      <c r="CN154" s="104">
        <v>13.0611097707919</v>
      </c>
      <c r="CO154" s="104">
        <v>0</v>
      </c>
      <c r="CP154" s="104">
        <v>0</v>
      </c>
      <c r="CQ154" s="104">
        <v>50</v>
      </c>
      <c r="CR154" s="104">
        <v>50</v>
      </c>
      <c r="CS154" s="104">
        <v>259882.03</v>
      </c>
      <c r="CT154" s="104">
        <v>8.0077852050248102E-2</v>
      </c>
      <c r="CU154" s="104">
        <v>20810.794748858101</v>
      </c>
      <c r="CV154" s="104">
        <v>37.244700000000002</v>
      </c>
      <c r="CW154" s="104">
        <v>9.2954288242153404E-2</v>
      </c>
      <c r="CX154" s="104">
        <v>3.4620545792925301</v>
      </c>
      <c r="CY154" s="104">
        <v>4.1383000000000001</v>
      </c>
      <c r="CZ154" s="104">
        <v>9.2954288242153807E-2</v>
      </c>
      <c r="DA154" s="104">
        <v>0.38467273103250499</v>
      </c>
      <c r="DB154" s="104">
        <v>8.5033561643835603E-5</v>
      </c>
      <c r="DC154" s="104">
        <v>0</v>
      </c>
      <c r="DD154" s="105" t="s">
        <v>6321</v>
      </c>
    </row>
    <row r="155" spans="1:108" ht="15" customHeight="1" x14ac:dyDescent="0.35">
      <c r="A155" s="105" t="s">
        <v>6955</v>
      </c>
      <c r="B155" s="104">
        <v>0</v>
      </c>
      <c r="C155" s="104">
        <v>0</v>
      </c>
      <c r="D155" s="104">
        <v>0</v>
      </c>
      <c r="E155" s="105"/>
      <c r="F155" s="104">
        <v>1</v>
      </c>
      <c r="G155" s="104" t="b">
        <v>0</v>
      </c>
      <c r="H155" s="105" t="s">
        <v>512</v>
      </c>
      <c r="I155" s="104">
        <v>0</v>
      </c>
      <c r="J155" s="105"/>
      <c r="K155" s="104">
        <v>0</v>
      </c>
      <c r="L155" s="104">
        <v>0.99460361171957301</v>
      </c>
      <c r="M155" s="104">
        <v>0</v>
      </c>
      <c r="N155" s="104">
        <v>0</v>
      </c>
      <c r="O155" s="105"/>
      <c r="P155" s="104" t="b">
        <v>0</v>
      </c>
      <c r="Q155" s="104">
        <v>0</v>
      </c>
      <c r="R155" s="105"/>
      <c r="S155" s="104">
        <v>0</v>
      </c>
      <c r="T155" s="104">
        <v>1.5661</v>
      </c>
      <c r="U155" s="104">
        <v>14.094900000000001</v>
      </c>
      <c r="V155" s="104">
        <v>1.5661</v>
      </c>
      <c r="W155" s="104">
        <v>0</v>
      </c>
      <c r="X155" s="105" t="s">
        <v>10124</v>
      </c>
      <c r="Y155" s="105"/>
      <c r="Z155" s="104">
        <v>1</v>
      </c>
      <c r="AA155" s="104">
        <v>0</v>
      </c>
      <c r="AB155" s="105" t="s">
        <v>11494</v>
      </c>
      <c r="AC155" s="105" t="s">
        <v>11495</v>
      </c>
      <c r="AD155" s="104">
        <v>0</v>
      </c>
      <c r="AE155" s="104">
        <v>0</v>
      </c>
      <c r="AF155" s="105"/>
      <c r="AG155" s="104">
        <v>2</v>
      </c>
      <c r="AH155" s="104">
        <v>2</v>
      </c>
      <c r="AI155" s="104">
        <v>2</v>
      </c>
      <c r="AJ155" s="105" t="s">
        <v>483</v>
      </c>
      <c r="AK155" s="104" t="b">
        <v>0</v>
      </c>
      <c r="AL155" s="104">
        <v>8760</v>
      </c>
      <c r="AM155" s="104">
        <v>8760</v>
      </c>
      <c r="AN155" s="104">
        <v>8760</v>
      </c>
      <c r="AO155" s="104">
        <v>0</v>
      </c>
      <c r="AP155" s="104">
        <v>0</v>
      </c>
      <c r="AQ155" s="104">
        <v>0</v>
      </c>
      <c r="AR155" s="104">
        <v>219000</v>
      </c>
      <c r="AS155" s="104">
        <v>32850</v>
      </c>
      <c r="AT155" s="105"/>
      <c r="AU155" s="104" t="b">
        <v>0</v>
      </c>
      <c r="AV155" s="104">
        <v>0</v>
      </c>
      <c r="AW155" s="104">
        <v>0</v>
      </c>
      <c r="AX155" s="104" t="b">
        <v>1</v>
      </c>
      <c r="AY155" s="104">
        <v>0</v>
      </c>
      <c r="AZ155" s="104">
        <v>87600</v>
      </c>
      <c r="BA155" s="104" t="b">
        <v>0</v>
      </c>
      <c r="BB155" s="104">
        <v>0</v>
      </c>
      <c r="BC155" s="105" t="s">
        <v>6322</v>
      </c>
      <c r="BD155" s="105" t="s">
        <v>6323</v>
      </c>
      <c r="BE155" s="104" t="b">
        <v>0</v>
      </c>
      <c r="BF155" s="104">
        <v>8760</v>
      </c>
      <c r="BG155" s="105">
        <v>8760</v>
      </c>
      <c r="BH155" s="105" t="b">
        <v>1</v>
      </c>
      <c r="BI155" s="104">
        <v>200</v>
      </c>
      <c r="BJ155" s="104">
        <v>50</v>
      </c>
      <c r="BK155" s="104">
        <v>2568.404</v>
      </c>
      <c r="BL155" s="104">
        <v>0</v>
      </c>
      <c r="BM155" s="104">
        <v>0</v>
      </c>
      <c r="BN155" s="105" t="s">
        <v>5199</v>
      </c>
      <c r="BO155" s="104">
        <v>8493.9524222308792</v>
      </c>
      <c r="BP155" s="104">
        <v>0</v>
      </c>
      <c r="BQ155" s="104">
        <v>4.1518536402791799</v>
      </c>
      <c r="BR155" s="105"/>
      <c r="BS155" s="105"/>
      <c r="BT155" s="105"/>
      <c r="BU155" s="105"/>
      <c r="BV155" s="104">
        <v>1</v>
      </c>
      <c r="BW155" s="104">
        <v>1</v>
      </c>
      <c r="BX155" s="104">
        <v>15661</v>
      </c>
      <c r="BY155" s="104">
        <v>0</v>
      </c>
      <c r="BZ155" s="104">
        <v>1.17730821917808E-4</v>
      </c>
      <c r="CA155" s="105" t="s">
        <v>6324</v>
      </c>
      <c r="CB155" s="105"/>
      <c r="CC155" s="105" t="b">
        <v>0</v>
      </c>
      <c r="CD155" s="104">
        <v>0</v>
      </c>
      <c r="CE155" s="104">
        <v>0</v>
      </c>
      <c r="CF155" s="104">
        <v>0</v>
      </c>
      <c r="CG155" s="104">
        <v>0</v>
      </c>
      <c r="CH155" s="105"/>
      <c r="CI155" s="104" t="b">
        <v>0</v>
      </c>
      <c r="CJ155" s="104">
        <v>0</v>
      </c>
      <c r="CK155" s="104">
        <v>0</v>
      </c>
      <c r="CL155" s="106" t="s">
        <v>11496</v>
      </c>
      <c r="CM155" s="104">
        <v>3.5755707762557797E-8</v>
      </c>
      <c r="CN155" s="104">
        <v>0.99460180363267003</v>
      </c>
      <c r="CO155" s="104">
        <v>0</v>
      </c>
      <c r="CP155" s="104">
        <v>0</v>
      </c>
      <c r="CQ155" s="104">
        <v>50</v>
      </c>
      <c r="CR155" s="104">
        <v>50</v>
      </c>
      <c r="CS155" s="104">
        <v>18229.403999999999</v>
      </c>
      <c r="CT155" s="104">
        <v>0.31646225103304099</v>
      </c>
      <c r="CU155" s="104">
        <v>5768.9182248307197</v>
      </c>
      <c r="CV155" s="104">
        <v>214.0949</v>
      </c>
      <c r="CW155" s="104">
        <v>2.0834236509528498E-2</v>
      </c>
      <c r="CX155" s="104">
        <v>4.4605037820838502</v>
      </c>
      <c r="CY155" s="104">
        <v>51.566099999999999</v>
      </c>
      <c r="CZ155" s="104">
        <v>9.6111889660564897E-3</v>
      </c>
      <c r="DA155" s="104">
        <v>0.49561153134256503</v>
      </c>
      <c r="DB155" s="104">
        <v>4.88801141552511E-4</v>
      </c>
      <c r="DC155" s="104">
        <v>0</v>
      </c>
      <c r="DD155" s="105" t="s">
        <v>6326</v>
      </c>
    </row>
    <row r="156" spans="1:108" ht="15" customHeight="1" x14ac:dyDescent="0.35">
      <c r="A156" s="105" t="s">
        <v>6962</v>
      </c>
      <c r="B156" s="104">
        <v>0</v>
      </c>
      <c r="C156" s="104">
        <v>0</v>
      </c>
      <c r="D156" s="104">
        <v>0</v>
      </c>
      <c r="E156" s="105"/>
      <c r="F156" s="104">
        <v>1</v>
      </c>
      <c r="G156" s="104" t="b">
        <v>0</v>
      </c>
      <c r="H156" s="105" t="s">
        <v>512</v>
      </c>
      <c r="I156" s="104">
        <v>0</v>
      </c>
      <c r="J156" s="105"/>
      <c r="K156" s="104">
        <v>0</v>
      </c>
      <c r="L156" s="104">
        <v>1</v>
      </c>
      <c r="M156" s="104">
        <v>0</v>
      </c>
      <c r="N156" s="104">
        <v>0</v>
      </c>
      <c r="O156" s="105"/>
      <c r="P156" s="104" t="b">
        <v>0</v>
      </c>
      <c r="Q156" s="104">
        <v>0</v>
      </c>
      <c r="R156" s="105"/>
      <c r="S156" s="104">
        <v>0</v>
      </c>
      <c r="T156" s="104">
        <v>3.8079999999999998</v>
      </c>
      <c r="U156" s="104">
        <v>666.19680224418698</v>
      </c>
      <c r="V156" s="104">
        <v>3.8079999999999998</v>
      </c>
      <c r="W156" s="104">
        <v>0</v>
      </c>
      <c r="X156" s="105" t="s">
        <v>10138</v>
      </c>
      <c r="Y156" s="105"/>
      <c r="Z156" s="104">
        <v>1</v>
      </c>
      <c r="AA156" s="104">
        <v>0</v>
      </c>
      <c r="AB156" s="105"/>
      <c r="AC156" s="105" t="s">
        <v>89</v>
      </c>
      <c r="AD156" s="104">
        <v>0</v>
      </c>
      <c r="AE156" s="104">
        <v>0</v>
      </c>
      <c r="AF156" s="105"/>
      <c r="AG156" s="104">
        <v>2</v>
      </c>
      <c r="AH156" s="104">
        <v>2</v>
      </c>
      <c r="AI156" s="104">
        <v>2</v>
      </c>
      <c r="AJ156" s="105" t="s">
        <v>483</v>
      </c>
      <c r="AK156" s="104" t="b">
        <v>0</v>
      </c>
      <c r="AL156" s="104">
        <v>8760</v>
      </c>
      <c r="AM156" s="104">
        <v>8760</v>
      </c>
      <c r="AN156" s="104">
        <v>8760</v>
      </c>
      <c r="AO156" s="104">
        <v>0</v>
      </c>
      <c r="AP156" s="104">
        <v>0</v>
      </c>
      <c r="AQ156" s="104">
        <v>0</v>
      </c>
      <c r="AR156" s="104">
        <v>105120</v>
      </c>
      <c r="AS156" s="104">
        <v>15768</v>
      </c>
      <c r="AT156" s="105"/>
      <c r="AU156" s="104" t="b">
        <v>0</v>
      </c>
      <c r="AV156" s="104">
        <v>0</v>
      </c>
      <c r="AW156" s="104">
        <v>0</v>
      </c>
      <c r="AX156" s="104" t="b">
        <v>1</v>
      </c>
      <c r="AY156" s="104">
        <v>0</v>
      </c>
      <c r="AZ156" s="104">
        <v>87600</v>
      </c>
      <c r="BA156" s="104" t="b">
        <v>0</v>
      </c>
      <c r="BB156" s="104">
        <v>0</v>
      </c>
      <c r="BC156" s="105" t="s">
        <v>6322</v>
      </c>
      <c r="BD156" s="105" t="s">
        <v>6323</v>
      </c>
      <c r="BE156" s="104" t="b">
        <v>0</v>
      </c>
      <c r="BF156" s="104">
        <v>8760</v>
      </c>
      <c r="BG156" s="105"/>
      <c r="BH156" s="105" t="b">
        <v>0</v>
      </c>
      <c r="BI156" s="104">
        <v>0</v>
      </c>
      <c r="BJ156" s="104">
        <v>0</v>
      </c>
      <c r="BK156" s="104">
        <v>15608.5959085004</v>
      </c>
      <c r="BL156" s="104">
        <v>0</v>
      </c>
      <c r="BM156" s="104">
        <v>0</v>
      </c>
      <c r="BN156" s="105" t="s">
        <v>5199</v>
      </c>
      <c r="BO156" s="104">
        <v>115021.008403361</v>
      </c>
      <c r="BP156" s="104">
        <v>96367.172880837199</v>
      </c>
      <c r="BQ156" s="104">
        <v>174.94663924479701</v>
      </c>
      <c r="BR156" s="105"/>
      <c r="BS156" s="105"/>
      <c r="BT156" s="105"/>
      <c r="BU156" s="105"/>
      <c r="BV156" s="104">
        <v>1</v>
      </c>
      <c r="BW156" s="104">
        <v>1</v>
      </c>
      <c r="BX156" s="104">
        <v>190400</v>
      </c>
      <c r="BY156" s="104">
        <v>0</v>
      </c>
      <c r="BZ156" s="104">
        <v>8.6940639269406404E-6</v>
      </c>
      <c r="CA156" s="105" t="s">
        <v>6324</v>
      </c>
      <c r="CB156" s="105"/>
      <c r="CC156" s="105" t="b">
        <v>0</v>
      </c>
      <c r="CD156" s="104">
        <v>0</v>
      </c>
      <c r="CE156" s="104">
        <v>0</v>
      </c>
      <c r="CF156" s="104">
        <v>0</v>
      </c>
      <c r="CG156" s="104">
        <v>0</v>
      </c>
      <c r="CH156" s="105"/>
      <c r="CI156" s="104" t="b">
        <v>0</v>
      </c>
      <c r="CJ156" s="104">
        <v>0</v>
      </c>
      <c r="CK156" s="104">
        <v>0</v>
      </c>
      <c r="CL156" s="106" t="s">
        <v>10390</v>
      </c>
      <c r="CM156" s="104">
        <v>0</v>
      </c>
      <c r="CN156" s="104">
        <v>1</v>
      </c>
      <c r="CO156" s="104">
        <v>0</v>
      </c>
      <c r="CP156" s="104">
        <v>0</v>
      </c>
      <c r="CQ156" s="104">
        <v>50</v>
      </c>
      <c r="CR156" s="104">
        <v>50</v>
      </c>
      <c r="CS156" s="104">
        <v>206008.59590849999</v>
      </c>
      <c r="CT156" s="104">
        <v>0.112493213321367</v>
      </c>
      <c r="CU156" s="104">
        <v>23174.5689255703</v>
      </c>
      <c r="CV156" s="104">
        <v>666.19680224418698</v>
      </c>
      <c r="CW156" s="104">
        <v>0.112585698361077</v>
      </c>
      <c r="CX156" s="104">
        <v>75.004232226577798</v>
      </c>
      <c r="CY156" s="104">
        <v>3.8079999999999998</v>
      </c>
      <c r="CZ156" s="104">
        <v>0.112502893276984</v>
      </c>
      <c r="DA156" s="104">
        <v>0.42841101759875599</v>
      </c>
      <c r="DB156" s="104">
        <v>1.52099726539769E-3</v>
      </c>
      <c r="DC156" s="104">
        <v>0</v>
      </c>
      <c r="DD156" s="105" t="s">
        <v>6448</v>
      </c>
    </row>
    <row r="157" spans="1:108" ht="15" customHeight="1" x14ac:dyDescent="0.35">
      <c r="A157" s="105" t="s">
        <v>6961</v>
      </c>
      <c r="B157" s="104">
        <v>0</v>
      </c>
      <c r="C157" s="104">
        <v>0</v>
      </c>
      <c r="D157" s="104">
        <v>0</v>
      </c>
      <c r="E157" s="105"/>
      <c r="F157" s="104">
        <v>1</v>
      </c>
      <c r="G157" s="104" t="b">
        <v>0</v>
      </c>
      <c r="H157" s="105" t="s">
        <v>512</v>
      </c>
      <c r="I157" s="104">
        <v>0</v>
      </c>
      <c r="J157" s="105"/>
      <c r="K157" s="104">
        <v>0</v>
      </c>
      <c r="L157" s="104">
        <v>2.5754345315248202</v>
      </c>
      <c r="M157" s="104">
        <v>0</v>
      </c>
      <c r="N157" s="104">
        <v>0</v>
      </c>
      <c r="O157" s="105"/>
      <c r="P157" s="104" t="b">
        <v>0</v>
      </c>
      <c r="Q157" s="104">
        <v>0</v>
      </c>
      <c r="R157" s="105"/>
      <c r="S157" s="104">
        <v>0</v>
      </c>
      <c r="T157" s="104">
        <v>2.0017999999999998</v>
      </c>
      <c r="U157" s="104">
        <v>18.015676583182</v>
      </c>
      <c r="V157" s="104">
        <v>2.0017999999999998</v>
      </c>
      <c r="W157" s="104">
        <v>0</v>
      </c>
      <c r="X157" s="105" t="s">
        <v>6443</v>
      </c>
      <c r="Y157" s="105"/>
      <c r="Z157" s="104">
        <v>1</v>
      </c>
      <c r="AA157" s="104">
        <v>0</v>
      </c>
      <c r="AB157" s="105"/>
      <c r="AC157" s="105" t="s">
        <v>89</v>
      </c>
      <c r="AD157" s="104">
        <v>0</v>
      </c>
      <c r="AE157" s="104">
        <v>0</v>
      </c>
      <c r="AF157" s="105"/>
      <c r="AG157" s="104">
        <v>2</v>
      </c>
      <c r="AH157" s="104">
        <v>2</v>
      </c>
      <c r="AI157" s="104">
        <v>2</v>
      </c>
      <c r="AJ157" s="105" t="s">
        <v>798</v>
      </c>
      <c r="AK157" s="104" t="b">
        <v>0</v>
      </c>
      <c r="AL157" s="104">
        <v>8760</v>
      </c>
      <c r="AM157" s="104">
        <v>8760</v>
      </c>
      <c r="AN157" s="104">
        <v>8760</v>
      </c>
      <c r="AO157" s="104">
        <v>0</v>
      </c>
      <c r="AP157" s="104">
        <v>0</v>
      </c>
      <c r="AQ157" s="104">
        <v>0</v>
      </c>
      <c r="AR157" s="104">
        <v>219000</v>
      </c>
      <c r="AS157" s="104">
        <v>0</v>
      </c>
      <c r="AT157" s="105"/>
      <c r="AU157" s="104" t="b">
        <v>0</v>
      </c>
      <c r="AV157" s="104">
        <v>0</v>
      </c>
      <c r="AW157" s="104">
        <v>0</v>
      </c>
      <c r="AX157" s="104" t="b">
        <v>1</v>
      </c>
      <c r="AY157" s="104">
        <v>0</v>
      </c>
      <c r="AZ157" s="104">
        <v>87600</v>
      </c>
      <c r="BA157" s="104" t="b">
        <v>0</v>
      </c>
      <c r="BB157" s="104">
        <v>0</v>
      </c>
      <c r="BC157" s="105" t="s">
        <v>6444</v>
      </c>
      <c r="BD157" s="105" t="s">
        <v>6445</v>
      </c>
      <c r="BE157" s="104" t="b">
        <v>0</v>
      </c>
      <c r="BF157" s="104">
        <v>0</v>
      </c>
      <c r="BG157" s="105">
        <v>8760</v>
      </c>
      <c r="BH157" s="105" t="b">
        <v>1</v>
      </c>
      <c r="BI157" s="104">
        <v>0</v>
      </c>
      <c r="BJ157" s="104">
        <v>49</v>
      </c>
      <c r="BK157" s="104">
        <v>75484.286677459095</v>
      </c>
      <c r="BL157" s="104">
        <v>0</v>
      </c>
      <c r="BM157" s="104">
        <v>0</v>
      </c>
      <c r="BN157" s="105" t="s">
        <v>2601</v>
      </c>
      <c r="BO157" s="104">
        <v>218803.07723049301</v>
      </c>
      <c r="BP157" s="104">
        <v>8610.0777088211598</v>
      </c>
      <c r="BQ157" s="104">
        <v>8.9997385269167598</v>
      </c>
      <c r="BR157" s="105"/>
      <c r="BS157" s="105"/>
      <c r="BT157" s="105"/>
      <c r="BU157" s="105"/>
      <c r="BV157" s="104">
        <v>1</v>
      </c>
      <c r="BW157" s="104">
        <v>1</v>
      </c>
      <c r="BX157" s="104">
        <v>40036</v>
      </c>
      <c r="BY157" s="104">
        <v>0</v>
      </c>
      <c r="BZ157" s="104">
        <v>4.5703196347031999E-6</v>
      </c>
      <c r="CA157" s="105" t="s">
        <v>6446</v>
      </c>
      <c r="CB157" s="105"/>
      <c r="CC157" s="105" t="b">
        <v>0</v>
      </c>
      <c r="CD157" s="104">
        <v>0</v>
      </c>
      <c r="CE157" s="104">
        <v>0</v>
      </c>
      <c r="CF157" s="104">
        <v>0</v>
      </c>
      <c r="CG157" s="104">
        <v>0</v>
      </c>
      <c r="CH157" s="105"/>
      <c r="CI157" s="104" t="b">
        <v>0</v>
      </c>
      <c r="CJ157" s="104">
        <v>0</v>
      </c>
      <c r="CK157" s="104">
        <v>0</v>
      </c>
      <c r="CL157" s="106" t="s">
        <v>10389</v>
      </c>
      <c r="CM157" s="104">
        <v>0</v>
      </c>
      <c r="CN157" s="104">
        <v>1</v>
      </c>
      <c r="CO157" s="104">
        <v>0</v>
      </c>
      <c r="CP157" s="104">
        <v>0</v>
      </c>
      <c r="CQ157" s="104">
        <v>50</v>
      </c>
      <c r="CR157" s="104">
        <v>50</v>
      </c>
      <c r="CS157" s="104">
        <v>115520.28667745899</v>
      </c>
      <c r="CT157" s="104">
        <v>0.27367460865015503</v>
      </c>
      <c r="CU157" s="104">
        <v>31614.9692476073</v>
      </c>
      <c r="CV157" s="104">
        <v>18.015676583182</v>
      </c>
      <c r="CW157" s="104">
        <v>0.70316280597969305</v>
      </c>
      <c r="CX157" s="104">
        <v>12.6679536978529</v>
      </c>
      <c r="CY157" s="104">
        <v>2.0017999999999998</v>
      </c>
      <c r="CZ157" s="104">
        <v>0.70317761889420005</v>
      </c>
      <c r="DA157" s="104">
        <v>1.4076209575024099</v>
      </c>
      <c r="DB157" s="104">
        <v>4.1131681696762498E-5</v>
      </c>
      <c r="DC157" s="104">
        <v>0</v>
      </c>
      <c r="DD157" s="105" t="s">
        <v>6447</v>
      </c>
    </row>
    <row r="158" spans="1:108" ht="15" customHeight="1" x14ac:dyDescent="0.35">
      <c r="A158" s="105" t="s">
        <v>7007</v>
      </c>
      <c r="B158" s="104">
        <v>0</v>
      </c>
      <c r="C158" s="104">
        <v>0</v>
      </c>
      <c r="D158" s="104">
        <v>0</v>
      </c>
      <c r="E158" s="105"/>
      <c r="F158" s="104">
        <v>1</v>
      </c>
      <c r="G158" s="104" t="b">
        <v>0</v>
      </c>
      <c r="H158" s="105" t="s">
        <v>512</v>
      </c>
      <c r="I158" s="104">
        <v>0</v>
      </c>
      <c r="J158" s="105"/>
      <c r="K158" s="104">
        <v>0</v>
      </c>
      <c r="L158" s="104">
        <v>1</v>
      </c>
      <c r="M158" s="104">
        <v>0</v>
      </c>
      <c r="N158" s="104">
        <v>0</v>
      </c>
      <c r="O158" s="105"/>
      <c r="P158" s="104" t="b">
        <v>0</v>
      </c>
      <c r="Q158" s="104">
        <v>0</v>
      </c>
      <c r="R158" s="105"/>
      <c r="S158" s="104">
        <v>0</v>
      </c>
      <c r="T158" s="104">
        <v>2.4954999999999998</v>
      </c>
      <c r="U158" s="104">
        <v>7.4865000000000004</v>
      </c>
      <c r="V158" s="104">
        <v>2.4954999999999998</v>
      </c>
      <c r="W158" s="104">
        <v>0</v>
      </c>
      <c r="X158" s="105" t="s">
        <v>6573</v>
      </c>
      <c r="Y158" s="106" t="s">
        <v>6563</v>
      </c>
      <c r="Z158" s="104">
        <v>1</v>
      </c>
      <c r="AA158" s="104">
        <v>0</v>
      </c>
      <c r="AB158" s="105" t="s">
        <v>11540</v>
      </c>
      <c r="AC158" s="105" t="s">
        <v>11541</v>
      </c>
      <c r="AD158" s="104">
        <v>0</v>
      </c>
      <c r="AE158" s="104">
        <v>0</v>
      </c>
      <c r="AF158" s="105"/>
      <c r="AG158" s="104">
        <v>2</v>
      </c>
      <c r="AH158" s="104">
        <v>2</v>
      </c>
      <c r="AI158" s="104">
        <v>2</v>
      </c>
      <c r="AJ158" s="105" t="s">
        <v>798</v>
      </c>
      <c r="AK158" s="104" t="b">
        <v>0</v>
      </c>
      <c r="AL158" s="104">
        <v>8760</v>
      </c>
      <c r="AM158" s="104">
        <v>8760</v>
      </c>
      <c r="AN158" s="104">
        <v>8760</v>
      </c>
      <c r="AO158" s="104">
        <v>0</v>
      </c>
      <c r="AP158" s="104">
        <v>0</v>
      </c>
      <c r="AQ158" s="104">
        <v>0</v>
      </c>
      <c r="AR158" s="104">
        <v>175200</v>
      </c>
      <c r="AS158" s="104">
        <v>0</v>
      </c>
      <c r="AT158" s="105"/>
      <c r="AU158" s="104" t="b">
        <v>0</v>
      </c>
      <c r="AV158" s="104">
        <v>0</v>
      </c>
      <c r="AW158" s="104">
        <v>0</v>
      </c>
      <c r="AX158" s="104" t="b">
        <v>1</v>
      </c>
      <c r="AY158" s="104">
        <v>0</v>
      </c>
      <c r="AZ158" s="104">
        <v>87600</v>
      </c>
      <c r="BA158" s="104" t="b">
        <v>0</v>
      </c>
      <c r="BB158" s="104">
        <v>0</v>
      </c>
      <c r="BC158" s="105" t="s">
        <v>834</v>
      </c>
      <c r="BD158" s="106" t="s">
        <v>6574</v>
      </c>
      <c r="BE158" s="104" t="b">
        <v>0</v>
      </c>
      <c r="BF158" s="104">
        <v>0</v>
      </c>
      <c r="BG158" s="105"/>
      <c r="BH158" s="105" t="b">
        <v>0</v>
      </c>
      <c r="BI158" s="104">
        <v>0</v>
      </c>
      <c r="BJ158" s="104">
        <v>0</v>
      </c>
      <c r="BK158" s="104">
        <v>1397.48</v>
      </c>
      <c r="BL158" s="104">
        <v>0</v>
      </c>
      <c r="BM158" s="104">
        <v>0</v>
      </c>
      <c r="BN158" s="105" t="s">
        <v>990</v>
      </c>
      <c r="BO158" s="104">
        <v>175515.928671609</v>
      </c>
      <c r="BP158" s="104">
        <v>161297.881881863</v>
      </c>
      <c r="BQ158" s="104">
        <v>3</v>
      </c>
      <c r="BR158" s="105"/>
      <c r="BS158" s="105"/>
      <c r="BT158" s="105"/>
      <c r="BU158" s="105"/>
      <c r="BV158" s="104">
        <v>1</v>
      </c>
      <c r="BW158" s="104">
        <v>1</v>
      </c>
      <c r="BX158" s="104">
        <v>499.1</v>
      </c>
      <c r="BY158" s="104">
        <v>0</v>
      </c>
      <c r="BZ158" s="104">
        <v>5.69748858447489E-6</v>
      </c>
      <c r="CA158" s="105" t="s">
        <v>6575</v>
      </c>
      <c r="CB158" s="105"/>
      <c r="CC158" s="105" t="b">
        <v>0</v>
      </c>
      <c r="CD158" s="104">
        <v>0</v>
      </c>
      <c r="CE158" s="104">
        <v>0</v>
      </c>
      <c r="CF158" s="104">
        <v>0</v>
      </c>
      <c r="CG158" s="104">
        <v>0</v>
      </c>
      <c r="CH158" s="105"/>
      <c r="CI158" s="104" t="b">
        <v>0</v>
      </c>
      <c r="CJ158" s="104">
        <v>0</v>
      </c>
      <c r="CK158" s="104">
        <v>0</v>
      </c>
      <c r="CL158" s="106" t="s">
        <v>10445</v>
      </c>
      <c r="CM158" s="104">
        <v>5.6974885844745302E-8</v>
      </c>
      <c r="CN158" s="104">
        <v>1</v>
      </c>
      <c r="CO158" s="104">
        <v>0</v>
      </c>
      <c r="CP158" s="104">
        <v>0</v>
      </c>
      <c r="CQ158" s="104">
        <v>50</v>
      </c>
      <c r="CR158" s="104">
        <v>50</v>
      </c>
      <c r="CS158" s="104">
        <v>1896.58</v>
      </c>
      <c r="CT158" s="104">
        <v>0.63174062185056201</v>
      </c>
      <c r="CU158" s="104">
        <v>1198.14662858934</v>
      </c>
      <c r="CV158" s="104">
        <v>7.4865000000000004</v>
      </c>
      <c r="CW158" s="104">
        <v>0.63174062185056201</v>
      </c>
      <c r="CX158" s="104">
        <v>4.7295261654842404</v>
      </c>
      <c r="CY158" s="104">
        <v>2.4954999999999998</v>
      </c>
      <c r="CZ158" s="104">
        <v>0.63174062185056201</v>
      </c>
      <c r="DA158" s="104">
        <v>1.57650872182808</v>
      </c>
      <c r="DB158" s="104">
        <v>1.7092465753424701E-5</v>
      </c>
      <c r="DC158" s="104">
        <v>0</v>
      </c>
      <c r="DD158" s="105" t="s">
        <v>6576</v>
      </c>
    </row>
    <row r="159" spans="1:108" ht="15" customHeight="1" x14ac:dyDescent="0.35">
      <c r="A159" s="105" t="s">
        <v>6970</v>
      </c>
      <c r="B159" s="104">
        <v>0</v>
      </c>
      <c r="C159" s="104">
        <v>0</v>
      </c>
      <c r="D159" s="104">
        <v>0</v>
      </c>
      <c r="E159" s="105"/>
      <c r="F159" s="104">
        <v>1</v>
      </c>
      <c r="G159" s="104" t="b">
        <v>0</v>
      </c>
      <c r="H159" s="105" t="s">
        <v>512</v>
      </c>
      <c r="I159" s="104">
        <v>0</v>
      </c>
      <c r="J159" s="105"/>
      <c r="K159" s="104">
        <v>0</v>
      </c>
      <c r="L159" s="104">
        <v>2.6553038767799402</v>
      </c>
      <c r="M159" s="104">
        <v>0</v>
      </c>
      <c r="N159" s="104">
        <v>0</v>
      </c>
      <c r="O159" s="105"/>
      <c r="P159" s="104" t="b">
        <v>0</v>
      </c>
      <c r="Q159" s="104">
        <v>0</v>
      </c>
      <c r="R159" s="105"/>
      <c r="S159" s="104">
        <v>0</v>
      </c>
      <c r="T159" s="104">
        <v>9.9000000000000008E-3</v>
      </c>
      <c r="U159" s="104">
        <v>0.2475</v>
      </c>
      <c r="V159" s="104">
        <v>9.9000000000000008E-3</v>
      </c>
      <c r="W159" s="104">
        <v>0</v>
      </c>
      <c r="X159" s="105" t="s">
        <v>6562</v>
      </c>
      <c r="Y159" s="106" t="s">
        <v>6563</v>
      </c>
      <c r="Z159" s="104">
        <v>1</v>
      </c>
      <c r="AA159" s="104">
        <v>0</v>
      </c>
      <c r="AB159" s="105" t="s">
        <v>11540</v>
      </c>
      <c r="AC159" s="105" t="s">
        <v>11541</v>
      </c>
      <c r="AD159" s="104">
        <v>0</v>
      </c>
      <c r="AE159" s="104">
        <v>0</v>
      </c>
      <c r="AF159" s="105"/>
      <c r="AG159" s="104">
        <v>2</v>
      </c>
      <c r="AH159" s="104">
        <v>2</v>
      </c>
      <c r="AI159" s="104">
        <v>2</v>
      </c>
      <c r="AJ159" s="105" t="s">
        <v>483</v>
      </c>
      <c r="AK159" s="104" t="b">
        <v>0</v>
      </c>
      <c r="AL159" s="104">
        <v>8760</v>
      </c>
      <c r="AM159" s="104">
        <v>8760</v>
      </c>
      <c r="AN159" s="104">
        <v>8760</v>
      </c>
      <c r="AO159" s="104">
        <v>0</v>
      </c>
      <c r="AP159" s="104">
        <v>0</v>
      </c>
      <c r="AQ159" s="104">
        <v>0</v>
      </c>
      <c r="AR159" s="104">
        <v>262800</v>
      </c>
      <c r="AS159" s="104">
        <v>39420</v>
      </c>
      <c r="AT159" s="105"/>
      <c r="AU159" s="104" t="b">
        <v>0</v>
      </c>
      <c r="AV159" s="104">
        <v>0</v>
      </c>
      <c r="AW159" s="104">
        <v>0</v>
      </c>
      <c r="AX159" s="104" t="b">
        <v>1</v>
      </c>
      <c r="AY159" s="104">
        <v>0</v>
      </c>
      <c r="AZ159" s="104">
        <v>87600</v>
      </c>
      <c r="BA159" s="104" t="b">
        <v>0</v>
      </c>
      <c r="BB159" s="104">
        <v>0</v>
      </c>
      <c r="BC159" s="105" t="s">
        <v>832</v>
      </c>
      <c r="BD159" s="105" t="s">
        <v>833</v>
      </c>
      <c r="BE159" s="104" t="b">
        <v>0</v>
      </c>
      <c r="BF159" s="104">
        <v>175200</v>
      </c>
      <c r="BG159" s="105"/>
      <c r="BH159" s="105" t="b">
        <v>0</v>
      </c>
      <c r="BI159" s="104">
        <v>0</v>
      </c>
      <c r="BJ159" s="104">
        <v>0</v>
      </c>
      <c r="BK159" s="104">
        <v>72044.748000000007</v>
      </c>
      <c r="BL159" s="104">
        <v>0</v>
      </c>
      <c r="BM159" s="104">
        <v>0</v>
      </c>
      <c r="BN159" s="105" t="s">
        <v>1599</v>
      </c>
      <c r="BO159" s="104">
        <v>8758.2658633590509</v>
      </c>
      <c r="BP159" s="104">
        <v>0</v>
      </c>
      <c r="BQ159" s="104">
        <v>8.0033653336639308</v>
      </c>
      <c r="BR159" s="105"/>
      <c r="BS159" s="105"/>
      <c r="BT159" s="105"/>
      <c r="BU159" s="105"/>
      <c r="BV159" s="104">
        <v>1</v>
      </c>
      <c r="BW159" s="104">
        <v>1</v>
      </c>
      <c r="BX159" s="104">
        <v>80247.5</v>
      </c>
      <c r="BY159" s="104">
        <v>0</v>
      </c>
      <c r="BZ159" s="104">
        <v>1.14177853881279E-4</v>
      </c>
      <c r="CA159" s="105" t="s">
        <v>6564</v>
      </c>
      <c r="CB159" s="105">
        <v>8760</v>
      </c>
      <c r="CC159" s="105" t="b">
        <v>1</v>
      </c>
      <c r="CD159" s="104">
        <v>400</v>
      </c>
      <c r="CE159" s="104">
        <v>50</v>
      </c>
      <c r="CF159" s="104">
        <v>0</v>
      </c>
      <c r="CG159" s="104">
        <v>0</v>
      </c>
      <c r="CH159" s="105"/>
      <c r="CI159" s="104" t="b">
        <v>0</v>
      </c>
      <c r="CJ159" s="104">
        <v>0</v>
      </c>
      <c r="CK159" s="104">
        <v>0</v>
      </c>
      <c r="CL159" s="106" t="s">
        <v>10444</v>
      </c>
      <c r="CM159" s="104">
        <v>2.2602739726027399E-10</v>
      </c>
      <c r="CN159" s="104">
        <v>5.0954758350919898E-3</v>
      </c>
      <c r="CO159" s="104">
        <v>0</v>
      </c>
      <c r="CP159" s="104">
        <v>0</v>
      </c>
      <c r="CQ159" s="104">
        <v>50</v>
      </c>
      <c r="CR159" s="104">
        <v>50</v>
      </c>
      <c r="CS159" s="104">
        <v>152292.24799999999</v>
      </c>
      <c r="CT159" s="104">
        <v>1.91909150639888E-2</v>
      </c>
      <c r="CU159" s="104">
        <v>2922.6275962719201</v>
      </c>
      <c r="CV159" s="104">
        <v>400.2475</v>
      </c>
      <c r="CW159" s="104">
        <v>6.1839861506842002E-3</v>
      </c>
      <c r="CX159" s="104">
        <v>2.4751249968459699</v>
      </c>
      <c r="CY159" s="104">
        <v>50.009900000000002</v>
      </c>
      <c r="CZ159" s="104">
        <v>1.97970801525625E-3</v>
      </c>
      <c r="DA159" s="104">
        <v>9.9004999872163393E-2</v>
      </c>
      <c r="DB159" s="104">
        <v>9.13807077625571E-4</v>
      </c>
      <c r="DC159" s="104">
        <v>0</v>
      </c>
      <c r="DD159" s="105" t="s">
        <v>6565</v>
      </c>
    </row>
    <row r="160" spans="1:108" ht="15" customHeight="1" x14ac:dyDescent="0.35">
      <c r="A160" s="105" t="s">
        <v>7005</v>
      </c>
      <c r="B160" s="104">
        <v>0</v>
      </c>
      <c r="C160" s="104">
        <v>0</v>
      </c>
      <c r="D160" s="104">
        <v>0</v>
      </c>
      <c r="E160" s="105"/>
      <c r="F160" s="104">
        <v>1</v>
      </c>
      <c r="G160" s="104" t="b">
        <v>0</v>
      </c>
      <c r="H160" s="105" t="s">
        <v>512</v>
      </c>
      <c r="I160" s="104">
        <v>0</v>
      </c>
      <c r="J160" s="105"/>
      <c r="K160" s="104">
        <v>0</v>
      </c>
      <c r="L160" s="104">
        <v>1</v>
      </c>
      <c r="M160" s="104">
        <v>0</v>
      </c>
      <c r="N160" s="104">
        <v>0</v>
      </c>
      <c r="O160" s="105"/>
      <c r="P160" s="104" t="b">
        <v>0</v>
      </c>
      <c r="Q160" s="104">
        <v>0</v>
      </c>
      <c r="R160" s="105"/>
      <c r="S160" s="104">
        <v>0</v>
      </c>
      <c r="T160" s="104">
        <v>1.0043</v>
      </c>
      <c r="U160" s="104">
        <v>25.107500000000002</v>
      </c>
      <c r="V160" s="104">
        <v>1.0043</v>
      </c>
      <c r="W160" s="104">
        <v>0</v>
      </c>
      <c r="X160" s="105" t="s">
        <v>6566</v>
      </c>
      <c r="Y160" s="106" t="s">
        <v>6563</v>
      </c>
      <c r="Z160" s="104">
        <v>1</v>
      </c>
      <c r="AA160" s="104">
        <v>0</v>
      </c>
      <c r="AB160" s="105" t="s">
        <v>11534</v>
      </c>
      <c r="AC160" s="105" t="s">
        <v>11535</v>
      </c>
      <c r="AD160" s="104">
        <v>0</v>
      </c>
      <c r="AE160" s="104">
        <v>0</v>
      </c>
      <c r="AF160" s="105"/>
      <c r="AG160" s="104">
        <v>2</v>
      </c>
      <c r="AH160" s="104">
        <v>2</v>
      </c>
      <c r="AI160" s="104">
        <v>2</v>
      </c>
      <c r="AJ160" s="105" t="s">
        <v>798</v>
      </c>
      <c r="AK160" s="104" t="b">
        <v>0</v>
      </c>
      <c r="AL160" s="104">
        <v>8760</v>
      </c>
      <c r="AM160" s="104">
        <v>8760</v>
      </c>
      <c r="AN160" s="104">
        <v>8760</v>
      </c>
      <c r="AO160" s="104">
        <v>0</v>
      </c>
      <c r="AP160" s="104">
        <v>0</v>
      </c>
      <c r="AQ160" s="104">
        <v>0</v>
      </c>
      <c r="AR160" s="104">
        <v>438000</v>
      </c>
      <c r="AS160" s="104">
        <v>0</v>
      </c>
      <c r="AT160" s="105"/>
      <c r="AU160" s="104" t="b">
        <v>0</v>
      </c>
      <c r="AV160" s="104">
        <v>0</v>
      </c>
      <c r="AW160" s="104">
        <v>0</v>
      </c>
      <c r="AX160" s="104" t="b">
        <v>1</v>
      </c>
      <c r="AY160" s="104">
        <v>0</v>
      </c>
      <c r="AZ160" s="104">
        <v>87600</v>
      </c>
      <c r="BA160" s="104" t="b">
        <v>0</v>
      </c>
      <c r="BB160" s="104">
        <v>0</v>
      </c>
      <c r="BC160" s="105" t="s">
        <v>832</v>
      </c>
      <c r="BD160" s="105" t="s">
        <v>833</v>
      </c>
      <c r="BE160" s="104" t="b">
        <v>0</v>
      </c>
      <c r="BF160" s="104">
        <v>0</v>
      </c>
      <c r="BG160" s="105"/>
      <c r="BH160" s="105" t="b">
        <v>0</v>
      </c>
      <c r="BI160" s="104">
        <v>0</v>
      </c>
      <c r="BJ160" s="104">
        <v>0</v>
      </c>
      <c r="BK160" s="104">
        <v>4539.4359999999997</v>
      </c>
      <c r="BL160" s="104">
        <v>0</v>
      </c>
      <c r="BM160" s="104">
        <v>0</v>
      </c>
      <c r="BN160" s="105" t="s">
        <v>1599</v>
      </c>
      <c r="BO160" s="104">
        <v>436124.66394503601</v>
      </c>
      <c r="BP160" s="104">
        <v>276264.84891386598</v>
      </c>
      <c r="BQ160" s="104">
        <v>25</v>
      </c>
      <c r="BR160" s="105"/>
      <c r="BS160" s="105"/>
      <c r="BT160" s="105"/>
      <c r="BU160" s="105"/>
      <c r="BV160" s="104">
        <v>1</v>
      </c>
      <c r="BW160" s="104">
        <v>1</v>
      </c>
      <c r="BX160" s="104">
        <v>100430</v>
      </c>
      <c r="BY160" s="104">
        <v>0</v>
      </c>
      <c r="BZ160" s="104">
        <v>2.2929223744292201E-6</v>
      </c>
      <c r="CA160" s="105" t="s">
        <v>6564</v>
      </c>
      <c r="CB160" s="105"/>
      <c r="CC160" s="105" t="b">
        <v>0</v>
      </c>
      <c r="CD160" s="104">
        <v>0</v>
      </c>
      <c r="CE160" s="104">
        <v>0</v>
      </c>
      <c r="CF160" s="104">
        <v>0</v>
      </c>
      <c r="CG160" s="104">
        <v>0</v>
      </c>
      <c r="CH160" s="105" t="s">
        <v>6567</v>
      </c>
      <c r="CI160" s="104" t="b">
        <v>0</v>
      </c>
      <c r="CJ160" s="104">
        <v>0</v>
      </c>
      <c r="CK160" s="104">
        <v>0</v>
      </c>
      <c r="CL160" s="105" t="s">
        <v>6568</v>
      </c>
      <c r="CM160" s="104">
        <v>2.2929223744293302E-8</v>
      </c>
      <c r="CN160" s="104">
        <v>1</v>
      </c>
      <c r="CO160" s="104">
        <v>0</v>
      </c>
      <c r="CP160" s="104">
        <v>0</v>
      </c>
      <c r="CQ160" s="104">
        <v>50</v>
      </c>
      <c r="CR160" s="104">
        <v>50</v>
      </c>
      <c r="CS160" s="104">
        <v>104969.436</v>
      </c>
      <c r="CT160" s="104">
        <v>1.0014182722189899</v>
      </c>
      <c r="CU160" s="104">
        <v>105118.311234922</v>
      </c>
      <c r="CV160" s="104">
        <v>25.107500000000002</v>
      </c>
      <c r="CW160" s="104">
        <v>1.0014182722189899</v>
      </c>
      <c r="CX160" s="104">
        <v>25.1431092697383</v>
      </c>
      <c r="CY160" s="104">
        <v>1.0043</v>
      </c>
      <c r="CZ160" s="104">
        <v>1.0014182722189899</v>
      </c>
      <c r="DA160" s="104">
        <v>1.00572437078953</v>
      </c>
      <c r="DB160" s="104">
        <v>5.7323059360730598E-5</v>
      </c>
      <c r="DC160" s="104">
        <v>0</v>
      </c>
      <c r="DD160" s="105" t="s">
        <v>6569</v>
      </c>
    </row>
    <row r="161" spans="1:108" ht="15" customHeight="1" x14ac:dyDescent="0.35">
      <c r="A161" s="105" t="s">
        <v>7006</v>
      </c>
      <c r="B161" s="104">
        <v>0</v>
      </c>
      <c r="C161" s="104">
        <v>0</v>
      </c>
      <c r="D161" s="104">
        <v>0</v>
      </c>
      <c r="E161" s="105"/>
      <c r="F161" s="104">
        <v>1</v>
      </c>
      <c r="G161" s="104" t="b">
        <v>0</v>
      </c>
      <c r="H161" s="105" t="s">
        <v>512</v>
      </c>
      <c r="I161" s="104">
        <v>0</v>
      </c>
      <c r="J161" s="105"/>
      <c r="K161" s="104">
        <v>0</v>
      </c>
      <c r="L161" s="104">
        <v>1</v>
      </c>
      <c r="M161" s="104">
        <v>0</v>
      </c>
      <c r="N161" s="104">
        <v>0</v>
      </c>
      <c r="O161" s="105"/>
      <c r="P161" s="104" t="b">
        <v>0</v>
      </c>
      <c r="Q161" s="104">
        <v>0</v>
      </c>
      <c r="R161" s="105"/>
      <c r="S161" s="104">
        <v>0</v>
      </c>
      <c r="T161" s="104">
        <v>5.0026000000000002</v>
      </c>
      <c r="U161" s="104">
        <v>45.023027990321303</v>
      </c>
      <c r="V161" s="104">
        <v>5.0026000000000002</v>
      </c>
      <c r="W161" s="104">
        <v>0</v>
      </c>
      <c r="X161" s="105" t="s">
        <v>6570</v>
      </c>
      <c r="Y161" s="106" t="s">
        <v>6563</v>
      </c>
      <c r="Z161" s="104">
        <v>1</v>
      </c>
      <c r="AA161" s="104">
        <v>0</v>
      </c>
      <c r="AB161" s="105" t="s">
        <v>11534</v>
      </c>
      <c r="AC161" s="105" t="s">
        <v>11535</v>
      </c>
      <c r="AD161" s="104">
        <v>0</v>
      </c>
      <c r="AE161" s="104">
        <v>0</v>
      </c>
      <c r="AF161" s="105"/>
      <c r="AG161" s="104">
        <v>2</v>
      </c>
      <c r="AH161" s="104">
        <v>2</v>
      </c>
      <c r="AI161" s="104">
        <v>2</v>
      </c>
      <c r="AJ161" s="105" t="s">
        <v>798</v>
      </c>
      <c r="AK161" s="104" t="b">
        <v>0</v>
      </c>
      <c r="AL161" s="104">
        <v>8760</v>
      </c>
      <c r="AM161" s="104">
        <v>8760</v>
      </c>
      <c r="AN161" s="104">
        <v>8760</v>
      </c>
      <c r="AO161" s="104">
        <v>0</v>
      </c>
      <c r="AP161" s="104">
        <v>0</v>
      </c>
      <c r="AQ161" s="104">
        <v>0</v>
      </c>
      <c r="AR161" s="104">
        <v>87600</v>
      </c>
      <c r="AS161" s="104">
        <v>0</v>
      </c>
      <c r="AT161" s="105"/>
      <c r="AU161" s="104" t="b">
        <v>0</v>
      </c>
      <c r="AV161" s="104">
        <v>0</v>
      </c>
      <c r="AW161" s="104">
        <v>0</v>
      </c>
      <c r="AX161" s="104" t="b">
        <v>1</v>
      </c>
      <c r="AY161" s="104">
        <v>0</v>
      </c>
      <c r="AZ161" s="104">
        <v>87600</v>
      </c>
      <c r="BA161" s="104" t="b">
        <v>0</v>
      </c>
      <c r="BB161" s="104">
        <v>0</v>
      </c>
      <c r="BC161" s="105" t="s">
        <v>832</v>
      </c>
      <c r="BD161" s="105" t="s">
        <v>833</v>
      </c>
      <c r="BE161" s="104" t="b">
        <v>0</v>
      </c>
      <c r="BF161" s="104">
        <v>0</v>
      </c>
      <c r="BG161" s="105"/>
      <c r="BH161" s="105" t="b">
        <v>0</v>
      </c>
      <c r="BI161" s="104">
        <v>0</v>
      </c>
      <c r="BJ161" s="104">
        <v>0</v>
      </c>
      <c r="BK161" s="104">
        <v>8204.1970382578402</v>
      </c>
      <c r="BL161" s="104">
        <v>0</v>
      </c>
      <c r="BM161" s="104">
        <v>0</v>
      </c>
      <c r="BN161" s="105" t="s">
        <v>1599</v>
      </c>
      <c r="BO161" s="104">
        <v>87554.471674729095</v>
      </c>
      <c r="BP161" s="104">
        <v>86961.652515325099</v>
      </c>
      <c r="BQ161" s="104">
        <v>8.9999256367331597</v>
      </c>
      <c r="BR161" s="105"/>
      <c r="BS161" s="105"/>
      <c r="BT161" s="105"/>
      <c r="BU161" s="105"/>
      <c r="BV161" s="104">
        <v>1</v>
      </c>
      <c r="BW161" s="104">
        <v>1</v>
      </c>
      <c r="BX161" s="104">
        <v>50026</v>
      </c>
      <c r="BY161" s="104">
        <v>0</v>
      </c>
      <c r="BZ161" s="104">
        <v>1.1421461187214601E-5</v>
      </c>
      <c r="CA161" s="105" t="s">
        <v>6564</v>
      </c>
      <c r="CB161" s="105"/>
      <c r="CC161" s="105" t="b">
        <v>0</v>
      </c>
      <c r="CD161" s="104">
        <v>0</v>
      </c>
      <c r="CE161" s="104">
        <v>0</v>
      </c>
      <c r="CF161" s="104">
        <v>0</v>
      </c>
      <c r="CG161" s="104">
        <v>0</v>
      </c>
      <c r="CH161" s="105" t="s">
        <v>6571</v>
      </c>
      <c r="CI161" s="104" t="b">
        <v>0</v>
      </c>
      <c r="CJ161" s="104">
        <v>0</v>
      </c>
      <c r="CK161" s="104">
        <v>0</v>
      </c>
      <c r="CL161" s="105" t="s">
        <v>6568</v>
      </c>
      <c r="CM161" s="104">
        <v>1.14214611872171E-7</v>
      </c>
      <c r="CN161" s="104">
        <v>1</v>
      </c>
      <c r="CO161" s="104">
        <v>0</v>
      </c>
      <c r="CP161" s="104">
        <v>0</v>
      </c>
      <c r="CQ161" s="104">
        <v>50</v>
      </c>
      <c r="CR161" s="104">
        <v>50</v>
      </c>
      <c r="CS161" s="104">
        <v>58230.1970382578</v>
      </c>
      <c r="CT161" s="104">
        <v>0.441720087852424</v>
      </c>
      <c r="CU161" s="104">
        <v>25721.447751403201</v>
      </c>
      <c r="CV161" s="104">
        <v>45.023027990321303</v>
      </c>
      <c r="CW161" s="104">
        <v>0.44171976623456399</v>
      </c>
      <c r="CX161" s="104">
        <v>19.887561399056999</v>
      </c>
      <c r="CY161" s="104">
        <v>5.0026000000000002</v>
      </c>
      <c r="CZ161" s="104">
        <v>0.441720223008635</v>
      </c>
      <c r="DA161" s="104">
        <v>2.209749587623</v>
      </c>
      <c r="DB161" s="104">
        <v>1.02792301347766E-4</v>
      </c>
      <c r="DC161" s="104">
        <v>0</v>
      </c>
      <c r="DD161" s="105" t="s">
        <v>6572</v>
      </c>
    </row>
    <row r="162" spans="1:108" ht="15" customHeight="1" x14ac:dyDescent="0.35">
      <c r="A162" s="105" t="s">
        <v>6968</v>
      </c>
      <c r="B162" s="104">
        <v>0</v>
      </c>
      <c r="C162" s="104">
        <v>0</v>
      </c>
      <c r="D162" s="104">
        <v>0</v>
      </c>
      <c r="E162" s="105"/>
      <c r="F162" s="104">
        <v>1</v>
      </c>
      <c r="G162" s="104" t="b">
        <v>0</v>
      </c>
      <c r="H162" s="105" t="s">
        <v>512</v>
      </c>
      <c r="I162" s="104">
        <v>0</v>
      </c>
      <c r="J162" s="105"/>
      <c r="K162" s="104">
        <v>0</v>
      </c>
      <c r="L162" s="104">
        <v>5.5200211530234</v>
      </c>
      <c r="M162" s="104">
        <v>0</v>
      </c>
      <c r="N162" s="104">
        <v>0</v>
      </c>
      <c r="O162" s="105"/>
      <c r="P162" s="104" t="b">
        <v>0</v>
      </c>
      <c r="Q162" s="104">
        <v>0</v>
      </c>
      <c r="R162" s="105"/>
      <c r="S162" s="104">
        <v>0</v>
      </c>
      <c r="T162" s="104">
        <v>1.4459</v>
      </c>
      <c r="U162" s="104">
        <v>13.0126613295549</v>
      </c>
      <c r="V162" s="104">
        <v>1.4459</v>
      </c>
      <c r="W162" s="104">
        <v>0</v>
      </c>
      <c r="X162" s="105" t="s">
        <v>6551</v>
      </c>
      <c r="Y162" s="105"/>
      <c r="Z162" s="104">
        <v>1</v>
      </c>
      <c r="AA162" s="104">
        <v>0</v>
      </c>
      <c r="AB162" s="105" t="s">
        <v>11497</v>
      </c>
      <c r="AC162" s="105" t="s">
        <v>11498</v>
      </c>
      <c r="AD162" s="104">
        <v>0</v>
      </c>
      <c r="AE162" s="104">
        <v>0</v>
      </c>
      <c r="AF162" s="105"/>
      <c r="AG162" s="104">
        <v>2</v>
      </c>
      <c r="AH162" s="104">
        <v>2</v>
      </c>
      <c r="AI162" s="104">
        <v>2</v>
      </c>
      <c r="AJ162" s="105" t="s">
        <v>483</v>
      </c>
      <c r="AK162" s="104" t="b">
        <v>0</v>
      </c>
      <c r="AL162" s="104">
        <v>8760</v>
      </c>
      <c r="AM162" s="104">
        <v>8760</v>
      </c>
      <c r="AN162" s="104">
        <v>8760</v>
      </c>
      <c r="AO162" s="104">
        <v>0</v>
      </c>
      <c r="AP162" s="104">
        <v>0</v>
      </c>
      <c r="AQ162" s="104">
        <v>0</v>
      </c>
      <c r="AR162" s="104">
        <v>175200</v>
      </c>
      <c r="AS162" s="104">
        <v>26280</v>
      </c>
      <c r="AT162" s="105"/>
      <c r="AU162" s="104" t="b">
        <v>0</v>
      </c>
      <c r="AV162" s="104">
        <v>0</v>
      </c>
      <c r="AW162" s="104">
        <v>0</v>
      </c>
      <c r="AX162" s="104" t="b">
        <v>1</v>
      </c>
      <c r="AY162" s="104">
        <v>0</v>
      </c>
      <c r="AZ162" s="104">
        <v>87600</v>
      </c>
      <c r="BA162" s="104" t="b">
        <v>0</v>
      </c>
      <c r="BB162" s="104">
        <v>0</v>
      </c>
      <c r="BC162" s="105" t="s">
        <v>6552</v>
      </c>
      <c r="BD162" s="105" t="s">
        <v>6553</v>
      </c>
      <c r="BE162" s="104" t="b">
        <v>0</v>
      </c>
      <c r="BF162" s="104">
        <v>175200</v>
      </c>
      <c r="BG162" s="105">
        <v>8760</v>
      </c>
      <c r="BH162" s="105" t="b">
        <v>1</v>
      </c>
      <c r="BI162" s="104">
        <v>400</v>
      </c>
      <c r="BJ162" s="104">
        <v>50</v>
      </c>
      <c r="BK162" s="104">
        <v>39448.749039319897</v>
      </c>
      <c r="BL162" s="104">
        <v>0</v>
      </c>
      <c r="BM162" s="104">
        <v>0</v>
      </c>
      <c r="BN162" s="105" t="s">
        <v>1602</v>
      </c>
      <c r="BO162" s="104">
        <v>8273.1265051706996</v>
      </c>
      <c r="BP162" s="104">
        <v>0</v>
      </c>
      <c r="BQ162" s="104">
        <v>7.9142288582812403</v>
      </c>
      <c r="BR162" s="105"/>
      <c r="BS162" s="105"/>
      <c r="BT162" s="105"/>
      <c r="BU162" s="105"/>
      <c r="BV162" s="104">
        <v>1</v>
      </c>
      <c r="BW162" s="104">
        <v>1</v>
      </c>
      <c r="BX162" s="104">
        <v>7356.25</v>
      </c>
      <c r="BY162" s="104">
        <v>0</v>
      </c>
      <c r="BZ162" s="104">
        <v>1.2087328767123301E-4</v>
      </c>
      <c r="CA162" s="105" t="s">
        <v>6554</v>
      </c>
      <c r="CB162" s="105"/>
      <c r="CC162" s="105" t="b">
        <v>0</v>
      </c>
      <c r="CD162" s="104">
        <v>5.9863999999999997</v>
      </c>
      <c r="CE162" s="104">
        <v>1.4965999999999999</v>
      </c>
      <c r="CF162" s="104">
        <v>0</v>
      </c>
      <c r="CG162" s="104">
        <v>0</v>
      </c>
      <c r="CH162" s="105"/>
      <c r="CI162" s="104" t="b">
        <v>0</v>
      </c>
      <c r="CJ162" s="104">
        <v>0</v>
      </c>
      <c r="CK162" s="104">
        <v>0</v>
      </c>
      <c r="CL162" s="106" t="s">
        <v>10440</v>
      </c>
      <c r="CM162" s="104">
        <v>3.3011415525115402E-8</v>
      </c>
      <c r="CN162" s="104">
        <v>0.70597138811586402</v>
      </c>
      <c r="CO162" s="104">
        <v>0</v>
      </c>
      <c r="CP162" s="104">
        <v>0</v>
      </c>
      <c r="CQ162" s="104">
        <v>50</v>
      </c>
      <c r="CR162" s="104">
        <v>50</v>
      </c>
      <c r="CS162" s="104">
        <v>46804.999039319897</v>
      </c>
      <c r="CT162" s="104">
        <v>2.7016389992129901E-2</v>
      </c>
      <c r="CU162" s="104">
        <v>1264.50210762753</v>
      </c>
      <c r="CV162" s="104">
        <v>418.99906132955499</v>
      </c>
      <c r="CW162" s="104">
        <v>1.10243088199742E-2</v>
      </c>
      <c r="CX162" s="104">
        <v>4.6191750473763404</v>
      </c>
      <c r="CY162" s="104">
        <v>52.942500000000003</v>
      </c>
      <c r="CZ162" s="104">
        <v>5.0610295601646402E-3</v>
      </c>
      <c r="DA162" s="104">
        <v>0.26794355748901599</v>
      </c>
      <c r="DB162" s="104">
        <v>9.5661886148300202E-4</v>
      </c>
      <c r="DC162" s="104">
        <v>0</v>
      </c>
      <c r="DD162" s="105" t="s">
        <v>6555</v>
      </c>
    </row>
    <row r="163" spans="1:108" ht="15" customHeight="1" x14ac:dyDescent="0.35">
      <c r="A163" s="105" t="s">
        <v>10808</v>
      </c>
      <c r="B163" s="104">
        <v>0</v>
      </c>
      <c r="C163" s="104">
        <v>0</v>
      </c>
      <c r="D163" s="104">
        <v>0</v>
      </c>
      <c r="E163" s="105"/>
      <c r="F163" s="104">
        <v>1</v>
      </c>
      <c r="G163" s="104" t="b">
        <v>0</v>
      </c>
      <c r="H163" s="105" t="s">
        <v>512</v>
      </c>
      <c r="I163" s="104">
        <v>0</v>
      </c>
      <c r="J163" s="105"/>
      <c r="K163" s="104">
        <v>0</v>
      </c>
      <c r="L163" s="104">
        <v>5.9232152917072503</v>
      </c>
      <c r="M163" s="104">
        <v>0</v>
      </c>
      <c r="N163" s="104">
        <v>0</v>
      </c>
      <c r="O163" s="105"/>
      <c r="P163" s="104" t="b">
        <v>0</v>
      </c>
      <c r="Q163" s="104">
        <v>0</v>
      </c>
      <c r="R163" s="105"/>
      <c r="S163" s="104">
        <v>0</v>
      </c>
      <c r="T163" s="104">
        <v>1.4459</v>
      </c>
      <c r="U163" s="104">
        <v>10.1210613295549</v>
      </c>
      <c r="V163" s="104">
        <v>1.4459</v>
      </c>
      <c r="W163" s="104">
        <v>0</v>
      </c>
      <c r="X163" s="105" t="s">
        <v>6556</v>
      </c>
      <c r="Y163" s="105"/>
      <c r="Z163" s="104">
        <v>1</v>
      </c>
      <c r="AA163" s="104">
        <v>0</v>
      </c>
      <c r="AB163" s="105" t="s">
        <v>11497</v>
      </c>
      <c r="AC163" s="105" t="s">
        <v>11498</v>
      </c>
      <c r="AD163" s="104">
        <v>0</v>
      </c>
      <c r="AE163" s="104">
        <v>0</v>
      </c>
      <c r="AF163" s="105"/>
      <c r="AG163" s="104">
        <v>2</v>
      </c>
      <c r="AH163" s="104">
        <v>2</v>
      </c>
      <c r="AI163" s="104">
        <v>2</v>
      </c>
      <c r="AJ163" s="105" t="s">
        <v>483</v>
      </c>
      <c r="AK163" s="104" t="b">
        <v>0</v>
      </c>
      <c r="AL163" s="104">
        <v>8760</v>
      </c>
      <c r="AM163" s="104">
        <v>8760</v>
      </c>
      <c r="AN163" s="104">
        <v>8760</v>
      </c>
      <c r="AO163" s="104">
        <v>0</v>
      </c>
      <c r="AP163" s="104">
        <v>0</v>
      </c>
      <c r="AQ163" s="104">
        <v>0</v>
      </c>
      <c r="AR163" s="104">
        <v>175200</v>
      </c>
      <c r="AS163" s="104">
        <v>26280</v>
      </c>
      <c r="AT163" s="105"/>
      <c r="AU163" s="104" t="b">
        <v>0</v>
      </c>
      <c r="AV163" s="104">
        <v>0</v>
      </c>
      <c r="AW163" s="104">
        <v>0</v>
      </c>
      <c r="AX163" s="104" t="b">
        <v>1</v>
      </c>
      <c r="AY163" s="104">
        <v>0</v>
      </c>
      <c r="AZ163" s="104">
        <v>87600</v>
      </c>
      <c r="BA163" s="104" t="b">
        <v>0</v>
      </c>
      <c r="BB163" s="104">
        <v>0</v>
      </c>
      <c r="BC163" s="105" t="s">
        <v>6557</v>
      </c>
      <c r="BD163" s="105" t="s">
        <v>6553</v>
      </c>
      <c r="BE163" s="104" t="b">
        <v>0</v>
      </c>
      <c r="BF163" s="104">
        <v>175200</v>
      </c>
      <c r="BG163" s="105">
        <v>8760</v>
      </c>
      <c r="BH163" s="105" t="b">
        <v>1</v>
      </c>
      <c r="BI163" s="104">
        <v>400</v>
      </c>
      <c r="BJ163" s="104">
        <v>50</v>
      </c>
      <c r="BK163" s="104">
        <v>38928.261039319899</v>
      </c>
      <c r="BL163" s="104">
        <v>0</v>
      </c>
      <c r="BM163" s="104">
        <v>0</v>
      </c>
      <c r="BN163" s="105" t="s">
        <v>1602</v>
      </c>
      <c r="BO163" s="104">
        <v>8273.1265051706996</v>
      </c>
      <c r="BP163" s="104">
        <v>0</v>
      </c>
      <c r="BQ163" s="104">
        <v>7.8596111126137798</v>
      </c>
      <c r="BR163" s="105"/>
      <c r="BS163" s="105"/>
      <c r="BT163" s="105"/>
      <c r="BU163" s="105"/>
      <c r="BV163" s="104">
        <v>1</v>
      </c>
      <c r="BW163" s="104">
        <v>1</v>
      </c>
      <c r="BX163" s="104">
        <v>5715.06</v>
      </c>
      <c r="BY163" s="104">
        <v>0</v>
      </c>
      <c r="BZ163" s="104">
        <v>1.2087328767123301E-4</v>
      </c>
      <c r="CA163" s="105" t="s">
        <v>10441</v>
      </c>
      <c r="CB163" s="105"/>
      <c r="CC163" s="105" t="b">
        <v>0</v>
      </c>
      <c r="CD163" s="104">
        <v>5.9863999999999997</v>
      </c>
      <c r="CE163" s="104">
        <v>1.4965999999999999</v>
      </c>
      <c r="CF163" s="104">
        <v>0</v>
      </c>
      <c r="CG163" s="104">
        <v>0</v>
      </c>
      <c r="CH163" s="105"/>
      <c r="CI163" s="104" t="b">
        <v>0</v>
      </c>
      <c r="CJ163" s="104">
        <v>0</v>
      </c>
      <c r="CK163" s="104">
        <v>0</v>
      </c>
      <c r="CL163" s="106" t="s">
        <v>10442</v>
      </c>
      <c r="CM163" s="104">
        <v>3.3011415525115402E-8</v>
      </c>
      <c r="CN163" s="104">
        <v>0.70597138811586402</v>
      </c>
      <c r="CO163" s="104">
        <v>0</v>
      </c>
      <c r="CP163" s="104">
        <v>0</v>
      </c>
      <c r="CQ163" s="104">
        <v>50</v>
      </c>
      <c r="CR163" s="104">
        <v>50</v>
      </c>
      <c r="CS163" s="104">
        <v>44643.321039319897</v>
      </c>
      <c r="CT163" s="104">
        <v>3.3147885068542098E-2</v>
      </c>
      <c r="CU163" s="104">
        <v>1479.8316748893999</v>
      </c>
      <c r="CV163" s="104">
        <v>416.10746132955501</v>
      </c>
      <c r="CW163" s="104">
        <v>7.1192276853433E-3</v>
      </c>
      <c r="CX163" s="104">
        <v>2.9623637587752798</v>
      </c>
      <c r="CY163" s="104">
        <v>52.942500000000003</v>
      </c>
      <c r="CZ163" s="104">
        <v>5.0610295601646402E-3</v>
      </c>
      <c r="DA163" s="104">
        <v>0.26794355748901599</v>
      </c>
      <c r="DB163" s="104">
        <v>9.5001703499898401E-4</v>
      </c>
      <c r="DC163" s="104">
        <v>0</v>
      </c>
      <c r="DD163" s="105" t="s">
        <v>6558</v>
      </c>
    </row>
    <row r="164" spans="1:108" ht="15" customHeight="1" x14ac:dyDescent="0.35">
      <c r="A164" s="105" t="s">
        <v>6956</v>
      </c>
      <c r="B164" s="104">
        <v>0</v>
      </c>
      <c r="C164" s="104">
        <v>0</v>
      </c>
      <c r="D164" s="104">
        <v>0</v>
      </c>
      <c r="E164" s="105"/>
      <c r="F164" s="104">
        <v>1</v>
      </c>
      <c r="G164" s="104" t="b">
        <v>0</v>
      </c>
      <c r="H164" s="105" t="s">
        <v>512</v>
      </c>
      <c r="I164" s="104">
        <v>0</v>
      </c>
      <c r="J164" s="105"/>
      <c r="K164" s="104">
        <v>0</v>
      </c>
      <c r="L164" s="104">
        <v>5.33204990739838</v>
      </c>
      <c r="M164" s="104">
        <v>0</v>
      </c>
      <c r="N164" s="104">
        <v>0</v>
      </c>
      <c r="O164" s="105"/>
      <c r="P164" s="104" t="b">
        <v>0</v>
      </c>
      <c r="Q164" s="104">
        <v>0</v>
      </c>
      <c r="R164" s="105"/>
      <c r="S164" s="104">
        <v>0</v>
      </c>
      <c r="T164" s="104">
        <v>0</v>
      </c>
      <c r="U164" s="104">
        <v>352.79570063304197</v>
      </c>
      <c r="V164" s="104">
        <v>2.9403000000000001</v>
      </c>
      <c r="W164" s="104">
        <v>0</v>
      </c>
      <c r="X164" s="105" t="s">
        <v>10125</v>
      </c>
      <c r="Y164" s="105"/>
      <c r="Z164" s="104">
        <v>1</v>
      </c>
      <c r="AA164" s="104">
        <v>0</v>
      </c>
      <c r="AB164" s="105" t="s">
        <v>11497</v>
      </c>
      <c r="AC164" s="105" t="s">
        <v>11498</v>
      </c>
      <c r="AD164" s="104">
        <v>0</v>
      </c>
      <c r="AE164" s="104">
        <v>0</v>
      </c>
      <c r="AF164" s="105"/>
      <c r="AG164" s="104">
        <v>2</v>
      </c>
      <c r="AH164" s="104">
        <v>2</v>
      </c>
      <c r="AI164" s="104">
        <v>2</v>
      </c>
      <c r="AJ164" s="105" t="s">
        <v>483</v>
      </c>
      <c r="AK164" s="104" t="b">
        <v>0</v>
      </c>
      <c r="AL164" s="104">
        <v>8760</v>
      </c>
      <c r="AM164" s="104">
        <v>8760</v>
      </c>
      <c r="AN164" s="104">
        <v>8760</v>
      </c>
      <c r="AO164" s="104">
        <v>0</v>
      </c>
      <c r="AP164" s="104">
        <v>0</v>
      </c>
      <c r="AQ164" s="104">
        <v>0</v>
      </c>
      <c r="AR164" s="104">
        <v>175200</v>
      </c>
      <c r="AS164" s="104">
        <v>26280</v>
      </c>
      <c r="AT164" s="105"/>
      <c r="AU164" s="104" t="b">
        <v>0</v>
      </c>
      <c r="AV164" s="104">
        <v>0</v>
      </c>
      <c r="AW164" s="104">
        <v>0</v>
      </c>
      <c r="AX164" s="104" t="b">
        <v>1</v>
      </c>
      <c r="AY164" s="104">
        <v>0</v>
      </c>
      <c r="AZ164" s="104">
        <v>87600</v>
      </c>
      <c r="BA164" s="104" t="b">
        <v>0</v>
      </c>
      <c r="BB164" s="104">
        <v>0</v>
      </c>
      <c r="BC164" s="105" t="s">
        <v>6327</v>
      </c>
      <c r="BD164" s="105" t="s">
        <v>853</v>
      </c>
      <c r="BE164" s="104" t="b">
        <v>0</v>
      </c>
      <c r="BF164" s="104">
        <v>175200</v>
      </c>
      <c r="BG164" s="105">
        <v>8760</v>
      </c>
      <c r="BH164" s="105" t="b">
        <v>1</v>
      </c>
      <c r="BI164" s="104">
        <v>0</v>
      </c>
      <c r="BJ164" s="104">
        <v>50</v>
      </c>
      <c r="BK164" s="104">
        <v>0</v>
      </c>
      <c r="BL164" s="104">
        <v>0</v>
      </c>
      <c r="BM164" s="104">
        <v>0</v>
      </c>
      <c r="BN164" s="105" t="s">
        <v>1682</v>
      </c>
      <c r="BO164" s="104">
        <v>148964.39138863399</v>
      </c>
      <c r="BP164" s="104">
        <v>0</v>
      </c>
      <c r="BQ164" s="104">
        <v>119.986294130885</v>
      </c>
      <c r="BR164" s="105"/>
      <c r="BS164" s="105"/>
      <c r="BT164" s="105"/>
      <c r="BU164" s="105"/>
      <c r="BV164" s="104">
        <v>1</v>
      </c>
      <c r="BW164" s="104">
        <v>1</v>
      </c>
      <c r="BX164" s="104">
        <v>273507.5</v>
      </c>
      <c r="BY164" s="104">
        <v>0</v>
      </c>
      <c r="BZ164" s="104">
        <v>6.7130136986301403E-6</v>
      </c>
      <c r="CA164" s="105" t="s">
        <v>6328</v>
      </c>
      <c r="CB164" s="105"/>
      <c r="CC164" s="105" t="b">
        <v>0</v>
      </c>
      <c r="CD164" s="104">
        <v>0</v>
      </c>
      <c r="CE164" s="104">
        <v>0</v>
      </c>
      <c r="CF164" s="104">
        <v>0</v>
      </c>
      <c r="CG164" s="104">
        <v>0</v>
      </c>
      <c r="CH164" s="105"/>
      <c r="CI164" s="104" t="b">
        <v>0</v>
      </c>
      <c r="CJ164" s="104">
        <v>0</v>
      </c>
      <c r="CK164" s="104">
        <v>0</v>
      </c>
      <c r="CL164" s="105" t="s">
        <v>6166</v>
      </c>
      <c r="CM164" s="104">
        <v>6.7130136986301995E-8</v>
      </c>
      <c r="CN164" s="104">
        <v>1.4330344088118301</v>
      </c>
      <c r="CO164" s="104">
        <v>0</v>
      </c>
      <c r="CP164" s="104">
        <v>0</v>
      </c>
      <c r="CQ164" s="104">
        <v>50</v>
      </c>
      <c r="CR164" s="104">
        <v>50</v>
      </c>
      <c r="CS164" s="104">
        <v>273507.5</v>
      </c>
      <c r="CT164" s="104">
        <v>2.4447408078965501E-2</v>
      </c>
      <c r="CU164" s="104">
        <v>6686.54946515765</v>
      </c>
      <c r="CV164" s="104">
        <v>352.79570063304197</v>
      </c>
      <c r="CW164" s="104">
        <v>9.1114984393645099E-2</v>
      </c>
      <c r="CX164" s="104">
        <v>32.144974757324697</v>
      </c>
      <c r="CY164" s="104">
        <v>2.9403000000000001</v>
      </c>
      <c r="CZ164" s="104">
        <v>9.0964180051799196E-2</v>
      </c>
      <c r="DA164" s="104">
        <v>0.267461978606305</v>
      </c>
      <c r="DB164" s="104">
        <v>8.0546963614849798E-4</v>
      </c>
      <c r="DC164" s="104">
        <v>0</v>
      </c>
      <c r="DD164" s="105" t="s">
        <v>6329</v>
      </c>
    </row>
    <row r="165" spans="1:108" ht="15" customHeight="1" x14ac:dyDescent="0.35">
      <c r="A165" s="105" t="s">
        <v>7041</v>
      </c>
      <c r="B165" s="104">
        <v>0</v>
      </c>
      <c r="C165" s="104">
        <v>0</v>
      </c>
      <c r="D165" s="104">
        <v>0</v>
      </c>
      <c r="E165" s="105"/>
      <c r="F165" s="104">
        <v>1</v>
      </c>
      <c r="G165" s="104" t="b">
        <v>0</v>
      </c>
      <c r="H165" s="105" t="s">
        <v>512</v>
      </c>
      <c r="I165" s="104">
        <v>0</v>
      </c>
      <c r="J165" s="105"/>
      <c r="K165" s="104">
        <v>0</v>
      </c>
      <c r="L165" s="104">
        <v>1</v>
      </c>
      <c r="M165" s="104">
        <v>0</v>
      </c>
      <c r="N165" s="104">
        <v>0</v>
      </c>
      <c r="O165" s="105"/>
      <c r="P165" s="104" t="b">
        <v>0</v>
      </c>
      <c r="Q165" s="104">
        <v>0</v>
      </c>
      <c r="R165" s="105"/>
      <c r="S165" s="104">
        <v>0</v>
      </c>
      <c r="T165" s="104">
        <v>0</v>
      </c>
      <c r="U165" s="104">
        <v>1.0157</v>
      </c>
      <c r="V165" s="104">
        <v>1.0157</v>
      </c>
      <c r="W165" s="104">
        <v>0</v>
      </c>
      <c r="X165" s="105" t="s">
        <v>6539</v>
      </c>
      <c r="Y165" s="105"/>
      <c r="Z165" s="104">
        <v>1</v>
      </c>
      <c r="AA165" s="104">
        <v>0</v>
      </c>
      <c r="AB165" s="105" t="s">
        <v>11534</v>
      </c>
      <c r="AC165" s="105" t="s">
        <v>11535</v>
      </c>
      <c r="AD165" s="104">
        <v>0</v>
      </c>
      <c r="AE165" s="104">
        <v>0</v>
      </c>
      <c r="AF165" s="105"/>
      <c r="AG165" s="104">
        <v>2</v>
      </c>
      <c r="AH165" s="104">
        <v>2</v>
      </c>
      <c r="AI165" s="104">
        <v>2</v>
      </c>
      <c r="AJ165" s="105" t="s">
        <v>798</v>
      </c>
      <c r="AK165" s="104" t="b">
        <v>0</v>
      </c>
      <c r="AL165" s="104">
        <v>8760</v>
      </c>
      <c r="AM165" s="104">
        <v>8760</v>
      </c>
      <c r="AN165" s="104">
        <v>8760</v>
      </c>
      <c r="AO165" s="104">
        <v>0</v>
      </c>
      <c r="AP165" s="104">
        <v>0</v>
      </c>
      <c r="AQ165" s="104">
        <v>0</v>
      </c>
      <c r="AR165" s="104">
        <v>438000</v>
      </c>
      <c r="AS165" s="104">
        <v>0</v>
      </c>
      <c r="AT165" s="105"/>
      <c r="AU165" s="104" t="b">
        <v>0</v>
      </c>
      <c r="AV165" s="104">
        <v>0</v>
      </c>
      <c r="AW165" s="104">
        <v>0</v>
      </c>
      <c r="AX165" s="104" t="b">
        <v>1</v>
      </c>
      <c r="AY165" s="104">
        <v>0</v>
      </c>
      <c r="AZ165" s="104">
        <v>87600</v>
      </c>
      <c r="BA165" s="104" t="b">
        <v>0</v>
      </c>
      <c r="BB165" s="104">
        <v>0</v>
      </c>
      <c r="BC165" s="105" t="s">
        <v>6540</v>
      </c>
      <c r="BD165" s="105" t="s">
        <v>6541</v>
      </c>
      <c r="BE165" s="104" t="b">
        <v>0</v>
      </c>
      <c r="BF165" s="104">
        <v>0</v>
      </c>
      <c r="BG165" s="105"/>
      <c r="BH165" s="105" t="b">
        <v>0</v>
      </c>
      <c r="BI165" s="104">
        <v>0</v>
      </c>
      <c r="BJ165" s="104">
        <v>0</v>
      </c>
      <c r="BK165" s="104">
        <v>0</v>
      </c>
      <c r="BL165" s="104">
        <v>0</v>
      </c>
      <c r="BM165" s="104">
        <v>0</v>
      </c>
      <c r="BN165" s="105" t="s">
        <v>1708</v>
      </c>
      <c r="BO165" s="104">
        <v>431229.69380722701</v>
      </c>
      <c r="BP165" s="104">
        <v>275119.07032259798</v>
      </c>
      <c r="BQ165" s="104">
        <v>1</v>
      </c>
      <c r="BR165" s="105"/>
      <c r="BS165" s="105"/>
      <c r="BT165" s="105"/>
      <c r="BU165" s="105"/>
      <c r="BV165" s="104">
        <v>1</v>
      </c>
      <c r="BW165" s="104">
        <v>1</v>
      </c>
      <c r="BX165" s="104">
        <v>203.14</v>
      </c>
      <c r="BY165" s="104">
        <v>0</v>
      </c>
      <c r="BZ165" s="104">
        <v>2.3189497716894998E-6</v>
      </c>
      <c r="CA165" s="105" t="s">
        <v>6542</v>
      </c>
      <c r="CB165" s="105"/>
      <c r="CC165" s="105" t="b">
        <v>0</v>
      </c>
      <c r="CD165" s="104">
        <v>0</v>
      </c>
      <c r="CE165" s="104">
        <v>0</v>
      </c>
      <c r="CF165" s="104">
        <v>0</v>
      </c>
      <c r="CG165" s="104">
        <v>0</v>
      </c>
      <c r="CH165" s="105"/>
      <c r="CI165" s="104" t="b">
        <v>0</v>
      </c>
      <c r="CJ165" s="104">
        <v>0</v>
      </c>
      <c r="CK165" s="104">
        <v>0</v>
      </c>
      <c r="CL165" s="106" t="s">
        <v>10436</v>
      </c>
      <c r="CM165" s="104">
        <v>2.3189497716895999E-8</v>
      </c>
      <c r="CN165" s="104">
        <v>1</v>
      </c>
      <c r="CO165" s="104">
        <v>0</v>
      </c>
      <c r="CP165" s="104">
        <v>0</v>
      </c>
      <c r="CQ165" s="104">
        <v>50</v>
      </c>
      <c r="CR165" s="104">
        <v>50</v>
      </c>
      <c r="CS165" s="104">
        <v>203.14</v>
      </c>
      <c r="CT165" s="104">
        <v>0.98594638046142902</v>
      </c>
      <c r="CU165" s="104">
        <v>200.28514772693501</v>
      </c>
      <c r="CV165" s="104">
        <v>1.0157</v>
      </c>
      <c r="CW165" s="104">
        <v>0.98594638046142802</v>
      </c>
      <c r="CX165" s="104">
        <v>1.0014257386346701</v>
      </c>
      <c r="CY165" s="104">
        <v>1.0157</v>
      </c>
      <c r="CZ165" s="104">
        <v>0.98594638046142802</v>
      </c>
      <c r="DA165" s="104">
        <v>1.0014257386346701</v>
      </c>
      <c r="DB165" s="104">
        <v>2.3189497716894998E-6</v>
      </c>
      <c r="DC165" s="104">
        <v>0</v>
      </c>
      <c r="DD165" s="105" t="s">
        <v>6543</v>
      </c>
    </row>
    <row r="166" spans="1:108" ht="15" customHeight="1" x14ac:dyDescent="0.35">
      <c r="A166" s="105" t="s">
        <v>6937</v>
      </c>
      <c r="B166" s="104">
        <v>0</v>
      </c>
      <c r="C166" s="104">
        <v>0</v>
      </c>
      <c r="D166" s="104">
        <v>0</v>
      </c>
      <c r="E166" s="105"/>
      <c r="F166" s="104">
        <v>1</v>
      </c>
      <c r="G166" s="104" t="b">
        <v>0</v>
      </c>
      <c r="H166" s="105" t="s">
        <v>512</v>
      </c>
      <c r="I166" s="104">
        <v>0</v>
      </c>
      <c r="J166" s="105"/>
      <c r="K166" s="104">
        <v>0</v>
      </c>
      <c r="L166" s="104">
        <v>1.6663141796257399</v>
      </c>
      <c r="M166" s="104">
        <v>0</v>
      </c>
      <c r="N166" s="104">
        <v>0</v>
      </c>
      <c r="O166" s="105"/>
      <c r="P166" s="104" t="b">
        <v>0</v>
      </c>
      <c r="Q166" s="104">
        <v>0</v>
      </c>
      <c r="R166" s="105"/>
      <c r="S166" s="104">
        <v>0</v>
      </c>
      <c r="T166" s="104">
        <v>5.4227999999999996</v>
      </c>
      <c r="U166" s="104">
        <v>395.83178170580999</v>
      </c>
      <c r="V166" s="104">
        <v>5.4227999999999996</v>
      </c>
      <c r="W166" s="104">
        <v>0</v>
      </c>
      <c r="X166" s="105" t="s">
        <v>6153</v>
      </c>
      <c r="Y166" s="105"/>
      <c r="Z166" s="104">
        <v>1</v>
      </c>
      <c r="AA166" s="104">
        <v>0</v>
      </c>
      <c r="AB166" s="105" t="s">
        <v>6154</v>
      </c>
      <c r="AC166" s="105" t="s">
        <v>6155</v>
      </c>
      <c r="AD166" s="104">
        <v>0</v>
      </c>
      <c r="AE166" s="104">
        <v>20062.729085290499</v>
      </c>
      <c r="AF166" s="105"/>
      <c r="AG166" s="104">
        <v>2</v>
      </c>
      <c r="AH166" s="104">
        <v>2</v>
      </c>
      <c r="AI166" s="104">
        <v>2</v>
      </c>
      <c r="AJ166" s="105" t="s">
        <v>483</v>
      </c>
      <c r="AK166" s="104" t="b">
        <v>0</v>
      </c>
      <c r="AL166" s="104">
        <v>8760</v>
      </c>
      <c r="AM166" s="104">
        <v>8760</v>
      </c>
      <c r="AN166" s="104">
        <v>8760</v>
      </c>
      <c r="AO166" s="104">
        <v>0</v>
      </c>
      <c r="AP166" s="104">
        <v>0</v>
      </c>
      <c r="AQ166" s="104">
        <v>0</v>
      </c>
      <c r="AR166" s="104">
        <v>87600</v>
      </c>
      <c r="AS166" s="104">
        <v>13140</v>
      </c>
      <c r="AT166" s="105"/>
      <c r="AU166" s="104" t="b">
        <v>0</v>
      </c>
      <c r="AV166" s="104">
        <v>0</v>
      </c>
      <c r="AW166" s="104">
        <v>0</v>
      </c>
      <c r="AX166" s="104" t="b">
        <v>1</v>
      </c>
      <c r="AY166" s="104">
        <v>0</v>
      </c>
      <c r="AZ166" s="104">
        <v>87600</v>
      </c>
      <c r="BA166" s="104" t="b">
        <v>0</v>
      </c>
      <c r="BB166" s="104">
        <v>0</v>
      </c>
      <c r="BC166" s="105" t="s">
        <v>6156</v>
      </c>
      <c r="BD166" s="105" t="s">
        <v>6157</v>
      </c>
      <c r="BE166" s="104" t="b">
        <v>0</v>
      </c>
      <c r="BF166" s="104">
        <v>131400</v>
      </c>
      <c r="BG166" s="105">
        <v>2190</v>
      </c>
      <c r="BH166" s="105" t="b">
        <v>1</v>
      </c>
      <c r="BI166" s="104">
        <v>1600</v>
      </c>
      <c r="BJ166" s="104">
        <v>200</v>
      </c>
      <c r="BK166" s="104">
        <v>215358.17670704599</v>
      </c>
      <c r="BL166" s="104">
        <v>0</v>
      </c>
      <c r="BM166" s="104">
        <v>0</v>
      </c>
      <c r="BN166" s="105" t="s">
        <v>1845</v>
      </c>
      <c r="BO166" s="104">
        <v>2132.1878584071501</v>
      </c>
      <c r="BP166" s="104">
        <v>0</v>
      </c>
      <c r="BQ166" s="104">
        <v>9.7157266949229104</v>
      </c>
      <c r="BR166" s="105"/>
      <c r="BS166" s="105"/>
      <c r="BT166" s="105"/>
      <c r="BU166" s="105"/>
      <c r="BV166" s="104">
        <v>1</v>
      </c>
      <c r="BW166" s="104">
        <v>1</v>
      </c>
      <c r="BX166" s="104">
        <v>122013</v>
      </c>
      <c r="BY166" s="104">
        <v>0</v>
      </c>
      <c r="BZ166" s="104">
        <v>4.6900182648401797E-4</v>
      </c>
      <c r="CA166" s="105" t="s">
        <v>6159</v>
      </c>
      <c r="CB166" s="105"/>
      <c r="CC166" s="105" t="b">
        <v>0</v>
      </c>
      <c r="CD166" s="104">
        <v>0</v>
      </c>
      <c r="CE166" s="104">
        <v>0</v>
      </c>
      <c r="CF166" s="104">
        <v>0</v>
      </c>
      <c r="CG166" s="104">
        <v>0</v>
      </c>
      <c r="CH166" s="105"/>
      <c r="CI166" s="104" t="b">
        <v>0</v>
      </c>
      <c r="CJ166" s="104">
        <v>0</v>
      </c>
      <c r="CK166" s="104">
        <v>0</v>
      </c>
      <c r="CL166" s="106" t="s">
        <v>10284</v>
      </c>
      <c r="CM166" s="104">
        <v>1.2380821917810201E-7</v>
      </c>
      <c r="CN166" s="104">
        <v>0.99500917431193203</v>
      </c>
      <c r="CO166" s="104">
        <v>0</v>
      </c>
      <c r="CP166" s="104">
        <v>0</v>
      </c>
      <c r="CQ166" s="104">
        <v>50</v>
      </c>
      <c r="CR166" s="104">
        <v>50</v>
      </c>
      <c r="CS166" s="104">
        <v>357433.90579233598</v>
      </c>
      <c r="CT166" s="104">
        <v>5.5172418343424297E-2</v>
      </c>
      <c r="CU166" s="104">
        <v>19720.492980498901</v>
      </c>
      <c r="CV166" s="104">
        <v>1995.83178170581</v>
      </c>
      <c r="CW166" s="104">
        <v>1.8321209246886801E-2</v>
      </c>
      <c r="CX166" s="104">
        <v>36.566051694218999</v>
      </c>
      <c r="CY166" s="104">
        <v>205.4228</v>
      </c>
      <c r="CZ166" s="104">
        <v>2.44003404592609E-3</v>
      </c>
      <c r="DA166" s="104">
        <v>0.50123862580946699</v>
      </c>
      <c r="DB166" s="104">
        <v>4.5566935655383797E-3</v>
      </c>
      <c r="DC166" s="104">
        <v>0</v>
      </c>
      <c r="DD166" s="105" t="s">
        <v>6160</v>
      </c>
    </row>
    <row r="167" spans="1:108" ht="15" customHeight="1" x14ac:dyDescent="0.35">
      <c r="A167" s="105" t="s">
        <v>6946</v>
      </c>
      <c r="B167" s="104">
        <v>0</v>
      </c>
      <c r="C167" s="104">
        <v>0</v>
      </c>
      <c r="D167" s="104">
        <v>0</v>
      </c>
      <c r="E167" s="105"/>
      <c r="F167" s="104">
        <v>1</v>
      </c>
      <c r="G167" s="104" t="b">
        <v>0</v>
      </c>
      <c r="H167" s="105" t="s">
        <v>512</v>
      </c>
      <c r="I167" s="104">
        <v>0</v>
      </c>
      <c r="J167" s="105"/>
      <c r="K167" s="104">
        <v>0</v>
      </c>
      <c r="L167" s="104">
        <v>1</v>
      </c>
      <c r="M167" s="104">
        <v>0</v>
      </c>
      <c r="N167" s="104">
        <v>0</v>
      </c>
      <c r="O167" s="105"/>
      <c r="P167" s="104" t="b">
        <v>0</v>
      </c>
      <c r="Q167" s="104">
        <v>0</v>
      </c>
      <c r="R167" s="105"/>
      <c r="S167" s="104">
        <v>0</v>
      </c>
      <c r="T167" s="104">
        <v>3.8151000000000002</v>
      </c>
      <c r="U167" s="104">
        <v>106.819516978095</v>
      </c>
      <c r="V167" s="104">
        <v>3.8151000000000002</v>
      </c>
      <c r="W167" s="104">
        <v>0</v>
      </c>
      <c r="X167" s="105" t="s">
        <v>10095</v>
      </c>
      <c r="Y167" s="105"/>
      <c r="Z167" s="104">
        <v>1</v>
      </c>
      <c r="AA167" s="104">
        <v>0</v>
      </c>
      <c r="AB167" s="105" t="s">
        <v>6154</v>
      </c>
      <c r="AC167" s="105" t="s">
        <v>6155</v>
      </c>
      <c r="AD167" s="104">
        <v>0</v>
      </c>
      <c r="AE167" s="104">
        <v>0</v>
      </c>
      <c r="AF167" s="105"/>
      <c r="AG167" s="104">
        <v>2</v>
      </c>
      <c r="AH167" s="104">
        <v>2</v>
      </c>
      <c r="AI167" s="104">
        <v>2</v>
      </c>
      <c r="AJ167" s="105" t="s">
        <v>483</v>
      </c>
      <c r="AK167" s="104" t="b">
        <v>0</v>
      </c>
      <c r="AL167" s="104">
        <v>8760</v>
      </c>
      <c r="AM167" s="104">
        <v>8760</v>
      </c>
      <c r="AN167" s="104">
        <v>8760</v>
      </c>
      <c r="AO167" s="104">
        <v>0</v>
      </c>
      <c r="AP167" s="104">
        <v>0</v>
      </c>
      <c r="AQ167" s="104">
        <v>0</v>
      </c>
      <c r="AR167" s="104">
        <v>105120</v>
      </c>
      <c r="AS167" s="104">
        <v>15768</v>
      </c>
      <c r="AT167" s="105"/>
      <c r="AU167" s="104" t="b">
        <v>0</v>
      </c>
      <c r="AV167" s="104">
        <v>0</v>
      </c>
      <c r="AW167" s="104">
        <v>0</v>
      </c>
      <c r="AX167" s="104" t="b">
        <v>1</v>
      </c>
      <c r="AY167" s="104">
        <v>0</v>
      </c>
      <c r="AZ167" s="104">
        <v>87600</v>
      </c>
      <c r="BA167" s="104" t="b">
        <v>0</v>
      </c>
      <c r="BB167" s="104">
        <v>0</v>
      </c>
      <c r="BC167" s="105" t="s">
        <v>6156</v>
      </c>
      <c r="BD167" s="105" t="s">
        <v>6157</v>
      </c>
      <c r="BE167" s="104" t="b">
        <v>0</v>
      </c>
      <c r="BF167" s="104">
        <v>8760</v>
      </c>
      <c r="BG167" s="105"/>
      <c r="BH167" s="105" t="b">
        <v>0</v>
      </c>
      <c r="BI167" s="104">
        <v>0</v>
      </c>
      <c r="BJ167" s="104">
        <v>0</v>
      </c>
      <c r="BK167" s="104">
        <v>19303.815056056999</v>
      </c>
      <c r="BL167" s="104">
        <v>0</v>
      </c>
      <c r="BM167" s="104">
        <v>0</v>
      </c>
      <c r="BN167" s="105" t="s">
        <v>1845</v>
      </c>
      <c r="BO167" s="104">
        <v>114806.95132499799</v>
      </c>
      <c r="BP167" s="104">
        <v>96448.675369043296</v>
      </c>
      <c r="BQ167" s="104">
        <v>27.999139466355999</v>
      </c>
      <c r="BR167" s="105"/>
      <c r="BS167" s="105"/>
      <c r="BT167" s="105"/>
      <c r="BU167" s="105"/>
      <c r="BV167" s="104">
        <v>1</v>
      </c>
      <c r="BW167" s="104">
        <v>1</v>
      </c>
      <c r="BX167" s="104">
        <v>68671.8</v>
      </c>
      <c r="BY167" s="104">
        <v>0</v>
      </c>
      <c r="BZ167" s="104">
        <v>8.7102739726027405E-6</v>
      </c>
      <c r="CA167" s="105" t="s">
        <v>6159</v>
      </c>
      <c r="CB167" s="105"/>
      <c r="CC167" s="105" t="b">
        <v>0</v>
      </c>
      <c r="CD167" s="104">
        <v>0</v>
      </c>
      <c r="CE167" s="104">
        <v>0</v>
      </c>
      <c r="CF167" s="104">
        <v>0</v>
      </c>
      <c r="CG167" s="104">
        <v>0</v>
      </c>
      <c r="CH167" s="105" t="s">
        <v>876</v>
      </c>
      <c r="CI167" s="104" t="b">
        <v>0</v>
      </c>
      <c r="CJ167" s="104">
        <v>0</v>
      </c>
      <c r="CK167" s="104">
        <v>0</v>
      </c>
      <c r="CL167" s="106" t="s">
        <v>11454</v>
      </c>
      <c r="CM167" s="104">
        <v>8.7102739726038303E-8</v>
      </c>
      <c r="CN167" s="104">
        <v>1</v>
      </c>
      <c r="CO167" s="104">
        <v>0</v>
      </c>
      <c r="CP167" s="104">
        <v>0</v>
      </c>
      <c r="CQ167" s="104">
        <v>50</v>
      </c>
      <c r="CR167" s="104">
        <v>50</v>
      </c>
      <c r="CS167" s="104">
        <v>87975.615056057097</v>
      </c>
      <c r="CT167" s="104">
        <v>0.111548364858683</v>
      </c>
      <c r="CU167" s="104">
        <v>9813.5360069400995</v>
      </c>
      <c r="CV167" s="104">
        <v>106.819516978095</v>
      </c>
      <c r="CW167" s="104">
        <v>0.111560979412741</v>
      </c>
      <c r="CX167" s="104">
        <v>11.9168899344722</v>
      </c>
      <c r="CY167" s="104">
        <v>3.8151000000000002</v>
      </c>
      <c r="CZ167" s="104">
        <v>0.111549512137881</v>
      </c>
      <c r="DA167" s="104">
        <v>0.42557254375723003</v>
      </c>
      <c r="DB167" s="104">
        <v>2.4388017574907499E-4</v>
      </c>
      <c r="DC167" s="104">
        <v>0</v>
      </c>
      <c r="DD167" s="105" t="s">
        <v>6161</v>
      </c>
    </row>
    <row r="168" spans="1:108" ht="15" customHeight="1" x14ac:dyDescent="0.35">
      <c r="A168" s="105" t="s">
        <v>6947</v>
      </c>
      <c r="B168" s="104">
        <v>0</v>
      </c>
      <c r="C168" s="104">
        <v>0</v>
      </c>
      <c r="D168" s="104">
        <v>0</v>
      </c>
      <c r="E168" s="105"/>
      <c r="F168" s="104">
        <v>1</v>
      </c>
      <c r="G168" s="104" t="b">
        <v>0</v>
      </c>
      <c r="H168" s="105" t="s">
        <v>512</v>
      </c>
      <c r="I168" s="104">
        <v>0</v>
      </c>
      <c r="J168" s="105"/>
      <c r="K168" s="104">
        <v>0</v>
      </c>
      <c r="L168" s="104">
        <v>1</v>
      </c>
      <c r="M168" s="104">
        <v>0</v>
      </c>
      <c r="N168" s="104">
        <v>0</v>
      </c>
      <c r="O168" s="105"/>
      <c r="P168" s="104" t="b">
        <v>0</v>
      </c>
      <c r="Q168" s="104">
        <v>0</v>
      </c>
      <c r="R168" s="105"/>
      <c r="S168" s="104">
        <v>0</v>
      </c>
      <c r="T168" s="104">
        <v>5.9002999999999997</v>
      </c>
      <c r="U168" s="104">
        <v>29.501298644895702</v>
      </c>
      <c r="V168" s="104">
        <v>5.9002999999999997</v>
      </c>
      <c r="W168" s="104">
        <v>0</v>
      </c>
      <c r="X168" s="105" t="s">
        <v>10097</v>
      </c>
      <c r="Y168" s="105"/>
      <c r="Z168" s="104">
        <v>1</v>
      </c>
      <c r="AA168" s="104">
        <v>0</v>
      </c>
      <c r="AB168" s="105" t="s">
        <v>11455</v>
      </c>
      <c r="AC168" s="105" t="s">
        <v>11456</v>
      </c>
      <c r="AD168" s="104">
        <v>0</v>
      </c>
      <c r="AE168" s="104">
        <v>0</v>
      </c>
      <c r="AF168" s="105"/>
      <c r="AG168" s="104">
        <v>2</v>
      </c>
      <c r="AH168" s="104">
        <v>2</v>
      </c>
      <c r="AI168" s="104">
        <v>2</v>
      </c>
      <c r="AJ168" s="105" t="s">
        <v>483</v>
      </c>
      <c r="AK168" s="104" t="b">
        <v>0</v>
      </c>
      <c r="AL168" s="104">
        <v>8760</v>
      </c>
      <c r="AM168" s="104">
        <v>8760</v>
      </c>
      <c r="AN168" s="104">
        <v>8760</v>
      </c>
      <c r="AO168" s="104">
        <v>0</v>
      </c>
      <c r="AP168" s="104">
        <v>0</v>
      </c>
      <c r="AQ168" s="104">
        <v>0</v>
      </c>
      <c r="AR168" s="104">
        <v>70080</v>
      </c>
      <c r="AS168" s="104">
        <v>10512</v>
      </c>
      <c r="AT168" s="105"/>
      <c r="AU168" s="104" t="b">
        <v>0</v>
      </c>
      <c r="AV168" s="104">
        <v>0</v>
      </c>
      <c r="AW168" s="104">
        <v>0</v>
      </c>
      <c r="AX168" s="104" t="b">
        <v>1</v>
      </c>
      <c r="AY168" s="104">
        <v>0</v>
      </c>
      <c r="AZ168" s="104">
        <v>87600</v>
      </c>
      <c r="BA168" s="104" t="b">
        <v>0</v>
      </c>
      <c r="BB168" s="104">
        <v>0</v>
      </c>
      <c r="BC168" s="105" t="s">
        <v>6156</v>
      </c>
      <c r="BD168" s="105" t="s">
        <v>6157</v>
      </c>
      <c r="BE168" s="104" t="b">
        <v>0</v>
      </c>
      <c r="BF168" s="104">
        <v>8760</v>
      </c>
      <c r="BG168" s="105"/>
      <c r="BH168" s="105" t="b">
        <v>0</v>
      </c>
      <c r="BI168" s="104">
        <v>0</v>
      </c>
      <c r="BJ168" s="104">
        <v>0</v>
      </c>
      <c r="BK168" s="104">
        <v>5428.2397560812296</v>
      </c>
      <c r="BL168" s="104">
        <v>0</v>
      </c>
      <c r="BM168" s="104">
        <v>0</v>
      </c>
      <c r="BN168" s="105" t="s">
        <v>1845</v>
      </c>
      <c r="BO168" s="104">
        <v>74233.513550158503</v>
      </c>
      <c r="BP168" s="104">
        <v>61450.2142087131</v>
      </c>
      <c r="BQ168" s="104">
        <v>4.9999658737514601</v>
      </c>
      <c r="BR168" s="105"/>
      <c r="BS168" s="105"/>
      <c r="BT168" s="105"/>
      <c r="BU168" s="105"/>
      <c r="BV168" s="104">
        <v>1</v>
      </c>
      <c r="BW168" s="104">
        <v>1</v>
      </c>
      <c r="BX168" s="104">
        <v>11800.6</v>
      </c>
      <c r="BY168" s="104">
        <v>0</v>
      </c>
      <c r="BZ168" s="104">
        <v>1.347100456621E-5</v>
      </c>
      <c r="CA168" s="105" t="s">
        <v>6159</v>
      </c>
      <c r="CB168" s="105"/>
      <c r="CC168" s="105" t="b">
        <v>0</v>
      </c>
      <c r="CD168" s="104">
        <v>0</v>
      </c>
      <c r="CE168" s="104">
        <v>0</v>
      </c>
      <c r="CF168" s="104">
        <v>0</v>
      </c>
      <c r="CG168" s="104">
        <v>0</v>
      </c>
      <c r="CH168" s="105"/>
      <c r="CI168" s="104" t="b">
        <v>0</v>
      </c>
      <c r="CJ168" s="104">
        <v>0</v>
      </c>
      <c r="CK168" s="104">
        <v>0</v>
      </c>
      <c r="CL168" s="106" t="s">
        <v>11457</v>
      </c>
      <c r="CM168" s="104">
        <v>1.34710045662075E-8</v>
      </c>
      <c r="CN168" s="104">
        <v>1</v>
      </c>
      <c r="CO168" s="104">
        <v>0</v>
      </c>
      <c r="CP168" s="104">
        <v>0</v>
      </c>
      <c r="CQ168" s="104">
        <v>50</v>
      </c>
      <c r="CR168" s="104">
        <v>50</v>
      </c>
      <c r="CS168" s="104">
        <v>17228.839756081201</v>
      </c>
      <c r="CT168" s="104">
        <v>7.5597700885483399E-2</v>
      </c>
      <c r="CU168" s="104">
        <v>1302.4606744841501</v>
      </c>
      <c r="CV168" s="104">
        <v>29.501298644895702</v>
      </c>
      <c r="CW168" s="104">
        <v>7.5599790539303199E-2</v>
      </c>
      <c r="CX168" s="104">
        <v>2.2302919981915501</v>
      </c>
      <c r="CY168" s="104">
        <v>5.9002999999999997</v>
      </c>
      <c r="CZ168" s="104">
        <v>7.55977193941096E-2</v>
      </c>
      <c r="DA168" s="104">
        <v>0.44604922374106498</v>
      </c>
      <c r="DB168" s="104">
        <v>6.7354563116200295E-5</v>
      </c>
      <c r="DC168" s="104">
        <v>0</v>
      </c>
      <c r="DD168" s="105" t="s">
        <v>6162</v>
      </c>
    </row>
    <row r="169" spans="1:108" ht="15" customHeight="1" x14ac:dyDescent="0.35">
      <c r="A169" s="105" t="s">
        <v>6957</v>
      </c>
      <c r="B169" s="104">
        <v>0</v>
      </c>
      <c r="C169" s="104">
        <v>0</v>
      </c>
      <c r="D169" s="104">
        <v>0</v>
      </c>
      <c r="E169" s="105"/>
      <c r="F169" s="104">
        <v>1</v>
      </c>
      <c r="G169" s="104" t="b">
        <v>0</v>
      </c>
      <c r="H169" s="105" t="s">
        <v>512</v>
      </c>
      <c r="I169" s="104">
        <v>0</v>
      </c>
      <c r="J169" s="105"/>
      <c r="K169" s="104">
        <v>0</v>
      </c>
      <c r="L169" s="104">
        <v>2.3820313269628599</v>
      </c>
      <c r="M169" s="104">
        <v>0</v>
      </c>
      <c r="N169" s="104">
        <v>0</v>
      </c>
      <c r="O169" s="105"/>
      <c r="P169" s="104" t="b">
        <v>0</v>
      </c>
      <c r="Q169" s="104">
        <v>0</v>
      </c>
      <c r="R169" s="105"/>
      <c r="S169" s="104">
        <v>0</v>
      </c>
      <c r="T169" s="104">
        <v>0</v>
      </c>
      <c r="U169" s="104">
        <v>166.683447959544</v>
      </c>
      <c r="V169" s="104">
        <v>0.99239999999999995</v>
      </c>
      <c r="W169" s="104">
        <v>0</v>
      </c>
      <c r="X169" s="105" t="s">
        <v>6330</v>
      </c>
      <c r="Y169" s="105"/>
      <c r="Z169" s="104">
        <v>1</v>
      </c>
      <c r="AA169" s="104">
        <v>0</v>
      </c>
      <c r="AB169" s="105" t="s">
        <v>11499</v>
      </c>
      <c r="AC169" s="105" t="s">
        <v>11500</v>
      </c>
      <c r="AD169" s="104">
        <v>0</v>
      </c>
      <c r="AE169" s="104">
        <v>0</v>
      </c>
      <c r="AF169" s="105"/>
      <c r="AG169" s="104">
        <v>2</v>
      </c>
      <c r="AH169" s="104">
        <v>2</v>
      </c>
      <c r="AI169" s="104">
        <v>2</v>
      </c>
      <c r="AJ169" s="105" t="s">
        <v>798</v>
      </c>
      <c r="AK169" s="104" t="b">
        <v>0</v>
      </c>
      <c r="AL169" s="104">
        <v>8760</v>
      </c>
      <c r="AM169" s="104">
        <v>8760</v>
      </c>
      <c r="AN169" s="104">
        <v>8760</v>
      </c>
      <c r="AO169" s="104">
        <v>0</v>
      </c>
      <c r="AP169" s="104">
        <v>0</v>
      </c>
      <c r="AQ169" s="104">
        <v>0</v>
      </c>
      <c r="AR169" s="104">
        <v>438000</v>
      </c>
      <c r="AS169" s="104">
        <v>0</v>
      </c>
      <c r="AT169" s="105"/>
      <c r="AU169" s="104" t="b">
        <v>0</v>
      </c>
      <c r="AV169" s="104">
        <v>0</v>
      </c>
      <c r="AW169" s="104">
        <v>0</v>
      </c>
      <c r="AX169" s="104" t="b">
        <v>1</v>
      </c>
      <c r="AY169" s="104">
        <v>0</v>
      </c>
      <c r="AZ169" s="104">
        <v>87600</v>
      </c>
      <c r="BA169" s="104" t="b">
        <v>0</v>
      </c>
      <c r="BB169" s="104">
        <v>0</v>
      </c>
      <c r="BC169" s="105" t="s">
        <v>6331</v>
      </c>
      <c r="BD169" s="105" t="s">
        <v>6332</v>
      </c>
      <c r="BE169" s="104" t="b">
        <v>0</v>
      </c>
      <c r="BF169" s="104">
        <v>0</v>
      </c>
      <c r="BG169" s="105">
        <v>4380</v>
      </c>
      <c r="BH169" s="105" t="b">
        <v>1</v>
      </c>
      <c r="BI169" s="104">
        <v>0</v>
      </c>
      <c r="BJ169" s="104">
        <v>99</v>
      </c>
      <c r="BK169" s="104">
        <v>142560</v>
      </c>
      <c r="BL169" s="104">
        <v>0</v>
      </c>
      <c r="BM169" s="104">
        <v>0</v>
      </c>
      <c r="BN169" s="105" t="s">
        <v>5201</v>
      </c>
      <c r="BO169" s="104">
        <v>441354.29262394202</v>
      </c>
      <c r="BP169" s="104">
        <v>4356.0559391909401</v>
      </c>
      <c r="BQ169" s="104">
        <v>167.95994353037401</v>
      </c>
      <c r="BR169" s="105"/>
      <c r="BS169" s="105"/>
      <c r="BT169" s="105"/>
      <c r="BU169" s="105"/>
      <c r="BV169" s="104">
        <v>1</v>
      </c>
      <c r="BW169" s="104">
        <v>1</v>
      </c>
      <c r="BX169" s="104">
        <v>99240</v>
      </c>
      <c r="BY169" s="104">
        <v>0</v>
      </c>
      <c r="BZ169" s="104">
        <v>2.2657534246575301E-6</v>
      </c>
      <c r="CA169" s="105" t="s">
        <v>6334</v>
      </c>
      <c r="CB169" s="105"/>
      <c r="CC169" s="105" t="b">
        <v>0</v>
      </c>
      <c r="CD169" s="104">
        <v>0</v>
      </c>
      <c r="CE169" s="104">
        <v>0</v>
      </c>
      <c r="CF169" s="104">
        <v>0</v>
      </c>
      <c r="CG169" s="104">
        <v>0</v>
      </c>
      <c r="CH169" s="105"/>
      <c r="CI169" s="104" t="b">
        <v>0</v>
      </c>
      <c r="CJ169" s="104">
        <v>0</v>
      </c>
      <c r="CK169" s="104">
        <v>0</v>
      </c>
      <c r="CL169" s="106" t="s">
        <v>10344</v>
      </c>
      <c r="CM169" s="104">
        <v>2.2657534246575301E-6</v>
      </c>
      <c r="CN169" s="104">
        <v>0.97763767116540201</v>
      </c>
      <c r="CO169" s="104">
        <v>0</v>
      </c>
      <c r="CP169" s="104">
        <v>0</v>
      </c>
      <c r="CQ169" s="104">
        <v>50</v>
      </c>
      <c r="CR169" s="104">
        <v>50</v>
      </c>
      <c r="CS169" s="104">
        <v>241800</v>
      </c>
      <c r="CT169" s="104">
        <v>0.41367704022205698</v>
      </c>
      <c r="CU169" s="104">
        <v>100027.108325693</v>
      </c>
      <c r="CV169" s="104">
        <v>166.683447959544</v>
      </c>
      <c r="CW169" s="104">
        <v>1.00793513513343</v>
      </c>
      <c r="CX169" s="104">
        <v>168.00610364360799</v>
      </c>
      <c r="CY169" s="104">
        <v>0.99239999999999995</v>
      </c>
      <c r="CZ169" s="104">
        <v>1.00793136160513</v>
      </c>
      <c r="DA169" s="104">
        <v>1.0002710832569299</v>
      </c>
      <c r="DB169" s="104">
        <v>3.80555817259232E-4</v>
      </c>
      <c r="DC169" s="104">
        <v>0</v>
      </c>
      <c r="DD169" s="105" t="s">
        <v>6335</v>
      </c>
    </row>
    <row r="170" spans="1:108" ht="15" customHeight="1" x14ac:dyDescent="0.35">
      <c r="A170" s="105" t="s">
        <v>7012</v>
      </c>
      <c r="B170" s="104">
        <v>0</v>
      </c>
      <c r="C170" s="104">
        <v>0</v>
      </c>
      <c r="D170" s="104">
        <v>0</v>
      </c>
      <c r="E170" s="105"/>
      <c r="F170" s="104">
        <v>1</v>
      </c>
      <c r="G170" s="104" t="b">
        <v>0</v>
      </c>
      <c r="H170" s="105" t="s">
        <v>512</v>
      </c>
      <c r="I170" s="104">
        <v>0</v>
      </c>
      <c r="J170" s="105"/>
      <c r="K170" s="104">
        <v>0</v>
      </c>
      <c r="L170" s="104">
        <v>0.99875008445375302</v>
      </c>
      <c r="M170" s="104">
        <v>0</v>
      </c>
      <c r="N170" s="104">
        <v>0</v>
      </c>
      <c r="O170" s="105"/>
      <c r="P170" s="104" t="b">
        <v>0</v>
      </c>
      <c r="Q170" s="104">
        <v>0</v>
      </c>
      <c r="R170" s="105"/>
      <c r="S170" s="104">
        <v>0</v>
      </c>
      <c r="T170" s="104">
        <v>0</v>
      </c>
      <c r="U170" s="104">
        <v>70.956000000000003</v>
      </c>
      <c r="V170" s="104">
        <v>2.9565000000000001</v>
      </c>
      <c r="W170" s="104">
        <v>0</v>
      </c>
      <c r="X170" s="105" t="s">
        <v>6163</v>
      </c>
      <c r="Y170" s="105"/>
      <c r="Z170" s="104">
        <v>1</v>
      </c>
      <c r="AA170" s="104">
        <v>0</v>
      </c>
      <c r="AB170" s="105" t="s">
        <v>799</v>
      </c>
      <c r="AC170" s="105" t="s">
        <v>77</v>
      </c>
      <c r="AD170" s="104">
        <v>0</v>
      </c>
      <c r="AE170" s="104">
        <v>0</v>
      </c>
      <c r="AF170" s="105"/>
      <c r="AG170" s="104">
        <v>2</v>
      </c>
      <c r="AH170" s="104">
        <v>2</v>
      </c>
      <c r="AI170" s="104">
        <v>2</v>
      </c>
      <c r="AJ170" s="105" t="s">
        <v>483</v>
      </c>
      <c r="AK170" s="104" t="b">
        <v>0</v>
      </c>
      <c r="AL170" s="104">
        <v>8760</v>
      </c>
      <c r="AM170" s="104">
        <v>8760</v>
      </c>
      <c r="AN170" s="104">
        <v>8760</v>
      </c>
      <c r="AO170" s="104">
        <v>0</v>
      </c>
      <c r="AP170" s="104">
        <v>0</v>
      </c>
      <c r="AQ170" s="104">
        <v>0</v>
      </c>
      <c r="AR170" s="104">
        <v>175200</v>
      </c>
      <c r="AS170" s="104">
        <v>26280</v>
      </c>
      <c r="AT170" s="105"/>
      <c r="AU170" s="104" t="b">
        <v>0</v>
      </c>
      <c r="AV170" s="104">
        <v>0</v>
      </c>
      <c r="AW170" s="104">
        <v>0</v>
      </c>
      <c r="AX170" s="104" t="b">
        <v>1</v>
      </c>
      <c r="AY170" s="104">
        <v>0</v>
      </c>
      <c r="AZ170" s="104">
        <v>87600</v>
      </c>
      <c r="BA170" s="104" t="b">
        <v>0</v>
      </c>
      <c r="BB170" s="104">
        <v>0</v>
      </c>
      <c r="BC170" s="105" t="s">
        <v>6164</v>
      </c>
      <c r="BD170" s="105" t="s">
        <v>850</v>
      </c>
      <c r="BE170" s="104" t="b">
        <v>0</v>
      </c>
      <c r="BF170" s="104">
        <v>175140</v>
      </c>
      <c r="BG170" s="105">
        <v>8760</v>
      </c>
      <c r="BH170" s="105" t="b">
        <v>1</v>
      </c>
      <c r="BI170" s="104">
        <v>0</v>
      </c>
      <c r="BJ170" s="104">
        <v>50</v>
      </c>
      <c r="BK170" s="104">
        <v>0</v>
      </c>
      <c r="BL170" s="104">
        <v>0</v>
      </c>
      <c r="BM170" s="104">
        <v>0</v>
      </c>
      <c r="BN170" s="105" t="s">
        <v>2891</v>
      </c>
      <c r="BO170" s="104">
        <v>148148.148148148</v>
      </c>
      <c r="BP170" s="104">
        <v>0</v>
      </c>
      <c r="BQ170" s="104">
        <v>24</v>
      </c>
      <c r="BR170" s="105"/>
      <c r="BS170" s="105"/>
      <c r="BT170" s="105"/>
      <c r="BU170" s="105"/>
      <c r="BV170" s="104">
        <v>1</v>
      </c>
      <c r="BW170" s="104">
        <v>1</v>
      </c>
      <c r="BX170" s="104">
        <v>162607.5</v>
      </c>
      <c r="BY170" s="104">
        <v>0</v>
      </c>
      <c r="BZ170" s="104">
        <v>6.7499999999999997E-6</v>
      </c>
      <c r="CA170" s="105" t="s">
        <v>6165</v>
      </c>
      <c r="CB170" s="105"/>
      <c r="CC170" s="105" t="b">
        <v>0</v>
      </c>
      <c r="CD170" s="104">
        <v>0</v>
      </c>
      <c r="CE170" s="104">
        <v>0</v>
      </c>
      <c r="CF170" s="104">
        <v>0</v>
      </c>
      <c r="CG170" s="104">
        <v>0</v>
      </c>
      <c r="CH170" s="105"/>
      <c r="CI170" s="104" t="b">
        <v>0</v>
      </c>
      <c r="CJ170" s="104">
        <v>0</v>
      </c>
      <c r="CK170" s="104">
        <v>0</v>
      </c>
      <c r="CL170" s="105" t="s">
        <v>6166</v>
      </c>
      <c r="CM170" s="104">
        <v>0</v>
      </c>
      <c r="CN170" s="104">
        <v>1</v>
      </c>
      <c r="CO170" s="104">
        <v>0</v>
      </c>
      <c r="CP170" s="104">
        <v>0</v>
      </c>
      <c r="CQ170" s="104">
        <v>50</v>
      </c>
      <c r="CR170" s="104">
        <v>50</v>
      </c>
      <c r="CS170" s="104">
        <v>162607.5</v>
      </c>
      <c r="CT170" s="104">
        <v>8.2579734286208101E-2</v>
      </c>
      <c r="CU170" s="104">
        <v>13428.084142944601</v>
      </c>
      <c r="CV170" s="104">
        <v>70.956000000000003</v>
      </c>
      <c r="CW170" s="104">
        <v>8.2579734286207795E-2</v>
      </c>
      <c r="CX170" s="104">
        <v>5.8595276260121603</v>
      </c>
      <c r="CY170" s="104">
        <v>2.9565000000000001</v>
      </c>
      <c r="CZ170" s="104">
        <v>8.2579734286207906E-2</v>
      </c>
      <c r="DA170" s="104">
        <v>0.244146984417174</v>
      </c>
      <c r="DB170" s="104">
        <v>1.6200000000000001E-4</v>
      </c>
      <c r="DC170" s="104">
        <v>0</v>
      </c>
      <c r="DD170" s="105" t="s">
        <v>6167</v>
      </c>
    </row>
    <row r="171" spans="1:108" ht="15" customHeight="1" x14ac:dyDescent="0.35">
      <c r="A171" s="105" t="s">
        <v>7031</v>
      </c>
      <c r="B171" s="104">
        <v>0</v>
      </c>
      <c r="C171" s="104">
        <v>0</v>
      </c>
      <c r="D171" s="104">
        <v>0</v>
      </c>
      <c r="E171" s="105"/>
      <c r="F171" s="104">
        <v>1</v>
      </c>
      <c r="G171" s="104" t="b">
        <v>0</v>
      </c>
      <c r="H171" s="105" t="s">
        <v>512</v>
      </c>
      <c r="I171" s="104">
        <v>0</v>
      </c>
      <c r="J171" s="105"/>
      <c r="K171" s="104">
        <v>0</v>
      </c>
      <c r="L171" s="104">
        <v>1</v>
      </c>
      <c r="M171" s="104">
        <v>0</v>
      </c>
      <c r="N171" s="104">
        <v>0</v>
      </c>
      <c r="O171" s="105"/>
      <c r="P171" s="104" t="b">
        <v>0</v>
      </c>
      <c r="Q171" s="104">
        <v>0</v>
      </c>
      <c r="R171" s="105"/>
      <c r="S171" s="104">
        <v>0</v>
      </c>
      <c r="T171" s="104">
        <v>0</v>
      </c>
      <c r="U171" s="104">
        <v>0</v>
      </c>
      <c r="V171" s="104">
        <v>5.4352</v>
      </c>
      <c r="W171" s="104">
        <v>0</v>
      </c>
      <c r="X171" s="105" t="s">
        <v>6336</v>
      </c>
      <c r="Y171" s="105"/>
      <c r="Z171" s="104">
        <v>1</v>
      </c>
      <c r="AA171" s="104">
        <v>0</v>
      </c>
      <c r="AB171" s="105" t="s">
        <v>799</v>
      </c>
      <c r="AC171" s="105" t="s">
        <v>77</v>
      </c>
      <c r="AD171" s="104">
        <v>0</v>
      </c>
      <c r="AE171" s="104">
        <v>0</v>
      </c>
      <c r="AF171" s="105"/>
      <c r="AG171" s="104">
        <v>2</v>
      </c>
      <c r="AH171" s="104">
        <v>2</v>
      </c>
      <c r="AI171" s="104">
        <v>2</v>
      </c>
      <c r="AJ171" s="105" t="s">
        <v>483</v>
      </c>
      <c r="AK171" s="104" t="b">
        <v>0</v>
      </c>
      <c r="AL171" s="104">
        <v>8760</v>
      </c>
      <c r="AM171" s="104">
        <v>8760</v>
      </c>
      <c r="AN171" s="104">
        <v>8760</v>
      </c>
      <c r="AO171" s="104">
        <v>0</v>
      </c>
      <c r="AP171" s="104">
        <v>0</v>
      </c>
      <c r="AQ171" s="104">
        <v>0</v>
      </c>
      <c r="AR171" s="104">
        <v>87600</v>
      </c>
      <c r="AS171" s="104">
        <v>13140</v>
      </c>
      <c r="AT171" s="105"/>
      <c r="AU171" s="104" t="b">
        <v>0</v>
      </c>
      <c r="AV171" s="104">
        <v>0</v>
      </c>
      <c r="AW171" s="104">
        <v>0</v>
      </c>
      <c r="AX171" s="104" t="b">
        <v>1</v>
      </c>
      <c r="AY171" s="104">
        <v>0</v>
      </c>
      <c r="AZ171" s="104">
        <v>87600</v>
      </c>
      <c r="BA171" s="104" t="b">
        <v>0</v>
      </c>
      <c r="BB171" s="104">
        <v>0</v>
      </c>
      <c r="BC171" s="105" t="s">
        <v>6337</v>
      </c>
      <c r="BD171" s="105" t="s">
        <v>6338</v>
      </c>
      <c r="BE171" s="104" t="b">
        <v>1</v>
      </c>
      <c r="BF171" s="104">
        <v>113880</v>
      </c>
      <c r="BG171" s="105"/>
      <c r="BH171" s="105" t="b">
        <v>0</v>
      </c>
      <c r="BI171" s="104">
        <v>0</v>
      </c>
      <c r="BJ171" s="104">
        <v>0</v>
      </c>
      <c r="BK171" s="104">
        <v>0</v>
      </c>
      <c r="BL171" s="104">
        <v>0</v>
      </c>
      <c r="BM171" s="104">
        <v>0</v>
      </c>
      <c r="BN171" s="105" t="s">
        <v>4213</v>
      </c>
      <c r="BO171" s="104">
        <v>80585.811009714496</v>
      </c>
      <c r="BP171" s="104">
        <v>4961.7122525779196</v>
      </c>
      <c r="BQ171" s="104">
        <v>0</v>
      </c>
      <c r="BR171" s="105"/>
      <c r="BS171" s="105"/>
      <c r="BT171" s="105"/>
      <c r="BU171" s="105"/>
      <c r="BV171" s="104">
        <v>1</v>
      </c>
      <c r="BW171" s="104">
        <v>1</v>
      </c>
      <c r="BX171" s="104">
        <v>108704</v>
      </c>
      <c r="BY171" s="104">
        <v>0</v>
      </c>
      <c r="BZ171" s="104">
        <v>1.24091324200913E-5</v>
      </c>
      <c r="CA171" s="105" t="s">
        <v>6339</v>
      </c>
      <c r="CB171" s="105"/>
      <c r="CC171" s="105" t="b">
        <v>0</v>
      </c>
      <c r="CD171" s="104">
        <v>0</v>
      </c>
      <c r="CE171" s="104">
        <v>0</v>
      </c>
      <c r="CF171" s="104">
        <v>0</v>
      </c>
      <c r="CG171" s="104">
        <v>0</v>
      </c>
      <c r="CH171" s="105"/>
      <c r="CI171" s="104" t="b">
        <v>0</v>
      </c>
      <c r="CJ171" s="104">
        <v>0</v>
      </c>
      <c r="CK171" s="104">
        <v>0</v>
      </c>
      <c r="CL171" s="106" t="s">
        <v>10345</v>
      </c>
      <c r="CM171" s="104">
        <v>0</v>
      </c>
      <c r="CN171" s="104">
        <v>1</v>
      </c>
      <c r="CO171" s="104">
        <v>0</v>
      </c>
      <c r="CP171" s="104">
        <v>0</v>
      </c>
      <c r="CQ171" s="104">
        <v>50</v>
      </c>
      <c r="CR171" s="104">
        <v>50</v>
      </c>
      <c r="CS171" s="104">
        <v>108704</v>
      </c>
      <c r="CT171" s="104">
        <v>9.2470236600467007E-2</v>
      </c>
      <c r="CU171" s="104">
        <v>10051.884599417201</v>
      </c>
      <c r="CV171" s="104">
        <v>0</v>
      </c>
      <c r="CW171" s="104">
        <v>0</v>
      </c>
      <c r="CX171" s="104">
        <v>0</v>
      </c>
      <c r="CY171" s="104">
        <v>5.4352</v>
      </c>
      <c r="CZ171" s="104">
        <v>9.2470236600466799E-2</v>
      </c>
      <c r="DA171" s="104">
        <v>0.50259422997085701</v>
      </c>
      <c r="DB171" s="104">
        <v>0</v>
      </c>
      <c r="DC171" s="104">
        <v>0</v>
      </c>
      <c r="DD171" s="105" t="s">
        <v>6340</v>
      </c>
    </row>
    <row r="172" spans="1:108" ht="15" customHeight="1" x14ac:dyDescent="0.35">
      <c r="A172" s="105" t="s">
        <v>6969</v>
      </c>
      <c r="B172" s="104">
        <v>0</v>
      </c>
      <c r="C172" s="104">
        <v>0</v>
      </c>
      <c r="D172" s="104">
        <v>0</v>
      </c>
      <c r="E172" s="105"/>
      <c r="F172" s="104">
        <v>1</v>
      </c>
      <c r="G172" s="104" t="b">
        <v>0</v>
      </c>
      <c r="H172" s="105" t="s">
        <v>512</v>
      </c>
      <c r="I172" s="104">
        <v>0</v>
      </c>
      <c r="J172" s="105"/>
      <c r="K172" s="104">
        <v>0</v>
      </c>
      <c r="L172" s="104">
        <v>2.6746924486076602</v>
      </c>
      <c r="M172" s="104">
        <v>0</v>
      </c>
      <c r="N172" s="104">
        <v>0</v>
      </c>
      <c r="O172" s="105"/>
      <c r="P172" s="104" t="b">
        <v>0</v>
      </c>
      <c r="Q172" s="104">
        <v>0</v>
      </c>
      <c r="R172" s="105"/>
      <c r="S172" s="104">
        <v>0</v>
      </c>
      <c r="T172" s="104">
        <v>2.9405999999999999</v>
      </c>
      <c r="U172" s="104">
        <v>49.990200000000002</v>
      </c>
      <c r="V172" s="104">
        <v>2.9405999999999999</v>
      </c>
      <c r="W172" s="104">
        <v>0</v>
      </c>
      <c r="X172" s="105" t="s">
        <v>6559</v>
      </c>
      <c r="Y172" s="105"/>
      <c r="Z172" s="104">
        <v>1</v>
      </c>
      <c r="AA172" s="104">
        <v>0</v>
      </c>
      <c r="AB172" s="105" t="s">
        <v>11538</v>
      </c>
      <c r="AC172" s="105" t="s">
        <v>11539</v>
      </c>
      <c r="AD172" s="104">
        <v>0</v>
      </c>
      <c r="AE172" s="104">
        <v>0</v>
      </c>
      <c r="AF172" s="105"/>
      <c r="AG172" s="104">
        <v>2</v>
      </c>
      <c r="AH172" s="104">
        <v>2</v>
      </c>
      <c r="AI172" s="104">
        <v>2</v>
      </c>
      <c r="AJ172" s="105" t="s">
        <v>483</v>
      </c>
      <c r="AK172" s="104" t="b">
        <v>0</v>
      </c>
      <c r="AL172" s="104">
        <v>8760</v>
      </c>
      <c r="AM172" s="104">
        <v>8760</v>
      </c>
      <c r="AN172" s="104">
        <v>8760</v>
      </c>
      <c r="AO172" s="104">
        <v>0</v>
      </c>
      <c r="AP172" s="104">
        <v>0</v>
      </c>
      <c r="AQ172" s="104">
        <v>0</v>
      </c>
      <c r="AR172" s="104">
        <v>175200</v>
      </c>
      <c r="AS172" s="104">
        <v>26280</v>
      </c>
      <c r="AT172" s="105"/>
      <c r="AU172" s="104" t="b">
        <v>0</v>
      </c>
      <c r="AV172" s="104">
        <v>0</v>
      </c>
      <c r="AW172" s="104">
        <v>0</v>
      </c>
      <c r="AX172" s="104" t="b">
        <v>1</v>
      </c>
      <c r="AY172" s="104">
        <v>0</v>
      </c>
      <c r="AZ172" s="104">
        <v>87600</v>
      </c>
      <c r="BA172" s="104" t="b">
        <v>0</v>
      </c>
      <c r="BB172" s="104">
        <v>0</v>
      </c>
      <c r="BC172" s="105" t="s">
        <v>6392</v>
      </c>
      <c r="BD172" s="105" t="s">
        <v>6393</v>
      </c>
      <c r="BE172" s="104" t="b">
        <v>1</v>
      </c>
      <c r="BF172" s="104">
        <v>175200</v>
      </c>
      <c r="BG172" s="105">
        <v>8760</v>
      </c>
      <c r="BH172" s="105" t="b">
        <v>1</v>
      </c>
      <c r="BI172" s="104">
        <v>0</v>
      </c>
      <c r="BJ172" s="104">
        <v>50</v>
      </c>
      <c r="BK172" s="104">
        <v>81057.047999999995</v>
      </c>
      <c r="BL172" s="104">
        <v>0</v>
      </c>
      <c r="BM172" s="104">
        <v>0</v>
      </c>
      <c r="BN172" s="105" t="s">
        <v>9406</v>
      </c>
      <c r="BO172" s="104">
        <v>148949.194042032</v>
      </c>
      <c r="BP172" s="104">
        <v>0</v>
      </c>
      <c r="BQ172" s="104">
        <v>17</v>
      </c>
      <c r="BR172" s="105"/>
      <c r="BS172" s="105"/>
      <c r="BT172" s="105"/>
      <c r="BU172" s="105"/>
      <c r="BV172" s="104">
        <v>1</v>
      </c>
      <c r="BW172" s="104">
        <v>1</v>
      </c>
      <c r="BX172" s="104">
        <v>182327</v>
      </c>
      <c r="BY172" s="104">
        <v>0</v>
      </c>
      <c r="BZ172" s="104">
        <v>6.7136986301369899E-6</v>
      </c>
      <c r="CA172" s="105" t="s">
        <v>6560</v>
      </c>
      <c r="CB172" s="105"/>
      <c r="CC172" s="105" t="b">
        <v>0</v>
      </c>
      <c r="CD172" s="104">
        <v>0</v>
      </c>
      <c r="CE172" s="104">
        <v>0</v>
      </c>
      <c r="CF172" s="104">
        <v>0</v>
      </c>
      <c r="CG172" s="104">
        <v>0</v>
      </c>
      <c r="CH172" s="105"/>
      <c r="CI172" s="104" t="b">
        <v>0</v>
      </c>
      <c r="CJ172" s="104">
        <v>0</v>
      </c>
      <c r="CK172" s="104">
        <v>0</v>
      </c>
      <c r="CL172" s="106" t="s">
        <v>10443</v>
      </c>
      <c r="CM172" s="104">
        <v>0</v>
      </c>
      <c r="CN172" s="104">
        <v>1</v>
      </c>
      <c r="CO172" s="104">
        <v>0</v>
      </c>
      <c r="CP172" s="104">
        <v>0</v>
      </c>
      <c r="CQ172" s="104">
        <v>50</v>
      </c>
      <c r="CR172" s="104">
        <v>50</v>
      </c>
      <c r="CS172" s="104">
        <v>263384.04800000001</v>
      </c>
      <c r="CT172" s="104">
        <v>4.8114809040938102E-2</v>
      </c>
      <c r="CU172" s="104">
        <v>12672.673173949301</v>
      </c>
      <c r="CV172" s="104">
        <v>49.990200000000002</v>
      </c>
      <c r="CW172" s="104">
        <v>8.96329773635266E-2</v>
      </c>
      <c r="CX172" s="104">
        <v>4.4807704649981703</v>
      </c>
      <c r="CY172" s="104">
        <v>2.9405999999999999</v>
      </c>
      <c r="CZ172" s="104">
        <v>8.9632977363526697E-2</v>
      </c>
      <c r="DA172" s="104">
        <v>0.26357473323518599</v>
      </c>
      <c r="DB172" s="104">
        <v>1.1413287671232899E-4</v>
      </c>
      <c r="DC172" s="104">
        <v>0</v>
      </c>
      <c r="DD172" s="105" t="s">
        <v>6561</v>
      </c>
    </row>
    <row r="173" spans="1:108" ht="15" customHeight="1" x14ac:dyDescent="0.35">
      <c r="A173" s="105" t="s">
        <v>6959</v>
      </c>
      <c r="B173" s="104">
        <v>0</v>
      </c>
      <c r="C173" s="104">
        <v>0</v>
      </c>
      <c r="D173" s="104">
        <v>0</v>
      </c>
      <c r="E173" s="105"/>
      <c r="F173" s="104">
        <v>1</v>
      </c>
      <c r="G173" s="104" t="b">
        <v>0</v>
      </c>
      <c r="H173" s="105" t="s">
        <v>512</v>
      </c>
      <c r="I173" s="104">
        <v>0</v>
      </c>
      <c r="J173" s="105"/>
      <c r="K173" s="104">
        <v>0</v>
      </c>
      <c r="L173" s="104">
        <v>1.9316777803326399</v>
      </c>
      <c r="M173" s="104">
        <v>0</v>
      </c>
      <c r="N173" s="104">
        <v>0</v>
      </c>
      <c r="O173" s="105"/>
      <c r="P173" s="104" t="b">
        <v>0</v>
      </c>
      <c r="Q173" s="104">
        <v>0</v>
      </c>
      <c r="R173" s="105"/>
      <c r="S173" s="104">
        <v>0</v>
      </c>
      <c r="T173" s="104">
        <v>0</v>
      </c>
      <c r="U173" s="104">
        <v>727.88987582608695</v>
      </c>
      <c r="V173" s="104">
        <v>2.1671</v>
      </c>
      <c r="W173" s="104">
        <v>0</v>
      </c>
      <c r="X173" s="105" t="s">
        <v>6391</v>
      </c>
      <c r="Y173" s="105"/>
      <c r="Z173" s="104">
        <v>1</v>
      </c>
      <c r="AA173" s="104">
        <v>0</v>
      </c>
      <c r="AB173" s="105" t="s">
        <v>799</v>
      </c>
      <c r="AC173" s="105" t="s">
        <v>77</v>
      </c>
      <c r="AD173" s="104">
        <v>0</v>
      </c>
      <c r="AE173" s="104">
        <v>0</v>
      </c>
      <c r="AF173" s="105"/>
      <c r="AG173" s="104">
        <v>2</v>
      </c>
      <c r="AH173" s="104">
        <v>2</v>
      </c>
      <c r="AI173" s="104">
        <v>2</v>
      </c>
      <c r="AJ173" s="105" t="s">
        <v>483</v>
      </c>
      <c r="AK173" s="104" t="b">
        <v>0</v>
      </c>
      <c r="AL173" s="104">
        <v>8760</v>
      </c>
      <c r="AM173" s="104">
        <v>8760</v>
      </c>
      <c r="AN173" s="104">
        <v>8760</v>
      </c>
      <c r="AO173" s="104">
        <v>0</v>
      </c>
      <c r="AP173" s="104">
        <v>0</v>
      </c>
      <c r="AQ173" s="104">
        <v>0</v>
      </c>
      <c r="AR173" s="104">
        <v>219000</v>
      </c>
      <c r="AS173" s="104">
        <v>32850</v>
      </c>
      <c r="AT173" s="105"/>
      <c r="AU173" s="104" t="b">
        <v>0</v>
      </c>
      <c r="AV173" s="104">
        <v>0</v>
      </c>
      <c r="AW173" s="104">
        <v>0</v>
      </c>
      <c r="AX173" s="104" t="b">
        <v>1</v>
      </c>
      <c r="AY173" s="104">
        <v>0</v>
      </c>
      <c r="AZ173" s="104">
        <v>87600</v>
      </c>
      <c r="BA173" s="104" t="b">
        <v>0</v>
      </c>
      <c r="BB173" s="104">
        <v>0</v>
      </c>
      <c r="BC173" s="105" t="s">
        <v>6392</v>
      </c>
      <c r="BD173" s="105" t="s">
        <v>6393</v>
      </c>
      <c r="BE173" s="104" t="b">
        <v>0</v>
      </c>
      <c r="BF173" s="104">
        <v>175200</v>
      </c>
      <c r="BG173" s="105">
        <v>8760</v>
      </c>
      <c r="BH173" s="105" t="b">
        <v>1</v>
      </c>
      <c r="BI173" s="104">
        <v>0</v>
      </c>
      <c r="BJ173" s="104">
        <v>50</v>
      </c>
      <c r="BK173" s="104">
        <v>72000</v>
      </c>
      <c r="BL173" s="104">
        <v>0</v>
      </c>
      <c r="BM173" s="104">
        <v>0</v>
      </c>
      <c r="BN173" s="105" t="s">
        <v>9409</v>
      </c>
      <c r="BO173" s="104">
        <v>202113.42346915201</v>
      </c>
      <c r="BP173" s="104">
        <v>0</v>
      </c>
      <c r="BQ173" s="104">
        <v>335.88199705878202</v>
      </c>
      <c r="BR173" s="105"/>
      <c r="BS173" s="105"/>
      <c r="BT173" s="105"/>
      <c r="BU173" s="105"/>
      <c r="BV173" s="104">
        <v>1</v>
      </c>
      <c r="BW173" s="104">
        <v>1</v>
      </c>
      <c r="BX173" s="104">
        <v>180026</v>
      </c>
      <c r="BY173" s="104">
        <v>0</v>
      </c>
      <c r="BZ173" s="104">
        <v>4.94771689497717E-6</v>
      </c>
      <c r="CA173" s="105" t="s">
        <v>6394</v>
      </c>
      <c r="CB173" s="105"/>
      <c r="CC173" s="105" t="b">
        <v>0</v>
      </c>
      <c r="CD173" s="104">
        <v>0</v>
      </c>
      <c r="CE173" s="104">
        <v>0</v>
      </c>
      <c r="CF173" s="104">
        <v>0</v>
      </c>
      <c r="CG173" s="104">
        <v>0</v>
      </c>
      <c r="CH173" s="105"/>
      <c r="CI173" s="104" t="b">
        <v>0</v>
      </c>
      <c r="CJ173" s="104">
        <v>0</v>
      </c>
      <c r="CK173" s="104">
        <v>0</v>
      </c>
      <c r="CL173" s="106" t="s">
        <v>10363</v>
      </c>
      <c r="CM173" s="104">
        <v>0</v>
      </c>
      <c r="CN173" s="104">
        <v>1</v>
      </c>
      <c r="CO173" s="104">
        <v>0</v>
      </c>
      <c r="CP173" s="104">
        <v>0</v>
      </c>
      <c r="CQ173" s="104">
        <v>50</v>
      </c>
      <c r="CR173" s="104">
        <v>50</v>
      </c>
      <c r="CS173" s="104">
        <v>252026</v>
      </c>
      <c r="CT173" s="104">
        <v>8.8879658887214802E-2</v>
      </c>
      <c r="CU173" s="104">
        <v>22399.984910709201</v>
      </c>
      <c r="CV173" s="104">
        <v>727.88987582608695</v>
      </c>
      <c r="CW173" s="104">
        <v>0.171874530933255</v>
      </c>
      <c r="CX173" s="104">
        <v>125.105730978674</v>
      </c>
      <c r="CY173" s="104">
        <v>2.1671</v>
      </c>
      <c r="CZ173" s="104">
        <v>0.172273121611904</v>
      </c>
      <c r="DA173" s="104">
        <v>0.37333308184515601</v>
      </c>
      <c r="DB173" s="104">
        <v>1.66184903156641E-3</v>
      </c>
      <c r="DC173" s="104">
        <v>0</v>
      </c>
      <c r="DD173" s="105" t="s">
        <v>6395</v>
      </c>
    </row>
    <row r="174" spans="1:108" ht="15" customHeight="1" x14ac:dyDescent="0.35">
      <c r="A174" s="105" t="s">
        <v>10816</v>
      </c>
      <c r="B174" s="104">
        <v>0</v>
      </c>
      <c r="C174" s="104">
        <v>0</v>
      </c>
      <c r="D174" s="104">
        <v>0</v>
      </c>
      <c r="E174" s="105"/>
      <c r="F174" s="104">
        <v>1</v>
      </c>
      <c r="G174" s="104" t="b">
        <v>0</v>
      </c>
      <c r="H174" s="105" t="s">
        <v>512</v>
      </c>
      <c r="I174" s="104">
        <v>0</v>
      </c>
      <c r="J174" s="105"/>
      <c r="K174" s="104">
        <v>0</v>
      </c>
      <c r="L174" s="104">
        <v>1.9853957162503599</v>
      </c>
      <c r="M174" s="104">
        <v>0</v>
      </c>
      <c r="N174" s="104">
        <v>0</v>
      </c>
      <c r="O174" s="105"/>
      <c r="P174" s="104" t="b">
        <v>0</v>
      </c>
      <c r="Q174" s="104">
        <v>0</v>
      </c>
      <c r="R174" s="105"/>
      <c r="S174" s="104">
        <v>0</v>
      </c>
      <c r="T174" s="104">
        <v>2.5691999999999999</v>
      </c>
      <c r="U174" s="104">
        <v>43.676057503245097</v>
      </c>
      <c r="V174" s="104">
        <v>2.5691999999999999</v>
      </c>
      <c r="W174" s="104">
        <v>0</v>
      </c>
      <c r="X174" s="105" t="s">
        <v>6577</v>
      </c>
      <c r="Y174" s="105"/>
      <c r="Z174" s="104">
        <v>1</v>
      </c>
      <c r="AA174" s="104">
        <v>0</v>
      </c>
      <c r="AB174" s="105" t="s">
        <v>11546</v>
      </c>
      <c r="AC174" s="105" t="s">
        <v>11622</v>
      </c>
      <c r="AD174" s="104">
        <v>0</v>
      </c>
      <c r="AE174" s="104">
        <v>0</v>
      </c>
      <c r="AF174" s="105"/>
      <c r="AG174" s="104">
        <v>2</v>
      </c>
      <c r="AH174" s="104">
        <v>2</v>
      </c>
      <c r="AI174" s="104">
        <v>2</v>
      </c>
      <c r="AJ174" s="105" t="s">
        <v>483</v>
      </c>
      <c r="AK174" s="104" t="b">
        <v>0</v>
      </c>
      <c r="AL174" s="104">
        <v>8760</v>
      </c>
      <c r="AM174" s="104">
        <v>8760</v>
      </c>
      <c r="AN174" s="104">
        <v>8760</v>
      </c>
      <c r="AO174" s="104">
        <v>0</v>
      </c>
      <c r="AP174" s="104">
        <v>0</v>
      </c>
      <c r="AQ174" s="104">
        <v>0</v>
      </c>
      <c r="AR174" s="104">
        <v>175200</v>
      </c>
      <c r="AS174" s="104">
        <v>26280</v>
      </c>
      <c r="AT174" s="105"/>
      <c r="AU174" s="104" t="b">
        <v>0</v>
      </c>
      <c r="AV174" s="104">
        <v>0</v>
      </c>
      <c r="AW174" s="104">
        <v>0</v>
      </c>
      <c r="AX174" s="104" t="b">
        <v>1</v>
      </c>
      <c r="AY174" s="104">
        <v>0</v>
      </c>
      <c r="AZ174" s="104">
        <v>87600</v>
      </c>
      <c r="BA174" s="104" t="b">
        <v>0</v>
      </c>
      <c r="BB174" s="104">
        <v>0</v>
      </c>
      <c r="BC174" s="105" t="s">
        <v>6392</v>
      </c>
      <c r="BD174" s="105" t="s">
        <v>6393</v>
      </c>
      <c r="BE174" s="104" t="b">
        <v>0</v>
      </c>
      <c r="BF174" s="104">
        <v>96360</v>
      </c>
      <c r="BG174" s="105">
        <v>8760</v>
      </c>
      <c r="BH174" s="105" t="b">
        <v>1</v>
      </c>
      <c r="BI174" s="104">
        <v>0</v>
      </c>
      <c r="BJ174" s="104">
        <v>50</v>
      </c>
      <c r="BK174" s="104">
        <v>79913.074350584095</v>
      </c>
      <c r="BL174" s="104">
        <v>0</v>
      </c>
      <c r="BM174" s="104">
        <v>0</v>
      </c>
      <c r="BN174" s="105" t="s">
        <v>9410</v>
      </c>
      <c r="BO174" s="104">
        <v>170481.083605792</v>
      </c>
      <c r="BP174" s="104">
        <v>0</v>
      </c>
      <c r="BQ174" s="104">
        <v>16.999866691283302</v>
      </c>
      <c r="BR174" s="105"/>
      <c r="BS174" s="105"/>
      <c r="BT174" s="105"/>
      <c r="BU174" s="105"/>
      <c r="BV174" s="104">
        <v>1</v>
      </c>
      <c r="BW174" s="104">
        <v>1</v>
      </c>
      <c r="BX174" s="104">
        <v>165614</v>
      </c>
      <c r="BY174" s="104">
        <v>0</v>
      </c>
      <c r="BZ174" s="104">
        <v>5.8657534246575299E-6</v>
      </c>
      <c r="CA174" s="105" t="s">
        <v>10630</v>
      </c>
      <c r="CB174" s="105"/>
      <c r="CC174" s="105" t="b">
        <v>0</v>
      </c>
      <c r="CD174" s="104">
        <v>0</v>
      </c>
      <c r="CE174" s="104">
        <v>0</v>
      </c>
      <c r="CF174" s="104">
        <v>0</v>
      </c>
      <c r="CG174" s="104">
        <v>0</v>
      </c>
      <c r="CH174" s="105"/>
      <c r="CI174" s="104" t="b">
        <v>0</v>
      </c>
      <c r="CJ174" s="104">
        <v>0</v>
      </c>
      <c r="CK174" s="104">
        <v>0</v>
      </c>
      <c r="CL174" s="106" t="s">
        <v>6578</v>
      </c>
      <c r="CM174" s="104">
        <v>0</v>
      </c>
      <c r="CN174" s="104">
        <v>1</v>
      </c>
      <c r="CO174" s="104">
        <v>0</v>
      </c>
      <c r="CP174" s="104">
        <v>0</v>
      </c>
      <c r="CQ174" s="104">
        <v>50</v>
      </c>
      <c r="CR174" s="104">
        <v>50</v>
      </c>
      <c r="CS174" s="104">
        <v>245527.07435058401</v>
      </c>
      <c r="CT174" s="104">
        <v>9.7285179631845103E-2</v>
      </c>
      <c r="CU174" s="104">
        <v>23886.145532678001</v>
      </c>
      <c r="CV174" s="104">
        <v>43.676057503245097</v>
      </c>
      <c r="CW174" s="104">
        <v>0.19336433017902099</v>
      </c>
      <c r="CX174" s="104">
        <v>8.4453916039754002</v>
      </c>
      <c r="CY174" s="104">
        <v>2.5691999999999999</v>
      </c>
      <c r="CZ174" s="104">
        <v>0.193368023981353</v>
      </c>
      <c r="DA174" s="104">
        <v>0.49680112721289199</v>
      </c>
      <c r="DB174" s="104">
        <v>9.9717026263116594E-5</v>
      </c>
      <c r="DC174" s="104">
        <v>0</v>
      </c>
      <c r="DD174" s="105" t="s">
        <v>10631</v>
      </c>
    </row>
    <row r="175" spans="1:108" ht="15" customHeight="1" x14ac:dyDescent="0.35">
      <c r="A175" s="105" t="s">
        <v>6974</v>
      </c>
      <c r="B175" s="104">
        <v>0</v>
      </c>
      <c r="C175" s="104">
        <v>0</v>
      </c>
      <c r="D175" s="104">
        <v>0</v>
      </c>
      <c r="E175" s="105"/>
      <c r="F175" s="104">
        <v>1</v>
      </c>
      <c r="G175" s="104" t="b">
        <v>0</v>
      </c>
      <c r="H175" s="105" t="s">
        <v>512</v>
      </c>
      <c r="I175" s="104">
        <v>0</v>
      </c>
      <c r="J175" s="105"/>
      <c r="K175" s="104">
        <v>0</v>
      </c>
      <c r="L175" s="104">
        <v>1.88698131824159</v>
      </c>
      <c r="M175" s="104">
        <v>0</v>
      </c>
      <c r="N175" s="104">
        <v>0</v>
      </c>
      <c r="O175" s="105"/>
      <c r="P175" s="104" t="b">
        <v>0</v>
      </c>
      <c r="Q175" s="104">
        <v>0</v>
      </c>
      <c r="R175" s="105"/>
      <c r="S175" s="104">
        <v>0</v>
      </c>
      <c r="T175" s="104">
        <v>2.0339999999999998</v>
      </c>
      <c r="U175" s="104">
        <v>197.298</v>
      </c>
      <c r="V175" s="104">
        <v>2.0339999999999998</v>
      </c>
      <c r="W175" s="104">
        <v>0</v>
      </c>
      <c r="X175" s="105" t="s">
        <v>10153</v>
      </c>
      <c r="Y175" s="105" t="s">
        <v>10451</v>
      </c>
      <c r="Z175" s="104">
        <v>1</v>
      </c>
      <c r="AA175" s="104">
        <v>0</v>
      </c>
      <c r="AB175" s="105" t="s">
        <v>11546</v>
      </c>
      <c r="AC175" s="105" t="s">
        <v>11547</v>
      </c>
      <c r="AD175" s="104">
        <v>0</v>
      </c>
      <c r="AE175" s="104">
        <v>0</v>
      </c>
      <c r="AF175" s="105"/>
      <c r="AG175" s="104">
        <v>2</v>
      </c>
      <c r="AH175" s="104">
        <v>2</v>
      </c>
      <c r="AI175" s="104">
        <v>2</v>
      </c>
      <c r="AJ175" s="105" t="s">
        <v>483</v>
      </c>
      <c r="AK175" s="104" t="b">
        <v>0</v>
      </c>
      <c r="AL175" s="104">
        <v>8760</v>
      </c>
      <c r="AM175" s="104">
        <v>8760</v>
      </c>
      <c r="AN175" s="104">
        <v>8760</v>
      </c>
      <c r="AO175" s="104">
        <v>0</v>
      </c>
      <c r="AP175" s="104">
        <v>0</v>
      </c>
      <c r="AQ175" s="104">
        <v>0</v>
      </c>
      <c r="AR175" s="104">
        <v>175200</v>
      </c>
      <c r="AS175" s="104">
        <v>26280</v>
      </c>
      <c r="AT175" s="105"/>
      <c r="AU175" s="104" t="b">
        <v>0</v>
      </c>
      <c r="AV175" s="104">
        <v>0</v>
      </c>
      <c r="AW175" s="104">
        <v>0</v>
      </c>
      <c r="AX175" s="104" t="b">
        <v>1</v>
      </c>
      <c r="AY175" s="104">
        <v>0</v>
      </c>
      <c r="AZ175" s="104">
        <v>87600</v>
      </c>
      <c r="BA175" s="104" t="b">
        <v>0</v>
      </c>
      <c r="BB175" s="104">
        <v>0</v>
      </c>
      <c r="BC175" s="105" t="s">
        <v>10452</v>
      </c>
      <c r="BD175" s="105" t="s">
        <v>10453</v>
      </c>
      <c r="BE175" s="104" t="b">
        <v>0</v>
      </c>
      <c r="BF175" s="104">
        <v>8760</v>
      </c>
      <c r="BG175" s="105" t="s">
        <v>835</v>
      </c>
      <c r="BH175" s="105" t="b">
        <v>1</v>
      </c>
      <c r="BI175" s="104">
        <v>150</v>
      </c>
      <c r="BJ175" s="104">
        <v>100</v>
      </c>
      <c r="BK175" s="104">
        <v>121054.32</v>
      </c>
      <c r="BL175" s="104">
        <v>0</v>
      </c>
      <c r="BM175" s="104">
        <v>0</v>
      </c>
      <c r="BN175" s="105" t="s">
        <v>9417</v>
      </c>
      <c r="BO175" s="104">
        <v>8417.5731252642508</v>
      </c>
      <c r="BP175" s="104">
        <v>0</v>
      </c>
      <c r="BQ175" s="104">
        <v>6.6744436330091901</v>
      </c>
      <c r="BR175" s="105"/>
      <c r="BS175" s="105"/>
      <c r="BT175" s="105"/>
      <c r="BU175" s="105"/>
      <c r="BV175" s="104">
        <v>1</v>
      </c>
      <c r="BW175" s="104">
        <v>1</v>
      </c>
      <c r="BX175" s="104">
        <v>272890</v>
      </c>
      <c r="BY175" s="104">
        <v>0</v>
      </c>
      <c r="BZ175" s="104">
        <v>1.1879908675799099E-4</v>
      </c>
      <c r="CA175" s="105" t="s">
        <v>6609</v>
      </c>
      <c r="CB175" s="105"/>
      <c r="CC175" s="105" t="b">
        <v>0</v>
      </c>
      <c r="CD175" s="104">
        <v>0</v>
      </c>
      <c r="CE175" s="104">
        <v>0</v>
      </c>
      <c r="CF175" s="104">
        <v>0</v>
      </c>
      <c r="CG175" s="104">
        <v>0</v>
      </c>
      <c r="CH175" s="105"/>
      <c r="CI175" s="104" t="b">
        <v>0</v>
      </c>
      <c r="CJ175" s="104">
        <v>0</v>
      </c>
      <c r="CK175" s="104">
        <v>0</v>
      </c>
      <c r="CL175" s="106" t="s">
        <v>11548</v>
      </c>
      <c r="CM175" s="104">
        <v>0</v>
      </c>
      <c r="CN175" s="104">
        <v>1</v>
      </c>
      <c r="CO175" s="104">
        <v>0</v>
      </c>
      <c r="CP175" s="104">
        <v>0</v>
      </c>
      <c r="CQ175" s="104">
        <v>50</v>
      </c>
      <c r="CR175" s="104">
        <v>50</v>
      </c>
      <c r="CS175" s="104">
        <v>393944.32000000001</v>
      </c>
      <c r="CT175" s="104">
        <v>5.3593537810463103E-2</v>
      </c>
      <c r="CU175" s="104">
        <v>21112.869809137199</v>
      </c>
      <c r="CV175" s="104">
        <v>347.298</v>
      </c>
      <c r="CW175" s="104">
        <v>5.7541026456775203E-2</v>
      </c>
      <c r="CX175" s="104">
        <v>19.9838834063851</v>
      </c>
      <c r="CY175" s="104">
        <v>52.033999999999999</v>
      </c>
      <c r="CZ175" s="104">
        <v>3.9593230687830997E-3</v>
      </c>
      <c r="DA175" s="104">
        <v>0.20601941656105999</v>
      </c>
      <c r="DB175" s="104">
        <v>7.9291780821917797E-4</v>
      </c>
      <c r="DC175" s="104">
        <v>0</v>
      </c>
      <c r="DD175" s="105" t="s">
        <v>6610</v>
      </c>
    </row>
    <row r="176" spans="1:108" ht="15" customHeight="1" x14ac:dyDescent="0.35">
      <c r="A176" s="105" t="s">
        <v>10814</v>
      </c>
      <c r="B176" s="104">
        <v>0</v>
      </c>
      <c r="C176" s="104">
        <v>0</v>
      </c>
      <c r="D176" s="104">
        <v>0</v>
      </c>
      <c r="E176" s="105"/>
      <c r="F176" s="104">
        <v>1</v>
      </c>
      <c r="G176" s="104" t="b">
        <v>0</v>
      </c>
      <c r="H176" s="105" t="s">
        <v>512</v>
      </c>
      <c r="I176" s="104">
        <v>0</v>
      </c>
      <c r="J176" s="105"/>
      <c r="K176" s="104">
        <v>0</v>
      </c>
      <c r="L176" s="104">
        <v>2.3191378718590201</v>
      </c>
      <c r="M176" s="104">
        <v>0</v>
      </c>
      <c r="N176" s="104">
        <v>0</v>
      </c>
      <c r="O176" s="105"/>
      <c r="P176" s="104" t="b">
        <v>0</v>
      </c>
      <c r="Q176" s="104">
        <v>0</v>
      </c>
      <c r="R176" s="105"/>
      <c r="S176" s="104">
        <v>0</v>
      </c>
      <c r="T176" s="104">
        <v>2.0369000000000002</v>
      </c>
      <c r="U176" s="104">
        <v>344.20421123242198</v>
      </c>
      <c r="V176" s="104">
        <v>2.0369000000000002</v>
      </c>
      <c r="W176" s="104">
        <v>0</v>
      </c>
      <c r="X176" s="106" t="s">
        <v>11568</v>
      </c>
      <c r="Y176" s="105" t="s">
        <v>10490</v>
      </c>
      <c r="Z176" s="104">
        <v>1</v>
      </c>
      <c r="AA176" s="104">
        <v>0</v>
      </c>
      <c r="AB176" s="105" t="s">
        <v>11470</v>
      </c>
      <c r="AC176" s="105" t="s">
        <v>11569</v>
      </c>
      <c r="AD176" s="104">
        <v>0</v>
      </c>
      <c r="AE176" s="104">
        <v>0</v>
      </c>
      <c r="AF176" s="105"/>
      <c r="AG176" s="104">
        <v>2</v>
      </c>
      <c r="AH176" s="104">
        <v>2</v>
      </c>
      <c r="AI176" s="104">
        <v>2</v>
      </c>
      <c r="AJ176" s="105" t="s">
        <v>483</v>
      </c>
      <c r="AK176" s="104" t="b">
        <v>0</v>
      </c>
      <c r="AL176" s="104">
        <v>8760</v>
      </c>
      <c r="AM176" s="104">
        <v>8760</v>
      </c>
      <c r="AN176" s="104">
        <v>8760</v>
      </c>
      <c r="AO176" s="104">
        <v>0</v>
      </c>
      <c r="AP176" s="104">
        <v>0</v>
      </c>
      <c r="AQ176" s="104">
        <v>0</v>
      </c>
      <c r="AR176" s="104">
        <v>175200</v>
      </c>
      <c r="AS176" s="104">
        <v>26280</v>
      </c>
      <c r="AT176" s="105"/>
      <c r="AU176" s="104" t="b">
        <v>0</v>
      </c>
      <c r="AV176" s="104">
        <v>0</v>
      </c>
      <c r="AW176" s="104">
        <v>0</v>
      </c>
      <c r="AX176" s="104" t="b">
        <v>1</v>
      </c>
      <c r="AY176" s="104">
        <v>0</v>
      </c>
      <c r="AZ176" s="104">
        <v>87600</v>
      </c>
      <c r="BA176" s="104" t="b">
        <v>0</v>
      </c>
      <c r="BB176" s="104">
        <v>0</v>
      </c>
      <c r="BC176" s="105" t="s">
        <v>10452</v>
      </c>
      <c r="BD176" s="105" t="s">
        <v>10453</v>
      </c>
      <c r="BE176" s="104" t="b">
        <v>0</v>
      </c>
      <c r="BF176" s="104">
        <v>8760</v>
      </c>
      <c r="BG176" s="105">
        <v>8760</v>
      </c>
      <c r="BH176" s="105" t="b">
        <v>1</v>
      </c>
      <c r="BI176" s="104">
        <v>0</v>
      </c>
      <c r="BJ176" s="104">
        <v>50</v>
      </c>
      <c r="BK176" s="104">
        <v>133997.49602183601</v>
      </c>
      <c r="BL176" s="104">
        <v>0</v>
      </c>
      <c r="BM176" s="104">
        <v>0</v>
      </c>
      <c r="BN176" s="105" t="s">
        <v>9939</v>
      </c>
      <c r="BO176" s="104">
        <v>215032.647650842</v>
      </c>
      <c r="BP176" s="104">
        <v>0</v>
      </c>
      <c r="BQ176" s="104">
        <v>168.98434446090701</v>
      </c>
      <c r="BR176" s="105"/>
      <c r="BS176" s="105"/>
      <c r="BT176" s="105"/>
      <c r="BU176" s="105"/>
      <c r="BV176" s="104">
        <v>1</v>
      </c>
      <c r="BW176" s="104">
        <v>1</v>
      </c>
      <c r="BX176" s="104">
        <v>80553.5</v>
      </c>
      <c r="BY176" s="104">
        <v>0</v>
      </c>
      <c r="BZ176" s="104">
        <v>4.6504566210045696E-6</v>
      </c>
      <c r="CA176" s="105" t="s">
        <v>10491</v>
      </c>
      <c r="CB176" s="105"/>
      <c r="CC176" s="105" t="b">
        <v>0</v>
      </c>
      <c r="CD176" s="104">
        <v>0</v>
      </c>
      <c r="CE176" s="104">
        <v>0</v>
      </c>
      <c r="CF176" s="104">
        <v>0</v>
      </c>
      <c r="CG176" s="104">
        <v>0</v>
      </c>
      <c r="CH176" s="105"/>
      <c r="CI176" s="104" t="b">
        <v>0</v>
      </c>
      <c r="CJ176" s="104">
        <v>0</v>
      </c>
      <c r="CK176" s="104">
        <v>0</v>
      </c>
      <c r="CL176" s="106" t="s">
        <v>11570</v>
      </c>
      <c r="CM176" s="104">
        <v>0</v>
      </c>
      <c r="CN176" s="104">
        <v>1</v>
      </c>
      <c r="CO176" s="104">
        <v>0</v>
      </c>
      <c r="CP176" s="104">
        <v>0</v>
      </c>
      <c r="CQ176" s="104">
        <v>50</v>
      </c>
      <c r="CR176" s="104">
        <v>50</v>
      </c>
      <c r="CS176" s="104">
        <v>214550.99602183601</v>
      </c>
      <c r="CT176" s="104">
        <v>4.47946509975643E-2</v>
      </c>
      <c r="CU176" s="104">
        <v>9610.7369879779508</v>
      </c>
      <c r="CV176" s="104">
        <v>344.20421123242198</v>
      </c>
      <c r="CW176" s="104">
        <v>0.103761797991859</v>
      </c>
      <c r="CX176" s="104">
        <v>35.715247833845901</v>
      </c>
      <c r="CY176" s="104">
        <v>2.0369000000000002</v>
      </c>
      <c r="CZ176" s="104">
        <v>0.104073233077232</v>
      </c>
      <c r="DA176" s="104">
        <v>0.21198676845501399</v>
      </c>
      <c r="DB176" s="104">
        <v>7.8585436354434404E-4</v>
      </c>
      <c r="DC176" s="104">
        <v>0</v>
      </c>
      <c r="DD176" s="105" t="s">
        <v>10492</v>
      </c>
    </row>
    <row r="177" spans="1:108" ht="15" customHeight="1" x14ac:dyDescent="0.35">
      <c r="A177" s="105" t="s">
        <v>7013</v>
      </c>
      <c r="B177" s="104">
        <v>0</v>
      </c>
      <c r="C177" s="104">
        <v>0</v>
      </c>
      <c r="D177" s="104">
        <v>0</v>
      </c>
      <c r="E177" s="105"/>
      <c r="F177" s="104">
        <v>1</v>
      </c>
      <c r="G177" s="104" t="b">
        <v>0</v>
      </c>
      <c r="H177" s="105" t="s">
        <v>512</v>
      </c>
      <c r="I177" s="104">
        <v>0</v>
      </c>
      <c r="J177" s="105"/>
      <c r="K177" s="104">
        <v>0</v>
      </c>
      <c r="L177" s="104">
        <v>3.5061134495891002</v>
      </c>
      <c r="M177" s="104">
        <v>0</v>
      </c>
      <c r="N177" s="104">
        <v>0</v>
      </c>
      <c r="O177" s="105"/>
      <c r="P177" s="104" t="b">
        <v>0</v>
      </c>
      <c r="Q177" s="104">
        <v>0</v>
      </c>
      <c r="R177" s="105"/>
      <c r="S177" s="104">
        <v>0</v>
      </c>
      <c r="T177" s="104">
        <v>0</v>
      </c>
      <c r="U177" s="104">
        <v>23.961600000000001</v>
      </c>
      <c r="V177" s="104">
        <v>0.99839999999999995</v>
      </c>
      <c r="W177" s="104">
        <v>0</v>
      </c>
      <c r="X177" s="105" t="s">
        <v>6168</v>
      </c>
      <c r="Y177" s="106" t="s">
        <v>10285</v>
      </c>
      <c r="Z177" s="104">
        <v>1</v>
      </c>
      <c r="AA177" s="104">
        <v>0</v>
      </c>
      <c r="AB177" s="105" t="s">
        <v>11458</v>
      </c>
      <c r="AC177" s="105" t="s">
        <v>11459</v>
      </c>
      <c r="AD177" s="104">
        <v>0</v>
      </c>
      <c r="AE177" s="104">
        <v>0</v>
      </c>
      <c r="AF177" s="105"/>
      <c r="AG177" s="104">
        <v>2</v>
      </c>
      <c r="AH177" s="104">
        <v>2</v>
      </c>
      <c r="AI177" s="104">
        <v>2</v>
      </c>
      <c r="AJ177" s="105" t="s">
        <v>483</v>
      </c>
      <c r="AK177" s="104" t="b">
        <v>0</v>
      </c>
      <c r="AL177" s="104">
        <v>8760</v>
      </c>
      <c r="AM177" s="104">
        <v>8760</v>
      </c>
      <c r="AN177" s="104">
        <v>8760</v>
      </c>
      <c r="AO177" s="104">
        <v>0</v>
      </c>
      <c r="AP177" s="104">
        <v>0</v>
      </c>
      <c r="AQ177" s="104">
        <v>0</v>
      </c>
      <c r="AR177" s="104">
        <v>438000</v>
      </c>
      <c r="AS177" s="104">
        <v>65700</v>
      </c>
      <c r="AT177" s="105"/>
      <c r="AU177" s="104" t="b">
        <v>0</v>
      </c>
      <c r="AV177" s="104">
        <v>0</v>
      </c>
      <c r="AW177" s="104">
        <v>0</v>
      </c>
      <c r="AX177" s="104" t="b">
        <v>1</v>
      </c>
      <c r="AY177" s="104">
        <v>0</v>
      </c>
      <c r="AZ177" s="104">
        <v>87600</v>
      </c>
      <c r="BA177" s="104" t="b">
        <v>0</v>
      </c>
      <c r="BB177" s="104">
        <v>0</v>
      </c>
      <c r="BC177" s="105" t="s">
        <v>6169</v>
      </c>
      <c r="BD177" s="105" t="s">
        <v>827</v>
      </c>
      <c r="BE177" s="104" t="b">
        <v>0</v>
      </c>
      <c r="BF177" s="104">
        <v>175200</v>
      </c>
      <c r="BG177" s="105">
        <v>8760</v>
      </c>
      <c r="BH177" s="105" t="b">
        <v>1</v>
      </c>
      <c r="BI177" s="104">
        <v>0</v>
      </c>
      <c r="BJ177" s="104">
        <v>50</v>
      </c>
      <c r="BK177" s="104">
        <v>0</v>
      </c>
      <c r="BL177" s="104">
        <v>0</v>
      </c>
      <c r="BM177" s="104">
        <v>0</v>
      </c>
      <c r="BN177" s="105" t="s">
        <v>9429</v>
      </c>
      <c r="BO177" s="104">
        <v>438701.92307692301</v>
      </c>
      <c r="BP177" s="104">
        <v>0</v>
      </c>
      <c r="BQ177" s="104">
        <v>24</v>
      </c>
      <c r="BR177" s="105"/>
      <c r="BS177" s="105"/>
      <c r="BT177" s="105"/>
      <c r="BU177" s="105"/>
      <c r="BV177" s="104">
        <v>1</v>
      </c>
      <c r="BW177" s="104">
        <v>1</v>
      </c>
      <c r="BX177" s="104">
        <v>349840</v>
      </c>
      <c r="BY177" s="104">
        <v>0</v>
      </c>
      <c r="BZ177" s="104">
        <v>2.2794520547945202E-6</v>
      </c>
      <c r="CA177" s="105" t="s">
        <v>6170</v>
      </c>
      <c r="CB177" s="105"/>
      <c r="CC177" s="105" t="b">
        <v>0</v>
      </c>
      <c r="CD177" s="104">
        <v>0</v>
      </c>
      <c r="CE177" s="104">
        <v>0</v>
      </c>
      <c r="CF177" s="104">
        <v>0</v>
      </c>
      <c r="CG177" s="104">
        <v>0</v>
      </c>
      <c r="CH177" s="105"/>
      <c r="CI177" s="104" t="b">
        <v>0</v>
      </c>
      <c r="CJ177" s="104">
        <v>0</v>
      </c>
      <c r="CK177" s="104">
        <v>0</v>
      </c>
      <c r="CL177" s="106" t="s">
        <v>10286</v>
      </c>
      <c r="CM177" s="104">
        <v>2.9108675799049399E-9</v>
      </c>
      <c r="CN177" s="104">
        <v>51.1108438564209</v>
      </c>
      <c r="CO177" s="104">
        <v>0</v>
      </c>
      <c r="CP177" s="104">
        <v>0</v>
      </c>
      <c r="CQ177" s="104">
        <v>50</v>
      </c>
      <c r="CR177" s="104">
        <v>50</v>
      </c>
      <c r="CS177" s="104">
        <v>349840</v>
      </c>
      <c r="CT177" s="104">
        <v>2.3566941679383498E-2</v>
      </c>
      <c r="CU177" s="104">
        <v>8244.6588771155293</v>
      </c>
      <c r="CV177" s="104">
        <v>23.961600000000001</v>
      </c>
      <c r="CW177" s="104">
        <v>8.2578714714699505E-2</v>
      </c>
      <c r="CX177" s="104">
        <v>1.9787181305077399</v>
      </c>
      <c r="CY177" s="104">
        <v>0.99839999999999995</v>
      </c>
      <c r="CZ177" s="104">
        <v>8.2578714714698506E-2</v>
      </c>
      <c r="DA177" s="104">
        <v>8.2446588771154905E-2</v>
      </c>
      <c r="DB177" s="104">
        <v>5.4706849315068498E-5</v>
      </c>
      <c r="DC177" s="104">
        <v>0</v>
      </c>
      <c r="DD177" s="105" t="s">
        <v>6171</v>
      </c>
    </row>
    <row r="178" spans="1:108" ht="15" customHeight="1" x14ac:dyDescent="0.35">
      <c r="A178" s="105" t="s">
        <v>7014</v>
      </c>
      <c r="B178" s="104">
        <v>0</v>
      </c>
      <c r="C178" s="104">
        <v>0</v>
      </c>
      <c r="D178" s="104">
        <v>0</v>
      </c>
      <c r="E178" s="105"/>
      <c r="F178" s="104">
        <v>1</v>
      </c>
      <c r="G178" s="104" t="b">
        <v>0</v>
      </c>
      <c r="H178" s="105" t="s">
        <v>512</v>
      </c>
      <c r="I178" s="104">
        <v>0</v>
      </c>
      <c r="J178" s="105"/>
      <c r="K178" s="104">
        <v>0</v>
      </c>
      <c r="L178" s="104">
        <v>1</v>
      </c>
      <c r="M178" s="104">
        <v>0</v>
      </c>
      <c r="N178" s="104">
        <v>0</v>
      </c>
      <c r="O178" s="105"/>
      <c r="P178" s="104" t="b">
        <v>0</v>
      </c>
      <c r="Q178" s="104">
        <v>0</v>
      </c>
      <c r="R178" s="105"/>
      <c r="S178" s="104">
        <v>0</v>
      </c>
      <c r="T178" s="104">
        <v>0</v>
      </c>
      <c r="U178" s="104">
        <v>0</v>
      </c>
      <c r="V178" s="104">
        <v>3.0163000000000002</v>
      </c>
      <c r="W178" s="104">
        <v>0</v>
      </c>
      <c r="X178" s="105" t="s">
        <v>6176</v>
      </c>
      <c r="Y178" s="105"/>
      <c r="Z178" s="104">
        <v>1</v>
      </c>
      <c r="AA178" s="104">
        <v>0</v>
      </c>
      <c r="AB178" s="105" t="s">
        <v>11461</v>
      </c>
      <c r="AC178" s="105" t="s">
        <v>11462</v>
      </c>
      <c r="AD178" s="104">
        <v>0</v>
      </c>
      <c r="AE178" s="104">
        <v>0</v>
      </c>
      <c r="AF178" s="105"/>
      <c r="AG178" s="104">
        <v>2</v>
      </c>
      <c r="AH178" s="104">
        <v>2</v>
      </c>
      <c r="AI178" s="104">
        <v>2</v>
      </c>
      <c r="AJ178" s="105" t="s">
        <v>483</v>
      </c>
      <c r="AK178" s="104" t="b">
        <v>0</v>
      </c>
      <c r="AL178" s="104">
        <v>8760</v>
      </c>
      <c r="AM178" s="104">
        <v>8760</v>
      </c>
      <c r="AN178" s="104">
        <v>8760</v>
      </c>
      <c r="AO178" s="104">
        <v>0</v>
      </c>
      <c r="AP178" s="104">
        <v>0</v>
      </c>
      <c r="AQ178" s="104">
        <v>0</v>
      </c>
      <c r="AR178" s="104">
        <v>175200</v>
      </c>
      <c r="AS178" s="104">
        <v>26280</v>
      </c>
      <c r="AT178" s="105"/>
      <c r="AU178" s="104" t="b">
        <v>0</v>
      </c>
      <c r="AV178" s="104">
        <v>0</v>
      </c>
      <c r="AW178" s="104">
        <v>0</v>
      </c>
      <c r="AX178" s="104" t="b">
        <v>1</v>
      </c>
      <c r="AY178" s="104">
        <v>0</v>
      </c>
      <c r="AZ178" s="104">
        <v>87600</v>
      </c>
      <c r="BA178" s="104" t="b">
        <v>0</v>
      </c>
      <c r="BB178" s="104">
        <v>0</v>
      </c>
      <c r="BC178" s="105" t="s">
        <v>10288</v>
      </c>
      <c r="BD178" s="105" t="s">
        <v>852</v>
      </c>
      <c r="BE178" s="104" t="b">
        <v>0</v>
      </c>
      <c r="BF178" s="104">
        <v>367920</v>
      </c>
      <c r="BG178" s="105"/>
      <c r="BH178" s="105" t="b">
        <v>0</v>
      </c>
      <c r="BI178" s="104">
        <v>0</v>
      </c>
      <c r="BJ178" s="104">
        <v>0</v>
      </c>
      <c r="BK178" s="104">
        <v>0</v>
      </c>
      <c r="BL178" s="104">
        <v>0</v>
      </c>
      <c r="BM178" s="104">
        <v>0</v>
      </c>
      <c r="BN178" s="105" t="s">
        <v>3329</v>
      </c>
      <c r="BO178" s="104">
        <v>145211.02012399299</v>
      </c>
      <c r="BP178" s="104">
        <v>0</v>
      </c>
      <c r="BQ178" s="104">
        <v>0</v>
      </c>
      <c r="BR178" s="105"/>
      <c r="BS178" s="105"/>
      <c r="BT178" s="105"/>
      <c r="BU178" s="105"/>
      <c r="BV178" s="104">
        <v>1</v>
      </c>
      <c r="BW178" s="104">
        <v>1</v>
      </c>
      <c r="BX178" s="104">
        <v>377037.5</v>
      </c>
      <c r="BY178" s="104">
        <v>0</v>
      </c>
      <c r="BZ178" s="104">
        <v>6.8865296803653E-6</v>
      </c>
      <c r="CA178" s="105" t="s">
        <v>6177</v>
      </c>
      <c r="CB178" s="105"/>
      <c r="CC178" s="105" t="b">
        <v>0</v>
      </c>
      <c r="CD178" s="104">
        <v>0</v>
      </c>
      <c r="CE178" s="104">
        <v>0</v>
      </c>
      <c r="CF178" s="104">
        <v>0</v>
      </c>
      <c r="CG178" s="104">
        <v>0</v>
      </c>
      <c r="CH178" s="105"/>
      <c r="CI178" s="104" t="b">
        <v>0</v>
      </c>
      <c r="CJ178" s="104">
        <v>0</v>
      </c>
      <c r="CK178" s="104">
        <v>0</v>
      </c>
      <c r="CL178" s="106" t="s">
        <v>10289</v>
      </c>
      <c r="CM178" s="104">
        <v>6.8865296803646905E-10</v>
      </c>
      <c r="CN178" s="104">
        <v>1</v>
      </c>
      <c r="CO178" s="104">
        <v>0</v>
      </c>
      <c r="CP178" s="104">
        <v>0</v>
      </c>
      <c r="CQ178" s="104">
        <v>50</v>
      </c>
      <c r="CR178" s="104">
        <v>50</v>
      </c>
      <c r="CS178" s="104">
        <v>377037.5</v>
      </c>
      <c r="CT178" s="104">
        <v>6.3628507349273306E-2</v>
      </c>
      <c r="CU178" s="104">
        <v>23990.333339701599</v>
      </c>
      <c r="CV178" s="104">
        <v>0</v>
      </c>
      <c r="CW178" s="104">
        <v>0</v>
      </c>
      <c r="CX178" s="104">
        <v>0</v>
      </c>
      <c r="CY178" s="104">
        <v>3.0163000000000002</v>
      </c>
      <c r="CZ178" s="104">
        <v>6.3628507349271501E-2</v>
      </c>
      <c r="DA178" s="104">
        <v>0.19192266671760799</v>
      </c>
      <c r="DB178" s="104">
        <v>0</v>
      </c>
      <c r="DC178" s="104">
        <v>0</v>
      </c>
      <c r="DD178" s="105" t="s">
        <v>6178</v>
      </c>
    </row>
    <row r="179" spans="1:108" ht="15" customHeight="1" x14ac:dyDescent="0.35">
      <c r="A179" s="105" t="s">
        <v>10830</v>
      </c>
      <c r="B179" s="104">
        <v>0</v>
      </c>
      <c r="C179" s="104">
        <v>0</v>
      </c>
      <c r="D179" s="104">
        <v>0</v>
      </c>
      <c r="E179" s="105"/>
      <c r="F179" s="104">
        <v>1</v>
      </c>
      <c r="G179" s="104" t="b">
        <v>0</v>
      </c>
      <c r="H179" s="105" t="s">
        <v>512</v>
      </c>
      <c r="I179" s="104">
        <v>0</v>
      </c>
      <c r="J179" s="105"/>
      <c r="K179" s="104">
        <v>0</v>
      </c>
      <c r="L179" s="104">
        <v>1</v>
      </c>
      <c r="M179" s="104">
        <v>0</v>
      </c>
      <c r="N179" s="104">
        <v>0</v>
      </c>
      <c r="O179" s="105"/>
      <c r="P179" s="104" t="b">
        <v>0</v>
      </c>
      <c r="Q179" s="104">
        <v>0</v>
      </c>
      <c r="R179" s="105"/>
      <c r="S179" s="104">
        <v>0</v>
      </c>
      <c r="T179" s="104">
        <v>0</v>
      </c>
      <c r="U179" s="104">
        <v>238.81408713844499</v>
      </c>
      <c r="V179" s="104">
        <v>19.901299999999999</v>
      </c>
      <c r="W179" s="104">
        <v>0</v>
      </c>
      <c r="X179" s="105" t="s">
        <v>10099</v>
      </c>
      <c r="Y179" s="105"/>
      <c r="Z179" s="104">
        <v>1</v>
      </c>
      <c r="AA179" s="104">
        <v>0</v>
      </c>
      <c r="AB179" s="105" t="s">
        <v>799</v>
      </c>
      <c r="AC179" s="105" t="s">
        <v>77</v>
      </c>
      <c r="AD179" s="104">
        <v>0</v>
      </c>
      <c r="AE179" s="104">
        <v>0</v>
      </c>
      <c r="AF179" s="105"/>
      <c r="AG179" s="104">
        <v>2</v>
      </c>
      <c r="AH179" s="104">
        <v>2</v>
      </c>
      <c r="AI179" s="104">
        <v>2</v>
      </c>
      <c r="AJ179" s="105" t="s">
        <v>483</v>
      </c>
      <c r="AK179" s="104" t="b">
        <v>0</v>
      </c>
      <c r="AL179" s="104">
        <v>8760</v>
      </c>
      <c r="AM179" s="104">
        <v>8760</v>
      </c>
      <c r="AN179" s="104">
        <v>8760</v>
      </c>
      <c r="AO179" s="104">
        <v>0</v>
      </c>
      <c r="AP179" s="104">
        <v>0</v>
      </c>
      <c r="AQ179" s="104">
        <v>0</v>
      </c>
      <c r="AR179" s="104">
        <v>21900</v>
      </c>
      <c r="AS179" s="104">
        <v>3285</v>
      </c>
      <c r="AT179" s="105"/>
      <c r="AU179" s="104" t="b">
        <v>0</v>
      </c>
      <c r="AV179" s="104">
        <v>0</v>
      </c>
      <c r="AW179" s="104">
        <v>0</v>
      </c>
      <c r="AX179" s="104" t="b">
        <v>1</v>
      </c>
      <c r="AY179" s="104">
        <v>0</v>
      </c>
      <c r="AZ179" s="104">
        <v>87600</v>
      </c>
      <c r="BA179" s="104" t="b">
        <v>0</v>
      </c>
      <c r="BB179" s="104">
        <v>0</v>
      </c>
      <c r="BC179" s="105" t="s">
        <v>6172</v>
      </c>
      <c r="BD179" s="105" t="s">
        <v>851</v>
      </c>
      <c r="BE179" s="104" t="b">
        <v>0</v>
      </c>
      <c r="BF179" s="104">
        <v>8760</v>
      </c>
      <c r="BG179" s="105"/>
      <c r="BH179" s="105" t="b">
        <v>0</v>
      </c>
      <c r="BI179" s="104">
        <v>0</v>
      </c>
      <c r="BJ179" s="104">
        <v>0</v>
      </c>
      <c r="BK179" s="104">
        <v>0</v>
      </c>
      <c r="BL179" s="104">
        <v>0</v>
      </c>
      <c r="BM179" s="104">
        <v>0</v>
      </c>
      <c r="BN179" s="105" t="s">
        <v>3896</v>
      </c>
      <c r="BO179" s="104">
        <v>22008.612502700798</v>
      </c>
      <c r="BP179" s="104">
        <v>13135.4528812392</v>
      </c>
      <c r="BQ179" s="104">
        <v>11.9999239817723</v>
      </c>
      <c r="BR179" s="105"/>
      <c r="BS179" s="105"/>
      <c r="BT179" s="105"/>
      <c r="BU179" s="105"/>
      <c r="BV179" s="104">
        <v>1</v>
      </c>
      <c r="BW179" s="104">
        <v>1</v>
      </c>
      <c r="BX179" s="104">
        <v>99506.5</v>
      </c>
      <c r="BY179" s="104">
        <v>0</v>
      </c>
      <c r="BZ179" s="104">
        <v>4.5436757990867599E-5</v>
      </c>
      <c r="CA179" s="105" t="s">
        <v>10287</v>
      </c>
      <c r="CB179" s="105"/>
      <c r="CC179" s="105" t="b">
        <v>0</v>
      </c>
      <c r="CD179" s="104">
        <v>0</v>
      </c>
      <c r="CE179" s="104">
        <v>0</v>
      </c>
      <c r="CF179" s="104">
        <v>0</v>
      </c>
      <c r="CG179" s="104">
        <v>0</v>
      </c>
      <c r="CH179" s="105"/>
      <c r="CI179" s="104" t="b">
        <v>0</v>
      </c>
      <c r="CJ179" s="104">
        <v>0</v>
      </c>
      <c r="CK179" s="104">
        <v>0</v>
      </c>
      <c r="CL179" s="106" t="s">
        <v>11460</v>
      </c>
      <c r="CM179" s="104">
        <v>0</v>
      </c>
      <c r="CN179" s="104">
        <v>1</v>
      </c>
      <c r="CO179" s="104">
        <v>0</v>
      </c>
      <c r="CP179" s="104">
        <v>0</v>
      </c>
      <c r="CQ179" s="104">
        <v>50</v>
      </c>
      <c r="CR179" s="104">
        <v>50</v>
      </c>
      <c r="CS179" s="104">
        <v>99506.5</v>
      </c>
      <c r="CT179" s="104">
        <v>3.7182085117299903E-2</v>
      </c>
      <c r="CU179" s="104">
        <v>3699.8591527245999</v>
      </c>
      <c r="CV179" s="104">
        <v>238.81408713844499</v>
      </c>
      <c r="CW179" s="104">
        <v>3.7175110711960099E-2</v>
      </c>
      <c r="CX179" s="104">
        <v>8.8779401289473991</v>
      </c>
      <c r="CY179" s="104">
        <v>19.901299999999999</v>
      </c>
      <c r="CZ179" s="104">
        <v>3.7182085117301797E-2</v>
      </c>
      <c r="DA179" s="104">
        <v>0.73997183054495796</v>
      </c>
      <c r="DB179" s="104">
        <v>5.4523764186859697E-4</v>
      </c>
      <c r="DC179" s="104">
        <v>0</v>
      </c>
      <c r="DD179" s="105" t="s">
        <v>6173</v>
      </c>
    </row>
    <row r="180" spans="1:108" ht="15" customHeight="1" x14ac:dyDescent="0.35">
      <c r="A180" s="105" t="s">
        <v>10831</v>
      </c>
      <c r="B180" s="104">
        <v>0</v>
      </c>
      <c r="C180" s="104">
        <v>0</v>
      </c>
      <c r="D180" s="104">
        <v>0</v>
      </c>
      <c r="E180" s="105"/>
      <c r="F180" s="104">
        <v>1</v>
      </c>
      <c r="G180" s="104" t="b">
        <v>0</v>
      </c>
      <c r="H180" s="105" t="s">
        <v>512</v>
      </c>
      <c r="I180" s="104">
        <v>0</v>
      </c>
      <c r="J180" s="105"/>
      <c r="K180" s="104">
        <v>0</v>
      </c>
      <c r="L180" s="104">
        <v>1</v>
      </c>
      <c r="M180" s="104">
        <v>0</v>
      </c>
      <c r="N180" s="104">
        <v>0</v>
      </c>
      <c r="O180" s="105"/>
      <c r="P180" s="104" t="b">
        <v>0</v>
      </c>
      <c r="Q180" s="104">
        <v>0</v>
      </c>
      <c r="R180" s="105"/>
      <c r="S180" s="104">
        <v>0</v>
      </c>
      <c r="T180" s="104">
        <v>0</v>
      </c>
      <c r="U180" s="104">
        <v>16.229600000000001</v>
      </c>
      <c r="V180" s="104">
        <v>2.0287000000000002</v>
      </c>
      <c r="W180" s="104">
        <v>0</v>
      </c>
      <c r="X180" s="105" t="s">
        <v>6174</v>
      </c>
      <c r="Y180" s="105"/>
      <c r="Z180" s="104">
        <v>1</v>
      </c>
      <c r="AA180" s="104">
        <v>0</v>
      </c>
      <c r="AB180" s="105" t="s">
        <v>799</v>
      </c>
      <c r="AC180" s="105" t="s">
        <v>77</v>
      </c>
      <c r="AD180" s="104">
        <v>0</v>
      </c>
      <c r="AE180" s="104">
        <v>0</v>
      </c>
      <c r="AF180" s="105"/>
      <c r="AG180" s="104">
        <v>2</v>
      </c>
      <c r="AH180" s="104">
        <v>2</v>
      </c>
      <c r="AI180" s="104">
        <v>2</v>
      </c>
      <c r="AJ180" s="105" t="s">
        <v>483</v>
      </c>
      <c r="AK180" s="104" t="b">
        <v>0</v>
      </c>
      <c r="AL180" s="104">
        <v>8760</v>
      </c>
      <c r="AM180" s="104">
        <v>8760</v>
      </c>
      <c r="AN180" s="104">
        <v>8760</v>
      </c>
      <c r="AO180" s="104">
        <v>0</v>
      </c>
      <c r="AP180" s="104">
        <v>0</v>
      </c>
      <c r="AQ180" s="104">
        <v>0</v>
      </c>
      <c r="AR180" s="104">
        <v>219000</v>
      </c>
      <c r="AS180" s="104">
        <v>32850</v>
      </c>
      <c r="AT180" s="105"/>
      <c r="AU180" s="104" t="b">
        <v>0</v>
      </c>
      <c r="AV180" s="104">
        <v>0</v>
      </c>
      <c r="AW180" s="104">
        <v>0</v>
      </c>
      <c r="AX180" s="104" t="b">
        <v>1</v>
      </c>
      <c r="AY180" s="104">
        <v>0</v>
      </c>
      <c r="AZ180" s="104">
        <v>87600</v>
      </c>
      <c r="BA180" s="104" t="b">
        <v>0</v>
      </c>
      <c r="BB180" s="104">
        <v>0</v>
      </c>
      <c r="BC180" s="105" t="s">
        <v>6172</v>
      </c>
      <c r="BD180" s="105" t="s">
        <v>851</v>
      </c>
      <c r="BE180" s="104" t="b">
        <v>0</v>
      </c>
      <c r="BF180" s="104">
        <v>113880</v>
      </c>
      <c r="BG180" s="105"/>
      <c r="BH180" s="105" t="b">
        <v>0</v>
      </c>
      <c r="BI180" s="104">
        <v>0</v>
      </c>
      <c r="BJ180" s="104">
        <v>0</v>
      </c>
      <c r="BK180" s="104">
        <v>0</v>
      </c>
      <c r="BL180" s="104">
        <v>0</v>
      </c>
      <c r="BM180" s="104">
        <v>0</v>
      </c>
      <c r="BN180" s="105" t="s">
        <v>3896</v>
      </c>
      <c r="BO180" s="104">
        <v>215901.809040272</v>
      </c>
      <c r="BP180" s="104">
        <v>104698.569829549</v>
      </c>
      <c r="BQ180" s="104">
        <v>8</v>
      </c>
      <c r="BR180" s="105"/>
      <c r="BS180" s="105"/>
      <c r="BT180" s="105"/>
      <c r="BU180" s="105"/>
      <c r="BV180" s="104">
        <v>1</v>
      </c>
      <c r="BW180" s="104">
        <v>1</v>
      </c>
      <c r="BX180" s="104">
        <v>16229.6</v>
      </c>
      <c r="BY180" s="104">
        <v>0</v>
      </c>
      <c r="BZ180" s="104">
        <v>4.6317351598173497E-6</v>
      </c>
      <c r="CA180" s="105" t="s">
        <v>10287</v>
      </c>
      <c r="CB180" s="105"/>
      <c r="CC180" s="105" t="b">
        <v>0</v>
      </c>
      <c r="CD180" s="104">
        <v>0</v>
      </c>
      <c r="CE180" s="104">
        <v>0</v>
      </c>
      <c r="CF180" s="104">
        <v>0</v>
      </c>
      <c r="CG180" s="104">
        <v>0</v>
      </c>
      <c r="CH180" s="105"/>
      <c r="CI180" s="104" t="b">
        <v>0</v>
      </c>
      <c r="CJ180" s="104">
        <v>0</v>
      </c>
      <c r="CK180" s="104">
        <v>0</v>
      </c>
      <c r="CL180" s="105" t="s">
        <v>6166</v>
      </c>
      <c r="CM180" s="104">
        <v>0</v>
      </c>
      <c r="CN180" s="104">
        <v>1</v>
      </c>
      <c r="CO180" s="104">
        <v>0</v>
      </c>
      <c r="CP180" s="104">
        <v>0</v>
      </c>
      <c r="CQ180" s="104">
        <v>50</v>
      </c>
      <c r="CR180" s="104">
        <v>50</v>
      </c>
      <c r="CS180" s="104">
        <v>16229.6</v>
      </c>
      <c r="CT180" s="104">
        <v>9.5932552940505705E-2</v>
      </c>
      <c r="CU180" s="104">
        <v>1556.9469612032301</v>
      </c>
      <c r="CV180" s="104">
        <v>16.229600000000001</v>
      </c>
      <c r="CW180" s="104">
        <v>9.5932552940505803E-2</v>
      </c>
      <c r="CX180" s="104">
        <v>1.5569469612032301</v>
      </c>
      <c r="CY180" s="104">
        <v>2.0287000000000002</v>
      </c>
      <c r="CZ180" s="104">
        <v>9.5932552940505803E-2</v>
      </c>
      <c r="DA180" s="104">
        <v>0.19461837015040401</v>
      </c>
      <c r="DB180" s="104">
        <v>3.7053881278538798E-5</v>
      </c>
      <c r="DC180" s="104">
        <v>0</v>
      </c>
      <c r="DD180" s="105" t="s">
        <v>6175</v>
      </c>
    </row>
    <row r="181" spans="1:108" ht="15" customHeight="1" x14ac:dyDescent="0.35">
      <c r="A181" s="105" t="s">
        <v>10842</v>
      </c>
      <c r="B181" s="104">
        <v>0</v>
      </c>
      <c r="C181" s="104">
        <v>0</v>
      </c>
      <c r="D181" s="104">
        <v>0</v>
      </c>
      <c r="E181" s="105"/>
      <c r="F181" s="104">
        <v>1</v>
      </c>
      <c r="G181" s="104" t="b">
        <v>0</v>
      </c>
      <c r="H181" s="105" t="s">
        <v>512</v>
      </c>
      <c r="I181" s="104">
        <v>0</v>
      </c>
      <c r="J181" s="105"/>
      <c r="K181" s="104">
        <v>0</v>
      </c>
      <c r="L181" s="104">
        <v>1</v>
      </c>
      <c r="M181" s="104">
        <v>0</v>
      </c>
      <c r="N181" s="104">
        <v>0</v>
      </c>
      <c r="O181" s="105"/>
      <c r="P181" s="104" t="b">
        <v>0</v>
      </c>
      <c r="Q181" s="104">
        <v>0</v>
      </c>
      <c r="R181" s="105"/>
      <c r="S181" s="104">
        <v>0</v>
      </c>
      <c r="T181" s="104">
        <v>0</v>
      </c>
      <c r="U181" s="104">
        <v>1191.11582027335</v>
      </c>
      <c r="V181" s="104">
        <v>19.853300000000001</v>
      </c>
      <c r="W181" s="104">
        <v>0</v>
      </c>
      <c r="X181" s="105" t="s">
        <v>10146</v>
      </c>
      <c r="Y181" s="105"/>
      <c r="Z181" s="104">
        <v>1</v>
      </c>
      <c r="AA181" s="104">
        <v>0</v>
      </c>
      <c r="AB181" s="105" t="s">
        <v>799</v>
      </c>
      <c r="AC181" s="105" t="s">
        <v>77</v>
      </c>
      <c r="AD181" s="104">
        <v>0</v>
      </c>
      <c r="AE181" s="104">
        <v>0</v>
      </c>
      <c r="AF181" s="105"/>
      <c r="AG181" s="104">
        <v>2</v>
      </c>
      <c r="AH181" s="104">
        <v>2</v>
      </c>
      <c r="AI181" s="104">
        <v>2</v>
      </c>
      <c r="AJ181" s="105" t="s">
        <v>483</v>
      </c>
      <c r="AK181" s="104" t="b">
        <v>0</v>
      </c>
      <c r="AL181" s="104">
        <v>8760</v>
      </c>
      <c r="AM181" s="104">
        <v>8760</v>
      </c>
      <c r="AN181" s="104">
        <v>8760</v>
      </c>
      <c r="AO181" s="104">
        <v>0</v>
      </c>
      <c r="AP181" s="104">
        <v>0</v>
      </c>
      <c r="AQ181" s="104">
        <v>0</v>
      </c>
      <c r="AR181" s="104">
        <v>21900</v>
      </c>
      <c r="AS181" s="104">
        <v>3285</v>
      </c>
      <c r="AT181" s="105"/>
      <c r="AU181" s="104" t="b">
        <v>0</v>
      </c>
      <c r="AV181" s="104">
        <v>0</v>
      </c>
      <c r="AW181" s="104">
        <v>0</v>
      </c>
      <c r="AX181" s="104" t="b">
        <v>1</v>
      </c>
      <c r="AY181" s="104">
        <v>0</v>
      </c>
      <c r="AZ181" s="104">
        <v>87600</v>
      </c>
      <c r="BA181" s="104" t="b">
        <v>0</v>
      </c>
      <c r="BB181" s="104">
        <v>0</v>
      </c>
      <c r="BC181" s="105" t="s">
        <v>6172</v>
      </c>
      <c r="BD181" s="105" t="s">
        <v>851</v>
      </c>
      <c r="BE181" s="104" t="b">
        <v>0</v>
      </c>
      <c r="BF181" s="104">
        <v>8760</v>
      </c>
      <c r="BG181" s="105"/>
      <c r="BH181" s="105" t="b">
        <v>0</v>
      </c>
      <c r="BI181" s="104">
        <v>0</v>
      </c>
      <c r="BJ181" s="104">
        <v>0</v>
      </c>
      <c r="BK181" s="104">
        <v>0</v>
      </c>
      <c r="BL181" s="104">
        <v>0</v>
      </c>
      <c r="BM181" s="104">
        <v>0</v>
      </c>
      <c r="BN181" s="105" t="s">
        <v>3896</v>
      </c>
      <c r="BO181" s="104">
        <v>22061.8234751905</v>
      </c>
      <c r="BP181" s="104">
        <v>13193.3562736029</v>
      </c>
      <c r="BQ181" s="104">
        <v>59.995860651546799</v>
      </c>
      <c r="BR181" s="105"/>
      <c r="BS181" s="105"/>
      <c r="BT181" s="105"/>
      <c r="BU181" s="105"/>
      <c r="BV181" s="104">
        <v>1</v>
      </c>
      <c r="BW181" s="104">
        <v>1</v>
      </c>
      <c r="BX181" s="104">
        <v>238239.6</v>
      </c>
      <c r="BY181" s="104">
        <v>0</v>
      </c>
      <c r="BZ181" s="104">
        <v>4.5327168949771702E-5</v>
      </c>
      <c r="CA181" s="105" t="s">
        <v>10287</v>
      </c>
      <c r="CB181" s="105"/>
      <c r="CC181" s="105" t="b">
        <v>0</v>
      </c>
      <c r="CD181" s="104">
        <v>0</v>
      </c>
      <c r="CE181" s="104">
        <v>0</v>
      </c>
      <c r="CF181" s="104">
        <v>0</v>
      </c>
      <c r="CG181" s="104">
        <v>0</v>
      </c>
      <c r="CH181" s="105"/>
      <c r="CI181" s="104" t="b">
        <v>0</v>
      </c>
      <c r="CJ181" s="104">
        <v>0</v>
      </c>
      <c r="CK181" s="104">
        <v>0</v>
      </c>
      <c r="CL181" s="106" t="s">
        <v>11537</v>
      </c>
      <c r="CM181" s="104">
        <v>0</v>
      </c>
      <c r="CN181" s="104">
        <v>1</v>
      </c>
      <c r="CO181" s="104">
        <v>0</v>
      </c>
      <c r="CP181" s="104">
        <v>0</v>
      </c>
      <c r="CQ181" s="104">
        <v>50</v>
      </c>
      <c r="CR181" s="104">
        <v>50</v>
      </c>
      <c r="CS181" s="104">
        <v>238239.6</v>
      </c>
      <c r="CT181" s="104">
        <v>3.6903290993138403E-2</v>
      </c>
      <c r="CU181" s="104">
        <v>8791.8252848888897</v>
      </c>
      <c r="CV181" s="104">
        <v>1191.11582027335</v>
      </c>
      <c r="CW181" s="104">
        <v>3.6895718097646198E-2</v>
      </c>
      <c r="CX181" s="104">
        <v>43.9470735264524</v>
      </c>
      <c r="CY181" s="104">
        <v>19.853300000000001</v>
      </c>
      <c r="CZ181" s="104">
        <v>3.6903290993133601E-2</v>
      </c>
      <c r="DA181" s="104">
        <v>0.73265210707397899</v>
      </c>
      <c r="DB181" s="104">
        <v>2.7194425120396202E-3</v>
      </c>
      <c r="DC181" s="104">
        <v>0</v>
      </c>
      <c r="DD181" s="105" t="s">
        <v>6550</v>
      </c>
    </row>
    <row r="182" spans="1:108" ht="15" customHeight="1" x14ac:dyDescent="0.35">
      <c r="A182" s="105" t="s">
        <v>7015</v>
      </c>
      <c r="B182" s="104">
        <v>0</v>
      </c>
      <c r="C182" s="104">
        <v>0</v>
      </c>
      <c r="D182" s="104">
        <v>0</v>
      </c>
      <c r="E182" s="105"/>
      <c r="F182" s="104">
        <v>1</v>
      </c>
      <c r="G182" s="104" t="b">
        <v>0</v>
      </c>
      <c r="H182" s="105" t="s">
        <v>512</v>
      </c>
      <c r="I182" s="104">
        <v>0</v>
      </c>
      <c r="J182" s="105"/>
      <c r="K182" s="104">
        <v>0</v>
      </c>
      <c r="L182" s="104">
        <v>1</v>
      </c>
      <c r="M182" s="104">
        <v>0</v>
      </c>
      <c r="N182" s="104">
        <v>0</v>
      </c>
      <c r="O182" s="105"/>
      <c r="P182" s="104" t="b">
        <v>0</v>
      </c>
      <c r="Q182" s="104">
        <v>0</v>
      </c>
      <c r="R182" s="105"/>
      <c r="S182" s="104">
        <v>0</v>
      </c>
      <c r="T182" s="104">
        <v>0</v>
      </c>
      <c r="U182" s="104">
        <v>342.28320000000002</v>
      </c>
      <c r="V182" s="104">
        <v>2.0373999999999999</v>
      </c>
      <c r="W182" s="104">
        <v>0</v>
      </c>
      <c r="X182" s="105" t="s">
        <v>6179</v>
      </c>
      <c r="Y182" s="105"/>
      <c r="Z182" s="104">
        <v>1</v>
      </c>
      <c r="AA182" s="104">
        <v>0</v>
      </c>
      <c r="AB182" s="105" t="s">
        <v>6154</v>
      </c>
      <c r="AC182" s="105" t="s">
        <v>6155</v>
      </c>
      <c r="AD182" s="104">
        <v>0</v>
      </c>
      <c r="AE182" s="104">
        <v>0</v>
      </c>
      <c r="AF182" s="105"/>
      <c r="AG182" s="104">
        <v>2</v>
      </c>
      <c r="AH182" s="104">
        <v>2</v>
      </c>
      <c r="AI182" s="104">
        <v>2</v>
      </c>
      <c r="AJ182" s="105" t="s">
        <v>483</v>
      </c>
      <c r="AK182" s="104" t="b">
        <v>0</v>
      </c>
      <c r="AL182" s="104">
        <v>8760</v>
      </c>
      <c r="AM182" s="104">
        <v>8760</v>
      </c>
      <c r="AN182" s="104">
        <v>8760</v>
      </c>
      <c r="AO182" s="104">
        <v>0</v>
      </c>
      <c r="AP182" s="104">
        <v>0</v>
      </c>
      <c r="AQ182" s="104">
        <v>0</v>
      </c>
      <c r="AR182" s="104">
        <v>262800</v>
      </c>
      <c r="AS182" s="104">
        <v>39420</v>
      </c>
      <c r="AT182" s="105"/>
      <c r="AU182" s="104" t="b">
        <v>0</v>
      </c>
      <c r="AV182" s="104">
        <v>0</v>
      </c>
      <c r="AW182" s="104">
        <v>0</v>
      </c>
      <c r="AX182" s="104" t="b">
        <v>1</v>
      </c>
      <c r="AY182" s="104">
        <v>0</v>
      </c>
      <c r="AZ182" s="104">
        <v>87600</v>
      </c>
      <c r="BA182" s="104" t="b">
        <v>0</v>
      </c>
      <c r="BB182" s="104">
        <v>0</v>
      </c>
      <c r="BC182" s="105" t="s">
        <v>6180</v>
      </c>
      <c r="BD182" s="105" t="s">
        <v>800</v>
      </c>
      <c r="BE182" s="104" t="b">
        <v>0</v>
      </c>
      <c r="BF182" s="104">
        <v>367920</v>
      </c>
      <c r="BG182" s="105"/>
      <c r="BH182" s="105" t="b">
        <v>0</v>
      </c>
      <c r="BI182" s="104">
        <v>0</v>
      </c>
      <c r="BJ182" s="104">
        <v>0</v>
      </c>
      <c r="BK182" s="104">
        <v>0</v>
      </c>
      <c r="BL182" s="104">
        <v>0</v>
      </c>
      <c r="BM182" s="104">
        <v>0</v>
      </c>
      <c r="BN182" s="105" t="s">
        <v>899</v>
      </c>
      <c r="BO182" s="104">
        <v>214979.87631294801</v>
      </c>
      <c r="BP182" s="104">
        <v>12284.501289285499</v>
      </c>
      <c r="BQ182" s="104">
        <v>168</v>
      </c>
      <c r="BR182" s="105"/>
      <c r="BS182" s="105"/>
      <c r="BT182" s="105"/>
      <c r="BU182" s="105"/>
      <c r="BV182" s="104">
        <v>1</v>
      </c>
      <c r="BW182" s="104">
        <v>1</v>
      </c>
      <c r="BX182" s="104">
        <v>40748</v>
      </c>
      <c r="BY182" s="104">
        <v>0</v>
      </c>
      <c r="BZ182" s="104">
        <v>4.65159817351598E-6</v>
      </c>
      <c r="CA182" s="105" t="s">
        <v>6181</v>
      </c>
      <c r="CB182" s="105"/>
      <c r="CC182" s="105" t="b">
        <v>0</v>
      </c>
      <c r="CD182" s="104">
        <v>0</v>
      </c>
      <c r="CE182" s="104">
        <v>0</v>
      </c>
      <c r="CF182" s="104">
        <v>0</v>
      </c>
      <c r="CG182" s="104">
        <v>0</v>
      </c>
      <c r="CH182" s="105"/>
      <c r="CI182" s="104" t="b">
        <v>0</v>
      </c>
      <c r="CJ182" s="104">
        <v>0</v>
      </c>
      <c r="CK182" s="104">
        <v>0</v>
      </c>
      <c r="CL182" s="106" t="s">
        <v>10290</v>
      </c>
      <c r="CM182" s="104">
        <v>4.6515981735158399E-8</v>
      </c>
      <c r="CN182" s="104">
        <v>1</v>
      </c>
      <c r="CO182" s="104">
        <v>0</v>
      </c>
      <c r="CP182" s="104">
        <v>0</v>
      </c>
      <c r="CQ182" s="104">
        <v>50</v>
      </c>
      <c r="CR182" s="104">
        <v>50</v>
      </c>
      <c r="CS182" s="104">
        <v>40748</v>
      </c>
      <c r="CT182" s="104">
        <v>9.3128461406145294E-2</v>
      </c>
      <c r="CU182" s="104">
        <v>3794.79854537761</v>
      </c>
      <c r="CV182" s="104">
        <v>342.28320000000002</v>
      </c>
      <c r="CW182" s="104">
        <v>9.3128461406145099E-2</v>
      </c>
      <c r="CX182" s="104">
        <v>31.8763077811718</v>
      </c>
      <c r="CY182" s="104">
        <v>2.0373999999999999</v>
      </c>
      <c r="CZ182" s="104">
        <v>9.3128461406146501E-2</v>
      </c>
      <c r="DA182" s="104">
        <v>0.189739927268883</v>
      </c>
      <c r="DB182" s="104">
        <v>7.8146849315068501E-4</v>
      </c>
      <c r="DC182" s="104">
        <v>0</v>
      </c>
      <c r="DD182" s="105" t="s">
        <v>6182</v>
      </c>
    </row>
    <row r="183" spans="1:108" ht="15" customHeight="1" x14ac:dyDescent="0.35">
      <c r="A183" s="105" t="s">
        <v>6938</v>
      </c>
      <c r="B183" s="104">
        <v>0</v>
      </c>
      <c r="C183" s="104">
        <v>0</v>
      </c>
      <c r="D183" s="104">
        <v>0</v>
      </c>
      <c r="E183" s="105"/>
      <c r="F183" s="104">
        <v>1</v>
      </c>
      <c r="G183" s="104" t="b">
        <v>0</v>
      </c>
      <c r="H183" s="105" t="s">
        <v>512</v>
      </c>
      <c r="I183" s="104">
        <v>0</v>
      </c>
      <c r="J183" s="105"/>
      <c r="K183" s="104">
        <v>0</v>
      </c>
      <c r="L183" s="104">
        <v>1.2184542036758801</v>
      </c>
      <c r="M183" s="104">
        <v>0</v>
      </c>
      <c r="N183" s="104">
        <v>0</v>
      </c>
      <c r="O183" s="105"/>
      <c r="P183" s="104" t="b">
        <v>0</v>
      </c>
      <c r="Q183" s="104">
        <v>0</v>
      </c>
      <c r="R183" s="105"/>
      <c r="S183" s="104">
        <v>0</v>
      </c>
      <c r="T183" s="104">
        <v>0</v>
      </c>
      <c r="U183" s="104">
        <v>0</v>
      </c>
      <c r="V183" s="104">
        <v>1.7538</v>
      </c>
      <c r="W183" s="104">
        <v>0</v>
      </c>
      <c r="X183" s="105" t="s">
        <v>6183</v>
      </c>
      <c r="Y183" s="105"/>
      <c r="Z183" s="104">
        <v>1</v>
      </c>
      <c r="AA183" s="104">
        <v>0</v>
      </c>
      <c r="AB183" s="105" t="s">
        <v>11463</v>
      </c>
      <c r="AC183" s="105" t="s">
        <v>11464</v>
      </c>
      <c r="AD183" s="104">
        <v>0</v>
      </c>
      <c r="AE183" s="104">
        <v>5200</v>
      </c>
      <c r="AF183" s="105"/>
      <c r="AG183" s="104">
        <v>2</v>
      </c>
      <c r="AH183" s="104">
        <v>2</v>
      </c>
      <c r="AI183" s="104">
        <v>2</v>
      </c>
      <c r="AJ183" s="105" t="s">
        <v>483</v>
      </c>
      <c r="AK183" s="104" t="b">
        <v>0</v>
      </c>
      <c r="AL183" s="104">
        <v>8760</v>
      </c>
      <c r="AM183" s="104">
        <v>8760</v>
      </c>
      <c r="AN183" s="104">
        <v>8760</v>
      </c>
      <c r="AO183" s="104">
        <v>0</v>
      </c>
      <c r="AP183" s="104">
        <v>0</v>
      </c>
      <c r="AQ183" s="104">
        <v>0</v>
      </c>
      <c r="AR183" s="104">
        <v>219000</v>
      </c>
      <c r="AS183" s="104">
        <v>32850</v>
      </c>
      <c r="AT183" s="105"/>
      <c r="AU183" s="104" t="b">
        <v>0</v>
      </c>
      <c r="AV183" s="104">
        <v>0</v>
      </c>
      <c r="AW183" s="104">
        <v>0</v>
      </c>
      <c r="AX183" s="104" t="b">
        <v>1</v>
      </c>
      <c r="AY183" s="104">
        <v>0</v>
      </c>
      <c r="AZ183" s="104">
        <v>87600</v>
      </c>
      <c r="BA183" s="104" t="b">
        <v>0</v>
      </c>
      <c r="BB183" s="104">
        <v>0</v>
      </c>
      <c r="BC183" s="105" t="s">
        <v>6184</v>
      </c>
      <c r="BD183" s="105" t="s">
        <v>830</v>
      </c>
      <c r="BE183" s="104" t="b">
        <v>0</v>
      </c>
      <c r="BF183" s="104">
        <v>175200</v>
      </c>
      <c r="BG183" s="105" t="s">
        <v>11465</v>
      </c>
      <c r="BH183" s="105" t="b">
        <v>1</v>
      </c>
      <c r="BI183" s="104">
        <v>476</v>
      </c>
      <c r="BJ183" s="104">
        <v>113</v>
      </c>
      <c r="BK183" s="104">
        <v>45180</v>
      </c>
      <c r="BL183" s="104">
        <v>0</v>
      </c>
      <c r="BM183" s="104">
        <v>0</v>
      </c>
      <c r="BN183" s="105" t="s">
        <v>1195</v>
      </c>
      <c r="BO183" s="104">
        <v>3816.8670667115198</v>
      </c>
      <c r="BP183" s="104">
        <v>0</v>
      </c>
      <c r="BQ183" s="104">
        <v>4.1480107848280401</v>
      </c>
      <c r="BR183" s="105"/>
      <c r="BS183" s="105"/>
      <c r="BT183" s="105"/>
      <c r="BU183" s="105"/>
      <c r="BV183" s="104">
        <v>1</v>
      </c>
      <c r="BW183" s="104">
        <v>1</v>
      </c>
      <c r="BX183" s="104">
        <v>103370.4</v>
      </c>
      <c r="BY183" s="104">
        <v>0</v>
      </c>
      <c r="BZ183" s="104">
        <v>2.6199497716895002E-4</v>
      </c>
      <c r="CA183" s="105" t="s">
        <v>6186</v>
      </c>
      <c r="CB183" s="105"/>
      <c r="CC183" s="105" t="b">
        <v>0</v>
      </c>
      <c r="CD183" s="104">
        <v>0</v>
      </c>
      <c r="CE183" s="104">
        <v>0</v>
      </c>
      <c r="CF183" s="104">
        <v>0</v>
      </c>
      <c r="CG183" s="104">
        <v>0</v>
      </c>
      <c r="CH183" s="105"/>
      <c r="CI183" s="104" t="b">
        <v>0</v>
      </c>
      <c r="CJ183" s="104">
        <v>0</v>
      </c>
      <c r="CK183" s="104">
        <v>0</v>
      </c>
      <c r="CL183" s="106" t="s">
        <v>10291</v>
      </c>
      <c r="CM183" s="104">
        <v>4.0041095890410803E-8</v>
      </c>
      <c r="CN183" s="104">
        <v>0.80612244897962204</v>
      </c>
      <c r="CO183" s="104">
        <v>0</v>
      </c>
      <c r="CP183" s="104">
        <v>0</v>
      </c>
      <c r="CQ183" s="104">
        <v>50</v>
      </c>
      <c r="CR183" s="104">
        <v>50</v>
      </c>
      <c r="CS183" s="104">
        <v>153750.39999999999</v>
      </c>
      <c r="CT183" s="104">
        <v>0.164080031854518</v>
      </c>
      <c r="CU183" s="104">
        <v>25227.370529644799</v>
      </c>
      <c r="CV183" s="104">
        <v>476</v>
      </c>
      <c r="CW183" s="104">
        <v>0</v>
      </c>
      <c r="CX183" s="104">
        <v>0</v>
      </c>
      <c r="CY183" s="104">
        <v>114.7538</v>
      </c>
      <c r="CZ183" s="104">
        <v>3.7903290723882901E-3</v>
      </c>
      <c r="DA183" s="104">
        <v>0.434954664307032</v>
      </c>
      <c r="DB183" s="104">
        <v>1.0867579908675801E-3</v>
      </c>
      <c r="DC183" s="104">
        <v>0</v>
      </c>
      <c r="DD183" s="105" t="s">
        <v>6187</v>
      </c>
    </row>
    <row r="184" spans="1:108" ht="15" customHeight="1" x14ac:dyDescent="0.35">
      <c r="A184" s="105" t="s">
        <v>6967</v>
      </c>
      <c r="B184" s="104">
        <v>0</v>
      </c>
      <c r="C184" s="104">
        <v>0</v>
      </c>
      <c r="D184" s="104">
        <v>0</v>
      </c>
      <c r="E184" s="105"/>
      <c r="F184" s="104">
        <v>1</v>
      </c>
      <c r="G184" s="104" t="b">
        <v>0</v>
      </c>
      <c r="H184" s="105" t="s">
        <v>512</v>
      </c>
      <c r="I184" s="104">
        <v>0</v>
      </c>
      <c r="J184" s="105"/>
      <c r="K184" s="104">
        <v>0</v>
      </c>
      <c r="L184" s="104">
        <v>1.7370380584666301</v>
      </c>
      <c r="M184" s="104">
        <v>0</v>
      </c>
      <c r="N184" s="104">
        <v>0</v>
      </c>
      <c r="O184" s="105"/>
      <c r="P184" s="104" t="b">
        <v>0</v>
      </c>
      <c r="Q184" s="104">
        <v>0</v>
      </c>
      <c r="R184" s="105"/>
      <c r="S184" s="104">
        <v>0</v>
      </c>
      <c r="T184" s="104">
        <v>0</v>
      </c>
      <c r="U184" s="104">
        <v>0</v>
      </c>
      <c r="V184" s="104">
        <v>1.7459</v>
      </c>
      <c r="W184" s="104">
        <v>0</v>
      </c>
      <c r="X184" s="105" t="s">
        <v>6544</v>
      </c>
      <c r="Y184" s="105"/>
      <c r="Z184" s="104">
        <v>1</v>
      </c>
      <c r="AA184" s="104">
        <v>0</v>
      </c>
      <c r="AB184" s="105" t="s">
        <v>11463</v>
      </c>
      <c r="AC184" s="105" t="s">
        <v>11464</v>
      </c>
      <c r="AD184" s="104">
        <v>0</v>
      </c>
      <c r="AE184" s="104">
        <v>0</v>
      </c>
      <c r="AF184" s="105"/>
      <c r="AG184" s="104">
        <v>2</v>
      </c>
      <c r="AH184" s="104">
        <v>2</v>
      </c>
      <c r="AI184" s="104">
        <v>2</v>
      </c>
      <c r="AJ184" s="105" t="s">
        <v>483</v>
      </c>
      <c r="AK184" s="104" t="b">
        <v>0</v>
      </c>
      <c r="AL184" s="104">
        <v>8760</v>
      </c>
      <c r="AM184" s="104">
        <v>8760</v>
      </c>
      <c r="AN184" s="104">
        <v>8760</v>
      </c>
      <c r="AO184" s="104">
        <v>0</v>
      </c>
      <c r="AP184" s="104">
        <v>0</v>
      </c>
      <c r="AQ184" s="104">
        <v>0</v>
      </c>
      <c r="AR184" s="104">
        <v>219000</v>
      </c>
      <c r="AS184" s="104">
        <v>32850</v>
      </c>
      <c r="AT184" s="105"/>
      <c r="AU184" s="104" t="b">
        <v>0</v>
      </c>
      <c r="AV184" s="104">
        <v>0</v>
      </c>
      <c r="AW184" s="104">
        <v>0</v>
      </c>
      <c r="AX184" s="104" t="b">
        <v>1</v>
      </c>
      <c r="AY184" s="104">
        <v>0</v>
      </c>
      <c r="AZ184" s="104">
        <v>87600</v>
      </c>
      <c r="BA184" s="104" t="b">
        <v>0</v>
      </c>
      <c r="BB184" s="104">
        <v>0</v>
      </c>
      <c r="BC184" s="105" t="s">
        <v>6184</v>
      </c>
      <c r="BD184" s="105" t="s">
        <v>830</v>
      </c>
      <c r="BE184" s="104" t="b">
        <v>0</v>
      </c>
      <c r="BF184" s="104">
        <v>175200</v>
      </c>
      <c r="BG184" s="105" t="s">
        <v>11536</v>
      </c>
      <c r="BH184" s="105" t="b">
        <v>1</v>
      </c>
      <c r="BI184" s="104">
        <v>451</v>
      </c>
      <c r="BJ184" s="104">
        <v>88</v>
      </c>
      <c r="BK184" s="104">
        <v>45180</v>
      </c>
      <c r="BL184" s="104">
        <v>0</v>
      </c>
      <c r="BM184" s="104">
        <v>0</v>
      </c>
      <c r="BN184" s="105" t="s">
        <v>1195</v>
      </c>
      <c r="BO184" s="104">
        <v>4880.4457919526103</v>
      </c>
      <c r="BP184" s="104">
        <v>0</v>
      </c>
      <c r="BQ184" s="104">
        <v>5.0252992058690102</v>
      </c>
      <c r="BR184" s="105"/>
      <c r="BS184" s="105"/>
      <c r="BT184" s="105"/>
      <c r="BU184" s="105"/>
      <c r="BV184" s="104">
        <v>1</v>
      </c>
      <c r="BW184" s="104">
        <v>1</v>
      </c>
      <c r="BX184" s="104">
        <v>49297.5</v>
      </c>
      <c r="BY184" s="104">
        <v>0</v>
      </c>
      <c r="BZ184" s="104">
        <v>2.04899315068493E-4</v>
      </c>
      <c r="CA184" s="105" t="s">
        <v>6186</v>
      </c>
      <c r="CB184" s="105"/>
      <c r="CC184" s="105" t="b">
        <v>0</v>
      </c>
      <c r="CD184" s="104">
        <v>0</v>
      </c>
      <c r="CE184" s="104">
        <v>0</v>
      </c>
      <c r="CF184" s="104">
        <v>0</v>
      </c>
      <c r="CG184" s="104">
        <v>0</v>
      </c>
      <c r="CH184" s="105"/>
      <c r="CI184" s="104" t="b">
        <v>0</v>
      </c>
      <c r="CJ184" s="104">
        <v>0</v>
      </c>
      <c r="CK184" s="104">
        <v>0</v>
      </c>
      <c r="CL184" s="106" t="s">
        <v>10437</v>
      </c>
      <c r="CM184" s="104">
        <v>3.9860730593607203E-8</v>
      </c>
      <c r="CN184" s="104">
        <v>0.80249126677701199</v>
      </c>
      <c r="CO184" s="104">
        <v>0</v>
      </c>
      <c r="CP184" s="104">
        <v>0</v>
      </c>
      <c r="CQ184" s="104">
        <v>50</v>
      </c>
      <c r="CR184" s="104">
        <v>50</v>
      </c>
      <c r="CS184" s="104">
        <v>94477.5</v>
      </c>
      <c r="CT184" s="104">
        <v>0.116168898311064</v>
      </c>
      <c r="CU184" s="104">
        <v>10975.347090183501</v>
      </c>
      <c r="CV184" s="104">
        <v>451</v>
      </c>
      <c r="CW184" s="104">
        <v>0</v>
      </c>
      <c r="CX184" s="104">
        <v>0</v>
      </c>
      <c r="CY184" s="104">
        <v>89.745900000000006</v>
      </c>
      <c r="CZ184" s="104">
        <v>4.891743061309E-3</v>
      </c>
      <c r="DA184" s="104">
        <v>0.43901388360593102</v>
      </c>
      <c r="DB184" s="104">
        <v>1.0296803652968E-3</v>
      </c>
      <c r="DC184" s="104">
        <v>0</v>
      </c>
      <c r="DD184" s="105" t="s">
        <v>6545</v>
      </c>
    </row>
    <row r="185" spans="1:108" ht="15" customHeight="1" x14ac:dyDescent="0.35">
      <c r="A185" s="105" t="s">
        <v>6960</v>
      </c>
      <c r="B185" s="104">
        <v>0</v>
      </c>
      <c r="C185" s="104">
        <v>0</v>
      </c>
      <c r="D185" s="104">
        <v>0</v>
      </c>
      <c r="E185" s="105"/>
      <c r="F185" s="104">
        <v>1</v>
      </c>
      <c r="G185" s="104" t="b">
        <v>0</v>
      </c>
      <c r="H185" s="105" t="s">
        <v>512</v>
      </c>
      <c r="I185" s="104">
        <v>0</v>
      </c>
      <c r="J185" s="105"/>
      <c r="K185" s="104">
        <v>0</v>
      </c>
      <c r="L185" s="104">
        <v>1</v>
      </c>
      <c r="M185" s="104">
        <v>0</v>
      </c>
      <c r="N185" s="104">
        <v>0</v>
      </c>
      <c r="O185" s="105"/>
      <c r="P185" s="104" t="b">
        <v>0</v>
      </c>
      <c r="Q185" s="104">
        <v>0</v>
      </c>
      <c r="R185" s="105"/>
      <c r="S185" s="104">
        <v>0</v>
      </c>
      <c r="T185" s="104">
        <v>16.8294</v>
      </c>
      <c r="U185" s="104">
        <v>185.11915608803901</v>
      </c>
      <c r="V185" s="104">
        <v>16.8294</v>
      </c>
      <c r="W185" s="104">
        <v>0</v>
      </c>
      <c r="X185" s="105" t="s">
        <v>6429</v>
      </c>
      <c r="Y185" s="105"/>
      <c r="Z185" s="104">
        <v>1</v>
      </c>
      <c r="AA185" s="104">
        <v>0</v>
      </c>
      <c r="AB185" s="105" t="s">
        <v>6189</v>
      </c>
      <c r="AC185" s="105" t="s">
        <v>6430</v>
      </c>
      <c r="AD185" s="104">
        <v>0</v>
      </c>
      <c r="AE185" s="104">
        <v>0</v>
      </c>
      <c r="AF185" s="105"/>
      <c r="AG185" s="104">
        <v>2</v>
      </c>
      <c r="AH185" s="104">
        <v>2</v>
      </c>
      <c r="AI185" s="104">
        <v>2</v>
      </c>
      <c r="AJ185" s="105" t="s">
        <v>483</v>
      </c>
      <c r="AK185" s="104" t="b">
        <v>0</v>
      </c>
      <c r="AL185" s="104">
        <v>8760</v>
      </c>
      <c r="AM185" s="104">
        <v>8760</v>
      </c>
      <c r="AN185" s="104">
        <v>8760</v>
      </c>
      <c r="AO185" s="104">
        <v>0</v>
      </c>
      <c r="AP185" s="104">
        <v>0</v>
      </c>
      <c r="AQ185" s="104">
        <v>0</v>
      </c>
      <c r="AR185" s="104">
        <v>26280</v>
      </c>
      <c r="AS185" s="104">
        <v>3942</v>
      </c>
      <c r="AT185" s="105"/>
      <c r="AU185" s="104" t="b">
        <v>0</v>
      </c>
      <c r="AV185" s="104">
        <v>0</v>
      </c>
      <c r="AW185" s="104">
        <v>0</v>
      </c>
      <c r="AX185" s="104" t="b">
        <v>1</v>
      </c>
      <c r="AY185" s="104">
        <v>0</v>
      </c>
      <c r="AZ185" s="104">
        <v>87600</v>
      </c>
      <c r="BA185" s="104" t="b">
        <v>0</v>
      </c>
      <c r="BB185" s="104">
        <v>0</v>
      </c>
      <c r="BC185" s="105" t="s">
        <v>10383</v>
      </c>
      <c r="BD185" s="105" t="s">
        <v>10384</v>
      </c>
      <c r="BE185" s="104" t="b">
        <v>0</v>
      </c>
      <c r="BF185" s="104">
        <v>17521</v>
      </c>
      <c r="BG185" s="105"/>
      <c r="BH185" s="105" t="b">
        <v>0</v>
      </c>
      <c r="BI185" s="104">
        <v>0</v>
      </c>
      <c r="BJ185" s="104">
        <v>0</v>
      </c>
      <c r="BK185" s="104">
        <v>67316.072191693995</v>
      </c>
      <c r="BL185" s="104">
        <v>0</v>
      </c>
      <c r="BM185" s="104">
        <v>0</v>
      </c>
      <c r="BN185" s="105" t="s">
        <v>9982</v>
      </c>
      <c r="BO185" s="104">
        <v>26025.883275696098</v>
      </c>
      <c r="BP185" s="104">
        <v>8900.1573061429099</v>
      </c>
      <c r="BQ185" s="104">
        <v>10.9997478274947</v>
      </c>
      <c r="BR185" s="105"/>
      <c r="BS185" s="105"/>
      <c r="BT185" s="105"/>
      <c r="BU185" s="105"/>
      <c r="BV185" s="104">
        <v>1</v>
      </c>
      <c r="BW185" s="104">
        <v>1</v>
      </c>
      <c r="BX185" s="104">
        <v>176708.7</v>
      </c>
      <c r="BY185" s="104">
        <v>0</v>
      </c>
      <c r="BZ185" s="104">
        <v>3.8423287671232899E-5</v>
      </c>
      <c r="CA185" s="105" t="s">
        <v>6431</v>
      </c>
      <c r="CB185" s="105"/>
      <c r="CC185" s="105" t="b">
        <v>0</v>
      </c>
      <c r="CD185" s="104">
        <v>0</v>
      </c>
      <c r="CE185" s="104">
        <v>0</v>
      </c>
      <c r="CF185" s="104">
        <v>0</v>
      </c>
      <c r="CG185" s="104">
        <v>0</v>
      </c>
      <c r="CH185" s="105"/>
      <c r="CI185" s="104" t="b">
        <v>0</v>
      </c>
      <c r="CJ185" s="104">
        <v>0</v>
      </c>
      <c r="CK185" s="104">
        <v>0</v>
      </c>
      <c r="CL185" s="105" t="s">
        <v>6325</v>
      </c>
      <c r="CM185" s="104">
        <v>3.8423287671211198E-7</v>
      </c>
      <c r="CN185" s="104">
        <v>1</v>
      </c>
      <c r="CO185" s="104">
        <v>0</v>
      </c>
      <c r="CP185" s="104">
        <v>0</v>
      </c>
      <c r="CQ185" s="104">
        <v>50</v>
      </c>
      <c r="CR185" s="104">
        <v>50</v>
      </c>
      <c r="CS185" s="104">
        <v>244024.77219169401</v>
      </c>
      <c r="CT185" s="104">
        <v>4.0961849329516499E-2</v>
      </c>
      <c r="CU185" s="104">
        <v>9995.7059511857497</v>
      </c>
      <c r="CV185" s="104">
        <v>185.11915608803901</v>
      </c>
      <c r="CW185" s="104">
        <v>4.09611115708177E-2</v>
      </c>
      <c r="CX185" s="104">
        <v>7.5826864064177801</v>
      </c>
      <c r="CY185" s="104">
        <v>16.8294</v>
      </c>
      <c r="CZ185" s="104">
        <v>4.0965030484772402E-2</v>
      </c>
      <c r="DA185" s="104">
        <v>0.689416884040428</v>
      </c>
      <c r="DB185" s="104">
        <v>4.2264647508684599E-4</v>
      </c>
      <c r="DC185" s="104">
        <v>0</v>
      </c>
      <c r="DD185" s="105" t="s">
        <v>6432</v>
      </c>
    </row>
    <row r="186" spans="1:108" ht="15" customHeight="1" x14ac:dyDescent="0.35">
      <c r="A186" s="105" t="s">
        <v>10850</v>
      </c>
      <c r="B186" s="104">
        <v>0</v>
      </c>
      <c r="C186" s="104">
        <v>0</v>
      </c>
      <c r="D186" s="104">
        <v>0</v>
      </c>
      <c r="E186" s="105"/>
      <c r="F186" s="104">
        <v>1</v>
      </c>
      <c r="G186" s="104" t="b">
        <v>0</v>
      </c>
      <c r="H186" s="105" t="s">
        <v>512</v>
      </c>
      <c r="I186" s="104">
        <v>0</v>
      </c>
      <c r="J186" s="105"/>
      <c r="K186" s="104">
        <v>0</v>
      </c>
      <c r="L186" s="104">
        <v>1</v>
      </c>
      <c r="M186" s="104">
        <v>0</v>
      </c>
      <c r="N186" s="104">
        <v>0</v>
      </c>
      <c r="O186" s="105"/>
      <c r="P186" s="104" t="b">
        <v>0</v>
      </c>
      <c r="Q186" s="104">
        <v>0</v>
      </c>
      <c r="R186" s="105"/>
      <c r="S186" s="104">
        <v>0</v>
      </c>
      <c r="T186" s="104">
        <v>0</v>
      </c>
      <c r="U186" s="104">
        <v>1147.4302551900801</v>
      </c>
      <c r="V186" s="104">
        <v>1.575</v>
      </c>
      <c r="W186" s="104">
        <v>0</v>
      </c>
      <c r="X186" s="105" t="s">
        <v>10158</v>
      </c>
      <c r="Y186" s="105"/>
      <c r="Z186" s="104">
        <v>1</v>
      </c>
      <c r="AA186" s="104">
        <v>0</v>
      </c>
      <c r="AB186" s="105" t="s">
        <v>11550</v>
      </c>
      <c r="AC186" s="105" t="s">
        <v>11551</v>
      </c>
      <c r="AD186" s="104">
        <v>0</v>
      </c>
      <c r="AE186" s="104">
        <v>0</v>
      </c>
      <c r="AF186" s="105"/>
      <c r="AG186" s="104">
        <v>2</v>
      </c>
      <c r="AH186" s="104">
        <v>2</v>
      </c>
      <c r="AI186" s="104">
        <v>2</v>
      </c>
      <c r="AJ186" s="105" t="s">
        <v>483</v>
      </c>
      <c r="AK186" s="104" t="b">
        <v>0</v>
      </c>
      <c r="AL186" s="104">
        <v>8760</v>
      </c>
      <c r="AM186" s="104">
        <v>8760</v>
      </c>
      <c r="AN186" s="104">
        <v>8760</v>
      </c>
      <c r="AO186" s="104">
        <v>0</v>
      </c>
      <c r="AP186" s="104">
        <v>0</v>
      </c>
      <c r="AQ186" s="104">
        <v>0</v>
      </c>
      <c r="AR186" s="104">
        <v>219000</v>
      </c>
      <c r="AS186" s="104">
        <v>32850</v>
      </c>
      <c r="AT186" s="105"/>
      <c r="AU186" s="104" t="b">
        <v>0</v>
      </c>
      <c r="AV186" s="104">
        <v>0</v>
      </c>
      <c r="AW186" s="104">
        <v>0</v>
      </c>
      <c r="AX186" s="104" t="b">
        <v>1</v>
      </c>
      <c r="AY186" s="104">
        <v>0</v>
      </c>
      <c r="AZ186" s="104">
        <v>87600</v>
      </c>
      <c r="BA186" s="104" t="b">
        <v>0</v>
      </c>
      <c r="BB186" s="104">
        <v>0</v>
      </c>
      <c r="BC186" s="105" t="s">
        <v>10493</v>
      </c>
      <c r="BD186" s="105" t="s">
        <v>10494</v>
      </c>
      <c r="BE186" s="104" t="b">
        <v>0</v>
      </c>
      <c r="BF186" s="104">
        <v>8760</v>
      </c>
      <c r="BG186" s="105"/>
      <c r="BH186" s="105" t="b">
        <v>0</v>
      </c>
      <c r="BI186" s="104">
        <v>0</v>
      </c>
      <c r="BJ186" s="104">
        <v>0</v>
      </c>
      <c r="BK186" s="104">
        <v>0</v>
      </c>
      <c r="BL186" s="104">
        <v>0</v>
      </c>
      <c r="BM186" s="104">
        <v>0</v>
      </c>
      <c r="BN186" s="105" t="s">
        <v>9988</v>
      </c>
      <c r="BO186" s="104">
        <v>278095.23809523799</v>
      </c>
      <c r="BP186" s="104">
        <v>209819.72469533101</v>
      </c>
      <c r="BQ186" s="104">
        <v>728.52714615242905</v>
      </c>
      <c r="BR186" s="105"/>
      <c r="BS186" s="105"/>
      <c r="BT186" s="105"/>
      <c r="BU186" s="105"/>
      <c r="BV186" s="104">
        <v>1</v>
      </c>
      <c r="BW186" s="104">
        <v>1</v>
      </c>
      <c r="BX186" s="104">
        <v>204750</v>
      </c>
      <c r="BY186" s="104">
        <v>0</v>
      </c>
      <c r="BZ186" s="104">
        <v>3.5958904109589001E-6</v>
      </c>
      <c r="CA186" s="105" t="s">
        <v>10080</v>
      </c>
      <c r="CB186" s="105"/>
      <c r="CC186" s="105" t="b">
        <v>0</v>
      </c>
      <c r="CD186" s="104">
        <v>0</v>
      </c>
      <c r="CE186" s="104">
        <v>0</v>
      </c>
      <c r="CF186" s="104">
        <v>0</v>
      </c>
      <c r="CG186" s="104">
        <v>0</v>
      </c>
      <c r="CH186" s="105"/>
      <c r="CI186" s="104" t="b">
        <v>0</v>
      </c>
      <c r="CJ186" s="104">
        <v>0</v>
      </c>
      <c r="CK186" s="104">
        <v>0</v>
      </c>
      <c r="CL186" s="106" t="s">
        <v>11571</v>
      </c>
      <c r="CM186" s="104">
        <v>0</v>
      </c>
      <c r="CN186" s="104">
        <v>1</v>
      </c>
      <c r="CO186" s="104">
        <v>0</v>
      </c>
      <c r="CP186" s="104">
        <v>0</v>
      </c>
      <c r="CQ186" s="104">
        <v>50</v>
      </c>
      <c r="CR186" s="104">
        <v>50</v>
      </c>
      <c r="CS186" s="104">
        <v>204750</v>
      </c>
      <c r="CT186" s="104">
        <v>0.31399698136827697</v>
      </c>
      <c r="CU186" s="104">
        <v>64290.881935154699</v>
      </c>
      <c r="CV186" s="104">
        <v>1147.4302551900801</v>
      </c>
      <c r="CW186" s="104">
        <v>0.31417119289034101</v>
      </c>
      <c r="CX186" s="104">
        <v>360.48953203153502</v>
      </c>
      <c r="CY186" s="104">
        <v>1.575</v>
      </c>
      <c r="CZ186" s="104">
        <v>0.31399698136827697</v>
      </c>
      <c r="DA186" s="104">
        <v>0.49454524565503599</v>
      </c>
      <c r="DB186" s="104">
        <v>2.6197037789727701E-3</v>
      </c>
      <c r="DC186" s="104">
        <v>0</v>
      </c>
      <c r="DD186" s="105" t="s">
        <v>10495</v>
      </c>
    </row>
    <row r="187" spans="1:108" ht="15" customHeight="1" x14ac:dyDescent="0.35">
      <c r="A187" s="105" t="s">
        <v>10851</v>
      </c>
      <c r="B187" s="104">
        <v>0</v>
      </c>
      <c r="C187" s="104">
        <v>0</v>
      </c>
      <c r="D187" s="104">
        <v>0</v>
      </c>
      <c r="E187" s="105"/>
      <c r="F187" s="104">
        <v>1</v>
      </c>
      <c r="G187" s="104" t="b">
        <v>0</v>
      </c>
      <c r="H187" s="105" t="s">
        <v>512</v>
      </c>
      <c r="I187" s="104">
        <v>0</v>
      </c>
      <c r="J187" s="105"/>
      <c r="K187" s="104">
        <v>0</v>
      </c>
      <c r="L187" s="104">
        <v>1</v>
      </c>
      <c r="M187" s="104">
        <v>0</v>
      </c>
      <c r="N187" s="104">
        <v>0</v>
      </c>
      <c r="O187" s="105"/>
      <c r="P187" s="104" t="b">
        <v>0</v>
      </c>
      <c r="Q187" s="104">
        <v>0</v>
      </c>
      <c r="R187" s="105"/>
      <c r="S187" s="104">
        <v>0</v>
      </c>
      <c r="T187" s="104">
        <v>0</v>
      </c>
      <c r="U187" s="104">
        <v>1147.4302551900801</v>
      </c>
      <c r="V187" s="104">
        <v>1.575</v>
      </c>
      <c r="W187" s="104">
        <v>0</v>
      </c>
      <c r="X187" s="105" t="s">
        <v>10160</v>
      </c>
      <c r="Y187" s="105"/>
      <c r="Z187" s="104">
        <v>1</v>
      </c>
      <c r="AA187" s="104">
        <v>0</v>
      </c>
      <c r="AB187" s="105" t="s">
        <v>11550</v>
      </c>
      <c r="AC187" s="105" t="s">
        <v>11551</v>
      </c>
      <c r="AD187" s="104">
        <v>0</v>
      </c>
      <c r="AE187" s="104">
        <v>0</v>
      </c>
      <c r="AF187" s="105"/>
      <c r="AG187" s="104">
        <v>2</v>
      </c>
      <c r="AH187" s="104">
        <v>2</v>
      </c>
      <c r="AI187" s="104">
        <v>2</v>
      </c>
      <c r="AJ187" s="105" t="s">
        <v>483</v>
      </c>
      <c r="AK187" s="104" t="b">
        <v>0</v>
      </c>
      <c r="AL187" s="104">
        <v>8760</v>
      </c>
      <c r="AM187" s="104">
        <v>8760</v>
      </c>
      <c r="AN187" s="104">
        <v>8760</v>
      </c>
      <c r="AO187" s="104">
        <v>0</v>
      </c>
      <c r="AP187" s="104">
        <v>0</v>
      </c>
      <c r="AQ187" s="104">
        <v>0</v>
      </c>
      <c r="AR187" s="104">
        <v>219000</v>
      </c>
      <c r="AS187" s="104">
        <v>32850</v>
      </c>
      <c r="AT187" s="105"/>
      <c r="AU187" s="104" t="b">
        <v>0</v>
      </c>
      <c r="AV187" s="104">
        <v>0</v>
      </c>
      <c r="AW187" s="104">
        <v>0</v>
      </c>
      <c r="AX187" s="104" t="b">
        <v>1</v>
      </c>
      <c r="AY187" s="104">
        <v>0</v>
      </c>
      <c r="AZ187" s="104">
        <v>87600</v>
      </c>
      <c r="BA187" s="104" t="b">
        <v>0</v>
      </c>
      <c r="BB187" s="104">
        <v>0</v>
      </c>
      <c r="BC187" s="105" t="s">
        <v>10496</v>
      </c>
      <c r="BD187" s="105" t="s">
        <v>10497</v>
      </c>
      <c r="BE187" s="104" t="b">
        <v>0</v>
      </c>
      <c r="BF187" s="104">
        <v>8760</v>
      </c>
      <c r="BG187" s="105"/>
      <c r="BH187" s="105" t="b">
        <v>0</v>
      </c>
      <c r="BI187" s="104">
        <v>0</v>
      </c>
      <c r="BJ187" s="104">
        <v>0</v>
      </c>
      <c r="BK187" s="104">
        <v>0</v>
      </c>
      <c r="BL187" s="104">
        <v>0</v>
      </c>
      <c r="BM187" s="104">
        <v>0</v>
      </c>
      <c r="BN187" s="105" t="s">
        <v>9991</v>
      </c>
      <c r="BO187" s="104">
        <v>278095.23809523799</v>
      </c>
      <c r="BP187" s="104">
        <v>209819.72469533101</v>
      </c>
      <c r="BQ187" s="104">
        <v>728.52714615242905</v>
      </c>
      <c r="BR187" s="105"/>
      <c r="BS187" s="105"/>
      <c r="BT187" s="105"/>
      <c r="BU187" s="105"/>
      <c r="BV187" s="104">
        <v>1</v>
      </c>
      <c r="BW187" s="104">
        <v>1</v>
      </c>
      <c r="BX187" s="104">
        <v>204750</v>
      </c>
      <c r="BY187" s="104">
        <v>0</v>
      </c>
      <c r="BZ187" s="104">
        <v>3.5958904109589001E-6</v>
      </c>
      <c r="CA187" s="105" t="s">
        <v>10081</v>
      </c>
      <c r="CB187" s="105"/>
      <c r="CC187" s="105" t="b">
        <v>0</v>
      </c>
      <c r="CD187" s="104">
        <v>0</v>
      </c>
      <c r="CE187" s="104">
        <v>0</v>
      </c>
      <c r="CF187" s="104">
        <v>0</v>
      </c>
      <c r="CG187" s="104">
        <v>0</v>
      </c>
      <c r="CH187" s="105"/>
      <c r="CI187" s="104" t="b">
        <v>0</v>
      </c>
      <c r="CJ187" s="104">
        <v>0</v>
      </c>
      <c r="CK187" s="104">
        <v>0</v>
      </c>
      <c r="CL187" s="106" t="s">
        <v>11571</v>
      </c>
      <c r="CM187" s="104">
        <v>0</v>
      </c>
      <c r="CN187" s="104">
        <v>1</v>
      </c>
      <c r="CO187" s="104">
        <v>0</v>
      </c>
      <c r="CP187" s="104">
        <v>0</v>
      </c>
      <c r="CQ187" s="104">
        <v>50</v>
      </c>
      <c r="CR187" s="104">
        <v>50</v>
      </c>
      <c r="CS187" s="104">
        <v>204750</v>
      </c>
      <c r="CT187" s="104">
        <v>0.31399698136827697</v>
      </c>
      <c r="CU187" s="104">
        <v>64290.881935154699</v>
      </c>
      <c r="CV187" s="104">
        <v>1147.4302551900801</v>
      </c>
      <c r="CW187" s="104">
        <v>0.31417119289034101</v>
      </c>
      <c r="CX187" s="104">
        <v>360.48953203153502</v>
      </c>
      <c r="CY187" s="104">
        <v>1.575</v>
      </c>
      <c r="CZ187" s="104">
        <v>0.31399698136827697</v>
      </c>
      <c r="DA187" s="104">
        <v>0.49454524565503599</v>
      </c>
      <c r="DB187" s="104">
        <v>2.6197037789727701E-3</v>
      </c>
      <c r="DC187" s="104">
        <v>0</v>
      </c>
      <c r="DD187" s="105" t="s">
        <v>10498</v>
      </c>
    </row>
    <row r="188" spans="1:108" ht="15" customHeight="1" x14ac:dyDescent="0.35">
      <c r="A188" s="105" t="s">
        <v>10854</v>
      </c>
      <c r="B188" s="104">
        <v>0</v>
      </c>
      <c r="C188" s="104">
        <v>0</v>
      </c>
      <c r="D188" s="104">
        <v>0</v>
      </c>
      <c r="E188" s="105"/>
      <c r="F188" s="104">
        <v>1</v>
      </c>
      <c r="G188" s="104" t="b">
        <v>0</v>
      </c>
      <c r="H188" s="105" t="s">
        <v>512</v>
      </c>
      <c r="I188" s="104">
        <v>0</v>
      </c>
      <c r="J188" s="105"/>
      <c r="K188" s="104">
        <v>0</v>
      </c>
      <c r="L188" s="104">
        <v>1</v>
      </c>
      <c r="M188" s="104">
        <v>0</v>
      </c>
      <c r="N188" s="104">
        <v>0</v>
      </c>
      <c r="O188" s="105"/>
      <c r="P188" s="104" t="b">
        <v>0</v>
      </c>
      <c r="Q188" s="104">
        <v>0</v>
      </c>
      <c r="R188" s="105"/>
      <c r="S188" s="104">
        <v>0</v>
      </c>
      <c r="T188" s="104">
        <v>0</v>
      </c>
      <c r="U188" s="104">
        <v>1147.4302551900801</v>
      </c>
      <c r="V188" s="104">
        <v>1.575</v>
      </c>
      <c r="W188" s="104">
        <v>0</v>
      </c>
      <c r="X188" s="105" t="s">
        <v>10190</v>
      </c>
      <c r="Y188" s="105"/>
      <c r="Z188" s="104">
        <v>1</v>
      </c>
      <c r="AA188" s="104">
        <v>0</v>
      </c>
      <c r="AB188" s="105" t="s">
        <v>11550</v>
      </c>
      <c r="AC188" s="105" t="s">
        <v>11551</v>
      </c>
      <c r="AD188" s="104">
        <v>0</v>
      </c>
      <c r="AE188" s="104">
        <v>0</v>
      </c>
      <c r="AF188" s="105"/>
      <c r="AG188" s="104">
        <v>2</v>
      </c>
      <c r="AH188" s="104">
        <v>2</v>
      </c>
      <c r="AI188" s="104">
        <v>2</v>
      </c>
      <c r="AJ188" s="105" t="s">
        <v>483</v>
      </c>
      <c r="AK188" s="104" t="b">
        <v>0</v>
      </c>
      <c r="AL188" s="104">
        <v>8760</v>
      </c>
      <c r="AM188" s="104">
        <v>8760</v>
      </c>
      <c r="AN188" s="104">
        <v>8760</v>
      </c>
      <c r="AO188" s="104">
        <v>0</v>
      </c>
      <c r="AP188" s="104">
        <v>0</v>
      </c>
      <c r="AQ188" s="104">
        <v>0</v>
      </c>
      <c r="AR188" s="104">
        <v>219000</v>
      </c>
      <c r="AS188" s="104">
        <v>32850</v>
      </c>
      <c r="AT188" s="105"/>
      <c r="AU188" s="104" t="b">
        <v>0</v>
      </c>
      <c r="AV188" s="104">
        <v>0</v>
      </c>
      <c r="AW188" s="104">
        <v>0</v>
      </c>
      <c r="AX188" s="104" t="b">
        <v>1</v>
      </c>
      <c r="AY188" s="104">
        <v>0</v>
      </c>
      <c r="AZ188" s="104">
        <v>87600</v>
      </c>
      <c r="BA188" s="104" t="b">
        <v>0</v>
      </c>
      <c r="BB188" s="104">
        <v>0</v>
      </c>
      <c r="BC188" s="105" t="s">
        <v>10547</v>
      </c>
      <c r="BD188" s="105" t="s">
        <v>10548</v>
      </c>
      <c r="BE188" s="104" t="b">
        <v>0</v>
      </c>
      <c r="BF188" s="104">
        <v>8760</v>
      </c>
      <c r="BG188" s="105"/>
      <c r="BH188" s="105" t="b">
        <v>0</v>
      </c>
      <c r="BI188" s="104">
        <v>0</v>
      </c>
      <c r="BJ188" s="104">
        <v>0</v>
      </c>
      <c r="BK188" s="104">
        <v>0</v>
      </c>
      <c r="BL188" s="104">
        <v>0</v>
      </c>
      <c r="BM188" s="104">
        <v>0</v>
      </c>
      <c r="BN188" s="105" t="s">
        <v>9998</v>
      </c>
      <c r="BO188" s="104">
        <v>278095.23809523799</v>
      </c>
      <c r="BP188" s="104">
        <v>209819.72469533101</v>
      </c>
      <c r="BQ188" s="104">
        <v>728.52714615242905</v>
      </c>
      <c r="BR188" s="105"/>
      <c r="BS188" s="105"/>
      <c r="BT188" s="105"/>
      <c r="BU188" s="105"/>
      <c r="BV188" s="104">
        <v>1</v>
      </c>
      <c r="BW188" s="104">
        <v>1</v>
      </c>
      <c r="BX188" s="104">
        <v>204750</v>
      </c>
      <c r="BY188" s="104">
        <v>0</v>
      </c>
      <c r="BZ188" s="104">
        <v>3.5958904109589001E-6</v>
      </c>
      <c r="CA188" s="105" t="s">
        <v>10549</v>
      </c>
      <c r="CB188" s="105"/>
      <c r="CC188" s="105" t="b">
        <v>0</v>
      </c>
      <c r="CD188" s="104">
        <v>0</v>
      </c>
      <c r="CE188" s="104">
        <v>0</v>
      </c>
      <c r="CF188" s="104">
        <v>0</v>
      </c>
      <c r="CG188" s="104">
        <v>0</v>
      </c>
      <c r="CH188" s="105"/>
      <c r="CI188" s="104" t="b">
        <v>0</v>
      </c>
      <c r="CJ188" s="104">
        <v>0</v>
      </c>
      <c r="CK188" s="104">
        <v>0</v>
      </c>
      <c r="CL188" s="106" t="s">
        <v>11571</v>
      </c>
      <c r="CM188" s="104">
        <v>0</v>
      </c>
      <c r="CN188" s="104">
        <v>1</v>
      </c>
      <c r="CO188" s="104">
        <v>0</v>
      </c>
      <c r="CP188" s="104">
        <v>0</v>
      </c>
      <c r="CQ188" s="104">
        <v>50</v>
      </c>
      <c r="CR188" s="104">
        <v>50</v>
      </c>
      <c r="CS188" s="104">
        <v>204750</v>
      </c>
      <c r="CT188" s="104">
        <v>0.31399698136827697</v>
      </c>
      <c r="CU188" s="104">
        <v>64290.881935154699</v>
      </c>
      <c r="CV188" s="104">
        <v>1147.4302551900801</v>
      </c>
      <c r="CW188" s="104">
        <v>0.31417119289034101</v>
      </c>
      <c r="CX188" s="104">
        <v>360.48953203153502</v>
      </c>
      <c r="CY188" s="104">
        <v>1.575</v>
      </c>
      <c r="CZ188" s="104">
        <v>0.31399698136827697</v>
      </c>
      <c r="DA188" s="104">
        <v>0.49454524565503599</v>
      </c>
      <c r="DB188" s="104">
        <v>2.6197037789727701E-3</v>
      </c>
      <c r="DC188" s="104">
        <v>0</v>
      </c>
      <c r="DD188" s="105" t="s">
        <v>10550</v>
      </c>
    </row>
    <row r="189" spans="1:108" ht="15" customHeight="1" x14ac:dyDescent="0.35">
      <c r="A189" s="105" t="s">
        <v>10855</v>
      </c>
      <c r="B189" s="104">
        <v>0</v>
      </c>
      <c r="C189" s="104">
        <v>0</v>
      </c>
      <c r="D189" s="104">
        <v>0</v>
      </c>
      <c r="E189" s="105"/>
      <c r="F189" s="104">
        <v>1</v>
      </c>
      <c r="G189" s="104" t="b">
        <v>0</v>
      </c>
      <c r="H189" s="105" t="s">
        <v>512</v>
      </c>
      <c r="I189" s="104">
        <v>0</v>
      </c>
      <c r="J189" s="105"/>
      <c r="K189" s="104">
        <v>0</v>
      </c>
      <c r="L189" s="104">
        <v>1</v>
      </c>
      <c r="M189" s="104">
        <v>0</v>
      </c>
      <c r="N189" s="104">
        <v>0</v>
      </c>
      <c r="O189" s="105"/>
      <c r="P189" s="104" t="b">
        <v>0</v>
      </c>
      <c r="Q189" s="104">
        <v>0</v>
      </c>
      <c r="R189" s="105"/>
      <c r="S189" s="104">
        <v>0</v>
      </c>
      <c r="T189" s="104">
        <v>0</v>
      </c>
      <c r="U189" s="104">
        <v>1147.4302551900801</v>
      </c>
      <c r="V189" s="104">
        <v>1.575</v>
      </c>
      <c r="W189" s="104">
        <v>0</v>
      </c>
      <c r="X189" s="105" t="s">
        <v>10191</v>
      </c>
      <c r="Y189" s="105"/>
      <c r="Z189" s="104">
        <v>1</v>
      </c>
      <c r="AA189" s="104">
        <v>0</v>
      </c>
      <c r="AB189" s="105" t="s">
        <v>11550</v>
      </c>
      <c r="AC189" s="105" t="s">
        <v>11551</v>
      </c>
      <c r="AD189" s="104">
        <v>0</v>
      </c>
      <c r="AE189" s="104">
        <v>0</v>
      </c>
      <c r="AF189" s="105"/>
      <c r="AG189" s="104">
        <v>2</v>
      </c>
      <c r="AH189" s="104">
        <v>2</v>
      </c>
      <c r="AI189" s="104">
        <v>2</v>
      </c>
      <c r="AJ189" s="105" t="s">
        <v>483</v>
      </c>
      <c r="AK189" s="104" t="b">
        <v>0</v>
      </c>
      <c r="AL189" s="104">
        <v>8760</v>
      </c>
      <c r="AM189" s="104">
        <v>8760</v>
      </c>
      <c r="AN189" s="104">
        <v>8760</v>
      </c>
      <c r="AO189" s="104">
        <v>0</v>
      </c>
      <c r="AP189" s="104">
        <v>0</v>
      </c>
      <c r="AQ189" s="104">
        <v>0</v>
      </c>
      <c r="AR189" s="104">
        <v>219000</v>
      </c>
      <c r="AS189" s="104">
        <v>32850</v>
      </c>
      <c r="AT189" s="105"/>
      <c r="AU189" s="104" t="b">
        <v>0</v>
      </c>
      <c r="AV189" s="104">
        <v>0</v>
      </c>
      <c r="AW189" s="104">
        <v>0</v>
      </c>
      <c r="AX189" s="104" t="b">
        <v>1</v>
      </c>
      <c r="AY189" s="104">
        <v>0</v>
      </c>
      <c r="AZ189" s="104">
        <v>87600</v>
      </c>
      <c r="BA189" s="104" t="b">
        <v>0</v>
      </c>
      <c r="BB189" s="104">
        <v>0</v>
      </c>
      <c r="BC189" s="105" t="s">
        <v>10551</v>
      </c>
      <c r="BD189" s="105" t="s">
        <v>10552</v>
      </c>
      <c r="BE189" s="104" t="b">
        <v>0</v>
      </c>
      <c r="BF189" s="104">
        <v>8760</v>
      </c>
      <c r="BG189" s="105"/>
      <c r="BH189" s="105" t="b">
        <v>0</v>
      </c>
      <c r="BI189" s="104">
        <v>0</v>
      </c>
      <c r="BJ189" s="104">
        <v>0</v>
      </c>
      <c r="BK189" s="104">
        <v>0</v>
      </c>
      <c r="BL189" s="104">
        <v>0</v>
      </c>
      <c r="BM189" s="104">
        <v>0</v>
      </c>
      <c r="BN189" s="105" t="s">
        <v>10001</v>
      </c>
      <c r="BO189" s="104">
        <v>278095.23809523799</v>
      </c>
      <c r="BP189" s="104">
        <v>209819.72469533101</v>
      </c>
      <c r="BQ189" s="104">
        <v>728.52714615242905</v>
      </c>
      <c r="BR189" s="105"/>
      <c r="BS189" s="105"/>
      <c r="BT189" s="105"/>
      <c r="BU189" s="105"/>
      <c r="BV189" s="104">
        <v>1</v>
      </c>
      <c r="BW189" s="104">
        <v>1</v>
      </c>
      <c r="BX189" s="104">
        <v>204750</v>
      </c>
      <c r="BY189" s="104">
        <v>0</v>
      </c>
      <c r="BZ189" s="104">
        <v>3.5958904109589001E-6</v>
      </c>
      <c r="CA189" s="105" t="s">
        <v>10553</v>
      </c>
      <c r="CB189" s="105"/>
      <c r="CC189" s="105" t="b">
        <v>0</v>
      </c>
      <c r="CD189" s="104">
        <v>0</v>
      </c>
      <c r="CE189" s="104">
        <v>0</v>
      </c>
      <c r="CF189" s="104">
        <v>0</v>
      </c>
      <c r="CG189" s="104">
        <v>0</v>
      </c>
      <c r="CH189" s="105"/>
      <c r="CI189" s="104" t="b">
        <v>0</v>
      </c>
      <c r="CJ189" s="104">
        <v>0</v>
      </c>
      <c r="CK189" s="104">
        <v>0</v>
      </c>
      <c r="CL189" s="106" t="s">
        <v>11571</v>
      </c>
      <c r="CM189" s="104">
        <v>0</v>
      </c>
      <c r="CN189" s="104">
        <v>1</v>
      </c>
      <c r="CO189" s="104">
        <v>0</v>
      </c>
      <c r="CP189" s="104">
        <v>0</v>
      </c>
      <c r="CQ189" s="104">
        <v>50</v>
      </c>
      <c r="CR189" s="104">
        <v>50</v>
      </c>
      <c r="CS189" s="104">
        <v>204750</v>
      </c>
      <c r="CT189" s="104">
        <v>0.31399698136827697</v>
      </c>
      <c r="CU189" s="104">
        <v>64290.881935154699</v>
      </c>
      <c r="CV189" s="104">
        <v>1147.4302551900801</v>
      </c>
      <c r="CW189" s="104">
        <v>0.31417119289034101</v>
      </c>
      <c r="CX189" s="104">
        <v>360.48953203153502</v>
      </c>
      <c r="CY189" s="104">
        <v>1.575</v>
      </c>
      <c r="CZ189" s="104">
        <v>0.31399698136827697</v>
      </c>
      <c r="DA189" s="104">
        <v>0.49454524565503599</v>
      </c>
      <c r="DB189" s="104">
        <v>2.6197037789727701E-3</v>
      </c>
      <c r="DC189" s="104">
        <v>0</v>
      </c>
      <c r="DD189" s="105" t="s">
        <v>10554</v>
      </c>
    </row>
    <row r="190" spans="1:108" ht="15" customHeight="1" x14ac:dyDescent="0.35">
      <c r="A190" s="105" t="s">
        <v>10857</v>
      </c>
      <c r="B190" s="104">
        <v>0</v>
      </c>
      <c r="C190" s="104">
        <v>0</v>
      </c>
      <c r="D190" s="104">
        <v>0</v>
      </c>
      <c r="E190" s="105"/>
      <c r="F190" s="104">
        <v>1</v>
      </c>
      <c r="G190" s="104" t="b">
        <v>0</v>
      </c>
      <c r="H190" s="105" t="s">
        <v>512</v>
      </c>
      <c r="I190" s="104">
        <v>0</v>
      </c>
      <c r="J190" s="105"/>
      <c r="K190" s="104">
        <v>0</v>
      </c>
      <c r="L190" s="104">
        <v>1</v>
      </c>
      <c r="M190" s="104">
        <v>0</v>
      </c>
      <c r="N190" s="104">
        <v>0</v>
      </c>
      <c r="O190" s="105"/>
      <c r="P190" s="104" t="b">
        <v>0</v>
      </c>
      <c r="Q190" s="104">
        <v>0</v>
      </c>
      <c r="R190" s="105"/>
      <c r="S190" s="104">
        <v>0</v>
      </c>
      <c r="T190" s="104">
        <v>0</v>
      </c>
      <c r="U190" s="104">
        <v>1147.4302551900801</v>
      </c>
      <c r="V190" s="104">
        <v>1.575</v>
      </c>
      <c r="W190" s="104">
        <v>0</v>
      </c>
      <c r="X190" s="105" t="s">
        <v>10193</v>
      </c>
      <c r="Y190" s="105"/>
      <c r="Z190" s="104">
        <v>1</v>
      </c>
      <c r="AA190" s="104">
        <v>0</v>
      </c>
      <c r="AB190" s="105" t="s">
        <v>11546</v>
      </c>
      <c r="AC190" s="105" t="s">
        <v>11547</v>
      </c>
      <c r="AD190" s="104">
        <v>0</v>
      </c>
      <c r="AE190" s="104">
        <v>0</v>
      </c>
      <c r="AF190" s="105"/>
      <c r="AG190" s="104">
        <v>2</v>
      </c>
      <c r="AH190" s="104">
        <v>2</v>
      </c>
      <c r="AI190" s="104">
        <v>2</v>
      </c>
      <c r="AJ190" s="105" t="s">
        <v>483</v>
      </c>
      <c r="AK190" s="104" t="b">
        <v>0</v>
      </c>
      <c r="AL190" s="104">
        <v>8760</v>
      </c>
      <c r="AM190" s="104">
        <v>8760</v>
      </c>
      <c r="AN190" s="104">
        <v>8760</v>
      </c>
      <c r="AO190" s="104">
        <v>0</v>
      </c>
      <c r="AP190" s="104">
        <v>0</v>
      </c>
      <c r="AQ190" s="104">
        <v>0</v>
      </c>
      <c r="AR190" s="104">
        <v>219000</v>
      </c>
      <c r="AS190" s="104">
        <v>32850</v>
      </c>
      <c r="AT190" s="105"/>
      <c r="AU190" s="104" t="b">
        <v>0</v>
      </c>
      <c r="AV190" s="104">
        <v>0</v>
      </c>
      <c r="AW190" s="104">
        <v>0</v>
      </c>
      <c r="AX190" s="104" t="b">
        <v>1</v>
      </c>
      <c r="AY190" s="104">
        <v>0</v>
      </c>
      <c r="AZ190" s="104">
        <v>87600</v>
      </c>
      <c r="BA190" s="104" t="b">
        <v>0</v>
      </c>
      <c r="BB190" s="104">
        <v>0</v>
      </c>
      <c r="BC190" s="105" t="s">
        <v>10559</v>
      </c>
      <c r="BD190" s="105" t="s">
        <v>10560</v>
      </c>
      <c r="BE190" s="104" t="b">
        <v>0</v>
      </c>
      <c r="BF190" s="104">
        <v>8760</v>
      </c>
      <c r="BG190" s="105"/>
      <c r="BH190" s="105" t="b">
        <v>0</v>
      </c>
      <c r="BI190" s="104">
        <v>0</v>
      </c>
      <c r="BJ190" s="104">
        <v>0</v>
      </c>
      <c r="BK190" s="104">
        <v>0</v>
      </c>
      <c r="BL190" s="104">
        <v>0</v>
      </c>
      <c r="BM190" s="104">
        <v>0</v>
      </c>
      <c r="BN190" s="105" t="s">
        <v>10004</v>
      </c>
      <c r="BO190" s="104">
        <v>278095.23809523799</v>
      </c>
      <c r="BP190" s="104">
        <v>209819.72469533101</v>
      </c>
      <c r="BQ190" s="104">
        <v>728.52714615242905</v>
      </c>
      <c r="BR190" s="105"/>
      <c r="BS190" s="105"/>
      <c r="BT190" s="105"/>
      <c r="BU190" s="105"/>
      <c r="BV190" s="104">
        <v>1</v>
      </c>
      <c r="BW190" s="104">
        <v>1</v>
      </c>
      <c r="BX190" s="104">
        <v>204750</v>
      </c>
      <c r="BY190" s="104">
        <v>0</v>
      </c>
      <c r="BZ190" s="104">
        <v>3.5958904109589001E-6</v>
      </c>
      <c r="CA190" s="105" t="s">
        <v>10561</v>
      </c>
      <c r="CB190" s="105"/>
      <c r="CC190" s="105" t="b">
        <v>0</v>
      </c>
      <c r="CD190" s="104">
        <v>0</v>
      </c>
      <c r="CE190" s="104">
        <v>0</v>
      </c>
      <c r="CF190" s="104">
        <v>0</v>
      </c>
      <c r="CG190" s="104">
        <v>0</v>
      </c>
      <c r="CH190" s="105"/>
      <c r="CI190" s="104" t="b">
        <v>0</v>
      </c>
      <c r="CJ190" s="104">
        <v>0</v>
      </c>
      <c r="CK190" s="104">
        <v>0</v>
      </c>
      <c r="CL190" s="106" t="s">
        <v>11571</v>
      </c>
      <c r="CM190" s="104">
        <v>0</v>
      </c>
      <c r="CN190" s="104">
        <v>1</v>
      </c>
      <c r="CO190" s="104">
        <v>0</v>
      </c>
      <c r="CP190" s="104">
        <v>0</v>
      </c>
      <c r="CQ190" s="104">
        <v>50</v>
      </c>
      <c r="CR190" s="104">
        <v>50</v>
      </c>
      <c r="CS190" s="104">
        <v>204750</v>
      </c>
      <c r="CT190" s="104">
        <v>0.31399698136827697</v>
      </c>
      <c r="CU190" s="104">
        <v>64290.881935154699</v>
      </c>
      <c r="CV190" s="104">
        <v>1147.4302551900801</v>
      </c>
      <c r="CW190" s="104">
        <v>0.31417119289034101</v>
      </c>
      <c r="CX190" s="104">
        <v>360.48953203153502</v>
      </c>
      <c r="CY190" s="104">
        <v>1.575</v>
      </c>
      <c r="CZ190" s="104">
        <v>0.31399698136827697</v>
      </c>
      <c r="DA190" s="104">
        <v>0.49454524565503599</v>
      </c>
      <c r="DB190" s="104">
        <v>2.6197037789727701E-3</v>
      </c>
      <c r="DC190" s="104">
        <v>0</v>
      </c>
      <c r="DD190" s="105" t="s">
        <v>10562</v>
      </c>
    </row>
    <row r="191" spans="1:108" ht="15" customHeight="1" x14ac:dyDescent="0.35">
      <c r="A191" s="105" t="s">
        <v>10856</v>
      </c>
      <c r="B191" s="104">
        <v>0</v>
      </c>
      <c r="C191" s="104">
        <v>0</v>
      </c>
      <c r="D191" s="104">
        <v>0</v>
      </c>
      <c r="E191" s="105"/>
      <c r="F191" s="104">
        <v>1</v>
      </c>
      <c r="G191" s="104" t="b">
        <v>0</v>
      </c>
      <c r="H191" s="105" t="s">
        <v>512</v>
      </c>
      <c r="I191" s="104">
        <v>0</v>
      </c>
      <c r="J191" s="105"/>
      <c r="K191" s="104">
        <v>0</v>
      </c>
      <c r="L191" s="104">
        <v>1</v>
      </c>
      <c r="M191" s="104">
        <v>0</v>
      </c>
      <c r="N191" s="104">
        <v>0</v>
      </c>
      <c r="O191" s="105"/>
      <c r="P191" s="104" t="b">
        <v>0</v>
      </c>
      <c r="Q191" s="104">
        <v>0</v>
      </c>
      <c r="R191" s="105"/>
      <c r="S191" s="104">
        <v>0</v>
      </c>
      <c r="T191" s="104">
        <v>0</v>
      </c>
      <c r="U191" s="104">
        <v>1147.4302551900801</v>
      </c>
      <c r="V191" s="104">
        <v>1.575</v>
      </c>
      <c r="W191" s="104">
        <v>0</v>
      </c>
      <c r="X191" s="105" t="s">
        <v>10192</v>
      </c>
      <c r="Y191" s="105"/>
      <c r="Z191" s="104">
        <v>1</v>
      </c>
      <c r="AA191" s="104">
        <v>0</v>
      </c>
      <c r="AB191" s="105" t="s">
        <v>11550</v>
      </c>
      <c r="AC191" s="105" t="s">
        <v>11551</v>
      </c>
      <c r="AD191" s="104">
        <v>0</v>
      </c>
      <c r="AE191" s="104">
        <v>0</v>
      </c>
      <c r="AF191" s="105"/>
      <c r="AG191" s="104">
        <v>2</v>
      </c>
      <c r="AH191" s="104">
        <v>2</v>
      </c>
      <c r="AI191" s="104">
        <v>2</v>
      </c>
      <c r="AJ191" s="105" t="s">
        <v>483</v>
      </c>
      <c r="AK191" s="104" t="b">
        <v>0</v>
      </c>
      <c r="AL191" s="104">
        <v>8760</v>
      </c>
      <c r="AM191" s="104">
        <v>8760</v>
      </c>
      <c r="AN191" s="104">
        <v>8760</v>
      </c>
      <c r="AO191" s="104">
        <v>0</v>
      </c>
      <c r="AP191" s="104">
        <v>0</v>
      </c>
      <c r="AQ191" s="104">
        <v>0</v>
      </c>
      <c r="AR191" s="104">
        <v>219000</v>
      </c>
      <c r="AS191" s="104">
        <v>32850</v>
      </c>
      <c r="AT191" s="105"/>
      <c r="AU191" s="104" t="b">
        <v>0</v>
      </c>
      <c r="AV191" s="104">
        <v>0</v>
      </c>
      <c r="AW191" s="104">
        <v>0</v>
      </c>
      <c r="AX191" s="104" t="b">
        <v>1</v>
      </c>
      <c r="AY191" s="104">
        <v>0</v>
      </c>
      <c r="AZ191" s="104">
        <v>87600</v>
      </c>
      <c r="BA191" s="104" t="b">
        <v>0</v>
      </c>
      <c r="BB191" s="104">
        <v>0</v>
      </c>
      <c r="BC191" s="105" t="s">
        <v>10555</v>
      </c>
      <c r="BD191" s="105" t="s">
        <v>10556</v>
      </c>
      <c r="BE191" s="104" t="b">
        <v>0</v>
      </c>
      <c r="BF191" s="104">
        <v>8760</v>
      </c>
      <c r="BG191" s="105"/>
      <c r="BH191" s="105" t="b">
        <v>0</v>
      </c>
      <c r="BI191" s="104">
        <v>0</v>
      </c>
      <c r="BJ191" s="104">
        <v>0</v>
      </c>
      <c r="BK191" s="104">
        <v>0</v>
      </c>
      <c r="BL191" s="104">
        <v>0</v>
      </c>
      <c r="BM191" s="104">
        <v>0</v>
      </c>
      <c r="BN191" s="105" t="s">
        <v>10036</v>
      </c>
      <c r="BO191" s="104">
        <v>278095.23809523799</v>
      </c>
      <c r="BP191" s="104">
        <v>209819.72469533101</v>
      </c>
      <c r="BQ191" s="104">
        <v>728.52714615242905</v>
      </c>
      <c r="BR191" s="105"/>
      <c r="BS191" s="105"/>
      <c r="BT191" s="105"/>
      <c r="BU191" s="105"/>
      <c r="BV191" s="104">
        <v>1</v>
      </c>
      <c r="BW191" s="104">
        <v>1</v>
      </c>
      <c r="BX191" s="104">
        <v>204750</v>
      </c>
      <c r="BY191" s="104">
        <v>0</v>
      </c>
      <c r="BZ191" s="104">
        <v>3.5958904109589001E-6</v>
      </c>
      <c r="CA191" s="105" t="s">
        <v>10557</v>
      </c>
      <c r="CB191" s="105"/>
      <c r="CC191" s="105" t="b">
        <v>0</v>
      </c>
      <c r="CD191" s="104">
        <v>0</v>
      </c>
      <c r="CE191" s="104">
        <v>0</v>
      </c>
      <c r="CF191" s="104">
        <v>0</v>
      </c>
      <c r="CG191" s="104">
        <v>0</v>
      </c>
      <c r="CH191" s="105"/>
      <c r="CI191" s="104" t="b">
        <v>0</v>
      </c>
      <c r="CJ191" s="104">
        <v>0</v>
      </c>
      <c r="CK191" s="104">
        <v>0</v>
      </c>
      <c r="CL191" s="106" t="s">
        <v>11571</v>
      </c>
      <c r="CM191" s="104">
        <v>0</v>
      </c>
      <c r="CN191" s="104">
        <v>1</v>
      </c>
      <c r="CO191" s="104">
        <v>0</v>
      </c>
      <c r="CP191" s="104">
        <v>0</v>
      </c>
      <c r="CQ191" s="104">
        <v>50</v>
      </c>
      <c r="CR191" s="104">
        <v>50</v>
      </c>
      <c r="CS191" s="104">
        <v>204750</v>
      </c>
      <c r="CT191" s="104">
        <v>0.31399698136827697</v>
      </c>
      <c r="CU191" s="104">
        <v>64290.881935154699</v>
      </c>
      <c r="CV191" s="104">
        <v>1147.4302551900801</v>
      </c>
      <c r="CW191" s="104">
        <v>0.31417119289034101</v>
      </c>
      <c r="CX191" s="104">
        <v>360.48953203153502</v>
      </c>
      <c r="CY191" s="104">
        <v>1.575</v>
      </c>
      <c r="CZ191" s="104">
        <v>0.31399698136827697</v>
      </c>
      <c r="DA191" s="104">
        <v>0.49454524565503599</v>
      </c>
      <c r="DB191" s="104">
        <v>2.6197037789727701E-3</v>
      </c>
      <c r="DC191" s="104">
        <v>0</v>
      </c>
      <c r="DD191" s="105" t="s">
        <v>10558</v>
      </c>
    </row>
    <row r="192" spans="1:108" ht="15" customHeight="1" x14ac:dyDescent="0.35">
      <c r="A192" s="105" t="s">
        <v>10838</v>
      </c>
      <c r="B192" s="104">
        <v>0</v>
      </c>
      <c r="C192" s="104">
        <v>0</v>
      </c>
      <c r="D192" s="104">
        <v>0</v>
      </c>
      <c r="E192" s="105"/>
      <c r="F192" s="104">
        <v>1</v>
      </c>
      <c r="G192" s="104" t="b">
        <v>0</v>
      </c>
      <c r="H192" s="105" t="s">
        <v>512</v>
      </c>
      <c r="I192" s="104">
        <v>0</v>
      </c>
      <c r="J192" s="105"/>
      <c r="K192" s="104">
        <v>0</v>
      </c>
      <c r="L192" s="104">
        <v>1</v>
      </c>
      <c r="M192" s="104">
        <v>0</v>
      </c>
      <c r="N192" s="104">
        <v>0</v>
      </c>
      <c r="O192" s="105"/>
      <c r="P192" s="104" t="b">
        <v>0</v>
      </c>
      <c r="Q192" s="104">
        <v>0</v>
      </c>
      <c r="R192" s="105"/>
      <c r="S192" s="104">
        <v>0</v>
      </c>
      <c r="T192" s="104">
        <v>0</v>
      </c>
      <c r="U192" s="104">
        <v>149.85762028104801</v>
      </c>
      <c r="V192" s="104">
        <v>49.952800000000003</v>
      </c>
      <c r="W192" s="104">
        <v>0</v>
      </c>
      <c r="X192" s="105" t="s">
        <v>6419</v>
      </c>
      <c r="Y192" s="105"/>
      <c r="Z192" s="104">
        <v>1</v>
      </c>
      <c r="AA192" s="104">
        <v>0</v>
      </c>
      <c r="AB192" s="105" t="s">
        <v>11470</v>
      </c>
      <c r="AC192" s="105" t="s">
        <v>11509</v>
      </c>
      <c r="AD192" s="104">
        <v>0</v>
      </c>
      <c r="AE192" s="104">
        <v>0</v>
      </c>
      <c r="AF192" s="105"/>
      <c r="AG192" s="104">
        <v>2</v>
      </c>
      <c r="AH192" s="104">
        <v>2</v>
      </c>
      <c r="AI192" s="104">
        <v>2</v>
      </c>
      <c r="AJ192" s="105" t="s">
        <v>798</v>
      </c>
      <c r="AK192" s="104" t="b">
        <v>0</v>
      </c>
      <c r="AL192" s="104">
        <v>8760</v>
      </c>
      <c r="AM192" s="104">
        <v>8760</v>
      </c>
      <c r="AN192" s="104">
        <v>8760</v>
      </c>
      <c r="AO192" s="104">
        <v>0</v>
      </c>
      <c r="AP192" s="104">
        <v>0</v>
      </c>
      <c r="AQ192" s="104">
        <v>0</v>
      </c>
      <c r="AR192" s="104">
        <v>8760</v>
      </c>
      <c r="AS192" s="104">
        <v>0</v>
      </c>
      <c r="AT192" s="105"/>
      <c r="AU192" s="104" t="b">
        <v>0</v>
      </c>
      <c r="AV192" s="104">
        <v>0</v>
      </c>
      <c r="AW192" s="104">
        <v>0</v>
      </c>
      <c r="AX192" s="104" t="b">
        <v>1</v>
      </c>
      <c r="AY192" s="104">
        <v>0</v>
      </c>
      <c r="AZ192" s="104">
        <v>87600</v>
      </c>
      <c r="BA192" s="104" t="b">
        <v>0</v>
      </c>
      <c r="BB192" s="104">
        <v>0</v>
      </c>
      <c r="BC192" s="105" t="s">
        <v>854</v>
      </c>
      <c r="BD192" s="105" t="s">
        <v>6420</v>
      </c>
      <c r="BE192" s="104" t="b">
        <v>0</v>
      </c>
      <c r="BF192" s="104">
        <v>0</v>
      </c>
      <c r="BG192" s="105"/>
      <c r="BH192" s="105" t="b">
        <v>0</v>
      </c>
      <c r="BI192" s="104">
        <v>0</v>
      </c>
      <c r="BJ192" s="104">
        <v>0</v>
      </c>
      <c r="BK192" s="104">
        <v>0</v>
      </c>
      <c r="BL192" s="104">
        <v>0</v>
      </c>
      <c r="BM192" s="104">
        <v>0</v>
      </c>
      <c r="BN192" s="105" t="s">
        <v>9435</v>
      </c>
      <c r="BO192" s="104">
        <v>8768.2772537275196</v>
      </c>
      <c r="BP192" s="104">
        <v>8789.3054971424408</v>
      </c>
      <c r="BQ192" s="104">
        <v>2.99998439088596</v>
      </c>
      <c r="BR192" s="105"/>
      <c r="BS192" s="105"/>
      <c r="BT192" s="105"/>
      <c r="BU192" s="105"/>
      <c r="BV192" s="104">
        <v>1</v>
      </c>
      <c r="BW192" s="104">
        <v>1</v>
      </c>
      <c r="BX192" s="104">
        <v>49952.800000000003</v>
      </c>
      <c r="BY192" s="104">
        <v>0</v>
      </c>
      <c r="BZ192" s="104">
        <v>1.14047488584475E-4</v>
      </c>
      <c r="CA192" s="105" t="s">
        <v>10372</v>
      </c>
      <c r="CB192" s="105"/>
      <c r="CC192" s="105" t="b">
        <v>0</v>
      </c>
      <c r="CD192" s="104">
        <v>0</v>
      </c>
      <c r="CE192" s="104">
        <v>0</v>
      </c>
      <c r="CF192" s="104">
        <v>0</v>
      </c>
      <c r="CG192" s="104">
        <v>0</v>
      </c>
      <c r="CH192" s="105"/>
      <c r="CI192" s="104" t="b">
        <v>0</v>
      </c>
      <c r="CJ192" s="104">
        <v>0</v>
      </c>
      <c r="CK192" s="104">
        <v>0</v>
      </c>
      <c r="CL192" s="106" t="s">
        <v>10373</v>
      </c>
      <c r="CM192" s="104">
        <v>0</v>
      </c>
      <c r="CN192" s="104">
        <v>1</v>
      </c>
      <c r="CO192" s="104">
        <v>0</v>
      </c>
      <c r="CP192" s="104">
        <v>0</v>
      </c>
      <c r="CQ192" s="104">
        <v>50</v>
      </c>
      <c r="CR192" s="104">
        <v>50</v>
      </c>
      <c r="CS192" s="104">
        <v>49952.800000000003</v>
      </c>
      <c r="CT192" s="104">
        <v>0.14096911022873099</v>
      </c>
      <c r="CU192" s="104">
        <v>7041.8017694337505</v>
      </c>
      <c r="CV192" s="104">
        <v>149.85762028104801</v>
      </c>
      <c r="CW192" s="104">
        <v>0.140968232581832</v>
      </c>
      <c r="CX192" s="104">
        <v>21.1251638699386</v>
      </c>
      <c r="CY192" s="104">
        <v>49.952800000000003</v>
      </c>
      <c r="CZ192" s="104">
        <v>0.14096911022873099</v>
      </c>
      <c r="DA192" s="104">
        <v>7.0418017694337696</v>
      </c>
      <c r="DB192" s="104">
        <v>3.4214068557317001E-4</v>
      </c>
      <c r="DC192" s="104">
        <v>0</v>
      </c>
      <c r="DD192" s="105" t="s">
        <v>6421</v>
      </c>
    </row>
    <row r="193" spans="1:108" ht="15" customHeight="1" x14ac:dyDescent="0.35">
      <c r="A193" s="105" t="s">
        <v>7052</v>
      </c>
      <c r="B193" s="104">
        <v>0</v>
      </c>
      <c r="C193" s="104">
        <v>0</v>
      </c>
      <c r="D193" s="104">
        <v>0</v>
      </c>
      <c r="E193" s="105"/>
      <c r="F193" s="104">
        <v>1</v>
      </c>
      <c r="G193" s="104" t="b">
        <v>0</v>
      </c>
      <c r="H193" s="105" t="s">
        <v>512</v>
      </c>
      <c r="I193" s="104">
        <v>0</v>
      </c>
      <c r="J193" s="105"/>
      <c r="K193" s="104">
        <v>0</v>
      </c>
      <c r="L193" s="104">
        <v>1</v>
      </c>
      <c r="M193" s="104">
        <v>0</v>
      </c>
      <c r="N193" s="104">
        <v>0</v>
      </c>
      <c r="O193" s="105"/>
      <c r="P193" s="104" t="b">
        <v>0</v>
      </c>
      <c r="Q193" s="104">
        <v>0</v>
      </c>
      <c r="R193" s="105"/>
      <c r="S193" s="104">
        <v>0</v>
      </c>
      <c r="T193" s="104">
        <v>0</v>
      </c>
      <c r="U193" s="104">
        <v>0</v>
      </c>
      <c r="V193" s="104">
        <v>0</v>
      </c>
      <c r="W193" s="104">
        <v>0</v>
      </c>
      <c r="X193" s="105" t="s">
        <v>6374</v>
      </c>
      <c r="Y193" s="105"/>
      <c r="Z193" s="104">
        <v>1</v>
      </c>
      <c r="AA193" s="104">
        <v>0</v>
      </c>
      <c r="AB193" s="105"/>
      <c r="AC193" s="105"/>
      <c r="AD193" s="104">
        <v>0</v>
      </c>
      <c r="AE193" s="104">
        <v>0</v>
      </c>
      <c r="AF193" s="105"/>
      <c r="AG193" s="104">
        <v>2</v>
      </c>
      <c r="AH193" s="104">
        <v>2</v>
      </c>
      <c r="AI193" s="104">
        <v>2</v>
      </c>
      <c r="AJ193" s="105" t="s">
        <v>424</v>
      </c>
      <c r="AK193" s="104" t="b">
        <v>0</v>
      </c>
      <c r="AL193" s="104">
        <v>8760</v>
      </c>
      <c r="AM193" s="104">
        <v>8760</v>
      </c>
      <c r="AN193" s="104">
        <v>8760</v>
      </c>
      <c r="AO193" s="104">
        <v>0</v>
      </c>
      <c r="AP193" s="104">
        <v>0</v>
      </c>
      <c r="AQ193" s="104">
        <v>0</v>
      </c>
      <c r="AR193" s="104">
        <v>876000</v>
      </c>
      <c r="AS193" s="104">
        <v>0</v>
      </c>
      <c r="AT193" s="105"/>
      <c r="AU193" s="104" t="b">
        <v>0</v>
      </c>
      <c r="AV193" s="104">
        <v>0</v>
      </c>
      <c r="AW193" s="104">
        <v>0</v>
      </c>
      <c r="AX193" s="104" t="b">
        <v>1</v>
      </c>
      <c r="AY193" s="104">
        <v>0</v>
      </c>
      <c r="AZ193" s="104">
        <v>87600</v>
      </c>
      <c r="BA193" s="104" t="b">
        <v>0</v>
      </c>
      <c r="BB193" s="104">
        <v>0</v>
      </c>
      <c r="BC193" s="105" t="s">
        <v>6375</v>
      </c>
      <c r="BD193" s="105" t="s">
        <v>6376</v>
      </c>
      <c r="BE193" s="104" t="b">
        <v>0</v>
      </c>
      <c r="BF193" s="104">
        <v>0</v>
      </c>
      <c r="BG193" s="105"/>
      <c r="BH193" s="105" t="b">
        <v>0</v>
      </c>
      <c r="BI193" s="104">
        <v>0</v>
      </c>
      <c r="BJ193" s="104">
        <v>0</v>
      </c>
      <c r="BK193" s="104">
        <v>0</v>
      </c>
      <c r="BL193" s="104">
        <v>0</v>
      </c>
      <c r="BM193" s="104">
        <v>0</v>
      </c>
      <c r="BN193" s="105" t="s">
        <v>1922</v>
      </c>
      <c r="BO193" s="104">
        <v>438000</v>
      </c>
      <c r="BP193" s="104">
        <v>438000</v>
      </c>
      <c r="BQ193" s="104">
        <v>0</v>
      </c>
      <c r="BR193" s="105"/>
      <c r="BS193" s="105"/>
      <c r="BT193" s="105"/>
      <c r="BU193" s="105"/>
      <c r="BV193" s="104">
        <v>1</v>
      </c>
      <c r="BW193" s="104">
        <v>1</v>
      </c>
      <c r="BX193" s="104">
        <v>0</v>
      </c>
      <c r="BY193" s="104">
        <v>0</v>
      </c>
      <c r="BZ193" s="104">
        <v>0</v>
      </c>
      <c r="CA193" s="105" t="s">
        <v>6377</v>
      </c>
      <c r="CB193" s="105"/>
      <c r="CC193" s="105" t="b">
        <v>0</v>
      </c>
      <c r="CD193" s="104">
        <v>0</v>
      </c>
      <c r="CE193" s="104">
        <v>0</v>
      </c>
      <c r="CF193" s="104">
        <v>0</v>
      </c>
      <c r="CG193" s="104">
        <v>0</v>
      </c>
      <c r="CH193" s="105"/>
      <c r="CI193" s="104" t="b">
        <v>0</v>
      </c>
      <c r="CJ193" s="104">
        <v>0</v>
      </c>
      <c r="CK193" s="104">
        <v>0</v>
      </c>
      <c r="CL193" s="106" t="s">
        <v>10359</v>
      </c>
      <c r="CM193" s="104">
        <v>0</v>
      </c>
      <c r="CN193" s="104">
        <v>1</v>
      </c>
      <c r="CO193" s="104">
        <v>0</v>
      </c>
      <c r="CP193" s="104">
        <v>0</v>
      </c>
      <c r="CQ193" s="104">
        <v>50</v>
      </c>
      <c r="CR193" s="104">
        <v>50</v>
      </c>
      <c r="CS193" s="104">
        <v>0</v>
      </c>
      <c r="CT193" s="104">
        <v>0</v>
      </c>
      <c r="CU193" s="104">
        <v>0</v>
      </c>
      <c r="CV193" s="104">
        <v>0</v>
      </c>
      <c r="CW193" s="104">
        <v>0</v>
      </c>
      <c r="CX193" s="104">
        <v>0</v>
      </c>
      <c r="CY193" s="104">
        <v>0</v>
      </c>
      <c r="CZ193" s="104">
        <v>0</v>
      </c>
      <c r="DA193" s="104">
        <v>0</v>
      </c>
      <c r="DB193" s="104">
        <v>0</v>
      </c>
      <c r="DC193" s="104">
        <v>0</v>
      </c>
      <c r="DD193" s="105" t="s">
        <v>6378</v>
      </c>
    </row>
    <row r="194" spans="1:108" ht="15" customHeight="1" x14ac:dyDescent="0.35">
      <c r="A194" s="105" t="s">
        <v>7053</v>
      </c>
      <c r="B194" s="104">
        <v>0</v>
      </c>
      <c r="C194" s="104">
        <v>0</v>
      </c>
      <c r="D194" s="104">
        <v>0</v>
      </c>
      <c r="E194" s="105"/>
      <c r="F194" s="104">
        <v>1</v>
      </c>
      <c r="G194" s="104" t="b">
        <v>0</v>
      </c>
      <c r="H194" s="105" t="s">
        <v>512</v>
      </c>
      <c r="I194" s="104">
        <v>0</v>
      </c>
      <c r="J194" s="105"/>
      <c r="K194" s="104">
        <v>0</v>
      </c>
      <c r="L194" s="104">
        <v>1</v>
      </c>
      <c r="M194" s="104">
        <v>0</v>
      </c>
      <c r="N194" s="104">
        <v>0</v>
      </c>
      <c r="O194" s="105"/>
      <c r="P194" s="104" t="b">
        <v>0</v>
      </c>
      <c r="Q194" s="104">
        <v>0</v>
      </c>
      <c r="R194" s="105"/>
      <c r="S194" s="104">
        <v>0</v>
      </c>
      <c r="T194" s="104">
        <v>0</v>
      </c>
      <c r="U194" s="104">
        <v>0</v>
      </c>
      <c r="V194" s="104">
        <v>0</v>
      </c>
      <c r="W194" s="104">
        <v>0</v>
      </c>
      <c r="X194" s="105" t="s">
        <v>6379</v>
      </c>
      <c r="Y194" s="105"/>
      <c r="Z194" s="104">
        <v>1</v>
      </c>
      <c r="AA194" s="104">
        <v>0</v>
      </c>
      <c r="AB194" s="105"/>
      <c r="AC194" s="105"/>
      <c r="AD194" s="104">
        <v>0</v>
      </c>
      <c r="AE194" s="104">
        <v>0</v>
      </c>
      <c r="AF194" s="105"/>
      <c r="AG194" s="104">
        <v>2</v>
      </c>
      <c r="AH194" s="104">
        <v>2</v>
      </c>
      <c r="AI194" s="104">
        <v>2</v>
      </c>
      <c r="AJ194" s="105" t="s">
        <v>424</v>
      </c>
      <c r="AK194" s="104" t="b">
        <v>0</v>
      </c>
      <c r="AL194" s="104">
        <v>8760</v>
      </c>
      <c r="AM194" s="104">
        <v>8760</v>
      </c>
      <c r="AN194" s="104">
        <v>8760</v>
      </c>
      <c r="AO194" s="104">
        <v>0</v>
      </c>
      <c r="AP194" s="104">
        <v>0</v>
      </c>
      <c r="AQ194" s="104">
        <v>0</v>
      </c>
      <c r="AR194" s="104">
        <v>876000</v>
      </c>
      <c r="AS194" s="104">
        <v>0</v>
      </c>
      <c r="AT194" s="105"/>
      <c r="AU194" s="104" t="b">
        <v>0</v>
      </c>
      <c r="AV194" s="104">
        <v>0</v>
      </c>
      <c r="AW194" s="104">
        <v>0</v>
      </c>
      <c r="AX194" s="104" t="b">
        <v>1</v>
      </c>
      <c r="AY194" s="104">
        <v>0</v>
      </c>
      <c r="AZ194" s="104">
        <v>87600</v>
      </c>
      <c r="BA194" s="104" t="b">
        <v>0</v>
      </c>
      <c r="BB194" s="104">
        <v>0</v>
      </c>
      <c r="BC194" s="105" t="s">
        <v>6380</v>
      </c>
      <c r="BD194" s="105" t="s">
        <v>6381</v>
      </c>
      <c r="BE194" s="104" t="b">
        <v>0</v>
      </c>
      <c r="BF194" s="104">
        <v>0</v>
      </c>
      <c r="BG194" s="105"/>
      <c r="BH194" s="105" t="b">
        <v>0</v>
      </c>
      <c r="BI194" s="104">
        <v>0</v>
      </c>
      <c r="BJ194" s="104">
        <v>0</v>
      </c>
      <c r="BK194" s="104">
        <v>0</v>
      </c>
      <c r="BL194" s="104">
        <v>0</v>
      </c>
      <c r="BM194" s="104">
        <v>0</v>
      </c>
      <c r="BN194" s="105" t="s">
        <v>3303</v>
      </c>
      <c r="BO194" s="104">
        <v>438000</v>
      </c>
      <c r="BP194" s="104">
        <v>438000</v>
      </c>
      <c r="BQ194" s="104">
        <v>0</v>
      </c>
      <c r="BR194" s="105"/>
      <c r="BS194" s="105"/>
      <c r="BT194" s="105"/>
      <c r="BU194" s="105"/>
      <c r="BV194" s="104">
        <v>1</v>
      </c>
      <c r="BW194" s="104">
        <v>1</v>
      </c>
      <c r="BX194" s="104">
        <v>0</v>
      </c>
      <c r="BY194" s="104">
        <v>0</v>
      </c>
      <c r="BZ194" s="104">
        <v>0</v>
      </c>
      <c r="CA194" s="105" t="s">
        <v>6382</v>
      </c>
      <c r="CB194" s="105"/>
      <c r="CC194" s="105" t="b">
        <v>0</v>
      </c>
      <c r="CD194" s="104">
        <v>0</v>
      </c>
      <c r="CE194" s="104">
        <v>0</v>
      </c>
      <c r="CF194" s="104">
        <v>0</v>
      </c>
      <c r="CG194" s="104">
        <v>0</v>
      </c>
      <c r="CH194" s="105"/>
      <c r="CI194" s="104" t="b">
        <v>0</v>
      </c>
      <c r="CJ194" s="104">
        <v>0</v>
      </c>
      <c r="CK194" s="104">
        <v>0</v>
      </c>
      <c r="CL194" s="106" t="s">
        <v>10360</v>
      </c>
      <c r="CM194" s="104">
        <v>0</v>
      </c>
      <c r="CN194" s="104">
        <v>1</v>
      </c>
      <c r="CO194" s="104">
        <v>0</v>
      </c>
      <c r="CP194" s="104">
        <v>0</v>
      </c>
      <c r="CQ194" s="104">
        <v>50</v>
      </c>
      <c r="CR194" s="104">
        <v>50</v>
      </c>
      <c r="CS194" s="104">
        <v>0</v>
      </c>
      <c r="CT194" s="104">
        <v>0</v>
      </c>
      <c r="CU194" s="104">
        <v>0</v>
      </c>
      <c r="CV194" s="104">
        <v>0</v>
      </c>
      <c r="CW194" s="104">
        <v>0</v>
      </c>
      <c r="CX194" s="104">
        <v>0</v>
      </c>
      <c r="CY194" s="104">
        <v>0</v>
      </c>
      <c r="CZ194" s="104">
        <v>0</v>
      </c>
      <c r="DA194" s="104">
        <v>0</v>
      </c>
      <c r="DB194" s="104">
        <v>0</v>
      </c>
      <c r="DC194" s="104">
        <v>0</v>
      </c>
      <c r="DD194" s="105" t="s">
        <v>6383</v>
      </c>
    </row>
    <row r="195" spans="1:108" ht="15" customHeight="1" x14ac:dyDescent="0.35">
      <c r="A195" s="105" t="s">
        <v>7054</v>
      </c>
      <c r="B195" s="104">
        <v>0</v>
      </c>
      <c r="C195" s="104">
        <v>0</v>
      </c>
      <c r="D195" s="104">
        <v>0</v>
      </c>
      <c r="E195" s="105"/>
      <c r="F195" s="104">
        <v>1</v>
      </c>
      <c r="G195" s="104" t="b">
        <v>0</v>
      </c>
      <c r="H195" s="105" t="s">
        <v>512</v>
      </c>
      <c r="I195" s="104">
        <v>0</v>
      </c>
      <c r="J195" s="105"/>
      <c r="K195" s="104">
        <v>0</v>
      </c>
      <c r="L195" s="104">
        <v>1</v>
      </c>
      <c r="M195" s="104">
        <v>0</v>
      </c>
      <c r="N195" s="104">
        <v>0</v>
      </c>
      <c r="O195" s="105"/>
      <c r="P195" s="104" t="b">
        <v>0</v>
      </c>
      <c r="Q195" s="104">
        <v>0</v>
      </c>
      <c r="R195" s="105"/>
      <c r="S195" s="104">
        <v>0</v>
      </c>
      <c r="T195" s="104">
        <v>0</v>
      </c>
      <c r="U195" s="104">
        <v>0</v>
      </c>
      <c r="V195" s="104">
        <v>0</v>
      </c>
      <c r="W195" s="104">
        <v>0</v>
      </c>
      <c r="X195" s="105" t="s">
        <v>6384</v>
      </c>
      <c r="Y195" s="105"/>
      <c r="Z195" s="104">
        <v>1</v>
      </c>
      <c r="AA195" s="104">
        <v>0</v>
      </c>
      <c r="AB195" s="105"/>
      <c r="AC195" s="105"/>
      <c r="AD195" s="104">
        <v>0</v>
      </c>
      <c r="AE195" s="104">
        <v>0</v>
      </c>
      <c r="AF195" s="105"/>
      <c r="AG195" s="104">
        <v>2</v>
      </c>
      <c r="AH195" s="104">
        <v>2</v>
      </c>
      <c r="AI195" s="104">
        <v>2</v>
      </c>
      <c r="AJ195" s="105" t="s">
        <v>424</v>
      </c>
      <c r="AK195" s="104" t="b">
        <v>0</v>
      </c>
      <c r="AL195" s="104">
        <v>8760</v>
      </c>
      <c r="AM195" s="104">
        <v>8760</v>
      </c>
      <c r="AN195" s="104">
        <v>8760</v>
      </c>
      <c r="AO195" s="104">
        <v>0</v>
      </c>
      <c r="AP195" s="104">
        <v>0</v>
      </c>
      <c r="AQ195" s="104">
        <v>0</v>
      </c>
      <c r="AR195" s="104">
        <v>876000</v>
      </c>
      <c r="AS195" s="104">
        <v>0</v>
      </c>
      <c r="AT195" s="105"/>
      <c r="AU195" s="104" t="b">
        <v>0</v>
      </c>
      <c r="AV195" s="104">
        <v>0</v>
      </c>
      <c r="AW195" s="104">
        <v>0</v>
      </c>
      <c r="AX195" s="104" t="b">
        <v>1</v>
      </c>
      <c r="AY195" s="104">
        <v>0</v>
      </c>
      <c r="AZ195" s="104">
        <v>87600</v>
      </c>
      <c r="BA195" s="104" t="b">
        <v>0</v>
      </c>
      <c r="BB195" s="104">
        <v>0</v>
      </c>
      <c r="BC195" s="105" t="s">
        <v>6385</v>
      </c>
      <c r="BD195" s="105" t="s">
        <v>6386</v>
      </c>
      <c r="BE195" s="104" t="b">
        <v>0</v>
      </c>
      <c r="BF195" s="104">
        <v>0</v>
      </c>
      <c r="BG195" s="105"/>
      <c r="BH195" s="105" t="b">
        <v>0</v>
      </c>
      <c r="BI195" s="104">
        <v>0</v>
      </c>
      <c r="BJ195" s="104">
        <v>0</v>
      </c>
      <c r="BK195" s="104">
        <v>0</v>
      </c>
      <c r="BL195" s="104">
        <v>0</v>
      </c>
      <c r="BM195" s="104">
        <v>0</v>
      </c>
      <c r="BN195" s="105" t="s">
        <v>3530</v>
      </c>
      <c r="BO195" s="104">
        <v>438000</v>
      </c>
      <c r="BP195" s="104">
        <v>438000</v>
      </c>
      <c r="BQ195" s="104">
        <v>0</v>
      </c>
      <c r="BR195" s="105"/>
      <c r="BS195" s="105"/>
      <c r="BT195" s="105"/>
      <c r="BU195" s="105"/>
      <c r="BV195" s="104">
        <v>1</v>
      </c>
      <c r="BW195" s="104">
        <v>1</v>
      </c>
      <c r="BX195" s="104">
        <v>0</v>
      </c>
      <c r="BY195" s="104">
        <v>0</v>
      </c>
      <c r="BZ195" s="104">
        <v>0</v>
      </c>
      <c r="CA195" s="105" t="s">
        <v>6387</v>
      </c>
      <c r="CB195" s="105"/>
      <c r="CC195" s="105" t="b">
        <v>0</v>
      </c>
      <c r="CD195" s="104">
        <v>0</v>
      </c>
      <c r="CE195" s="104">
        <v>0</v>
      </c>
      <c r="CF195" s="104">
        <v>0</v>
      </c>
      <c r="CG195" s="104">
        <v>0</v>
      </c>
      <c r="CH195" s="105"/>
      <c r="CI195" s="104" t="b">
        <v>0</v>
      </c>
      <c r="CJ195" s="104">
        <v>0</v>
      </c>
      <c r="CK195" s="104">
        <v>0</v>
      </c>
      <c r="CL195" s="106" t="s">
        <v>10361</v>
      </c>
      <c r="CM195" s="104">
        <v>0</v>
      </c>
      <c r="CN195" s="104">
        <v>1</v>
      </c>
      <c r="CO195" s="104">
        <v>0</v>
      </c>
      <c r="CP195" s="104">
        <v>0</v>
      </c>
      <c r="CQ195" s="104">
        <v>50</v>
      </c>
      <c r="CR195" s="104">
        <v>50</v>
      </c>
      <c r="CS195" s="104">
        <v>0</v>
      </c>
      <c r="CT195" s="104">
        <v>0</v>
      </c>
      <c r="CU195" s="104">
        <v>0</v>
      </c>
      <c r="CV195" s="104">
        <v>0</v>
      </c>
      <c r="CW195" s="104">
        <v>0</v>
      </c>
      <c r="CX195" s="104">
        <v>0</v>
      </c>
      <c r="CY195" s="104">
        <v>0</v>
      </c>
      <c r="CZ195" s="104">
        <v>0</v>
      </c>
      <c r="DA195" s="104">
        <v>0</v>
      </c>
      <c r="DB195" s="104">
        <v>0</v>
      </c>
      <c r="DC195" s="104">
        <v>0</v>
      </c>
      <c r="DD195" s="105" t="s">
        <v>6388</v>
      </c>
    </row>
    <row r="196" spans="1:108" ht="15" customHeight="1" x14ac:dyDescent="0.35">
      <c r="A196" s="105" t="s">
        <v>7055</v>
      </c>
      <c r="B196" s="104">
        <v>0</v>
      </c>
      <c r="C196" s="104">
        <v>0</v>
      </c>
      <c r="D196" s="104">
        <v>0</v>
      </c>
      <c r="E196" s="105"/>
      <c r="F196" s="104">
        <v>1</v>
      </c>
      <c r="G196" s="104" t="b">
        <v>0</v>
      </c>
      <c r="H196" s="105" t="s">
        <v>512</v>
      </c>
      <c r="I196" s="104">
        <v>0</v>
      </c>
      <c r="J196" s="105"/>
      <c r="K196" s="104">
        <v>0</v>
      </c>
      <c r="L196" s="104">
        <v>1</v>
      </c>
      <c r="M196" s="104">
        <v>0</v>
      </c>
      <c r="N196" s="104">
        <v>0</v>
      </c>
      <c r="O196" s="105"/>
      <c r="P196" s="104" t="b">
        <v>0</v>
      </c>
      <c r="Q196" s="104">
        <v>0</v>
      </c>
      <c r="R196" s="105"/>
      <c r="S196" s="104">
        <v>0</v>
      </c>
      <c r="T196" s="104">
        <v>0</v>
      </c>
      <c r="U196" s="104">
        <v>0</v>
      </c>
      <c r="V196" s="104">
        <v>0</v>
      </c>
      <c r="W196" s="104">
        <v>0</v>
      </c>
      <c r="X196" s="105" t="s">
        <v>6389</v>
      </c>
      <c r="Y196" s="105"/>
      <c r="Z196" s="104">
        <v>1</v>
      </c>
      <c r="AA196" s="104">
        <v>0</v>
      </c>
      <c r="AB196" s="105"/>
      <c r="AC196" s="105"/>
      <c r="AD196" s="104">
        <v>0</v>
      </c>
      <c r="AE196" s="104">
        <v>0</v>
      </c>
      <c r="AF196" s="105"/>
      <c r="AG196" s="104">
        <v>2</v>
      </c>
      <c r="AH196" s="104">
        <v>2</v>
      </c>
      <c r="AI196" s="104">
        <v>2</v>
      </c>
      <c r="AJ196" s="105" t="s">
        <v>424</v>
      </c>
      <c r="AK196" s="104" t="b">
        <v>0</v>
      </c>
      <c r="AL196" s="104">
        <v>8760</v>
      </c>
      <c r="AM196" s="104">
        <v>8760</v>
      </c>
      <c r="AN196" s="104">
        <v>8760</v>
      </c>
      <c r="AO196" s="104">
        <v>0</v>
      </c>
      <c r="AP196" s="104">
        <v>0</v>
      </c>
      <c r="AQ196" s="104">
        <v>0</v>
      </c>
      <c r="AR196" s="104">
        <v>876000</v>
      </c>
      <c r="AS196" s="104">
        <v>0</v>
      </c>
      <c r="AT196" s="105"/>
      <c r="AU196" s="104" t="b">
        <v>0</v>
      </c>
      <c r="AV196" s="104">
        <v>0</v>
      </c>
      <c r="AW196" s="104">
        <v>0</v>
      </c>
      <c r="AX196" s="104" t="b">
        <v>1</v>
      </c>
      <c r="AY196" s="104">
        <v>0</v>
      </c>
      <c r="AZ196" s="104">
        <v>87600</v>
      </c>
      <c r="BA196" s="104" t="b">
        <v>0</v>
      </c>
      <c r="BB196" s="104">
        <v>0</v>
      </c>
      <c r="BC196" s="105" t="s">
        <v>6385</v>
      </c>
      <c r="BD196" s="105" t="s">
        <v>6386</v>
      </c>
      <c r="BE196" s="104" t="b">
        <v>1</v>
      </c>
      <c r="BF196" s="104">
        <v>0</v>
      </c>
      <c r="BG196" s="105"/>
      <c r="BH196" s="105" t="b">
        <v>0</v>
      </c>
      <c r="BI196" s="104">
        <v>0</v>
      </c>
      <c r="BJ196" s="104">
        <v>0</v>
      </c>
      <c r="BK196" s="104">
        <v>0</v>
      </c>
      <c r="BL196" s="104">
        <v>0</v>
      </c>
      <c r="BM196" s="104">
        <v>0</v>
      </c>
      <c r="BN196" s="105" t="s">
        <v>3530</v>
      </c>
      <c r="BO196" s="104">
        <v>438000</v>
      </c>
      <c r="BP196" s="104">
        <v>438000</v>
      </c>
      <c r="BQ196" s="104">
        <v>0</v>
      </c>
      <c r="BR196" s="105"/>
      <c r="BS196" s="105"/>
      <c r="BT196" s="105"/>
      <c r="BU196" s="105"/>
      <c r="BV196" s="104">
        <v>1</v>
      </c>
      <c r="BW196" s="104">
        <v>1</v>
      </c>
      <c r="BX196" s="104">
        <v>0</v>
      </c>
      <c r="BY196" s="104">
        <v>0</v>
      </c>
      <c r="BZ196" s="104">
        <v>0</v>
      </c>
      <c r="CA196" s="105" t="s">
        <v>6387</v>
      </c>
      <c r="CB196" s="105"/>
      <c r="CC196" s="105" t="b">
        <v>0</v>
      </c>
      <c r="CD196" s="104">
        <v>0</v>
      </c>
      <c r="CE196" s="104">
        <v>0</v>
      </c>
      <c r="CF196" s="104">
        <v>0</v>
      </c>
      <c r="CG196" s="104">
        <v>0</v>
      </c>
      <c r="CH196" s="105"/>
      <c r="CI196" s="104" t="b">
        <v>0</v>
      </c>
      <c r="CJ196" s="104">
        <v>0</v>
      </c>
      <c r="CK196" s="104">
        <v>0</v>
      </c>
      <c r="CL196" s="106" t="s">
        <v>10362</v>
      </c>
      <c r="CM196" s="104">
        <v>0</v>
      </c>
      <c r="CN196" s="104">
        <v>1</v>
      </c>
      <c r="CO196" s="104">
        <v>0</v>
      </c>
      <c r="CP196" s="104">
        <v>0</v>
      </c>
      <c r="CQ196" s="104">
        <v>50</v>
      </c>
      <c r="CR196" s="104">
        <v>50</v>
      </c>
      <c r="CS196" s="104">
        <v>0</v>
      </c>
      <c r="CT196" s="104">
        <v>0</v>
      </c>
      <c r="CU196" s="104">
        <v>0</v>
      </c>
      <c r="CV196" s="104">
        <v>0</v>
      </c>
      <c r="CW196" s="104">
        <v>0</v>
      </c>
      <c r="CX196" s="104">
        <v>0</v>
      </c>
      <c r="CY196" s="104">
        <v>0</v>
      </c>
      <c r="CZ196" s="104">
        <v>0</v>
      </c>
      <c r="DA196" s="104">
        <v>0</v>
      </c>
      <c r="DB196" s="104">
        <v>0</v>
      </c>
      <c r="DC196" s="104">
        <v>0</v>
      </c>
      <c r="DD196" s="105" t="s">
        <v>6390</v>
      </c>
    </row>
    <row r="197" spans="1:108" ht="15" customHeight="1" x14ac:dyDescent="0.35">
      <c r="A197" s="105" t="s">
        <v>7046</v>
      </c>
      <c r="B197" s="104">
        <v>0</v>
      </c>
      <c r="C197" s="104">
        <v>0</v>
      </c>
      <c r="D197" s="104">
        <v>0</v>
      </c>
      <c r="E197" s="105"/>
      <c r="F197" s="104">
        <v>1</v>
      </c>
      <c r="G197" s="104" t="b">
        <v>0</v>
      </c>
      <c r="H197" s="105" t="s">
        <v>512</v>
      </c>
      <c r="I197" s="104">
        <v>0</v>
      </c>
      <c r="J197" s="105"/>
      <c r="K197" s="104">
        <v>0</v>
      </c>
      <c r="L197" s="104">
        <v>1</v>
      </c>
      <c r="M197" s="104">
        <v>0</v>
      </c>
      <c r="N197" s="104">
        <v>0</v>
      </c>
      <c r="O197" s="105"/>
      <c r="P197" s="104" t="b">
        <v>0</v>
      </c>
      <c r="Q197" s="104">
        <v>0</v>
      </c>
      <c r="R197" s="105"/>
      <c r="S197" s="104">
        <v>0</v>
      </c>
      <c r="T197" s="104">
        <v>0</v>
      </c>
      <c r="U197" s="104">
        <v>220.30709368870899</v>
      </c>
      <c r="V197" s="104">
        <v>4.5900999999999996</v>
      </c>
      <c r="W197" s="104">
        <v>0</v>
      </c>
      <c r="X197" s="105" t="s">
        <v>6148</v>
      </c>
      <c r="Y197" s="105"/>
      <c r="Z197" s="104">
        <v>1</v>
      </c>
      <c r="AA197" s="104">
        <v>0</v>
      </c>
      <c r="AB197" s="105"/>
      <c r="AC197" s="105"/>
      <c r="AD197" s="104">
        <v>0</v>
      </c>
      <c r="AE197" s="104">
        <v>0</v>
      </c>
      <c r="AF197" s="105"/>
      <c r="AG197" s="104">
        <v>2</v>
      </c>
      <c r="AH197" s="104">
        <v>2</v>
      </c>
      <c r="AI197" s="104">
        <v>2</v>
      </c>
      <c r="AJ197" s="105" t="s">
        <v>483</v>
      </c>
      <c r="AK197" s="104" t="b">
        <v>0</v>
      </c>
      <c r="AL197" s="104">
        <v>8760</v>
      </c>
      <c r="AM197" s="104">
        <v>8760</v>
      </c>
      <c r="AN197" s="104">
        <v>8760</v>
      </c>
      <c r="AO197" s="104">
        <v>0</v>
      </c>
      <c r="AP197" s="104">
        <v>0</v>
      </c>
      <c r="AQ197" s="104">
        <v>0</v>
      </c>
      <c r="AR197" s="104">
        <v>105120</v>
      </c>
      <c r="AS197" s="104">
        <v>15768</v>
      </c>
      <c r="AT197" s="105"/>
      <c r="AU197" s="104" t="b">
        <v>0</v>
      </c>
      <c r="AV197" s="104">
        <v>0</v>
      </c>
      <c r="AW197" s="104">
        <v>0</v>
      </c>
      <c r="AX197" s="104" t="b">
        <v>1</v>
      </c>
      <c r="AY197" s="104">
        <v>0</v>
      </c>
      <c r="AZ197" s="104">
        <v>87600</v>
      </c>
      <c r="BA197" s="104" t="b">
        <v>0</v>
      </c>
      <c r="BB197" s="104">
        <v>0</v>
      </c>
      <c r="BC197" s="105" t="s">
        <v>6149</v>
      </c>
      <c r="BD197" s="105" t="s">
        <v>6150</v>
      </c>
      <c r="BE197" s="104" t="b">
        <v>0</v>
      </c>
      <c r="BF197" s="104">
        <v>113880</v>
      </c>
      <c r="BG197" s="105">
        <v>8760</v>
      </c>
      <c r="BH197" s="105" t="b">
        <v>1</v>
      </c>
      <c r="BI197" s="104">
        <v>0</v>
      </c>
      <c r="BJ197" s="104">
        <v>50</v>
      </c>
      <c r="BK197" s="104">
        <v>0</v>
      </c>
      <c r="BL197" s="104">
        <v>0</v>
      </c>
      <c r="BM197" s="104">
        <v>0</v>
      </c>
      <c r="BN197" s="105" t="s">
        <v>2073</v>
      </c>
      <c r="BO197" s="104">
        <v>95422.757674124703</v>
      </c>
      <c r="BP197" s="104">
        <v>0</v>
      </c>
      <c r="BQ197" s="104">
        <v>47.996142499882097</v>
      </c>
      <c r="BR197" s="105"/>
      <c r="BS197" s="105"/>
      <c r="BT197" s="105"/>
      <c r="BU197" s="105"/>
      <c r="BV197" s="104">
        <v>1</v>
      </c>
      <c r="BW197" s="104">
        <v>1</v>
      </c>
      <c r="BX197" s="104">
        <v>0</v>
      </c>
      <c r="BY197" s="104">
        <v>0</v>
      </c>
      <c r="BZ197" s="104">
        <v>1.04796803652968E-5</v>
      </c>
      <c r="CA197" s="105" t="s">
        <v>6151</v>
      </c>
      <c r="CB197" s="105"/>
      <c r="CC197" s="105" t="b">
        <v>0</v>
      </c>
      <c r="CD197" s="104">
        <v>0</v>
      </c>
      <c r="CE197" s="104">
        <v>0</v>
      </c>
      <c r="CF197" s="104">
        <v>0</v>
      </c>
      <c r="CG197" s="104">
        <v>0</v>
      </c>
      <c r="CH197" s="105"/>
      <c r="CI197" s="104" t="b">
        <v>0</v>
      </c>
      <c r="CJ197" s="104">
        <v>0</v>
      </c>
      <c r="CK197" s="104">
        <v>0</v>
      </c>
      <c r="CL197" s="106" t="s">
        <v>10283</v>
      </c>
      <c r="CM197" s="104">
        <v>0</v>
      </c>
      <c r="CN197" s="104">
        <v>1</v>
      </c>
      <c r="CO197" s="104">
        <v>0</v>
      </c>
      <c r="CP197" s="104">
        <v>0</v>
      </c>
      <c r="CQ197" s="104">
        <v>50</v>
      </c>
      <c r="CR197" s="104">
        <v>50</v>
      </c>
      <c r="CS197" s="104">
        <v>0</v>
      </c>
      <c r="CT197" s="104">
        <v>0</v>
      </c>
      <c r="CU197" s="104">
        <v>0</v>
      </c>
      <c r="CV197" s="104">
        <v>220.30709368870899</v>
      </c>
      <c r="CW197" s="104">
        <v>0.10882064640632701</v>
      </c>
      <c r="CX197" s="104">
        <v>23.973960343104601</v>
      </c>
      <c r="CY197" s="104">
        <v>4.5900999999999996</v>
      </c>
      <c r="CZ197" s="104">
        <v>0.10881717639861301</v>
      </c>
      <c r="DA197" s="104">
        <v>0.49948172138727598</v>
      </c>
      <c r="DB197" s="104">
        <v>5.0298423216600197E-4</v>
      </c>
      <c r="DC197" s="104">
        <v>0</v>
      </c>
      <c r="DD197" s="105" t="s">
        <v>6152</v>
      </c>
    </row>
    <row r="198" spans="1:108" ht="15" customHeight="1" x14ac:dyDescent="0.35">
      <c r="A198" s="105" t="s">
        <v>7000</v>
      </c>
      <c r="B198" s="104">
        <v>0</v>
      </c>
      <c r="C198" s="104">
        <v>0</v>
      </c>
      <c r="D198" s="104">
        <v>0</v>
      </c>
      <c r="E198" s="105"/>
      <c r="F198" s="104">
        <v>1</v>
      </c>
      <c r="G198" s="104" t="b">
        <v>0</v>
      </c>
      <c r="H198" s="105" t="s">
        <v>512</v>
      </c>
      <c r="I198" s="104">
        <v>0</v>
      </c>
      <c r="J198" s="105"/>
      <c r="K198" s="104">
        <v>0</v>
      </c>
      <c r="L198" s="104">
        <v>1</v>
      </c>
      <c r="M198" s="104">
        <v>0</v>
      </c>
      <c r="N198" s="104">
        <v>0</v>
      </c>
      <c r="O198" s="105"/>
      <c r="P198" s="104" t="b">
        <v>0</v>
      </c>
      <c r="Q198" s="104">
        <v>0</v>
      </c>
      <c r="R198" s="105"/>
      <c r="S198" s="104">
        <v>0</v>
      </c>
      <c r="T198" s="104">
        <v>2.0488</v>
      </c>
      <c r="U198" s="104">
        <v>346.1492937077</v>
      </c>
      <c r="V198" s="104">
        <v>2.0488</v>
      </c>
      <c r="W198" s="104">
        <v>0</v>
      </c>
      <c r="X198" s="105" t="s">
        <v>6465</v>
      </c>
      <c r="Y198" s="105"/>
      <c r="Z198" s="104">
        <v>1</v>
      </c>
      <c r="AA198" s="104">
        <v>0</v>
      </c>
      <c r="AB198" s="105" t="s">
        <v>799</v>
      </c>
      <c r="AC198" s="105" t="s">
        <v>77</v>
      </c>
      <c r="AD198" s="104">
        <v>0</v>
      </c>
      <c r="AE198" s="104">
        <v>0</v>
      </c>
      <c r="AF198" s="105"/>
      <c r="AG198" s="104">
        <v>2</v>
      </c>
      <c r="AH198" s="104">
        <v>2</v>
      </c>
      <c r="AI198" s="104">
        <v>2</v>
      </c>
      <c r="AJ198" s="105" t="s">
        <v>483</v>
      </c>
      <c r="AK198" s="104" t="b">
        <v>0</v>
      </c>
      <c r="AL198" s="104">
        <v>8760</v>
      </c>
      <c r="AM198" s="104">
        <v>8760</v>
      </c>
      <c r="AN198" s="104">
        <v>8760</v>
      </c>
      <c r="AO198" s="104">
        <v>0</v>
      </c>
      <c r="AP198" s="104">
        <v>0</v>
      </c>
      <c r="AQ198" s="104">
        <v>0</v>
      </c>
      <c r="AR198" s="104">
        <v>175200</v>
      </c>
      <c r="AS198" s="104">
        <v>26280</v>
      </c>
      <c r="AT198" s="105"/>
      <c r="AU198" s="104" t="b">
        <v>0</v>
      </c>
      <c r="AV198" s="104">
        <v>0</v>
      </c>
      <c r="AW198" s="104">
        <v>0</v>
      </c>
      <c r="AX198" s="104" t="b">
        <v>1</v>
      </c>
      <c r="AY198" s="104">
        <v>0</v>
      </c>
      <c r="AZ198" s="104">
        <v>87600</v>
      </c>
      <c r="BA198" s="104" t="b">
        <v>0</v>
      </c>
      <c r="BB198" s="104">
        <v>0</v>
      </c>
      <c r="BC198" s="105" t="s">
        <v>6466</v>
      </c>
      <c r="BD198" s="105" t="s">
        <v>6467</v>
      </c>
      <c r="BE198" s="104" t="b">
        <v>1</v>
      </c>
      <c r="BF198" s="104">
        <v>175200</v>
      </c>
      <c r="BG198" s="105"/>
      <c r="BH198" s="105" t="b">
        <v>0</v>
      </c>
      <c r="BI198" s="104">
        <v>0</v>
      </c>
      <c r="BJ198" s="104">
        <v>0</v>
      </c>
      <c r="BK198" s="104">
        <v>31173.924433692999</v>
      </c>
      <c r="BL198" s="104">
        <v>0</v>
      </c>
      <c r="BM198" s="104">
        <v>0</v>
      </c>
      <c r="BN198" s="105" t="s">
        <v>10017</v>
      </c>
      <c r="BO198" s="104">
        <v>213783.67825068301</v>
      </c>
      <c r="BP198" s="104">
        <v>148661.98786218601</v>
      </c>
      <c r="BQ198" s="104">
        <v>168.95221286006401</v>
      </c>
      <c r="BR198" s="105"/>
      <c r="BS198" s="105"/>
      <c r="BT198" s="105"/>
      <c r="BU198" s="105"/>
      <c r="BV198" s="104">
        <v>1</v>
      </c>
      <c r="BW198" s="104">
        <v>1</v>
      </c>
      <c r="BX198" s="104">
        <v>409760</v>
      </c>
      <c r="BY198" s="104">
        <v>0</v>
      </c>
      <c r="BZ198" s="104">
        <v>4.6776255707762601E-6</v>
      </c>
      <c r="CA198" s="105" t="s">
        <v>6468</v>
      </c>
      <c r="CB198" s="105"/>
      <c r="CC198" s="105" t="b">
        <v>0</v>
      </c>
      <c r="CD198" s="104">
        <v>0</v>
      </c>
      <c r="CE198" s="104">
        <v>0</v>
      </c>
      <c r="CF198" s="104">
        <v>0</v>
      </c>
      <c r="CG198" s="104">
        <v>0</v>
      </c>
      <c r="CH198" s="105"/>
      <c r="CI198" s="104" t="b">
        <v>0</v>
      </c>
      <c r="CJ198" s="104">
        <v>0</v>
      </c>
      <c r="CK198" s="104">
        <v>0</v>
      </c>
      <c r="CL198" s="106" t="s">
        <v>10399</v>
      </c>
      <c r="CM198" s="104">
        <v>0</v>
      </c>
      <c r="CN198" s="104">
        <v>1</v>
      </c>
      <c r="CO198" s="104">
        <v>0</v>
      </c>
      <c r="CP198" s="104">
        <v>0</v>
      </c>
      <c r="CQ198" s="104">
        <v>50</v>
      </c>
      <c r="CR198" s="104">
        <v>50</v>
      </c>
      <c r="CS198" s="104">
        <v>440933.924433693</v>
      </c>
      <c r="CT198" s="104">
        <v>0.105075182400909</v>
      </c>
      <c r="CU198" s="104">
        <v>46331.212536619103</v>
      </c>
      <c r="CV198" s="104">
        <v>346.1492937077</v>
      </c>
      <c r="CW198" s="104">
        <v>0.104415302411431</v>
      </c>
      <c r="CX198" s="104">
        <v>36.1432831819927</v>
      </c>
      <c r="CY198" s="104">
        <v>2.0488</v>
      </c>
      <c r="CZ198" s="104">
        <v>0.105158956118981</v>
      </c>
      <c r="DA198" s="104">
        <v>0.215449669296567</v>
      </c>
      <c r="DB198" s="104">
        <v>7.9029519111346999E-4</v>
      </c>
      <c r="DC198" s="104">
        <v>0</v>
      </c>
      <c r="DD198" s="105" t="s">
        <v>6469</v>
      </c>
    </row>
    <row r="199" spans="1:108" ht="15" customHeight="1" x14ac:dyDescent="0.35">
      <c r="A199" s="105" t="s">
        <v>6963</v>
      </c>
      <c r="B199" s="104">
        <v>0</v>
      </c>
      <c r="C199" s="104">
        <v>0</v>
      </c>
      <c r="D199" s="104">
        <v>0</v>
      </c>
      <c r="E199" s="105"/>
      <c r="F199" s="104">
        <v>1</v>
      </c>
      <c r="G199" s="104" t="b">
        <v>0</v>
      </c>
      <c r="H199" s="105" t="s">
        <v>512</v>
      </c>
      <c r="I199" s="104">
        <v>0</v>
      </c>
      <c r="J199" s="105"/>
      <c r="K199" s="104">
        <v>0</v>
      </c>
      <c r="L199" s="104">
        <v>1</v>
      </c>
      <c r="M199" s="104">
        <v>0</v>
      </c>
      <c r="N199" s="104">
        <v>0</v>
      </c>
      <c r="O199" s="105"/>
      <c r="P199" s="104" t="b">
        <v>0</v>
      </c>
      <c r="Q199" s="104">
        <v>0</v>
      </c>
      <c r="R199" s="105"/>
      <c r="S199" s="104">
        <v>0</v>
      </c>
      <c r="T199" s="104">
        <v>50.069462679516903</v>
      </c>
      <c r="U199" s="104">
        <v>150.20820539923599</v>
      </c>
      <c r="V199" s="104">
        <v>50.069499999999998</v>
      </c>
      <c r="W199" s="104">
        <v>0</v>
      </c>
      <c r="X199" s="105" t="s">
        <v>6470</v>
      </c>
      <c r="Y199" s="105"/>
      <c r="Z199" s="104">
        <v>1</v>
      </c>
      <c r="AA199" s="104">
        <v>0</v>
      </c>
      <c r="AB199" s="105"/>
      <c r="AC199" s="105" t="s">
        <v>101</v>
      </c>
      <c r="AD199" s="104">
        <v>0</v>
      </c>
      <c r="AE199" s="104">
        <v>0</v>
      </c>
      <c r="AF199" s="105"/>
      <c r="AG199" s="104">
        <v>2</v>
      </c>
      <c r="AH199" s="104">
        <v>2</v>
      </c>
      <c r="AI199" s="104">
        <v>2</v>
      </c>
      <c r="AJ199" s="105" t="s">
        <v>798</v>
      </c>
      <c r="AK199" s="104" t="b">
        <v>0</v>
      </c>
      <c r="AL199" s="104">
        <v>8760</v>
      </c>
      <c r="AM199" s="104">
        <v>8760</v>
      </c>
      <c r="AN199" s="104">
        <v>8760</v>
      </c>
      <c r="AO199" s="104">
        <v>0</v>
      </c>
      <c r="AP199" s="104">
        <v>0</v>
      </c>
      <c r="AQ199" s="104">
        <v>0</v>
      </c>
      <c r="AR199" s="104">
        <v>8760</v>
      </c>
      <c r="AS199" s="104">
        <v>0</v>
      </c>
      <c r="AT199" s="105"/>
      <c r="AU199" s="104" t="b">
        <v>0</v>
      </c>
      <c r="AV199" s="104">
        <v>0</v>
      </c>
      <c r="AW199" s="104">
        <v>0</v>
      </c>
      <c r="AX199" s="104" t="b">
        <v>1</v>
      </c>
      <c r="AY199" s="104">
        <v>0</v>
      </c>
      <c r="AZ199" s="104">
        <v>87600</v>
      </c>
      <c r="BA199" s="104" t="b">
        <v>0</v>
      </c>
      <c r="BB199" s="104">
        <v>0</v>
      </c>
      <c r="BC199" s="105" t="s">
        <v>6466</v>
      </c>
      <c r="BD199" s="105" t="s">
        <v>6467</v>
      </c>
      <c r="BE199" s="104" t="b">
        <v>1</v>
      </c>
      <c r="BF199" s="104">
        <v>0</v>
      </c>
      <c r="BG199" s="105"/>
      <c r="BH199" s="105" t="b">
        <v>0</v>
      </c>
      <c r="BI199" s="104">
        <v>0</v>
      </c>
      <c r="BJ199" s="104">
        <v>0</v>
      </c>
      <c r="BK199" s="104">
        <v>28038.853689549502</v>
      </c>
      <c r="BL199" s="104">
        <v>0</v>
      </c>
      <c r="BM199" s="104">
        <v>0</v>
      </c>
      <c r="BN199" s="105" t="s">
        <v>10017</v>
      </c>
      <c r="BO199" s="104">
        <v>8747.8405017026307</v>
      </c>
      <c r="BP199" s="104">
        <v>8800.7537630838506</v>
      </c>
      <c r="BQ199" s="104">
        <v>2.9999941161632599</v>
      </c>
      <c r="BR199" s="105"/>
      <c r="BS199" s="105"/>
      <c r="BT199" s="105"/>
      <c r="BU199" s="105"/>
      <c r="BV199" s="104">
        <v>1</v>
      </c>
      <c r="BW199" s="104">
        <v>1</v>
      </c>
      <c r="BX199" s="104">
        <v>100138.8</v>
      </c>
      <c r="BY199" s="104">
        <v>0</v>
      </c>
      <c r="BZ199" s="104">
        <v>1.1431392694063901E-4</v>
      </c>
      <c r="CA199" s="105" t="s">
        <v>6468</v>
      </c>
      <c r="CB199" s="105"/>
      <c r="CC199" s="105" t="b">
        <v>0</v>
      </c>
      <c r="CD199" s="104">
        <v>0</v>
      </c>
      <c r="CE199" s="104">
        <v>0</v>
      </c>
      <c r="CF199" s="104">
        <v>0</v>
      </c>
      <c r="CG199" s="104">
        <v>0</v>
      </c>
      <c r="CH199" s="105"/>
      <c r="CI199" s="104" t="b">
        <v>0</v>
      </c>
      <c r="CJ199" s="104">
        <v>0</v>
      </c>
      <c r="CK199" s="104">
        <v>0</v>
      </c>
      <c r="CL199" s="106" t="s">
        <v>10400</v>
      </c>
      <c r="CM199" s="104">
        <v>0</v>
      </c>
      <c r="CN199" s="104">
        <v>1</v>
      </c>
      <c r="CO199" s="104">
        <v>0</v>
      </c>
      <c r="CP199" s="104">
        <v>0</v>
      </c>
      <c r="CQ199" s="104">
        <v>50</v>
      </c>
      <c r="CR199" s="104">
        <v>50</v>
      </c>
      <c r="CS199" s="104">
        <v>128177.65368955</v>
      </c>
      <c r="CT199" s="104">
        <v>0.14129650714400099</v>
      </c>
      <c r="CU199" s="104">
        <v>18111.054760246701</v>
      </c>
      <c r="CV199" s="104">
        <v>150.20820539923599</v>
      </c>
      <c r="CW199" s="104">
        <v>0.14129646773465601</v>
      </c>
      <c r="CX199" s="104">
        <v>21.223888847673798</v>
      </c>
      <c r="CY199" s="104">
        <v>50.069499999999998</v>
      </c>
      <c r="CZ199" s="104">
        <v>0.14129574675068499</v>
      </c>
      <c r="DA199" s="104">
        <v>7.0746073919334398</v>
      </c>
      <c r="DB199" s="104">
        <v>3.4294110821743402E-4</v>
      </c>
      <c r="DC199" s="104">
        <v>0</v>
      </c>
      <c r="DD199" s="105" t="s">
        <v>6471</v>
      </c>
    </row>
    <row r="200" spans="1:108" ht="15" customHeight="1" x14ac:dyDescent="0.35">
      <c r="A200" s="105" t="s">
        <v>6958</v>
      </c>
      <c r="B200" s="104">
        <v>0</v>
      </c>
      <c r="C200" s="104">
        <v>0</v>
      </c>
      <c r="D200" s="104">
        <v>0</v>
      </c>
      <c r="E200" s="105"/>
      <c r="F200" s="104">
        <v>1</v>
      </c>
      <c r="G200" s="104" t="b">
        <v>0</v>
      </c>
      <c r="H200" s="105" t="s">
        <v>512</v>
      </c>
      <c r="I200" s="104">
        <v>0</v>
      </c>
      <c r="J200" s="105"/>
      <c r="K200" s="104">
        <v>0</v>
      </c>
      <c r="L200" s="104">
        <v>1</v>
      </c>
      <c r="M200" s="104">
        <v>0</v>
      </c>
      <c r="N200" s="104">
        <v>0</v>
      </c>
      <c r="O200" s="105"/>
      <c r="P200" s="104" t="b">
        <v>0</v>
      </c>
      <c r="Q200" s="104">
        <v>0</v>
      </c>
      <c r="R200" s="105"/>
      <c r="S200" s="104">
        <v>0</v>
      </c>
      <c r="T200" s="104">
        <v>0</v>
      </c>
      <c r="U200" s="104">
        <v>840.67721517714494</v>
      </c>
      <c r="V200" s="104">
        <v>5.0049000000000001</v>
      </c>
      <c r="W200" s="104">
        <v>0</v>
      </c>
      <c r="X200" s="105" t="s">
        <v>10126</v>
      </c>
      <c r="Y200" s="105"/>
      <c r="Z200" s="104">
        <v>1</v>
      </c>
      <c r="AA200" s="104">
        <v>0</v>
      </c>
      <c r="AB200" s="105" t="s">
        <v>799</v>
      </c>
      <c r="AC200" s="105" t="s">
        <v>77</v>
      </c>
      <c r="AD200" s="104">
        <v>0</v>
      </c>
      <c r="AE200" s="104">
        <v>0</v>
      </c>
      <c r="AF200" s="105"/>
      <c r="AG200" s="104">
        <v>2</v>
      </c>
      <c r="AH200" s="104">
        <v>2</v>
      </c>
      <c r="AI200" s="104">
        <v>2</v>
      </c>
      <c r="AJ200" s="105" t="s">
        <v>798</v>
      </c>
      <c r="AK200" s="104" t="b">
        <v>0</v>
      </c>
      <c r="AL200" s="104">
        <v>8760</v>
      </c>
      <c r="AM200" s="104">
        <v>8760</v>
      </c>
      <c r="AN200" s="104">
        <v>8760</v>
      </c>
      <c r="AO200" s="104">
        <v>0</v>
      </c>
      <c r="AP200" s="104">
        <v>0</v>
      </c>
      <c r="AQ200" s="104">
        <v>0</v>
      </c>
      <c r="AR200" s="104">
        <v>87600</v>
      </c>
      <c r="AS200" s="104">
        <v>0</v>
      </c>
      <c r="AT200" s="105"/>
      <c r="AU200" s="104" t="b">
        <v>0</v>
      </c>
      <c r="AV200" s="104">
        <v>0</v>
      </c>
      <c r="AW200" s="104">
        <v>0</v>
      </c>
      <c r="AX200" s="104" t="b">
        <v>1</v>
      </c>
      <c r="AY200" s="104">
        <v>0</v>
      </c>
      <c r="AZ200" s="104">
        <v>87600</v>
      </c>
      <c r="BA200" s="104" t="b">
        <v>0</v>
      </c>
      <c r="BB200" s="104">
        <v>0</v>
      </c>
      <c r="BC200" s="105" t="s">
        <v>6341</v>
      </c>
      <c r="BD200" s="105" t="s">
        <v>6342</v>
      </c>
      <c r="BE200" s="104" t="b">
        <v>1</v>
      </c>
      <c r="BF200" s="104">
        <v>0</v>
      </c>
      <c r="BG200" s="105"/>
      <c r="BH200" s="105" t="b">
        <v>0</v>
      </c>
      <c r="BI200" s="104">
        <v>0</v>
      </c>
      <c r="BJ200" s="104">
        <v>0</v>
      </c>
      <c r="BK200" s="104">
        <v>0</v>
      </c>
      <c r="BL200" s="104">
        <v>0</v>
      </c>
      <c r="BM200" s="104">
        <v>0</v>
      </c>
      <c r="BN200" s="105" t="s">
        <v>9540</v>
      </c>
      <c r="BO200" s="104">
        <v>87514.236048672305</v>
      </c>
      <c r="BP200" s="104">
        <v>86968.541722616996</v>
      </c>
      <c r="BQ200" s="104">
        <v>167.970831620441</v>
      </c>
      <c r="BR200" s="105"/>
      <c r="BS200" s="105"/>
      <c r="BT200" s="105"/>
      <c r="BU200" s="105"/>
      <c r="BV200" s="104">
        <v>1</v>
      </c>
      <c r="BW200" s="104">
        <v>1</v>
      </c>
      <c r="BX200" s="104">
        <v>50049</v>
      </c>
      <c r="BY200" s="104">
        <v>0</v>
      </c>
      <c r="BZ200" s="104">
        <v>1.14267123287671E-5</v>
      </c>
      <c r="CA200" s="105" t="s">
        <v>6343</v>
      </c>
      <c r="CB200" s="105"/>
      <c r="CC200" s="105" t="b">
        <v>0</v>
      </c>
      <c r="CD200" s="104">
        <v>0</v>
      </c>
      <c r="CE200" s="104">
        <v>0</v>
      </c>
      <c r="CF200" s="104">
        <v>0</v>
      </c>
      <c r="CG200" s="104">
        <v>0</v>
      </c>
      <c r="CH200" s="105"/>
      <c r="CI200" s="104" t="b">
        <v>0</v>
      </c>
      <c r="CJ200" s="104">
        <v>0</v>
      </c>
      <c r="CK200" s="104">
        <v>0</v>
      </c>
      <c r="CL200" s="106" t="s">
        <v>11501</v>
      </c>
      <c r="CM200" s="104">
        <v>0</v>
      </c>
      <c r="CN200" s="104">
        <v>1</v>
      </c>
      <c r="CO200" s="104">
        <v>0</v>
      </c>
      <c r="CP200" s="104">
        <v>0</v>
      </c>
      <c r="CQ200" s="104">
        <v>50</v>
      </c>
      <c r="CR200" s="104">
        <v>50</v>
      </c>
      <c r="CS200" s="104">
        <v>50049</v>
      </c>
      <c r="CT200" s="104">
        <v>0.44305542179957302</v>
      </c>
      <c r="CU200" s="104">
        <v>22174.480805646799</v>
      </c>
      <c r="CV200" s="104">
        <v>840.67721517714494</v>
      </c>
      <c r="CW200" s="104">
        <v>0.44307259915159802</v>
      </c>
      <c r="CX200" s="104">
        <v>372.48103877606502</v>
      </c>
      <c r="CY200" s="104">
        <v>5.0049000000000001</v>
      </c>
      <c r="CZ200" s="104">
        <v>0.44305542179957302</v>
      </c>
      <c r="DA200" s="104">
        <v>2.2174480805646799</v>
      </c>
      <c r="DB200" s="104">
        <v>1.9193543725505599E-3</v>
      </c>
      <c r="DC200" s="104">
        <v>0</v>
      </c>
      <c r="DD200" s="105" t="s">
        <v>6344</v>
      </c>
    </row>
    <row r="201" spans="1:108" ht="15" customHeight="1" x14ac:dyDescent="0.35">
      <c r="A201" s="105" t="s">
        <v>10852</v>
      </c>
      <c r="B201" s="104">
        <v>0</v>
      </c>
      <c r="C201" s="104">
        <v>0</v>
      </c>
      <c r="D201" s="104">
        <v>0</v>
      </c>
      <c r="E201" s="105"/>
      <c r="F201" s="104">
        <v>1</v>
      </c>
      <c r="G201" s="104" t="b">
        <v>0</v>
      </c>
      <c r="H201" s="105" t="s">
        <v>512</v>
      </c>
      <c r="I201" s="104">
        <v>0</v>
      </c>
      <c r="J201" s="105"/>
      <c r="K201" s="104">
        <v>0</v>
      </c>
      <c r="L201" s="104">
        <v>1</v>
      </c>
      <c r="M201" s="104">
        <v>0</v>
      </c>
      <c r="N201" s="104">
        <v>0</v>
      </c>
      <c r="O201" s="105"/>
      <c r="P201" s="104" t="b">
        <v>0</v>
      </c>
      <c r="Q201" s="104">
        <v>0</v>
      </c>
      <c r="R201" s="105"/>
      <c r="S201" s="104">
        <v>0</v>
      </c>
      <c r="T201" s="104">
        <v>0</v>
      </c>
      <c r="U201" s="104">
        <v>2206.24799431562</v>
      </c>
      <c r="V201" s="104">
        <v>0.50590000000000002</v>
      </c>
      <c r="W201" s="104">
        <v>0</v>
      </c>
      <c r="X201" s="105" t="s">
        <v>10162</v>
      </c>
      <c r="Y201" s="105"/>
      <c r="Z201" s="104">
        <v>1</v>
      </c>
      <c r="AA201" s="104">
        <v>0</v>
      </c>
      <c r="AB201" s="105"/>
      <c r="AC201" s="105" t="s">
        <v>88</v>
      </c>
      <c r="AD201" s="104">
        <v>0</v>
      </c>
      <c r="AE201" s="104">
        <v>0</v>
      </c>
      <c r="AF201" s="105"/>
      <c r="AG201" s="104">
        <v>2</v>
      </c>
      <c r="AH201" s="104">
        <v>2</v>
      </c>
      <c r="AI201" s="104">
        <v>2</v>
      </c>
      <c r="AJ201" s="105" t="s">
        <v>798</v>
      </c>
      <c r="AK201" s="104" t="b">
        <v>0</v>
      </c>
      <c r="AL201" s="104">
        <v>8760</v>
      </c>
      <c r="AM201" s="104">
        <v>8760</v>
      </c>
      <c r="AN201" s="104">
        <v>8760</v>
      </c>
      <c r="AO201" s="104">
        <v>0</v>
      </c>
      <c r="AP201" s="104">
        <v>0</v>
      </c>
      <c r="AQ201" s="104">
        <v>0</v>
      </c>
      <c r="AR201" s="104">
        <v>876000</v>
      </c>
      <c r="AS201" s="104">
        <v>0</v>
      </c>
      <c r="AT201" s="105"/>
      <c r="AU201" s="104" t="b">
        <v>0</v>
      </c>
      <c r="AV201" s="104">
        <v>0</v>
      </c>
      <c r="AW201" s="104">
        <v>0</v>
      </c>
      <c r="AX201" s="104" t="b">
        <v>1</v>
      </c>
      <c r="AY201" s="104">
        <v>0</v>
      </c>
      <c r="AZ201" s="104">
        <v>87600</v>
      </c>
      <c r="BA201" s="104" t="b">
        <v>0</v>
      </c>
      <c r="BB201" s="104">
        <v>0</v>
      </c>
      <c r="BC201" s="105" t="s">
        <v>10499</v>
      </c>
      <c r="BD201" s="105" t="s">
        <v>10500</v>
      </c>
      <c r="BE201" s="104" t="b">
        <v>1</v>
      </c>
      <c r="BF201" s="104">
        <v>0</v>
      </c>
      <c r="BG201" s="105"/>
      <c r="BH201" s="105" t="b">
        <v>0</v>
      </c>
      <c r="BI201" s="104">
        <v>0</v>
      </c>
      <c r="BJ201" s="104">
        <v>0</v>
      </c>
      <c r="BK201" s="104">
        <v>0</v>
      </c>
      <c r="BL201" s="104">
        <v>0</v>
      </c>
      <c r="BM201" s="104">
        <v>0</v>
      </c>
      <c r="BN201" s="105" t="s">
        <v>9450</v>
      </c>
      <c r="BO201" s="104">
        <v>865783.75172959105</v>
      </c>
      <c r="BP201" s="104">
        <v>343209.57738989702</v>
      </c>
      <c r="BQ201" s="104">
        <v>4361.0357665855199</v>
      </c>
      <c r="BR201" s="105"/>
      <c r="BS201" s="105"/>
      <c r="BT201" s="105"/>
      <c r="BU201" s="105"/>
      <c r="BV201" s="104">
        <v>1</v>
      </c>
      <c r="BW201" s="104">
        <v>1</v>
      </c>
      <c r="BX201" s="104">
        <v>1770650</v>
      </c>
      <c r="BY201" s="104">
        <v>0</v>
      </c>
      <c r="BZ201" s="104">
        <v>1.15502283105023E-6</v>
      </c>
      <c r="CA201" s="105" t="s">
        <v>10501</v>
      </c>
      <c r="CB201" s="105"/>
      <c r="CC201" s="105" t="b">
        <v>0</v>
      </c>
      <c r="CD201" s="104">
        <v>0</v>
      </c>
      <c r="CE201" s="104">
        <v>0</v>
      </c>
      <c r="CF201" s="104">
        <v>0</v>
      </c>
      <c r="CG201" s="104">
        <v>0</v>
      </c>
      <c r="CH201" s="105"/>
      <c r="CI201" s="104" t="b">
        <v>0</v>
      </c>
      <c r="CJ201" s="104">
        <v>0</v>
      </c>
      <c r="CK201" s="104">
        <v>0</v>
      </c>
      <c r="CL201" s="105" t="s">
        <v>10502</v>
      </c>
      <c r="CM201" s="104">
        <v>0</v>
      </c>
      <c r="CN201" s="104">
        <v>1</v>
      </c>
      <c r="CO201" s="104">
        <v>0</v>
      </c>
      <c r="CP201" s="104">
        <v>0</v>
      </c>
      <c r="CQ201" s="104">
        <v>50</v>
      </c>
      <c r="CR201" s="104">
        <v>50</v>
      </c>
      <c r="CS201" s="104">
        <v>1770650</v>
      </c>
      <c r="CT201" s="104">
        <v>1.39319176418753</v>
      </c>
      <c r="CU201" s="104">
        <v>2466854.9972586599</v>
      </c>
      <c r="CV201" s="104">
        <v>2206.24799431562</v>
      </c>
      <c r="CW201" s="104">
        <v>1.3937665071810701</v>
      </c>
      <c r="CX201" s="104">
        <v>3074.9945610125201</v>
      </c>
      <c r="CY201" s="104">
        <v>0.50590000000000002</v>
      </c>
      <c r="CZ201" s="104">
        <v>1.39319176418753</v>
      </c>
      <c r="DA201" s="104">
        <v>0.70481571350247296</v>
      </c>
      <c r="DB201" s="104">
        <v>5.0370958774329103E-3</v>
      </c>
      <c r="DC201" s="104">
        <v>0</v>
      </c>
      <c r="DD201" s="105" t="s">
        <v>10503</v>
      </c>
    </row>
    <row r="202" spans="1:108" ht="15" customHeight="1" x14ac:dyDescent="0.35">
      <c r="A202" s="105" t="s">
        <v>7016</v>
      </c>
      <c r="B202" s="104">
        <v>0</v>
      </c>
      <c r="C202" s="104">
        <v>0</v>
      </c>
      <c r="D202" s="104">
        <v>0</v>
      </c>
      <c r="E202" s="105"/>
      <c r="F202" s="104">
        <v>1</v>
      </c>
      <c r="G202" s="104" t="b">
        <v>0</v>
      </c>
      <c r="H202" s="105" t="s">
        <v>512</v>
      </c>
      <c r="I202" s="104">
        <v>0</v>
      </c>
      <c r="J202" s="105"/>
      <c r="K202" s="104">
        <v>0</v>
      </c>
      <c r="L202" s="104">
        <v>1</v>
      </c>
      <c r="M202" s="104">
        <v>0</v>
      </c>
      <c r="N202" s="104">
        <v>0</v>
      </c>
      <c r="O202" s="105"/>
      <c r="P202" s="104" t="b">
        <v>0</v>
      </c>
      <c r="Q202" s="104">
        <v>0</v>
      </c>
      <c r="R202" s="105"/>
      <c r="S202" s="104">
        <v>0</v>
      </c>
      <c r="T202" s="104">
        <v>0</v>
      </c>
      <c r="U202" s="104">
        <v>0</v>
      </c>
      <c r="V202" s="104">
        <v>0.99880000000000002</v>
      </c>
      <c r="W202" s="104">
        <v>0</v>
      </c>
      <c r="X202" s="105" t="s">
        <v>6188</v>
      </c>
      <c r="Y202" s="105"/>
      <c r="Z202" s="104">
        <v>1</v>
      </c>
      <c r="AA202" s="104">
        <v>0</v>
      </c>
      <c r="AB202" s="105" t="s">
        <v>6189</v>
      </c>
      <c r="AC202" s="105" t="s">
        <v>79</v>
      </c>
      <c r="AD202" s="104">
        <v>0</v>
      </c>
      <c r="AE202" s="104">
        <v>0</v>
      </c>
      <c r="AF202" s="105"/>
      <c r="AG202" s="104">
        <v>2</v>
      </c>
      <c r="AH202" s="104">
        <v>2</v>
      </c>
      <c r="AI202" s="104">
        <v>2</v>
      </c>
      <c r="AJ202" s="105" t="s">
        <v>483</v>
      </c>
      <c r="AK202" s="104" t="b">
        <v>0</v>
      </c>
      <c r="AL202" s="104">
        <v>8760</v>
      </c>
      <c r="AM202" s="104">
        <v>8760</v>
      </c>
      <c r="AN202" s="104">
        <v>8760</v>
      </c>
      <c r="AO202" s="104">
        <v>0</v>
      </c>
      <c r="AP202" s="104">
        <v>0</v>
      </c>
      <c r="AQ202" s="104">
        <v>0</v>
      </c>
      <c r="AR202" s="104">
        <v>350400</v>
      </c>
      <c r="AS202" s="104">
        <v>52560</v>
      </c>
      <c r="AT202" s="105"/>
      <c r="AU202" s="104" t="b">
        <v>0</v>
      </c>
      <c r="AV202" s="104">
        <v>0</v>
      </c>
      <c r="AW202" s="104">
        <v>0</v>
      </c>
      <c r="AX202" s="104" t="b">
        <v>1</v>
      </c>
      <c r="AY202" s="104">
        <v>0</v>
      </c>
      <c r="AZ202" s="104">
        <v>87600</v>
      </c>
      <c r="BA202" s="104" t="b">
        <v>0</v>
      </c>
      <c r="BB202" s="104">
        <v>0</v>
      </c>
      <c r="BC202" s="105" t="s">
        <v>6190</v>
      </c>
      <c r="BD202" s="105" t="s">
        <v>828</v>
      </c>
      <c r="BE202" s="104" t="b">
        <v>0</v>
      </c>
      <c r="BF202" s="104">
        <v>52560</v>
      </c>
      <c r="BG202" s="105">
        <v>8760</v>
      </c>
      <c r="BH202" s="105" t="b">
        <v>1</v>
      </c>
      <c r="BI202" s="104">
        <v>0</v>
      </c>
      <c r="BJ202" s="104">
        <v>50</v>
      </c>
      <c r="BK202" s="104">
        <v>0</v>
      </c>
      <c r="BL202" s="104">
        <v>0</v>
      </c>
      <c r="BM202" s="104">
        <v>0</v>
      </c>
      <c r="BN202" s="105" t="s">
        <v>2581</v>
      </c>
      <c r="BO202" s="104">
        <v>8588.43737499706</v>
      </c>
      <c r="BP202" s="104">
        <v>0</v>
      </c>
      <c r="BQ202" s="104">
        <v>0</v>
      </c>
      <c r="BR202" s="105"/>
      <c r="BS202" s="105"/>
      <c r="BT202" s="105"/>
      <c r="BU202" s="105"/>
      <c r="BV202" s="104">
        <v>1</v>
      </c>
      <c r="BW202" s="104">
        <v>1</v>
      </c>
      <c r="BX202" s="104">
        <v>25000</v>
      </c>
      <c r="BY202" s="104">
        <v>0</v>
      </c>
      <c r="BZ202" s="104">
        <v>1.16435616438356E-4</v>
      </c>
      <c r="CA202" s="105" t="s">
        <v>6191</v>
      </c>
      <c r="CB202" s="105"/>
      <c r="CC202" s="105" t="b">
        <v>0</v>
      </c>
      <c r="CD202" s="104">
        <v>0</v>
      </c>
      <c r="CE202" s="104">
        <v>0</v>
      </c>
      <c r="CF202" s="104">
        <v>0</v>
      </c>
      <c r="CG202" s="104">
        <v>0</v>
      </c>
      <c r="CH202" s="105"/>
      <c r="CI202" s="104" t="b">
        <v>0</v>
      </c>
      <c r="CJ202" s="104">
        <v>0</v>
      </c>
      <c r="CK202" s="104">
        <v>0</v>
      </c>
      <c r="CL202" s="105" t="s">
        <v>6192</v>
      </c>
      <c r="CM202" s="104">
        <v>2.2803652968037498E-8</v>
      </c>
      <c r="CN202" s="104">
        <v>1.0010022048506699</v>
      </c>
      <c r="CO202" s="104">
        <v>0</v>
      </c>
      <c r="CP202" s="104">
        <v>0</v>
      </c>
      <c r="CQ202" s="104">
        <v>50</v>
      </c>
      <c r="CR202" s="104">
        <v>50</v>
      </c>
      <c r="CS202" s="104">
        <v>25000</v>
      </c>
      <c r="CT202" s="104">
        <v>0</v>
      </c>
      <c r="CU202" s="104">
        <v>0</v>
      </c>
      <c r="CV202" s="104">
        <v>0</v>
      </c>
      <c r="CW202" s="104">
        <v>0</v>
      </c>
      <c r="CX202" s="104">
        <v>0</v>
      </c>
      <c r="CY202" s="104">
        <v>50.998800000000003</v>
      </c>
      <c r="CZ202" s="104">
        <v>1.6636534199377499E-3</v>
      </c>
      <c r="DA202" s="104">
        <v>8.48443280327216E-2</v>
      </c>
      <c r="DB202" s="104">
        <v>0</v>
      </c>
      <c r="DC202" s="104">
        <v>0</v>
      </c>
      <c r="DD202" s="105" t="s">
        <v>6193</v>
      </c>
    </row>
    <row r="203" spans="1:108" ht="15" customHeight="1" x14ac:dyDescent="0.35">
      <c r="A203" s="105" t="s">
        <v>7017</v>
      </c>
      <c r="B203" s="104">
        <v>0</v>
      </c>
      <c r="C203" s="104">
        <v>0</v>
      </c>
      <c r="D203" s="104">
        <v>0</v>
      </c>
      <c r="E203" s="105"/>
      <c r="F203" s="104">
        <v>1</v>
      </c>
      <c r="G203" s="104" t="b">
        <v>0</v>
      </c>
      <c r="H203" s="105" t="s">
        <v>512</v>
      </c>
      <c r="I203" s="104">
        <v>0</v>
      </c>
      <c r="J203" s="105"/>
      <c r="K203" s="104">
        <v>0</v>
      </c>
      <c r="L203" s="104">
        <v>2.3210080917506501</v>
      </c>
      <c r="M203" s="104">
        <v>0</v>
      </c>
      <c r="N203" s="104">
        <v>0</v>
      </c>
      <c r="O203" s="105"/>
      <c r="P203" s="104" t="b">
        <v>0</v>
      </c>
      <c r="Q203" s="104">
        <v>0</v>
      </c>
      <c r="R203" s="105"/>
      <c r="S203" s="104">
        <v>0</v>
      </c>
      <c r="T203" s="104">
        <v>0</v>
      </c>
      <c r="U203" s="104">
        <v>0</v>
      </c>
      <c r="V203" s="104">
        <v>1.0750999999999999</v>
      </c>
      <c r="W203" s="104">
        <v>0</v>
      </c>
      <c r="X203" s="105" t="s">
        <v>10100</v>
      </c>
      <c r="Y203" s="105"/>
      <c r="Z203" s="104">
        <v>1</v>
      </c>
      <c r="AA203" s="104">
        <v>0</v>
      </c>
      <c r="AB203" s="105" t="s">
        <v>6189</v>
      </c>
      <c r="AC203" s="105" t="s">
        <v>79</v>
      </c>
      <c r="AD203" s="104">
        <v>0</v>
      </c>
      <c r="AE203" s="104">
        <v>0</v>
      </c>
      <c r="AF203" s="105"/>
      <c r="AG203" s="104">
        <v>2</v>
      </c>
      <c r="AH203" s="104">
        <v>2</v>
      </c>
      <c r="AI203" s="104">
        <v>2</v>
      </c>
      <c r="AJ203" s="105" t="s">
        <v>483</v>
      </c>
      <c r="AK203" s="104" t="b">
        <v>0</v>
      </c>
      <c r="AL203" s="104">
        <v>8760</v>
      </c>
      <c r="AM203" s="104">
        <v>8760</v>
      </c>
      <c r="AN203" s="104">
        <v>8760</v>
      </c>
      <c r="AO203" s="104">
        <v>0</v>
      </c>
      <c r="AP203" s="104">
        <v>0</v>
      </c>
      <c r="AQ203" s="104">
        <v>0</v>
      </c>
      <c r="AR203" s="104">
        <v>262800</v>
      </c>
      <c r="AS203" s="104">
        <v>39420</v>
      </c>
      <c r="AT203" s="105"/>
      <c r="AU203" s="104" t="b">
        <v>0</v>
      </c>
      <c r="AV203" s="104">
        <v>0</v>
      </c>
      <c r="AW203" s="104">
        <v>0</v>
      </c>
      <c r="AX203" s="104" t="b">
        <v>1</v>
      </c>
      <c r="AY203" s="104">
        <v>0</v>
      </c>
      <c r="AZ203" s="104">
        <v>87600</v>
      </c>
      <c r="BA203" s="104" t="b">
        <v>0</v>
      </c>
      <c r="BB203" s="104">
        <v>0</v>
      </c>
      <c r="BC203" s="105" t="s">
        <v>6190</v>
      </c>
      <c r="BD203" s="105" t="s">
        <v>828</v>
      </c>
      <c r="BE203" s="104" t="b">
        <v>0</v>
      </c>
      <c r="BF203" s="104">
        <v>8760</v>
      </c>
      <c r="BG203" s="105">
        <v>8760</v>
      </c>
      <c r="BH203" s="105" t="b">
        <v>1</v>
      </c>
      <c r="BI203" s="104">
        <v>0</v>
      </c>
      <c r="BJ203" s="104">
        <v>50</v>
      </c>
      <c r="BK203" s="104">
        <v>0</v>
      </c>
      <c r="BL203" s="104">
        <v>0</v>
      </c>
      <c r="BM203" s="104">
        <v>0</v>
      </c>
      <c r="BN203" s="105" t="s">
        <v>2581</v>
      </c>
      <c r="BO203" s="104">
        <v>407403.96242210001</v>
      </c>
      <c r="BP203" s="104">
        <v>0</v>
      </c>
      <c r="BQ203" s="104">
        <v>0</v>
      </c>
      <c r="BR203" s="105"/>
      <c r="BS203" s="105"/>
      <c r="BT203" s="105"/>
      <c r="BU203" s="105"/>
      <c r="BV203" s="104">
        <v>1</v>
      </c>
      <c r="BW203" s="104">
        <v>1</v>
      </c>
      <c r="BX203" s="104">
        <v>87628.5</v>
      </c>
      <c r="BY203" s="104">
        <v>0</v>
      </c>
      <c r="BZ203" s="104">
        <v>2.45456621004566E-6</v>
      </c>
      <c r="CA203" s="105" t="s">
        <v>6191</v>
      </c>
      <c r="CB203" s="105"/>
      <c r="CC203" s="105" t="b">
        <v>0</v>
      </c>
      <c r="CD203" s="104">
        <v>0</v>
      </c>
      <c r="CE203" s="104">
        <v>0</v>
      </c>
      <c r="CF203" s="104">
        <v>0</v>
      </c>
      <c r="CG203" s="104">
        <v>0</v>
      </c>
      <c r="CH203" s="105"/>
      <c r="CI203" s="104" t="b">
        <v>0</v>
      </c>
      <c r="CJ203" s="104">
        <v>0</v>
      </c>
      <c r="CK203" s="104">
        <v>0</v>
      </c>
      <c r="CL203" s="106" t="s">
        <v>11466</v>
      </c>
      <c r="CM203" s="104">
        <v>2.4545662100457901E-8</v>
      </c>
      <c r="CN203" s="104">
        <v>0.99666264948549199</v>
      </c>
      <c r="CO203" s="104">
        <v>0</v>
      </c>
      <c r="CP203" s="104">
        <v>0</v>
      </c>
      <c r="CQ203" s="104">
        <v>50</v>
      </c>
      <c r="CR203" s="104">
        <v>50</v>
      </c>
      <c r="CS203" s="104">
        <v>87628.5</v>
      </c>
      <c r="CT203" s="104">
        <v>0.10526646160797</v>
      </c>
      <c r="CU203" s="104">
        <v>9224.3421310140093</v>
      </c>
      <c r="CV203" s="104">
        <v>0</v>
      </c>
      <c r="CW203" s="104">
        <v>0</v>
      </c>
      <c r="CX203" s="104">
        <v>0</v>
      </c>
      <c r="CY203" s="104">
        <v>1.0750999999999999</v>
      </c>
      <c r="CZ203" s="104">
        <v>0.24514243541501801</v>
      </c>
      <c r="DA203" s="104">
        <v>0.26355263231468601</v>
      </c>
      <c r="DB203" s="104">
        <v>0</v>
      </c>
      <c r="DC203" s="104">
        <v>0</v>
      </c>
      <c r="DD203" s="105" t="s">
        <v>6194</v>
      </c>
    </row>
    <row r="204" spans="1:108" ht="15" customHeight="1" x14ac:dyDescent="0.35">
      <c r="A204" s="105" t="s">
        <v>7002</v>
      </c>
      <c r="B204" s="104">
        <v>0</v>
      </c>
      <c r="C204" s="104">
        <v>0</v>
      </c>
      <c r="D204" s="104">
        <v>0</v>
      </c>
      <c r="E204" s="105"/>
      <c r="F204" s="104">
        <v>1</v>
      </c>
      <c r="G204" s="104" t="b">
        <v>0</v>
      </c>
      <c r="H204" s="105" t="s">
        <v>512</v>
      </c>
      <c r="I204" s="104">
        <v>0</v>
      </c>
      <c r="J204" s="105"/>
      <c r="K204" s="104">
        <v>0</v>
      </c>
      <c r="L204" s="104">
        <v>1</v>
      </c>
      <c r="M204" s="104">
        <v>0</v>
      </c>
      <c r="N204" s="104">
        <v>0</v>
      </c>
      <c r="O204" s="105"/>
      <c r="P204" s="104" t="b">
        <v>0</v>
      </c>
      <c r="Q204" s="104">
        <v>0</v>
      </c>
      <c r="R204" s="105"/>
      <c r="S204" s="104">
        <v>0</v>
      </c>
      <c r="T204" s="104">
        <v>249.49940863795999</v>
      </c>
      <c r="U204" s="104">
        <v>1247.4887372778701</v>
      </c>
      <c r="V204" s="104">
        <v>249.4999</v>
      </c>
      <c r="W204" s="104">
        <v>0</v>
      </c>
      <c r="X204" s="105" t="s">
        <v>6525</v>
      </c>
      <c r="Y204" s="105"/>
      <c r="Z204" s="104">
        <v>1</v>
      </c>
      <c r="AA204" s="104">
        <v>0</v>
      </c>
      <c r="AB204" s="105" t="s">
        <v>6189</v>
      </c>
      <c r="AC204" s="105" t="s">
        <v>79</v>
      </c>
      <c r="AD204" s="104">
        <v>0</v>
      </c>
      <c r="AE204" s="104">
        <v>0</v>
      </c>
      <c r="AF204" s="105"/>
      <c r="AG204" s="104">
        <v>2</v>
      </c>
      <c r="AH204" s="104">
        <v>2</v>
      </c>
      <c r="AI204" s="104">
        <v>2</v>
      </c>
      <c r="AJ204" s="105" t="s">
        <v>798</v>
      </c>
      <c r="AK204" s="104" t="b">
        <v>0</v>
      </c>
      <c r="AL204" s="104">
        <v>8760</v>
      </c>
      <c r="AM204" s="104">
        <v>8760</v>
      </c>
      <c r="AN204" s="104">
        <v>8760</v>
      </c>
      <c r="AO204" s="104">
        <v>0</v>
      </c>
      <c r="AP204" s="104">
        <v>0</v>
      </c>
      <c r="AQ204" s="104">
        <v>0</v>
      </c>
      <c r="AR204" s="104">
        <v>1752</v>
      </c>
      <c r="AS204" s="104">
        <v>0</v>
      </c>
      <c r="AT204" s="105"/>
      <c r="AU204" s="104" t="b">
        <v>0</v>
      </c>
      <c r="AV204" s="104">
        <v>0</v>
      </c>
      <c r="AW204" s="104">
        <v>0</v>
      </c>
      <c r="AX204" s="104" t="b">
        <v>1</v>
      </c>
      <c r="AY204" s="104">
        <v>0</v>
      </c>
      <c r="AZ204" s="104">
        <v>87600</v>
      </c>
      <c r="BA204" s="104" t="b">
        <v>0</v>
      </c>
      <c r="BB204" s="104">
        <v>0</v>
      </c>
      <c r="BC204" s="105" t="s">
        <v>6190</v>
      </c>
      <c r="BD204" s="105" t="s">
        <v>828</v>
      </c>
      <c r="BE204" s="104" t="b">
        <v>0</v>
      </c>
      <c r="BF204" s="104">
        <v>0</v>
      </c>
      <c r="BG204" s="105"/>
      <c r="BH204" s="105" t="b">
        <v>0</v>
      </c>
      <c r="BI204" s="104">
        <v>0</v>
      </c>
      <c r="BJ204" s="104">
        <v>0</v>
      </c>
      <c r="BK204" s="104">
        <v>229537.89915518399</v>
      </c>
      <c r="BL204" s="104">
        <v>0</v>
      </c>
      <c r="BM204" s="104">
        <v>0</v>
      </c>
      <c r="BN204" s="105" t="s">
        <v>2581</v>
      </c>
      <c r="BO204" s="104">
        <v>1755.511725656</v>
      </c>
      <c r="BP204" s="104">
        <v>1742.5216673520799</v>
      </c>
      <c r="BQ204" s="104">
        <v>4.9999568628198698</v>
      </c>
      <c r="BR204" s="105"/>
      <c r="BS204" s="105"/>
      <c r="BT204" s="105"/>
      <c r="BU204" s="105"/>
      <c r="BV204" s="104">
        <v>1</v>
      </c>
      <c r="BW204" s="104">
        <v>1</v>
      </c>
      <c r="BX204" s="104">
        <v>99799.64</v>
      </c>
      <c r="BY204" s="104">
        <v>0</v>
      </c>
      <c r="BZ204" s="104">
        <v>5.6963447488584502E-4</v>
      </c>
      <c r="CA204" s="105" t="s">
        <v>6191</v>
      </c>
      <c r="CB204" s="105"/>
      <c r="CC204" s="105" t="b">
        <v>0</v>
      </c>
      <c r="CD204" s="104">
        <v>0</v>
      </c>
      <c r="CE204" s="104">
        <v>0</v>
      </c>
      <c r="CF204" s="104">
        <v>0</v>
      </c>
      <c r="CG204" s="104">
        <v>0</v>
      </c>
      <c r="CH204" s="105"/>
      <c r="CI204" s="104" t="b">
        <v>0</v>
      </c>
      <c r="CJ204" s="104">
        <v>0</v>
      </c>
      <c r="CK204" s="104">
        <v>0</v>
      </c>
      <c r="CL204" s="105" t="s">
        <v>6192</v>
      </c>
      <c r="CM204" s="104">
        <v>5.6963447489403896E-6</v>
      </c>
      <c r="CN204" s="104">
        <v>1</v>
      </c>
      <c r="CO204" s="104">
        <v>0</v>
      </c>
      <c r="CP204" s="104">
        <v>0</v>
      </c>
      <c r="CQ204" s="104">
        <v>50</v>
      </c>
      <c r="CR204" s="104">
        <v>50</v>
      </c>
      <c r="CS204" s="104">
        <v>329337.539155184</v>
      </c>
      <c r="CT204" s="104">
        <v>6.2738126652869694E-2</v>
      </c>
      <c r="CU204" s="104">
        <v>20662.020243062401</v>
      </c>
      <c r="CV204" s="104">
        <v>1247.4887372778701</v>
      </c>
      <c r="CW204" s="104">
        <v>6.2738331270009606E-2</v>
      </c>
      <c r="CX204" s="104">
        <v>78.265361654945195</v>
      </c>
      <c r="CY204" s="104">
        <v>249.4999</v>
      </c>
      <c r="CZ204" s="104">
        <v>6.2739726574390906E-2</v>
      </c>
      <c r="DA204" s="104">
        <v>15.6535555063379</v>
      </c>
      <c r="DB204" s="104">
        <v>2.8481478020042799E-3</v>
      </c>
      <c r="DC204" s="104">
        <v>0</v>
      </c>
      <c r="DD204" s="105" t="s">
        <v>6526</v>
      </c>
    </row>
    <row r="205" spans="1:108" ht="15" customHeight="1" x14ac:dyDescent="0.35">
      <c r="A205" s="105" t="s">
        <v>7035</v>
      </c>
      <c r="B205" s="104">
        <v>0</v>
      </c>
      <c r="C205" s="104">
        <v>0</v>
      </c>
      <c r="D205" s="104">
        <v>0</v>
      </c>
      <c r="E205" s="105"/>
      <c r="F205" s="104">
        <v>1</v>
      </c>
      <c r="G205" s="104" t="b">
        <v>0</v>
      </c>
      <c r="H205" s="105" t="s">
        <v>512</v>
      </c>
      <c r="I205" s="104">
        <v>0</v>
      </c>
      <c r="J205" s="105"/>
      <c r="K205" s="104">
        <v>0</v>
      </c>
      <c r="L205" s="104">
        <v>1</v>
      </c>
      <c r="M205" s="104">
        <v>0</v>
      </c>
      <c r="N205" s="104">
        <v>0</v>
      </c>
      <c r="O205" s="105"/>
      <c r="P205" s="104" t="b">
        <v>0</v>
      </c>
      <c r="Q205" s="104">
        <v>0</v>
      </c>
      <c r="R205" s="105"/>
      <c r="S205" s="104">
        <v>0</v>
      </c>
      <c r="T205" s="104">
        <v>0</v>
      </c>
      <c r="U205" s="104">
        <v>2121.4833693590899</v>
      </c>
      <c r="V205" s="104">
        <v>0.42320000000000002</v>
      </c>
      <c r="W205" s="104">
        <v>0</v>
      </c>
      <c r="X205" s="105" t="s">
        <v>6406</v>
      </c>
      <c r="Y205" s="105"/>
      <c r="Z205" s="104">
        <v>1</v>
      </c>
      <c r="AA205" s="104">
        <v>0</v>
      </c>
      <c r="AB205" s="105"/>
      <c r="AC205" s="105" t="s">
        <v>89</v>
      </c>
      <c r="AD205" s="104">
        <v>0</v>
      </c>
      <c r="AE205" s="104">
        <v>0</v>
      </c>
      <c r="AF205" s="105"/>
      <c r="AG205" s="104">
        <v>2</v>
      </c>
      <c r="AH205" s="104">
        <v>2</v>
      </c>
      <c r="AI205" s="104">
        <v>2</v>
      </c>
      <c r="AJ205" s="105" t="s">
        <v>483</v>
      </c>
      <c r="AK205" s="104" t="b">
        <v>0</v>
      </c>
      <c r="AL205" s="104">
        <v>8760</v>
      </c>
      <c r="AM205" s="104">
        <v>8760</v>
      </c>
      <c r="AN205" s="104">
        <v>8760</v>
      </c>
      <c r="AO205" s="104">
        <v>0</v>
      </c>
      <c r="AP205" s="104">
        <v>0</v>
      </c>
      <c r="AQ205" s="104">
        <v>0</v>
      </c>
      <c r="AR205" s="104">
        <v>876000</v>
      </c>
      <c r="AS205" s="104">
        <v>131400</v>
      </c>
      <c r="AT205" s="105"/>
      <c r="AU205" s="104" t="b">
        <v>0</v>
      </c>
      <c r="AV205" s="104">
        <v>0</v>
      </c>
      <c r="AW205" s="104">
        <v>0</v>
      </c>
      <c r="AX205" s="104" t="b">
        <v>1</v>
      </c>
      <c r="AY205" s="104">
        <v>0</v>
      </c>
      <c r="AZ205" s="104">
        <v>87600</v>
      </c>
      <c r="BA205" s="104" t="b">
        <v>0</v>
      </c>
      <c r="BB205" s="104">
        <v>0</v>
      </c>
      <c r="BC205" s="105" t="s">
        <v>159</v>
      </c>
      <c r="BD205" s="105" t="s">
        <v>6407</v>
      </c>
      <c r="BE205" s="104" t="b">
        <v>0</v>
      </c>
      <c r="BF205" s="104">
        <v>411720</v>
      </c>
      <c r="BG205" s="105"/>
      <c r="BH205" s="105" t="b">
        <v>0</v>
      </c>
      <c r="BI205" s="104">
        <v>0</v>
      </c>
      <c r="BJ205" s="104">
        <v>0</v>
      </c>
      <c r="BK205" s="104">
        <v>0</v>
      </c>
      <c r="BL205" s="104">
        <v>0</v>
      </c>
      <c r="BM205" s="104">
        <v>0</v>
      </c>
      <c r="BN205" s="105" t="s">
        <v>5241</v>
      </c>
      <c r="BO205" s="104">
        <v>1034971.64461248</v>
      </c>
      <c r="BP205" s="104">
        <v>397496.05095803301</v>
      </c>
      <c r="BQ205" s="104">
        <v>5012.9569219260002</v>
      </c>
      <c r="BR205" s="105"/>
      <c r="BS205" s="105"/>
      <c r="BT205" s="105"/>
      <c r="BU205" s="105"/>
      <c r="BV205" s="104">
        <v>1</v>
      </c>
      <c r="BW205" s="104">
        <v>1</v>
      </c>
      <c r="BX205" s="104">
        <v>380880</v>
      </c>
      <c r="BY205" s="104">
        <v>0</v>
      </c>
      <c r="BZ205" s="104">
        <v>9.6621004566210096E-7</v>
      </c>
      <c r="CA205" s="105" t="s">
        <v>6408</v>
      </c>
      <c r="CB205" s="105"/>
      <c r="CC205" s="105" t="b">
        <v>0</v>
      </c>
      <c r="CD205" s="104">
        <v>0</v>
      </c>
      <c r="CE205" s="104">
        <v>0</v>
      </c>
      <c r="CF205" s="104">
        <v>0</v>
      </c>
      <c r="CG205" s="104">
        <v>0</v>
      </c>
      <c r="CH205" s="105"/>
      <c r="CI205" s="104" t="b">
        <v>0</v>
      </c>
      <c r="CJ205" s="104">
        <v>0</v>
      </c>
      <c r="CK205" s="104">
        <v>0</v>
      </c>
      <c r="CL205" s="105" t="s">
        <v>6409</v>
      </c>
      <c r="CM205" s="104">
        <v>0</v>
      </c>
      <c r="CN205" s="104">
        <v>1</v>
      </c>
      <c r="CO205" s="104">
        <v>0</v>
      </c>
      <c r="CP205" s="104">
        <v>0</v>
      </c>
      <c r="CQ205" s="104">
        <v>50</v>
      </c>
      <c r="CR205" s="104">
        <v>50</v>
      </c>
      <c r="CS205" s="104">
        <v>380880</v>
      </c>
      <c r="CT205" s="104">
        <v>1.16745405061718</v>
      </c>
      <c r="CU205" s="104">
        <v>444659.89879907097</v>
      </c>
      <c r="CV205" s="104">
        <v>2121.4833693590899</v>
      </c>
      <c r="CW205" s="104">
        <v>1.18012485048125</v>
      </c>
      <c r="CX205" s="104">
        <v>2503.61524406334</v>
      </c>
      <c r="CY205" s="104">
        <v>0.42320000000000002</v>
      </c>
      <c r="CZ205" s="104">
        <v>1.16745405061718</v>
      </c>
      <c r="DA205" s="104">
        <v>0.49406655422119</v>
      </c>
      <c r="DB205" s="104">
        <v>4.8435693364362702E-3</v>
      </c>
      <c r="DC205" s="104">
        <v>0</v>
      </c>
      <c r="DD205" s="105" t="s">
        <v>6410</v>
      </c>
    </row>
    <row r="206" spans="1:108" ht="15" customHeight="1" x14ac:dyDescent="0.35">
      <c r="A206" s="105" t="s">
        <v>7042</v>
      </c>
      <c r="B206" s="104">
        <v>0</v>
      </c>
      <c r="C206" s="104">
        <v>0</v>
      </c>
      <c r="D206" s="104">
        <v>0</v>
      </c>
      <c r="E206" s="105"/>
      <c r="F206" s="104">
        <v>1</v>
      </c>
      <c r="G206" s="104" t="b">
        <v>0</v>
      </c>
      <c r="H206" s="105" t="s">
        <v>512</v>
      </c>
      <c r="I206" s="104">
        <v>0</v>
      </c>
      <c r="J206" s="105"/>
      <c r="K206" s="104">
        <v>0</v>
      </c>
      <c r="L206" s="104">
        <v>1</v>
      </c>
      <c r="M206" s="104">
        <v>0</v>
      </c>
      <c r="N206" s="104">
        <v>0</v>
      </c>
      <c r="O206" s="105"/>
      <c r="P206" s="104" t="b">
        <v>0</v>
      </c>
      <c r="Q206" s="104">
        <v>0</v>
      </c>
      <c r="R206" s="105"/>
      <c r="S206" s="104">
        <v>0</v>
      </c>
      <c r="T206" s="104">
        <v>0</v>
      </c>
      <c r="U206" s="104">
        <v>1003.63048577119</v>
      </c>
      <c r="V206" s="104">
        <v>0.99590000000000001</v>
      </c>
      <c r="W206" s="104">
        <v>0</v>
      </c>
      <c r="X206" s="105" t="s">
        <v>6602</v>
      </c>
      <c r="Y206" s="106" t="s">
        <v>6592</v>
      </c>
      <c r="Z206" s="104">
        <v>1</v>
      </c>
      <c r="AA206" s="104">
        <v>0</v>
      </c>
      <c r="AB206" s="105" t="s">
        <v>11443</v>
      </c>
      <c r="AC206" s="105" t="s">
        <v>11444</v>
      </c>
      <c r="AD206" s="104">
        <v>0</v>
      </c>
      <c r="AE206" s="104">
        <v>0</v>
      </c>
      <c r="AF206" s="105"/>
      <c r="AG206" s="104">
        <v>2</v>
      </c>
      <c r="AH206" s="104">
        <v>2</v>
      </c>
      <c r="AI206" s="104">
        <v>2</v>
      </c>
      <c r="AJ206" s="105" t="s">
        <v>483</v>
      </c>
      <c r="AK206" s="104" t="b">
        <v>0</v>
      </c>
      <c r="AL206" s="104">
        <v>8760</v>
      </c>
      <c r="AM206" s="104">
        <v>8760</v>
      </c>
      <c r="AN206" s="104">
        <v>8760</v>
      </c>
      <c r="AO206" s="104">
        <v>0</v>
      </c>
      <c r="AP206" s="104">
        <v>0</v>
      </c>
      <c r="AQ206" s="104">
        <v>0</v>
      </c>
      <c r="AR206" s="104">
        <v>438000</v>
      </c>
      <c r="AS206" s="104">
        <v>65700</v>
      </c>
      <c r="AT206" s="105"/>
      <c r="AU206" s="104" t="b">
        <v>0</v>
      </c>
      <c r="AV206" s="104">
        <v>0</v>
      </c>
      <c r="AW206" s="104">
        <v>0</v>
      </c>
      <c r="AX206" s="104" t="b">
        <v>1</v>
      </c>
      <c r="AY206" s="104">
        <v>0</v>
      </c>
      <c r="AZ206" s="104">
        <v>87600</v>
      </c>
      <c r="BA206" s="104" t="b">
        <v>0</v>
      </c>
      <c r="BB206" s="104">
        <v>0</v>
      </c>
      <c r="BC206" s="105" t="s">
        <v>6485</v>
      </c>
      <c r="BD206" s="105" t="s">
        <v>6486</v>
      </c>
      <c r="BE206" s="104" t="b">
        <v>0</v>
      </c>
      <c r="BF206" s="104">
        <v>166440</v>
      </c>
      <c r="BG206" s="105"/>
      <c r="BH206" s="105" t="b">
        <v>0</v>
      </c>
      <c r="BI206" s="104">
        <v>0</v>
      </c>
      <c r="BJ206" s="104">
        <v>0</v>
      </c>
      <c r="BK206" s="104">
        <v>0</v>
      </c>
      <c r="BL206" s="104">
        <v>0</v>
      </c>
      <c r="BM206" s="104">
        <v>0</v>
      </c>
      <c r="BN206" s="105" t="s">
        <v>5313</v>
      </c>
      <c r="BO206" s="104">
        <v>439803.19309167599</v>
      </c>
      <c r="BP206" s="104">
        <v>270730.91202732403</v>
      </c>
      <c r="BQ206" s="104">
        <v>1007.7623112473</v>
      </c>
      <c r="BR206" s="105"/>
      <c r="BS206" s="105"/>
      <c r="BT206" s="105"/>
      <c r="BU206" s="105"/>
      <c r="BV206" s="104">
        <v>1</v>
      </c>
      <c r="BW206" s="104">
        <v>1</v>
      </c>
      <c r="BX206" s="104">
        <v>49795</v>
      </c>
      <c r="BY206" s="104">
        <v>0</v>
      </c>
      <c r="BZ206" s="104">
        <v>2.2737442922374399E-6</v>
      </c>
      <c r="CA206" s="105" t="s">
        <v>6603</v>
      </c>
      <c r="CB206" s="105"/>
      <c r="CC206" s="105" t="b">
        <v>0</v>
      </c>
      <c r="CD206" s="104">
        <v>0</v>
      </c>
      <c r="CE206" s="104">
        <v>0</v>
      </c>
      <c r="CF206" s="104">
        <v>0</v>
      </c>
      <c r="CG206" s="104">
        <v>0</v>
      </c>
      <c r="CH206" s="105"/>
      <c r="CI206" s="104" t="b">
        <v>0</v>
      </c>
      <c r="CJ206" s="104">
        <v>0</v>
      </c>
      <c r="CK206" s="104">
        <v>0</v>
      </c>
      <c r="CL206" s="105" t="s">
        <v>6604</v>
      </c>
      <c r="CM206" s="104">
        <v>5.6843607305933501E-11</v>
      </c>
      <c r="CN206" s="104">
        <v>1</v>
      </c>
      <c r="CO206" s="104">
        <v>0</v>
      </c>
      <c r="CP206" s="104">
        <v>0</v>
      </c>
      <c r="CQ206" s="104">
        <v>50</v>
      </c>
      <c r="CR206" s="104">
        <v>50</v>
      </c>
      <c r="CS206" s="104">
        <v>49795</v>
      </c>
      <c r="CT206" s="104">
        <v>8.6861565775045599E-2</v>
      </c>
      <c r="CU206" s="104">
        <v>4325.2716677684002</v>
      </c>
      <c r="CV206" s="104">
        <v>1003.63048577119</v>
      </c>
      <c r="CW206" s="104">
        <v>8.7834975094495296E-2</v>
      </c>
      <c r="CX206" s="104">
        <v>88.153858721788396</v>
      </c>
      <c r="CY206" s="104">
        <v>0.99590000000000001</v>
      </c>
      <c r="CZ206" s="104">
        <v>8.6861565775045405E-2</v>
      </c>
      <c r="DA206" s="104">
        <v>8.6505433355367797E-2</v>
      </c>
      <c r="DB206" s="104">
        <v>2.29139380313056E-3</v>
      </c>
      <c r="DC206" s="104">
        <v>0</v>
      </c>
      <c r="DD206" s="105" t="s">
        <v>6605</v>
      </c>
    </row>
    <row r="207" spans="1:108" ht="15" customHeight="1" x14ac:dyDescent="0.35">
      <c r="A207" s="105" t="s">
        <v>6973</v>
      </c>
      <c r="B207" s="104">
        <v>0</v>
      </c>
      <c r="C207" s="104">
        <v>0</v>
      </c>
      <c r="D207" s="104">
        <v>0</v>
      </c>
      <c r="E207" s="105"/>
      <c r="F207" s="104">
        <v>1</v>
      </c>
      <c r="G207" s="104" t="b">
        <v>0</v>
      </c>
      <c r="H207" s="105" t="s">
        <v>512</v>
      </c>
      <c r="I207" s="104">
        <v>0</v>
      </c>
      <c r="J207" s="105"/>
      <c r="K207" s="104">
        <v>0</v>
      </c>
      <c r="L207" s="104">
        <v>1.0985493533670201</v>
      </c>
      <c r="M207" s="104">
        <v>0</v>
      </c>
      <c r="N207" s="104">
        <v>0</v>
      </c>
      <c r="O207" s="105"/>
      <c r="P207" s="104" t="b">
        <v>0</v>
      </c>
      <c r="Q207" s="104">
        <v>0</v>
      </c>
      <c r="R207" s="105"/>
      <c r="S207" s="104">
        <v>0</v>
      </c>
      <c r="T207" s="104">
        <v>1.0123</v>
      </c>
      <c r="U207" s="104">
        <v>171.06315268249301</v>
      </c>
      <c r="V207" s="104">
        <v>1.0123</v>
      </c>
      <c r="W207" s="104">
        <v>0</v>
      </c>
      <c r="X207" s="105" t="s">
        <v>6606</v>
      </c>
      <c r="Y207" s="106" t="s">
        <v>6592</v>
      </c>
      <c r="Z207" s="104">
        <v>1</v>
      </c>
      <c r="AA207" s="104">
        <v>0</v>
      </c>
      <c r="AB207" s="105" t="s">
        <v>11443</v>
      </c>
      <c r="AC207" s="105" t="s">
        <v>11444</v>
      </c>
      <c r="AD207" s="104">
        <v>0</v>
      </c>
      <c r="AE207" s="104">
        <v>0</v>
      </c>
      <c r="AF207" s="105"/>
      <c r="AG207" s="104">
        <v>2</v>
      </c>
      <c r="AH207" s="104">
        <v>2</v>
      </c>
      <c r="AI207" s="104">
        <v>2</v>
      </c>
      <c r="AJ207" s="105" t="s">
        <v>483</v>
      </c>
      <c r="AK207" s="104" t="b">
        <v>0</v>
      </c>
      <c r="AL207" s="104">
        <v>8760</v>
      </c>
      <c r="AM207" s="104">
        <v>8760</v>
      </c>
      <c r="AN207" s="104">
        <v>8760</v>
      </c>
      <c r="AO207" s="104">
        <v>0</v>
      </c>
      <c r="AP207" s="104">
        <v>0</v>
      </c>
      <c r="AQ207" s="104">
        <v>0</v>
      </c>
      <c r="AR207" s="104">
        <v>394200</v>
      </c>
      <c r="AS207" s="104">
        <v>59130</v>
      </c>
      <c r="AT207" s="105"/>
      <c r="AU207" s="104" t="b">
        <v>0</v>
      </c>
      <c r="AV207" s="104">
        <v>0</v>
      </c>
      <c r="AW207" s="104">
        <v>0</v>
      </c>
      <c r="AX207" s="104" t="b">
        <v>1</v>
      </c>
      <c r="AY207" s="104">
        <v>0</v>
      </c>
      <c r="AZ207" s="104">
        <v>87600</v>
      </c>
      <c r="BA207" s="104" t="b">
        <v>0</v>
      </c>
      <c r="BB207" s="104">
        <v>0</v>
      </c>
      <c r="BC207" s="105" t="s">
        <v>6485</v>
      </c>
      <c r="BD207" s="105" t="s">
        <v>6486</v>
      </c>
      <c r="BE207" s="104" t="b">
        <v>0</v>
      </c>
      <c r="BF207" s="104">
        <v>166440</v>
      </c>
      <c r="BG207" s="105">
        <v>52560</v>
      </c>
      <c r="BH207" s="105" t="b">
        <v>1</v>
      </c>
      <c r="BI207" s="104">
        <v>0</v>
      </c>
      <c r="BJ207" s="104">
        <v>9</v>
      </c>
      <c r="BK207" s="104">
        <v>4900.0387372785099</v>
      </c>
      <c r="BL207" s="104">
        <v>0</v>
      </c>
      <c r="BM207" s="104">
        <v>0</v>
      </c>
      <c r="BN207" s="105" t="s">
        <v>5313</v>
      </c>
      <c r="BO207" s="104">
        <v>432678.05986367702</v>
      </c>
      <c r="BP207" s="104">
        <v>0</v>
      </c>
      <c r="BQ207" s="104">
        <v>168.98464159092501</v>
      </c>
      <c r="BR207" s="105"/>
      <c r="BS207" s="105"/>
      <c r="BT207" s="105"/>
      <c r="BU207" s="105"/>
      <c r="BV207" s="104">
        <v>1</v>
      </c>
      <c r="BW207" s="104">
        <v>1</v>
      </c>
      <c r="BX207" s="104">
        <v>30369</v>
      </c>
      <c r="BY207" s="104">
        <v>0</v>
      </c>
      <c r="BZ207" s="104">
        <v>2.3111872146118699E-6</v>
      </c>
      <c r="CA207" s="105" t="s">
        <v>6603</v>
      </c>
      <c r="CB207" s="105"/>
      <c r="CC207" s="105" t="b">
        <v>0</v>
      </c>
      <c r="CD207" s="104">
        <v>0</v>
      </c>
      <c r="CE207" s="104">
        <v>0</v>
      </c>
      <c r="CF207" s="104">
        <v>0</v>
      </c>
      <c r="CG207" s="104">
        <v>0</v>
      </c>
      <c r="CH207" s="105"/>
      <c r="CI207" s="104" t="b">
        <v>0</v>
      </c>
      <c r="CJ207" s="104">
        <v>0</v>
      </c>
      <c r="CK207" s="104">
        <v>0</v>
      </c>
      <c r="CL207" s="106" t="s">
        <v>10449</v>
      </c>
      <c r="CM207" s="104">
        <v>5.7147831050247903E-10</v>
      </c>
      <c r="CN207" s="104">
        <v>9.8672514043598003</v>
      </c>
      <c r="CO207" s="104">
        <v>0</v>
      </c>
      <c r="CP207" s="104">
        <v>0</v>
      </c>
      <c r="CQ207" s="104">
        <v>50</v>
      </c>
      <c r="CR207" s="104">
        <v>50</v>
      </c>
      <c r="CS207" s="104">
        <v>35269.038737278497</v>
      </c>
      <c r="CT207" s="104">
        <v>0.100461912920438</v>
      </c>
      <c r="CU207" s="104">
        <v>3543.1950984120099</v>
      </c>
      <c r="CV207" s="104">
        <v>171.06315268249301</v>
      </c>
      <c r="CW207" s="104">
        <v>0.110240939405091</v>
      </c>
      <c r="CX207" s="104">
        <v>18.858162649314501</v>
      </c>
      <c r="CY207" s="104">
        <v>1.0123</v>
      </c>
      <c r="CZ207" s="104">
        <v>0.110659907944591</v>
      </c>
      <c r="DA207" s="104">
        <v>0.11202102481230999</v>
      </c>
      <c r="DB207" s="104">
        <v>3.9055514311071501E-4</v>
      </c>
      <c r="DC207" s="104">
        <v>0</v>
      </c>
      <c r="DD207" s="105" t="s">
        <v>6607</v>
      </c>
    </row>
    <row r="208" spans="1:108" ht="15" customHeight="1" x14ac:dyDescent="0.35">
      <c r="A208" s="105" t="s">
        <v>6972</v>
      </c>
      <c r="B208" s="104">
        <v>0</v>
      </c>
      <c r="C208" s="104">
        <v>0</v>
      </c>
      <c r="D208" s="104">
        <v>0</v>
      </c>
      <c r="E208" s="105"/>
      <c r="F208" s="104">
        <v>1</v>
      </c>
      <c r="G208" s="104" t="b">
        <v>0</v>
      </c>
      <c r="H208" s="105" t="s">
        <v>512</v>
      </c>
      <c r="I208" s="104">
        <v>0</v>
      </c>
      <c r="J208" s="105"/>
      <c r="K208" s="104">
        <v>0</v>
      </c>
      <c r="L208" s="104">
        <v>1.02764127764128</v>
      </c>
      <c r="M208" s="104">
        <v>0</v>
      </c>
      <c r="N208" s="104">
        <v>0</v>
      </c>
      <c r="O208" s="105"/>
      <c r="P208" s="104" t="b">
        <v>0</v>
      </c>
      <c r="Q208" s="104">
        <v>0</v>
      </c>
      <c r="R208" s="105" t="s">
        <v>6596</v>
      </c>
      <c r="S208" s="104">
        <v>0</v>
      </c>
      <c r="T208" s="104">
        <v>10</v>
      </c>
      <c r="U208" s="104">
        <v>70</v>
      </c>
      <c r="V208" s="104">
        <v>10</v>
      </c>
      <c r="W208" s="104">
        <v>0</v>
      </c>
      <c r="X208" s="105" t="s">
        <v>6597</v>
      </c>
      <c r="Y208" s="105"/>
      <c r="Z208" s="104">
        <v>1</v>
      </c>
      <c r="AA208" s="104">
        <v>0</v>
      </c>
      <c r="AB208" s="105" t="s">
        <v>11472</v>
      </c>
      <c r="AC208" s="105" t="s">
        <v>11473</v>
      </c>
      <c r="AD208" s="104">
        <v>0</v>
      </c>
      <c r="AE208" s="104">
        <v>0</v>
      </c>
      <c r="AF208" s="105"/>
      <c r="AG208" s="104">
        <v>2</v>
      </c>
      <c r="AH208" s="104">
        <v>2</v>
      </c>
      <c r="AI208" s="104">
        <v>2</v>
      </c>
      <c r="AJ208" s="105" t="s">
        <v>483</v>
      </c>
      <c r="AK208" s="104" t="b">
        <v>0</v>
      </c>
      <c r="AL208" s="104">
        <v>8760</v>
      </c>
      <c r="AM208" s="104">
        <v>8760</v>
      </c>
      <c r="AN208" s="104">
        <v>8760</v>
      </c>
      <c r="AO208" s="104">
        <v>0</v>
      </c>
      <c r="AP208" s="104">
        <v>0</v>
      </c>
      <c r="AQ208" s="104">
        <v>0</v>
      </c>
      <c r="AR208" s="104">
        <v>43800</v>
      </c>
      <c r="AS208" s="104">
        <v>0</v>
      </c>
      <c r="AT208" s="105"/>
      <c r="AU208" s="104" t="b">
        <v>0</v>
      </c>
      <c r="AV208" s="104">
        <v>0</v>
      </c>
      <c r="AW208" s="104">
        <v>0</v>
      </c>
      <c r="AX208" s="104" t="b">
        <v>1</v>
      </c>
      <c r="AY208" s="104">
        <v>0</v>
      </c>
      <c r="AZ208" s="104">
        <v>87600</v>
      </c>
      <c r="BA208" s="104" t="b">
        <v>0</v>
      </c>
      <c r="BB208" s="104">
        <v>0</v>
      </c>
      <c r="BC208" s="105" t="s">
        <v>6598</v>
      </c>
      <c r="BD208" s="105" t="s">
        <v>6599</v>
      </c>
      <c r="BE208" s="104" t="b">
        <v>0</v>
      </c>
      <c r="BF208" s="104">
        <v>17521</v>
      </c>
      <c r="BG208" s="105">
        <v>8760</v>
      </c>
      <c r="BH208" s="105" t="b">
        <v>1</v>
      </c>
      <c r="BI208" s="104">
        <v>0</v>
      </c>
      <c r="BJ208" s="104">
        <v>50</v>
      </c>
      <c r="BK208" s="104">
        <v>17300</v>
      </c>
      <c r="BL208" s="104">
        <v>0</v>
      </c>
      <c r="BM208" s="104">
        <v>0</v>
      </c>
      <c r="BN208" s="105" t="s">
        <v>5328</v>
      </c>
      <c r="BO208" s="104">
        <v>43800</v>
      </c>
      <c r="BP208" s="104">
        <v>0</v>
      </c>
      <c r="BQ208" s="104">
        <v>7</v>
      </c>
      <c r="BR208" s="105"/>
      <c r="BS208" s="105"/>
      <c r="BT208" s="105"/>
      <c r="BU208" s="105"/>
      <c r="BV208" s="104">
        <v>1</v>
      </c>
      <c r="BW208" s="104">
        <v>1</v>
      </c>
      <c r="BX208" s="104">
        <v>150000</v>
      </c>
      <c r="BY208" s="104">
        <v>0</v>
      </c>
      <c r="BZ208" s="104">
        <v>2.28310502283105E-5</v>
      </c>
      <c r="CA208" s="105" t="s">
        <v>6600</v>
      </c>
      <c r="CB208" s="105"/>
      <c r="CC208" s="105" t="b">
        <v>0</v>
      </c>
      <c r="CD208" s="104">
        <v>0</v>
      </c>
      <c r="CE208" s="104">
        <v>0</v>
      </c>
      <c r="CF208" s="104">
        <v>0</v>
      </c>
      <c r="CG208" s="104">
        <v>0</v>
      </c>
      <c r="CH208" s="105"/>
      <c r="CI208" s="104" t="b">
        <v>0</v>
      </c>
      <c r="CJ208" s="104">
        <v>0</v>
      </c>
      <c r="CK208" s="104">
        <v>0</v>
      </c>
      <c r="CL208" s="106" t="s">
        <v>10448</v>
      </c>
      <c r="CM208" s="104">
        <v>0</v>
      </c>
      <c r="CN208" s="104">
        <v>1</v>
      </c>
      <c r="CO208" s="104">
        <v>0</v>
      </c>
      <c r="CP208" s="104">
        <v>0</v>
      </c>
      <c r="CQ208" s="104">
        <v>50</v>
      </c>
      <c r="CR208" s="104">
        <v>50</v>
      </c>
      <c r="CS208" s="104">
        <v>167300</v>
      </c>
      <c r="CT208" s="104">
        <v>0</v>
      </c>
      <c r="CU208" s="104">
        <v>0</v>
      </c>
      <c r="CV208" s="104">
        <v>70</v>
      </c>
      <c r="CW208" s="104">
        <v>0</v>
      </c>
      <c r="CX208" s="104">
        <v>0</v>
      </c>
      <c r="CY208" s="104">
        <v>10</v>
      </c>
      <c r="CZ208" s="104">
        <v>0</v>
      </c>
      <c r="DA208" s="104">
        <v>0</v>
      </c>
      <c r="DB208" s="104">
        <v>1.59817351598174E-4</v>
      </c>
      <c r="DC208" s="104">
        <v>0</v>
      </c>
      <c r="DD208" s="105" t="s">
        <v>6601</v>
      </c>
    </row>
    <row r="209" spans="1:108" ht="15" customHeight="1" x14ac:dyDescent="0.35">
      <c r="A209" s="105" t="s">
        <v>6936</v>
      </c>
      <c r="B209" s="104">
        <v>0</v>
      </c>
      <c r="C209" s="104">
        <v>0</v>
      </c>
      <c r="D209" s="104">
        <v>0</v>
      </c>
      <c r="E209" s="105"/>
      <c r="F209" s="104">
        <v>1</v>
      </c>
      <c r="G209" s="104" t="b">
        <v>0</v>
      </c>
      <c r="H209" s="105" t="s">
        <v>512</v>
      </c>
      <c r="I209" s="104">
        <v>0</v>
      </c>
      <c r="J209" s="105"/>
      <c r="K209" s="104">
        <v>0</v>
      </c>
      <c r="L209" s="104">
        <v>1</v>
      </c>
      <c r="M209" s="104">
        <v>0</v>
      </c>
      <c r="N209" s="104">
        <v>0</v>
      </c>
      <c r="O209" s="105"/>
      <c r="P209" s="104" t="b">
        <v>0</v>
      </c>
      <c r="Q209" s="104">
        <v>0</v>
      </c>
      <c r="R209" s="105"/>
      <c r="S209" s="104">
        <v>0</v>
      </c>
      <c r="T209" s="104">
        <v>1.5582</v>
      </c>
      <c r="U209" s="104">
        <v>2267.28875378157</v>
      </c>
      <c r="V209" s="104">
        <v>1.5582</v>
      </c>
      <c r="W209" s="104">
        <v>0</v>
      </c>
      <c r="X209" s="105" t="s">
        <v>10151</v>
      </c>
      <c r="Y209" s="106" t="s">
        <v>6592</v>
      </c>
      <c r="Z209" s="104">
        <v>1</v>
      </c>
      <c r="AA209" s="104">
        <v>0</v>
      </c>
      <c r="AB209" s="105" t="s">
        <v>11543</v>
      </c>
      <c r="AC209" s="105" t="s">
        <v>11544</v>
      </c>
      <c r="AD209" s="104">
        <v>0</v>
      </c>
      <c r="AE209" s="104">
        <v>931.12214538968703</v>
      </c>
      <c r="AF209" s="105"/>
      <c r="AG209" s="104">
        <v>2</v>
      </c>
      <c r="AH209" s="104">
        <v>2</v>
      </c>
      <c r="AI209" s="104">
        <v>2</v>
      </c>
      <c r="AJ209" s="105" t="s">
        <v>483</v>
      </c>
      <c r="AK209" s="104" t="b">
        <v>0</v>
      </c>
      <c r="AL209" s="104">
        <v>8760</v>
      </c>
      <c r="AM209" s="104">
        <v>8760</v>
      </c>
      <c r="AN209" s="104">
        <v>8760</v>
      </c>
      <c r="AO209" s="104">
        <v>0</v>
      </c>
      <c r="AP209" s="104">
        <v>0</v>
      </c>
      <c r="AQ209" s="104">
        <v>0</v>
      </c>
      <c r="AR209" s="104">
        <v>219000</v>
      </c>
      <c r="AS209" s="104">
        <v>32850</v>
      </c>
      <c r="AT209" s="105"/>
      <c r="AU209" s="104" t="b">
        <v>0</v>
      </c>
      <c r="AV209" s="104">
        <v>0</v>
      </c>
      <c r="AW209" s="104">
        <v>0</v>
      </c>
      <c r="AX209" s="104" t="b">
        <v>1</v>
      </c>
      <c r="AY209" s="104">
        <v>0</v>
      </c>
      <c r="AZ209" s="104">
        <v>87600</v>
      </c>
      <c r="BA209" s="104" t="b">
        <v>0</v>
      </c>
      <c r="BB209" s="104">
        <v>0</v>
      </c>
      <c r="BC209" s="105" t="s">
        <v>159</v>
      </c>
      <c r="BD209" s="105" t="s">
        <v>6593</v>
      </c>
      <c r="BE209" s="104" t="b">
        <v>0</v>
      </c>
      <c r="BF209" s="104">
        <v>8760</v>
      </c>
      <c r="BG209" s="105"/>
      <c r="BH209" s="105" t="b">
        <v>0</v>
      </c>
      <c r="BI209" s="104">
        <v>0</v>
      </c>
      <c r="BJ209" s="104">
        <v>0</v>
      </c>
      <c r="BK209" s="104">
        <v>4781.0262978704995</v>
      </c>
      <c r="BL209" s="104">
        <v>0</v>
      </c>
      <c r="BM209" s="104">
        <v>0</v>
      </c>
      <c r="BN209" s="105" t="s">
        <v>5332</v>
      </c>
      <c r="BO209" s="104">
        <v>281093.569503273</v>
      </c>
      <c r="BP209" s="104">
        <v>210200.41982233699</v>
      </c>
      <c r="BQ209" s="104">
        <v>1455.0691527285201</v>
      </c>
      <c r="BR209" s="105"/>
      <c r="BS209" s="105"/>
      <c r="BT209" s="105"/>
      <c r="BU209" s="105"/>
      <c r="BV209" s="104">
        <v>1</v>
      </c>
      <c r="BW209" s="104">
        <v>1</v>
      </c>
      <c r="BX209" s="104">
        <v>15582</v>
      </c>
      <c r="BY209" s="104">
        <v>0</v>
      </c>
      <c r="BZ209" s="104">
        <v>3.5575342465753401E-6</v>
      </c>
      <c r="CA209" s="105" t="s">
        <v>6594</v>
      </c>
      <c r="CB209" s="105"/>
      <c r="CC209" s="105" t="b">
        <v>0</v>
      </c>
      <c r="CD209" s="104">
        <v>0</v>
      </c>
      <c r="CE209" s="104">
        <v>0</v>
      </c>
      <c r="CF209" s="104">
        <v>0</v>
      </c>
      <c r="CG209" s="104">
        <v>0</v>
      </c>
      <c r="CH209" s="105"/>
      <c r="CI209" s="104" t="b">
        <v>0</v>
      </c>
      <c r="CJ209" s="104">
        <v>0</v>
      </c>
      <c r="CK209" s="104">
        <v>0</v>
      </c>
      <c r="CL209" s="106" t="s">
        <v>11545</v>
      </c>
      <c r="CM209" s="104">
        <v>3.5664280821920899E-8</v>
      </c>
      <c r="CN209" s="104">
        <v>1</v>
      </c>
      <c r="CO209" s="104">
        <v>93492</v>
      </c>
      <c r="CP209" s="104">
        <v>0</v>
      </c>
      <c r="CQ209" s="104">
        <v>50</v>
      </c>
      <c r="CR209" s="104">
        <v>50</v>
      </c>
      <c r="CS209" s="104">
        <v>114786.14844326</v>
      </c>
      <c r="CT209" s="104">
        <v>0.31872789953938302</v>
      </c>
      <c r="CU209" s="104">
        <v>36585.5479895362</v>
      </c>
      <c r="CV209" s="104">
        <v>2267.28875378157</v>
      </c>
      <c r="CW209" s="104">
        <v>0.31936609123826798</v>
      </c>
      <c r="CX209" s="104">
        <v>724.09514700370505</v>
      </c>
      <c r="CY209" s="104">
        <v>1.5582</v>
      </c>
      <c r="CZ209" s="104">
        <v>0.31883104622346897</v>
      </c>
      <c r="DA209" s="104">
        <v>0.49680253622540999</v>
      </c>
      <c r="DB209" s="104">
        <v>5.1764583419670598E-3</v>
      </c>
      <c r="DC209" s="104">
        <v>0</v>
      </c>
      <c r="DD209" s="105" t="s">
        <v>6595</v>
      </c>
    </row>
    <row r="210" spans="1:108" ht="15" customHeight="1" x14ac:dyDescent="0.35">
      <c r="A210" s="105" t="s">
        <v>7004</v>
      </c>
      <c r="B210" s="104">
        <v>0</v>
      </c>
      <c r="C210" s="104">
        <v>0</v>
      </c>
      <c r="D210" s="104">
        <v>0</v>
      </c>
      <c r="E210" s="105"/>
      <c r="F210" s="104">
        <v>1</v>
      </c>
      <c r="G210" s="104" t="b">
        <v>0</v>
      </c>
      <c r="H210" s="105" t="s">
        <v>512</v>
      </c>
      <c r="I210" s="104">
        <v>0</v>
      </c>
      <c r="J210" s="105"/>
      <c r="K210" s="104">
        <v>0</v>
      </c>
      <c r="L210" s="104">
        <v>1</v>
      </c>
      <c r="M210" s="104">
        <v>0</v>
      </c>
      <c r="N210" s="104">
        <v>0</v>
      </c>
      <c r="O210" s="105"/>
      <c r="P210" s="104" t="b">
        <v>0</v>
      </c>
      <c r="Q210" s="104">
        <v>0</v>
      </c>
      <c r="R210" s="105"/>
      <c r="S210" s="104">
        <v>0</v>
      </c>
      <c r="T210" s="104">
        <v>0</v>
      </c>
      <c r="U210" s="104">
        <v>0</v>
      </c>
      <c r="V210" s="104">
        <v>4</v>
      </c>
      <c r="W210" s="104">
        <v>0</v>
      </c>
      <c r="X210" s="105" t="s">
        <v>10145</v>
      </c>
      <c r="Y210" s="105"/>
      <c r="Z210" s="104">
        <v>1</v>
      </c>
      <c r="AA210" s="104">
        <v>0</v>
      </c>
      <c r="AB210" s="105"/>
      <c r="AC210" s="105"/>
      <c r="AD210" s="104">
        <v>0</v>
      </c>
      <c r="AE210" s="104">
        <v>0</v>
      </c>
      <c r="AF210" s="105"/>
      <c r="AG210" s="104">
        <v>2</v>
      </c>
      <c r="AH210" s="104">
        <v>2</v>
      </c>
      <c r="AI210" s="104">
        <v>2</v>
      </c>
      <c r="AJ210" s="105" t="s">
        <v>483</v>
      </c>
      <c r="AK210" s="104" t="b">
        <v>0</v>
      </c>
      <c r="AL210" s="104">
        <v>8760</v>
      </c>
      <c r="AM210" s="104">
        <v>8760</v>
      </c>
      <c r="AN210" s="104">
        <v>8760</v>
      </c>
      <c r="AO210" s="104">
        <v>0</v>
      </c>
      <c r="AP210" s="104">
        <v>0</v>
      </c>
      <c r="AQ210" s="104">
        <v>0</v>
      </c>
      <c r="AR210" s="104">
        <v>87600</v>
      </c>
      <c r="AS210" s="104">
        <v>0</v>
      </c>
      <c r="AT210" s="105"/>
      <c r="AU210" s="104" t="b">
        <v>0</v>
      </c>
      <c r="AV210" s="104">
        <v>0</v>
      </c>
      <c r="AW210" s="104">
        <v>0</v>
      </c>
      <c r="AX210" s="104" t="b">
        <v>1</v>
      </c>
      <c r="AY210" s="104">
        <v>0</v>
      </c>
      <c r="AZ210" s="104">
        <v>87600</v>
      </c>
      <c r="BA210" s="104" t="b">
        <v>0</v>
      </c>
      <c r="BB210" s="104">
        <v>0</v>
      </c>
      <c r="BC210" s="105" t="s">
        <v>6535</v>
      </c>
      <c r="BD210" s="105" t="s">
        <v>6536</v>
      </c>
      <c r="BE210" s="104" t="b">
        <v>0</v>
      </c>
      <c r="BF210" s="104">
        <v>0</v>
      </c>
      <c r="BG210" s="105"/>
      <c r="BH210" s="105" t="b">
        <v>0</v>
      </c>
      <c r="BI210" s="104">
        <v>0</v>
      </c>
      <c r="BJ210" s="104">
        <v>0</v>
      </c>
      <c r="BK210" s="104">
        <v>0</v>
      </c>
      <c r="BL210" s="104">
        <v>0</v>
      </c>
      <c r="BM210" s="104">
        <v>0</v>
      </c>
      <c r="BN210" s="105" t="s">
        <v>9630</v>
      </c>
      <c r="BO210" s="104">
        <v>109500</v>
      </c>
      <c r="BP210" s="104">
        <v>87600</v>
      </c>
      <c r="BQ210" s="104">
        <v>0</v>
      </c>
      <c r="BR210" s="105"/>
      <c r="BS210" s="105"/>
      <c r="BT210" s="105"/>
      <c r="BU210" s="105"/>
      <c r="BV210" s="104">
        <v>1</v>
      </c>
      <c r="BW210" s="104">
        <v>1</v>
      </c>
      <c r="BX210" s="104">
        <v>0</v>
      </c>
      <c r="BY210" s="104">
        <v>0</v>
      </c>
      <c r="BZ210" s="104">
        <v>9.1324200913241995E-6</v>
      </c>
      <c r="CA210" s="105" t="s">
        <v>6537</v>
      </c>
      <c r="CB210" s="105"/>
      <c r="CC210" s="105" t="b">
        <v>0</v>
      </c>
      <c r="CD210" s="104">
        <v>0</v>
      </c>
      <c r="CE210" s="104">
        <v>0</v>
      </c>
      <c r="CF210" s="104">
        <v>0</v>
      </c>
      <c r="CG210" s="104">
        <v>0</v>
      </c>
      <c r="CH210" s="105"/>
      <c r="CI210" s="104" t="b">
        <v>0</v>
      </c>
      <c r="CJ210" s="104">
        <v>0</v>
      </c>
      <c r="CK210" s="104">
        <v>0</v>
      </c>
      <c r="CL210" s="106" t="s">
        <v>10435</v>
      </c>
      <c r="CM210" s="104">
        <v>0</v>
      </c>
      <c r="CN210" s="104">
        <v>1</v>
      </c>
      <c r="CO210" s="104">
        <v>0</v>
      </c>
      <c r="CP210" s="104">
        <v>0</v>
      </c>
      <c r="CQ210" s="104">
        <v>50</v>
      </c>
      <c r="CR210" s="104">
        <v>50</v>
      </c>
      <c r="CS210" s="104">
        <v>0</v>
      </c>
      <c r="CT210" s="104">
        <v>0</v>
      </c>
      <c r="CU210" s="104">
        <v>0</v>
      </c>
      <c r="CV210" s="104">
        <v>0</v>
      </c>
      <c r="CW210" s="104">
        <v>0</v>
      </c>
      <c r="CX210" s="104">
        <v>0</v>
      </c>
      <c r="CY210" s="104">
        <v>4</v>
      </c>
      <c r="CZ210" s="104">
        <v>0</v>
      </c>
      <c r="DA210" s="104">
        <v>0</v>
      </c>
      <c r="DB210" s="104">
        <v>0</v>
      </c>
      <c r="DC210" s="104">
        <v>0</v>
      </c>
      <c r="DD210" s="105" t="s">
        <v>6538</v>
      </c>
    </row>
    <row r="211" spans="1:108" ht="15" customHeight="1" x14ac:dyDescent="0.35">
      <c r="A211" s="105" t="s">
        <v>10815</v>
      </c>
      <c r="B211" s="104">
        <v>0</v>
      </c>
      <c r="C211" s="104">
        <v>0</v>
      </c>
      <c r="D211" s="104">
        <v>0</v>
      </c>
      <c r="E211" s="105"/>
      <c r="F211" s="104">
        <v>1</v>
      </c>
      <c r="G211" s="104" t="b">
        <v>0</v>
      </c>
      <c r="H211" s="105" t="s">
        <v>512</v>
      </c>
      <c r="I211" s="104">
        <v>0</v>
      </c>
      <c r="J211" s="105"/>
      <c r="K211" s="104">
        <v>0</v>
      </c>
      <c r="L211" s="104">
        <v>1</v>
      </c>
      <c r="M211" s="104">
        <v>0</v>
      </c>
      <c r="N211" s="104">
        <v>0</v>
      </c>
      <c r="O211" s="105"/>
      <c r="P211" s="104" t="b">
        <v>0</v>
      </c>
      <c r="Q211" s="104">
        <v>0</v>
      </c>
      <c r="R211" s="105"/>
      <c r="S211" s="104">
        <v>0</v>
      </c>
      <c r="T211" s="104">
        <v>2.3128500000000001</v>
      </c>
      <c r="U211" s="104">
        <v>23.128499999999999</v>
      </c>
      <c r="V211" s="104">
        <v>4.6257000000000001</v>
      </c>
      <c r="W211" s="104">
        <v>0</v>
      </c>
      <c r="X211" s="105" t="s">
        <v>10195</v>
      </c>
      <c r="Y211" s="105"/>
      <c r="Z211" s="104">
        <v>1</v>
      </c>
      <c r="AA211" s="104">
        <v>0</v>
      </c>
      <c r="AB211" s="105" t="s">
        <v>11597</v>
      </c>
      <c r="AC211" s="105" t="s">
        <v>11598</v>
      </c>
      <c r="AD211" s="104">
        <v>0</v>
      </c>
      <c r="AE211" s="104">
        <v>0</v>
      </c>
      <c r="AF211" s="105"/>
      <c r="AG211" s="104">
        <v>2</v>
      </c>
      <c r="AH211" s="104">
        <v>2</v>
      </c>
      <c r="AI211" s="104">
        <v>2</v>
      </c>
      <c r="AJ211" s="105" t="s">
        <v>483</v>
      </c>
      <c r="AK211" s="104" t="b">
        <v>0</v>
      </c>
      <c r="AL211" s="104">
        <v>8760</v>
      </c>
      <c r="AM211" s="104">
        <v>8760</v>
      </c>
      <c r="AN211" s="104">
        <v>8760</v>
      </c>
      <c r="AO211" s="104">
        <v>0</v>
      </c>
      <c r="AP211" s="104">
        <v>0</v>
      </c>
      <c r="AQ211" s="104">
        <v>0</v>
      </c>
      <c r="AR211" s="104">
        <v>87600</v>
      </c>
      <c r="AS211" s="104">
        <v>13140</v>
      </c>
      <c r="AT211" s="105"/>
      <c r="AU211" s="104" t="b">
        <v>0</v>
      </c>
      <c r="AV211" s="104">
        <v>0</v>
      </c>
      <c r="AW211" s="104">
        <v>0</v>
      </c>
      <c r="AX211" s="104" t="b">
        <v>1</v>
      </c>
      <c r="AY211" s="104">
        <v>0</v>
      </c>
      <c r="AZ211" s="104">
        <v>87600</v>
      </c>
      <c r="BA211" s="104" t="b">
        <v>0</v>
      </c>
      <c r="BB211" s="104">
        <v>0</v>
      </c>
      <c r="BC211" s="105" t="s">
        <v>6535</v>
      </c>
      <c r="BD211" s="105" t="s">
        <v>6536</v>
      </c>
      <c r="BE211" s="104" t="b">
        <v>1</v>
      </c>
      <c r="BF211" s="104">
        <v>8760</v>
      </c>
      <c r="BG211" s="105"/>
      <c r="BH211" s="105" t="b">
        <v>0</v>
      </c>
      <c r="BI211" s="104">
        <v>0</v>
      </c>
      <c r="BJ211" s="104">
        <v>0</v>
      </c>
      <c r="BK211" s="104">
        <v>1295.1959999999999</v>
      </c>
      <c r="BL211" s="104">
        <v>0</v>
      </c>
      <c r="BM211" s="104">
        <v>0</v>
      </c>
      <c r="BN211" s="105" t="s">
        <v>9630</v>
      </c>
      <c r="BO211" s="104">
        <v>94688.371489720506</v>
      </c>
      <c r="BP211" s="104">
        <v>78904.359047072896</v>
      </c>
      <c r="BQ211" s="104">
        <v>5</v>
      </c>
      <c r="BR211" s="105"/>
      <c r="BS211" s="105"/>
      <c r="BT211" s="105"/>
      <c r="BU211" s="105"/>
      <c r="BV211" s="104">
        <v>1</v>
      </c>
      <c r="BW211" s="104">
        <v>1</v>
      </c>
      <c r="BX211" s="104">
        <v>0</v>
      </c>
      <c r="BY211" s="104">
        <v>0</v>
      </c>
      <c r="BZ211" s="104">
        <v>1.0560958904109599E-5</v>
      </c>
      <c r="CA211" s="105" t="s">
        <v>6537</v>
      </c>
      <c r="CB211" s="105"/>
      <c r="CC211" s="105" t="b">
        <v>0</v>
      </c>
      <c r="CD211" s="104">
        <v>0</v>
      </c>
      <c r="CE211" s="104">
        <v>0</v>
      </c>
      <c r="CF211" s="104">
        <v>0</v>
      </c>
      <c r="CG211" s="104">
        <v>0</v>
      </c>
      <c r="CH211" s="105"/>
      <c r="CI211" s="104" t="b">
        <v>0</v>
      </c>
      <c r="CJ211" s="104">
        <v>0</v>
      </c>
      <c r="CK211" s="104">
        <v>0</v>
      </c>
      <c r="CL211" s="106" t="s">
        <v>11599</v>
      </c>
      <c r="CM211" s="104">
        <v>1.05609589041087E-8</v>
      </c>
      <c r="CN211" s="104">
        <v>1</v>
      </c>
      <c r="CO211" s="104">
        <v>6938.55</v>
      </c>
      <c r="CP211" s="104">
        <v>2.3128500000000001</v>
      </c>
      <c r="CQ211" s="104">
        <v>50</v>
      </c>
      <c r="CR211" s="104">
        <v>50</v>
      </c>
      <c r="CS211" s="104">
        <v>8233.7459999999992</v>
      </c>
      <c r="CT211" s="104">
        <v>0.107484623520489</v>
      </c>
      <c r="CU211" s="104">
        <v>885.00108897333598</v>
      </c>
      <c r="CV211" s="104">
        <v>23.128499999999999</v>
      </c>
      <c r="CW211" s="104">
        <v>0.107484623520489</v>
      </c>
      <c r="CX211" s="104">
        <v>2.4859581150936298</v>
      </c>
      <c r="CY211" s="104">
        <v>4.6257000000000001</v>
      </c>
      <c r="CZ211" s="104">
        <v>0.10748462352049</v>
      </c>
      <c r="DA211" s="104">
        <v>0.49719162301873299</v>
      </c>
      <c r="DB211" s="104">
        <v>5.2804794520547903E-5</v>
      </c>
      <c r="DC211" s="104">
        <v>0</v>
      </c>
      <c r="DD211" s="105" t="s">
        <v>10563</v>
      </c>
    </row>
    <row r="212" spans="1:108" ht="15" customHeight="1" x14ac:dyDescent="0.35">
      <c r="A212" s="105" t="s">
        <v>10849</v>
      </c>
      <c r="B212" s="104">
        <v>0</v>
      </c>
      <c r="C212" s="104">
        <v>0</v>
      </c>
      <c r="D212" s="104">
        <v>0</v>
      </c>
      <c r="E212" s="105"/>
      <c r="F212" s="104">
        <v>1</v>
      </c>
      <c r="G212" s="104" t="b">
        <v>0</v>
      </c>
      <c r="H212" s="105" t="s">
        <v>512</v>
      </c>
      <c r="I212" s="104">
        <v>0</v>
      </c>
      <c r="J212" s="105"/>
      <c r="K212" s="104">
        <v>0</v>
      </c>
      <c r="L212" s="104">
        <v>1</v>
      </c>
      <c r="M212" s="104">
        <v>0</v>
      </c>
      <c r="N212" s="104">
        <v>0</v>
      </c>
      <c r="O212" s="105"/>
      <c r="P212" s="104" t="b">
        <v>0</v>
      </c>
      <c r="Q212" s="104">
        <v>0</v>
      </c>
      <c r="R212" s="105"/>
      <c r="S212" s="104">
        <v>0</v>
      </c>
      <c r="T212" s="104">
        <v>0</v>
      </c>
      <c r="U212" s="104">
        <v>0</v>
      </c>
      <c r="V212" s="104">
        <v>1.1476</v>
      </c>
      <c r="W212" s="104">
        <v>0</v>
      </c>
      <c r="X212" s="105" t="s">
        <v>6643</v>
      </c>
      <c r="Y212" s="105"/>
      <c r="Z212" s="104">
        <v>1</v>
      </c>
      <c r="AA212" s="104">
        <v>0</v>
      </c>
      <c r="AB212" s="105" t="s">
        <v>799</v>
      </c>
      <c r="AC212" s="105" t="s">
        <v>77</v>
      </c>
      <c r="AD212" s="104">
        <v>0</v>
      </c>
      <c r="AE212" s="104">
        <v>0</v>
      </c>
      <c r="AF212" s="105"/>
      <c r="AG212" s="104">
        <v>2</v>
      </c>
      <c r="AH212" s="104">
        <v>2</v>
      </c>
      <c r="AI212" s="104">
        <v>2</v>
      </c>
      <c r="AJ212" s="105" t="s">
        <v>483</v>
      </c>
      <c r="AK212" s="104" t="b">
        <v>0</v>
      </c>
      <c r="AL212" s="104">
        <v>8760</v>
      </c>
      <c r="AM212" s="104">
        <v>8760</v>
      </c>
      <c r="AN212" s="104">
        <v>8760</v>
      </c>
      <c r="AO212" s="104">
        <v>0</v>
      </c>
      <c r="AP212" s="104">
        <v>0</v>
      </c>
      <c r="AQ212" s="104">
        <v>0</v>
      </c>
      <c r="AR212" s="104">
        <v>438000</v>
      </c>
      <c r="AS212" s="104">
        <v>65700</v>
      </c>
      <c r="AT212" s="105"/>
      <c r="AU212" s="104" t="b">
        <v>0</v>
      </c>
      <c r="AV212" s="104">
        <v>0</v>
      </c>
      <c r="AW212" s="104">
        <v>0</v>
      </c>
      <c r="AX212" s="104" t="b">
        <v>1</v>
      </c>
      <c r="AY212" s="104">
        <v>0</v>
      </c>
      <c r="AZ212" s="104">
        <v>87600</v>
      </c>
      <c r="BA212" s="104" t="b">
        <v>0</v>
      </c>
      <c r="BB212" s="104">
        <v>0</v>
      </c>
      <c r="BC212" s="105" t="s">
        <v>10479</v>
      </c>
      <c r="BD212" s="105" t="s">
        <v>10480</v>
      </c>
      <c r="BE212" s="104" t="b">
        <v>0</v>
      </c>
      <c r="BF212" s="104">
        <v>367920</v>
      </c>
      <c r="BG212" s="105">
        <v>87600</v>
      </c>
      <c r="BH212" s="105" t="b">
        <v>1</v>
      </c>
      <c r="BI212" s="104">
        <v>0</v>
      </c>
      <c r="BJ212" s="104">
        <v>5</v>
      </c>
      <c r="BK212" s="104">
        <v>0</v>
      </c>
      <c r="BL212" s="104">
        <v>0</v>
      </c>
      <c r="BM212" s="104">
        <v>0</v>
      </c>
      <c r="BN212" s="105" t="s">
        <v>9686</v>
      </c>
      <c r="BO212" s="104">
        <v>381666.08574416197</v>
      </c>
      <c r="BP212" s="104">
        <v>0</v>
      </c>
      <c r="BQ212" s="104">
        <v>0</v>
      </c>
      <c r="BR212" s="105"/>
      <c r="BS212" s="105"/>
      <c r="BT212" s="105"/>
      <c r="BU212" s="105"/>
      <c r="BV212" s="104">
        <v>1</v>
      </c>
      <c r="BW212" s="104">
        <v>1</v>
      </c>
      <c r="BX212" s="104">
        <v>1000000</v>
      </c>
      <c r="BY212" s="104">
        <v>0</v>
      </c>
      <c r="BZ212" s="104">
        <v>2.6200913242009099E-6</v>
      </c>
      <c r="CA212" s="105" t="s">
        <v>10481</v>
      </c>
      <c r="CB212" s="105"/>
      <c r="CC212" s="105" t="b">
        <v>0</v>
      </c>
      <c r="CD212" s="104">
        <v>0</v>
      </c>
      <c r="CE212" s="104">
        <v>0</v>
      </c>
      <c r="CF212" s="104">
        <v>0</v>
      </c>
      <c r="CG212" s="104">
        <v>0</v>
      </c>
      <c r="CH212" s="105"/>
      <c r="CI212" s="104" t="b">
        <v>0</v>
      </c>
      <c r="CJ212" s="104">
        <v>0</v>
      </c>
      <c r="CK212" s="104">
        <v>0</v>
      </c>
      <c r="CL212" s="106" t="s">
        <v>10482</v>
      </c>
      <c r="CM212" s="104">
        <v>0</v>
      </c>
      <c r="CN212" s="104">
        <v>1</v>
      </c>
      <c r="CO212" s="104">
        <v>0</v>
      </c>
      <c r="CP212" s="104">
        <v>0</v>
      </c>
      <c r="CQ212" s="104">
        <v>50</v>
      </c>
      <c r="CR212" s="104">
        <v>50</v>
      </c>
      <c r="CS212" s="104">
        <v>1000000</v>
      </c>
      <c r="CT212" s="104">
        <v>0</v>
      </c>
      <c r="CU212" s="104">
        <v>0</v>
      </c>
      <c r="CV212" s="104">
        <v>0</v>
      </c>
      <c r="CW212" s="104">
        <v>0</v>
      </c>
      <c r="CX212" s="104">
        <v>0</v>
      </c>
      <c r="CY212" s="104">
        <v>1.1476</v>
      </c>
      <c r="CZ212" s="104">
        <v>0.30908245966996101</v>
      </c>
      <c r="DA212" s="104">
        <v>0.35470303071724701</v>
      </c>
      <c r="DB212" s="104">
        <v>0</v>
      </c>
      <c r="DC212" s="104">
        <v>0</v>
      </c>
      <c r="DD212" s="105" t="s">
        <v>10483</v>
      </c>
    </row>
    <row r="213" spans="1:108" ht="15" customHeight="1" x14ac:dyDescent="0.35">
      <c r="A213" s="105" t="s">
        <v>10813</v>
      </c>
      <c r="B213" s="104">
        <v>0</v>
      </c>
      <c r="C213" s="104">
        <v>0</v>
      </c>
      <c r="D213" s="104">
        <v>0</v>
      </c>
      <c r="E213" s="105"/>
      <c r="F213" s="104">
        <v>1</v>
      </c>
      <c r="G213" s="104" t="b">
        <v>0</v>
      </c>
      <c r="H213" s="105" t="s">
        <v>512</v>
      </c>
      <c r="I213" s="104">
        <v>0</v>
      </c>
      <c r="J213" s="105"/>
      <c r="K213" s="104">
        <v>0</v>
      </c>
      <c r="L213" s="104">
        <v>1.0930232558139501</v>
      </c>
      <c r="M213" s="104">
        <v>0</v>
      </c>
      <c r="N213" s="104">
        <v>0</v>
      </c>
      <c r="O213" s="105"/>
      <c r="P213" s="104" t="b">
        <v>0</v>
      </c>
      <c r="Q213" s="104">
        <v>0</v>
      </c>
      <c r="R213" s="105"/>
      <c r="S213" s="104">
        <v>0</v>
      </c>
      <c r="T213" s="104">
        <v>0</v>
      </c>
      <c r="U213" s="104">
        <v>39.919867691933398</v>
      </c>
      <c r="V213" s="104">
        <v>0.49930000000000002</v>
      </c>
      <c r="W213" s="104">
        <v>0</v>
      </c>
      <c r="X213" s="105" t="s">
        <v>6644</v>
      </c>
      <c r="Y213" s="105"/>
      <c r="Z213" s="104">
        <v>1</v>
      </c>
      <c r="AA213" s="104">
        <v>0</v>
      </c>
      <c r="AB213" s="105"/>
      <c r="AC213" s="105" t="s">
        <v>88</v>
      </c>
      <c r="AD213" s="104">
        <v>0</v>
      </c>
      <c r="AE213" s="104">
        <v>0</v>
      </c>
      <c r="AF213" s="105"/>
      <c r="AG213" s="104">
        <v>2</v>
      </c>
      <c r="AH213" s="104">
        <v>2</v>
      </c>
      <c r="AI213" s="104">
        <v>2</v>
      </c>
      <c r="AJ213" s="105" t="s">
        <v>483</v>
      </c>
      <c r="AK213" s="104" t="b">
        <v>0</v>
      </c>
      <c r="AL213" s="104">
        <v>8760</v>
      </c>
      <c r="AM213" s="104">
        <v>8760</v>
      </c>
      <c r="AN213" s="104">
        <v>8760</v>
      </c>
      <c r="AO213" s="104">
        <v>0</v>
      </c>
      <c r="AP213" s="104">
        <v>0</v>
      </c>
      <c r="AQ213" s="104">
        <v>0</v>
      </c>
      <c r="AR213" s="104">
        <v>525600</v>
      </c>
      <c r="AS213" s="104">
        <v>78840</v>
      </c>
      <c r="AT213" s="105"/>
      <c r="AU213" s="104" t="b">
        <v>0</v>
      </c>
      <c r="AV213" s="104">
        <v>0</v>
      </c>
      <c r="AW213" s="104">
        <v>0</v>
      </c>
      <c r="AX213" s="104" t="b">
        <v>1</v>
      </c>
      <c r="AY213" s="104">
        <v>0</v>
      </c>
      <c r="AZ213" s="104">
        <v>87600</v>
      </c>
      <c r="BA213" s="104" t="b">
        <v>0</v>
      </c>
      <c r="BB213" s="104">
        <v>0</v>
      </c>
      <c r="BC213" s="105" t="s">
        <v>6645</v>
      </c>
      <c r="BD213" s="105" t="s">
        <v>6646</v>
      </c>
      <c r="BE213" s="104" t="b">
        <v>1</v>
      </c>
      <c r="BF213" s="104">
        <v>87600</v>
      </c>
      <c r="BG213" s="105">
        <v>175200</v>
      </c>
      <c r="BH213" s="105" t="b">
        <v>1</v>
      </c>
      <c r="BI213" s="104">
        <v>0</v>
      </c>
      <c r="BJ213" s="104">
        <v>2</v>
      </c>
      <c r="BK213" s="104">
        <v>5040</v>
      </c>
      <c r="BL213" s="104">
        <v>0</v>
      </c>
      <c r="BM213" s="104">
        <v>0</v>
      </c>
      <c r="BN213" s="105" t="s">
        <v>9686</v>
      </c>
      <c r="BO213" s="104">
        <v>877228.11936711404</v>
      </c>
      <c r="BP213" s="104">
        <v>87600</v>
      </c>
      <c r="BQ213" s="104">
        <v>79.951667718672994</v>
      </c>
      <c r="BR213" s="105"/>
      <c r="BS213" s="105"/>
      <c r="BT213" s="105"/>
      <c r="BU213" s="105"/>
      <c r="BV213" s="104">
        <v>1</v>
      </c>
      <c r="BW213" s="104">
        <v>1</v>
      </c>
      <c r="BX213" s="104">
        <v>41941.199999999997</v>
      </c>
      <c r="BY213" s="104">
        <v>0</v>
      </c>
      <c r="BZ213" s="104">
        <v>1.13995433789954E-6</v>
      </c>
      <c r="CA213" s="105" t="s">
        <v>10484</v>
      </c>
      <c r="CB213" s="105"/>
      <c r="CC213" s="105" t="b">
        <v>0</v>
      </c>
      <c r="CD213" s="104">
        <v>0</v>
      </c>
      <c r="CE213" s="104">
        <v>0</v>
      </c>
      <c r="CF213" s="104">
        <v>0</v>
      </c>
      <c r="CG213" s="104">
        <v>0</v>
      </c>
      <c r="CH213" s="105"/>
      <c r="CI213" s="104" t="b">
        <v>0</v>
      </c>
      <c r="CJ213" s="104">
        <v>0</v>
      </c>
      <c r="CK213" s="104">
        <v>0</v>
      </c>
      <c r="CL213" s="106" t="s">
        <v>10485</v>
      </c>
      <c r="CM213" s="104">
        <v>0</v>
      </c>
      <c r="CN213" s="104">
        <v>1</v>
      </c>
      <c r="CO213" s="104">
        <v>0</v>
      </c>
      <c r="CP213" s="104">
        <v>0</v>
      </c>
      <c r="CQ213" s="104">
        <v>50</v>
      </c>
      <c r="CR213" s="104">
        <v>50</v>
      </c>
      <c r="CS213" s="104">
        <v>46981.2</v>
      </c>
      <c r="CT213" s="104">
        <v>0.89397373502549604</v>
      </c>
      <c r="CU213" s="104">
        <v>41999.958839979801</v>
      </c>
      <c r="CV213" s="104">
        <v>39.919867691933398</v>
      </c>
      <c r="CW213" s="104">
        <v>1.0016852468263999</v>
      </c>
      <c r="CX213" s="104">
        <v>39.987142522271498</v>
      </c>
      <c r="CY213" s="104">
        <v>0.49930000000000002</v>
      </c>
      <c r="CZ213" s="104">
        <v>1.0014009813734399</v>
      </c>
      <c r="DA213" s="104">
        <v>0.49999950999976001</v>
      </c>
      <c r="DB213" s="104">
        <v>9.1141250438204205E-5</v>
      </c>
      <c r="DC213" s="104">
        <v>0</v>
      </c>
      <c r="DD213" s="105" t="s">
        <v>10486</v>
      </c>
    </row>
    <row r="214" spans="1:108" ht="15" customHeight="1" x14ac:dyDescent="0.35">
      <c r="A214" s="105" t="s">
        <v>10841</v>
      </c>
      <c r="B214" s="104">
        <v>0</v>
      </c>
      <c r="C214" s="104">
        <v>0</v>
      </c>
      <c r="D214" s="104">
        <v>0</v>
      </c>
      <c r="E214" s="105"/>
      <c r="F214" s="104">
        <v>1</v>
      </c>
      <c r="G214" s="104" t="b">
        <v>0</v>
      </c>
      <c r="H214" s="105" t="s">
        <v>512</v>
      </c>
      <c r="I214" s="104">
        <v>0</v>
      </c>
      <c r="J214" s="105"/>
      <c r="K214" s="104">
        <v>0</v>
      </c>
      <c r="L214" s="104">
        <v>1</v>
      </c>
      <c r="M214" s="104">
        <v>0</v>
      </c>
      <c r="N214" s="104">
        <v>0</v>
      </c>
      <c r="O214" s="105"/>
      <c r="P214" s="104" t="b">
        <v>0</v>
      </c>
      <c r="Q214" s="104">
        <v>0</v>
      </c>
      <c r="R214" s="105"/>
      <c r="S214" s="104">
        <v>0</v>
      </c>
      <c r="T214" s="104">
        <v>0</v>
      </c>
      <c r="U214" s="104">
        <v>0</v>
      </c>
      <c r="V214" s="104">
        <v>0</v>
      </c>
      <c r="W214" s="104">
        <v>0</v>
      </c>
      <c r="X214" s="105" t="s">
        <v>6531</v>
      </c>
      <c r="Y214" s="105"/>
      <c r="Z214" s="104">
        <v>1</v>
      </c>
      <c r="AA214" s="104">
        <v>0</v>
      </c>
      <c r="AB214" s="105"/>
      <c r="AC214" s="105" t="s">
        <v>85</v>
      </c>
      <c r="AD214" s="104">
        <v>0</v>
      </c>
      <c r="AE214" s="104">
        <v>0</v>
      </c>
      <c r="AF214" s="105"/>
      <c r="AG214" s="104">
        <v>2</v>
      </c>
      <c r="AH214" s="104">
        <v>2</v>
      </c>
      <c r="AI214" s="104">
        <v>2</v>
      </c>
      <c r="AJ214" s="105" t="s">
        <v>424</v>
      </c>
      <c r="AK214" s="104" t="b">
        <v>0</v>
      </c>
      <c r="AL214" s="104">
        <v>8760</v>
      </c>
      <c r="AM214" s="104">
        <v>8760</v>
      </c>
      <c r="AN214" s="104">
        <v>8760</v>
      </c>
      <c r="AO214" s="104">
        <v>0</v>
      </c>
      <c r="AP214" s="104">
        <v>0</v>
      </c>
      <c r="AQ214" s="104">
        <v>0</v>
      </c>
      <c r="AR214" s="104">
        <v>876000</v>
      </c>
      <c r="AS214" s="104">
        <v>0</v>
      </c>
      <c r="AT214" s="105"/>
      <c r="AU214" s="104" t="b">
        <v>0</v>
      </c>
      <c r="AV214" s="104">
        <v>0</v>
      </c>
      <c r="AW214" s="104">
        <v>0</v>
      </c>
      <c r="AX214" s="104" t="b">
        <v>1</v>
      </c>
      <c r="AY214" s="104">
        <v>0</v>
      </c>
      <c r="AZ214" s="104">
        <v>87600</v>
      </c>
      <c r="BA214" s="104" t="b">
        <v>0</v>
      </c>
      <c r="BB214" s="104">
        <v>0</v>
      </c>
      <c r="BC214" s="105" t="s">
        <v>10431</v>
      </c>
      <c r="BD214" s="105" t="s">
        <v>10432</v>
      </c>
      <c r="BE214" s="104" t="b">
        <v>1</v>
      </c>
      <c r="BF214" s="104">
        <v>0</v>
      </c>
      <c r="BG214" s="105"/>
      <c r="BH214" s="105" t="b">
        <v>0</v>
      </c>
      <c r="BI214" s="104">
        <v>0</v>
      </c>
      <c r="BJ214" s="104">
        <v>0</v>
      </c>
      <c r="BK214" s="104">
        <v>0</v>
      </c>
      <c r="BL214" s="104">
        <v>0</v>
      </c>
      <c r="BM214" s="104">
        <v>0</v>
      </c>
      <c r="BN214" s="105" t="s">
        <v>9686</v>
      </c>
      <c r="BO214" s="104">
        <v>438000</v>
      </c>
      <c r="BP214" s="104">
        <v>438000</v>
      </c>
      <c r="BQ214" s="104">
        <v>0</v>
      </c>
      <c r="BR214" s="105"/>
      <c r="BS214" s="105"/>
      <c r="BT214" s="105"/>
      <c r="BU214" s="105"/>
      <c r="BV214" s="104">
        <v>1</v>
      </c>
      <c r="BW214" s="104">
        <v>1</v>
      </c>
      <c r="BX214" s="104">
        <v>0</v>
      </c>
      <c r="BY214" s="104">
        <v>0</v>
      </c>
      <c r="BZ214" s="104">
        <v>0</v>
      </c>
      <c r="CA214" s="105" t="s">
        <v>10433</v>
      </c>
      <c r="CB214" s="105"/>
      <c r="CC214" s="105" t="b">
        <v>0</v>
      </c>
      <c r="CD214" s="104">
        <v>0</v>
      </c>
      <c r="CE214" s="104">
        <v>0</v>
      </c>
      <c r="CF214" s="104">
        <v>0</v>
      </c>
      <c r="CG214" s="104">
        <v>0</v>
      </c>
      <c r="CH214" s="105"/>
      <c r="CI214" s="104" t="b">
        <v>0</v>
      </c>
      <c r="CJ214" s="104">
        <v>0</v>
      </c>
      <c r="CK214" s="104">
        <v>0</v>
      </c>
      <c r="CL214" s="106" t="s">
        <v>10434</v>
      </c>
      <c r="CM214" s="104">
        <v>0</v>
      </c>
      <c r="CN214" s="104">
        <v>1</v>
      </c>
      <c r="CO214" s="104">
        <v>0</v>
      </c>
      <c r="CP214" s="104">
        <v>0</v>
      </c>
      <c r="CQ214" s="104">
        <v>50</v>
      </c>
      <c r="CR214" s="104">
        <v>50</v>
      </c>
      <c r="CS214" s="104">
        <v>0</v>
      </c>
      <c r="CT214" s="104">
        <v>0</v>
      </c>
      <c r="CU214" s="104">
        <v>0</v>
      </c>
      <c r="CV214" s="104">
        <v>0</v>
      </c>
      <c r="CW214" s="104">
        <v>0</v>
      </c>
      <c r="CX214" s="104">
        <v>0</v>
      </c>
      <c r="CY214" s="104">
        <v>0</v>
      </c>
      <c r="CZ214" s="104">
        <v>0</v>
      </c>
      <c r="DA214" s="104">
        <v>0</v>
      </c>
      <c r="DB214" s="104">
        <v>0</v>
      </c>
      <c r="DC214" s="104">
        <v>0</v>
      </c>
      <c r="DD214" s="105" t="s">
        <v>6532</v>
      </c>
    </row>
    <row r="215" spans="1:108" ht="15" customHeight="1" x14ac:dyDescent="0.35">
      <c r="A215" s="105" t="s">
        <v>11650</v>
      </c>
      <c r="B215" s="104">
        <v>0</v>
      </c>
      <c r="C215" s="104">
        <v>0</v>
      </c>
      <c r="D215" s="104">
        <v>0</v>
      </c>
      <c r="E215" s="105"/>
      <c r="F215" s="104">
        <v>1</v>
      </c>
      <c r="G215" s="104" t="b">
        <v>0</v>
      </c>
      <c r="H215" s="105" t="s">
        <v>512</v>
      </c>
      <c r="I215" s="104">
        <v>0</v>
      </c>
      <c r="J215" s="105"/>
      <c r="K215" s="104">
        <v>0</v>
      </c>
      <c r="L215" s="104">
        <v>1</v>
      </c>
      <c r="M215" s="104">
        <v>0</v>
      </c>
      <c r="N215" s="104">
        <v>0</v>
      </c>
      <c r="O215" s="105"/>
      <c r="P215" s="104" t="b">
        <v>0</v>
      </c>
      <c r="Q215" s="104">
        <v>0</v>
      </c>
      <c r="R215" s="105"/>
      <c r="S215" s="104">
        <v>0</v>
      </c>
      <c r="T215" s="104">
        <v>0</v>
      </c>
      <c r="U215" s="104">
        <v>601.89623839522005</v>
      </c>
      <c r="V215" s="104">
        <v>3.5623999999999998</v>
      </c>
      <c r="W215" s="104">
        <v>0</v>
      </c>
      <c r="X215" s="105" t="s">
        <v>6608</v>
      </c>
      <c r="Y215" s="105"/>
      <c r="Z215" s="104">
        <v>1</v>
      </c>
      <c r="AA215" s="104">
        <v>0</v>
      </c>
      <c r="AB215" s="105"/>
      <c r="AC215" s="105" t="s">
        <v>89</v>
      </c>
      <c r="AD215" s="104">
        <v>0</v>
      </c>
      <c r="AE215" s="104">
        <v>0</v>
      </c>
      <c r="AF215" s="105"/>
      <c r="AG215" s="104">
        <v>2</v>
      </c>
      <c r="AH215" s="104">
        <v>2</v>
      </c>
      <c r="AI215" s="104">
        <v>2</v>
      </c>
      <c r="AJ215" s="105" t="s">
        <v>798</v>
      </c>
      <c r="AK215" s="104" t="b">
        <v>0</v>
      </c>
      <c r="AL215" s="104">
        <v>8760</v>
      </c>
      <c r="AM215" s="104">
        <v>8760</v>
      </c>
      <c r="AN215" s="104">
        <v>8760</v>
      </c>
      <c r="AO215" s="104">
        <v>0</v>
      </c>
      <c r="AP215" s="104">
        <v>0</v>
      </c>
      <c r="AQ215" s="104">
        <v>0</v>
      </c>
      <c r="AR215" s="104">
        <v>122640</v>
      </c>
      <c r="AS215" s="104">
        <v>0</v>
      </c>
      <c r="AT215" s="105"/>
      <c r="AU215" s="104" t="b">
        <v>0</v>
      </c>
      <c r="AV215" s="104">
        <v>0</v>
      </c>
      <c r="AW215" s="104">
        <v>0</v>
      </c>
      <c r="AX215" s="104" t="b">
        <v>1</v>
      </c>
      <c r="AY215" s="104">
        <v>0</v>
      </c>
      <c r="AZ215" s="104">
        <v>87600</v>
      </c>
      <c r="BA215" s="104" t="b">
        <v>0</v>
      </c>
      <c r="BB215" s="104">
        <v>0</v>
      </c>
      <c r="BC215" s="105" t="s">
        <v>11637</v>
      </c>
      <c r="BD215" s="105" t="s">
        <v>11638</v>
      </c>
      <c r="BE215" s="104" t="b">
        <v>0</v>
      </c>
      <c r="BF215" s="104">
        <v>0</v>
      </c>
      <c r="BG215" s="105"/>
      <c r="BH215" s="105" t="b">
        <v>0</v>
      </c>
      <c r="BI215" s="104">
        <v>0</v>
      </c>
      <c r="BJ215" s="104">
        <v>0</v>
      </c>
      <c r="BK215" s="104">
        <v>1353.1420000000001</v>
      </c>
      <c r="BL215" s="104">
        <v>0</v>
      </c>
      <c r="BM215" s="104">
        <v>0</v>
      </c>
      <c r="BN215" s="106" t="s">
        <v>11238</v>
      </c>
      <c r="BO215" s="104">
        <v>122950.81967213099</v>
      </c>
      <c r="BP215" s="104">
        <v>119068.84491068</v>
      </c>
      <c r="BQ215" s="104">
        <v>168.95807275859499</v>
      </c>
      <c r="BR215" s="105"/>
      <c r="BS215" s="105"/>
      <c r="BT215" s="105"/>
      <c r="BU215" s="105"/>
      <c r="BV215" s="104">
        <v>1</v>
      </c>
      <c r="BW215" s="104">
        <v>1</v>
      </c>
      <c r="BX215" s="104">
        <v>0</v>
      </c>
      <c r="BY215" s="104">
        <v>0</v>
      </c>
      <c r="BZ215" s="104">
        <v>8.1333333333333306E-6</v>
      </c>
      <c r="CA215" s="105" t="s">
        <v>11639</v>
      </c>
      <c r="CB215" s="105"/>
      <c r="CC215" s="105" t="b">
        <v>0</v>
      </c>
      <c r="CD215" s="104">
        <v>0</v>
      </c>
      <c r="CE215" s="104">
        <v>0</v>
      </c>
      <c r="CF215" s="104">
        <v>0</v>
      </c>
      <c r="CG215" s="104">
        <v>0</v>
      </c>
      <c r="CH215" s="105"/>
      <c r="CI215" s="104" t="b">
        <v>0</v>
      </c>
      <c r="CJ215" s="104">
        <v>0</v>
      </c>
      <c r="CK215" s="104">
        <v>0</v>
      </c>
      <c r="CL215" s="106" t="s">
        <v>10450</v>
      </c>
      <c r="CM215" s="104">
        <v>0</v>
      </c>
      <c r="CN215" s="104">
        <v>1</v>
      </c>
      <c r="CO215" s="104">
        <v>3562.4</v>
      </c>
      <c r="CP215" s="104">
        <v>598.33533839521999</v>
      </c>
      <c r="CQ215" s="104">
        <v>50</v>
      </c>
      <c r="CR215" s="104">
        <v>50</v>
      </c>
      <c r="CS215" s="104">
        <v>4915.5420000000004</v>
      </c>
      <c r="CT215" s="104">
        <v>0.52956248689020402</v>
      </c>
      <c r="CU215" s="104">
        <v>2603.0866459332501</v>
      </c>
      <c r="CV215" s="104">
        <v>601.89623839522005</v>
      </c>
      <c r="CW215" s="104">
        <v>0.52959811328461703</v>
      </c>
      <c r="CX215" s="104">
        <v>318.76311224721701</v>
      </c>
      <c r="CY215" s="104">
        <v>3.5623999999999998</v>
      </c>
      <c r="CZ215" s="104">
        <v>0.52956050929845799</v>
      </c>
      <c r="DA215" s="104">
        <v>1.88650635832483</v>
      </c>
      <c r="DB215" s="104">
        <v>1.3741923251032399E-3</v>
      </c>
      <c r="DC215" s="104">
        <v>0</v>
      </c>
      <c r="DD215" s="105" t="s">
        <v>11640</v>
      </c>
    </row>
    <row r="216" spans="1:108" ht="15" customHeight="1" x14ac:dyDescent="0.35">
      <c r="A216" s="105" t="s">
        <v>11648</v>
      </c>
      <c r="B216" s="104">
        <v>0</v>
      </c>
      <c r="C216" s="104">
        <v>0</v>
      </c>
      <c r="D216" s="104">
        <v>0</v>
      </c>
      <c r="E216" s="105"/>
      <c r="F216" s="104">
        <v>1</v>
      </c>
      <c r="G216" s="104" t="b">
        <v>0</v>
      </c>
      <c r="H216" s="105" t="s">
        <v>512</v>
      </c>
      <c r="I216" s="104">
        <v>0</v>
      </c>
      <c r="J216" s="105"/>
      <c r="K216" s="104">
        <v>0</v>
      </c>
      <c r="L216" s="104">
        <v>1</v>
      </c>
      <c r="M216" s="104">
        <v>0</v>
      </c>
      <c r="N216" s="104">
        <v>0</v>
      </c>
      <c r="O216" s="105"/>
      <c r="P216" s="104" t="b">
        <v>0</v>
      </c>
      <c r="Q216" s="104">
        <v>0</v>
      </c>
      <c r="R216" s="105"/>
      <c r="S216" s="104">
        <v>0</v>
      </c>
      <c r="T216" s="104">
        <v>0</v>
      </c>
      <c r="U216" s="104">
        <v>82.871600000000001</v>
      </c>
      <c r="V216" s="104">
        <v>2.9597000000000002</v>
      </c>
      <c r="W216" s="104">
        <v>0</v>
      </c>
      <c r="X216" s="105" t="s">
        <v>11632</v>
      </c>
      <c r="Y216" s="105"/>
      <c r="Z216" s="104">
        <v>1</v>
      </c>
      <c r="AA216" s="104">
        <v>0</v>
      </c>
      <c r="AB216" s="105" t="s">
        <v>11470</v>
      </c>
      <c r="AC216" s="105" t="s">
        <v>11471</v>
      </c>
      <c r="AD216" s="104">
        <v>0</v>
      </c>
      <c r="AE216" s="104">
        <v>0</v>
      </c>
      <c r="AF216" s="105"/>
      <c r="AG216" s="104">
        <v>2</v>
      </c>
      <c r="AH216" s="104">
        <v>2</v>
      </c>
      <c r="AI216" s="104">
        <v>2</v>
      </c>
      <c r="AJ216" s="105" t="s">
        <v>483</v>
      </c>
      <c r="AK216" s="104" t="b">
        <v>0</v>
      </c>
      <c r="AL216" s="104">
        <v>8760</v>
      </c>
      <c r="AM216" s="104">
        <v>8760</v>
      </c>
      <c r="AN216" s="104">
        <v>8760</v>
      </c>
      <c r="AO216" s="104">
        <v>0</v>
      </c>
      <c r="AP216" s="104">
        <v>0</v>
      </c>
      <c r="AQ216" s="104">
        <v>0</v>
      </c>
      <c r="AR216" s="104">
        <v>131400</v>
      </c>
      <c r="AS216" s="104">
        <v>19710</v>
      </c>
      <c r="AT216" s="105"/>
      <c r="AU216" s="104" t="b">
        <v>0</v>
      </c>
      <c r="AV216" s="104">
        <v>0</v>
      </c>
      <c r="AW216" s="104">
        <v>0</v>
      </c>
      <c r="AX216" s="104" t="b">
        <v>1</v>
      </c>
      <c r="AY216" s="104">
        <v>0</v>
      </c>
      <c r="AZ216" s="104">
        <v>87600</v>
      </c>
      <c r="BA216" s="104" t="b">
        <v>0</v>
      </c>
      <c r="BB216" s="104">
        <v>0</v>
      </c>
      <c r="BC216" s="105" t="s">
        <v>11633</v>
      </c>
      <c r="BD216" s="105" t="s">
        <v>6533</v>
      </c>
      <c r="BE216" s="104" t="b">
        <v>0</v>
      </c>
      <c r="BF216" s="104">
        <v>8760</v>
      </c>
      <c r="BG216" s="105"/>
      <c r="BH216" s="105" t="b">
        <v>0</v>
      </c>
      <c r="BI216" s="104">
        <v>0</v>
      </c>
      <c r="BJ216" s="104">
        <v>0</v>
      </c>
      <c r="BK216" s="104">
        <v>11246.86</v>
      </c>
      <c r="BL216" s="104">
        <v>0</v>
      </c>
      <c r="BM216" s="104">
        <v>0</v>
      </c>
      <c r="BN216" s="105" t="s">
        <v>11242</v>
      </c>
      <c r="BO216" s="104">
        <v>147987.971753894</v>
      </c>
      <c r="BP216" s="104">
        <v>122532.74598474101</v>
      </c>
      <c r="BQ216" s="104">
        <v>28</v>
      </c>
      <c r="BR216" s="105"/>
      <c r="BS216" s="105"/>
      <c r="BT216" s="105"/>
      <c r="BU216" s="105"/>
      <c r="BV216" s="104">
        <v>1</v>
      </c>
      <c r="BW216" s="104">
        <v>1</v>
      </c>
      <c r="BX216" s="104">
        <v>192380.5</v>
      </c>
      <c r="BY216" s="104">
        <v>0</v>
      </c>
      <c r="BZ216" s="104">
        <v>6.75730593607306E-6</v>
      </c>
      <c r="CA216" s="105" t="s">
        <v>11634</v>
      </c>
      <c r="CB216" s="105"/>
      <c r="CC216" s="105" t="b">
        <v>0</v>
      </c>
      <c r="CD216" s="104">
        <v>0</v>
      </c>
      <c r="CE216" s="104">
        <v>0</v>
      </c>
      <c r="CF216" s="104">
        <v>0</v>
      </c>
      <c r="CG216" s="104">
        <v>0</v>
      </c>
      <c r="CH216" s="105"/>
      <c r="CI216" s="104" t="b">
        <v>0</v>
      </c>
      <c r="CJ216" s="104">
        <v>0</v>
      </c>
      <c r="CK216" s="104">
        <v>0</v>
      </c>
      <c r="CL216" s="106" t="s">
        <v>11635</v>
      </c>
      <c r="CM216" s="104">
        <v>0</v>
      </c>
      <c r="CN216" s="104">
        <v>1</v>
      </c>
      <c r="CO216" s="104">
        <v>0</v>
      </c>
      <c r="CP216" s="104">
        <v>0</v>
      </c>
      <c r="CQ216" s="104">
        <v>50</v>
      </c>
      <c r="CR216" s="104">
        <v>50</v>
      </c>
      <c r="CS216" s="104">
        <v>203627.36</v>
      </c>
      <c r="CT216" s="104">
        <v>9.8896670452425298E-2</v>
      </c>
      <c r="CU216" s="104">
        <v>20138.067917017401</v>
      </c>
      <c r="CV216" s="104">
        <v>82.871600000000001</v>
      </c>
      <c r="CW216" s="104">
        <v>9.88966704524252E-2</v>
      </c>
      <c r="CX216" s="104">
        <v>8.1957253150652001</v>
      </c>
      <c r="CY216" s="104">
        <v>2.9597000000000002</v>
      </c>
      <c r="CZ216" s="104">
        <v>9.8896670452425298E-2</v>
      </c>
      <c r="DA216" s="104">
        <v>0.29270447553804302</v>
      </c>
      <c r="DB216" s="104">
        <v>1.89204566210046E-4</v>
      </c>
      <c r="DC216" s="104">
        <v>0</v>
      </c>
      <c r="DD216" s="105" t="s">
        <v>11636</v>
      </c>
    </row>
    <row r="217" spans="1:108" ht="15" customHeight="1" x14ac:dyDescent="0.35">
      <c r="A217" s="105" t="s">
        <v>11649</v>
      </c>
      <c r="B217" s="104">
        <v>0</v>
      </c>
      <c r="C217" s="104">
        <v>0</v>
      </c>
      <c r="D217" s="104">
        <v>0</v>
      </c>
      <c r="E217" s="105"/>
      <c r="F217" s="104">
        <v>1</v>
      </c>
      <c r="G217" s="104" t="b">
        <v>0</v>
      </c>
      <c r="H217" s="105" t="s">
        <v>512</v>
      </c>
      <c r="I217" s="104">
        <v>0</v>
      </c>
      <c r="J217" s="105"/>
      <c r="K217" s="104">
        <v>0</v>
      </c>
      <c r="L217" s="104">
        <v>1</v>
      </c>
      <c r="M217" s="104">
        <v>0</v>
      </c>
      <c r="N217" s="104">
        <v>0</v>
      </c>
      <c r="O217" s="105"/>
      <c r="P217" s="104" t="b">
        <v>0</v>
      </c>
      <c r="Q217" s="104">
        <v>0</v>
      </c>
      <c r="R217" s="105"/>
      <c r="S217" s="104">
        <v>0</v>
      </c>
      <c r="T217" s="104">
        <v>0</v>
      </c>
      <c r="U217" s="104">
        <v>82.871600000000001</v>
      </c>
      <c r="V217" s="104">
        <v>2.9597000000000002</v>
      </c>
      <c r="W217" s="104">
        <v>0</v>
      </c>
      <c r="X217" s="105" t="s">
        <v>11641</v>
      </c>
      <c r="Y217" s="105"/>
      <c r="Z217" s="104">
        <v>1</v>
      </c>
      <c r="AA217" s="104">
        <v>0</v>
      </c>
      <c r="AB217" s="105" t="s">
        <v>11470</v>
      </c>
      <c r="AC217" s="105" t="s">
        <v>11471</v>
      </c>
      <c r="AD217" s="104">
        <v>0</v>
      </c>
      <c r="AE217" s="104">
        <v>0</v>
      </c>
      <c r="AF217" s="105"/>
      <c r="AG217" s="104">
        <v>2</v>
      </c>
      <c r="AH217" s="104">
        <v>2</v>
      </c>
      <c r="AI217" s="104">
        <v>2</v>
      </c>
      <c r="AJ217" s="105" t="s">
        <v>483</v>
      </c>
      <c r="AK217" s="104" t="b">
        <v>0</v>
      </c>
      <c r="AL217" s="104">
        <v>8760</v>
      </c>
      <c r="AM217" s="104">
        <v>8760</v>
      </c>
      <c r="AN217" s="104">
        <v>8760</v>
      </c>
      <c r="AO217" s="104">
        <v>0</v>
      </c>
      <c r="AP217" s="104">
        <v>0</v>
      </c>
      <c r="AQ217" s="104">
        <v>0</v>
      </c>
      <c r="AR217" s="104">
        <v>131400</v>
      </c>
      <c r="AS217" s="104">
        <v>19710</v>
      </c>
      <c r="AT217" s="105"/>
      <c r="AU217" s="104" t="b">
        <v>0</v>
      </c>
      <c r="AV217" s="104">
        <v>0</v>
      </c>
      <c r="AW217" s="104">
        <v>0</v>
      </c>
      <c r="AX217" s="104" t="b">
        <v>1</v>
      </c>
      <c r="AY217" s="104">
        <v>0</v>
      </c>
      <c r="AZ217" s="104">
        <v>87600</v>
      </c>
      <c r="BA217" s="104" t="b">
        <v>0</v>
      </c>
      <c r="BB217" s="104">
        <v>0</v>
      </c>
      <c r="BC217" s="105" t="s">
        <v>11633</v>
      </c>
      <c r="BD217" s="105" t="s">
        <v>6533</v>
      </c>
      <c r="BE217" s="104" t="b">
        <v>0</v>
      </c>
      <c r="BF217" s="104">
        <v>8760</v>
      </c>
      <c r="BG217" s="105"/>
      <c r="BH217" s="105" t="b">
        <v>0</v>
      </c>
      <c r="BI217" s="104">
        <v>0</v>
      </c>
      <c r="BJ217" s="104">
        <v>0</v>
      </c>
      <c r="BK217" s="104">
        <v>11246.86</v>
      </c>
      <c r="BL217" s="104">
        <v>0</v>
      </c>
      <c r="BM217" s="104">
        <v>0</v>
      </c>
      <c r="BN217" s="105" t="s">
        <v>11244</v>
      </c>
      <c r="BO217" s="104">
        <v>147987.971753894</v>
      </c>
      <c r="BP217" s="104">
        <v>122532.74598474101</v>
      </c>
      <c r="BQ217" s="104">
        <v>28</v>
      </c>
      <c r="BR217" s="105"/>
      <c r="BS217" s="105"/>
      <c r="BT217" s="105"/>
      <c r="BU217" s="105"/>
      <c r="BV217" s="104">
        <v>1</v>
      </c>
      <c r="BW217" s="104">
        <v>1</v>
      </c>
      <c r="BX217" s="104">
        <v>192380.5</v>
      </c>
      <c r="BY217" s="104">
        <v>0</v>
      </c>
      <c r="BZ217" s="104">
        <v>6.75730593607306E-6</v>
      </c>
      <c r="CA217" s="105" t="s">
        <v>11642</v>
      </c>
      <c r="CB217" s="105"/>
      <c r="CC217" s="105" t="b">
        <v>0</v>
      </c>
      <c r="CD217" s="104">
        <v>0</v>
      </c>
      <c r="CE217" s="104">
        <v>0</v>
      </c>
      <c r="CF217" s="104">
        <v>0</v>
      </c>
      <c r="CG217" s="104">
        <v>0</v>
      </c>
      <c r="CH217" s="105"/>
      <c r="CI217" s="104" t="b">
        <v>0</v>
      </c>
      <c r="CJ217" s="104">
        <v>0</v>
      </c>
      <c r="CK217" s="104">
        <v>0</v>
      </c>
      <c r="CL217" s="106" t="s">
        <v>11635</v>
      </c>
      <c r="CM217" s="104">
        <v>0</v>
      </c>
      <c r="CN217" s="104">
        <v>1</v>
      </c>
      <c r="CO217" s="104">
        <v>0</v>
      </c>
      <c r="CP217" s="104">
        <v>0</v>
      </c>
      <c r="CQ217" s="104">
        <v>50</v>
      </c>
      <c r="CR217" s="104">
        <v>50</v>
      </c>
      <c r="CS217" s="104">
        <v>203627.36</v>
      </c>
      <c r="CT217" s="104">
        <v>9.8896670452425298E-2</v>
      </c>
      <c r="CU217" s="104">
        <v>20138.067917017401</v>
      </c>
      <c r="CV217" s="104">
        <v>82.871600000000001</v>
      </c>
      <c r="CW217" s="104">
        <v>9.88966704524252E-2</v>
      </c>
      <c r="CX217" s="104">
        <v>8.1957253150652001</v>
      </c>
      <c r="CY217" s="104">
        <v>2.9597000000000002</v>
      </c>
      <c r="CZ217" s="104">
        <v>9.8896670452425298E-2</v>
      </c>
      <c r="DA217" s="104">
        <v>0.29270447553804302</v>
      </c>
      <c r="DB217" s="104">
        <v>1.89204566210046E-4</v>
      </c>
      <c r="DC217" s="104">
        <v>0</v>
      </c>
      <c r="DD217" s="105" t="s">
        <v>11643</v>
      </c>
    </row>
    <row r="218" spans="1:108" ht="15" customHeight="1" x14ac:dyDescent="0.35">
      <c r="A218" s="105" t="s">
        <v>7043</v>
      </c>
      <c r="B218" s="104">
        <v>0</v>
      </c>
      <c r="C218" s="104">
        <v>0</v>
      </c>
      <c r="D218" s="104">
        <v>0</v>
      </c>
      <c r="E218" s="105"/>
      <c r="F218" s="104">
        <v>1</v>
      </c>
      <c r="G218" s="104" t="b">
        <v>0</v>
      </c>
      <c r="H218" s="105" t="s">
        <v>512</v>
      </c>
      <c r="I218" s="104">
        <v>0</v>
      </c>
      <c r="J218" s="105"/>
      <c r="K218" s="104">
        <v>0</v>
      </c>
      <c r="L218" s="104">
        <v>1</v>
      </c>
      <c r="M218" s="104">
        <v>0</v>
      </c>
      <c r="N218" s="104">
        <v>0</v>
      </c>
      <c r="O218" s="105"/>
      <c r="P218" s="104" t="b">
        <v>0</v>
      </c>
      <c r="Q218" s="104">
        <v>0</v>
      </c>
      <c r="R218" s="105"/>
      <c r="S218" s="104">
        <v>0</v>
      </c>
      <c r="T218" s="104">
        <v>0</v>
      </c>
      <c r="U218" s="104">
        <v>32.244</v>
      </c>
      <c r="V218" s="104">
        <v>1.3434999999999999</v>
      </c>
      <c r="W218" s="104">
        <v>0</v>
      </c>
      <c r="X218" s="105" t="s">
        <v>6640</v>
      </c>
      <c r="Y218" s="105"/>
      <c r="Z218" s="104">
        <v>1</v>
      </c>
      <c r="AA218" s="104">
        <v>0</v>
      </c>
      <c r="AB218" s="105"/>
      <c r="AC218" s="105" t="s">
        <v>88</v>
      </c>
      <c r="AD218" s="104">
        <v>0</v>
      </c>
      <c r="AE218" s="104">
        <v>0</v>
      </c>
      <c r="AF218" s="105"/>
      <c r="AG218" s="104">
        <v>2</v>
      </c>
      <c r="AH218" s="104">
        <v>2</v>
      </c>
      <c r="AI218" s="104">
        <v>2</v>
      </c>
      <c r="AJ218" s="105" t="s">
        <v>483</v>
      </c>
      <c r="AK218" s="104" t="b">
        <v>0</v>
      </c>
      <c r="AL218" s="104">
        <v>8760</v>
      </c>
      <c r="AM218" s="104">
        <v>8760</v>
      </c>
      <c r="AN218" s="104">
        <v>8760</v>
      </c>
      <c r="AO218" s="104">
        <v>0</v>
      </c>
      <c r="AP218" s="104">
        <v>0</v>
      </c>
      <c r="AQ218" s="104">
        <v>0</v>
      </c>
      <c r="AR218" s="104">
        <v>306600</v>
      </c>
      <c r="AS218" s="104">
        <v>45990</v>
      </c>
      <c r="AT218" s="105"/>
      <c r="AU218" s="104" t="b">
        <v>0</v>
      </c>
      <c r="AV218" s="104">
        <v>0</v>
      </c>
      <c r="AW218" s="104">
        <v>0</v>
      </c>
      <c r="AX218" s="104" t="b">
        <v>1</v>
      </c>
      <c r="AY218" s="104">
        <v>0</v>
      </c>
      <c r="AZ218" s="104">
        <v>87600</v>
      </c>
      <c r="BA218" s="104" t="b">
        <v>0</v>
      </c>
      <c r="BB218" s="104">
        <v>0</v>
      </c>
      <c r="BC218" s="105" t="s">
        <v>6294</v>
      </c>
      <c r="BD218" s="105" t="s">
        <v>6295</v>
      </c>
      <c r="BE218" s="104" t="b">
        <v>0</v>
      </c>
      <c r="BF218" s="104">
        <v>148920</v>
      </c>
      <c r="BG218" s="105"/>
      <c r="BH218" s="105" t="b">
        <v>0</v>
      </c>
      <c r="BI218" s="104">
        <v>0</v>
      </c>
      <c r="BJ218" s="104">
        <v>0</v>
      </c>
      <c r="BK218" s="104">
        <v>0</v>
      </c>
      <c r="BL218" s="104">
        <v>0</v>
      </c>
      <c r="BM218" s="104">
        <v>0</v>
      </c>
      <c r="BN218" s="105" t="s">
        <v>4865</v>
      </c>
      <c r="BO218" s="104">
        <v>326014.14216598403</v>
      </c>
      <c r="BP218" s="104">
        <v>157919.70461236199</v>
      </c>
      <c r="BQ218" s="104">
        <v>24</v>
      </c>
      <c r="BR218" s="105"/>
      <c r="BS218" s="105"/>
      <c r="BT218" s="105"/>
      <c r="BU218" s="105"/>
      <c r="BV218" s="104">
        <v>1</v>
      </c>
      <c r="BW218" s="104">
        <v>1</v>
      </c>
      <c r="BX218" s="104">
        <v>5374</v>
      </c>
      <c r="BY218" s="104">
        <v>0</v>
      </c>
      <c r="BZ218" s="104">
        <v>3.0673515981735198E-6</v>
      </c>
      <c r="CA218" s="105" t="s">
        <v>6641</v>
      </c>
      <c r="CB218" s="105"/>
      <c r="CC218" s="105" t="b">
        <v>0</v>
      </c>
      <c r="CD218" s="104">
        <v>0</v>
      </c>
      <c r="CE218" s="104">
        <v>0</v>
      </c>
      <c r="CF218" s="104">
        <v>0</v>
      </c>
      <c r="CG218" s="104">
        <v>0</v>
      </c>
      <c r="CH218" s="105"/>
      <c r="CI218" s="104" t="b">
        <v>0</v>
      </c>
      <c r="CJ218" s="104">
        <v>0</v>
      </c>
      <c r="CK218" s="104">
        <v>0</v>
      </c>
      <c r="CL218" s="106" t="s">
        <v>10464</v>
      </c>
      <c r="CM218" s="104">
        <v>0</v>
      </c>
      <c r="CN218" s="104">
        <v>1</v>
      </c>
      <c r="CO218" s="104">
        <v>0</v>
      </c>
      <c r="CP218" s="104">
        <v>0</v>
      </c>
      <c r="CQ218" s="104">
        <v>50</v>
      </c>
      <c r="CR218" s="104">
        <v>50</v>
      </c>
      <c r="CS218" s="104">
        <v>5374</v>
      </c>
      <c r="CT218" s="104">
        <v>0.35361897824932098</v>
      </c>
      <c r="CU218" s="104">
        <v>1900.3483891118501</v>
      </c>
      <c r="CV218" s="104">
        <v>32.244</v>
      </c>
      <c r="CW218" s="104">
        <v>0.35361897824932098</v>
      </c>
      <c r="CX218" s="104">
        <v>11.402090334671099</v>
      </c>
      <c r="CY218" s="104">
        <v>1.3434999999999999</v>
      </c>
      <c r="CZ218" s="104">
        <v>0.35361897824931998</v>
      </c>
      <c r="DA218" s="104">
        <v>0.475087097277962</v>
      </c>
      <c r="DB218" s="104">
        <v>7.3616438356164404E-5</v>
      </c>
      <c r="DC218" s="104">
        <v>0</v>
      </c>
      <c r="DD218" s="105" t="s">
        <v>6642</v>
      </c>
    </row>
    <row r="219" spans="1:108" ht="15" customHeight="1" x14ac:dyDescent="0.35">
      <c r="A219" s="105" t="s">
        <v>10810</v>
      </c>
      <c r="B219" s="104">
        <v>0</v>
      </c>
      <c r="C219" s="104">
        <v>0</v>
      </c>
      <c r="D219" s="104">
        <v>0</v>
      </c>
      <c r="E219" s="105"/>
      <c r="F219" s="104">
        <v>1</v>
      </c>
      <c r="G219" s="104" t="b">
        <v>0</v>
      </c>
      <c r="H219" s="105" t="s">
        <v>512</v>
      </c>
      <c r="I219" s="104">
        <v>0</v>
      </c>
      <c r="J219" s="105"/>
      <c r="K219" s="104">
        <v>0</v>
      </c>
      <c r="L219" s="104">
        <v>1</v>
      </c>
      <c r="M219" s="104">
        <v>0</v>
      </c>
      <c r="N219" s="104">
        <v>0</v>
      </c>
      <c r="O219" s="105"/>
      <c r="P219" s="104" t="b">
        <v>0</v>
      </c>
      <c r="Q219" s="104">
        <v>0</v>
      </c>
      <c r="R219" s="105"/>
      <c r="S219" s="104">
        <v>0</v>
      </c>
      <c r="T219" s="104">
        <v>2.9333</v>
      </c>
      <c r="U219" s="104">
        <v>4281.5879020911998</v>
      </c>
      <c r="V219" s="104">
        <v>2.9333</v>
      </c>
      <c r="W219" s="104">
        <v>0</v>
      </c>
      <c r="X219" s="105" t="s">
        <v>6625</v>
      </c>
      <c r="Y219" s="105"/>
      <c r="Z219" s="104">
        <v>1</v>
      </c>
      <c r="AA219" s="104">
        <v>0</v>
      </c>
      <c r="AB219" s="105" t="s">
        <v>11550</v>
      </c>
      <c r="AC219" s="105" t="s">
        <v>11552</v>
      </c>
      <c r="AD219" s="104">
        <v>0</v>
      </c>
      <c r="AE219" s="104">
        <v>0</v>
      </c>
      <c r="AF219" s="105"/>
      <c r="AG219" s="104">
        <v>2</v>
      </c>
      <c r="AH219" s="104">
        <v>2</v>
      </c>
      <c r="AI219" s="104">
        <v>2</v>
      </c>
      <c r="AJ219" s="105" t="s">
        <v>483</v>
      </c>
      <c r="AK219" s="104" t="b">
        <v>0</v>
      </c>
      <c r="AL219" s="104">
        <v>8760</v>
      </c>
      <c r="AM219" s="104">
        <v>8760</v>
      </c>
      <c r="AN219" s="104">
        <v>8760</v>
      </c>
      <c r="AO219" s="104">
        <v>0</v>
      </c>
      <c r="AP219" s="104">
        <v>0</v>
      </c>
      <c r="AQ219" s="104">
        <v>0</v>
      </c>
      <c r="AR219" s="104">
        <v>175200</v>
      </c>
      <c r="AS219" s="104">
        <v>26280</v>
      </c>
      <c r="AT219" s="105"/>
      <c r="AU219" s="104" t="b">
        <v>0</v>
      </c>
      <c r="AV219" s="104">
        <v>0</v>
      </c>
      <c r="AW219" s="104">
        <v>0</v>
      </c>
      <c r="AX219" s="104" t="b">
        <v>1</v>
      </c>
      <c r="AY219" s="104">
        <v>0</v>
      </c>
      <c r="AZ219" s="104">
        <v>87600</v>
      </c>
      <c r="BA219" s="104" t="b">
        <v>0</v>
      </c>
      <c r="BB219" s="104">
        <v>0</v>
      </c>
      <c r="BC219" s="105" t="s">
        <v>6498</v>
      </c>
      <c r="BD219" s="105" t="s">
        <v>6626</v>
      </c>
      <c r="BE219" s="104" t="b">
        <v>1</v>
      </c>
      <c r="BF219" s="104">
        <v>166440</v>
      </c>
      <c r="BG219" s="105"/>
      <c r="BH219" s="105" t="b">
        <v>0</v>
      </c>
      <c r="BI219" s="104">
        <v>0</v>
      </c>
      <c r="BJ219" s="104">
        <v>0</v>
      </c>
      <c r="BK219" s="104">
        <v>2696.6814476066202</v>
      </c>
      <c r="BL219" s="104">
        <v>0</v>
      </c>
      <c r="BM219" s="104">
        <v>0</v>
      </c>
      <c r="BN219" s="105" t="s">
        <v>9653</v>
      </c>
      <c r="BO219" s="104">
        <v>149319.87863498399</v>
      </c>
      <c r="BP219" s="104">
        <v>24937.754608497398</v>
      </c>
      <c r="BQ219" s="104">
        <v>1459.6488262677501</v>
      </c>
      <c r="BR219" s="105"/>
      <c r="BS219" s="105"/>
      <c r="BT219" s="105"/>
      <c r="BU219" s="105"/>
      <c r="BV219" s="104">
        <v>1</v>
      </c>
      <c r="BW219" s="104">
        <v>1</v>
      </c>
      <c r="BX219" s="104">
        <v>58666</v>
      </c>
      <c r="BY219" s="104">
        <v>0</v>
      </c>
      <c r="BZ219" s="104">
        <v>6.6970319634703197E-6</v>
      </c>
      <c r="CA219" s="105" t="s">
        <v>10459</v>
      </c>
      <c r="CB219" s="105"/>
      <c r="CC219" s="105" t="b">
        <v>0</v>
      </c>
      <c r="CD219" s="104">
        <v>0</v>
      </c>
      <c r="CE219" s="104">
        <v>0</v>
      </c>
      <c r="CF219" s="104">
        <v>0</v>
      </c>
      <c r="CG219" s="104">
        <v>0</v>
      </c>
      <c r="CH219" s="105"/>
      <c r="CI219" s="104" t="b">
        <v>0</v>
      </c>
      <c r="CJ219" s="104">
        <v>0</v>
      </c>
      <c r="CK219" s="104">
        <v>0</v>
      </c>
      <c r="CL219" s="106" t="s">
        <v>10460</v>
      </c>
      <c r="CM219" s="104">
        <v>0</v>
      </c>
      <c r="CN219" s="104">
        <v>1</v>
      </c>
      <c r="CO219" s="104">
        <v>0</v>
      </c>
      <c r="CP219" s="104">
        <v>0</v>
      </c>
      <c r="CQ219" s="104">
        <v>50</v>
      </c>
      <c r="CR219" s="104">
        <v>50</v>
      </c>
      <c r="CS219" s="104">
        <v>61362.681447606599</v>
      </c>
      <c r="CT219" s="104">
        <v>9.51109620789021E-2</v>
      </c>
      <c r="CU219" s="104">
        <v>5836.2636682230604</v>
      </c>
      <c r="CV219" s="104">
        <v>4281.5879020911998</v>
      </c>
      <c r="CW219" s="104">
        <v>9.5887839428643207E-2</v>
      </c>
      <c r="CX219" s="104">
        <v>410.552213255342</v>
      </c>
      <c r="CY219" s="104">
        <v>2.9333</v>
      </c>
      <c r="CZ219" s="104">
        <v>9.5120893768556106E-2</v>
      </c>
      <c r="DA219" s="104">
        <v>0.27901811769130602</v>
      </c>
      <c r="DB219" s="104">
        <v>9.7753148449570802E-3</v>
      </c>
      <c r="DC219" s="104">
        <v>0</v>
      </c>
      <c r="DD219" s="105" t="s">
        <v>6628</v>
      </c>
    </row>
    <row r="220" spans="1:108" ht="15" customHeight="1" x14ac:dyDescent="0.35">
      <c r="A220" s="105" t="s">
        <v>6975</v>
      </c>
      <c r="B220" s="104">
        <v>0</v>
      </c>
      <c r="C220" s="104">
        <v>0</v>
      </c>
      <c r="D220" s="104">
        <v>0</v>
      </c>
      <c r="E220" s="105"/>
      <c r="F220" s="104">
        <v>1</v>
      </c>
      <c r="G220" s="104" t="b">
        <v>0</v>
      </c>
      <c r="H220" s="105" t="s">
        <v>512</v>
      </c>
      <c r="I220" s="104">
        <v>0</v>
      </c>
      <c r="J220" s="105"/>
      <c r="K220" s="104">
        <v>0</v>
      </c>
      <c r="L220" s="104">
        <v>1</v>
      </c>
      <c r="M220" s="104">
        <v>0</v>
      </c>
      <c r="N220" s="104">
        <v>0</v>
      </c>
      <c r="O220" s="105"/>
      <c r="P220" s="104" t="b">
        <v>0</v>
      </c>
      <c r="Q220" s="104">
        <v>0</v>
      </c>
      <c r="R220" s="105"/>
      <c r="S220" s="104">
        <v>0</v>
      </c>
      <c r="T220" s="104">
        <v>1.0043</v>
      </c>
      <c r="U220" s="104">
        <v>1.5064500000000001</v>
      </c>
      <c r="V220" s="104">
        <v>1.0043</v>
      </c>
      <c r="W220" s="104">
        <v>0</v>
      </c>
      <c r="X220" s="105" t="s">
        <v>6616</v>
      </c>
      <c r="Y220" s="105"/>
      <c r="Z220" s="104">
        <v>1</v>
      </c>
      <c r="AA220" s="104">
        <v>0</v>
      </c>
      <c r="AB220" s="105" t="s">
        <v>11470</v>
      </c>
      <c r="AC220" s="105" t="s">
        <v>11471</v>
      </c>
      <c r="AD220" s="104">
        <v>0</v>
      </c>
      <c r="AE220" s="104">
        <v>0</v>
      </c>
      <c r="AF220" s="105"/>
      <c r="AG220" s="104">
        <v>2</v>
      </c>
      <c r="AH220" s="104">
        <v>2</v>
      </c>
      <c r="AI220" s="104">
        <v>2</v>
      </c>
      <c r="AJ220" s="105" t="s">
        <v>798</v>
      </c>
      <c r="AK220" s="104" t="b">
        <v>0</v>
      </c>
      <c r="AL220" s="104">
        <v>8760</v>
      </c>
      <c r="AM220" s="104">
        <v>8760</v>
      </c>
      <c r="AN220" s="104">
        <v>8760</v>
      </c>
      <c r="AO220" s="104">
        <v>0</v>
      </c>
      <c r="AP220" s="104">
        <v>0</v>
      </c>
      <c r="AQ220" s="104">
        <v>0</v>
      </c>
      <c r="AR220" s="104">
        <v>438000</v>
      </c>
      <c r="AS220" s="104">
        <v>0</v>
      </c>
      <c r="AT220" s="105"/>
      <c r="AU220" s="104" t="b">
        <v>0</v>
      </c>
      <c r="AV220" s="104">
        <v>0</v>
      </c>
      <c r="AW220" s="104">
        <v>0</v>
      </c>
      <c r="AX220" s="104" t="b">
        <v>1</v>
      </c>
      <c r="AY220" s="104">
        <v>0</v>
      </c>
      <c r="AZ220" s="104">
        <v>87600</v>
      </c>
      <c r="BA220" s="104" t="b">
        <v>0</v>
      </c>
      <c r="BB220" s="104">
        <v>0</v>
      </c>
      <c r="BC220" s="105" t="s">
        <v>6617</v>
      </c>
      <c r="BD220" s="105" t="s">
        <v>6618</v>
      </c>
      <c r="BE220" s="104" t="b">
        <v>0</v>
      </c>
      <c r="BF220" s="104">
        <v>0</v>
      </c>
      <c r="BG220" s="105"/>
      <c r="BH220" s="105" t="b">
        <v>0</v>
      </c>
      <c r="BI220" s="104">
        <v>0</v>
      </c>
      <c r="BJ220" s="104">
        <v>0</v>
      </c>
      <c r="BK220" s="104">
        <v>145.62350000000001</v>
      </c>
      <c r="BL220" s="104">
        <v>0</v>
      </c>
      <c r="BM220" s="104">
        <v>0</v>
      </c>
      <c r="BN220" s="105" t="s">
        <v>9654</v>
      </c>
      <c r="BO220" s="104">
        <v>436124.66394503601</v>
      </c>
      <c r="BP220" s="104">
        <v>276264.84891386598</v>
      </c>
      <c r="BQ220" s="104">
        <v>1.5</v>
      </c>
      <c r="BR220" s="105"/>
      <c r="BS220" s="105"/>
      <c r="BT220" s="105"/>
      <c r="BU220" s="105"/>
      <c r="BV220" s="104">
        <v>1</v>
      </c>
      <c r="BW220" s="104">
        <v>1</v>
      </c>
      <c r="BX220" s="104">
        <v>0</v>
      </c>
      <c r="BY220" s="104">
        <v>0</v>
      </c>
      <c r="BZ220" s="104">
        <v>2.2929223744292201E-6</v>
      </c>
      <c r="CA220" s="105" t="s">
        <v>6627</v>
      </c>
      <c r="CB220" s="105"/>
      <c r="CC220" s="105" t="b">
        <v>0</v>
      </c>
      <c r="CD220" s="104">
        <v>0</v>
      </c>
      <c r="CE220" s="104">
        <v>0</v>
      </c>
      <c r="CF220" s="104">
        <v>0</v>
      </c>
      <c r="CG220" s="104">
        <v>0</v>
      </c>
      <c r="CH220" s="105"/>
      <c r="CI220" s="104" t="b">
        <v>0</v>
      </c>
      <c r="CJ220" s="104">
        <v>0</v>
      </c>
      <c r="CK220" s="104">
        <v>0</v>
      </c>
      <c r="CL220" s="105" t="s">
        <v>6619</v>
      </c>
      <c r="CM220" s="104">
        <v>0</v>
      </c>
      <c r="CN220" s="104">
        <v>1</v>
      </c>
      <c r="CO220" s="104">
        <v>0</v>
      </c>
      <c r="CP220" s="104">
        <v>0</v>
      </c>
      <c r="CQ220" s="104">
        <v>50</v>
      </c>
      <c r="CR220" s="104">
        <v>50</v>
      </c>
      <c r="CS220" s="104">
        <v>145.62350000000001</v>
      </c>
      <c r="CT220" s="104">
        <v>1.0014182722189899</v>
      </c>
      <c r="CU220" s="104">
        <v>145.83003376448201</v>
      </c>
      <c r="CV220" s="104">
        <v>1.5064500000000001</v>
      </c>
      <c r="CW220" s="104">
        <v>1.0014182722189899</v>
      </c>
      <c r="CX220" s="104">
        <v>1.5085865561842999</v>
      </c>
      <c r="CY220" s="104">
        <v>1.0043</v>
      </c>
      <c r="CZ220" s="104">
        <v>1.0014182722189899</v>
      </c>
      <c r="DA220" s="104">
        <v>1.00572437078953</v>
      </c>
      <c r="DB220" s="104">
        <v>3.4393835616438399E-6</v>
      </c>
      <c r="DC220" s="104">
        <v>0</v>
      </c>
      <c r="DD220" s="105" t="s">
        <v>6620</v>
      </c>
    </row>
    <row r="221" spans="1:108" ht="15" customHeight="1" x14ac:dyDescent="0.35">
      <c r="A221" s="105" t="s">
        <v>10844</v>
      </c>
      <c r="B221" s="104">
        <v>0</v>
      </c>
      <c r="C221" s="104">
        <v>0</v>
      </c>
      <c r="D221" s="104">
        <v>0</v>
      </c>
      <c r="E221" s="105"/>
      <c r="F221" s="104">
        <v>0</v>
      </c>
      <c r="G221" s="104" t="b">
        <v>0</v>
      </c>
      <c r="H221" s="105" t="s">
        <v>512</v>
      </c>
      <c r="I221" s="104">
        <v>0</v>
      </c>
      <c r="J221" s="105"/>
      <c r="K221" s="104">
        <v>0</v>
      </c>
      <c r="L221" s="104">
        <v>1</v>
      </c>
      <c r="M221" s="104">
        <v>0</v>
      </c>
      <c r="N221" s="104">
        <v>0</v>
      </c>
      <c r="O221" s="105"/>
      <c r="P221" s="104" t="b">
        <v>0</v>
      </c>
      <c r="Q221" s="104">
        <v>0</v>
      </c>
      <c r="R221" s="105"/>
      <c r="S221" s="104">
        <v>0</v>
      </c>
      <c r="T221" s="104">
        <v>0</v>
      </c>
      <c r="U221" s="104">
        <v>1604.9365411439401</v>
      </c>
      <c r="V221" s="104">
        <v>1.1008</v>
      </c>
      <c r="W221" s="104">
        <v>0</v>
      </c>
      <c r="X221" s="105" t="s">
        <v>6611</v>
      </c>
      <c r="Y221" s="105"/>
      <c r="Z221" s="104">
        <v>1</v>
      </c>
      <c r="AA221" s="104">
        <v>0</v>
      </c>
      <c r="AB221" s="105" t="s">
        <v>11470</v>
      </c>
      <c r="AC221" s="105" t="s">
        <v>11549</v>
      </c>
      <c r="AD221" s="104">
        <v>0</v>
      </c>
      <c r="AE221" s="104">
        <v>0</v>
      </c>
      <c r="AF221" s="105"/>
      <c r="AG221" s="104">
        <v>1E-300</v>
      </c>
      <c r="AH221" s="104">
        <v>1E-300</v>
      </c>
      <c r="AI221" s="104">
        <v>1E-300</v>
      </c>
      <c r="AJ221" s="105" t="s">
        <v>483</v>
      </c>
      <c r="AK221" s="104" t="b">
        <v>0</v>
      </c>
      <c r="AL221" s="104">
        <v>1E-300</v>
      </c>
      <c r="AM221" s="104">
        <v>1E-300</v>
      </c>
      <c r="AN221" s="104">
        <v>1E-300</v>
      </c>
      <c r="AO221" s="104">
        <v>0</v>
      </c>
      <c r="AP221" s="104">
        <v>0</v>
      </c>
      <c r="AQ221" s="104">
        <v>0</v>
      </c>
      <c r="AR221" s="104">
        <v>350400</v>
      </c>
      <c r="AS221" s="104">
        <v>52560</v>
      </c>
      <c r="AT221" s="105"/>
      <c r="AU221" s="104" t="b">
        <v>0</v>
      </c>
      <c r="AV221" s="104">
        <v>0</v>
      </c>
      <c r="AW221" s="104">
        <v>0</v>
      </c>
      <c r="AX221" s="104" t="b">
        <v>0</v>
      </c>
      <c r="AY221" s="104">
        <v>0</v>
      </c>
      <c r="AZ221" s="104">
        <v>1E-300</v>
      </c>
      <c r="BA221" s="104" t="b">
        <v>0</v>
      </c>
      <c r="BB221" s="104">
        <v>0</v>
      </c>
      <c r="BC221" s="105" t="s">
        <v>848</v>
      </c>
      <c r="BD221" s="105" t="s">
        <v>849</v>
      </c>
      <c r="BE221" s="104" t="b">
        <v>0</v>
      </c>
      <c r="BF221" s="104">
        <v>166440</v>
      </c>
      <c r="BG221" s="105"/>
      <c r="BH221" s="105" t="b">
        <v>0</v>
      </c>
      <c r="BI221" s="104">
        <v>0</v>
      </c>
      <c r="BJ221" s="104">
        <v>0</v>
      </c>
      <c r="BK221" s="104">
        <v>0</v>
      </c>
      <c r="BL221" s="104">
        <v>0</v>
      </c>
      <c r="BM221" s="104">
        <v>0</v>
      </c>
      <c r="BN221" s="105" t="s">
        <v>5592</v>
      </c>
      <c r="BO221" s="104">
        <v>397892.44186046498</v>
      </c>
      <c r="BP221" s="104">
        <v>183132.10124427601</v>
      </c>
      <c r="BQ221" s="104">
        <v>1457.97287531245</v>
      </c>
      <c r="BR221" s="105"/>
      <c r="BS221" s="105"/>
      <c r="BT221" s="105"/>
      <c r="BU221" s="105"/>
      <c r="BV221" s="104">
        <v>1</v>
      </c>
      <c r="BW221" s="104">
        <v>1</v>
      </c>
      <c r="BX221" s="104">
        <v>110080</v>
      </c>
      <c r="BY221" s="104">
        <v>0</v>
      </c>
      <c r="BZ221" s="104">
        <v>2.5132420091324198E-6</v>
      </c>
      <c r="CA221" s="105" t="s">
        <v>10455</v>
      </c>
      <c r="CB221" s="105"/>
      <c r="CC221" s="105" t="b">
        <v>0</v>
      </c>
      <c r="CD221" s="104">
        <v>0</v>
      </c>
      <c r="CE221" s="104">
        <v>0</v>
      </c>
      <c r="CF221" s="104">
        <v>0</v>
      </c>
      <c r="CG221" s="104">
        <v>0</v>
      </c>
      <c r="CH221" s="105"/>
      <c r="CI221" s="104" t="b">
        <v>0</v>
      </c>
      <c r="CJ221" s="104">
        <v>0</v>
      </c>
      <c r="CK221" s="104">
        <v>0</v>
      </c>
      <c r="CL221" s="106" t="s">
        <v>10456</v>
      </c>
      <c r="CM221" s="104">
        <v>0</v>
      </c>
      <c r="CN221" s="104">
        <v>1</v>
      </c>
      <c r="CO221" s="104">
        <v>0</v>
      </c>
      <c r="CP221" s="104">
        <v>0</v>
      </c>
      <c r="CQ221" s="104">
        <v>50</v>
      </c>
      <c r="CR221" s="104">
        <v>50</v>
      </c>
      <c r="CS221" s="104">
        <v>110080</v>
      </c>
      <c r="CT221" s="104">
        <v>0.27349537989360601</v>
      </c>
      <c r="CU221" s="104">
        <v>30106.371418688101</v>
      </c>
      <c r="CV221" s="104">
        <v>1604.9365411439401</v>
      </c>
      <c r="CW221" s="104">
        <v>0.27131120936547298</v>
      </c>
      <c r="CX221" s="104">
        <v>435.43727393260298</v>
      </c>
      <c r="CY221" s="104">
        <v>1.1008</v>
      </c>
      <c r="CZ221" s="104">
        <v>0.27349537989360601</v>
      </c>
      <c r="DA221" s="104">
        <v>0.30106371418688099</v>
      </c>
      <c r="DB221" s="104">
        <v>3.6642386784108299E-3</v>
      </c>
      <c r="DC221" s="104">
        <v>0</v>
      </c>
      <c r="DD221" s="105" t="s">
        <v>6612</v>
      </c>
    </row>
    <row r="222" spans="1:108" ht="15" customHeight="1" x14ac:dyDescent="0.35">
      <c r="A222" s="105" t="s">
        <v>10809</v>
      </c>
      <c r="B222" s="104">
        <v>0</v>
      </c>
      <c r="C222" s="104">
        <v>0</v>
      </c>
      <c r="D222" s="104">
        <v>0</v>
      </c>
      <c r="E222" s="105"/>
      <c r="F222" s="104">
        <v>1</v>
      </c>
      <c r="G222" s="104" t="b">
        <v>0</v>
      </c>
      <c r="H222" s="105" t="s">
        <v>512</v>
      </c>
      <c r="I222" s="104">
        <v>0</v>
      </c>
      <c r="J222" s="105"/>
      <c r="K222" s="104">
        <v>0</v>
      </c>
      <c r="L222" s="104">
        <v>1</v>
      </c>
      <c r="M222" s="104">
        <v>0</v>
      </c>
      <c r="N222" s="104">
        <v>0</v>
      </c>
      <c r="O222" s="105"/>
      <c r="P222" s="104" t="b">
        <v>0</v>
      </c>
      <c r="Q222" s="104">
        <v>0</v>
      </c>
      <c r="R222" s="105"/>
      <c r="S222" s="104">
        <v>0</v>
      </c>
      <c r="T222" s="104">
        <v>2.9333</v>
      </c>
      <c r="U222" s="104">
        <v>4281.5879020911998</v>
      </c>
      <c r="V222" s="104">
        <v>2.9333</v>
      </c>
      <c r="W222" s="104">
        <v>0</v>
      </c>
      <c r="X222" s="105" t="s">
        <v>6613</v>
      </c>
      <c r="Y222" s="105"/>
      <c r="Z222" s="104">
        <v>1</v>
      </c>
      <c r="AA222" s="104">
        <v>0</v>
      </c>
      <c r="AB222" s="105" t="s">
        <v>11550</v>
      </c>
      <c r="AC222" s="105" t="s">
        <v>11551</v>
      </c>
      <c r="AD222" s="104">
        <v>0</v>
      </c>
      <c r="AE222" s="104">
        <v>0</v>
      </c>
      <c r="AF222" s="105"/>
      <c r="AG222" s="104">
        <v>2</v>
      </c>
      <c r="AH222" s="104">
        <v>2</v>
      </c>
      <c r="AI222" s="104">
        <v>2</v>
      </c>
      <c r="AJ222" s="105" t="s">
        <v>483</v>
      </c>
      <c r="AK222" s="104" t="b">
        <v>0</v>
      </c>
      <c r="AL222" s="104">
        <v>8760</v>
      </c>
      <c r="AM222" s="104">
        <v>8760</v>
      </c>
      <c r="AN222" s="104">
        <v>8760</v>
      </c>
      <c r="AO222" s="104">
        <v>0</v>
      </c>
      <c r="AP222" s="104">
        <v>0</v>
      </c>
      <c r="AQ222" s="104">
        <v>0</v>
      </c>
      <c r="AR222" s="104">
        <v>175200</v>
      </c>
      <c r="AS222" s="104">
        <v>26280</v>
      </c>
      <c r="AT222" s="105"/>
      <c r="AU222" s="104" t="b">
        <v>0</v>
      </c>
      <c r="AV222" s="104">
        <v>0</v>
      </c>
      <c r="AW222" s="104">
        <v>0</v>
      </c>
      <c r="AX222" s="104" t="b">
        <v>1</v>
      </c>
      <c r="AY222" s="104">
        <v>0</v>
      </c>
      <c r="AZ222" s="104">
        <v>87600</v>
      </c>
      <c r="BA222" s="104" t="b">
        <v>0</v>
      </c>
      <c r="BB222" s="104">
        <v>0</v>
      </c>
      <c r="BC222" s="105" t="s">
        <v>6498</v>
      </c>
      <c r="BD222" s="105" t="s">
        <v>6614</v>
      </c>
      <c r="BE222" s="104" t="b">
        <v>1</v>
      </c>
      <c r="BF222" s="104">
        <v>166440</v>
      </c>
      <c r="BG222" s="105"/>
      <c r="BH222" s="105" t="b">
        <v>0</v>
      </c>
      <c r="BI222" s="104">
        <v>0</v>
      </c>
      <c r="BJ222" s="104">
        <v>0</v>
      </c>
      <c r="BK222" s="104">
        <v>2696.6814476066202</v>
      </c>
      <c r="BL222" s="104">
        <v>0</v>
      </c>
      <c r="BM222" s="104">
        <v>0</v>
      </c>
      <c r="BN222" s="105" t="s">
        <v>5592</v>
      </c>
      <c r="BO222" s="104">
        <v>149319.87863498399</v>
      </c>
      <c r="BP222" s="104">
        <v>24937.754608497398</v>
      </c>
      <c r="BQ222" s="104">
        <v>1459.6488262677501</v>
      </c>
      <c r="BR222" s="105"/>
      <c r="BS222" s="105"/>
      <c r="BT222" s="105"/>
      <c r="BU222" s="105"/>
      <c r="BV222" s="104">
        <v>1</v>
      </c>
      <c r="BW222" s="104">
        <v>1</v>
      </c>
      <c r="BX222" s="104">
        <v>58666</v>
      </c>
      <c r="BY222" s="104">
        <v>0</v>
      </c>
      <c r="BZ222" s="104">
        <v>6.6970319634703197E-6</v>
      </c>
      <c r="CA222" s="105" t="s">
        <v>10457</v>
      </c>
      <c r="CB222" s="105"/>
      <c r="CC222" s="105" t="b">
        <v>0</v>
      </c>
      <c r="CD222" s="104">
        <v>0</v>
      </c>
      <c r="CE222" s="104">
        <v>0</v>
      </c>
      <c r="CF222" s="104">
        <v>0</v>
      </c>
      <c r="CG222" s="104">
        <v>0</v>
      </c>
      <c r="CH222" s="105"/>
      <c r="CI222" s="104" t="b">
        <v>0</v>
      </c>
      <c r="CJ222" s="104">
        <v>0</v>
      </c>
      <c r="CK222" s="104">
        <v>0</v>
      </c>
      <c r="CL222" s="106" t="s">
        <v>10458</v>
      </c>
      <c r="CM222" s="104">
        <v>0</v>
      </c>
      <c r="CN222" s="104">
        <v>1</v>
      </c>
      <c r="CO222" s="104">
        <v>0</v>
      </c>
      <c r="CP222" s="104">
        <v>0</v>
      </c>
      <c r="CQ222" s="104">
        <v>50</v>
      </c>
      <c r="CR222" s="104">
        <v>50</v>
      </c>
      <c r="CS222" s="104">
        <v>61362.681447606599</v>
      </c>
      <c r="CT222" s="104">
        <v>9.51109620789021E-2</v>
      </c>
      <c r="CU222" s="104">
        <v>5836.2636682230604</v>
      </c>
      <c r="CV222" s="104">
        <v>4281.5879020911998</v>
      </c>
      <c r="CW222" s="104">
        <v>9.5887839428643207E-2</v>
      </c>
      <c r="CX222" s="104">
        <v>410.552213255342</v>
      </c>
      <c r="CY222" s="104">
        <v>2.9333</v>
      </c>
      <c r="CZ222" s="104">
        <v>9.5120893768556106E-2</v>
      </c>
      <c r="DA222" s="104">
        <v>0.27901811769130602</v>
      </c>
      <c r="DB222" s="104">
        <v>9.7753148449570802E-3</v>
      </c>
      <c r="DC222" s="104">
        <v>0</v>
      </c>
      <c r="DD222" s="105" t="s">
        <v>6615</v>
      </c>
    </row>
    <row r="223" spans="1:108" ht="15" customHeight="1" x14ac:dyDescent="0.35">
      <c r="A223" s="105" t="s">
        <v>10811</v>
      </c>
      <c r="B223" s="104">
        <v>0</v>
      </c>
      <c r="C223" s="104">
        <v>0</v>
      </c>
      <c r="D223" s="104">
        <v>0</v>
      </c>
      <c r="E223" s="105"/>
      <c r="F223" s="104">
        <v>1</v>
      </c>
      <c r="G223" s="104" t="b">
        <v>0</v>
      </c>
      <c r="H223" s="105" t="s">
        <v>512</v>
      </c>
      <c r="I223" s="104">
        <v>0</v>
      </c>
      <c r="J223" s="105"/>
      <c r="K223" s="104">
        <v>0</v>
      </c>
      <c r="L223" s="104">
        <v>1</v>
      </c>
      <c r="M223" s="104">
        <v>0</v>
      </c>
      <c r="N223" s="104">
        <v>0</v>
      </c>
      <c r="O223" s="105"/>
      <c r="P223" s="104" t="b">
        <v>0</v>
      </c>
      <c r="Q223" s="104">
        <v>0</v>
      </c>
      <c r="R223" s="105"/>
      <c r="S223" s="104">
        <v>0</v>
      </c>
      <c r="T223" s="104">
        <v>2.9333</v>
      </c>
      <c r="U223" s="104">
        <v>4281.5879020911998</v>
      </c>
      <c r="V223" s="104">
        <v>2.9333</v>
      </c>
      <c r="W223" s="104">
        <v>0</v>
      </c>
      <c r="X223" s="105" t="s">
        <v>6629</v>
      </c>
      <c r="Y223" s="105"/>
      <c r="Z223" s="104">
        <v>1</v>
      </c>
      <c r="AA223" s="104">
        <v>0</v>
      </c>
      <c r="AB223" s="105" t="s">
        <v>11550</v>
      </c>
      <c r="AC223" s="105" t="s">
        <v>11553</v>
      </c>
      <c r="AD223" s="104">
        <v>0</v>
      </c>
      <c r="AE223" s="104">
        <v>0</v>
      </c>
      <c r="AF223" s="105"/>
      <c r="AG223" s="104">
        <v>2</v>
      </c>
      <c r="AH223" s="104">
        <v>2</v>
      </c>
      <c r="AI223" s="104">
        <v>2</v>
      </c>
      <c r="AJ223" s="105" t="s">
        <v>483</v>
      </c>
      <c r="AK223" s="104" t="b">
        <v>0</v>
      </c>
      <c r="AL223" s="104">
        <v>8760</v>
      </c>
      <c r="AM223" s="104">
        <v>8760</v>
      </c>
      <c r="AN223" s="104">
        <v>8760</v>
      </c>
      <c r="AO223" s="104">
        <v>0</v>
      </c>
      <c r="AP223" s="104">
        <v>0</v>
      </c>
      <c r="AQ223" s="104">
        <v>0</v>
      </c>
      <c r="AR223" s="104">
        <v>175200</v>
      </c>
      <c r="AS223" s="104">
        <v>26280</v>
      </c>
      <c r="AT223" s="105"/>
      <c r="AU223" s="104" t="b">
        <v>0</v>
      </c>
      <c r="AV223" s="104">
        <v>0</v>
      </c>
      <c r="AW223" s="104">
        <v>0</v>
      </c>
      <c r="AX223" s="104" t="b">
        <v>1</v>
      </c>
      <c r="AY223" s="104">
        <v>0</v>
      </c>
      <c r="AZ223" s="104">
        <v>87600</v>
      </c>
      <c r="BA223" s="104" t="b">
        <v>0</v>
      </c>
      <c r="BB223" s="104">
        <v>0</v>
      </c>
      <c r="BC223" s="105" t="s">
        <v>6498</v>
      </c>
      <c r="BD223" s="105" t="s">
        <v>6626</v>
      </c>
      <c r="BE223" s="104" t="b">
        <v>1</v>
      </c>
      <c r="BF223" s="104">
        <v>166440</v>
      </c>
      <c r="BG223" s="105"/>
      <c r="BH223" s="105" t="b">
        <v>0</v>
      </c>
      <c r="BI223" s="104">
        <v>0</v>
      </c>
      <c r="BJ223" s="104">
        <v>0</v>
      </c>
      <c r="BK223" s="104">
        <v>2696.6814476066202</v>
      </c>
      <c r="BL223" s="104">
        <v>0</v>
      </c>
      <c r="BM223" s="104">
        <v>0</v>
      </c>
      <c r="BN223" s="105" t="s">
        <v>10021</v>
      </c>
      <c r="BO223" s="104">
        <v>149319.87863498399</v>
      </c>
      <c r="BP223" s="104">
        <v>24937.754608497398</v>
      </c>
      <c r="BQ223" s="104">
        <v>1459.6488262677501</v>
      </c>
      <c r="BR223" s="105"/>
      <c r="BS223" s="105"/>
      <c r="BT223" s="105"/>
      <c r="BU223" s="105"/>
      <c r="BV223" s="104">
        <v>1</v>
      </c>
      <c r="BW223" s="104">
        <v>1</v>
      </c>
      <c r="BX223" s="104">
        <v>58666</v>
      </c>
      <c r="BY223" s="104">
        <v>0</v>
      </c>
      <c r="BZ223" s="104">
        <v>6.6970319634703197E-6</v>
      </c>
      <c r="CA223" s="105" t="s">
        <v>10461</v>
      </c>
      <c r="CB223" s="105"/>
      <c r="CC223" s="105" t="b">
        <v>0</v>
      </c>
      <c r="CD223" s="104">
        <v>0</v>
      </c>
      <c r="CE223" s="104">
        <v>0</v>
      </c>
      <c r="CF223" s="104">
        <v>0</v>
      </c>
      <c r="CG223" s="104">
        <v>0</v>
      </c>
      <c r="CH223" s="105"/>
      <c r="CI223" s="104" t="b">
        <v>0</v>
      </c>
      <c r="CJ223" s="104">
        <v>0</v>
      </c>
      <c r="CK223" s="104">
        <v>0</v>
      </c>
      <c r="CL223" s="106" t="s">
        <v>10460</v>
      </c>
      <c r="CM223" s="104">
        <v>0</v>
      </c>
      <c r="CN223" s="104">
        <v>1</v>
      </c>
      <c r="CO223" s="104">
        <v>0</v>
      </c>
      <c r="CP223" s="104">
        <v>0</v>
      </c>
      <c r="CQ223" s="104">
        <v>50</v>
      </c>
      <c r="CR223" s="104">
        <v>50</v>
      </c>
      <c r="CS223" s="104">
        <v>61362.681447606599</v>
      </c>
      <c r="CT223" s="104">
        <v>9.51109620789021E-2</v>
      </c>
      <c r="CU223" s="104">
        <v>5836.2636682230604</v>
      </c>
      <c r="CV223" s="104">
        <v>4281.5879020911998</v>
      </c>
      <c r="CW223" s="104">
        <v>9.5887839428643207E-2</v>
      </c>
      <c r="CX223" s="104">
        <v>410.552213255342</v>
      </c>
      <c r="CY223" s="104">
        <v>2.9333</v>
      </c>
      <c r="CZ223" s="104">
        <v>9.5120893768556106E-2</v>
      </c>
      <c r="DA223" s="104">
        <v>0.27901811769130602</v>
      </c>
      <c r="DB223" s="104">
        <v>9.7753148449570802E-3</v>
      </c>
      <c r="DC223" s="104">
        <v>0</v>
      </c>
      <c r="DD223" s="105" t="s">
        <v>6630</v>
      </c>
    </row>
    <row r="224" spans="1:108" ht="15" customHeight="1" x14ac:dyDescent="0.35">
      <c r="A224" s="105" t="s">
        <v>7008</v>
      </c>
      <c r="B224" s="104">
        <v>0</v>
      </c>
      <c r="C224" s="104">
        <v>0</v>
      </c>
      <c r="D224" s="104">
        <v>0</v>
      </c>
      <c r="E224" s="105"/>
      <c r="F224" s="104">
        <v>1</v>
      </c>
      <c r="G224" s="104" t="b">
        <v>0</v>
      </c>
      <c r="H224" s="105" t="s">
        <v>512</v>
      </c>
      <c r="I224" s="104">
        <v>0</v>
      </c>
      <c r="J224" s="105"/>
      <c r="K224" s="104">
        <v>0</v>
      </c>
      <c r="L224" s="104">
        <v>1</v>
      </c>
      <c r="M224" s="104">
        <v>0</v>
      </c>
      <c r="N224" s="104">
        <v>0</v>
      </c>
      <c r="O224" s="105"/>
      <c r="P224" s="104" t="b">
        <v>0</v>
      </c>
      <c r="Q224" s="104">
        <v>0</v>
      </c>
      <c r="R224" s="105"/>
      <c r="S224" s="104">
        <v>0</v>
      </c>
      <c r="T224" s="104">
        <v>1.0043</v>
      </c>
      <c r="U224" s="104">
        <v>1.5064500000000001</v>
      </c>
      <c r="V224" s="104">
        <v>1.0043</v>
      </c>
      <c r="W224" s="104">
        <v>0</v>
      </c>
      <c r="X224" s="105" t="s">
        <v>6622</v>
      </c>
      <c r="Y224" s="105"/>
      <c r="Z224" s="104">
        <v>1</v>
      </c>
      <c r="AA224" s="104">
        <v>0</v>
      </c>
      <c r="AB224" s="105" t="s">
        <v>11470</v>
      </c>
      <c r="AC224" s="105" t="s">
        <v>11471</v>
      </c>
      <c r="AD224" s="104">
        <v>0</v>
      </c>
      <c r="AE224" s="104">
        <v>0</v>
      </c>
      <c r="AF224" s="105"/>
      <c r="AG224" s="104">
        <v>2</v>
      </c>
      <c r="AH224" s="104">
        <v>2</v>
      </c>
      <c r="AI224" s="104">
        <v>2</v>
      </c>
      <c r="AJ224" s="105" t="s">
        <v>798</v>
      </c>
      <c r="AK224" s="104" t="b">
        <v>0</v>
      </c>
      <c r="AL224" s="104">
        <v>8760</v>
      </c>
      <c r="AM224" s="104">
        <v>8760</v>
      </c>
      <c r="AN224" s="104">
        <v>8760</v>
      </c>
      <c r="AO224" s="104">
        <v>0</v>
      </c>
      <c r="AP224" s="104">
        <v>0</v>
      </c>
      <c r="AQ224" s="104">
        <v>0</v>
      </c>
      <c r="AR224" s="104">
        <v>438000</v>
      </c>
      <c r="AS224" s="104">
        <v>0</v>
      </c>
      <c r="AT224" s="105"/>
      <c r="AU224" s="104" t="b">
        <v>0</v>
      </c>
      <c r="AV224" s="104">
        <v>0</v>
      </c>
      <c r="AW224" s="104">
        <v>0</v>
      </c>
      <c r="AX224" s="104" t="b">
        <v>1</v>
      </c>
      <c r="AY224" s="104">
        <v>0</v>
      </c>
      <c r="AZ224" s="104">
        <v>87600</v>
      </c>
      <c r="BA224" s="104" t="b">
        <v>0</v>
      </c>
      <c r="BB224" s="104">
        <v>0</v>
      </c>
      <c r="BC224" s="105" t="s">
        <v>6617</v>
      </c>
      <c r="BD224" s="105" t="s">
        <v>6618</v>
      </c>
      <c r="BE224" s="104" t="b">
        <v>0</v>
      </c>
      <c r="BF224" s="104">
        <v>0</v>
      </c>
      <c r="BG224" s="105"/>
      <c r="BH224" s="105" t="b">
        <v>0</v>
      </c>
      <c r="BI224" s="104">
        <v>0</v>
      </c>
      <c r="BJ224" s="104">
        <v>0</v>
      </c>
      <c r="BK224" s="104">
        <v>145.62350000000001</v>
      </c>
      <c r="BL224" s="104">
        <v>0</v>
      </c>
      <c r="BM224" s="104">
        <v>0</v>
      </c>
      <c r="BN224" s="105" t="s">
        <v>10024</v>
      </c>
      <c r="BO224" s="104">
        <v>436124.66394503601</v>
      </c>
      <c r="BP224" s="104">
        <v>276264.84891386598</v>
      </c>
      <c r="BQ224" s="104">
        <v>1.5</v>
      </c>
      <c r="BR224" s="105"/>
      <c r="BS224" s="105"/>
      <c r="BT224" s="105"/>
      <c r="BU224" s="105"/>
      <c r="BV224" s="104">
        <v>1</v>
      </c>
      <c r="BW224" s="104">
        <v>1</v>
      </c>
      <c r="BX224" s="104">
        <v>0</v>
      </c>
      <c r="BY224" s="104">
        <v>0</v>
      </c>
      <c r="BZ224" s="104">
        <v>2.2929223744292201E-6</v>
      </c>
      <c r="CA224" s="105" t="s">
        <v>6621</v>
      </c>
      <c r="CB224" s="105"/>
      <c r="CC224" s="105" t="b">
        <v>0</v>
      </c>
      <c r="CD224" s="104">
        <v>0</v>
      </c>
      <c r="CE224" s="104">
        <v>0</v>
      </c>
      <c r="CF224" s="104">
        <v>0</v>
      </c>
      <c r="CG224" s="104">
        <v>0</v>
      </c>
      <c r="CH224" s="105"/>
      <c r="CI224" s="104" t="b">
        <v>0</v>
      </c>
      <c r="CJ224" s="104">
        <v>0</v>
      </c>
      <c r="CK224" s="104">
        <v>0</v>
      </c>
      <c r="CL224" s="105" t="s">
        <v>6619</v>
      </c>
      <c r="CM224" s="104">
        <v>0</v>
      </c>
      <c r="CN224" s="104">
        <v>1</v>
      </c>
      <c r="CO224" s="104">
        <v>0</v>
      </c>
      <c r="CP224" s="104">
        <v>0</v>
      </c>
      <c r="CQ224" s="104">
        <v>50</v>
      </c>
      <c r="CR224" s="104">
        <v>50</v>
      </c>
      <c r="CS224" s="104">
        <v>145.62350000000001</v>
      </c>
      <c r="CT224" s="104">
        <v>1.0014182722189899</v>
      </c>
      <c r="CU224" s="104">
        <v>145.83003376448201</v>
      </c>
      <c r="CV224" s="104">
        <v>1.5064500000000001</v>
      </c>
      <c r="CW224" s="104">
        <v>1.0014182722189899</v>
      </c>
      <c r="CX224" s="104">
        <v>1.5085865561842999</v>
      </c>
      <c r="CY224" s="104">
        <v>1.0043</v>
      </c>
      <c r="CZ224" s="104">
        <v>1.0014182722189899</v>
      </c>
      <c r="DA224" s="104">
        <v>1.00572437078953</v>
      </c>
      <c r="DB224" s="104">
        <v>3.4393835616438399E-6</v>
      </c>
      <c r="DC224" s="104">
        <v>0</v>
      </c>
      <c r="DD224" s="105" t="s">
        <v>10487</v>
      </c>
    </row>
    <row r="225" spans="1:108" ht="15" customHeight="1" x14ac:dyDescent="0.35">
      <c r="A225" s="105" t="s">
        <v>10812</v>
      </c>
      <c r="B225" s="104">
        <v>0</v>
      </c>
      <c r="C225" s="104">
        <v>0</v>
      </c>
      <c r="D225" s="104">
        <v>0</v>
      </c>
      <c r="E225" s="105"/>
      <c r="F225" s="104">
        <v>1</v>
      </c>
      <c r="G225" s="104" t="b">
        <v>0</v>
      </c>
      <c r="H225" s="105" t="s">
        <v>512</v>
      </c>
      <c r="I225" s="104">
        <v>0</v>
      </c>
      <c r="J225" s="105"/>
      <c r="K225" s="104">
        <v>0</v>
      </c>
      <c r="L225" s="104">
        <v>1</v>
      </c>
      <c r="M225" s="104">
        <v>0</v>
      </c>
      <c r="N225" s="104">
        <v>0</v>
      </c>
      <c r="O225" s="105"/>
      <c r="P225" s="104" t="b">
        <v>0</v>
      </c>
      <c r="Q225" s="104">
        <v>0</v>
      </c>
      <c r="R225" s="105"/>
      <c r="S225" s="104">
        <v>0</v>
      </c>
      <c r="T225" s="104">
        <v>2.9333</v>
      </c>
      <c r="U225" s="104">
        <v>4281.5879020911998</v>
      </c>
      <c r="V225" s="104">
        <v>2.9333</v>
      </c>
      <c r="W225" s="104">
        <v>0</v>
      </c>
      <c r="X225" s="105" t="s">
        <v>6631</v>
      </c>
      <c r="Y225" s="105"/>
      <c r="Z225" s="104">
        <v>1</v>
      </c>
      <c r="AA225" s="104">
        <v>0</v>
      </c>
      <c r="AB225" s="105" t="s">
        <v>11550</v>
      </c>
      <c r="AC225" s="105" t="s">
        <v>11552</v>
      </c>
      <c r="AD225" s="104">
        <v>0</v>
      </c>
      <c r="AE225" s="104">
        <v>0</v>
      </c>
      <c r="AF225" s="105"/>
      <c r="AG225" s="104">
        <v>2</v>
      </c>
      <c r="AH225" s="104">
        <v>2</v>
      </c>
      <c r="AI225" s="104">
        <v>2</v>
      </c>
      <c r="AJ225" s="105" t="s">
        <v>483</v>
      </c>
      <c r="AK225" s="104" t="b">
        <v>0</v>
      </c>
      <c r="AL225" s="104">
        <v>8760</v>
      </c>
      <c r="AM225" s="104">
        <v>8760</v>
      </c>
      <c r="AN225" s="104">
        <v>8760</v>
      </c>
      <c r="AO225" s="104">
        <v>0</v>
      </c>
      <c r="AP225" s="104">
        <v>0</v>
      </c>
      <c r="AQ225" s="104">
        <v>0</v>
      </c>
      <c r="AR225" s="104">
        <v>175200</v>
      </c>
      <c r="AS225" s="104">
        <v>26280</v>
      </c>
      <c r="AT225" s="105"/>
      <c r="AU225" s="104" t="b">
        <v>0</v>
      </c>
      <c r="AV225" s="104">
        <v>0</v>
      </c>
      <c r="AW225" s="104">
        <v>0</v>
      </c>
      <c r="AX225" s="104" t="b">
        <v>1</v>
      </c>
      <c r="AY225" s="104">
        <v>0</v>
      </c>
      <c r="AZ225" s="104">
        <v>87600</v>
      </c>
      <c r="BA225" s="104" t="b">
        <v>0</v>
      </c>
      <c r="BB225" s="104">
        <v>0</v>
      </c>
      <c r="BC225" s="105" t="s">
        <v>6498</v>
      </c>
      <c r="BD225" s="105" t="s">
        <v>6626</v>
      </c>
      <c r="BE225" s="104" t="b">
        <v>1</v>
      </c>
      <c r="BF225" s="104">
        <v>166440</v>
      </c>
      <c r="BG225" s="105"/>
      <c r="BH225" s="105" t="b">
        <v>0</v>
      </c>
      <c r="BI225" s="104">
        <v>0</v>
      </c>
      <c r="BJ225" s="104">
        <v>0</v>
      </c>
      <c r="BK225" s="104">
        <v>2696.6814476066202</v>
      </c>
      <c r="BL225" s="104">
        <v>0</v>
      </c>
      <c r="BM225" s="104">
        <v>0</v>
      </c>
      <c r="BN225" s="105" t="s">
        <v>9678</v>
      </c>
      <c r="BO225" s="104">
        <v>149319.87863498399</v>
      </c>
      <c r="BP225" s="104">
        <v>24937.754608497398</v>
      </c>
      <c r="BQ225" s="104">
        <v>1459.6488262677501</v>
      </c>
      <c r="BR225" s="105"/>
      <c r="BS225" s="105"/>
      <c r="BT225" s="105"/>
      <c r="BU225" s="105"/>
      <c r="BV225" s="104">
        <v>1</v>
      </c>
      <c r="BW225" s="104">
        <v>1</v>
      </c>
      <c r="BX225" s="104">
        <v>58666</v>
      </c>
      <c r="BY225" s="104">
        <v>0</v>
      </c>
      <c r="BZ225" s="104">
        <v>6.6970319634703197E-6</v>
      </c>
      <c r="CA225" s="105" t="s">
        <v>10462</v>
      </c>
      <c r="CB225" s="105"/>
      <c r="CC225" s="105" t="b">
        <v>0</v>
      </c>
      <c r="CD225" s="104">
        <v>0</v>
      </c>
      <c r="CE225" s="104">
        <v>0</v>
      </c>
      <c r="CF225" s="104">
        <v>0</v>
      </c>
      <c r="CG225" s="104">
        <v>0</v>
      </c>
      <c r="CH225" s="105"/>
      <c r="CI225" s="104" t="b">
        <v>0</v>
      </c>
      <c r="CJ225" s="104">
        <v>0</v>
      </c>
      <c r="CK225" s="104">
        <v>0</v>
      </c>
      <c r="CL225" s="106" t="s">
        <v>10460</v>
      </c>
      <c r="CM225" s="104">
        <v>0</v>
      </c>
      <c r="CN225" s="104">
        <v>1</v>
      </c>
      <c r="CO225" s="104">
        <v>0</v>
      </c>
      <c r="CP225" s="104">
        <v>0</v>
      </c>
      <c r="CQ225" s="104">
        <v>50</v>
      </c>
      <c r="CR225" s="104">
        <v>50</v>
      </c>
      <c r="CS225" s="104">
        <v>61362.681447606599</v>
      </c>
      <c r="CT225" s="104">
        <v>9.51109620789021E-2</v>
      </c>
      <c r="CU225" s="104">
        <v>5836.2636682230604</v>
      </c>
      <c r="CV225" s="104">
        <v>4281.5879020911998</v>
      </c>
      <c r="CW225" s="104">
        <v>9.5887839428643207E-2</v>
      </c>
      <c r="CX225" s="104">
        <v>410.552213255342</v>
      </c>
      <c r="CY225" s="104">
        <v>2.9333</v>
      </c>
      <c r="CZ225" s="104">
        <v>9.5120893768556106E-2</v>
      </c>
      <c r="DA225" s="104">
        <v>0.27901811769130602</v>
      </c>
      <c r="DB225" s="104">
        <v>9.7753148449570802E-3</v>
      </c>
      <c r="DC225" s="104">
        <v>0</v>
      </c>
      <c r="DD225" s="105" t="s">
        <v>6632</v>
      </c>
    </row>
    <row r="226" spans="1:108" ht="15" customHeight="1" x14ac:dyDescent="0.35">
      <c r="A226" s="105" t="s">
        <v>7009</v>
      </c>
      <c r="B226" s="104">
        <v>0</v>
      </c>
      <c r="C226" s="104">
        <v>0</v>
      </c>
      <c r="D226" s="104">
        <v>0</v>
      </c>
      <c r="E226" s="105"/>
      <c r="F226" s="104">
        <v>1</v>
      </c>
      <c r="G226" s="104" t="b">
        <v>0</v>
      </c>
      <c r="H226" s="105" t="s">
        <v>512</v>
      </c>
      <c r="I226" s="104">
        <v>0</v>
      </c>
      <c r="J226" s="105"/>
      <c r="K226" s="104">
        <v>0</v>
      </c>
      <c r="L226" s="104">
        <v>1</v>
      </c>
      <c r="M226" s="104">
        <v>0</v>
      </c>
      <c r="N226" s="104">
        <v>0</v>
      </c>
      <c r="O226" s="105"/>
      <c r="P226" s="104" t="b">
        <v>0</v>
      </c>
      <c r="Q226" s="104">
        <v>0</v>
      </c>
      <c r="R226" s="105"/>
      <c r="S226" s="104">
        <v>0</v>
      </c>
      <c r="T226" s="104">
        <v>1.0043</v>
      </c>
      <c r="U226" s="104">
        <v>1.5064500000000001</v>
      </c>
      <c r="V226" s="104">
        <v>1.0043</v>
      </c>
      <c r="W226" s="104">
        <v>0</v>
      </c>
      <c r="X226" s="105" t="s">
        <v>6622</v>
      </c>
      <c r="Y226" s="105"/>
      <c r="Z226" s="104">
        <v>1</v>
      </c>
      <c r="AA226" s="104">
        <v>0</v>
      </c>
      <c r="AB226" s="105" t="s">
        <v>11470</v>
      </c>
      <c r="AC226" s="105" t="s">
        <v>11471</v>
      </c>
      <c r="AD226" s="104">
        <v>0</v>
      </c>
      <c r="AE226" s="104">
        <v>0</v>
      </c>
      <c r="AF226" s="105"/>
      <c r="AG226" s="104">
        <v>2</v>
      </c>
      <c r="AH226" s="104">
        <v>2</v>
      </c>
      <c r="AI226" s="104">
        <v>2</v>
      </c>
      <c r="AJ226" s="105" t="s">
        <v>798</v>
      </c>
      <c r="AK226" s="104" t="b">
        <v>0</v>
      </c>
      <c r="AL226" s="104">
        <v>8760</v>
      </c>
      <c r="AM226" s="104">
        <v>8760</v>
      </c>
      <c r="AN226" s="104">
        <v>8760</v>
      </c>
      <c r="AO226" s="104">
        <v>0</v>
      </c>
      <c r="AP226" s="104">
        <v>0</v>
      </c>
      <c r="AQ226" s="104">
        <v>0</v>
      </c>
      <c r="AR226" s="104">
        <v>438000</v>
      </c>
      <c r="AS226" s="104">
        <v>0</v>
      </c>
      <c r="AT226" s="105"/>
      <c r="AU226" s="104" t="b">
        <v>0</v>
      </c>
      <c r="AV226" s="104">
        <v>0</v>
      </c>
      <c r="AW226" s="104">
        <v>0</v>
      </c>
      <c r="AX226" s="104" t="b">
        <v>1</v>
      </c>
      <c r="AY226" s="104">
        <v>0</v>
      </c>
      <c r="AZ226" s="104">
        <v>87600</v>
      </c>
      <c r="BA226" s="104" t="b">
        <v>0</v>
      </c>
      <c r="BB226" s="104">
        <v>0</v>
      </c>
      <c r="BC226" s="105" t="s">
        <v>6617</v>
      </c>
      <c r="BD226" s="105" t="s">
        <v>6618</v>
      </c>
      <c r="BE226" s="104" t="b">
        <v>0</v>
      </c>
      <c r="BF226" s="104">
        <v>0</v>
      </c>
      <c r="BG226" s="105"/>
      <c r="BH226" s="105" t="b">
        <v>0</v>
      </c>
      <c r="BI226" s="104">
        <v>0</v>
      </c>
      <c r="BJ226" s="104">
        <v>0</v>
      </c>
      <c r="BK226" s="104">
        <v>145.62350000000001</v>
      </c>
      <c r="BL226" s="104">
        <v>0</v>
      </c>
      <c r="BM226" s="104">
        <v>0</v>
      </c>
      <c r="BN226" s="105" t="s">
        <v>9680</v>
      </c>
      <c r="BO226" s="104">
        <v>436124.66394503601</v>
      </c>
      <c r="BP226" s="104">
        <v>276264.84891386598</v>
      </c>
      <c r="BQ226" s="104">
        <v>1.5</v>
      </c>
      <c r="BR226" s="105"/>
      <c r="BS226" s="105"/>
      <c r="BT226" s="105"/>
      <c r="BU226" s="105"/>
      <c r="BV226" s="104">
        <v>1</v>
      </c>
      <c r="BW226" s="104">
        <v>1</v>
      </c>
      <c r="BX226" s="104">
        <v>0</v>
      </c>
      <c r="BY226" s="104">
        <v>0</v>
      </c>
      <c r="BZ226" s="104">
        <v>2.2929223744292201E-6</v>
      </c>
      <c r="CA226" s="105" t="s">
        <v>6623</v>
      </c>
      <c r="CB226" s="105"/>
      <c r="CC226" s="105" t="b">
        <v>0</v>
      </c>
      <c r="CD226" s="104">
        <v>0</v>
      </c>
      <c r="CE226" s="104">
        <v>0</v>
      </c>
      <c r="CF226" s="104">
        <v>0</v>
      </c>
      <c r="CG226" s="104">
        <v>0</v>
      </c>
      <c r="CH226" s="105"/>
      <c r="CI226" s="104" t="b">
        <v>0</v>
      </c>
      <c r="CJ226" s="104">
        <v>0</v>
      </c>
      <c r="CK226" s="104">
        <v>0</v>
      </c>
      <c r="CL226" s="105" t="s">
        <v>6619</v>
      </c>
      <c r="CM226" s="104">
        <v>0</v>
      </c>
      <c r="CN226" s="104">
        <v>1</v>
      </c>
      <c r="CO226" s="104">
        <v>0</v>
      </c>
      <c r="CP226" s="104">
        <v>0</v>
      </c>
      <c r="CQ226" s="104">
        <v>50</v>
      </c>
      <c r="CR226" s="104">
        <v>50</v>
      </c>
      <c r="CS226" s="104">
        <v>145.62350000000001</v>
      </c>
      <c r="CT226" s="104">
        <v>1.0014182722189899</v>
      </c>
      <c r="CU226" s="104">
        <v>145.83003376448201</v>
      </c>
      <c r="CV226" s="104">
        <v>1.5064500000000001</v>
      </c>
      <c r="CW226" s="104">
        <v>1.0014182722189899</v>
      </c>
      <c r="CX226" s="104">
        <v>1.5085865561842999</v>
      </c>
      <c r="CY226" s="104">
        <v>1.0043</v>
      </c>
      <c r="CZ226" s="104">
        <v>1.0014182722189899</v>
      </c>
      <c r="DA226" s="104">
        <v>1.00572437078953</v>
      </c>
      <c r="DB226" s="104">
        <v>3.4393835616438399E-6</v>
      </c>
      <c r="DC226" s="104">
        <v>0</v>
      </c>
      <c r="DD226" s="105" t="s">
        <v>6624</v>
      </c>
    </row>
    <row r="227" spans="1:108" ht="15" customHeight="1" x14ac:dyDescent="0.35">
      <c r="A227" s="105" t="s">
        <v>6943</v>
      </c>
      <c r="B227" s="104">
        <v>0</v>
      </c>
      <c r="C227" s="104">
        <v>0</v>
      </c>
      <c r="D227" s="104">
        <v>0</v>
      </c>
      <c r="E227" s="105"/>
      <c r="F227" s="104">
        <v>1</v>
      </c>
      <c r="G227" s="104" t="b">
        <v>0</v>
      </c>
      <c r="H227" s="105" t="s">
        <v>512</v>
      </c>
      <c r="I227" s="104">
        <v>0</v>
      </c>
      <c r="J227" s="105"/>
      <c r="K227" s="104">
        <v>0</v>
      </c>
      <c r="L227" s="104">
        <v>1.2374302287338701</v>
      </c>
      <c r="M227" s="104">
        <v>0</v>
      </c>
      <c r="N227" s="104">
        <v>0</v>
      </c>
      <c r="O227" s="105"/>
      <c r="P227" s="104" t="b">
        <v>0</v>
      </c>
      <c r="Q227" s="104">
        <v>0</v>
      </c>
      <c r="R227" s="105"/>
      <c r="S227" s="104">
        <v>0</v>
      </c>
      <c r="T227" s="104">
        <v>2.1448</v>
      </c>
      <c r="U227" s="104">
        <v>1566.6859156493599</v>
      </c>
      <c r="V227" s="104">
        <v>2.1448</v>
      </c>
      <c r="W227" s="104">
        <v>0</v>
      </c>
      <c r="X227" s="105" t="s">
        <v>6633</v>
      </c>
      <c r="Y227" s="106" t="s">
        <v>10463</v>
      </c>
      <c r="Z227" s="104">
        <v>1</v>
      </c>
      <c r="AA227" s="104">
        <v>0</v>
      </c>
      <c r="AB227" s="105" t="s">
        <v>11554</v>
      </c>
      <c r="AC227" s="105" t="s">
        <v>11555</v>
      </c>
      <c r="AD227" s="104">
        <v>0</v>
      </c>
      <c r="AE227" s="104">
        <v>1285.9242046433101</v>
      </c>
      <c r="AF227" s="105"/>
      <c r="AG227" s="104">
        <v>2</v>
      </c>
      <c r="AH227" s="104">
        <v>2</v>
      </c>
      <c r="AI227" s="104">
        <v>2</v>
      </c>
      <c r="AJ227" s="105" t="s">
        <v>483</v>
      </c>
      <c r="AK227" s="104" t="b">
        <v>0</v>
      </c>
      <c r="AL227" s="104">
        <v>8760</v>
      </c>
      <c r="AM227" s="104">
        <v>8760</v>
      </c>
      <c r="AN227" s="104">
        <v>8760</v>
      </c>
      <c r="AO227" s="104">
        <v>0</v>
      </c>
      <c r="AP227" s="104">
        <v>0</v>
      </c>
      <c r="AQ227" s="104">
        <v>0</v>
      </c>
      <c r="AR227" s="104">
        <v>219000</v>
      </c>
      <c r="AS227" s="104">
        <v>32850</v>
      </c>
      <c r="AT227" s="105"/>
      <c r="AU227" s="104" t="b">
        <v>0</v>
      </c>
      <c r="AV227" s="104">
        <v>0</v>
      </c>
      <c r="AW227" s="104">
        <v>0</v>
      </c>
      <c r="AX227" s="104" t="b">
        <v>1</v>
      </c>
      <c r="AY227" s="104">
        <v>0</v>
      </c>
      <c r="AZ227" s="104">
        <v>87600</v>
      </c>
      <c r="BA227" s="104" t="b">
        <v>0</v>
      </c>
      <c r="BB227" s="104">
        <v>0</v>
      </c>
      <c r="BC227" s="105" t="s">
        <v>6634</v>
      </c>
      <c r="BD227" s="105" t="s">
        <v>6635</v>
      </c>
      <c r="BE227" s="104" t="b">
        <v>1</v>
      </c>
      <c r="BF227" s="104">
        <v>166440</v>
      </c>
      <c r="BG227" s="105">
        <v>43800</v>
      </c>
      <c r="BH227" s="105" t="b">
        <v>1</v>
      </c>
      <c r="BI227" s="104">
        <v>0</v>
      </c>
      <c r="BJ227" s="104">
        <v>10</v>
      </c>
      <c r="BK227" s="104">
        <v>10158.103568357999</v>
      </c>
      <c r="BL227" s="104">
        <v>0</v>
      </c>
      <c r="BM227" s="104">
        <v>0</v>
      </c>
      <c r="BN227" s="105" t="s">
        <v>5661</v>
      </c>
      <c r="BO227" s="104">
        <v>204214.845207012</v>
      </c>
      <c r="BP227" s="104">
        <v>0</v>
      </c>
      <c r="BQ227" s="104">
        <v>730.45781221995401</v>
      </c>
      <c r="BR227" s="105"/>
      <c r="BS227" s="105"/>
      <c r="BT227" s="105"/>
      <c r="BU227" s="105"/>
      <c r="BV227" s="104">
        <v>1</v>
      </c>
      <c r="BW227" s="104">
        <v>1</v>
      </c>
      <c r="BX227" s="104">
        <v>25737.599999999999</v>
      </c>
      <c r="BY227" s="104">
        <v>0</v>
      </c>
      <c r="BZ227" s="104">
        <v>4.8968036529680396E-6</v>
      </c>
      <c r="CA227" s="105" t="s">
        <v>6637</v>
      </c>
      <c r="CB227" s="105"/>
      <c r="CC227" s="105" t="b">
        <v>0</v>
      </c>
      <c r="CD227" s="104">
        <v>0</v>
      </c>
      <c r="CE227" s="104">
        <v>0</v>
      </c>
      <c r="CF227" s="104">
        <v>0</v>
      </c>
      <c r="CG227" s="104">
        <v>0</v>
      </c>
      <c r="CH227" s="105"/>
      <c r="CI227" s="104" t="b">
        <v>0</v>
      </c>
      <c r="CJ227" s="104">
        <v>0</v>
      </c>
      <c r="CK227" s="104">
        <v>0</v>
      </c>
      <c r="CL227" s="105" t="s">
        <v>6638</v>
      </c>
      <c r="CM227" s="104">
        <v>6.9319634703241595E-10</v>
      </c>
      <c r="CN227" s="104">
        <v>5.6500581530629903</v>
      </c>
      <c r="CO227" s="104">
        <v>0</v>
      </c>
      <c r="CP227" s="104">
        <v>0</v>
      </c>
      <c r="CQ227" s="104">
        <v>50</v>
      </c>
      <c r="CR227" s="104">
        <v>50</v>
      </c>
      <c r="CS227" s="104">
        <v>37181.627773001303</v>
      </c>
      <c r="CT227" s="104">
        <v>0.132144436644761</v>
      </c>
      <c r="CU227" s="104">
        <v>4913.3452555984504</v>
      </c>
      <c r="CV227" s="104">
        <v>1566.6859156493599</v>
      </c>
      <c r="CW227" s="104">
        <v>0.16308556331558699</v>
      </c>
      <c r="CX227" s="104">
        <v>255.50385509227101</v>
      </c>
      <c r="CY227" s="104">
        <v>2.1448</v>
      </c>
      <c r="CZ227" s="104">
        <v>0.16407081147004801</v>
      </c>
      <c r="DA227" s="104">
        <v>0.35189907644095902</v>
      </c>
      <c r="DB227" s="104">
        <v>3.5769084832177099E-3</v>
      </c>
      <c r="DC227" s="104">
        <v>0</v>
      </c>
      <c r="DD227" s="105" t="s">
        <v>6639</v>
      </c>
    </row>
    <row r="228" spans="1:108" ht="15" customHeight="1" x14ac:dyDescent="0.35">
      <c r="A228" s="105" t="s">
        <v>6979</v>
      </c>
      <c r="B228" s="104">
        <v>0</v>
      </c>
      <c r="C228" s="104">
        <v>0</v>
      </c>
      <c r="D228" s="104">
        <v>0</v>
      </c>
      <c r="E228" s="105"/>
      <c r="F228" s="104">
        <v>1</v>
      </c>
      <c r="G228" s="104" t="b">
        <v>0</v>
      </c>
      <c r="H228" s="105" t="s">
        <v>512</v>
      </c>
      <c r="I228" s="104">
        <v>0</v>
      </c>
      <c r="J228" s="105"/>
      <c r="K228" s="104">
        <v>0</v>
      </c>
      <c r="L228" s="104">
        <v>13.7137302234845</v>
      </c>
      <c r="M228" s="104">
        <v>0</v>
      </c>
      <c r="N228" s="104">
        <v>0</v>
      </c>
      <c r="O228" s="105"/>
      <c r="P228" s="104" t="b">
        <v>0</v>
      </c>
      <c r="Q228" s="104">
        <v>0</v>
      </c>
      <c r="R228" s="105"/>
      <c r="S228" s="104">
        <v>0</v>
      </c>
      <c r="T228" s="104">
        <v>1.4459</v>
      </c>
      <c r="U228" s="104">
        <v>7.2294613295548604</v>
      </c>
      <c r="V228" s="104">
        <v>1.4459</v>
      </c>
      <c r="W228" s="104">
        <v>0</v>
      </c>
      <c r="X228" s="105" t="s">
        <v>6667</v>
      </c>
      <c r="Y228" s="105"/>
      <c r="Z228" s="104">
        <v>1</v>
      </c>
      <c r="AA228" s="104">
        <v>0</v>
      </c>
      <c r="AB228" s="105" t="s">
        <v>11497</v>
      </c>
      <c r="AC228" s="105" t="s">
        <v>11498</v>
      </c>
      <c r="AD228" s="104">
        <v>0</v>
      </c>
      <c r="AE228" s="104">
        <v>0</v>
      </c>
      <c r="AF228" s="105"/>
      <c r="AG228" s="104">
        <v>2</v>
      </c>
      <c r="AH228" s="104">
        <v>2</v>
      </c>
      <c r="AI228" s="104">
        <v>2</v>
      </c>
      <c r="AJ228" s="105" t="s">
        <v>483</v>
      </c>
      <c r="AK228" s="104" t="b">
        <v>0</v>
      </c>
      <c r="AL228" s="104">
        <v>8760</v>
      </c>
      <c r="AM228" s="104">
        <v>8760</v>
      </c>
      <c r="AN228" s="104">
        <v>8760</v>
      </c>
      <c r="AO228" s="104">
        <v>0</v>
      </c>
      <c r="AP228" s="104">
        <v>0</v>
      </c>
      <c r="AQ228" s="104">
        <v>0</v>
      </c>
      <c r="AR228" s="104">
        <v>175200</v>
      </c>
      <c r="AS228" s="104">
        <v>26280</v>
      </c>
      <c r="AT228" s="105"/>
      <c r="AU228" s="104" t="b">
        <v>0</v>
      </c>
      <c r="AV228" s="104">
        <v>0</v>
      </c>
      <c r="AW228" s="104">
        <v>0</v>
      </c>
      <c r="AX228" s="104" t="b">
        <v>1</v>
      </c>
      <c r="AY228" s="104">
        <v>0</v>
      </c>
      <c r="AZ228" s="104">
        <v>87600</v>
      </c>
      <c r="BA228" s="104" t="b">
        <v>0</v>
      </c>
      <c r="BB228" s="104">
        <v>0</v>
      </c>
      <c r="BC228" s="105" t="s">
        <v>6557</v>
      </c>
      <c r="BD228" s="105" t="s">
        <v>6553</v>
      </c>
      <c r="BE228" s="104" t="b">
        <v>0</v>
      </c>
      <c r="BF228" s="104">
        <v>175200</v>
      </c>
      <c r="BG228" s="105">
        <v>8760</v>
      </c>
      <c r="BH228" s="105" t="b">
        <v>1</v>
      </c>
      <c r="BI228" s="104">
        <v>400</v>
      </c>
      <c r="BJ228" s="104">
        <v>50</v>
      </c>
      <c r="BK228" s="104">
        <v>38407.773039319902</v>
      </c>
      <c r="BL228" s="104">
        <v>0</v>
      </c>
      <c r="BM228" s="104">
        <v>0</v>
      </c>
      <c r="BN228" s="105" t="s">
        <v>5761</v>
      </c>
      <c r="BO228" s="104">
        <v>8273.1265051706996</v>
      </c>
      <c r="BP228" s="104">
        <v>0</v>
      </c>
      <c r="BQ228" s="104">
        <v>7.8049933669463103</v>
      </c>
      <c r="BR228" s="105"/>
      <c r="BS228" s="105"/>
      <c r="BT228" s="105"/>
      <c r="BU228" s="105"/>
      <c r="BV228" s="104">
        <v>1</v>
      </c>
      <c r="BW228" s="104">
        <v>1</v>
      </c>
      <c r="BX228" s="104">
        <v>1471.25</v>
      </c>
      <c r="BY228" s="104">
        <v>0</v>
      </c>
      <c r="BZ228" s="104">
        <v>1.2087328767123301E-4</v>
      </c>
      <c r="CA228" s="105" t="s">
        <v>6668</v>
      </c>
      <c r="CB228" s="105"/>
      <c r="CC228" s="105" t="b">
        <v>0</v>
      </c>
      <c r="CD228" s="104">
        <v>5.9863999999999997</v>
      </c>
      <c r="CE228" s="104">
        <v>1.4965999999999999</v>
      </c>
      <c r="CF228" s="104">
        <v>0</v>
      </c>
      <c r="CG228" s="104">
        <v>0</v>
      </c>
      <c r="CH228" s="105"/>
      <c r="CI228" s="104" t="b">
        <v>0</v>
      </c>
      <c r="CJ228" s="104">
        <v>0</v>
      </c>
      <c r="CK228" s="104">
        <v>0</v>
      </c>
      <c r="CL228" s="106" t="s">
        <v>10466</v>
      </c>
      <c r="CM228" s="104">
        <v>3.3011415525115402E-8</v>
      </c>
      <c r="CN228" s="104">
        <v>0.70604033400073296</v>
      </c>
      <c r="CO228" s="104">
        <v>0</v>
      </c>
      <c r="CP228" s="104">
        <v>0</v>
      </c>
      <c r="CQ228" s="104">
        <v>50</v>
      </c>
      <c r="CR228" s="104">
        <v>50</v>
      </c>
      <c r="CS228" s="104">
        <v>39879.023039319902</v>
      </c>
      <c r="CT228" s="104">
        <v>9.8732549023613607E-3</v>
      </c>
      <c r="CU228" s="104">
        <v>393.735759724346</v>
      </c>
      <c r="CV228" s="104">
        <v>413.21586132955503</v>
      </c>
      <c r="CW228" s="104">
        <v>3.5860090444551599E-3</v>
      </c>
      <c r="CX228" s="104">
        <v>1.4817958160401099</v>
      </c>
      <c r="CY228" s="104">
        <v>52.942500000000003</v>
      </c>
      <c r="CZ228" s="104">
        <v>5.0610295601646402E-3</v>
      </c>
      <c r="DA228" s="104">
        <v>0.26794355748901599</v>
      </c>
      <c r="DB228" s="104">
        <v>9.4341520851496503E-4</v>
      </c>
      <c r="DC228" s="104">
        <v>0</v>
      </c>
      <c r="DD228" s="105" t="s">
        <v>6669</v>
      </c>
    </row>
    <row r="229" spans="1:108" ht="15" customHeight="1" x14ac:dyDescent="0.35">
      <c r="A229" s="105" t="s">
        <v>6944</v>
      </c>
      <c r="B229" s="104">
        <v>0</v>
      </c>
      <c r="C229" s="104">
        <v>0</v>
      </c>
      <c r="D229" s="104">
        <v>0</v>
      </c>
      <c r="E229" s="105"/>
      <c r="F229" s="104">
        <v>1</v>
      </c>
      <c r="G229" s="104" t="b">
        <v>0</v>
      </c>
      <c r="H229" s="105" t="s">
        <v>512</v>
      </c>
      <c r="I229" s="104">
        <v>0</v>
      </c>
      <c r="J229" s="105"/>
      <c r="K229" s="104">
        <v>0</v>
      </c>
      <c r="L229" s="104">
        <v>1</v>
      </c>
      <c r="M229" s="104">
        <v>0</v>
      </c>
      <c r="N229" s="104">
        <v>0</v>
      </c>
      <c r="O229" s="105"/>
      <c r="P229" s="104" t="b">
        <v>0</v>
      </c>
      <c r="Q229" s="104">
        <v>0</v>
      </c>
      <c r="R229" s="105"/>
      <c r="S229" s="104">
        <v>0</v>
      </c>
      <c r="T229" s="104">
        <v>2.1745000000000001</v>
      </c>
      <c r="U229" s="104">
        <v>1566.72154000306</v>
      </c>
      <c r="V229" s="104">
        <v>2.1745000000000001</v>
      </c>
      <c r="W229" s="104">
        <v>0</v>
      </c>
      <c r="X229" s="105" t="s">
        <v>6658</v>
      </c>
      <c r="Y229" s="105"/>
      <c r="Z229" s="104">
        <v>1</v>
      </c>
      <c r="AA229" s="104">
        <v>0</v>
      </c>
      <c r="AB229" s="105" t="s">
        <v>799</v>
      </c>
      <c r="AC229" s="105" t="s">
        <v>77</v>
      </c>
      <c r="AD229" s="104">
        <v>0</v>
      </c>
      <c r="AE229" s="104">
        <v>31508.390800061101</v>
      </c>
      <c r="AF229" s="105"/>
      <c r="AG229" s="104">
        <v>2</v>
      </c>
      <c r="AH229" s="104">
        <v>2</v>
      </c>
      <c r="AI229" s="104">
        <v>2</v>
      </c>
      <c r="AJ229" s="105" t="s">
        <v>483</v>
      </c>
      <c r="AK229" s="104" t="b">
        <v>0</v>
      </c>
      <c r="AL229" s="104">
        <v>8760</v>
      </c>
      <c r="AM229" s="104">
        <v>8760</v>
      </c>
      <c r="AN229" s="104">
        <v>8760</v>
      </c>
      <c r="AO229" s="104">
        <v>0</v>
      </c>
      <c r="AP229" s="104">
        <v>0</v>
      </c>
      <c r="AQ229" s="104">
        <v>0</v>
      </c>
      <c r="AR229" s="104">
        <v>219000</v>
      </c>
      <c r="AS229" s="104">
        <v>32850</v>
      </c>
      <c r="AT229" s="105"/>
      <c r="AU229" s="104" t="b">
        <v>0</v>
      </c>
      <c r="AV229" s="104">
        <v>0</v>
      </c>
      <c r="AW229" s="104">
        <v>0</v>
      </c>
      <c r="AX229" s="104" t="b">
        <v>1</v>
      </c>
      <c r="AY229" s="104">
        <v>0</v>
      </c>
      <c r="AZ229" s="104">
        <v>87600</v>
      </c>
      <c r="BA229" s="104" t="b">
        <v>0</v>
      </c>
      <c r="BB229" s="104">
        <v>0</v>
      </c>
      <c r="BC229" s="105" t="s">
        <v>6659</v>
      </c>
      <c r="BD229" s="105" t="s">
        <v>6660</v>
      </c>
      <c r="BE229" s="104" t="b">
        <v>0</v>
      </c>
      <c r="BF229" s="104">
        <v>175200</v>
      </c>
      <c r="BG229" s="105"/>
      <c r="BH229" s="105" t="b">
        <v>0</v>
      </c>
      <c r="BI229" s="104">
        <v>0</v>
      </c>
      <c r="BJ229" s="104">
        <v>0</v>
      </c>
      <c r="BK229" s="104">
        <v>28596.746720055002</v>
      </c>
      <c r="BL229" s="104">
        <v>0</v>
      </c>
      <c r="BM229" s="104">
        <v>0</v>
      </c>
      <c r="BN229" s="105" t="s">
        <v>5792</v>
      </c>
      <c r="BO229" s="104">
        <v>201425.615083927</v>
      </c>
      <c r="BP229" s="104">
        <v>49647.400409287402</v>
      </c>
      <c r="BQ229" s="104">
        <v>720.49737411039598</v>
      </c>
      <c r="BR229" s="105"/>
      <c r="BS229" s="105"/>
      <c r="BT229" s="105"/>
      <c r="BU229" s="105"/>
      <c r="BV229" s="104">
        <v>1</v>
      </c>
      <c r="BW229" s="104">
        <v>1</v>
      </c>
      <c r="BX229" s="104">
        <v>65235</v>
      </c>
      <c r="BY229" s="104">
        <v>0</v>
      </c>
      <c r="BZ229" s="104">
        <v>4.9646118721461197E-6</v>
      </c>
      <c r="CA229" s="105" t="s">
        <v>6661</v>
      </c>
      <c r="CB229" s="105"/>
      <c r="CC229" s="105" t="b">
        <v>0</v>
      </c>
      <c r="CD229" s="104">
        <v>0</v>
      </c>
      <c r="CE229" s="104">
        <v>0</v>
      </c>
      <c r="CF229" s="104">
        <v>0</v>
      </c>
      <c r="CG229" s="104">
        <v>0</v>
      </c>
      <c r="CH229" s="105"/>
      <c r="CI229" s="104" t="b">
        <v>0</v>
      </c>
      <c r="CJ229" s="104">
        <v>0</v>
      </c>
      <c r="CK229" s="104">
        <v>0</v>
      </c>
      <c r="CL229" s="105" t="s">
        <v>6662</v>
      </c>
      <c r="CM229" s="104">
        <v>0</v>
      </c>
      <c r="CN229" s="104">
        <v>1</v>
      </c>
      <c r="CO229" s="104">
        <v>0</v>
      </c>
      <c r="CP229" s="104">
        <v>0</v>
      </c>
      <c r="CQ229" s="104">
        <v>50</v>
      </c>
      <c r="CR229" s="104">
        <v>50</v>
      </c>
      <c r="CS229" s="104">
        <v>125340.137520116</v>
      </c>
      <c r="CT229" s="104">
        <v>0.17412463070919601</v>
      </c>
      <c r="CU229" s="104">
        <v>21824.80515873</v>
      </c>
      <c r="CV229" s="104">
        <v>1566.72154000306</v>
      </c>
      <c r="CW229" s="104">
        <v>0.17382353383649801</v>
      </c>
      <c r="CX229" s="104">
        <v>272.33307462109099</v>
      </c>
      <c r="CY229" s="104">
        <v>2.1745000000000001</v>
      </c>
      <c r="CZ229" s="104">
        <v>0.17466187683520901</v>
      </c>
      <c r="DA229" s="104">
        <v>0.37980225117816202</v>
      </c>
      <c r="DB229" s="104">
        <v>3.5769898173585802E-3</v>
      </c>
      <c r="DC229" s="104">
        <v>0</v>
      </c>
      <c r="DD229" s="105" t="s">
        <v>6663</v>
      </c>
    </row>
    <row r="230" spans="1:108" ht="15" customHeight="1" x14ac:dyDescent="0.35">
      <c r="A230" s="105" t="s">
        <v>6971</v>
      </c>
      <c r="B230" s="104">
        <v>0</v>
      </c>
      <c r="C230" s="104">
        <v>0</v>
      </c>
      <c r="D230" s="104">
        <v>0</v>
      </c>
      <c r="E230" s="105"/>
      <c r="F230" s="104">
        <v>1</v>
      </c>
      <c r="G230" s="104" t="b">
        <v>0</v>
      </c>
      <c r="H230" s="105" t="s">
        <v>512</v>
      </c>
      <c r="I230" s="104">
        <v>0</v>
      </c>
      <c r="J230" s="105"/>
      <c r="K230" s="104">
        <v>0</v>
      </c>
      <c r="L230" s="104">
        <v>1</v>
      </c>
      <c r="M230" s="104">
        <v>0</v>
      </c>
      <c r="N230" s="104">
        <v>0</v>
      </c>
      <c r="O230" s="105"/>
      <c r="P230" s="104" t="b">
        <v>0</v>
      </c>
      <c r="Q230" s="104">
        <v>0</v>
      </c>
      <c r="R230" s="105"/>
      <c r="S230" s="104">
        <v>0</v>
      </c>
      <c r="T230" s="104">
        <v>0</v>
      </c>
      <c r="U230" s="104">
        <v>28772.586543614099</v>
      </c>
      <c r="V230" s="104">
        <v>3.0794000000000001</v>
      </c>
      <c r="W230" s="104">
        <v>0</v>
      </c>
      <c r="X230" s="105" t="s">
        <v>6579</v>
      </c>
      <c r="Y230" s="105"/>
      <c r="Z230" s="104">
        <v>1</v>
      </c>
      <c r="AA230" s="104">
        <v>0</v>
      </c>
      <c r="AB230" s="105" t="s">
        <v>799</v>
      </c>
      <c r="AC230" s="105" t="s">
        <v>77</v>
      </c>
      <c r="AD230" s="104">
        <v>0</v>
      </c>
      <c r="AE230" s="104">
        <v>0</v>
      </c>
      <c r="AF230" s="105"/>
      <c r="AG230" s="104">
        <v>2</v>
      </c>
      <c r="AH230" s="104">
        <v>2</v>
      </c>
      <c r="AI230" s="104">
        <v>2</v>
      </c>
      <c r="AJ230" s="105" t="s">
        <v>483</v>
      </c>
      <c r="AK230" s="104" t="b">
        <v>0</v>
      </c>
      <c r="AL230" s="104">
        <v>8760</v>
      </c>
      <c r="AM230" s="104">
        <v>8760</v>
      </c>
      <c r="AN230" s="104">
        <v>8760</v>
      </c>
      <c r="AO230" s="104">
        <v>0</v>
      </c>
      <c r="AP230" s="104">
        <v>0</v>
      </c>
      <c r="AQ230" s="104">
        <v>0</v>
      </c>
      <c r="AR230" s="104">
        <v>131400</v>
      </c>
      <c r="AS230" s="104">
        <v>19710</v>
      </c>
      <c r="AT230" s="105"/>
      <c r="AU230" s="104" t="b">
        <v>0</v>
      </c>
      <c r="AV230" s="104">
        <v>0</v>
      </c>
      <c r="AW230" s="104">
        <v>0</v>
      </c>
      <c r="AX230" s="104" t="b">
        <v>1</v>
      </c>
      <c r="AY230" s="104">
        <v>0</v>
      </c>
      <c r="AZ230" s="104">
        <v>87600</v>
      </c>
      <c r="BA230" s="104" t="b">
        <v>0</v>
      </c>
      <c r="BB230" s="104">
        <v>0</v>
      </c>
      <c r="BC230" s="105" t="s">
        <v>6580</v>
      </c>
      <c r="BD230" s="105" t="s">
        <v>6581</v>
      </c>
      <c r="BE230" s="104" t="b">
        <v>0</v>
      </c>
      <c r="BF230" s="104">
        <v>61320</v>
      </c>
      <c r="BG230" s="105"/>
      <c r="BH230" s="105" t="b">
        <v>0</v>
      </c>
      <c r="BI230" s="104">
        <v>0</v>
      </c>
      <c r="BJ230" s="104">
        <v>0</v>
      </c>
      <c r="BK230" s="104">
        <v>0</v>
      </c>
      <c r="BL230" s="104">
        <v>0</v>
      </c>
      <c r="BM230" s="104">
        <v>0</v>
      </c>
      <c r="BN230" s="105" t="s">
        <v>5795</v>
      </c>
      <c r="BO230" s="104">
        <v>142235.50042216</v>
      </c>
      <c r="BP230" s="104">
        <v>69736.721383048105</v>
      </c>
      <c r="BQ230" s="104">
        <v>9343.5690535864505</v>
      </c>
      <c r="BR230" s="105"/>
      <c r="BS230" s="105"/>
      <c r="BT230" s="105"/>
      <c r="BU230" s="105"/>
      <c r="BV230" s="104">
        <v>1</v>
      </c>
      <c r="BW230" s="104">
        <v>1</v>
      </c>
      <c r="BX230" s="104">
        <v>25866.959999999999</v>
      </c>
      <c r="BY230" s="104">
        <v>0</v>
      </c>
      <c r="BZ230" s="104">
        <v>7.0305936073059401E-6</v>
      </c>
      <c r="CA230" s="105" t="s">
        <v>6582</v>
      </c>
      <c r="CB230" s="105"/>
      <c r="CC230" s="105" t="b">
        <v>0</v>
      </c>
      <c r="CD230" s="104">
        <v>0</v>
      </c>
      <c r="CE230" s="104">
        <v>0</v>
      </c>
      <c r="CF230" s="104">
        <v>0</v>
      </c>
      <c r="CG230" s="104">
        <v>0</v>
      </c>
      <c r="CH230" s="105"/>
      <c r="CI230" s="104" t="b">
        <v>0</v>
      </c>
      <c r="CJ230" s="104">
        <v>0</v>
      </c>
      <c r="CK230" s="104">
        <v>0</v>
      </c>
      <c r="CL230" s="106" t="s">
        <v>10446</v>
      </c>
      <c r="CM230" s="104">
        <v>0</v>
      </c>
      <c r="CN230" s="104">
        <v>1</v>
      </c>
      <c r="CO230" s="104">
        <v>0</v>
      </c>
      <c r="CP230" s="104">
        <v>0</v>
      </c>
      <c r="CQ230" s="104">
        <v>50</v>
      </c>
      <c r="CR230" s="104">
        <v>50</v>
      </c>
      <c r="CS230" s="104">
        <v>25866.959999999999</v>
      </c>
      <c r="CT230" s="104">
        <v>9.4730002557907894E-2</v>
      </c>
      <c r="CU230" s="104">
        <v>2450.3771869653001</v>
      </c>
      <c r="CV230" s="104">
        <v>28772.586543614099</v>
      </c>
      <c r="CW230" s="104">
        <v>8.3691673175150694E-2</v>
      </c>
      <c r="CX230" s="104">
        <v>2408.0259094118901</v>
      </c>
      <c r="CY230" s="104">
        <v>3.0794000000000001</v>
      </c>
      <c r="CZ230" s="104">
        <v>9.4730002557907297E-2</v>
      </c>
      <c r="DA230" s="104">
        <v>0.29171156987682001</v>
      </c>
      <c r="DB230" s="104">
        <v>6.5690836857566506E-2</v>
      </c>
      <c r="DC230" s="104">
        <v>0</v>
      </c>
      <c r="DD230" s="105" t="s">
        <v>6583</v>
      </c>
    </row>
    <row r="231" spans="1:108" ht="15" customHeight="1" x14ac:dyDescent="0.35">
      <c r="A231" s="105" t="s">
        <v>10755</v>
      </c>
      <c r="B231" s="104">
        <v>0</v>
      </c>
      <c r="C231" s="104">
        <v>0</v>
      </c>
      <c r="D231" s="104">
        <v>0</v>
      </c>
      <c r="E231" s="105"/>
      <c r="F231" s="104">
        <v>1</v>
      </c>
      <c r="G231" s="104" t="b">
        <v>0</v>
      </c>
      <c r="H231" s="105" t="s">
        <v>512</v>
      </c>
      <c r="I231" s="104">
        <v>0</v>
      </c>
      <c r="J231" s="105"/>
      <c r="K231" s="104">
        <v>0</v>
      </c>
      <c r="L231" s="104">
        <v>1</v>
      </c>
      <c r="M231" s="104">
        <v>0</v>
      </c>
      <c r="N231" s="104">
        <v>0</v>
      </c>
      <c r="O231" s="105"/>
      <c r="P231" s="104" t="b">
        <v>0</v>
      </c>
      <c r="Q231" s="104">
        <v>0</v>
      </c>
      <c r="R231" s="105"/>
      <c r="S231" s="104">
        <v>0</v>
      </c>
      <c r="T231" s="104">
        <v>4.6257000000000001</v>
      </c>
      <c r="U231" s="104">
        <v>23.128499999999999</v>
      </c>
      <c r="V231" s="104">
        <v>4.6257000000000001</v>
      </c>
      <c r="W231" s="104">
        <v>0</v>
      </c>
      <c r="X231" s="105" t="s">
        <v>10197</v>
      </c>
      <c r="Y231" s="105"/>
      <c r="Z231" s="104">
        <v>1</v>
      </c>
      <c r="AA231" s="104">
        <v>0</v>
      </c>
      <c r="AB231" s="105" t="s">
        <v>799</v>
      </c>
      <c r="AC231" s="105" t="s">
        <v>77</v>
      </c>
      <c r="AD231" s="104">
        <v>0</v>
      </c>
      <c r="AE231" s="104">
        <v>0</v>
      </c>
      <c r="AF231" s="105"/>
      <c r="AG231" s="104">
        <v>2</v>
      </c>
      <c r="AH231" s="104">
        <v>2</v>
      </c>
      <c r="AI231" s="104">
        <v>2</v>
      </c>
      <c r="AJ231" s="105" t="s">
        <v>483</v>
      </c>
      <c r="AK231" s="104" t="b">
        <v>0</v>
      </c>
      <c r="AL231" s="104">
        <v>8760</v>
      </c>
      <c r="AM231" s="104">
        <v>8760</v>
      </c>
      <c r="AN231" s="104">
        <v>8760</v>
      </c>
      <c r="AO231" s="104">
        <v>0</v>
      </c>
      <c r="AP231" s="104">
        <v>0</v>
      </c>
      <c r="AQ231" s="104">
        <v>0</v>
      </c>
      <c r="AR231" s="104">
        <v>87600</v>
      </c>
      <c r="AS231" s="104">
        <v>13140</v>
      </c>
      <c r="AT231" s="105"/>
      <c r="AU231" s="104" t="b">
        <v>0</v>
      </c>
      <c r="AV231" s="104">
        <v>0</v>
      </c>
      <c r="AW231" s="104">
        <v>0</v>
      </c>
      <c r="AX231" s="104" t="b">
        <v>1</v>
      </c>
      <c r="AY231" s="104">
        <v>0</v>
      </c>
      <c r="AZ231" s="104">
        <v>87600</v>
      </c>
      <c r="BA231" s="104" t="b">
        <v>0</v>
      </c>
      <c r="BB231" s="104">
        <v>0</v>
      </c>
      <c r="BC231" s="105" t="s">
        <v>6664</v>
      </c>
      <c r="BD231" s="105" t="s">
        <v>6665</v>
      </c>
      <c r="BE231" s="104" t="b">
        <v>0</v>
      </c>
      <c r="BF231" s="104">
        <v>8760</v>
      </c>
      <c r="BG231" s="105"/>
      <c r="BH231" s="105" t="b">
        <v>0</v>
      </c>
      <c r="BI231" s="104">
        <v>0</v>
      </c>
      <c r="BJ231" s="104">
        <v>0</v>
      </c>
      <c r="BK231" s="104">
        <v>4255.6440000000002</v>
      </c>
      <c r="BL231" s="104">
        <v>0</v>
      </c>
      <c r="BM231" s="104">
        <v>0</v>
      </c>
      <c r="BN231" s="105" t="s">
        <v>5795</v>
      </c>
      <c r="BO231" s="104">
        <v>94688.371489720506</v>
      </c>
      <c r="BP231" s="104">
        <v>78904.359047072896</v>
      </c>
      <c r="BQ231" s="104">
        <v>5</v>
      </c>
      <c r="BR231" s="105"/>
      <c r="BS231" s="105"/>
      <c r="BT231" s="105"/>
      <c r="BU231" s="105"/>
      <c r="BV231" s="104">
        <v>1</v>
      </c>
      <c r="BW231" s="104">
        <v>1</v>
      </c>
      <c r="BX231" s="104">
        <v>0</v>
      </c>
      <c r="BY231" s="104">
        <v>0</v>
      </c>
      <c r="BZ231" s="104">
        <v>1.0560958904109599E-5</v>
      </c>
      <c r="CA231" s="105" t="s">
        <v>6666</v>
      </c>
      <c r="CB231" s="105"/>
      <c r="CC231" s="105" t="b">
        <v>0</v>
      </c>
      <c r="CD231" s="104">
        <v>0</v>
      </c>
      <c r="CE231" s="104">
        <v>0</v>
      </c>
      <c r="CF231" s="104">
        <v>0</v>
      </c>
      <c r="CG231" s="104">
        <v>0</v>
      </c>
      <c r="CH231" s="105"/>
      <c r="CI231" s="104" t="b">
        <v>0</v>
      </c>
      <c r="CJ231" s="104">
        <v>0</v>
      </c>
      <c r="CK231" s="104">
        <v>0</v>
      </c>
      <c r="CL231" s="106" t="s">
        <v>11600</v>
      </c>
      <c r="CM231" s="104">
        <v>0</v>
      </c>
      <c r="CN231" s="104">
        <v>1</v>
      </c>
      <c r="CO231" s="104">
        <v>13877.1</v>
      </c>
      <c r="CP231" s="104">
        <v>0</v>
      </c>
      <c r="CQ231" s="104">
        <v>50</v>
      </c>
      <c r="CR231" s="104">
        <v>50</v>
      </c>
      <c r="CS231" s="104">
        <v>18132.743999999999</v>
      </c>
      <c r="CT231" s="104">
        <v>0.107484623520491</v>
      </c>
      <c r="CU231" s="104">
        <v>1948.99116223343</v>
      </c>
      <c r="CV231" s="104">
        <v>23.128499999999999</v>
      </c>
      <c r="CW231" s="104">
        <v>0.107484623520489</v>
      </c>
      <c r="CX231" s="104">
        <v>2.4859581150936298</v>
      </c>
      <c r="CY231" s="104">
        <v>4.6257000000000001</v>
      </c>
      <c r="CZ231" s="104">
        <v>0.10748462352049</v>
      </c>
      <c r="DA231" s="104">
        <v>0.49719162301873299</v>
      </c>
      <c r="DB231" s="104">
        <v>5.2804794520547903E-5</v>
      </c>
      <c r="DC231" s="104">
        <v>0</v>
      </c>
      <c r="DD231" s="105" t="s">
        <v>10564</v>
      </c>
    </row>
    <row r="232" spans="1:108" ht="15" customHeight="1" x14ac:dyDescent="0.35">
      <c r="A232" s="105" t="s">
        <v>6980</v>
      </c>
      <c r="B232" s="104">
        <v>0</v>
      </c>
      <c r="C232" s="104">
        <v>0</v>
      </c>
      <c r="D232" s="104">
        <v>0</v>
      </c>
      <c r="E232" s="105"/>
      <c r="F232" s="104">
        <v>1</v>
      </c>
      <c r="G232" s="104" t="b">
        <v>0</v>
      </c>
      <c r="H232" s="105" t="s">
        <v>512</v>
      </c>
      <c r="I232" s="104">
        <v>0</v>
      </c>
      <c r="J232" s="105"/>
      <c r="K232" s="104">
        <v>0</v>
      </c>
      <c r="L232" s="104">
        <v>1</v>
      </c>
      <c r="M232" s="104">
        <v>0</v>
      </c>
      <c r="N232" s="104">
        <v>0</v>
      </c>
      <c r="O232" s="105"/>
      <c r="P232" s="104" t="b">
        <v>0</v>
      </c>
      <c r="Q232" s="104">
        <v>0</v>
      </c>
      <c r="R232" s="105"/>
      <c r="S232" s="104">
        <v>0</v>
      </c>
      <c r="T232" s="104">
        <v>0</v>
      </c>
      <c r="U232" s="104">
        <v>0</v>
      </c>
      <c r="V232" s="104">
        <v>0</v>
      </c>
      <c r="W232" s="104">
        <v>0</v>
      </c>
      <c r="X232" s="105" t="s">
        <v>6673</v>
      </c>
      <c r="Y232" s="105"/>
      <c r="Z232" s="104">
        <v>1</v>
      </c>
      <c r="AA232" s="104">
        <v>0</v>
      </c>
      <c r="AB232" s="105"/>
      <c r="AC232" s="105"/>
      <c r="AD232" s="104">
        <v>0</v>
      </c>
      <c r="AE232" s="104">
        <v>0</v>
      </c>
      <c r="AF232" s="105"/>
      <c r="AG232" s="104">
        <v>2</v>
      </c>
      <c r="AH232" s="104">
        <v>2</v>
      </c>
      <c r="AI232" s="104">
        <v>2</v>
      </c>
      <c r="AJ232" s="105" t="s">
        <v>424</v>
      </c>
      <c r="AK232" s="104" t="b">
        <v>0</v>
      </c>
      <c r="AL232" s="104">
        <v>8760</v>
      </c>
      <c r="AM232" s="104">
        <v>8760</v>
      </c>
      <c r="AN232" s="104">
        <v>8760</v>
      </c>
      <c r="AO232" s="104">
        <v>0</v>
      </c>
      <c r="AP232" s="104">
        <v>0</v>
      </c>
      <c r="AQ232" s="104">
        <v>0</v>
      </c>
      <c r="AR232" s="104">
        <v>8760000</v>
      </c>
      <c r="AS232" s="104">
        <v>0</v>
      </c>
      <c r="AT232" s="105"/>
      <c r="AU232" s="104" t="b">
        <v>0</v>
      </c>
      <c r="AV232" s="104">
        <v>0</v>
      </c>
      <c r="AW232" s="104">
        <v>0</v>
      </c>
      <c r="AX232" s="104" t="b">
        <v>1</v>
      </c>
      <c r="AY232" s="104">
        <v>0</v>
      </c>
      <c r="AZ232" s="104">
        <v>87600</v>
      </c>
      <c r="BA232" s="104" t="b">
        <v>0</v>
      </c>
      <c r="BB232" s="104">
        <v>0</v>
      </c>
      <c r="BC232" s="105" t="s">
        <v>829</v>
      </c>
      <c r="BD232" s="105" t="s">
        <v>855</v>
      </c>
      <c r="BE232" s="104" t="b">
        <v>0</v>
      </c>
      <c r="BF232" s="104">
        <v>0</v>
      </c>
      <c r="BG232" s="105"/>
      <c r="BH232" s="105" t="b">
        <v>0</v>
      </c>
      <c r="BI232" s="104">
        <v>0</v>
      </c>
      <c r="BJ232" s="104">
        <v>0</v>
      </c>
      <c r="BK232" s="104">
        <v>0</v>
      </c>
      <c r="BL232" s="104">
        <v>0</v>
      </c>
      <c r="BM232" s="104">
        <v>0</v>
      </c>
      <c r="BN232" s="105" t="s">
        <v>5929</v>
      </c>
      <c r="BO232" s="104">
        <v>438000</v>
      </c>
      <c r="BP232" s="104">
        <v>438000</v>
      </c>
      <c r="BQ232" s="104">
        <v>0</v>
      </c>
      <c r="BR232" s="105"/>
      <c r="BS232" s="105"/>
      <c r="BT232" s="105"/>
      <c r="BU232" s="105"/>
      <c r="BV232" s="104">
        <v>1</v>
      </c>
      <c r="BW232" s="104">
        <v>1</v>
      </c>
      <c r="BX232" s="104">
        <v>0</v>
      </c>
      <c r="BY232" s="104">
        <v>0</v>
      </c>
      <c r="BZ232" s="104">
        <v>0</v>
      </c>
      <c r="CA232" s="105" t="s">
        <v>6674</v>
      </c>
      <c r="CB232" s="105"/>
      <c r="CC232" s="105" t="b">
        <v>0</v>
      </c>
      <c r="CD232" s="104">
        <v>0</v>
      </c>
      <c r="CE232" s="104">
        <v>0</v>
      </c>
      <c r="CF232" s="104">
        <v>0</v>
      </c>
      <c r="CG232" s="104">
        <v>0</v>
      </c>
      <c r="CH232" s="105"/>
      <c r="CI232" s="104" t="b">
        <v>0</v>
      </c>
      <c r="CJ232" s="104">
        <v>0</v>
      </c>
      <c r="CK232" s="104">
        <v>0</v>
      </c>
      <c r="CL232" s="105" t="s">
        <v>6675</v>
      </c>
      <c r="CM232" s="104">
        <v>0</v>
      </c>
      <c r="CN232" s="104">
        <v>1</v>
      </c>
      <c r="CO232" s="104">
        <v>0</v>
      </c>
      <c r="CP232" s="104">
        <v>0</v>
      </c>
      <c r="CQ232" s="104">
        <v>50</v>
      </c>
      <c r="CR232" s="104">
        <v>50</v>
      </c>
      <c r="CS232" s="104">
        <v>0</v>
      </c>
      <c r="CT232" s="104">
        <v>0</v>
      </c>
      <c r="CU232" s="104">
        <v>0</v>
      </c>
      <c r="CV232" s="104">
        <v>0</v>
      </c>
      <c r="CW232" s="104">
        <v>0</v>
      </c>
      <c r="CX232" s="104">
        <v>0</v>
      </c>
      <c r="CY232" s="104">
        <v>0</v>
      </c>
      <c r="CZ232" s="104">
        <v>0</v>
      </c>
      <c r="DA232" s="104">
        <v>0</v>
      </c>
      <c r="DB232" s="104">
        <v>0</v>
      </c>
      <c r="DC232" s="104">
        <v>0</v>
      </c>
      <c r="DD232" s="105" t="s">
        <v>6676</v>
      </c>
    </row>
    <row r="233" spans="1:108" ht="15" customHeight="1" x14ac:dyDescent="0.35">
      <c r="A233" s="105" t="s">
        <v>6987</v>
      </c>
      <c r="B233" s="104">
        <v>0</v>
      </c>
      <c r="C233" s="104">
        <v>0</v>
      </c>
      <c r="D233" s="104">
        <v>0</v>
      </c>
      <c r="E233" s="105"/>
      <c r="F233" s="104">
        <v>1</v>
      </c>
      <c r="G233" s="104" t="b">
        <v>0</v>
      </c>
      <c r="H233" s="105" t="s">
        <v>512</v>
      </c>
      <c r="I233" s="104">
        <v>0</v>
      </c>
      <c r="J233" s="105"/>
      <c r="K233" s="104">
        <v>0</v>
      </c>
      <c r="L233" s="104">
        <v>1</v>
      </c>
      <c r="M233" s="104">
        <v>0</v>
      </c>
      <c r="N233" s="104">
        <v>0</v>
      </c>
      <c r="O233" s="105"/>
      <c r="P233" s="104" t="b">
        <v>0</v>
      </c>
      <c r="Q233" s="104">
        <v>0</v>
      </c>
      <c r="R233" s="105"/>
      <c r="S233" s="104">
        <v>0</v>
      </c>
      <c r="T233" s="104">
        <v>0</v>
      </c>
      <c r="U233" s="104">
        <v>0</v>
      </c>
      <c r="V233" s="104">
        <v>0</v>
      </c>
      <c r="W233" s="104">
        <v>0</v>
      </c>
      <c r="X233" s="105" t="s">
        <v>6692</v>
      </c>
      <c r="Y233" s="105"/>
      <c r="Z233" s="104">
        <v>1</v>
      </c>
      <c r="AA233" s="104">
        <v>0</v>
      </c>
      <c r="AB233" s="105"/>
      <c r="AC233" s="105"/>
      <c r="AD233" s="104">
        <v>0</v>
      </c>
      <c r="AE233" s="104">
        <v>0</v>
      </c>
      <c r="AF233" s="105"/>
      <c r="AG233" s="104">
        <v>2</v>
      </c>
      <c r="AH233" s="104">
        <v>2</v>
      </c>
      <c r="AI233" s="104">
        <v>2</v>
      </c>
      <c r="AJ233" s="105" t="s">
        <v>424</v>
      </c>
      <c r="AK233" s="104" t="b">
        <v>0</v>
      </c>
      <c r="AL233" s="104">
        <v>8760</v>
      </c>
      <c r="AM233" s="104">
        <v>8760</v>
      </c>
      <c r="AN233" s="104">
        <v>8760</v>
      </c>
      <c r="AO233" s="104">
        <v>0</v>
      </c>
      <c r="AP233" s="104">
        <v>0</v>
      </c>
      <c r="AQ233" s="104">
        <v>0</v>
      </c>
      <c r="AR233" s="104">
        <v>8760000</v>
      </c>
      <c r="AS233" s="104">
        <v>0</v>
      </c>
      <c r="AT233" s="105"/>
      <c r="AU233" s="104" t="b">
        <v>0</v>
      </c>
      <c r="AV233" s="104">
        <v>0</v>
      </c>
      <c r="AW233" s="104">
        <v>0</v>
      </c>
      <c r="AX233" s="104" t="b">
        <v>1</v>
      </c>
      <c r="AY233" s="104">
        <v>0</v>
      </c>
      <c r="AZ233" s="104">
        <v>87600</v>
      </c>
      <c r="BA233" s="104" t="b">
        <v>0</v>
      </c>
      <c r="BB233" s="104">
        <v>0</v>
      </c>
      <c r="BC233" s="105" t="s">
        <v>829</v>
      </c>
      <c r="BD233" s="105" t="s">
        <v>855</v>
      </c>
      <c r="BE233" s="104" t="b">
        <v>0</v>
      </c>
      <c r="BF233" s="104">
        <v>0</v>
      </c>
      <c r="BG233" s="105"/>
      <c r="BH233" s="105" t="b">
        <v>0</v>
      </c>
      <c r="BI233" s="104">
        <v>0</v>
      </c>
      <c r="BJ233" s="104">
        <v>0</v>
      </c>
      <c r="BK233" s="104">
        <v>0</v>
      </c>
      <c r="BL233" s="104">
        <v>0</v>
      </c>
      <c r="BM233" s="104">
        <v>0</v>
      </c>
      <c r="BN233" s="105" t="s">
        <v>5929</v>
      </c>
      <c r="BO233" s="104">
        <v>438000</v>
      </c>
      <c r="BP233" s="104">
        <v>438000</v>
      </c>
      <c r="BQ233" s="104">
        <v>0</v>
      </c>
      <c r="BR233" s="105"/>
      <c r="BS233" s="105"/>
      <c r="BT233" s="105"/>
      <c r="BU233" s="105"/>
      <c r="BV233" s="104">
        <v>1</v>
      </c>
      <c r="BW233" s="104">
        <v>1</v>
      </c>
      <c r="BX233" s="104">
        <v>0</v>
      </c>
      <c r="BY233" s="104">
        <v>0</v>
      </c>
      <c r="BZ233" s="104">
        <v>0</v>
      </c>
      <c r="CA233" s="105" t="s">
        <v>6674</v>
      </c>
      <c r="CB233" s="105"/>
      <c r="CC233" s="105" t="b">
        <v>0</v>
      </c>
      <c r="CD233" s="104">
        <v>0</v>
      </c>
      <c r="CE233" s="104">
        <v>0</v>
      </c>
      <c r="CF233" s="104">
        <v>0</v>
      </c>
      <c r="CG233" s="104">
        <v>0</v>
      </c>
      <c r="CH233" s="105"/>
      <c r="CI233" s="104" t="b">
        <v>0</v>
      </c>
      <c r="CJ233" s="104">
        <v>0</v>
      </c>
      <c r="CK233" s="104">
        <v>0</v>
      </c>
      <c r="CL233" s="105" t="s">
        <v>6675</v>
      </c>
      <c r="CM233" s="104">
        <v>0</v>
      </c>
      <c r="CN233" s="104">
        <v>1</v>
      </c>
      <c r="CO233" s="104">
        <v>0</v>
      </c>
      <c r="CP233" s="104">
        <v>0</v>
      </c>
      <c r="CQ233" s="104">
        <v>50</v>
      </c>
      <c r="CR233" s="104">
        <v>50</v>
      </c>
      <c r="CS233" s="104">
        <v>0</v>
      </c>
      <c r="CT233" s="104">
        <v>0</v>
      </c>
      <c r="CU233" s="104">
        <v>0</v>
      </c>
      <c r="CV233" s="104">
        <v>0</v>
      </c>
      <c r="CW233" s="104">
        <v>0</v>
      </c>
      <c r="CX233" s="104">
        <v>0</v>
      </c>
      <c r="CY233" s="104">
        <v>0</v>
      </c>
      <c r="CZ233" s="104">
        <v>0</v>
      </c>
      <c r="DA233" s="104">
        <v>0</v>
      </c>
      <c r="DB233" s="104">
        <v>0</v>
      </c>
      <c r="DC233" s="104">
        <v>0</v>
      </c>
      <c r="DD233" s="105" t="s">
        <v>6693</v>
      </c>
    </row>
    <row r="234" spans="1:108" ht="15" customHeight="1" x14ac:dyDescent="0.35">
      <c r="A234" s="105" t="s">
        <v>6981</v>
      </c>
      <c r="B234" s="104">
        <v>0</v>
      </c>
      <c r="C234" s="104">
        <v>0</v>
      </c>
      <c r="D234" s="104">
        <v>0</v>
      </c>
      <c r="E234" s="105"/>
      <c r="F234" s="104">
        <v>1</v>
      </c>
      <c r="G234" s="104" t="b">
        <v>0</v>
      </c>
      <c r="H234" s="105" t="s">
        <v>512</v>
      </c>
      <c r="I234" s="104">
        <v>0</v>
      </c>
      <c r="J234" s="105"/>
      <c r="K234" s="104">
        <v>0</v>
      </c>
      <c r="L234" s="104">
        <v>1</v>
      </c>
      <c r="M234" s="104">
        <v>0</v>
      </c>
      <c r="N234" s="104">
        <v>0</v>
      </c>
      <c r="O234" s="105"/>
      <c r="P234" s="104" t="b">
        <v>0</v>
      </c>
      <c r="Q234" s="104">
        <v>0</v>
      </c>
      <c r="R234" s="105"/>
      <c r="S234" s="104">
        <v>0</v>
      </c>
      <c r="T234" s="104">
        <v>0</v>
      </c>
      <c r="U234" s="104">
        <v>0</v>
      </c>
      <c r="V234" s="104">
        <v>0</v>
      </c>
      <c r="W234" s="104">
        <v>0</v>
      </c>
      <c r="X234" s="105" t="s">
        <v>6677</v>
      </c>
      <c r="Y234" s="105"/>
      <c r="Z234" s="104">
        <v>1</v>
      </c>
      <c r="AA234" s="104">
        <v>0</v>
      </c>
      <c r="AB234" s="105"/>
      <c r="AC234" s="105"/>
      <c r="AD234" s="104">
        <v>0</v>
      </c>
      <c r="AE234" s="104">
        <v>0</v>
      </c>
      <c r="AF234" s="105"/>
      <c r="AG234" s="104">
        <v>2</v>
      </c>
      <c r="AH234" s="104">
        <v>2</v>
      </c>
      <c r="AI234" s="104">
        <v>2</v>
      </c>
      <c r="AJ234" s="105" t="s">
        <v>424</v>
      </c>
      <c r="AK234" s="104" t="b">
        <v>0</v>
      </c>
      <c r="AL234" s="104">
        <v>8760</v>
      </c>
      <c r="AM234" s="104">
        <v>8760</v>
      </c>
      <c r="AN234" s="104">
        <v>8760</v>
      </c>
      <c r="AO234" s="104">
        <v>0</v>
      </c>
      <c r="AP234" s="104">
        <v>0</v>
      </c>
      <c r="AQ234" s="104">
        <v>0</v>
      </c>
      <c r="AR234" s="104">
        <v>8760000</v>
      </c>
      <c r="AS234" s="104">
        <v>0</v>
      </c>
      <c r="AT234" s="105"/>
      <c r="AU234" s="104" t="b">
        <v>0</v>
      </c>
      <c r="AV234" s="104">
        <v>0</v>
      </c>
      <c r="AW234" s="104">
        <v>0</v>
      </c>
      <c r="AX234" s="104" t="b">
        <v>1</v>
      </c>
      <c r="AY234" s="104">
        <v>0</v>
      </c>
      <c r="AZ234" s="104">
        <v>87600</v>
      </c>
      <c r="BA234" s="104" t="b">
        <v>0</v>
      </c>
      <c r="BB234" s="104">
        <v>0</v>
      </c>
      <c r="BC234" s="105" t="s">
        <v>829</v>
      </c>
      <c r="BD234" s="105" t="s">
        <v>855</v>
      </c>
      <c r="BE234" s="104" t="b">
        <v>0</v>
      </c>
      <c r="BF234" s="104">
        <v>0</v>
      </c>
      <c r="BG234" s="105"/>
      <c r="BH234" s="105" t="b">
        <v>0</v>
      </c>
      <c r="BI234" s="104">
        <v>0</v>
      </c>
      <c r="BJ234" s="104">
        <v>0</v>
      </c>
      <c r="BK234" s="104">
        <v>0</v>
      </c>
      <c r="BL234" s="104">
        <v>0</v>
      </c>
      <c r="BM234" s="104">
        <v>0</v>
      </c>
      <c r="BN234" s="105" t="s">
        <v>5929</v>
      </c>
      <c r="BO234" s="104">
        <v>438000</v>
      </c>
      <c r="BP234" s="104">
        <v>438000</v>
      </c>
      <c r="BQ234" s="104">
        <v>0</v>
      </c>
      <c r="BR234" s="105"/>
      <c r="BS234" s="105"/>
      <c r="BT234" s="105"/>
      <c r="BU234" s="105"/>
      <c r="BV234" s="104">
        <v>1</v>
      </c>
      <c r="BW234" s="104">
        <v>1</v>
      </c>
      <c r="BX234" s="104">
        <v>0</v>
      </c>
      <c r="BY234" s="104">
        <v>0</v>
      </c>
      <c r="BZ234" s="104">
        <v>0</v>
      </c>
      <c r="CA234" s="105" t="s">
        <v>6674</v>
      </c>
      <c r="CB234" s="105"/>
      <c r="CC234" s="105" t="b">
        <v>0</v>
      </c>
      <c r="CD234" s="104">
        <v>0</v>
      </c>
      <c r="CE234" s="104">
        <v>0</v>
      </c>
      <c r="CF234" s="104">
        <v>0</v>
      </c>
      <c r="CG234" s="104">
        <v>0</v>
      </c>
      <c r="CH234" s="105"/>
      <c r="CI234" s="104" t="b">
        <v>0</v>
      </c>
      <c r="CJ234" s="104">
        <v>0</v>
      </c>
      <c r="CK234" s="104">
        <v>0</v>
      </c>
      <c r="CL234" s="105" t="s">
        <v>6675</v>
      </c>
      <c r="CM234" s="104">
        <v>0</v>
      </c>
      <c r="CN234" s="104">
        <v>1</v>
      </c>
      <c r="CO234" s="104">
        <v>0</v>
      </c>
      <c r="CP234" s="104">
        <v>0</v>
      </c>
      <c r="CQ234" s="104">
        <v>50</v>
      </c>
      <c r="CR234" s="104">
        <v>50</v>
      </c>
      <c r="CS234" s="104">
        <v>0</v>
      </c>
      <c r="CT234" s="104">
        <v>0</v>
      </c>
      <c r="CU234" s="104">
        <v>0</v>
      </c>
      <c r="CV234" s="104">
        <v>0</v>
      </c>
      <c r="CW234" s="104">
        <v>0</v>
      </c>
      <c r="CX234" s="104">
        <v>0</v>
      </c>
      <c r="CY234" s="104">
        <v>0</v>
      </c>
      <c r="CZ234" s="104">
        <v>0</v>
      </c>
      <c r="DA234" s="104">
        <v>0</v>
      </c>
      <c r="DB234" s="104">
        <v>0</v>
      </c>
      <c r="DC234" s="104">
        <v>0</v>
      </c>
      <c r="DD234" s="105" t="s">
        <v>6678</v>
      </c>
    </row>
    <row r="235" spans="1:108" ht="15" customHeight="1" x14ac:dyDescent="0.35">
      <c r="A235" s="105" t="s">
        <v>6985</v>
      </c>
      <c r="B235" s="104">
        <v>0</v>
      </c>
      <c r="C235" s="104">
        <v>0</v>
      </c>
      <c r="D235" s="104">
        <v>0</v>
      </c>
      <c r="E235" s="105"/>
      <c r="F235" s="104">
        <v>1</v>
      </c>
      <c r="G235" s="104" t="b">
        <v>0</v>
      </c>
      <c r="H235" s="105" t="s">
        <v>512</v>
      </c>
      <c r="I235" s="104">
        <v>0</v>
      </c>
      <c r="J235" s="105"/>
      <c r="K235" s="104">
        <v>0</v>
      </c>
      <c r="L235" s="104">
        <v>1</v>
      </c>
      <c r="M235" s="104">
        <v>0</v>
      </c>
      <c r="N235" s="104">
        <v>0</v>
      </c>
      <c r="O235" s="105"/>
      <c r="P235" s="104" t="b">
        <v>0</v>
      </c>
      <c r="Q235" s="104">
        <v>0</v>
      </c>
      <c r="R235" s="105"/>
      <c r="S235" s="104">
        <v>0</v>
      </c>
      <c r="T235" s="104">
        <v>0</v>
      </c>
      <c r="U235" s="104">
        <v>0</v>
      </c>
      <c r="V235" s="104">
        <v>0</v>
      </c>
      <c r="W235" s="104">
        <v>0</v>
      </c>
      <c r="X235" s="105" t="s">
        <v>6688</v>
      </c>
      <c r="Y235" s="105"/>
      <c r="Z235" s="104">
        <v>1</v>
      </c>
      <c r="AA235" s="104">
        <v>0</v>
      </c>
      <c r="AB235" s="105"/>
      <c r="AC235" s="105"/>
      <c r="AD235" s="104">
        <v>0</v>
      </c>
      <c r="AE235" s="104">
        <v>0</v>
      </c>
      <c r="AF235" s="105"/>
      <c r="AG235" s="104">
        <v>2</v>
      </c>
      <c r="AH235" s="104">
        <v>2</v>
      </c>
      <c r="AI235" s="104">
        <v>2</v>
      </c>
      <c r="AJ235" s="105" t="s">
        <v>424</v>
      </c>
      <c r="AK235" s="104" t="b">
        <v>0</v>
      </c>
      <c r="AL235" s="104">
        <v>8760</v>
      </c>
      <c r="AM235" s="104">
        <v>8760</v>
      </c>
      <c r="AN235" s="104">
        <v>8760</v>
      </c>
      <c r="AO235" s="104">
        <v>0</v>
      </c>
      <c r="AP235" s="104">
        <v>0</v>
      </c>
      <c r="AQ235" s="104">
        <v>0</v>
      </c>
      <c r="AR235" s="104">
        <v>8760000</v>
      </c>
      <c r="AS235" s="104">
        <v>0</v>
      </c>
      <c r="AT235" s="105"/>
      <c r="AU235" s="104" t="b">
        <v>0</v>
      </c>
      <c r="AV235" s="104">
        <v>0</v>
      </c>
      <c r="AW235" s="104">
        <v>0</v>
      </c>
      <c r="AX235" s="104" t="b">
        <v>1</v>
      </c>
      <c r="AY235" s="104">
        <v>0</v>
      </c>
      <c r="AZ235" s="104">
        <v>87600</v>
      </c>
      <c r="BA235" s="104" t="b">
        <v>0</v>
      </c>
      <c r="BB235" s="104">
        <v>0</v>
      </c>
      <c r="BC235" s="105" t="s">
        <v>829</v>
      </c>
      <c r="BD235" s="105" t="s">
        <v>855</v>
      </c>
      <c r="BE235" s="104" t="b">
        <v>0</v>
      </c>
      <c r="BF235" s="104">
        <v>0</v>
      </c>
      <c r="BG235" s="105"/>
      <c r="BH235" s="105" t="b">
        <v>0</v>
      </c>
      <c r="BI235" s="104">
        <v>0</v>
      </c>
      <c r="BJ235" s="104">
        <v>0</v>
      </c>
      <c r="BK235" s="104">
        <v>0</v>
      </c>
      <c r="BL235" s="104">
        <v>0</v>
      </c>
      <c r="BM235" s="104">
        <v>0</v>
      </c>
      <c r="BN235" s="105" t="s">
        <v>5929</v>
      </c>
      <c r="BO235" s="104">
        <v>438000</v>
      </c>
      <c r="BP235" s="104">
        <v>438000</v>
      </c>
      <c r="BQ235" s="104">
        <v>0</v>
      </c>
      <c r="BR235" s="105"/>
      <c r="BS235" s="105"/>
      <c r="BT235" s="105"/>
      <c r="BU235" s="105"/>
      <c r="BV235" s="104">
        <v>1</v>
      </c>
      <c r="BW235" s="104">
        <v>1</v>
      </c>
      <c r="BX235" s="104">
        <v>0</v>
      </c>
      <c r="BY235" s="104">
        <v>0</v>
      </c>
      <c r="BZ235" s="104">
        <v>0</v>
      </c>
      <c r="CA235" s="105" t="s">
        <v>6674</v>
      </c>
      <c r="CB235" s="105"/>
      <c r="CC235" s="105" t="b">
        <v>0</v>
      </c>
      <c r="CD235" s="104">
        <v>0</v>
      </c>
      <c r="CE235" s="104">
        <v>0</v>
      </c>
      <c r="CF235" s="104">
        <v>0</v>
      </c>
      <c r="CG235" s="104">
        <v>0</v>
      </c>
      <c r="CH235" s="105"/>
      <c r="CI235" s="104" t="b">
        <v>0</v>
      </c>
      <c r="CJ235" s="104">
        <v>0</v>
      </c>
      <c r="CK235" s="104">
        <v>0</v>
      </c>
      <c r="CL235" s="105" t="s">
        <v>6675</v>
      </c>
      <c r="CM235" s="104">
        <v>0</v>
      </c>
      <c r="CN235" s="104">
        <v>1</v>
      </c>
      <c r="CO235" s="104">
        <v>0</v>
      </c>
      <c r="CP235" s="104">
        <v>0</v>
      </c>
      <c r="CQ235" s="104">
        <v>50</v>
      </c>
      <c r="CR235" s="104">
        <v>50</v>
      </c>
      <c r="CS235" s="104">
        <v>0</v>
      </c>
      <c r="CT235" s="104">
        <v>0</v>
      </c>
      <c r="CU235" s="104">
        <v>0</v>
      </c>
      <c r="CV235" s="104">
        <v>0</v>
      </c>
      <c r="CW235" s="104">
        <v>0</v>
      </c>
      <c r="CX235" s="104">
        <v>0</v>
      </c>
      <c r="CY235" s="104">
        <v>0</v>
      </c>
      <c r="CZ235" s="104">
        <v>0</v>
      </c>
      <c r="DA235" s="104">
        <v>0</v>
      </c>
      <c r="DB235" s="104">
        <v>0</v>
      </c>
      <c r="DC235" s="104">
        <v>0</v>
      </c>
      <c r="DD235" s="105" t="s">
        <v>6689</v>
      </c>
    </row>
    <row r="236" spans="1:108" ht="15" customHeight="1" x14ac:dyDescent="0.35">
      <c r="A236" s="105" t="s">
        <v>6986</v>
      </c>
      <c r="B236" s="104">
        <v>0</v>
      </c>
      <c r="C236" s="104">
        <v>0</v>
      </c>
      <c r="D236" s="104">
        <v>0</v>
      </c>
      <c r="E236" s="105"/>
      <c r="F236" s="104">
        <v>1</v>
      </c>
      <c r="G236" s="104" t="b">
        <v>0</v>
      </c>
      <c r="H236" s="105" t="s">
        <v>512</v>
      </c>
      <c r="I236" s="104">
        <v>0</v>
      </c>
      <c r="J236" s="105"/>
      <c r="K236" s="104">
        <v>0</v>
      </c>
      <c r="L236" s="104">
        <v>1</v>
      </c>
      <c r="M236" s="104">
        <v>0</v>
      </c>
      <c r="N236" s="104">
        <v>0</v>
      </c>
      <c r="O236" s="105"/>
      <c r="P236" s="104" t="b">
        <v>0</v>
      </c>
      <c r="Q236" s="104">
        <v>0</v>
      </c>
      <c r="R236" s="105"/>
      <c r="S236" s="104">
        <v>0</v>
      </c>
      <c r="T236" s="104">
        <v>0</v>
      </c>
      <c r="U236" s="104">
        <v>0</v>
      </c>
      <c r="V236" s="104">
        <v>0</v>
      </c>
      <c r="W236" s="104">
        <v>0</v>
      </c>
      <c r="X236" s="105" t="s">
        <v>6690</v>
      </c>
      <c r="Y236" s="105"/>
      <c r="Z236" s="104">
        <v>1</v>
      </c>
      <c r="AA236" s="104">
        <v>0</v>
      </c>
      <c r="AB236" s="105"/>
      <c r="AC236" s="105"/>
      <c r="AD236" s="104">
        <v>0</v>
      </c>
      <c r="AE236" s="104">
        <v>0</v>
      </c>
      <c r="AF236" s="105"/>
      <c r="AG236" s="104">
        <v>2</v>
      </c>
      <c r="AH236" s="104">
        <v>2</v>
      </c>
      <c r="AI236" s="104">
        <v>2</v>
      </c>
      <c r="AJ236" s="105" t="s">
        <v>424</v>
      </c>
      <c r="AK236" s="104" t="b">
        <v>0</v>
      </c>
      <c r="AL236" s="104">
        <v>8760</v>
      </c>
      <c r="AM236" s="104">
        <v>8760</v>
      </c>
      <c r="AN236" s="104">
        <v>8760</v>
      </c>
      <c r="AO236" s="104">
        <v>0</v>
      </c>
      <c r="AP236" s="104">
        <v>0</v>
      </c>
      <c r="AQ236" s="104">
        <v>0</v>
      </c>
      <c r="AR236" s="104">
        <v>8760000</v>
      </c>
      <c r="AS236" s="104">
        <v>0</v>
      </c>
      <c r="AT236" s="105"/>
      <c r="AU236" s="104" t="b">
        <v>0</v>
      </c>
      <c r="AV236" s="104">
        <v>0</v>
      </c>
      <c r="AW236" s="104">
        <v>0</v>
      </c>
      <c r="AX236" s="104" t="b">
        <v>1</v>
      </c>
      <c r="AY236" s="104">
        <v>0</v>
      </c>
      <c r="AZ236" s="104">
        <v>87600</v>
      </c>
      <c r="BA236" s="104" t="b">
        <v>0</v>
      </c>
      <c r="BB236" s="104">
        <v>0</v>
      </c>
      <c r="BC236" s="105" t="s">
        <v>829</v>
      </c>
      <c r="BD236" s="105" t="s">
        <v>855</v>
      </c>
      <c r="BE236" s="104" t="b">
        <v>0</v>
      </c>
      <c r="BF236" s="104">
        <v>0</v>
      </c>
      <c r="BG236" s="105"/>
      <c r="BH236" s="105" t="b">
        <v>0</v>
      </c>
      <c r="BI236" s="104">
        <v>0</v>
      </c>
      <c r="BJ236" s="104">
        <v>0</v>
      </c>
      <c r="BK236" s="104">
        <v>0</v>
      </c>
      <c r="BL236" s="104">
        <v>0</v>
      </c>
      <c r="BM236" s="104">
        <v>0</v>
      </c>
      <c r="BN236" s="105" t="s">
        <v>5929</v>
      </c>
      <c r="BO236" s="104">
        <v>438000</v>
      </c>
      <c r="BP236" s="104">
        <v>438000</v>
      </c>
      <c r="BQ236" s="104">
        <v>0</v>
      </c>
      <c r="BR236" s="105"/>
      <c r="BS236" s="105"/>
      <c r="BT236" s="105"/>
      <c r="BU236" s="105"/>
      <c r="BV236" s="104">
        <v>1</v>
      </c>
      <c r="BW236" s="104">
        <v>1</v>
      </c>
      <c r="BX236" s="104">
        <v>0</v>
      </c>
      <c r="BY236" s="104">
        <v>0</v>
      </c>
      <c r="BZ236" s="104">
        <v>0</v>
      </c>
      <c r="CA236" s="105" t="s">
        <v>6674</v>
      </c>
      <c r="CB236" s="105"/>
      <c r="CC236" s="105" t="b">
        <v>0</v>
      </c>
      <c r="CD236" s="104">
        <v>0</v>
      </c>
      <c r="CE236" s="104">
        <v>0</v>
      </c>
      <c r="CF236" s="104">
        <v>0</v>
      </c>
      <c r="CG236" s="104">
        <v>0</v>
      </c>
      <c r="CH236" s="105"/>
      <c r="CI236" s="104" t="b">
        <v>0</v>
      </c>
      <c r="CJ236" s="104">
        <v>0</v>
      </c>
      <c r="CK236" s="104">
        <v>0</v>
      </c>
      <c r="CL236" s="105" t="s">
        <v>6675</v>
      </c>
      <c r="CM236" s="104">
        <v>0</v>
      </c>
      <c r="CN236" s="104">
        <v>1</v>
      </c>
      <c r="CO236" s="104">
        <v>0</v>
      </c>
      <c r="CP236" s="104">
        <v>0</v>
      </c>
      <c r="CQ236" s="104">
        <v>50</v>
      </c>
      <c r="CR236" s="104">
        <v>50</v>
      </c>
      <c r="CS236" s="104">
        <v>0</v>
      </c>
      <c r="CT236" s="104">
        <v>0</v>
      </c>
      <c r="CU236" s="104">
        <v>0</v>
      </c>
      <c r="CV236" s="104">
        <v>0</v>
      </c>
      <c r="CW236" s="104">
        <v>0</v>
      </c>
      <c r="CX236" s="104">
        <v>0</v>
      </c>
      <c r="CY236" s="104">
        <v>0</v>
      </c>
      <c r="CZ236" s="104">
        <v>0</v>
      </c>
      <c r="DA236" s="104">
        <v>0</v>
      </c>
      <c r="DB236" s="104">
        <v>0</v>
      </c>
      <c r="DC236" s="104">
        <v>0</v>
      </c>
      <c r="DD236" s="105" t="s">
        <v>6691</v>
      </c>
    </row>
    <row r="237" spans="1:108" ht="15" customHeight="1" x14ac:dyDescent="0.35">
      <c r="A237" s="105" t="s">
        <v>6988</v>
      </c>
      <c r="B237" s="104">
        <v>0</v>
      </c>
      <c r="C237" s="104">
        <v>0</v>
      </c>
      <c r="D237" s="104">
        <v>0</v>
      </c>
      <c r="E237" s="105"/>
      <c r="F237" s="104">
        <v>1</v>
      </c>
      <c r="G237" s="104" t="b">
        <v>0</v>
      </c>
      <c r="H237" s="105" t="s">
        <v>512</v>
      </c>
      <c r="I237" s="104">
        <v>0</v>
      </c>
      <c r="J237" s="105"/>
      <c r="K237" s="104">
        <v>0</v>
      </c>
      <c r="L237" s="104">
        <v>1</v>
      </c>
      <c r="M237" s="104">
        <v>0</v>
      </c>
      <c r="N237" s="104">
        <v>0</v>
      </c>
      <c r="O237" s="105"/>
      <c r="P237" s="104" t="b">
        <v>0</v>
      </c>
      <c r="Q237" s="104">
        <v>0</v>
      </c>
      <c r="R237" s="105"/>
      <c r="S237" s="104">
        <v>0</v>
      </c>
      <c r="T237" s="104">
        <v>0</v>
      </c>
      <c r="U237" s="104">
        <v>0</v>
      </c>
      <c r="V237" s="104">
        <v>0</v>
      </c>
      <c r="W237" s="104">
        <v>0</v>
      </c>
      <c r="X237" s="105" t="s">
        <v>6694</v>
      </c>
      <c r="Y237" s="105"/>
      <c r="Z237" s="104">
        <v>1</v>
      </c>
      <c r="AA237" s="104">
        <v>0</v>
      </c>
      <c r="AB237" s="105"/>
      <c r="AC237" s="105"/>
      <c r="AD237" s="104">
        <v>0</v>
      </c>
      <c r="AE237" s="104">
        <v>0</v>
      </c>
      <c r="AF237" s="105"/>
      <c r="AG237" s="104">
        <v>2</v>
      </c>
      <c r="AH237" s="104">
        <v>2</v>
      </c>
      <c r="AI237" s="104">
        <v>2</v>
      </c>
      <c r="AJ237" s="105" t="s">
        <v>424</v>
      </c>
      <c r="AK237" s="104" t="b">
        <v>0</v>
      </c>
      <c r="AL237" s="104">
        <v>8760</v>
      </c>
      <c r="AM237" s="104">
        <v>8760</v>
      </c>
      <c r="AN237" s="104">
        <v>8760</v>
      </c>
      <c r="AO237" s="104">
        <v>0</v>
      </c>
      <c r="AP237" s="104">
        <v>0</v>
      </c>
      <c r="AQ237" s="104">
        <v>0</v>
      </c>
      <c r="AR237" s="104">
        <v>8760000</v>
      </c>
      <c r="AS237" s="104">
        <v>0</v>
      </c>
      <c r="AT237" s="105"/>
      <c r="AU237" s="104" t="b">
        <v>0</v>
      </c>
      <c r="AV237" s="104">
        <v>0</v>
      </c>
      <c r="AW237" s="104">
        <v>0</v>
      </c>
      <c r="AX237" s="104" t="b">
        <v>1</v>
      </c>
      <c r="AY237" s="104">
        <v>0</v>
      </c>
      <c r="AZ237" s="104">
        <v>87600</v>
      </c>
      <c r="BA237" s="104" t="b">
        <v>0</v>
      </c>
      <c r="BB237" s="104">
        <v>0</v>
      </c>
      <c r="BC237" s="105" t="s">
        <v>829</v>
      </c>
      <c r="BD237" s="105" t="s">
        <v>855</v>
      </c>
      <c r="BE237" s="104" t="b">
        <v>0</v>
      </c>
      <c r="BF237" s="104">
        <v>0</v>
      </c>
      <c r="BG237" s="105"/>
      <c r="BH237" s="105" t="b">
        <v>0</v>
      </c>
      <c r="BI237" s="104">
        <v>0</v>
      </c>
      <c r="BJ237" s="104">
        <v>0</v>
      </c>
      <c r="BK237" s="104">
        <v>0</v>
      </c>
      <c r="BL237" s="104">
        <v>0</v>
      </c>
      <c r="BM237" s="104">
        <v>0</v>
      </c>
      <c r="BN237" s="105" t="s">
        <v>5929</v>
      </c>
      <c r="BO237" s="104">
        <v>438000</v>
      </c>
      <c r="BP237" s="104">
        <v>438000</v>
      </c>
      <c r="BQ237" s="104">
        <v>0</v>
      </c>
      <c r="BR237" s="105"/>
      <c r="BS237" s="105"/>
      <c r="BT237" s="105"/>
      <c r="BU237" s="105"/>
      <c r="BV237" s="104">
        <v>1</v>
      </c>
      <c r="BW237" s="104">
        <v>1</v>
      </c>
      <c r="BX237" s="104">
        <v>0</v>
      </c>
      <c r="BY237" s="104">
        <v>0</v>
      </c>
      <c r="BZ237" s="104">
        <v>0</v>
      </c>
      <c r="CA237" s="105" t="s">
        <v>6674</v>
      </c>
      <c r="CB237" s="105"/>
      <c r="CC237" s="105" t="b">
        <v>0</v>
      </c>
      <c r="CD237" s="104">
        <v>0</v>
      </c>
      <c r="CE237" s="104">
        <v>0</v>
      </c>
      <c r="CF237" s="104">
        <v>0</v>
      </c>
      <c r="CG237" s="104">
        <v>0</v>
      </c>
      <c r="CH237" s="105"/>
      <c r="CI237" s="104" t="b">
        <v>0</v>
      </c>
      <c r="CJ237" s="104">
        <v>0</v>
      </c>
      <c r="CK237" s="104">
        <v>0</v>
      </c>
      <c r="CL237" s="105" t="s">
        <v>6675</v>
      </c>
      <c r="CM237" s="104">
        <v>0</v>
      </c>
      <c r="CN237" s="104">
        <v>1</v>
      </c>
      <c r="CO237" s="104">
        <v>0</v>
      </c>
      <c r="CP237" s="104">
        <v>0</v>
      </c>
      <c r="CQ237" s="104">
        <v>50</v>
      </c>
      <c r="CR237" s="104">
        <v>50</v>
      </c>
      <c r="CS237" s="104">
        <v>0</v>
      </c>
      <c r="CT237" s="104">
        <v>0</v>
      </c>
      <c r="CU237" s="104">
        <v>0</v>
      </c>
      <c r="CV237" s="104">
        <v>0</v>
      </c>
      <c r="CW237" s="104">
        <v>0</v>
      </c>
      <c r="CX237" s="104">
        <v>0</v>
      </c>
      <c r="CY237" s="104">
        <v>0</v>
      </c>
      <c r="CZ237" s="104">
        <v>0</v>
      </c>
      <c r="DA237" s="104">
        <v>0</v>
      </c>
      <c r="DB237" s="104">
        <v>0</v>
      </c>
      <c r="DC237" s="104">
        <v>0</v>
      </c>
      <c r="DD237" s="105" t="s">
        <v>6695</v>
      </c>
    </row>
    <row r="238" spans="1:108" ht="15" customHeight="1" x14ac:dyDescent="0.35">
      <c r="A238" s="105" t="s">
        <v>6989</v>
      </c>
      <c r="B238" s="104">
        <v>0</v>
      </c>
      <c r="C238" s="104">
        <v>0</v>
      </c>
      <c r="D238" s="104">
        <v>0</v>
      </c>
      <c r="E238" s="105"/>
      <c r="F238" s="104">
        <v>1</v>
      </c>
      <c r="G238" s="104" t="b">
        <v>0</v>
      </c>
      <c r="H238" s="105" t="s">
        <v>512</v>
      </c>
      <c r="I238" s="104">
        <v>0</v>
      </c>
      <c r="J238" s="105"/>
      <c r="K238" s="104">
        <v>0</v>
      </c>
      <c r="L238" s="104">
        <v>1</v>
      </c>
      <c r="M238" s="104">
        <v>0</v>
      </c>
      <c r="N238" s="104">
        <v>0</v>
      </c>
      <c r="O238" s="105"/>
      <c r="P238" s="104" t="b">
        <v>0</v>
      </c>
      <c r="Q238" s="104">
        <v>0</v>
      </c>
      <c r="R238" s="105"/>
      <c r="S238" s="104">
        <v>0</v>
      </c>
      <c r="T238" s="104">
        <v>0</v>
      </c>
      <c r="U238" s="104">
        <v>0</v>
      </c>
      <c r="V238" s="104">
        <v>0</v>
      </c>
      <c r="W238" s="104">
        <v>0</v>
      </c>
      <c r="X238" s="105" t="s">
        <v>6696</v>
      </c>
      <c r="Y238" s="105"/>
      <c r="Z238" s="104">
        <v>1</v>
      </c>
      <c r="AA238" s="104">
        <v>0</v>
      </c>
      <c r="AB238" s="105"/>
      <c r="AC238" s="105"/>
      <c r="AD238" s="104">
        <v>0</v>
      </c>
      <c r="AE238" s="104">
        <v>0</v>
      </c>
      <c r="AF238" s="105"/>
      <c r="AG238" s="104">
        <v>2</v>
      </c>
      <c r="AH238" s="104">
        <v>2</v>
      </c>
      <c r="AI238" s="104">
        <v>2</v>
      </c>
      <c r="AJ238" s="105" t="s">
        <v>424</v>
      </c>
      <c r="AK238" s="104" t="b">
        <v>0</v>
      </c>
      <c r="AL238" s="104">
        <v>8760</v>
      </c>
      <c r="AM238" s="104">
        <v>8760</v>
      </c>
      <c r="AN238" s="104">
        <v>8760</v>
      </c>
      <c r="AO238" s="104">
        <v>0</v>
      </c>
      <c r="AP238" s="104">
        <v>0</v>
      </c>
      <c r="AQ238" s="104">
        <v>0</v>
      </c>
      <c r="AR238" s="104">
        <v>8760000</v>
      </c>
      <c r="AS238" s="104">
        <v>0</v>
      </c>
      <c r="AT238" s="105"/>
      <c r="AU238" s="104" t="b">
        <v>0</v>
      </c>
      <c r="AV238" s="104">
        <v>0</v>
      </c>
      <c r="AW238" s="104">
        <v>0</v>
      </c>
      <c r="AX238" s="104" t="b">
        <v>1</v>
      </c>
      <c r="AY238" s="104">
        <v>0</v>
      </c>
      <c r="AZ238" s="104">
        <v>87600</v>
      </c>
      <c r="BA238" s="104" t="b">
        <v>0</v>
      </c>
      <c r="BB238" s="104">
        <v>0</v>
      </c>
      <c r="BC238" s="105" t="s">
        <v>829</v>
      </c>
      <c r="BD238" s="105" t="s">
        <v>855</v>
      </c>
      <c r="BE238" s="104" t="b">
        <v>0</v>
      </c>
      <c r="BF238" s="104">
        <v>0</v>
      </c>
      <c r="BG238" s="105"/>
      <c r="BH238" s="105" t="b">
        <v>0</v>
      </c>
      <c r="BI238" s="104">
        <v>0</v>
      </c>
      <c r="BJ238" s="104">
        <v>0</v>
      </c>
      <c r="BK238" s="104">
        <v>0</v>
      </c>
      <c r="BL238" s="104">
        <v>0</v>
      </c>
      <c r="BM238" s="104">
        <v>0</v>
      </c>
      <c r="BN238" s="105" t="s">
        <v>5929</v>
      </c>
      <c r="BO238" s="104">
        <v>438000</v>
      </c>
      <c r="BP238" s="104">
        <v>438000</v>
      </c>
      <c r="BQ238" s="104">
        <v>0</v>
      </c>
      <c r="BR238" s="105"/>
      <c r="BS238" s="105"/>
      <c r="BT238" s="105"/>
      <c r="BU238" s="105"/>
      <c r="BV238" s="104">
        <v>1</v>
      </c>
      <c r="BW238" s="104">
        <v>1</v>
      </c>
      <c r="BX238" s="104">
        <v>0</v>
      </c>
      <c r="BY238" s="104">
        <v>0</v>
      </c>
      <c r="BZ238" s="104">
        <v>0</v>
      </c>
      <c r="CA238" s="105" t="s">
        <v>6674</v>
      </c>
      <c r="CB238" s="105"/>
      <c r="CC238" s="105" t="b">
        <v>0</v>
      </c>
      <c r="CD238" s="104">
        <v>0</v>
      </c>
      <c r="CE238" s="104">
        <v>0</v>
      </c>
      <c r="CF238" s="104">
        <v>0</v>
      </c>
      <c r="CG238" s="104">
        <v>0</v>
      </c>
      <c r="CH238" s="105"/>
      <c r="CI238" s="104" t="b">
        <v>0</v>
      </c>
      <c r="CJ238" s="104">
        <v>0</v>
      </c>
      <c r="CK238" s="104">
        <v>0</v>
      </c>
      <c r="CL238" s="105" t="s">
        <v>6675</v>
      </c>
      <c r="CM238" s="104">
        <v>0</v>
      </c>
      <c r="CN238" s="104">
        <v>1</v>
      </c>
      <c r="CO238" s="104">
        <v>0</v>
      </c>
      <c r="CP238" s="104">
        <v>0</v>
      </c>
      <c r="CQ238" s="104">
        <v>50</v>
      </c>
      <c r="CR238" s="104">
        <v>50</v>
      </c>
      <c r="CS238" s="104">
        <v>0</v>
      </c>
      <c r="CT238" s="104">
        <v>0</v>
      </c>
      <c r="CU238" s="104">
        <v>0</v>
      </c>
      <c r="CV238" s="104">
        <v>0</v>
      </c>
      <c r="CW238" s="104">
        <v>0</v>
      </c>
      <c r="CX238" s="104">
        <v>0</v>
      </c>
      <c r="CY238" s="104">
        <v>0</v>
      </c>
      <c r="CZ238" s="104">
        <v>0</v>
      </c>
      <c r="DA238" s="104">
        <v>0</v>
      </c>
      <c r="DB238" s="104">
        <v>0</v>
      </c>
      <c r="DC238" s="104">
        <v>0</v>
      </c>
      <c r="DD238" s="105" t="s">
        <v>6697</v>
      </c>
    </row>
    <row r="239" spans="1:108" ht="15" customHeight="1" x14ac:dyDescent="0.35">
      <c r="A239" s="105" t="s">
        <v>6990</v>
      </c>
      <c r="B239" s="104">
        <v>0</v>
      </c>
      <c r="C239" s="104">
        <v>0</v>
      </c>
      <c r="D239" s="104">
        <v>0</v>
      </c>
      <c r="E239" s="105"/>
      <c r="F239" s="104">
        <v>1</v>
      </c>
      <c r="G239" s="104" t="b">
        <v>0</v>
      </c>
      <c r="H239" s="105" t="s">
        <v>512</v>
      </c>
      <c r="I239" s="104">
        <v>0</v>
      </c>
      <c r="J239" s="105"/>
      <c r="K239" s="104">
        <v>0</v>
      </c>
      <c r="L239" s="104">
        <v>1</v>
      </c>
      <c r="M239" s="104">
        <v>0</v>
      </c>
      <c r="N239" s="104">
        <v>0</v>
      </c>
      <c r="O239" s="105"/>
      <c r="P239" s="104" t="b">
        <v>0</v>
      </c>
      <c r="Q239" s="104">
        <v>0</v>
      </c>
      <c r="R239" s="105"/>
      <c r="S239" s="104">
        <v>0</v>
      </c>
      <c r="T239" s="104">
        <v>0</v>
      </c>
      <c r="U239" s="104">
        <v>0</v>
      </c>
      <c r="V239" s="104">
        <v>0</v>
      </c>
      <c r="W239" s="104">
        <v>0</v>
      </c>
      <c r="X239" s="105" t="s">
        <v>6698</v>
      </c>
      <c r="Y239" s="105"/>
      <c r="Z239" s="104">
        <v>1</v>
      </c>
      <c r="AA239" s="104">
        <v>0</v>
      </c>
      <c r="AB239" s="105"/>
      <c r="AC239" s="105"/>
      <c r="AD239" s="104">
        <v>0</v>
      </c>
      <c r="AE239" s="104">
        <v>0</v>
      </c>
      <c r="AF239" s="105"/>
      <c r="AG239" s="104">
        <v>2</v>
      </c>
      <c r="AH239" s="104">
        <v>2</v>
      </c>
      <c r="AI239" s="104">
        <v>2</v>
      </c>
      <c r="AJ239" s="105" t="s">
        <v>424</v>
      </c>
      <c r="AK239" s="104" t="b">
        <v>0</v>
      </c>
      <c r="AL239" s="104">
        <v>8760</v>
      </c>
      <c r="AM239" s="104">
        <v>8760</v>
      </c>
      <c r="AN239" s="104">
        <v>8760</v>
      </c>
      <c r="AO239" s="104">
        <v>0</v>
      </c>
      <c r="AP239" s="104">
        <v>0</v>
      </c>
      <c r="AQ239" s="104">
        <v>0</v>
      </c>
      <c r="AR239" s="104">
        <v>8760000</v>
      </c>
      <c r="AS239" s="104">
        <v>0</v>
      </c>
      <c r="AT239" s="105"/>
      <c r="AU239" s="104" t="b">
        <v>0</v>
      </c>
      <c r="AV239" s="104">
        <v>0</v>
      </c>
      <c r="AW239" s="104">
        <v>0</v>
      </c>
      <c r="AX239" s="104" t="b">
        <v>1</v>
      </c>
      <c r="AY239" s="104">
        <v>0</v>
      </c>
      <c r="AZ239" s="104">
        <v>87600</v>
      </c>
      <c r="BA239" s="104" t="b">
        <v>0</v>
      </c>
      <c r="BB239" s="104">
        <v>0</v>
      </c>
      <c r="BC239" s="105" t="s">
        <v>829</v>
      </c>
      <c r="BD239" s="105" t="s">
        <v>855</v>
      </c>
      <c r="BE239" s="104" t="b">
        <v>1</v>
      </c>
      <c r="BF239" s="104">
        <v>0</v>
      </c>
      <c r="BG239" s="105"/>
      <c r="BH239" s="105" t="b">
        <v>0</v>
      </c>
      <c r="BI239" s="104">
        <v>0</v>
      </c>
      <c r="BJ239" s="104">
        <v>0</v>
      </c>
      <c r="BK239" s="104">
        <v>0</v>
      </c>
      <c r="BL239" s="104">
        <v>0</v>
      </c>
      <c r="BM239" s="104">
        <v>0</v>
      </c>
      <c r="BN239" s="105" t="s">
        <v>5929</v>
      </c>
      <c r="BO239" s="104">
        <v>438000</v>
      </c>
      <c r="BP239" s="104">
        <v>438000</v>
      </c>
      <c r="BQ239" s="104">
        <v>0</v>
      </c>
      <c r="BR239" s="105"/>
      <c r="BS239" s="105"/>
      <c r="BT239" s="105"/>
      <c r="BU239" s="105"/>
      <c r="BV239" s="104">
        <v>1</v>
      </c>
      <c r="BW239" s="104">
        <v>1</v>
      </c>
      <c r="BX239" s="104">
        <v>0</v>
      </c>
      <c r="BY239" s="104">
        <v>0</v>
      </c>
      <c r="BZ239" s="104">
        <v>0</v>
      </c>
      <c r="CA239" s="105" t="s">
        <v>6674</v>
      </c>
      <c r="CB239" s="105"/>
      <c r="CC239" s="105" t="b">
        <v>0</v>
      </c>
      <c r="CD239" s="104">
        <v>0</v>
      </c>
      <c r="CE239" s="104">
        <v>0</v>
      </c>
      <c r="CF239" s="104">
        <v>0</v>
      </c>
      <c r="CG239" s="104">
        <v>0</v>
      </c>
      <c r="CH239" s="105"/>
      <c r="CI239" s="104" t="b">
        <v>0</v>
      </c>
      <c r="CJ239" s="104">
        <v>0</v>
      </c>
      <c r="CK239" s="104">
        <v>0</v>
      </c>
      <c r="CL239" s="106" t="s">
        <v>10469</v>
      </c>
      <c r="CM239" s="104">
        <v>0</v>
      </c>
      <c r="CN239" s="104">
        <v>1</v>
      </c>
      <c r="CO239" s="104">
        <v>0</v>
      </c>
      <c r="CP239" s="104">
        <v>0</v>
      </c>
      <c r="CQ239" s="104">
        <v>50</v>
      </c>
      <c r="CR239" s="104">
        <v>50</v>
      </c>
      <c r="CS239" s="104">
        <v>0</v>
      </c>
      <c r="CT239" s="104">
        <v>0</v>
      </c>
      <c r="CU239" s="104">
        <v>0</v>
      </c>
      <c r="CV239" s="104">
        <v>0</v>
      </c>
      <c r="CW239" s="104">
        <v>0</v>
      </c>
      <c r="CX239" s="104">
        <v>0</v>
      </c>
      <c r="CY239" s="104">
        <v>0</v>
      </c>
      <c r="CZ239" s="104">
        <v>0</v>
      </c>
      <c r="DA239" s="104">
        <v>0</v>
      </c>
      <c r="DB239" s="104">
        <v>0</v>
      </c>
      <c r="DC239" s="104">
        <v>0</v>
      </c>
      <c r="DD239" s="105" t="s">
        <v>6699</v>
      </c>
    </row>
    <row r="240" spans="1:108" ht="15" customHeight="1" x14ac:dyDescent="0.35">
      <c r="A240" s="105" t="s">
        <v>6991</v>
      </c>
      <c r="B240" s="104">
        <v>0</v>
      </c>
      <c r="C240" s="104">
        <v>0</v>
      </c>
      <c r="D240" s="104">
        <v>0</v>
      </c>
      <c r="E240" s="105"/>
      <c r="F240" s="104">
        <v>1</v>
      </c>
      <c r="G240" s="104" t="b">
        <v>0</v>
      </c>
      <c r="H240" s="105" t="s">
        <v>512</v>
      </c>
      <c r="I240" s="104">
        <v>0</v>
      </c>
      <c r="J240" s="105"/>
      <c r="K240" s="104">
        <v>0</v>
      </c>
      <c r="L240" s="104">
        <v>1</v>
      </c>
      <c r="M240" s="104">
        <v>0</v>
      </c>
      <c r="N240" s="104">
        <v>0</v>
      </c>
      <c r="O240" s="105"/>
      <c r="P240" s="104" t="b">
        <v>0</v>
      </c>
      <c r="Q240" s="104">
        <v>0</v>
      </c>
      <c r="R240" s="105"/>
      <c r="S240" s="104">
        <v>0</v>
      </c>
      <c r="T240" s="104">
        <v>0</v>
      </c>
      <c r="U240" s="104">
        <v>0</v>
      </c>
      <c r="V240" s="104">
        <v>0</v>
      </c>
      <c r="W240" s="104">
        <v>0</v>
      </c>
      <c r="X240" s="105" t="s">
        <v>6700</v>
      </c>
      <c r="Y240" s="105"/>
      <c r="Z240" s="104">
        <v>1</v>
      </c>
      <c r="AA240" s="104">
        <v>0</v>
      </c>
      <c r="AB240" s="105"/>
      <c r="AC240" s="105"/>
      <c r="AD240" s="104">
        <v>0</v>
      </c>
      <c r="AE240" s="104">
        <v>0</v>
      </c>
      <c r="AF240" s="105"/>
      <c r="AG240" s="104">
        <v>2</v>
      </c>
      <c r="AH240" s="104">
        <v>2</v>
      </c>
      <c r="AI240" s="104">
        <v>2</v>
      </c>
      <c r="AJ240" s="105" t="s">
        <v>424</v>
      </c>
      <c r="AK240" s="104" t="b">
        <v>0</v>
      </c>
      <c r="AL240" s="104">
        <v>8760</v>
      </c>
      <c r="AM240" s="104">
        <v>8760</v>
      </c>
      <c r="AN240" s="104">
        <v>8760</v>
      </c>
      <c r="AO240" s="104">
        <v>0</v>
      </c>
      <c r="AP240" s="104">
        <v>0</v>
      </c>
      <c r="AQ240" s="104">
        <v>0</v>
      </c>
      <c r="AR240" s="104">
        <v>8760000</v>
      </c>
      <c r="AS240" s="104">
        <v>0</v>
      </c>
      <c r="AT240" s="105"/>
      <c r="AU240" s="104" t="b">
        <v>0</v>
      </c>
      <c r="AV240" s="104">
        <v>0</v>
      </c>
      <c r="AW240" s="104">
        <v>0</v>
      </c>
      <c r="AX240" s="104" t="b">
        <v>1</v>
      </c>
      <c r="AY240" s="104">
        <v>0</v>
      </c>
      <c r="AZ240" s="104">
        <v>87600</v>
      </c>
      <c r="BA240" s="104" t="b">
        <v>0</v>
      </c>
      <c r="BB240" s="104">
        <v>0</v>
      </c>
      <c r="BC240" s="105" t="s">
        <v>829</v>
      </c>
      <c r="BD240" s="105" t="s">
        <v>855</v>
      </c>
      <c r="BE240" s="104" t="b">
        <v>0</v>
      </c>
      <c r="BF240" s="104">
        <v>0</v>
      </c>
      <c r="BG240" s="105"/>
      <c r="BH240" s="105" t="b">
        <v>0</v>
      </c>
      <c r="BI240" s="104">
        <v>0</v>
      </c>
      <c r="BJ240" s="104">
        <v>0</v>
      </c>
      <c r="BK240" s="104">
        <v>0</v>
      </c>
      <c r="BL240" s="104">
        <v>0</v>
      </c>
      <c r="BM240" s="104">
        <v>0</v>
      </c>
      <c r="BN240" s="105" t="s">
        <v>5929</v>
      </c>
      <c r="BO240" s="104">
        <v>438000</v>
      </c>
      <c r="BP240" s="104">
        <v>438000</v>
      </c>
      <c r="BQ240" s="104">
        <v>0</v>
      </c>
      <c r="BR240" s="105"/>
      <c r="BS240" s="105"/>
      <c r="BT240" s="105"/>
      <c r="BU240" s="105"/>
      <c r="BV240" s="104">
        <v>1</v>
      </c>
      <c r="BW240" s="104">
        <v>1</v>
      </c>
      <c r="BX240" s="104">
        <v>0</v>
      </c>
      <c r="BY240" s="104">
        <v>0</v>
      </c>
      <c r="BZ240" s="104">
        <v>0</v>
      </c>
      <c r="CA240" s="105" t="s">
        <v>6674</v>
      </c>
      <c r="CB240" s="105"/>
      <c r="CC240" s="105" t="b">
        <v>0</v>
      </c>
      <c r="CD240" s="104">
        <v>0</v>
      </c>
      <c r="CE240" s="104">
        <v>0</v>
      </c>
      <c r="CF240" s="104">
        <v>0</v>
      </c>
      <c r="CG240" s="104">
        <v>0</v>
      </c>
      <c r="CH240" s="105"/>
      <c r="CI240" s="104" t="b">
        <v>0</v>
      </c>
      <c r="CJ240" s="104">
        <v>0</v>
      </c>
      <c r="CK240" s="104">
        <v>0</v>
      </c>
      <c r="CL240" s="105" t="s">
        <v>6675</v>
      </c>
      <c r="CM240" s="104">
        <v>0</v>
      </c>
      <c r="CN240" s="104">
        <v>1</v>
      </c>
      <c r="CO240" s="104">
        <v>0</v>
      </c>
      <c r="CP240" s="104">
        <v>0</v>
      </c>
      <c r="CQ240" s="104">
        <v>50</v>
      </c>
      <c r="CR240" s="104">
        <v>50</v>
      </c>
      <c r="CS240" s="104">
        <v>0</v>
      </c>
      <c r="CT240" s="104">
        <v>0</v>
      </c>
      <c r="CU240" s="104">
        <v>0</v>
      </c>
      <c r="CV240" s="104">
        <v>0</v>
      </c>
      <c r="CW240" s="104">
        <v>0</v>
      </c>
      <c r="CX240" s="104">
        <v>0</v>
      </c>
      <c r="CY240" s="104">
        <v>0</v>
      </c>
      <c r="CZ240" s="104">
        <v>0</v>
      </c>
      <c r="DA240" s="104">
        <v>0</v>
      </c>
      <c r="DB240" s="104">
        <v>0</v>
      </c>
      <c r="DC240" s="104">
        <v>0</v>
      </c>
      <c r="DD240" s="105" t="s">
        <v>6701</v>
      </c>
    </row>
    <row r="241" spans="1:108" ht="15" customHeight="1" x14ac:dyDescent="0.35">
      <c r="A241" s="105" t="s">
        <v>10859</v>
      </c>
      <c r="B241" s="104">
        <v>0</v>
      </c>
      <c r="C241" s="104">
        <v>0</v>
      </c>
      <c r="D241" s="104">
        <v>0</v>
      </c>
      <c r="E241" s="105"/>
      <c r="F241" s="104">
        <v>1</v>
      </c>
      <c r="G241" s="104" t="b">
        <v>0</v>
      </c>
      <c r="H241" s="105" t="s">
        <v>512</v>
      </c>
      <c r="I241" s="104">
        <v>0</v>
      </c>
      <c r="J241" s="105"/>
      <c r="K241" s="104">
        <v>0</v>
      </c>
      <c r="L241" s="104">
        <v>1</v>
      </c>
      <c r="M241" s="104">
        <v>0</v>
      </c>
      <c r="N241" s="104">
        <v>0</v>
      </c>
      <c r="O241" s="105"/>
      <c r="P241" s="104" t="b">
        <v>0</v>
      </c>
      <c r="Q241" s="104">
        <v>0</v>
      </c>
      <c r="R241" s="105"/>
      <c r="S241" s="104">
        <v>0</v>
      </c>
      <c r="T241" s="104">
        <v>0</v>
      </c>
      <c r="U241" s="104">
        <v>0</v>
      </c>
      <c r="V241" s="104">
        <v>5.3199999999999997E-2</v>
      </c>
      <c r="W241" s="104">
        <v>0</v>
      </c>
      <c r="X241" s="105" t="s">
        <v>10198</v>
      </c>
      <c r="Y241" s="105"/>
      <c r="Z241" s="104">
        <v>1</v>
      </c>
      <c r="AA241" s="104">
        <v>0</v>
      </c>
      <c r="AB241" s="105"/>
      <c r="AC241" s="105"/>
      <c r="AD241" s="104">
        <v>0</v>
      </c>
      <c r="AE241" s="104">
        <v>0</v>
      </c>
      <c r="AF241" s="105"/>
      <c r="AG241" s="104">
        <v>2</v>
      </c>
      <c r="AH241" s="104">
        <v>2</v>
      </c>
      <c r="AI241" s="104">
        <v>2</v>
      </c>
      <c r="AJ241" s="105" t="s">
        <v>798</v>
      </c>
      <c r="AK241" s="104" t="b">
        <v>0</v>
      </c>
      <c r="AL241" s="104">
        <v>8760</v>
      </c>
      <c r="AM241" s="104">
        <v>8760</v>
      </c>
      <c r="AN241" s="104">
        <v>8760</v>
      </c>
      <c r="AO241" s="104">
        <v>0</v>
      </c>
      <c r="AP241" s="104">
        <v>0</v>
      </c>
      <c r="AQ241" s="104">
        <v>0</v>
      </c>
      <c r="AR241" s="104">
        <v>8760000</v>
      </c>
      <c r="AS241" s="104">
        <v>0</v>
      </c>
      <c r="AT241" s="105"/>
      <c r="AU241" s="104" t="b">
        <v>0</v>
      </c>
      <c r="AV241" s="104">
        <v>0</v>
      </c>
      <c r="AW241" s="104">
        <v>0</v>
      </c>
      <c r="AX241" s="104" t="b">
        <v>1</v>
      </c>
      <c r="AY241" s="104">
        <v>0</v>
      </c>
      <c r="AZ241" s="104">
        <v>87600</v>
      </c>
      <c r="BA241" s="104" t="b">
        <v>0</v>
      </c>
      <c r="BB241" s="104">
        <v>0</v>
      </c>
      <c r="BC241" s="105" t="s">
        <v>829</v>
      </c>
      <c r="BD241" s="105" t="s">
        <v>855</v>
      </c>
      <c r="BE241" s="104" t="b">
        <v>0</v>
      </c>
      <c r="BF241" s="104">
        <v>0</v>
      </c>
      <c r="BG241" s="105"/>
      <c r="BH241" s="105" t="b">
        <v>0</v>
      </c>
      <c r="BI241" s="104">
        <v>0</v>
      </c>
      <c r="BJ241" s="104">
        <v>0</v>
      </c>
      <c r="BK241" s="104">
        <v>0</v>
      </c>
      <c r="BL241" s="104">
        <v>0</v>
      </c>
      <c r="BM241" s="104">
        <v>0</v>
      </c>
      <c r="BN241" s="105" t="s">
        <v>5929</v>
      </c>
      <c r="BO241" s="104">
        <v>8233082.7067669202</v>
      </c>
      <c r="BP241" s="104">
        <v>425815.10705478099</v>
      </c>
      <c r="BQ241" s="104">
        <v>0</v>
      </c>
      <c r="BR241" s="105"/>
      <c r="BS241" s="105"/>
      <c r="BT241" s="105"/>
      <c r="BU241" s="105"/>
      <c r="BV241" s="104">
        <v>1</v>
      </c>
      <c r="BW241" s="104">
        <v>1</v>
      </c>
      <c r="BX241" s="104">
        <v>0</v>
      </c>
      <c r="BY241" s="104">
        <v>0</v>
      </c>
      <c r="BZ241" s="104">
        <v>1.2146118721461199E-7</v>
      </c>
      <c r="CA241" s="105" t="s">
        <v>6674</v>
      </c>
      <c r="CB241" s="105"/>
      <c r="CC241" s="105" t="b">
        <v>0</v>
      </c>
      <c r="CD241" s="104">
        <v>0</v>
      </c>
      <c r="CE241" s="104">
        <v>0</v>
      </c>
      <c r="CF241" s="104">
        <v>0</v>
      </c>
      <c r="CG241" s="104">
        <v>0</v>
      </c>
      <c r="CH241" s="105"/>
      <c r="CI241" s="104" t="b">
        <v>0</v>
      </c>
      <c r="CJ241" s="104">
        <v>0</v>
      </c>
      <c r="CK241" s="104">
        <v>0</v>
      </c>
      <c r="CL241" s="105" t="s">
        <v>6675</v>
      </c>
      <c r="CM241" s="104">
        <v>0</v>
      </c>
      <c r="CN241" s="104">
        <v>1</v>
      </c>
      <c r="CO241" s="104">
        <v>0</v>
      </c>
      <c r="CP241" s="104">
        <v>0</v>
      </c>
      <c r="CQ241" s="104">
        <v>50</v>
      </c>
      <c r="CR241" s="104">
        <v>50</v>
      </c>
      <c r="CS241" s="104">
        <v>0</v>
      </c>
      <c r="CT241" s="104">
        <v>0</v>
      </c>
      <c r="CU241" s="104">
        <v>0</v>
      </c>
      <c r="CV241" s="104">
        <v>0</v>
      </c>
      <c r="CW241" s="104">
        <v>0</v>
      </c>
      <c r="CX241" s="104">
        <v>0</v>
      </c>
      <c r="CY241" s="104">
        <v>5.3199999999999997E-2</v>
      </c>
      <c r="CZ241" s="104">
        <v>4.3261579362851403</v>
      </c>
      <c r="DA241" s="104">
        <v>0.23015160221036901</v>
      </c>
      <c r="DB241" s="104">
        <v>0</v>
      </c>
      <c r="DC241" s="104">
        <v>0</v>
      </c>
      <c r="DD241" s="105" t="s">
        <v>10565</v>
      </c>
    </row>
    <row r="242" spans="1:108" ht="15" customHeight="1" x14ac:dyDescent="0.35">
      <c r="A242" s="105" t="s">
        <v>6983</v>
      </c>
      <c r="B242" s="104">
        <v>0</v>
      </c>
      <c r="C242" s="104">
        <v>0</v>
      </c>
      <c r="D242" s="104">
        <v>0</v>
      </c>
      <c r="E242" s="105"/>
      <c r="F242" s="104">
        <v>1</v>
      </c>
      <c r="G242" s="104" t="b">
        <v>0</v>
      </c>
      <c r="H242" s="105" t="s">
        <v>512</v>
      </c>
      <c r="I242" s="104">
        <v>0</v>
      </c>
      <c r="J242" s="105"/>
      <c r="K242" s="104">
        <v>0</v>
      </c>
      <c r="L242" s="104">
        <v>1</v>
      </c>
      <c r="M242" s="104">
        <v>0</v>
      </c>
      <c r="N242" s="104">
        <v>0</v>
      </c>
      <c r="O242" s="105"/>
      <c r="P242" s="104" t="b">
        <v>0</v>
      </c>
      <c r="Q242" s="104">
        <v>0</v>
      </c>
      <c r="R242" s="105"/>
      <c r="S242" s="104">
        <v>0</v>
      </c>
      <c r="T242" s="104">
        <v>0</v>
      </c>
      <c r="U242" s="104">
        <v>0</v>
      </c>
      <c r="V242" s="104">
        <v>0</v>
      </c>
      <c r="W242" s="104">
        <v>0</v>
      </c>
      <c r="X242" s="105" t="s">
        <v>6683</v>
      </c>
      <c r="Y242" s="105"/>
      <c r="Z242" s="104">
        <v>1</v>
      </c>
      <c r="AA242" s="104">
        <v>0</v>
      </c>
      <c r="AB242" s="105"/>
      <c r="AC242" s="105"/>
      <c r="AD242" s="104">
        <v>0</v>
      </c>
      <c r="AE242" s="104">
        <v>0</v>
      </c>
      <c r="AF242" s="105"/>
      <c r="AG242" s="104">
        <v>2</v>
      </c>
      <c r="AH242" s="104">
        <v>2</v>
      </c>
      <c r="AI242" s="104">
        <v>2</v>
      </c>
      <c r="AJ242" s="105" t="s">
        <v>424</v>
      </c>
      <c r="AK242" s="104" t="b">
        <v>0</v>
      </c>
      <c r="AL242" s="104">
        <v>8760</v>
      </c>
      <c r="AM242" s="104">
        <v>8760</v>
      </c>
      <c r="AN242" s="104">
        <v>8760</v>
      </c>
      <c r="AO242" s="104">
        <v>0</v>
      </c>
      <c r="AP242" s="104">
        <v>0</v>
      </c>
      <c r="AQ242" s="104">
        <v>0</v>
      </c>
      <c r="AR242" s="104">
        <v>8760000</v>
      </c>
      <c r="AS242" s="104">
        <v>0</v>
      </c>
      <c r="AT242" s="105"/>
      <c r="AU242" s="104" t="b">
        <v>0</v>
      </c>
      <c r="AV242" s="104">
        <v>0</v>
      </c>
      <c r="AW242" s="104">
        <v>0</v>
      </c>
      <c r="AX242" s="104" t="b">
        <v>1</v>
      </c>
      <c r="AY242" s="104">
        <v>0</v>
      </c>
      <c r="AZ242" s="104">
        <v>87600</v>
      </c>
      <c r="BA242" s="104" t="b">
        <v>0</v>
      </c>
      <c r="BB242" s="104">
        <v>0</v>
      </c>
      <c r="BC242" s="105" t="s">
        <v>831</v>
      </c>
      <c r="BD242" s="105" t="s">
        <v>855</v>
      </c>
      <c r="BE242" s="104" t="b">
        <v>0</v>
      </c>
      <c r="BF242" s="104">
        <v>0</v>
      </c>
      <c r="BG242" s="105"/>
      <c r="BH242" s="105" t="b">
        <v>0</v>
      </c>
      <c r="BI242" s="104">
        <v>0</v>
      </c>
      <c r="BJ242" s="104">
        <v>0</v>
      </c>
      <c r="BK242" s="104">
        <v>0</v>
      </c>
      <c r="BL242" s="104">
        <v>0</v>
      </c>
      <c r="BM242" s="104">
        <v>0</v>
      </c>
      <c r="BN242" s="105" t="s">
        <v>5929</v>
      </c>
      <c r="BO242" s="104">
        <v>438000</v>
      </c>
      <c r="BP242" s="104">
        <v>438000</v>
      </c>
      <c r="BQ242" s="104">
        <v>0</v>
      </c>
      <c r="BR242" s="105"/>
      <c r="BS242" s="105"/>
      <c r="BT242" s="105"/>
      <c r="BU242" s="105"/>
      <c r="BV242" s="104">
        <v>1</v>
      </c>
      <c r="BW242" s="104">
        <v>1</v>
      </c>
      <c r="BX242" s="104">
        <v>0</v>
      </c>
      <c r="BY242" s="104">
        <v>0</v>
      </c>
      <c r="BZ242" s="104">
        <v>0</v>
      </c>
      <c r="CA242" s="105" t="s">
        <v>6684</v>
      </c>
      <c r="CB242" s="105"/>
      <c r="CC242" s="105" t="b">
        <v>0</v>
      </c>
      <c r="CD242" s="104">
        <v>0</v>
      </c>
      <c r="CE242" s="104">
        <v>0</v>
      </c>
      <c r="CF242" s="104">
        <v>0</v>
      </c>
      <c r="CG242" s="104">
        <v>0</v>
      </c>
      <c r="CH242" s="105"/>
      <c r="CI242" s="104" t="b">
        <v>0</v>
      </c>
      <c r="CJ242" s="104">
        <v>0</v>
      </c>
      <c r="CK242" s="104">
        <v>0</v>
      </c>
      <c r="CL242" s="105" t="s">
        <v>6675</v>
      </c>
      <c r="CM242" s="104">
        <v>0</v>
      </c>
      <c r="CN242" s="104">
        <v>1</v>
      </c>
      <c r="CO242" s="104">
        <v>0</v>
      </c>
      <c r="CP242" s="104">
        <v>0</v>
      </c>
      <c r="CQ242" s="104">
        <v>50</v>
      </c>
      <c r="CR242" s="104">
        <v>50</v>
      </c>
      <c r="CS242" s="104">
        <v>0</v>
      </c>
      <c r="CT242" s="104">
        <v>0</v>
      </c>
      <c r="CU242" s="104">
        <v>0</v>
      </c>
      <c r="CV242" s="104">
        <v>0</v>
      </c>
      <c r="CW242" s="104">
        <v>0</v>
      </c>
      <c r="CX242" s="104">
        <v>0</v>
      </c>
      <c r="CY242" s="104">
        <v>0</v>
      </c>
      <c r="CZ242" s="104">
        <v>0</v>
      </c>
      <c r="DA242" s="104">
        <v>0</v>
      </c>
      <c r="DB242" s="104">
        <v>0</v>
      </c>
      <c r="DC242" s="104">
        <v>0</v>
      </c>
      <c r="DD242" s="105" t="s">
        <v>6685</v>
      </c>
    </row>
    <row r="243" spans="1:108" ht="15" customHeight="1" x14ac:dyDescent="0.35">
      <c r="A243" s="105" t="s">
        <v>6992</v>
      </c>
      <c r="B243" s="104">
        <v>0</v>
      </c>
      <c r="C243" s="104">
        <v>0</v>
      </c>
      <c r="D243" s="104">
        <v>0</v>
      </c>
      <c r="E243" s="105"/>
      <c r="F243" s="104">
        <v>1</v>
      </c>
      <c r="G243" s="104" t="b">
        <v>0</v>
      </c>
      <c r="H243" s="105" t="s">
        <v>512</v>
      </c>
      <c r="I243" s="104">
        <v>0</v>
      </c>
      <c r="J243" s="105"/>
      <c r="K243" s="104">
        <v>0</v>
      </c>
      <c r="L243" s="104">
        <v>1</v>
      </c>
      <c r="M243" s="104">
        <v>0</v>
      </c>
      <c r="N243" s="104">
        <v>0</v>
      </c>
      <c r="O243" s="105"/>
      <c r="P243" s="104" t="b">
        <v>0</v>
      </c>
      <c r="Q243" s="104">
        <v>0</v>
      </c>
      <c r="R243" s="105"/>
      <c r="S243" s="104">
        <v>0</v>
      </c>
      <c r="T243" s="104">
        <v>0</v>
      </c>
      <c r="U243" s="104">
        <v>0</v>
      </c>
      <c r="V243" s="104">
        <v>0</v>
      </c>
      <c r="W243" s="104">
        <v>0</v>
      </c>
      <c r="X243" s="105" t="s">
        <v>6702</v>
      </c>
      <c r="Y243" s="105"/>
      <c r="Z243" s="104">
        <v>1</v>
      </c>
      <c r="AA243" s="104">
        <v>0</v>
      </c>
      <c r="AB243" s="105"/>
      <c r="AC243" s="105"/>
      <c r="AD243" s="104">
        <v>0</v>
      </c>
      <c r="AE243" s="104">
        <v>0</v>
      </c>
      <c r="AF243" s="105"/>
      <c r="AG243" s="104">
        <v>2</v>
      </c>
      <c r="AH243" s="104">
        <v>2</v>
      </c>
      <c r="AI243" s="104">
        <v>2</v>
      </c>
      <c r="AJ243" s="105" t="s">
        <v>424</v>
      </c>
      <c r="AK243" s="104" t="b">
        <v>0</v>
      </c>
      <c r="AL243" s="104">
        <v>8760</v>
      </c>
      <c r="AM243" s="104">
        <v>8760</v>
      </c>
      <c r="AN243" s="104">
        <v>8760</v>
      </c>
      <c r="AO243" s="104">
        <v>0</v>
      </c>
      <c r="AP243" s="104">
        <v>0</v>
      </c>
      <c r="AQ243" s="104">
        <v>0</v>
      </c>
      <c r="AR243" s="104">
        <v>8760000</v>
      </c>
      <c r="AS243" s="104">
        <v>0</v>
      </c>
      <c r="AT243" s="105"/>
      <c r="AU243" s="104" t="b">
        <v>0</v>
      </c>
      <c r="AV243" s="104">
        <v>0</v>
      </c>
      <c r="AW243" s="104">
        <v>0</v>
      </c>
      <c r="AX243" s="104" t="b">
        <v>1</v>
      </c>
      <c r="AY243" s="104">
        <v>0</v>
      </c>
      <c r="AZ243" s="104">
        <v>87600</v>
      </c>
      <c r="BA243" s="104" t="b">
        <v>0</v>
      </c>
      <c r="BB243" s="104">
        <v>0</v>
      </c>
      <c r="BC243" s="105" t="s">
        <v>831</v>
      </c>
      <c r="BD243" s="105" t="s">
        <v>855</v>
      </c>
      <c r="BE243" s="104" t="b">
        <v>0</v>
      </c>
      <c r="BF243" s="104">
        <v>0</v>
      </c>
      <c r="BG243" s="105"/>
      <c r="BH243" s="105" t="b">
        <v>0</v>
      </c>
      <c r="BI243" s="104">
        <v>0</v>
      </c>
      <c r="BJ243" s="104">
        <v>0</v>
      </c>
      <c r="BK243" s="104">
        <v>0</v>
      </c>
      <c r="BL243" s="104">
        <v>0</v>
      </c>
      <c r="BM243" s="104">
        <v>0</v>
      </c>
      <c r="BN243" s="105" t="s">
        <v>5929</v>
      </c>
      <c r="BO243" s="104">
        <v>438000</v>
      </c>
      <c r="BP243" s="104">
        <v>438000</v>
      </c>
      <c r="BQ243" s="104">
        <v>0</v>
      </c>
      <c r="BR243" s="105"/>
      <c r="BS243" s="105"/>
      <c r="BT243" s="105"/>
      <c r="BU243" s="105"/>
      <c r="BV243" s="104">
        <v>1</v>
      </c>
      <c r="BW243" s="104">
        <v>1</v>
      </c>
      <c r="BX243" s="104">
        <v>0</v>
      </c>
      <c r="BY243" s="104">
        <v>0</v>
      </c>
      <c r="BZ243" s="104">
        <v>0</v>
      </c>
      <c r="CA243" s="105" t="s">
        <v>6684</v>
      </c>
      <c r="CB243" s="105"/>
      <c r="CC243" s="105" t="b">
        <v>0</v>
      </c>
      <c r="CD243" s="104">
        <v>0</v>
      </c>
      <c r="CE243" s="104">
        <v>0</v>
      </c>
      <c r="CF243" s="104">
        <v>0</v>
      </c>
      <c r="CG243" s="104">
        <v>0</v>
      </c>
      <c r="CH243" s="105"/>
      <c r="CI243" s="104" t="b">
        <v>0</v>
      </c>
      <c r="CJ243" s="104">
        <v>0</v>
      </c>
      <c r="CK243" s="104">
        <v>0</v>
      </c>
      <c r="CL243" s="105" t="s">
        <v>6675</v>
      </c>
      <c r="CM243" s="104">
        <v>0</v>
      </c>
      <c r="CN243" s="104">
        <v>1</v>
      </c>
      <c r="CO243" s="104">
        <v>0</v>
      </c>
      <c r="CP243" s="104">
        <v>0</v>
      </c>
      <c r="CQ243" s="104">
        <v>50</v>
      </c>
      <c r="CR243" s="104">
        <v>50</v>
      </c>
      <c r="CS243" s="104">
        <v>0</v>
      </c>
      <c r="CT243" s="104">
        <v>0</v>
      </c>
      <c r="CU243" s="104">
        <v>0</v>
      </c>
      <c r="CV243" s="104">
        <v>0</v>
      </c>
      <c r="CW243" s="104">
        <v>0</v>
      </c>
      <c r="CX243" s="104">
        <v>0</v>
      </c>
      <c r="CY243" s="104">
        <v>0</v>
      </c>
      <c r="CZ243" s="104">
        <v>0</v>
      </c>
      <c r="DA243" s="104">
        <v>0</v>
      </c>
      <c r="DB243" s="104">
        <v>0</v>
      </c>
      <c r="DC243" s="104">
        <v>0</v>
      </c>
      <c r="DD243" s="105" t="s">
        <v>6703</v>
      </c>
    </row>
    <row r="244" spans="1:108" ht="15" customHeight="1" x14ac:dyDescent="0.35">
      <c r="A244" s="105" t="s">
        <v>6993</v>
      </c>
      <c r="B244" s="104">
        <v>0</v>
      </c>
      <c r="C244" s="104">
        <v>0</v>
      </c>
      <c r="D244" s="104">
        <v>0</v>
      </c>
      <c r="E244" s="105"/>
      <c r="F244" s="104">
        <v>1</v>
      </c>
      <c r="G244" s="104" t="b">
        <v>0</v>
      </c>
      <c r="H244" s="105" t="s">
        <v>512</v>
      </c>
      <c r="I244" s="104">
        <v>0</v>
      </c>
      <c r="J244" s="105"/>
      <c r="K244" s="104">
        <v>0</v>
      </c>
      <c r="L244" s="104">
        <v>1</v>
      </c>
      <c r="M244" s="104">
        <v>0</v>
      </c>
      <c r="N244" s="104">
        <v>0</v>
      </c>
      <c r="O244" s="105"/>
      <c r="P244" s="104" t="b">
        <v>0</v>
      </c>
      <c r="Q244" s="104">
        <v>0</v>
      </c>
      <c r="R244" s="105"/>
      <c r="S244" s="104">
        <v>0</v>
      </c>
      <c r="T244" s="104">
        <v>0</v>
      </c>
      <c r="U244" s="104">
        <v>0</v>
      </c>
      <c r="V244" s="104">
        <v>0</v>
      </c>
      <c r="W244" s="104">
        <v>0</v>
      </c>
      <c r="X244" s="105" t="s">
        <v>6704</v>
      </c>
      <c r="Y244" s="105"/>
      <c r="Z244" s="104">
        <v>1</v>
      </c>
      <c r="AA244" s="104">
        <v>0</v>
      </c>
      <c r="AB244" s="105"/>
      <c r="AC244" s="105"/>
      <c r="AD244" s="104">
        <v>0</v>
      </c>
      <c r="AE244" s="104">
        <v>0</v>
      </c>
      <c r="AF244" s="105"/>
      <c r="AG244" s="104">
        <v>2</v>
      </c>
      <c r="AH244" s="104">
        <v>2</v>
      </c>
      <c r="AI244" s="104">
        <v>2</v>
      </c>
      <c r="AJ244" s="105" t="s">
        <v>424</v>
      </c>
      <c r="AK244" s="104" t="b">
        <v>0</v>
      </c>
      <c r="AL244" s="104">
        <v>8760</v>
      </c>
      <c r="AM244" s="104">
        <v>8760</v>
      </c>
      <c r="AN244" s="104">
        <v>8760</v>
      </c>
      <c r="AO244" s="104">
        <v>0</v>
      </c>
      <c r="AP244" s="104">
        <v>0</v>
      </c>
      <c r="AQ244" s="104">
        <v>0</v>
      </c>
      <c r="AR244" s="104">
        <v>8760000</v>
      </c>
      <c r="AS244" s="104">
        <v>0</v>
      </c>
      <c r="AT244" s="105"/>
      <c r="AU244" s="104" t="b">
        <v>0</v>
      </c>
      <c r="AV244" s="104">
        <v>0</v>
      </c>
      <c r="AW244" s="104">
        <v>0</v>
      </c>
      <c r="AX244" s="104" t="b">
        <v>1</v>
      </c>
      <c r="AY244" s="104">
        <v>0</v>
      </c>
      <c r="AZ244" s="104">
        <v>87600</v>
      </c>
      <c r="BA244" s="104" t="b">
        <v>0</v>
      </c>
      <c r="BB244" s="104">
        <v>0</v>
      </c>
      <c r="BC244" s="105" t="s">
        <v>831</v>
      </c>
      <c r="BD244" s="105" t="s">
        <v>855</v>
      </c>
      <c r="BE244" s="104" t="b">
        <v>0</v>
      </c>
      <c r="BF244" s="104">
        <v>0</v>
      </c>
      <c r="BG244" s="105"/>
      <c r="BH244" s="105" t="b">
        <v>0</v>
      </c>
      <c r="BI244" s="104">
        <v>0</v>
      </c>
      <c r="BJ244" s="104">
        <v>0</v>
      </c>
      <c r="BK244" s="104">
        <v>0</v>
      </c>
      <c r="BL244" s="104">
        <v>0</v>
      </c>
      <c r="BM244" s="104">
        <v>0</v>
      </c>
      <c r="BN244" s="105" t="s">
        <v>5929</v>
      </c>
      <c r="BO244" s="104">
        <v>438000</v>
      </c>
      <c r="BP244" s="104">
        <v>438000</v>
      </c>
      <c r="BQ244" s="104">
        <v>0</v>
      </c>
      <c r="BR244" s="105"/>
      <c r="BS244" s="105"/>
      <c r="BT244" s="105"/>
      <c r="BU244" s="105"/>
      <c r="BV244" s="104">
        <v>1</v>
      </c>
      <c r="BW244" s="104">
        <v>1</v>
      </c>
      <c r="BX244" s="104">
        <v>0</v>
      </c>
      <c r="BY244" s="104">
        <v>0</v>
      </c>
      <c r="BZ244" s="104">
        <v>0</v>
      </c>
      <c r="CA244" s="105" t="s">
        <v>6684</v>
      </c>
      <c r="CB244" s="105"/>
      <c r="CC244" s="105" t="b">
        <v>0</v>
      </c>
      <c r="CD244" s="104">
        <v>0</v>
      </c>
      <c r="CE244" s="104">
        <v>0</v>
      </c>
      <c r="CF244" s="104">
        <v>0</v>
      </c>
      <c r="CG244" s="104">
        <v>0</v>
      </c>
      <c r="CH244" s="105"/>
      <c r="CI244" s="104" t="b">
        <v>0</v>
      </c>
      <c r="CJ244" s="104">
        <v>0</v>
      </c>
      <c r="CK244" s="104">
        <v>0</v>
      </c>
      <c r="CL244" s="105" t="s">
        <v>6675</v>
      </c>
      <c r="CM244" s="104">
        <v>0</v>
      </c>
      <c r="CN244" s="104">
        <v>1</v>
      </c>
      <c r="CO244" s="104">
        <v>0</v>
      </c>
      <c r="CP244" s="104">
        <v>0</v>
      </c>
      <c r="CQ244" s="104">
        <v>50</v>
      </c>
      <c r="CR244" s="104">
        <v>50</v>
      </c>
      <c r="CS244" s="104">
        <v>0</v>
      </c>
      <c r="CT244" s="104">
        <v>0</v>
      </c>
      <c r="CU244" s="104">
        <v>0</v>
      </c>
      <c r="CV244" s="104">
        <v>0</v>
      </c>
      <c r="CW244" s="104">
        <v>0</v>
      </c>
      <c r="CX244" s="104">
        <v>0</v>
      </c>
      <c r="CY244" s="104">
        <v>0</v>
      </c>
      <c r="CZ244" s="104">
        <v>0</v>
      </c>
      <c r="DA244" s="104">
        <v>0</v>
      </c>
      <c r="DB244" s="104">
        <v>0</v>
      </c>
      <c r="DC244" s="104">
        <v>0</v>
      </c>
      <c r="DD244" s="105" t="s">
        <v>6705</v>
      </c>
    </row>
    <row r="245" spans="1:108" ht="15" customHeight="1" x14ac:dyDescent="0.35">
      <c r="A245" s="105" t="s">
        <v>7047</v>
      </c>
      <c r="B245" s="104">
        <v>0</v>
      </c>
      <c r="C245" s="104">
        <v>0</v>
      </c>
      <c r="D245" s="104">
        <v>0</v>
      </c>
      <c r="E245" s="105"/>
      <c r="F245" s="104">
        <v>1</v>
      </c>
      <c r="G245" s="104" t="b">
        <v>0</v>
      </c>
      <c r="H245" s="105" t="s">
        <v>512</v>
      </c>
      <c r="I245" s="104">
        <v>0</v>
      </c>
      <c r="J245" s="105"/>
      <c r="K245" s="104">
        <v>0</v>
      </c>
      <c r="L245" s="104">
        <v>1</v>
      </c>
      <c r="M245" s="104">
        <v>0</v>
      </c>
      <c r="N245" s="104">
        <v>0</v>
      </c>
      <c r="O245" s="105"/>
      <c r="P245" s="104" t="b">
        <v>0</v>
      </c>
      <c r="Q245" s="104">
        <v>0</v>
      </c>
      <c r="R245" s="105"/>
      <c r="S245" s="104">
        <v>0</v>
      </c>
      <c r="T245" s="104">
        <v>0</v>
      </c>
      <c r="U245" s="104">
        <v>0</v>
      </c>
      <c r="V245" s="104">
        <v>0</v>
      </c>
      <c r="W245" s="104">
        <v>0</v>
      </c>
      <c r="X245" s="105" t="s">
        <v>6706</v>
      </c>
      <c r="Y245" s="105"/>
      <c r="Z245" s="104">
        <v>1</v>
      </c>
      <c r="AA245" s="104">
        <v>0</v>
      </c>
      <c r="AB245" s="105"/>
      <c r="AC245" s="105"/>
      <c r="AD245" s="104">
        <v>0</v>
      </c>
      <c r="AE245" s="104">
        <v>0</v>
      </c>
      <c r="AF245" s="105"/>
      <c r="AG245" s="104">
        <v>2</v>
      </c>
      <c r="AH245" s="104">
        <v>2</v>
      </c>
      <c r="AI245" s="104">
        <v>2</v>
      </c>
      <c r="AJ245" s="105" t="s">
        <v>424</v>
      </c>
      <c r="AK245" s="104" t="b">
        <v>0</v>
      </c>
      <c r="AL245" s="104">
        <v>8760</v>
      </c>
      <c r="AM245" s="104">
        <v>8760</v>
      </c>
      <c r="AN245" s="104">
        <v>8760</v>
      </c>
      <c r="AO245" s="104">
        <v>0</v>
      </c>
      <c r="AP245" s="104">
        <v>0</v>
      </c>
      <c r="AQ245" s="104">
        <v>0</v>
      </c>
      <c r="AR245" s="104">
        <v>8760000</v>
      </c>
      <c r="AS245" s="104">
        <v>0</v>
      </c>
      <c r="AT245" s="105"/>
      <c r="AU245" s="104" t="b">
        <v>0</v>
      </c>
      <c r="AV245" s="104">
        <v>0</v>
      </c>
      <c r="AW245" s="104">
        <v>0</v>
      </c>
      <c r="AX245" s="104" t="b">
        <v>1</v>
      </c>
      <c r="AY245" s="104">
        <v>0</v>
      </c>
      <c r="AZ245" s="104">
        <v>87600</v>
      </c>
      <c r="BA245" s="104" t="b">
        <v>0</v>
      </c>
      <c r="BB245" s="104">
        <v>0</v>
      </c>
      <c r="BC245" s="105" t="s">
        <v>831</v>
      </c>
      <c r="BD245" s="105" t="s">
        <v>855</v>
      </c>
      <c r="BE245" s="104" t="b">
        <v>0</v>
      </c>
      <c r="BF245" s="104">
        <v>0</v>
      </c>
      <c r="BG245" s="105"/>
      <c r="BH245" s="105" t="b">
        <v>0</v>
      </c>
      <c r="BI245" s="104">
        <v>0</v>
      </c>
      <c r="BJ245" s="104">
        <v>0</v>
      </c>
      <c r="BK245" s="104">
        <v>0</v>
      </c>
      <c r="BL245" s="104">
        <v>0</v>
      </c>
      <c r="BM245" s="104">
        <v>0</v>
      </c>
      <c r="BN245" s="105" t="s">
        <v>5929</v>
      </c>
      <c r="BO245" s="104">
        <v>438000</v>
      </c>
      <c r="BP245" s="104">
        <v>438000</v>
      </c>
      <c r="BQ245" s="104">
        <v>0</v>
      </c>
      <c r="BR245" s="106" t="s">
        <v>11557</v>
      </c>
      <c r="BS245" s="105"/>
      <c r="BT245" s="105"/>
      <c r="BU245" s="105"/>
      <c r="BV245" s="104">
        <v>1</v>
      </c>
      <c r="BW245" s="104">
        <v>1</v>
      </c>
      <c r="BX245" s="104">
        <v>0</v>
      </c>
      <c r="BY245" s="104">
        <v>0</v>
      </c>
      <c r="BZ245" s="104">
        <v>0</v>
      </c>
      <c r="CA245" s="105" t="s">
        <v>6684</v>
      </c>
      <c r="CB245" s="105"/>
      <c r="CC245" s="105" t="b">
        <v>0</v>
      </c>
      <c r="CD245" s="104">
        <v>0</v>
      </c>
      <c r="CE245" s="104">
        <v>0</v>
      </c>
      <c r="CF245" s="104">
        <v>0</v>
      </c>
      <c r="CG245" s="104">
        <v>0</v>
      </c>
      <c r="CH245" s="105"/>
      <c r="CI245" s="104" t="b">
        <v>0</v>
      </c>
      <c r="CJ245" s="104">
        <v>0</v>
      </c>
      <c r="CK245" s="104">
        <v>0</v>
      </c>
      <c r="CL245" s="106" t="s">
        <v>11558</v>
      </c>
      <c r="CM245" s="104">
        <v>0</v>
      </c>
      <c r="CN245" s="104">
        <v>1</v>
      </c>
      <c r="CO245" s="104">
        <v>0</v>
      </c>
      <c r="CP245" s="104">
        <v>0</v>
      </c>
      <c r="CQ245" s="104">
        <v>50</v>
      </c>
      <c r="CR245" s="104">
        <v>50</v>
      </c>
      <c r="CS245" s="104">
        <v>0</v>
      </c>
      <c r="CT245" s="104">
        <v>0</v>
      </c>
      <c r="CU245" s="104">
        <v>0</v>
      </c>
      <c r="CV245" s="104">
        <v>0</v>
      </c>
      <c r="CW245" s="104">
        <v>0</v>
      </c>
      <c r="CX245" s="104">
        <v>0</v>
      </c>
      <c r="CY245" s="104">
        <v>0</v>
      </c>
      <c r="CZ245" s="104">
        <v>0</v>
      </c>
      <c r="DA245" s="104">
        <v>0</v>
      </c>
      <c r="DB245" s="104">
        <v>0</v>
      </c>
      <c r="DC245" s="104">
        <v>0</v>
      </c>
      <c r="DD245" s="105" t="s">
        <v>6707</v>
      </c>
    </row>
    <row r="246" spans="1:108" ht="15" customHeight="1" x14ac:dyDescent="0.35">
      <c r="A246" s="105" t="s">
        <v>7048</v>
      </c>
      <c r="B246" s="104">
        <v>0</v>
      </c>
      <c r="C246" s="104">
        <v>0</v>
      </c>
      <c r="D246" s="104">
        <v>0</v>
      </c>
      <c r="E246" s="105"/>
      <c r="F246" s="104">
        <v>1</v>
      </c>
      <c r="G246" s="104" t="b">
        <v>0</v>
      </c>
      <c r="H246" s="105" t="s">
        <v>512</v>
      </c>
      <c r="I246" s="104">
        <v>0</v>
      </c>
      <c r="J246" s="105"/>
      <c r="K246" s="104">
        <v>0</v>
      </c>
      <c r="L246" s="104">
        <v>1</v>
      </c>
      <c r="M246" s="104">
        <v>0</v>
      </c>
      <c r="N246" s="104">
        <v>0</v>
      </c>
      <c r="O246" s="105"/>
      <c r="P246" s="104" t="b">
        <v>0</v>
      </c>
      <c r="Q246" s="104">
        <v>0</v>
      </c>
      <c r="R246" s="105"/>
      <c r="S246" s="104">
        <v>0</v>
      </c>
      <c r="T246" s="104">
        <v>0</v>
      </c>
      <c r="U246" s="104">
        <v>0</v>
      </c>
      <c r="V246" s="104">
        <v>0</v>
      </c>
      <c r="W246" s="104">
        <v>0</v>
      </c>
      <c r="X246" s="105" t="s">
        <v>6708</v>
      </c>
      <c r="Y246" s="105"/>
      <c r="Z246" s="104">
        <v>1</v>
      </c>
      <c r="AA246" s="104">
        <v>0</v>
      </c>
      <c r="AB246" s="105"/>
      <c r="AC246" s="105"/>
      <c r="AD246" s="104">
        <v>0</v>
      </c>
      <c r="AE246" s="104">
        <v>0</v>
      </c>
      <c r="AF246" s="105"/>
      <c r="AG246" s="104">
        <v>2</v>
      </c>
      <c r="AH246" s="104">
        <v>2</v>
      </c>
      <c r="AI246" s="104">
        <v>2</v>
      </c>
      <c r="AJ246" s="105" t="s">
        <v>424</v>
      </c>
      <c r="AK246" s="104" t="b">
        <v>0</v>
      </c>
      <c r="AL246" s="104">
        <v>8760</v>
      </c>
      <c r="AM246" s="104">
        <v>8760</v>
      </c>
      <c r="AN246" s="104">
        <v>8760</v>
      </c>
      <c r="AO246" s="104">
        <v>0</v>
      </c>
      <c r="AP246" s="104">
        <v>0</v>
      </c>
      <c r="AQ246" s="104">
        <v>0</v>
      </c>
      <c r="AR246" s="104">
        <v>8760000</v>
      </c>
      <c r="AS246" s="104">
        <v>0</v>
      </c>
      <c r="AT246" s="105"/>
      <c r="AU246" s="104" t="b">
        <v>0</v>
      </c>
      <c r="AV246" s="104">
        <v>0</v>
      </c>
      <c r="AW246" s="104">
        <v>0</v>
      </c>
      <c r="AX246" s="104" t="b">
        <v>1</v>
      </c>
      <c r="AY246" s="104">
        <v>0</v>
      </c>
      <c r="AZ246" s="104">
        <v>87600</v>
      </c>
      <c r="BA246" s="104" t="b">
        <v>0</v>
      </c>
      <c r="BB246" s="104">
        <v>0</v>
      </c>
      <c r="BC246" s="105" t="s">
        <v>831</v>
      </c>
      <c r="BD246" s="105" t="s">
        <v>855</v>
      </c>
      <c r="BE246" s="104" t="b">
        <v>0</v>
      </c>
      <c r="BF246" s="104">
        <v>0</v>
      </c>
      <c r="BG246" s="105">
        <v>8760</v>
      </c>
      <c r="BH246" s="105" t="b">
        <v>1</v>
      </c>
      <c r="BI246" s="104">
        <v>65856</v>
      </c>
      <c r="BJ246" s="104">
        <v>49</v>
      </c>
      <c r="BK246" s="104">
        <v>0</v>
      </c>
      <c r="BL246" s="104">
        <v>0</v>
      </c>
      <c r="BM246" s="104">
        <v>0</v>
      </c>
      <c r="BN246" s="105" t="s">
        <v>5929</v>
      </c>
      <c r="BO246" s="104">
        <v>8938.7755102040792</v>
      </c>
      <c r="BP246" s="104">
        <v>8760</v>
      </c>
      <c r="BQ246" s="104">
        <v>1344</v>
      </c>
      <c r="BR246" s="106" t="s">
        <v>11559</v>
      </c>
      <c r="BS246" s="105"/>
      <c r="BT246" s="105"/>
      <c r="BU246" s="105"/>
      <c r="BV246" s="104">
        <v>1</v>
      </c>
      <c r="BW246" s="104">
        <v>1</v>
      </c>
      <c r="BX246" s="104">
        <v>7644000</v>
      </c>
      <c r="BY246" s="104">
        <v>0</v>
      </c>
      <c r="BZ246" s="104">
        <v>1.1187214611872099E-4</v>
      </c>
      <c r="CA246" s="105" t="s">
        <v>6684</v>
      </c>
      <c r="CB246" s="105"/>
      <c r="CC246" s="105" t="b">
        <v>0</v>
      </c>
      <c r="CD246" s="104">
        <v>0</v>
      </c>
      <c r="CE246" s="104">
        <v>0</v>
      </c>
      <c r="CF246" s="104">
        <v>0</v>
      </c>
      <c r="CG246" s="104">
        <v>0</v>
      </c>
      <c r="CH246" s="105"/>
      <c r="CI246" s="104" t="b">
        <v>0</v>
      </c>
      <c r="CJ246" s="104">
        <v>0</v>
      </c>
      <c r="CK246" s="104">
        <v>0</v>
      </c>
      <c r="CL246" s="106" t="s">
        <v>11560</v>
      </c>
      <c r="CM246" s="104">
        <v>0</v>
      </c>
      <c r="CN246" s="104">
        <v>1</v>
      </c>
      <c r="CO246" s="104">
        <v>0</v>
      </c>
      <c r="CP246" s="104">
        <v>0</v>
      </c>
      <c r="CQ246" s="104">
        <v>50</v>
      </c>
      <c r="CR246" s="104">
        <v>50</v>
      </c>
      <c r="CS246" s="104">
        <v>7644000</v>
      </c>
      <c r="CT246" s="104">
        <v>0</v>
      </c>
      <c r="CU246" s="104">
        <v>0</v>
      </c>
      <c r="CV246" s="104">
        <v>65856</v>
      </c>
      <c r="CW246" s="104">
        <v>0</v>
      </c>
      <c r="CX246" s="104">
        <v>0</v>
      </c>
      <c r="CY246" s="104">
        <v>49</v>
      </c>
      <c r="CZ246" s="104">
        <v>0</v>
      </c>
      <c r="DA246" s="104">
        <v>0</v>
      </c>
      <c r="DB246" s="104">
        <v>0.150356164383562</v>
      </c>
      <c r="DC246" s="104">
        <v>0</v>
      </c>
      <c r="DD246" s="105" t="s">
        <v>6709</v>
      </c>
    </row>
    <row r="247" spans="1:108" ht="15" customHeight="1" x14ac:dyDescent="0.35">
      <c r="A247" s="105" t="s">
        <v>7049</v>
      </c>
      <c r="B247" s="104">
        <v>0</v>
      </c>
      <c r="C247" s="104">
        <v>0</v>
      </c>
      <c r="D247" s="104">
        <v>0</v>
      </c>
      <c r="E247" s="105"/>
      <c r="F247" s="104">
        <v>1</v>
      </c>
      <c r="G247" s="104" t="b">
        <v>0</v>
      </c>
      <c r="H247" s="105" t="s">
        <v>512</v>
      </c>
      <c r="I247" s="104">
        <v>0</v>
      </c>
      <c r="J247" s="105"/>
      <c r="K247" s="104">
        <v>0</v>
      </c>
      <c r="L247" s="104">
        <v>1</v>
      </c>
      <c r="M247" s="104">
        <v>0</v>
      </c>
      <c r="N247" s="104">
        <v>0</v>
      </c>
      <c r="O247" s="105"/>
      <c r="P247" s="104" t="b">
        <v>0</v>
      </c>
      <c r="Q247" s="104">
        <v>0</v>
      </c>
      <c r="R247" s="105"/>
      <c r="S247" s="104">
        <v>0</v>
      </c>
      <c r="T247" s="104">
        <v>0</v>
      </c>
      <c r="U247" s="104">
        <v>0</v>
      </c>
      <c r="V247" s="104">
        <v>0</v>
      </c>
      <c r="W247" s="104">
        <v>0</v>
      </c>
      <c r="X247" s="105" t="s">
        <v>6710</v>
      </c>
      <c r="Y247" s="105"/>
      <c r="Z247" s="104">
        <v>1</v>
      </c>
      <c r="AA247" s="104">
        <v>0</v>
      </c>
      <c r="AB247" s="105"/>
      <c r="AC247" s="105"/>
      <c r="AD247" s="104">
        <v>0</v>
      </c>
      <c r="AE247" s="104">
        <v>0</v>
      </c>
      <c r="AF247" s="105"/>
      <c r="AG247" s="104">
        <v>2</v>
      </c>
      <c r="AH247" s="104">
        <v>2</v>
      </c>
      <c r="AI247" s="104">
        <v>2</v>
      </c>
      <c r="AJ247" s="105" t="s">
        <v>424</v>
      </c>
      <c r="AK247" s="104" t="b">
        <v>0</v>
      </c>
      <c r="AL247" s="104">
        <v>8760</v>
      </c>
      <c r="AM247" s="104">
        <v>8760</v>
      </c>
      <c r="AN247" s="104">
        <v>8760</v>
      </c>
      <c r="AO247" s="104">
        <v>0</v>
      </c>
      <c r="AP247" s="104">
        <v>0</v>
      </c>
      <c r="AQ247" s="104">
        <v>0</v>
      </c>
      <c r="AR247" s="104">
        <v>8760000</v>
      </c>
      <c r="AS247" s="104">
        <v>0</v>
      </c>
      <c r="AT247" s="105"/>
      <c r="AU247" s="104" t="b">
        <v>0</v>
      </c>
      <c r="AV247" s="104">
        <v>0</v>
      </c>
      <c r="AW247" s="104">
        <v>0</v>
      </c>
      <c r="AX247" s="104" t="b">
        <v>1</v>
      </c>
      <c r="AY247" s="104">
        <v>0</v>
      </c>
      <c r="AZ247" s="104">
        <v>87600</v>
      </c>
      <c r="BA247" s="104" t="b">
        <v>0</v>
      </c>
      <c r="BB247" s="104">
        <v>0</v>
      </c>
      <c r="BC247" s="105" t="s">
        <v>831</v>
      </c>
      <c r="BD247" s="105" t="s">
        <v>855</v>
      </c>
      <c r="BE247" s="104" t="b">
        <v>0</v>
      </c>
      <c r="BF247" s="104">
        <v>0</v>
      </c>
      <c r="BG247" s="105"/>
      <c r="BH247" s="105" t="b">
        <v>0</v>
      </c>
      <c r="BI247" s="104">
        <v>0</v>
      </c>
      <c r="BJ247" s="104">
        <v>0</v>
      </c>
      <c r="BK247" s="104">
        <v>0</v>
      </c>
      <c r="BL247" s="104">
        <v>0</v>
      </c>
      <c r="BM247" s="104">
        <v>0</v>
      </c>
      <c r="BN247" s="105" t="s">
        <v>5929</v>
      </c>
      <c r="BO247" s="104">
        <v>438000</v>
      </c>
      <c r="BP247" s="104">
        <v>438000</v>
      </c>
      <c r="BQ247" s="104">
        <v>0</v>
      </c>
      <c r="BR247" s="105"/>
      <c r="BS247" s="105"/>
      <c r="BT247" s="105"/>
      <c r="BU247" s="105"/>
      <c r="BV247" s="104">
        <v>1</v>
      </c>
      <c r="BW247" s="104">
        <v>1</v>
      </c>
      <c r="BX247" s="104">
        <v>0</v>
      </c>
      <c r="BY247" s="104">
        <v>0</v>
      </c>
      <c r="BZ247" s="104">
        <v>0</v>
      </c>
      <c r="CA247" s="105" t="s">
        <v>6684</v>
      </c>
      <c r="CB247" s="105"/>
      <c r="CC247" s="105" t="b">
        <v>0</v>
      </c>
      <c r="CD247" s="104">
        <v>0</v>
      </c>
      <c r="CE247" s="104">
        <v>0</v>
      </c>
      <c r="CF247" s="104">
        <v>0</v>
      </c>
      <c r="CG247" s="104">
        <v>0</v>
      </c>
      <c r="CH247" s="105"/>
      <c r="CI247" s="104" t="b">
        <v>0</v>
      </c>
      <c r="CJ247" s="104">
        <v>0</v>
      </c>
      <c r="CK247" s="104">
        <v>0</v>
      </c>
      <c r="CL247" s="105" t="s">
        <v>6675</v>
      </c>
      <c r="CM247" s="104">
        <v>0</v>
      </c>
      <c r="CN247" s="104">
        <v>1</v>
      </c>
      <c r="CO247" s="104">
        <v>0</v>
      </c>
      <c r="CP247" s="104">
        <v>0</v>
      </c>
      <c r="CQ247" s="104">
        <v>50</v>
      </c>
      <c r="CR247" s="104">
        <v>50</v>
      </c>
      <c r="CS247" s="104">
        <v>0</v>
      </c>
      <c r="CT247" s="104">
        <v>0</v>
      </c>
      <c r="CU247" s="104">
        <v>0</v>
      </c>
      <c r="CV247" s="104">
        <v>0</v>
      </c>
      <c r="CW247" s="104">
        <v>0</v>
      </c>
      <c r="CX247" s="104">
        <v>0</v>
      </c>
      <c r="CY247" s="104">
        <v>0</v>
      </c>
      <c r="CZ247" s="104">
        <v>0</v>
      </c>
      <c r="DA247" s="104">
        <v>0</v>
      </c>
      <c r="DB247" s="104">
        <v>0</v>
      </c>
      <c r="DC247" s="104">
        <v>0</v>
      </c>
      <c r="DD247" s="105" t="s">
        <v>6711</v>
      </c>
    </row>
    <row r="248" spans="1:108" ht="15" customHeight="1" x14ac:dyDescent="0.35">
      <c r="A248" s="105" t="s">
        <v>6982</v>
      </c>
      <c r="B248" s="104">
        <v>0</v>
      </c>
      <c r="C248" s="104">
        <v>0</v>
      </c>
      <c r="D248" s="104">
        <v>0</v>
      </c>
      <c r="E248" s="105"/>
      <c r="F248" s="104">
        <v>1</v>
      </c>
      <c r="G248" s="104" t="b">
        <v>0</v>
      </c>
      <c r="H248" s="105" t="s">
        <v>512</v>
      </c>
      <c r="I248" s="104">
        <v>0</v>
      </c>
      <c r="J248" s="105"/>
      <c r="K248" s="104">
        <v>0</v>
      </c>
      <c r="L248" s="104">
        <v>1</v>
      </c>
      <c r="M248" s="104">
        <v>0</v>
      </c>
      <c r="N248" s="104">
        <v>0</v>
      </c>
      <c r="O248" s="105"/>
      <c r="P248" s="104" t="b">
        <v>0</v>
      </c>
      <c r="Q248" s="104">
        <v>0</v>
      </c>
      <c r="R248" s="105"/>
      <c r="S248" s="104">
        <v>0</v>
      </c>
      <c r="T248" s="104">
        <v>0</v>
      </c>
      <c r="U248" s="104">
        <v>0</v>
      </c>
      <c r="V248" s="104">
        <v>0</v>
      </c>
      <c r="W248" s="104">
        <v>0</v>
      </c>
      <c r="X248" s="105" t="s">
        <v>6679</v>
      </c>
      <c r="Y248" s="105"/>
      <c r="Z248" s="104">
        <v>1</v>
      </c>
      <c r="AA248" s="104">
        <v>0</v>
      </c>
      <c r="AB248" s="105"/>
      <c r="AC248" s="105"/>
      <c r="AD248" s="104">
        <v>0</v>
      </c>
      <c r="AE248" s="104">
        <v>0</v>
      </c>
      <c r="AF248" s="105"/>
      <c r="AG248" s="104">
        <v>2</v>
      </c>
      <c r="AH248" s="104">
        <v>2</v>
      </c>
      <c r="AI248" s="104">
        <v>2</v>
      </c>
      <c r="AJ248" s="105" t="s">
        <v>424</v>
      </c>
      <c r="AK248" s="104" t="b">
        <v>0</v>
      </c>
      <c r="AL248" s="104">
        <v>8760</v>
      </c>
      <c r="AM248" s="104">
        <v>8760</v>
      </c>
      <c r="AN248" s="104">
        <v>8760</v>
      </c>
      <c r="AO248" s="104">
        <v>0</v>
      </c>
      <c r="AP248" s="104">
        <v>0</v>
      </c>
      <c r="AQ248" s="104">
        <v>0</v>
      </c>
      <c r="AR248" s="104">
        <v>8760000</v>
      </c>
      <c r="AS248" s="104">
        <v>0</v>
      </c>
      <c r="AT248" s="105"/>
      <c r="AU248" s="104" t="b">
        <v>0</v>
      </c>
      <c r="AV248" s="104">
        <v>0</v>
      </c>
      <c r="AW248" s="104">
        <v>0</v>
      </c>
      <c r="AX248" s="104" t="b">
        <v>1</v>
      </c>
      <c r="AY248" s="104">
        <v>0</v>
      </c>
      <c r="AZ248" s="104">
        <v>87600</v>
      </c>
      <c r="BA248" s="104" t="b">
        <v>0</v>
      </c>
      <c r="BB248" s="104">
        <v>0</v>
      </c>
      <c r="BC248" s="105" t="s">
        <v>6680</v>
      </c>
      <c r="BD248" s="105" t="s">
        <v>855</v>
      </c>
      <c r="BE248" s="104" t="b">
        <v>0</v>
      </c>
      <c r="BF248" s="104">
        <v>0</v>
      </c>
      <c r="BG248" s="105"/>
      <c r="BH248" s="105" t="b">
        <v>0</v>
      </c>
      <c r="BI248" s="104">
        <v>0</v>
      </c>
      <c r="BJ248" s="104">
        <v>0</v>
      </c>
      <c r="BK248" s="104">
        <v>0</v>
      </c>
      <c r="BL248" s="104">
        <v>0</v>
      </c>
      <c r="BM248" s="104">
        <v>0</v>
      </c>
      <c r="BN248" s="105" t="s">
        <v>5929</v>
      </c>
      <c r="BO248" s="104">
        <v>438000</v>
      </c>
      <c r="BP248" s="104">
        <v>438000</v>
      </c>
      <c r="BQ248" s="104">
        <v>0</v>
      </c>
      <c r="BR248" s="105"/>
      <c r="BS248" s="105"/>
      <c r="BT248" s="105"/>
      <c r="BU248" s="105"/>
      <c r="BV248" s="104">
        <v>1</v>
      </c>
      <c r="BW248" s="104">
        <v>1</v>
      </c>
      <c r="BX248" s="104">
        <v>0</v>
      </c>
      <c r="BY248" s="104">
        <v>0</v>
      </c>
      <c r="BZ248" s="104">
        <v>0</v>
      </c>
      <c r="CA248" s="105" t="s">
        <v>6681</v>
      </c>
      <c r="CB248" s="105"/>
      <c r="CC248" s="105" t="b">
        <v>0</v>
      </c>
      <c r="CD248" s="104">
        <v>0</v>
      </c>
      <c r="CE248" s="104">
        <v>0</v>
      </c>
      <c r="CF248" s="104">
        <v>0</v>
      </c>
      <c r="CG248" s="104">
        <v>0</v>
      </c>
      <c r="CH248" s="105"/>
      <c r="CI248" s="104" t="b">
        <v>0</v>
      </c>
      <c r="CJ248" s="104">
        <v>0</v>
      </c>
      <c r="CK248" s="104">
        <v>0</v>
      </c>
      <c r="CL248" s="105" t="s">
        <v>6675</v>
      </c>
      <c r="CM248" s="104">
        <v>0</v>
      </c>
      <c r="CN248" s="104">
        <v>1</v>
      </c>
      <c r="CO248" s="104">
        <v>0</v>
      </c>
      <c r="CP248" s="104">
        <v>0</v>
      </c>
      <c r="CQ248" s="104">
        <v>50</v>
      </c>
      <c r="CR248" s="104">
        <v>50</v>
      </c>
      <c r="CS248" s="104">
        <v>0</v>
      </c>
      <c r="CT248" s="104">
        <v>0</v>
      </c>
      <c r="CU248" s="104">
        <v>0</v>
      </c>
      <c r="CV248" s="104">
        <v>0</v>
      </c>
      <c r="CW248" s="104">
        <v>0</v>
      </c>
      <c r="CX248" s="104">
        <v>0</v>
      </c>
      <c r="CY248" s="104">
        <v>0</v>
      </c>
      <c r="CZ248" s="104">
        <v>0</v>
      </c>
      <c r="DA248" s="104">
        <v>0</v>
      </c>
      <c r="DB248" s="104">
        <v>0</v>
      </c>
      <c r="DC248" s="104">
        <v>0</v>
      </c>
      <c r="DD248" s="105" t="s">
        <v>6682</v>
      </c>
    </row>
    <row r="249" spans="1:108" ht="15" customHeight="1" x14ac:dyDescent="0.35">
      <c r="A249" s="105" t="s">
        <v>6984</v>
      </c>
      <c r="B249" s="104">
        <v>0</v>
      </c>
      <c r="C249" s="104">
        <v>0</v>
      </c>
      <c r="D249" s="104">
        <v>0</v>
      </c>
      <c r="E249" s="105"/>
      <c r="F249" s="104">
        <v>1</v>
      </c>
      <c r="G249" s="104" t="b">
        <v>0</v>
      </c>
      <c r="H249" s="105" t="s">
        <v>512</v>
      </c>
      <c r="I249" s="104">
        <v>0</v>
      </c>
      <c r="J249" s="105"/>
      <c r="K249" s="104">
        <v>0</v>
      </c>
      <c r="L249" s="104">
        <v>1</v>
      </c>
      <c r="M249" s="104">
        <v>0</v>
      </c>
      <c r="N249" s="104">
        <v>0</v>
      </c>
      <c r="O249" s="105"/>
      <c r="P249" s="104" t="b">
        <v>0</v>
      </c>
      <c r="Q249" s="104">
        <v>0</v>
      </c>
      <c r="R249" s="105"/>
      <c r="S249" s="104">
        <v>0</v>
      </c>
      <c r="T249" s="104">
        <v>0</v>
      </c>
      <c r="U249" s="104">
        <v>0</v>
      </c>
      <c r="V249" s="104">
        <v>0</v>
      </c>
      <c r="W249" s="104">
        <v>0</v>
      </c>
      <c r="X249" s="105" t="s">
        <v>6686</v>
      </c>
      <c r="Y249" s="105"/>
      <c r="Z249" s="104">
        <v>1</v>
      </c>
      <c r="AA249" s="104">
        <v>0</v>
      </c>
      <c r="AB249" s="105"/>
      <c r="AC249" s="105"/>
      <c r="AD249" s="104">
        <v>0</v>
      </c>
      <c r="AE249" s="104">
        <v>0</v>
      </c>
      <c r="AF249" s="105"/>
      <c r="AG249" s="104">
        <v>2</v>
      </c>
      <c r="AH249" s="104">
        <v>2</v>
      </c>
      <c r="AI249" s="104">
        <v>2</v>
      </c>
      <c r="AJ249" s="105" t="s">
        <v>424</v>
      </c>
      <c r="AK249" s="104" t="b">
        <v>0</v>
      </c>
      <c r="AL249" s="104">
        <v>8760</v>
      </c>
      <c r="AM249" s="104">
        <v>8760</v>
      </c>
      <c r="AN249" s="104">
        <v>8760</v>
      </c>
      <c r="AO249" s="104">
        <v>0</v>
      </c>
      <c r="AP249" s="104">
        <v>0</v>
      </c>
      <c r="AQ249" s="104">
        <v>0</v>
      </c>
      <c r="AR249" s="104">
        <v>8760000</v>
      </c>
      <c r="AS249" s="104">
        <v>0</v>
      </c>
      <c r="AT249" s="105"/>
      <c r="AU249" s="104" t="b">
        <v>0</v>
      </c>
      <c r="AV249" s="104">
        <v>0</v>
      </c>
      <c r="AW249" s="104">
        <v>0</v>
      </c>
      <c r="AX249" s="104" t="b">
        <v>1</v>
      </c>
      <c r="AY249" s="104">
        <v>0</v>
      </c>
      <c r="AZ249" s="104">
        <v>87600</v>
      </c>
      <c r="BA249" s="104" t="b">
        <v>0</v>
      </c>
      <c r="BB249" s="104">
        <v>0</v>
      </c>
      <c r="BC249" s="105" t="s">
        <v>6680</v>
      </c>
      <c r="BD249" s="105" t="s">
        <v>855</v>
      </c>
      <c r="BE249" s="104" t="b">
        <v>0</v>
      </c>
      <c r="BF249" s="104">
        <v>0</v>
      </c>
      <c r="BG249" s="105"/>
      <c r="BH249" s="105" t="b">
        <v>0</v>
      </c>
      <c r="BI249" s="104">
        <v>0</v>
      </c>
      <c r="BJ249" s="104">
        <v>0</v>
      </c>
      <c r="BK249" s="104">
        <v>0</v>
      </c>
      <c r="BL249" s="104">
        <v>0</v>
      </c>
      <c r="BM249" s="104">
        <v>0</v>
      </c>
      <c r="BN249" s="105" t="s">
        <v>5929</v>
      </c>
      <c r="BO249" s="104">
        <v>438000</v>
      </c>
      <c r="BP249" s="104">
        <v>438000</v>
      </c>
      <c r="BQ249" s="104">
        <v>0</v>
      </c>
      <c r="BR249" s="105"/>
      <c r="BS249" s="105"/>
      <c r="BT249" s="105"/>
      <c r="BU249" s="105"/>
      <c r="BV249" s="104">
        <v>1</v>
      </c>
      <c r="BW249" s="104">
        <v>1</v>
      </c>
      <c r="BX249" s="104">
        <v>0</v>
      </c>
      <c r="BY249" s="104">
        <v>0</v>
      </c>
      <c r="BZ249" s="104">
        <v>0</v>
      </c>
      <c r="CA249" s="105" t="s">
        <v>6681</v>
      </c>
      <c r="CB249" s="105"/>
      <c r="CC249" s="105" t="b">
        <v>0</v>
      </c>
      <c r="CD249" s="104">
        <v>0</v>
      </c>
      <c r="CE249" s="104">
        <v>0</v>
      </c>
      <c r="CF249" s="104">
        <v>0</v>
      </c>
      <c r="CG249" s="104">
        <v>0</v>
      </c>
      <c r="CH249" s="105"/>
      <c r="CI249" s="104" t="b">
        <v>0</v>
      </c>
      <c r="CJ249" s="104">
        <v>0</v>
      </c>
      <c r="CK249" s="104">
        <v>0</v>
      </c>
      <c r="CL249" s="105" t="s">
        <v>6675</v>
      </c>
      <c r="CM249" s="104">
        <v>0</v>
      </c>
      <c r="CN249" s="104">
        <v>1</v>
      </c>
      <c r="CO249" s="104">
        <v>0</v>
      </c>
      <c r="CP249" s="104">
        <v>0</v>
      </c>
      <c r="CQ249" s="104">
        <v>50</v>
      </c>
      <c r="CR249" s="104">
        <v>50</v>
      </c>
      <c r="CS249" s="104">
        <v>0</v>
      </c>
      <c r="CT249" s="104">
        <v>0</v>
      </c>
      <c r="CU249" s="104">
        <v>0</v>
      </c>
      <c r="CV249" s="104">
        <v>0</v>
      </c>
      <c r="CW249" s="104">
        <v>0</v>
      </c>
      <c r="CX249" s="104">
        <v>0</v>
      </c>
      <c r="CY249" s="104">
        <v>0</v>
      </c>
      <c r="CZ249" s="104">
        <v>0</v>
      </c>
      <c r="DA249" s="104">
        <v>0</v>
      </c>
      <c r="DB249" s="104">
        <v>0</v>
      </c>
      <c r="DC249" s="104">
        <v>0</v>
      </c>
      <c r="DD249" s="105" t="s">
        <v>6687</v>
      </c>
    </row>
    <row r="250" spans="1:108" ht="15" customHeight="1" x14ac:dyDescent="0.35">
      <c r="A250" s="105" t="s">
        <v>6994</v>
      </c>
      <c r="B250" s="104">
        <v>0</v>
      </c>
      <c r="C250" s="104">
        <v>0</v>
      </c>
      <c r="D250" s="104">
        <v>0</v>
      </c>
      <c r="E250" s="105"/>
      <c r="F250" s="104">
        <v>1</v>
      </c>
      <c r="G250" s="104" t="b">
        <v>0</v>
      </c>
      <c r="H250" s="105" t="s">
        <v>512</v>
      </c>
      <c r="I250" s="104">
        <v>0</v>
      </c>
      <c r="J250" s="105"/>
      <c r="K250" s="104">
        <v>0</v>
      </c>
      <c r="L250" s="104">
        <v>1</v>
      </c>
      <c r="M250" s="104">
        <v>0</v>
      </c>
      <c r="N250" s="104">
        <v>0</v>
      </c>
      <c r="O250" s="105"/>
      <c r="P250" s="104" t="b">
        <v>0</v>
      </c>
      <c r="Q250" s="104">
        <v>0</v>
      </c>
      <c r="R250" s="105"/>
      <c r="S250" s="104">
        <v>0</v>
      </c>
      <c r="T250" s="104">
        <v>0</v>
      </c>
      <c r="U250" s="104">
        <v>0</v>
      </c>
      <c r="V250" s="104">
        <v>0</v>
      </c>
      <c r="W250" s="104">
        <v>0</v>
      </c>
      <c r="X250" s="105" t="s">
        <v>6716</v>
      </c>
      <c r="Y250" s="105"/>
      <c r="Z250" s="104">
        <v>1</v>
      </c>
      <c r="AA250" s="104">
        <v>0</v>
      </c>
      <c r="AB250" s="105"/>
      <c r="AC250" s="105"/>
      <c r="AD250" s="104">
        <v>0</v>
      </c>
      <c r="AE250" s="104">
        <v>0</v>
      </c>
      <c r="AF250" s="105"/>
      <c r="AG250" s="104">
        <v>2</v>
      </c>
      <c r="AH250" s="104">
        <v>2</v>
      </c>
      <c r="AI250" s="104">
        <v>2</v>
      </c>
      <c r="AJ250" s="105" t="s">
        <v>424</v>
      </c>
      <c r="AK250" s="104" t="b">
        <v>0</v>
      </c>
      <c r="AL250" s="104">
        <v>8760</v>
      </c>
      <c r="AM250" s="104">
        <v>8760</v>
      </c>
      <c r="AN250" s="104">
        <v>8760</v>
      </c>
      <c r="AO250" s="104">
        <v>0</v>
      </c>
      <c r="AP250" s="104">
        <v>0</v>
      </c>
      <c r="AQ250" s="104">
        <v>0</v>
      </c>
      <c r="AR250" s="104">
        <v>8760000</v>
      </c>
      <c r="AS250" s="104">
        <v>0</v>
      </c>
      <c r="AT250" s="105"/>
      <c r="AU250" s="104" t="b">
        <v>0</v>
      </c>
      <c r="AV250" s="104">
        <v>0</v>
      </c>
      <c r="AW250" s="104">
        <v>0</v>
      </c>
      <c r="AX250" s="104" t="b">
        <v>1</v>
      </c>
      <c r="AY250" s="104">
        <v>0</v>
      </c>
      <c r="AZ250" s="104">
        <v>87600</v>
      </c>
      <c r="BA250" s="104" t="b">
        <v>0</v>
      </c>
      <c r="BB250" s="104">
        <v>0</v>
      </c>
      <c r="BC250" s="105" t="s">
        <v>6680</v>
      </c>
      <c r="BD250" s="105" t="s">
        <v>855</v>
      </c>
      <c r="BE250" s="104" t="b">
        <v>0</v>
      </c>
      <c r="BF250" s="104">
        <v>0</v>
      </c>
      <c r="BG250" s="105"/>
      <c r="BH250" s="105" t="b">
        <v>0</v>
      </c>
      <c r="BI250" s="104">
        <v>0</v>
      </c>
      <c r="BJ250" s="104">
        <v>0</v>
      </c>
      <c r="BK250" s="104">
        <v>0</v>
      </c>
      <c r="BL250" s="104">
        <v>0</v>
      </c>
      <c r="BM250" s="104">
        <v>0</v>
      </c>
      <c r="BN250" s="105" t="s">
        <v>5929</v>
      </c>
      <c r="BO250" s="104">
        <v>438000</v>
      </c>
      <c r="BP250" s="104">
        <v>438000</v>
      </c>
      <c r="BQ250" s="104">
        <v>0</v>
      </c>
      <c r="BR250" s="105"/>
      <c r="BS250" s="105"/>
      <c r="BT250" s="105"/>
      <c r="BU250" s="105"/>
      <c r="BV250" s="104">
        <v>1</v>
      </c>
      <c r="BW250" s="104">
        <v>1</v>
      </c>
      <c r="BX250" s="104">
        <v>0</v>
      </c>
      <c r="BY250" s="104">
        <v>0</v>
      </c>
      <c r="BZ250" s="104">
        <v>0</v>
      </c>
      <c r="CA250" s="105" t="s">
        <v>6681</v>
      </c>
      <c r="CB250" s="105"/>
      <c r="CC250" s="105" t="b">
        <v>0</v>
      </c>
      <c r="CD250" s="104">
        <v>0</v>
      </c>
      <c r="CE250" s="104">
        <v>0</v>
      </c>
      <c r="CF250" s="104">
        <v>0</v>
      </c>
      <c r="CG250" s="104">
        <v>0</v>
      </c>
      <c r="CH250" s="105"/>
      <c r="CI250" s="104" t="b">
        <v>0</v>
      </c>
      <c r="CJ250" s="104">
        <v>0</v>
      </c>
      <c r="CK250" s="104">
        <v>0</v>
      </c>
      <c r="CL250" s="105" t="s">
        <v>6675</v>
      </c>
      <c r="CM250" s="104">
        <v>0</v>
      </c>
      <c r="CN250" s="104">
        <v>1</v>
      </c>
      <c r="CO250" s="104">
        <v>0</v>
      </c>
      <c r="CP250" s="104">
        <v>0</v>
      </c>
      <c r="CQ250" s="104">
        <v>50</v>
      </c>
      <c r="CR250" s="104">
        <v>50</v>
      </c>
      <c r="CS250" s="104">
        <v>0</v>
      </c>
      <c r="CT250" s="104">
        <v>0</v>
      </c>
      <c r="CU250" s="104">
        <v>0</v>
      </c>
      <c r="CV250" s="104">
        <v>0</v>
      </c>
      <c r="CW250" s="104">
        <v>0</v>
      </c>
      <c r="CX250" s="104">
        <v>0</v>
      </c>
      <c r="CY250" s="104">
        <v>0</v>
      </c>
      <c r="CZ250" s="104">
        <v>0</v>
      </c>
      <c r="DA250" s="104">
        <v>0</v>
      </c>
      <c r="DB250" s="104">
        <v>0</v>
      </c>
      <c r="DC250" s="104">
        <v>0</v>
      </c>
      <c r="DD250" s="105" t="s">
        <v>6717</v>
      </c>
    </row>
    <row r="251" spans="1:108" ht="15" customHeight="1" x14ac:dyDescent="0.35">
      <c r="A251" s="105" t="s">
        <v>6976</v>
      </c>
      <c r="B251" s="104">
        <v>0</v>
      </c>
      <c r="C251" s="104">
        <v>0</v>
      </c>
      <c r="D251" s="104">
        <v>0</v>
      </c>
      <c r="E251" s="105"/>
      <c r="F251" s="104">
        <v>1</v>
      </c>
      <c r="G251" s="104" t="b">
        <v>0</v>
      </c>
      <c r="H251" s="105" t="s">
        <v>512</v>
      </c>
      <c r="I251" s="104">
        <v>0</v>
      </c>
      <c r="J251" s="105"/>
      <c r="K251" s="104">
        <v>0</v>
      </c>
      <c r="L251" s="104">
        <v>1</v>
      </c>
      <c r="M251" s="104">
        <v>0</v>
      </c>
      <c r="N251" s="104">
        <v>0</v>
      </c>
      <c r="O251" s="105"/>
      <c r="P251" s="104" t="b">
        <v>0</v>
      </c>
      <c r="Q251" s="104">
        <v>0</v>
      </c>
      <c r="R251" s="105"/>
      <c r="S251" s="104">
        <v>0</v>
      </c>
      <c r="T251" s="104">
        <v>16.618200000000002</v>
      </c>
      <c r="U251" s="104">
        <v>49.854599999999998</v>
      </c>
      <c r="V251" s="104">
        <v>16.618200000000002</v>
      </c>
      <c r="W251" s="104">
        <v>0</v>
      </c>
      <c r="X251" s="105" t="s">
        <v>6647</v>
      </c>
      <c r="Y251" s="105"/>
      <c r="Z251" s="104">
        <v>1</v>
      </c>
      <c r="AA251" s="104">
        <v>0</v>
      </c>
      <c r="AB251" s="105"/>
      <c r="AC251" s="105" t="s">
        <v>95</v>
      </c>
      <c r="AD251" s="104">
        <v>0</v>
      </c>
      <c r="AE251" s="104">
        <v>0</v>
      </c>
      <c r="AF251" s="105"/>
      <c r="AG251" s="104">
        <v>2</v>
      </c>
      <c r="AH251" s="104">
        <v>2</v>
      </c>
      <c r="AI251" s="104">
        <v>2</v>
      </c>
      <c r="AJ251" s="105" t="s">
        <v>798</v>
      </c>
      <c r="AK251" s="104" t="b">
        <v>0</v>
      </c>
      <c r="AL251" s="104">
        <v>8760</v>
      </c>
      <c r="AM251" s="104">
        <v>8760</v>
      </c>
      <c r="AN251" s="104">
        <v>8760</v>
      </c>
      <c r="AO251" s="104">
        <v>0</v>
      </c>
      <c r="AP251" s="104">
        <v>0</v>
      </c>
      <c r="AQ251" s="104">
        <v>0</v>
      </c>
      <c r="AR251" s="104">
        <v>26280</v>
      </c>
      <c r="AS251" s="104">
        <v>0</v>
      </c>
      <c r="AT251" s="105"/>
      <c r="AU251" s="104" t="b">
        <v>0</v>
      </c>
      <c r="AV251" s="104">
        <v>0</v>
      </c>
      <c r="AW251" s="104">
        <v>0</v>
      </c>
      <c r="AX251" s="104" t="b">
        <v>1</v>
      </c>
      <c r="AY251" s="104">
        <v>0</v>
      </c>
      <c r="AZ251" s="104">
        <v>87600</v>
      </c>
      <c r="BA251" s="104" t="b">
        <v>0</v>
      </c>
      <c r="BB251" s="104">
        <v>0</v>
      </c>
      <c r="BC251" s="105" t="s">
        <v>6466</v>
      </c>
      <c r="BD251" s="105" t="s">
        <v>6467</v>
      </c>
      <c r="BE251" s="104" t="b">
        <v>1</v>
      </c>
      <c r="BF251" s="104">
        <v>0</v>
      </c>
      <c r="BG251" s="105"/>
      <c r="BH251" s="105" t="b">
        <v>0</v>
      </c>
      <c r="BI251" s="104">
        <v>0</v>
      </c>
      <c r="BJ251" s="104">
        <v>0</v>
      </c>
      <c r="BK251" s="104">
        <v>9306.1919999999991</v>
      </c>
      <c r="BL251" s="104">
        <v>0</v>
      </c>
      <c r="BM251" s="104">
        <v>0</v>
      </c>
      <c r="BN251" s="105" t="s">
        <v>5814</v>
      </c>
      <c r="BO251" s="104">
        <v>26356.645124020601</v>
      </c>
      <c r="BP251" s="104">
        <v>25860.485386065</v>
      </c>
      <c r="BQ251" s="104">
        <v>3</v>
      </c>
      <c r="BR251" s="105"/>
      <c r="BS251" s="105"/>
      <c r="BT251" s="105"/>
      <c r="BU251" s="105"/>
      <c r="BV251" s="104">
        <v>1</v>
      </c>
      <c r="BW251" s="104">
        <v>1</v>
      </c>
      <c r="BX251" s="104">
        <v>33236.400000000001</v>
      </c>
      <c r="BY251" s="104">
        <v>0</v>
      </c>
      <c r="BZ251" s="104">
        <v>3.7941095890411003E-5</v>
      </c>
      <c r="CA251" s="105" t="s">
        <v>6648</v>
      </c>
      <c r="CB251" s="105"/>
      <c r="CC251" s="105" t="b">
        <v>0</v>
      </c>
      <c r="CD251" s="104">
        <v>0</v>
      </c>
      <c r="CE251" s="104">
        <v>0</v>
      </c>
      <c r="CF251" s="104">
        <v>0</v>
      </c>
      <c r="CG251" s="104">
        <v>0</v>
      </c>
      <c r="CH251" s="105"/>
      <c r="CI251" s="104" t="b">
        <v>0</v>
      </c>
      <c r="CJ251" s="104">
        <v>0</v>
      </c>
      <c r="CK251" s="104">
        <v>0</v>
      </c>
      <c r="CL251" s="106" t="s">
        <v>10400</v>
      </c>
      <c r="CM251" s="104">
        <v>0</v>
      </c>
      <c r="CN251" s="104">
        <v>1</v>
      </c>
      <c r="CO251" s="104">
        <v>0</v>
      </c>
      <c r="CP251" s="104">
        <v>0</v>
      </c>
      <c r="CQ251" s="104">
        <v>50</v>
      </c>
      <c r="CR251" s="104">
        <v>50</v>
      </c>
      <c r="CS251" s="104">
        <v>42542.591999999997</v>
      </c>
      <c r="CT251" s="104">
        <v>0.24271362832806401</v>
      </c>
      <c r="CU251" s="104">
        <v>10325.666862800501</v>
      </c>
      <c r="CV251" s="104">
        <v>49.854599999999998</v>
      </c>
      <c r="CW251" s="104">
        <v>0.24271362832806401</v>
      </c>
      <c r="CX251" s="104">
        <v>12.100390854844299</v>
      </c>
      <c r="CY251" s="104">
        <v>16.618200000000002</v>
      </c>
      <c r="CZ251" s="104">
        <v>0.24271362832806401</v>
      </c>
      <c r="DA251" s="104">
        <v>4.0334636182814299</v>
      </c>
      <c r="DB251" s="104">
        <v>1.13823287671233E-4</v>
      </c>
      <c r="DC251" s="104">
        <v>0</v>
      </c>
      <c r="DD251" s="105" t="s">
        <v>6649</v>
      </c>
    </row>
    <row r="252" spans="1:108" ht="15" customHeight="1" x14ac:dyDescent="0.35">
      <c r="A252" s="105" t="s">
        <v>6977</v>
      </c>
      <c r="B252" s="104">
        <v>0</v>
      </c>
      <c r="C252" s="104">
        <v>0</v>
      </c>
      <c r="D252" s="104">
        <v>0</v>
      </c>
      <c r="E252" s="105"/>
      <c r="F252" s="104">
        <v>1</v>
      </c>
      <c r="G252" s="104" t="b">
        <v>0</v>
      </c>
      <c r="H252" s="105" t="s">
        <v>512</v>
      </c>
      <c r="I252" s="104">
        <v>0</v>
      </c>
      <c r="J252" s="105"/>
      <c r="K252" s="104">
        <v>0</v>
      </c>
      <c r="L252" s="104">
        <v>1</v>
      </c>
      <c r="M252" s="104">
        <v>0</v>
      </c>
      <c r="N252" s="104">
        <v>0</v>
      </c>
      <c r="O252" s="105"/>
      <c r="P252" s="104" t="b">
        <v>0</v>
      </c>
      <c r="Q252" s="104">
        <v>0</v>
      </c>
      <c r="R252" s="105"/>
      <c r="S252" s="104">
        <v>0</v>
      </c>
      <c r="T252" s="104">
        <v>16.618200000000002</v>
      </c>
      <c r="U252" s="104">
        <v>49.854599999999998</v>
      </c>
      <c r="V252" s="104">
        <v>16.618200000000002</v>
      </c>
      <c r="W252" s="104">
        <v>0</v>
      </c>
      <c r="X252" s="105" t="s">
        <v>6647</v>
      </c>
      <c r="Y252" s="105"/>
      <c r="Z252" s="104">
        <v>1</v>
      </c>
      <c r="AA252" s="104">
        <v>0</v>
      </c>
      <c r="AB252" s="105"/>
      <c r="AC252" s="105" t="s">
        <v>91</v>
      </c>
      <c r="AD252" s="104">
        <v>0</v>
      </c>
      <c r="AE252" s="104">
        <v>0</v>
      </c>
      <c r="AF252" s="105"/>
      <c r="AG252" s="104">
        <v>2</v>
      </c>
      <c r="AH252" s="104">
        <v>2</v>
      </c>
      <c r="AI252" s="104">
        <v>2</v>
      </c>
      <c r="AJ252" s="105" t="s">
        <v>798</v>
      </c>
      <c r="AK252" s="104" t="b">
        <v>0</v>
      </c>
      <c r="AL252" s="104">
        <v>8760</v>
      </c>
      <c r="AM252" s="104">
        <v>8760</v>
      </c>
      <c r="AN252" s="104">
        <v>8760</v>
      </c>
      <c r="AO252" s="104">
        <v>0</v>
      </c>
      <c r="AP252" s="104">
        <v>0</v>
      </c>
      <c r="AQ252" s="104">
        <v>0</v>
      </c>
      <c r="AR252" s="104">
        <v>26280</v>
      </c>
      <c r="AS252" s="104">
        <v>0</v>
      </c>
      <c r="AT252" s="105"/>
      <c r="AU252" s="104" t="b">
        <v>0</v>
      </c>
      <c r="AV252" s="104">
        <v>0</v>
      </c>
      <c r="AW252" s="104">
        <v>0</v>
      </c>
      <c r="AX252" s="104" t="b">
        <v>1</v>
      </c>
      <c r="AY252" s="104">
        <v>0</v>
      </c>
      <c r="AZ252" s="104">
        <v>87600</v>
      </c>
      <c r="BA252" s="104" t="b">
        <v>0</v>
      </c>
      <c r="BB252" s="104">
        <v>0</v>
      </c>
      <c r="BC252" s="105" t="s">
        <v>6466</v>
      </c>
      <c r="BD252" s="105" t="s">
        <v>6467</v>
      </c>
      <c r="BE252" s="104" t="b">
        <v>1</v>
      </c>
      <c r="BF252" s="104">
        <v>0</v>
      </c>
      <c r="BG252" s="105"/>
      <c r="BH252" s="105" t="b">
        <v>0</v>
      </c>
      <c r="BI252" s="104">
        <v>0</v>
      </c>
      <c r="BJ252" s="104">
        <v>0</v>
      </c>
      <c r="BK252" s="104">
        <v>9306.1919999999991</v>
      </c>
      <c r="BL252" s="104">
        <v>0</v>
      </c>
      <c r="BM252" s="104">
        <v>0</v>
      </c>
      <c r="BN252" s="105" t="s">
        <v>5844</v>
      </c>
      <c r="BO252" s="104">
        <v>26356.645124020601</v>
      </c>
      <c r="BP252" s="104">
        <v>25860.485386065</v>
      </c>
      <c r="BQ252" s="104">
        <v>3</v>
      </c>
      <c r="BR252" s="105"/>
      <c r="BS252" s="105"/>
      <c r="BT252" s="105"/>
      <c r="BU252" s="105"/>
      <c r="BV252" s="104">
        <v>1</v>
      </c>
      <c r="BW252" s="104">
        <v>1</v>
      </c>
      <c r="BX252" s="104">
        <v>33236.400000000001</v>
      </c>
      <c r="BY252" s="104">
        <v>0</v>
      </c>
      <c r="BZ252" s="104">
        <v>3.7941095890411003E-5</v>
      </c>
      <c r="CA252" s="105" t="s">
        <v>6650</v>
      </c>
      <c r="CB252" s="105"/>
      <c r="CC252" s="105" t="b">
        <v>0</v>
      </c>
      <c r="CD252" s="104">
        <v>0</v>
      </c>
      <c r="CE252" s="104">
        <v>0</v>
      </c>
      <c r="CF252" s="104">
        <v>0</v>
      </c>
      <c r="CG252" s="104">
        <v>0</v>
      </c>
      <c r="CH252" s="105"/>
      <c r="CI252" s="104" t="b">
        <v>0</v>
      </c>
      <c r="CJ252" s="104">
        <v>0</v>
      </c>
      <c r="CK252" s="104">
        <v>0</v>
      </c>
      <c r="CL252" s="106" t="s">
        <v>10400</v>
      </c>
      <c r="CM252" s="104">
        <v>0</v>
      </c>
      <c r="CN252" s="104">
        <v>1</v>
      </c>
      <c r="CO252" s="104">
        <v>0</v>
      </c>
      <c r="CP252" s="104">
        <v>0</v>
      </c>
      <c r="CQ252" s="104">
        <v>50</v>
      </c>
      <c r="CR252" s="104">
        <v>50</v>
      </c>
      <c r="CS252" s="104">
        <v>42542.591999999997</v>
      </c>
      <c r="CT252" s="104">
        <v>0.24271362832806401</v>
      </c>
      <c r="CU252" s="104">
        <v>10325.666862800501</v>
      </c>
      <c r="CV252" s="104">
        <v>49.854599999999998</v>
      </c>
      <c r="CW252" s="104">
        <v>0.24271362832806401</v>
      </c>
      <c r="CX252" s="104">
        <v>12.100390854844299</v>
      </c>
      <c r="CY252" s="104">
        <v>16.618200000000002</v>
      </c>
      <c r="CZ252" s="104">
        <v>0.24271362832806401</v>
      </c>
      <c r="DA252" s="104">
        <v>4.0334636182814299</v>
      </c>
      <c r="DB252" s="104">
        <v>1.13823287671233E-4</v>
      </c>
      <c r="DC252" s="104">
        <v>0</v>
      </c>
      <c r="DD252" s="105" t="s">
        <v>6651</v>
      </c>
    </row>
    <row r="253" spans="1:108" ht="15" customHeight="1" x14ac:dyDescent="0.35">
      <c r="A253" s="105" t="s">
        <v>6978</v>
      </c>
      <c r="B253" s="104">
        <v>0</v>
      </c>
      <c r="C253" s="104">
        <v>0</v>
      </c>
      <c r="D253" s="104">
        <v>0</v>
      </c>
      <c r="E253" s="105"/>
      <c r="F253" s="104">
        <v>1</v>
      </c>
      <c r="G253" s="104" t="b">
        <v>0</v>
      </c>
      <c r="H253" s="105" t="s">
        <v>512</v>
      </c>
      <c r="I253" s="104">
        <v>0</v>
      </c>
      <c r="J253" s="105"/>
      <c r="K253" s="104">
        <v>0</v>
      </c>
      <c r="L253" s="104">
        <v>1</v>
      </c>
      <c r="M253" s="104">
        <v>0</v>
      </c>
      <c r="N253" s="104">
        <v>0</v>
      </c>
      <c r="O253" s="105"/>
      <c r="P253" s="104" t="b">
        <v>0</v>
      </c>
      <c r="Q253" s="104">
        <v>0</v>
      </c>
      <c r="R253" s="105"/>
      <c r="S253" s="104">
        <v>0</v>
      </c>
      <c r="T253" s="104">
        <v>16.618200000000002</v>
      </c>
      <c r="U253" s="104">
        <v>49.854599999999998</v>
      </c>
      <c r="V253" s="104">
        <v>16.618200000000002</v>
      </c>
      <c r="W253" s="104">
        <v>0</v>
      </c>
      <c r="X253" s="105" t="s">
        <v>6647</v>
      </c>
      <c r="Y253" s="105"/>
      <c r="Z253" s="104">
        <v>1</v>
      </c>
      <c r="AA253" s="104">
        <v>0</v>
      </c>
      <c r="AB253" s="105"/>
      <c r="AC253" s="105" t="s">
        <v>95</v>
      </c>
      <c r="AD253" s="104">
        <v>0</v>
      </c>
      <c r="AE253" s="104">
        <v>0</v>
      </c>
      <c r="AF253" s="105"/>
      <c r="AG253" s="104">
        <v>2</v>
      </c>
      <c r="AH253" s="104">
        <v>2</v>
      </c>
      <c r="AI253" s="104">
        <v>2</v>
      </c>
      <c r="AJ253" s="105" t="s">
        <v>798</v>
      </c>
      <c r="AK253" s="104" t="b">
        <v>0</v>
      </c>
      <c r="AL253" s="104">
        <v>8760</v>
      </c>
      <c r="AM253" s="104">
        <v>8760</v>
      </c>
      <c r="AN253" s="104">
        <v>8760</v>
      </c>
      <c r="AO253" s="104">
        <v>0</v>
      </c>
      <c r="AP253" s="104">
        <v>0</v>
      </c>
      <c r="AQ253" s="104">
        <v>0</v>
      </c>
      <c r="AR253" s="104">
        <v>26280</v>
      </c>
      <c r="AS253" s="104">
        <v>0</v>
      </c>
      <c r="AT253" s="105"/>
      <c r="AU253" s="104" t="b">
        <v>0</v>
      </c>
      <c r="AV253" s="104">
        <v>0</v>
      </c>
      <c r="AW253" s="104">
        <v>0</v>
      </c>
      <c r="AX253" s="104" t="b">
        <v>1</v>
      </c>
      <c r="AY253" s="104">
        <v>0</v>
      </c>
      <c r="AZ253" s="104">
        <v>87600</v>
      </c>
      <c r="BA253" s="104" t="b">
        <v>0</v>
      </c>
      <c r="BB253" s="104">
        <v>0</v>
      </c>
      <c r="BC253" s="105" t="s">
        <v>6466</v>
      </c>
      <c r="BD253" s="105" t="s">
        <v>6467</v>
      </c>
      <c r="BE253" s="104" t="b">
        <v>1</v>
      </c>
      <c r="BF253" s="104">
        <v>0</v>
      </c>
      <c r="BG253" s="105"/>
      <c r="BH253" s="105" t="b">
        <v>0</v>
      </c>
      <c r="BI253" s="104">
        <v>0</v>
      </c>
      <c r="BJ253" s="104">
        <v>0</v>
      </c>
      <c r="BK253" s="104">
        <v>9306.1919999999991</v>
      </c>
      <c r="BL253" s="104">
        <v>0</v>
      </c>
      <c r="BM253" s="104">
        <v>0</v>
      </c>
      <c r="BN253" s="105" t="s">
        <v>5869</v>
      </c>
      <c r="BO253" s="104">
        <v>26356.645124020601</v>
      </c>
      <c r="BP253" s="104">
        <v>25860.485386065</v>
      </c>
      <c r="BQ253" s="104">
        <v>3</v>
      </c>
      <c r="BR253" s="105"/>
      <c r="BS253" s="105"/>
      <c r="BT253" s="105"/>
      <c r="BU253" s="105"/>
      <c r="BV253" s="104">
        <v>1</v>
      </c>
      <c r="BW253" s="104">
        <v>1</v>
      </c>
      <c r="BX253" s="104">
        <v>33236.400000000001</v>
      </c>
      <c r="BY253" s="104">
        <v>0</v>
      </c>
      <c r="BZ253" s="104">
        <v>3.7941095890411003E-5</v>
      </c>
      <c r="CA253" s="105" t="s">
        <v>6652</v>
      </c>
      <c r="CB253" s="105"/>
      <c r="CC253" s="105" t="b">
        <v>0</v>
      </c>
      <c r="CD253" s="104">
        <v>0</v>
      </c>
      <c r="CE253" s="104">
        <v>0</v>
      </c>
      <c r="CF253" s="104">
        <v>0</v>
      </c>
      <c r="CG253" s="104">
        <v>0</v>
      </c>
      <c r="CH253" s="105"/>
      <c r="CI253" s="104" t="b">
        <v>0</v>
      </c>
      <c r="CJ253" s="104">
        <v>0</v>
      </c>
      <c r="CK253" s="104">
        <v>0</v>
      </c>
      <c r="CL253" s="106" t="s">
        <v>10400</v>
      </c>
      <c r="CM253" s="104">
        <v>0</v>
      </c>
      <c r="CN253" s="104">
        <v>1</v>
      </c>
      <c r="CO253" s="104">
        <v>0</v>
      </c>
      <c r="CP253" s="104">
        <v>0</v>
      </c>
      <c r="CQ253" s="104">
        <v>50</v>
      </c>
      <c r="CR253" s="104">
        <v>50</v>
      </c>
      <c r="CS253" s="104">
        <v>42542.591999999997</v>
      </c>
      <c r="CT253" s="104">
        <v>0.24271362832806401</v>
      </c>
      <c r="CU253" s="104">
        <v>10325.666862800501</v>
      </c>
      <c r="CV253" s="104">
        <v>49.854599999999998</v>
      </c>
      <c r="CW253" s="104">
        <v>0.24271362832806401</v>
      </c>
      <c r="CX253" s="104">
        <v>12.100390854844299</v>
      </c>
      <c r="CY253" s="104">
        <v>16.618200000000002</v>
      </c>
      <c r="CZ253" s="104">
        <v>0.24271362832806401</v>
      </c>
      <c r="DA253" s="104">
        <v>4.0334636182814299</v>
      </c>
      <c r="DB253" s="104">
        <v>1.13823287671233E-4</v>
      </c>
      <c r="DC253" s="104">
        <v>0</v>
      </c>
      <c r="DD253" s="105" t="s">
        <v>6653</v>
      </c>
    </row>
  </sheetData>
  <sortState xmlns:xlrd2="http://schemas.microsoft.com/office/spreadsheetml/2017/richdata2" ref="A2:DD253">
    <sortCondition ref="A1"/>
  </sortState>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F51"/>
  <sheetViews>
    <sheetView workbookViewId="0">
      <selection activeCell="L2" sqref="L2"/>
    </sheetView>
  </sheetViews>
  <sheetFormatPr defaultRowHeight="15" customHeight="1" x14ac:dyDescent="0.35"/>
  <cols>
    <col min="1" max="3" width="9.08984375" style="104"/>
    <col min="4" max="4" width="12" style="104" bestFit="1" customWidth="1"/>
    <col min="5" max="5" width="9.08984375" style="104"/>
    <col min="6" max="6" width="11" style="104" bestFit="1" customWidth="1"/>
    <col min="7" max="10" width="9.08984375" style="104"/>
    <col min="11" max="11" width="11" style="104" bestFit="1" customWidth="1"/>
    <col min="12" max="20" width="9.08984375" style="104"/>
    <col min="21" max="21" width="12" style="104" bestFit="1" customWidth="1"/>
    <col min="22" max="25" width="9.08984375" style="104"/>
    <col min="26" max="26" width="12" style="104" bestFit="1" customWidth="1"/>
    <col min="27" max="28" width="9.08984375" style="104"/>
    <col min="29" max="29" width="12" style="104" bestFit="1" customWidth="1"/>
    <col min="30" max="30" width="11" style="104" bestFit="1" customWidth="1"/>
    <col min="31" max="259" width="9.08984375" style="104"/>
    <col min="260" max="260" width="12" style="104" bestFit="1" customWidth="1"/>
    <col min="261" max="261" width="9.08984375" style="104"/>
    <col min="262" max="262" width="11" style="104" bestFit="1" customWidth="1"/>
    <col min="263" max="266" width="9.08984375" style="104"/>
    <col min="267" max="267" width="11" style="104" bestFit="1" customWidth="1"/>
    <col min="268" max="276" width="9.08984375" style="104"/>
    <col min="277" max="277" width="12" style="104" bestFit="1" customWidth="1"/>
    <col min="278" max="281" width="9.08984375" style="104"/>
    <col min="282" max="282" width="12" style="104" bestFit="1" customWidth="1"/>
    <col min="283" max="284" width="9.08984375" style="104"/>
    <col min="285" max="285" width="12" style="104" bestFit="1" customWidth="1"/>
    <col min="286" max="286" width="11" style="104" bestFit="1" customWidth="1"/>
    <col min="287" max="515" width="9.08984375" style="104"/>
    <col min="516" max="516" width="12" style="104" bestFit="1" customWidth="1"/>
    <col min="517" max="517" width="9.08984375" style="104"/>
    <col min="518" max="518" width="11" style="104" bestFit="1" customWidth="1"/>
    <col min="519" max="522" width="9.08984375" style="104"/>
    <col min="523" max="523" width="11" style="104" bestFit="1" customWidth="1"/>
    <col min="524" max="532" width="9.08984375" style="104"/>
    <col min="533" max="533" width="12" style="104" bestFit="1" customWidth="1"/>
    <col min="534" max="537" width="9.08984375" style="104"/>
    <col min="538" max="538" width="12" style="104" bestFit="1" customWidth="1"/>
    <col min="539" max="540" width="9.08984375" style="104"/>
    <col min="541" max="541" width="12" style="104" bestFit="1" customWidth="1"/>
    <col min="542" max="542" width="11" style="104" bestFit="1" customWidth="1"/>
    <col min="543" max="771" width="9.08984375" style="104"/>
    <col min="772" max="772" width="12" style="104" bestFit="1" customWidth="1"/>
    <col min="773" max="773" width="9.08984375" style="104"/>
    <col min="774" max="774" width="11" style="104" bestFit="1" customWidth="1"/>
    <col min="775" max="778" width="9.08984375" style="104"/>
    <col min="779" max="779" width="11" style="104" bestFit="1" customWidth="1"/>
    <col min="780" max="788" width="9.08984375" style="104"/>
    <col min="789" max="789" width="12" style="104" bestFit="1" customWidth="1"/>
    <col min="790" max="793" width="9.08984375" style="104"/>
    <col min="794" max="794" width="12" style="104" bestFit="1" customWidth="1"/>
    <col min="795" max="796" width="9.08984375" style="104"/>
    <col min="797" max="797" width="12" style="104" bestFit="1" customWidth="1"/>
    <col min="798" max="798" width="11" style="104" bestFit="1" customWidth="1"/>
    <col min="799" max="1027" width="9.08984375" style="104"/>
    <col min="1028" max="1028" width="12" style="104" bestFit="1" customWidth="1"/>
    <col min="1029" max="1029" width="9.08984375" style="104"/>
    <col min="1030" max="1030" width="11" style="104" bestFit="1" customWidth="1"/>
    <col min="1031" max="1034" width="9.08984375" style="104"/>
    <col min="1035" max="1035" width="11" style="104" bestFit="1" customWidth="1"/>
    <col min="1036" max="1044" width="9.08984375" style="104"/>
    <col min="1045" max="1045" width="12" style="104" bestFit="1" customWidth="1"/>
    <col min="1046" max="1049" width="9.08984375" style="104"/>
    <col min="1050" max="1050" width="12" style="104" bestFit="1" customWidth="1"/>
    <col min="1051" max="1052" width="9.08984375" style="104"/>
    <col min="1053" max="1053" width="12" style="104" bestFit="1" customWidth="1"/>
    <col min="1054" max="1054" width="11" style="104" bestFit="1" customWidth="1"/>
    <col min="1055" max="1283" width="9.08984375" style="104"/>
    <col min="1284" max="1284" width="12" style="104" bestFit="1" customWidth="1"/>
    <col min="1285" max="1285" width="9.08984375" style="104"/>
    <col min="1286" max="1286" width="11" style="104" bestFit="1" customWidth="1"/>
    <col min="1287" max="1290" width="9.08984375" style="104"/>
    <col min="1291" max="1291" width="11" style="104" bestFit="1" customWidth="1"/>
    <col min="1292" max="1300" width="9.08984375" style="104"/>
    <col min="1301" max="1301" width="12" style="104" bestFit="1" customWidth="1"/>
    <col min="1302" max="1305" width="9.08984375" style="104"/>
    <col min="1306" max="1306" width="12" style="104" bestFit="1" customWidth="1"/>
    <col min="1307" max="1308" width="9.08984375" style="104"/>
    <col min="1309" max="1309" width="12" style="104" bestFit="1" customWidth="1"/>
    <col min="1310" max="1310" width="11" style="104" bestFit="1" customWidth="1"/>
    <col min="1311" max="1539" width="9.08984375" style="104"/>
    <col min="1540" max="1540" width="12" style="104" bestFit="1" customWidth="1"/>
    <col min="1541" max="1541" width="9.08984375" style="104"/>
    <col min="1542" max="1542" width="11" style="104" bestFit="1" customWidth="1"/>
    <col min="1543" max="1546" width="9.08984375" style="104"/>
    <col min="1547" max="1547" width="11" style="104" bestFit="1" customWidth="1"/>
    <col min="1548" max="1556" width="9.08984375" style="104"/>
    <col min="1557" max="1557" width="12" style="104" bestFit="1" customWidth="1"/>
    <col min="1558" max="1561" width="9.08984375" style="104"/>
    <col min="1562" max="1562" width="12" style="104" bestFit="1" customWidth="1"/>
    <col min="1563" max="1564" width="9.08984375" style="104"/>
    <col min="1565" max="1565" width="12" style="104" bestFit="1" customWidth="1"/>
    <col min="1566" max="1566" width="11" style="104" bestFit="1" customWidth="1"/>
    <col min="1567" max="1795" width="9.08984375" style="104"/>
    <col min="1796" max="1796" width="12" style="104" bestFit="1" customWidth="1"/>
    <col min="1797" max="1797" width="9.08984375" style="104"/>
    <col min="1798" max="1798" width="11" style="104" bestFit="1" customWidth="1"/>
    <col min="1799" max="1802" width="9.08984375" style="104"/>
    <col min="1803" max="1803" width="11" style="104" bestFit="1" customWidth="1"/>
    <col min="1804" max="1812" width="9.08984375" style="104"/>
    <col min="1813" max="1813" width="12" style="104" bestFit="1" customWidth="1"/>
    <col min="1814" max="1817" width="9.08984375" style="104"/>
    <col min="1818" max="1818" width="12" style="104" bestFit="1" customWidth="1"/>
    <col min="1819" max="1820" width="9.08984375" style="104"/>
    <col min="1821" max="1821" width="12" style="104" bestFit="1" customWidth="1"/>
    <col min="1822" max="1822" width="11" style="104" bestFit="1" customWidth="1"/>
    <col min="1823" max="2051" width="9.08984375" style="104"/>
    <col min="2052" max="2052" width="12" style="104" bestFit="1" customWidth="1"/>
    <col min="2053" max="2053" width="9.08984375" style="104"/>
    <col min="2054" max="2054" width="11" style="104" bestFit="1" customWidth="1"/>
    <col min="2055" max="2058" width="9.08984375" style="104"/>
    <col min="2059" max="2059" width="11" style="104" bestFit="1" customWidth="1"/>
    <col min="2060" max="2068" width="9.08984375" style="104"/>
    <col min="2069" max="2069" width="12" style="104" bestFit="1" customWidth="1"/>
    <col min="2070" max="2073" width="9.08984375" style="104"/>
    <col min="2074" max="2074" width="12" style="104" bestFit="1" customWidth="1"/>
    <col min="2075" max="2076" width="9.08984375" style="104"/>
    <col min="2077" max="2077" width="12" style="104" bestFit="1" customWidth="1"/>
    <col min="2078" max="2078" width="11" style="104" bestFit="1" customWidth="1"/>
    <col min="2079" max="2307" width="9.08984375" style="104"/>
    <col min="2308" max="2308" width="12" style="104" bestFit="1" customWidth="1"/>
    <col min="2309" max="2309" width="9.08984375" style="104"/>
    <col min="2310" max="2310" width="11" style="104" bestFit="1" customWidth="1"/>
    <col min="2311" max="2314" width="9.08984375" style="104"/>
    <col min="2315" max="2315" width="11" style="104" bestFit="1" customWidth="1"/>
    <col min="2316" max="2324" width="9.08984375" style="104"/>
    <col min="2325" max="2325" width="12" style="104" bestFit="1" customWidth="1"/>
    <col min="2326" max="2329" width="9.08984375" style="104"/>
    <col min="2330" max="2330" width="12" style="104" bestFit="1" customWidth="1"/>
    <col min="2331" max="2332" width="9.08984375" style="104"/>
    <col min="2333" max="2333" width="12" style="104" bestFit="1" customWidth="1"/>
    <col min="2334" max="2334" width="11" style="104" bestFit="1" customWidth="1"/>
    <col min="2335" max="2563" width="9.08984375" style="104"/>
    <col min="2564" max="2564" width="12" style="104" bestFit="1" customWidth="1"/>
    <col min="2565" max="2565" width="9.08984375" style="104"/>
    <col min="2566" max="2566" width="11" style="104" bestFit="1" customWidth="1"/>
    <col min="2567" max="2570" width="9.08984375" style="104"/>
    <col min="2571" max="2571" width="11" style="104" bestFit="1" customWidth="1"/>
    <col min="2572" max="2580" width="9.08984375" style="104"/>
    <col min="2581" max="2581" width="12" style="104" bestFit="1" customWidth="1"/>
    <col min="2582" max="2585" width="9.08984375" style="104"/>
    <col min="2586" max="2586" width="12" style="104" bestFit="1" customWidth="1"/>
    <col min="2587" max="2588" width="9.08984375" style="104"/>
    <col min="2589" max="2589" width="12" style="104" bestFit="1" customWidth="1"/>
    <col min="2590" max="2590" width="11" style="104" bestFit="1" customWidth="1"/>
    <col min="2591" max="2819" width="9.08984375" style="104"/>
    <col min="2820" max="2820" width="12" style="104" bestFit="1" customWidth="1"/>
    <col min="2821" max="2821" width="9.08984375" style="104"/>
    <col min="2822" max="2822" width="11" style="104" bestFit="1" customWidth="1"/>
    <col min="2823" max="2826" width="9.08984375" style="104"/>
    <col min="2827" max="2827" width="11" style="104" bestFit="1" customWidth="1"/>
    <col min="2828" max="2836" width="9.08984375" style="104"/>
    <col min="2837" max="2837" width="12" style="104" bestFit="1" customWidth="1"/>
    <col min="2838" max="2841" width="9.08984375" style="104"/>
    <col min="2842" max="2842" width="12" style="104" bestFit="1" customWidth="1"/>
    <col min="2843" max="2844" width="9.08984375" style="104"/>
    <col min="2845" max="2845" width="12" style="104" bestFit="1" customWidth="1"/>
    <col min="2846" max="2846" width="11" style="104" bestFit="1" customWidth="1"/>
    <col min="2847" max="3075" width="9.08984375" style="104"/>
    <col min="3076" max="3076" width="12" style="104" bestFit="1" customWidth="1"/>
    <col min="3077" max="3077" width="9.08984375" style="104"/>
    <col min="3078" max="3078" width="11" style="104" bestFit="1" customWidth="1"/>
    <col min="3079" max="3082" width="9.08984375" style="104"/>
    <col min="3083" max="3083" width="11" style="104" bestFit="1" customWidth="1"/>
    <col min="3084" max="3092" width="9.08984375" style="104"/>
    <col min="3093" max="3093" width="12" style="104" bestFit="1" customWidth="1"/>
    <col min="3094" max="3097" width="9.08984375" style="104"/>
    <col min="3098" max="3098" width="12" style="104" bestFit="1" customWidth="1"/>
    <col min="3099" max="3100" width="9.08984375" style="104"/>
    <col min="3101" max="3101" width="12" style="104" bestFit="1" customWidth="1"/>
    <col min="3102" max="3102" width="11" style="104" bestFit="1" customWidth="1"/>
    <col min="3103" max="3331" width="9.08984375" style="104"/>
    <col min="3332" max="3332" width="12" style="104" bestFit="1" customWidth="1"/>
    <col min="3333" max="3333" width="9.08984375" style="104"/>
    <col min="3334" max="3334" width="11" style="104" bestFit="1" customWidth="1"/>
    <col min="3335" max="3338" width="9.08984375" style="104"/>
    <col min="3339" max="3339" width="11" style="104" bestFit="1" customWidth="1"/>
    <col min="3340" max="3348" width="9.08984375" style="104"/>
    <col min="3349" max="3349" width="12" style="104" bestFit="1" customWidth="1"/>
    <col min="3350" max="3353" width="9.08984375" style="104"/>
    <col min="3354" max="3354" width="12" style="104" bestFit="1" customWidth="1"/>
    <col min="3355" max="3356" width="9.08984375" style="104"/>
    <col min="3357" max="3357" width="12" style="104" bestFit="1" customWidth="1"/>
    <col min="3358" max="3358" width="11" style="104" bestFit="1" customWidth="1"/>
    <col min="3359" max="3587" width="9.08984375" style="104"/>
    <col min="3588" max="3588" width="12" style="104" bestFit="1" customWidth="1"/>
    <col min="3589" max="3589" width="9.08984375" style="104"/>
    <col min="3590" max="3590" width="11" style="104" bestFit="1" customWidth="1"/>
    <col min="3591" max="3594" width="9.08984375" style="104"/>
    <col min="3595" max="3595" width="11" style="104" bestFit="1" customWidth="1"/>
    <col min="3596" max="3604" width="9.08984375" style="104"/>
    <col min="3605" max="3605" width="12" style="104" bestFit="1" customWidth="1"/>
    <col min="3606" max="3609" width="9.08984375" style="104"/>
    <col min="3610" max="3610" width="12" style="104" bestFit="1" customWidth="1"/>
    <col min="3611" max="3612" width="9.08984375" style="104"/>
    <col min="3613" max="3613" width="12" style="104" bestFit="1" customWidth="1"/>
    <col min="3614" max="3614" width="11" style="104" bestFit="1" customWidth="1"/>
    <col min="3615" max="3843" width="9.08984375" style="104"/>
    <col min="3844" max="3844" width="12" style="104" bestFit="1" customWidth="1"/>
    <col min="3845" max="3845" width="9.08984375" style="104"/>
    <col min="3846" max="3846" width="11" style="104" bestFit="1" customWidth="1"/>
    <col min="3847" max="3850" width="9.08984375" style="104"/>
    <col min="3851" max="3851" width="11" style="104" bestFit="1" customWidth="1"/>
    <col min="3852" max="3860" width="9.08984375" style="104"/>
    <col min="3861" max="3861" width="12" style="104" bestFit="1" customWidth="1"/>
    <col min="3862" max="3865" width="9.08984375" style="104"/>
    <col min="3866" max="3866" width="12" style="104" bestFit="1" customWidth="1"/>
    <col min="3867" max="3868" width="9.08984375" style="104"/>
    <col min="3869" max="3869" width="12" style="104" bestFit="1" customWidth="1"/>
    <col min="3870" max="3870" width="11" style="104" bestFit="1" customWidth="1"/>
    <col min="3871" max="4099" width="9.08984375" style="104"/>
    <col min="4100" max="4100" width="12" style="104" bestFit="1" customWidth="1"/>
    <col min="4101" max="4101" width="9.08984375" style="104"/>
    <col min="4102" max="4102" width="11" style="104" bestFit="1" customWidth="1"/>
    <col min="4103" max="4106" width="9.08984375" style="104"/>
    <col min="4107" max="4107" width="11" style="104" bestFit="1" customWidth="1"/>
    <col min="4108" max="4116" width="9.08984375" style="104"/>
    <col min="4117" max="4117" width="12" style="104" bestFit="1" customWidth="1"/>
    <col min="4118" max="4121" width="9.08984375" style="104"/>
    <col min="4122" max="4122" width="12" style="104" bestFit="1" customWidth="1"/>
    <col min="4123" max="4124" width="9.08984375" style="104"/>
    <col min="4125" max="4125" width="12" style="104" bestFit="1" customWidth="1"/>
    <col min="4126" max="4126" width="11" style="104" bestFit="1" customWidth="1"/>
    <col min="4127" max="4355" width="9.08984375" style="104"/>
    <col min="4356" max="4356" width="12" style="104" bestFit="1" customWidth="1"/>
    <col min="4357" max="4357" width="9.08984375" style="104"/>
    <col min="4358" max="4358" width="11" style="104" bestFit="1" customWidth="1"/>
    <col min="4359" max="4362" width="9.08984375" style="104"/>
    <col min="4363" max="4363" width="11" style="104" bestFit="1" customWidth="1"/>
    <col min="4364" max="4372" width="9.08984375" style="104"/>
    <col min="4373" max="4373" width="12" style="104" bestFit="1" customWidth="1"/>
    <col min="4374" max="4377" width="9.08984375" style="104"/>
    <col min="4378" max="4378" width="12" style="104" bestFit="1" customWidth="1"/>
    <col min="4379" max="4380" width="9.08984375" style="104"/>
    <col min="4381" max="4381" width="12" style="104" bestFit="1" customWidth="1"/>
    <col min="4382" max="4382" width="11" style="104" bestFit="1" customWidth="1"/>
    <col min="4383" max="4611" width="9.08984375" style="104"/>
    <col min="4612" max="4612" width="12" style="104" bestFit="1" customWidth="1"/>
    <col min="4613" max="4613" width="9.08984375" style="104"/>
    <col min="4614" max="4614" width="11" style="104" bestFit="1" customWidth="1"/>
    <col min="4615" max="4618" width="9.08984375" style="104"/>
    <col min="4619" max="4619" width="11" style="104" bestFit="1" customWidth="1"/>
    <col min="4620" max="4628" width="9.08984375" style="104"/>
    <col min="4629" max="4629" width="12" style="104" bestFit="1" customWidth="1"/>
    <col min="4630" max="4633" width="9.08984375" style="104"/>
    <col min="4634" max="4634" width="12" style="104" bestFit="1" customWidth="1"/>
    <col min="4635" max="4636" width="9.08984375" style="104"/>
    <col min="4637" max="4637" width="12" style="104" bestFit="1" customWidth="1"/>
    <col min="4638" max="4638" width="11" style="104" bestFit="1" customWidth="1"/>
    <col min="4639" max="4867" width="9.08984375" style="104"/>
    <col min="4868" max="4868" width="12" style="104" bestFit="1" customWidth="1"/>
    <col min="4869" max="4869" width="9.08984375" style="104"/>
    <col min="4870" max="4870" width="11" style="104" bestFit="1" customWidth="1"/>
    <col min="4871" max="4874" width="9.08984375" style="104"/>
    <col min="4875" max="4875" width="11" style="104" bestFit="1" customWidth="1"/>
    <col min="4876" max="4884" width="9.08984375" style="104"/>
    <col min="4885" max="4885" width="12" style="104" bestFit="1" customWidth="1"/>
    <col min="4886" max="4889" width="9.08984375" style="104"/>
    <col min="4890" max="4890" width="12" style="104" bestFit="1" customWidth="1"/>
    <col min="4891" max="4892" width="9.08984375" style="104"/>
    <col min="4893" max="4893" width="12" style="104" bestFit="1" customWidth="1"/>
    <col min="4894" max="4894" width="11" style="104" bestFit="1" customWidth="1"/>
    <col min="4895" max="5123" width="9.08984375" style="104"/>
    <col min="5124" max="5124" width="12" style="104" bestFit="1" customWidth="1"/>
    <col min="5125" max="5125" width="9.08984375" style="104"/>
    <col min="5126" max="5126" width="11" style="104" bestFit="1" customWidth="1"/>
    <col min="5127" max="5130" width="9.08984375" style="104"/>
    <col min="5131" max="5131" width="11" style="104" bestFit="1" customWidth="1"/>
    <col min="5132" max="5140" width="9.08984375" style="104"/>
    <col min="5141" max="5141" width="12" style="104" bestFit="1" customWidth="1"/>
    <col min="5142" max="5145" width="9.08984375" style="104"/>
    <col min="5146" max="5146" width="12" style="104" bestFit="1" customWidth="1"/>
    <col min="5147" max="5148" width="9.08984375" style="104"/>
    <col min="5149" max="5149" width="12" style="104" bestFit="1" customWidth="1"/>
    <col min="5150" max="5150" width="11" style="104" bestFit="1" customWidth="1"/>
    <col min="5151" max="5379" width="9.08984375" style="104"/>
    <col min="5380" max="5380" width="12" style="104" bestFit="1" customWidth="1"/>
    <col min="5381" max="5381" width="9.08984375" style="104"/>
    <col min="5382" max="5382" width="11" style="104" bestFit="1" customWidth="1"/>
    <col min="5383" max="5386" width="9.08984375" style="104"/>
    <col min="5387" max="5387" width="11" style="104" bestFit="1" customWidth="1"/>
    <col min="5388" max="5396" width="9.08984375" style="104"/>
    <col min="5397" max="5397" width="12" style="104" bestFit="1" customWidth="1"/>
    <col min="5398" max="5401" width="9.08984375" style="104"/>
    <col min="5402" max="5402" width="12" style="104" bestFit="1" customWidth="1"/>
    <col min="5403" max="5404" width="9.08984375" style="104"/>
    <col min="5405" max="5405" width="12" style="104" bestFit="1" customWidth="1"/>
    <col min="5406" max="5406" width="11" style="104" bestFit="1" customWidth="1"/>
    <col min="5407" max="5635" width="9.08984375" style="104"/>
    <col min="5636" max="5636" width="12" style="104" bestFit="1" customWidth="1"/>
    <col min="5637" max="5637" width="9.08984375" style="104"/>
    <col min="5638" max="5638" width="11" style="104" bestFit="1" customWidth="1"/>
    <col min="5639" max="5642" width="9.08984375" style="104"/>
    <col min="5643" max="5643" width="11" style="104" bestFit="1" customWidth="1"/>
    <col min="5644" max="5652" width="9.08984375" style="104"/>
    <col min="5653" max="5653" width="12" style="104" bestFit="1" customWidth="1"/>
    <col min="5654" max="5657" width="9.08984375" style="104"/>
    <col min="5658" max="5658" width="12" style="104" bestFit="1" customWidth="1"/>
    <col min="5659" max="5660" width="9.08984375" style="104"/>
    <col min="5661" max="5661" width="12" style="104" bestFit="1" customWidth="1"/>
    <col min="5662" max="5662" width="11" style="104" bestFit="1" customWidth="1"/>
    <col min="5663" max="5891" width="9.08984375" style="104"/>
    <col min="5892" max="5892" width="12" style="104" bestFit="1" customWidth="1"/>
    <col min="5893" max="5893" width="9.08984375" style="104"/>
    <col min="5894" max="5894" width="11" style="104" bestFit="1" customWidth="1"/>
    <col min="5895" max="5898" width="9.08984375" style="104"/>
    <col min="5899" max="5899" width="11" style="104" bestFit="1" customWidth="1"/>
    <col min="5900" max="5908" width="9.08984375" style="104"/>
    <col min="5909" max="5909" width="12" style="104" bestFit="1" customWidth="1"/>
    <col min="5910" max="5913" width="9.08984375" style="104"/>
    <col min="5914" max="5914" width="12" style="104" bestFit="1" customWidth="1"/>
    <col min="5915" max="5916" width="9.08984375" style="104"/>
    <col min="5917" max="5917" width="12" style="104" bestFit="1" customWidth="1"/>
    <col min="5918" max="5918" width="11" style="104" bestFit="1" customWidth="1"/>
    <col min="5919" max="6147" width="9.08984375" style="104"/>
    <col min="6148" max="6148" width="12" style="104" bestFit="1" customWidth="1"/>
    <col min="6149" max="6149" width="9.08984375" style="104"/>
    <col min="6150" max="6150" width="11" style="104" bestFit="1" customWidth="1"/>
    <col min="6151" max="6154" width="9.08984375" style="104"/>
    <col min="6155" max="6155" width="11" style="104" bestFit="1" customWidth="1"/>
    <col min="6156" max="6164" width="9.08984375" style="104"/>
    <col min="6165" max="6165" width="12" style="104" bestFit="1" customWidth="1"/>
    <col min="6166" max="6169" width="9.08984375" style="104"/>
    <col min="6170" max="6170" width="12" style="104" bestFit="1" customWidth="1"/>
    <col min="6171" max="6172" width="9.08984375" style="104"/>
    <col min="6173" max="6173" width="12" style="104" bestFit="1" customWidth="1"/>
    <col min="6174" max="6174" width="11" style="104" bestFit="1" customWidth="1"/>
    <col min="6175" max="6403" width="9.08984375" style="104"/>
    <col min="6404" max="6404" width="12" style="104" bestFit="1" customWidth="1"/>
    <col min="6405" max="6405" width="9.08984375" style="104"/>
    <col min="6406" max="6406" width="11" style="104" bestFit="1" customWidth="1"/>
    <col min="6407" max="6410" width="9.08984375" style="104"/>
    <col min="6411" max="6411" width="11" style="104" bestFit="1" customWidth="1"/>
    <col min="6412" max="6420" width="9.08984375" style="104"/>
    <col min="6421" max="6421" width="12" style="104" bestFit="1" customWidth="1"/>
    <col min="6422" max="6425" width="9.08984375" style="104"/>
    <col min="6426" max="6426" width="12" style="104" bestFit="1" customWidth="1"/>
    <col min="6427" max="6428" width="9.08984375" style="104"/>
    <col min="6429" max="6429" width="12" style="104" bestFit="1" customWidth="1"/>
    <col min="6430" max="6430" width="11" style="104" bestFit="1" customWidth="1"/>
    <col min="6431" max="6659" width="9.08984375" style="104"/>
    <col min="6660" max="6660" width="12" style="104" bestFit="1" customWidth="1"/>
    <col min="6661" max="6661" width="9.08984375" style="104"/>
    <col min="6662" max="6662" width="11" style="104" bestFit="1" customWidth="1"/>
    <col min="6663" max="6666" width="9.08984375" style="104"/>
    <col min="6667" max="6667" width="11" style="104" bestFit="1" customWidth="1"/>
    <col min="6668" max="6676" width="9.08984375" style="104"/>
    <col min="6677" max="6677" width="12" style="104" bestFit="1" customWidth="1"/>
    <col min="6678" max="6681" width="9.08984375" style="104"/>
    <col min="6682" max="6682" width="12" style="104" bestFit="1" customWidth="1"/>
    <col min="6683" max="6684" width="9.08984375" style="104"/>
    <col min="6685" max="6685" width="12" style="104" bestFit="1" customWidth="1"/>
    <col min="6686" max="6686" width="11" style="104" bestFit="1" customWidth="1"/>
    <col min="6687" max="6915" width="9.08984375" style="104"/>
    <col min="6916" max="6916" width="12" style="104" bestFit="1" customWidth="1"/>
    <col min="6917" max="6917" width="9.08984375" style="104"/>
    <col min="6918" max="6918" width="11" style="104" bestFit="1" customWidth="1"/>
    <col min="6919" max="6922" width="9.08984375" style="104"/>
    <col min="6923" max="6923" width="11" style="104" bestFit="1" customWidth="1"/>
    <col min="6924" max="6932" width="9.08984375" style="104"/>
    <col min="6933" max="6933" width="12" style="104" bestFit="1" customWidth="1"/>
    <col min="6934" max="6937" width="9.08984375" style="104"/>
    <col min="6938" max="6938" width="12" style="104" bestFit="1" customWidth="1"/>
    <col min="6939" max="6940" width="9.08984375" style="104"/>
    <col min="6941" max="6941" width="12" style="104" bestFit="1" customWidth="1"/>
    <col min="6942" max="6942" width="11" style="104" bestFit="1" customWidth="1"/>
    <col min="6943" max="7171" width="9.08984375" style="104"/>
    <col min="7172" max="7172" width="12" style="104" bestFit="1" customWidth="1"/>
    <col min="7173" max="7173" width="9.08984375" style="104"/>
    <col min="7174" max="7174" width="11" style="104" bestFit="1" customWidth="1"/>
    <col min="7175" max="7178" width="9.08984375" style="104"/>
    <col min="7179" max="7179" width="11" style="104" bestFit="1" customWidth="1"/>
    <col min="7180" max="7188" width="9.08984375" style="104"/>
    <col min="7189" max="7189" width="12" style="104" bestFit="1" customWidth="1"/>
    <col min="7190" max="7193" width="9.08984375" style="104"/>
    <col min="7194" max="7194" width="12" style="104" bestFit="1" customWidth="1"/>
    <col min="7195" max="7196" width="9.08984375" style="104"/>
    <col min="7197" max="7197" width="12" style="104" bestFit="1" customWidth="1"/>
    <col min="7198" max="7198" width="11" style="104" bestFit="1" customWidth="1"/>
    <col min="7199" max="7427" width="9.08984375" style="104"/>
    <col min="7428" max="7428" width="12" style="104" bestFit="1" customWidth="1"/>
    <col min="7429" max="7429" width="9.08984375" style="104"/>
    <col min="7430" max="7430" width="11" style="104" bestFit="1" customWidth="1"/>
    <col min="7431" max="7434" width="9.08984375" style="104"/>
    <col min="7435" max="7435" width="11" style="104" bestFit="1" customWidth="1"/>
    <col min="7436" max="7444" width="9.08984375" style="104"/>
    <col min="7445" max="7445" width="12" style="104" bestFit="1" customWidth="1"/>
    <col min="7446" max="7449" width="9.08984375" style="104"/>
    <col min="7450" max="7450" width="12" style="104" bestFit="1" customWidth="1"/>
    <col min="7451" max="7452" width="9.08984375" style="104"/>
    <col min="7453" max="7453" width="12" style="104" bestFit="1" customWidth="1"/>
    <col min="7454" max="7454" width="11" style="104" bestFit="1" customWidth="1"/>
    <col min="7455" max="7683" width="9.08984375" style="104"/>
    <col min="7684" max="7684" width="12" style="104" bestFit="1" customWidth="1"/>
    <col min="7685" max="7685" width="9.08984375" style="104"/>
    <col min="7686" max="7686" width="11" style="104" bestFit="1" customWidth="1"/>
    <col min="7687" max="7690" width="9.08984375" style="104"/>
    <col min="7691" max="7691" width="11" style="104" bestFit="1" customWidth="1"/>
    <col min="7692" max="7700" width="9.08984375" style="104"/>
    <col min="7701" max="7701" width="12" style="104" bestFit="1" customWidth="1"/>
    <col min="7702" max="7705" width="9.08984375" style="104"/>
    <col min="7706" max="7706" width="12" style="104" bestFit="1" customWidth="1"/>
    <col min="7707" max="7708" width="9.08984375" style="104"/>
    <col min="7709" max="7709" width="12" style="104" bestFit="1" customWidth="1"/>
    <col min="7710" max="7710" width="11" style="104" bestFit="1" customWidth="1"/>
    <col min="7711" max="7939" width="9.08984375" style="104"/>
    <col min="7940" max="7940" width="12" style="104" bestFit="1" customWidth="1"/>
    <col min="7941" max="7941" width="9.08984375" style="104"/>
    <col min="7942" max="7942" width="11" style="104" bestFit="1" customWidth="1"/>
    <col min="7943" max="7946" width="9.08984375" style="104"/>
    <col min="7947" max="7947" width="11" style="104" bestFit="1" customWidth="1"/>
    <col min="7948" max="7956" width="9.08984375" style="104"/>
    <col min="7957" max="7957" width="12" style="104" bestFit="1" customWidth="1"/>
    <col min="7958" max="7961" width="9.08984375" style="104"/>
    <col min="7962" max="7962" width="12" style="104" bestFit="1" customWidth="1"/>
    <col min="7963" max="7964" width="9.08984375" style="104"/>
    <col min="7965" max="7965" width="12" style="104" bestFit="1" customWidth="1"/>
    <col min="7966" max="7966" width="11" style="104" bestFit="1" customWidth="1"/>
    <col min="7967" max="8195" width="9.08984375" style="104"/>
    <col min="8196" max="8196" width="12" style="104" bestFit="1" customWidth="1"/>
    <col min="8197" max="8197" width="9.08984375" style="104"/>
    <col min="8198" max="8198" width="11" style="104" bestFit="1" customWidth="1"/>
    <col min="8199" max="8202" width="9.08984375" style="104"/>
    <col min="8203" max="8203" width="11" style="104" bestFit="1" customWidth="1"/>
    <col min="8204" max="8212" width="9.08984375" style="104"/>
    <col min="8213" max="8213" width="12" style="104" bestFit="1" customWidth="1"/>
    <col min="8214" max="8217" width="9.08984375" style="104"/>
    <col min="8218" max="8218" width="12" style="104" bestFit="1" customWidth="1"/>
    <col min="8219" max="8220" width="9.08984375" style="104"/>
    <col min="8221" max="8221" width="12" style="104" bestFit="1" customWidth="1"/>
    <col min="8222" max="8222" width="11" style="104" bestFit="1" customWidth="1"/>
    <col min="8223" max="8451" width="9.08984375" style="104"/>
    <col min="8452" max="8452" width="12" style="104" bestFit="1" customWidth="1"/>
    <col min="8453" max="8453" width="9.08984375" style="104"/>
    <col min="8454" max="8454" width="11" style="104" bestFit="1" customWidth="1"/>
    <col min="8455" max="8458" width="9.08984375" style="104"/>
    <col min="8459" max="8459" width="11" style="104" bestFit="1" customWidth="1"/>
    <col min="8460" max="8468" width="9.08984375" style="104"/>
    <col min="8469" max="8469" width="12" style="104" bestFit="1" customWidth="1"/>
    <col min="8470" max="8473" width="9.08984375" style="104"/>
    <col min="8474" max="8474" width="12" style="104" bestFit="1" customWidth="1"/>
    <col min="8475" max="8476" width="9.08984375" style="104"/>
    <col min="8477" max="8477" width="12" style="104" bestFit="1" customWidth="1"/>
    <col min="8478" max="8478" width="11" style="104" bestFit="1" customWidth="1"/>
    <col min="8479" max="8707" width="9.08984375" style="104"/>
    <col min="8708" max="8708" width="12" style="104" bestFit="1" customWidth="1"/>
    <col min="8709" max="8709" width="9.08984375" style="104"/>
    <col min="8710" max="8710" width="11" style="104" bestFit="1" customWidth="1"/>
    <col min="8711" max="8714" width="9.08984375" style="104"/>
    <col min="8715" max="8715" width="11" style="104" bestFit="1" customWidth="1"/>
    <col min="8716" max="8724" width="9.08984375" style="104"/>
    <col min="8725" max="8725" width="12" style="104" bestFit="1" customWidth="1"/>
    <col min="8726" max="8729" width="9.08984375" style="104"/>
    <col min="8730" max="8730" width="12" style="104" bestFit="1" customWidth="1"/>
    <col min="8731" max="8732" width="9.08984375" style="104"/>
    <col min="8733" max="8733" width="12" style="104" bestFit="1" customWidth="1"/>
    <col min="8734" max="8734" width="11" style="104" bestFit="1" customWidth="1"/>
    <col min="8735" max="8963" width="9.08984375" style="104"/>
    <col min="8964" max="8964" width="12" style="104" bestFit="1" customWidth="1"/>
    <col min="8965" max="8965" width="9.08984375" style="104"/>
    <col min="8966" max="8966" width="11" style="104" bestFit="1" customWidth="1"/>
    <col min="8967" max="8970" width="9.08984375" style="104"/>
    <col min="8971" max="8971" width="11" style="104" bestFit="1" customWidth="1"/>
    <col min="8972" max="8980" width="9.08984375" style="104"/>
    <col min="8981" max="8981" width="12" style="104" bestFit="1" customWidth="1"/>
    <col min="8982" max="8985" width="9.08984375" style="104"/>
    <col min="8986" max="8986" width="12" style="104" bestFit="1" customWidth="1"/>
    <col min="8987" max="8988" width="9.08984375" style="104"/>
    <col min="8989" max="8989" width="12" style="104" bestFit="1" customWidth="1"/>
    <col min="8990" max="8990" width="11" style="104" bestFit="1" customWidth="1"/>
    <col min="8991" max="9219" width="9.08984375" style="104"/>
    <col min="9220" max="9220" width="12" style="104" bestFit="1" customWidth="1"/>
    <col min="9221" max="9221" width="9.08984375" style="104"/>
    <col min="9222" max="9222" width="11" style="104" bestFit="1" customWidth="1"/>
    <col min="9223" max="9226" width="9.08984375" style="104"/>
    <col min="9227" max="9227" width="11" style="104" bestFit="1" customWidth="1"/>
    <col min="9228" max="9236" width="9.08984375" style="104"/>
    <col min="9237" max="9237" width="12" style="104" bestFit="1" customWidth="1"/>
    <col min="9238" max="9241" width="9.08984375" style="104"/>
    <col min="9242" max="9242" width="12" style="104" bestFit="1" customWidth="1"/>
    <col min="9243" max="9244" width="9.08984375" style="104"/>
    <col min="9245" max="9245" width="12" style="104" bestFit="1" customWidth="1"/>
    <col min="9246" max="9246" width="11" style="104" bestFit="1" customWidth="1"/>
    <col min="9247" max="9475" width="9.08984375" style="104"/>
    <col min="9476" max="9476" width="12" style="104" bestFit="1" customWidth="1"/>
    <col min="9477" max="9477" width="9.08984375" style="104"/>
    <col min="9478" max="9478" width="11" style="104" bestFit="1" customWidth="1"/>
    <col min="9479" max="9482" width="9.08984375" style="104"/>
    <col min="9483" max="9483" width="11" style="104" bestFit="1" customWidth="1"/>
    <col min="9484" max="9492" width="9.08984375" style="104"/>
    <col min="9493" max="9493" width="12" style="104" bestFit="1" customWidth="1"/>
    <col min="9494" max="9497" width="9.08984375" style="104"/>
    <col min="9498" max="9498" width="12" style="104" bestFit="1" customWidth="1"/>
    <col min="9499" max="9500" width="9.08984375" style="104"/>
    <col min="9501" max="9501" width="12" style="104" bestFit="1" customWidth="1"/>
    <col min="9502" max="9502" width="11" style="104" bestFit="1" customWidth="1"/>
    <col min="9503" max="9731" width="9.08984375" style="104"/>
    <col min="9732" max="9732" width="12" style="104" bestFit="1" customWidth="1"/>
    <col min="9733" max="9733" width="9.08984375" style="104"/>
    <col min="9734" max="9734" width="11" style="104" bestFit="1" customWidth="1"/>
    <col min="9735" max="9738" width="9.08984375" style="104"/>
    <col min="9739" max="9739" width="11" style="104" bestFit="1" customWidth="1"/>
    <col min="9740" max="9748" width="9.08984375" style="104"/>
    <col min="9749" max="9749" width="12" style="104" bestFit="1" customWidth="1"/>
    <col min="9750" max="9753" width="9.08984375" style="104"/>
    <col min="9754" max="9754" width="12" style="104" bestFit="1" customWidth="1"/>
    <col min="9755" max="9756" width="9.08984375" style="104"/>
    <col min="9757" max="9757" width="12" style="104" bestFit="1" customWidth="1"/>
    <col min="9758" max="9758" width="11" style="104" bestFit="1" customWidth="1"/>
    <col min="9759" max="9987" width="9.08984375" style="104"/>
    <col min="9988" max="9988" width="12" style="104" bestFit="1" customWidth="1"/>
    <col min="9989" max="9989" width="9.08984375" style="104"/>
    <col min="9990" max="9990" width="11" style="104" bestFit="1" customWidth="1"/>
    <col min="9991" max="9994" width="9.08984375" style="104"/>
    <col min="9995" max="9995" width="11" style="104" bestFit="1" customWidth="1"/>
    <col min="9996" max="10004" width="9.08984375" style="104"/>
    <col min="10005" max="10005" width="12" style="104" bestFit="1" customWidth="1"/>
    <col min="10006" max="10009" width="9.08984375" style="104"/>
    <col min="10010" max="10010" width="12" style="104" bestFit="1" customWidth="1"/>
    <col min="10011" max="10012" width="9.08984375" style="104"/>
    <col min="10013" max="10013" width="12" style="104" bestFit="1" customWidth="1"/>
    <col min="10014" max="10014" width="11" style="104" bestFit="1" customWidth="1"/>
    <col min="10015" max="10243" width="9.08984375" style="104"/>
    <col min="10244" max="10244" width="12" style="104" bestFit="1" customWidth="1"/>
    <col min="10245" max="10245" width="9.08984375" style="104"/>
    <col min="10246" max="10246" width="11" style="104" bestFit="1" customWidth="1"/>
    <col min="10247" max="10250" width="9.08984375" style="104"/>
    <col min="10251" max="10251" width="11" style="104" bestFit="1" customWidth="1"/>
    <col min="10252" max="10260" width="9.08984375" style="104"/>
    <col min="10261" max="10261" width="12" style="104" bestFit="1" customWidth="1"/>
    <col min="10262" max="10265" width="9.08984375" style="104"/>
    <col min="10266" max="10266" width="12" style="104" bestFit="1" customWidth="1"/>
    <col min="10267" max="10268" width="9.08984375" style="104"/>
    <col min="10269" max="10269" width="12" style="104" bestFit="1" customWidth="1"/>
    <col min="10270" max="10270" width="11" style="104" bestFit="1" customWidth="1"/>
    <col min="10271" max="10499" width="9.08984375" style="104"/>
    <col min="10500" max="10500" width="12" style="104" bestFit="1" customWidth="1"/>
    <col min="10501" max="10501" width="9.08984375" style="104"/>
    <col min="10502" max="10502" width="11" style="104" bestFit="1" customWidth="1"/>
    <col min="10503" max="10506" width="9.08984375" style="104"/>
    <col min="10507" max="10507" width="11" style="104" bestFit="1" customWidth="1"/>
    <col min="10508" max="10516" width="9.08984375" style="104"/>
    <col min="10517" max="10517" width="12" style="104" bestFit="1" customWidth="1"/>
    <col min="10518" max="10521" width="9.08984375" style="104"/>
    <col min="10522" max="10522" width="12" style="104" bestFit="1" customWidth="1"/>
    <col min="10523" max="10524" width="9.08984375" style="104"/>
    <col min="10525" max="10525" width="12" style="104" bestFit="1" customWidth="1"/>
    <col min="10526" max="10526" width="11" style="104" bestFit="1" customWidth="1"/>
    <col min="10527" max="10755" width="9.08984375" style="104"/>
    <col min="10756" max="10756" width="12" style="104" bestFit="1" customWidth="1"/>
    <col min="10757" max="10757" width="9.08984375" style="104"/>
    <col min="10758" max="10758" width="11" style="104" bestFit="1" customWidth="1"/>
    <col min="10759" max="10762" width="9.08984375" style="104"/>
    <col min="10763" max="10763" width="11" style="104" bestFit="1" customWidth="1"/>
    <col min="10764" max="10772" width="9.08984375" style="104"/>
    <col min="10773" max="10773" width="12" style="104" bestFit="1" customWidth="1"/>
    <col min="10774" max="10777" width="9.08984375" style="104"/>
    <col min="10778" max="10778" width="12" style="104" bestFit="1" customWidth="1"/>
    <col min="10779" max="10780" width="9.08984375" style="104"/>
    <col min="10781" max="10781" width="12" style="104" bestFit="1" customWidth="1"/>
    <col min="10782" max="10782" width="11" style="104" bestFit="1" customWidth="1"/>
    <col min="10783" max="11011" width="9.08984375" style="104"/>
    <col min="11012" max="11012" width="12" style="104" bestFit="1" customWidth="1"/>
    <col min="11013" max="11013" width="9.08984375" style="104"/>
    <col min="11014" max="11014" width="11" style="104" bestFit="1" customWidth="1"/>
    <col min="11015" max="11018" width="9.08984375" style="104"/>
    <col min="11019" max="11019" width="11" style="104" bestFit="1" customWidth="1"/>
    <col min="11020" max="11028" width="9.08984375" style="104"/>
    <col min="11029" max="11029" width="12" style="104" bestFit="1" customWidth="1"/>
    <col min="11030" max="11033" width="9.08984375" style="104"/>
    <col min="11034" max="11034" width="12" style="104" bestFit="1" customWidth="1"/>
    <col min="11035" max="11036" width="9.08984375" style="104"/>
    <col min="11037" max="11037" width="12" style="104" bestFit="1" customWidth="1"/>
    <col min="11038" max="11038" width="11" style="104" bestFit="1" customWidth="1"/>
    <col min="11039" max="11267" width="9.08984375" style="104"/>
    <col min="11268" max="11268" width="12" style="104" bestFit="1" customWidth="1"/>
    <col min="11269" max="11269" width="9.08984375" style="104"/>
    <col min="11270" max="11270" width="11" style="104" bestFit="1" customWidth="1"/>
    <col min="11271" max="11274" width="9.08984375" style="104"/>
    <col min="11275" max="11275" width="11" style="104" bestFit="1" customWidth="1"/>
    <col min="11276" max="11284" width="9.08984375" style="104"/>
    <col min="11285" max="11285" width="12" style="104" bestFit="1" customWidth="1"/>
    <col min="11286" max="11289" width="9.08984375" style="104"/>
    <col min="11290" max="11290" width="12" style="104" bestFit="1" customWidth="1"/>
    <col min="11291" max="11292" width="9.08984375" style="104"/>
    <col min="11293" max="11293" width="12" style="104" bestFit="1" customWidth="1"/>
    <col min="11294" max="11294" width="11" style="104" bestFit="1" customWidth="1"/>
    <col min="11295" max="11523" width="9.08984375" style="104"/>
    <col min="11524" max="11524" width="12" style="104" bestFit="1" customWidth="1"/>
    <col min="11525" max="11525" width="9.08984375" style="104"/>
    <col min="11526" max="11526" width="11" style="104" bestFit="1" customWidth="1"/>
    <col min="11527" max="11530" width="9.08984375" style="104"/>
    <col min="11531" max="11531" width="11" style="104" bestFit="1" customWidth="1"/>
    <col min="11532" max="11540" width="9.08984375" style="104"/>
    <col min="11541" max="11541" width="12" style="104" bestFit="1" customWidth="1"/>
    <col min="11542" max="11545" width="9.08984375" style="104"/>
    <col min="11546" max="11546" width="12" style="104" bestFit="1" customWidth="1"/>
    <col min="11547" max="11548" width="9.08984375" style="104"/>
    <col min="11549" max="11549" width="12" style="104" bestFit="1" customWidth="1"/>
    <col min="11550" max="11550" width="11" style="104" bestFit="1" customWidth="1"/>
    <col min="11551" max="11779" width="9.08984375" style="104"/>
    <col min="11780" max="11780" width="12" style="104" bestFit="1" customWidth="1"/>
    <col min="11781" max="11781" width="9.08984375" style="104"/>
    <col min="11782" max="11782" width="11" style="104" bestFit="1" customWidth="1"/>
    <col min="11783" max="11786" width="9.08984375" style="104"/>
    <col min="11787" max="11787" width="11" style="104" bestFit="1" customWidth="1"/>
    <col min="11788" max="11796" width="9.08984375" style="104"/>
    <col min="11797" max="11797" width="12" style="104" bestFit="1" customWidth="1"/>
    <col min="11798" max="11801" width="9.08984375" style="104"/>
    <col min="11802" max="11802" width="12" style="104" bestFit="1" customWidth="1"/>
    <col min="11803" max="11804" width="9.08984375" style="104"/>
    <col min="11805" max="11805" width="12" style="104" bestFit="1" customWidth="1"/>
    <col min="11806" max="11806" width="11" style="104" bestFit="1" customWidth="1"/>
    <col min="11807" max="12035" width="9.08984375" style="104"/>
    <col min="12036" max="12036" width="12" style="104" bestFit="1" customWidth="1"/>
    <col min="12037" max="12037" width="9.08984375" style="104"/>
    <col min="12038" max="12038" width="11" style="104" bestFit="1" customWidth="1"/>
    <col min="12039" max="12042" width="9.08984375" style="104"/>
    <col min="12043" max="12043" width="11" style="104" bestFit="1" customWidth="1"/>
    <col min="12044" max="12052" width="9.08984375" style="104"/>
    <col min="12053" max="12053" width="12" style="104" bestFit="1" customWidth="1"/>
    <col min="12054" max="12057" width="9.08984375" style="104"/>
    <col min="12058" max="12058" width="12" style="104" bestFit="1" customWidth="1"/>
    <col min="12059" max="12060" width="9.08984375" style="104"/>
    <col min="12061" max="12061" width="12" style="104" bestFit="1" customWidth="1"/>
    <col min="12062" max="12062" width="11" style="104" bestFit="1" customWidth="1"/>
    <col min="12063" max="12291" width="9.08984375" style="104"/>
    <col min="12292" max="12292" width="12" style="104" bestFit="1" customWidth="1"/>
    <col min="12293" max="12293" width="9.08984375" style="104"/>
    <col min="12294" max="12294" width="11" style="104" bestFit="1" customWidth="1"/>
    <col min="12295" max="12298" width="9.08984375" style="104"/>
    <col min="12299" max="12299" width="11" style="104" bestFit="1" customWidth="1"/>
    <col min="12300" max="12308" width="9.08984375" style="104"/>
    <col min="12309" max="12309" width="12" style="104" bestFit="1" customWidth="1"/>
    <col min="12310" max="12313" width="9.08984375" style="104"/>
    <col min="12314" max="12314" width="12" style="104" bestFit="1" customWidth="1"/>
    <col min="12315" max="12316" width="9.08984375" style="104"/>
    <col min="12317" max="12317" width="12" style="104" bestFit="1" customWidth="1"/>
    <col min="12318" max="12318" width="11" style="104" bestFit="1" customWidth="1"/>
    <col min="12319" max="12547" width="9.08984375" style="104"/>
    <col min="12548" max="12548" width="12" style="104" bestFit="1" customWidth="1"/>
    <col min="12549" max="12549" width="9.08984375" style="104"/>
    <col min="12550" max="12550" width="11" style="104" bestFit="1" customWidth="1"/>
    <col min="12551" max="12554" width="9.08984375" style="104"/>
    <col min="12555" max="12555" width="11" style="104" bestFit="1" customWidth="1"/>
    <col min="12556" max="12564" width="9.08984375" style="104"/>
    <col min="12565" max="12565" width="12" style="104" bestFit="1" customWidth="1"/>
    <col min="12566" max="12569" width="9.08984375" style="104"/>
    <col min="12570" max="12570" width="12" style="104" bestFit="1" customWidth="1"/>
    <col min="12571" max="12572" width="9.08984375" style="104"/>
    <col min="12573" max="12573" width="12" style="104" bestFit="1" customWidth="1"/>
    <col min="12574" max="12574" width="11" style="104" bestFit="1" customWidth="1"/>
    <col min="12575" max="12803" width="9.08984375" style="104"/>
    <col min="12804" max="12804" width="12" style="104" bestFit="1" customWidth="1"/>
    <col min="12805" max="12805" width="9.08984375" style="104"/>
    <col min="12806" max="12806" width="11" style="104" bestFit="1" customWidth="1"/>
    <col min="12807" max="12810" width="9.08984375" style="104"/>
    <col min="12811" max="12811" width="11" style="104" bestFit="1" customWidth="1"/>
    <col min="12812" max="12820" width="9.08984375" style="104"/>
    <col min="12821" max="12821" width="12" style="104" bestFit="1" customWidth="1"/>
    <col min="12822" max="12825" width="9.08984375" style="104"/>
    <col min="12826" max="12826" width="12" style="104" bestFit="1" customWidth="1"/>
    <col min="12827" max="12828" width="9.08984375" style="104"/>
    <col min="12829" max="12829" width="12" style="104" bestFit="1" customWidth="1"/>
    <col min="12830" max="12830" width="11" style="104" bestFit="1" customWidth="1"/>
    <col min="12831" max="13059" width="9.08984375" style="104"/>
    <col min="13060" max="13060" width="12" style="104" bestFit="1" customWidth="1"/>
    <col min="13061" max="13061" width="9.08984375" style="104"/>
    <col min="13062" max="13062" width="11" style="104" bestFit="1" customWidth="1"/>
    <col min="13063" max="13066" width="9.08984375" style="104"/>
    <col min="13067" max="13067" width="11" style="104" bestFit="1" customWidth="1"/>
    <col min="13068" max="13076" width="9.08984375" style="104"/>
    <col min="13077" max="13077" width="12" style="104" bestFit="1" customWidth="1"/>
    <col min="13078" max="13081" width="9.08984375" style="104"/>
    <col min="13082" max="13082" width="12" style="104" bestFit="1" customWidth="1"/>
    <col min="13083" max="13084" width="9.08984375" style="104"/>
    <col min="13085" max="13085" width="12" style="104" bestFit="1" customWidth="1"/>
    <col min="13086" max="13086" width="11" style="104" bestFit="1" customWidth="1"/>
    <col min="13087" max="13315" width="9.08984375" style="104"/>
    <col min="13316" max="13316" width="12" style="104" bestFit="1" customWidth="1"/>
    <col min="13317" max="13317" width="9.08984375" style="104"/>
    <col min="13318" max="13318" width="11" style="104" bestFit="1" customWidth="1"/>
    <col min="13319" max="13322" width="9.08984375" style="104"/>
    <col min="13323" max="13323" width="11" style="104" bestFit="1" customWidth="1"/>
    <col min="13324" max="13332" width="9.08984375" style="104"/>
    <col min="13333" max="13333" width="12" style="104" bestFit="1" customWidth="1"/>
    <col min="13334" max="13337" width="9.08984375" style="104"/>
    <col min="13338" max="13338" width="12" style="104" bestFit="1" customWidth="1"/>
    <col min="13339" max="13340" width="9.08984375" style="104"/>
    <col min="13341" max="13341" width="12" style="104" bestFit="1" customWidth="1"/>
    <col min="13342" max="13342" width="11" style="104" bestFit="1" customWidth="1"/>
    <col min="13343" max="13571" width="9.08984375" style="104"/>
    <col min="13572" max="13572" width="12" style="104" bestFit="1" customWidth="1"/>
    <col min="13573" max="13573" width="9.08984375" style="104"/>
    <col min="13574" max="13574" width="11" style="104" bestFit="1" customWidth="1"/>
    <col min="13575" max="13578" width="9.08984375" style="104"/>
    <col min="13579" max="13579" width="11" style="104" bestFit="1" customWidth="1"/>
    <col min="13580" max="13588" width="9.08984375" style="104"/>
    <col min="13589" max="13589" width="12" style="104" bestFit="1" customWidth="1"/>
    <col min="13590" max="13593" width="9.08984375" style="104"/>
    <col min="13594" max="13594" width="12" style="104" bestFit="1" customWidth="1"/>
    <col min="13595" max="13596" width="9.08984375" style="104"/>
    <col min="13597" max="13597" width="12" style="104" bestFit="1" customWidth="1"/>
    <col min="13598" max="13598" width="11" style="104" bestFit="1" customWidth="1"/>
    <col min="13599" max="13827" width="9.08984375" style="104"/>
    <col min="13828" max="13828" width="12" style="104" bestFit="1" customWidth="1"/>
    <col min="13829" max="13829" width="9.08984375" style="104"/>
    <col min="13830" max="13830" width="11" style="104" bestFit="1" customWidth="1"/>
    <col min="13831" max="13834" width="9.08984375" style="104"/>
    <col min="13835" max="13835" width="11" style="104" bestFit="1" customWidth="1"/>
    <col min="13836" max="13844" width="9.08984375" style="104"/>
    <col min="13845" max="13845" width="12" style="104" bestFit="1" customWidth="1"/>
    <col min="13846" max="13849" width="9.08984375" style="104"/>
    <col min="13850" max="13850" width="12" style="104" bestFit="1" customWidth="1"/>
    <col min="13851" max="13852" width="9.08984375" style="104"/>
    <col min="13853" max="13853" width="12" style="104" bestFit="1" customWidth="1"/>
    <col min="13854" max="13854" width="11" style="104" bestFit="1" customWidth="1"/>
    <col min="13855" max="14083" width="9.08984375" style="104"/>
    <col min="14084" max="14084" width="12" style="104" bestFit="1" customWidth="1"/>
    <col min="14085" max="14085" width="9.08984375" style="104"/>
    <col min="14086" max="14086" width="11" style="104" bestFit="1" customWidth="1"/>
    <col min="14087" max="14090" width="9.08984375" style="104"/>
    <col min="14091" max="14091" width="11" style="104" bestFit="1" customWidth="1"/>
    <col min="14092" max="14100" width="9.08984375" style="104"/>
    <col min="14101" max="14101" width="12" style="104" bestFit="1" customWidth="1"/>
    <col min="14102" max="14105" width="9.08984375" style="104"/>
    <col min="14106" max="14106" width="12" style="104" bestFit="1" customWidth="1"/>
    <col min="14107" max="14108" width="9.08984375" style="104"/>
    <col min="14109" max="14109" width="12" style="104" bestFit="1" customWidth="1"/>
    <col min="14110" max="14110" width="11" style="104" bestFit="1" customWidth="1"/>
    <col min="14111" max="14339" width="9.08984375" style="104"/>
    <col min="14340" max="14340" width="12" style="104" bestFit="1" customWidth="1"/>
    <col min="14341" max="14341" width="9.08984375" style="104"/>
    <col min="14342" max="14342" width="11" style="104" bestFit="1" customWidth="1"/>
    <col min="14343" max="14346" width="9.08984375" style="104"/>
    <col min="14347" max="14347" width="11" style="104" bestFit="1" customWidth="1"/>
    <col min="14348" max="14356" width="9.08984375" style="104"/>
    <col min="14357" max="14357" width="12" style="104" bestFit="1" customWidth="1"/>
    <col min="14358" max="14361" width="9.08984375" style="104"/>
    <col min="14362" max="14362" width="12" style="104" bestFit="1" customWidth="1"/>
    <col min="14363" max="14364" width="9.08984375" style="104"/>
    <col min="14365" max="14365" width="12" style="104" bestFit="1" customWidth="1"/>
    <col min="14366" max="14366" width="11" style="104" bestFit="1" customWidth="1"/>
    <col min="14367" max="14595" width="9.08984375" style="104"/>
    <col min="14596" max="14596" width="12" style="104" bestFit="1" customWidth="1"/>
    <col min="14597" max="14597" width="9.08984375" style="104"/>
    <col min="14598" max="14598" width="11" style="104" bestFit="1" customWidth="1"/>
    <col min="14599" max="14602" width="9.08984375" style="104"/>
    <col min="14603" max="14603" width="11" style="104" bestFit="1" customWidth="1"/>
    <col min="14604" max="14612" width="9.08984375" style="104"/>
    <col min="14613" max="14613" width="12" style="104" bestFit="1" customWidth="1"/>
    <col min="14614" max="14617" width="9.08984375" style="104"/>
    <col min="14618" max="14618" width="12" style="104" bestFit="1" customWidth="1"/>
    <col min="14619" max="14620" width="9.08984375" style="104"/>
    <col min="14621" max="14621" width="12" style="104" bestFit="1" customWidth="1"/>
    <col min="14622" max="14622" width="11" style="104" bestFit="1" customWidth="1"/>
    <col min="14623" max="14851" width="9.08984375" style="104"/>
    <col min="14852" max="14852" width="12" style="104" bestFit="1" customWidth="1"/>
    <col min="14853" max="14853" width="9.08984375" style="104"/>
    <col min="14854" max="14854" width="11" style="104" bestFit="1" customWidth="1"/>
    <col min="14855" max="14858" width="9.08984375" style="104"/>
    <col min="14859" max="14859" width="11" style="104" bestFit="1" customWidth="1"/>
    <col min="14860" max="14868" width="9.08984375" style="104"/>
    <col min="14869" max="14869" width="12" style="104" bestFit="1" customWidth="1"/>
    <col min="14870" max="14873" width="9.08984375" style="104"/>
    <col min="14874" max="14874" width="12" style="104" bestFit="1" customWidth="1"/>
    <col min="14875" max="14876" width="9.08984375" style="104"/>
    <col min="14877" max="14877" width="12" style="104" bestFit="1" customWidth="1"/>
    <col min="14878" max="14878" width="11" style="104" bestFit="1" customWidth="1"/>
    <col min="14879" max="15107" width="9.08984375" style="104"/>
    <col min="15108" max="15108" width="12" style="104" bestFit="1" customWidth="1"/>
    <col min="15109" max="15109" width="9.08984375" style="104"/>
    <col min="15110" max="15110" width="11" style="104" bestFit="1" customWidth="1"/>
    <col min="15111" max="15114" width="9.08984375" style="104"/>
    <col min="15115" max="15115" width="11" style="104" bestFit="1" customWidth="1"/>
    <col min="15116" max="15124" width="9.08984375" style="104"/>
    <col min="15125" max="15125" width="12" style="104" bestFit="1" customWidth="1"/>
    <col min="15126" max="15129" width="9.08984375" style="104"/>
    <col min="15130" max="15130" width="12" style="104" bestFit="1" customWidth="1"/>
    <col min="15131" max="15132" width="9.08984375" style="104"/>
    <col min="15133" max="15133" width="12" style="104" bestFit="1" customWidth="1"/>
    <col min="15134" max="15134" width="11" style="104" bestFit="1" customWidth="1"/>
    <col min="15135" max="15363" width="9.08984375" style="104"/>
    <col min="15364" max="15364" width="12" style="104" bestFit="1" customWidth="1"/>
    <col min="15365" max="15365" width="9.08984375" style="104"/>
    <col min="15366" max="15366" width="11" style="104" bestFit="1" customWidth="1"/>
    <col min="15367" max="15370" width="9.08984375" style="104"/>
    <col min="15371" max="15371" width="11" style="104" bestFit="1" customWidth="1"/>
    <col min="15372" max="15380" width="9.08984375" style="104"/>
    <col min="15381" max="15381" width="12" style="104" bestFit="1" customWidth="1"/>
    <col min="15382" max="15385" width="9.08984375" style="104"/>
    <col min="15386" max="15386" width="12" style="104" bestFit="1" customWidth="1"/>
    <col min="15387" max="15388" width="9.08984375" style="104"/>
    <col min="15389" max="15389" width="12" style="104" bestFit="1" customWidth="1"/>
    <col min="15390" max="15390" width="11" style="104" bestFit="1" customWidth="1"/>
    <col min="15391" max="15619" width="9.08984375" style="104"/>
    <col min="15620" max="15620" width="12" style="104" bestFit="1" customWidth="1"/>
    <col min="15621" max="15621" width="9.08984375" style="104"/>
    <col min="15622" max="15622" width="11" style="104" bestFit="1" customWidth="1"/>
    <col min="15623" max="15626" width="9.08984375" style="104"/>
    <col min="15627" max="15627" width="11" style="104" bestFit="1" customWidth="1"/>
    <col min="15628" max="15636" width="9.08984375" style="104"/>
    <col min="15637" max="15637" width="12" style="104" bestFit="1" customWidth="1"/>
    <col min="15638" max="15641" width="9.08984375" style="104"/>
    <col min="15642" max="15642" width="12" style="104" bestFit="1" customWidth="1"/>
    <col min="15643" max="15644" width="9.08984375" style="104"/>
    <col min="15645" max="15645" width="12" style="104" bestFit="1" customWidth="1"/>
    <col min="15646" max="15646" width="11" style="104" bestFit="1" customWidth="1"/>
    <col min="15647" max="15875" width="9.08984375" style="104"/>
    <col min="15876" max="15876" width="12" style="104" bestFit="1" customWidth="1"/>
    <col min="15877" max="15877" width="9.08984375" style="104"/>
    <col min="15878" max="15878" width="11" style="104" bestFit="1" customWidth="1"/>
    <col min="15879" max="15882" width="9.08984375" style="104"/>
    <col min="15883" max="15883" width="11" style="104" bestFit="1" customWidth="1"/>
    <col min="15884" max="15892" width="9.08984375" style="104"/>
    <col min="15893" max="15893" width="12" style="104" bestFit="1" customWidth="1"/>
    <col min="15894" max="15897" width="9.08984375" style="104"/>
    <col min="15898" max="15898" width="12" style="104" bestFit="1" customWidth="1"/>
    <col min="15899" max="15900" width="9.08984375" style="104"/>
    <col min="15901" max="15901" width="12" style="104" bestFit="1" customWidth="1"/>
    <col min="15902" max="15902" width="11" style="104" bestFit="1" customWidth="1"/>
    <col min="15903" max="16131" width="9.08984375" style="104"/>
    <col min="16132" max="16132" width="12" style="104" bestFit="1" customWidth="1"/>
    <col min="16133" max="16133" width="9.08984375" style="104"/>
    <col min="16134" max="16134" width="11" style="104" bestFit="1" customWidth="1"/>
    <col min="16135" max="16138" width="9.08984375" style="104"/>
    <col min="16139" max="16139" width="11" style="104" bestFit="1" customWidth="1"/>
    <col min="16140" max="16148" width="9.08984375" style="104"/>
    <col min="16149" max="16149" width="12" style="104" bestFit="1" customWidth="1"/>
    <col min="16150" max="16153" width="9.08984375" style="104"/>
    <col min="16154" max="16154" width="12" style="104" bestFit="1" customWidth="1"/>
    <col min="16155" max="16156" width="9.08984375" style="104"/>
    <col min="16157" max="16157" width="12" style="104" bestFit="1" customWidth="1"/>
    <col min="16158" max="16158" width="11" style="104" bestFit="1" customWidth="1"/>
    <col min="16159" max="16384" width="9.08984375" style="104"/>
  </cols>
  <sheetData>
    <row r="1" spans="1:32" ht="15" customHeight="1" x14ac:dyDescent="0.35">
      <c r="A1" s="104" t="s">
        <v>425</v>
      </c>
      <c r="B1" s="104" t="s">
        <v>802</v>
      </c>
      <c r="C1" s="104" t="s">
        <v>803</v>
      </c>
      <c r="D1" s="104" t="s">
        <v>804</v>
      </c>
      <c r="E1" s="104" t="s">
        <v>427</v>
      </c>
      <c r="F1" s="104" t="s">
        <v>805</v>
      </c>
      <c r="G1" s="104" t="s">
        <v>806</v>
      </c>
      <c r="H1" s="104" t="s">
        <v>430</v>
      </c>
      <c r="I1" s="104" t="s">
        <v>807</v>
      </c>
      <c r="J1" s="104" t="s">
        <v>808</v>
      </c>
      <c r="K1" s="104" t="s">
        <v>809</v>
      </c>
      <c r="L1" s="104" t="s">
        <v>810</v>
      </c>
      <c r="M1" s="104" t="s">
        <v>436</v>
      </c>
      <c r="N1" s="104" t="s">
        <v>811</v>
      </c>
      <c r="O1" s="104" t="s">
        <v>812</v>
      </c>
      <c r="P1" s="104" t="s">
        <v>813</v>
      </c>
      <c r="Q1" s="104" t="s">
        <v>814</v>
      </c>
      <c r="R1" s="104" t="s">
        <v>815</v>
      </c>
      <c r="S1" s="104" t="s">
        <v>816</v>
      </c>
      <c r="T1" s="104" t="s">
        <v>438</v>
      </c>
      <c r="U1" s="104" t="s">
        <v>439</v>
      </c>
      <c r="V1" s="104" t="s">
        <v>817</v>
      </c>
      <c r="W1" s="104" t="s">
        <v>818</v>
      </c>
      <c r="X1" s="104" t="s">
        <v>326</v>
      </c>
      <c r="Y1" s="104" t="s">
        <v>819</v>
      </c>
      <c r="Z1" s="104" t="s">
        <v>441</v>
      </c>
      <c r="AA1" s="104" t="s">
        <v>820</v>
      </c>
      <c r="AB1" s="104" t="s">
        <v>821</v>
      </c>
      <c r="AC1" s="104" t="s">
        <v>822</v>
      </c>
      <c r="AD1" s="104" t="s">
        <v>823</v>
      </c>
      <c r="AE1" s="104" t="s">
        <v>824</v>
      </c>
      <c r="AF1" s="104" t="s">
        <v>825</v>
      </c>
    </row>
    <row r="2" spans="1:32" ht="15" customHeight="1" x14ac:dyDescent="0.35">
      <c r="A2" s="104">
        <v>0</v>
      </c>
      <c r="B2" s="104">
        <v>0</v>
      </c>
      <c r="C2" s="104">
        <v>10585.853139749001</v>
      </c>
      <c r="D2" s="104">
        <v>83226.1001362799</v>
      </c>
      <c r="E2" s="104">
        <v>0</v>
      </c>
      <c r="F2" s="104">
        <v>1000340.23</v>
      </c>
      <c r="G2" s="104">
        <v>70274.080000000002</v>
      </c>
      <c r="H2" s="104">
        <v>0</v>
      </c>
      <c r="I2" s="104">
        <v>0</v>
      </c>
      <c r="J2" s="104">
        <v>400</v>
      </c>
      <c r="K2" s="104">
        <v>45000</v>
      </c>
      <c r="L2" s="104">
        <v>290393.75</v>
      </c>
      <c r="M2" s="104">
        <v>0</v>
      </c>
      <c r="N2" s="104">
        <v>0</v>
      </c>
      <c r="O2" s="104">
        <v>0</v>
      </c>
      <c r="P2" s="104">
        <v>1440</v>
      </c>
      <c r="Q2" s="104">
        <v>1600</v>
      </c>
      <c r="R2" s="105" t="s">
        <v>886</v>
      </c>
      <c r="S2" s="104">
        <v>0</v>
      </c>
      <c r="T2" s="104">
        <v>0</v>
      </c>
      <c r="U2" s="104">
        <v>4.1184915411158598E-7</v>
      </c>
      <c r="V2" s="104">
        <v>0</v>
      </c>
      <c r="W2" s="104">
        <v>0</v>
      </c>
      <c r="X2" s="104">
        <v>0</v>
      </c>
      <c r="Y2" s="104">
        <v>0</v>
      </c>
      <c r="Z2" s="104">
        <v>1503260.0132760301</v>
      </c>
      <c r="AA2" s="104">
        <v>0</v>
      </c>
      <c r="AB2" s="104">
        <v>10985.853139749001</v>
      </c>
      <c r="AC2" s="104">
        <v>129666.10013628</v>
      </c>
      <c r="AD2" s="104">
        <v>1292333.98</v>
      </c>
      <c r="AE2" s="104">
        <v>70274.080000000002</v>
      </c>
      <c r="AF2" s="104">
        <v>70274.080000000002</v>
      </c>
    </row>
    <row r="3" spans="1:32" ht="15" customHeight="1" x14ac:dyDescent="0.35">
      <c r="A3" s="104">
        <v>0</v>
      </c>
      <c r="B3" s="104">
        <v>0</v>
      </c>
      <c r="C3" s="104">
        <v>5306.2867272045796</v>
      </c>
      <c r="D3" s="104">
        <v>51292.019222210401</v>
      </c>
      <c r="E3" s="104">
        <v>0</v>
      </c>
      <c r="F3" s="104">
        <v>618729.78</v>
      </c>
      <c r="G3" s="104">
        <v>45520</v>
      </c>
      <c r="H3" s="104">
        <v>0</v>
      </c>
      <c r="I3" s="104">
        <v>0</v>
      </c>
      <c r="J3" s="104">
        <v>0</v>
      </c>
      <c r="K3" s="104">
        <v>35100</v>
      </c>
      <c r="L3" s="104">
        <v>234060.5</v>
      </c>
      <c r="M3" s="104">
        <v>0</v>
      </c>
      <c r="N3" s="104">
        <v>0</v>
      </c>
      <c r="O3" s="104">
        <v>0</v>
      </c>
      <c r="P3" s="104">
        <v>2512.44</v>
      </c>
      <c r="Q3" s="104">
        <v>3834.25</v>
      </c>
      <c r="R3" s="105" t="s">
        <v>886</v>
      </c>
      <c r="S3" s="104">
        <v>0</v>
      </c>
      <c r="T3" s="104">
        <v>0</v>
      </c>
      <c r="U3" s="104">
        <v>4.23405400686939E-7</v>
      </c>
      <c r="V3" s="104">
        <v>0</v>
      </c>
      <c r="W3" s="104">
        <v>0</v>
      </c>
      <c r="X3" s="104">
        <v>1</v>
      </c>
      <c r="Y3" s="104">
        <v>8760</v>
      </c>
      <c r="Z3" s="104">
        <v>996355.27594941505</v>
      </c>
      <c r="AA3" s="104">
        <v>0</v>
      </c>
      <c r="AB3" s="104">
        <v>5306.2867272045796</v>
      </c>
      <c r="AC3" s="104">
        <v>88904.459222210397</v>
      </c>
      <c r="AD3" s="104">
        <v>856624.53</v>
      </c>
      <c r="AE3" s="104">
        <v>45520</v>
      </c>
      <c r="AF3" s="104">
        <v>45520</v>
      </c>
    </row>
    <row r="4" spans="1:32" ht="15" customHeight="1" x14ac:dyDescent="0.35">
      <c r="A4" s="104">
        <v>0</v>
      </c>
      <c r="B4" s="104">
        <v>0</v>
      </c>
      <c r="C4" s="104">
        <v>5700.5021620005</v>
      </c>
      <c r="D4" s="104">
        <v>45350.238549882801</v>
      </c>
      <c r="E4" s="104">
        <v>0</v>
      </c>
      <c r="F4" s="104">
        <v>507776.46</v>
      </c>
      <c r="G4" s="104">
        <v>48295.5</v>
      </c>
      <c r="H4" s="104">
        <v>0</v>
      </c>
      <c r="I4" s="104">
        <v>0</v>
      </c>
      <c r="J4" s="104">
        <v>0</v>
      </c>
      <c r="K4" s="104">
        <v>35820</v>
      </c>
      <c r="L4" s="104">
        <v>234830.65</v>
      </c>
      <c r="M4" s="104">
        <v>0</v>
      </c>
      <c r="N4" s="104">
        <v>0</v>
      </c>
      <c r="O4" s="104">
        <v>0</v>
      </c>
      <c r="P4" s="104">
        <v>2311.56</v>
      </c>
      <c r="Q4" s="104">
        <v>3415.75</v>
      </c>
      <c r="R4" s="105" t="s">
        <v>886</v>
      </c>
      <c r="S4" s="104">
        <v>0</v>
      </c>
      <c r="T4" s="104">
        <v>0</v>
      </c>
      <c r="U4" s="104">
        <v>3.9599768721661001E-7</v>
      </c>
      <c r="V4" s="104">
        <v>0</v>
      </c>
      <c r="W4" s="104">
        <v>0</v>
      </c>
      <c r="X4" s="104">
        <v>2</v>
      </c>
      <c r="Y4" s="104">
        <v>17520</v>
      </c>
      <c r="Z4" s="104">
        <v>883500.66071188299</v>
      </c>
      <c r="AA4" s="104">
        <v>0</v>
      </c>
      <c r="AB4" s="104">
        <v>5700.5021620005</v>
      </c>
      <c r="AC4" s="104">
        <v>83481.798549882806</v>
      </c>
      <c r="AD4" s="104">
        <v>746022.86</v>
      </c>
      <c r="AE4" s="104">
        <v>48295.5</v>
      </c>
      <c r="AF4" s="104">
        <v>48295.5</v>
      </c>
    </row>
    <row r="5" spans="1:32" ht="15" customHeight="1" x14ac:dyDescent="0.35">
      <c r="A5" s="104">
        <v>0</v>
      </c>
      <c r="B5" s="104">
        <v>0</v>
      </c>
      <c r="C5" s="104">
        <v>6323.4881060745502</v>
      </c>
      <c r="D5" s="104">
        <v>63858.706840258899</v>
      </c>
      <c r="E5" s="104">
        <v>0</v>
      </c>
      <c r="F5" s="104">
        <v>632822.03</v>
      </c>
      <c r="G5" s="104">
        <v>58413.33</v>
      </c>
      <c r="H5" s="104">
        <v>0</v>
      </c>
      <c r="I5" s="104">
        <v>0</v>
      </c>
      <c r="J5" s="104">
        <v>0</v>
      </c>
      <c r="K5" s="104">
        <v>35100</v>
      </c>
      <c r="L5" s="104">
        <v>233996.42499999999</v>
      </c>
      <c r="M5" s="104">
        <v>0</v>
      </c>
      <c r="N5" s="104">
        <v>0</v>
      </c>
      <c r="O5" s="104">
        <v>0</v>
      </c>
      <c r="P5" s="104">
        <v>2049.768</v>
      </c>
      <c r="Q5" s="104">
        <v>2870.35</v>
      </c>
      <c r="R5" s="105" t="s">
        <v>886</v>
      </c>
      <c r="S5" s="104">
        <v>0</v>
      </c>
      <c r="T5" s="104">
        <v>0</v>
      </c>
      <c r="U5" s="104">
        <v>3.9344305765041101E-7</v>
      </c>
      <c r="V5" s="104">
        <v>0</v>
      </c>
      <c r="W5" s="104">
        <v>0</v>
      </c>
      <c r="X5" s="104">
        <v>3</v>
      </c>
      <c r="Y5" s="104">
        <v>26280</v>
      </c>
      <c r="Z5" s="104">
        <v>1035434.09794633</v>
      </c>
      <c r="AA5" s="104">
        <v>0</v>
      </c>
      <c r="AB5" s="104">
        <v>6323.4881060745502</v>
      </c>
      <c r="AC5" s="104">
        <v>101008.474840259</v>
      </c>
      <c r="AD5" s="104">
        <v>869688.80500000005</v>
      </c>
      <c r="AE5" s="104">
        <v>58413.33</v>
      </c>
      <c r="AF5" s="104">
        <v>58413.33</v>
      </c>
    </row>
    <row r="6" spans="1:32" ht="15" customHeight="1" x14ac:dyDescent="0.35">
      <c r="A6" s="104">
        <v>0</v>
      </c>
      <c r="B6" s="104">
        <v>0</v>
      </c>
      <c r="C6" s="104">
        <v>6466.6616430526201</v>
      </c>
      <c r="D6" s="104">
        <v>71010.593321364897</v>
      </c>
      <c r="E6" s="104">
        <v>0</v>
      </c>
      <c r="F6" s="104">
        <v>515153.99</v>
      </c>
      <c r="G6" s="104">
        <v>74760.3</v>
      </c>
      <c r="H6" s="104">
        <v>0</v>
      </c>
      <c r="I6" s="104">
        <v>0</v>
      </c>
      <c r="J6" s="104">
        <v>400</v>
      </c>
      <c r="K6" s="104">
        <v>36000</v>
      </c>
      <c r="L6" s="104">
        <v>234232.55</v>
      </c>
      <c r="M6" s="104">
        <v>0</v>
      </c>
      <c r="N6" s="104">
        <v>0</v>
      </c>
      <c r="O6" s="104">
        <v>0</v>
      </c>
      <c r="P6" s="104">
        <v>1847.5920000000001</v>
      </c>
      <c r="Q6" s="104">
        <v>2449.15</v>
      </c>
      <c r="R6" s="105" t="s">
        <v>886</v>
      </c>
      <c r="S6" s="104">
        <v>0</v>
      </c>
      <c r="T6" s="104">
        <v>0</v>
      </c>
      <c r="U6" s="104">
        <v>3.8770892922574402E-7</v>
      </c>
      <c r="V6" s="104">
        <v>0</v>
      </c>
      <c r="W6" s="104">
        <v>0</v>
      </c>
      <c r="X6" s="104">
        <v>4</v>
      </c>
      <c r="Y6" s="104">
        <v>35040</v>
      </c>
      <c r="Z6" s="104">
        <v>942320.83696441702</v>
      </c>
      <c r="AA6" s="104">
        <v>0</v>
      </c>
      <c r="AB6" s="104">
        <v>6866.6616430526201</v>
      </c>
      <c r="AC6" s="104">
        <v>108858.185321365</v>
      </c>
      <c r="AD6" s="104">
        <v>751835.69</v>
      </c>
      <c r="AE6" s="104">
        <v>74760.3</v>
      </c>
      <c r="AF6" s="104">
        <v>74760.3</v>
      </c>
    </row>
    <row r="7" spans="1:32" ht="15" customHeight="1" x14ac:dyDescent="0.35">
      <c r="A7" s="104">
        <v>0</v>
      </c>
      <c r="B7" s="104">
        <v>0</v>
      </c>
      <c r="C7" s="104">
        <v>7488.0577515906698</v>
      </c>
      <c r="D7" s="104">
        <v>98845.842493676304</v>
      </c>
      <c r="E7" s="104">
        <v>0</v>
      </c>
      <c r="F7" s="104">
        <v>544182.99800000002</v>
      </c>
      <c r="G7" s="104">
        <v>97746.66</v>
      </c>
      <c r="H7" s="104">
        <v>0</v>
      </c>
      <c r="I7" s="104">
        <v>0</v>
      </c>
      <c r="J7" s="104">
        <v>0</v>
      </c>
      <c r="K7" s="104">
        <v>40140</v>
      </c>
      <c r="L7" s="104">
        <v>233881.125</v>
      </c>
      <c r="M7" s="104">
        <v>0</v>
      </c>
      <c r="N7" s="104">
        <v>0</v>
      </c>
      <c r="O7" s="104">
        <v>0</v>
      </c>
      <c r="P7" s="104">
        <v>1679.1120000000001</v>
      </c>
      <c r="Q7" s="104">
        <v>2098.15</v>
      </c>
      <c r="R7" s="105" t="s">
        <v>886</v>
      </c>
      <c r="S7" s="104">
        <v>0</v>
      </c>
      <c r="T7" s="104">
        <v>0</v>
      </c>
      <c r="U7" s="104">
        <v>3.7699694406593202E-7</v>
      </c>
      <c r="V7" s="104">
        <v>0</v>
      </c>
      <c r="W7" s="104">
        <v>0</v>
      </c>
      <c r="X7" s="104">
        <v>5</v>
      </c>
      <c r="Y7" s="104">
        <v>43800</v>
      </c>
      <c r="Z7" s="104">
        <v>1026061.94524527</v>
      </c>
      <c r="AA7" s="104">
        <v>0</v>
      </c>
      <c r="AB7" s="104">
        <v>7488.0577515906698</v>
      </c>
      <c r="AC7" s="104">
        <v>140664.95449367599</v>
      </c>
      <c r="AD7" s="104">
        <v>780162.27300000004</v>
      </c>
      <c r="AE7" s="104">
        <v>97746.66</v>
      </c>
      <c r="AF7" s="104">
        <v>97746.66</v>
      </c>
    </row>
    <row r="8" spans="1:32" ht="15" customHeight="1" x14ac:dyDescent="0.35">
      <c r="A8" s="104">
        <v>0</v>
      </c>
      <c r="B8" s="104">
        <v>0</v>
      </c>
      <c r="C8" s="104">
        <v>12025.362807134499</v>
      </c>
      <c r="D8" s="104">
        <v>113469.48527342999</v>
      </c>
      <c r="E8" s="104">
        <v>0</v>
      </c>
      <c r="F8" s="104">
        <v>563084.95600000001</v>
      </c>
      <c r="G8" s="104">
        <v>100388.65</v>
      </c>
      <c r="H8" s="104">
        <v>0</v>
      </c>
      <c r="I8" s="104">
        <v>0</v>
      </c>
      <c r="J8" s="104">
        <v>0</v>
      </c>
      <c r="K8" s="104">
        <v>46980</v>
      </c>
      <c r="L8" s="104">
        <v>234530.42499999999</v>
      </c>
      <c r="M8" s="104">
        <v>0</v>
      </c>
      <c r="N8" s="104">
        <v>0</v>
      </c>
      <c r="O8" s="104">
        <v>0</v>
      </c>
      <c r="P8" s="104">
        <v>1576.7280000000001</v>
      </c>
      <c r="Q8" s="104">
        <v>1884.85</v>
      </c>
      <c r="R8" s="105" t="s">
        <v>886</v>
      </c>
      <c r="S8" s="104">
        <v>0</v>
      </c>
      <c r="T8" s="104">
        <v>0</v>
      </c>
      <c r="U8" s="104">
        <v>4.3014146233077502E-7</v>
      </c>
      <c r="V8" s="104">
        <v>0</v>
      </c>
      <c r="W8" s="104">
        <v>0</v>
      </c>
      <c r="X8" s="104">
        <v>6</v>
      </c>
      <c r="Y8" s="104">
        <v>52560</v>
      </c>
      <c r="Z8" s="104">
        <v>1073940.45708056</v>
      </c>
      <c r="AA8" s="104">
        <v>0</v>
      </c>
      <c r="AB8" s="104">
        <v>12025.362807134499</v>
      </c>
      <c r="AC8" s="104">
        <v>162026.21327343001</v>
      </c>
      <c r="AD8" s="104">
        <v>799500.23100000003</v>
      </c>
      <c r="AE8" s="104">
        <v>100388.65</v>
      </c>
      <c r="AF8" s="104">
        <v>100388.65</v>
      </c>
    </row>
    <row r="9" spans="1:32" ht="15" customHeight="1" x14ac:dyDescent="0.35">
      <c r="A9" s="104">
        <v>0</v>
      </c>
      <c r="B9" s="104">
        <v>0</v>
      </c>
      <c r="C9" s="104">
        <v>21044.717819439102</v>
      </c>
      <c r="D9" s="104">
        <v>114573.066359926</v>
      </c>
      <c r="E9" s="104">
        <v>0</v>
      </c>
      <c r="F9" s="104">
        <v>549742.13199999998</v>
      </c>
      <c r="G9" s="104">
        <v>97504.13</v>
      </c>
      <c r="H9" s="104">
        <v>0</v>
      </c>
      <c r="I9" s="104">
        <v>0</v>
      </c>
      <c r="J9" s="104">
        <v>0</v>
      </c>
      <c r="K9" s="104">
        <v>52380</v>
      </c>
      <c r="L9" s="104">
        <v>245614.05</v>
      </c>
      <c r="M9" s="104">
        <v>0</v>
      </c>
      <c r="N9" s="104">
        <v>0</v>
      </c>
      <c r="O9" s="104">
        <v>0</v>
      </c>
      <c r="P9" s="104">
        <v>1507.3920000000001</v>
      </c>
      <c r="Q9" s="104">
        <v>1740.4</v>
      </c>
      <c r="R9" s="105" t="s">
        <v>886</v>
      </c>
      <c r="S9" s="104">
        <v>0</v>
      </c>
      <c r="T9" s="104">
        <v>0</v>
      </c>
      <c r="U9" s="104">
        <v>5.0750939269607303E-7</v>
      </c>
      <c r="V9" s="104">
        <v>0</v>
      </c>
      <c r="W9" s="104">
        <v>0</v>
      </c>
      <c r="X9" s="104">
        <v>7</v>
      </c>
      <c r="Y9" s="104">
        <v>61320</v>
      </c>
      <c r="Z9" s="104">
        <v>1084105.88817937</v>
      </c>
      <c r="AA9" s="104">
        <v>0</v>
      </c>
      <c r="AB9" s="104">
        <v>21044.717819439102</v>
      </c>
      <c r="AC9" s="104">
        <v>168460.45835992601</v>
      </c>
      <c r="AD9" s="104">
        <v>797096.58200000005</v>
      </c>
      <c r="AE9" s="104">
        <v>97504.13</v>
      </c>
      <c r="AF9" s="104">
        <v>97504.13</v>
      </c>
    </row>
    <row r="10" spans="1:32" ht="15" customHeight="1" x14ac:dyDescent="0.35">
      <c r="A10" s="104">
        <v>0</v>
      </c>
      <c r="B10" s="104">
        <v>0</v>
      </c>
      <c r="C10" s="104">
        <v>28997.600719019101</v>
      </c>
      <c r="D10" s="104">
        <v>126095.83098357799</v>
      </c>
      <c r="E10" s="104">
        <v>0</v>
      </c>
      <c r="F10" s="104">
        <v>672736.60199999996</v>
      </c>
      <c r="G10" s="104">
        <v>96135.39</v>
      </c>
      <c r="H10" s="104">
        <v>0</v>
      </c>
      <c r="I10" s="104">
        <v>0</v>
      </c>
      <c r="J10" s="104">
        <v>400</v>
      </c>
      <c r="K10" s="104">
        <v>36000</v>
      </c>
      <c r="L10" s="104">
        <v>233749.72500000001</v>
      </c>
      <c r="M10" s="104">
        <v>0</v>
      </c>
      <c r="N10" s="104">
        <v>0</v>
      </c>
      <c r="O10" s="104">
        <v>0</v>
      </c>
      <c r="P10" s="104">
        <v>1464.624</v>
      </c>
      <c r="Q10" s="104">
        <v>1651.3</v>
      </c>
      <c r="R10" s="105" t="s">
        <v>886</v>
      </c>
      <c r="S10" s="104">
        <v>0</v>
      </c>
      <c r="T10" s="104">
        <v>0</v>
      </c>
      <c r="U10" s="104">
        <v>5.7509471118922196E-7</v>
      </c>
      <c r="V10" s="104">
        <v>0</v>
      </c>
      <c r="W10" s="104">
        <v>0</v>
      </c>
      <c r="X10" s="104">
        <v>8</v>
      </c>
      <c r="Y10" s="104">
        <v>70080</v>
      </c>
      <c r="Z10" s="104">
        <v>1197231.0727025999</v>
      </c>
      <c r="AA10" s="104">
        <v>0</v>
      </c>
      <c r="AB10" s="104">
        <v>29397.600719019101</v>
      </c>
      <c r="AC10" s="104">
        <v>163560.45498357801</v>
      </c>
      <c r="AD10" s="104">
        <v>908137.62699999998</v>
      </c>
      <c r="AE10" s="104">
        <v>96135.39</v>
      </c>
      <c r="AF10" s="104">
        <v>96135.39</v>
      </c>
    </row>
    <row r="11" spans="1:32" ht="15" customHeight="1" x14ac:dyDescent="0.35">
      <c r="A11" s="104">
        <v>0</v>
      </c>
      <c r="B11" s="104">
        <v>0</v>
      </c>
      <c r="C11" s="104">
        <v>28923.089122881302</v>
      </c>
      <c r="D11" s="104">
        <v>112707.063915344</v>
      </c>
      <c r="E11" s="104">
        <v>0</v>
      </c>
      <c r="F11" s="104">
        <v>608481.87199999997</v>
      </c>
      <c r="G11" s="104">
        <v>95109.7</v>
      </c>
      <c r="H11" s="104">
        <v>0</v>
      </c>
      <c r="I11" s="104">
        <v>0</v>
      </c>
      <c r="J11" s="104">
        <v>0</v>
      </c>
      <c r="K11" s="104">
        <v>35100</v>
      </c>
      <c r="L11" s="104">
        <v>233267.15</v>
      </c>
      <c r="M11" s="104">
        <v>0</v>
      </c>
      <c r="N11" s="104">
        <v>0</v>
      </c>
      <c r="O11" s="104">
        <v>0</v>
      </c>
      <c r="P11" s="104">
        <v>1452.3119999999999</v>
      </c>
      <c r="Q11" s="104">
        <v>1625.65</v>
      </c>
      <c r="R11" s="105" t="s">
        <v>886</v>
      </c>
      <c r="S11" s="104">
        <v>0</v>
      </c>
      <c r="T11" s="104">
        <v>0</v>
      </c>
      <c r="U11" s="104">
        <v>5.8810395719378895E-7</v>
      </c>
      <c r="V11" s="104">
        <v>0</v>
      </c>
      <c r="W11" s="104">
        <v>0</v>
      </c>
      <c r="X11" s="104">
        <v>9</v>
      </c>
      <c r="Y11" s="104">
        <v>78840</v>
      </c>
      <c r="Z11" s="104">
        <v>1116666.8370382299</v>
      </c>
      <c r="AA11" s="104">
        <v>0</v>
      </c>
      <c r="AB11" s="104">
        <v>28923.089122881302</v>
      </c>
      <c r="AC11" s="104">
        <v>149259.37591534399</v>
      </c>
      <c r="AD11" s="104">
        <v>843374.67200000002</v>
      </c>
      <c r="AE11" s="104">
        <v>95109.7</v>
      </c>
      <c r="AF11" s="104">
        <v>95109.7</v>
      </c>
    </row>
    <row r="12" spans="1:32" ht="15" customHeight="1" x14ac:dyDescent="0.35">
      <c r="A12" s="104">
        <v>0</v>
      </c>
      <c r="B12" s="104">
        <v>0</v>
      </c>
      <c r="C12" s="104">
        <v>21069.216636204801</v>
      </c>
      <c r="D12" s="104">
        <v>103147.242266567</v>
      </c>
      <c r="E12" s="104">
        <v>0</v>
      </c>
      <c r="F12" s="104">
        <v>693679.53799999994</v>
      </c>
      <c r="G12" s="104">
        <v>98980.62</v>
      </c>
      <c r="H12" s="104">
        <v>0</v>
      </c>
      <c r="I12" s="104">
        <v>0</v>
      </c>
      <c r="J12" s="104">
        <v>0</v>
      </c>
      <c r="K12" s="104">
        <v>43380</v>
      </c>
      <c r="L12" s="104">
        <v>433769.55</v>
      </c>
      <c r="M12" s="104">
        <v>0</v>
      </c>
      <c r="N12" s="104">
        <v>0</v>
      </c>
      <c r="O12" s="104">
        <v>0</v>
      </c>
      <c r="P12" s="104">
        <v>1441.944</v>
      </c>
      <c r="Q12" s="104">
        <v>1604.05</v>
      </c>
      <c r="R12" s="105" t="s">
        <v>886</v>
      </c>
      <c r="S12" s="104">
        <v>0</v>
      </c>
      <c r="T12" s="104">
        <v>0</v>
      </c>
      <c r="U12" s="104">
        <v>5.3548783447689195E-7</v>
      </c>
      <c r="V12" s="104">
        <v>0</v>
      </c>
      <c r="W12" s="104">
        <v>0</v>
      </c>
      <c r="X12" s="104">
        <v>10</v>
      </c>
      <c r="Y12" s="104">
        <v>87600</v>
      </c>
      <c r="Z12" s="104">
        <v>1397072.16090277</v>
      </c>
      <c r="AA12" s="104">
        <v>0</v>
      </c>
      <c r="AB12" s="104">
        <v>21069.216636204801</v>
      </c>
      <c r="AC12" s="104">
        <v>147969.18626656799</v>
      </c>
      <c r="AD12" s="104">
        <v>1129053.138</v>
      </c>
      <c r="AE12" s="104">
        <v>98980.62</v>
      </c>
      <c r="AF12" s="104">
        <v>98980.62</v>
      </c>
    </row>
    <row r="13" spans="1:32" ht="15" customHeight="1" x14ac:dyDescent="0.35">
      <c r="A13" s="104">
        <v>0</v>
      </c>
      <c r="B13" s="104">
        <v>0</v>
      </c>
      <c r="C13" s="104">
        <v>11162.129123962601</v>
      </c>
      <c r="D13" s="104">
        <v>92870.912691753401</v>
      </c>
      <c r="E13" s="104">
        <v>0</v>
      </c>
      <c r="F13" s="104">
        <v>784545.848</v>
      </c>
      <c r="G13" s="104">
        <v>109175.71</v>
      </c>
      <c r="H13" s="104">
        <v>0</v>
      </c>
      <c r="I13" s="104">
        <v>0</v>
      </c>
      <c r="J13" s="104">
        <v>0</v>
      </c>
      <c r="K13" s="104">
        <v>35100</v>
      </c>
      <c r="L13" s="104">
        <v>232614.375</v>
      </c>
      <c r="M13" s="104">
        <v>0</v>
      </c>
      <c r="N13" s="104">
        <v>0</v>
      </c>
      <c r="O13" s="104">
        <v>0</v>
      </c>
      <c r="P13" s="104">
        <v>1440.6479999999999</v>
      </c>
      <c r="Q13" s="104">
        <v>1601.35</v>
      </c>
      <c r="R13" s="105" t="s">
        <v>886</v>
      </c>
      <c r="S13" s="104">
        <v>0</v>
      </c>
      <c r="T13" s="104">
        <v>0</v>
      </c>
      <c r="U13" s="104">
        <v>4.7540421118922198E-7</v>
      </c>
      <c r="V13" s="104">
        <v>0</v>
      </c>
      <c r="W13" s="104">
        <v>0</v>
      </c>
      <c r="X13" s="104">
        <v>11</v>
      </c>
      <c r="Y13" s="104">
        <v>96360</v>
      </c>
      <c r="Z13" s="104">
        <v>1268510.9728157199</v>
      </c>
      <c r="AA13" s="104">
        <v>0</v>
      </c>
      <c r="AB13" s="104">
        <v>11162.129123962601</v>
      </c>
      <c r="AC13" s="104">
        <v>129411.56069175299</v>
      </c>
      <c r="AD13" s="104">
        <v>1018761.573</v>
      </c>
      <c r="AE13" s="104">
        <v>109175.71</v>
      </c>
      <c r="AF13" s="104">
        <v>109175.71</v>
      </c>
    </row>
    <row r="14" spans="1:32" ht="15" customHeight="1" x14ac:dyDescent="0.35">
      <c r="A14" s="104">
        <v>0</v>
      </c>
      <c r="B14" s="104">
        <v>0</v>
      </c>
      <c r="C14" s="104">
        <v>5926.2191050659803</v>
      </c>
      <c r="D14" s="104">
        <v>99492.713892273096</v>
      </c>
      <c r="E14" s="104">
        <v>0</v>
      </c>
      <c r="F14" s="104">
        <v>922548.70799999998</v>
      </c>
      <c r="G14" s="104">
        <v>135494.56</v>
      </c>
      <c r="H14" s="104">
        <v>0</v>
      </c>
      <c r="I14" s="104">
        <v>0</v>
      </c>
      <c r="J14" s="104">
        <v>400</v>
      </c>
      <c r="K14" s="104">
        <v>47160</v>
      </c>
      <c r="L14" s="104">
        <v>232793.22500000001</v>
      </c>
      <c r="M14" s="104">
        <v>0</v>
      </c>
      <c r="N14" s="104">
        <v>0</v>
      </c>
      <c r="O14" s="104">
        <v>0</v>
      </c>
      <c r="P14" s="104">
        <v>1443.24</v>
      </c>
      <c r="Q14" s="104">
        <v>1606.75</v>
      </c>
      <c r="R14" s="105" t="s">
        <v>886</v>
      </c>
      <c r="S14" s="104">
        <v>0</v>
      </c>
      <c r="T14" s="104">
        <v>0</v>
      </c>
      <c r="U14" s="104">
        <v>4.4452992123488001E-7</v>
      </c>
      <c r="V14" s="104">
        <v>0</v>
      </c>
      <c r="W14" s="104">
        <v>0</v>
      </c>
      <c r="X14" s="104">
        <v>12</v>
      </c>
      <c r="Y14" s="104">
        <v>105120</v>
      </c>
      <c r="Z14" s="104">
        <v>1446865.4159973401</v>
      </c>
      <c r="AA14" s="104">
        <v>0</v>
      </c>
      <c r="AB14" s="104">
        <v>6326.2191050659803</v>
      </c>
      <c r="AC14" s="104">
        <v>148095.95389227301</v>
      </c>
      <c r="AD14" s="104">
        <v>1156948.683</v>
      </c>
      <c r="AE14" s="104">
        <v>135494.56</v>
      </c>
      <c r="AF14" s="104">
        <v>135494.56</v>
      </c>
    </row>
    <row r="15" spans="1:32" ht="15" customHeight="1" x14ac:dyDescent="0.35">
      <c r="A15" s="104">
        <v>0</v>
      </c>
      <c r="B15" s="104">
        <v>0</v>
      </c>
      <c r="C15" s="104">
        <v>4555.0374939953799</v>
      </c>
      <c r="D15" s="104">
        <v>125324.699536927</v>
      </c>
      <c r="E15" s="104">
        <v>0</v>
      </c>
      <c r="F15" s="104">
        <v>1168127.372</v>
      </c>
      <c r="G15" s="104">
        <v>177695.94</v>
      </c>
      <c r="H15" s="104">
        <v>0</v>
      </c>
      <c r="I15" s="104">
        <v>0</v>
      </c>
      <c r="J15" s="104">
        <v>0</v>
      </c>
      <c r="K15" s="104">
        <v>35100</v>
      </c>
      <c r="L15" s="104">
        <v>232145.47500000001</v>
      </c>
      <c r="M15" s="104">
        <v>0</v>
      </c>
      <c r="N15" s="104">
        <v>0</v>
      </c>
      <c r="O15" s="104">
        <v>0</v>
      </c>
      <c r="P15" s="104">
        <v>1443.24</v>
      </c>
      <c r="Q15" s="104">
        <v>1606.75</v>
      </c>
      <c r="R15" s="105" t="s">
        <v>886</v>
      </c>
      <c r="S15" s="104">
        <v>0</v>
      </c>
      <c r="T15" s="104">
        <v>0</v>
      </c>
      <c r="U15" s="104">
        <v>4.4547846746776499E-7</v>
      </c>
      <c r="V15" s="104">
        <v>0</v>
      </c>
      <c r="W15" s="104">
        <v>0</v>
      </c>
      <c r="X15" s="104">
        <v>13</v>
      </c>
      <c r="Y15" s="104">
        <v>113880</v>
      </c>
      <c r="Z15" s="104">
        <v>1745998.5140309201</v>
      </c>
      <c r="AA15" s="104">
        <v>0</v>
      </c>
      <c r="AB15" s="104">
        <v>4555.0374939953799</v>
      </c>
      <c r="AC15" s="104">
        <v>161867.93953692701</v>
      </c>
      <c r="AD15" s="104">
        <v>1401879.5970000001</v>
      </c>
      <c r="AE15" s="104">
        <v>177695.94</v>
      </c>
      <c r="AF15" s="104">
        <v>177695.94</v>
      </c>
    </row>
    <row r="16" spans="1:32" ht="15" customHeight="1" x14ac:dyDescent="0.35">
      <c r="A16" s="104">
        <v>0</v>
      </c>
      <c r="B16" s="104">
        <v>0</v>
      </c>
      <c r="C16" s="104">
        <v>5482.4334596344797</v>
      </c>
      <c r="D16" s="104">
        <v>125425.787698145</v>
      </c>
      <c r="E16" s="104">
        <v>0</v>
      </c>
      <c r="F16" s="104">
        <v>1149080.996</v>
      </c>
      <c r="G16" s="104">
        <v>209093.35</v>
      </c>
      <c r="H16" s="104">
        <v>0</v>
      </c>
      <c r="I16" s="104">
        <v>0</v>
      </c>
      <c r="J16" s="104">
        <v>0</v>
      </c>
      <c r="K16" s="104">
        <v>35820</v>
      </c>
      <c r="L16" s="104">
        <v>232357.25</v>
      </c>
      <c r="M16" s="104">
        <v>0</v>
      </c>
      <c r="N16" s="104">
        <v>0</v>
      </c>
      <c r="O16" s="104">
        <v>0</v>
      </c>
      <c r="P16" s="104">
        <v>1451.664</v>
      </c>
      <c r="Q16" s="104">
        <v>1624.3</v>
      </c>
      <c r="R16" s="105" t="s">
        <v>886</v>
      </c>
      <c r="S16" s="104">
        <v>0</v>
      </c>
      <c r="T16" s="104">
        <v>0</v>
      </c>
      <c r="U16" s="104">
        <v>4.6922878824401598E-7</v>
      </c>
      <c r="V16" s="104">
        <v>0</v>
      </c>
      <c r="W16" s="104">
        <v>0</v>
      </c>
      <c r="X16" s="104">
        <v>14</v>
      </c>
      <c r="Y16" s="104">
        <v>122640</v>
      </c>
      <c r="Z16" s="104">
        <v>1760335.78115778</v>
      </c>
      <c r="AA16" s="104">
        <v>0</v>
      </c>
      <c r="AB16" s="104">
        <v>5482.4334596344797</v>
      </c>
      <c r="AC16" s="104">
        <v>162697.45169814501</v>
      </c>
      <c r="AD16" s="104">
        <v>1383062.5460000001</v>
      </c>
      <c r="AE16" s="104">
        <v>209093.35</v>
      </c>
      <c r="AF16" s="104">
        <v>209093.35</v>
      </c>
    </row>
    <row r="17" spans="1:32" ht="15" customHeight="1" x14ac:dyDescent="0.35">
      <c r="A17" s="104">
        <v>0</v>
      </c>
      <c r="B17" s="104">
        <v>0</v>
      </c>
      <c r="C17" s="104">
        <v>8009.8362644440003</v>
      </c>
      <c r="D17" s="104">
        <v>129805.416552194</v>
      </c>
      <c r="E17" s="104">
        <v>0</v>
      </c>
      <c r="F17" s="104">
        <v>1177244.9539999999</v>
      </c>
      <c r="G17" s="104">
        <v>237868.75</v>
      </c>
      <c r="H17" s="104">
        <v>0</v>
      </c>
      <c r="I17" s="104">
        <v>0</v>
      </c>
      <c r="J17" s="104">
        <v>0</v>
      </c>
      <c r="K17" s="104">
        <v>57420</v>
      </c>
      <c r="L17" s="104">
        <v>258811.52499999999</v>
      </c>
      <c r="M17" s="104">
        <v>0</v>
      </c>
      <c r="N17" s="104">
        <v>0</v>
      </c>
      <c r="O17" s="104">
        <v>0</v>
      </c>
      <c r="P17" s="104">
        <v>1466.568</v>
      </c>
      <c r="Q17" s="104">
        <v>1655.35</v>
      </c>
      <c r="R17" s="105" t="s">
        <v>886</v>
      </c>
      <c r="S17" s="104">
        <v>0</v>
      </c>
      <c r="T17" s="104">
        <v>0</v>
      </c>
      <c r="U17" s="104">
        <v>5.1452806050429498E-7</v>
      </c>
      <c r="V17" s="104">
        <v>0</v>
      </c>
      <c r="W17" s="104">
        <v>0</v>
      </c>
      <c r="X17" s="104">
        <v>15</v>
      </c>
      <c r="Y17" s="104">
        <v>131400</v>
      </c>
      <c r="Z17" s="104">
        <v>1872282.39981664</v>
      </c>
      <c r="AA17" s="104">
        <v>0</v>
      </c>
      <c r="AB17" s="104">
        <v>8009.8362644440003</v>
      </c>
      <c r="AC17" s="104">
        <v>188691.98455219399</v>
      </c>
      <c r="AD17" s="104">
        <v>1437711.8289999999</v>
      </c>
      <c r="AE17" s="104">
        <v>237868.75</v>
      </c>
      <c r="AF17" s="104">
        <v>237868.75</v>
      </c>
    </row>
    <row r="18" spans="1:32" ht="15" customHeight="1" x14ac:dyDescent="0.35">
      <c r="A18" s="104">
        <v>0</v>
      </c>
      <c r="B18" s="104">
        <v>0</v>
      </c>
      <c r="C18" s="104">
        <v>12338.347067192901</v>
      </c>
      <c r="D18" s="104">
        <v>146131.40430884701</v>
      </c>
      <c r="E18" s="104">
        <v>0</v>
      </c>
      <c r="F18" s="104">
        <v>1488950.3359999999</v>
      </c>
      <c r="G18" s="104">
        <v>254595</v>
      </c>
      <c r="H18" s="104">
        <v>0</v>
      </c>
      <c r="I18" s="104">
        <v>0</v>
      </c>
      <c r="J18" s="104">
        <v>400</v>
      </c>
      <c r="K18" s="104">
        <v>36000</v>
      </c>
      <c r="L18" s="104">
        <v>231718.15</v>
      </c>
      <c r="M18" s="104">
        <v>0</v>
      </c>
      <c r="N18" s="104">
        <v>0</v>
      </c>
      <c r="O18" s="104">
        <v>0</v>
      </c>
      <c r="P18" s="104">
        <v>1485.36</v>
      </c>
      <c r="Q18" s="104">
        <v>1694.5</v>
      </c>
      <c r="R18" s="105" t="s">
        <v>886</v>
      </c>
      <c r="S18" s="104">
        <v>0</v>
      </c>
      <c r="T18" s="104">
        <v>0</v>
      </c>
      <c r="U18" s="104">
        <v>5.6837519920291697E-7</v>
      </c>
      <c r="V18" s="104">
        <v>0</v>
      </c>
      <c r="W18" s="104">
        <v>0</v>
      </c>
      <c r="X18" s="104">
        <v>16</v>
      </c>
      <c r="Y18" s="104">
        <v>140160</v>
      </c>
      <c r="Z18" s="104">
        <v>2173313.0973760402</v>
      </c>
      <c r="AA18" s="104">
        <v>0</v>
      </c>
      <c r="AB18" s="104">
        <v>12738.347067192901</v>
      </c>
      <c r="AC18" s="104">
        <v>183616.76430884699</v>
      </c>
      <c r="AD18" s="104">
        <v>1722362.986</v>
      </c>
      <c r="AE18" s="104">
        <v>254595</v>
      </c>
      <c r="AF18" s="104">
        <v>254595</v>
      </c>
    </row>
    <row r="19" spans="1:32" ht="15" customHeight="1" x14ac:dyDescent="0.35">
      <c r="A19" s="104">
        <v>0</v>
      </c>
      <c r="B19" s="104">
        <v>0</v>
      </c>
      <c r="C19" s="104">
        <v>17364.422393860601</v>
      </c>
      <c r="D19" s="104">
        <v>136524.044538616</v>
      </c>
      <c r="E19" s="104">
        <v>0</v>
      </c>
      <c r="F19" s="104">
        <v>1325256.3700000001</v>
      </c>
      <c r="G19" s="104">
        <v>291150.09999999998</v>
      </c>
      <c r="H19" s="104">
        <v>0</v>
      </c>
      <c r="I19" s="104">
        <v>0</v>
      </c>
      <c r="J19" s="104">
        <v>0</v>
      </c>
      <c r="K19" s="104">
        <v>35100</v>
      </c>
      <c r="L19" s="104">
        <v>231166.7</v>
      </c>
      <c r="M19" s="104">
        <v>0</v>
      </c>
      <c r="N19" s="104">
        <v>0</v>
      </c>
      <c r="O19" s="104">
        <v>0</v>
      </c>
      <c r="P19" s="104">
        <v>1524.8879999999999</v>
      </c>
      <c r="Q19" s="104">
        <v>1776.85</v>
      </c>
      <c r="R19" s="105" t="s">
        <v>886</v>
      </c>
      <c r="S19" s="104">
        <v>0</v>
      </c>
      <c r="T19" s="104">
        <v>0</v>
      </c>
      <c r="U19" s="104">
        <v>6.3185297888328504E-7</v>
      </c>
      <c r="V19" s="104">
        <v>0</v>
      </c>
      <c r="W19" s="104">
        <v>0</v>
      </c>
      <c r="X19" s="104">
        <v>17</v>
      </c>
      <c r="Y19" s="104">
        <v>148920</v>
      </c>
      <c r="Z19" s="104">
        <v>2039863.37493248</v>
      </c>
      <c r="AA19" s="104">
        <v>0</v>
      </c>
      <c r="AB19" s="104">
        <v>17364.422393860601</v>
      </c>
      <c r="AC19" s="104">
        <v>173148.93253861601</v>
      </c>
      <c r="AD19" s="104">
        <v>1558199.92</v>
      </c>
      <c r="AE19" s="104">
        <v>291150.09999999998</v>
      </c>
      <c r="AF19" s="104">
        <v>291150.09999999998</v>
      </c>
    </row>
    <row r="20" spans="1:32" ht="15" customHeight="1" x14ac:dyDescent="0.35">
      <c r="A20" s="104">
        <v>0</v>
      </c>
      <c r="B20" s="104">
        <v>0</v>
      </c>
      <c r="C20" s="104">
        <v>21837.423885468099</v>
      </c>
      <c r="D20" s="104">
        <v>148027.84850783399</v>
      </c>
      <c r="E20" s="104">
        <v>0</v>
      </c>
      <c r="F20" s="104">
        <v>1476812.726</v>
      </c>
      <c r="G20" s="104">
        <v>302698.58</v>
      </c>
      <c r="H20" s="104">
        <v>0</v>
      </c>
      <c r="I20" s="104">
        <v>0</v>
      </c>
      <c r="J20" s="104">
        <v>0</v>
      </c>
      <c r="K20" s="104">
        <v>46980</v>
      </c>
      <c r="L20" s="104">
        <v>232021.82500000001</v>
      </c>
      <c r="M20" s="104">
        <v>0</v>
      </c>
      <c r="N20" s="104">
        <v>0</v>
      </c>
      <c r="O20" s="104">
        <v>0</v>
      </c>
      <c r="P20" s="104">
        <v>1588.3920000000001</v>
      </c>
      <c r="Q20" s="104">
        <v>1909.15</v>
      </c>
      <c r="R20" s="105" t="s">
        <v>886</v>
      </c>
      <c r="S20" s="104">
        <v>0</v>
      </c>
      <c r="T20" s="104">
        <v>0</v>
      </c>
      <c r="U20" s="104">
        <v>6.8333605993351896E-7</v>
      </c>
      <c r="V20" s="104">
        <v>0</v>
      </c>
      <c r="W20" s="104">
        <v>0</v>
      </c>
      <c r="X20" s="104">
        <v>18</v>
      </c>
      <c r="Y20" s="104">
        <v>157680</v>
      </c>
      <c r="Z20" s="104">
        <v>2231875.9453933001</v>
      </c>
      <c r="AA20" s="104">
        <v>0</v>
      </c>
      <c r="AB20" s="104">
        <v>21837.423885468099</v>
      </c>
      <c r="AC20" s="104">
        <v>196596.24050783401</v>
      </c>
      <c r="AD20" s="104">
        <v>1710743.7009999999</v>
      </c>
      <c r="AE20" s="104">
        <v>302698.58</v>
      </c>
      <c r="AF20" s="104">
        <v>302698.58</v>
      </c>
    </row>
    <row r="21" spans="1:32" ht="15" customHeight="1" x14ac:dyDescent="0.35">
      <c r="A21" s="104">
        <v>0</v>
      </c>
      <c r="B21" s="104">
        <v>0</v>
      </c>
      <c r="C21" s="104">
        <v>21771.974622527101</v>
      </c>
      <c r="D21" s="104">
        <v>157456.90517648699</v>
      </c>
      <c r="E21" s="104">
        <v>0</v>
      </c>
      <c r="F21" s="104">
        <v>1546345.628</v>
      </c>
      <c r="G21" s="104">
        <v>314283.51</v>
      </c>
      <c r="H21" s="104">
        <v>0</v>
      </c>
      <c r="I21" s="104">
        <v>0</v>
      </c>
      <c r="J21" s="104">
        <v>0</v>
      </c>
      <c r="K21" s="104">
        <v>35100</v>
      </c>
      <c r="L21" s="104">
        <v>231262.375</v>
      </c>
      <c r="M21" s="104">
        <v>0</v>
      </c>
      <c r="N21" s="104">
        <v>0</v>
      </c>
      <c r="O21" s="104">
        <v>0</v>
      </c>
      <c r="P21" s="104">
        <v>1662.2639999999999</v>
      </c>
      <c r="Q21" s="104">
        <v>2063.0500000000002</v>
      </c>
      <c r="R21" s="105" t="s">
        <v>886</v>
      </c>
      <c r="S21" s="104">
        <v>0</v>
      </c>
      <c r="T21" s="104">
        <v>0</v>
      </c>
      <c r="U21" s="104">
        <v>6.9136523344949598E-7</v>
      </c>
      <c r="V21" s="104">
        <v>0</v>
      </c>
      <c r="W21" s="104">
        <v>0</v>
      </c>
      <c r="X21" s="104">
        <v>19</v>
      </c>
      <c r="Y21" s="104">
        <v>166440</v>
      </c>
      <c r="Z21" s="104">
        <v>2309945.7067990098</v>
      </c>
      <c r="AA21" s="104">
        <v>0</v>
      </c>
      <c r="AB21" s="104">
        <v>21771.974622527101</v>
      </c>
      <c r="AC21" s="104">
        <v>194219.16917648699</v>
      </c>
      <c r="AD21" s="104">
        <v>1779671.0530000001</v>
      </c>
      <c r="AE21" s="104">
        <v>314283.51</v>
      </c>
      <c r="AF21" s="104">
        <v>314283.51</v>
      </c>
    </row>
    <row r="22" spans="1:32" ht="15" customHeight="1" x14ac:dyDescent="0.35">
      <c r="A22" s="104">
        <v>0</v>
      </c>
      <c r="B22" s="104">
        <v>0</v>
      </c>
      <c r="C22" s="104">
        <v>18660.506060787</v>
      </c>
      <c r="D22" s="104">
        <v>160194.73913793301</v>
      </c>
      <c r="E22" s="104">
        <v>0</v>
      </c>
      <c r="F22" s="104">
        <v>1611407.2420000001</v>
      </c>
      <c r="G22" s="104">
        <v>317193.84000000003</v>
      </c>
      <c r="H22" s="104">
        <v>0</v>
      </c>
      <c r="I22" s="104">
        <v>0</v>
      </c>
      <c r="J22" s="104">
        <v>400</v>
      </c>
      <c r="K22" s="104">
        <v>41040</v>
      </c>
      <c r="L22" s="104">
        <v>431491.22499999998</v>
      </c>
      <c r="M22" s="104">
        <v>0</v>
      </c>
      <c r="N22" s="104">
        <v>0</v>
      </c>
      <c r="O22" s="104">
        <v>0</v>
      </c>
      <c r="P22" s="104">
        <v>1718.64</v>
      </c>
      <c r="Q22" s="104">
        <v>2180.5</v>
      </c>
      <c r="R22" s="105" t="s">
        <v>886</v>
      </c>
      <c r="S22" s="104">
        <v>0</v>
      </c>
      <c r="T22" s="104">
        <v>0</v>
      </c>
      <c r="U22" s="104">
        <v>6.7174956621204705E-7</v>
      </c>
      <c r="V22" s="104">
        <v>0</v>
      </c>
      <c r="W22" s="104">
        <v>0</v>
      </c>
      <c r="X22" s="104">
        <v>20</v>
      </c>
      <c r="Y22" s="104">
        <v>175200</v>
      </c>
      <c r="Z22" s="104">
        <v>2584286.6921987198</v>
      </c>
      <c r="AA22" s="104">
        <v>0</v>
      </c>
      <c r="AB22" s="104">
        <v>19060.506060787</v>
      </c>
      <c r="AC22" s="104">
        <v>202953.37913793299</v>
      </c>
      <c r="AD22" s="104">
        <v>2045078.9669999999</v>
      </c>
      <c r="AE22" s="104">
        <v>317193.84000000003</v>
      </c>
      <c r="AF22" s="104">
        <v>317193.84000000003</v>
      </c>
    </row>
    <row r="23" spans="1:32" ht="15" customHeight="1" x14ac:dyDescent="0.35">
      <c r="A23" s="104">
        <v>0</v>
      </c>
      <c r="B23" s="104">
        <v>0</v>
      </c>
      <c r="C23" s="104">
        <v>13119.326367866899</v>
      </c>
      <c r="D23" s="104">
        <v>155507.50276238899</v>
      </c>
      <c r="E23" s="104">
        <v>0</v>
      </c>
      <c r="F23" s="104">
        <v>1698849.28</v>
      </c>
      <c r="G23" s="104">
        <v>307468.46999999997</v>
      </c>
      <c r="H23" s="104">
        <v>0</v>
      </c>
      <c r="I23" s="104">
        <v>0</v>
      </c>
      <c r="J23" s="104">
        <v>0</v>
      </c>
      <c r="K23" s="104">
        <v>35100</v>
      </c>
      <c r="L23" s="104">
        <v>231651.25</v>
      </c>
      <c r="M23" s="104">
        <v>0</v>
      </c>
      <c r="N23" s="104">
        <v>0</v>
      </c>
      <c r="O23" s="104">
        <v>0</v>
      </c>
      <c r="P23" s="104">
        <v>1789.92</v>
      </c>
      <c r="Q23" s="104">
        <v>2329</v>
      </c>
      <c r="R23" s="105" t="s">
        <v>886</v>
      </c>
      <c r="S23" s="104">
        <v>0</v>
      </c>
      <c r="T23" s="104">
        <v>0</v>
      </c>
      <c r="U23" s="104">
        <v>6.3423716495634004E-7</v>
      </c>
      <c r="V23" s="104">
        <v>0</v>
      </c>
      <c r="W23" s="104">
        <v>0</v>
      </c>
      <c r="X23" s="104">
        <v>21</v>
      </c>
      <c r="Y23" s="104">
        <v>183960</v>
      </c>
      <c r="Z23" s="104">
        <v>2445814.7491302602</v>
      </c>
      <c r="AA23" s="104">
        <v>0</v>
      </c>
      <c r="AB23" s="104">
        <v>13119.326367866899</v>
      </c>
      <c r="AC23" s="104">
        <v>192397.422762389</v>
      </c>
      <c r="AD23" s="104">
        <v>1932829.53</v>
      </c>
      <c r="AE23" s="104">
        <v>307468.46999999997</v>
      </c>
      <c r="AF23" s="104">
        <v>307468.46999999997</v>
      </c>
    </row>
    <row r="24" spans="1:32" ht="15" customHeight="1" x14ac:dyDescent="0.35">
      <c r="A24" s="104">
        <v>0</v>
      </c>
      <c r="B24" s="104">
        <v>0</v>
      </c>
      <c r="C24" s="104">
        <v>10031.305224943801</v>
      </c>
      <c r="D24" s="104">
        <v>149818.40307074701</v>
      </c>
      <c r="E24" s="104">
        <v>0</v>
      </c>
      <c r="F24" s="104">
        <v>1838508.9180000001</v>
      </c>
      <c r="G24" s="104">
        <v>293919.8</v>
      </c>
      <c r="H24" s="104">
        <v>0</v>
      </c>
      <c r="I24" s="104">
        <v>0</v>
      </c>
      <c r="J24" s="104">
        <v>0</v>
      </c>
      <c r="K24" s="104">
        <v>35820</v>
      </c>
      <c r="L24" s="104">
        <v>232371.75</v>
      </c>
      <c r="M24" s="104">
        <v>0</v>
      </c>
      <c r="N24" s="104">
        <v>0</v>
      </c>
      <c r="O24" s="104">
        <v>0</v>
      </c>
      <c r="P24" s="104">
        <v>1825.56</v>
      </c>
      <c r="Q24" s="104">
        <v>2403.25</v>
      </c>
      <c r="R24" s="105" t="s">
        <v>886</v>
      </c>
      <c r="S24" s="104">
        <v>0</v>
      </c>
      <c r="T24" s="104">
        <v>0</v>
      </c>
      <c r="U24" s="104">
        <v>6.0511658618922405E-7</v>
      </c>
      <c r="V24" s="104">
        <v>0</v>
      </c>
      <c r="W24" s="104">
        <v>0</v>
      </c>
      <c r="X24" s="104">
        <v>22</v>
      </c>
      <c r="Y24" s="104">
        <v>192720</v>
      </c>
      <c r="Z24" s="104">
        <v>2564698.9862956898</v>
      </c>
      <c r="AA24" s="104">
        <v>0</v>
      </c>
      <c r="AB24" s="104">
        <v>10031.305224943801</v>
      </c>
      <c r="AC24" s="104">
        <v>187463.96307074701</v>
      </c>
      <c r="AD24" s="104">
        <v>2073283.9180000001</v>
      </c>
      <c r="AE24" s="104">
        <v>293919.8</v>
      </c>
      <c r="AF24" s="104">
        <v>293919.8</v>
      </c>
    </row>
    <row r="25" spans="1:32" ht="15" customHeight="1" x14ac:dyDescent="0.35">
      <c r="A25" s="104">
        <v>0</v>
      </c>
      <c r="B25" s="104">
        <v>0</v>
      </c>
      <c r="C25" s="104">
        <v>8093.5156801261201</v>
      </c>
      <c r="D25" s="104">
        <v>147633.157526027</v>
      </c>
      <c r="E25" s="104">
        <v>0</v>
      </c>
      <c r="F25" s="104">
        <v>1942530.15</v>
      </c>
      <c r="G25" s="104">
        <v>271506.17</v>
      </c>
      <c r="H25" s="104">
        <v>0</v>
      </c>
      <c r="I25" s="104">
        <v>0</v>
      </c>
      <c r="J25" s="104">
        <v>0</v>
      </c>
      <c r="K25" s="104">
        <v>52380</v>
      </c>
      <c r="L25" s="104">
        <v>243947.8</v>
      </c>
      <c r="M25" s="104">
        <v>0</v>
      </c>
      <c r="N25" s="104">
        <v>0</v>
      </c>
      <c r="O25" s="104">
        <v>0</v>
      </c>
      <c r="P25" s="104">
        <v>1823.616</v>
      </c>
      <c r="Q25" s="104">
        <v>2399.1999999999998</v>
      </c>
      <c r="R25" s="105" t="s">
        <v>886</v>
      </c>
      <c r="S25" s="104">
        <v>0</v>
      </c>
      <c r="T25" s="104">
        <v>0</v>
      </c>
      <c r="U25" s="104">
        <v>5.8128440639469599E-7</v>
      </c>
      <c r="V25" s="104">
        <v>0</v>
      </c>
      <c r="W25" s="104">
        <v>0</v>
      </c>
      <c r="X25" s="104">
        <v>23</v>
      </c>
      <c r="Y25" s="104">
        <v>201480</v>
      </c>
      <c r="Z25" s="104">
        <v>2670313.6092061498</v>
      </c>
      <c r="AA25" s="104">
        <v>0</v>
      </c>
      <c r="AB25" s="104">
        <v>8093.5156801261201</v>
      </c>
      <c r="AC25" s="104">
        <v>201836.77352602701</v>
      </c>
      <c r="AD25" s="104">
        <v>2188877.15</v>
      </c>
      <c r="AE25" s="104">
        <v>271506.17</v>
      </c>
      <c r="AF25" s="104">
        <v>271506.17</v>
      </c>
    </row>
    <row r="26" spans="1:32" ht="15" customHeight="1" x14ac:dyDescent="0.35">
      <c r="A26" s="104">
        <v>0</v>
      </c>
      <c r="B26" s="104">
        <v>0</v>
      </c>
      <c r="C26" s="104">
        <v>8541.6833058722495</v>
      </c>
      <c r="D26" s="104">
        <v>129821.563840223</v>
      </c>
      <c r="E26" s="104">
        <v>0</v>
      </c>
      <c r="F26" s="104">
        <v>1771345.324</v>
      </c>
      <c r="G26" s="104">
        <v>259351.47</v>
      </c>
      <c r="H26" s="104">
        <v>0</v>
      </c>
      <c r="I26" s="104">
        <v>0</v>
      </c>
      <c r="J26" s="104">
        <v>400</v>
      </c>
      <c r="K26" s="104">
        <v>47160</v>
      </c>
      <c r="L26" s="104">
        <v>232614.17499999999</v>
      </c>
      <c r="M26" s="104">
        <v>0</v>
      </c>
      <c r="N26" s="104">
        <v>0</v>
      </c>
      <c r="O26" s="104">
        <v>0</v>
      </c>
      <c r="P26" s="104">
        <v>1791.2159999999999</v>
      </c>
      <c r="Q26" s="104">
        <v>352331.7</v>
      </c>
      <c r="R26" s="105" t="s">
        <v>886</v>
      </c>
      <c r="S26" s="104">
        <v>0</v>
      </c>
      <c r="T26" s="104">
        <v>0</v>
      </c>
      <c r="U26" s="104">
        <v>5.8048694235360296E-7</v>
      </c>
      <c r="V26" s="104">
        <v>0</v>
      </c>
      <c r="W26" s="104">
        <v>0</v>
      </c>
      <c r="X26" s="104">
        <v>24</v>
      </c>
      <c r="Y26" s="104">
        <v>210240</v>
      </c>
      <c r="Z26" s="104">
        <v>2803357.1321460898</v>
      </c>
      <c r="AA26" s="104">
        <v>0</v>
      </c>
      <c r="AB26" s="104">
        <v>8941.6833058722495</v>
      </c>
      <c r="AC26" s="104">
        <v>178772.779840223</v>
      </c>
      <c r="AD26" s="104">
        <v>2356291.199</v>
      </c>
      <c r="AE26" s="104">
        <v>259351.47</v>
      </c>
      <c r="AF26" s="104">
        <v>259351.47</v>
      </c>
    </row>
    <row r="27" spans="1:32" ht="15" customHeight="1" x14ac:dyDescent="0.35">
      <c r="A27" s="104">
        <v>0</v>
      </c>
      <c r="B27" s="104">
        <v>0</v>
      </c>
      <c r="C27" s="104">
        <v>10594.746391209101</v>
      </c>
      <c r="D27" s="104">
        <v>127213.264055703</v>
      </c>
      <c r="E27" s="104">
        <v>0</v>
      </c>
      <c r="F27" s="104">
        <v>1662887.442</v>
      </c>
      <c r="G27" s="104">
        <v>242325.87</v>
      </c>
      <c r="H27" s="104">
        <v>0</v>
      </c>
      <c r="I27" s="104">
        <v>0</v>
      </c>
      <c r="J27" s="104">
        <v>0</v>
      </c>
      <c r="K27" s="104">
        <v>40140</v>
      </c>
      <c r="L27" s="104">
        <v>232558.47500000001</v>
      </c>
      <c r="M27" s="104">
        <v>0</v>
      </c>
      <c r="N27" s="104">
        <v>0</v>
      </c>
      <c r="O27" s="104">
        <v>0</v>
      </c>
      <c r="P27" s="104">
        <v>1730.952</v>
      </c>
      <c r="Q27" s="104">
        <v>2206.15</v>
      </c>
      <c r="R27" s="105" t="s">
        <v>886</v>
      </c>
      <c r="S27" s="104">
        <v>0</v>
      </c>
      <c r="T27" s="104">
        <v>0</v>
      </c>
      <c r="U27" s="104">
        <v>5.7881687328967805E-7</v>
      </c>
      <c r="V27" s="104">
        <v>0</v>
      </c>
      <c r="W27" s="104">
        <v>0</v>
      </c>
      <c r="X27" s="104">
        <v>25</v>
      </c>
      <c r="Y27" s="104">
        <v>219000</v>
      </c>
      <c r="Z27" s="104">
        <v>2319656.8994469098</v>
      </c>
      <c r="AA27" s="104">
        <v>0</v>
      </c>
      <c r="AB27" s="104">
        <v>10594.746391209101</v>
      </c>
      <c r="AC27" s="104">
        <v>169084.216055703</v>
      </c>
      <c r="AD27" s="104">
        <v>1897652.067</v>
      </c>
      <c r="AE27" s="104">
        <v>242325.87</v>
      </c>
      <c r="AF27" s="104">
        <v>242325.87</v>
      </c>
    </row>
    <row r="28" spans="1:32" ht="15" customHeight="1" x14ac:dyDescent="0.35">
      <c r="A28" s="104">
        <v>0</v>
      </c>
      <c r="B28" s="104">
        <v>0</v>
      </c>
      <c r="C28" s="104">
        <v>14394.4748586602</v>
      </c>
      <c r="D28" s="104">
        <v>134055.903785528</v>
      </c>
      <c r="E28" s="104">
        <v>0</v>
      </c>
      <c r="F28" s="104">
        <v>1555087.35</v>
      </c>
      <c r="G28" s="104">
        <v>249812.64</v>
      </c>
      <c r="H28" s="104">
        <v>0</v>
      </c>
      <c r="I28" s="104">
        <v>0</v>
      </c>
      <c r="J28" s="104">
        <v>0</v>
      </c>
      <c r="K28" s="104">
        <v>35820</v>
      </c>
      <c r="L28" s="104">
        <v>233730.75</v>
      </c>
      <c r="M28" s="104">
        <v>0</v>
      </c>
      <c r="N28" s="104">
        <v>0</v>
      </c>
      <c r="O28" s="104">
        <v>0</v>
      </c>
      <c r="P28" s="104">
        <v>1673.28</v>
      </c>
      <c r="Q28" s="104">
        <v>2086</v>
      </c>
      <c r="R28" s="105" t="s">
        <v>886</v>
      </c>
      <c r="S28" s="104">
        <v>0</v>
      </c>
      <c r="T28" s="104">
        <v>0</v>
      </c>
      <c r="U28" s="104">
        <v>6.0518767351798596E-7</v>
      </c>
      <c r="V28" s="104">
        <v>0</v>
      </c>
      <c r="W28" s="104">
        <v>0</v>
      </c>
      <c r="X28" s="104">
        <v>26</v>
      </c>
      <c r="Y28" s="104">
        <v>227760</v>
      </c>
      <c r="Z28" s="104">
        <v>2226660.3986441898</v>
      </c>
      <c r="AA28" s="104">
        <v>0</v>
      </c>
      <c r="AB28" s="104">
        <v>14394.4748586602</v>
      </c>
      <c r="AC28" s="104">
        <v>171549.183785528</v>
      </c>
      <c r="AD28" s="104">
        <v>1790904.1</v>
      </c>
      <c r="AE28" s="104">
        <v>249812.64</v>
      </c>
      <c r="AF28" s="104">
        <v>249812.64</v>
      </c>
    </row>
    <row r="29" spans="1:32" ht="15" customHeight="1" x14ac:dyDescent="0.35">
      <c r="A29" s="104">
        <v>0</v>
      </c>
      <c r="B29" s="104">
        <v>0</v>
      </c>
      <c r="C29" s="104">
        <v>18061.9891612424</v>
      </c>
      <c r="D29" s="104">
        <v>146441.16906640099</v>
      </c>
      <c r="E29" s="104">
        <v>0</v>
      </c>
      <c r="F29" s="104">
        <v>1483468.084</v>
      </c>
      <c r="G29" s="104">
        <v>250816.54</v>
      </c>
      <c r="H29" s="104">
        <v>0</v>
      </c>
      <c r="I29" s="104">
        <v>0</v>
      </c>
      <c r="J29" s="104">
        <v>0</v>
      </c>
      <c r="K29" s="104">
        <v>35100</v>
      </c>
      <c r="L29" s="104">
        <v>233095.35</v>
      </c>
      <c r="M29" s="104">
        <v>0</v>
      </c>
      <c r="N29" s="104">
        <v>0</v>
      </c>
      <c r="O29" s="104">
        <v>0</v>
      </c>
      <c r="P29" s="104">
        <v>1613.0160000000001</v>
      </c>
      <c r="Q29" s="104">
        <v>1960.45</v>
      </c>
      <c r="R29" s="105" t="s">
        <v>886</v>
      </c>
      <c r="S29" s="104">
        <v>0</v>
      </c>
      <c r="T29" s="104">
        <v>0</v>
      </c>
      <c r="U29" s="104">
        <v>6.2128612328968203E-7</v>
      </c>
      <c r="V29" s="104">
        <v>0</v>
      </c>
      <c r="W29" s="104">
        <v>0</v>
      </c>
      <c r="X29" s="104">
        <v>27</v>
      </c>
      <c r="Y29" s="104">
        <v>236520</v>
      </c>
      <c r="Z29" s="104">
        <v>2170556.5982276401</v>
      </c>
      <c r="AA29" s="104">
        <v>0</v>
      </c>
      <c r="AB29" s="104">
        <v>18061.9891612424</v>
      </c>
      <c r="AC29" s="104">
        <v>183154.185066401</v>
      </c>
      <c r="AD29" s="104">
        <v>1718523.8840000001</v>
      </c>
      <c r="AE29" s="104">
        <v>250816.54</v>
      </c>
      <c r="AF29" s="104">
        <v>250816.54</v>
      </c>
    </row>
    <row r="30" spans="1:32" ht="15" customHeight="1" x14ac:dyDescent="0.35">
      <c r="A30" s="104">
        <v>0</v>
      </c>
      <c r="B30" s="104">
        <v>0</v>
      </c>
      <c r="C30" s="104">
        <v>20061.851257317499</v>
      </c>
      <c r="D30" s="104">
        <v>169128.93314072699</v>
      </c>
      <c r="E30" s="104">
        <v>0</v>
      </c>
      <c r="F30" s="104">
        <v>1430716.38</v>
      </c>
      <c r="G30" s="104">
        <v>251194.95</v>
      </c>
      <c r="H30" s="104">
        <v>0</v>
      </c>
      <c r="I30" s="104">
        <v>0</v>
      </c>
      <c r="J30" s="104">
        <v>400</v>
      </c>
      <c r="K30" s="104">
        <v>36000</v>
      </c>
      <c r="L30" s="104">
        <v>233751.875</v>
      </c>
      <c r="M30" s="104">
        <v>0</v>
      </c>
      <c r="N30" s="104">
        <v>0</v>
      </c>
      <c r="O30" s="104">
        <v>0</v>
      </c>
      <c r="P30" s="104">
        <v>1580.616</v>
      </c>
      <c r="Q30" s="104">
        <v>1892.95</v>
      </c>
      <c r="R30" s="105" t="s">
        <v>886</v>
      </c>
      <c r="S30" s="104">
        <v>0</v>
      </c>
      <c r="T30" s="104">
        <v>0</v>
      </c>
      <c r="U30" s="104">
        <v>6.36696109020265E-7</v>
      </c>
      <c r="V30" s="104">
        <v>0</v>
      </c>
      <c r="W30" s="104">
        <v>0</v>
      </c>
      <c r="X30" s="104">
        <v>28</v>
      </c>
      <c r="Y30" s="104">
        <v>245280</v>
      </c>
      <c r="Z30" s="104">
        <v>2144727.55539804</v>
      </c>
      <c r="AA30" s="104">
        <v>0</v>
      </c>
      <c r="AB30" s="104">
        <v>20461.851257317499</v>
      </c>
      <c r="AC30" s="104">
        <v>206709.549140727</v>
      </c>
      <c r="AD30" s="104">
        <v>1666361.2050000001</v>
      </c>
      <c r="AE30" s="104">
        <v>251194.95</v>
      </c>
      <c r="AF30" s="104">
        <v>251194.95</v>
      </c>
    </row>
    <row r="31" spans="1:32" ht="15" customHeight="1" x14ac:dyDescent="0.35">
      <c r="A31" s="104">
        <v>0</v>
      </c>
      <c r="B31" s="104">
        <v>0</v>
      </c>
      <c r="C31" s="104">
        <v>20716.2745094852</v>
      </c>
      <c r="D31" s="104">
        <v>165768.72055806799</v>
      </c>
      <c r="E31" s="104">
        <v>0</v>
      </c>
      <c r="F31" s="104">
        <v>1227485.648</v>
      </c>
      <c r="G31" s="104">
        <v>248781.98</v>
      </c>
      <c r="H31" s="104">
        <v>0</v>
      </c>
      <c r="I31" s="104">
        <v>0</v>
      </c>
      <c r="J31" s="104">
        <v>0</v>
      </c>
      <c r="K31" s="104">
        <v>35100</v>
      </c>
      <c r="L31" s="104">
        <v>233616.57500000001</v>
      </c>
      <c r="M31" s="104">
        <v>0</v>
      </c>
      <c r="N31" s="104">
        <v>0</v>
      </c>
      <c r="O31" s="104">
        <v>0</v>
      </c>
      <c r="P31" s="104">
        <v>1513.2239999999999</v>
      </c>
      <c r="Q31" s="104">
        <v>1752.55</v>
      </c>
      <c r="R31" s="105" t="s">
        <v>886</v>
      </c>
      <c r="S31" s="104">
        <v>0</v>
      </c>
      <c r="T31" s="104">
        <v>0</v>
      </c>
      <c r="U31" s="104">
        <v>6.2299160102940404E-7</v>
      </c>
      <c r="V31" s="104">
        <v>0</v>
      </c>
      <c r="W31" s="104">
        <v>0</v>
      </c>
      <c r="X31" s="104">
        <v>29</v>
      </c>
      <c r="Y31" s="104">
        <v>254040</v>
      </c>
      <c r="Z31" s="104">
        <v>1934734.9720675501</v>
      </c>
      <c r="AA31" s="104">
        <v>0</v>
      </c>
      <c r="AB31" s="104">
        <v>20716.2745094852</v>
      </c>
      <c r="AC31" s="104">
        <v>202381.944558068</v>
      </c>
      <c r="AD31" s="104">
        <v>1462854.773</v>
      </c>
      <c r="AE31" s="104">
        <v>248781.98</v>
      </c>
      <c r="AF31" s="104">
        <v>248781.98</v>
      </c>
    </row>
    <row r="32" spans="1:32" ht="15" customHeight="1" x14ac:dyDescent="0.35">
      <c r="A32" s="104">
        <v>0</v>
      </c>
      <c r="B32" s="104">
        <v>0</v>
      </c>
      <c r="C32" s="104">
        <v>18997.306470364201</v>
      </c>
      <c r="D32" s="104">
        <v>165989.917595709</v>
      </c>
      <c r="E32" s="104">
        <v>0</v>
      </c>
      <c r="F32" s="104">
        <v>1115680.1640000001</v>
      </c>
      <c r="G32" s="104">
        <v>243798.83</v>
      </c>
      <c r="H32" s="104">
        <v>0</v>
      </c>
      <c r="I32" s="104">
        <v>0</v>
      </c>
      <c r="J32" s="104">
        <v>0</v>
      </c>
      <c r="K32" s="104">
        <v>54540</v>
      </c>
      <c r="L32" s="104">
        <v>449523.02500000002</v>
      </c>
      <c r="M32" s="104">
        <v>0</v>
      </c>
      <c r="N32" s="104">
        <v>0</v>
      </c>
      <c r="O32" s="104">
        <v>0</v>
      </c>
      <c r="P32" s="104">
        <v>1484.712</v>
      </c>
      <c r="Q32" s="104">
        <v>1693.15</v>
      </c>
      <c r="R32" s="105" t="s">
        <v>886</v>
      </c>
      <c r="S32" s="104">
        <v>0</v>
      </c>
      <c r="T32" s="104">
        <v>0</v>
      </c>
      <c r="U32" s="104">
        <v>6.2048914612072903E-7</v>
      </c>
      <c r="V32" s="104">
        <v>0</v>
      </c>
      <c r="W32" s="104">
        <v>0</v>
      </c>
      <c r="X32" s="104">
        <v>30</v>
      </c>
      <c r="Y32" s="104">
        <v>262800</v>
      </c>
      <c r="Z32" s="104">
        <v>2051707.1050660701</v>
      </c>
      <c r="AA32" s="104">
        <v>0</v>
      </c>
      <c r="AB32" s="104">
        <v>18997.306470364201</v>
      </c>
      <c r="AC32" s="104">
        <v>222014.629595709</v>
      </c>
      <c r="AD32" s="104">
        <v>1566896.3389999999</v>
      </c>
      <c r="AE32" s="104">
        <v>243798.83</v>
      </c>
      <c r="AF32" s="104">
        <v>243798.83</v>
      </c>
    </row>
    <row r="33" spans="1:32" ht="15" customHeight="1" x14ac:dyDescent="0.35">
      <c r="A33" s="104">
        <v>0</v>
      </c>
      <c r="B33" s="104">
        <v>0</v>
      </c>
      <c r="C33" s="104">
        <v>16202.4679377012</v>
      </c>
      <c r="D33" s="104">
        <v>156602.62359331999</v>
      </c>
      <c r="E33" s="104">
        <v>0</v>
      </c>
      <c r="F33" s="104">
        <v>1016866.776</v>
      </c>
      <c r="G33" s="104">
        <v>229027.32</v>
      </c>
      <c r="H33" s="104">
        <v>0</v>
      </c>
      <c r="I33" s="104">
        <v>0</v>
      </c>
      <c r="J33" s="104">
        <v>0</v>
      </c>
      <c r="K33" s="104">
        <v>52380</v>
      </c>
      <c r="L33" s="104">
        <v>245831.72500000001</v>
      </c>
      <c r="M33" s="104">
        <v>0</v>
      </c>
      <c r="N33" s="104">
        <v>0</v>
      </c>
      <c r="O33" s="104">
        <v>0</v>
      </c>
      <c r="P33" s="104">
        <v>1471.104</v>
      </c>
      <c r="Q33" s="104">
        <v>1664.8</v>
      </c>
      <c r="R33" s="105" t="s">
        <v>886</v>
      </c>
      <c r="S33" s="104">
        <v>0</v>
      </c>
      <c r="T33" s="104">
        <v>0</v>
      </c>
      <c r="U33" s="104">
        <v>6.0258632020748696E-7</v>
      </c>
      <c r="V33" s="104">
        <v>0</v>
      </c>
      <c r="W33" s="104">
        <v>0</v>
      </c>
      <c r="X33" s="104">
        <v>31</v>
      </c>
      <c r="Y33" s="104">
        <v>271560</v>
      </c>
      <c r="Z33" s="104">
        <v>1720046.81653102</v>
      </c>
      <c r="AA33" s="104">
        <v>0</v>
      </c>
      <c r="AB33" s="104">
        <v>16202.4679377012</v>
      </c>
      <c r="AC33" s="104">
        <v>210453.72759332001</v>
      </c>
      <c r="AD33" s="104">
        <v>1264363.301</v>
      </c>
      <c r="AE33" s="104">
        <v>229027.32</v>
      </c>
      <c r="AF33" s="104">
        <v>229027.32</v>
      </c>
    </row>
    <row r="34" spans="1:32" ht="15" customHeight="1" x14ac:dyDescent="0.35">
      <c r="A34" s="104">
        <v>0</v>
      </c>
      <c r="B34" s="104">
        <v>0</v>
      </c>
      <c r="C34" s="104">
        <v>13633.0194114895</v>
      </c>
      <c r="D34" s="104">
        <v>144923.919347043</v>
      </c>
      <c r="E34" s="104">
        <v>0</v>
      </c>
      <c r="F34" s="104">
        <v>979836.16</v>
      </c>
      <c r="G34" s="104">
        <v>216672.46</v>
      </c>
      <c r="H34" s="104">
        <v>0</v>
      </c>
      <c r="I34" s="104">
        <v>0</v>
      </c>
      <c r="J34" s="104">
        <v>400</v>
      </c>
      <c r="K34" s="104">
        <v>36000</v>
      </c>
      <c r="L34" s="104">
        <v>234171.1</v>
      </c>
      <c r="M34" s="104">
        <v>0</v>
      </c>
      <c r="N34" s="104">
        <v>0</v>
      </c>
      <c r="O34" s="104">
        <v>0</v>
      </c>
      <c r="P34" s="104">
        <v>1470.4559999999999</v>
      </c>
      <c r="Q34" s="104">
        <v>1663.45</v>
      </c>
      <c r="R34" s="105" t="s">
        <v>886</v>
      </c>
      <c r="S34" s="104">
        <v>0</v>
      </c>
      <c r="T34" s="104">
        <v>0</v>
      </c>
      <c r="U34" s="104">
        <v>5.7738386872347202E-7</v>
      </c>
      <c r="V34" s="104">
        <v>0</v>
      </c>
      <c r="W34" s="104">
        <v>0</v>
      </c>
      <c r="X34" s="104">
        <v>32</v>
      </c>
      <c r="Y34" s="104">
        <v>280320</v>
      </c>
      <c r="Z34" s="104">
        <v>1628770.5647585299</v>
      </c>
      <c r="AA34" s="104">
        <v>0</v>
      </c>
      <c r="AB34" s="104">
        <v>14033.0194114895</v>
      </c>
      <c r="AC34" s="104">
        <v>182394.37534704301</v>
      </c>
      <c r="AD34" s="104">
        <v>1215670.71</v>
      </c>
      <c r="AE34" s="104">
        <v>216672.46</v>
      </c>
      <c r="AF34" s="104">
        <v>216672.46</v>
      </c>
    </row>
    <row r="35" spans="1:32" ht="15" customHeight="1" x14ac:dyDescent="0.35">
      <c r="A35" s="104">
        <v>0</v>
      </c>
      <c r="B35" s="104">
        <v>0</v>
      </c>
      <c r="C35" s="104">
        <v>12208.8357702475</v>
      </c>
      <c r="D35" s="104">
        <v>144983.30669452899</v>
      </c>
      <c r="E35" s="104">
        <v>0</v>
      </c>
      <c r="F35" s="104">
        <v>1025532.566</v>
      </c>
      <c r="G35" s="104">
        <v>211873.39</v>
      </c>
      <c r="H35" s="104">
        <v>0</v>
      </c>
      <c r="I35" s="104">
        <v>0</v>
      </c>
      <c r="J35" s="104">
        <v>0</v>
      </c>
      <c r="K35" s="104">
        <v>35100</v>
      </c>
      <c r="L35" s="104">
        <v>233988.55</v>
      </c>
      <c r="M35" s="104">
        <v>0</v>
      </c>
      <c r="N35" s="104">
        <v>0</v>
      </c>
      <c r="O35" s="104">
        <v>0</v>
      </c>
      <c r="P35" s="104">
        <v>1473.6959999999999</v>
      </c>
      <c r="Q35" s="104">
        <v>1670.2</v>
      </c>
      <c r="R35" s="105" t="s">
        <v>886</v>
      </c>
      <c r="S35" s="104">
        <v>0</v>
      </c>
      <c r="T35" s="104">
        <v>0</v>
      </c>
      <c r="U35" s="104">
        <v>5.7236750057278196E-7</v>
      </c>
      <c r="V35" s="104">
        <v>0</v>
      </c>
      <c r="W35" s="104">
        <v>0</v>
      </c>
      <c r="X35" s="104">
        <v>33</v>
      </c>
      <c r="Y35" s="104">
        <v>289080</v>
      </c>
      <c r="Z35" s="104">
        <v>1666830.54446478</v>
      </c>
      <c r="AA35" s="104">
        <v>0</v>
      </c>
      <c r="AB35" s="104">
        <v>12208.8357702475</v>
      </c>
      <c r="AC35" s="104">
        <v>181557.00269452899</v>
      </c>
      <c r="AD35" s="104">
        <v>1261191.3160000001</v>
      </c>
      <c r="AE35" s="104">
        <v>211873.39</v>
      </c>
      <c r="AF35" s="104">
        <v>211873.39</v>
      </c>
    </row>
    <row r="36" spans="1:32" ht="15" customHeight="1" x14ac:dyDescent="0.35">
      <c r="A36" s="104">
        <v>0</v>
      </c>
      <c r="B36" s="104">
        <v>0</v>
      </c>
      <c r="C36" s="104">
        <v>12928.9196237667</v>
      </c>
      <c r="D36" s="104">
        <v>135864.36979741199</v>
      </c>
      <c r="E36" s="104">
        <v>0</v>
      </c>
      <c r="F36" s="104">
        <v>917759.196</v>
      </c>
      <c r="G36" s="104">
        <v>220061.46</v>
      </c>
      <c r="H36" s="104">
        <v>0</v>
      </c>
      <c r="I36" s="104">
        <v>0</v>
      </c>
      <c r="J36" s="104">
        <v>0</v>
      </c>
      <c r="K36" s="104">
        <v>35820</v>
      </c>
      <c r="L36" s="104">
        <v>234790.1</v>
      </c>
      <c r="M36" s="104">
        <v>0</v>
      </c>
      <c r="N36" s="104">
        <v>0</v>
      </c>
      <c r="O36" s="104">
        <v>0</v>
      </c>
      <c r="P36" s="104">
        <v>1486.008</v>
      </c>
      <c r="Q36" s="104">
        <v>1695.85</v>
      </c>
      <c r="R36" s="105" t="s">
        <v>886</v>
      </c>
      <c r="S36" s="104">
        <v>0</v>
      </c>
      <c r="T36" s="104">
        <v>0</v>
      </c>
      <c r="U36" s="104">
        <v>5.7905423002483901E-7</v>
      </c>
      <c r="V36" s="104">
        <v>0</v>
      </c>
      <c r="W36" s="104">
        <v>0</v>
      </c>
      <c r="X36" s="104">
        <v>34</v>
      </c>
      <c r="Y36" s="104">
        <v>297840</v>
      </c>
      <c r="Z36" s="104">
        <v>1560405.9034211801</v>
      </c>
      <c r="AA36" s="104">
        <v>0</v>
      </c>
      <c r="AB36" s="104">
        <v>12928.9196237667</v>
      </c>
      <c r="AC36" s="104">
        <v>173170.37779741199</v>
      </c>
      <c r="AD36" s="104">
        <v>1154245.1459999999</v>
      </c>
      <c r="AE36" s="104">
        <v>220061.46</v>
      </c>
      <c r="AF36" s="104">
        <v>220061.46</v>
      </c>
    </row>
    <row r="37" spans="1:32" ht="15" customHeight="1" x14ac:dyDescent="0.35">
      <c r="A37" s="104">
        <v>0</v>
      </c>
      <c r="B37" s="104">
        <v>0</v>
      </c>
      <c r="C37" s="104">
        <v>13984.792397085699</v>
      </c>
      <c r="D37" s="104">
        <v>140845.72216066299</v>
      </c>
      <c r="E37" s="104">
        <v>0</v>
      </c>
      <c r="F37" s="104">
        <v>920982.31200000003</v>
      </c>
      <c r="G37" s="104">
        <v>231070.93</v>
      </c>
      <c r="H37" s="104">
        <v>0</v>
      </c>
      <c r="I37" s="104">
        <v>0</v>
      </c>
      <c r="J37" s="104">
        <v>0</v>
      </c>
      <c r="K37" s="104">
        <v>40140</v>
      </c>
      <c r="L37" s="104">
        <v>234046.1</v>
      </c>
      <c r="M37" s="104">
        <v>0</v>
      </c>
      <c r="N37" s="104">
        <v>0</v>
      </c>
      <c r="O37" s="104">
        <v>0</v>
      </c>
      <c r="P37" s="104">
        <v>1498.9680000000001</v>
      </c>
      <c r="Q37" s="104">
        <v>1722.85</v>
      </c>
      <c r="R37" s="105" t="s">
        <v>886</v>
      </c>
      <c r="S37" s="104">
        <v>0</v>
      </c>
      <c r="T37" s="104">
        <v>0</v>
      </c>
      <c r="U37" s="104">
        <v>5.8758282991068098E-7</v>
      </c>
      <c r="V37" s="104">
        <v>0</v>
      </c>
      <c r="W37" s="104">
        <v>0</v>
      </c>
      <c r="X37" s="104">
        <v>35</v>
      </c>
      <c r="Y37" s="104">
        <v>306600</v>
      </c>
      <c r="Z37" s="104">
        <v>1584291.6745577501</v>
      </c>
      <c r="AA37" s="104">
        <v>0</v>
      </c>
      <c r="AB37" s="104">
        <v>13984.792397085699</v>
      </c>
      <c r="AC37" s="104">
        <v>182484.69016066301</v>
      </c>
      <c r="AD37" s="104">
        <v>1156751.2620000001</v>
      </c>
      <c r="AE37" s="104">
        <v>231070.93</v>
      </c>
      <c r="AF37" s="104">
        <v>231070.93</v>
      </c>
    </row>
    <row r="38" spans="1:32" ht="15" customHeight="1" x14ac:dyDescent="0.35">
      <c r="A38" s="104">
        <v>0</v>
      </c>
      <c r="B38" s="104">
        <v>0</v>
      </c>
      <c r="C38" s="104">
        <v>16867.267659187801</v>
      </c>
      <c r="D38" s="104">
        <v>152287.94716804201</v>
      </c>
      <c r="E38" s="104">
        <v>0</v>
      </c>
      <c r="F38" s="104">
        <v>971942.64800000004</v>
      </c>
      <c r="G38" s="104">
        <v>259858.09</v>
      </c>
      <c r="H38" s="104">
        <v>0</v>
      </c>
      <c r="I38" s="104">
        <v>0</v>
      </c>
      <c r="J38" s="104">
        <v>400</v>
      </c>
      <c r="K38" s="104">
        <v>47160</v>
      </c>
      <c r="L38" s="104">
        <v>234316.82500000001</v>
      </c>
      <c r="M38" s="104">
        <v>0</v>
      </c>
      <c r="N38" s="104">
        <v>0</v>
      </c>
      <c r="O38" s="104">
        <v>0</v>
      </c>
      <c r="P38" s="104">
        <v>1531.3679999999999</v>
      </c>
      <c r="Q38" s="104">
        <v>1790.35</v>
      </c>
      <c r="R38" s="105" t="s">
        <v>886</v>
      </c>
      <c r="S38" s="104">
        <v>0</v>
      </c>
      <c r="T38" s="104">
        <v>0</v>
      </c>
      <c r="U38" s="104">
        <v>6.22701989157254E-7</v>
      </c>
      <c r="V38" s="104">
        <v>0</v>
      </c>
      <c r="W38" s="104">
        <v>0</v>
      </c>
      <c r="X38" s="104">
        <v>36</v>
      </c>
      <c r="Y38" s="104">
        <v>315360</v>
      </c>
      <c r="Z38" s="104">
        <v>1686154.4958272299</v>
      </c>
      <c r="AA38" s="104">
        <v>0</v>
      </c>
      <c r="AB38" s="104">
        <v>17267.267659187801</v>
      </c>
      <c r="AC38" s="104">
        <v>200979.315168042</v>
      </c>
      <c r="AD38" s="104">
        <v>1208049.8230000001</v>
      </c>
      <c r="AE38" s="104">
        <v>259858.09</v>
      </c>
      <c r="AF38" s="104">
        <v>259858.09</v>
      </c>
    </row>
    <row r="39" spans="1:32" ht="15" customHeight="1" x14ac:dyDescent="0.35">
      <c r="A39" s="104">
        <v>0</v>
      </c>
      <c r="B39" s="104">
        <v>0</v>
      </c>
      <c r="C39" s="104">
        <v>19973.057527241199</v>
      </c>
      <c r="D39" s="104">
        <v>163160.68985051999</v>
      </c>
      <c r="E39" s="104">
        <v>0</v>
      </c>
      <c r="F39" s="104">
        <v>1017051.662</v>
      </c>
      <c r="G39" s="104">
        <v>289985.93</v>
      </c>
      <c r="H39" s="104">
        <v>0</v>
      </c>
      <c r="I39" s="104">
        <v>0</v>
      </c>
      <c r="J39" s="104">
        <v>0</v>
      </c>
      <c r="K39" s="104">
        <v>35100</v>
      </c>
      <c r="L39" s="104">
        <v>234004.47500000001</v>
      </c>
      <c r="M39" s="104">
        <v>0</v>
      </c>
      <c r="N39" s="104">
        <v>0</v>
      </c>
      <c r="O39" s="104">
        <v>0</v>
      </c>
      <c r="P39" s="104">
        <v>1562.472</v>
      </c>
      <c r="Q39" s="104">
        <v>1855.15</v>
      </c>
      <c r="R39" s="105" t="s">
        <v>886</v>
      </c>
      <c r="S39" s="104">
        <v>0</v>
      </c>
      <c r="T39" s="104">
        <v>0</v>
      </c>
      <c r="U39" s="104">
        <v>6.4482152397460595E-7</v>
      </c>
      <c r="V39" s="104">
        <v>0</v>
      </c>
      <c r="W39" s="104">
        <v>0</v>
      </c>
      <c r="X39" s="104">
        <v>37</v>
      </c>
      <c r="Y39" s="104">
        <v>324120</v>
      </c>
      <c r="Z39" s="104">
        <v>1762693.43637776</v>
      </c>
      <c r="AA39" s="104">
        <v>0</v>
      </c>
      <c r="AB39" s="104">
        <v>19973.057527241199</v>
      </c>
      <c r="AC39" s="104">
        <v>199823.16185052</v>
      </c>
      <c r="AD39" s="104">
        <v>1252911.287</v>
      </c>
      <c r="AE39" s="104">
        <v>289985.93</v>
      </c>
      <c r="AF39" s="104">
        <v>289985.93</v>
      </c>
    </row>
    <row r="40" spans="1:32" ht="15" customHeight="1" x14ac:dyDescent="0.35">
      <c r="A40" s="104">
        <v>0</v>
      </c>
      <c r="B40" s="104">
        <v>0</v>
      </c>
      <c r="C40" s="104">
        <v>21462.789253991301</v>
      </c>
      <c r="D40" s="104">
        <v>179424.500695947</v>
      </c>
      <c r="E40" s="104">
        <v>0</v>
      </c>
      <c r="F40" s="104">
        <v>1188077.7320000001</v>
      </c>
      <c r="G40" s="104">
        <v>300326.24</v>
      </c>
      <c r="H40" s="104">
        <v>0</v>
      </c>
      <c r="I40" s="104">
        <v>0</v>
      </c>
      <c r="J40" s="104">
        <v>0</v>
      </c>
      <c r="K40" s="104">
        <v>35820</v>
      </c>
      <c r="L40" s="104">
        <v>234796.2</v>
      </c>
      <c r="M40" s="104">
        <v>0</v>
      </c>
      <c r="N40" s="104">
        <v>0</v>
      </c>
      <c r="O40" s="104">
        <v>0</v>
      </c>
      <c r="P40" s="104">
        <v>1594.8720000000001</v>
      </c>
      <c r="Q40" s="104">
        <v>1922.65</v>
      </c>
      <c r="R40" s="105" t="s">
        <v>886</v>
      </c>
      <c r="S40" s="104">
        <v>0</v>
      </c>
      <c r="T40" s="104">
        <v>0</v>
      </c>
      <c r="U40" s="104">
        <v>6.57309414385566E-7</v>
      </c>
      <c r="V40" s="104">
        <v>0</v>
      </c>
      <c r="W40" s="104">
        <v>0</v>
      </c>
      <c r="X40" s="104">
        <v>38</v>
      </c>
      <c r="Y40" s="104">
        <v>332880</v>
      </c>
      <c r="Z40" s="104">
        <v>1963424.98394994</v>
      </c>
      <c r="AA40" s="104">
        <v>0</v>
      </c>
      <c r="AB40" s="104">
        <v>21462.789253991301</v>
      </c>
      <c r="AC40" s="104">
        <v>216839.37269594701</v>
      </c>
      <c r="AD40" s="104">
        <v>1424796.5819999999</v>
      </c>
      <c r="AE40" s="104">
        <v>300326.24</v>
      </c>
      <c r="AF40" s="104">
        <v>300326.24</v>
      </c>
    </row>
    <row r="41" spans="1:32" ht="15" customHeight="1" x14ac:dyDescent="0.35">
      <c r="A41" s="104">
        <v>0</v>
      </c>
      <c r="B41" s="104">
        <v>0</v>
      </c>
      <c r="C41" s="104">
        <v>22351.330111943898</v>
      </c>
      <c r="D41" s="104">
        <v>168098.021888658</v>
      </c>
      <c r="E41" s="104">
        <v>0</v>
      </c>
      <c r="F41" s="104">
        <v>1137982.608</v>
      </c>
      <c r="G41" s="104">
        <v>315094.43</v>
      </c>
      <c r="H41" s="104">
        <v>0</v>
      </c>
      <c r="I41" s="104">
        <v>0</v>
      </c>
      <c r="J41" s="104">
        <v>0</v>
      </c>
      <c r="K41" s="104">
        <v>52380</v>
      </c>
      <c r="L41" s="104">
        <v>245979.47500000001</v>
      </c>
      <c r="M41" s="104">
        <v>0</v>
      </c>
      <c r="N41" s="104">
        <v>0</v>
      </c>
      <c r="O41" s="104">
        <v>0</v>
      </c>
      <c r="P41" s="104">
        <v>1637.64</v>
      </c>
      <c r="Q41" s="104">
        <v>2011.75</v>
      </c>
      <c r="R41" s="105" t="s">
        <v>886</v>
      </c>
      <c r="S41" s="104">
        <v>0</v>
      </c>
      <c r="T41" s="104">
        <v>0</v>
      </c>
      <c r="U41" s="104">
        <v>6.6265331335817801E-7</v>
      </c>
      <c r="V41" s="104">
        <v>0</v>
      </c>
      <c r="W41" s="104">
        <v>0</v>
      </c>
      <c r="X41" s="104">
        <v>39</v>
      </c>
      <c r="Y41" s="104">
        <v>341640</v>
      </c>
      <c r="Z41" s="104">
        <v>1945535.2550005999</v>
      </c>
      <c r="AA41" s="104">
        <v>0</v>
      </c>
      <c r="AB41" s="104">
        <v>22351.330111943898</v>
      </c>
      <c r="AC41" s="104">
        <v>222115.66188865801</v>
      </c>
      <c r="AD41" s="104">
        <v>1385973.8330000001</v>
      </c>
      <c r="AE41" s="104">
        <v>315094.43</v>
      </c>
      <c r="AF41" s="104">
        <v>315094.43</v>
      </c>
    </row>
    <row r="42" spans="1:32" ht="15" customHeight="1" x14ac:dyDescent="0.35">
      <c r="A42" s="104">
        <v>0</v>
      </c>
      <c r="B42" s="104">
        <v>0</v>
      </c>
      <c r="C42" s="104">
        <v>21993.023434848201</v>
      </c>
      <c r="D42" s="104">
        <v>163951.92377932201</v>
      </c>
      <c r="E42" s="104">
        <v>0</v>
      </c>
      <c r="F42" s="104">
        <v>1218223.2479999999</v>
      </c>
      <c r="G42" s="104">
        <v>318854.98</v>
      </c>
      <c r="H42" s="104">
        <v>0</v>
      </c>
      <c r="I42" s="104">
        <v>0</v>
      </c>
      <c r="J42" s="104">
        <v>400</v>
      </c>
      <c r="K42" s="104">
        <v>41040</v>
      </c>
      <c r="L42" s="104">
        <v>434254.375</v>
      </c>
      <c r="M42" s="104">
        <v>0</v>
      </c>
      <c r="N42" s="104">
        <v>0</v>
      </c>
      <c r="O42" s="104">
        <v>0</v>
      </c>
      <c r="P42" s="104">
        <v>1663.56</v>
      </c>
      <c r="Q42" s="104">
        <v>2065.75</v>
      </c>
      <c r="R42" s="105" t="s">
        <v>886</v>
      </c>
      <c r="S42" s="104">
        <v>0</v>
      </c>
      <c r="T42" s="104">
        <v>0</v>
      </c>
      <c r="U42" s="104">
        <v>6.5476714041295798E-7</v>
      </c>
      <c r="V42" s="104">
        <v>0</v>
      </c>
      <c r="W42" s="104">
        <v>0</v>
      </c>
      <c r="X42" s="104">
        <v>40</v>
      </c>
      <c r="Y42" s="104">
        <v>350400</v>
      </c>
      <c r="Z42" s="104">
        <v>2202446.8602141701</v>
      </c>
      <c r="AA42" s="104">
        <v>0</v>
      </c>
      <c r="AB42" s="104">
        <v>22393.023434848201</v>
      </c>
      <c r="AC42" s="104">
        <v>206655.48377932201</v>
      </c>
      <c r="AD42" s="104">
        <v>1654543.3729999999</v>
      </c>
      <c r="AE42" s="104">
        <v>318854.98</v>
      </c>
      <c r="AF42" s="104">
        <v>318854.98</v>
      </c>
    </row>
    <row r="43" spans="1:32" ht="15" customHeight="1" x14ac:dyDescent="0.35">
      <c r="A43" s="104">
        <v>0</v>
      </c>
      <c r="B43" s="104">
        <v>0</v>
      </c>
      <c r="C43" s="104">
        <v>20293.2396895729</v>
      </c>
      <c r="D43" s="104">
        <v>155246.838079471</v>
      </c>
      <c r="E43" s="104">
        <v>0</v>
      </c>
      <c r="F43" s="104">
        <v>1295720.372</v>
      </c>
      <c r="G43" s="104">
        <v>300582.18</v>
      </c>
      <c r="H43" s="104">
        <v>0</v>
      </c>
      <c r="I43" s="104">
        <v>0</v>
      </c>
      <c r="J43" s="104">
        <v>0</v>
      </c>
      <c r="K43" s="104">
        <v>35100</v>
      </c>
      <c r="L43" s="104">
        <v>233945.92499999999</v>
      </c>
      <c r="M43" s="104">
        <v>0</v>
      </c>
      <c r="N43" s="104">
        <v>0</v>
      </c>
      <c r="O43" s="104">
        <v>0</v>
      </c>
      <c r="P43" s="104">
        <v>1692.72</v>
      </c>
      <c r="Q43" s="104">
        <v>2126.5</v>
      </c>
      <c r="R43" s="105" t="s">
        <v>886</v>
      </c>
      <c r="S43" s="104">
        <v>0</v>
      </c>
      <c r="T43" s="104">
        <v>0</v>
      </c>
      <c r="U43" s="104">
        <v>6.2974969577826101E-7</v>
      </c>
      <c r="V43" s="104">
        <v>0</v>
      </c>
      <c r="W43" s="104">
        <v>0</v>
      </c>
      <c r="X43" s="104">
        <v>41</v>
      </c>
      <c r="Y43" s="104">
        <v>359160</v>
      </c>
      <c r="Z43" s="104">
        <v>2044707.7747690401</v>
      </c>
      <c r="AA43" s="104">
        <v>0</v>
      </c>
      <c r="AB43" s="104">
        <v>20293.2396895729</v>
      </c>
      <c r="AC43" s="104">
        <v>192039.558079471</v>
      </c>
      <c r="AD43" s="104">
        <v>1531792.797</v>
      </c>
      <c r="AE43" s="104">
        <v>300582.18</v>
      </c>
      <c r="AF43" s="104">
        <v>300582.18</v>
      </c>
    </row>
    <row r="44" spans="1:32" ht="15" customHeight="1" x14ac:dyDescent="0.35">
      <c r="A44" s="104">
        <v>0</v>
      </c>
      <c r="B44" s="104">
        <v>0</v>
      </c>
      <c r="C44" s="104">
        <v>19360.7331938319</v>
      </c>
      <c r="D44" s="104">
        <v>151176.70948743401</v>
      </c>
      <c r="E44" s="104">
        <v>0</v>
      </c>
      <c r="F44" s="104">
        <v>1387054.5060000001</v>
      </c>
      <c r="G44" s="104">
        <v>294442.84000000003</v>
      </c>
      <c r="H44" s="104">
        <v>0</v>
      </c>
      <c r="I44" s="104">
        <v>0</v>
      </c>
      <c r="J44" s="104">
        <v>0</v>
      </c>
      <c r="K44" s="104">
        <v>46980</v>
      </c>
      <c r="L44" s="104">
        <v>234696.52499999999</v>
      </c>
      <c r="M44" s="104">
        <v>0</v>
      </c>
      <c r="N44" s="104">
        <v>0</v>
      </c>
      <c r="O44" s="104">
        <v>0</v>
      </c>
      <c r="P44" s="104">
        <v>1728.36</v>
      </c>
      <c r="Q44" s="104">
        <v>2200.75</v>
      </c>
      <c r="R44" s="105" t="s">
        <v>886</v>
      </c>
      <c r="S44" s="104">
        <v>0</v>
      </c>
      <c r="T44" s="104">
        <v>0</v>
      </c>
      <c r="U44" s="104">
        <v>6.26242538244011E-7</v>
      </c>
      <c r="V44" s="104">
        <v>0</v>
      </c>
      <c r="W44" s="104">
        <v>0</v>
      </c>
      <c r="X44" s="104">
        <v>42</v>
      </c>
      <c r="Y44" s="104">
        <v>367920</v>
      </c>
      <c r="Z44" s="104">
        <v>2137640.4236812699</v>
      </c>
      <c r="AA44" s="104">
        <v>0</v>
      </c>
      <c r="AB44" s="104">
        <v>19360.7331938319</v>
      </c>
      <c r="AC44" s="104">
        <v>199885.069487434</v>
      </c>
      <c r="AD44" s="104">
        <v>1623951.781</v>
      </c>
      <c r="AE44" s="104">
        <v>294442.84000000003</v>
      </c>
      <c r="AF44" s="104">
        <v>294442.84000000003</v>
      </c>
    </row>
    <row r="45" spans="1:32" ht="15" customHeight="1" x14ac:dyDescent="0.35">
      <c r="A45" s="104">
        <v>0</v>
      </c>
      <c r="B45" s="104">
        <v>0</v>
      </c>
      <c r="C45" s="104">
        <v>18442.351174939398</v>
      </c>
      <c r="D45" s="104">
        <v>157179.26315483201</v>
      </c>
      <c r="E45" s="104">
        <v>0</v>
      </c>
      <c r="F45" s="104">
        <v>1583053.176</v>
      </c>
      <c r="G45" s="104">
        <v>283166.63</v>
      </c>
      <c r="H45" s="104">
        <v>0</v>
      </c>
      <c r="I45" s="104">
        <v>0</v>
      </c>
      <c r="J45" s="104">
        <v>0</v>
      </c>
      <c r="K45" s="104">
        <v>35100</v>
      </c>
      <c r="L45" s="104">
        <v>233764.05</v>
      </c>
      <c r="M45" s="104">
        <v>0</v>
      </c>
      <c r="N45" s="104">
        <v>0</v>
      </c>
      <c r="O45" s="104">
        <v>0</v>
      </c>
      <c r="P45" s="104">
        <v>1747.8</v>
      </c>
      <c r="Q45" s="104">
        <v>2241.25</v>
      </c>
      <c r="R45" s="105" t="s">
        <v>886</v>
      </c>
      <c r="S45" s="104">
        <v>0</v>
      </c>
      <c r="T45" s="104">
        <v>0</v>
      </c>
      <c r="U45" s="104">
        <v>6.0215459018465101E-7</v>
      </c>
      <c r="V45" s="104">
        <v>0</v>
      </c>
      <c r="W45" s="104">
        <v>0</v>
      </c>
      <c r="X45" s="104">
        <v>43</v>
      </c>
      <c r="Y45" s="104">
        <v>376680</v>
      </c>
      <c r="Z45" s="104">
        <v>2314694.5203297702</v>
      </c>
      <c r="AA45" s="104">
        <v>0</v>
      </c>
      <c r="AB45" s="104">
        <v>18442.351174939398</v>
      </c>
      <c r="AC45" s="104">
        <v>194027.06315483199</v>
      </c>
      <c r="AD45" s="104">
        <v>1819058.476</v>
      </c>
      <c r="AE45" s="104">
        <v>283166.63</v>
      </c>
      <c r="AF45" s="104">
        <v>283166.63</v>
      </c>
    </row>
    <row r="46" spans="1:32" ht="15" customHeight="1" x14ac:dyDescent="0.35">
      <c r="A46" s="104">
        <v>0</v>
      </c>
      <c r="B46" s="104">
        <v>0</v>
      </c>
      <c r="C46" s="104">
        <v>18813.055491432799</v>
      </c>
      <c r="D46" s="104">
        <v>151324.192207527</v>
      </c>
      <c r="E46" s="104">
        <v>0</v>
      </c>
      <c r="F46" s="104">
        <v>1572554.97</v>
      </c>
      <c r="G46" s="104">
        <v>279842.88</v>
      </c>
      <c r="H46" s="104">
        <v>0</v>
      </c>
      <c r="I46" s="104">
        <v>0</v>
      </c>
      <c r="J46" s="104">
        <v>400</v>
      </c>
      <c r="K46" s="104">
        <v>36000</v>
      </c>
      <c r="L46" s="104">
        <v>233914.77499999999</v>
      </c>
      <c r="M46" s="104">
        <v>0</v>
      </c>
      <c r="N46" s="104">
        <v>0</v>
      </c>
      <c r="O46" s="104">
        <v>0</v>
      </c>
      <c r="P46" s="104">
        <v>1707.624</v>
      </c>
      <c r="Q46" s="104">
        <v>2157.5500000000002</v>
      </c>
      <c r="R46" s="105" t="s">
        <v>886</v>
      </c>
      <c r="S46" s="104">
        <v>0</v>
      </c>
      <c r="T46" s="104">
        <v>0</v>
      </c>
      <c r="U46" s="104">
        <v>5.9233734760474402E-7</v>
      </c>
      <c r="V46" s="104">
        <v>0</v>
      </c>
      <c r="W46" s="104">
        <v>0</v>
      </c>
      <c r="X46" s="104">
        <v>44</v>
      </c>
      <c r="Y46" s="104">
        <v>385440</v>
      </c>
      <c r="Z46" s="104">
        <v>2296715.04669896</v>
      </c>
      <c r="AA46" s="104">
        <v>0</v>
      </c>
      <c r="AB46" s="104">
        <v>19213.055491432799</v>
      </c>
      <c r="AC46" s="104">
        <v>189031.81620752701</v>
      </c>
      <c r="AD46" s="104">
        <v>1808627.2949999999</v>
      </c>
      <c r="AE46" s="104">
        <v>279842.88</v>
      </c>
      <c r="AF46" s="104">
        <v>279842.88</v>
      </c>
    </row>
    <row r="47" spans="1:32" ht="15" customHeight="1" x14ac:dyDescent="0.35">
      <c r="A47" s="104">
        <v>0</v>
      </c>
      <c r="B47" s="104">
        <v>0</v>
      </c>
      <c r="C47" s="104">
        <v>19397.8583939532</v>
      </c>
      <c r="D47" s="104">
        <v>153406.79105035201</v>
      </c>
      <c r="E47" s="104">
        <v>0</v>
      </c>
      <c r="F47" s="104">
        <v>1646899.6680000001</v>
      </c>
      <c r="G47" s="104">
        <v>268838.46000000002</v>
      </c>
      <c r="H47" s="104">
        <v>0</v>
      </c>
      <c r="I47" s="104">
        <v>0</v>
      </c>
      <c r="J47" s="104">
        <v>0</v>
      </c>
      <c r="K47" s="104">
        <v>40140</v>
      </c>
      <c r="L47" s="104">
        <v>248584.375</v>
      </c>
      <c r="M47" s="104">
        <v>0</v>
      </c>
      <c r="N47" s="104">
        <v>0</v>
      </c>
      <c r="O47" s="104">
        <v>0</v>
      </c>
      <c r="P47" s="104">
        <v>1682.3520000000001</v>
      </c>
      <c r="Q47" s="104">
        <v>2104.9</v>
      </c>
      <c r="R47" s="105" t="s">
        <v>886</v>
      </c>
      <c r="S47" s="104">
        <v>0</v>
      </c>
      <c r="T47" s="104">
        <v>0</v>
      </c>
      <c r="U47" s="104">
        <v>5.9965616267324102E-7</v>
      </c>
      <c r="V47" s="104">
        <v>0</v>
      </c>
      <c r="W47" s="104">
        <v>0</v>
      </c>
      <c r="X47" s="104">
        <v>45</v>
      </c>
      <c r="Y47" s="104">
        <v>394200</v>
      </c>
      <c r="Z47" s="104">
        <v>2381054.4044443099</v>
      </c>
      <c r="AA47" s="104">
        <v>0</v>
      </c>
      <c r="AB47" s="104">
        <v>19397.8583939532</v>
      </c>
      <c r="AC47" s="104">
        <v>195229.143050352</v>
      </c>
      <c r="AD47" s="104">
        <v>1897588.943</v>
      </c>
      <c r="AE47" s="104">
        <v>268838.46000000002</v>
      </c>
      <c r="AF47" s="104">
        <v>268838.46000000002</v>
      </c>
    </row>
    <row r="48" spans="1:32" ht="15" customHeight="1" x14ac:dyDescent="0.35">
      <c r="A48" s="104">
        <v>0</v>
      </c>
      <c r="B48" s="104">
        <v>0</v>
      </c>
      <c r="C48" s="104">
        <v>20950.892527961802</v>
      </c>
      <c r="D48" s="104">
        <v>155417.260800444</v>
      </c>
      <c r="E48" s="104">
        <v>0</v>
      </c>
      <c r="F48" s="104">
        <v>1722331.3940000001</v>
      </c>
      <c r="G48" s="104">
        <v>261248.81</v>
      </c>
      <c r="H48" s="104">
        <v>0</v>
      </c>
      <c r="I48" s="104">
        <v>0</v>
      </c>
      <c r="J48" s="104">
        <v>0</v>
      </c>
      <c r="K48" s="104">
        <v>35820</v>
      </c>
      <c r="L48" s="104">
        <v>234297.35</v>
      </c>
      <c r="M48" s="104">
        <v>0</v>
      </c>
      <c r="N48" s="104">
        <v>0</v>
      </c>
      <c r="O48" s="104">
        <v>0</v>
      </c>
      <c r="P48" s="104">
        <v>1638.288</v>
      </c>
      <c r="Q48" s="104">
        <v>2013.1</v>
      </c>
      <c r="R48" s="105" t="s">
        <v>886</v>
      </c>
      <c r="S48" s="104">
        <v>0</v>
      </c>
      <c r="T48" s="104">
        <v>0</v>
      </c>
      <c r="U48" s="104">
        <v>6.0457767408876398E-7</v>
      </c>
      <c r="V48" s="104">
        <v>0</v>
      </c>
      <c r="W48" s="104">
        <v>0</v>
      </c>
      <c r="X48" s="104">
        <v>46</v>
      </c>
      <c r="Y48" s="104">
        <v>402960</v>
      </c>
      <c r="Z48" s="104">
        <v>2433717.0953284102</v>
      </c>
      <c r="AA48" s="104">
        <v>0</v>
      </c>
      <c r="AB48" s="104">
        <v>20950.892527961802</v>
      </c>
      <c r="AC48" s="104">
        <v>192875.548800444</v>
      </c>
      <c r="AD48" s="104">
        <v>1958641.844</v>
      </c>
      <c r="AE48" s="104">
        <v>261248.81</v>
      </c>
      <c r="AF48" s="104">
        <v>261248.81</v>
      </c>
    </row>
    <row r="49" spans="1:32" ht="15" customHeight="1" x14ac:dyDescent="0.35">
      <c r="A49" s="104">
        <v>0</v>
      </c>
      <c r="B49" s="104">
        <v>0</v>
      </c>
      <c r="C49" s="104">
        <v>21680.038136695799</v>
      </c>
      <c r="D49" s="104">
        <v>154786.15742272799</v>
      </c>
      <c r="E49" s="104">
        <v>0</v>
      </c>
      <c r="F49" s="104">
        <v>1543561.064</v>
      </c>
      <c r="G49" s="104">
        <v>257334.87</v>
      </c>
      <c r="H49" s="104">
        <v>0</v>
      </c>
      <c r="I49" s="104">
        <v>0</v>
      </c>
      <c r="J49" s="104">
        <v>0</v>
      </c>
      <c r="K49" s="104">
        <v>52380</v>
      </c>
      <c r="L49" s="104">
        <v>245277.875</v>
      </c>
      <c r="M49" s="104">
        <v>0</v>
      </c>
      <c r="N49" s="104">
        <v>0</v>
      </c>
      <c r="O49" s="104">
        <v>0</v>
      </c>
      <c r="P49" s="104">
        <v>1617.5519999999999</v>
      </c>
      <c r="Q49" s="104">
        <v>1969.9</v>
      </c>
      <c r="R49" s="105" t="s">
        <v>886</v>
      </c>
      <c r="S49" s="104">
        <v>0</v>
      </c>
      <c r="T49" s="104">
        <v>0</v>
      </c>
      <c r="U49" s="104">
        <v>6.1218369064126796E-7</v>
      </c>
      <c r="V49" s="104">
        <v>0</v>
      </c>
      <c r="W49" s="104">
        <v>0</v>
      </c>
      <c r="X49" s="104">
        <v>47</v>
      </c>
      <c r="Y49" s="104">
        <v>411720</v>
      </c>
      <c r="Z49" s="104">
        <v>2278607.4565594201</v>
      </c>
      <c r="AA49" s="104">
        <v>0</v>
      </c>
      <c r="AB49" s="104">
        <v>21680.038136695799</v>
      </c>
      <c r="AC49" s="104">
        <v>208783.70942272799</v>
      </c>
      <c r="AD49" s="104">
        <v>1790808.8389999999</v>
      </c>
      <c r="AE49" s="104">
        <v>257334.87</v>
      </c>
      <c r="AF49" s="104">
        <v>257334.87</v>
      </c>
    </row>
    <row r="50" spans="1:32" ht="15" customHeight="1" x14ac:dyDescent="0.35">
      <c r="A50" s="104">
        <v>0</v>
      </c>
      <c r="B50" s="104">
        <v>0</v>
      </c>
      <c r="C50" s="104">
        <v>24002.610353345699</v>
      </c>
      <c r="D50" s="104">
        <v>168653.06030611199</v>
      </c>
      <c r="E50" s="104">
        <v>0</v>
      </c>
      <c r="F50" s="104">
        <v>1918629.4140000001</v>
      </c>
      <c r="G50" s="104">
        <v>250612.84</v>
      </c>
      <c r="H50" s="104">
        <v>0</v>
      </c>
      <c r="I50" s="104">
        <v>0</v>
      </c>
      <c r="J50" s="104">
        <v>400</v>
      </c>
      <c r="K50" s="104">
        <v>47160</v>
      </c>
      <c r="L50" s="104">
        <v>233495.15</v>
      </c>
      <c r="M50" s="104">
        <v>0</v>
      </c>
      <c r="N50" s="104">
        <v>0</v>
      </c>
      <c r="O50" s="104">
        <v>0</v>
      </c>
      <c r="P50" s="104">
        <v>1587.7439999999999</v>
      </c>
      <c r="Q50" s="104">
        <v>1907.8</v>
      </c>
      <c r="R50" s="105" t="s">
        <v>886</v>
      </c>
      <c r="S50" s="104">
        <v>0</v>
      </c>
      <c r="T50" s="104">
        <v>0</v>
      </c>
      <c r="U50" s="104">
        <v>6.2367596118921805E-7</v>
      </c>
      <c r="V50" s="104">
        <v>0</v>
      </c>
      <c r="W50" s="104">
        <v>0</v>
      </c>
      <c r="X50" s="104">
        <v>48</v>
      </c>
      <c r="Y50" s="104">
        <v>420480</v>
      </c>
      <c r="Z50" s="104">
        <v>2646448.61865946</v>
      </c>
      <c r="AA50" s="104">
        <v>0</v>
      </c>
      <c r="AB50" s="104">
        <v>24402.610353345699</v>
      </c>
      <c r="AC50" s="104">
        <v>217400.804306112</v>
      </c>
      <c r="AD50" s="104">
        <v>2154032.3640000001</v>
      </c>
      <c r="AE50" s="104">
        <v>250612.84</v>
      </c>
      <c r="AF50" s="104">
        <v>250612.84</v>
      </c>
    </row>
    <row r="51" spans="1:32" ht="15" customHeight="1" x14ac:dyDescent="0.35">
      <c r="A51" s="104">
        <v>0</v>
      </c>
      <c r="B51" s="104">
        <v>0</v>
      </c>
      <c r="C51" s="104">
        <v>23241.4675506477</v>
      </c>
      <c r="D51" s="104">
        <v>152263.975572458</v>
      </c>
      <c r="E51" s="104">
        <v>0</v>
      </c>
      <c r="F51" s="104">
        <v>1760919.706</v>
      </c>
      <c r="G51" s="104">
        <v>243258.13</v>
      </c>
      <c r="H51" s="104">
        <v>0</v>
      </c>
      <c r="I51" s="104">
        <v>0</v>
      </c>
      <c r="J51" s="104">
        <v>0</v>
      </c>
      <c r="K51" s="104">
        <v>35100</v>
      </c>
      <c r="L51" s="104">
        <v>233045.22500000001</v>
      </c>
      <c r="M51" s="104">
        <v>0</v>
      </c>
      <c r="N51" s="104">
        <v>0</v>
      </c>
      <c r="O51" s="104">
        <v>0</v>
      </c>
      <c r="P51" s="104">
        <v>1570.896</v>
      </c>
      <c r="Q51" s="104">
        <v>351872.7</v>
      </c>
      <c r="R51" s="105" t="s">
        <v>886</v>
      </c>
      <c r="S51" s="104">
        <v>0</v>
      </c>
      <c r="T51" s="104">
        <v>0</v>
      </c>
      <c r="U51" s="104">
        <v>6.2664145719378504E-7</v>
      </c>
      <c r="V51" s="104">
        <v>0</v>
      </c>
      <c r="W51" s="104">
        <v>0</v>
      </c>
      <c r="X51" s="104">
        <v>49</v>
      </c>
      <c r="Y51" s="104">
        <v>429240</v>
      </c>
      <c r="Z51" s="104">
        <v>2801272.1001231102</v>
      </c>
      <c r="AA51" s="104">
        <v>0</v>
      </c>
      <c r="AB51" s="104">
        <v>23241.4675506477</v>
      </c>
      <c r="AC51" s="104">
        <v>188934.87157245801</v>
      </c>
      <c r="AD51" s="104">
        <v>2345837.6310000001</v>
      </c>
      <c r="AE51" s="104">
        <v>243258.13</v>
      </c>
      <c r="AF51" s="104">
        <v>243258.13</v>
      </c>
    </row>
  </sheetData>
  <pageMargins left="0.7" right="0.7" top="0.75" bottom="0.75" header="0.3" footer="0.3"/>
  <pageSetup paperSize="0" orientation="portrait" horizontalDpi="0" verticalDpi="0" copies="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U540"/>
  <sheetViews>
    <sheetView workbookViewId="0">
      <selection activeCell="L2" sqref="L2"/>
    </sheetView>
  </sheetViews>
  <sheetFormatPr defaultRowHeight="15" customHeight="1" x14ac:dyDescent="0.35"/>
  <cols>
    <col min="1" max="8" width="9.08984375" style="104"/>
    <col min="9" max="9" width="9.453125" style="104" bestFit="1" customWidth="1"/>
    <col min="10" max="13" width="9.08984375" style="104"/>
    <col min="14" max="14" width="9.453125" style="104" bestFit="1" customWidth="1"/>
    <col min="15" max="17" width="9.08984375" style="104"/>
    <col min="18" max="18" width="9.453125" style="104" bestFit="1" customWidth="1"/>
    <col min="19" max="51" width="9.08984375" style="104"/>
    <col min="52" max="52" width="9.453125" style="104" bestFit="1" customWidth="1"/>
    <col min="53" max="55" width="9.08984375" style="104"/>
    <col min="56" max="56" width="9.453125" style="104" bestFit="1" customWidth="1"/>
    <col min="57" max="60" width="9.08984375" style="104"/>
    <col min="61" max="61" width="9.453125" style="104" bestFit="1" customWidth="1"/>
    <col min="62" max="264" width="9.08984375" style="104"/>
    <col min="265" max="265" width="9.453125" style="104" bestFit="1" customWidth="1"/>
    <col min="266" max="269" width="9.08984375" style="104"/>
    <col min="270" max="270" width="9.453125" style="104" bestFit="1" customWidth="1"/>
    <col min="271" max="273" width="9.08984375" style="104"/>
    <col min="274" max="274" width="9.453125" style="104" bestFit="1" customWidth="1"/>
    <col min="275" max="307" width="9.08984375" style="104"/>
    <col min="308" max="308" width="9.453125" style="104" bestFit="1" customWidth="1"/>
    <col min="309" max="311" width="9.08984375" style="104"/>
    <col min="312" max="312" width="9.453125" style="104" bestFit="1" customWidth="1"/>
    <col min="313" max="316" width="9.08984375" style="104"/>
    <col min="317" max="317" width="9.453125" style="104" bestFit="1" customWidth="1"/>
    <col min="318" max="520" width="9.08984375" style="104"/>
    <col min="521" max="521" width="9.453125" style="104" bestFit="1" customWidth="1"/>
    <col min="522" max="525" width="9.08984375" style="104"/>
    <col min="526" max="526" width="9.453125" style="104" bestFit="1" customWidth="1"/>
    <col min="527" max="529" width="9.08984375" style="104"/>
    <col min="530" max="530" width="9.453125" style="104" bestFit="1" customWidth="1"/>
    <col min="531" max="563" width="9.08984375" style="104"/>
    <col min="564" max="564" width="9.453125" style="104" bestFit="1" customWidth="1"/>
    <col min="565" max="567" width="9.08984375" style="104"/>
    <col min="568" max="568" width="9.453125" style="104" bestFit="1" customWidth="1"/>
    <col min="569" max="572" width="9.08984375" style="104"/>
    <col min="573" max="573" width="9.453125" style="104" bestFit="1" customWidth="1"/>
    <col min="574" max="776" width="9.08984375" style="104"/>
    <col min="777" max="777" width="9.453125" style="104" bestFit="1" customWidth="1"/>
    <col min="778" max="781" width="9.08984375" style="104"/>
    <col min="782" max="782" width="9.453125" style="104" bestFit="1" customWidth="1"/>
    <col min="783" max="785" width="9.08984375" style="104"/>
    <col min="786" max="786" width="9.453125" style="104" bestFit="1" customWidth="1"/>
    <col min="787" max="819" width="9.08984375" style="104"/>
    <col min="820" max="820" width="9.453125" style="104" bestFit="1" customWidth="1"/>
    <col min="821" max="823" width="9.08984375" style="104"/>
    <col min="824" max="824" width="9.453125" style="104" bestFit="1" customWidth="1"/>
    <col min="825" max="828" width="9.08984375" style="104"/>
    <col min="829" max="829" width="9.453125" style="104" bestFit="1" customWidth="1"/>
    <col min="830" max="1032" width="9.08984375" style="104"/>
    <col min="1033" max="1033" width="9.453125" style="104" bestFit="1" customWidth="1"/>
    <col min="1034" max="1037" width="9.08984375" style="104"/>
    <col min="1038" max="1038" width="9.453125" style="104" bestFit="1" customWidth="1"/>
    <col min="1039" max="1041" width="9.08984375" style="104"/>
    <col min="1042" max="1042" width="9.453125" style="104" bestFit="1" customWidth="1"/>
    <col min="1043" max="1075" width="9.08984375" style="104"/>
    <col min="1076" max="1076" width="9.453125" style="104" bestFit="1" customWidth="1"/>
    <col min="1077" max="1079" width="9.08984375" style="104"/>
    <col min="1080" max="1080" width="9.453125" style="104" bestFit="1" customWidth="1"/>
    <col min="1081" max="1084" width="9.08984375" style="104"/>
    <col min="1085" max="1085" width="9.453125" style="104" bestFit="1" customWidth="1"/>
    <col min="1086" max="1288" width="9.08984375" style="104"/>
    <col min="1289" max="1289" width="9.453125" style="104" bestFit="1" customWidth="1"/>
    <col min="1290" max="1293" width="9.08984375" style="104"/>
    <col min="1294" max="1294" width="9.453125" style="104" bestFit="1" customWidth="1"/>
    <col min="1295" max="1297" width="9.08984375" style="104"/>
    <col min="1298" max="1298" width="9.453125" style="104" bestFit="1" customWidth="1"/>
    <col min="1299" max="1331" width="9.08984375" style="104"/>
    <col min="1332" max="1332" width="9.453125" style="104" bestFit="1" customWidth="1"/>
    <col min="1333" max="1335" width="9.08984375" style="104"/>
    <col min="1336" max="1336" width="9.453125" style="104" bestFit="1" customWidth="1"/>
    <col min="1337" max="1340" width="9.08984375" style="104"/>
    <col min="1341" max="1341" width="9.453125" style="104" bestFit="1" customWidth="1"/>
    <col min="1342" max="1544" width="9.08984375" style="104"/>
    <col min="1545" max="1545" width="9.453125" style="104" bestFit="1" customWidth="1"/>
    <col min="1546" max="1549" width="9.08984375" style="104"/>
    <col min="1550" max="1550" width="9.453125" style="104" bestFit="1" customWidth="1"/>
    <col min="1551" max="1553" width="9.08984375" style="104"/>
    <col min="1554" max="1554" width="9.453125" style="104" bestFit="1" customWidth="1"/>
    <col min="1555" max="1587" width="9.08984375" style="104"/>
    <col min="1588" max="1588" width="9.453125" style="104" bestFit="1" customWidth="1"/>
    <col min="1589" max="1591" width="9.08984375" style="104"/>
    <col min="1592" max="1592" width="9.453125" style="104" bestFit="1" customWidth="1"/>
    <col min="1593" max="1596" width="9.08984375" style="104"/>
    <col min="1597" max="1597" width="9.453125" style="104" bestFit="1" customWidth="1"/>
    <col min="1598" max="1800" width="9.08984375" style="104"/>
    <col min="1801" max="1801" width="9.453125" style="104" bestFit="1" customWidth="1"/>
    <col min="1802" max="1805" width="9.08984375" style="104"/>
    <col min="1806" max="1806" width="9.453125" style="104" bestFit="1" customWidth="1"/>
    <col min="1807" max="1809" width="9.08984375" style="104"/>
    <col min="1810" max="1810" width="9.453125" style="104" bestFit="1" customWidth="1"/>
    <col min="1811" max="1843" width="9.08984375" style="104"/>
    <col min="1844" max="1844" width="9.453125" style="104" bestFit="1" customWidth="1"/>
    <col min="1845" max="1847" width="9.08984375" style="104"/>
    <col min="1848" max="1848" width="9.453125" style="104" bestFit="1" customWidth="1"/>
    <col min="1849" max="1852" width="9.08984375" style="104"/>
    <col min="1853" max="1853" width="9.453125" style="104" bestFit="1" customWidth="1"/>
    <col min="1854" max="2056" width="9.08984375" style="104"/>
    <col min="2057" max="2057" width="9.453125" style="104" bestFit="1" customWidth="1"/>
    <col min="2058" max="2061" width="9.08984375" style="104"/>
    <col min="2062" max="2062" width="9.453125" style="104" bestFit="1" customWidth="1"/>
    <col min="2063" max="2065" width="9.08984375" style="104"/>
    <col min="2066" max="2066" width="9.453125" style="104" bestFit="1" customWidth="1"/>
    <col min="2067" max="2099" width="9.08984375" style="104"/>
    <col min="2100" max="2100" width="9.453125" style="104" bestFit="1" customWidth="1"/>
    <col min="2101" max="2103" width="9.08984375" style="104"/>
    <col min="2104" max="2104" width="9.453125" style="104" bestFit="1" customWidth="1"/>
    <col min="2105" max="2108" width="9.08984375" style="104"/>
    <col min="2109" max="2109" width="9.453125" style="104" bestFit="1" customWidth="1"/>
    <col min="2110" max="2312" width="9.08984375" style="104"/>
    <col min="2313" max="2313" width="9.453125" style="104" bestFit="1" customWidth="1"/>
    <col min="2314" max="2317" width="9.08984375" style="104"/>
    <col min="2318" max="2318" width="9.453125" style="104" bestFit="1" customWidth="1"/>
    <col min="2319" max="2321" width="9.08984375" style="104"/>
    <col min="2322" max="2322" width="9.453125" style="104" bestFit="1" customWidth="1"/>
    <col min="2323" max="2355" width="9.08984375" style="104"/>
    <col min="2356" max="2356" width="9.453125" style="104" bestFit="1" customWidth="1"/>
    <col min="2357" max="2359" width="9.08984375" style="104"/>
    <col min="2360" max="2360" width="9.453125" style="104" bestFit="1" customWidth="1"/>
    <col min="2361" max="2364" width="9.08984375" style="104"/>
    <col min="2365" max="2365" width="9.453125" style="104" bestFit="1" customWidth="1"/>
    <col min="2366" max="2568" width="9.08984375" style="104"/>
    <col min="2569" max="2569" width="9.453125" style="104" bestFit="1" customWidth="1"/>
    <col min="2570" max="2573" width="9.08984375" style="104"/>
    <col min="2574" max="2574" width="9.453125" style="104" bestFit="1" customWidth="1"/>
    <col min="2575" max="2577" width="9.08984375" style="104"/>
    <col min="2578" max="2578" width="9.453125" style="104" bestFit="1" customWidth="1"/>
    <col min="2579" max="2611" width="9.08984375" style="104"/>
    <col min="2612" max="2612" width="9.453125" style="104" bestFit="1" customWidth="1"/>
    <col min="2613" max="2615" width="9.08984375" style="104"/>
    <col min="2616" max="2616" width="9.453125" style="104" bestFit="1" customWidth="1"/>
    <col min="2617" max="2620" width="9.08984375" style="104"/>
    <col min="2621" max="2621" width="9.453125" style="104" bestFit="1" customWidth="1"/>
    <col min="2622" max="2824" width="9.08984375" style="104"/>
    <col min="2825" max="2825" width="9.453125" style="104" bestFit="1" customWidth="1"/>
    <col min="2826" max="2829" width="9.08984375" style="104"/>
    <col min="2830" max="2830" width="9.453125" style="104" bestFit="1" customWidth="1"/>
    <col min="2831" max="2833" width="9.08984375" style="104"/>
    <col min="2834" max="2834" width="9.453125" style="104" bestFit="1" customWidth="1"/>
    <col min="2835" max="2867" width="9.08984375" style="104"/>
    <col min="2868" max="2868" width="9.453125" style="104" bestFit="1" customWidth="1"/>
    <col min="2869" max="2871" width="9.08984375" style="104"/>
    <col min="2872" max="2872" width="9.453125" style="104" bestFit="1" customWidth="1"/>
    <col min="2873" max="2876" width="9.08984375" style="104"/>
    <col min="2877" max="2877" width="9.453125" style="104" bestFit="1" customWidth="1"/>
    <col min="2878" max="3080" width="9.08984375" style="104"/>
    <col min="3081" max="3081" width="9.453125" style="104" bestFit="1" customWidth="1"/>
    <col min="3082" max="3085" width="9.08984375" style="104"/>
    <col min="3086" max="3086" width="9.453125" style="104" bestFit="1" customWidth="1"/>
    <col min="3087" max="3089" width="9.08984375" style="104"/>
    <col min="3090" max="3090" width="9.453125" style="104" bestFit="1" customWidth="1"/>
    <col min="3091" max="3123" width="9.08984375" style="104"/>
    <col min="3124" max="3124" width="9.453125" style="104" bestFit="1" customWidth="1"/>
    <col min="3125" max="3127" width="9.08984375" style="104"/>
    <col min="3128" max="3128" width="9.453125" style="104" bestFit="1" customWidth="1"/>
    <col min="3129" max="3132" width="9.08984375" style="104"/>
    <col min="3133" max="3133" width="9.453125" style="104" bestFit="1" customWidth="1"/>
    <col min="3134" max="3336" width="9.08984375" style="104"/>
    <col min="3337" max="3337" width="9.453125" style="104" bestFit="1" customWidth="1"/>
    <col min="3338" max="3341" width="9.08984375" style="104"/>
    <col min="3342" max="3342" width="9.453125" style="104" bestFit="1" customWidth="1"/>
    <col min="3343" max="3345" width="9.08984375" style="104"/>
    <col min="3346" max="3346" width="9.453125" style="104" bestFit="1" customWidth="1"/>
    <col min="3347" max="3379" width="9.08984375" style="104"/>
    <col min="3380" max="3380" width="9.453125" style="104" bestFit="1" customWidth="1"/>
    <col min="3381" max="3383" width="9.08984375" style="104"/>
    <col min="3384" max="3384" width="9.453125" style="104" bestFit="1" customWidth="1"/>
    <col min="3385" max="3388" width="9.08984375" style="104"/>
    <col min="3389" max="3389" width="9.453125" style="104" bestFit="1" customWidth="1"/>
    <col min="3390" max="3592" width="9.08984375" style="104"/>
    <col min="3593" max="3593" width="9.453125" style="104" bestFit="1" customWidth="1"/>
    <col min="3594" max="3597" width="9.08984375" style="104"/>
    <col min="3598" max="3598" width="9.453125" style="104" bestFit="1" customWidth="1"/>
    <col min="3599" max="3601" width="9.08984375" style="104"/>
    <col min="3602" max="3602" width="9.453125" style="104" bestFit="1" customWidth="1"/>
    <col min="3603" max="3635" width="9.08984375" style="104"/>
    <col min="3636" max="3636" width="9.453125" style="104" bestFit="1" customWidth="1"/>
    <col min="3637" max="3639" width="9.08984375" style="104"/>
    <col min="3640" max="3640" width="9.453125" style="104" bestFit="1" customWidth="1"/>
    <col min="3641" max="3644" width="9.08984375" style="104"/>
    <col min="3645" max="3645" width="9.453125" style="104" bestFit="1" customWidth="1"/>
    <col min="3646" max="3848" width="9.08984375" style="104"/>
    <col min="3849" max="3849" width="9.453125" style="104" bestFit="1" customWidth="1"/>
    <col min="3850" max="3853" width="9.08984375" style="104"/>
    <col min="3854" max="3854" width="9.453125" style="104" bestFit="1" customWidth="1"/>
    <col min="3855" max="3857" width="9.08984375" style="104"/>
    <col min="3858" max="3858" width="9.453125" style="104" bestFit="1" customWidth="1"/>
    <col min="3859" max="3891" width="9.08984375" style="104"/>
    <col min="3892" max="3892" width="9.453125" style="104" bestFit="1" customWidth="1"/>
    <col min="3893" max="3895" width="9.08984375" style="104"/>
    <col min="3896" max="3896" width="9.453125" style="104" bestFit="1" customWidth="1"/>
    <col min="3897" max="3900" width="9.08984375" style="104"/>
    <col min="3901" max="3901" width="9.453125" style="104" bestFit="1" customWidth="1"/>
    <col min="3902" max="4104" width="9.08984375" style="104"/>
    <col min="4105" max="4105" width="9.453125" style="104" bestFit="1" customWidth="1"/>
    <col min="4106" max="4109" width="9.08984375" style="104"/>
    <col min="4110" max="4110" width="9.453125" style="104" bestFit="1" customWidth="1"/>
    <col min="4111" max="4113" width="9.08984375" style="104"/>
    <col min="4114" max="4114" width="9.453125" style="104" bestFit="1" customWidth="1"/>
    <col min="4115" max="4147" width="9.08984375" style="104"/>
    <col min="4148" max="4148" width="9.453125" style="104" bestFit="1" customWidth="1"/>
    <col min="4149" max="4151" width="9.08984375" style="104"/>
    <col min="4152" max="4152" width="9.453125" style="104" bestFit="1" customWidth="1"/>
    <col min="4153" max="4156" width="9.08984375" style="104"/>
    <col min="4157" max="4157" width="9.453125" style="104" bestFit="1" customWidth="1"/>
    <col min="4158" max="4360" width="9.08984375" style="104"/>
    <col min="4361" max="4361" width="9.453125" style="104" bestFit="1" customWidth="1"/>
    <col min="4362" max="4365" width="9.08984375" style="104"/>
    <col min="4366" max="4366" width="9.453125" style="104" bestFit="1" customWidth="1"/>
    <col min="4367" max="4369" width="9.08984375" style="104"/>
    <col min="4370" max="4370" width="9.453125" style="104" bestFit="1" customWidth="1"/>
    <col min="4371" max="4403" width="9.08984375" style="104"/>
    <col min="4404" max="4404" width="9.453125" style="104" bestFit="1" customWidth="1"/>
    <col min="4405" max="4407" width="9.08984375" style="104"/>
    <col min="4408" max="4408" width="9.453125" style="104" bestFit="1" customWidth="1"/>
    <col min="4409" max="4412" width="9.08984375" style="104"/>
    <col min="4413" max="4413" width="9.453125" style="104" bestFit="1" customWidth="1"/>
    <col min="4414" max="4616" width="9.08984375" style="104"/>
    <col min="4617" max="4617" width="9.453125" style="104" bestFit="1" customWidth="1"/>
    <col min="4618" max="4621" width="9.08984375" style="104"/>
    <col min="4622" max="4622" width="9.453125" style="104" bestFit="1" customWidth="1"/>
    <col min="4623" max="4625" width="9.08984375" style="104"/>
    <col min="4626" max="4626" width="9.453125" style="104" bestFit="1" customWidth="1"/>
    <col min="4627" max="4659" width="9.08984375" style="104"/>
    <col min="4660" max="4660" width="9.453125" style="104" bestFit="1" customWidth="1"/>
    <col min="4661" max="4663" width="9.08984375" style="104"/>
    <col min="4664" max="4664" width="9.453125" style="104" bestFit="1" customWidth="1"/>
    <col min="4665" max="4668" width="9.08984375" style="104"/>
    <col min="4669" max="4669" width="9.453125" style="104" bestFit="1" customWidth="1"/>
    <col min="4670" max="4872" width="9.08984375" style="104"/>
    <col min="4873" max="4873" width="9.453125" style="104" bestFit="1" customWidth="1"/>
    <col min="4874" max="4877" width="9.08984375" style="104"/>
    <col min="4878" max="4878" width="9.453125" style="104" bestFit="1" customWidth="1"/>
    <col min="4879" max="4881" width="9.08984375" style="104"/>
    <col min="4882" max="4882" width="9.453125" style="104" bestFit="1" customWidth="1"/>
    <col min="4883" max="4915" width="9.08984375" style="104"/>
    <col min="4916" max="4916" width="9.453125" style="104" bestFit="1" customWidth="1"/>
    <col min="4917" max="4919" width="9.08984375" style="104"/>
    <col min="4920" max="4920" width="9.453125" style="104" bestFit="1" customWidth="1"/>
    <col min="4921" max="4924" width="9.08984375" style="104"/>
    <col min="4925" max="4925" width="9.453125" style="104" bestFit="1" customWidth="1"/>
    <col min="4926" max="5128" width="9.08984375" style="104"/>
    <col min="5129" max="5129" width="9.453125" style="104" bestFit="1" customWidth="1"/>
    <col min="5130" max="5133" width="9.08984375" style="104"/>
    <col min="5134" max="5134" width="9.453125" style="104" bestFit="1" customWidth="1"/>
    <col min="5135" max="5137" width="9.08984375" style="104"/>
    <col min="5138" max="5138" width="9.453125" style="104" bestFit="1" customWidth="1"/>
    <col min="5139" max="5171" width="9.08984375" style="104"/>
    <col min="5172" max="5172" width="9.453125" style="104" bestFit="1" customWidth="1"/>
    <col min="5173" max="5175" width="9.08984375" style="104"/>
    <col min="5176" max="5176" width="9.453125" style="104" bestFit="1" customWidth="1"/>
    <col min="5177" max="5180" width="9.08984375" style="104"/>
    <col min="5181" max="5181" width="9.453125" style="104" bestFit="1" customWidth="1"/>
    <col min="5182" max="5384" width="9.08984375" style="104"/>
    <col min="5385" max="5385" width="9.453125" style="104" bestFit="1" customWidth="1"/>
    <col min="5386" max="5389" width="9.08984375" style="104"/>
    <col min="5390" max="5390" width="9.453125" style="104" bestFit="1" customWidth="1"/>
    <col min="5391" max="5393" width="9.08984375" style="104"/>
    <col min="5394" max="5394" width="9.453125" style="104" bestFit="1" customWidth="1"/>
    <col min="5395" max="5427" width="9.08984375" style="104"/>
    <col min="5428" max="5428" width="9.453125" style="104" bestFit="1" customWidth="1"/>
    <col min="5429" max="5431" width="9.08984375" style="104"/>
    <col min="5432" max="5432" width="9.453125" style="104" bestFit="1" customWidth="1"/>
    <col min="5433" max="5436" width="9.08984375" style="104"/>
    <col min="5437" max="5437" width="9.453125" style="104" bestFit="1" customWidth="1"/>
    <col min="5438" max="5640" width="9.08984375" style="104"/>
    <col min="5641" max="5641" width="9.453125" style="104" bestFit="1" customWidth="1"/>
    <col min="5642" max="5645" width="9.08984375" style="104"/>
    <col min="5646" max="5646" width="9.453125" style="104" bestFit="1" customWidth="1"/>
    <col min="5647" max="5649" width="9.08984375" style="104"/>
    <col min="5650" max="5650" width="9.453125" style="104" bestFit="1" customWidth="1"/>
    <col min="5651" max="5683" width="9.08984375" style="104"/>
    <col min="5684" max="5684" width="9.453125" style="104" bestFit="1" customWidth="1"/>
    <col min="5685" max="5687" width="9.08984375" style="104"/>
    <col min="5688" max="5688" width="9.453125" style="104" bestFit="1" customWidth="1"/>
    <col min="5689" max="5692" width="9.08984375" style="104"/>
    <col min="5693" max="5693" width="9.453125" style="104" bestFit="1" customWidth="1"/>
    <col min="5694" max="5896" width="9.08984375" style="104"/>
    <col min="5897" max="5897" width="9.453125" style="104" bestFit="1" customWidth="1"/>
    <col min="5898" max="5901" width="9.08984375" style="104"/>
    <col min="5902" max="5902" width="9.453125" style="104" bestFit="1" customWidth="1"/>
    <col min="5903" max="5905" width="9.08984375" style="104"/>
    <col min="5906" max="5906" width="9.453125" style="104" bestFit="1" customWidth="1"/>
    <col min="5907" max="5939" width="9.08984375" style="104"/>
    <col min="5940" max="5940" width="9.453125" style="104" bestFit="1" customWidth="1"/>
    <col min="5941" max="5943" width="9.08984375" style="104"/>
    <col min="5944" max="5944" width="9.453125" style="104" bestFit="1" customWidth="1"/>
    <col min="5945" max="5948" width="9.08984375" style="104"/>
    <col min="5949" max="5949" width="9.453125" style="104" bestFit="1" customWidth="1"/>
    <col min="5950" max="6152" width="9.08984375" style="104"/>
    <col min="6153" max="6153" width="9.453125" style="104" bestFit="1" customWidth="1"/>
    <col min="6154" max="6157" width="9.08984375" style="104"/>
    <col min="6158" max="6158" width="9.453125" style="104" bestFit="1" customWidth="1"/>
    <col min="6159" max="6161" width="9.08984375" style="104"/>
    <col min="6162" max="6162" width="9.453125" style="104" bestFit="1" customWidth="1"/>
    <col min="6163" max="6195" width="9.08984375" style="104"/>
    <col min="6196" max="6196" width="9.453125" style="104" bestFit="1" customWidth="1"/>
    <col min="6197" max="6199" width="9.08984375" style="104"/>
    <col min="6200" max="6200" width="9.453125" style="104" bestFit="1" customWidth="1"/>
    <col min="6201" max="6204" width="9.08984375" style="104"/>
    <col min="6205" max="6205" width="9.453125" style="104" bestFit="1" customWidth="1"/>
    <col min="6206" max="6408" width="9.08984375" style="104"/>
    <col min="6409" max="6409" width="9.453125" style="104" bestFit="1" customWidth="1"/>
    <col min="6410" max="6413" width="9.08984375" style="104"/>
    <col min="6414" max="6414" width="9.453125" style="104" bestFit="1" customWidth="1"/>
    <col min="6415" max="6417" width="9.08984375" style="104"/>
    <col min="6418" max="6418" width="9.453125" style="104" bestFit="1" customWidth="1"/>
    <col min="6419" max="6451" width="9.08984375" style="104"/>
    <col min="6452" max="6452" width="9.453125" style="104" bestFit="1" customWidth="1"/>
    <col min="6453" max="6455" width="9.08984375" style="104"/>
    <col min="6456" max="6456" width="9.453125" style="104" bestFit="1" customWidth="1"/>
    <col min="6457" max="6460" width="9.08984375" style="104"/>
    <col min="6461" max="6461" width="9.453125" style="104" bestFit="1" customWidth="1"/>
    <col min="6462" max="6664" width="9.08984375" style="104"/>
    <col min="6665" max="6665" width="9.453125" style="104" bestFit="1" customWidth="1"/>
    <col min="6666" max="6669" width="9.08984375" style="104"/>
    <col min="6670" max="6670" width="9.453125" style="104" bestFit="1" customWidth="1"/>
    <col min="6671" max="6673" width="9.08984375" style="104"/>
    <col min="6674" max="6674" width="9.453125" style="104" bestFit="1" customWidth="1"/>
    <col min="6675" max="6707" width="9.08984375" style="104"/>
    <col min="6708" max="6708" width="9.453125" style="104" bestFit="1" customWidth="1"/>
    <col min="6709" max="6711" width="9.08984375" style="104"/>
    <col min="6712" max="6712" width="9.453125" style="104" bestFit="1" customWidth="1"/>
    <col min="6713" max="6716" width="9.08984375" style="104"/>
    <col min="6717" max="6717" width="9.453125" style="104" bestFit="1" customWidth="1"/>
    <col min="6718" max="6920" width="9.08984375" style="104"/>
    <col min="6921" max="6921" width="9.453125" style="104" bestFit="1" customWidth="1"/>
    <col min="6922" max="6925" width="9.08984375" style="104"/>
    <col min="6926" max="6926" width="9.453125" style="104" bestFit="1" customWidth="1"/>
    <col min="6927" max="6929" width="9.08984375" style="104"/>
    <col min="6930" max="6930" width="9.453125" style="104" bestFit="1" customWidth="1"/>
    <col min="6931" max="6963" width="9.08984375" style="104"/>
    <col min="6964" max="6964" width="9.453125" style="104" bestFit="1" customWidth="1"/>
    <col min="6965" max="6967" width="9.08984375" style="104"/>
    <col min="6968" max="6968" width="9.453125" style="104" bestFit="1" customWidth="1"/>
    <col min="6969" max="6972" width="9.08984375" style="104"/>
    <col min="6973" max="6973" width="9.453125" style="104" bestFit="1" customWidth="1"/>
    <col min="6974" max="7176" width="9.08984375" style="104"/>
    <col min="7177" max="7177" width="9.453125" style="104" bestFit="1" customWidth="1"/>
    <col min="7178" max="7181" width="9.08984375" style="104"/>
    <col min="7182" max="7182" width="9.453125" style="104" bestFit="1" customWidth="1"/>
    <col min="7183" max="7185" width="9.08984375" style="104"/>
    <col min="7186" max="7186" width="9.453125" style="104" bestFit="1" customWidth="1"/>
    <col min="7187" max="7219" width="9.08984375" style="104"/>
    <col min="7220" max="7220" width="9.453125" style="104" bestFit="1" customWidth="1"/>
    <col min="7221" max="7223" width="9.08984375" style="104"/>
    <col min="7224" max="7224" width="9.453125" style="104" bestFit="1" customWidth="1"/>
    <col min="7225" max="7228" width="9.08984375" style="104"/>
    <col min="7229" max="7229" width="9.453125" style="104" bestFit="1" customWidth="1"/>
    <col min="7230" max="7432" width="9.08984375" style="104"/>
    <col min="7433" max="7433" width="9.453125" style="104" bestFit="1" customWidth="1"/>
    <col min="7434" max="7437" width="9.08984375" style="104"/>
    <col min="7438" max="7438" width="9.453125" style="104" bestFit="1" customWidth="1"/>
    <col min="7439" max="7441" width="9.08984375" style="104"/>
    <col min="7442" max="7442" width="9.453125" style="104" bestFit="1" customWidth="1"/>
    <col min="7443" max="7475" width="9.08984375" style="104"/>
    <col min="7476" max="7476" width="9.453125" style="104" bestFit="1" customWidth="1"/>
    <col min="7477" max="7479" width="9.08984375" style="104"/>
    <col min="7480" max="7480" width="9.453125" style="104" bestFit="1" customWidth="1"/>
    <col min="7481" max="7484" width="9.08984375" style="104"/>
    <col min="7485" max="7485" width="9.453125" style="104" bestFit="1" customWidth="1"/>
    <col min="7486" max="7688" width="9.08984375" style="104"/>
    <col min="7689" max="7689" width="9.453125" style="104" bestFit="1" customWidth="1"/>
    <col min="7690" max="7693" width="9.08984375" style="104"/>
    <col min="7694" max="7694" width="9.453125" style="104" bestFit="1" customWidth="1"/>
    <col min="7695" max="7697" width="9.08984375" style="104"/>
    <col min="7698" max="7698" width="9.453125" style="104" bestFit="1" customWidth="1"/>
    <col min="7699" max="7731" width="9.08984375" style="104"/>
    <col min="7732" max="7732" width="9.453125" style="104" bestFit="1" customWidth="1"/>
    <col min="7733" max="7735" width="9.08984375" style="104"/>
    <col min="7736" max="7736" width="9.453125" style="104" bestFit="1" customWidth="1"/>
    <col min="7737" max="7740" width="9.08984375" style="104"/>
    <col min="7741" max="7741" width="9.453125" style="104" bestFit="1" customWidth="1"/>
    <col min="7742" max="7944" width="9.08984375" style="104"/>
    <col min="7945" max="7945" width="9.453125" style="104" bestFit="1" customWidth="1"/>
    <col min="7946" max="7949" width="9.08984375" style="104"/>
    <col min="7950" max="7950" width="9.453125" style="104" bestFit="1" customWidth="1"/>
    <col min="7951" max="7953" width="9.08984375" style="104"/>
    <col min="7954" max="7954" width="9.453125" style="104" bestFit="1" customWidth="1"/>
    <col min="7955" max="7987" width="9.08984375" style="104"/>
    <col min="7988" max="7988" width="9.453125" style="104" bestFit="1" customWidth="1"/>
    <col min="7989" max="7991" width="9.08984375" style="104"/>
    <col min="7992" max="7992" width="9.453125" style="104" bestFit="1" customWidth="1"/>
    <col min="7993" max="7996" width="9.08984375" style="104"/>
    <col min="7997" max="7997" width="9.453125" style="104" bestFit="1" customWidth="1"/>
    <col min="7998" max="8200" width="9.08984375" style="104"/>
    <col min="8201" max="8201" width="9.453125" style="104" bestFit="1" customWidth="1"/>
    <col min="8202" max="8205" width="9.08984375" style="104"/>
    <col min="8206" max="8206" width="9.453125" style="104" bestFit="1" customWidth="1"/>
    <col min="8207" max="8209" width="9.08984375" style="104"/>
    <col min="8210" max="8210" width="9.453125" style="104" bestFit="1" customWidth="1"/>
    <col min="8211" max="8243" width="9.08984375" style="104"/>
    <col min="8244" max="8244" width="9.453125" style="104" bestFit="1" customWidth="1"/>
    <col min="8245" max="8247" width="9.08984375" style="104"/>
    <col min="8248" max="8248" width="9.453125" style="104" bestFit="1" customWidth="1"/>
    <col min="8249" max="8252" width="9.08984375" style="104"/>
    <col min="8253" max="8253" width="9.453125" style="104" bestFit="1" customWidth="1"/>
    <col min="8254" max="8456" width="9.08984375" style="104"/>
    <col min="8457" max="8457" width="9.453125" style="104" bestFit="1" customWidth="1"/>
    <col min="8458" max="8461" width="9.08984375" style="104"/>
    <col min="8462" max="8462" width="9.453125" style="104" bestFit="1" customWidth="1"/>
    <col min="8463" max="8465" width="9.08984375" style="104"/>
    <col min="8466" max="8466" width="9.453125" style="104" bestFit="1" customWidth="1"/>
    <col min="8467" max="8499" width="9.08984375" style="104"/>
    <col min="8500" max="8500" width="9.453125" style="104" bestFit="1" customWidth="1"/>
    <col min="8501" max="8503" width="9.08984375" style="104"/>
    <col min="8504" max="8504" width="9.453125" style="104" bestFit="1" customWidth="1"/>
    <col min="8505" max="8508" width="9.08984375" style="104"/>
    <col min="8509" max="8509" width="9.453125" style="104" bestFit="1" customWidth="1"/>
    <col min="8510" max="8712" width="9.08984375" style="104"/>
    <col min="8713" max="8713" width="9.453125" style="104" bestFit="1" customWidth="1"/>
    <col min="8714" max="8717" width="9.08984375" style="104"/>
    <col min="8718" max="8718" width="9.453125" style="104" bestFit="1" customWidth="1"/>
    <col min="8719" max="8721" width="9.08984375" style="104"/>
    <col min="8722" max="8722" width="9.453125" style="104" bestFit="1" customWidth="1"/>
    <col min="8723" max="8755" width="9.08984375" style="104"/>
    <col min="8756" max="8756" width="9.453125" style="104" bestFit="1" customWidth="1"/>
    <col min="8757" max="8759" width="9.08984375" style="104"/>
    <col min="8760" max="8760" width="9.453125" style="104" bestFit="1" customWidth="1"/>
    <col min="8761" max="8764" width="9.08984375" style="104"/>
    <col min="8765" max="8765" width="9.453125" style="104" bestFit="1" customWidth="1"/>
    <col min="8766" max="8968" width="9.08984375" style="104"/>
    <col min="8969" max="8969" width="9.453125" style="104" bestFit="1" customWidth="1"/>
    <col min="8970" max="8973" width="9.08984375" style="104"/>
    <col min="8974" max="8974" width="9.453125" style="104" bestFit="1" customWidth="1"/>
    <col min="8975" max="8977" width="9.08984375" style="104"/>
    <col min="8978" max="8978" width="9.453125" style="104" bestFit="1" customWidth="1"/>
    <col min="8979" max="9011" width="9.08984375" style="104"/>
    <col min="9012" max="9012" width="9.453125" style="104" bestFit="1" customWidth="1"/>
    <col min="9013" max="9015" width="9.08984375" style="104"/>
    <col min="9016" max="9016" width="9.453125" style="104" bestFit="1" customWidth="1"/>
    <col min="9017" max="9020" width="9.08984375" style="104"/>
    <col min="9021" max="9021" width="9.453125" style="104" bestFit="1" customWidth="1"/>
    <col min="9022" max="9224" width="9.08984375" style="104"/>
    <col min="9225" max="9225" width="9.453125" style="104" bestFit="1" customWidth="1"/>
    <col min="9226" max="9229" width="9.08984375" style="104"/>
    <col min="9230" max="9230" width="9.453125" style="104" bestFit="1" customWidth="1"/>
    <col min="9231" max="9233" width="9.08984375" style="104"/>
    <col min="9234" max="9234" width="9.453125" style="104" bestFit="1" customWidth="1"/>
    <col min="9235" max="9267" width="9.08984375" style="104"/>
    <col min="9268" max="9268" width="9.453125" style="104" bestFit="1" customWidth="1"/>
    <col min="9269" max="9271" width="9.08984375" style="104"/>
    <col min="9272" max="9272" width="9.453125" style="104" bestFit="1" customWidth="1"/>
    <col min="9273" max="9276" width="9.08984375" style="104"/>
    <col min="9277" max="9277" width="9.453125" style="104" bestFit="1" customWidth="1"/>
    <col min="9278" max="9480" width="9.08984375" style="104"/>
    <col min="9481" max="9481" width="9.453125" style="104" bestFit="1" customWidth="1"/>
    <col min="9482" max="9485" width="9.08984375" style="104"/>
    <col min="9486" max="9486" width="9.453125" style="104" bestFit="1" customWidth="1"/>
    <col min="9487" max="9489" width="9.08984375" style="104"/>
    <col min="9490" max="9490" width="9.453125" style="104" bestFit="1" customWidth="1"/>
    <col min="9491" max="9523" width="9.08984375" style="104"/>
    <col min="9524" max="9524" width="9.453125" style="104" bestFit="1" customWidth="1"/>
    <col min="9525" max="9527" width="9.08984375" style="104"/>
    <col min="9528" max="9528" width="9.453125" style="104" bestFit="1" customWidth="1"/>
    <col min="9529" max="9532" width="9.08984375" style="104"/>
    <col min="9533" max="9533" width="9.453125" style="104" bestFit="1" customWidth="1"/>
    <col min="9534" max="9736" width="9.08984375" style="104"/>
    <col min="9737" max="9737" width="9.453125" style="104" bestFit="1" customWidth="1"/>
    <col min="9738" max="9741" width="9.08984375" style="104"/>
    <col min="9742" max="9742" width="9.453125" style="104" bestFit="1" customWidth="1"/>
    <col min="9743" max="9745" width="9.08984375" style="104"/>
    <col min="9746" max="9746" width="9.453125" style="104" bestFit="1" customWidth="1"/>
    <col min="9747" max="9779" width="9.08984375" style="104"/>
    <col min="9780" max="9780" width="9.453125" style="104" bestFit="1" customWidth="1"/>
    <col min="9781" max="9783" width="9.08984375" style="104"/>
    <col min="9784" max="9784" width="9.453125" style="104" bestFit="1" customWidth="1"/>
    <col min="9785" max="9788" width="9.08984375" style="104"/>
    <col min="9789" max="9789" width="9.453125" style="104" bestFit="1" customWidth="1"/>
    <col min="9790" max="9992" width="9.08984375" style="104"/>
    <col min="9993" max="9993" width="9.453125" style="104" bestFit="1" customWidth="1"/>
    <col min="9994" max="9997" width="9.08984375" style="104"/>
    <col min="9998" max="9998" width="9.453125" style="104" bestFit="1" customWidth="1"/>
    <col min="9999" max="10001" width="9.08984375" style="104"/>
    <col min="10002" max="10002" width="9.453125" style="104" bestFit="1" customWidth="1"/>
    <col min="10003" max="10035" width="9.08984375" style="104"/>
    <col min="10036" max="10036" width="9.453125" style="104" bestFit="1" customWidth="1"/>
    <col min="10037" max="10039" width="9.08984375" style="104"/>
    <col min="10040" max="10040" width="9.453125" style="104" bestFit="1" customWidth="1"/>
    <col min="10041" max="10044" width="9.08984375" style="104"/>
    <col min="10045" max="10045" width="9.453125" style="104" bestFit="1" customWidth="1"/>
    <col min="10046" max="10248" width="9.08984375" style="104"/>
    <col min="10249" max="10249" width="9.453125" style="104" bestFit="1" customWidth="1"/>
    <col min="10250" max="10253" width="9.08984375" style="104"/>
    <col min="10254" max="10254" width="9.453125" style="104" bestFit="1" customWidth="1"/>
    <col min="10255" max="10257" width="9.08984375" style="104"/>
    <col min="10258" max="10258" width="9.453125" style="104" bestFit="1" customWidth="1"/>
    <col min="10259" max="10291" width="9.08984375" style="104"/>
    <col min="10292" max="10292" width="9.453125" style="104" bestFit="1" customWidth="1"/>
    <col min="10293" max="10295" width="9.08984375" style="104"/>
    <col min="10296" max="10296" width="9.453125" style="104" bestFit="1" customWidth="1"/>
    <col min="10297" max="10300" width="9.08984375" style="104"/>
    <col min="10301" max="10301" width="9.453125" style="104" bestFit="1" customWidth="1"/>
    <col min="10302" max="10504" width="9.08984375" style="104"/>
    <col min="10505" max="10505" width="9.453125" style="104" bestFit="1" customWidth="1"/>
    <col min="10506" max="10509" width="9.08984375" style="104"/>
    <col min="10510" max="10510" width="9.453125" style="104" bestFit="1" customWidth="1"/>
    <col min="10511" max="10513" width="9.08984375" style="104"/>
    <col min="10514" max="10514" width="9.453125" style="104" bestFit="1" customWidth="1"/>
    <col min="10515" max="10547" width="9.08984375" style="104"/>
    <col min="10548" max="10548" width="9.453125" style="104" bestFit="1" customWidth="1"/>
    <col min="10549" max="10551" width="9.08984375" style="104"/>
    <col min="10552" max="10552" width="9.453125" style="104" bestFit="1" customWidth="1"/>
    <col min="10553" max="10556" width="9.08984375" style="104"/>
    <col min="10557" max="10557" width="9.453125" style="104" bestFit="1" customWidth="1"/>
    <col min="10558" max="10760" width="9.08984375" style="104"/>
    <col min="10761" max="10761" width="9.453125" style="104" bestFit="1" customWidth="1"/>
    <col min="10762" max="10765" width="9.08984375" style="104"/>
    <col min="10766" max="10766" width="9.453125" style="104" bestFit="1" customWidth="1"/>
    <col min="10767" max="10769" width="9.08984375" style="104"/>
    <col min="10770" max="10770" width="9.453125" style="104" bestFit="1" customWidth="1"/>
    <col min="10771" max="10803" width="9.08984375" style="104"/>
    <col min="10804" max="10804" width="9.453125" style="104" bestFit="1" customWidth="1"/>
    <col min="10805" max="10807" width="9.08984375" style="104"/>
    <col min="10808" max="10808" width="9.453125" style="104" bestFit="1" customWidth="1"/>
    <col min="10809" max="10812" width="9.08984375" style="104"/>
    <col min="10813" max="10813" width="9.453125" style="104" bestFit="1" customWidth="1"/>
    <col min="10814" max="11016" width="9.08984375" style="104"/>
    <col min="11017" max="11017" width="9.453125" style="104" bestFit="1" customWidth="1"/>
    <col min="11018" max="11021" width="9.08984375" style="104"/>
    <col min="11022" max="11022" width="9.453125" style="104" bestFit="1" customWidth="1"/>
    <col min="11023" max="11025" width="9.08984375" style="104"/>
    <col min="11026" max="11026" width="9.453125" style="104" bestFit="1" customWidth="1"/>
    <col min="11027" max="11059" width="9.08984375" style="104"/>
    <col min="11060" max="11060" width="9.453125" style="104" bestFit="1" customWidth="1"/>
    <col min="11061" max="11063" width="9.08984375" style="104"/>
    <col min="11064" max="11064" width="9.453125" style="104" bestFit="1" customWidth="1"/>
    <col min="11065" max="11068" width="9.08984375" style="104"/>
    <col min="11069" max="11069" width="9.453125" style="104" bestFit="1" customWidth="1"/>
    <col min="11070" max="11272" width="9.08984375" style="104"/>
    <col min="11273" max="11273" width="9.453125" style="104" bestFit="1" customWidth="1"/>
    <col min="11274" max="11277" width="9.08984375" style="104"/>
    <col min="11278" max="11278" width="9.453125" style="104" bestFit="1" customWidth="1"/>
    <col min="11279" max="11281" width="9.08984375" style="104"/>
    <col min="11282" max="11282" width="9.453125" style="104" bestFit="1" customWidth="1"/>
    <col min="11283" max="11315" width="9.08984375" style="104"/>
    <col min="11316" max="11316" width="9.453125" style="104" bestFit="1" customWidth="1"/>
    <col min="11317" max="11319" width="9.08984375" style="104"/>
    <col min="11320" max="11320" width="9.453125" style="104" bestFit="1" customWidth="1"/>
    <col min="11321" max="11324" width="9.08984375" style="104"/>
    <col min="11325" max="11325" width="9.453125" style="104" bestFit="1" customWidth="1"/>
    <col min="11326" max="11528" width="9.08984375" style="104"/>
    <col min="11529" max="11529" width="9.453125" style="104" bestFit="1" customWidth="1"/>
    <col min="11530" max="11533" width="9.08984375" style="104"/>
    <col min="11534" max="11534" width="9.453125" style="104" bestFit="1" customWidth="1"/>
    <col min="11535" max="11537" width="9.08984375" style="104"/>
    <col min="11538" max="11538" width="9.453125" style="104" bestFit="1" customWidth="1"/>
    <col min="11539" max="11571" width="9.08984375" style="104"/>
    <col min="11572" max="11572" width="9.453125" style="104" bestFit="1" customWidth="1"/>
    <col min="11573" max="11575" width="9.08984375" style="104"/>
    <col min="11576" max="11576" width="9.453125" style="104" bestFit="1" customWidth="1"/>
    <col min="11577" max="11580" width="9.08984375" style="104"/>
    <col min="11581" max="11581" width="9.453125" style="104" bestFit="1" customWidth="1"/>
    <col min="11582" max="11784" width="9.08984375" style="104"/>
    <col min="11785" max="11785" width="9.453125" style="104" bestFit="1" customWidth="1"/>
    <col min="11786" max="11789" width="9.08984375" style="104"/>
    <col min="11790" max="11790" width="9.453125" style="104" bestFit="1" customWidth="1"/>
    <col min="11791" max="11793" width="9.08984375" style="104"/>
    <col min="11794" max="11794" width="9.453125" style="104" bestFit="1" customWidth="1"/>
    <col min="11795" max="11827" width="9.08984375" style="104"/>
    <col min="11828" max="11828" width="9.453125" style="104" bestFit="1" customWidth="1"/>
    <col min="11829" max="11831" width="9.08984375" style="104"/>
    <col min="11832" max="11832" width="9.453125" style="104" bestFit="1" customWidth="1"/>
    <col min="11833" max="11836" width="9.08984375" style="104"/>
    <col min="11837" max="11837" width="9.453125" style="104" bestFit="1" customWidth="1"/>
    <col min="11838" max="12040" width="9.08984375" style="104"/>
    <col min="12041" max="12041" width="9.453125" style="104" bestFit="1" customWidth="1"/>
    <col min="12042" max="12045" width="9.08984375" style="104"/>
    <col min="12046" max="12046" width="9.453125" style="104" bestFit="1" customWidth="1"/>
    <col min="12047" max="12049" width="9.08984375" style="104"/>
    <col min="12050" max="12050" width="9.453125" style="104" bestFit="1" customWidth="1"/>
    <col min="12051" max="12083" width="9.08984375" style="104"/>
    <col min="12084" max="12084" width="9.453125" style="104" bestFit="1" customWidth="1"/>
    <col min="12085" max="12087" width="9.08984375" style="104"/>
    <col min="12088" max="12088" width="9.453125" style="104" bestFit="1" customWidth="1"/>
    <col min="12089" max="12092" width="9.08984375" style="104"/>
    <col min="12093" max="12093" width="9.453125" style="104" bestFit="1" customWidth="1"/>
    <col min="12094" max="12296" width="9.08984375" style="104"/>
    <col min="12297" max="12297" width="9.453125" style="104" bestFit="1" customWidth="1"/>
    <col min="12298" max="12301" width="9.08984375" style="104"/>
    <col min="12302" max="12302" width="9.453125" style="104" bestFit="1" customWidth="1"/>
    <col min="12303" max="12305" width="9.08984375" style="104"/>
    <col min="12306" max="12306" width="9.453125" style="104" bestFit="1" customWidth="1"/>
    <col min="12307" max="12339" width="9.08984375" style="104"/>
    <col min="12340" max="12340" width="9.453125" style="104" bestFit="1" customWidth="1"/>
    <col min="12341" max="12343" width="9.08984375" style="104"/>
    <col min="12344" max="12344" width="9.453125" style="104" bestFit="1" customWidth="1"/>
    <col min="12345" max="12348" width="9.08984375" style="104"/>
    <col min="12349" max="12349" width="9.453125" style="104" bestFit="1" customWidth="1"/>
    <col min="12350" max="12552" width="9.08984375" style="104"/>
    <col min="12553" max="12553" width="9.453125" style="104" bestFit="1" customWidth="1"/>
    <col min="12554" max="12557" width="9.08984375" style="104"/>
    <col min="12558" max="12558" width="9.453125" style="104" bestFit="1" customWidth="1"/>
    <col min="12559" max="12561" width="9.08984375" style="104"/>
    <col min="12562" max="12562" width="9.453125" style="104" bestFit="1" customWidth="1"/>
    <col min="12563" max="12595" width="9.08984375" style="104"/>
    <col min="12596" max="12596" width="9.453125" style="104" bestFit="1" customWidth="1"/>
    <col min="12597" max="12599" width="9.08984375" style="104"/>
    <col min="12600" max="12600" width="9.453125" style="104" bestFit="1" customWidth="1"/>
    <col min="12601" max="12604" width="9.08984375" style="104"/>
    <col min="12605" max="12605" width="9.453125" style="104" bestFit="1" customWidth="1"/>
    <col min="12606" max="12808" width="9.08984375" style="104"/>
    <col min="12809" max="12809" width="9.453125" style="104" bestFit="1" customWidth="1"/>
    <col min="12810" max="12813" width="9.08984375" style="104"/>
    <col min="12814" max="12814" width="9.453125" style="104" bestFit="1" customWidth="1"/>
    <col min="12815" max="12817" width="9.08984375" style="104"/>
    <col min="12818" max="12818" width="9.453125" style="104" bestFit="1" customWidth="1"/>
    <col min="12819" max="12851" width="9.08984375" style="104"/>
    <col min="12852" max="12852" width="9.453125" style="104" bestFit="1" customWidth="1"/>
    <col min="12853" max="12855" width="9.08984375" style="104"/>
    <col min="12856" max="12856" width="9.453125" style="104" bestFit="1" customWidth="1"/>
    <col min="12857" max="12860" width="9.08984375" style="104"/>
    <col min="12861" max="12861" width="9.453125" style="104" bestFit="1" customWidth="1"/>
    <col min="12862" max="13064" width="9.08984375" style="104"/>
    <col min="13065" max="13065" width="9.453125" style="104" bestFit="1" customWidth="1"/>
    <col min="13066" max="13069" width="9.08984375" style="104"/>
    <col min="13070" max="13070" width="9.453125" style="104" bestFit="1" customWidth="1"/>
    <col min="13071" max="13073" width="9.08984375" style="104"/>
    <col min="13074" max="13074" width="9.453125" style="104" bestFit="1" customWidth="1"/>
    <col min="13075" max="13107" width="9.08984375" style="104"/>
    <col min="13108" max="13108" width="9.453125" style="104" bestFit="1" customWidth="1"/>
    <col min="13109" max="13111" width="9.08984375" style="104"/>
    <col min="13112" max="13112" width="9.453125" style="104" bestFit="1" customWidth="1"/>
    <col min="13113" max="13116" width="9.08984375" style="104"/>
    <col min="13117" max="13117" width="9.453125" style="104" bestFit="1" customWidth="1"/>
    <col min="13118" max="13320" width="9.08984375" style="104"/>
    <col min="13321" max="13321" width="9.453125" style="104" bestFit="1" customWidth="1"/>
    <col min="13322" max="13325" width="9.08984375" style="104"/>
    <col min="13326" max="13326" width="9.453125" style="104" bestFit="1" customWidth="1"/>
    <col min="13327" max="13329" width="9.08984375" style="104"/>
    <col min="13330" max="13330" width="9.453125" style="104" bestFit="1" customWidth="1"/>
    <col min="13331" max="13363" width="9.08984375" style="104"/>
    <col min="13364" max="13364" width="9.453125" style="104" bestFit="1" customWidth="1"/>
    <col min="13365" max="13367" width="9.08984375" style="104"/>
    <col min="13368" max="13368" width="9.453125" style="104" bestFit="1" customWidth="1"/>
    <col min="13369" max="13372" width="9.08984375" style="104"/>
    <col min="13373" max="13373" width="9.453125" style="104" bestFit="1" customWidth="1"/>
    <col min="13374" max="13576" width="9.08984375" style="104"/>
    <col min="13577" max="13577" width="9.453125" style="104" bestFit="1" customWidth="1"/>
    <col min="13578" max="13581" width="9.08984375" style="104"/>
    <col min="13582" max="13582" width="9.453125" style="104" bestFit="1" customWidth="1"/>
    <col min="13583" max="13585" width="9.08984375" style="104"/>
    <col min="13586" max="13586" width="9.453125" style="104" bestFit="1" customWidth="1"/>
    <col min="13587" max="13619" width="9.08984375" style="104"/>
    <col min="13620" max="13620" width="9.453125" style="104" bestFit="1" customWidth="1"/>
    <col min="13621" max="13623" width="9.08984375" style="104"/>
    <col min="13624" max="13624" width="9.453125" style="104" bestFit="1" customWidth="1"/>
    <col min="13625" max="13628" width="9.08984375" style="104"/>
    <col min="13629" max="13629" width="9.453125" style="104" bestFit="1" customWidth="1"/>
    <col min="13630" max="13832" width="9.08984375" style="104"/>
    <col min="13833" max="13833" width="9.453125" style="104" bestFit="1" customWidth="1"/>
    <col min="13834" max="13837" width="9.08984375" style="104"/>
    <col min="13838" max="13838" width="9.453125" style="104" bestFit="1" customWidth="1"/>
    <col min="13839" max="13841" width="9.08984375" style="104"/>
    <col min="13842" max="13842" width="9.453125" style="104" bestFit="1" customWidth="1"/>
    <col min="13843" max="13875" width="9.08984375" style="104"/>
    <col min="13876" max="13876" width="9.453125" style="104" bestFit="1" customWidth="1"/>
    <col min="13877" max="13879" width="9.08984375" style="104"/>
    <col min="13880" max="13880" width="9.453125" style="104" bestFit="1" customWidth="1"/>
    <col min="13881" max="13884" width="9.08984375" style="104"/>
    <col min="13885" max="13885" width="9.453125" style="104" bestFit="1" customWidth="1"/>
    <col min="13886" max="14088" width="9.08984375" style="104"/>
    <col min="14089" max="14089" width="9.453125" style="104" bestFit="1" customWidth="1"/>
    <col min="14090" max="14093" width="9.08984375" style="104"/>
    <col min="14094" max="14094" width="9.453125" style="104" bestFit="1" customWidth="1"/>
    <col min="14095" max="14097" width="9.08984375" style="104"/>
    <col min="14098" max="14098" width="9.453125" style="104" bestFit="1" customWidth="1"/>
    <col min="14099" max="14131" width="9.08984375" style="104"/>
    <col min="14132" max="14132" width="9.453125" style="104" bestFit="1" customWidth="1"/>
    <col min="14133" max="14135" width="9.08984375" style="104"/>
    <col min="14136" max="14136" width="9.453125" style="104" bestFit="1" customWidth="1"/>
    <col min="14137" max="14140" width="9.08984375" style="104"/>
    <col min="14141" max="14141" width="9.453125" style="104" bestFit="1" customWidth="1"/>
    <col min="14142" max="14344" width="9.08984375" style="104"/>
    <col min="14345" max="14345" width="9.453125" style="104" bestFit="1" customWidth="1"/>
    <col min="14346" max="14349" width="9.08984375" style="104"/>
    <col min="14350" max="14350" width="9.453125" style="104" bestFit="1" customWidth="1"/>
    <col min="14351" max="14353" width="9.08984375" style="104"/>
    <col min="14354" max="14354" width="9.453125" style="104" bestFit="1" customWidth="1"/>
    <col min="14355" max="14387" width="9.08984375" style="104"/>
    <col min="14388" max="14388" width="9.453125" style="104" bestFit="1" customWidth="1"/>
    <col min="14389" max="14391" width="9.08984375" style="104"/>
    <col min="14392" max="14392" width="9.453125" style="104" bestFit="1" customWidth="1"/>
    <col min="14393" max="14396" width="9.08984375" style="104"/>
    <col min="14397" max="14397" width="9.453125" style="104" bestFit="1" customWidth="1"/>
    <col min="14398" max="14600" width="9.08984375" style="104"/>
    <col min="14601" max="14601" width="9.453125" style="104" bestFit="1" customWidth="1"/>
    <col min="14602" max="14605" width="9.08984375" style="104"/>
    <col min="14606" max="14606" width="9.453125" style="104" bestFit="1" customWidth="1"/>
    <col min="14607" max="14609" width="9.08984375" style="104"/>
    <col min="14610" max="14610" width="9.453125" style="104" bestFit="1" customWidth="1"/>
    <col min="14611" max="14643" width="9.08984375" style="104"/>
    <col min="14644" max="14644" width="9.453125" style="104" bestFit="1" customWidth="1"/>
    <col min="14645" max="14647" width="9.08984375" style="104"/>
    <col min="14648" max="14648" width="9.453125" style="104" bestFit="1" customWidth="1"/>
    <col min="14649" max="14652" width="9.08984375" style="104"/>
    <col min="14653" max="14653" width="9.453125" style="104" bestFit="1" customWidth="1"/>
    <col min="14654" max="14856" width="9.08984375" style="104"/>
    <col min="14857" max="14857" width="9.453125" style="104" bestFit="1" customWidth="1"/>
    <col min="14858" max="14861" width="9.08984375" style="104"/>
    <col min="14862" max="14862" width="9.453125" style="104" bestFit="1" customWidth="1"/>
    <col min="14863" max="14865" width="9.08984375" style="104"/>
    <col min="14866" max="14866" width="9.453125" style="104" bestFit="1" customWidth="1"/>
    <col min="14867" max="14899" width="9.08984375" style="104"/>
    <col min="14900" max="14900" width="9.453125" style="104" bestFit="1" customWidth="1"/>
    <col min="14901" max="14903" width="9.08984375" style="104"/>
    <col min="14904" max="14904" width="9.453125" style="104" bestFit="1" customWidth="1"/>
    <col min="14905" max="14908" width="9.08984375" style="104"/>
    <col min="14909" max="14909" width="9.453125" style="104" bestFit="1" customWidth="1"/>
    <col min="14910" max="15112" width="9.08984375" style="104"/>
    <col min="15113" max="15113" width="9.453125" style="104" bestFit="1" customWidth="1"/>
    <col min="15114" max="15117" width="9.08984375" style="104"/>
    <col min="15118" max="15118" width="9.453125" style="104" bestFit="1" customWidth="1"/>
    <col min="15119" max="15121" width="9.08984375" style="104"/>
    <col min="15122" max="15122" width="9.453125" style="104" bestFit="1" customWidth="1"/>
    <col min="15123" max="15155" width="9.08984375" style="104"/>
    <col min="15156" max="15156" width="9.453125" style="104" bestFit="1" customWidth="1"/>
    <col min="15157" max="15159" width="9.08984375" style="104"/>
    <col min="15160" max="15160" width="9.453125" style="104" bestFit="1" customWidth="1"/>
    <col min="15161" max="15164" width="9.08984375" style="104"/>
    <col min="15165" max="15165" width="9.453125" style="104" bestFit="1" customWidth="1"/>
    <col min="15166" max="15368" width="9.08984375" style="104"/>
    <col min="15369" max="15369" width="9.453125" style="104" bestFit="1" customWidth="1"/>
    <col min="15370" max="15373" width="9.08984375" style="104"/>
    <col min="15374" max="15374" width="9.453125" style="104" bestFit="1" customWidth="1"/>
    <col min="15375" max="15377" width="9.08984375" style="104"/>
    <col min="15378" max="15378" width="9.453125" style="104" bestFit="1" customWidth="1"/>
    <col min="15379" max="15411" width="9.08984375" style="104"/>
    <col min="15412" max="15412" width="9.453125" style="104" bestFit="1" customWidth="1"/>
    <col min="15413" max="15415" width="9.08984375" style="104"/>
    <col min="15416" max="15416" width="9.453125" style="104" bestFit="1" customWidth="1"/>
    <col min="15417" max="15420" width="9.08984375" style="104"/>
    <col min="15421" max="15421" width="9.453125" style="104" bestFit="1" customWidth="1"/>
    <col min="15422" max="15624" width="9.08984375" style="104"/>
    <col min="15625" max="15625" width="9.453125" style="104" bestFit="1" customWidth="1"/>
    <col min="15626" max="15629" width="9.08984375" style="104"/>
    <col min="15630" max="15630" width="9.453125" style="104" bestFit="1" customWidth="1"/>
    <col min="15631" max="15633" width="9.08984375" style="104"/>
    <col min="15634" max="15634" width="9.453125" style="104" bestFit="1" customWidth="1"/>
    <col min="15635" max="15667" width="9.08984375" style="104"/>
    <col min="15668" max="15668" width="9.453125" style="104" bestFit="1" customWidth="1"/>
    <col min="15669" max="15671" width="9.08984375" style="104"/>
    <col min="15672" max="15672" width="9.453125" style="104" bestFit="1" customWidth="1"/>
    <col min="15673" max="15676" width="9.08984375" style="104"/>
    <col min="15677" max="15677" width="9.453125" style="104" bestFit="1" customWidth="1"/>
    <col min="15678" max="15880" width="9.08984375" style="104"/>
    <col min="15881" max="15881" width="9.453125" style="104" bestFit="1" customWidth="1"/>
    <col min="15882" max="15885" width="9.08984375" style="104"/>
    <col min="15886" max="15886" width="9.453125" style="104" bestFit="1" customWidth="1"/>
    <col min="15887" max="15889" width="9.08984375" style="104"/>
    <col min="15890" max="15890" width="9.453125" style="104" bestFit="1" customWidth="1"/>
    <col min="15891" max="15923" width="9.08984375" style="104"/>
    <col min="15924" max="15924" width="9.453125" style="104" bestFit="1" customWidth="1"/>
    <col min="15925" max="15927" width="9.08984375" style="104"/>
    <col min="15928" max="15928" width="9.453125" style="104" bestFit="1" customWidth="1"/>
    <col min="15929" max="15932" width="9.08984375" style="104"/>
    <col min="15933" max="15933" width="9.453125" style="104" bestFit="1" customWidth="1"/>
    <col min="15934" max="16136" width="9.08984375" style="104"/>
    <col min="16137" max="16137" width="9.453125" style="104" bestFit="1" customWidth="1"/>
    <col min="16138" max="16141" width="9.08984375" style="104"/>
    <col min="16142" max="16142" width="9.453125" style="104" bestFit="1" customWidth="1"/>
    <col min="16143" max="16145" width="9.08984375" style="104"/>
    <col min="16146" max="16146" width="9.453125" style="104" bestFit="1" customWidth="1"/>
    <col min="16147" max="16179" width="9.08984375" style="104"/>
    <col min="16180" max="16180" width="9.453125" style="104" bestFit="1" customWidth="1"/>
    <col min="16181" max="16183" width="9.08984375" style="104"/>
    <col min="16184" max="16184" width="9.453125" style="104" bestFit="1" customWidth="1"/>
    <col min="16185" max="16188" width="9.08984375" style="104"/>
    <col min="16189" max="16189" width="9.453125" style="104" bestFit="1" customWidth="1"/>
    <col min="16190" max="16384" width="9.08984375" style="104"/>
  </cols>
  <sheetData>
    <row r="1" spans="1:73" ht="15" customHeight="1" x14ac:dyDescent="0.35">
      <c r="A1" s="104" t="s">
        <v>445</v>
      </c>
      <c r="B1" s="104" t="s">
        <v>446</v>
      </c>
      <c r="C1" s="104" t="s">
        <v>487</v>
      </c>
      <c r="D1" s="104" t="s">
        <v>447</v>
      </c>
      <c r="E1" s="104" t="s">
        <v>70</v>
      </c>
      <c r="F1" s="104" t="s">
        <v>348</v>
      </c>
      <c r="G1" s="104" t="s">
        <v>488</v>
      </c>
      <c r="H1" s="104" t="s">
        <v>448</v>
      </c>
      <c r="I1" s="104" t="s">
        <v>489</v>
      </c>
      <c r="J1" s="104" t="s">
        <v>449</v>
      </c>
      <c r="K1" s="104" t="s">
        <v>450</v>
      </c>
      <c r="L1" s="104" t="s">
        <v>451</v>
      </c>
      <c r="M1" s="104" t="s">
        <v>323</v>
      </c>
      <c r="N1" s="104" t="s">
        <v>490</v>
      </c>
      <c r="O1" s="104" t="s">
        <v>452</v>
      </c>
      <c r="P1" s="104" t="s">
        <v>453</v>
      </c>
      <c r="Q1" s="104" t="s">
        <v>454</v>
      </c>
      <c r="R1" s="104" t="s">
        <v>491</v>
      </c>
      <c r="S1" s="104" t="s">
        <v>350</v>
      </c>
      <c r="T1" s="104" t="s">
        <v>455</v>
      </c>
      <c r="U1" s="104" t="s">
        <v>456</v>
      </c>
      <c r="V1" s="104" t="s">
        <v>457</v>
      </c>
      <c r="W1" s="104" t="s">
        <v>458</v>
      </c>
      <c r="X1" s="104" t="s">
        <v>459</v>
      </c>
      <c r="Y1" s="104" t="s">
        <v>460</v>
      </c>
      <c r="Z1" s="104" t="s">
        <v>461</v>
      </c>
      <c r="AA1" s="104" t="s">
        <v>462</v>
      </c>
      <c r="AB1" s="104" t="s">
        <v>463</v>
      </c>
      <c r="AC1" s="104" t="s">
        <v>464</v>
      </c>
      <c r="AD1" s="104" t="s">
        <v>351</v>
      </c>
      <c r="AE1" s="104" t="s">
        <v>465</v>
      </c>
      <c r="AF1" s="104" t="s">
        <v>466</v>
      </c>
      <c r="AG1" s="104" t="s">
        <v>467</v>
      </c>
      <c r="AH1" s="104" t="s">
        <v>468</v>
      </c>
      <c r="AI1" s="104" t="s">
        <v>469</v>
      </c>
      <c r="AJ1" s="104" t="s">
        <v>352</v>
      </c>
      <c r="AK1" s="104" t="s">
        <v>353</v>
      </c>
      <c r="AL1" s="104" t="s">
        <v>470</v>
      </c>
      <c r="AM1" s="104" t="s">
        <v>471</v>
      </c>
      <c r="AN1" s="104" t="s">
        <v>472</v>
      </c>
      <c r="AO1" s="104" t="s">
        <v>473</v>
      </c>
      <c r="AP1" s="104" t="s">
        <v>474</v>
      </c>
      <c r="AQ1" s="104" t="s">
        <v>315</v>
      </c>
      <c r="AR1" s="104" t="s">
        <v>435</v>
      </c>
      <c r="AS1" s="104" t="s">
        <v>475</v>
      </c>
      <c r="AT1" s="104" t="s">
        <v>492</v>
      </c>
      <c r="AU1" s="104" t="s">
        <v>493</v>
      </c>
      <c r="AV1" s="104" t="s">
        <v>494</v>
      </c>
      <c r="AW1" s="104" t="s">
        <v>495</v>
      </c>
      <c r="AX1" s="104" t="s">
        <v>496</v>
      </c>
      <c r="AY1" s="104" t="s">
        <v>497</v>
      </c>
      <c r="AZ1" s="104" t="s">
        <v>498</v>
      </c>
      <c r="BA1" s="104" t="s">
        <v>499</v>
      </c>
      <c r="BB1" s="104" t="s">
        <v>500</v>
      </c>
      <c r="BC1" s="104" t="s">
        <v>501</v>
      </c>
      <c r="BD1" s="104" t="s">
        <v>502</v>
      </c>
      <c r="BE1" s="104" t="s">
        <v>503</v>
      </c>
      <c r="BF1" s="104" t="s">
        <v>504</v>
      </c>
      <c r="BG1" s="104" t="s">
        <v>505</v>
      </c>
      <c r="BH1" s="104" t="s">
        <v>476</v>
      </c>
      <c r="BI1" s="104" t="s">
        <v>506</v>
      </c>
      <c r="BJ1" s="104" t="s">
        <v>477</v>
      </c>
      <c r="BK1" s="104" t="s">
        <v>478</v>
      </c>
      <c r="BL1" s="104" t="s">
        <v>479</v>
      </c>
      <c r="BM1" s="104" t="s">
        <v>326</v>
      </c>
      <c r="BN1" s="104" t="s">
        <v>43</v>
      </c>
      <c r="BO1" s="104" t="s">
        <v>507</v>
      </c>
      <c r="BP1" s="104" t="s">
        <v>480</v>
      </c>
      <c r="BQ1" s="104" t="s">
        <v>508</v>
      </c>
      <c r="BR1" s="104" t="s">
        <v>509</v>
      </c>
      <c r="BS1" s="104" t="s">
        <v>314</v>
      </c>
      <c r="BT1" s="104" t="s">
        <v>481</v>
      </c>
      <c r="BU1" s="104" t="s">
        <v>510</v>
      </c>
    </row>
    <row r="2" spans="1:73" ht="15" customHeight="1" x14ac:dyDescent="0.35">
      <c r="A2" s="104">
        <v>0</v>
      </c>
      <c r="B2" s="105" t="s">
        <v>482</v>
      </c>
      <c r="C2" s="105"/>
      <c r="D2" s="104">
        <v>2</v>
      </c>
      <c r="E2" s="105" t="s">
        <v>6924</v>
      </c>
      <c r="F2" s="105" t="s">
        <v>10653</v>
      </c>
      <c r="G2" s="104">
        <v>1</v>
      </c>
      <c r="H2" s="105" t="s">
        <v>483</v>
      </c>
      <c r="I2" s="104" t="b">
        <v>0</v>
      </c>
      <c r="J2" s="105"/>
      <c r="K2" s="105"/>
      <c r="L2" s="104">
        <v>24</v>
      </c>
      <c r="M2" s="105"/>
      <c r="N2" s="104" t="b">
        <v>1</v>
      </c>
      <c r="O2" s="104">
        <v>0</v>
      </c>
      <c r="P2" s="105"/>
      <c r="Q2" s="105"/>
      <c r="R2" s="104" t="b">
        <v>0</v>
      </c>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4">
        <v>0</v>
      </c>
      <c r="AR2" s="104">
        <v>8000</v>
      </c>
      <c r="AS2" s="105"/>
      <c r="AT2" s="104">
        <v>0</v>
      </c>
      <c r="AU2" s="104">
        <v>0</v>
      </c>
      <c r="AV2" s="104">
        <v>-1</v>
      </c>
      <c r="AW2" s="104">
        <v>1460</v>
      </c>
      <c r="AX2" s="104">
        <v>1460</v>
      </c>
      <c r="AY2" s="104">
        <v>20</v>
      </c>
      <c r="AZ2" s="104" t="b">
        <v>0</v>
      </c>
      <c r="BA2" s="104">
        <v>0</v>
      </c>
      <c r="BB2" s="104">
        <v>0</v>
      </c>
      <c r="BC2" s="104">
        <v>0</v>
      </c>
      <c r="BD2" s="104" t="b">
        <v>1</v>
      </c>
      <c r="BE2" s="105" t="s">
        <v>512</v>
      </c>
      <c r="BF2" s="104">
        <v>0</v>
      </c>
      <c r="BG2" s="104">
        <v>0</v>
      </c>
      <c r="BH2" s="104">
        <v>0</v>
      </c>
      <c r="BI2" s="104" t="b">
        <v>1</v>
      </c>
      <c r="BJ2" s="106" t="s">
        <v>11644</v>
      </c>
      <c r="BK2" s="105" t="s">
        <v>10654</v>
      </c>
      <c r="BL2" s="104">
        <v>0</v>
      </c>
      <c r="BM2" s="104">
        <v>0</v>
      </c>
      <c r="BN2" s="104">
        <v>6</v>
      </c>
      <c r="BO2" s="105"/>
      <c r="BP2" s="105" t="s">
        <v>10655</v>
      </c>
      <c r="BQ2" s="104">
        <v>140160</v>
      </c>
      <c r="BR2" s="105"/>
      <c r="BS2" s="105" t="s">
        <v>105</v>
      </c>
      <c r="BT2" s="105"/>
      <c r="BU2" s="104">
        <v>0</v>
      </c>
    </row>
    <row r="3" spans="1:73" ht="15" customHeight="1" x14ac:dyDescent="0.35">
      <c r="A3" s="104">
        <v>0</v>
      </c>
      <c r="B3" s="105" t="s">
        <v>511</v>
      </c>
      <c r="C3" s="105"/>
      <c r="D3" s="104">
        <v>2</v>
      </c>
      <c r="E3" s="105" t="s">
        <v>6924</v>
      </c>
      <c r="F3" s="105" t="s">
        <v>6734</v>
      </c>
      <c r="G3" s="104">
        <v>1</v>
      </c>
      <c r="H3" s="105" t="s">
        <v>483</v>
      </c>
      <c r="I3" s="104" t="b">
        <v>0</v>
      </c>
      <c r="J3" s="105"/>
      <c r="K3" s="105"/>
      <c r="L3" s="104">
        <v>24</v>
      </c>
      <c r="M3" s="105"/>
      <c r="N3" s="104" t="b">
        <v>1</v>
      </c>
      <c r="O3" s="104">
        <v>0</v>
      </c>
      <c r="P3" s="105"/>
      <c r="Q3" s="105"/>
      <c r="R3" s="104" t="b">
        <v>0</v>
      </c>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4">
        <v>0</v>
      </c>
      <c r="AR3" s="104">
        <v>0</v>
      </c>
      <c r="AS3" s="105"/>
      <c r="AT3" s="104">
        <v>0</v>
      </c>
      <c r="AU3" s="104">
        <v>0</v>
      </c>
      <c r="AV3" s="104">
        <v>-1</v>
      </c>
      <c r="AW3" s="104">
        <v>1460</v>
      </c>
      <c r="AX3" s="104">
        <v>1460</v>
      </c>
      <c r="AY3" s="104">
        <v>20</v>
      </c>
      <c r="AZ3" s="104" t="b">
        <v>0</v>
      </c>
      <c r="BA3" s="104">
        <v>0</v>
      </c>
      <c r="BB3" s="104">
        <v>0</v>
      </c>
      <c r="BC3" s="104">
        <v>0</v>
      </c>
      <c r="BD3" s="104" t="b">
        <v>1</v>
      </c>
      <c r="BE3" s="105" t="s">
        <v>512</v>
      </c>
      <c r="BF3" s="104">
        <v>0</v>
      </c>
      <c r="BG3" s="104">
        <v>0</v>
      </c>
      <c r="BH3" s="104">
        <v>0</v>
      </c>
      <c r="BI3" s="104" t="b">
        <v>0</v>
      </c>
      <c r="BJ3" s="105"/>
      <c r="BK3" s="105"/>
      <c r="BL3" s="104">
        <v>0</v>
      </c>
      <c r="BM3" s="104">
        <v>1</v>
      </c>
      <c r="BN3" s="104">
        <v>0</v>
      </c>
      <c r="BO3" s="105" t="s">
        <v>6735</v>
      </c>
      <c r="BP3" s="105" t="s">
        <v>209</v>
      </c>
      <c r="BQ3" s="104">
        <v>8760</v>
      </c>
      <c r="BR3" s="105"/>
      <c r="BS3" s="105" t="s">
        <v>513</v>
      </c>
      <c r="BT3" s="105"/>
      <c r="BU3" s="104">
        <v>0</v>
      </c>
    </row>
    <row r="4" spans="1:73" ht="15" customHeight="1" x14ac:dyDescent="0.35">
      <c r="A4" s="104">
        <v>0</v>
      </c>
      <c r="B4" s="105" t="s">
        <v>511</v>
      </c>
      <c r="C4" s="105"/>
      <c r="D4" s="104">
        <v>2</v>
      </c>
      <c r="E4" s="105" t="s">
        <v>6924</v>
      </c>
      <c r="F4" s="105" t="s">
        <v>6754</v>
      </c>
      <c r="G4" s="104">
        <v>1</v>
      </c>
      <c r="H4" s="105" t="s">
        <v>483</v>
      </c>
      <c r="I4" s="104" t="b">
        <v>0</v>
      </c>
      <c r="J4" s="105"/>
      <c r="K4" s="105"/>
      <c r="L4" s="104">
        <v>24</v>
      </c>
      <c r="M4" s="105"/>
      <c r="N4" s="104" t="b">
        <v>1</v>
      </c>
      <c r="O4" s="104">
        <v>0</v>
      </c>
      <c r="P4" s="105"/>
      <c r="Q4" s="105"/>
      <c r="R4" s="104" t="b">
        <v>0</v>
      </c>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4">
        <v>0</v>
      </c>
      <c r="AR4" s="104">
        <v>0</v>
      </c>
      <c r="AS4" s="105"/>
      <c r="AT4" s="104">
        <v>0</v>
      </c>
      <c r="AU4" s="104">
        <v>0</v>
      </c>
      <c r="AV4" s="104">
        <v>-1</v>
      </c>
      <c r="AW4" s="104">
        <v>1460</v>
      </c>
      <c r="AX4" s="104">
        <v>1460</v>
      </c>
      <c r="AY4" s="104">
        <v>20</v>
      </c>
      <c r="AZ4" s="104" t="b">
        <v>0</v>
      </c>
      <c r="BA4" s="104">
        <v>0</v>
      </c>
      <c r="BB4" s="104">
        <v>0</v>
      </c>
      <c r="BC4" s="104">
        <v>0</v>
      </c>
      <c r="BD4" s="104" t="b">
        <v>1</v>
      </c>
      <c r="BE4" s="105" t="s">
        <v>512</v>
      </c>
      <c r="BF4" s="104">
        <v>0</v>
      </c>
      <c r="BG4" s="104">
        <v>0</v>
      </c>
      <c r="BH4" s="104">
        <v>0</v>
      </c>
      <c r="BI4" s="104" t="b">
        <v>0</v>
      </c>
      <c r="BJ4" s="105"/>
      <c r="BK4" s="105"/>
      <c r="BL4" s="104">
        <v>0</v>
      </c>
      <c r="BM4" s="104">
        <v>2</v>
      </c>
      <c r="BN4" s="104">
        <v>0</v>
      </c>
      <c r="BO4" s="105" t="s">
        <v>6755</v>
      </c>
      <c r="BP4" s="105" t="s">
        <v>208</v>
      </c>
      <c r="BQ4" s="104">
        <v>8760</v>
      </c>
      <c r="BR4" s="105"/>
      <c r="BS4" s="105" t="s">
        <v>513</v>
      </c>
      <c r="BT4" s="105"/>
      <c r="BU4" s="104">
        <v>0</v>
      </c>
    </row>
    <row r="5" spans="1:73" ht="15" customHeight="1" x14ac:dyDescent="0.35">
      <c r="A5" s="104">
        <v>0</v>
      </c>
      <c r="B5" s="105" t="s">
        <v>482</v>
      </c>
      <c r="C5" s="105"/>
      <c r="D5" s="104">
        <v>2</v>
      </c>
      <c r="E5" s="105" t="s">
        <v>6949</v>
      </c>
      <c r="F5" s="105" t="s">
        <v>10665</v>
      </c>
      <c r="G5" s="104">
        <v>1</v>
      </c>
      <c r="H5" s="105" t="s">
        <v>483</v>
      </c>
      <c r="I5" s="104" t="b">
        <v>0</v>
      </c>
      <c r="J5" s="105"/>
      <c r="K5" s="105"/>
      <c r="L5" s="104">
        <v>24</v>
      </c>
      <c r="M5" s="105"/>
      <c r="N5" s="104" t="b">
        <v>1</v>
      </c>
      <c r="O5" s="104">
        <v>0</v>
      </c>
      <c r="P5" s="105" t="s">
        <v>485</v>
      </c>
      <c r="Q5" s="105" t="s">
        <v>6002</v>
      </c>
      <c r="R5" s="104" t="b">
        <v>0</v>
      </c>
      <c r="S5" s="105"/>
      <c r="T5" s="105"/>
      <c r="U5" s="105"/>
      <c r="V5" s="105"/>
      <c r="W5" s="105"/>
      <c r="X5" s="105"/>
      <c r="Y5" s="105"/>
      <c r="Z5" s="105"/>
      <c r="AA5" s="105"/>
      <c r="AB5" s="105"/>
      <c r="AC5" s="105"/>
      <c r="AD5" s="105"/>
      <c r="AE5" s="105"/>
      <c r="AF5" s="105"/>
      <c r="AG5" s="105"/>
      <c r="AH5" s="105"/>
      <c r="AI5" s="105"/>
      <c r="AJ5" s="105"/>
      <c r="AK5" s="105"/>
      <c r="AL5" s="105"/>
      <c r="AM5" s="105"/>
      <c r="AN5" s="105"/>
      <c r="AO5" s="105"/>
      <c r="AP5" s="105"/>
      <c r="AQ5" s="104">
        <v>0</v>
      </c>
      <c r="AR5" s="104">
        <v>2000</v>
      </c>
      <c r="AS5" s="105"/>
      <c r="AT5" s="104">
        <v>0</v>
      </c>
      <c r="AU5" s="104">
        <v>0</v>
      </c>
      <c r="AV5" s="104">
        <v>-1</v>
      </c>
      <c r="AW5" s="104">
        <v>1460</v>
      </c>
      <c r="AX5" s="104">
        <v>1460</v>
      </c>
      <c r="AY5" s="104">
        <v>20</v>
      </c>
      <c r="AZ5" s="104" t="b">
        <v>0</v>
      </c>
      <c r="BA5" s="104">
        <v>0</v>
      </c>
      <c r="BB5" s="104">
        <v>0</v>
      </c>
      <c r="BC5" s="104">
        <v>0</v>
      </c>
      <c r="BD5" s="104" t="b">
        <v>1</v>
      </c>
      <c r="BE5" s="105" t="s">
        <v>512</v>
      </c>
      <c r="BF5" s="104">
        <v>0</v>
      </c>
      <c r="BG5" s="104">
        <v>0</v>
      </c>
      <c r="BH5" s="104">
        <v>0</v>
      </c>
      <c r="BI5" s="104" t="b">
        <v>1</v>
      </c>
      <c r="BJ5" s="105"/>
      <c r="BK5" s="105"/>
      <c r="BL5" s="104">
        <v>0</v>
      </c>
      <c r="BM5" s="104">
        <v>0</v>
      </c>
      <c r="BN5" s="104">
        <v>12</v>
      </c>
      <c r="BO5" s="105"/>
      <c r="BP5" s="105" t="s">
        <v>10655</v>
      </c>
      <c r="BQ5" s="104">
        <v>262800</v>
      </c>
      <c r="BR5" s="105"/>
      <c r="BS5" s="105" t="s">
        <v>105</v>
      </c>
      <c r="BT5" s="105"/>
      <c r="BU5" s="104">
        <v>0</v>
      </c>
    </row>
    <row r="6" spans="1:73" ht="15" customHeight="1" x14ac:dyDescent="0.35">
      <c r="A6" s="104">
        <v>0</v>
      </c>
      <c r="B6" s="105" t="s">
        <v>511</v>
      </c>
      <c r="C6" s="105"/>
      <c r="D6" s="104">
        <v>2</v>
      </c>
      <c r="E6" s="105" t="s">
        <v>6949</v>
      </c>
      <c r="F6" s="105" t="s">
        <v>6781</v>
      </c>
      <c r="G6" s="104">
        <v>1</v>
      </c>
      <c r="H6" s="105" t="s">
        <v>483</v>
      </c>
      <c r="I6" s="104" t="b">
        <v>0</v>
      </c>
      <c r="J6" s="105"/>
      <c r="K6" s="105"/>
      <c r="L6" s="104">
        <v>24</v>
      </c>
      <c r="M6" s="105"/>
      <c r="N6" s="104" t="b">
        <v>1</v>
      </c>
      <c r="O6" s="104">
        <v>0</v>
      </c>
      <c r="P6" s="105"/>
      <c r="Q6" s="105"/>
      <c r="R6" s="104" t="b">
        <v>0</v>
      </c>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4">
        <v>0</v>
      </c>
      <c r="AR6" s="104">
        <v>200</v>
      </c>
      <c r="AS6" s="105"/>
      <c r="AT6" s="104">
        <v>0</v>
      </c>
      <c r="AU6" s="104">
        <v>0</v>
      </c>
      <c r="AV6" s="104">
        <v>-1</v>
      </c>
      <c r="AW6" s="104">
        <v>1460</v>
      </c>
      <c r="AX6" s="104">
        <v>1460</v>
      </c>
      <c r="AY6" s="104">
        <v>20</v>
      </c>
      <c r="AZ6" s="104" t="b">
        <v>0</v>
      </c>
      <c r="BA6" s="104">
        <v>0</v>
      </c>
      <c r="BB6" s="104">
        <v>0</v>
      </c>
      <c r="BC6" s="104">
        <v>0</v>
      </c>
      <c r="BD6" s="104" t="b">
        <v>0</v>
      </c>
      <c r="BE6" s="105" t="s">
        <v>877</v>
      </c>
      <c r="BF6" s="104">
        <v>0</v>
      </c>
      <c r="BG6" s="104">
        <v>0</v>
      </c>
      <c r="BH6" s="104">
        <v>0</v>
      </c>
      <c r="BI6" s="104" t="b">
        <v>0</v>
      </c>
      <c r="BJ6" s="105"/>
      <c r="BK6" s="105"/>
      <c r="BL6" s="104">
        <v>0</v>
      </c>
      <c r="BM6" s="104">
        <v>1</v>
      </c>
      <c r="BN6" s="104">
        <v>0</v>
      </c>
      <c r="BO6" s="105"/>
      <c r="BP6" s="105" t="s">
        <v>208</v>
      </c>
      <c r="BQ6" s="104">
        <v>131400</v>
      </c>
      <c r="BR6" s="105"/>
      <c r="BS6" s="105" t="s">
        <v>513</v>
      </c>
      <c r="BT6" s="105"/>
      <c r="BU6" s="104">
        <v>0</v>
      </c>
    </row>
    <row r="7" spans="1:73" ht="15" customHeight="1" x14ac:dyDescent="0.35">
      <c r="A7" s="104">
        <v>0</v>
      </c>
      <c r="B7" s="105" t="s">
        <v>511</v>
      </c>
      <c r="C7" s="105"/>
      <c r="D7" s="104">
        <v>2</v>
      </c>
      <c r="E7" s="105" t="s">
        <v>6939</v>
      </c>
      <c r="F7" s="105" t="s">
        <v>6782</v>
      </c>
      <c r="G7" s="104">
        <v>1</v>
      </c>
      <c r="H7" s="105" t="s">
        <v>483</v>
      </c>
      <c r="I7" s="104" t="b">
        <v>0</v>
      </c>
      <c r="J7" s="105"/>
      <c r="K7" s="105"/>
      <c r="L7" s="104">
        <v>24</v>
      </c>
      <c r="M7" s="105"/>
      <c r="N7" s="104" t="b">
        <v>1</v>
      </c>
      <c r="O7" s="104">
        <v>0</v>
      </c>
      <c r="P7" s="105" t="s">
        <v>485</v>
      </c>
      <c r="Q7" s="105" t="s">
        <v>6002</v>
      </c>
      <c r="R7" s="104" t="b">
        <v>0</v>
      </c>
      <c r="S7" s="105"/>
      <c r="T7" s="105"/>
      <c r="U7" s="105"/>
      <c r="V7" s="105"/>
      <c r="W7" s="105"/>
      <c r="X7" s="105"/>
      <c r="Y7" s="105"/>
      <c r="Z7" s="105"/>
      <c r="AA7" s="105"/>
      <c r="AB7" s="105"/>
      <c r="AC7" s="105"/>
      <c r="AD7" s="105"/>
      <c r="AE7" s="105"/>
      <c r="AF7" s="105"/>
      <c r="AG7" s="105"/>
      <c r="AH7" s="105"/>
      <c r="AI7" s="105"/>
      <c r="AJ7" s="105"/>
      <c r="AK7" s="105"/>
      <c r="AL7" s="105"/>
      <c r="AM7" s="105"/>
      <c r="AN7" s="105"/>
      <c r="AO7" s="105"/>
      <c r="AP7" s="105"/>
      <c r="AQ7" s="104">
        <v>0</v>
      </c>
      <c r="AR7" s="104">
        <v>0</v>
      </c>
      <c r="AS7" s="105"/>
      <c r="AT7" s="104">
        <v>0</v>
      </c>
      <c r="AU7" s="104">
        <v>0</v>
      </c>
      <c r="AV7" s="104">
        <v>-1</v>
      </c>
      <c r="AW7" s="104">
        <v>1460</v>
      </c>
      <c r="AX7" s="104">
        <v>1460</v>
      </c>
      <c r="AY7" s="104">
        <v>20</v>
      </c>
      <c r="AZ7" s="104" t="b">
        <v>0</v>
      </c>
      <c r="BA7" s="104">
        <v>0</v>
      </c>
      <c r="BB7" s="104">
        <v>0</v>
      </c>
      <c r="BC7" s="104">
        <v>0</v>
      </c>
      <c r="BD7" s="104" t="b">
        <v>0</v>
      </c>
      <c r="BE7" s="105" t="s">
        <v>512</v>
      </c>
      <c r="BF7" s="104">
        <v>0</v>
      </c>
      <c r="BG7" s="104">
        <v>0</v>
      </c>
      <c r="BH7" s="104">
        <v>0</v>
      </c>
      <c r="BI7" s="104" t="b">
        <v>0</v>
      </c>
      <c r="BJ7" s="105"/>
      <c r="BK7" s="105"/>
      <c r="BL7" s="104">
        <v>0</v>
      </c>
      <c r="BM7" s="104">
        <v>0</v>
      </c>
      <c r="BN7" s="104">
        <v>4</v>
      </c>
      <c r="BO7" s="105"/>
      <c r="BP7" s="105" t="s">
        <v>208</v>
      </c>
      <c r="BQ7" s="104">
        <v>87600</v>
      </c>
      <c r="BR7" s="105"/>
      <c r="BS7" s="105" t="s">
        <v>513</v>
      </c>
      <c r="BT7" s="105"/>
      <c r="BU7" s="104">
        <v>0</v>
      </c>
    </row>
    <row r="8" spans="1:73" ht="15" customHeight="1" x14ac:dyDescent="0.35">
      <c r="A8" s="104">
        <v>0</v>
      </c>
      <c r="B8" s="105" t="s">
        <v>482</v>
      </c>
      <c r="C8" s="105"/>
      <c r="D8" s="104">
        <v>2</v>
      </c>
      <c r="E8" s="105" t="s">
        <v>6939</v>
      </c>
      <c r="F8" s="105" t="s">
        <v>6783</v>
      </c>
      <c r="G8" s="104">
        <v>1</v>
      </c>
      <c r="H8" s="105" t="s">
        <v>483</v>
      </c>
      <c r="I8" s="104" t="b">
        <v>0</v>
      </c>
      <c r="J8" s="105" t="s">
        <v>5939</v>
      </c>
      <c r="K8" s="105" t="s">
        <v>872</v>
      </c>
      <c r="L8" s="104">
        <v>24</v>
      </c>
      <c r="M8" s="105"/>
      <c r="N8" s="104" t="b">
        <v>1</v>
      </c>
      <c r="O8" s="104">
        <v>0</v>
      </c>
      <c r="P8" s="105"/>
      <c r="Q8" s="105"/>
      <c r="R8" s="104" t="b">
        <v>0</v>
      </c>
      <c r="S8" s="105"/>
      <c r="T8" s="105"/>
      <c r="U8" s="105"/>
      <c r="V8" s="105"/>
      <c r="W8" s="105"/>
      <c r="X8" s="105"/>
      <c r="Y8" s="105"/>
      <c r="Z8" s="105"/>
      <c r="AA8" s="105"/>
      <c r="AB8" s="105"/>
      <c r="AC8" s="105"/>
      <c r="AD8" s="105"/>
      <c r="AE8" s="105"/>
      <c r="AF8" s="105"/>
      <c r="AG8" s="105"/>
      <c r="AH8" s="105"/>
      <c r="AI8" s="105"/>
      <c r="AJ8" s="105"/>
      <c r="AK8" s="105"/>
      <c r="AL8" s="105"/>
      <c r="AM8" s="105"/>
      <c r="AN8" s="105"/>
      <c r="AO8" s="105"/>
      <c r="AP8" s="105"/>
      <c r="AQ8" s="104">
        <v>0</v>
      </c>
      <c r="AR8" s="104">
        <v>10000</v>
      </c>
      <c r="AS8" s="105"/>
      <c r="AT8" s="104">
        <v>0</v>
      </c>
      <c r="AU8" s="104">
        <v>0</v>
      </c>
      <c r="AV8" s="104">
        <v>-1</v>
      </c>
      <c r="AW8" s="104">
        <v>1460</v>
      </c>
      <c r="AX8" s="104">
        <v>1460</v>
      </c>
      <c r="AY8" s="104">
        <v>20</v>
      </c>
      <c r="AZ8" s="104" t="b">
        <v>0</v>
      </c>
      <c r="BA8" s="104">
        <v>0</v>
      </c>
      <c r="BB8" s="104">
        <v>0</v>
      </c>
      <c r="BC8" s="104">
        <v>0</v>
      </c>
      <c r="BD8" s="104" t="b">
        <v>1</v>
      </c>
      <c r="BE8" s="105" t="s">
        <v>512</v>
      </c>
      <c r="BF8" s="104">
        <v>0</v>
      </c>
      <c r="BG8" s="104">
        <v>0</v>
      </c>
      <c r="BH8" s="104">
        <v>0</v>
      </c>
      <c r="BI8" s="104" t="b">
        <v>1</v>
      </c>
      <c r="BJ8" s="105"/>
      <c r="BK8" s="105"/>
      <c r="BL8" s="104">
        <v>0</v>
      </c>
      <c r="BM8" s="104">
        <v>1</v>
      </c>
      <c r="BN8" s="104">
        <v>168</v>
      </c>
      <c r="BO8" s="105"/>
      <c r="BP8" s="105" t="s">
        <v>207</v>
      </c>
      <c r="BQ8" s="104">
        <v>350400</v>
      </c>
      <c r="BR8" s="105"/>
      <c r="BS8" s="105" t="s">
        <v>105</v>
      </c>
      <c r="BT8" s="105"/>
      <c r="BU8" s="104">
        <v>0</v>
      </c>
    </row>
    <row r="9" spans="1:73" ht="15" customHeight="1" x14ac:dyDescent="0.35">
      <c r="A9" s="104">
        <v>0</v>
      </c>
      <c r="B9" s="105" t="s">
        <v>511</v>
      </c>
      <c r="C9" s="105"/>
      <c r="D9" s="104">
        <v>2</v>
      </c>
      <c r="E9" s="105" t="s">
        <v>6950</v>
      </c>
      <c r="F9" s="105" t="s">
        <v>6784</v>
      </c>
      <c r="G9" s="104">
        <v>1</v>
      </c>
      <c r="H9" s="105" t="s">
        <v>483</v>
      </c>
      <c r="I9" s="104" t="b">
        <v>0</v>
      </c>
      <c r="J9" s="105"/>
      <c r="K9" s="105"/>
      <c r="L9" s="104">
        <v>24</v>
      </c>
      <c r="M9" s="105"/>
      <c r="N9" s="104" t="b">
        <v>1</v>
      </c>
      <c r="O9" s="104">
        <v>0</v>
      </c>
      <c r="P9" s="105"/>
      <c r="Q9" s="105" t="s">
        <v>5934</v>
      </c>
      <c r="R9" s="104" t="b">
        <v>0</v>
      </c>
      <c r="S9" s="105"/>
      <c r="T9" s="105"/>
      <c r="U9" s="105"/>
      <c r="V9" s="105"/>
      <c r="W9" s="105"/>
      <c r="X9" s="105"/>
      <c r="Y9" s="105"/>
      <c r="Z9" s="105"/>
      <c r="AA9" s="105"/>
      <c r="AB9" s="105"/>
      <c r="AC9" s="105"/>
      <c r="AD9" s="105"/>
      <c r="AE9" s="105"/>
      <c r="AF9" s="105"/>
      <c r="AG9" s="105"/>
      <c r="AH9" s="105"/>
      <c r="AI9" s="105"/>
      <c r="AJ9" s="105"/>
      <c r="AK9" s="105"/>
      <c r="AL9" s="105"/>
      <c r="AM9" s="105"/>
      <c r="AN9" s="105"/>
      <c r="AO9" s="105"/>
      <c r="AP9" s="105"/>
      <c r="AQ9" s="104">
        <v>0</v>
      </c>
      <c r="AR9" s="104">
        <v>0</v>
      </c>
      <c r="AS9" s="105"/>
      <c r="AT9" s="104">
        <v>0</v>
      </c>
      <c r="AU9" s="104">
        <v>0</v>
      </c>
      <c r="AV9" s="104">
        <v>-1</v>
      </c>
      <c r="AW9" s="104">
        <v>1460</v>
      </c>
      <c r="AX9" s="104">
        <v>1460</v>
      </c>
      <c r="AY9" s="104">
        <v>20</v>
      </c>
      <c r="AZ9" s="104" t="b">
        <v>0</v>
      </c>
      <c r="BA9" s="104">
        <v>0</v>
      </c>
      <c r="BB9" s="104">
        <v>0</v>
      </c>
      <c r="BC9" s="104">
        <v>0</v>
      </c>
      <c r="BD9" s="104" t="b">
        <v>0</v>
      </c>
      <c r="BE9" s="105" t="s">
        <v>512</v>
      </c>
      <c r="BF9" s="104">
        <v>0</v>
      </c>
      <c r="BG9" s="104">
        <v>0</v>
      </c>
      <c r="BH9" s="104">
        <v>0</v>
      </c>
      <c r="BI9" s="104" t="b">
        <v>0</v>
      </c>
      <c r="BJ9" s="105"/>
      <c r="BK9" s="105"/>
      <c r="BL9" s="104">
        <v>0</v>
      </c>
      <c r="BM9" s="104">
        <v>0</v>
      </c>
      <c r="BN9" s="104">
        <v>0.1</v>
      </c>
      <c r="BO9" s="105"/>
      <c r="BP9" s="105" t="s">
        <v>208</v>
      </c>
      <c r="BQ9" s="104">
        <v>4380</v>
      </c>
      <c r="BR9" s="105" t="s">
        <v>10666</v>
      </c>
      <c r="BS9" s="105" t="s">
        <v>513</v>
      </c>
      <c r="BT9" s="105"/>
      <c r="BU9" s="104">
        <v>0</v>
      </c>
    </row>
    <row r="10" spans="1:73" ht="15" customHeight="1" x14ac:dyDescent="0.35">
      <c r="A10" s="104">
        <v>0</v>
      </c>
      <c r="B10" s="105" t="s">
        <v>482</v>
      </c>
      <c r="C10" s="105"/>
      <c r="D10" s="104">
        <v>2</v>
      </c>
      <c r="E10" s="105" t="s">
        <v>6950</v>
      </c>
      <c r="F10" s="105" t="s">
        <v>6785</v>
      </c>
      <c r="G10" s="104">
        <v>1</v>
      </c>
      <c r="H10" s="105" t="s">
        <v>483</v>
      </c>
      <c r="I10" s="104" t="b">
        <v>0</v>
      </c>
      <c r="J10" s="105"/>
      <c r="K10" s="105"/>
      <c r="L10" s="104">
        <v>24</v>
      </c>
      <c r="M10" s="105"/>
      <c r="N10" s="104" t="b">
        <v>1</v>
      </c>
      <c r="O10" s="104">
        <v>0</v>
      </c>
      <c r="P10" s="105"/>
      <c r="Q10" s="105" t="s">
        <v>5934</v>
      </c>
      <c r="R10" s="104" t="b">
        <v>0</v>
      </c>
      <c r="S10" s="105"/>
      <c r="T10" s="105"/>
      <c r="U10" s="105"/>
      <c r="V10" s="105"/>
      <c r="W10" s="105"/>
      <c r="X10" s="105"/>
      <c r="Y10" s="105"/>
      <c r="Z10" s="105"/>
      <c r="AA10" s="105"/>
      <c r="AB10" s="105"/>
      <c r="AC10" s="105"/>
      <c r="AD10" s="105"/>
      <c r="AE10" s="105"/>
      <c r="AF10" s="105"/>
      <c r="AG10" s="105"/>
      <c r="AH10" s="105"/>
      <c r="AI10" s="105"/>
      <c r="AJ10" s="105"/>
      <c r="AK10" s="105"/>
      <c r="AL10" s="105"/>
      <c r="AM10" s="105"/>
      <c r="AN10" s="105"/>
      <c r="AO10" s="105"/>
      <c r="AP10" s="105"/>
      <c r="AQ10" s="104">
        <v>0</v>
      </c>
      <c r="AR10" s="104">
        <v>800</v>
      </c>
      <c r="AS10" s="105"/>
      <c r="AT10" s="104">
        <v>0</v>
      </c>
      <c r="AU10" s="104">
        <v>0</v>
      </c>
      <c r="AV10" s="104">
        <v>-1</v>
      </c>
      <c r="AW10" s="104">
        <v>1460</v>
      </c>
      <c r="AX10" s="104">
        <v>1460</v>
      </c>
      <c r="AY10" s="104">
        <v>20</v>
      </c>
      <c r="AZ10" s="104" t="b">
        <v>0</v>
      </c>
      <c r="BA10" s="104">
        <v>0</v>
      </c>
      <c r="BB10" s="104">
        <v>0</v>
      </c>
      <c r="BC10" s="104">
        <v>0</v>
      </c>
      <c r="BD10" s="104" t="b">
        <v>1</v>
      </c>
      <c r="BE10" s="105" t="s">
        <v>512</v>
      </c>
      <c r="BF10" s="104">
        <v>0</v>
      </c>
      <c r="BG10" s="104">
        <v>0</v>
      </c>
      <c r="BH10" s="104">
        <v>0</v>
      </c>
      <c r="BI10" s="104" t="b">
        <v>1</v>
      </c>
      <c r="BJ10" s="105"/>
      <c r="BK10" s="105"/>
      <c r="BL10" s="104">
        <v>0</v>
      </c>
      <c r="BM10" s="104">
        <v>1</v>
      </c>
      <c r="BN10" s="104">
        <v>1</v>
      </c>
      <c r="BO10" s="105"/>
      <c r="BP10" s="105" t="s">
        <v>207</v>
      </c>
      <c r="BQ10" s="104">
        <v>70080</v>
      </c>
      <c r="BR10" s="105"/>
      <c r="BS10" s="105" t="s">
        <v>105</v>
      </c>
      <c r="BT10" s="105"/>
      <c r="BU10" s="104">
        <v>0</v>
      </c>
    </row>
    <row r="11" spans="1:73" ht="15" customHeight="1" x14ac:dyDescent="0.35">
      <c r="A11" s="104">
        <v>0</v>
      </c>
      <c r="B11" s="105" t="s">
        <v>482</v>
      </c>
      <c r="C11" s="105"/>
      <c r="D11" s="104">
        <v>2</v>
      </c>
      <c r="E11" s="105" t="s">
        <v>6925</v>
      </c>
      <c r="F11" s="105" t="s">
        <v>6779</v>
      </c>
      <c r="G11" s="104">
        <v>1</v>
      </c>
      <c r="H11" s="105" t="s">
        <v>483</v>
      </c>
      <c r="I11" s="104" t="b">
        <v>0</v>
      </c>
      <c r="J11" s="105"/>
      <c r="K11" s="105"/>
      <c r="L11" s="104">
        <v>24</v>
      </c>
      <c r="M11" s="105"/>
      <c r="N11" s="104" t="b">
        <v>1</v>
      </c>
      <c r="O11" s="104">
        <v>0</v>
      </c>
      <c r="P11" s="105" t="s">
        <v>485</v>
      </c>
      <c r="Q11" s="105" t="s">
        <v>6002</v>
      </c>
      <c r="R11" s="104" t="b">
        <v>0</v>
      </c>
      <c r="S11" s="105"/>
      <c r="T11" s="105"/>
      <c r="U11" s="105"/>
      <c r="V11" s="105"/>
      <c r="W11" s="105"/>
      <c r="X11" s="105"/>
      <c r="Y11" s="105"/>
      <c r="Z11" s="105"/>
      <c r="AA11" s="105"/>
      <c r="AB11" s="105"/>
      <c r="AC11" s="105"/>
      <c r="AD11" s="105"/>
      <c r="AE11" s="105"/>
      <c r="AF11" s="105"/>
      <c r="AG11" s="105"/>
      <c r="AH11" s="105"/>
      <c r="AI11" s="105"/>
      <c r="AJ11" s="105"/>
      <c r="AK11" s="105"/>
      <c r="AL11" s="105"/>
      <c r="AM11" s="105"/>
      <c r="AN11" s="105"/>
      <c r="AO11" s="105"/>
      <c r="AP11" s="105"/>
      <c r="AQ11" s="104">
        <v>0</v>
      </c>
      <c r="AR11" s="104">
        <v>0</v>
      </c>
      <c r="AS11" s="105"/>
      <c r="AT11" s="104">
        <v>0</v>
      </c>
      <c r="AU11" s="104">
        <v>0</v>
      </c>
      <c r="AV11" s="104">
        <v>-1</v>
      </c>
      <c r="AW11" s="104">
        <v>1460</v>
      </c>
      <c r="AX11" s="104">
        <v>1460</v>
      </c>
      <c r="AY11" s="104">
        <v>20</v>
      </c>
      <c r="AZ11" s="104" t="b">
        <v>0</v>
      </c>
      <c r="BA11" s="104">
        <v>0</v>
      </c>
      <c r="BB11" s="104">
        <v>0</v>
      </c>
      <c r="BC11" s="104">
        <v>0</v>
      </c>
      <c r="BD11" s="104" t="b">
        <v>1</v>
      </c>
      <c r="BE11" s="105" t="s">
        <v>512</v>
      </c>
      <c r="BF11" s="104">
        <v>0</v>
      </c>
      <c r="BG11" s="104">
        <v>0</v>
      </c>
      <c r="BH11" s="104">
        <v>0</v>
      </c>
      <c r="BI11" s="104" t="b">
        <v>1</v>
      </c>
      <c r="BJ11" s="105" t="s">
        <v>5967</v>
      </c>
      <c r="BK11" s="105" t="s">
        <v>5966</v>
      </c>
      <c r="BL11" s="104">
        <v>0</v>
      </c>
      <c r="BM11" s="104">
        <v>0</v>
      </c>
      <c r="BN11" s="104">
        <v>0.5</v>
      </c>
      <c r="BO11" s="105"/>
      <c r="BP11" s="105" t="s">
        <v>207</v>
      </c>
      <c r="BQ11" s="104">
        <v>105120</v>
      </c>
      <c r="BR11" s="105"/>
      <c r="BS11" s="105" t="s">
        <v>105</v>
      </c>
      <c r="BT11" s="105"/>
      <c r="BU11" s="104">
        <v>0</v>
      </c>
    </row>
    <row r="12" spans="1:73" ht="15" customHeight="1" x14ac:dyDescent="0.35">
      <c r="A12" s="104">
        <v>0</v>
      </c>
      <c r="B12" s="105" t="s">
        <v>511</v>
      </c>
      <c r="C12" s="105"/>
      <c r="D12" s="104">
        <v>2</v>
      </c>
      <c r="E12" s="105" t="s">
        <v>6925</v>
      </c>
      <c r="F12" s="105" t="s">
        <v>6762</v>
      </c>
      <c r="G12" s="104">
        <v>1</v>
      </c>
      <c r="H12" s="105" t="s">
        <v>483</v>
      </c>
      <c r="I12" s="104" t="b">
        <v>0</v>
      </c>
      <c r="J12" s="105"/>
      <c r="K12" s="105"/>
      <c r="L12" s="104">
        <v>24</v>
      </c>
      <c r="M12" s="105"/>
      <c r="N12" s="104" t="b">
        <v>1</v>
      </c>
      <c r="O12" s="104">
        <v>0</v>
      </c>
      <c r="P12" s="105"/>
      <c r="Q12" s="105"/>
      <c r="R12" s="104" t="b">
        <v>0</v>
      </c>
      <c r="S12" s="105"/>
      <c r="T12" s="105"/>
      <c r="U12" s="105"/>
      <c r="V12" s="105"/>
      <c r="W12" s="105"/>
      <c r="X12" s="105"/>
      <c r="Y12" s="105"/>
      <c r="Z12" s="105"/>
      <c r="AA12" s="105"/>
      <c r="AB12" s="105"/>
      <c r="AC12" s="105"/>
      <c r="AD12" s="105"/>
      <c r="AE12" s="105"/>
      <c r="AF12" s="105"/>
      <c r="AG12" s="105"/>
      <c r="AH12" s="105"/>
      <c r="AI12" s="105"/>
      <c r="AJ12" s="105"/>
      <c r="AK12" s="105"/>
      <c r="AL12" s="105"/>
      <c r="AM12" s="105"/>
      <c r="AN12" s="105"/>
      <c r="AO12" s="105"/>
      <c r="AP12" s="105"/>
      <c r="AQ12" s="104">
        <v>0</v>
      </c>
      <c r="AR12" s="104">
        <v>0</v>
      </c>
      <c r="AS12" s="105"/>
      <c r="AT12" s="104">
        <v>0</v>
      </c>
      <c r="AU12" s="104">
        <v>0</v>
      </c>
      <c r="AV12" s="104">
        <v>-1</v>
      </c>
      <c r="AW12" s="104">
        <v>1460</v>
      </c>
      <c r="AX12" s="104">
        <v>1460</v>
      </c>
      <c r="AY12" s="104">
        <v>20</v>
      </c>
      <c r="AZ12" s="104" t="b">
        <v>0</v>
      </c>
      <c r="BA12" s="104">
        <v>0</v>
      </c>
      <c r="BB12" s="104">
        <v>0</v>
      </c>
      <c r="BC12" s="104">
        <v>0</v>
      </c>
      <c r="BD12" s="104" t="b">
        <v>0</v>
      </c>
      <c r="BE12" s="105" t="s">
        <v>512</v>
      </c>
      <c r="BF12" s="104">
        <v>0</v>
      </c>
      <c r="BG12" s="104">
        <v>0</v>
      </c>
      <c r="BH12" s="104">
        <v>0</v>
      </c>
      <c r="BI12" s="104" t="b">
        <v>0</v>
      </c>
      <c r="BJ12" s="105"/>
      <c r="BK12" s="105"/>
      <c r="BL12" s="104">
        <v>0</v>
      </c>
      <c r="BM12" s="104">
        <v>1</v>
      </c>
      <c r="BN12" s="104">
        <v>0</v>
      </c>
      <c r="BO12" s="105" t="s">
        <v>6763</v>
      </c>
      <c r="BP12" s="105" t="s">
        <v>208</v>
      </c>
      <c r="BQ12" s="104">
        <v>8760</v>
      </c>
      <c r="BR12" s="105"/>
      <c r="BS12" s="105" t="s">
        <v>513</v>
      </c>
      <c r="BT12" s="105"/>
      <c r="BU12" s="104">
        <v>0</v>
      </c>
    </row>
    <row r="13" spans="1:73" ht="15" customHeight="1" x14ac:dyDescent="0.35">
      <c r="A13" s="104">
        <v>0</v>
      </c>
      <c r="B13" s="105" t="s">
        <v>511</v>
      </c>
      <c r="C13" s="105"/>
      <c r="D13" s="104">
        <v>2</v>
      </c>
      <c r="E13" s="105" t="s">
        <v>6927</v>
      </c>
      <c r="F13" s="105" t="s">
        <v>10667</v>
      </c>
      <c r="G13" s="104">
        <v>1</v>
      </c>
      <c r="H13" s="105" t="s">
        <v>483</v>
      </c>
      <c r="I13" s="104" t="b">
        <v>0</v>
      </c>
      <c r="J13" s="105"/>
      <c r="K13" s="105"/>
      <c r="L13" s="104">
        <v>24</v>
      </c>
      <c r="M13" s="105"/>
      <c r="N13" s="104" t="b">
        <v>1</v>
      </c>
      <c r="O13" s="104">
        <v>0</v>
      </c>
      <c r="P13" s="105" t="s">
        <v>5937</v>
      </c>
      <c r="Q13" s="105" t="s">
        <v>5936</v>
      </c>
      <c r="R13" s="104" t="b">
        <v>0</v>
      </c>
      <c r="S13" s="105"/>
      <c r="T13" s="105"/>
      <c r="U13" s="105"/>
      <c r="V13" s="105"/>
      <c r="W13" s="105"/>
      <c r="X13" s="105"/>
      <c r="Y13" s="105"/>
      <c r="Z13" s="105"/>
      <c r="AA13" s="105"/>
      <c r="AB13" s="105"/>
      <c r="AC13" s="105"/>
      <c r="AD13" s="105"/>
      <c r="AE13" s="105"/>
      <c r="AF13" s="105"/>
      <c r="AG13" s="105"/>
      <c r="AH13" s="105"/>
      <c r="AI13" s="105"/>
      <c r="AJ13" s="105"/>
      <c r="AK13" s="105"/>
      <c r="AL13" s="105"/>
      <c r="AM13" s="105"/>
      <c r="AN13" s="105"/>
      <c r="AO13" s="105"/>
      <c r="AP13" s="105"/>
      <c r="AQ13" s="104">
        <v>0</v>
      </c>
      <c r="AR13" s="104">
        <v>400</v>
      </c>
      <c r="AS13" s="105"/>
      <c r="AT13" s="104">
        <v>0</v>
      </c>
      <c r="AU13" s="104">
        <v>0</v>
      </c>
      <c r="AV13" s="104">
        <v>-1</v>
      </c>
      <c r="AW13" s="104">
        <v>1460</v>
      </c>
      <c r="AX13" s="104">
        <v>1460</v>
      </c>
      <c r="AY13" s="104">
        <v>20</v>
      </c>
      <c r="AZ13" s="104" t="b">
        <v>0</v>
      </c>
      <c r="BA13" s="104">
        <v>0</v>
      </c>
      <c r="BB13" s="104">
        <v>0</v>
      </c>
      <c r="BC13" s="104">
        <v>0</v>
      </c>
      <c r="BD13" s="104" t="b">
        <v>0</v>
      </c>
      <c r="BE13" s="105" t="s">
        <v>512</v>
      </c>
      <c r="BF13" s="104">
        <v>0</v>
      </c>
      <c r="BG13" s="104">
        <v>0</v>
      </c>
      <c r="BH13" s="104">
        <v>0</v>
      </c>
      <c r="BI13" s="104" t="b">
        <v>0</v>
      </c>
      <c r="BJ13" s="105"/>
      <c r="BK13" s="105"/>
      <c r="BL13" s="104">
        <v>0</v>
      </c>
      <c r="BM13" s="104">
        <v>0</v>
      </c>
      <c r="BN13" s="104">
        <v>2</v>
      </c>
      <c r="BO13" s="105"/>
      <c r="BP13" s="105" t="s">
        <v>208</v>
      </c>
      <c r="BQ13" s="104">
        <v>8760</v>
      </c>
      <c r="BR13" s="105"/>
      <c r="BS13" s="105" t="s">
        <v>513</v>
      </c>
      <c r="BT13" s="105"/>
      <c r="BU13" s="104">
        <v>0</v>
      </c>
    </row>
    <row r="14" spans="1:73" ht="15" customHeight="1" x14ac:dyDescent="0.35">
      <c r="A14" s="104">
        <v>0</v>
      </c>
      <c r="B14" s="105" t="s">
        <v>482</v>
      </c>
      <c r="C14" s="105"/>
      <c r="D14" s="104">
        <v>2</v>
      </c>
      <c r="E14" s="105" t="s">
        <v>6927</v>
      </c>
      <c r="F14" s="105" t="s">
        <v>10668</v>
      </c>
      <c r="G14" s="104">
        <v>1</v>
      </c>
      <c r="H14" s="105" t="s">
        <v>483</v>
      </c>
      <c r="I14" s="104" t="b">
        <v>0</v>
      </c>
      <c r="J14" s="105"/>
      <c r="K14" s="105"/>
      <c r="L14" s="104">
        <v>24</v>
      </c>
      <c r="M14" s="105"/>
      <c r="N14" s="104" t="b">
        <v>1</v>
      </c>
      <c r="O14" s="104">
        <v>0</v>
      </c>
      <c r="P14" s="105"/>
      <c r="Q14" s="105"/>
      <c r="R14" s="104" t="b">
        <v>0</v>
      </c>
      <c r="S14" s="105"/>
      <c r="T14" s="105"/>
      <c r="U14" s="105"/>
      <c r="V14" s="105"/>
      <c r="W14" s="105"/>
      <c r="X14" s="105"/>
      <c r="Y14" s="105"/>
      <c r="Z14" s="105"/>
      <c r="AA14" s="105"/>
      <c r="AB14" s="105"/>
      <c r="AC14" s="105"/>
      <c r="AD14" s="105"/>
      <c r="AE14" s="105"/>
      <c r="AF14" s="105"/>
      <c r="AG14" s="105"/>
      <c r="AH14" s="105"/>
      <c r="AI14" s="105"/>
      <c r="AJ14" s="105"/>
      <c r="AK14" s="105"/>
      <c r="AL14" s="105"/>
      <c r="AM14" s="105"/>
      <c r="AN14" s="105"/>
      <c r="AO14" s="105"/>
      <c r="AP14" s="105"/>
      <c r="AQ14" s="104">
        <v>0</v>
      </c>
      <c r="AR14" s="104">
        <v>10000</v>
      </c>
      <c r="AS14" s="105"/>
      <c r="AT14" s="104">
        <v>0</v>
      </c>
      <c r="AU14" s="104">
        <v>0</v>
      </c>
      <c r="AV14" s="104">
        <v>-1</v>
      </c>
      <c r="AW14" s="104">
        <v>1460</v>
      </c>
      <c r="AX14" s="104">
        <v>1460</v>
      </c>
      <c r="AY14" s="104">
        <v>20</v>
      </c>
      <c r="AZ14" s="104" t="b">
        <v>0</v>
      </c>
      <c r="BA14" s="104">
        <v>0</v>
      </c>
      <c r="BB14" s="104">
        <v>0</v>
      </c>
      <c r="BC14" s="104">
        <v>0</v>
      </c>
      <c r="BD14" s="104" t="b">
        <v>1</v>
      </c>
      <c r="BE14" s="105" t="s">
        <v>512</v>
      </c>
      <c r="BF14" s="104">
        <v>0</v>
      </c>
      <c r="BG14" s="104">
        <v>0</v>
      </c>
      <c r="BH14" s="104">
        <v>0</v>
      </c>
      <c r="BI14" s="104" t="b">
        <v>1</v>
      </c>
      <c r="BJ14" s="105" t="s">
        <v>5993</v>
      </c>
      <c r="BK14" s="105" t="s">
        <v>5992</v>
      </c>
      <c r="BL14" s="104">
        <v>0</v>
      </c>
      <c r="BM14" s="104">
        <v>1</v>
      </c>
      <c r="BN14" s="104">
        <v>8</v>
      </c>
      <c r="BO14" s="105"/>
      <c r="BP14" s="105" t="s">
        <v>207</v>
      </c>
      <c r="BQ14" s="104">
        <v>140160</v>
      </c>
      <c r="BR14" s="105"/>
      <c r="BS14" s="105" t="s">
        <v>105</v>
      </c>
      <c r="BT14" s="105"/>
      <c r="BU14" s="104">
        <v>0</v>
      </c>
    </row>
    <row r="15" spans="1:73" ht="15" customHeight="1" x14ac:dyDescent="0.35">
      <c r="A15" s="104">
        <v>0</v>
      </c>
      <c r="B15" s="105" t="s">
        <v>482</v>
      </c>
      <c r="C15" s="105"/>
      <c r="D15" s="104">
        <v>2</v>
      </c>
      <c r="E15" s="105" t="s">
        <v>10796</v>
      </c>
      <c r="F15" s="105" t="s">
        <v>10674</v>
      </c>
      <c r="G15" s="104">
        <v>1</v>
      </c>
      <c r="H15" s="105" t="s">
        <v>483</v>
      </c>
      <c r="I15" s="104" t="b">
        <v>0</v>
      </c>
      <c r="J15" s="105"/>
      <c r="K15" s="105"/>
      <c r="L15" s="104">
        <v>24</v>
      </c>
      <c r="M15" s="105"/>
      <c r="N15" s="104" t="b">
        <v>1</v>
      </c>
      <c r="O15" s="104">
        <v>0</v>
      </c>
      <c r="P15" s="105" t="s">
        <v>485</v>
      </c>
      <c r="Q15" s="105" t="s">
        <v>6002</v>
      </c>
      <c r="R15" s="104" t="b">
        <v>0</v>
      </c>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4">
        <v>0</v>
      </c>
      <c r="AR15" s="104">
        <v>3000</v>
      </c>
      <c r="AS15" s="105"/>
      <c r="AT15" s="104">
        <v>0</v>
      </c>
      <c r="AU15" s="104">
        <v>0</v>
      </c>
      <c r="AV15" s="104">
        <v>-1</v>
      </c>
      <c r="AW15" s="104">
        <v>1460</v>
      </c>
      <c r="AX15" s="104">
        <v>1460</v>
      </c>
      <c r="AY15" s="104">
        <v>20</v>
      </c>
      <c r="AZ15" s="104" t="b">
        <v>0</v>
      </c>
      <c r="BA15" s="104">
        <v>0</v>
      </c>
      <c r="BB15" s="104">
        <v>0</v>
      </c>
      <c r="BC15" s="104">
        <v>0</v>
      </c>
      <c r="BD15" s="104" t="b">
        <v>1</v>
      </c>
      <c r="BE15" s="105" t="s">
        <v>512</v>
      </c>
      <c r="BF15" s="104">
        <v>0</v>
      </c>
      <c r="BG15" s="104">
        <v>0</v>
      </c>
      <c r="BH15" s="104">
        <v>0</v>
      </c>
      <c r="BI15" s="104" t="b">
        <v>1</v>
      </c>
      <c r="BJ15" s="105"/>
      <c r="BK15" s="105"/>
      <c r="BL15" s="104">
        <v>0</v>
      </c>
      <c r="BM15" s="104">
        <v>0</v>
      </c>
      <c r="BN15" s="104">
        <v>4</v>
      </c>
      <c r="BO15" s="105"/>
      <c r="BP15" s="105" t="s">
        <v>311</v>
      </c>
      <c r="BQ15" s="104">
        <v>350400</v>
      </c>
      <c r="BR15" s="105"/>
      <c r="BS15" s="105" t="s">
        <v>105</v>
      </c>
      <c r="BT15" s="105"/>
      <c r="BU15" s="104">
        <v>0</v>
      </c>
    </row>
    <row r="16" spans="1:73" ht="15" customHeight="1" x14ac:dyDescent="0.35">
      <c r="A16" s="104">
        <v>0</v>
      </c>
      <c r="B16" s="105" t="s">
        <v>511</v>
      </c>
      <c r="C16" s="105"/>
      <c r="D16" s="104">
        <v>2</v>
      </c>
      <c r="E16" s="105" t="s">
        <v>10796</v>
      </c>
      <c r="F16" s="105" t="s">
        <v>6801</v>
      </c>
      <c r="G16" s="104">
        <v>1</v>
      </c>
      <c r="H16" s="105" t="s">
        <v>483</v>
      </c>
      <c r="I16" s="104" t="b">
        <v>1</v>
      </c>
      <c r="J16" s="105"/>
      <c r="K16" s="105"/>
      <c r="L16" s="104">
        <v>24</v>
      </c>
      <c r="M16" s="105"/>
      <c r="N16" s="104" t="b">
        <v>1</v>
      </c>
      <c r="O16" s="104">
        <v>0</v>
      </c>
      <c r="P16" s="105" t="s">
        <v>485</v>
      </c>
      <c r="Q16" s="105" t="s">
        <v>6002</v>
      </c>
      <c r="R16" s="104" t="b">
        <v>0</v>
      </c>
      <c r="S16" s="105"/>
      <c r="T16" s="105"/>
      <c r="U16" s="105"/>
      <c r="V16" s="105"/>
      <c r="W16" s="105"/>
      <c r="X16" s="105"/>
      <c r="Y16" s="105"/>
      <c r="Z16" s="105"/>
      <c r="AA16" s="105"/>
      <c r="AB16" s="105"/>
      <c r="AC16" s="105"/>
      <c r="AD16" s="105"/>
      <c r="AE16" s="105"/>
      <c r="AF16" s="105"/>
      <c r="AG16" s="105"/>
      <c r="AH16" s="105"/>
      <c r="AI16" s="105"/>
      <c r="AJ16" s="105"/>
      <c r="AK16" s="105"/>
      <c r="AL16" s="105"/>
      <c r="AM16" s="105"/>
      <c r="AN16" s="105"/>
      <c r="AO16" s="105"/>
      <c r="AP16" s="105"/>
      <c r="AQ16" s="104">
        <v>0</v>
      </c>
      <c r="AR16" s="104">
        <v>500</v>
      </c>
      <c r="AS16" s="105"/>
      <c r="AT16" s="104">
        <v>0</v>
      </c>
      <c r="AU16" s="104">
        <v>0</v>
      </c>
      <c r="AV16" s="104">
        <v>-1</v>
      </c>
      <c r="AW16" s="104">
        <v>1460</v>
      </c>
      <c r="AX16" s="104">
        <v>1460</v>
      </c>
      <c r="AY16" s="104">
        <v>20</v>
      </c>
      <c r="AZ16" s="104" t="b">
        <v>0</v>
      </c>
      <c r="BA16" s="104">
        <v>0</v>
      </c>
      <c r="BB16" s="104">
        <v>0</v>
      </c>
      <c r="BC16" s="104">
        <v>0</v>
      </c>
      <c r="BD16" s="104" t="b">
        <v>0</v>
      </c>
      <c r="BE16" s="105" t="s">
        <v>512</v>
      </c>
      <c r="BF16" s="104">
        <v>0</v>
      </c>
      <c r="BG16" s="104">
        <v>0</v>
      </c>
      <c r="BH16" s="104">
        <v>0</v>
      </c>
      <c r="BI16" s="104" t="b">
        <v>0</v>
      </c>
      <c r="BJ16" s="105"/>
      <c r="BK16" s="105"/>
      <c r="BL16" s="104">
        <v>0</v>
      </c>
      <c r="BM16" s="104">
        <v>1</v>
      </c>
      <c r="BN16" s="104">
        <v>4</v>
      </c>
      <c r="BO16" s="105"/>
      <c r="BP16" s="105" t="s">
        <v>209</v>
      </c>
      <c r="BQ16" s="104">
        <v>70080</v>
      </c>
      <c r="BR16" s="105"/>
      <c r="BS16" s="105" t="s">
        <v>513</v>
      </c>
      <c r="BT16" s="105"/>
      <c r="BU16" s="104">
        <v>0</v>
      </c>
    </row>
    <row r="17" spans="1:73" ht="15" customHeight="1" x14ac:dyDescent="0.35">
      <c r="A17" s="104">
        <v>0</v>
      </c>
      <c r="B17" s="105" t="s">
        <v>482</v>
      </c>
      <c r="C17" s="105"/>
      <c r="D17" s="104">
        <v>2</v>
      </c>
      <c r="E17" s="105" t="s">
        <v>10793</v>
      </c>
      <c r="F17" s="105" t="s">
        <v>6788</v>
      </c>
      <c r="G17" s="104">
        <v>1</v>
      </c>
      <c r="H17" s="105" t="s">
        <v>483</v>
      </c>
      <c r="I17" s="104" t="b">
        <v>0</v>
      </c>
      <c r="J17" s="105" t="s">
        <v>5949</v>
      </c>
      <c r="K17" s="105" t="s">
        <v>5948</v>
      </c>
      <c r="L17" s="104">
        <v>24</v>
      </c>
      <c r="M17" s="105"/>
      <c r="N17" s="104" t="b">
        <v>1</v>
      </c>
      <c r="O17" s="104">
        <v>0</v>
      </c>
      <c r="P17" s="105" t="s">
        <v>6021</v>
      </c>
      <c r="Q17" s="105" t="s">
        <v>6022</v>
      </c>
      <c r="R17" s="104" t="b">
        <v>0</v>
      </c>
      <c r="S17" s="105"/>
      <c r="T17" s="105"/>
      <c r="U17" s="105"/>
      <c r="V17" s="105"/>
      <c r="W17" s="105"/>
      <c r="X17" s="105"/>
      <c r="Y17" s="105"/>
      <c r="Z17" s="105"/>
      <c r="AA17" s="105"/>
      <c r="AB17" s="105"/>
      <c r="AC17" s="105"/>
      <c r="AD17" s="105"/>
      <c r="AE17" s="105"/>
      <c r="AF17" s="105"/>
      <c r="AG17" s="105"/>
      <c r="AH17" s="105"/>
      <c r="AI17" s="105"/>
      <c r="AJ17" s="105"/>
      <c r="AK17" s="105"/>
      <c r="AL17" s="105"/>
      <c r="AM17" s="105"/>
      <c r="AN17" s="105"/>
      <c r="AO17" s="105"/>
      <c r="AP17" s="105"/>
      <c r="AQ17" s="104">
        <v>0</v>
      </c>
      <c r="AR17" s="104">
        <v>0</v>
      </c>
      <c r="AS17" s="105"/>
      <c r="AT17" s="104">
        <v>0</v>
      </c>
      <c r="AU17" s="104">
        <v>0</v>
      </c>
      <c r="AV17" s="104">
        <v>-1</v>
      </c>
      <c r="AW17" s="104">
        <v>1460</v>
      </c>
      <c r="AX17" s="104">
        <v>1460</v>
      </c>
      <c r="AY17" s="104">
        <v>20</v>
      </c>
      <c r="AZ17" s="104" t="b">
        <v>0</v>
      </c>
      <c r="BA17" s="104">
        <v>0</v>
      </c>
      <c r="BB17" s="104">
        <v>0</v>
      </c>
      <c r="BC17" s="104">
        <v>0</v>
      </c>
      <c r="BD17" s="104" t="b">
        <v>1</v>
      </c>
      <c r="BE17" s="105" t="s">
        <v>512</v>
      </c>
      <c r="BF17" s="104">
        <v>0</v>
      </c>
      <c r="BG17" s="104">
        <v>0</v>
      </c>
      <c r="BH17" s="104">
        <v>0</v>
      </c>
      <c r="BI17" s="104" t="b">
        <v>1</v>
      </c>
      <c r="BJ17" s="105"/>
      <c r="BK17" s="105"/>
      <c r="BL17" s="104">
        <v>0</v>
      </c>
      <c r="BM17" s="104">
        <v>0</v>
      </c>
      <c r="BN17" s="104">
        <v>1</v>
      </c>
      <c r="BO17" s="105"/>
      <c r="BP17" s="105" t="s">
        <v>207</v>
      </c>
      <c r="BQ17" s="104">
        <v>4380</v>
      </c>
      <c r="BR17" s="105"/>
      <c r="BS17" s="105" t="s">
        <v>105</v>
      </c>
      <c r="BT17" s="105"/>
      <c r="BU17" s="104">
        <v>0</v>
      </c>
    </row>
    <row r="18" spans="1:73" ht="15" customHeight="1" x14ac:dyDescent="0.35">
      <c r="A18" s="104">
        <v>0</v>
      </c>
      <c r="B18" s="105" t="s">
        <v>482</v>
      </c>
      <c r="C18" s="105"/>
      <c r="D18" s="104">
        <v>2</v>
      </c>
      <c r="E18" s="105" t="s">
        <v>10800</v>
      </c>
      <c r="F18" s="105" t="s">
        <v>6844</v>
      </c>
      <c r="G18" s="104">
        <v>1</v>
      </c>
      <c r="H18" s="105" t="s">
        <v>483</v>
      </c>
      <c r="I18" s="104" t="b">
        <v>0</v>
      </c>
      <c r="J18" s="105"/>
      <c r="K18" s="105"/>
      <c r="L18" s="104">
        <v>24</v>
      </c>
      <c r="M18" s="105"/>
      <c r="N18" s="104" t="b">
        <v>1</v>
      </c>
      <c r="O18" s="104">
        <v>0</v>
      </c>
      <c r="P18" s="105" t="s">
        <v>5937</v>
      </c>
      <c r="Q18" s="105" t="s">
        <v>5936</v>
      </c>
      <c r="R18" s="104" t="b">
        <v>0</v>
      </c>
      <c r="S18" s="105"/>
      <c r="T18" s="105"/>
      <c r="U18" s="105"/>
      <c r="V18" s="105"/>
      <c r="W18" s="105"/>
      <c r="X18" s="105"/>
      <c r="Y18" s="105"/>
      <c r="Z18" s="105"/>
      <c r="AA18" s="105"/>
      <c r="AB18" s="105"/>
      <c r="AC18" s="105"/>
      <c r="AD18" s="105"/>
      <c r="AE18" s="105"/>
      <c r="AF18" s="105"/>
      <c r="AG18" s="105"/>
      <c r="AH18" s="105"/>
      <c r="AI18" s="105"/>
      <c r="AJ18" s="105"/>
      <c r="AK18" s="105"/>
      <c r="AL18" s="105"/>
      <c r="AM18" s="105"/>
      <c r="AN18" s="105"/>
      <c r="AO18" s="105"/>
      <c r="AP18" s="105"/>
      <c r="AQ18" s="104">
        <v>0</v>
      </c>
      <c r="AR18" s="104">
        <v>0</v>
      </c>
      <c r="AS18" s="105"/>
      <c r="AT18" s="104">
        <v>0</v>
      </c>
      <c r="AU18" s="104">
        <v>0</v>
      </c>
      <c r="AV18" s="104">
        <v>-1</v>
      </c>
      <c r="AW18" s="104">
        <v>1460</v>
      </c>
      <c r="AX18" s="104">
        <v>1460</v>
      </c>
      <c r="AY18" s="104">
        <v>20</v>
      </c>
      <c r="AZ18" s="104" t="b">
        <v>0</v>
      </c>
      <c r="BA18" s="104">
        <v>0</v>
      </c>
      <c r="BB18" s="104">
        <v>0</v>
      </c>
      <c r="BC18" s="104">
        <v>0</v>
      </c>
      <c r="BD18" s="104" t="b">
        <v>1</v>
      </c>
      <c r="BE18" s="105" t="s">
        <v>512</v>
      </c>
      <c r="BF18" s="104">
        <v>0</v>
      </c>
      <c r="BG18" s="104">
        <v>0</v>
      </c>
      <c r="BH18" s="104">
        <v>0</v>
      </c>
      <c r="BI18" s="104" t="b">
        <v>1</v>
      </c>
      <c r="BJ18" s="105"/>
      <c r="BK18" s="105"/>
      <c r="BL18" s="104">
        <v>0</v>
      </c>
      <c r="BM18" s="104">
        <v>0</v>
      </c>
      <c r="BN18" s="104">
        <v>1</v>
      </c>
      <c r="BO18" s="105"/>
      <c r="BP18" s="105" t="s">
        <v>311</v>
      </c>
      <c r="BQ18" s="104">
        <v>4380</v>
      </c>
      <c r="BR18" s="105"/>
      <c r="BS18" s="105" t="s">
        <v>105</v>
      </c>
      <c r="BT18" s="105"/>
      <c r="BU18" s="104">
        <v>0</v>
      </c>
    </row>
    <row r="19" spans="1:73" ht="15" customHeight="1" x14ac:dyDescent="0.35">
      <c r="A19" s="104">
        <v>0</v>
      </c>
      <c r="B19" s="105" t="s">
        <v>482</v>
      </c>
      <c r="C19" s="105"/>
      <c r="D19" s="104">
        <v>2</v>
      </c>
      <c r="E19" s="105" t="s">
        <v>6952</v>
      </c>
      <c r="F19" s="105" t="s">
        <v>6794</v>
      </c>
      <c r="G19" s="104">
        <v>1</v>
      </c>
      <c r="H19" s="105" t="s">
        <v>483</v>
      </c>
      <c r="I19" s="104" t="b">
        <v>0</v>
      </c>
      <c r="J19" s="105"/>
      <c r="K19" s="105"/>
      <c r="L19" s="104">
        <v>24</v>
      </c>
      <c r="M19" s="105"/>
      <c r="N19" s="104" t="b">
        <v>1</v>
      </c>
      <c r="O19" s="104">
        <v>0</v>
      </c>
      <c r="P19" s="105" t="s">
        <v>485</v>
      </c>
      <c r="Q19" s="105" t="s">
        <v>6002</v>
      </c>
      <c r="R19" s="104" t="b">
        <v>0</v>
      </c>
      <c r="S19" s="105"/>
      <c r="T19" s="105"/>
      <c r="U19" s="105"/>
      <c r="V19" s="105"/>
      <c r="W19" s="105"/>
      <c r="X19" s="105"/>
      <c r="Y19" s="105"/>
      <c r="Z19" s="105"/>
      <c r="AA19" s="105"/>
      <c r="AB19" s="105"/>
      <c r="AC19" s="105"/>
      <c r="AD19" s="105"/>
      <c r="AE19" s="105"/>
      <c r="AF19" s="105"/>
      <c r="AG19" s="105"/>
      <c r="AH19" s="105"/>
      <c r="AI19" s="105"/>
      <c r="AJ19" s="105"/>
      <c r="AK19" s="105"/>
      <c r="AL19" s="105"/>
      <c r="AM19" s="105"/>
      <c r="AN19" s="105"/>
      <c r="AO19" s="105"/>
      <c r="AP19" s="105"/>
      <c r="AQ19" s="104">
        <v>0</v>
      </c>
      <c r="AR19" s="104">
        <v>4000</v>
      </c>
      <c r="AS19" s="105"/>
      <c r="AT19" s="104">
        <v>0</v>
      </c>
      <c r="AU19" s="104">
        <v>0</v>
      </c>
      <c r="AV19" s="104">
        <v>-1</v>
      </c>
      <c r="AW19" s="104">
        <v>1460</v>
      </c>
      <c r="AX19" s="104">
        <v>1460</v>
      </c>
      <c r="AY19" s="104">
        <v>20</v>
      </c>
      <c r="AZ19" s="104" t="b">
        <v>0</v>
      </c>
      <c r="BA19" s="104">
        <v>0</v>
      </c>
      <c r="BB19" s="104">
        <v>0</v>
      </c>
      <c r="BC19" s="104">
        <v>0</v>
      </c>
      <c r="BD19" s="104" t="b">
        <v>1</v>
      </c>
      <c r="BE19" s="105" t="s">
        <v>512</v>
      </c>
      <c r="BF19" s="104">
        <v>0</v>
      </c>
      <c r="BG19" s="104">
        <v>0</v>
      </c>
      <c r="BH19" s="104">
        <v>0</v>
      </c>
      <c r="BI19" s="104" t="b">
        <v>1</v>
      </c>
      <c r="BJ19" s="105"/>
      <c r="BK19" s="105"/>
      <c r="BL19" s="104">
        <v>0</v>
      </c>
      <c r="BM19" s="104">
        <v>0</v>
      </c>
      <c r="BN19" s="104">
        <v>4</v>
      </c>
      <c r="BO19" s="105"/>
      <c r="BP19" s="105" t="s">
        <v>207</v>
      </c>
      <c r="BQ19" s="104">
        <v>280320</v>
      </c>
      <c r="BR19" s="105"/>
      <c r="BS19" s="105" t="s">
        <v>105</v>
      </c>
      <c r="BT19" s="105"/>
      <c r="BU19" s="104">
        <v>0</v>
      </c>
    </row>
    <row r="20" spans="1:73" ht="15" customHeight="1" x14ac:dyDescent="0.35">
      <c r="A20" s="104">
        <v>0</v>
      </c>
      <c r="B20" s="105" t="s">
        <v>511</v>
      </c>
      <c r="C20" s="105"/>
      <c r="D20" s="104">
        <v>2</v>
      </c>
      <c r="E20" s="105" t="s">
        <v>6952</v>
      </c>
      <c r="F20" s="105" t="s">
        <v>10656</v>
      </c>
      <c r="G20" s="104">
        <v>1</v>
      </c>
      <c r="H20" s="105" t="s">
        <v>483</v>
      </c>
      <c r="I20" s="104" t="b">
        <v>0</v>
      </c>
      <c r="J20" s="105"/>
      <c r="K20" s="105"/>
      <c r="L20" s="104">
        <v>24</v>
      </c>
      <c r="M20" s="105"/>
      <c r="N20" s="104" t="b">
        <v>1</v>
      </c>
      <c r="O20" s="104">
        <v>0</v>
      </c>
      <c r="P20" s="105"/>
      <c r="Q20" s="105"/>
      <c r="R20" s="104" t="b">
        <v>1</v>
      </c>
      <c r="S20" s="105"/>
      <c r="T20" s="105"/>
      <c r="U20" s="105"/>
      <c r="V20" s="105"/>
      <c r="W20" s="105"/>
      <c r="X20" s="105"/>
      <c r="Y20" s="105"/>
      <c r="Z20" s="105"/>
      <c r="AA20" s="105"/>
      <c r="AB20" s="105"/>
      <c r="AC20" s="105"/>
      <c r="AD20" s="105"/>
      <c r="AE20" s="105"/>
      <c r="AF20" s="105"/>
      <c r="AG20" s="105"/>
      <c r="AH20" s="105"/>
      <c r="AI20" s="105"/>
      <c r="AJ20" s="105"/>
      <c r="AK20" s="105"/>
      <c r="AL20" s="105"/>
      <c r="AM20" s="105"/>
      <c r="AN20" s="105"/>
      <c r="AO20" s="105"/>
      <c r="AP20" s="105"/>
      <c r="AQ20" s="104">
        <v>0</v>
      </c>
      <c r="AR20" s="104">
        <v>0</v>
      </c>
      <c r="AS20" s="105"/>
      <c r="AT20" s="104">
        <v>0</v>
      </c>
      <c r="AU20" s="104">
        <v>0</v>
      </c>
      <c r="AV20" s="104">
        <v>-1</v>
      </c>
      <c r="AW20" s="104">
        <v>1460</v>
      </c>
      <c r="AX20" s="104">
        <v>1460</v>
      </c>
      <c r="AY20" s="104">
        <v>20</v>
      </c>
      <c r="AZ20" s="104" t="b">
        <v>0</v>
      </c>
      <c r="BA20" s="104">
        <v>0</v>
      </c>
      <c r="BB20" s="104">
        <v>0</v>
      </c>
      <c r="BC20" s="104">
        <v>0</v>
      </c>
      <c r="BD20" s="104" t="b">
        <v>0</v>
      </c>
      <c r="BE20" s="105" t="s">
        <v>512</v>
      </c>
      <c r="BF20" s="104">
        <v>0</v>
      </c>
      <c r="BG20" s="104">
        <v>0</v>
      </c>
      <c r="BH20" s="104">
        <v>0</v>
      </c>
      <c r="BI20" s="104" t="b">
        <v>0</v>
      </c>
      <c r="BJ20" s="105"/>
      <c r="BK20" s="105"/>
      <c r="BL20" s="104">
        <v>0</v>
      </c>
      <c r="BM20" s="104">
        <v>1</v>
      </c>
      <c r="BN20" s="104">
        <v>0</v>
      </c>
      <c r="BO20" s="105" t="s">
        <v>6742</v>
      </c>
      <c r="BP20" s="105" t="s">
        <v>6743</v>
      </c>
      <c r="BQ20" s="104">
        <v>17520</v>
      </c>
      <c r="BR20" s="105"/>
      <c r="BS20" s="105" t="s">
        <v>513</v>
      </c>
      <c r="BT20" s="105"/>
      <c r="BU20" s="104">
        <v>0</v>
      </c>
    </row>
    <row r="21" spans="1:73" ht="15" customHeight="1" x14ac:dyDescent="0.35">
      <c r="A21" s="104">
        <v>0</v>
      </c>
      <c r="B21" s="105" t="s">
        <v>511</v>
      </c>
      <c r="C21" s="105"/>
      <c r="D21" s="104">
        <v>2</v>
      </c>
      <c r="E21" s="105" t="s">
        <v>6952</v>
      </c>
      <c r="F21" s="105" t="s">
        <v>6754</v>
      </c>
      <c r="G21" s="104">
        <v>1</v>
      </c>
      <c r="H21" s="105" t="s">
        <v>483</v>
      </c>
      <c r="I21" s="104" t="b">
        <v>0</v>
      </c>
      <c r="J21" s="105"/>
      <c r="K21" s="105"/>
      <c r="L21" s="104">
        <v>24</v>
      </c>
      <c r="M21" s="105"/>
      <c r="N21" s="104" t="b">
        <v>1</v>
      </c>
      <c r="O21" s="104">
        <v>0</v>
      </c>
      <c r="P21" s="105"/>
      <c r="Q21" s="105"/>
      <c r="R21" s="104" t="b">
        <v>0</v>
      </c>
      <c r="S21" s="105"/>
      <c r="T21" s="105"/>
      <c r="U21" s="105"/>
      <c r="V21" s="105"/>
      <c r="W21" s="105"/>
      <c r="X21" s="105"/>
      <c r="Y21" s="105"/>
      <c r="Z21" s="105"/>
      <c r="AA21" s="105"/>
      <c r="AB21" s="105"/>
      <c r="AC21" s="105"/>
      <c r="AD21" s="105"/>
      <c r="AE21" s="105"/>
      <c r="AF21" s="105"/>
      <c r="AG21" s="105"/>
      <c r="AH21" s="105"/>
      <c r="AI21" s="105"/>
      <c r="AJ21" s="105"/>
      <c r="AK21" s="105"/>
      <c r="AL21" s="105"/>
      <c r="AM21" s="105"/>
      <c r="AN21" s="105"/>
      <c r="AO21" s="105"/>
      <c r="AP21" s="105"/>
      <c r="AQ21" s="104">
        <v>0</v>
      </c>
      <c r="AR21" s="104">
        <v>0</v>
      </c>
      <c r="AS21" s="105"/>
      <c r="AT21" s="104">
        <v>0</v>
      </c>
      <c r="AU21" s="104">
        <v>0</v>
      </c>
      <c r="AV21" s="104">
        <v>-1</v>
      </c>
      <c r="AW21" s="104">
        <v>1460</v>
      </c>
      <c r="AX21" s="104">
        <v>1460</v>
      </c>
      <c r="AY21" s="104">
        <v>20</v>
      </c>
      <c r="AZ21" s="104" t="b">
        <v>0</v>
      </c>
      <c r="BA21" s="104">
        <v>0</v>
      </c>
      <c r="BB21" s="104">
        <v>0</v>
      </c>
      <c r="BC21" s="104">
        <v>0</v>
      </c>
      <c r="BD21" s="104" t="b">
        <v>0</v>
      </c>
      <c r="BE21" s="105" t="s">
        <v>512</v>
      </c>
      <c r="BF21" s="104">
        <v>0</v>
      </c>
      <c r="BG21" s="104">
        <v>0</v>
      </c>
      <c r="BH21" s="104">
        <v>0</v>
      </c>
      <c r="BI21" s="104" t="b">
        <v>0</v>
      </c>
      <c r="BJ21" s="105"/>
      <c r="BK21" s="105"/>
      <c r="BL21" s="104">
        <v>0</v>
      </c>
      <c r="BM21" s="104">
        <v>2</v>
      </c>
      <c r="BN21" s="104">
        <v>0</v>
      </c>
      <c r="BO21" s="105" t="s">
        <v>6755</v>
      </c>
      <c r="BP21" s="105" t="s">
        <v>208</v>
      </c>
      <c r="BQ21" s="104">
        <v>8760</v>
      </c>
      <c r="BR21" s="105"/>
      <c r="BS21" s="105" t="s">
        <v>513</v>
      </c>
      <c r="BT21" s="105"/>
      <c r="BU21" s="104">
        <v>0</v>
      </c>
    </row>
    <row r="22" spans="1:73" ht="15" customHeight="1" x14ac:dyDescent="0.35">
      <c r="A22" s="104">
        <v>0</v>
      </c>
      <c r="B22" s="105" t="s">
        <v>511</v>
      </c>
      <c r="C22" s="105"/>
      <c r="D22" s="104">
        <v>2</v>
      </c>
      <c r="E22" s="105" t="s">
        <v>7021</v>
      </c>
      <c r="F22" s="105" t="s">
        <v>10671</v>
      </c>
      <c r="G22" s="104">
        <v>1</v>
      </c>
      <c r="H22" s="105" t="s">
        <v>483</v>
      </c>
      <c r="I22" s="104" t="b">
        <v>0</v>
      </c>
      <c r="J22" s="105"/>
      <c r="K22" s="105"/>
      <c r="L22" s="104">
        <v>24</v>
      </c>
      <c r="M22" s="105"/>
      <c r="N22" s="104" t="b">
        <v>1</v>
      </c>
      <c r="O22" s="104">
        <v>0</v>
      </c>
      <c r="P22" s="105"/>
      <c r="Q22" s="105"/>
      <c r="R22" s="104" t="b">
        <v>0</v>
      </c>
      <c r="S22" s="105"/>
      <c r="T22" s="105"/>
      <c r="U22" s="105"/>
      <c r="V22" s="105"/>
      <c r="W22" s="105"/>
      <c r="X22" s="105"/>
      <c r="Y22" s="105"/>
      <c r="Z22" s="105"/>
      <c r="AA22" s="105"/>
      <c r="AB22" s="105"/>
      <c r="AC22" s="105"/>
      <c r="AD22" s="105"/>
      <c r="AE22" s="105"/>
      <c r="AF22" s="105"/>
      <c r="AG22" s="105"/>
      <c r="AH22" s="105"/>
      <c r="AI22" s="105"/>
      <c r="AJ22" s="105"/>
      <c r="AK22" s="105"/>
      <c r="AL22" s="105"/>
      <c r="AM22" s="105"/>
      <c r="AN22" s="105"/>
      <c r="AO22" s="105"/>
      <c r="AP22" s="105"/>
      <c r="AQ22" s="104">
        <v>0</v>
      </c>
      <c r="AR22" s="104">
        <v>0</v>
      </c>
      <c r="AS22" s="105"/>
      <c r="AT22" s="104">
        <v>0</v>
      </c>
      <c r="AU22" s="104">
        <v>0</v>
      </c>
      <c r="AV22" s="104">
        <v>-1</v>
      </c>
      <c r="AW22" s="104">
        <v>1460</v>
      </c>
      <c r="AX22" s="104">
        <v>1460</v>
      </c>
      <c r="AY22" s="104">
        <v>20</v>
      </c>
      <c r="AZ22" s="104" t="b">
        <v>0</v>
      </c>
      <c r="BA22" s="104">
        <v>0</v>
      </c>
      <c r="BB22" s="104">
        <v>0</v>
      </c>
      <c r="BC22" s="104">
        <v>0</v>
      </c>
      <c r="BD22" s="104" t="b">
        <v>1</v>
      </c>
      <c r="BE22" s="105" t="s">
        <v>512</v>
      </c>
      <c r="BF22" s="104">
        <v>0</v>
      </c>
      <c r="BG22" s="104">
        <v>0</v>
      </c>
      <c r="BH22" s="104">
        <v>0</v>
      </c>
      <c r="BI22" s="104" t="b">
        <v>0</v>
      </c>
      <c r="BJ22" s="105"/>
      <c r="BK22" s="105"/>
      <c r="BL22" s="104">
        <v>0</v>
      </c>
      <c r="BM22" s="104">
        <v>0</v>
      </c>
      <c r="BN22" s="104">
        <v>0</v>
      </c>
      <c r="BO22" s="105" t="s">
        <v>6793</v>
      </c>
      <c r="BP22" s="105" t="s">
        <v>209</v>
      </c>
      <c r="BQ22" s="104">
        <v>43800</v>
      </c>
      <c r="BR22" s="105"/>
      <c r="BS22" s="105" t="s">
        <v>513</v>
      </c>
      <c r="BT22" s="105"/>
      <c r="BU22" s="104">
        <v>0</v>
      </c>
    </row>
    <row r="23" spans="1:73" ht="15" customHeight="1" x14ac:dyDescent="0.35">
      <c r="A23" s="104">
        <v>0</v>
      </c>
      <c r="B23" s="105" t="s">
        <v>511</v>
      </c>
      <c r="C23" s="105"/>
      <c r="D23" s="104">
        <v>2</v>
      </c>
      <c r="E23" s="105" t="s">
        <v>7021</v>
      </c>
      <c r="F23" s="105" t="s">
        <v>10656</v>
      </c>
      <c r="G23" s="104">
        <v>1</v>
      </c>
      <c r="H23" s="105" t="s">
        <v>483</v>
      </c>
      <c r="I23" s="104" t="b">
        <v>0</v>
      </c>
      <c r="J23" s="105"/>
      <c r="K23" s="105"/>
      <c r="L23" s="104">
        <v>24</v>
      </c>
      <c r="M23" s="105"/>
      <c r="N23" s="104" t="b">
        <v>1</v>
      </c>
      <c r="O23" s="104">
        <v>0</v>
      </c>
      <c r="P23" s="105"/>
      <c r="Q23" s="105"/>
      <c r="R23" s="104" t="b">
        <v>1</v>
      </c>
      <c r="S23" s="105"/>
      <c r="T23" s="105"/>
      <c r="U23" s="105"/>
      <c r="V23" s="105"/>
      <c r="W23" s="105"/>
      <c r="X23" s="105"/>
      <c r="Y23" s="105"/>
      <c r="Z23" s="105"/>
      <c r="AA23" s="105"/>
      <c r="AB23" s="105"/>
      <c r="AC23" s="105"/>
      <c r="AD23" s="105"/>
      <c r="AE23" s="105"/>
      <c r="AF23" s="105"/>
      <c r="AG23" s="105"/>
      <c r="AH23" s="105"/>
      <c r="AI23" s="105"/>
      <c r="AJ23" s="105"/>
      <c r="AK23" s="105"/>
      <c r="AL23" s="105"/>
      <c r="AM23" s="105"/>
      <c r="AN23" s="105"/>
      <c r="AO23" s="105"/>
      <c r="AP23" s="105"/>
      <c r="AQ23" s="104">
        <v>0</v>
      </c>
      <c r="AR23" s="104">
        <v>0</v>
      </c>
      <c r="AS23" s="105"/>
      <c r="AT23" s="104">
        <v>0</v>
      </c>
      <c r="AU23" s="104">
        <v>0</v>
      </c>
      <c r="AV23" s="104">
        <v>-1</v>
      </c>
      <c r="AW23" s="104">
        <v>1460</v>
      </c>
      <c r="AX23" s="104">
        <v>1460</v>
      </c>
      <c r="AY23" s="104">
        <v>20</v>
      </c>
      <c r="AZ23" s="104" t="b">
        <v>0</v>
      </c>
      <c r="BA23" s="104">
        <v>0</v>
      </c>
      <c r="BB23" s="104">
        <v>0</v>
      </c>
      <c r="BC23" s="104">
        <v>0</v>
      </c>
      <c r="BD23" s="104" t="b">
        <v>0</v>
      </c>
      <c r="BE23" s="105" t="s">
        <v>512</v>
      </c>
      <c r="BF23" s="104">
        <v>0</v>
      </c>
      <c r="BG23" s="104">
        <v>0</v>
      </c>
      <c r="BH23" s="104">
        <v>0</v>
      </c>
      <c r="BI23" s="104" t="b">
        <v>0</v>
      </c>
      <c r="BJ23" s="105"/>
      <c r="BK23" s="105"/>
      <c r="BL23" s="104">
        <v>0</v>
      </c>
      <c r="BM23" s="104">
        <v>1</v>
      </c>
      <c r="BN23" s="104">
        <v>0</v>
      </c>
      <c r="BO23" s="105" t="s">
        <v>6742</v>
      </c>
      <c r="BP23" s="105" t="s">
        <v>6743</v>
      </c>
      <c r="BQ23" s="104">
        <v>17520</v>
      </c>
      <c r="BR23" s="105"/>
      <c r="BS23" s="105" t="s">
        <v>513</v>
      </c>
      <c r="BT23" s="105"/>
      <c r="BU23" s="104">
        <v>0</v>
      </c>
    </row>
    <row r="24" spans="1:73" ht="15" customHeight="1" x14ac:dyDescent="0.35">
      <c r="A24" s="104">
        <v>0</v>
      </c>
      <c r="B24" s="105" t="s">
        <v>511</v>
      </c>
      <c r="C24" s="105"/>
      <c r="D24" s="104">
        <v>2</v>
      </c>
      <c r="E24" s="105" t="s">
        <v>10795</v>
      </c>
      <c r="F24" s="105" t="s">
        <v>6791</v>
      </c>
      <c r="G24" s="104">
        <v>1</v>
      </c>
      <c r="H24" s="105" t="s">
        <v>483</v>
      </c>
      <c r="I24" s="104" t="b">
        <v>1</v>
      </c>
      <c r="J24" s="105"/>
      <c r="K24" s="105"/>
      <c r="L24" s="104">
        <v>24</v>
      </c>
      <c r="M24" s="105"/>
      <c r="N24" s="104" t="b">
        <v>1</v>
      </c>
      <c r="O24" s="104">
        <v>0</v>
      </c>
      <c r="P24" s="105"/>
      <c r="Q24" s="105" t="s">
        <v>5934</v>
      </c>
      <c r="R24" s="104" t="b">
        <v>0</v>
      </c>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4">
        <v>0</v>
      </c>
      <c r="AR24" s="104">
        <v>100</v>
      </c>
      <c r="AS24" s="105"/>
      <c r="AT24" s="104">
        <v>0</v>
      </c>
      <c r="AU24" s="104">
        <v>0</v>
      </c>
      <c r="AV24" s="104">
        <v>-1</v>
      </c>
      <c r="AW24" s="104">
        <v>1460</v>
      </c>
      <c r="AX24" s="104">
        <v>1460</v>
      </c>
      <c r="AY24" s="104">
        <v>20</v>
      </c>
      <c r="AZ24" s="104" t="b">
        <v>0</v>
      </c>
      <c r="BA24" s="104">
        <v>0</v>
      </c>
      <c r="BB24" s="104">
        <v>0</v>
      </c>
      <c r="BC24" s="104">
        <v>0</v>
      </c>
      <c r="BD24" s="104" t="b">
        <v>1</v>
      </c>
      <c r="BE24" s="105" t="s">
        <v>512</v>
      </c>
      <c r="BF24" s="104">
        <v>0</v>
      </c>
      <c r="BG24" s="104">
        <v>0</v>
      </c>
      <c r="BH24" s="104">
        <v>0</v>
      </c>
      <c r="BI24" s="104" t="b">
        <v>0</v>
      </c>
      <c r="BJ24" s="105"/>
      <c r="BK24" s="105"/>
      <c r="BL24" s="104">
        <v>0</v>
      </c>
      <c r="BM24" s="104">
        <v>0</v>
      </c>
      <c r="BN24" s="104">
        <v>2</v>
      </c>
      <c r="BO24" s="105"/>
      <c r="BP24" s="105" t="s">
        <v>209</v>
      </c>
      <c r="BQ24" s="104">
        <v>8760</v>
      </c>
      <c r="BR24" s="105"/>
      <c r="BS24" s="105" t="s">
        <v>513</v>
      </c>
      <c r="BT24" s="105"/>
      <c r="BU24" s="104">
        <v>0</v>
      </c>
    </row>
    <row r="25" spans="1:73" ht="15" customHeight="1" x14ac:dyDescent="0.35">
      <c r="A25" s="104">
        <v>0</v>
      </c>
      <c r="B25" s="105" t="s">
        <v>482</v>
      </c>
      <c r="C25" s="105"/>
      <c r="D25" s="104">
        <v>2</v>
      </c>
      <c r="E25" s="105" t="s">
        <v>10795</v>
      </c>
      <c r="F25" s="105" t="s">
        <v>6792</v>
      </c>
      <c r="G25" s="104">
        <v>1</v>
      </c>
      <c r="H25" s="105" t="s">
        <v>483</v>
      </c>
      <c r="I25" s="104" t="b">
        <v>0</v>
      </c>
      <c r="J25" s="105"/>
      <c r="K25" s="105"/>
      <c r="L25" s="104">
        <v>24</v>
      </c>
      <c r="M25" s="105"/>
      <c r="N25" s="104" t="b">
        <v>1</v>
      </c>
      <c r="O25" s="104">
        <v>0</v>
      </c>
      <c r="P25" s="105"/>
      <c r="Q25" s="105"/>
      <c r="R25" s="104" t="b">
        <v>0</v>
      </c>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4">
        <v>0</v>
      </c>
      <c r="AR25" s="104">
        <v>26000</v>
      </c>
      <c r="AS25" s="105"/>
      <c r="AT25" s="104">
        <v>0</v>
      </c>
      <c r="AU25" s="104">
        <v>0</v>
      </c>
      <c r="AV25" s="104">
        <v>-1</v>
      </c>
      <c r="AW25" s="104">
        <v>1460</v>
      </c>
      <c r="AX25" s="104">
        <v>1460</v>
      </c>
      <c r="AY25" s="104">
        <v>20</v>
      </c>
      <c r="AZ25" s="104" t="b">
        <v>0</v>
      </c>
      <c r="BA25" s="104">
        <v>0</v>
      </c>
      <c r="BB25" s="104">
        <v>0</v>
      </c>
      <c r="BC25" s="104">
        <v>0</v>
      </c>
      <c r="BD25" s="104" t="b">
        <v>1</v>
      </c>
      <c r="BE25" s="105" t="s">
        <v>512</v>
      </c>
      <c r="BF25" s="104">
        <v>0</v>
      </c>
      <c r="BG25" s="104">
        <v>0</v>
      </c>
      <c r="BH25" s="104">
        <v>0</v>
      </c>
      <c r="BI25" s="104" t="b">
        <v>1</v>
      </c>
      <c r="BJ25" s="105"/>
      <c r="BK25" s="105"/>
      <c r="BL25" s="104">
        <v>0</v>
      </c>
      <c r="BM25" s="104">
        <v>1</v>
      </c>
      <c r="BN25" s="104">
        <v>96</v>
      </c>
      <c r="BO25" s="105"/>
      <c r="BP25" s="105" t="s">
        <v>207</v>
      </c>
      <c r="BQ25" s="104">
        <v>175200</v>
      </c>
      <c r="BR25" s="105"/>
      <c r="BS25" s="105" t="s">
        <v>105</v>
      </c>
      <c r="BT25" s="105"/>
      <c r="BU25" s="104">
        <v>0</v>
      </c>
    </row>
    <row r="26" spans="1:73" ht="15" customHeight="1" x14ac:dyDescent="0.35">
      <c r="A26" s="104">
        <v>0</v>
      </c>
      <c r="B26" s="105" t="s">
        <v>511</v>
      </c>
      <c r="C26" s="105"/>
      <c r="D26" s="104">
        <v>2</v>
      </c>
      <c r="E26" s="105" t="s">
        <v>10795</v>
      </c>
      <c r="F26" s="105" t="s">
        <v>10671</v>
      </c>
      <c r="G26" s="104">
        <v>1</v>
      </c>
      <c r="H26" s="105" t="s">
        <v>483</v>
      </c>
      <c r="I26" s="104" t="b">
        <v>0</v>
      </c>
      <c r="J26" s="105"/>
      <c r="K26" s="105"/>
      <c r="L26" s="104">
        <v>24</v>
      </c>
      <c r="M26" s="105"/>
      <c r="N26" s="104" t="b">
        <v>1</v>
      </c>
      <c r="O26" s="104">
        <v>0</v>
      </c>
      <c r="P26" s="105"/>
      <c r="Q26" s="105"/>
      <c r="R26" s="104" t="b">
        <v>0</v>
      </c>
      <c r="S26" s="105"/>
      <c r="T26" s="105"/>
      <c r="U26" s="105"/>
      <c r="V26" s="105"/>
      <c r="W26" s="105"/>
      <c r="X26" s="105"/>
      <c r="Y26" s="105"/>
      <c r="Z26" s="105"/>
      <c r="AA26" s="105"/>
      <c r="AB26" s="105"/>
      <c r="AC26" s="105"/>
      <c r="AD26" s="105"/>
      <c r="AE26" s="105"/>
      <c r="AF26" s="105"/>
      <c r="AG26" s="105"/>
      <c r="AH26" s="105"/>
      <c r="AI26" s="105"/>
      <c r="AJ26" s="105"/>
      <c r="AK26" s="105"/>
      <c r="AL26" s="105"/>
      <c r="AM26" s="105"/>
      <c r="AN26" s="105"/>
      <c r="AO26" s="105"/>
      <c r="AP26" s="105"/>
      <c r="AQ26" s="104">
        <v>0</v>
      </c>
      <c r="AR26" s="104">
        <v>0</v>
      </c>
      <c r="AS26" s="105"/>
      <c r="AT26" s="104">
        <v>0</v>
      </c>
      <c r="AU26" s="104">
        <v>0</v>
      </c>
      <c r="AV26" s="104">
        <v>-1</v>
      </c>
      <c r="AW26" s="104">
        <v>1460</v>
      </c>
      <c r="AX26" s="104">
        <v>1460</v>
      </c>
      <c r="AY26" s="104">
        <v>20</v>
      </c>
      <c r="AZ26" s="104" t="b">
        <v>0</v>
      </c>
      <c r="BA26" s="104">
        <v>0</v>
      </c>
      <c r="BB26" s="104">
        <v>0</v>
      </c>
      <c r="BC26" s="104">
        <v>0</v>
      </c>
      <c r="BD26" s="104" t="b">
        <v>1</v>
      </c>
      <c r="BE26" s="105" t="s">
        <v>512</v>
      </c>
      <c r="BF26" s="104">
        <v>0</v>
      </c>
      <c r="BG26" s="104">
        <v>0</v>
      </c>
      <c r="BH26" s="104">
        <v>0</v>
      </c>
      <c r="BI26" s="104" t="b">
        <v>0</v>
      </c>
      <c r="BJ26" s="105"/>
      <c r="BK26" s="105"/>
      <c r="BL26" s="104">
        <v>0</v>
      </c>
      <c r="BM26" s="104">
        <v>2</v>
      </c>
      <c r="BN26" s="104">
        <v>0</v>
      </c>
      <c r="BO26" s="105" t="s">
        <v>6793</v>
      </c>
      <c r="BP26" s="105" t="s">
        <v>209</v>
      </c>
      <c r="BQ26" s="104">
        <v>43800</v>
      </c>
      <c r="BR26" s="105"/>
      <c r="BS26" s="105" t="s">
        <v>513</v>
      </c>
      <c r="BT26" s="105"/>
      <c r="BU26" s="104">
        <v>0</v>
      </c>
    </row>
    <row r="27" spans="1:73" ht="15" customHeight="1" x14ac:dyDescent="0.35">
      <c r="A27" s="104">
        <v>0</v>
      </c>
      <c r="B27" s="105" t="s">
        <v>511</v>
      </c>
      <c r="C27" s="105"/>
      <c r="D27" s="104">
        <v>2</v>
      </c>
      <c r="E27" s="105" t="s">
        <v>6953</v>
      </c>
      <c r="F27" s="105" t="s">
        <v>6795</v>
      </c>
      <c r="G27" s="104">
        <v>1</v>
      </c>
      <c r="H27" s="105" t="s">
        <v>483</v>
      </c>
      <c r="I27" s="104" t="b">
        <v>0</v>
      </c>
      <c r="J27" s="105"/>
      <c r="K27" s="105"/>
      <c r="L27" s="104">
        <v>24</v>
      </c>
      <c r="M27" s="105"/>
      <c r="N27" s="104" t="b">
        <v>1</v>
      </c>
      <c r="O27" s="104">
        <v>0</v>
      </c>
      <c r="P27" s="105" t="s">
        <v>485</v>
      </c>
      <c r="Q27" s="105" t="s">
        <v>6002</v>
      </c>
      <c r="R27" s="104" t="b">
        <v>0</v>
      </c>
      <c r="S27" s="105"/>
      <c r="T27" s="105"/>
      <c r="U27" s="105"/>
      <c r="V27" s="105"/>
      <c r="W27" s="105"/>
      <c r="X27" s="105"/>
      <c r="Y27" s="105"/>
      <c r="Z27" s="105"/>
      <c r="AA27" s="105"/>
      <c r="AB27" s="105"/>
      <c r="AC27" s="105"/>
      <c r="AD27" s="105"/>
      <c r="AE27" s="105"/>
      <c r="AF27" s="105"/>
      <c r="AG27" s="105"/>
      <c r="AH27" s="105"/>
      <c r="AI27" s="105"/>
      <c r="AJ27" s="105"/>
      <c r="AK27" s="105"/>
      <c r="AL27" s="105"/>
      <c r="AM27" s="105"/>
      <c r="AN27" s="105"/>
      <c r="AO27" s="105"/>
      <c r="AP27" s="105"/>
      <c r="AQ27" s="104">
        <v>0</v>
      </c>
      <c r="AR27" s="104">
        <v>0</v>
      </c>
      <c r="AS27" s="105"/>
      <c r="AT27" s="104">
        <v>0</v>
      </c>
      <c r="AU27" s="104">
        <v>0</v>
      </c>
      <c r="AV27" s="104">
        <v>-1</v>
      </c>
      <c r="AW27" s="104">
        <v>1460</v>
      </c>
      <c r="AX27" s="104">
        <v>1460</v>
      </c>
      <c r="AY27" s="104">
        <v>20</v>
      </c>
      <c r="AZ27" s="104" t="b">
        <v>0</v>
      </c>
      <c r="BA27" s="104">
        <v>0</v>
      </c>
      <c r="BB27" s="104">
        <v>0</v>
      </c>
      <c r="BC27" s="104">
        <v>0</v>
      </c>
      <c r="BD27" s="104" t="b">
        <v>0</v>
      </c>
      <c r="BE27" s="105" t="s">
        <v>512</v>
      </c>
      <c r="BF27" s="104">
        <v>0</v>
      </c>
      <c r="BG27" s="104">
        <v>0</v>
      </c>
      <c r="BH27" s="104">
        <v>0</v>
      </c>
      <c r="BI27" s="104" t="b">
        <v>0</v>
      </c>
      <c r="BJ27" s="105"/>
      <c r="BK27" s="105"/>
      <c r="BL27" s="104">
        <v>0</v>
      </c>
      <c r="BM27" s="104">
        <v>0</v>
      </c>
      <c r="BN27" s="104">
        <v>2</v>
      </c>
      <c r="BO27" s="105"/>
      <c r="BP27" s="105" t="s">
        <v>208</v>
      </c>
      <c r="BQ27" s="104">
        <v>730</v>
      </c>
      <c r="BR27" s="105"/>
      <c r="BS27" s="105" t="s">
        <v>513</v>
      </c>
      <c r="BT27" s="105"/>
      <c r="BU27" s="104">
        <v>0</v>
      </c>
    </row>
    <row r="28" spans="1:73" ht="15" customHeight="1" x14ac:dyDescent="0.35">
      <c r="A28" s="104">
        <v>0</v>
      </c>
      <c r="B28" s="105" t="s">
        <v>482</v>
      </c>
      <c r="C28" s="105"/>
      <c r="D28" s="104">
        <v>2</v>
      </c>
      <c r="E28" s="105" t="s">
        <v>10744</v>
      </c>
      <c r="F28" s="105" t="s">
        <v>6841</v>
      </c>
      <c r="G28" s="104">
        <v>1</v>
      </c>
      <c r="H28" s="105" t="s">
        <v>483</v>
      </c>
      <c r="I28" s="104" t="b">
        <v>0</v>
      </c>
      <c r="J28" s="105"/>
      <c r="K28" s="105"/>
      <c r="L28" s="104">
        <v>24</v>
      </c>
      <c r="M28" s="105"/>
      <c r="N28" s="104" t="b">
        <v>1</v>
      </c>
      <c r="O28" s="104">
        <v>0</v>
      </c>
      <c r="P28" s="105" t="s">
        <v>485</v>
      </c>
      <c r="Q28" s="105" t="s">
        <v>6002</v>
      </c>
      <c r="R28" s="104" t="b">
        <v>0</v>
      </c>
      <c r="S28" s="105"/>
      <c r="T28" s="105"/>
      <c r="U28" s="105"/>
      <c r="V28" s="105"/>
      <c r="W28" s="105"/>
      <c r="X28" s="105"/>
      <c r="Y28" s="105"/>
      <c r="Z28" s="105"/>
      <c r="AA28" s="105"/>
      <c r="AB28" s="105"/>
      <c r="AC28" s="105"/>
      <c r="AD28" s="105"/>
      <c r="AE28" s="105"/>
      <c r="AF28" s="105"/>
      <c r="AG28" s="105"/>
      <c r="AH28" s="105"/>
      <c r="AI28" s="105"/>
      <c r="AJ28" s="105"/>
      <c r="AK28" s="105"/>
      <c r="AL28" s="105"/>
      <c r="AM28" s="105"/>
      <c r="AN28" s="105"/>
      <c r="AO28" s="105"/>
      <c r="AP28" s="105"/>
      <c r="AQ28" s="104">
        <v>0</v>
      </c>
      <c r="AR28" s="104">
        <v>20000</v>
      </c>
      <c r="AS28" s="105"/>
      <c r="AT28" s="104">
        <v>0</v>
      </c>
      <c r="AU28" s="104">
        <v>0</v>
      </c>
      <c r="AV28" s="104">
        <v>-1</v>
      </c>
      <c r="AW28" s="104">
        <v>1460</v>
      </c>
      <c r="AX28" s="104">
        <v>1460</v>
      </c>
      <c r="AY28" s="104">
        <v>20</v>
      </c>
      <c r="AZ28" s="104" t="b">
        <v>0</v>
      </c>
      <c r="BA28" s="104">
        <v>0</v>
      </c>
      <c r="BB28" s="104">
        <v>0</v>
      </c>
      <c r="BC28" s="104">
        <v>0</v>
      </c>
      <c r="BD28" s="104" t="b">
        <v>1</v>
      </c>
      <c r="BE28" s="105" t="s">
        <v>512</v>
      </c>
      <c r="BF28" s="104">
        <v>0</v>
      </c>
      <c r="BG28" s="104">
        <v>0</v>
      </c>
      <c r="BH28" s="104">
        <v>0</v>
      </c>
      <c r="BI28" s="104" t="b">
        <v>1</v>
      </c>
      <c r="BJ28" s="105" t="s">
        <v>5980</v>
      </c>
      <c r="BK28" s="105" t="s">
        <v>5980</v>
      </c>
      <c r="BL28" s="104">
        <v>0</v>
      </c>
      <c r="BM28" s="104">
        <v>0</v>
      </c>
      <c r="BN28" s="104">
        <v>336</v>
      </c>
      <c r="BO28" s="105"/>
      <c r="BP28" s="105" t="s">
        <v>207</v>
      </c>
      <c r="BQ28" s="104">
        <v>131400</v>
      </c>
      <c r="BR28" s="105"/>
      <c r="BS28" s="105" t="s">
        <v>105</v>
      </c>
      <c r="BT28" s="105"/>
      <c r="BU28" s="104">
        <v>0</v>
      </c>
    </row>
    <row r="29" spans="1:73" ht="15" customHeight="1" x14ac:dyDescent="0.35">
      <c r="A29" s="104">
        <v>0</v>
      </c>
      <c r="B29" s="105" t="s">
        <v>511</v>
      </c>
      <c r="C29" s="105"/>
      <c r="D29" s="104">
        <v>2</v>
      </c>
      <c r="E29" s="105" t="s">
        <v>10744</v>
      </c>
      <c r="F29" s="105" t="s">
        <v>10671</v>
      </c>
      <c r="G29" s="104">
        <v>1</v>
      </c>
      <c r="H29" s="105" t="s">
        <v>483</v>
      </c>
      <c r="I29" s="104" t="b">
        <v>0</v>
      </c>
      <c r="J29" s="105"/>
      <c r="K29" s="105"/>
      <c r="L29" s="104">
        <v>24</v>
      </c>
      <c r="M29" s="105"/>
      <c r="N29" s="104" t="b">
        <v>1</v>
      </c>
      <c r="O29" s="104">
        <v>0</v>
      </c>
      <c r="P29" s="105"/>
      <c r="Q29" s="105"/>
      <c r="R29" s="104" t="b">
        <v>0</v>
      </c>
      <c r="S29" s="105"/>
      <c r="T29" s="105"/>
      <c r="U29" s="105"/>
      <c r="V29" s="105"/>
      <c r="W29" s="105"/>
      <c r="X29" s="105"/>
      <c r="Y29" s="105"/>
      <c r="Z29" s="105"/>
      <c r="AA29" s="105"/>
      <c r="AB29" s="105"/>
      <c r="AC29" s="105"/>
      <c r="AD29" s="105"/>
      <c r="AE29" s="105"/>
      <c r="AF29" s="105"/>
      <c r="AG29" s="105"/>
      <c r="AH29" s="105"/>
      <c r="AI29" s="105"/>
      <c r="AJ29" s="105"/>
      <c r="AK29" s="105"/>
      <c r="AL29" s="105"/>
      <c r="AM29" s="105"/>
      <c r="AN29" s="105"/>
      <c r="AO29" s="105"/>
      <c r="AP29" s="105"/>
      <c r="AQ29" s="104">
        <v>0</v>
      </c>
      <c r="AR29" s="104">
        <v>0</v>
      </c>
      <c r="AS29" s="105"/>
      <c r="AT29" s="104">
        <v>0</v>
      </c>
      <c r="AU29" s="104">
        <v>0</v>
      </c>
      <c r="AV29" s="104">
        <v>-1</v>
      </c>
      <c r="AW29" s="104">
        <v>1460</v>
      </c>
      <c r="AX29" s="104">
        <v>1460</v>
      </c>
      <c r="AY29" s="104">
        <v>20</v>
      </c>
      <c r="AZ29" s="104" t="b">
        <v>0</v>
      </c>
      <c r="BA29" s="104">
        <v>0</v>
      </c>
      <c r="BB29" s="104">
        <v>0</v>
      </c>
      <c r="BC29" s="104">
        <v>0</v>
      </c>
      <c r="BD29" s="104" t="b">
        <v>1</v>
      </c>
      <c r="BE29" s="105" t="s">
        <v>512</v>
      </c>
      <c r="BF29" s="104">
        <v>0</v>
      </c>
      <c r="BG29" s="104">
        <v>0</v>
      </c>
      <c r="BH29" s="104">
        <v>0</v>
      </c>
      <c r="BI29" s="104" t="b">
        <v>0</v>
      </c>
      <c r="BJ29" s="105"/>
      <c r="BK29" s="105"/>
      <c r="BL29" s="104">
        <v>0</v>
      </c>
      <c r="BM29" s="104">
        <v>1</v>
      </c>
      <c r="BN29" s="104">
        <v>0</v>
      </c>
      <c r="BO29" s="105" t="s">
        <v>6793</v>
      </c>
      <c r="BP29" s="105" t="s">
        <v>209</v>
      </c>
      <c r="BQ29" s="104">
        <v>43800</v>
      </c>
      <c r="BR29" s="105"/>
      <c r="BS29" s="105" t="s">
        <v>513</v>
      </c>
      <c r="BT29" s="105"/>
      <c r="BU29" s="104">
        <v>0</v>
      </c>
    </row>
    <row r="30" spans="1:73" ht="15" customHeight="1" x14ac:dyDescent="0.35">
      <c r="A30" s="104">
        <v>0</v>
      </c>
      <c r="B30" s="105" t="s">
        <v>511</v>
      </c>
      <c r="C30" s="105"/>
      <c r="D30" s="104">
        <v>2</v>
      </c>
      <c r="E30" s="105" t="s">
        <v>10744</v>
      </c>
      <c r="F30" s="105" t="s">
        <v>10670</v>
      </c>
      <c r="G30" s="104">
        <v>1</v>
      </c>
      <c r="H30" s="105" t="s">
        <v>483</v>
      </c>
      <c r="I30" s="104" t="b">
        <v>1</v>
      </c>
      <c r="J30" s="105"/>
      <c r="K30" s="105"/>
      <c r="L30" s="104">
        <v>24</v>
      </c>
      <c r="M30" s="105"/>
      <c r="N30" s="104" t="b">
        <v>1</v>
      </c>
      <c r="O30" s="104">
        <v>0</v>
      </c>
      <c r="P30" s="105"/>
      <c r="Q30" s="105"/>
      <c r="R30" s="104" t="b">
        <v>0</v>
      </c>
      <c r="S30" s="105"/>
      <c r="T30" s="105"/>
      <c r="U30" s="105"/>
      <c r="V30" s="105"/>
      <c r="W30" s="105"/>
      <c r="X30" s="105"/>
      <c r="Y30" s="105"/>
      <c r="Z30" s="105"/>
      <c r="AA30" s="105"/>
      <c r="AB30" s="105"/>
      <c r="AC30" s="105"/>
      <c r="AD30" s="105"/>
      <c r="AE30" s="105"/>
      <c r="AF30" s="105"/>
      <c r="AG30" s="105"/>
      <c r="AH30" s="105"/>
      <c r="AI30" s="105"/>
      <c r="AJ30" s="105"/>
      <c r="AK30" s="105"/>
      <c r="AL30" s="105"/>
      <c r="AM30" s="105"/>
      <c r="AN30" s="105"/>
      <c r="AO30" s="105"/>
      <c r="AP30" s="105"/>
      <c r="AQ30" s="104">
        <v>0</v>
      </c>
      <c r="AR30" s="104">
        <v>0</v>
      </c>
      <c r="AS30" s="105"/>
      <c r="AT30" s="104">
        <v>0</v>
      </c>
      <c r="AU30" s="104">
        <v>0</v>
      </c>
      <c r="AV30" s="104">
        <v>-1</v>
      </c>
      <c r="AW30" s="104">
        <v>1460</v>
      </c>
      <c r="AX30" s="104">
        <v>1460</v>
      </c>
      <c r="AY30" s="104">
        <v>20</v>
      </c>
      <c r="AZ30" s="104" t="b">
        <v>0</v>
      </c>
      <c r="BA30" s="104">
        <v>0</v>
      </c>
      <c r="BB30" s="104">
        <v>0</v>
      </c>
      <c r="BC30" s="104">
        <v>0</v>
      </c>
      <c r="BD30" s="104" t="b">
        <v>1</v>
      </c>
      <c r="BE30" s="105" t="s">
        <v>512</v>
      </c>
      <c r="BF30" s="104">
        <v>0</v>
      </c>
      <c r="BG30" s="104">
        <v>0</v>
      </c>
      <c r="BH30" s="104">
        <v>0</v>
      </c>
      <c r="BI30" s="104" t="b">
        <v>0</v>
      </c>
      <c r="BJ30" s="105"/>
      <c r="BK30" s="105"/>
      <c r="BL30" s="104">
        <v>0</v>
      </c>
      <c r="BM30" s="104">
        <v>2</v>
      </c>
      <c r="BN30" s="104">
        <v>0</v>
      </c>
      <c r="BO30" s="105" t="s">
        <v>6790</v>
      </c>
      <c r="BP30" s="105" t="s">
        <v>209</v>
      </c>
      <c r="BQ30" s="104">
        <v>8760</v>
      </c>
      <c r="BR30" s="105"/>
      <c r="BS30" s="105" t="s">
        <v>513</v>
      </c>
      <c r="BT30" s="105"/>
      <c r="BU30" s="104">
        <v>0</v>
      </c>
    </row>
    <row r="31" spans="1:73" ht="15" customHeight="1" x14ac:dyDescent="0.35">
      <c r="A31" s="104">
        <v>0</v>
      </c>
      <c r="B31" s="105" t="s">
        <v>482</v>
      </c>
      <c r="C31" s="105"/>
      <c r="D31" s="104">
        <v>2</v>
      </c>
      <c r="E31" s="105" t="s">
        <v>6928</v>
      </c>
      <c r="F31" s="105" t="s">
        <v>10672</v>
      </c>
      <c r="G31" s="104">
        <v>1</v>
      </c>
      <c r="H31" s="105" t="s">
        <v>483</v>
      </c>
      <c r="I31" s="104" t="b">
        <v>0</v>
      </c>
      <c r="J31" s="105"/>
      <c r="K31" s="105"/>
      <c r="L31" s="104">
        <v>24</v>
      </c>
      <c r="M31" s="105"/>
      <c r="N31" s="104" t="b">
        <v>1</v>
      </c>
      <c r="O31" s="104">
        <v>0</v>
      </c>
      <c r="P31" s="105" t="s">
        <v>485</v>
      </c>
      <c r="Q31" s="105" t="s">
        <v>6002</v>
      </c>
      <c r="R31" s="104" t="b">
        <v>0</v>
      </c>
      <c r="S31" s="105"/>
      <c r="T31" s="105"/>
      <c r="U31" s="105"/>
      <c r="V31" s="105"/>
      <c r="W31" s="105"/>
      <c r="X31" s="105"/>
      <c r="Y31" s="105"/>
      <c r="Z31" s="105"/>
      <c r="AA31" s="105"/>
      <c r="AB31" s="105"/>
      <c r="AC31" s="105"/>
      <c r="AD31" s="105"/>
      <c r="AE31" s="105"/>
      <c r="AF31" s="105"/>
      <c r="AG31" s="105"/>
      <c r="AH31" s="105"/>
      <c r="AI31" s="105"/>
      <c r="AJ31" s="105"/>
      <c r="AK31" s="105"/>
      <c r="AL31" s="105"/>
      <c r="AM31" s="105"/>
      <c r="AN31" s="105"/>
      <c r="AO31" s="105"/>
      <c r="AP31" s="105"/>
      <c r="AQ31" s="104">
        <v>0</v>
      </c>
      <c r="AR31" s="104">
        <v>15000</v>
      </c>
      <c r="AS31" s="105"/>
      <c r="AT31" s="104">
        <v>0</v>
      </c>
      <c r="AU31" s="104">
        <v>0</v>
      </c>
      <c r="AV31" s="104">
        <v>-1</v>
      </c>
      <c r="AW31" s="104">
        <v>1460</v>
      </c>
      <c r="AX31" s="104">
        <v>1460</v>
      </c>
      <c r="AY31" s="104">
        <v>20</v>
      </c>
      <c r="AZ31" s="104" t="b">
        <v>0</v>
      </c>
      <c r="BA31" s="104">
        <v>0</v>
      </c>
      <c r="BB31" s="104">
        <v>0</v>
      </c>
      <c r="BC31" s="104">
        <v>0</v>
      </c>
      <c r="BD31" s="104" t="b">
        <v>1</v>
      </c>
      <c r="BE31" s="105" t="s">
        <v>512</v>
      </c>
      <c r="BF31" s="104">
        <v>0</v>
      </c>
      <c r="BG31" s="104">
        <v>0</v>
      </c>
      <c r="BH31" s="104">
        <v>0</v>
      </c>
      <c r="BI31" s="104" t="b">
        <v>1</v>
      </c>
      <c r="BJ31" s="105" t="s">
        <v>10087</v>
      </c>
      <c r="BK31" s="105" t="s">
        <v>5978</v>
      </c>
      <c r="BL31" s="104">
        <v>0</v>
      </c>
      <c r="BM31" s="104">
        <v>0</v>
      </c>
      <c r="BN31" s="104">
        <v>730</v>
      </c>
      <c r="BO31" s="105"/>
      <c r="BP31" s="105" t="s">
        <v>207</v>
      </c>
      <c r="BQ31" s="104">
        <v>43800</v>
      </c>
      <c r="BR31" s="105"/>
      <c r="BS31" s="105" t="s">
        <v>105</v>
      </c>
      <c r="BT31" s="105"/>
      <c r="BU31" s="104">
        <v>0</v>
      </c>
    </row>
    <row r="32" spans="1:73" ht="15" customHeight="1" x14ac:dyDescent="0.35">
      <c r="A32" s="104">
        <v>0</v>
      </c>
      <c r="B32" s="105" t="s">
        <v>511</v>
      </c>
      <c r="C32" s="105"/>
      <c r="D32" s="104">
        <v>2</v>
      </c>
      <c r="E32" s="105" t="s">
        <v>6928</v>
      </c>
      <c r="F32" s="105" t="s">
        <v>10671</v>
      </c>
      <c r="G32" s="104">
        <v>1</v>
      </c>
      <c r="H32" s="105" t="s">
        <v>483</v>
      </c>
      <c r="I32" s="104" t="b">
        <v>0</v>
      </c>
      <c r="J32" s="105"/>
      <c r="K32" s="105"/>
      <c r="L32" s="104">
        <v>24</v>
      </c>
      <c r="M32" s="105"/>
      <c r="N32" s="104" t="b">
        <v>1</v>
      </c>
      <c r="O32" s="104">
        <v>0</v>
      </c>
      <c r="P32" s="105"/>
      <c r="Q32" s="105"/>
      <c r="R32" s="104" t="b">
        <v>0</v>
      </c>
      <c r="S32" s="105"/>
      <c r="T32" s="105"/>
      <c r="U32" s="105"/>
      <c r="V32" s="105"/>
      <c r="W32" s="105"/>
      <c r="X32" s="105"/>
      <c r="Y32" s="105"/>
      <c r="Z32" s="105"/>
      <c r="AA32" s="105"/>
      <c r="AB32" s="105"/>
      <c r="AC32" s="105"/>
      <c r="AD32" s="105"/>
      <c r="AE32" s="105"/>
      <c r="AF32" s="105"/>
      <c r="AG32" s="105"/>
      <c r="AH32" s="105"/>
      <c r="AI32" s="105"/>
      <c r="AJ32" s="105"/>
      <c r="AK32" s="105"/>
      <c r="AL32" s="105"/>
      <c r="AM32" s="105"/>
      <c r="AN32" s="105"/>
      <c r="AO32" s="105"/>
      <c r="AP32" s="105"/>
      <c r="AQ32" s="104">
        <v>0</v>
      </c>
      <c r="AR32" s="104">
        <v>0</v>
      </c>
      <c r="AS32" s="105"/>
      <c r="AT32" s="104">
        <v>0</v>
      </c>
      <c r="AU32" s="104">
        <v>0</v>
      </c>
      <c r="AV32" s="104">
        <v>-1</v>
      </c>
      <c r="AW32" s="104">
        <v>1460</v>
      </c>
      <c r="AX32" s="104">
        <v>1460</v>
      </c>
      <c r="AY32" s="104">
        <v>20</v>
      </c>
      <c r="AZ32" s="104" t="b">
        <v>0</v>
      </c>
      <c r="BA32" s="104">
        <v>0</v>
      </c>
      <c r="BB32" s="104">
        <v>0</v>
      </c>
      <c r="BC32" s="104">
        <v>0</v>
      </c>
      <c r="BD32" s="104" t="b">
        <v>1</v>
      </c>
      <c r="BE32" s="105" t="s">
        <v>512</v>
      </c>
      <c r="BF32" s="104">
        <v>0</v>
      </c>
      <c r="BG32" s="104">
        <v>0</v>
      </c>
      <c r="BH32" s="104">
        <v>0</v>
      </c>
      <c r="BI32" s="104" t="b">
        <v>0</v>
      </c>
      <c r="BJ32" s="105"/>
      <c r="BK32" s="105"/>
      <c r="BL32" s="104">
        <v>0</v>
      </c>
      <c r="BM32" s="104">
        <v>1</v>
      </c>
      <c r="BN32" s="104">
        <v>0</v>
      </c>
      <c r="BO32" s="105" t="s">
        <v>6793</v>
      </c>
      <c r="BP32" s="105" t="s">
        <v>209</v>
      </c>
      <c r="BQ32" s="104">
        <v>43800</v>
      </c>
      <c r="BR32" s="105"/>
      <c r="BS32" s="105" t="s">
        <v>513</v>
      </c>
      <c r="BT32" s="105"/>
      <c r="BU32" s="104">
        <v>0</v>
      </c>
    </row>
    <row r="33" spans="1:73" ht="15" customHeight="1" x14ac:dyDescent="0.35">
      <c r="A33" s="104">
        <v>0</v>
      </c>
      <c r="B33" s="105" t="s">
        <v>482</v>
      </c>
      <c r="C33" s="105"/>
      <c r="D33" s="104">
        <v>2</v>
      </c>
      <c r="E33" s="105" t="s">
        <v>7034</v>
      </c>
      <c r="F33" s="105" t="s">
        <v>6835</v>
      </c>
      <c r="G33" s="104">
        <v>1</v>
      </c>
      <c r="H33" s="105" t="s">
        <v>483</v>
      </c>
      <c r="I33" s="104" t="b">
        <v>0</v>
      </c>
      <c r="J33" s="105"/>
      <c r="K33" s="105"/>
      <c r="L33" s="104">
        <v>24</v>
      </c>
      <c r="M33" s="105"/>
      <c r="N33" s="104" t="b">
        <v>1</v>
      </c>
      <c r="O33" s="104">
        <v>0</v>
      </c>
      <c r="P33" s="105"/>
      <c r="Q33" s="105"/>
      <c r="R33" s="104" t="b">
        <v>0</v>
      </c>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4">
        <v>0</v>
      </c>
      <c r="AR33" s="104">
        <v>10000</v>
      </c>
      <c r="AS33" s="105"/>
      <c r="AT33" s="104">
        <v>0</v>
      </c>
      <c r="AU33" s="104">
        <v>0</v>
      </c>
      <c r="AV33" s="104">
        <v>-1</v>
      </c>
      <c r="AW33" s="104">
        <v>1460</v>
      </c>
      <c r="AX33" s="104">
        <v>1460</v>
      </c>
      <c r="AY33" s="104">
        <v>20</v>
      </c>
      <c r="AZ33" s="104" t="b">
        <v>0</v>
      </c>
      <c r="BA33" s="104">
        <v>0</v>
      </c>
      <c r="BB33" s="104">
        <v>0</v>
      </c>
      <c r="BC33" s="104">
        <v>0</v>
      </c>
      <c r="BD33" s="104" t="b">
        <v>1</v>
      </c>
      <c r="BE33" s="105" t="s">
        <v>512</v>
      </c>
      <c r="BF33" s="104">
        <v>0</v>
      </c>
      <c r="BG33" s="104">
        <v>0</v>
      </c>
      <c r="BH33" s="104">
        <v>0</v>
      </c>
      <c r="BI33" s="104" t="b">
        <v>1</v>
      </c>
      <c r="BJ33" s="105"/>
      <c r="BK33" s="105"/>
      <c r="BL33" s="104">
        <v>0</v>
      </c>
      <c r="BM33" s="104">
        <v>0</v>
      </c>
      <c r="BN33" s="104">
        <v>8</v>
      </c>
      <c r="BO33" s="105"/>
      <c r="BP33" s="105" t="s">
        <v>207</v>
      </c>
      <c r="BQ33" s="104">
        <v>245280</v>
      </c>
      <c r="BR33" s="105"/>
      <c r="BS33" s="105" t="s">
        <v>105</v>
      </c>
      <c r="BT33" s="105"/>
      <c r="BU33" s="104">
        <v>0</v>
      </c>
    </row>
    <row r="34" spans="1:73" ht="15" customHeight="1" x14ac:dyDescent="0.35">
      <c r="A34" s="104">
        <v>0</v>
      </c>
      <c r="B34" s="105" t="s">
        <v>511</v>
      </c>
      <c r="C34" s="105"/>
      <c r="D34" s="104">
        <v>2</v>
      </c>
      <c r="E34" s="105" t="s">
        <v>7034</v>
      </c>
      <c r="F34" s="105" t="s">
        <v>10670</v>
      </c>
      <c r="G34" s="104">
        <v>1</v>
      </c>
      <c r="H34" s="105" t="s">
        <v>483</v>
      </c>
      <c r="I34" s="104" t="b">
        <v>1</v>
      </c>
      <c r="J34" s="105"/>
      <c r="K34" s="105"/>
      <c r="L34" s="104">
        <v>24</v>
      </c>
      <c r="M34" s="105"/>
      <c r="N34" s="104" t="b">
        <v>1</v>
      </c>
      <c r="O34" s="104">
        <v>0</v>
      </c>
      <c r="P34" s="105"/>
      <c r="Q34" s="105"/>
      <c r="R34" s="104" t="b">
        <v>0</v>
      </c>
      <c r="S34" s="105"/>
      <c r="T34" s="105"/>
      <c r="U34" s="105"/>
      <c r="V34" s="105"/>
      <c r="W34" s="105"/>
      <c r="X34" s="105"/>
      <c r="Y34" s="105"/>
      <c r="Z34" s="105"/>
      <c r="AA34" s="105"/>
      <c r="AB34" s="105"/>
      <c r="AC34" s="105"/>
      <c r="AD34" s="105"/>
      <c r="AE34" s="105"/>
      <c r="AF34" s="105"/>
      <c r="AG34" s="105"/>
      <c r="AH34" s="105"/>
      <c r="AI34" s="105"/>
      <c r="AJ34" s="105"/>
      <c r="AK34" s="105"/>
      <c r="AL34" s="105"/>
      <c r="AM34" s="105"/>
      <c r="AN34" s="105"/>
      <c r="AO34" s="105"/>
      <c r="AP34" s="105"/>
      <c r="AQ34" s="104">
        <v>0</v>
      </c>
      <c r="AR34" s="104">
        <v>0</v>
      </c>
      <c r="AS34" s="105"/>
      <c r="AT34" s="104">
        <v>0</v>
      </c>
      <c r="AU34" s="104">
        <v>0</v>
      </c>
      <c r="AV34" s="104">
        <v>-1</v>
      </c>
      <c r="AW34" s="104">
        <v>1460</v>
      </c>
      <c r="AX34" s="104">
        <v>1460</v>
      </c>
      <c r="AY34" s="104">
        <v>20</v>
      </c>
      <c r="AZ34" s="104" t="b">
        <v>0</v>
      </c>
      <c r="BA34" s="104">
        <v>0</v>
      </c>
      <c r="BB34" s="104">
        <v>0</v>
      </c>
      <c r="BC34" s="104">
        <v>0</v>
      </c>
      <c r="BD34" s="104" t="b">
        <v>1</v>
      </c>
      <c r="BE34" s="105" t="s">
        <v>512</v>
      </c>
      <c r="BF34" s="104">
        <v>0</v>
      </c>
      <c r="BG34" s="104">
        <v>0</v>
      </c>
      <c r="BH34" s="104">
        <v>0</v>
      </c>
      <c r="BI34" s="104" t="b">
        <v>0</v>
      </c>
      <c r="BJ34" s="105"/>
      <c r="BK34" s="105"/>
      <c r="BL34" s="104">
        <v>0</v>
      </c>
      <c r="BM34" s="104">
        <v>1</v>
      </c>
      <c r="BN34" s="104">
        <v>0</v>
      </c>
      <c r="BO34" s="105" t="s">
        <v>6790</v>
      </c>
      <c r="BP34" s="105" t="s">
        <v>209</v>
      </c>
      <c r="BQ34" s="104">
        <v>8760</v>
      </c>
      <c r="BR34" s="105"/>
      <c r="BS34" s="105" t="s">
        <v>513</v>
      </c>
      <c r="BT34" s="105"/>
      <c r="BU34" s="104">
        <v>0</v>
      </c>
    </row>
    <row r="35" spans="1:73" ht="15" customHeight="1" x14ac:dyDescent="0.35">
      <c r="A35" s="104">
        <v>0</v>
      </c>
      <c r="B35" s="105" t="s">
        <v>511</v>
      </c>
      <c r="C35" s="105"/>
      <c r="D35" s="104">
        <v>2</v>
      </c>
      <c r="E35" s="105" t="s">
        <v>7034</v>
      </c>
      <c r="F35" s="105" t="s">
        <v>10671</v>
      </c>
      <c r="G35" s="104">
        <v>1</v>
      </c>
      <c r="H35" s="105" t="s">
        <v>483</v>
      </c>
      <c r="I35" s="104" t="b">
        <v>0</v>
      </c>
      <c r="J35" s="105"/>
      <c r="K35" s="105"/>
      <c r="L35" s="104">
        <v>24</v>
      </c>
      <c r="M35" s="105"/>
      <c r="N35" s="104" t="b">
        <v>1</v>
      </c>
      <c r="O35" s="104">
        <v>0</v>
      </c>
      <c r="P35" s="105"/>
      <c r="Q35" s="105"/>
      <c r="R35" s="104" t="b">
        <v>0</v>
      </c>
      <c r="S35" s="105"/>
      <c r="T35" s="105"/>
      <c r="U35" s="105"/>
      <c r="V35" s="105"/>
      <c r="W35" s="105"/>
      <c r="X35" s="105"/>
      <c r="Y35" s="105"/>
      <c r="Z35" s="105"/>
      <c r="AA35" s="105"/>
      <c r="AB35" s="105"/>
      <c r="AC35" s="105"/>
      <c r="AD35" s="105"/>
      <c r="AE35" s="105"/>
      <c r="AF35" s="105"/>
      <c r="AG35" s="105"/>
      <c r="AH35" s="105"/>
      <c r="AI35" s="105"/>
      <c r="AJ35" s="105"/>
      <c r="AK35" s="105"/>
      <c r="AL35" s="105"/>
      <c r="AM35" s="105"/>
      <c r="AN35" s="105"/>
      <c r="AO35" s="105"/>
      <c r="AP35" s="105"/>
      <c r="AQ35" s="104">
        <v>0</v>
      </c>
      <c r="AR35" s="104">
        <v>0</v>
      </c>
      <c r="AS35" s="105"/>
      <c r="AT35" s="104">
        <v>0</v>
      </c>
      <c r="AU35" s="104">
        <v>0</v>
      </c>
      <c r="AV35" s="104">
        <v>-1</v>
      </c>
      <c r="AW35" s="104">
        <v>1460</v>
      </c>
      <c r="AX35" s="104">
        <v>1460</v>
      </c>
      <c r="AY35" s="104">
        <v>20</v>
      </c>
      <c r="AZ35" s="104" t="b">
        <v>0</v>
      </c>
      <c r="BA35" s="104">
        <v>0</v>
      </c>
      <c r="BB35" s="104">
        <v>0</v>
      </c>
      <c r="BC35" s="104">
        <v>0</v>
      </c>
      <c r="BD35" s="104" t="b">
        <v>1</v>
      </c>
      <c r="BE35" s="105" t="s">
        <v>512</v>
      </c>
      <c r="BF35" s="104">
        <v>0</v>
      </c>
      <c r="BG35" s="104">
        <v>0</v>
      </c>
      <c r="BH35" s="104">
        <v>0</v>
      </c>
      <c r="BI35" s="104" t="b">
        <v>0</v>
      </c>
      <c r="BJ35" s="105"/>
      <c r="BK35" s="105"/>
      <c r="BL35" s="104">
        <v>0</v>
      </c>
      <c r="BM35" s="104">
        <v>2</v>
      </c>
      <c r="BN35" s="104">
        <v>0</v>
      </c>
      <c r="BO35" s="105" t="s">
        <v>6793</v>
      </c>
      <c r="BP35" s="105" t="s">
        <v>209</v>
      </c>
      <c r="BQ35" s="104">
        <v>43800</v>
      </c>
      <c r="BR35" s="105"/>
      <c r="BS35" s="105" t="s">
        <v>513</v>
      </c>
      <c r="BT35" s="105"/>
      <c r="BU35" s="104">
        <v>0</v>
      </c>
    </row>
    <row r="36" spans="1:73" ht="15" customHeight="1" x14ac:dyDescent="0.35">
      <c r="A36" s="104">
        <v>0</v>
      </c>
      <c r="B36" s="105" t="s">
        <v>511</v>
      </c>
      <c r="C36" s="105"/>
      <c r="D36" s="104">
        <v>2</v>
      </c>
      <c r="E36" s="105" t="s">
        <v>7034</v>
      </c>
      <c r="F36" s="105" t="s">
        <v>10656</v>
      </c>
      <c r="G36" s="104">
        <v>1</v>
      </c>
      <c r="H36" s="105" t="s">
        <v>483</v>
      </c>
      <c r="I36" s="104" t="b">
        <v>0</v>
      </c>
      <c r="J36" s="105"/>
      <c r="K36" s="105"/>
      <c r="L36" s="104">
        <v>24</v>
      </c>
      <c r="M36" s="105"/>
      <c r="N36" s="104" t="b">
        <v>1</v>
      </c>
      <c r="O36" s="104">
        <v>0</v>
      </c>
      <c r="P36" s="105"/>
      <c r="Q36" s="105"/>
      <c r="R36" s="104" t="b">
        <v>1</v>
      </c>
      <c r="S36" s="105"/>
      <c r="T36" s="105"/>
      <c r="U36" s="105"/>
      <c r="V36" s="105"/>
      <c r="W36" s="105"/>
      <c r="X36" s="105"/>
      <c r="Y36" s="105"/>
      <c r="Z36" s="105"/>
      <c r="AA36" s="105"/>
      <c r="AB36" s="105"/>
      <c r="AC36" s="105"/>
      <c r="AD36" s="105"/>
      <c r="AE36" s="105"/>
      <c r="AF36" s="105"/>
      <c r="AG36" s="105"/>
      <c r="AH36" s="105"/>
      <c r="AI36" s="105"/>
      <c r="AJ36" s="105"/>
      <c r="AK36" s="105"/>
      <c r="AL36" s="105"/>
      <c r="AM36" s="105"/>
      <c r="AN36" s="105"/>
      <c r="AO36" s="105"/>
      <c r="AP36" s="105"/>
      <c r="AQ36" s="104">
        <v>0</v>
      </c>
      <c r="AR36" s="104">
        <v>0</v>
      </c>
      <c r="AS36" s="105"/>
      <c r="AT36" s="104">
        <v>0</v>
      </c>
      <c r="AU36" s="104">
        <v>0</v>
      </c>
      <c r="AV36" s="104">
        <v>-1</v>
      </c>
      <c r="AW36" s="104">
        <v>1460</v>
      </c>
      <c r="AX36" s="104">
        <v>1460</v>
      </c>
      <c r="AY36" s="104">
        <v>20</v>
      </c>
      <c r="AZ36" s="104" t="b">
        <v>0</v>
      </c>
      <c r="BA36" s="104">
        <v>0</v>
      </c>
      <c r="BB36" s="104">
        <v>0</v>
      </c>
      <c r="BC36" s="104">
        <v>0</v>
      </c>
      <c r="BD36" s="104" t="b">
        <v>0</v>
      </c>
      <c r="BE36" s="105" t="s">
        <v>512</v>
      </c>
      <c r="BF36" s="104">
        <v>0</v>
      </c>
      <c r="BG36" s="104">
        <v>0</v>
      </c>
      <c r="BH36" s="104">
        <v>0</v>
      </c>
      <c r="BI36" s="104" t="b">
        <v>0</v>
      </c>
      <c r="BJ36" s="105"/>
      <c r="BK36" s="105"/>
      <c r="BL36" s="104">
        <v>0</v>
      </c>
      <c r="BM36" s="104">
        <v>3</v>
      </c>
      <c r="BN36" s="104">
        <v>0</v>
      </c>
      <c r="BO36" s="105" t="s">
        <v>6742</v>
      </c>
      <c r="BP36" s="105" t="s">
        <v>6743</v>
      </c>
      <c r="BQ36" s="104">
        <v>17520</v>
      </c>
      <c r="BR36" s="105"/>
      <c r="BS36" s="105" t="s">
        <v>513</v>
      </c>
      <c r="BT36" s="105"/>
      <c r="BU36" s="104">
        <v>0</v>
      </c>
    </row>
    <row r="37" spans="1:73" ht="15" customHeight="1" x14ac:dyDescent="0.35">
      <c r="A37" s="104">
        <v>0</v>
      </c>
      <c r="B37" s="105" t="s">
        <v>511</v>
      </c>
      <c r="C37" s="105"/>
      <c r="D37" s="104">
        <v>2</v>
      </c>
      <c r="E37" s="105" t="s">
        <v>7020</v>
      </c>
      <c r="F37" s="105" t="s">
        <v>6729</v>
      </c>
      <c r="G37" s="104">
        <v>1</v>
      </c>
      <c r="H37" s="105" t="s">
        <v>483</v>
      </c>
      <c r="I37" s="104" t="b">
        <v>0</v>
      </c>
      <c r="J37" s="105"/>
      <c r="K37" s="105"/>
      <c r="L37" s="104">
        <v>24</v>
      </c>
      <c r="M37" s="105"/>
      <c r="N37" s="104" t="b">
        <v>1</v>
      </c>
      <c r="O37" s="104">
        <v>0</v>
      </c>
      <c r="P37" s="105"/>
      <c r="Q37" s="105"/>
      <c r="R37" s="104" t="b">
        <v>0</v>
      </c>
      <c r="S37" s="105"/>
      <c r="T37" s="105"/>
      <c r="U37" s="105"/>
      <c r="V37" s="105"/>
      <c r="W37" s="105"/>
      <c r="X37" s="105"/>
      <c r="Y37" s="105"/>
      <c r="Z37" s="105"/>
      <c r="AA37" s="105"/>
      <c r="AB37" s="105"/>
      <c r="AC37" s="105"/>
      <c r="AD37" s="105"/>
      <c r="AE37" s="105"/>
      <c r="AF37" s="105"/>
      <c r="AG37" s="105"/>
      <c r="AH37" s="105"/>
      <c r="AI37" s="105"/>
      <c r="AJ37" s="105"/>
      <c r="AK37" s="105"/>
      <c r="AL37" s="105"/>
      <c r="AM37" s="105"/>
      <c r="AN37" s="105"/>
      <c r="AO37" s="105"/>
      <c r="AP37" s="105"/>
      <c r="AQ37" s="104">
        <v>0</v>
      </c>
      <c r="AR37" s="104">
        <v>0</v>
      </c>
      <c r="AS37" s="105"/>
      <c r="AT37" s="104">
        <v>0</v>
      </c>
      <c r="AU37" s="104">
        <v>0</v>
      </c>
      <c r="AV37" s="104">
        <v>-1</v>
      </c>
      <c r="AW37" s="104">
        <v>1460</v>
      </c>
      <c r="AX37" s="104">
        <v>1460</v>
      </c>
      <c r="AY37" s="104">
        <v>20</v>
      </c>
      <c r="AZ37" s="104" t="b">
        <v>0</v>
      </c>
      <c r="BA37" s="104">
        <v>0</v>
      </c>
      <c r="BB37" s="104">
        <v>0</v>
      </c>
      <c r="BC37" s="104">
        <v>0</v>
      </c>
      <c r="BD37" s="104" t="b">
        <v>1</v>
      </c>
      <c r="BE37" s="105" t="s">
        <v>512</v>
      </c>
      <c r="BF37" s="104">
        <v>0</v>
      </c>
      <c r="BG37" s="104">
        <v>0</v>
      </c>
      <c r="BH37" s="104">
        <v>0</v>
      </c>
      <c r="BI37" s="104" t="b">
        <v>0</v>
      </c>
      <c r="BJ37" s="105"/>
      <c r="BK37" s="105"/>
      <c r="BL37" s="104">
        <v>0</v>
      </c>
      <c r="BM37" s="104">
        <v>0</v>
      </c>
      <c r="BN37" s="104">
        <v>0</v>
      </c>
      <c r="BO37" s="105" t="s">
        <v>6730</v>
      </c>
      <c r="BP37" s="105" t="s">
        <v>208</v>
      </c>
      <c r="BQ37" s="104">
        <v>8760</v>
      </c>
      <c r="BR37" s="105"/>
      <c r="BS37" s="105" t="s">
        <v>513</v>
      </c>
      <c r="BT37" s="105"/>
      <c r="BU37" s="104">
        <v>0</v>
      </c>
    </row>
    <row r="38" spans="1:73" ht="15" customHeight="1" x14ac:dyDescent="0.35">
      <c r="A38" s="104">
        <v>0</v>
      </c>
      <c r="B38" s="105" t="s">
        <v>482</v>
      </c>
      <c r="C38" s="105"/>
      <c r="D38" s="104">
        <v>2</v>
      </c>
      <c r="E38" s="105" t="s">
        <v>7019</v>
      </c>
      <c r="F38" s="105" t="s">
        <v>10669</v>
      </c>
      <c r="G38" s="104">
        <v>1</v>
      </c>
      <c r="H38" s="105" t="s">
        <v>483</v>
      </c>
      <c r="I38" s="104" t="b">
        <v>0</v>
      </c>
      <c r="J38" s="105"/>
      <c r="K38" s="105"/>
      <c r="L38" s="104">
        <v>24</v>
      </c>
      <c r="M38" s="105"/>
      <c r="N38" s="104" t="b">
        <v>1</v>
      </c>
      <c r="O38" s="104">
        <v>0</v>
      </c>
      <c r="P38" s="105"/>
      <c r="Q38" s="105"/>
      <c r="R38" s="104" t="b">
        <v>0</v>
      </c>
      <c r="S38" s="105"/>
      <c r="T38" s="105"/>
      <c r="U38" s="105"/>
      <c r="V38" s="105"/>
      <c r="W38" s="105"/>
      <c r="X38" s="105"/>
      <c r="Y38" s="105"/>
      <c r="Z38" s="105"/>
      <c r="AA38" s="105"/>
      <c r="AB38" s="105"/>
      <c r="AC38" s="105"/>
      <c r="AD38" s="105"/>
      <c r="AE38" s="105"/>
      <c r="AF38" s="105"/>
      <c r="AG38" s="105"/>
      <c r="AH38" s="105"/>
      <c r="AI38" s="105"/>
      <c r="AJ38" s="105"/>
      <c r="AK38" s="105"/>
      <c r="AL38" s="105"/>
      <c r="AM38" s="105"/>
      <c r="AN38" s="105"/>
      <c r="AO38" s="105"/>
      <c r="AP38" s="105"/>
      <c r="AQ38" s="104">
        <v>0</v>
      </c>
      <c r="AR38" s="104">
        <v>20000</v>
      </c>
      <c r="AS38" s="105"/>
      <c r="AT38" s="104">
        <v>0</v>
      </c>
      <c r="AU38" s="104">
        <v>0</v>
      </c>
      <c r="AV38" s="104">
        <v>-1</v>
      </c>
      <c r="AW38" s="104">
        <v>1460</v>
      </c>
      <c r="AX38" s="104">
        <v>1460</v>
      </c>
      <c r="AY38" s="104">
        <v>20</v>
      </c>
      <c r="AZ38" s="104" t="b">
        <v>0</v>
      </c>
      <c r="BA38" s="104">
        <v>0</v>
      </c>
      <c r="BB38" s="104">
        <v>0</v>
      </c>
      <c r="BC38" s="104">
        <v>0</v>
      </c>
      <c r="BD38" s="104" t="b">
        <v>1</v>
      </c>
      <c r="BE38" s="105" t="s">
        <v>512</v>
      </c>
      <c r="BF38" s="104">
        <v>0</v>
      </c>
      <c r="BG38" s="104">
        <v>0</v>
      </c>
      <c r="BH38" s="104">
        <v>0</v>
      </c>
      <c r="BI38" s="104" t="b">
        <v>1</v>
      </c>
      <c r="BJ38" s="105"/>
      <c r="BK38" s="105"/>
      <c r="BL38" s="104">
        <v>0</v>
      </c>
      <c r="BM38" s="104">
        <v>0</v>
      </c>
      <c r="BN38" s="104">
        <v>16</v>
      </c>
      <c r="BO38" s="105"/>
      <c r="BP38" s="105" t="s">
        <v>207</v>
      </c>
      <c r="BQ38" s="104">
        <v>131400</v>
      </c>
      <c r="BR38" s="105"/>
      <c r="BS38" s="105" t="s">
        <v>105</v>
      </c>
      <c r="BT38" s="105"/>
      <c r="BU38" s="104">
        <v>0</v>
      </c>
    </row>
    <row r="39" spans="1:73" ht="15" customHeight="1" x14ac:dyDescent="0.35">
      <c r="A39" s="104">
        <v>0</v>
      </c>
      <c r="B39" s="105" t="s">
        <v>511</v>
      </c>
      <c r="C39" s="105"/>
      <c r="D39" s="104">
        <v>2</v>
      </c>
      <c r="E39" s="105" t="s">
        <v>7019</v>
      </c>
      <c r="F39" s="105" t="s">
        <v>10670</v>
      </c>
      <c r="G39" s="104">
        <v>1</v>
      </c>
      <c r="H39" s="105" t="s">
        <v>483</v>
      </c>
      <c r="I39" s="104" t="b">
        <v>1</v>
      </c>
      <c r="J39" s="105"/>
      <c r="K39" s="105"/>
      <c r="L39" s="104">
        <v>24</v>
      </c>
      <c r="M39" s="105"/>
      <c r="N39" s="104" t="b">
        <v>1</v>
      </c>
      <c r="O39" s="104">
        <v>0</v>
      </c>
      <c r="P39" s="105"/>
      <c r="Q39" s="105"/>
      <c r="R39" s="104" t="b">
        <v>0</v>
      </c>
      <c r="S39" s="105"/>
      <c r="T39" s="105"/>
      <c r="U39" s="105"/>
      <c r="V39" s="105"/>
      <c r="W39" s="105"/>
      <c r="X39" s="105"/>
      <c r="Y39" s="105"/>
      <c r="Z39" s="105"/>
      <c r="AA39" s="105"/>
      <c r="AB39" s="105"/>
      <c r="AC39" s="105"/>
      <c r="AD39" s="105"/>
      <c r="AE39" s="105"/>
      <c r="AF39" s="105"/>
      <c r="AG39" s="105"/>
      <c r="AH39" s="105"/>
      <c r="AI39" s="105"/>
      <c r="AJ39" s="105"/>
      <c r="AK39" s="105"/>
      <c r="AL39" s="105"/>
      <c r="AM39" s="105"/>
      <c r="AN39" s="105"/>
      <c r="AO39" s="105"/>
      <c r="AP39" s="105"/>
      <c r="AQ39" s="104">
        <v>0</v>
      </c>
      <c r="AR39" s="104">
        <v>0</v>
      </c>
      <c r="AS39" s="105"/>
      <c r="AT39" s="104">
        <v>0</v>
      </c>
      <c r="AU39" s="104">
        <v>0</v>
      </c>
      <c r="AV39" s="104">
        <v>-1</v>
      </c>
      <c r="AW39" s="104">
        <v>1460</v>
      </c>
      <c r="AX39" s="104">
        <v>1460</v>
      </c>
      <c r="AY39" s="104">
        <v>20</v>
      </c>
      <c r="AZ39" s="104" t="b">
        <v>0</v>
      </c>
      <c r="BA39" s="104">
        <v>0</v>
      </c>
      <c r="BB39" s="104">
        <v>0</v>
      </c>
      <c r="BC39" s="104">
        <v>0</v>
      </c>
      <c r="BD39" s="104" t="b">
        <v>1</v>
      </c>
      <c r="BE39" s="105" t="s">
        <v>512</v>
      </c>
      <c r="BF39" s="104">
        <v>0</v>
      </c>
      <c r="BG39" s="104">
        <v>0</v>
      </c>
      <c r="BH39" s="104">
        <v>0</v>
      </c>
      <c r="BI39" s="104" t="b">
        <v>0</v>
      </c>
      <c r="BJ39" s="105"/>
      <c r="BK39" s="105"/>
      <c r="BL39" s="104">
        <v>0</v>
      </c>
      <c r="BM39" s="104">
        <v>1</v>
      </c>
      <c r="BN39" s="104">
        <v>0</v>
      </c>
      <c r="BO39" s="105" t="s">
        <v>6790</v>
      </c>
      <c r="BP39" s="105" t="s">
        <v>209</v>
      </c>
      <c r="BQ39" s="104">
        <v>8760</v>
      </c>
      <c r="BR39" s="105"/>
      <c r="BS39" s="105" t="s">
        <v>513</v>
      </c>
      <c r="BT39" s="105"/>
      <c r="BU39" s="104">
        <v>0</v>
      </c>
    </row>
    <row r="40" spans="1:73" ht="15" customHeight="1" x14ac:dyDescent="0.35">
      <c r="A40" s="104">
        <v>0</v>
      </c>
      <c r="B40" s="105" t="s">
        <v>482</v>
      </c>
      <c r="C40" s="105"/>
      <c r="D40" s="104">
        <v>2</v>
      </c>
      <c r="E40" s="105" t="s">
        <v>7036</v>
      </c>
      <c r="F40" s="105" t="s">
        <v>10680</v>
      </c>
      <c r="G40" s="104">
        <v>1</v>
      </c>
      <c r="H40" s="105" t="s">
        <v>483</v>
      </c>
      <c r="I40" s="104" t="b">
        <v>0</v>
      </c>
      <c r="J40" s="105"/>
      <c r="K40" s="105"/>
      <c r="L40" s="104">
        <v>24</v>
      </c>
      <c r="M40" s="105"/>
      <c r="N40" s="104" t="b">
        <v>1</v>
      </c>
      <c r="O40" s="104">
        <v>0</v>
      </c>
      <c r="P40" s="105"/>
      <c r="Q40" s="105"/>
      <c r="R40" s="104" t="b">
        <v>0</v>
      </c>
      <c r="S40" s="105"/>
      <c r="T40" s="105"/>
      <c r="U40" s="105"/>
      <c r="V40" s="105"/>
      <c r="W40" s="105"/>
      <c r="X40" s="105"/>
      <c r="Y40" s="105"/>
      <c r="Z40" s="105"/>
      <c r="AA40" s="105"/>
      <c r="AB40" s="105"/>
      <c r="AC40" s="105"/>
      <c r="AD40" s="105"/>
      <c r="AE40" s="105"/>
      <c r="AF40" s="105"/>
      <c r="AG40" s="105"/>
      <c r="AH40" s="105"/>
      <c r="AI40" s="105"/>
      <c r="AJ40" s="105"/>
      <c r="AK40" s="105"/>
      <c r="AL40" s="105"/>
      <c r="AM40" s="105"/>
      <c r="AN40" s="105"/>
      <c r="AO40" s="105"/>
      <c r="AP40" s="105"/>
      <c r="AQ40" s="104">
        <v>0</v>
      </c>
      <c r="AR40" s="104">
        <v>750000</v>
      </c>
      <c r="AS40" s="105"/>
      <c r="AT40" s="104">
        <v>0</v>
      </c>
      <c r="AU40" s="104">
        <v>0</v>
      </c>
      <c r="AV40" s="104">
        <v>-1</v>
      </c>
      <c r="AW40" s="104">
        <v>1460</v>
      </c>
      <c r="AX40" s="104">
        <v>1460</v>
      </c>
      <c r="AY40" s="104">
        <v>20</v>
      </c>
      <c r="AZ40" s="104" t="b">
        <v>0</v>
      </c>
      <c r="BA40" s="104">
        <v>0</v>
      </c>
      <c r="BB40" s="104">
        <v>0</v>
      </c>
      <c r="BC40" s="104">
        <v>0</v>
      </c>
      <c r="BD40" s="104" t="b">
        <v>1</v>
      </c>
      <c r="BE40" s="105" t="s">
        <v>512</v>
      </c>
      <c r="BF40" s="104">
        <v>0</v>
      </c>
      <c r="BG40" s="104">
        <v>0</v>
      </c>
      <c r="BH40" s="104">
        <v>0</v>
      </c>
      <c r="BI40" s="104" t="b">
        <v>1</v>
      </c>
      <c r="BJ40" s="105"/>
      <c r="BK40" s="105"/>
      <c r="BL40" s="104">
        <v>0</v>
      </c>
      <c r="BM40" s="104">
        <v>0</v>
      </c>
      <c r="BN40" s="104">
        <v>2190</v>
      </c>
      <c r="BO40" s="105"/>
      <c r="BP40" s="105" t="s">
        <v>207</v>
      </c>
      <c r="BQ40" s="104">
        <v>438000</v>
      </c>
      <c r="BR40" s="105"/>
      <c r="BS40" s="105" t="s">
        <v>105</v>
      </c>
      <c r="BT40" s="105"/>
      <c r="BU40" s="104">
        <v>0</v>
      </c>
    </row>
    <row r="41" spans="1:73" ht="15" customHeight="1" x14ac:dyDescent="0.35">
      <c r="A41" s="104">
        <v>0</v>
      </c>
      <c r="B41" s="105" t="s">
        <v>511</v>
      </c>
      <c r="C41" s="105"/>
      <c r="D41" s="104">
        <v>2</v>
      </c>
      <c r="E41" s="105" t="s">
        <v>7036</v>
      </c>
      <c r="F41" s="105" t="s">
        <v>10671</v>
      </c>
      <c r="G41" s="104">
        <v>1</v>
      </c>
      <c r="H41" s="105" t="s">
        <v>483</v>
      </c>
      <c r="I41" s="104" t="b">
        <v>0</v>
      </c>
      <c r="J41" s="105"/>
      <c r="K41" s="105"/>
      <c r="L41" s="104">
        <v>24</v>
      </c>
      <c r="M41" s="105"/>
      <c r="N41" s="104" t="b">
        <v>1</v>
      </c>
      <c r="O41" s="104">
        <v>0</v>
      </c>
      <c r="P41" s="105"/>
      <c r="Q41" s="105"/>
      <c r="R41" s="104" t="b">
        <v>0</v>
      </c>
      <c r="S41" s="105"/>
      <c r="T41" s="105"/>
      <c r="U41" s="105"/>
      <c r="V41" s="105"/>
      <c r="W41" s="105"/>
      <c r="X41" s="105"/>
      <c r="Y41" s="105"/>
      <c r="Z41" s="105"/>
      <c r="AA41" s="105"/>
      <c r="AB41" s="105"/>
      <c r="AC41" s="105"/>
      <c r="AD41" s="105"/>
      <c r="AE41" s="105"/>
      <c r="AF41" s="105"/>
      <c r="AG41" s="105"/>
      <c r="AH41" s="105"/>
      <c r="AI41" s="105"/>
      <c r="AJ41" s="105"/>
      <c r="AK41" s="105"/>
      <c r="AL41" s="105"/>
      <c r="AM41" s="105"/>
      <c r="AN41" s="105"/>
      <c r="AO41" s="105"/>
      <c r="AP41" s="105"/>
      <c r="AQ41" s="104">
        <v>0</v>
      </c>
      <c r="AR41" s="104">
        <v>0</v>
      </c>
      <c r="AS41" s="105"/>
      <c r="AT41" s="104">
        <v>0</v>
      </c>
      <c r="AU41" s="104">
        <v>0</v>
      </c>
      <c r="AV41" s="104">
        <v>-1</v>
      </c>
      <c r="AW41" s="104">
        <v>1460</v>
      </c>
      <c r="AX41" s="104">
        <v>1460</v>
      </c>
      <c r="AY41" s="104">
        <v>20</v>
      </c>
      <c r="AZ41" s="104" t="b">
        <v>0</v>
      </c>
      <c r="BA41" s="104">
        <v>0</v>
      </c>
      <c r="BB41" s="104">
        <v>0</v>
      </c>
      <c r="BC41" s="104">
        <v>0</v>
      </c>
      <c r="BD41" s="104" t="b">
        <v>1</v>
      </c>
      <c r="BE41" s="105" t="s">
        <v>512</v>
      </c>
      <c r="BF41" s="104">
        <v>0</v>
      </c>
      <c r="BG41" s="104">
        <v>0</v>
      </c>
      <c r="BH41" s="104">
        <v>0</v>
      </c>
      <c r="BI41" s="104" t="b">
        <v>0</v>
      </c>
      <c r="BJ41" s="105"/>
      <c r="BK41" s="105"/>
      <c r="BL41" s="104">
        <v>0</v>
      </c>
      <c r="BM41" s="104">
        <v>1</v>
      </c>
      <c r="BN41" s="104">
        <v>0</v>
      </c>
      <c r="BO41" s="105" t="s">
        <v>6793</v>
      </c>
      <c r="BP41" s="105" t="s">
        <v>209</v>
      </c>
      <c r="BQ41" s="104">
        <v>43800</v>
      </c>
      <c r="BR41" s="105"/>
      <c r="BS41" s="105" t="s">
        <v>513</v>
      </c>
      <c r="BT41" s="105"/>
      <c r="BU41" s="104">
        <v>0</v>
      </c>
    </row>
    <row r="42" spans="1:73" ht="15" customHeight="1" x14ac:dyDescent="0.35">
      <c r="A42" s="104">
        <v>0</v>
      </c>
      <c r="B42" s="105" t="s">
        <v>511</v>
      </c>
      <c r="C42" s="105"/>
      <c r="D42" s="104">
        <v>2</v>
      </c>
      <c r="E42" s="105" t="s">
        <v>7036</v>
      </c>
      <c r="F42" s="105" t="s">
        <v>10670</v>
      </c>
      <c r="G42" s="104">
        <v>1</v>
      </c>
      <c r="H42" s="105" t="s">
        <v>483</v>
      </c>
      <c r="I42" s="104" t="b">
        <v>1</v>
      </c>
      <c r="J42" s="105"/>
      <c r="K42" s="105"/>
      <c r="L42" s="104">
        <v>24</v>
      </c>
      <c r="M42" s="105"/>
      <c r="N42" s="104" t="b">
        <v>1</v>
      </c>
      <c r="O42" s="104">
        <v>0</v>
      </c>
      <c r="P42" s="105"/>
      <c r="Q42" s="105"/>
      <c r="R42" s="104" t="b">
        <v>0</v>
      </c>
      <c r="S42" s="105"/>
      <c r="T42" s="105"/>
      <c r="U42" s="105"/>
      <c r="V42" s="105"/>
      <c r="W42" s="105"/>
      <c r="X42" s="105"/>
      <c r="Y42" s="105"/>
      <c r="Z42" s="105"/>
      <c r="AA42" s="105"/>
      <c r="AB42" s="105"/>
      <c r="AC42" s="105"/>
      <c r="AD42" s="105"/>
      <c r="AE42" s="105"/>
      <c r="AF42" s="105"/>
      <c r="AG42" s="105"/>
      <c r="AH42" s="105"/>
      <c r="AI42" s="105"/>
      <c r="AJ42" s="105"/>
      <c r="AK42" s="105"/>
      <c r="AL42" s="105"/>
      <c r="AM42" s="105"/>
      <c r="AN42" s="105"/>
      <c r="AO42" s="105"/>
      <c r="AP42" s="105"/>
      <c r="AQ42" s="104">
        <v>0</v>
      </c>
      <c r="AR42" s="104">
        <v>0</v>
      </c>
      <c r="AS42" s="105"/>
      <c r="AT42" s="104">
        <v>0</v>
      </c>
      <c r="AU42" s="104">
        <v>0</v>
      </c>
      <c r="AV42" s="104">
        <v>-1</v>
      </c>
      <c r="AW42" s="104">
        <v>1460</v>
      </c>
      <c r="AX42" s="104">
        <v>1460</v>
      </c>
      <c r="AY42" s="104">
        <v>20</v>
      </c>
      <c r="AZ42" s="104" t="b">
        <v>0</v>
      </c>
      <c r="BA42" s="104">
        <v>0</v>
      </c>
      <c r="BB42" s="104">
        <v>0</v>
      </c>
      <c r="BC42" s="104">
        <v>0</v>
      </c>
      <c r="BD42" s="104" t="b">
        <v>1</v>
      </c>
      <c r="BE42" s="105" t="s">
        <v>512</v>
      </c>
      <c r="BF42" s="104">
        <v>0</v>
      </c>
      <c r="BG42" s="104">
        <v>0</v>
      </c>
      <c r="BH42" s="104">
        <v>0</v>
      </c>
      <c r="BI42" s="104" t="b">
        <v>0</v>
      </c>
      <c r="BJ42" s="105"/>
      <c r="BK42" s="105"/>
      <c r="BL42" s="104">
        <v>0</v>
      </c>
      <c r="BM42" s="104">
        <v>2</v>
      </c>
      <c r="BN42" s="104">
        <v>0</v>
      </c>
      <c r="BO42" s="105" t="s">
        <v>6790</v>
      </c>
      <c r="BP42" s="105" t="s">
        <v>209</v>
      </c>
      <c r="BQ42" s="104">
        <v>8760</v>
      </c>
      <c r="BR42" s="105"/>
      <c r="BS42" s="105" t="s">
        <v>513</v>
      </c>
      <c r="BT42" s="105"/>
      <c r="BU42" s="104">
        <v>0</v>
      </c>
    </row>
    <row r="43" spans="1:73" ht="15" customHeight="1" x14ac:dyDescent="0.35">
      <c r="A43" s="104">
        <v>0</v>
      </c>
      <c r="B43" s="105" t="s">
        <v>511</v>
      </c>
      <c r="C43" s="105"/>
      <c r="D43" s="104">
        <v>2</v>
      </c>
      <c r="E43" s="105" t="s">
        <v>7036</v>
      </c>
      <c r="F43" s="105" t="s">
        <v>10656</v>
      </c>
      <c r="G43" s="104">
        <v>1</v>
      </c>
      <c r="H43" s="105" t="s">
        <v>483</v>
      </c>
      <c r="I43" s="104" t="b">
        <v>0</v>
      </c>
      <c r="J43" s="105"/>
      <c r="K43" s="105"/>
      <c r="L43" s="104">
        <v>24</v>
      </c>
      <c r="M43" s="105"/>
      <c r="N43" s="104" t="b">
        <v>1</v>
      </c>
      <c r="O43" s="104">
        <v>0</v>
      </c>
      <c r="P43" s="105"/>
      <c r="Q43" s="105"/>
      <c r="R43" s="104" t="b">
        <v>1</v>
      </c>
      <c r="S43" s="105"/>
      <c r="T43" s="105"/>
      <c r="U43" s="105"/>
      <c r="V43" s="105"/>
      <c r="W43" s="105"/>
      <c r="X43" s="105"/>
      <c r="Y43" s="105"/>
      <c r="Z43" s="105"/>
      <c r="AA43" s="105"/>
      <c r="AB43" s="105"/>
      <c r="AC43" s="105"/>
      <c r="AD43" s="105"/>
      <c r="AE43" s="105"/>
      <c r="AF43" s="105"/>
      <c r="AG43" s="105"/>
      <c r="AH43" s="105"/>
      <c r="AI43" s="105"/>
      <c r="AJ43" s="105"/>
      <c r="AK43" s="105"/>
      <c r="AL43" s="105"/>
      <c r="AM43" s="105"/>
      <c r="AN43" s="105"/>
      <c r="AO43" s="105"/>
      <c r="AP43" s="105"/>
      <c r="AQ43" s="104">
        <v>0</v>
      </c>
      <c r="AR43" s="104">
        <v>0</v>
      </c>
      <c r="AS43" s="105"/>
      <c r="AT43" s="104">
        <v>0</v>
      </c>
      <c r="AU43" s="104">
        <v>0</v>
      </c>
      <c r="AV43" s="104">
        <v>-1</v>
      </c>
      <c r="AW43" s="104">
        <v>1460</v>
      </c>
      <c r="AX43" s="104">
        <v>1460</v>
      </c>
      <c r="AY43" s="104">
        <v>20</v>
      </c>
      <c r="AZ43" s="104" t="b">
        <v>0</v>
      </c>
      <c r="BA43" s="104">
        <v>0</v>
      </c>
      <c r="BB43" s="104">
        <v>0</v>
      </c>
      <c r="BC43" s="104">
        <v>0</v>
      </c>
      <c r="BD43" s="104" t="b">
        <v>0</v>
      </c>
      <c r="BE43" s="105" t="s">
        <v>512</v>
      </c>
      <c r="BF43" s="104">
        <v>0</v>
      </c>
      <c r="BG43" s="104">
        <v>0</v>
      </c>
      <c r="BH43" s="104">
        <v>0</v>
      </c>
      <c r="BI43" s="104" t="b">
        <v>0</v>
      </c>
      <c r="BJ43" s="105"/>
      <c r="BK43" s="105"/>
      <c r="BL43" s="104">
        <v>0</v>
      </c>
      <c r="BM43" s="104">
        <v>3</v>
      </c>
      <c r="BN43" s="104">
        <v>0</v>
      </c>
      <c r="BO43" s="105" t="s">
        <v>6742</v>
      </c>
      <c r="BP43" s="105" t="s">
        <v>6743</v>
      </c>
      <c r="BQ43" s="104">
        <v>17520</v>
      </c>
      <c r="BR43" s="105"/>
      <c r="BS43" s="105" t="s">
        <v>513</v>
      </c>
      <c r="BT43" s="105"/>
      <c r="BU43" s="104">
        <v>0</v>
      </c>
    </row>
    <row r="44" spans="1:73" ht="15" customHeight="1" x14ac:dyDescent="0.35">
      <c r="A44" s="104">
        <v>0</v>
      </c>
      <c r="B44" s="105" t="s">
        <v>511</v>
      </c>
      <c r="C44" s="105"/>
      <c r="D44" s="104">
        <v>2</v>
      </c>
      <c r="E44" s="105" t="s">
        <v>6951</v>
      </c>
      <c r="F44" s="105" t="s">
        <v>6789</v>
      </c>
      <c r="G44" s="104">
        <v>1</v>
      </c>
      <c r="H44" s="105" t="s">
        <v>483</v>
      </c>
      <c r="I44" s="104" t="b">
        <v>1</v>
      </c>
      <c r="J44" s="105"/>
      <c r="K44" s="105"/>
      <c r="L44" s="104">
        <v>24</v>
      </c>
      <c r="M44" s="105"/>
      <c r="N44" s="104" t="b">
        <v>1</v>
      </c>
      <c r="O44" s="104">
        <v>0</v>
      </c>
      <c r="P44" s="105" t="s">
        <v>485</v>
      </c>
      <c r="Q44" s="105" t="s">
        <v>6002</v>
      </c>
      <c r="R44" s="104" t="b">
        <v>0</v>
      </c>
      <c r="S44" s="105"/>
      <c r="T44" s="105"/>
      <c r="U44" s="105"/>
      <c r="V44" s="105"/>
      <c r="W44" s="105"/>
      <c r="X44" s="105"/>
      <c r="Y44" s="105"/>
      <c r="Z44" s="105"/>
      <c r="AA44" s="105"/>
      <c r="AB44" s="105"/>
      <c r="AC44" s="105"/>
      <c r="AD44" s="105"/>
      <c r="AE44" s="105"/>
      <c r="AF44" s="105"/>
      <c r="AG44" s="105"/>
      <c r="AH44" s="105"/>
      <c r="AI44" s="105"/>
      <c r="AJ44" s="105"/>
      <c r="AK44" s="105"/>
      <c r="AL44" s="105"/>
      <c r="AM44" s="105"/>
      <c r="AN44" s="105"/>
      <c r="AO44" s="105"/>
      <c r="AP44" s="105"/>
      <c r="AQ44" s="104">
        <v>0</v>
      </c>
      <c r="AR44" s="104">
        <v>500</v>
      </c>
      <c r="AS44" s="105"/>
      <c r="AT44" s="104">
        <v>0</v>
      </c>
      <c r="AU44" s="104">
        <v>0</v>
      </c>
      <c r="AV44" s="104">
        <v>-1</v>
      </c>
      <c r="AW44" s="104">
        <v>1460</v>
      </c>
      <c r="AX44" s="104">
        <v>1460</v>
      </c>
      <c r="AY44" s="104">
        <v>20</v>
      </c>
      <c r="AZ44" s="104" t="b">
        <v>0</v>
      </c>
      <c r="BA44" s="104">
        <v>0</v>
      </c>
      <c r="BB44" s="104">
        <v>0</v>
      </c>
      <c r="BC44" s="104">
        <v>0</v>
      </c>
      <c r="BD44" s="104" t="b">
        <v>0</v>
      </c>
      <c r="BE44" s="105" t="s">
        <v>512</v>
      </c>
      <c r="BF44" s="104">
        <v>0</v>
      </c>
      <c r="BG44" s="104">
        <v>0</v>
      </c>
      <c r="BH44" s="104">
        <v>0</v>
      </c>
      <c r="BI44" s="104" t="b">
        <v>0</v>
      </c>
      <c r="BJ44" s="105"/>
      <c r="BK44" s="105"/>
      <c r="BL44" s="104">
        <v>0</v>
      </c>
      <c r="BM44" s="104">
        <v>0</v>
      </c>
      <c r="BN44" s="104">
        <v>4</v>
      </c>
      <c r="BO44" s="105"/>
      <c r="BP44" s="105" t="s">
        <v>209</v>
      </c>
      <c r="BQ44" s="104">
        <v>8760</v>
      </c>
      <c r="BR44" s="105"/>
      <c r="BS44" s="105" t="s">
        <v>513</v>
      </c>
      <c r="BT44" s="105"/>
      <c r="BU44" s="104">
        <v>0</v>
      </c>
    </row>
    <row r="45" spans="1:73" ht="15" customHeight="1" x14ac:dyDescent="0.35">
      <c r="A45" s="104">
        <v>0</v>
      </c>
      <c r="B45" s="105" t="s">
        <v>511</v>
      </c>
      <c r="C45" s="105"/>
      <c r="D45" s="104">
        <v>2</v>
      </c>
      <c r="E45" s="105" t="s">
        <v>7003</v>
      </c>
      <c r="F45" s="105" t="s">
        <v>6740</v>
      </c>
      <c r="G45" s="104">
        <v>1</v>
      </c>
      <c r="H45" s="105" t="s">
        <v>483</v>
      </c>
      <c r="I45" s="104" t="b">
        <v>0</v>
      </c>
      <c r="J45" s="105"/>
      <c r="K45" s="105"/>
      <c r="L45" s="104">
        <v>24</v>
      </c>
      <c r="M45" s="105"/>
      <c r="N45" s="104" t="b">
        <v>1</v>
      </c>
      <c r="O45" s="104">
        <v>0</v>
      </c>
      <c r="P45" s="105"/>
      <c r="Q45" s="105"/>
      <c r="R45" s="104" t="b">
        <v>0</v>
      </c>
      <c r="S45" s="105"/>
      <c r="T45" s="105"/>
      <c r="U45" s="105"/>
      <c r="V45" s="105"/>
      <c r="W45" s="105"/>
      <c r="X45" s="105"/>
      <c r="Y45" s="105"/>
      <c r="Z45" s="105"/>
      <c r="AA45" s="105"/>
      <c r="AB45" s="105"/>
      <c r="AC45" s="105"/>
      <c r="AD45" s="105"/>
      <c r="AE45" s="105"/>
      <c r="AF45" s="105"/>
      <c r="AG45" s="105"/>
      <c r="AH45" s="105"/>
      <c r="AI45" s="105"/>
      <c r="AJ45" s="105"/>
      <c r="AK45" s="105"/>
      <c r="AL45" s="105"/>
      <c r="AM45" s="105"/>
      <c r="AN45" s="105"/>
      <c r="AO45" s="105"/>
      <c r="AP45" s="105"/>
      <c r="AQ45" s="104">
        <v>0</v>
      </c>
      <c r="AR45" s="104">
        <v>0</v>
      </c>
      <c r="AS45" s="105"/>
      <c r="AT45" s="104">
        <v>0</v>
      </c>
      <c r="AU45" s="104">
        <v>0</v>
      </c>
      <c r="AV45" s="104">
        <v>-1</v>
      </c>
      <c r="AW45" s="104">
        <v>1460</v>
      </c>
      <c r="AX45" s="104">
        <v>1460</v>
      </c>
      <c r="AY45" s="104">
        <v>20</v>
      </c>
      <c r="AZ45" s="104" t="b">
        <v>0</v>
      </c>
      <c r="BA45" s="104">
        <v>0</v>
      </c>
      <c r="BB45" s="104">
        <v>0</v>
      </c>
      <c r="BC45" s="104">
        <v>0</v>
      </c>
      <c r="BD45" s="104" t="b">
        <v>0</v>
      </c>
      <c r="BE45" s="105" t="s">
        <v>512</v>
      </c>
      <c r="BF45" s="104">
        <v>0</v>
      </c>
      <c r="BG45" s="104">
        <v>0</v>
      </c>
      <c r="BH45" s="104">
        <v>0</v>
      </c>
      <c r="BI45" s="104" t="b">
        <v>0</v>
      </c>
      <c r="BJ45" s="105"/>
      <c r="BK45" s="105"/>
      <c r="BL45" s="104">
        <v>0</v>
      </c>
      <c r="BM45" s="104">
        <v>0</v>
      </c>
      <c r="BN45" s="104">
        <v>0</v>
      </c>
      <c r="BO45" s="105" t="s">
        <v>6741</v>
      </c>
      <c r="BP45" s="105" t="s">
        <v>208</v>
      </c>
      <c r="BQ45" s="104">
        <v>8760</v>
      </c>
      <c r="BR45" s="105"/>
      <c r="BS45" s="105" t="s">
        <v>513</v>
      </c>
      <c r="BT45" s="105"/>
      <c r="BU45" s="104">
        <v>0</v>
      </c>
    </row>
    <row r="46" spans="1:73" ht="15" customHeight="1" x14ac:dyDescent="0.35">
      <c r="A46" s="104">
        <v>0</v>
      </c>
      <c r="B46" s="105" t="s">
        <v>511</v>
      </c>
      <c r="C46" s="105"/>
      <c r="D46" s="104">
        <v>2</v>
      </c>
      <c r="E46" s="105" t="s">
        <v>7003</v>
      </c>
      <c r="F46" s="105" t="s">
        <v>10656</v>
      </c>
      <c r="G46" s="104">
        <v>1</v>
      </c>
      <c r="H46" s="105" t="s">
        <v>483</v>
      </c>
      <c r="I46" s="104" t="b">
        <v>0</v>
      </c>
      <c r="J46" s="105"/>
      <c r="K46" s="105"/>
      <c r="L46" s="104">
        <v>24</v>
      </c>
      <c r="M46" s="105"/>
      <c r="N46" s="104" t="b">
        <v>1</v>
      </c>
      <c r="O46" s="104">
        <v>0</v>
      </c>
      <c r="P46" s="105"/>
      <c r="Q46" s="105"/>
      <c r="R46" s="104" t="b">
        <v>1</v>
      </c>
      <c r="S46" s="105"/>
      <c r="T46" s="105"/>
      <c r="U46" s="105"/>
      <c r="V46" s="105"/>
      <c r="W46" s="105"/>
      <c r="X46" s="105"/>
      <c r="Y46" s="105"/>
      <c r="Z46" s="105"/>
      <c r="AA46" s="105"/>
      <c r="AB46" s="105"/>
      <c r="AC46" s="105"/>
      <c r="AD46" s="105"/>
      <c r="AE46" s="105"/>
      <c r="AF46" s="105"/>
      <c r="AG46" s="105"/>
      <c r="AH46" s="105"/>
      <c r="AI46" s="105"/>
      <c r="AJ46" s="105"/>
      <c r="AK46" s="105"/>
      <c r="AL46" s="105"/>
      <c r="AM46" s="105"/>
      <c r="AN46" s="105"/>
      <c r="AO46" s="105"/>
      <c r="AP46" s="105"/>
      <c r="AQ46" s="104">
        <v>0</v>
      </c>
      <c r="AR46" s="104">
        <v>0</v>
      </c>
      <c r="AS46" s="105"/>
      <c r="AT46" s="104">
        <v>0</v>
      </c>
      <c r="AU46" s="104">
        <v>0</v>
      </c>
      <c r="AV46" s="104">
        <v>-1</v>
      </c>
      <c r="AW46" s="104">
        <v>1460</v>
      </c>
      <c r="AX46" s="104">
        <v>1460</v>
      </c>
      <c r="AY46" s="104">
        <v>20</v>
      </c>
      <c r="AZ46" s="104" t="b">
        <v>0</v>
      </c>
      <c r="BA46" s="104">
        <v>0</v>
      </c>
      <c r="BB46" s="104">
        <v>0</v>
      </c>
      <c r="BC46" s="104">
        <v>0</v>
      </c>
      <c r="BD46" s="104" t="b">
        <v>0</v>
      </c>
      <c r="BE46" s="105" t="s">
        <v>512</v>
      </c>
      <c r="BF46" s="104">
        <v>0</v>
      </c>
      <c r="BG46" s="104">
        <v>0</v>
      </c>
      <c r="BH46" s="104">
        <v>0</v>
      </c>
      <c r="BI46" s="104" t="b">
        <v>0</v>
      </c>
      <c r="BJ46" s="105"/>
      <c r="BK46" s="105"/>
      <c r="BL46" s="104">
        <v>0</v>
      </c>
      <c r="BM46" s="104">
        <v>1</v>
      </c>
      <c r="BN46" s="104">
        <v>0</v>
      </c>
      <c r="BO46" s="105" t="s">
        <v>6742</v>
      </c>
      <c r="BP46" s="105" t="s">
        <v>6743</v>
      </c>
      <c r="BQ46" s="104">
        <v>17520</v>
      </c>
      <c r="BR46" s="105"/>
      <c r="BS46" s="105" t="s">
        <v>513</v>
      </c>
      <c r="BT46" s="105"/>
      <c r="BU46" s="104">
        <v>0</v>
      </c>
    </row>
    <row r="47" spans="1:73" ht="15" customHeight="1" x14ac:dyDescent="0.35">
      <c r="A47" s="104">
        <v>0</v>
      </c>
      <c r="B47" s="105" t="s">
        <v>511</v>
      </c>
      <c r="C47" s="105"/>
      <c r="D47" s="104">
        <v>2</v>
      </c>
      <c r="E47" s="105" t="s">
        <v>6954</v>
      </c>
      <c r="F47" s="105" t="s">
        <v>6796</v>
      </c>
      <c r="G47" s="104">
        <v>1</v>
      </c>
      <c r="H47" s="105" t="s">
        <v>483</v>
      </c>
      <c r="I47" s="104" t="b">
        <v>1</v>
      </c>
      <c r="J47" s="105"/>
      <c r="K47" s="105"/>
      <c r="L47" s="104">
        <v>24</v>
      </c>
      <c r="M47" s="105"/>
      <c r="N47" s="104" t="b">
        <v>1</v>
      </c>
      <c r="O47" s="104">
        <v>0</v>
      </c>
      <c r="P47" s="105"/>
      <c r="Q47" s="105" t="s">
        <v>5934</v>
      </c>
      <c r="R47" s="104" t="b">
        <v>0</v>
      </c>
      <c r="S47" s="105"/>
      <c r="T47" s="105"/>
      <c r="U47" s="105"/>
      <c r="V47" s="105"/>
      <c r="W47" s="105"/>
      <c r="X47" s="105"/>
      <c r="Y47" s="105"/>
      <c r="Z47" s="105"/>
      <c r="AA47" s="105"/>
      <c r="AB47" s="105"/>
      <c r="AC47" s="105"/>
      <c r="AD47" s="105"/>
      <c r="AE47" s="105"/>
      <c r="AF47" s="105"/>
      <c r="AG47" s="105"/>
      <c r="AH47" s="105"/>
      <c r="AI47" s="105"/>
      <c r="AJ47" s="105"/>
      <c r="AK47" s="105"/>
      <c r="AL47" s="105"/>
      <c r="AM47" s="105"/>
      <c r="AN47" s="105"/>
      <c r="AO47" s="105"/>
      <c r="AP47" s="105"/>
      <c r="AQ47" s="104">
        <v>0</v>
      </c>
      <c r="AR47" s="104">
        <v>0</v>
      </c>
      <c r="AS47" s="105"/>
      <c r="AT47" s="104">
        <v>0</v>
      </c>
      <c r="AU47" s="104">
        <v>0</v>
      </c>
      <c r="AV47" s="104">
        <v>-1</v>
      </c>
      <c r="AW47" s="104">
        <v>1460</v>
      </c>
      <c r="AX47" s="104">
        <v>1460</v>
      </c>
      <c r="AY47" s="104">
        <v>20</v>
      </c>
      <c r="AZ47" s="104" t="b">
        <v>0</v>
      </c>
      <c r="BA47" s="104">
        <v>0</v>
      </c>
      <c r="BB47" s="104">
        <v>0</v>
      </c>
      <c r="BC47" s="104">
        <v>0</v>
      </c>
      <c r="BD47" s="104" t="b">
        <v>0</v>
      </c>
      <c r="BE47" s="105" t="s">
        <v>512</v>
      </c>
      <c r="BF47" s="104">
        <v>0</v>
      </c>
      <c r="BG47" s="104">
        <v>0</v>
      </c>
      <c r="BH47" s="104">
        <v>0</v>
      </c>
      <c r="BI47" s="104" t="b">
        <v>0</v>
      </c>
      <c r="BJ47" s="105"/>
      <c r="BK47" s="105"/>
      <c r="BL47" s="104">
        <v>0</v>
      </c>
      <c r="BM47" s="104">
        <v>0</v>
      </c>
      <c r="BN47" s="104">
        <v>0.5</v>
      </c>
      <c r="BO47" s="105"/>
      <c r="BP47" s="105" t="s">
        <v>209</v>
      </c>
      <c r="BQ47" s="104">
        <v>2190</v>
      </c>
      <c r="BR47" s="105"/>
      <c r="BS47" s="105" t="s">
        <v>513</v>
      </c>
      <c r="BT47" s="105"/>
      <c r="BU47" s="104">
        <v>0</v>
      </c>
    </row>
    <row r="48" spans="1:73" ht="15" customHeight="1" x14ac:dyDescent="0.35">
      <c r="A48" s="104">
        <v>0</v>
      </c>
      <c r="B48" s="105" t="s">
        <v>482</v>
      </c>
      <c r="C48" s="105"/>
      <c r="D48" s="104">
        <v>2</v>
      </c>
      <c r="E48" s="105" t="s">
        <v>6954</v>
      </c>
      <c r="F48" s="105" t="s">
        <v>6797</v>
      </c>
      <c r="G48" s="104">
        <v>1</v>
      </c>
      <c r="H48" s="105" t="s">
        <v>483</v>
      </c>
      <c r="I48" s="104" t="b">
        <v>0</v>
      </c>
      <c r="J48" s="105"/>
      <c r="K48" s="105"/>
      <c r="L48" s="104">
        <v>24</v>
      </c>
      <c r="M48" s="105"/>
      <c r="N48" s="104" t="b">
        <v>1</v>
      </c>
      <c r="O48" s="104">
        <v>0</v>
      </c>
      <c r="P48" s="105" t="s">
        <v>485</v>
      </c>
      <c r="Q48" s="105" t="s">
        <v>6002</v>
      </c>
      <c r="R48" s="104" t="b">
        <v>0</v>
      </c>
      <c r="S48" s="105"/>
      <c r="T48" s="105"/>
      <c r="U48" s="105"/>
      <c r="V48" s="105"/>
      <c r="W48" s="105"/>
      <c r="X48" s="105"/>
      <c r="Y48" s="105"/>
      <c r="Z48" s="105"/>
      <c r="AA48" s="105"/>
      <c r="AB48" s="105"/>
      <c r="AC48" s="105"/>
      <c r="AD48" s="105"/>
      <c r="AE48" s="105"/>
      <c r="AF48" s="105"/>
      <c r="AG48" s="105"/>
      <c r="AH48" s="105"/>
      <c r="AI48" s="105"/>
      <c r="AJ48" s="105"/>
      <c r="AK48" s="105"/>
      <c r="AL48" s="105"/>
      <c r="AM48" s="105"/>
      <c r="AN48" s="105"/>
      <c r="AO48" s="105"/>
      <c r="AP48" s="105"/>
      <c r="AQ48" s="104">
        <v>0</v>
      </c>
      <c r="AR48" s="104">
        <v>200</v>
      </c>
      <c r="AS48" s="105"/>
      <c r="AT48" s="104">
        <v>0</v>
      </c>
      <c r="AU48" s="104">
        <v>0</v>
      </c>
      <c r="AV48" s="104">
        <v>-1</v>
      </c>
      <c r="AW48" s="104">
        <v>1460</v>
      </c>
      <c r="AX48" s="104">
        <v>1460</v>
      </c>
      <c r="AY48" s="104">
        <v>20</v>
      </c>
      <c r="AZ48" s="104" t="b">
        <v>0</v>
      </c>
      <c r="BA48" s="104">
        <v>0</v>
      </c>
      <c r="BB48" s="104">
        <v>0</v>
      </c>
      <c r="BC48" s="104">
        <v>0</v>
      </c>
      <c r="BD48" s="104" t="b">
        <v>1</v>
      </c>
      <c r="BE48" s="105" t="s">
        <v>512</v>
      </c>
      <c r="BF48" s="104">
        <v>0</v>
      </c>
      <c r="BG48" s="104">
        <v>0</v>
      </c>
      <c r="BH48" s="104">
        <v>0</v>
      </c>
      <c r="BI48" s="104" t="b">
        <v>1</v>
      </c>
      <c r="BJ48" s="105"/>
      <c r="BK48" s="105"/>
      <c r="BL48" s="104">
        <v>0</v>
      </c>
      <c r="BM48" s="104">
        <v>1</v>
      </c>
      <c r="BN48" s="104">
        <v>0.5</v>
      </c>
      <c r="BO48" s="105"/>
      <c r="BP48" s="105" t="s">
        <v>207</v>
      </c>
      <c r="BQ48" s="104">
        <v>17520</v>
      </c>
      <c r="BR48" s="105"/>
      <c r="BS48" s="105" t="s">
        <v>105</v>
      </c>
      <c r="BT48" s="105"/>
      <c r="BU48" s="104">
        <v>0</v>
      </c>
    </row>
    <row r="49" spans="1:73" ht="15" customHeight="1" x14ac:dyDescent="0.35">
      <c r="A49" s="104">
        <v>0</v>
      </c>
      <c r="B49" s="105" t="s">
        <v>511</v>
      </c>
      <c r="C49" s="105"/>
      <c r="D49" s="104">
        <v>2</v>
      </c>
      <c r="E49" s="105" t="s">
        <v>6954</v>
      </c>
      <c r="F49" s="105" t="s">
        <v>10656</v>
      </c>
      <c r="G49" s="104">
        <v>1</v>
      </c>
      <c r="H49" s="105" t="s">
        <v>483</v>
      </c>
      <c r="I49" s="104" t="b">
        <v>0</v>
      </c>
      <c r="J49" s="105"/>
      <c r="K49" s="105"/>
      <c r="L49" s="104">
        <v>24</v>
      </c>
      <c r="M49" s="105"/>
      <c r="N49" s="104" t="b">
        <v>1</v>
      </c>
      <c r="O49" s="104">
        <v>0</v>
      </c>
      <c r="P49" s="105"/>
      <c r="Q49" s="105"/>
      <c r="R49" s="104" t="b">
        <v>1</v>
      </c>
      <c r="S49" s="105"/>
      <c r="T49" s="105"/>
      <c r="U49" s="105"/>
      <c r="V49" s="105"/>
      <c r="W49" s="105"/>
      <c r="X49" s="105"/>
      <c r="Y49" s="105"/>
      <c r="Z49" s="105"/>
      <c r="AA49" s="105"/>
      <c r="AB49" s="105"/>
      <c r="AC49" s="105"/>
      <c r="AD49" s="105"/>
      <c r="AE49" s="105"/>
      <c r="AF49" s="105"/>
      <c r="AG49" s="105"/>
      <c r="AH49" s="105"/>
      <c r="AI49" s="105"/>
      <c r="AJ49" s="105"/>
      <c r="AK49" s="105"/>
      <c r="AL49" s="105"/>
      <c r="AM49" s="105"/>
      <c r="AN49" s="105"/>
      <c r="AO49" s="105"/>
      <c r="AP49" s="105"/>
      <c r="AQ49" s="104">
        <v>0</v>
      </c>
      <c r="AR49" s="104">
        <v>0</v>
      </c>
      <c r="AS49" s="105"/>
      <c r="AT49" s="104">
        <v>0</v>
      </c>
      <c r="AU49" s="104">
        <v>0</v>
      </c>
      <c r="AV49" s="104">
        <v>-1</v>
      </c>
      <c r="AW49" s="104">
        <v>1460</v>
      </c>
      <c r="AX49" s="104">
        <v>1460</v>
      </c>
      <c r="AY49" s="104">
        <v>20</v>
      </c>
      <c r="AZ49" s="104" t="b">
        <v>0</v>
      </c>
      <c r="BA49" s="104">
        <v>0</v>
      </c>
      <c r="BB49" s="104">
        <v>0</v>
      </c>
      <c r="BC49" s="104">
        <v>0</v>
      </c>
      <c r="BD49" s="104" t="b">
        <v>0</v>
      </c>
      <c r="BE49" s="105" t="s">
        <v>512</v>
      </c>
      <c r="BF49" s="104">
        <v>0</v>
      </c>
      <c r="BG49" s="104">
        <v>0</v>
      </c>
      <c r="BH49" s="104">
        <v>0</v>
      </c>
      <c r="BI49" s="104" t="b">
        <v>0</v>
      </c>
      <c r="BJ49" s="105"/>
      <c r="BK49" s="105"/>
      <c r="BL49" s="104">
        <v>0</v>
      </c>
      <c r="BM49" s="104">
        <v>2</v>
      </c>
      <c r="BN49" s="104">
        <v>0</v>
      </c>
      <c r="BO49" s="105" t="s">
        <v>6742</v>
      </c>
      <c r="BP49" s="105" t="s">
        <v>6743</v>
      </c>
      <c r="BQ49" s="104">
        <v>17520</v>
      </c>
      <c r="BR49" s="105"/>
      <c r="BS49" s="105" t="s">
        <v>513</v>
      </c>
      <c r="BT49" s="105"/>
      <c r="BU49" s="104">
        <v>0</v>
      </c>
    </row>
    <row r="50" spans="1:73" ht="15" customHeight="1" x14ac:dyDescent="0.35">
      <c r="A50" s="104">
        <v>0</v>
      </c>
      <c r="B50" s="105" t="s">
        <v>511</v>
      </c>
      <c r="C50" s="105"/>
      <c r="D50" s="104">
        <v>2</v>
      </c>
      <c r="E50" s="105" t="s">
        <v>7023</v>
      </c>
      <c r="F50" s="105" t="s">
        <v>6754</v>
      </c>
      <c r="G50" s="104">
        <v>1</v>
      </c>
      <c r="H50" s="105" t="s">
        <v>483</v>
      </c>
      <c r="I50" s="104" t="b">
        <v>0</v>
      </c>
      <c r="J50" s="105"/>
      <c r="K50" s="105"/>
      <c r="L50" s="104">
        <v>24</v>
      </c>
      <c r="M50" s="105"/>
      <c r="N50" s="104" t="b">
        <v>1</v>
      </c>
      <c r="O50" s="104">
        <v>0</v>
      </c>
      <c r="P50" s="105"/>
      <c r="Q50" s="105"/>
      <c r="R50" s="104" t="b">
        <v>0</v>
      </c>
      <c r="S50" s="105"/>
      <c r="T50" s="105"/>
      <c r="U50" s="105"/>
      <c r="V50" s="105"/>
      <c r="W50" s="105"/>
      <c r="X50" s="105"/>
      <c r="Y50" s="105"/>
      <c r="Z50" s="105"/>
      <c r="AA50" s="105"/>
      <c r="AB50" s="105"/>
      <c r="AC50" s="105"/>
      <c r="AD50" s="105"/>
      <c r="AE50" s="105"/>
      <c r="AF50" s="105"/>
      <c r="AG50" s="105"/>
      <c r="AH50" s="105"/>
      <c r="AI50" s="105"/>
      <c r="AJ50" s="105"/>
      <c r="AK50" s="105"/>
      <c r="AL50" s="105"/>
      <c r="AM50" s="105"/>
      <c r="AN50" s="105"/>
      <c r="AO50" s="105"/>
      <c r="AP50" s="105"/>
      <c r="AQ50" s="104">
        <v>0</v>
      </c>
      <c r="AR50" s="104">
        <v>0</v>
      </c>
      <c r="AS50" s="105"/>
      <c r="AT50" s="104">
        <v>0</v>
      </c>
      <c r="AU50" s="104">
        <v>0</v>
      </c>
      <c r="AV50" s="104">
        <v>-1</v>
      </c>
      <c r="AW50" s="104">
        <v>1460</v>
      </c>
      <c r="AX50" s="104">
        <v>1460</v>
      </c>
      <c r="AY50" s="104">
        <v>20</v>
      </c>
      <c r="AZ50" s="104" t="b">
        <v>0</v>
      </c>
      <c r="BA50" s="104">
        <v>0</v>
      </c>
      <c r="BB50" s="104">
        <v>0</v>
      </c>
      <c r="BC50" s="104">
        <v>0</v>
      </c>
      <c r="BD50" s="104" t="b">
        <v>0</v>
      </c>
      <c r="BE50" s="105" t="s">
        <v>512</v>
      </c>
      <c r="BF50" s="104">
        <v>0</v>
      </c>
      <c r="BG50" s="104">
        <v>0</v>
      </c>
      <c r="BH50" s="104">
        <v>0</v>
      </c>
      <c r="BI50" s="104" t="b">
        <v>0</v>
      </c>
      <c r="BJ50" s="105"/>
      <c r="BK50" s="105"/>
      <c r="BL50" s="104">
        <v>0</v>
      </c>
      <c r="BM50" s="104">
        <v>0</v>
      </c>
      <c r="BN50" s="104">
        <v>0</v>
      </c>
      <c r="BO50" s="105" t="s">
        <v>6755</v>
      </c>
      <c r="BP50" s="105" t="s">
        <v>208</v>
      </c>
      <c r="BQ50" s="104">
        <v>8760</v>
      </c>
      <c r="BR50" s="105"/>
      <c r="BS50" s="105" t="s">
        <v>513</v>
      </c>
      <c r="BT50" s="105"/>
      <c r="BU50" s="104">
        <v>0</v>
      </c>
    </row>
    <row r="51" spans="1:73" ht="15" customHeight="1" x14ac:dyDescent="0.35">
      <c r="A51" s="104">
        <v>0</v>
      </c>
      <c r="B51" s="105" t="s">
        <v>511</v>
      </c>
      <c r="C51" s="105"/>
      <c r="D51" s="104">
        <v>2</v>
      </c>
      <c r="E51" s="105" t="s">
        <v>7023</v>
      </c>
      <c r="F51" s="105" t="s">
        <v>6734</v>
      </c>
      <c r="G51" s="104">
        <v>1</v>
      </c>
      <c r="H51" s="105" t="s">
        <v>483</v>
      </c>
      <c r="I51" s="104" t="b">
        <v>0</v>
      </c>
      <c r="J51" s="105"/>
      <c r="K51" s="105"/>
      <c r="L51" s="104">
        <v>24</v>
      </c>
      <c r="M51" s="105"/>
      <c r="N51" s="104" t="b">
        <v>1</v>
      </c>
      <c r="O51" s="104">
        <v>0</v>
      </c>
      <c r="P51" s="105"/>
      <c r="Q51" s="105"/>
      <c r="R51" s="104" t="b">
        <v>0</v>
      </c>
      <c r="S51" s="105"/>
      <c r="T51" s="105"/>
      <c r="U51" s="105"/>
      <c r="V51" s="105"/>
      <c r="W51" s="105"/>
      <c r="X51" s="105"/>
      <c r="Y51" s="105"/>
      <c r="Z51" s="105"/>
      <c r="AA51" s="105"/>
      <c r="AB51" s="105"/>
      <c r="AC51" s="105"/>
      <c r="AD51" s="105"/>
      <c r="AE51" s="105"/>
      <c r="AF51" s="105"/>
      <c r="AG51" s="105"/>
      <c r="AH51" s="105"/>
      <c r="AI51" s="105"/>
      <c r="AJ51" s="105"/>
      <c r="AK51" s="105"/>
      <c r="AL51" s="105"/>
      <c r="AM51" s="105"/>
      <c r="AN51" s="105"/>
      <c r="AO51" s="105"/>
      <c r="AP51" s="105"/>
      <c r="AQ51" s="104">
        <v>0</v>
      </c>
      <c r="AR51" s="104">
        <v>0</v>
      </c>
      <c r="AS51" s="105"/>
      <c r="AT51" s="104">
        <v>0</v>
      </c>
      <c r="AU51" s="104">
        <v>0</v>
      </c>
      <c r="AV51" s="104">
        <v>-1</v>
      </c>
      <c r="AW51" s="104">
        <v>1460</v>
      </c>
      <c r="AX51" s="104">
        <v>1460</v>
      </c>
      <c r="AY51" s="104">
        <v>20</v>
      </c>
      <c r="AZ51" s="104" t="b">
        <v>0</v>
      </c>
      <c r="BA51" s="104">
        <v>0</v>
      </c>
      <c r="BB51" s="104">
        <v>0</v>
      </c>
      <c r="BC51" s="104">
        <v>0</v>
      </c>
      <c r="BD51" s="104" t="b">
        <v>0</v>
      </c>
      <c r="BE51" s="105" t="s">
        <v>512</v>
      </c>
      <c r="BF51" s="104">
        <v>0</v>
      </c>
      <c r="BG51" s="104">
        <v>0</v>
      </c>
      <c r="BH51" s="104">
        <v>0</v>
      </c>
      <c r="BI51" s="104" t="b">
        <v>0</v>
      </c>
      <c r="BJ51" s="105"/>
      <c r="BK51" s="105"/>
      <c r="BL51" s="104">
        <v>0</v>
      </c>
      <c r="BM51" s="104">
        <v>1</v>
      </c>
      <c r="BN51" s="104">
        <v>0</v>
      </c>
      <c r="BO51" s="105" t="s">
        <v>6735</v>
      </c>
      <c r="BP51" s="105" t="s">
        <v>209</v>
      </c>
      <c r="BQ51" s="104">
        <v>8760</v>
      </c>
      <c r="BR51" s="105"/>
      <c r="BS51" s="105" t="s">
        <v>513</v>
      </c>
      <c r="BT51" s="105"/>
      <c r="BU51" s="104">
        <v>0</v>
      </c>
    </row>
    <row r="52" spans="1:73" ht="15" customHeight="1" x14ac:dyDescent="0.35">
      <c r="A52" s="104">
        <v>0</v>
      </c>
      <c r="B52" s="105" t="s">
        <v>482</v>
      </c>
      <c r="C52" s="105"/>
      <c r="D52" s="104">
        <v>2</v>
      </c>
      <c r="E52" s="105" t="s">
        <v>7023</v>
      </c>
      <c r="F52" s="105" t="s">
        <v>6799</v>
      </c>
      <c r="G52" s="104">
        <v>1</v>
      </c>
      <c r="H52" s="105" t="s">
        <v>483</v>
      </c>
      <c r="I52" s="104" t="b">
        <v>0</v>
      </c>
      <c r="J52" s="105"/>
      <c r="K52" s="105"/>
      <c r="L52" s="104">
        <v>24</v>
      </c>
      <c r="M52" s="105"/>
      <c r="N52" s="104" t="b">
        <v>1</v>
      </c>
      <c r="O52" s="104">
        <v>0</v>
      </c>
      <c r="P52" s="105"/>
      <c r="Q52" s="105"/>
      <c r="R52" s="104" t="b">
        <v>0</v>
      </c>
      <c r="S52" s="105"/>
      <c r="T52" s="105"/>
      <c r="U52" s="105"/>
      <c r="V52" s="105"/>
      <c r="W52" s="105"/>
      <c r="X52" s="105"/>
      <c r="Y52" s="105"/>
      <c r="Z52" s="105"/>
      <c r="AA52" s="105"/>
      <c r="AB52" s="105"/>
      <c r="AC52" s="105"/>
      <c r="AD52" s="105"/>
      <c r="AE52" s="105"/>
      <c r="AF52" s="105"/>
      <c r="AG52" s="105"/>
      <c r="AH52" s="105"/>
      <c r="AI52" s="105"/>
      <c r="AJ52" s="105"/>
      <c r="AK52" s="105"/>
      <c r="AL52" s="105"/>
      <c r="AM52" s="105"/>
      <c r="AN52" s="105"/>
      <c r="AO52" s="105"/>
      <c r="AP52" s="105"/>
      <c r="AQ52" s="104">
        <v>0</v>
      </c>
      <c r="AR52" s="104">
        <v>0</v>
      </c>
      <c r="AS52" s="105"/>
      <c r="AT52" s="104">
        <v>0</v>
      </c>
      <c r="AU52" s="104">
        <v>0</v>
      </c>
      <c r="AV52" s="104">
        <v>-1</v>
      </c>
      <c r="AW52" s="104">
        <v>1460</v>
      </c>
      <c r="AX52" s="104">
        <v>1460</v>
      </c>
      <c r="AY52" s="104">
        <v>20</v>
      </c>
      <c r="AZ52" s="104" t="b">
        <v>0</v>
      </c>
      <c r="BA52" s="104">
        <v>0</v>
      </c>
      <c r="BB52" s="104">
        <v>0</v>
      </c>
      <c r="BC52" s="104">
        <v>0</v>
      </c>
      <c r="BD52" s="104" t="b">
        <v>1</v>
      </c>
      <c r="BE52" s="105" t="s">
        <v>512</v>
      </c>
      <c r="BF52" s="104">
        <v>0</v>
      </c>
      <c r="BG52" s="104">
        <v>0</v>
      </c>
      <c r="BH52" s="104">
        <v>0</v>
      </c>
      <c r="BI52" s="104" t="b">
        <v>1</v>
      </c>
      <c r="BJ52" s="105"/>
      <c r="BK52" s="105"/>
      <c r="BL52" s="104">
        <v>0</v>
      </c>
      <c r="BM52" s="104">
        <v>2</v>
      </c>
      <c r="BN52" s="104">
        <v>0</v>
      </c>
      <c r="BO52" s="105"/>
      <c r="BP52" s="105" t="s">
        <v>207</v>
      </c>
      <c r="BQ52" s="104">
        <v>876000</v>
      </c>
      <c r="BR52" s="105"/>
      <c r="BS52" s="105" t="s">
        <v>105</v>
      </c>
      <c r="BT52" s="105"/>
      <c r="BU52" s="104">
        <v>0</v>
      </c>
    </row>
    <row r="53" spans="1:73" ht="15" customHeight="1" x14ac:dyDescent="0.35">
      <c r="A53" s="104">
        <v>0</v>
      </c>
      <c r="B53" s="105" t="s">
        <v>482</v>
      </c>
      <c r="C53" s="105"/>
      <c r="D53" s="104">
        <v>2</v>
      </c>
      <c r="E53" s="105" t="s">
        <v>7022</v>
      </c>
      <c r="F53" s="105" t="s">
        <v>6798</v>
      </c>
      <c r="G53" s="104">
        <v>1</v>
      </c>
      <c r="H53" s="105" t="s">
        <v>483</v>
      </c>
      <c r="I53" s="104" t="b">
        <v>0</v>
      </c>
      <c r="J53" s="105"/>
      <c r="K53" s="105"/>
      <c r="L53" s="104">
        <v>24</v>
      </c>
      <c r="M53" s="105"/>
      <c r="N53" s="104" t="b">
        <v>1</v>
      </c>
      <c r="O53" s="104">
        <v>0</v>
      </c>
      <c r="P53" s="105"/>
      <c r="Q53" s="105"/>
      <c r="R53" s="104" t="b">
        <v>0</v>
      </c>
      <c r="S53" s="105"/>
      <c r="T53" s="105"/>
      <c r="U53" s="105"/>
      <c r="V53" s="105"/>
      <c r="W53" s="105"/>
      <c r="X53" s="105"/>
      <c r="Y53" s="105"/>
      <c r="Z53" s="105"/>
      <c r="AA53" s="105"/>
      <c r="AB53" s="105"/>
      <c r="AC53" s="105"/>
      <c r="AD53" s="105"/>
      <c r="AE53" s="105"/>
      <c r="AF53" s="105"/>
      <c r="AG53" s="105"/>
      <c r="AH53" s="105"/>
      <c r="AI53" s="105"/>
      <c r="AJ53" s="105"/>
      <c r="AK53" s="105"/>
      <c r="AL53" s="105"/>
      <c r="AM53" s="105"/>
      <c r="AN53" s="105"/>
      <c r="AO53" s="105"/>
      <c r="AP53" s="105"/>
      <c r="AQ53" s="104">
        <v>0</v>
      </c>
      <c r="AR53" s="104">
        <v>20000</v>
      </c>
      <c r="AS53" s="105"/>
      <c r="AT53" s="104">
        <v>0</v>
      </c>
      <c r="AU53" s="104">
        <v>0</v>
      </c>
      <c r="AV53" s="104">
        <v>-1</v>
      </c>
      <c r="AW53" s="104">
        <v>1460</v>
      </c>
      <c r="AX53" s="104">
        <v>1460</v>
      </c>
      <c r="AY53" s="104">
        <v>20</v>
      </c>
      <c r="AZ53" s="104" t="b">
        <v>0</v>
      </c>
      <c r="BA53" s="104">
        <v>0</v>
      </c>
      <c r="BB53" s="104">
        <v>0</v>
      </c>
      <c r="BC53" s="104">
        <v>0</v>
      </c>
      <c r="BD53" s="104" t="b">
        <v>1</v>
      </c>
      <c r="BE53" s="105" t="s">
        <v>512</v>
      </c>
      <c r="BF53" s="104">
        <v>0</v>
      </c>
      <c r="BG53" s="104">
        <v>0</v>
      </c>
      <c r="BH53" s="104">
        <v>0</v>
      </c>
      <c r="BI53" s="104" t="b">
        <v>1</v>
      </c>
      <c r="BJ53" s="105"/>
      <c r="BK53" s="105"/>
      <c r="BL53" s="104">
        <v>0</v>
      </c>
      <c r="BM53" s="104">
        <v>0</v>
      </c>
      <c r="BN53" s="104">
        <v>730</v>
      </c>
      <c r="BO53" s="105"/>
      <c r="BP53" s="105" t="s">
        <v>207</v>
      </c>
      <c r="BQ53" s="104">
        <v>280320</v>
      </c>
      <c r="BR53" s="105"/>
      <c r="BS53" s="105" t="s">
        <v>105</v>
      </c>
      <c r="BT53" s="105"/>
      <c r="BU53" s="104">
        <v>0</v>
      </c>
    </row>
    <row r="54" spans="1:73" ht="15" customHeight="1" x14ac:dyDescent="0.35">
      <c r="A54" s="104">
        <v>0</v>
      </c>
      <c r="B54" s="105" t="s">
        <v>511</v>
      </c>
      <c r="C54" s="105"/>
      <c r="D54" s="104">
        <v>2</v>
      </c>
      <c r="E54" s="105" t="s">
        <v>7022</v>
      </c>
      <c r="F54" s="105" t="s">
        <v>6762</v>
      </c>
      <c r="G54" s="104">
        <v>1</v>
      </c>
      <c r="H54" s="105" t="s">
        <v>483</v>
      </c>
      <c r="I54" s="104" t="b">
        <v>0</v>
      </c>
      <c r="J54" s="105"/>
      <c r="K54" s="105"/>
      <c r="L54" s="104">
        <v>24</v>
      </c>
      <c r="M54" s="105"/>
      <c r="N54" s="104" t="b">
        <v>1</v>
      </c>
      <c r="O54" s="104">
        <v>0</v>
      </c>
      <c r="P54" s="105"/>
      <c r="Q54" s="105"/>
      <c r="R54" s="104" t="b">
        <v>0</v>
      </c>
      <c r="S54" s="105"/>
      <c r="T54" s="105"/>
      <c r="U54" s="105"/>
      <c r="V54" s="105"/>
      <c r="W54" s="105"/>
      <c r="X54" s="105"/>
      <c r="Y54" s="105"/>
      <c r="Z54" s="105"/>
      <c r="AA54" s="105"/>
      <c r="AB54" s="105"/>
      <c r="AC54" s="105"/>
      <c r="AD54" s="105"/>
      <c r="AE54" s="105"/>
      <c r="AF54" s="105"/>
      <c r="AG54" s="105"/>
      <c r="AH54" s="105"/>
      <c r="AI54" s="105"/>
      <c r="AJ54" s="105"/>
      <c r="AK54" s="105"/>
      <c r="AL54" s="105"/>
      <c r="AM54" s="105"/>
      <c r="AN54" s="105"/>
      <c r="AO54" s="105"/>
      <c r="AP54" s="105"/>
      <c r="AQ54" s="104">
        <v>0</v>
      </c>
      <c r="AR54" s="104">
        <v>0</v>
      </c>
      <c r="AS54" s="105"/>
      <c r="AT54" s="104">
        <v>0</v>
      </c>
      <c r="AU54" s="104">
        <v>0</v>
      </c>
      <c r="AV54" s="104">
        <v>-1</v>
      </c>
      <c r="AW54" s="104">
        <v>1460</v>
      </c>
      <c r="AX54" s="104">
        <v>1460</v>
      </c>
      <c r="AY54" s="104">
        <v>20</v>
      </c>
      <c r="AZ54" s="104" t="b">
        <v>0</v>
      </c>
      <c r="BA54" s="104">
        <v>0</v>
      </c>
      <c r="BB54" s="104">
        <v>0</v>
      </c>
      <c r="BC54" s="104">
        <v>0</v>
      </c>
      <c r="BD54" s="104" t="b">
        <v>0</v>
      </c>
      <c r="BE54" s="105" t="s">
        <v>512</v>
      </c>
      <c r="BF54" s="104">
        <v>0</v>
      </c>
      <c r="BG54" s="104">
        <v>0</v>
      </c>
      <c r="BH54" s="104">
        <v>0</v>
      </c>
      <c r="BI54" s="104" t="b">
        <v>0</v>
      </c>
      <c r="BJ54" s="105"/>
      <c r="BK54" s="105"/>
      <c r="BL54" s="104">
        <v>0</v>
      </c>
      <c r="BM54" s="104">
        <v>1</v>
      </c>
      <c r="BN54" s="104">
        <v>0</v>
      </c>
      <c r="BO54" s="105" t="s">
        <v>6763</v>
      </c>
      <c r="BP54" s="105" t="s">
        <v>208</v>
      </c>
      <c r="BQ54" s="104">
        <v>8760</v>
      </c>
      <c r="BR54" s="105"/>
      <c r="BS54" s="105" t="s">
        <v>513</v>
      </c>
      <c r="BT54" s="105"/>
      <c r="BU54" s="104">
        <v>0</v>
      </c>
    </row>
    <row r="55" spans="1:73" ht="15" customHeight="1" x14ac:dyDescent="0.35">
      <c r="A55" s="104">
        <v>0</v>
      </c>
      <c r="B55" s="105" t="s">
        <v>511</v>
      </c>
      <c r="C55" s="105"/>
      <c r="D55" s="104">
        <v>2</v>
      </c>
      <c r="E55" s="105" t="s">
        <v>7022</v>
      </c>
      <c r="F55" s="105" t="s">
        <v>10656</v>
      </c>
      <c r="G55" s="104">
        <v>1</v>
      </c>
      <c r="H55" s="105" t="s">
        <v>483</v>
      </c>
      <c r="I55" s="104" t="b">
        <v>0</v>
      </c>
      <c r="J55" s="105"/>
      <c r="K55" s="105"/>
      <c r="L55" s="104">
        <v>24</v>
      </c>
      <c r="M55" s="105"/>
      <c r="N55" s="104" t="b">
        <v>1</v>
      </c>
      <c r="O55" s="104">
        <v>0</v>
      </c>
      <c r="P55" s="105"/>
      <c r="Q55" s="105"/>
      <c r="R55" s="104" t="b">
        <v>1</v>
      </c>
      <c r="S55" s="105"/>
      <c r="T55" s="105"/>
      <c r="U55" s="105"/>
      <c r="V55" s="105"/>
      <c r="W55" s="105"/>
      <c r="X55" s="105"/>
      <c r="Y55" s="105"/>
      <c r="Z55" s="105"/>
      <c r="AA55" s="105"/>
      <c r="AB55" s="105"/>
      <c r="AC55" s="105"/>
      <c r="AD55" s="105"/>
      <c r="AE55" s="105"/>
      <c r="AF55" s="105"/>
      <c r="AG55" s="105"/>
      <c r="AH55" s="105"/>
      <c r="AI55" s="105"/>
      <c r="AJ55" s="105"/>
      <c r="AK55" s="105"/>
      <c r="AL55" s="105"/>
      <c r="AM55" s="105"/>
      <c r="AN55" s="105"/>
      <c r="AO55" s="105"/>
      <c r="AP55" s="105"/>
      <c r="AQ55" s="104">
        <v>0</v>
      </c>
      <c r="AR55" s="104">
        <v>0</v>
      </c>
      <c r="AS55" s="105"/>
      <c r="AT55" s="104">
        <v>0</v>
      </c>
      <c r="AU55" s="104">
        <v>0</v>
      </c>
      <c r="AV55" s="104">
        <v>-1</v>
      </c>
      <c r="AW55" s="104">
        <v>1460</v>
      </c>
      <c r="AX55" s="104">
        <v>1460</v>
      </c>
      <c r="AY55" s="104">
        <v>20</v>
      </c>
      <c r="AZ55" s="104" t="b">
        <v>0</v>
      </c>
      <c r="BA55" s="104">
        <v>0</v>
      </c>
      <c r="BB55" s="104">
        <v>0</v>
      </c>
      <c r="BC55" s="104">
        <v>0</v>
      </c>
      <c r="BD55" s="104" t="b">
        <v>0</v>
      </c>
      <c r="BE55" s="105" t="s">
        <v>512</v>
      </c>
      <c r="BF55" s="104">
        <v>0</v>
      </c>
      <c r="BG55" s="104">
        <v>0</v>
      </c>
      <c r="BH55" s="104">
        <v>0</v>
      </c>
      <c r="BI55" s="104" t="b">
        <v>0</v>
      </c>
      <c r="BJ55" s="105"/>
      <c r="BK55" s="105"/>
      <c r="BL55" s="104">
        <v>0</v>
      </c>
      <c r="BM55" s="104">
        <v>2</v>
      </c>
      <c r="BN55" s="104">
        <v>0</v>
      </c>
      <c r="BO55" s="105" t="s">
        <v>6742</v>
      </c>
      <c r="BP55" s="105" t="s">
        <v>6743</v>
      </c>
      <c r="BQ55" s="104">
        <v>17520</v>
      </c>
      <c r="BR55" s="105"/>
      <c r="BS55" s="105" t="s">
        <v>513</v>
      </c>
      <c r="BT55" s="105"/>
      <c r="BU55" s="104">
        <v>0</v>
      </c>
    </row>
    <row r="56" spans="1:73" ht="15" customHeight="1" x14ac:dyDescent="0.35">
      <c r="A56" s="104">
        <v>0</v>
      </c>
      <c r="B56" s="105" t="s">
        <v>482</v>
      </c>
      <c r="C56" s="105"/>
      <c r="D56" s="104">
        <v>2</v>
      </c>
      <c r="E56" s="105" t="s">
        <v>10804</v>
      </c>
      <c r="F56" s="105" t="s">
        <v>6864</v>
      </c>
      <c r="G56" s="104">
        <v>1</v>
      </c>
      <c r="H56" s="105" t="s">
        <v>483</v>
      </c>
      <c r="I56" s="104" t="b">
        <v>0</v>
      </c>
      <c r="J56" s="105"/>
      <c r="K56" s="105"/>
      <c r="L56" s="104">
        <v>24</v>
      </c>
      <c r="M56" s="105"/>
      <c r="N56" s="104" t="b">
        <v>1</v>
      </c>
      <c r="O56" s="104">
        <v>0</v>
      </c>
      <c r="P56" s="105" t="s">
        <v>485</v>
      </c>
      <c r="Q56" s="105" t="s">
        <v>6002</v>
      </c>
      <c r="R56" s="104" t="b">
        <v>0</v>
      </c>
      <c r="S56" s="105"/>
      <c r="T56" s="105"/>
      <c r="U56" s="105"/>
      <c r="V56" s="105"/>
      <c r="W56" s="105"/>
      <c r="X56" s="105"/>
      <c r="Y56" s="105"/>
      <c r="Z56" s="105"/>
      <c r="AA56" s="105"/>
      <c r="AB56" s="105"/>
      <c r="AC56" s="105"/>
      <c r="AD56" s="105"/>
      <c r="AE56" s="105"/>
      <c r="AF56" s="105"/>
      <c r="AG56" s="105"/>
      <c r="AH56" s="105"/>
      <c r="AI56" s="105"/>
      <c r="AJ56" s="105"/>
      <c r="AK56" s="105"/>
      <c r="AL56" s="105"/>
      <c r="AM56" s="105"/>
      <c r="AN56" s="105"/>
      <c r="AO56" s="105"/>
      <c r="AP56" s="105"/>
      <c r="AQ56" s="104">
        <v>0</v>
      </c>
      <c r="AR56" s="104">
        <v>1000</v>
      </c>
      <c r="AS56" s="105"/>
      <c r="AT56" s="104">
        <v>0</v>
      </c>
      <c r="AU56" s="104">
        <v>0</v>
      </c>
      <c r="AV56" s="104">
        <v>-1</v>
      </c>
      <c r="AW56" s="104">
        <v>1460</v>
      </c>
      <c r="AX56" s="104">
        <v>1460</v>
      </c>
      <c r="AY56" s="104">
        <v>20</v>
      </c>
      <c r="AZ56" s="104" t="b">
        <v>0</v>
      </c>
      <c r="BA56" s="104">
        <v>0</v>
      </c>
      <c r="BB56" s="104">
        <v>0</v>
      </c>
      <c r="BC56" s="104">
        <v>0</v>
      </c>
      <c r="BD56" s="104" t="b">
        <v>1</v>
      </c>
      <c r="BE56" s="105" t="s">
        <v>512</v>
      </c>
      <c r="BF56" s="104">
        <v>0</v>
      </c>
      <c r="BG56" s="104">
        <v>0</v>
      </c>
      <c r="BH56" s="104">
        <v>0</v>
      </c>
      <c r="BI56" s="104" t="b">
        <v>1</v>
      </c>
      <c r="BJ56" s="105"/>
      <c r="BK56" s="105"/>
      <c r="BL56" s="104">
        <v>0</v>
      </c>
      <c r="BM56" s="104">
        <v>0</v>
      </c>
      <c r="BN56" s="104">
        <v>8</v>
      </c>
      <c r="BO56" s="105"/>
      <c r="BP56" s="105" t="s">
        <v>207</v>
      </c>
      <c r="BQ56" s="104">
        <v>70080</v>
      </c>
      <c r="BR56" s="105"/>
      <c r="BS56" s="105" t="s">
        <v>105</v>
      </c>
      <c r="BT56" s="105"/>
      <c r="BU56" s="104">
        <v>0</v>
      </c>
    </row>
    <row r="57" spans="1:73" ht="15" customHeight="1" x14ac:dyDescent="0.35">
      <c r="A57" s="104">
        <v>0</v>
      </c>
      <c r="B57" s="105" t="s">
        <v>511</v>
      </c>
      <c r="C57" s="105"/>
      <c r="D57" s="104">
        <v>2</v>
      </c>
      <c r="E57" s="105" t="s">
        <v>10804</v>
      </c>
      <c r="F57" s="105" t="s">
        <v>6786</v>
      </c>
      <c r="G57" s="104">
        <v>1</v>
      </c>
      <c r="H57" s="105" t="s">
        <v>483</v>
      </c>
      <c r="I57" s="104" t="b">
        <v>0</v>
      </c>
      <c r="J57" s="105"/>
      <c r="K57" s="105"/>
      <c r="L57" s="104">
        <v>24</v>
      </c>
      <c r="M57" s="105"/>
      <c r="N57" s="104" t="b">
        <v>1</v>
      </c>
      <c r="O57" s="104">
        <v>0</v>
      </c>
      <c r="P57" s="105"/>
      <c r="Q57" s="105"/>
      <c r="R57" s="104" t="b">
        <v>0</v>
      </c>
      <c r="S57" s="105"/>
      <c r="T57" s="105"/>
      <c r="U57" s="105"/>
      <c r="V57" s="105"/>
      <c r="W57" s="105"/>
      <c r="X57" s="105"/>
      <c r="Y57" s="105"/>
      <c r="Z57" s="105"/>
      <c r="AA57" s="105"/>
      <c r="AB57" s="105"/>
      <c r="AC57" s="105"/>
      <c r="AD57" s="105"/>
      <c r="AE57" s="105"/>
      <c r="AF57" s="105"/>
      <c r="AG57" s="105"/>
      <c r="AH57" s="105"/>
      <c r="AI57" s="105"/>
      <c r="AJ57" s="105"/>
      <c r="AK57" s="105"/>
      <c r="AL57" s="105"/>
      <c r="AM57" s="105"/>
      <c r="AN57" s="105"/>
      <c r="AO57" s="105"/>
      <c r="AP57" s="105"/>
      <c r="AQ57" s="104">
        <v>0</v>
      </c>
      <c r="AR57" s="104">
        <v>0</v>
      </c>
      <c r="AS57" s="105"/>
      <c r="AT57" s="104">
        <v>0</v>
      </c>
      <c r="AU57" s="104">
        <v>0</v>
      </c>
      <c r="AV57" s="104">
        <v>-1</v>
      </c>
      <c r="AW57" s="104">
        <v>1460</v>
      </c>
      <c r="AX57" s="104">
        <v>1460</v>
      </c>
      <c r="AY57" s="104">
        <v>20</v>
      </c>
      <c r="AZ57" s="104" t="b">
        <v>0</v>
      </c>
      <c r="BA57" s="104">
        <v>0</v>
      </c>
      <c r="BB57" s="104">
        <v>0</v>
      </c>
      <c r="BC57" s="104">
        <v>0</v>
      </c>
      <c r="BD57" s="104" t="b">
        <v>0</v>
      </c>
      <c r="BE57" s="105" t="s">
        <v>512</v>
      </c>
      <c r="BF57" s="104">
        <v>0</v>
      </c>
      <c r="BG57" s="104">
        <v>0</v>
      </c>
      <c r="BH57" s="104">
        <v>0</v>
      </c>
      <c r="BI57" s="104" t="b">
        <v>0</v>
      </c>
      <c r="BJ57" s="105"/>
      <c r="BK57" s="105"/>
      <c r="BL57" s="104">
        <v>0</v>
      </c>
      <c r="BM57" s="104">
        <v>1</v>
      </c>
      <c r="BN57" s="104">
        <v>0</v>
      </c>
      <c r="BO57" s="105" t="s">
        <v>6787</v>
      </c>
      <c r="BP57" s="105" t="s">
        <v>208</v>
      </c>
      <c r="BQ57" s="104">
        <v>730</v>
      </c>
      <c r="BR57" s="105"/>
      <c r="BS57" s="105" t="s">
        <v>513</v>
      </c>
      <c r="BT57" s="105"/>
      <c r="BU57" s="104">
        <v>0</v>
      </c>
    </row>
    <row r="58" spans="1:73" ht="15" customHeight="1" x14ac:dyDescent="0.35">
      <c r="A58" s="104">
        <v>0</v>
      </c>
      <c r="B58" s="105" t="s">
        <v>511</v>
      </c>
      <c r="C58" s="105"/>
      <c r="D58" s="104">
        <v>2</v>
      </c>
      <c r="E58" s="105" t="s">
        <v>10804</v>
      </c>
      <c r="F58" s="105" t="s">
        <v>10685</v>
      </c>
      <c r="G58" s="104">
        <v>1</v>
      </c>
      <c r="H58" s="105" t="s">
        <v>483</v>
      </c>
      <c r="I58" s="104" t="b">
        <v>0</v>
      </c>
      <c r="J58" s="105"/>
      <c r="K58" s="105"/>
      <c r="L58" s="104">
        <v>24</v>
      </c>
      <c r="M58" s="105"/>
      <c r="N58" s="104" t="b">
        <v>1</v>
      </c>
      <c r="O58" s="104">
        <v>0</v>
      </c>
      <c r="P58" s="105"/>
      <c r="Q58" s="105"/>
      <c r="R58" s="104" t="b">
        <v>0</v>
      </c>
      <c r="S58" s="105"/>
      <c r="T58" s="105"/>
      <c r="U58" s="105"/>
      <c r="V58" s="105"/>
      <c r="W58" s="105"/>
      <c r="X58" s="105"/>
      <c r="Y58" s="105"/>
      <c r="Z58" s="105"/>
      <c r="AA58" s="105"/>
      <c r="AB58" s="105"/>
      <c r="AC58" s="105"/>
      <c r="AD58" s="105"/>
      <c r="AE58" s="105"/>
      <c r="AF58" s="105"/>
      <c r="AG58" s="105"/>
      <c r="AH58" s="105"/>
      <c r="AI58" s="105"/>
      <c r="AJ58" s="105"/>
      <c r="AK58" s="105"/>
      <c r="AL58" s="105"/>
      <c r="AM58" s="105"/>
      <c r="AN58" s="105"/>
      <c r="AO58" s="105"/>
      <c r="AP58" s="105"/>
      <c r="AQ58" s="104">
        <v>0</v>
      </c>
      <c r="AR58" s="104">
        <v>0</v>
      </c>
      <c r="AS58" s="105"/>
      <c r="AT58" s="104">
        <v>0</v>
      </c>
      <c r="AU58" s="104">
        <v>0</v>
      </c>
      <c r="AV58" s="104">
        <v>-1</v>
      </c>
      <c r="AW58" s="104">
        <v>1460</v>
      </c>
      <c r="AX58" s="104">
        <v>1460</v>
      </c>
      <c r="AY58" s="104">
        <v>20</v>
      </c>
      <c r="AZ58" s="104" t="b">
        <v>0</v>
      </c>
      <c r="BA58" s="104">
        <v>0</v>
      </c>
      <c r="BB58" s="104">
        <v>0</v>
      </c>
      <c r="BC58" s="104">
        <v>0</v>
      </c>
      <c r="BD58" s="104" t="b">
        <v>0</v>
      </c>
      <c r="BE58" s="105" t="s">
        <v>512</v>
      </c>
      <c r="BF58" s="104">
        <v>0</v>
      </c>
      <c r="BG58" s="104">
        <v>0</v>
      </c>
      <c r="BH58" s="104">
        <v>0</v>
      </c>
      <c r="BI58" s="104" t="b">
        <v>0</v>
      </c>
      <c r="BJ58" s="105"/>
      <c r="BK58" s="105"/>
      <c r="BL58" s="104">
        <v>0</v>
      </c>
      <c r="BM58" s="104">
        <v>2</v>
      </c>
      <c r="BN58" s="104">
        <v>0</v>
      </c>
      <c r="BO58" s="105" t="s">
        <v>6865</v>
      </c>
      <c r="BP58" s="105" t="s">
        <v>209</v>
      </c>
      <c r="BQ58" s="104">
        <v>1460</v>
      </c>
      <c r="BR58" s="105"/>
      <c r="BS58" s="105" t="s">
        <v>513</v>
      </c>
      <c r="BT58" s="105"/>
      <c r="BU58" s="104">
        <v>0</v>
      </c>
    </row>
    <row r="59" spans="1:73" ht="15" customHeight="1" x14ac:dyDescent="0.35">
      <c r="A59" s="104">
        <v>0</v>
      </c>
      <c r="B59" s="105" t="s">
        <v>511</v>
      </c>
      <c r="C59" s="105"/>
      <c r="D59" s="104">
        <v>2</v>
      </c>
      <c r="E59" s="105" t="s">
        <v>7037</v>
      </c>
      <c r="F59" s="105" t="s">
        <v>6786</v>
      </c>
      <c r="G59" s="104">
        <v>1</v>
      </c>
      <c r="H59" s="105" t="s">
        <v>483</v>
      </c>
      <c r="I59" s="104" t="b">
        <v>0</v>
      </c>
      <c r="J59" s="105"/>
      <c r="K59" s="105"/>
      <c r="L59" s="104">
        <v>24</v>
      </c>
      <c r="M59" s="105"/>
      <c r="N59" s="104" t="b">
        <v>1</v>
      </c>
      <c r="O59" s="104">
        <v>0</v>
      </c>
      <c r="P59" s="105"/>
      <c r="Q59" s="105"/>
      <c r="R59" s="104" t="b">
        <v>0</v>
      </c>
      <c r="S59" s="105"/>
      <c r="T59" s="105"/>
      <c r="U59" s="105"/>
      <c r="V59" s="105"/>
      <c r="W59" s="105"/>
      <c r="X59" s="105"/>
      <c r="Y59" s="105"/>
      <c r="Z59" s="105"/>
      <c r="AA59" s="105"/>
      <c r="AB59" s="105"/>
      <c r="AC59" s="105"/>
      <c r="AD59" s="105"/>
      <c r="AE59" s="105"/>
      <c r="AF59" s="105"/>
      <c r="AG59" s="105"/>
      <c r="AH59" s="105"/>
      <c r="AI59" s="105"/>
      <c r="AJ59" s="105"/>
      <c r="AK59" s="105"/>
      <c r="AL59" s="105"/>
      <c r="AM59" s="105"/>
      <c r="AN59" s="105"/>
      <c r="AO59" s="105"/>
      <c r="AP59" s="105"/>
      <c r="AQ59" s="104">
        <v>0</v>
      </c>
      <c r="AR59" s="104">
        <v>0</v>
      </c>
      <c r="AS59" s="105"/>
      <c r="AT59" s="104">
        <v>0</v>
      </c>
      <c r="AU59" s="104">
        <v>0</v>
      </c>
      <c r="AV59" s="104">
        <v>-1</v>
      </c>
      <c r="AW59" s="104">
        <v>1460</v>
      </c>
      <c r="AX59" s="104">
        <v>1460</v>
      </c>
      <c r="AY59" s="104">
        <v>20</v>
      </c>
      <c r="AZ59" s="104" t="b">
        <v>0</v>
      </c>
      <c r="BA59" s="104">
        <v>0</v>
      </c>
      <c r="BB59" s="104">
        <v>0</v>
      </c>
      <c r="BC59" s="104">
        <v>0</v>
      </c>
      <c r="BD59" s="104" t="b">
        <v>0</v>
      </c>
      <c r="BE59" s="105" t="s">
        <v>512</v>
      </c>
      <c r="BF59" s="104">
        <v>0</v>
      </c>
      <c r="BG59" s="104">
        <v>0</v>
      </c>
      <c r="BH59" s="104">
        <v>0</v>
      </c>
      <c r="BI59" s="104" t="b">
        <v>0</v>
      </c>
      <c r="BJ59" s="105"/>
      <c r="BK59" s="105"/>
      <c r="BL59" s="104">
        <v>0</v>
      </c>
      <c r="BM59" s="104">
        <v>0</v>
      </c>
      <c r="BN59" s="104">
        <v>0</v>
      </c>
      <c r="BO59" s="105" t="s">
        <v>6787</v>
      </c>
      <c r="BP59" s="105" t="s">
        <v>208</v>
      </c>
      <c r="BQ59" s="104">
        <v>730</v>
      </c>
      <c r="BR59" s="105"/>
      <c r="BS59" s="105" t="s">
        <v>513</v>
      </c>
      <c r="BT59" s="105"/>
      <c r="BU59" s="104">
        <v>0</v>
      </c>
    </row>
    <row r="60" spans="1:73" ht="15" customHeight="1" x14ac:dyDescent="0.35">
      <c r="A60" s="104">
        <v>0</v>
      </c>
      <c r="B60" s="105" t="s">
        <v>511</v>
      </c>
      <c r="C60" s="105"/>
      <c r="D60" s="104">
        <v>2</v>
      </c>
      <c r="E60" s="105" t="s">
        <v>7037</v>
      </c>
      <c r="F60" s="105" t="s">
        <v>6731</v>
      </c>
      <c r="G60" s="104">
        <v>1</v>
      </c>
      <c r="H60" s="105" t="s">
        <v>483</v>
      </c>
      <c r="I60" s="104" t="b">
        <v>0</v>
      </c>
      <c r="J60" s="105"/>
      <c r="K60" s="105"/>
      <c r="L60" s="104">
        <v>24</v>
      </c>
      <c r="M60" s="105"/>
      <c r="N60" s="104" t="b">
        <v>1</v>
      </c>
      <c r="O60" s="104">
        <v>0</v>
      </c>
      <c r="P60" s="105"/>
      <c r="Q60" s="105"/>
      <c r="R60" s="104" t="b">
        <v>0</v>
      </c>
      <c r="S60" s="105"/>
      <c r="T60" s="105"/>
      <c r="U60" s="105"/>
      <c r="V60" s="105"/>
      <c r="W60" s="105"/>
      <c r="X60" s="105"/>
      <c r="Y60" s="105"/>
      <c r="Z60" s="105"/>
      <c r="AA60" s="105"/>
      <c r="AB60" s="105"/>
      <c r="AC60" s="105"/>
      <c r="AD60" s="105"/>
      <c r="AE60" s="105"/>
      <c r="AF60" s="105"/>
      <c r="AG60" s="105"/>
      <c r="AH60" s="105"/>
      <c r="AI60" s="105"/>
      <c r="AJ60" s="105"/>
      <c r="AK60" s="105"/>
      <c r="AL60" s="105"/>
      <c r="AM60" s="105"/>
      <c r="AN60" s="105"/>
      <c r="AO60" s="105"/>
      <c r="AP60" s="105"/>
      <c r="AQ60" s="104">
        <v>0</v>
      </c>
      <c r="AR60" s="104">
        <v>0</v>
      </c>
      <c r="AS60" s="105"/>
      <c r="AT60" s="104">
        <v>0</v>
      </c>
      <c r="AU60" s="104">
        <v>0</v>
      </c>
      <c r="AV60" s="104">
        <v>-1</v>
      </c>
      <c r="AW60" s="104">
        <v>1460</v>
      </c>
      <c r="AX60" s="104">
        <v>1460</v>
      </c>
      <c r="AY60" s="104">
        <v>20</v>
      </c>
      <c r="AZ60" s="104" t="b">
        <v>0</v>
      </c>
      <c r="BA60" s="104">
        <v>0</v>
      </c>
      <c r="BB60" s="104">
        <v>0</v>
      </c>
      <c r="BC60" s="104">
        <v>0</v>
      </c>
      <c r="BD60" s="104" t="b">
        <v>0</v>
      </c>
      <c r="BE60" s="105" t="s">
        <v>512</v>
      </c>
      <c r="BF60" s="104">
        <v>0</v>
      </c>
      <c r="BG60" s="104">
        <v>0</v>
      </c>
      <c r="BH60" s="104">
        <v>0</v>
      </c>
      <c r="BI60" s="104" t="b">
        <v>0</v>
      </c>
      <c r="BJ60" s="105"/>
      <c r="BK60" s="105"/>
      <c r="BL60" s="104">
        <v>0</v>
      </c>
      <c r="BM60" s="104">
        <v>1</v>
      </c>
      <c r="BN60" s="104">
        <v>0</v>
      </c>
      <c r="BO60" s="105" t="s">
        <v>6732</v>
      </c>
      <c r="BP60" s="105" t="s">
        <v>209</v>
      </c>
      <c r="BQ60" s="104">
        <v>8760</v>
      </c>
      <c r="BR60" s="105"/>
      <c r="BS60" s="105" t="s">
        <v>513</v>
      </c>
      <c r="BT60" s="105"/>
      <c r="BU60" s="104">
        <v>0</v>
      </c>
    </row>
    <row r="61" spans="1:73" ht="15" customHeight="1" x14ac:dyDescent="0.35">
      <c r="A61" s="104">
        <v>0</v>
      </c>
      <c r="B61" s="105" t="s">
        <v>511</v>
      </c>
      <c r="C61" s="105"/>
      <c r="D61" s="104">
        <v>2</v>
      </c>
      <c r="E61" s="105" t="s">
        <v>7038</v>
      </c>
      <c r="F61" s="105" t="s">
        <v>6786</v>
      </c>
      <c r="G61" s="104">
        <v>1</v>
      </c>
      <c r="H61" s="105" t="s">
        <v>483</v>
      </c>
      <c r="I61" s="104" t="b">
        <v>0</v>
      </c>
      <c r="J61" s="105"/>
      <c r="K61" s="105"/>
      <c r="L61" s="104">
        <v>24</v>
      </c>
      <c r="M61" s="105"/>
      <c r="N61" s="104" t="b">
        <v>1</v>
      </c>
      <c r="O61" s="104">
        <v>0</v>
      </c>
      <c r="P61" s="105"/>
      <c r="Q61" s="105"/>
      <c r="R61" s="104" t="b">
        <v>0</v>
      </c>
      <c r="S61" s="105"/>
      <c r="T61" s="105"/>
      <c r="U61" s="105"/>
      <c r="V61" s="105"/>
      <c r="W61" s="105"/>
      <c r="X61" s="105"/>
      <c r="Y61" s="105"/>
      <c r="Z61" s="105"/>
      <c r="AA61" s="105"/>
      <c r="AB61" s="105"/>
      <c r="AC61" s="105"/>
      <c r="AD61" s="105"/>
      <c r="AE61" s="105"/>
      <c r="AF61" s="105"/>
      <c r="AG61" s="105"/>
      <c r="AH61" s="105"/>
      <c r="AI61" s="105"/>
      <c r="AJ61" s="105"/>
      <c r="AK61" s="105"/>
      <c r="AL61" s="105"/>
      <c r="AM61" s="105"/>
      <c r="AN61" s="105"/>
      <c r="AO61" s="105"/>
      <c r="AP61" s="105"/>
      <c r="AQ61" s="104">
        <v>0</v>
      </c>
      <c r="AR61" s="104">
        <v>0</v>
      </c>
      <c r="AS61" s="105"/>
      <c r="AT61" s="104">
        <v>0</v>
      </c>
      <c r="AU61" s="104">
        <v>0</v>
      </c>
      <c r="AV61" s="104">
        <v>-1</v>
      </c>
      <c r="AW61" s="104">
        <v>1460</v>
      </c>
      <c r="AX61" s="104">
        <v>1460</v>
      </c>
      <c r="AY61" s="104">
        <v>20</v>
      </c>
      <c r="AZ61" s="104" t="b">
        <v>0</v>
      </c>
      <c r="BA61" s="104">
        <v>0</v>
      </c>
      <c r="BB61" s="104">
        <v>0</v>
      </c>
      <c r="BC61" s="104">
        <v>0</v>
      </c>
      <c r="BD61" s="104" t="b">
        <v>0</v>
      </c>
      <c r="BE61" s="105" t="s">
        <v>512</v>
      </c>
      <c r="BF61" s="104">
        <v>0</v>
      </c>
      <c r="BG61" s="104">
        <v>0</v>
      </c>
      <c r="BH61" s="104">
        <v>0</v>
      </c>
      <c r="BI61" s="104" t="b">
        <v>0</v>
      </c>
      <c r="BJ61" s="105"/>
      <c r="BK61" s="105"/>
      <c r="BL61" s="104">
        <v>0</v>
      </c>
      <c r="BM61" s="104">
        <v>0</v>
      </c>
      <c r="BN61" s="104">
        <v>0</v>
      </c>
      <c r="BO61" s="105" t="s">
        <v>6787</v>
      </c>
      <c r="BP61" s="105" t="s">
        <v>208</v>
      </c>
      <c r="BQ61" s="104">
        <v>730</v>
      </c>
      <c r="BR61" s="105"/>
      <c r="BS61" s="105" t="s">
        <v>513</v>
      </c>
      <c r="BT61" s="105"/>
      <c r="BU61" s="104">
        <v>0</v>
      </c>
    </row>
    <row r="62" spans="1:73" ht="15" customHeight="1" x14ac:dyDescent="0.35">
      <c r="A62" s="104">
        <v>0</v>
      </c>
      <c r="B62" s="105" t="s">
        <v>511</v>
      </c>
      <c r="C62" s="105"/>
      <c r="D62" s="104">
        <v>2</v>
      </c>
      <c r="E62" s="105" t="s">
        <v>7038</v>
      </c>
      <c r="F62" s="105" t="s">
        <v>6731</v>
      </c>
      <c r="G62" s="104">
        <v>1</v>
      </c>
      <c r="H62" s="105" t="s">
        <v>483</v>
      </c>
      <c r="I62" s="104" t="b">
        <v>0</v>
      </c>
      <c r="J62" s="105"/>
      <c r="K62" s="105"/>
      <c r="L62" s="104">
        <v>24</v>
      </c>
      <c r="M62" s="105"/>
      <c r="N62" s="104" t="b">
        <v>1</v>
      </c>
      <c r="O62" s="104">
        <v>0</v>
      </c>
      <c r="P62" s="105"/>
      <c r="Q62" s="105"/>
      <c r="R62" s="104" t="b">
        <v>0</v>
      </c>
      <c r="S62" s="105"/>
      <c r="T62" s="105"/>
      <c r="U62" s="105"/>
      <c r="V62" s="105"/>
      <c r="W62" s="105"/>
      <c r="X62" s="105"/>
      <c r="Y62" s="105"/>
      <c r="Z62" s="105"/>
      <c r="AA62" s="105"/>
      <c r="AB62" s="105"/>
      <c r="AC62" s="105"/>
      <c r="AD62" s="105"/>
      <c r="AE62" s="105"/>
      <c r="AF62" s="105"/>
      <c r="AG62" s="105"/>
      <c r="AH62" s="105"/>
      <c r="AI62" s="105"/>
      <c r="AJ62" s="105"/>
      <c r="AK62" s="105"/>
      <c r="AL62" s="105"/>
      <c r="AM62" s="105"/>
      <c r="AN62" s="105"/>
      <c r="AO62" s="105"/>
      <c r="AP62" s="105"/>
      <c r="AQ62" s="104">
        <v>0</v>
      </c>
      <c r="AR62" s="104">
        <v>0</v>
      </c>
      <c r="AS62" s="105"/>
      <c r="AT62" s="104">
        <v>0</v>
      </c>
      <c r="AU62" s="104">
        <v>0</v>
      </c>
      <c r="AV62" s="104">
        <v>-1</v>
      </c>
      <c r="AW62" s="104">
        <v>1460</v>
      </c>
      <c r="AX62" s="104">
        <v>1460</v>
      </c>
      <c r="AY62" s="104">
        <v>20</v>
      </c>
      <c r="AZ62" s="104" t="b">
        <v>0</v>
      </c>
      <c r="BA62" s="104">
        <v>0</v>
      </c>
      <c r="BB62" s="104">
        <v>0</v>
      </c>
      <c r="BC62" s="104">
        <v>0</v>
      </c>
      <c r="BD62" s="104" t="b">
        <v>0</v>
      </c>
      <c r="BE62" s="105" t="s">
        <v>512</v>
      </c>
      <c r="BF62" s="104">
        <v>0</v>
      </c>
      <c r="BG62" s="104">
        <v>0</v>
      </c>
      <c r="BH62" s="104">
        <v>0</v>
      </c>
      <c r="BI62" s="104" t="b">
        <v>0</v>
      </c>
      <c r="BJ62" s="105"/>
      <c r="BK62" s="105"/>
      <c r="BL62" s="104">
        <v>0</v>
      </c>
      <c r="BM62" s="104">
        <v>1</v>
      </c>
      <c r="BN62" s="104">
        <v>0</v>
      </c>
      <c r="BO62" s="105" t="s">
        <v>6732</v>
      </c>
      <c r="BP62" s="105" t="s">
        <v>209</v>
      </c>
      <c r="BQ62" s="104">
        <v>8760</v>
      </c>
      <c r="BR62" s="105"/>
      <c r="BS62" s="105" t="s">
        <v>513</v>
      </c>
      <c r="BT62" s="105"/>
      <c r="BU62" s="104">
        <v>0</v>
      </c>
    </row>
    <row r="63" spans="1:73" ht="15" customHeight="1" x14ac:dyDescent="0.35">
      <c r="A63" s="104">
        <v>0</v>
      </c>
      <c r="B63" s="105" t="s">
        <v>511</v>
      </c>
      <c r="C63" s="105"/>
      <c r="D63" s="104">
        <v>2</v>
      </c>
      <c r="E63" s="105" t="s">
        <v>7018</v>
      </c>
      <c r="F63" s="105" t="s">
        <v>6786</v>
      </c>
      <c r="G63" s="104">
        <v>1</v>
      </c>
      <c r="H63" s="105" t="s">
        <v>483</v>
      </c>
      <c r="I63" s="104" t="b">
        <v>0</v>
      </c>
      <c r="J63" s="105"/>
      <c r="K63" s="105"/>
      <c r="L63" s="104">
        <v>24</v>
      </c>
      <c r="M63" s="105"/>
      <c r="N63" s="104" t="b">
        <v>1</v>
      </c>
      <c r="O63" s="104">
        <v>0</v>
      </c>
      <c r="P63" s="105"/>
      <c r="Q63" s="105"/>
      <c r="R63" s="104" t="b">
        <v>0</v>
      </c>
      <c r="S63" s="105"/>
      <c r="T63" s="105"/>
      <c r="U63" s="105"/>
      <c r="V63" s="105"/>
      <c r="W63" s="105"/>
      <c r="X63" s="105"/>
      <c r="Y63" s="105"/>
      <c r="Z63" s="105"/>
      <c r="AA63" s="105"/>
      <c r="AB63" s="105"/>
      <c r="AC63" s="105"/>
      <c r="AD63" s="105"/>
      <c r="AE63" s="105"/>
      <c r="AF63" s="105"/>
      <c r="AG63" s="105"/>
      <c r="AH63" s="105"/>
      <c r="AI63" s="105"/>
      <c r="AJ63" s="105"/>
      <c r="AK63" s="105"/>
      <c r="AL63" s="105"/>
      <c r="AM63" s="105"/>
      <c r="AN63" s="105"/>
      <c r="AO63" s="105"/>
      <c r="AP63" s="105"/>
      <c r="AQ63" s="104">
        <v>0</v>
      </c>
      <c r="AR63" s="104">
        <v>0</v>
      </c>
      <c r="AS63" s="105"/>
      <c r="AT63" s="104">
        <v>0</v>
      </c>
      <c r="AU63" s="104">
        <v>0</v>
      </c>
      <c r="AV63" s="104">
        <v>-1</v>
      </c>
      <c r="AW63" s="104">
        <v>1460</v>
      </c>
      <c r="AX63" s="104">
        <v>1460</v>
      </c>
      <c r="AY63" s="104">
        <v>20</v>
      </c>
      <c r="AZ63" s="104" t="b">
        <v>0</v>
      </c>
      <c r="BA63" s="104">
        <v>0</v>
      </c>
      <c r="BB63" s="104">
        <v>0</v>
      </c>
      <c r="BC63" s="104">
        <v>0</v>
      </c>
      <c r="BD63" s="104" t="b">
        <v>0</v>
      </c>
      <c r="BE63" s="105" t="s">
        <v>512</v>
      </c>
      <c r="BF63" s="104">
        <v>0</v>
      </c>
      <c r="BG63" s="104">
        <v>0</v>
      </c>
      <c r="BH63" s="104">
        <v>0</v>
      </c>
      <c r="BI63" s="104" t="b">
        <v>0</v>
      </c>
      <c r="BJ63" s="105"/>
      <c r="BK63" s="105"/>
      <c r="BL63" s="104">
        <v>0</v>
      </c>
      <c r="BM63" s="104">
        <v>0</v>
      </c>
      <c r="BN63" s="104">
        <v>0</v>
      </c>
      <c r="BO63" s="105" t="s">
        <v>6787</v>
      </c>
      <c r="BP63" s="105" t="s">
        <v>208</v>
      </c>
      <c r="BQ63" s="104">
        <v>730</v>
      </c>
      <c r="BR63" s="105"/>
      <c r="BS63" s="105" t="s">
        <v>513</v>
      </c>
      <c r="BT63" s="105"/>
      <c r="BU63" s="104">
        <v>0</v>
      </c>
    </row>
    <row r="64" spans="1:73" ht="15" customHeight="1" x14ac:dyDescent="0.35">
      <c r="A64" s="104">
        <v>0</v>
      </c>
      <c r="B64" s="105" t="s">
        <v>511</v>
      </c>
      <c r="C64" s="105"/>
      <c r="D64" s="104">
        <v>2</v>
      </c>
      <c r="E64" s="105" t="s">
        <v>7018</v>
      </c>
      <c r="F64" s="105" t="s">
        <v>6731</v>
      </c>
      <c r="G64" s="104">
        <v>1</v>
      </c>
      <c r="H64" s="105" t="s">
        <v>483</v>
      </c>
      <c r="I64" s="104" t="b">
        <v>0</v>
      </c>
      <c r="J64" s="105"/>
      <c r="K64" s="105"/>
      <c r="L64" s="104">
        <v>24</v>
      </c>
      <c r="M64" s="105"/>
      <c r="N64" s="104" t="b">
        <v>1</v>
      </c>
      <c r="O64" s="104">
        <v>0</v>
      </c>
      <c r="P64" s="105"/>
      <c r="Q64" s="105"/>
      <c r="R64" s="104" t="b">
        <v>0</v>
      </c>
      <c r="S64" s="105"/>
      <c r="T64" s="105"/>
      <c r="U64" s="105"/>
      <c r="V64" s="105"/>
      <c r="W64" s="105"/>
      <c r="X64" s="105"/>
      <c r="Y64" s="105"/>
      <c r="Z64" s="105"/>
      <c r="AA64" s="105"/>
      <c r="AB64" s="105"/>
      <c r="AC64" s="105"/>
      <c r="AD64" s="105"/>
      <c r="AE64" s="105"/>
      <c r="AF64" s="105"/>
      <c r="AG64" s="105"/>
      <c r="AH64" s="105"/>
      <c r="AI64" s="105"/>
      <c r="AJ64" s="105"/>
      <c r="AK64" s="105"/>
      <c r="AL64" s="105"/>
      <c r="AM64" s="105"/>
      <c r="AN64" s="105"/>
      <c r="AO64" s="105"/>
      <c r="AP64" s="105"/>
      <c r="AQ64" s="104">
        <v>0</v>
      </c>
      <c r="AR64" s="104">
        <v>0</v>
      </c>
      <c r="AS64" s="105"/>
      <c r="AT64" s="104">
        <v>0</v>
      </c>
      <c r="AU64" s="104">
        <v>0</v>
      </c>
      <c r="AV64" s="104">
        <v>-1</v>
      </c>
      <c r="AW64" s="104">
        <v>1460</v>
      </c>
      <c r="AX64" s="104">
        <v>1460</v>
      </c>
      <c r="AY64" s="104">
        <v>20</v>
      </c>
      <c r="AZ64" s="104" t="b">
        <v>0</v>
      </c>
      <c r="BA64" s="104">
        <v>0</v>
      </c>
      <c r="BB64" s="104">
        <v>0</v>
      </c>
      <c r="BC64" s="104">
        <v>0</v>
      </c>
      <c r="BD64" s="104" t="b">
        <v>0</v>
      </c>
      <c r="BE64" s="105" t="s">
        <v>512</v>
      </c>
      <c r="BF64" s="104">
        <v>0</v>
      </c>
      <c r="BG64" s="104">
        <v>0</v>
      </c>
      <c r="BH64" s="104">
        <v>0</v>
      </c>
      <c r="BI64" s="104" t="b">
        <v>0</v>
      </c>
      <c r="BJ64" s="105"/>
      <c r="BK64" s="105"/>
      <c r="BL64" s="104">
        <v>0</v>
      </c>
      <c r="BM64" s="104">
        <v>1</v>
      </c>
      <c r="BN64" s="104">
        <v>0</v>
      </c>
      <c r="BO64" s="105" t="s">
        <v>6732</v>
      </c>
      <c r="BP64" s="105" t="s">
        <v>209</v>
      </c>
      <c r="BQ64" s="104">
        <v>8760</v>
      </c>
      <c r="BR64" s="105"/>
      <c r="BS64" s="105" t="s">
        <v>513</v>
      </c>
      <c r="BT64" s="105"/>
      <c r="BU64" s="104">
        <v>0</v>
      </c>
    </row>
    <row r="65" spans="1:73" ht="15" customHeight="1" x14ac:dyDescent="0.35">
      <c r="A65" s="104">
        <v>0</v>
      </c>
      <c r="B65" s="105" t="s">
        <v>482</v>
      </c>
      <c r="C65" s="105"/>
      <c r="D65" s="104">
        <v>2</v>
      </c>
      <c r="E65" s="105" t="s">
        <v>10803</v>
      </c>
      <c r="F65" s="105" t="s">
        <v>6862</v>
      </c>
      <c r="G65" s="104">
        <v>1</v>
      </c>
      <c r="H65" s="105" t="s">
        <v>483</v>
      </c>
      <c r="I65" s="104" t="b">
        <v>0</v>
      </c>
      <c r="J65" s="105"/>
      <c r="K65" s="105"/>
      <c r="L65" s="104">
        <v>24</v>
      </c>
      <c r="M65" s="105"/>
      <c r="N65" s="104" t="b">
        <v>1</v>
      </c>
      <c r="O65" s="104">
        <v>0</v>
      </c>
      <c r="P65" s="105" t="s">
        <v>485</v>
      </c>
      <c r="Q65" s="105" t="s">
        <v>6002</v>
      </c>
      <c r="R65" s="104" t="b">
        <v>0</v>
      </c>
      <c r="S65" s="105"/>
      <c r="T65" s="105"/>
      <c r="U65" s="105"/>
      <c r="V65" s="105"/>
      <c r="W65" s="105"/>
      <c r="X65" s="105"/>
      <c r="Y65" s="105"/>
      <c r="Z65" s="105"/>
      <c r="AA65" s="105"/>
      <c r="AB65" s="105"/>
      <c r="AC65" s="105"/>
      <c r="AD65" s="105"/>
      <c r="AE65" s="105"/>
      <c r="AF65" s="105"/>
      <c r="AG65" s="105"/>
      <c r="AH65" s="105"/>
      <c r="AI65" s="105"/>
      <c r="AJ65" s="105"/>
      <c r="AK65" s="105"/>
      <c r="AL65" s="105"/>
      <c r="AM65" s="105"/>
      <c r="AN65" s="105"/>
      <c r="AO65" s="105"/>
      <c r="AP65" s="105"/>
      <c r="AQ65" s="104">
        <v>0</v>
      </c>
      <c r="AR65" s="104">
        <v>25000</v>
      </c>
      <c r="AS65" s="105"/>
      <c r="AT65" s="104">
        <v>0</v>
      </c>
      <c r="AU65" s="104">
        <v>0</v>
      </c>
      <c r="AV65" s="104">
        <v>-1</v>
      </c>
      <c r="AW65" s="104">
        <v>1460</v>
      </c>
      <c r="AX65" s="104">
        <v>1460</v>
      </c>
      <c r="AY65" s="104">
        <v>20</v>
      </c>
      <c r="AZ65" s="104" t="b">
        <v>0</v>
      </c>
      <c r="BA65" s="104">
        <v>0</v>
      </c>
      <c r="BB65" s="104">
        <v>0</v>
      </c>
      <c r="BC65" s="104">
        <v>0</v>
      </c>
      <c r="BD65" s="104" t="b">
        <v>1</v>
      </c>
      <c r="BE65" s="105" t="s">
        <v>512</v>
      </c>
      <c r="BF65" s="104">
        <v>0</v>
      </c>
      <c r="BG65" s="104">
        <v>0</v>
      </c>
      <c r="BH65" s="104">
        <v>0</v>
      </c>
      <c r="BI65" s="104" t="b">
        <v>1</v>
      </c>
      <c r="BJ65" s="105"/>
      <c r="BK65" s="105"/>
      <c r="BL65" s="104">
        <v>0</v>
      </c>
      <c r="BM65" s="104">
        <v>0</v>
      </c>
      <c r="BN65" s="104">
        <v>8</v>
      </c>
      <c r="BO65" s="105"/>
      <c r="BP65" s="105" t="s">
        <v>207</v>
      </c>
      <c r="BQ65" s="104">
        <v>280320</v>
      </c>
      <c r="BR65" s="105"/>
      <c r="BS65" s="105" t="s">
        <v>105</v>
      </c>
      <c r="BT65" s="105"/>
      <c r="BU65" s="104">
        <v>0</v>
      </c>
    </row>
    <row r="66" spans="1:73" ht="15" customHeight="1" x14ac:dyDescent="0.35">
      <c r="A66" s="104">
        <v>0</v>
      </c>
      <c r="B66" s="105" t="s">
        <v>511</v>
      </c>
      <c r="C66" s="105"/>
      <c r="D66" s="104">
        <v>2</v>
      </c>
      <c r="E66" s="105" t="s">
        <v>10803</v>
      </c>
      <c r="F66" s="105" t="s">
        <v>6754</v>
      </c>
      <c r="G66" s="104">
        <v>1</v>
      </c>
      <c r="H66" s="105" t="s">
        <v>483</v>
      </c>
      <c r="I66" s="104" t="b">
        <v>0</v>
      </c>
      <c r="J66" s="105"/>
      <c r="K66" s="105"/>
      <c r="L66" s="104">
        <v>24</v>
      </c>
      <c r="M66" s="105"/>
      <c r="N66" s="104" t="b">
        <v>1</v>
      </c>
      <c r="O66" s="104">
        <v>0</v>
      </c>
      <c r="P66" s="105"/>
      <c r="Q66" s="105"/>
      <c r="R66" s="104" t="b">
        <v>0</v>
      </c>
      <c r="S66" s="105"/>
      <c r="T66" s="105"/>
      <c r="U66" s="105"/>
      <c r="V66" s="105"/>
      <c r="W66" s="105"/>
      <c r="X66" s="105"/>
      <c r="Y66" s="105"/>
      <c r="Z66" s="105"/>
      <c r="AA66" s="105"/>
      <c r="AB66" s="105"/>
      <c r="AC66" s="105"/>
      <c r="AD66" s="105"/>
      <c r="AE66" s="105"/>
      <c r="AF66" s="105"/>
      <c r="AG66" s="105"/>
      <c r="AH66" s="105"/>
      <c r="AI66" s="105"/>
      <c r="AJ66" s="105"/>
      <c r="AK66" s="105"/>
      <c r="AL66" s="105"/>
      <c r="AM66" s="105"/>
      <c r="AN66" s="105"/>
      <c r="AO66" s="105"/>
      <c r="AP66" s="105"/>
      <c r="AQ66" s="104">
        <v>0</v>
      </c>
      <c r="AR66" s="104">
        <v>0</v>
      </c>
      <c r="AS66" s="105"/>
      <c r="AT66" s="104">
        <v>0</v>
      </c>
      <c r="AU66" s="104">
        <v>0</v>
      </c>
      <c r="AV66" s="104">
        <v>-1</v>
      </c>
      <c r="AW66" s="104">
        <v>1460</v>
      </c>
      <c r="AX66" s="104">
        <v>1460</v>
      </c>
      <c r="AY66" s="104">
        <v>20</v>
      </c>
      <c r="AZ66" s="104" t="b">
        <v>0</v>
      </c>
      <c r="BA66" s="104">
        <v>0</v>
      </c>
      <c r="BB66" s="104">
        <v>0</v>
      </c>
      <c r="BC66" s="104">
        <v>0</v>
      </c>
      <c r="BD66" s="104" t="b">
        <v>0</v>
      </c>
      <c r="BE66" s="105" t="s">
        <v>512</v>
      </c>
      <c r="BF66" s="104">
        <v>0</v>
      </c>
      <c r="BG66" s="104">
        <v>0</v>
      </c>
      <c r="BH66" s="104">
        <v>0</v>
      </c>
      <c r="BI66" s="104" t="b">
        <v>0</v>
      </c>
      <c r="BJ66" s="105"/>
      <c r="BK66" s="105"/>
      <c r="BL66" s="104">
        <v>0</v>
      </c>
      <c r="BM66" s="104">
        <v>1</v>
      </c>
      <c r="BN66" s="104">
        <v>0</v>
      </c>
      <c r="BO66" s="105" t="s">
        <v>6755</v>
      </c>
      <c r="BP66" s="105" t="s">
        <v>208</v>
      </c>
      <c r="BQ66" s="104">
        <v>8760</v>
      </c>
      <c r="BR66" s="105"/>
      <c r="BS66" s="105" t="s">
        <v>513</v>
      </c>
      <c r="BT66" s="105"/>
      <c r="BU66" s="104">
        <v>0</v>
      </c>
    </row>
    <row r="67" spans="1:73" ht="15" customHeight="1" x14ac:dyDescent="0.35">
      <c r="A67" s="104">
        <v>0</v>
      </c>
      <c r="B67" s="105" t="s">
        <v>511</v>
      </c>
      <c r="C67" s="105"/>
      <c r="D67" s="104">
        <v>2</v>
      </c>
      <c r="E67" s="105" t="s">
        <v>10803</v>
      </c>
      <c r="F67" s="105" t="s">
        <v>6863</v>
      </c>
      <c r="G67" s="104">
        <v>1</v>
      </c>
      <c r="H67" s="105" t="s">
        <v>483</v>
      </c>
      <c r="I67" s="104" t="b">
        <v>1</v>
      </c>
      <c r="J67" s="105"/>
      <c r="K67" s="105"/>
      <c r="L67" s="104">
        <v>24</v>
      </c>
      <c r="M67" s="105"/>
      <c r="N67" s="104" t="b">
        <v>1</v>
      </c>
      <c r="O67" s="104">
        <v>0</v>
      </c>
      <c r="P67" s="105" t="s">
        <v>485</v>
      </c>
      <c r="Q67" s="105" t="s">
        <v>6002</v>
      </c>
      <c r="R67" s="104" t="b">
        <v>0</v>
      </c>
      <c r="S67" s="105"/>
      <c r="T67" s="105"/>
      <c r="U67" s="105"/>
      <c r="V67" s="105"/>
      <c r="W67" s="105"/>
      <c r="X67" s="105"/>
      <c r="Y67" s="105"/>
      <c r="Z67" s="105"/>
      <c r="AA67" s="105"/>
      <c r="AB67" s="105"/>
      <c r="AC67" s="105"/>
      <c r="AD67" s="105"/>
      <c r="AE67" s="105"/>
      <c r="AF67" s="105"/>
      <c r="AG67" s="105"/>
      <c r="AH67" s="105"/>
      <c r="AI67" s="105"/>
      <c r="AJ67" s="105"/>
      <c r="AK67" s="105"/>
      <c r="AL67" s="105"/>
      <c r="AM67" s="105"/>
      <c r="AN67" s="105"/>
      <c r="AO67" s="105"/>
      <c r="AP67" s="105"/>
      <c r="AQ67" s="104">
        <v>0</v>
      </c>
      <c r="AR67" s="104">
        <v>0</v>
      </c>
      <c r="AS67" s="105"/>
      <c r="AT67" s="104">
        <v>0</v>
      </c>
      <c r="AU67" s="104">
        <v>0</v>
      </c>
      <c r="AV67" s="104">
        <v>-1</v>
      </c>
      <c r="AW67" s="104">
        <v>1460</v>
      </c>
      <c r="AX67" s="104">
        <v>1460</v>
      </c>
      <c r="AY67" s="104">
        <v>20</v>
      </c>
      <c r="AZ67" s="104" t="b">
        <v>0</v>
      </c>
      <c r="BA67" s="104">
        <v>0</v>
      </c>
      <c r="BB67" s="104">
        <v>0</v>
      </c>
      <c r="BC67" s="104">
        <v>0</v>
      </c>
      <c r="BD67" s="104" t="b">
        <v>0</v>
      </c>
      <c r="BE67" s="105" t="s">
        <v>512</v>
      </c>
      <c r="BF67" s="104">
        <v>0</v>
      </c>
      <c r="BG67" s="104">
        <v>0</v>
      </c>
      <c r="BH67" s="104">
        <v>0</v>
      </c>
      <c r="BI67" s="104" t="b">
        <v>0</v>
      </c>
      <c r="BJ67" s="105"/>
      <c r="BK67" s="105"/>
      <c r="BL67" s="104">
        <v>0</v>
      </c>
      <c r="BM67" s="104">
        <v>2</v>
      </c>
      <c r="BN67" s="104">
        <v>2</v>
      </c>
      <c r="BO67" s="105"/>
      <c r="BP67" s="105" t="s">
        <v>209</v>
      </c>
      <c r="BQ67" s="104">
        <v>52560</v>
      </c>
      <c r="BR67" s="105"/>
      <c r="BS67" s="105" t="s">
        <v>513</v>
      </c>
      <c r="BT67" s="105"/>
      <c r="BU67" s="104">
        <v>0</v>
      </c>
    </row>
    <row r="68" spans="1:73" ht="15" customHeight="1" x14ac:dyDescent="0.35">
      <c r="A68" s="104">
        <v>0</v>
      </c>
      <c r="B68" s="105" t="s">
        <v>511</v>
      </c>
      <c r="C68" s="105"/>
      <c r="D68" s="104">
        <v>2</v>
      </c>
      <c r="E68" s="105" t="s">
        <v>10803</v>
      </c>
      <c r="F68" s="105" t="s">
        <v>10656</v>
      </c>
      <c r="G68" s="104">
        <v>1</v>
      </c>
      <c r="H68" s="105" t="s">
        <v>483</v>
      </c>
      <c r="I68" s="104" t="b">
        <v>0</v>
      </c>
      <c r="J68" s="105"/>
      <c r="K68" s="105"/>
      <c r="L68" s="104">
        <v>24</v>
      </c>
      <c r="M68" s="105"/>
      <c r="N68" s="104" t="b">
        <v>1</v>
      </c>
      <c r="O68" s="104">
        <v>0</v>
      </c>
      <c r="P68" s="105"/>
      <c r="Q68" s="105"/>
      <c r="R68" s="104" t="b">
        <v>1</v>
      </c>
      <c r="S68" s="105"/>
      <c r="T68" s="105"/>
      <c r="U68" s="105"/>
      <c r="V68" s="105"/>
      <c r="W68" s="105"/>
      <c r="X68" s="105"/>
      <c r="Y68" s="105"/>
      <c r="Z68" s="105"/>
      <c r="AA68" s="105"/>
      <c r="AB68" s="105"/>
      <c r="AC68" s="105"/>
      <c r="AD68" s="105"/>
      <c r="AE68" s="105"/>
      <c r="AF68" s="105"/>
      <c r="AG68" s="105"/>
      <c r="AH68" s="105"/>
      <c r="AI68" s="105"/>
      <c r="AJ68" s="105"/>
      <c r="AK68" s="105"/>
      <c r="AL68" s="105"/>
      <c r="AM68" s="105"/>
      <c r="AN68" s="105"/>
      <c r="AO68" s="105"/>
      <c r="AP68" s="105"/>
      <c r="AQ68" s="104">
        <v>0</v>
      </c>
      <c r="AR68" s="104">
        <v>0</v>
      </c>
      <c r="AS68" s="105"/>
      <c r="AT68" s="104">
        <v>0</v>
      </c>
      <c r="AU68" s="104">
        <v>0</v>
      </c>
      <c r="AV68" s="104">
        <v>-1</v>
      </c>
      <c r="AW68" s="104">
        <v>1460</v>
      </c>
      <c r="AX68" s="104">
        <v>1460</v>
      </c>
      <c r="AY68" s="104">
        <v>20</v>
      </c>
      <c r="AZ68" s="104" t="b">
        <v>0</v>
      </c>
      <c r="BA68" s="104">
        <v>0</v>
      </c>
      <c r="BB68" s="104">
        <v>0</v>
      </c>
      <c r="BC68" s="104">
        <v>0</v>
      </c>
      <c r="BD68" s="104" t="b">
        <v>0</v>
      </c>
      <c r="BE68" s="105" t="s">
        <v>512</v>
      </c>
      <c r="BF68" s="104">
        <v>0</v>
      </c>
      <c r="BG68" s="104">
        <v>0</v>
      </c>
      <c r="BH68" s="104">
        <v>0</v>
      </c>
      <c r="BI68" s="104" t="b">
        <v>0</v>
      </c>
      <c r="BJ68" s="105"/>
      <c r="BK68" s="105"/>
      <c r="BL68" s="104">
        <v>0</v>
      </c>
      <c r="BM68" s="104">
        <v>3</v>
      </c>
      <c r="BN68" s="104">
        <v>0</v>
      </c>
      <c r="BO68" s="105" t="s">
        <v>6742</v>
      </c>
      <c r="BP68" s="105" t="s">
        <v>6743</v>
      </c>
      <c r="BQ68" s="104">
        <v>17520</v>
      </c>
      <c r="BR68" s="105"/>
      <c r="BS68" s="105" t="s">
        <v>513</v>
      </c>
      <c r="BT68" s="105"/>
      <c r="BU68" s="104">
        <v>0</v>
      </c>
    </row>
    <row r="69" spans="1:73" ht="15" customHeight="1" x14ac:dyDescent="0.35">
      <c r="A69" s="104">
        <v>0</v>
      </c>
      <c r="B69" s="105" t="s">
        <v>511</v>
      </c>
      <c r="C69" s="105"/>
      <c r="D69" s="104">
        <v>2</v>
      </c>
      <c r="E69" s="105" t="s">
        <v>7044</v>
      </c>
      <c r="F69" s="105" t="s">
        <v>6729</v>
      </c>
      <c r="G69" s="104">
        <v>1</v>
      </c>
      <c r="H69" s="105" t="s">
        <v>483</v>
      </c>
      <c r="I69" s="104" t="b">
        <v>0</v>
      </c>
      <c r="J69" s="105"/>
      <c r="K69" s="105"/>
      <c r="L69" s="104">
        <v>24</v>
      </c>
      <c r="M69" s="105"/>
      <c r="N69" s="104" t="b">
        <v>1</v>
      </c>
      <c r="O69" s="104">
        <v>0</v>
      </c>
      <c r="P69" s="105"/>
      <c r="Q69" s="105"/>
      <c r="R69" s="104" t="b">
        <v>0</v>
      </c>
      <c r="S69" s="105"/>
      <c r="T69" s="105"/>
      <c r="U69" s="105"/>
      <c r="V69" s="105"/>
      <c r="W69" s="105"/>
      <c r="X69" s="105"/>
      <c r="Y69" s="105"/>
      <c r="Z69" s="105"/>
      <c r="AA69" s="105"/>
      <c r="AB69" s="105"/>
      <c r="AC69" s="105"/>
      <c r="AD69" s="105"/>
      <c r="AE69" s="105"/>
      <c r="AF69" s="105"/>
      <c r="AG69" s="105"/>
      <c r="AH69" s="105"/>
      <c r="AI69" s="105"/>
      <c r="AJ69" s="105"/>
      <c r="AK69" s="105"/>
      <c r="AL69" s="105"/>
      <c r="AM69" s="105"/>
      <c r="AN69" s="105"/>
      <c r="AO69" s="105"/>
      <c r="AP69" s="105"/>
      <c r="AQ69" s="104">
        <v>0</v>
      </c>
      <c r="AR69" s="104">
        <v>0</v>
      </c>
      <c r="AS69" s="105"/>
      <c r="AT69" s="104">
        <v>0</v>
      </c>
      <c r="AU69" s="104">
        <v>0</v>
      </c>
      <c r="AV69" s="104">
        <v>-1</v>
      </c>
      <c r="AW69" s="104">
        <v>1460</v>
      </c>
      <c r="AX69" s="104">
        <v>1460</v>
      </c>
      <c r="AY69" s="104">
        <v>20</v>
      </c>
      <c r="AZ69" s="104" t="b">
        <v>0</v>
      </c>
      <c r="BA69" s="104">
        <v>0</v>
      </c>
      <c r="BB69" s="104">
        <v>0</v>
      </c>
      <c r="BC69" s="104">
        <v>0</v>
      </c>
      <c r="BD69" s="104" t="b">
        <v>0</v>
      </c>
      <c r="BE69" s="105" t="s">
        <v>512</v>
      </c>
      <c r="BF69" s="104">
        <v>0</v>
      </c>
      <c r="BG69" s="104">
        <v>0</v>
      </c>
      <c r="BH69" s="104">
        <v>0</v>
      </c>
      <c r="BI69" s="104" t="b">
        <v>0</v>
      </c>
      <c r="BJ69" s="105"/>
      <c r="BK69" s="105"/>
      <c r="BL69" s="104">
        <v>0</v>
      </c>
      <c r="BM69" s="104">
        <v>0</v>
      </c>
      <c r="BN69" s="104">
        <v>0</v>
      </c>
      <c r="BO69" s="105" t="s">
        <v>6730</v>
      </c>
      <c r="BP69" s="105" t="s">
        <v>208</v>
      </c>
      <c r="BQ69" s="104">
        <v>8760</v>
      </c>
      <c r="BR69" s="105"/>
      <c r="BS69" s="105" t="s">
        <v>513</v>
      </c>
      <c r="BT69" s="105"/>
      <c r="BU69" s="104">
        <v>0</v>
      </c>
    </row>
    <row r="70" spans="1:73" ht="15" customHeight="1" x14ac:dyDescent="0.35">
      <c r="A70" s="104">
        <v>0</v>
      </c>
      <c r="B70" s="105" t="s">
        <v>511</v>
      </c>
      <c r="C70" s="105"/>
      <c r="D70" s="104">
        <v>2</v>
      </c>
      <c r="E70" s="105" t="s">
        <v>7044</v>
      </c>
      <c r="F70" s="105" t="s">
        <v>6731</v>
      </c>
      <c r="G70" s="104">
        <v>1</v>
      </c>
      <c r="H70" s="105" t="s">
        <v>483</v>
      </c>
      <c r="I70" s="104" t="b">
        <v>0</v>
      </c>
      <c r="J70" s="105"/>
      <c r="K70" s="105"/>
      <c r="L70" s="104">
        <v>24</v>
      </c>
      <c r="M70" s="105"/>
      <c r="N70" s="104" t="b">
        <v>1</v>
      </c>
      <c r="O70" s="104">
        <v>0</v>
      </c>
      <c r="P70" s="105"/>
      <c r="Q70" s="105"/>
      <c r="R70" s="104" t="b">
        <v>0</v>
      </c>
      <c r="S70" s="105"/>
      <c r="T70" s="105"/>
      <c r="U70" s="105"/>
      <c r="V70" s="105"/>
      <c r="W70" s="105"/>
      <c r="X70" s="105"/>
      <c r="Y70" s="105"/>
      <c r="Z70" s="105"/>
      <c r="AA70" s="105"/>
      <c r="AB70" s="105"/>
      <c r="AC70" s="105"/>
      <c r="AD70" s="105"/>
      <c r="AE70" s="105"/>
      <c r="AF70" s="105"/>
      <c r="AG70" s="105"/>
      <c r="AH70" s="105"/>
      <c r="AI70" s="105"/>
      <c r="AJ70" s="105"/>
      <c r="AK70" s="105"/>
      <c r="AL70" s="105"/>
      <c r="AM70" s="105"/>
      <c r="AN70" s="105"/>
      <c r="AO70" s="105"/>
      <c r="AP70" s="105"/>
      <c r="AQ70" s="104">
        <v>0</v>
      </c>
      <c r="AR70" s="104">
        <v>0</v>
      </c>
      <c r="AS70" s="105"/>
      <c r="AT70" s="104">
        <v>0</v>
      </c>
      <c r="AU70" s="104">
        <v>0</v>
      </c>
      <c r="AV70" s="104">
        <v>-1</v>
      </c>
      <c r="AW70" s="104">
        <v>1460</v>
      </c>
      <c r="AX70" s="104">
        <v>1460</v>
      </c>
      <c r="AY70" s="104">
        <v>20</v>
      </c>
      <c r="AZ70" s="104" t="b">
        <v>0</v>
      </c>
      <c r="BA70" s="104">
        <v>0</v>
      </c>
      <c r="BB70" s="104">
        <v>0</v>
      </c>
      <c r="BC70" s="104">
        <v>0</v>
      </c>
      <c r="BD70" s="104" t="b">
        <v>0</v>
      </c>
      <c r="BE70" s="105" t="s">
        <v>512</v>
      </c>
      <c r="BF70" s="104">
        <v>0</v>
      </c>
      <c r="BG70" s="104">
        <v>0</v>
      </c>
      <c r="BH70" s="104">
        <v>0</v>
      </c>
      <c r="BI70" s="104" t="b">
        <v>0</v>
      </c>
      <c r="BJ70" s="105"/>
      <c r="BK70" s="105"/>
      <c r="BL70" s="104">
        <v>0</v>
      </c>
      <c r="BM70" s="104">
        <v>1</v>
      </c>
      <c r="BN70" s="104">
        <v>0</v>
      </c>
      <c r="BO70" s="105" t="s">
        <v>6732</v>
      </c>
      <c r="BP70" s="105" t="s">
        <v>209</v>
      </c>
      <c r="BQ70" s="104">
        <v>8760</v>
      </c>
      <c r="BR70" s="105"/>
      <c r="BS70" s="105" t="s">
        <v>513</v>
      </c>
      <c r="BT70" s="105"/>
      <c r="BU70" s="104">
        <v>0</v>
      </c>
    </row>
    <row r="71" spans="1:73" ht="15" customHeight="1" x14ac:dyDescent="0.35">
      <c r="A71" s="104">
        <v>0</v>
      </c>
      <c r="B71" s="105" t="s">
        <v>482</v>
      </c>
      <c r="C71" s="105"/>
      <c r="D71" s="104">
        <v>2</v>
      </c>
      <c r="E71" s="105" t="s">
        <v>7044</v>
      </c>
      <c r="F71" s="105" t="s">
        <v>6733</v>
      </c>
      <c r="G71" s="104">
        <v>1</v>
      </c>
      <c r="H71" s="105" t="s">
        <v>483</v>
      </c>
      <c r="I71" s="104" t="b">
        <v>0</v>
      </c>
      <c r="J71" s="105"/>
      <c r="K71" s="105"/>
      <c r="L71" s="104">
        <v>24</v>
      </c>
      <c r="M71" s="105"/>
      <c r="N71" s="104" t="b">
        <v>1</v>
      </c>
      <c r="O71" s="104">
        <v>0</v>
      </c>
      <c r="P71" s="105"/>
      <c r="Q71" s="105"/>
      <c r="R71" s="104" t="b">
        <v>0</v>
      </c>
      <c r="S71" s="105"/>
      <c r="T71" s="105"/>
      <c r="U71" s="105"/>
      <c r="V71" s="105"/>
      <c r="W71" s="105"/>
      <c r="X71" s="105"/>
      <c r="Y71" s="105"/>
      <c r="Z71" s="105"/>
      <c r="AA71" s="105"/>
      <c r="AB71" s="105"/>
      <c r="AC71" s="105"/>
      <c r="AD71" s="105"/>
      <c r="AE71" s="105"/>
      <c r="AF71" s="105"/>
      <c r="AG71" s="105"/>
      <c r="AH71" s="105"/>
      <c r="AI71" s="105"/>
      <c r="AJ71" s="105"/>
      <c r="AK71" s="105"/>
      <c r="AL71" s="105"/>
      <c r="AM71" s="105"/>
      <c r="AN71" s="105"/>
      <c r="AO71" s="105"/>
      <c r="AP71" s="105"/>
      <c r="AQ71" s="104">
        <v>0</v>
      </c>
      <c r="AR71" s="104">
        <v>0</v>
      </c>
      <c r="AS71" s="105"/>
      <c r="AT71" s="104">
        <v>0</v>
      </c>
      <c r="AU71" s="104">
        <v>0</v>
      </c>
      <c r="AV71" s="104">
        <v>-1</v>
      </c>
      <c r="AW71" s="104">
        <v>1460</v>
      </c>
      <c r="AX71" s="104">
        <v>1460</v>
      </c>
      <c r="AY71" s="104">
        <v>20</v>
      </c>
      <c r="AZ71" s="104" t="b">
        <v>0</v>
      </c>
      <c r="BA71" s="104">
        <v>0</v>
      </c>
      <c r="BB71" s="104">
        <v>0</v>
      </c>
      <c r="BC71" s="104">
        <v>0</v>
      </c>
      <c r="BD71" s="104" t="b">
        <v>1</v>
      </c>
      <c r="BE71" s="105" t="s">
        <v>512</v>
      </c>
      <c r="BF71" s="104">
        <v>0</v>
      </c>
      <c r="BG71" s="104">
        <v>0</v>
      </c>
      <c r="BH71" s="104">
        <v>0</v>
      </c>
      <c r="BI71" s="104" t="b">
        <v>1</v>
      </c>
      <c r="BJ71" s="105"/>
      <c r="BK71" s="105"/>
      <c r="BL71" s="104">
        <v>0</v>
      </c>
      <c r="BM71" s="104">
        <v>2</v>
      </c>
      <c r="BN71" s="104">
        <v>0</v>
      </c>
      <c r="BO71" s="105"/>
      <c r="BP71" s="105" t="s">
        <v>207</v>
      </c>
      <c r="BQ71" s="104">
        <v>876000</v>
      </c>
      <c r="BR71" s="105"/>
      <c r="BS71" s="105" t="s">
        <v>105</v>
      </c>
      <c r="BT71" s="105"/>
      <c r="BU71" s="104">
        <v>0</v>
      </c>
    </row>
    <row r="72" spans="1:73" ht="15" customHeight="1" x14ac:dyDescent="0.35">
      <c r="A72" s="104">
        <v>0</v>
      </c>
      <c r="B72" s="105" t="s">
        <v>482</v>
      </c>
      <c r="C72" s="105"/>
      <c r="D72" s="104">
        <v>2</v>
      </c>
      <c r="E72" s="105" t="s">
        <v>10845</v>
      </c>
      <c r="F72" s="105" t="s">
        <v>6904</v>
      </c>
      <c r="G72" s="104">
        <v>1</v>
      </c>
      <c r="H72" s="105" t="s">
        <v>483</v>
      </c>
      <c r="I72" s="104" t="b">
        <v>0</v>
      </c>
      <c r="J72" s="105"/>
      <c r="K72" s="105"/>
      <c r="L72" s="104">
        <v>24</v>
      </c>
      <c r="M72" s="105"/>
      <c r="N72" s="104" t="b">
        <v>1</v>
      </c>
      <c r="O72" s="104">
        <v>0</v>
      </c>
      <c r="P72" s="105"/>
      <c r="Q72" s="105"/>
      <c r="R72" s="104" t="b">
        <v>0</v>
      </c>
      <c r="S72" s="105"/>
      <c r="T72" s="105"/>
      <c r="U72" s="105"/>
      <c r="V72" s="105"/>
      <c r="W72" s="105"/>
      <c r="X72" s="105"/>
      <c r="Y72" s="105"/>
      <c r="Z72" s="105"/>
      <c r="AA72" s="105"/>
      <c r="AB72" s="105"/>
      <c r="AC72" s="105"/>
      <c r="AD72" s="105"/>
      <c r="AE72" s="105"/>
      <c r="AF72" s="105"/>
      <c r="AG72" s="105"/>
      <c r="AH72" s="105"/>
      <c r="AI72" s="105"/>
      <c r="AJ72" s="105"/>
      <c r="AK72" s="105"/>
      <c r="AL72" s="105"/>
      <c r="AM72" s="105"/>
      <c r="AN72" s="105"/>
      <c r="AO72" s="105"/>
      <c r="AP72" s="105"/>
      <c r="AQ72" s="104">
        <v>0</v>
      </c>
      <c r="AR72" s="104">
        <v>100000</v>
      </c>
      <c r="AS72" s="105"/>
      <c r="AT72" s="104">
        <v>0</v>
      </c>
      <c r="AU72" s="104">
        <v>0</v>
      </c>
      <c r="AV72" s="104">
        <v>-1</v>
      </c>
      <c r="AW72" s="104">
        <v>350400</v>
      </c>
      <c r="AX72" s="104">
        <v>0.1</v>
      </c>
      <c r="AY72" s="104">
        <v>2</v>
      </c>
      <c r="AZ72" s="104" t="b">
        <v>0</v>
      </c>
      <c r="BA72" s="104">
        <v>0</v>
      </c>
      <c r="BB72" s="104">
        <v>0</v>
      </c>
      <c r="BC72" s="104">
        <v>0</v>
      </c>
      <c r="BD72" s="104" t="b">
        <v>1</v>
      </c>
      <c r="BE72" s="105" t="s">
        <v>512</v>
      </c>
      <c r="BF72" s="104">
        <v>0</v>
      </c>
      <c r="BG72" s="104">
        <v>0</v>
      </c>
      <c r="BH72" s="104">
        <v>0</v>
      </c>
      <c r="BI72" s="104" t="b">
        <v>0</v>
      </c>
      <c r="BJ72" s="105"/>
      <c r="BK72" s="105"/>
      <c r="BL72" s="104">
        <v>0</v>
      </c>
      <c r="BM72" s="104">
        <v>0</v>
      </c>
      <c r="BN72" s="104">
        <v>168</v>
      </c>
      <c r="BO72" s="105"/>
      <c r="BP72" s="105" t="s">
        <v>207</v>
      </c>
      <c r="BQ72" s="104">
        <v>350400</v>
      </c>
      <c r="BR72" s="105"/>
      <c r="BS72" s="105" t="s">
        <v>105</v>
      </c>
      <c r="BT72" s="105"/>
      <c r="BU72" s="104">
        <v>0</v>
      </c>
    </row>
    <row r="73" spans="1:73" ht="15" customHeight="1" x14ac:dyDescent="0.35">
      <c r="A73" s="104">
        <v>0</v>
      </c>
      <c r="B73" s="105" t="s">
        <v>511</v>
      </c>
      <c r="C73" s="105"/>
      <c r="D73" s="104">
        <v>2</v>
      </c>
      <c r="E73" s="105" t="s">
        <v>10845</v>
      </c>
      <c r="F73" s="105" t="s">
        <v>6754</v>
      </c>
      <c r="G73" s="104">
        <v>1</v>
      </c>
      <c r="H73" s="105" t="s">
        <v>483</v>
      </c>
      <c r="I73" s="104" t="b">
        <v>0</v>
      </c>
      <c r="J73" s="105"/>
      <c r="K73" s="105"/>
      <c r="L73" s="104">
        <v>24</v>
      </c>
      <c r="M73" s="105"/>
      <c r="N73" s="104" t="b">
        <v>1</v>
      </c>
      <c r="O73" s="104">
        <v>0</v>
      </c>
      <c r="P73" s="105"/>
      <c r="Q73" s="105"/>
      <c r="R73" s="104" t="b">
        <v>0</v>
      </c>
      <c r="S73" s="105"/>
      <c r="T73" s="105"/>
      <c r="U73" s="105"/>
      <c r="V73" s="105"/>
      <c r="W73" s="105"/>
      <c r="X73" s="105"/>
      <c r="Y73" s="105"/>
      <c r="Z73" s="105"/>
      <c r="AA73" s="105"/>
      <c r="AB73" s="105"/>
      <c r="AC73" s="105"/>
      <c r="AD73" s="105"/>
      <c r="AE73" s="105"/>
      <c r="AF73" s="105"/>
      <c r="AG73" s="105"/>
      <c r="AH73" s="105"/>
      <c r="AI73" s="105"/>
      <c r="AJ73" s="105"/>
      <c r="AK73" s="105"/>
      <c r="AL73" s="105"/>
      <c r="AM73" s="105"/>
      <c r="AN73" s="105"/>
      <c r="AO73" s="105"/>
      <c r="AP73" s="105"/>
      <c r="AQ73" s="104">
        <v>0</v>
      </c>
      <c r="AR73" s="104">
        <v>0</v>
      </c>
      <c r="AS73" s="105"/>
      <c r="AT73" s="104">
        <v>0</v>
      </c>
      <c r="AU73" s="104">
        <v>0</v>
      </c>
      <c r="AV73" s="104">
        <v>-1</v>
      </c>
      <c r="AW73" s="104">
        <v>1460</v>
      </c>
      <c r="AX73" s="104">
        <v>1460</v>
      </c>
      <c r="AY73" s="104">
        <v>20</v>
      </c>
      <c r="AZ73" s="104" t="b">
        <v>0</v>
      </c>
      <c r="BA73" s="104">
        <v>0</v>
      </c>
      <c r="BB73" s="104">
        <v>0</v>
      </c>
      <c r="BC73" s="104">
        <v>0</v>
      </c>
      <c r="BD73" s="104" t="b">
        <v>0</v>
      </c>
      <c r="BE73" s="105" t="s">
        <v>512</v>
      </c>
      <c r="BF73" s="104">
        <v>0</v>
      </c>
      <c r="BG73" s="104">
        <v>0</v>
      </c>
      <c r="BH73" s="104">
        <v>0</v>
      </c>
      <c r="BI73" s="104" t="b">
        <v>0</v>
      </c>
      <c r="BJ73" s="105"/>
      <c r="BK73" s="105"/>
      <c r="BL73" s="104">
        <v>0</v>
      </c>
      <c r="BM73" s="104">
        <v>1</v>
      </c>
      <c r="BN73" s="104">
        <v>0</v>
      </c>
      <c r="BO73" s="105" t="s">
        <v>6755</v>
      </c>
      <c r="BP73" s="105" t="s">
        <v>208</v>
      </c>
      <c r="BQ73" s="104">
        <v>8760</v>
      </c>
      <c r="BR73" s="105"/>
      <c r="BS73" s="105" t="s">
        <v>513</v>
      </c>
      <c r="BT73" s="105"/>
      <c r="BU73" s="104">
        <v>0</v>
      </c>
    </row>
    <row r="74" spans="1:73" ht="15" customHeight="1" x14ac:dyDescent="0.35">
      <c r="A74" s="104">
        <v>0</v>
      </c>
      <c r="B74" s="105" t="s">
        <v>511</v>
      </c>
      <c r="C74" s="105"/>
      <c r="D74" s="104">
        <v>2</v>
      </c>
      <c r="E74" s="105" t="s">
        <v>10845</v>
      </c>
      <c r="F74" s="105" t="s">
        <v>6731</v>
      </c>
      <c r="G74" s="104">
        <v>1</v>
      </c>
      <c r="H74" s="105" t="s">
        <v>483</v>
      </c>
      <c r="I74" s="104" t="b">
        <v>0</v>
      </c>
      <c r="J74" s="105"/>
      <c r="K74" s="105"/>
      <c r="L74" s="104">
        <v>24</v>
      </c>
      <c r="M74" s="105"/>
      <c r="N74" s="104" t="b">
        <v>1</v>
      </c>
      <c r="O74" s="104">
        <v>0</v>
      </c>
      <c r="P74" s="105"/>
      <c r="Q74" s="105"/>
      <c r="R74" s="104" t="b">
        <v>0</v>
      </c>
      <c r="S74" s="105"/>
      <c r="T74" s="105"/>
      <c r="U74" s="105"/>
      <c r="V74" s="105"/>
      <c r="W74" s="105"/>
      <c r="X74" s="105"/>
      <c r="Y74" s="105"/>
      <c r="Z74" s="105"/>
      <c r="AA74" s="105"/>
      <c r="AB74" s="105"/>
      <c r="AC74" s="105"/>
      <c r="AD74" s="105"/>
      <c r="AE74" s="105"/>
      <c r="AF74" s="105"/>
      <c r="AG74" s="105"/>
      <c r="AH74" s="105"/>
      <c r="AI74" s="105"/>
      <c r="AJ74" s="105"/>
      <c r="AK74" s="105"/>
      <c r="AL74" s="105"/>
      <c r="AM74" s="105"/>
      <c r="AN74" s="105"/>
      <c r="AO74" s="105"/>
      <c r="AP74" s="105"/>
      <c r="AQ74" s="104">
        <v>0</v>
      </c>
      <c r="AR74" s="104">
        <v>0</v>
      </c>
      <c r="AS74" s="105"/>
      <c r="AT74" s="104">
        <v>0</v>
      </c>
      <c r="AU74" s="104">
        <v>0</v>
      </c>
      <c r="AV74" s="104">
        <v>-1</v>
      </c>
      <c r="AW74" s="104">
        <v>1460</v>
      </c>
      <c r="AX74" s="104">
        <v>1460</v>
      </c>
      <c r="AY74" s="104">
        <v>20</v>
      </c>
      <c r="AZ74" s="104" t="b">
        <v>0</v>
      </c>
      <c r="BA74" s="104">
        <v>0</v>
      </c>
      <c r="BB74" s="104">
        <v>0</v>
      </c>
      <c r="BC74" s="104">
        <v>0</v>
      </c>
      <c r="BD74" s="104" t="b">
        <v>0</v>
      </c>
      <c r="BE74" s="105" t="s">
        <v>512</v>
      </c>
      <c r="BF74" s="104">
        <v>0</v>
      </c>
      <c r="BG74" s="104">
        <v>0</v>
      </c>
      <c r="BH74" s="104">
        <v>0</v>
      </c>
      <c r="BI74" s="104" t="b">
        <v>0</v>
      </c>
      <c r="BJ74" s="105"/>
      <c r="BK74" s="105"/>
      <c r="BL74" s="104">
        <v>0</v>
      </c>
      <c r="BM74" s="104">
        <v>2</v>
      </c>
      <c r="BN74" s="104">
        <v>0</v>
      </c>
      <c r="BO74" s="105" t="s">
        <v>6732</v>
      </c>
      <c r="BP74" s="105" t="s">
        <v>209</v>
      </c>
      <c r="BQ74" s="104">
        <v>8760</v>
      </c>
      <c r="BR74" s="105"/>
      <c r="BS74" s="105" t="s">
        <v>513</v>
      </c>
      <c r="BT74" s="105"/>
      <c r="BU74" s="104">
        <v>0</v>
      </c>
    </row>
    <row r="75" spans="1:73" ht="15" customHeight="1" x14ac:dyDescent="0.35">
      <c r="A75" s="104">
        <v>0</v>
      </c>
      <c r="B75" s="105" t="s">
        <v>511</v>
      </c>
      <c r="C75" s="105"/>
      <c r="D75" s="104">
        <v>2</v>
      </c>
      <c r="E75" s="105" t="s">
        <v>10845</v>
      </c>
      <c r="F75" s="105" t="s">
        <v>6760</v>
      </c>
      <c r="G75" s="104">
        <v>1</v>
      </c>
      <c r="H75" s="105" t="s">
        <v>483</v>
      </c>
      <c r="I75" s="104" t="b">
        <v>0</v>
      </c>
      <c r="J75" s="105"/>
      <c r="K75" s="105"/>
      <c r="L75" s="104">
        <v>24</v>
      </c>
      <c r="M75" s="105"/>
      <c r="N75" s="104" t="b">
        <v>1</v>
      </c>
      <c r="O75" s="104">
        <v>0</v>
      </c>
      <c r="P75" s="105"/>
      <c r="Q75" s="105"/>
      <c r="R75" s="104" t="b">
        <v>0</v>
      </c>
      <c r="S75" s="105"/>
      <c r="T75" s="105"/>
      <c r="U75" s="105"/>
      <c r="V75" s="105"/>
      <c r="W75" s="105"/>
      <c r="X75" s="105"/>
      <c r="Y75" s="105"/>
      <c r="Z75" s="105"/>
      <c r="AA75" s="105"/>
      <c r="AB75" s="105"/>
      <c r="AC75" s="105"/>
      <c r="AD75" s="105"/>
      <c r="AE75" s="105"/>
      <c r="AF75" s="105"/>
      <c r="AG75" s="105"/>
      <c r="AH75" s="105"/>
      <c r="AI75" s="105"/>
      <c r="AJ75" s="105"/>
      <c r="AK75" s="105"/>
      <c r="AL75" s="105"/>
      <c r="AM75" s="105"/>
      <c r="AN75" s="105"/>
      <c r="AO75" s="105"/>
      <c r="AP75" s="105"/>
      <c r="AQ75" s="104">
        <v>0</v>
      </c>
      <c r="AR75" s="104">
        <v>0</v>
      </c>
      <c r="AS75" s="105"/>
      <c r="AT75" s="104">
        <v>0</v>
      </c>
      <c r="AU75" s="104">
        <v>0</v>
      </c>
      <c r="AV75" s="104">
        <v>-1</v>
      </c>
      <c r="AW75" s="104">
        <v>1460</v>
      </c>
      <c r="AX75" s="104">
        <v>1460</v>
      </c>
      <c r="AY75" s="104">
        <v>20</v>
      </c>
      <c r="AZ75" s="104" t="b">
        <v>0</v>
      </c>
      <c r="BA75" s="104">
        <v>0</v>
      </c>
      <c r="BB75" s="104">
        <v>0</v>
      </c>
      <c r="BC75" s="104">
        <v>0</v>
      </c>
      <c r="BD75" s="104" t="b">
        <v>0</v>
      </c>
      <c r="BE75" s="105" t="s">
        <v>512</v>
      </c>
      <c r="BF75" s="104">
        <v>0</v>
      </c>
      <c r="BG75" s="104">
        <v>0</v>
      </c>
      <c r="BH75" s="104">
        <v>0</v>
      </c>
      <c r="BI75" s="104" t="b">
        <v>0</v>
      </c>
      <c r="BJ75" s="105"/>
      <c r="BK75" s="105"/>
      <c r="BL75" s="104">
        <v>0</v>
      </c>
      <c r="BM75" s="104">
        <v>3</v>
      </c>
      <c r="BN75" s="104">
        <v>0</v>
      </c>
      <c r="BO75" s="105" t="s">
        <v>6761</v>
      </c>
      <c r="BP75" s="105" t="s">
        <v>208</v>
      </c>
      <c r="BQ75" s="104">
        <v>43800</v>
      </c>
      <c r="BR75" s="105"/>
      <c r="BS75" s="105" t="s">
        <v>513</v>
      </c>
      <c r="BT75" s="105"/>
      <c r="BU75" s="104">
        <v>0</v>
      </c>
    </row>
    <row r="76" spans="1:73" ht="15" customHeight="1" x14ac:dyDescent="0.35">
      <c r="A76" s="104">
        <v>0</v>
      </c>
      <c r="B76" s="105" t="s">
        <v>511</v>
      </c>
      <c r="C76" s="105"/>
      <c r="D76" s="104">
        <v>2</v>
      </c>
      <c r="E76" s="105" t="s">
        <v>10845</v>
      </c>
      <c r="F76" s="105" t="s">
        <v>6729</v>
      </c>
      <c r="G76" s="104">
        <v>1</v>
      </c>
      <c r="H76" s="105" t="s">
        <v>483</v>
      </c>
      <c r="I76" s="104" t="b">
        <v>0</v>
      </c>
      <c r="J76" s="105"/>
      <c r="K76" s="105"/>
      <c r="L76" s="104">
        <v>24</v>
      </c>
      <c r="M76" s="105"/>
      <c r="N76" s="104" t="b">
        <v>1</v>
      </c>
      <c r="O76" s="104">
        <v>0</v>
      </c>
      <c r="P76" s="105"/>
      <c r="Q76" s="105"/>
      <c r="R76" s="104" t="b">
        <v>0</v>
      </c>
      <c r="S76" s="105"/>
      <c r="T76" s="105"/>
      <c r="U76" s="105"/>
      <c r="V76" s="105"/>
      <c r="W76" s="105"/>
      <c r="X76" s="105"/>
      <c r="Y76" s="105"/>
      <c r="Z76" s="105"/>
      <c r="AA76" s="105"/>
      <c r="AB76" s="105"/>
      <c r="AC76" s="105"/>
      <c r="AD76" s="105"/>
      <c r="AE76" s="105"/>
      <c r="AF76" s="105"/>
      <c r="AG76" s="105"/>
      <c r="AH76" s="105"/>
      <c r="AI76" s="105"/>
      <c r="AJ76" s="105"/>
      <c r="AK76" s="105"/>
      <c r="AL76" s="105"/>
      <c r="AM76" s="105"/>
      <c r="AN76" s="105"/>
      <c r="AO76" s="105"/>
      <c r="AP76" s="105"/>
      <c r="AQ76" s="104">
        <v>0</v>
      </c>
      <c r="AR76" s="104">
        <v>0</v>
      </c>
      <c r="AS76" s="105"/>
      <c r="AT76" s="104">
        <v>0</v>
      </c>
      <c r="AU76" s="104">
        <v>0</v>
      </c>
      <c r="AV76" s="104">
        <v>-1</v>
      </c>
      <c r="AW76" s="104">
        <v>1460</v>
      </c>
      <c r="AX76" s="104">
        <v>1460</v>
      </c>
      <c r="AY76" s="104">
        <v>20</v>
      </c>
      <c r="AZ76" s="104" t="b">
        <v>0</v>
      </c>
      <c r="BA76" s="104">
        <v>0</v>
      </c>
      <c r="BB76" s="104">
        <v>0</v>
      </c>
      <c r="BC76" s="104">
        <v>0</v>
      </c>
      <c r="BD76" s="104" t="b">
        <v>0</v>
      </c>
      <c r="BE76" s="105" t="s">
        <v>512</v>
      </c>
      <c r="BF76" s="104">
        <v>0</v>
      </c>
      <c r="BG76" s="104">
        <v>0</v>
      </c>
      <c r="BH76" s="104">
        <v>0</v>
      </c>
      <c r="BI76" s="104" t="b">
        <v>0</v>
      </c>
      <c r="BJ76" s="105"/>
      <c r="BK76" s="105"/>
      <c r="BL76" s="104">
        <v>0</v>
      </c>
      <c r="BM76" s="104">
        <v>4</v>
      </c>
      <c r="BN76" s="104">
        <v>0</v>
      </c>
      <c r="BO76" s="105" t="s">
        <v>6730</v>
      </c>
      <c r="BP76" s="105" t="s">
        <v>208</v>
      </c>
      <c r="BQ76" s="104">
        <v>8760</v>
      </c>
      <c r="BR76" s="105"/>
      <c r="BS76" s="105" t="s">
        <v>513</v>
      </c>
      <c r="BT76" s="105"/>
      <c r="BU76" s="104">
        <v>0</v>
      </c>
    </row>
    <row r="77" spans="1:73" ht="15" customHeight="1" x14ac:dyDescent="0.35">
      <c r="A77" s="104">
        <v>0</v>
      </c>
      <c r="B77" s="105" t="s">
        <v>511</v>
      </c>
      <c r="C77" s="105"/>
      <c r="D77" s="104">
        <v>2</v>
      </c>
      <c r="E77" s="105" t="s">
        <v>10845</v>
      </c>
      <c r="F77" s="105" t="s">
        <v>10656</v>
      </c>
      <c r="G77" s="104">
        <v>1</v>
      </c>
      <c r="H77" s="105" t="s">
        <v>483</v>
      </c>
      <c r="I77" s="104" t="b">
        <v>0</v>
      </c>
      <c r="J77" s="105"/>
      <c r="K77" s="105"/>
      <c r="L77" s="104">
        <v>24</v>
      </c>
      <c r="M77" s="105"/>
      <c r="N77" s="104" t="b">
        <v>1</v>
      </c>
      <c r="O77" s="104">
        <v>0</v>
      </c>
      <c r="P77" s="105"/>
      <c r="Q77" s="105"/>
      <c r="R77" s="104" t="b">
        <v>1</v>
      </c>
      <c r="S77" s="105"/>
      <c r="T77" s="105"/>
      <c r="U77" s="105"/>
      <c r="V77" s="105"/>
      <c r="W77" s="105"/>
      <c r="X77" s="105"/>
      <c r="Y77" s="105"/>
      <c r="Z77" s="105"/>
      <c r="AA77" s="105"/>
      <c r="AB77" s="105"/>
      <c r="AC77" s="105"/>
      <c r="AD77" s="105"/>
      <c r="AE77" s="105"/>
      <c r="AF77" s="105"/>
      <c r="AG77" s="105"/>
      <c r="AH77" s="105"/>
      <c r="AI77" s="105"/>
      <c r="AJ77" s="105"/>
      <c r="AK77" s="105"/>
      <c r="AL77" s="105"/>
      <c r="AM77" s="105"/>
      <c r="AN77" s="105"/>
      <c r="AO77" s="105"/>
      <c r="AP77" s="105"/>
      <c r="AQ77" s="104">
        <v>0</v>
      </c>
      <c r="AR77" s="104">
        <v>0</v>
      </c>
      <c r="AS77" s="105"/>
      <c r="AT77" s="104">
        <v>0</v>
      </c>
      <c r="AU77" s="104">
        <v>0</v>
      </c>
      <c r="AV77" s="104">
        <v>-1</v>
      </c>
      <c r="AW77" s="104">
        <v>1460</v>
      </c>
      <c r="AX77" s="104">
        <v>1460</v>
      </c>
      <c r="AY77" s="104">
        <v>20</v>
      </c>
      <c r="AZ77" s="104" t="b">
        <v>0</v>
      </c>
      <c r="BA77" s="104">
        <v>0</v>
      </c>
      <c r="BB77" s="104">
        <v>0</v>
      </c>
      <c r="BC77" s="104">
        <v>0</v>
      </c>
      <c r="BD77" s="104" t="b">
        <v>0</v>
      </c>
      <c r="BE77" s="105" t="s">
        <v>512</v>
      </c>
      <c r="BF77" s="104">
        <v>0</v>
      </c>
      <c r="BG77" s="104">
        <v>0</v>
      </c>
      <c r="BH77" s="104">
        <v>0</v>
      </c>
      <c r="BI77" s="104" t="b">
        <v>0</v>
      </c>
      <c r="BJ77" s="105"/>
      <c r="BK77" s="105"/>
      <c r="BL77" s="104">
        <v>0</v>
      </c>
      <c r="BM77" s="104">
        <v>5</v>
      </c>
      <c r="BN77" s="104">
        <v>0</v>
      </c>
      <c r="BO77" s="105" t="s">
        <v>6742</v>
      </c>
      <c r="BP77" s="105" t="s">
        <v>6743</v>
      </c>
      <c r="BQ77" s="104">
        <v>17520</v>
      </c>
      <c r="BR77" s="105"/>
      <c r="BS77" s="105" t="s">
        <v>513</v>
      </c>
      <c r="BT77" s="105"/>
      <c r="BU77" s="104">
        <v>0</v>
      </c>
    </row>
    <row r="78" spans="1:73" ht="15" customHeight="1" x14ac:dyDescent="0.35">
      <c r="A78" s="104">
        <v>0</v>
      </c>
      <c r="B78" s="105" t="s">
        <v>511</v>
      </c>
      <c r="C78" s="105"/>
      <c r="D78" s="104">
        <v>2</v>
      </c>
      <c r="E78" s="105" t="s">
        <v>10807</v>
      </c>
      <c r="F78" s="105" t="s">
        <v>6875</v>
      </c>
      <c r="G78" s="104">
        <v>1</v>
      </c>
      <c r="H78" s="105" t="s">
        <v>483</v>
      </c>
      <c r="I78" s="104" t="b">
        <v>1</v>
      </c>
      <c r="J78" s="105"/>
      <c r="K78" s="105"/>
      <c r="L78" s="104">
        <v>24</v>
      </c>
      <c r="M78" s="105"/>
      <c r="N78" s="104" t="b">
        <v>1</v>
      </c>
      <c r="O78" s="104">
        <v>0</v>
      </c>
      <c r="P78" s="105"/>
      <c r="Q78" s="105" t="s">
        <v>5934</v>
      </c>
      <c r="R78" s="104" t="b">
        <v>0</v>
      </c>
      <c r="S78" s="105"/>
      <c r="T78" s="105"/>
      <c r="U78" s="105"/>
      <c r="V78" s="105"/>
      <c r="W78" s="105"/>
      <c r="X78" s="105"/>
      <c r="Y78" s="105"/>
      <c r="Z78" s="105"/>
      <c r="AA78" s="105"/>
      <c r="AB78" s="105"/>
      <c r="AC78" s="105"/>
      <c r="AD78" s="105"/>
      <c r="AE78" s="105"/>
      <c r="AF78" s="105"/>
      <c r="AG78" s="105"/>
      <c r="AH78" s="105"/>
      <c r="AI78" s="105"/>
      <c r="AJ78" s="105"/>
      <c r="AK78" s="105"/>
      <c r="AL78" s="105"/>
      <c r="AM78" s="105"/>
      <c r="AN78" s="105"/>
      <c r="AO78" s="105"/>
      <c r="AP78" s="105"/>
      <c r="AQ78" s="104">
        <v>0</v>
      </c>
      <c r="AR78" s="104">
        <v>50</v>
      </c>
      <c r="AS78" s="105"/>
      <c r="AT78" s="104">
        <v>0</v>
      </c>
      <c r="AU78" s="104">
        <v>0</v>
      </c>
      <c r="AV78" s="104">
        <v>-1</v>
      </c>
      <c r="AW78" s="104">
        <v>1460</v>
      </c>
      <c r="AX78" s="104">
        <v>1460</v>
      </c>
      <c r="AY78" s="104">
        <v>20</v>
      </c>
      <c r="AZ78" s="104" t="b">
        <v>0</v>
      </c>
      <c r="BA78" s="104">
        <v>0</v>
      </c>
      <c r="BB78" s="104">
        <v>0</v>
      </c>
      <c r="BC78" s="104">
        <v>0</v>
      </c>
      <c r="BD78" s="104" t="b">
        <v>0</v>
      </c>
      <c r="BE78" s="105" t="s">
        <v>512</v>
      </c>
      <c r="BF78" s="104">
        <v>0</v>
      </c>
      <c r="BG78" s="104">
        <v>0</v>
      </c>
      <c r="BH78" s="104">
        <v>0</v>
      </c>
      <c r="BI78" s="104" t="b">
        <v>0</v>
      </c>
      <c r="BJ78" s="105"/>
      <c r="BK78" s="105"/>
      <c r="BL78" s="104">
        <v>0</v>
      </c>
      <c r="BM78" s="104">
        <v>0</v>
      </c>
      <c r="BN78" s="104">
        <v>0.5</v>
      </c>
      <c r="BO78" s="105"/>
      <c r="BP78" s="105" t="s">
        <v>209</v>
      </c>
      <c r="BQ78" s="104">
        <v>35040</v>
      </c>
      <c r="BR78" s="105"/>
      <c r="BS78" s="105" t="s">
        <v>513</v>
      </c>
      <c r="BT78" s="105"/>
      <c r="BU78" s="104">
        <v>0</v>
      </c>
    </row>
    <row r="79" spans="1:73" ht="15" customHeight="1" x14ac:dyDescent="0.35">
      <c r="A79" s="104">
        <v>0</v>
      </c>
      <c r="B79" s="105" t="s">
        <v>482</v>
      </c>
      <c r="C79" s="105"/>
      <c r="D79" s="104">
        <v>2</v>
      </c>
      <c r="E79" s="105" t="s">
        <v>10807</v>
      </c>
      <c r="F79" s="105" t="s">
        <v>6876</v>
      </c>
      <c r="G79" s="104">
        <v>1</v>
      </c>
      <c r="H79" s="105" t="s">
        <v>483</v>
      </c>
      <c r="I79" s="104" t="b">
        <v>0</v>
      </c>
      <c r="J79" s="105"/>
      <c r="K79" s="105"/>
      <c r="L79" s="104">
        <v>24</v>
      </c>
      <c r="M79" s="105"/>
      <c r="N79" s="104" t="b">
        <v>1</v>
      </c>
      <c r="O79" s="104">
        <v>0</v>
      </c>
      <c r="P79" s="105" t="s">
        <v>485</v>
      </c>
      <c r="Q79" s="105" t="s">
        <v>6002</v>
      </c>
      <c r="R79" s="104" t="b">
        <v>0</v>
      </c>
      <c r="S79" s="105"/>
      <c r="T79" s="105"/>
      <c r="U79" s="105"/>
      <c r="V79" s="105"/>
      <c r="W79" s="105"/>
      <c r="X79" s="105"/>
      <c r="Y79" s="105"/>
      <c r="Z79" s="105"/>
      <c r="AA79" s="105"/>
      <c r="AB79" s="105"/>
      <c r="AC79" s="105"/>
      <c r="AD79" s="105"/>
      <c r="AE79" s="105"/>
      <c r="AF79" s="105"/>
      <c r="AG79" s="105"/>
      <c r="AH79" s="105"/>
      <c r="AI79" s="105"/>
      <c r="AJ79" s="105"/>
      <c r="AK79" s="105"/>
      <c r="AL79" s="105"/>
      <c r="AM79" s="105"/>
      <c r="AN79" s="105"/>
      <c r="AO79" s="105"/>
      <c r="AP79" s="105"/>
      <c r="AQ79" s="104">
        <v>0</v>
      </c>
      <c r="AR79" s="104">
        <v>5000</v>
      </c>
      <c r="AS79" s="105"/>
      <c r="AT79" s="104">
        <v>0</v>
      </c>
      <c r="AU79" s="104">
        <v>0</v>
      </c>
      <c r="AV79" s="104">
        <v>-1</v>
      </c>
      <c r="AW79" s="104">
        <v>1460</v>
      </c>
      <c r="AX79" s="104">
        <v>1460</v>
      </c>
      <c r="AY79" s="104">
        <v>20</v>
      </c>
      <c r="AZ79" s="104" t="b">
        <v>0</v>
      </c>
      <c r="BA79" s="104">
        <v>0</v>
      </c>
      <c r="BB79" s="104">
        <v>0</v>
      </c>
      <c r="BC79" s="104">
        <v>0</v>
      </c>
      <c r="BD79" s="104" t="b">
        <v>1</v>
      </c>
      <c r="BE79" s="105" t="s">
        <v>512</v>
      </c>
      <c r="BF79" s="104">
        <v>0</v>
      </c>
      <c r="BG79" s="104">
        <v>0</v>
      </c>
      <c r="BH79" s="104">
        <v>0</v>
      </c>
      <c r="BI79" s="104" t="b">
        <v>1</v>
      </c>
      <c r="BJ79" s="105"/>
      <c r="BK79" s="105"/>
      <c r="BL79" s="104">
        <v>0</v>
      </c>
      <c r="BM79" s="104">
        <v>1</v>
      </c>
      <c r="BN79" s="104">
        <v>8</v>
      </c>
      <c r="BO79" s="105"/>
      <c r="BP79" s="105" t="s">
        <v>207</v>
      </c>
      <c r="BQ79" s="104">
        <v>87600</v>
      </c>
      <c r="BR79" s="105"/>
      <c r="BS79" s="105" t="s">
        <v>105</v>
      </c>
      <c r="BT79" s="105"/>
      <c r="BU79" s="104">
        <v>0</v>
      </c>
    </row>
    <row r="80" spans="1:73" ht="15" customHeight="1" x14ac:dyDescent="0.35">
      <c r="A80" s="104">
        <v>0</v>
      </c>
      <c r="B80" s="105" t="s">
        <v>511</v>
      </c>
      <c r="C80" s="105"/>
      <c r="D80" s="104">
        <v>2</v>
      </c>
      <c r="E80" s="105" t="s">
        <v>10807</v>
      </c>
      <c r="F80" s="105" t="s">
        <v>10656</v>
      </c>
      <c r="G80" s="104">
        <v>1</v>
      </c>
      <c r="H80" s="105" t="s">
        <v>483</v>
      </c>
      <c r="I80" s="104" t="b">
        <v>0</v>
      </c>
      <c r="J80" s="105"/>
      <c r="K80" s="105"/>
      <c r="L80" s="104">
        <v>24</v>
      </c>
      <c r="M80" s="105"/>
      <c r="N80" s="104" t="b">
        <v>1</v>
      </c>
      <c r="O80" s="104">
        <v>0</v>
      </c>
      <c r="P80" s="105"/>
      <c r="Q80" s="105"/>
      <c r="R80" s="104" t="b">
        <v>1</v>
      </c>
      <c r="S80" s="105"/>
      <c r="T80" s="105"/>
      <c r="U80" s="105"/>
      <c r="V80" s="105"/>
      <c r="W80" s="105"/>
      <c r="X80" s="105"/>
      <c r="Y80" s="105"/>
      <c r="Z80" s="105"/>
      <c r="AA80" s="105"/>
      <c r="AB80" s="105"/>
      <c r="AC80" s="105"/>
      <c r="AD80" s="105"/>
      <c r="AE80" s="105"/>
      <c r="AF80" s="105"/>
      <c r="AG80" s="105"/>
      <c r="AH80" s="105"/>
      <c r="AI80" s="105"/>
      <c r="AJ80" s="105"/>
      <c r="AK80" s="105"/>
      <c r="AL80" s="105"/>
      <c r="AM80" s="105"/>
      <c r="AN80" s="105"/>
      <c r="AO80" s="105"/>
      <c r="AP80" s="105"/>
      <c r="AQ80" s="104">
        <v>0</v>
      </c>
      <c r="AR80" s="104">
        <v>0</v>
      </c>
      <c r="AS80" s="105"/>
      <c r="AT80" s="104">
        <v>0</v>
      </c>
      <c r="AU80" s="104">
        <v>0</v>
      </c>
      <c r="AV80" s="104">
        <v>-1</v>
      </c>
      <c r="AW80" s="104">
        <v>1460</v>
      </c>
      <c r="AX80" s="104">
        <v>1460</v>
      </c>
      <c r="AY80" s="104">
        <v>20</v>
      </c>
      <c r="AZ80" s="104" t="b">
        <v>0</v>
      </c>
      <c r="BA80" s="104">
        <v>0</v>
      </c>
      <c r="BB80" s="104">
        <v>0</v>
      </c>
      <c r="BC80" s="104">
        <v>0</v>
      </c>
      <c r="BD80" s="104" t="b">
        <v>0</v>
      </c>
      <c r="BE80" s="105" t="s">
        <v>512</v>
      </c>
      <c r="BF80" s="104">
        <v>0</v>
      </c>
      <c r="BG80" s="104">
        <v>0</v>
      </c>
      <c r="BH80" s="104">
        <v>0</v>
      </c>
      <c r="BI80" s="104" t="b">
        <v>0</v>
      </c>
      <c r="BJ80" s="105"/>
      <c r="BK80" s="105"/>
      <c r="BL80" s="104">
        <v>0</v>
      </c>
      <c r="BM80" s="104">
        <v>2</v>
      </c>
      <c r="BN80" s="104">
        <v>0</v>
      </c>
      <c r="BO80" s="105" t="s">
        <v>6742</v>
      </c>
      <c r="BP80" s="105" t="s">
        <v>6743</v>
      </c>
      <c r="BQ80" s="104">
        <v>17520</v>
      </c>
      <c r="BR80" s="105"/>
      <c r="BS80" s="105" t="s">
        <v>513</v>
      </c>
      <c r="BT80" s="105"/>
      <c r="BU80" s="104">
        <v>0</v>
      </c>
    </row>
    <row r="81" spans="1:73" ht="15" customHeight="1" x14ac:dyDescent="0.35">
      <c r="A81" s="104">
        <v>0</v>
      </c>
      <c r="B81" s="105" t="s">
        <v>482</v>
      </c>
      <c r="C81" s="105"/>
      <c r="D81" s="104">
        <v>2</v>
      </c>
      <c r="E81" s="105" t="s">
        <v>6940</v>
      </c>
      <c r="F81" s="105" t="s">
        <v>10673</v>
      </c>
      <c r="G81" s="104">
        <v>1</v>
      </c>
      <c r="H81" s="105" t="s">
        <v>483</v>
      </c>
      <c r="I81" s="104" t="b">
        <v>0</v>
      </c>
      <c r="J81" s="105" t="s">
        <v>5939</v>
      </c>
      <c r="K81" s="105" t="s">
        <v>872</v>
      </c>
      <c r="L81" s="104">
        <v>24</v>
      </c>
      <c r="M81" s="105"/>
      <c r="N81" s="104" t="b">
        <v>1</v>
      </c>
      <c r="O81" s="104">
        <v>0</v>
      </c>
      <c r="P81" s="105" t="s">
        <v>485</v>
      </c>
      <c r="Q81" s="105" t="s">
        <v>6002</v>
      </c>
      <c r="R81" s="104" t="b">
        <v>0</v>
      </c>
      <c r="S81" s="105"/>
      <c r="T81" s="105"/>
      <c r="U81" s="105"/>
      <c r="V81" s="105"/>
      <c r="W81" s="105"/>
      <c r="X81" s="105"/>
      <c r="Y81" s="105"/>
      <c r="Z81" s="105"/>
      <c r="AA81" s="105"/>
      <c r="AB81" s="105"/>
      <c r="AC81" s="105"/>
      <c r="AD81" s="105"/>
      <c r="AE81" s="105"/>
      <c r="AF81" s="105"/>
      <c r="AG81" s="105"/>
      <c r="AH81" s="105"/>
      <c r="AI81" s="105"/>
      <c r="AJ81" s="105"/>
      <c r="AK81" s="105"/>
      <c r="AL81" s="105"/>
      <c r="AM81" s="105"/>
      <c r="AN81" s="105"/>
      <c r="AO81" s="105"/>
      <c r="AP81" s="105"/>
      <c r="AQ81" s="104">
        <v>0</v>
      </c>
      <c r="AR81" s="104">
        <v>1000</v>
      </c>
      <c r="AS81" s="105"/>
      <c r="AT81" s="104">
        <v>0</v>
      </c>
      <c r="AU81" s="104">
        <v>0</v>
      </c>
      <c r="AV81" s="104">
        <v>-1</v>
      </c>
      <c r="AW81" s="104">
        <v>1460</v>
      </c>
      <c r="AX81" s="104">
        <v>1460</v>
      </c>
      <c r="AY81" s="104">
        <v>20</v>
      </c>
      <c r="AZ81" s="104" t="b">
        <v>0</v>
      </c>
      <c r="BA81" s="104">
        <v>0</v>
      </c>
      <c r="BB81" s="104">
        <v>0</v>
      </c>
      <c r="BC81" s="104">
        <v>0</v>
      </c>
      <c r="BD81" s="104" t="b">
        <v>1</v>
      </c>
      <c r="BE81" s="105" t="s">
        <v>512</v>
      </c>
      <c r="BF81" s="104">
        <v>0</v>
      </c>
      <c r="BG81" s="104">
        <v>0</v>
      </c>
      <c r="BH81" s="104">
        <v>0</v>
      </c>
      <c r="BI81" s="104" t="b">
        <v>1</v>
      </c>
      <c r="BJ81" s="105"/>
      <c r="BK81" s="105"/>
      <c r="BL81" s="104">
        <v>0</v>
      </c>
      <c r="BM81" s="104">
        <v>0</v>
      </c>
      <c r="BN81" s="104">
        <v>8</v>
      </c>
      <c r="BO81" s="105"/>
      <c r="BP81" s="105" t="s">
        <v>207</v>
      </c>
      <c r="BQ81" s="104">
        <v>70080</v>
      </c>
      <c r="BR81" s="105"/>
      <c r="BS81" s="105" t="s">
        <v>105</v>
      </c>
      <c r="BT81" s="105"/>
      <c r="BU81" s="104">
        <v>0</v>
      </c>
    </row>
    <row r="82" spans="1:73" ht="15" customHeight="1" x14ac:dyDescent="0.35">
      <c r="A82" s="104">
        <v>0</v>
      </c>
      <c r="B82" s="105" t="s">
        <v>511</v>
      </c>
      <c r="C82" s="105"/>
      <c r="D82" s="104">
        <v>2</v>
      </c>
      <c r="E82" s="105" t="s">
        <v>6940</v>
      </c>
      <c r="F82" s="105" t="s">
        <v>6800</v>
      </c>
      <c r="G82" s="104">
        <v>1</v>
      </c>
      <c r="H82" s="105" t="s">
        <v>483</v>
      </c>
      <c r="I82" s="104" t="b">
        <v>0</v>
      </c>
      <c r="J82" s="105"/>
      <c r="K82" s="105"/>
      <c r="L82" s="104">
        <v>24</v>
      </c>
      <c r="M82" s="105"/>
      <c r="N82" s="104" t="b">
        <v>1</v>
      </c>
      <c r="O82" s="104">
        <v>0</v>
      </c>
      <c r="P82" s="105" t="s">
        <v>485</v>
      </c>
      <c r="Q82" s="105" t="s">
        <v>6002</v>
      </c>
      <c r="R82" s="104" t="b">
        <v>0</v>
      </c>
      <c r="S82" s="105"/>
      <c r="T82" s="105"/>
      <c r="U82" s="105"/>
      <c r="V82" s="105"/>
      <c r="W82" s="105"/>
      <c r="X82" s="105"/>
      <c r="Y82" s="105"/>
      <c r="Z82" s="105"/>
      <c r="AA82" s="105"/>
      <c r="AB82" s="105"/>
      <c r="AC82" s="105"/>
      <c r="AD82" s="105"/>
      <c r="AE82" s="105"/>
      <c r="AF82" s="105"/>
      <c r="AG82" s="105"/>
      <c r="AH82" s="105"/>
      <c r="AI82" s="105"/>
      <c r="AJ82" s="105"/>
      <c r="AK82" s="105"/>
      <c r="AL82" s="105"/>
      <c r="AM82" s="105"/>
      <c r="AN82" s="105"/>
      <c r="AO82" s="105"/>
      <c r="AP82" s="105"/>
      <c r="AQ82" s="104">
        <v>0</v>
      </c>
      <c r="AR82" s="104">
        <v>0</v>
      </c>
      <c r="AS82" s="105"/>
      <c r="AT82" s="104">
        <v>0</v>
      </c>
      <c r="AU82" s="104">
        <v>0</v>
      </c>
      <c r="AV82" s="104">
        <v>-1</v>
      </c>
      <c r="AW82" s="104">
        <v>1460</v>
      </c>
      <c r="AX82" s="104">
        <v>1460</v>
      </c>
      <c r="AY82" s="104">
        <v>20</v>
      </c>
      <c r="AZ82" s="104" t="b">
        <v>0</v>
      </c>
      <c r="BA82" s="104">
        <v>0</v>
      </c>
      <c r="BB82" s="104">
        <v>0</v>
      </c>
      <c r="BC82" s="104">
        <v>0</v>
      </c>
      <c r="BD82" s="104" t="b">
        <v>0</v>
      </c>
      <c r="BE82" s="105" t="s">
        <v>512</v>
      </c>
      <c r="BF82" s="104">
        <v>0</v>
      </c>
      <c r="BG82" s="104">
        <v>0</v>
      </c>
      <c r="BH82" s="104">
        <v>0</v>
      </c>
      <c r="BI82" s="104" t="b">
        <v>0</v>
      </c>
      <c r="BJ82" s="105"/>
      <c r="BK82" s="105"/>
      <c r="BL82" s="104">
        <v>0</v>
      </c>
      <c r="BM82" s="104">
        <v>1</v>
      </c>
      <c r="BN82" s="104">
        <v>2</v>
      </c>
      <c r="BO82" s="105"/>
      <c r="BP82" s="105" t="s">
        <v>208</v>
      </c>
      <c r="BQ82" s="104">
        <v>17520</v>
      </c>
      <c r="BR82" s="105"/>
      <c r="BS82" s="105" t="s">
        <v>513</v>
      </c>
      <c r="BT82" s="105"/>
      <c r="BU82" s="104">
        <v>0</v>
      </c>
    </row>
    <row r="83" spans="1:73" ht="15" customHeight="1" x14ac:dyDescent="0.35">
      <c r="A83" s="104">
        <v>0</v>
      </c>
      <c r="B83" s="105" t="s">
        <v>482</v>
      </c>
      <c r="C83" s="105"/>
      <c r="D83" s="104">
        <v>2</v>
      </c>
      <c r="E83" s="105" t="s">
        <v>6929</v>
      </c>
      <c r="F83" s="106" t="s">
        <v>11645</v>
      </c>
      <c r="G83" s="104">
        <v>1</v>
      </c>
      <c r="H83" s="105" t="s">
        <v>483</v>
      </c>
      <c r="I83" s="104" t="b">
        <v>0</v>
      </c>
      <c r="J83" s="105"/>
      <c r="K83" s="105"/>
      <c r="L83" s="104">
        <v>24</v>
      </c>
      <c r="M83" s="105"/>
      <c r="N83" s="104" t="b">
        <v>1</v>
      </c>
      <c r="O83" s="104">
        <v>0</v>
      </c>
      <c r="P83" s="105"/>
      <c r="Q83" s="105"/>
      <c r="R83" s="104" t="b">
        <v>0</v>
      </c>
      <c r="S83" s="105"/>
      <c r="T83" s="105"/>
      <c r="U83" s="105"/>
      <c r="V83" s="105"/>
      <c r="W83" s="105"/>
      <c r="X83" s="105"/>
      <c r="Y83" s="105"/>
      <c r="Z83" s="105"/>
      <c r="AA83" s="105"/>
      <c r="AB83" s="105"/>
      <c r="AC83" s="105"/>
      <c r="AD83" s="105"/>
      <c r="AE83" s="105"/>
      <c r="AF83" s="105"/>
      <c r="AG83" s="105"/>
      <c r="AH83" s="105"/>
      <c r="AI83" s="105"/>
      <c r="AJ83" s="105"/>
      <c r="AK83" s="105"/>
      <c r="AL83" s="105"/>
      <c r="AM83" s="105"/>
      <c r="AN83" s="105"/>
      <c r="AO83" s="105"/>
      <c r="AP83" s="105"/>
      <c r="AQ83" s="104">
        <v>0</v>
      </c>
      <c r="AR83" s="104">
        <v>7000</v>
      </c>
      <c r="AS83" s="105"/>
      <c r="AT83" s="104">
        <v>0</v>
      </c>
      <c r="AU83" s="104">
        <v>0</v>
      </c>
      <c r="AV83" s="104">
        <v>-1</v>
      </c>
      <c r="AW83" s="104">
        <v>1460</v>
      </c>
      <c r="AX83" s="104">
        <v>1460</v>
      </c>
      <c r="AY83" s="104">
        <v>20</v>
      </c>
      <c r="AZ83" s="104" t="b">
        <v>0</v>
      </c>
      <c r="BA83" s="104">
        <v>0</v>
      </c>
      <c r="BB83" s="104">
        <v>0</v>
      </c>
      <c r="BC83" s="104">
        <v>0</v>
      </c>
      <c r="BD83" s="104" t="b">
        <v>1</v>
      </c>
      <c r="BE83" s="105" t="s">
        <v>512</v>
      </c>
      <c r="BF83" s="104">
        <v>0</v>
      </c>
      <c r="BG83" s="104">
        <v>0</v>
      </c>
      <c r="BH83" s="104">
        <v>0</v>
      </c>
      <c r="BI83" s="104" t="b">
        <v>1</v>
      </c>
      <c r="BJ83" s="106" t="s">
        <v>11439</v>
      </c>
      <c r="BK83" s="105" t="s">
        <v>5998</v>
      </c>
      <c r="BL83" s="104">
        <v>0</v>
      </c>
      <c r="BM83" s="104">
        <v>0</v>
      </c>
      <c r="BN83" s="104">
        <v>16</v>
      </c>
      <c r="BO83" s="105"/>
      <c r="BP83" s="105" t="s">
        <v>207</v>
      </c>
      <c r="BQ83" s="104">
        <v>70080</v>
      </c>
      <c r="BR83" s="105"/>
      <c r="BS83" s="105" t="s">
        <v>105</v>
      </c>
      <c r="BT83" s="105"/>
      <c r="BU83" s="104">
        <v>0</v>
      </c>
    </row>
    <row r="84" spans="1:73" ht="15" customHeight="1" x14ac:dyDescent="0.35">
      <c r="A84" s="104">
        <v>1</v>
      </c>
      <c r="B84" s="105" t="s">
        <v>482</v>
      </c>
      <c r="C84" s="105"/>
      <c r="D84" s="104">
        <v>2</v>
      </c>
      <c r="E84" s="105" t="s">
        <v>6926</v>
      </c>
      <c r="F84" s="105" t="s">
        <v>10663</v>
      </c>
      <c r="G84" s="104">
        <v>1</v>
      </c>
      <c r="H84" s="105" t="s">
        <v>483</v>
      </c>
      <c r="I84" s="104" t="b">
        <v>0</v>
      </c>
      <c r="J84" s="105"/>
      <c r="K84" s="105"/>
      <c r="L84" s="104">
        <v>24</v>
      </c>
      <c r="M84" s="105"/>
      <c r="N84" s="104" t="b">
        <v>1</v>
      </c>
      <c r="O84" s="104">
        <v>0</v>
      </c>
      <c r="P84" s="105"/>
      <c r="Q84" s="105"/>
      <c r="R84" s="104" t="b">
        <v>0</v>
      </c>
      <c r="S84" s="105"/>
      <c r="T84" s="105"/>
      <c r="U84" s="105"/>
      <c r="V84" s="105"/>
      <c r="W84" s="105"/>
      <c r="X84" s="105"/>
      <c r="Y84" s="105"/>
      <c r="Z84" s="105"/>
      <c r="AA84" s="105"/>
      <c r="AB84" s="105"/>
      <c r="AC84" s="105"/>
      <c r="AD84" s="105"/>
      <c r="AE84" s="105"/>
      <c r="AF84" s="105"/>
      <c r="AG84" s="105"/>
      <c r="AH84" s="105"/>
      <c r="AI84" s="105"/>
      <c r="AJ84" s="105"/>
      <c r="AK84" s="105"/>
      <c r="AL84" s="105"/>
      <c r="AM84" s="105"/>
      <c r="AN84" s="105"/>
      <c r="AO84" s="105"/>
      <c r="AP84" s="105"/>
      <c r="AQ84" s="104">
        <v>0</v>
      </c>
      <c r="AR84" s="104">
        <v>8000</v>
      </c>
      <c r="AS84" s="105"/>
      <c r="AT84" s="104">
        <v>0</v>
      </c>
      <c r="AU84" s="104">
        <v>0</v>
      </c>
      <c r="AV84" s="104">
        <v>-1</v>
      </c>
      <c r="AW84" s="104">
        <v>65700</v>
      </c>
      <c r="AX84" s="104">
        <v>13140</v>
      </c>
      <c r="AY84" s="104">
        <v>10</v>
      </c>
      <c r="AZ84" s="104" t="b">
        <v>0</v>
      </c>
      <c r="BA84" s="104">
        <v>0</v>
      </c>
      <c r="BB84" s="104">
        <v>0</v>
      </c>
      <c r="BC84" s="104">
        <v>0</v>
      </c>
      <c r="BD84" s="104" t="b">
        <v>1</v>
      </c>
      <c r="BE84" s="105" t="s">
        <v>512</v>
      </c>
      <c r="BF84" s="104">
        <v>0</v>
      </c>
      <c r="BG84" s="104">
        <v>0</v>
      </c>
      <c r="BH84" s="104">
        <v>0</v>
      </c>
      <c r="BI84" s="104" t="b">
        <v>0</v>
      </c>
      <c r="BJ84" s="105" t="s">
        <v>10664</v>
      </c>
      <c r="BK84" s="105" t="s">
        <v>6780</v>
      </c>
      <c r="BL84" s="104">
        <v>0</v>
      </c>
      <c r="BM84" s="104">
        <v>0</v>
      </c>
      <c r="BN84" s="104">
        <v>4</v>
      </c>
      <c r="BO84" s="105"/>
      <c r="BP84" s="105" t="s">
        <v>207</v>
      </c>
      <c r="BQ84" s="104">
        <v>105120</v>
      </c>
      <c r="BR84" s="105"/>
      <c r="BS84" s="105" t="s">
        <v>105</v>
      </c>
      <c r="BT84" s="105"/>
      <c r="BU84" s="104">
        <v>0</v>
      </c>
    </row>
    <row r="85" spans="1:73" ht="15" customHeight="1" x14ac:dyDescent="0.35">
      <c r="A85" s="104">
        <v>0</v>
      </c>
      <c r="B85" s="105" t="s">
        <v>511</v>
      </c>
      <c r="C85" s="105"/>
      <c r="D85" s="104">
        <v>2</v>
      </c>
      <c r="E85" s="105" t="s">
        <v>10799</v>
      </c>
      <c r="F85" s="105" t="s">
        <v>6795</v>
      </c>
      <c r="G85" s="104">
        <v>1</v>
      </c>
      <c r="H85" s="105" t="s">
        <v>483</v>
      </c>
      <c r="I85" s="104" t="b">
        <v>0</v>
      </c>
      <c r="J85" s="105"/>
      <c r="K85" s="105"/>
      <c r="L85" s="104">
        <v>24</v>
      </c>
      <c r="M85" s="105"/>
      <c r="N85" s="104" t="b">
        <v>1</v>
      </c>
      <c r="O85" s="104">
        <v>0</v>
      </c>
      <c r="P85" s="105" t="s">
        <v>485</v>
      </c>
      <c r="Q85" s="105" t="s">
        <v>6002</v>
      </c>
      <c r="R85" s="104" t="b">
        <v>0</v>
      </c>
      <c r="S85" s="105"/>
      <c r="T85" s="105"/>
      <c r="U85" s="105"/>
      <c r="V85" s="105"/>
      <c r="W85" s="105"/>
      <c r="X85" s="105"/>
      <c r="Y85" s="105"/>
      <c r="Z85" s="105"/>
      <c r="AA85" s="105"/>
      <c r="AB85" s="105"/>
      <c r="AC85" s="105"/>
      <c r="AD85" s="105"/>
      <c r="AE85" s="105"/>
      <c r="AF85" s="105"/>
      <c r="AG85" s="105"/>
      <c r="AH85" s="105"/>
      <c r="AI85" s="105"/>
      <c r="AJ85" s="105"/>
      <c r="AK85" s="105"/>
      <c r="AL85" s="105"/>
      <c r="AM85" s="105"/>
      <c r="AN85" s="105"/>
      <c r="AO85" s="105"/>
      <c r="AP85" s="105"/>
      <c r="AQ85" s="104">
        <v>0</v>
      </c>
      <c r="AR85" s="104">
        <v>0</v>
      </c>
      <c r="AS85" s="105"/>
      <c r="AT85" s="104">
        <v>0</v>
      </c>
      <c r="AU85" s="104">
        <v>0</v>
      </c>
      <c r="AV85" s="104">
        <v>-1</v>
      </c>
      <c r="AW85" s="104">
        <v>1460</v>
      </c>
      <c r="AX85" s="104">
        <v>1460</v>
      </c>
      <c r="AY85" s="104">
        <v>20</v>
      </c>
      <c r="AZ85" s="104" t="b">
        <v>0</v>
      </c>
      <c r="BA85" s="104">
        <v>0</v>
      </c>
      <c r="BB85" s="104">
        <v>0</v>
      </c>
      <c r="BC85" s="104">
        <v>0</v>
      </c>
      <c r="BD85" s="104" t="b">
        <v>0</v>
      </c>
      <c r="BE85" s="105" t="s">
        <v>512</v>
      </c>
      <c r="BF85" s="104">
        <v>0</v>
      </c>
      <c r="BG85" s="104">
        <v>0</v>
      </c>
      <c r="BH85" s="104">
        <v>0</v>
      </c>
      <c r="BI85" s="104" t="b">
        <v>0</v>
      </c>
      <c r="BJ85" s="105"/>
      <c r="BK85" s="105"/>
      <c r="BL85" s="104">
        <v>0</v>
      </c>
      <c r="BM85" s="104">
        <v>0</v>
      </c>
      <c r="BN85" s="104">
        <v>2</v>
      </c>
      <c r="BO85" s="105"/>
      <c r="BP85" s="105" t="s">
        <v>208</v>
      </c>
      <c r="BQ85" s="104">
        <v>730</v>
      </c>
      <c r="BR85" s="105"/>
      <c r="BS85" s="105" t="s">
        <v>513</v>
      </c>
      <c r="BT85" s="105"/>
      <c r="BU85" s="104">
        <v>0</v>
      </c>
    </row>
    <row r="86" spans="1:73" ht="15" customHeight="1" x14ac:dyDescent="0.35">
      <c r="A86" s="104">
        <v>0</v>
      </c>
      <c r="B86" s="105" t="s">
        <v>511</v>
      </c>
      <c r="C86" s="105"/>
      <c r="D86" s="104">
        <v>2</v>
      </c>
      <c r="E86" s="105" t="s">
        <v>10821</v>
      </c>
      <c r="F86" s="105" t="s">
        <v>6734</v>
      </c>
      <c r="G86" s="104">
        <v>1</v>
      </c>
      <c r="H86" s="105" t="s">
        <v>483</v>
      </c>
      <c r="I86" s="104" t="b">
        <v>0</v>
      </c>
      <c r="J86" s="105"/>
      <c r="K86" s="105"/>
      <c r="L86" s="104">
        <v>24</v>
      </c>
      <c r="M86" s="105"/>
      <c r="N86" s="104" t="b">
        <v>1</v>
      </c>
      <c r="O86" s="104">
        <v>0</v>
      </c>
      <c r="P86" s="105"/>
      <c r="Q86" s="105"/>
      <c r="R86" s="104" t="b">
        <v>0</v>
      </c>
      <c r="S86" s="105"/>
      <c r="T86" s="105"/>
      <c r="U86" s="105"/>
      <c r="V86" s="105"/>
      <c r="W86" s="105"/>
      <c r="X86" s="105"/>
      <c r="Y86" s="105"/>
      <c r="Z86" s="105"/>
      <c r="AA86" s="105"/>
      <c r="AB86" s="105"/>
      <c r="AC86" s="105"/>
      <c r="AD86" s="105"/>
      <c r="AE86" s="105"/>
      <c r="AF86" s="105"/>
      <c r="AG86" s="105"/>
      <c r="AH86" s="105"/>
      <c r="AI86" s="105"/>
      <c r="AJ86" s="105"/>
      <c r="AK86" s="105"/>
      <c r="AL86" s="105"/>
      <c r="AM86" s="105"/>
      <c r="AN86" s="105"/>
      <c r="AO86" s="105"/>
      <c r="AP86" s="105"/>
      <c r="AQ86" s="104">
        <v>0</v>
      </c>
      <c r="AR86" s="104">
        <v>0</v>
      </c>
      <c r="AS86" s="105"/>
      <c r="AT86" s="104">
        <v>0</v>
      </c>
      <c r="AU86" s="104">
        <v>0</v>
      </c>
      <c r="AV86" s="104">
        <v>-1</v>
      </c>
      <c r="AW86" s="104">
        <v>1460</v>
      </c>
      <c r="AX86" s="104">
        <v>1460</v>
      </c>
      <c r="AY86" s="104">
        <v>20</v>
      </c>
      <c r="AZ86" s="104" t="b">
        <v>0</v>
      </c>
      <c r="BA86" s="104">
        <v>0</v>
      </c>
      <c r="BB86" s="104">
        <v>0</v>
      </c>
      <c r="BC86" s="104">
        <v>0</v>
      </c>
      <c r="BD86" s="104" t="b">
        <v>0</v>
      </c>
      <c r="BE86" s="105" t="s">
        <v>512</v>
      </c>
      <c r="BF86" s="104">
        <v>0</v>
      </c>
      <c r="BG86" s="104">
        <v>0</v>
      </c>
      <c r="BH86" s="104">
        <v>0</v>
      </c>
      <c r="BI86" s="104" t="b">
        <v>0</v>
      </c>
      <c r="BJ86" s="105"/>
      <c r="BK86" s="105"/>
      <c r="BL86" s="104">
        <v>0</v>
      </c>
      <c r="BM86" s="104">
        <v>0</v>
      </c>
      <c r="BN86" s="104">
        <v>0</v>
      </c>
      <c r="BO86" s="105" t="s">
        <v>6735</v>
      </c>
      <c r="BP86" s="105" t="s">
        <v>209</v>
      </c>
      <c r="BQ86" s="104">
        <v>8760</v>
      </c>
      <c r="BR86" s="105"/>
      <c r="BS86" s="105" t="s">
        <v>513</v>
      </c>
      <c r="BT86" s="105"/>
      <c r="BU86" s="104">
        <v>0</v>
      </c>
    </row>
    <row r="87" spans="1:73" ht="15" customHeight="1" x14ac:dyDescent="0.35">
      <c r="A87" s="104">
        <v>0</v>
      </c>
      <c r="B87" s="105" t="s">
        <v>511</v>
      </c>
      <c r="C87" s="105"/>
      <c r="D87" s="104">
        <v>2</v>
      </c>
      <c r="E87" s="105" t="s">
        <v>10821</v>
      </c>
      <c r="F87" s="105" t="s">
        <v>6729</v>
      </c>
      <c r="G87" s="104">
        <v>1</v>
      </c>
      <c r="H87" s="105" t="s">
        <v>483</v>
      </c>
      <c r="I87" s="104" t="b">
        <v>0</v>
      </c>
      <c r="J87" s="105"/>
      <c r="K87" s="105"/>
      <c r="L87" s="104">
        <v>24</v>
      </c>
      <c r="M87" s="105"/>
      <c r="N87" s="104" t="b">
        <v>1</v>
      </c>
      <c r="O87" s="104">
        <v>0</v>
      </c>
      <c r="P87" s="105"/>
      <c r="Q87" s="105"/>
      <c r="R87" s="104" t="b">
        <v>0</v>
      </c>
      <c r="S87" s="105"/>
      <c r="T87" s="105"/>
      <c r="U87" s="105"/>
      <c r="V87" s="105"/>
      <c r="W87" s="105"/>
      <c r="X87" s="105"/>
      <c r="Y87" s="105"/>
      <c r="Z87" s="105"/>
      <c r="AA87" s="105"/>
      <c r="AB87" s="105"/>
      <c r="AC87" s="105"/>
      <c r="AD87" s="105"/>
      <c r="AE87" s="105"/>
      <c r="AF87" s="105"/>
      <c r="AG87" s="105"/>
      <c r="AH87" s="105"/>
      <c r="AI87" s="105"/>
      <c r="AJ87" s="105"/>
      <c r="AK87" s="105"/>
      <c r="AL87" s="105"/>
      <c r="AM87" s="105"/>
      <c r="AN87" s="105"/>
      <c r="AO87" s="105"/>
      <c r="AP87" s="105"/>
      <c r="AQ87" s="104">
        <v>0</v>
      </c>
      <c r="AR87" s="104">
        <v>0</v>
      </c>
      <c r="AS87" s="105"/>
      <c r="AT87" s="104">
        <v>0</v>
      </c>
      <c r="AU87" s="104">
        <v>0</v>
      </c>
      <c r="AV87" s="104">
        <v>-1</v>
      </c>
      <c r="AW87" s="104">
        <v>1460</v>
      </c>
      <c r="AX87" s="104">
        <v>1460</v>
      </c>
      <c r="AY87" s="104">
        <v>20</v>
      </c>
      <c r="AZ87" s="104" t="b">
        <v>0</v>
      </c>
      <c r="BA87" s="104">
        <v>0</v>
      </c>
      <c r="BB87" s="104">
        <v>0</v>
      </c>
      <c r="BC87" s="104">
        <v>0</v>
      </c>
      <c r="BD87" s="104" t="b">
        <v>0</v>
      </c>
      <c r="BE87" s="105" t="s">
        <v>512</v>
      </c>
      <c r="BF87" s="104">
        <v>0</v>
      </c>
      <c r="BG87" s="104">
        <v>0</v>
      </c>
      <c r="BH87" s="104">
        <v>0</v>
      </c>
      <c r="BI87" s="104" t="b">
        <v>0</v>
      </c>
      <c r="BJ87" s="105"/>
      <c r="BK87" s="105"/>
      <c r="BL87" s="104">
        <v>0</v>
      </c>
      <c r="BM87" s="104">
        <v>1</v>
      </c>
      <c r="BN87" s="104">
        <v>0</v>
      </c>
      <c r="BO87" s="105" t="s">
        <v>6730</v>
      </c>
      <c r="BP87" s="105" t="s">
        <v>208</v>
      </c>
      <c r="BQ87" s="104">
        <v>8760</v>
      </c>
      <c r="BR87" s="105"/>
      <c r="BS87" s="105" t="s">
        <v>513</v>
      </c>
      <c r="BT87" s="105"/>
      <c r="BU87" s="104">
        <v>0</v>
      </c>
    </row>
    <row r="88" spans="1:73" ht="15" customHeight="1" x14ac:dyDescent="0.35">
      <c r="A88" s="104">
        <v>0</v>
      </c>
      <c r="B88" s="105" t="s">
        <v>511</v>
      </c>
      <c r="C88" s="105"/>
      <c r="D88" s="104">
        <v>2</v>
      </c>
      <c r="E88" s="105" t="s">
        <v>10821</v>
      </c>
      <c r="F88" s="105" t="s">
        <v>10656</v>
      </c>
      <c r="G88" s="104">
        <v>1</v>
      </c>
      <c r="H88" s="105" t="s">
        <v>483</v>
      </c>
      <c r="I88" s="104" t="b">
        <v>0</v>
      </c>
      <c r="J88" s="105"/>
      <c r="K88" s="105"/>
      <c r="L88" s="104">
        <v>24</v>
      </c>
      <c r="M88" s="105"/>
      <c r="N88" s="104" t="b">
        <v>1</v>
      </c>
      <c r="O88" s="104">
        <v>0</v>
      </c>
      <c r="P88" s="105"/>
      <c r="Q88" s="105"/>
      <c r="R88" s="104" t="b">
        <v>1</v>
      </c>
      <c r="S88" s="105"/>
      <c r="T88" s="105"/>
      <c r="U88" s="105"/>
      <c r="V88" s="105"/>
      <c r="W88" s="105"/>
      <c r="X88" s="105"/>
      <c r="Y88" s="105"/>
      <c r="Z88" s="105"/>
      <c r="AA88" s="105"/>
      <c r="AB88" s="105"/>
      <c r="AC88" s="105"/>
      <c r="AD88" s="105"/>
      <c r="AE88" s="105"/>
      <c r="AF88" s="105"/>
      <c r="AG88" s="105"/>
      <c r="AH88" s="105"/>
      <c r="AI88" s="105"/>
      <c r="AJ88" s="105"/>
      <c r="AK88" s="105"/>
      <c r="AL88" s="105"/>
      <c r="AM88" s="105"/>
      <c r="AN88" s="105"/>
      <c r="AO88" s="105"/>
      <c r="AP88" s="105"/>
      <c r="AQ88" s="104">
        <v>0</v>
      </c>
      <c r="AR88" s="104">
        <v>0</v>
      </c>
      <c r="AS88" s="105"/>
      <c r="AT88" s="104">
        <v>0</v>
      </c>
      <c r="AU88" s="104">
        <v>0</v>
      </c>
      <c r="AV88" s="104">
        <v>-1</v>
      </c>
      <c r="AW88" s="104">
        <v>1460</v>
      </c>
      <c r="AX88" s="104">
        <v>1460</v>
      </c>
      <c r="AY88" s="104">
        <v>20</v>
      </c>
      <c r="AZ88" s="104" t="b">
        <v>0</v>
      </c>
      <c r="BA88" s="104">
        <v>0</v>
      </c>
      <c r="BB88" s="104">
        <v>0</v>
      </c>
      <c r="BC88" s="104">
        <v>0</v>
      </c>
      <c r="BD88" s="104" t="b">
        <v>0</v>
      </c>
      <c r="BE88" s="105" t="s">
        <v>512</v>
      </c>
      <c r="BF88" s="104">
        <v>0</v>
      </c>
      <c r="BG88" s="104">
        <v>0</v>
      </c>
      <c r="BH88" s="104">
        <v>0</v>
      </c>
      <c r="BI88" s="104" t="b">
        <v>0</v>
      </c>
      <c r="BJ88" s="105"/>
      <c r="BK88" s="105"/>
      <c r="BL88" s="104">
        <v>0</v>
      </c>
      <c r="BM88" s="104">
        <v>2</v>
      </c>
      <c r="BN88" s="104">
        <v>0</v>
      </c>
      <c r="BO88" s="105" t="s">
        <v>6742</v>
      </c>
      <c r="BP88" s="105" t="s">
        <v>6743</v>
      </c>
      <c r="BQ88" s="104">
        <v>17520</v>
      </c>
      <c r="BR88" s="105"/>
      <c r="BS88" s="105" t="s">
        <v>513</v>
      </c>
      <c r="BT88" s="105"/>
      <c r="BU88" s="104">
        <v>0</v>
      </c>
    </row>
    <row r="89" spans="1:73" ht="15" customHeight="1" x14ac:dyDescent="0.35">
      <c r="A89" s="104">
        <v>0</v>
      </c>
      <c r="B89" s="105" t="s">
        <v>511</v>
      </c>
      <c r="C89" s="105"/>
      <c r="D89" s="104">
        <v>2</v>
      </c>
      <c r="E89" s="105" t="s">
        <v>10822</v>
      </c>
      <c r="F89" s="105" t="s">
        <v>6754</v>
      </c>
      <c r="G89" s="104">
        <v>1</v>
      </c>
      <c r="H89" s="105" t="s">
        <v>483</v>
      </c>
      <c r="I89" s="104" t="b">
        <v>0</v>
      </c>
      <c r="J89" s="105"/>
      <c r="K89" s="105"/>
      <c r="L89" s="104">
        <v>24</v>
      </c>
      <c r="M89" s="105"/>
      <c r="N89" s="104" t="b">
        <v>1</v>
      </c>
      <c r="O89" s="104">
        <v>0</v>
      </c>
      <c r="P89" s="105"/>
      <c r="Q89" s="105"/>
      <c r="R89" s="104" t="b">
        <v>0</v>
      </c>
      <c r="S89" s="105"/>
      <c r="T89" s="105"/>
      <c r="U89" s="105"/>
      <c r="V89" s="105"/>
      <c r="W89" s="105"/>
      <c r="X89" s="105"/>
      <c r="Y89" s="105"/>
      <c r="Z89" s="105"/>
      <c r="AA89" s="105"/>
      <c r="AB89" s="105"/>
      <c r="AC89" s="105"/>
      <c r="AD89" s="105"/>
      <c r="AE89" s="105"/>
      <c r="AF89" s="105"/>
      <c r="AG89" s="105"/>
      <c r="AH89" s="105"/>
      <c r="AI89" s="105"/>
      <c r="AJ89" s="105"/>
      <c r="AK89" s="105"/>
      <c r="AL89" s="105"/>
      <c r="AM89" s="105"/>
      <c r="AN89" s="105"/>
      <c r="AO89" s="105"/>
      <c r="AP89" s="105"/>
      <c r="AQ89" s="104">
        <v>0</v>
      </c>
      <c r="AR89" s="104">
        <v>0</v>
      </c>
      <c r="AS89" s="105"/>
      <c r="AT89" s="104">
        <v>0</v>
      </c>
      <c r="AU89" s="104">
        <v>0</v>
      </c>
      <c r="AV89" s="104">
        <v>-1</v>
      </c>
      <c r="AW89" s="104">
        <v>1460</v>
      </c>
      <c r="AX89" s="104">
        <v>1460</v>
      </c>
      <c r="AY89" s="104">
        <v>20</v>
      </c>
      <c r="AZ89" s="104" t="b">
        <v>0</v>
      </c>
      <c r="BA89" s="104">
        <v>0</v>
      </c>
      <c r="BB89" s="104">
        <v>0</v>
      </c>
      <c r="BC89" s="104">
        <v>0</v>
      </c>
      <c r="BD89" s="104" t="b">
        <v>0</v>
      </c>
      <c r="BE89" s="105" t="s">
        <v>512</v>
      </c>
      <c r="BF89" s="104">
        <v>0</v>
      </c>
      <c r="BG89" s="104">
        <v>0</v>
      </c>
      <c r="BH89" s="104">
        <v>0</v>
      </c>
      <c r="BI89" s="104" t="b">
        <v>0</v>
      </c>
      <c r="BJ89" s="105"/>
      <c r="BK89" s="105"/>
      <c r="BL89" s="104">
        <v>0</v>
      </c>
      <c r="BM89" s="104">
        <v>0</v>
      </c>
      <c r="BN89" s="104">
        <v>0</v>
      </c>
      <c r="BO89" s="105" t="s">
        <v>6755</v>
      </c>
      <c r="BP89" s="105" t="s">
        <v>208</v>
      </c>
      <c r="BQ89" s="104">
        <v>8760</v>
      </c>
      <c r="BR89" s="105"/>
      <c r="BS89" s="105" t="s">
        <v>513</v>
      </c>
      <c r="BT89" s="105"/>
      <c r="BU89" s="104">
        <v>0</v>
      </c>
    </row>
    <row r="90" spans="1:73" ht="15" customHeight="1" x14ac:dyDescent="0.35">
      <c r="A90" s="104">
        <v>0</v>
      </c>
      <c r="B90" s="105" t="s">
        <v>511</v>
      </c>
      <c r="C90" s="105"/>
      <c r="D90" s="104">
        <v>2</v>
      </c>
      <c r="E90" s="105" t="s">
        <v>10822</v>
      </c>
      <c r="F90" s="105" t="s">
        <v>10656</v>
      </c>
      <c r="G90" s="104">
        <v>1</v>
      </c>
      <c r="H90" s="105" t="s">
        <v>483</v>
      </c>
      <c r="I90" s="104" t="b">
        <v>0</v>
      </c>
      <c r="J90" s="105"/>
      <c r="K90" s="105"/>
      <c r="L90" s="104">
        <v>24</v>
      </c>
      <c r="M90" s="105"/>
      <c r="N90" s="104" t="b">
        <v>1</v>
      </c>
      <c r="O90" s="104">
        <v>0</v>
      </c>
      <c r="P90" s="105"/>
      <c r="Q90" s="105"/>
      <c r="R90" s="104" t="b">
        <v>1</v>
      </c>
      <c r="S90" s="105"/>
      <c r="T90" s="105"/>
      <c r="U90" s="105"/>
      <c r="V90" s="105"/>
      <c r="W90" s="105"/>
      <c r="X90" s="105"/>
      <c r="Y90" s="105"/>
      <c r="Z90" s="105"/>
      <c r="AA90" s="105"/>
      <c r="AB90" s="105"/>
      <c r="AC90" s="105"/>
      <c r="AD90" s="105"/>
      <c r="AE90" s="105"/>
      <c r="AF90" s="105"/>
      <c r="AG90" s="105"/>
      <c r="AH90" s="105"/>
      <c r="AI90" s="105"/>
      <c r="AJ90" s="105"/>
      <c r="AK90" s="105"/>
      <c r="AL90" s="105"/>
      <c r="AM90" s="105"/>
      <c r="AN90" s="105"/>
      <c r="AO90" s="105"/>
      <c r="AP90" s="105"/>
      <c r="AQ90" s="104">
        <v>0</v>
      </c>
      <c r="AR90" s="104">
        <v>0</v>
      </c>
      <c r="AS90" s="105"/>
      <c r="AT90" s="104">
        <v>0</v>
      </c>
      <c r="AU90" s="104">
        <v>0</v>
      </c>
      <c r="AV90" s="104">
        <v>-1</v>
      </c>
      <c r="AW90" s="104">
        <v>1460</v>
      </c>
      <c r="AX90" s="104">
        <v>1460</v>
      </c>
      <c r="AY90" s="104">
        <v>20</v>
      </c>
      <c r="AZ90" s="104" t="b">
        <v>0</v>
      </c>
      <c r="BA90" s="104">
        <v>0</v>
      </c>
      <c r="BB90" s="104">
        <v>0</v>
      </c>
      <c r="BC90" s="104">
        <v>0</v>
      </c>
      <c r="BD90" s="104" t="b">
        <v>0</v>
      </c>
      <c r="BE90" s="105" t="s">
        <v>512</v>
      </c>
      <c r="BF90" s="104">
        <v>0</v>
      </c>
      <c r="BG90" s="104">
        <v>0</v>
      </c>
      <c r="BH90" s="104">
        <v>0</v>
      </c>
      <c r="BI90" s="104" t="b">
        <v>0</v>
      </c>
      <c r="BJ90" s="105"/>
      <c r="BK90" s="105"/>
      <c r="BL90" s="104">
        <v>0</v>
      </c>
      <c r="BM90" s="104">
        <v>1</v>
      </c>
      <c r="BN90" s="104">
        <v>0</v>
      </c>
      <c r="BO90" s="105" t="s">
        <v>6742</v>
      </c>
      <c r="BP90" s="105" t="s">
        <v>6743</v>
      </c>
      <c r="BQ90" s="104">
        <v>17520</v>
      </c>
      <c r="BR90" s="105"/>
      <c r="BS90" s="105" t="s">
        <v>513</v>
      </c>
      <c r="BT90" s="105"/>
      <c r="BU90" s="104">
        <v>0</v>
      </c>
    </row>
    <row r="91" spans="1:73" ht="15" customHeight="1" x14ac:dyDescent="0.35">
      <c r="A91" s="104">
        <v>0</v>
      </c>
      <c r="B91" s="105" t="s">
        <v>511</v>
      </c>
      <c r="C91" s="105"/>
      <c r="D91" s="104">
        <v>2</v>
      </c>
      <c r="E91" s="105" t="s">
        <v>6999</v>
      </c>
      <c r="F91" s="105" t="s">
        <v>10656</v>
      </c>
      <c r="G91" s="104">
        <v>1</v>
      </c>
      <c r="H91" s="105" t="s">
        <v>483</v>
      </c>
      <c r="I91" s="104" t="b">
        <v>0</v>
      </c>
      <c r="J91" s="105"/>
      <c r="K91" s="105"/>
      <c r="L91" s="104">
        <v>24</v>
      </c>
      <c r="M91" s="105"/>
      <c r="N91" s="104" t="b">
        <v>1</v>
      </c>
      <c r="O91" s="104">
        <v>0</v>
      </c>
      <c r="P91" s="105"/>
      <c r="Q91" s="105"/>
      <c r="R91" s="104" t="b">
        <v>1</v>
      </c>
      <c r="S91" s="105"/>
      <c r="T91" s="105"/>
      <c r="U91" s="105"/>
      <c r="V91" s="105"/>
      <c r="W91" s="105"/>
      <c r="X91" s="105"/>
      <c r="Y91" s="105"/>
      <c r="Z91" s="105"/>
      <c r="AA91" s="105"/>
      <c r="AB91" s="105"/>
      <c r="AC91" s="105"/>
      <c r="AD91" s="105"/>
      <c r="AE91" s="105"/>
      <c r="AF91" s="105"/>
      <c r="AG91" s="105"/>
      <c r="AH91" s="105"/>
      <c r="AI91" s="105"/>
      <c r="AJ91" s="105"/>
      <c r="AK91" s="105"/>
      <c r="AL91" s="105"/>
      <c r="AM91" s="105"/>
      <c r="AN91" s="105"/>
      <c r="AO91" s="105"/>
      <c r="AP91" s="105"/>
      <c r="AQ91" s="104">
        <v>0</v>
      </c>
      <c r="AR91" s="104">
        <v>0</v>
      </c>
      <c r="AS91" s="105"/>
      <c r="AT91" s="104">
        <v>0</v>
      </c>
      <c r="AU91" s="104">
        <v>0</v>
      </c>
      <c r="AV91" s="104">
        <v>-1</v>
      </c>
      <c r="AW91" s="104">
        <v>1460</v>
      </c>
      <c r="AX91" s="104">
        <v>1460</v>
      </c>
      <c r="AY91" s="104">
        <v>20</v>
      </c>
      <c r="AZ91" s="104" t="b">
        <v>0</v>
      </c>
      <c r="BA91" s="104">
        <v>0</v>
      </c>
      <c r="BB91" s="104">
        <v>0</v>
      </c>
      <c r="BC91" s="104">
        <v>0</v>
      </c>
      <c r="BD91" s="104" t="b">
        <v>0</v>
      </c>
      <c r="BE91" s="105" t="s">
        <v>512</v>
      </c>
      <c r="BF91" s="104">
        <v>0</v>
      </c>
      <c r="BG91" s="104">
        <v>0</v>
      </c>
      <c r="BH91" s="104">
        <v>0</v>
      </c>
      <c r="BI91" s="104" t="b">
        <v>0</v>
      </c>
      <c r="BJ91" s="105"/>
      <c r="BK91" s="105"/>
      <c r="BL91" s="104">
        <v>0</v>
      </c>
      <c r="BM91" s="104">
        <v>0</v>
      </c>
      <c r="BN91" s="104">
        <v>0</v>
      </c>
      <c r="BO91" s="105" t="s">
        <v>6742</v>
      </c>
      <c r="BP91" s="105" t="s">
        <v>6743</v>
      </c>
      <c r="BQ91" s="104">
        <v>17520</v>
      </c>
      <c r="BR91" s="105"/>
      <c r="BS91" s="105" t="s">
        <v>513</v>
      </c>
      <c r="BT91" s="105"/>
      <c r="BU91" s="104">
        <v>0</v>
      </c>
    </row>
    <row r="92" spans="1:73" ht="15" customHeight="1" x14ac:dyDescent="0.35">
      <c r="A92" s="104">
        <v>0</v>
      </c>
      <c r="B92" s="105" t="s">
        <v>482</v>
      </c>
      <c r="C92" s="105"/>
      <c r="D92" s="104">
        <v>2</v>
      </c>
      <c r="E92" s="105" t="s">
        <v>7040</v>
      </c>
      <c r="F92" s="105" t="s">
        <v>10686</v>
      </c>
      <c r="G92" s="104">
        <v>1</v>
      </c>
      <c r="H92" s="105" t="s">
        <v>483</v>
      </c>
      <c r="I92" s="104" t="b">
        <v>0</v>
      </c>
      <c r="J92" s="105"/>
      <c r="K92" s="105"/>
      <c r="L92" s="104">
        <v>24</v>
      </c>
      <c r="M92" s="105"/>
      <c r="N92" s="104" t="b">
        <v>1</v>
      </c>
      <c r="O92" s="104">
        <v>0</v>
      </c>
      <c r="P92" s="105"/>
      <c r="Q92" s="105"/>
      <c r="R92" s="104" t="b">
        <v>0</v>
      </c>
      <c r="S92" s="105"/>
      <c r="T92" s="105"/>
      <c r="U92" s="105"/>
      <c r="V92" s="105"/>
      <c r="W92" s="105"/>
      <c r="X92" s="105"/>
      <c r="Y92" s="105"/>
      <c r="Z92" s="105"/>
      <c r="AA92" s="105"/>
      <c r="AB92" s="105"/>
      <c r="AC92" s="105"/>
      <c r="AD92" s="105"/>
      <c r="AE92" s="105"/>
      <c r="AF92" s="105"/>
      <c r="AG92" s="105"/>
      <c r="AH92" s="105"/>
      <c r="AI92" s="105"/>
      <c r="AJ92" s="105"/>
      <c r="AK92" s="105"/>
      <c r="AL92" s="105"/>
      <c r="AM92" s="105"/>
      <c r="AN92" s="105"/>
      <c r="AO92" s="105"/>
      <c r="AP92" s="105"/>
      <c r="AQ92" s="104">
        <v>0</v>
      </c>
      <c r="AR92" s="104">
        <v>75000</v>
      </c>
      <c r="AS92" s="105"/>
      <c r="AT92" s="104">
        <v>0</v>
      </c>
      <c r="AU92" s="104">
        <v>0</v>
      </c>
      <c r="AV92" s="104">
        <v>-1</v>
      </c>
      <c r="AW92" s="104">
        <v>1460</v>
      </c>
      <c r="AX92" s="104">
        <v>1460</v>
      </c>
      <c r="AY92" s="104">
        <v>20</v>
      </c>
      <c r="AZ92" s="104" t="b">
        <v>0</v>
      </c>
      <c r="BA92" s="104">
        <v>0</v>
      </c>
      <c r="BB92" s="104">
        <v>0</v>
      </c>
      <c r="BC92" s="104">
        <v>0</v>
      </c>
      <c r="BD92" s="104" t="b">
        <v>1</v>
      </c>
      <c r="BE92" s="105" t="s">
        <v>512</v>
      </c>
      <c r="BF92" s="104">
        <v>0</v>
      </c>
      <c r="BG92" s="104">
        <v>0</v>
      </c>
      <c r="BH92" s="104">
        <v>0</v>
      </c>
      <c r="BI92" s="104" t="b">
        <v>1</v>
      </c>
      <c r="BJ92" s="105"/>
      <c r="BK92" s="105"/>
      <c r="BL92" s="104">
        <v>0</v>
      </c>
      <c r="BM92" s="104">
        <v>0</v>
      </c>
      <c r="BN92" s="104">
        <v>168</v>
      </c>
      <c r="BO92" s="105"/>
      <c r="BP92" s="105" t="s">
        <v>207</v>
      </c>
      <c r="BQ92" s="104">
        <v>105120</v>
      </c>
      <c r="BR92" s="105"/>
      <c r="BS92" s="105" t="s">
        <v>105</v>
      </c>
      <c r="BT92" s="105"/>
      <c r="BU92" s="104">
        <v>0</v>
      </c>
    </row>
    <row r="93" spans="1:73" ht="15" customHeight="1" x14ac:dyDescent="0.35">
      <c r="A93" s="104">
        <v>0</v>
      </c>
      <c r="B93" s="105" t="s">
        <v>511</v>
      </c>
      <c r="C93" s="105"/>
      <c r="D93" s="104">
        <v>2</v>
      </c>
      <c r="E93" s="105" t="s">
        <v>7040</v>
      </c>
      <c r="F93" s="105" t="s">
        <v>6740</v>
      </c>
      <c r="G93" s="104">
        <v>1</v>
      </c>
      <c r="H93" s="105" t="s">
        <v>483</v>
      </c>
      <c r="I93" s="104" t="b">
        <v>0</v>
      </c>
      <c r="J93" s="105"/>
      <c r="K93" s="105"/>
      <c r="L93" s="104">
        <v>24</v>
      </c>
      <c r="M93" s="105"/>
      <c r="N93" s="104" t="b">
        <v>1</v>
      </c>
      <c r="O93" s="104">
        <v>0</v>
      </c>
      <c r="P93" s="105"/>
      <c r="Q93" s="105"/>
      <c r="R93" s="104" t="b">
        <v>0</v>
      </c>
      <c r="S93" s="105"/>
      <c r="T93" s="105"/>
      <c r="U93" s="105"/>
      <c r="V93" s="105"/>
      <c r="W93" s="105"/>
      <c r="X93" s="105"/>
      <c r="Y93" s="105"/>
      <c r="Z93" s="105"/>
      <c r="AA93" s="105"/>
      <c r="AB93" s="105"/>
      <c r="AC93" s="105"/>
      <c r="AD93" s="105"/>
      <c r="AE93" s="105"/>
      <c r="AF93" s="105"/>
      <c r="AG93" s="105"/>
      <c r="AH93" s="105"/>
      <c r="AI93" s="105"/>
      <c r="AJ93" s="105"/>
      <c r="AK93" s="105"/>
      <c r="AL93" s="105"/>
      <c r="AM93" s="105"/>
      <c r="AN93" s="105"/>
      <c r="AO93" s="105"/>
      <c r="AP93" s="105"/>
      <c r="AQ93" s="104">
        <v>0</v>
      </c>
      <c r="AR93" s="104">
        <v>0</v>
      </c>
      <c r="AS93" s="105"/>
      <c r="AT93" s="104">
        <v>0</v>
      </c>
      <c r="AU93" s="104">
        <v>0</v>
      </c>
      <c r="AV93" s="104">
        <v>-1</v>
      </c>
      <c r="AW93" s="104">
        <v>1460</v>
      </c>
      <c r="AX93" s="104">
        <v>1460</v>
      </c>
      <c r="AY93" s="104">
        <v>20</v>
      </c>
      <c r="AZ93" s="104" t="b">
        <v>0</v>
      </c>
      <c r="BA93" s="104">
        <v>0</v>
      </c>
      <c r="BB93" s="104">
        <v>0</v>
      </c>
      <c r="BC93" s="104">
        <v>0</v>
      </c>
      <c r="BD93" s="104" t="b">
        <v>0</v>
      </c>
      <c r="BE93" s="105" t="s">
        <v>512</v>
      </c>
      <c r="BF93" s="104">
        <v>0</v>
      </c>
      <c r="BG93" s="104">
        <v>0</v>
      </c>
      <c r="BH93" s="104">
        <v>0</v>
      </c>
      <c r="BI93" s="104" t="b">
        <v>0</v>
      </c>
      <c r="BJ93" s="105"/>
      <c r="BK93" s="105"/>
      <c r="BL93" s="104">
        <v>0</v>
      </c>
      <c r="BM93" s="104">
        <v>1</v>
      </c>
      <c r="BN93" s="104">
        <v>0</v>
      </c>
      <c r="BO93" s="105" t="s">
        <v>6741</v>
      </c>
      <c r="BP93" s="105" t="s">
        <v>208</v>
      </c>
      <c r="BQ93" s="104">
        <v>8760</v>
      </c>
      <c r="BR93" s="105"/>
      <c r="BS93" s="105" t="s">
        <v>513</v>
      </c>
      <c r="BT93" s="105"/>
      <c r="BU93" s="104">
        <v>0</v>
      </c>
    </row>
    <row r="94" spans="1:73" ht="15" customHeight="1" x14ac:dyDescent="0.35">
      <c r="A94" s="104">
        <v>0</v>
      </c>
      <c r="B94" s="105" t="s">
        <v>511</v>
      </c>
      <c r="C94" s="105"/>
      <c r="D94" s="104">
        <v>2</v>
      </c>
      <c r="E94" s="105" t="s">
        <v>7040</v>
      </c>
      <c r="F94" s="105" t="s">
        <v>10656</v>
      </c>
      <c r="G94" s="104">
        <v>1</v>
      </c>
      <c r="H94" s="105" t="s">
        <v>483</v>
      </c>
      <c r="I94" s="104" t="b">
        <v>0</v>
      </c>
      <c r="J94" s="105"/>
      <c r="K94" s="105"/>
      <c r="L94" s="104">
        <v>24</v>
      </c>
      <c r="M94" s="105"/>
      <c r="N94" s="104" t="b">
        <v>1</v>
      </c>
      <c r="O94" s="104">
        <v>0</v>
      </c>
      <c r="P94" s="105"/>
      <c r="Q94" s="105"/>
      <c r="R94" s="104" t="b">
        <v>1</v>
      </c>
      <c r="S94" s="105"/>
      <c r="T94" s="105"/>
      <c r="U94" s="105"/>
      <c r="V94" s="105"/>
      <c r="W94" s="105"/>
      <c r="X94" s="105"/>
      <c r="Y94" s="105"/>
      <c r="Z94" s="105"/>
      <c r="AA94" s="105"/>
      <c r="AB94" s="105"/>
      <c r="AC94" s="105"/>
      <c r="AD94" s="105"/>
      <c r="AE94" s="105"/>
      <c r="AF94" s="105"/>
      <c r="AG94" s="105"/>
      <c r="AH94" s="105"/>
      <c r="AI94" s="105"/>
      <c r="AJ94" s="105"/>
      <c r="AK94" s="105"/>
      <c r="AL94" s="105"/>
      <c r="AM94" s="105"/>
      <c r="AN94" s="105"/>
      <c r="AO94" s="105"/>
      <c r="AP94" s="105"/>
      <c r="AQ94" s="104">
        <v>0</v>
      </c>
      <c r="AR94" s="104">
        <v>0</v>
      </c>
      <c r="AS94" s="105"/>
      <c r="AT94" s="104">
        <v>0</v>
      </c>
      <c r="AU94" s="104">
        <v>0</v>
      </c>
      <c r="AV94" s="104">
        <v>-1</v>
      </c>
      <c r="AW94" s="104">
        <v>1460</v>
      </c>
      <c r="AX94" s="104">
        <v>1460</v>
      </c>
      <c r="AY94" s="104">
        <v>20</v>
      </c>
      <c r="AZ94" s="104" t="b">
        <v>0</v>
      </c>
      <c r="BA94" s="104">
        <v>0</v>
      </c>
      <c r="BB94" s="104">
        <v>0</v>
      </c>
      <c r="BC94" s="104">
        <v>0</v>
      </c>
      <c r="BD94" s="104" t="b">
        <v>0</v>
      </c>
      <c r="BE94" s="105" t="s">
        <v>512</v>
      </c>
      <c r="BF94" s="104">
        <v>0</v>
      </c>
      <c r="BG94" s="104">
        <v>0</v>
      </c>
      <c r="BH94" s="104">
        <v>0</v>
      </c>
      <c r="BI94" s="104" t="b">
        <v>0</v>
      </c>
      <c r="BJ94" s="105"/>
      <c r="BK94" s="105"/>
      <c r="BL94" s="104">
        <v>0</v>
      </c>
      <c r="BM94" s="104">
        <v>2</v>
      </c>
      <c r="BN94" s="104">
        <v>0</v>
      </c>
      <c r="BO94" s="105" t="s">
        <v>6742</v>
      </c>
      <c r="BP94" s="105" t="s">
        <v>6743</v>
      </c>
      <c r="BQ94" s="104">
        <v>17520</v>
      </c>
      <c r="BR94" s="105"/>
      <c r="BS94" s="105" t="s">
        <v>513</v>
      </c>
      <c r="BT94" s="105"/>
      <c r="BU94" s="104">
        <v>0</v>
      </c>
    </row>
    <row r="95" spans="1:73" ht="15" customHeight="1" x14ac:dyDescent="0.35">
      <c r="A95" s="104">
        <v>0</v>
      </c>
      <c r="B95" s="105" t="s">
        <v>482</v>
      </c>
      <c r="C95" s="105"/>
      <c r="D95" s="104">
        <v>2</v>
      </c>
      <c r="E95" s="105" t="s">
        <v>10743</v>
      </c>
      <c r="F95" s="105" t="s">
        <v>6840</v>
      </c>
      <c r="G95" s="104">
        <v>1</v>
      </c>
      <c r="H95" s="105" t="s">
        <v>483</v>
      </c>
      <c r="I95" s="104" t="b">
        <v>0</v>
      </c>
      <c r="J95" s="105"/>
      <c r="K95" s="105"/>
      <c r="L95" s="104">
        <v>24</v>
      </c>
      <c r="M95" s="105"/>
      <c r="N95" s="104" t="b">
        <v>1</v>
      </c>
      <c r="O95" s="104">
        <v>0</v>
      </c>
      <c r="P95" s="105"/>
      <c r="Q95" s="105"/>
      <c r="R95" s="104" t="b">
        <v>0</v>
      </c>
      <c r="S95" s="105"/>
      <c r="T95" s="105"/>
      <c r="U95" s="105"/>
      <c r="V95" s="105"/>
      <c r="W95" s="105"/>
      <c r="X95" s="105"/>
      <c r="Y95" s="105"/>
      <c r="Z95" s="105"/>
      <c r="AA95" s="105"/>
      <c r="AB95" s="105"/>
      <c r="AC95" s="105"/>
      <c r="AD95" s="105"/>
      <c r="AE95" s="105"/>
      <c r="AF95" s="105"/>
      <c r="AG95" s="105"/>
      <c r="AH95" s="105"/>
      <c r="AI95" s="105"/>
      <c r="AJ95" s="105"/>
      <c r="AK95" s="105"/>
      <c r="AL95" s="105"/>
      <c r="AM95" s="105"/>
      <c r="AN95" s="105"/>
      <c r="AO95" s="105"/>
      <c r="AP95" s="105"/>
      <c r="AQ95" s="104">
        <v>0</v>
      </c>
      <c r="AR95" s="104">
        <v>400000</v>
      </c>
      <c r="AS95" s="105"/>
      <c r="AT95" s="104">
        <v>0</v>
      </c>
      <c r="AU95" s="104">
        <v>0</v>
      </c>
      <c r="AV95" s="104">
        <v>-1</v>
      </c>
      <c r="AW95" s="104">
        <v>1460</v>
      </c>
      <c r="AX95" s="104">
        <v>1460</v>
      </c>
      <c r="AY95" s="104">
        <v>20</v>
      </c>
      <c r="AZ95" s="104" t="b">
        <v>0</v>
      </c>
      <c r="BA95" s="104">
        <v>0</v>
      </c>
      <c r="BB95" s="104">
        <v>0</v>
      </c>
      <c r="BC95" s="104">
        <v>0</v>
      </c>
      <c r="BD95" s="104" t="b">
        <v>1</v>
      </c>
      <c r="BE95" s="105" t="s">
        <v>512</v>
      </c>
      <c r="BF95" s="104">
        <v>0</v>
      </c>
      <c r="BG95" s="104">
        <v>0</v>
      </c>
      <c r="BH95" s="104">
        <v>0</v>
      </c>
      <c r="BI95" s="104" t="b">
        <v>1</v>
      </c>
      <c r="BJ95" s="105" t="s">
        <v>10084</v>
      </c>
      <c r="BK95" s="105" t="s">
        <v>5972</v>
      </c>
      <c r="BL95" s="104">
        <v>0</v>
      </c>
      <c r="BM95" s="104">
        <v>0</v>
      </c>
      <c r="BN95" s="104">
        <v>0</v>
      </c>
      <c r="BO95" s="105"/>
      <c r="BP95" s="105" t="s">
        <v>207</v>
      </c>
      <c r="BQ95" s="104">
        <v>105120</v>
      </c>
      <c r="BR95" s="105"/>
      <c r="BS95" s="105" t="s">
        <v>105</v>
      </c>
      <c r="BT95" s="105"/>
      <c r="BU95" s="104">
        <v>0</v>
      </c>
    </row>
    <row r="96" spans="1:73" ht="15" customHeight="1" x14ac:dyDescent="0.35">
      <c r="A96" s="104">
        <v>0</v>
      </c>
      <c r="B96" s="105" t="s">
        <v>511</v>
      </c>
      <c r="C96" s="105"/>
      <c r="D96" s="104">
        <v>2</v>
      </c>
      <c r="E96" s="105" t="s">
        <v>10743</v>
      </c>
      <c r="F96" s="105" t="s">
        <v>6828</v>
      </c>
      <c r="G96" s="104">
        <v>1</v>
      </c>
      <c r="H96" s="105" t="s">
        <v>483</v>
      </c>
      <c r="I96" s="104" t="b">
        <v>0</v>
      </c>
      <c r="J96" s="105"/>
      <c r="K96" s="105"/>
      <c r="L96" s="104">
        <v>24</v>
      </c>
      <c r="M96" s="105"/>
      <c r="N96" s="104" t="b">
        <v>1</v>
      </c>
      <c r="O96" s="104">
        <v>0</v>
      </c>
      <c r="P96" s="105"/>
      <c r="Q96" s="105"/>
      <c r="R96" s="104" t="b">
        <v>0</v>
      </c>
      <c r="S96" s="105"/>
      <c r="T96" s="105"/>
      <c r="U96" s="105"/>
      <c r="V96" s="105"/>
      <c r="W96" s="105"/>
      <c r="X96" s="105"/>
      <c r="Y96" s="105"/>
      <c r="Z96" s="105"/>
      <c r="AA96" s="105"/>
      <c r="AB96" s="105"/>
      <c r="AC96" s="105"/>
      <c r="AD96" s="105"/>
      <c r="AE96" s="105"/>
      <c r="AF96" s="105"/>
      <c r="AG96" s="105"/>
      <c r="AH96" s="105"/>
      <c r="AI96" s="105"/>
      <c r="AJ96" s="105"/>
      <c r="AK96" s="105"/>
      <c r="AL96" s="105"/>
      <c r="AM96" s="105"/>
      <c r="AN96" s="105"/>
      <c r="AO96" s="105"/>
      <c r="AP96" s="105"/>
      <c r="AQ96" s="104">
        <v>0</v>
      </c>
      <c r="AR96" s="104">
        <v>0</v>
      </c>
      <c r="AS96" s="105"/>
      <c r="AT96" s="104">
        <v>0</v>
      </c>
      <c r="AU96" s="104">
        <v>0</v>
      </c>
      <c r="AV96" s="104">
        <v>-1</v>
      </c>
      <c r="AW96" s="104">
        <v>1460</v>
      </c>
      <c r="AX96" s="104">
        <v>1460</v>
      </c>
      <c r="AY96" s="104">
        <v>20</v>
      </c>
      <c r="AZ96" s="104" t="b">
        <v>0</v>
      </c>
      <c r="BA96" s="104">
        <v>0</v>
      </c>
      <c r="BB96" s="104">
        <v>0</v>
      </c>
      <c r="BC96" s="104">
        <v>0</v>
      </c>
      <c r="BD96" s="104" t="b">
        <v>0</v>
      </c>
      <c r="BE96" s="105" t="s">
        <v>512</v>
      </c>
      <c r="BF96" s="104">
        <v>0</v>
      </c>
      <c r="BG96" s="104">
        <v>0</v>
      </c>
      <c r="BH96" s="104">
        <v>0</v>
      </c>
      <c r="BI96" s="104" t="b">
        <v>0</v>
      </c>
      <c r="BJ96" s="105"/>
      <c r="BK96" s="105"/>
      <c r="BL96" s="104">
        <v>0</v>
      </c>
      <c r="BM96" s="104">
        <v>1</v>
      </c>
      <c r="BN96" s="104">
        <v>0</v>
      </c>
      <c r="BO96" s="105" t="s">
        <v>6829</v>
      </c>
      <c r="BP96" s="105" t="s">
        <v>208</v>
      </c>
      <c r="BQ96" s="104">
        <v>768</v>
      </c>
      <c r="BR96" s="105"/>
      <c r="BS96" s="105" t="s">
        <v>513</v>
      </c>
      <c r="BT96" s="105"/>
      <c r="BU96" s="104">
        <v>0</v>
      </c>
    </row>
    <row r="97" spans="1:73" ht="15" customHeight="1" x14ac:dyDescent="0.35">
      <c r="A97" s="104">
        <v>0</v>
      </c>
      <c r="B97" s="105" t="s">
        <v>511</v>
      </c>
      <c r="C97" s="105"/>
      <c r="D97" s="104">
        <v>2</v>
      </c>
      <c r="E97" s="105" t="s">
        <v>10743</v>
      </c>
      <c r="F97" s="105" t="s">
        <v>10656</v>
      </c>
      <c r="G97" s="104">
        <v>1</v>
      </c>
      <c r="H97" s="105" t="s">
        <v>483</v>
      </c>
      <c r="I97" s="104" t="b">
        <v>0</v>
      </c>
      <c r="J97" s="105"/>
      <c r="K97" s="105"/>
      <c r="L97" s="104">
        <v>24</v>
      </c>
      <c r="M97" s="105"/>
      <c r="N97" s="104" t="b">
        <v>1</v>
      </c>
      <c r="O97" s="104">
        <v>0</v>
      </c>
      <c r="P97" s="105"/>
      <c r="Q97" s="105"/>
      <c r="R97" s="104" t="b">
        <v>1</v>
      </c>
      <c r="S97" s="105"/>
      <c r="T97" s="105"/>
      <c r="U97" s="105"/>
      <c r="V97" s="105"/>
      <c r="W97" s="105"/>
      <c r="X97" s="105"/>
      <c r="Y97" s="105"/>
      <c r="Z97" s="105"/>
      <c r="AA97" s="105"/>
      <c r="AB97" s="105"/>
      <c r="AC97" s="105"/>
      <c r="AD97" s="105"/>
      <c r="AE97" s="105"/>
      <c r="AF97" s="105"/>
      <c r="AG97" s="105"/>
      <c r="AH97" s="105"/>
      <c r="AI97" s="105"/>
      <c r="AJ97" s="105"/>
      <c r="AK97" s="105"/>
      <c r="AL97" s="105"/>
      <c r="AM97" s="105"/>
      <c r="AN97" s="105"/>
      <c r="AO97" s="105"/>
      <c r="AP97" s="105"/>
      <c r="AQ97" s="104">
        <v>0</v>
      </c>
      <c r="AR97" s="104">
        <v>0</v>
      </c>
      <c r="AS97" s="105"/>
      <c r="AT97" s="104">
        <v>0</v>
      </c>
      <c r="AU97" s="104">
        <v>0</v>
      </c>
      <c r="AV97" s="104">
        <v>-1</v>
      </c>
      <c r="AW97" s="104">
        <v>1460</v>
      </c>
      <c r="AX97" s="104">
        <v>1460</v>
      </c>
      <c r="AY97" s="104">
        <v>20</v>
      </c>
      <c r="AZ97" s="104" t="b">
        <v>0</v>
      </c>
      <c r="BA97" s="104">
        <v>0</v>
      </c>
      <c r="BB97" s="104">
        <v>0</v>
      </c>
      <c r="BC97" s="104">
        <v>0</v>
      </c>
      <c r="BD97" s="104" t="b">
        <v>0</v>
      </c>
      <c r="BE97" s="105" t="s">
        <v>512</v>
      </c>
      <c r="BF97" s="104">
        <v>0</v>
      </c>
      <c r="BG97" s="104">
        <v>0</v>
      </c>
      <c r="BH97" s="104">
        <v>0</v>
      </c>
      <c r="BI97" s="104" t="b">
        <v>0</v>
      </c>
      <c r="BJ97" s="105"/>
      <c r="BK97" s="105"/>
      <c r="BL97" s="104">
        <v>0</v>
      </c>
      <c r="BM97" s="104">
        <v>2</v>
      </c>
      <c r="BN97" s="104">
        <v>0</v>
      </c>
      <c r="BO97" s="105" t="s">
        <v>6742</v>
      </c>
      <c r="BP97" s="105" t="s">
        <v>6743</v>
      </c>
      <c r="BQ97" s="104">
        <v>17520</v>
      </c>
      <c r="BR97" s="105"/>
      <c r="BS97" s="105" t="s">
        <v>513</v>
      </c>
      <c r="BT97" s="105"/>
      <c r="BU97" s="104">
        <v>0</v>
      </c>
    </row>
    <row r="98" spans="1:73" ht="15" customHeight="1" x14ac:dyDescent="0.35">
      <c r="A98" s="104">
        <v>0</v>
      </c>
      <c r="B98" s="105" t="s">
        <v>482</v>
      </c>
      <c r="C98" s="105"/>
      <c r="D98" s="104">
        <v>2</v>
      </c>
      <c r="E98" s="105" t="s">
        <v>10752</v>
      </c>
      <c r="F98" s="105" t="s">
        <v>10702</v>
      </c>
      <c r="G98" s="104">
        <v>1</v>
      </c>
      <c r="H98" s="105" t="s">
        <v>483</v>
      </c>
      <c r="I98" s="104" t="b">
        <v>0</v>
      </c>
      <c r="J98" s="105"/>
      <c r="K98" s="105"/>
      <c r="L98" s="104">
        <v>24</v>
      </c>
      <c r="M98" s="105"/>
      <c r="N98" s="104" t="b">
        <v>1</v>
      </c>
      <c r="O98" s="104">
        <v>0</v>
      </c>
      <c r="P98" s="105"/>
      <c r="Q98" s="105" t="s">
        <v>5934</v>
      </c>
      <c r="R98" s="104" t="b">
        <v>0</v>
      </c>
      <c r="S98" s="105"/>
      <c r="T98" s="105"/>
      <c r="U98" s="105"/>
      <c r="V98" s="105"/>
      <c r="W98" s="105"/>
      <c r="X98" s="105"/>
      <c r="Y98" s="105"/>
      <c r="Z98" s="105"/>
      <c r="AA98" s="105"/>
      <c r="AB98" s="105"/>
      <c r="AC98" s="105"/>
      <c r="AD98" s="105"/>
      <c r="AE98" s="105"/>
      <c r="AF98" s="105"/>
      <c r="AG98" s="105"/>
      <c r="AH98" s="105"/>
      <c r="AI98" s="105"/>
      <c r="AJ98" s="105"/>
      <c r="AK98" s="105"/>
      <c r="AL98" s="105"/>
      <c r="AM98" s="105"/>
      <c r="AN98" s="105"/>
      <c r="AO98" s="105"/>
      <c r="AP98" s="105"/>
      <c r="AQ98" s="104">
        <v>0</v>
      </c>
      <c r="AR98" s="104">
        <v>0</v>
      </c>
      <c r="AS98" s="105"/>
      <c r="AT98" s="104">
        <v>0</v>
      </c>
      <c r="AU98" s="104">
        <v>0</v>
      </c>
      <c r="AV98" s="104">
        <v>-1</v>
      </c>
      <c r="AW98" s="104">
        <v>1460</v>
      </c>
      <c r="AX98" s="104">
        <v>1460</v>
      </c>
      <c r="AY98" s="104">
        <v>20</v>
      </c>
      <c r="AZ98" s="104" t="b">
        <v>0</v>
      </c>
      <c r="BA98" s="104">
        <v>0</v>
      </c>
      <c r="BB98" s="104">
        <v>0</v>
      </c>
      <c r="BC98" s="104">
        <v>0</v>
      </c>
      <c r="BD98" s="104" t="b">
        <v>1</v>
      </c>
      <c r="BE98" s="105" t="s">
        <v>512</v>
      </c>
      <c r="BF98" s="104">
        <v>0</v>
      </c>
      <c r="BG98" s="104">
        <v>0</v>
      </c>
      <c r="BH98" s="104">
        <v>0</v>
      </c>
      <c r="BI98" s="104" t="b">
        <v>0</v>
      </c>
      <c r="BJ98" s="105" t="s">
        <v>10086</v>
      </c>
      <c r="BK98" s="105" t="s">
        <v>10085</v>
      </c>
      <c r="BL98" s="104">
        <v>0</v>
      </c>
      <c r="BM98" s="104">
        <v>0</v>
      </c>
      <c r="BN98" s="104">
        <v>2</v>
      </c>
      <c r="BO98" s="105"/>
      <c r="BP98" s="105" t="s">
        <v>207</v>
      </c>
      <c r="BQ98" s="104">
        <v>70080</v>
      </c>
      <c r="BR98" s="105"/>
      <c r="BS98" s="105" t="s">
        <v>105</v>
      </c>
      <c r="BT98" s="105"/>
      <c r="BU98" s="104">
        <v>0</v>
      </c>
    </row>
    <row r="99" spans="1:73" ht="15" customHeight="1" x14ac:dyDescent="0.35">
      <c r="A99" s="104">
        <v>0</v>
      </c>
      <c r="B99" s="105" t="s">
        <v>482</v>
      </c>
      <c r="C99" s="105"/>
      <c r="D99" s="104">
        <v>2</v>
      </c>
      <c r="E99" s="105" t="s">
        <v>10752</v>
      </c>
      <c r="F99" s="105" t="s">
        <v>10676</v>
      </c>
      <c r="G99" s="104">
        <v>1</v>
      </c>
      <c r="H99" s="105" t="s">
        <v>483</v>
      </c>
      <c r="I99" s="104" t="b">
        <v>0</v>
      </c>
      <c r="J99" s="105"/>
      <c r="K99" s="105"/>
      <c r="L99" s="104">
        <v>24</v>
      </c>
      <c r="M99" s="105"/>
      <c r="N99" s="104" t="b">
        <v>1</v>
      </c>
      <c r="O99" s="104">
        <v>0</v>
      </c>
      <c r="P99" s="105"/>
      <c r="Q99" s="105"/>
      <c r="R99" s="104" t="b">
        <v>0</v>
      </c>
      <c r="S99" s="105"/>
      <c r="T99" s="105"/>
      <c r="U99" s="105"/>
      <c r="V99" s="105"/>
      <c r="W99" s="105"/>
      <c r="X99" s="105"/>
      <c r="Y99" s="105"/>
      <c r="Z99" s="105"/>
      <c r="AA99" s="105"/>
      <c r="AB99" s="105"/>
      <c r="AC99" s="105"/>
      <c r="AD99" s="105"/>
      <c r="AE99" s="105"/>
      <c r="AF99" s="105"/>
      <c r="AG99" s="105"/>
      <c r="AH99" s="105"/>
      <c r="AI99" s="105"/>
      <c r="AJ99" s="105"/>
      <c r="AK99" s="105"/>
      <c r="AL99" s="105"/>
      <c r="AM99" s="105"/>
      <c r="AN99" s="105"/>
      <c r="AO99" s="105"/>
      <c r="AP99" s="105"/>
      <c r="AQ99" s="104">
        <v>0</v>
      </c>
      <c r="AR99" s="104">
        <v>0</v>
      </c>
      <c r="AS99" s="105"/>
      <c r="AT99" s="104">
        <v>0</v>
      </c>
      <c r="AU99" s="104">
        <v>0</v>
      </c>
      <c r="AV99" s="104">
        <v>-1</v>
      </c>
      <c r="AW99" s="104">
        <v>1460</v>
      </c>
      <c r="AX99" s="104">
        <v>1460</v>
      </c>
      <c r="AY99" s="104">
        <v>20</v>
      </c>
      <c r="AZ99" s="104" t="b">
        <v>0</v>
      </c>
      <c r="BA99" s="104">
        <v>0</v>
      </c>
      <c r="BB99" s="104">
        <v>0</v>
      </c>
      <c r="BC99" s="104">
        <v>0</v>
      </c>
      <c r="BD99" s="104" t="b">
        <v>1</v>
      </c>
      <c r="BE99" s="105" t="s">
        <v>512</v>
      </c>
      <c r="BF99" s="104">
        <v>0</v>
      </c>
      <c r="BG99" s="104">
        <v>0</v>
      </c>
      <c r="BH99" s="104">
        <v>0</v>
      </c>
      <c r="BI99" s="104" t="b">
        <v>0</v>
      </c>
      <c r="BJ99" s="105"/>
      <c r="BK99" s="105"/>
      <c r="BL99" s="104">
        <v>0</v>
      </c>
      <c r="BM99" s="104">
        <v>1</v>
      </c>
      <c r="BN99" s="104">
        <v>0</v>
      </c>
      <c r="BO99" s="105" t="s">
        <v>6825</v>
      </c>
      <c r="BP99" s="105" t="s">
        <v>209</v>
      </c>
      <c r="BQ99" s="104">
        <v>8760</v>
      </c>
      <c r="BR99" s="105"/>
      <c r="BS99" s="105" t="s">
        <v>513</v>
      </c>
      <c r="BT99" s="105"/>
      <c r="BU99" s="104">
        <v>0</v>
      </c>
    </row>
    <row r="100" spans="1:73" ht="15" customHeight="1" x14ac:dyDescent="0.35">
      <c r="A100" s="104">
        <v>0</v>
      </c>
      <c r="B100" s="105" t="s">
        <v>482</v>
      </c>
      <c r="C100" s="105"/>
      <c r="D100" s="104">
        <v>2</v>
      </c>
      <c r="E100" s="105" t="s">
        <v>10756</v>
      </c>
      <c r="F100" s="105" t="s">
        <v>10707</v>
      </c>
      <c r="G100" s="104">
        <v>1</v>
      </c>
      <c r="H100" s="105" t="s">
        <v>483</v>
      </c>
      <c r="I100" s="104" t="b">
        <v>0</v>
      </c>
      <c r="J100" s="105"/>
      <c r="K100" s="105"/>
      <c r="L100" s="104">
        <v>24</v>
      </c>
      <c r="M100" s="105"/>
      <c r="N100" s="104" t="b">
        <v>1</v>
      </c>
      <c r="O100" s="104">
        <v>0</v>
      </c>
      <c r="P100" s="105"/>
      <c r="Q100" s="105" t="s">
        <v>5934</v>
      </c>
      <c r="R100" s="104" t="b">
        <v>0</v>
      </c>
      <c r="S100" s="105"/>
      <c r="T100" s="105"/>
      <c r="U100" s="105"/>
      <c r="V100" s="105"/>
      <c r="W100" s="105"/>
      <c r="X100" s="105"/>
      <c r="Y100" s="105"/>
      <c r="Z100" s="105"/>
      <c r="AA100" s="105"/>
      <c r="AB100" s="105"/>
      <c r="AC100" s="105"/>
      <c r="AD100" s="105"/>
      <c r="AE100" s="105"/>
      <c r="AF100" s="105"/>
      <c r="AG100" s="105"/>
      <c r="AH100" s="105"/>
      <c r="AI100" s="105"/>
      <c r="AJ100" s="105"/>
      <c r="AK100" s="105"/>
      <c r="AL100" s="105"/>
      <c r="AM100" s="105"/>
      <c r="AN100" s="105"/>
      <c r="AO100" s="105"/>
      <c r="AP100" s="105"/>
      <c r="AQ100" s="104">
        <v>0</v>
      </c>
      <c r="AR100" s="104">
        <v>0</v>
      </c>
      <c r="AS100" s="105"/>
      <c r="AT100" s="104">
        <v>0</v>
      </c>
      <c r="AU100" s="104">
        <v>0</v>
      </c>
      <c r="AV100" s="104">
        <v>-1</v>
      </c>
      <c r="AW100" s="104">
        <v>1460</v>
      </c>
      <c r="AX100" s="104">
        <v>1460</v>
      </c>
      <c r="AY100" s="104">
        <v>20</v>
      </c>
      <c r="AZ100" s="104" t="b">
        <v>0</v>
      </c>
      <c r="BA100" s="104">
        <v>0</v>
      </c>
      <c r="BB100" s="104">
        <v>0</v>
      </c>
      <c r="BC100" s="104">
        <v>0</v>
      </c>
      <c r="BD100" s="104" t="b">
        <v>1</v>
      </c>
      <c r="BE100" s="105" t="s">
        <v>512</v>
      </c>
      <c r="BF100" s="104">
        <v>0</v>
      </c>
      <c r="BG100" s="104">
        <v>0</v>
      </c>
      <c r="BH100" s="104">
        <v>0</v>
      </c>
      <c r="BI100" s="104" t="b">
        <v>0</v>
      </c>
      <c r="BJ100" s="105" t="s">
        <v>10090</v>
      </c>
      <c r="BK100" s="105" t="s">
        <v>10089</v>
      </c>
      <c r="BL100" s="104">
        <v>0</v>
      </c>
      <c r="BM100" s="104">
        <v>0</v>
      </c>
      <c r="BN100" s="104">
        <v>2</v>
      </c>
      <c r="BO100" s="105"/>
      <c r="BP100" s="105" t="s">
        <v>207</v>
      </c>
      <c r="BQ100" s="104">
        <v>70080</v>
      </c>
      <c r="BR100" s="105"/>
      <c r="BS100" s="105" t="s">
        <v>105</v>
      </c>
      <c r="BT100" s="105"/>
      <c r="BU100" s="104">
        <v>0</v>
      </c>
    </row>
    <row r="101" spans="1:73" ht="15" customHeight="1" x14ac:dyDescent="0.35">
      <c r="A101" s="104">
        <v>0</v>
      </c>
      <c r="B101" s="105" t="s">
        <v>482</v>
      </c>
      <c r="C101" s="105"/>
      <c r="D101" s="104">
        <v>2</v>
      </c>
      <c r="E101" s="105" t="s">
        <v>10756</v>
      </c>
      <c r="F101" s="105" t="s">
        <v>10676</v>
      </c>
      <c r="G101" s="104">
        <v>1</v>
      </c>
      <c r="H101" s="105" t="s">
        <v>483</v>
      </c>
      <c r="I101" s="104" t="b">
        <v>0</v>
      </c>
      <c r="J101" s="105"/>
      <c r="K101" s="105"/>
      <c r="L101" s="104">
        <v>24</v>
      </c>
      <c r="M101" s="105"/>
      <c r="N101" s="104" t="b">
        <v>1</v>
      </c>
      <c r="O101" s="104">
        <v>0</v>
      </c>
      <c r="P101" s="105"/>
      <c r="Q101" s="105"/>
      <c r="R101" s="104" t="b">
        <v>0</v>
      </c>
      <c r="S101" s="105"/>
      <c r="T101" s="105"/>
      <c r="U101" s="105"/>
      <c r="V101" s="105"/>
      <c r="W101" s="105"/>
      <c r="X101" s="105"/>
      <c r="Y101" s="105"/>
      <c r="Z101" s="105"/>
      <c r="AA101" s="105"/>
      <c r="AB101" s="105"/>
      <c r="AC101" s="105"/>
      <c r="AD101" s="105"/>
      <c r="AE101" s="105"/>
      <c r="AF101" s="105"/>
      <c r="AG101" s="105"/>
      <c r="AH101" s="105"/>
      <c r="AI101" s="105"/>
      <c r="AJ101" s="105"/>
      <c r="AK101" s="105"/>
      <c r="AL101" s="105"/>
      <c r="AM101" s="105"/>
      <c r="AN101" s="105"/>
      <c r="AO101" s="105"/>
      <c r="AP101" s="105"/>
      <c r="AQ101" s="104">
        <v>0</v>
      </c>
      <c r="AR101" s="104">
        <v>0</v>
      </c>
      <c r="AS101" s="105"/>
      <c r="AT101" s="104">
        <v>0</v>
      </c>
      <c r="AU101" s="104">
        <v>0</v>
      </c>
      <c r="AV101" s="104">
        <v>-1</v>
      </c>
      <c r="AW101" s="104">
        <v>1460</v>
      </c>
      <c r="AX101" s="104">
        <v>1460</v>
      </c>
      <c r="AY101" s="104">
        <v>20</v>
      </c>
      <c r="AZ101" s="104" t="b">
        <v>0</v>
      </c>
      <c r="BA101" s="104">
        <v>0</v>
      </c>
      <c r="BB101" s="104">
        <v>0</v>
      </c>
      <c r="BC101" s="104">
        <v>0</v>
      </c>
      <c r="BD101" s="104" t="b">
        <v>1</v>
      </c>
      <c r="BE101" s="105" t="s">
        <v>512</v>
      </c>
      <c r="BF101" s="104">
        <v>0</v>
      </c>
      <c r="BG101" s="104">
        <v>0</v>
      </c>
      <c r="BH101" s="104">
        <v>0</v>
      </c>
      <c r="BI101" s="104" t="b">
        <v>0</v>
      </c>
      <c r="BJ101" s="105"/>
      <c r="BK101" s="105"/>
      <c r="BL101" s="104">
        <v>0</v>
      </c>
      <c r="BM101" s="104">
        <v>1</v>
      </c>
      <c r="BN101" s="104">
        <v>0</v>
      </c>
      <c r="BO101" s="105" t="s">
        <v>6825</v>
      </c>
      <c r="BP101" s="105" t="s">
        <v>209</v>
      </c>
      <c r="BQ101" s="104">
        <v>8760</v>
      </c>
      <c r="BR101" s="105"/>
      <c r="BS101" s="105" t="s">
        <v>513</v>
      </c>
      <c r="BT101" s="105"/>
      <c r="BU101" s="104">
        <v>0</v>
      </c>
    </row>
    <row r="102" spans="1:73" ht="15" customHeight="1" x14ac:dyDescent="0.35">
      <c r="A102" s="104">
        <v>0</v>
      </c>
      <c r="B102" s="105" t="s">
        <v>482</v>
      </c>
      <c r="C102" s="105"/>
      <c r="D102" s="104">
        <v>2</v>
      </c>
      <c r="E102" s="105" t="s">
        <v>10780</v>
      </c>
      <c r="F102" s="105" t="s">
        <v>10730</v>
      </c>
      <c r="G102" s="104">
        <v>1</v>
      </c>
      <c r="H102" s="105" t="s">
        <v>483</v>
      </c>
      <c r="I102" s="104" t="b">
        <v>0</v>
      </c>
      <c r="J102" s="105"/>
      <c r="K102" s="105"/>
      <c r="L102" s="104">
        <v>24</v>
      </c>
      <c r="M102" s="105"/>
      <c r="N102" s="104" t="b">
        <v>1</v>
      </c>
      <c r="O102" s="104">
        <v>0</v>
      </c>
      <c r="P102" s="105"/>
      <c r="Q102" s="105" t="s">
        <v>5934</v>
      </c>
      <c r="R102" s="104" t="b">
        <v>0</v>
      </c>
      <c r="S102" s="105"/>
      <c r="T102" s="105"/>
      <c r="U102" s="105"/>
      <c r="V102" s="105"/>
      <c r="W102" s="105"/>
      <c r="X102" s="105"/>
      <c r="Y102" s="105"/>
      <c r="Z102" s="105"/>
      <c r="AA102" s="105"/>
      <c r="AB102" s="105"/>
      <c r="AC102" s="105"/>
      <c r="AD102" s="105"/>
      <c r="AE102" s="105"/>
      <c r="AF102" s="105"/>
      <c r="AG102" s="105"/>
      <c r="AH102" s="105"/>
      <c r="AI102" s="105"/>
      <c r="AJ102" s="105"/>
      <c r="AK102" s="105"/>
      <c r="AL102" s="105"/>
      <c r="AM102" s="105"/>
      <c r="AN102" s="105"/>
      <c r="AO102" s="105"/>
      <c r="AP102" s="105"/>
      <c r="AQ102" s="104">
        <v>0</v>
      </c>
      <c r="AR102" s="104">
        <v>0</v>
      </c>
      <c r="AS102" s="105"/>
      <c r="AT102" s="104">
        <v>0</v>
      </c>
      <c r="AU102" s="104">
        <v>0</v>
      </c>
      <c r="AV102" s="104">
        <v>-1</v>
      </c>
      <c r="AW102" s="104">
        <v>1460</v>
      </c>
      <c r="AX102" s="104">
        <v>1460</v>
      </c>
      <c r="AY102" s="104">
        <v>20</v>
      </c>
      <c r="AZ102" s="104" t="b">
        <v>0</v>
      </c>
      <c r="BA102" s="104">
        <v>0</v>
      </c>
      <c r="BB102" s="104">
        <v>0</v>
      </c>
      <c r="BC102" s="104">
        <v>0</v>
      </c>
      <c r="BD102" s="104" t="b">
        <v>1</v>
      </c>
      <c r="BE102" s="105" t="s">
        <v>512</v>
      </c>
      <c r="BF102" s="104">
        <v>0</v>
      </c>
      <c r="BG102" s="104">
        <v>0</v>
      </c>
      <c r="BH102" s="104">
        <v>0</v>
      </c>
      <c r="BI102" s="104" t="b">
        <v>0</v>
      </c>
      <c r="BJ102" s="105" t="s">
        <v>10086</v>
      </c>
      <c r="BK102" s="105" t="s">
        <v>10085</v>
      </c>
      <c r="BL102" s="104">
        <v>0</v>
      </c>
      <c r="BM102" s="104">
        <v>0</v>
      </c>
      <c r="BN102" s="104">
        <v>2</v>
      </c>
      <c r="BO102" s="105"/>
      <c r="BP102" s="105" t="s">
        <v>207</v>
      </c>
      <c r="BQ102" s="104">
        <v>70080</v>
      </c>
      <c r="BR102" s="105"/>
      <c r="BS102" s="105" t="s">
        <v>105</v>
      </c>
      <c r="BT102" s="105"/>
      <c r="BU102" s="104">
        <v>0</v>
      </c>
    </row>
    <row r="103" spans="1:73" ht="15" customHeight="1" x14ac:dyDescent="0.35">
      <c r="A103" s="104">
        <v>0</v>
      </c>
      <c r="B103" s="105" t="s">
        <v>482</v>
      </c>
      <c r="C103" s="105"/>
      <c r="D103" s="104">
        <v>2</v>
      </c>
      <c r="E103" s="105" t="s">
        <v>10780</v>
      </c>
      <c r="F103" s="105" t="s">
        <v>10676</v>
      </c>
      <c r="G103" s="104">
        <v>1</v>
      </c>
      <c r="H103" s="105" t="s">
        <v>483</v>
      </c>
      <c r="I103" s="104" t="b">
        <v>0</v>
      </c>
      <c r="J103" s="105"/>
      <c r="K103" s="105"/>
      <c r="L103" s="104">
        <v>24</v>
      </c>
      <c r="M103" s="105"/>
      <c r="N103" s="104" t="b">
        <v>1</v>
      </c>
      <c r="O103" s="104">
        <v>0</v>
      </c>
      <c r="P103" s="105"/>
      <c r="Q103" s="105"/>
      <c r="R103" s="104" t="b">
        <v>0</v>
      </c>
      <c r="S103" s="105"/>
      <c r="T103" s="105"/>
      <c r="U103" s="105"/>
      <c r="V103" s="105"/>
      <c r="W103" s="105"/>
      <c r="X103" s="105"/>
      <c r="Y103" s="105"/>
      <c r="Z103" s="105"/>
      <c r="AA103" s="105"/>
      <c r="AB103" s="105"/>
      <c r="AC103" s="105"/>
      <c r="AD103" s="105"/>
      <c r="AE103" s="105"/>
      <c r="AF103" s="105"/>
      <c r="AG103" s="105"/>
      <c r="AH103" s="105"/>
      <c r="AI103" s="105"/>
      <c r="AJ103" s="105"/>
      <c r="AK103" s="105"/>
      <c r="AL103" s="105"/>
      <c r="AM103" s="105"/>
      <c r="AN103" s="105"/>
      <c r="AO103" s="105"/>
      <c r="AP103" s="105"/>
      <c r="AQ103" s="104">
        <v>0</v>
      </c>
      <c r="AR103" s="104">
        <v>0</v>
      </c>
      <c r="AS103" s="105"/>
      <c r="AT103" s="104">
        <v>0</v>
      </c>
      <c r="AU103" s="104">
        <v>0</v>
      </c>
      <c r="AV103" s="104">
        <v>-1</v>
      </c>
      <c r="AW103" s="104">
        <v>1460</v>
      </c>
      <c r="AX103" s="104">
        <v>1460</v>
      </c>
      <c r="AY103" s="104">
        <v>20</v>
      </c>
      <c r="AZ103" s="104" t="b">
        <v>0</v>
      </c>
      <c r="BA103" s="104">
        <v>0</v>
      </c>
      <c r="BB103" s="104">
        <v>0</v>
      </c>
      <c r="BC103" s="104">
        <v>0</v>
      </c>
      <c r="BD103" s="104" t="b">
        <v>1</v>
      </c>
      <c r="BE103" s="105" t="s">
        <v>512</v>
      </c>
      <c r="BF103" s="104">
        <v>0</v>
      </c>
      <c r="BG103" s="104">
        <v>0</v>
      </c>
      <c r="BH103" s="104">
        <v>0</v>
      </c>
      <c r="BI103" s="104" t="b">
        <v>0</v>
      </c>
      <c r="BJ103" s="105"/>
      <c r="BK103" s="105"/>
      <c r="BL103" s="104">
        <v>0</v>
      </c>
      <c r="BM103" s="104">
        <v>1</v>
      </c>
      <c r="BN103" s="104">
        <v>0</v>
      </c>
      <c r="BO103" s="105" t="s">
        <v>6825</v>
      </c>
      <c r="BP103" s="105" t="s">
        <v>209</v>
      </c>
      <c r="BQ103" s="104">
        <v>8760</v>
      </c>
      <c r="BR103" s="105"/>
      <c r="BS103" s="105" t="s">
        <v>513</v>
      </c>
      <c r="BT103" s="105"/>
      <c r="BU103" s="104">
        <v>0</v>
      </c>
    </row>
    <row r="104" spans="1:73" ht="15" customHeight="1" x14ac:dyDescent="0.35">
      <c r="A104" s="104">
        <v>0</v>
      </c>
      <c r="B104" s="105" t="s">
        <v>482</v>
      </c>
      <c r="C104" s="105"/>
      <c r="D104" s="104">
        <v>2</v>
      </c>
      <c r="E104" s="105" t="s">
        <v>10781</v>
      </c>
      <c r="F104" s="105" t="s">
        <v>10731</v>
      </c>
      <c r="G104" s="104">
        <v>1</v>
      </c>
      <c r="H104" s="105" t="s">
        <v>483</v>
      </c>
      <c r="I104" s="104" t="b">
        <v>0</v>
      </c>
      <c r="J104" s="105"/>
      <c r="K104" s="105"/>
      <c r="L104" s="104">
        <v>24</v>
      </c>
      <c r="M104" s="105"/>
      <c r="N104" s="104" t="b">
        <v>1</v>
      </c>
      <c r="O104" s="104">
        <v>0</v>
      </c>
      <c r="P104" s="105"/>
      <c r="Q104" s="105" t="s">
        <v>5934</v>
      </c>
      <c r="R104" s="104" t="b">
        <v>0</v>
      </c>
      <c r="S104" s="105"/>
      <c r="T104" s="105"/>
      <c r="U104" s="105"/>
      <c r="V104" s="105"/>
      <c r="W104" s="105"/>
      <c r="X104" s="105"/>
      <c r="Y104" s="105"/>
      <c r="Z104" s="105"/>
      <c r="AA104" s="105"/>
      <c r="AB104" s="105"/>
      <c r="AC104" s="105"/>
      <c r="AD104" s="105"/>
      <c r="AE104" s="105"/>
      <c r="AF104" s="105"/>
      <c r="AG104" s="105"/>
      <c r="AH104" s="105"/>
      <c r="AI104" s="105"/>
      <c r="AJ104" s="105"/>
      <c r="AK104" s="105"/>
      <c r="AL104" s="105"/>
      <c r="AM104" s="105"/>
      <c r="AN104" s="105"/>
      <c r="AO104" s="105"/>
      <c r="AP104" s="105"/>
      <c r="AQ104" s="104">
        <v>0</v>
      </c>
      <c r="AR104" s="104">
        <v>0</v>
      </c>
      <c r="AS104" s="105"/>
      <c r="AT104" s="104">
        <v>0</v>
      </c>
      <c r="AU104" s="104">
        <v>0</v>
      </c>
      <c r="AV104" s="104">
        <v>-1</v>
      </c>
      <c r="AW104" s="104">
        <v>1460</v>
      </c>
      <c r="AX104" s="104">
        <v>1460</v>
      </c>
      <c r="AY104" s="104">
        <v>20</v>
      </c>
      <c r="AZ104" s="104" t="b">
        <v>0</v>
      </c>
      <c r="BA104" s="104">
        <v>0</v>
      </c>
      <c r="BB104" s="104">
        <v>0</v>
      </c>
      <c r="BC104" s="104">
        <v>0</v>
      </c>
      <c r="BD104" s="104" t="b">
        <v>1</v>
      </c>
      <c r="BE104" s="105" t="s">
        <v>512</v>
      </c>
      <c r="BF104" s="104">
        <v>0</v>
      </c>
      <c r="BG104" s="104">
        <v>0</v>
      </c>
      <c r="BH104" s="104">
        <v>0</v>
      </c>
      <c r="BI104" s="104" t="b">
        <v>0</v>
      </c>
      <c r="BJ104" s="105" t="s">
        <v>10090</v>
      </c>
      <c r="BK104" s="105" t="s">
        <v>10089</v>
      </c>
      <c r="BL104" s="104">
        <v>0</v>
      </c>
      <c r="BM104" s="104">
        <v>0</v>
      </c>
      <c r="BN104" s="104">
        <v>2</v>
      </c>
      <c r="BO104" s="105"/>
      <c r="BP104" s="105" t="s">
        <v>207</v>
      </c>
      <c r="BQ104" s="104">
        <v>70080</v>
      </c>
      <c r="BR104" s="105"/>
      <c r="BS104" s="105" t="s">
        <v>105</v>
      </c>
      <c r="BT104" s="105"/>
      <c r="BU104" s="104">
        <v>0</v>
      </c>
    </row>
    <row r="105" spans="1:73" ht="15" customHeight="1" x14ac:dyDescent="0.35">
      <c r="A105" s="104">
        <v>0</v>
      </c>
      <c r="B105" s="105" t="s">
        <v>482</v>
      </c>
      <c r="C105" s="105"/>
      <c r="D105" s="104">
        <v>2</v>
      </c>
      <c r="E105" s="105" t="s">
        <v>10781</v>
      </c>
      <c r="F105" s="105" t="s">
        <v>10676</v>
      </c>
      <c r="G105" s="104">
        <v>1</v>
      </c>
      <c r="H105" s="105" t="s">
        <v>483</v>
      </c>
      <c r="I105" s="104" t="b">
        <v>0</v>
      </c>
      <c r="J105" s="105"/>
      <c r="K105" s="105"/>
      <c r="L105" s="104">
        <v>24</v>
      </c>
      <c r="M105" s="105"/>
      <c r="N105" s="104" t="b">
        <v>1</v>
      </c>
      <c r="O105" s="104">
        <v>0</v>
      </c>
      <c r="P105" s="105"/>
      <c r="Q105" s="105"/>
      <c r="R105" s="104" t="b">
        <v>0</v>
      </c>
      <c r="S105" s="105"/>
      <c r="T105" s="105"/>
      <c r="U105" s="105"/>
      <c r="V105" s="105"/>
      <c r="W105" s="105"/>
      <c r="X105" s="105"/>
      <c r="Y105" s="105"/>
      <c r="Z105" s="105"/>
      <c r="AA105" s="105"/>
      <c r="AB105" s="105"/>
      <c r="AC105" s="105"/>
      <c r="AD105" s="105"/>
      <c r="AE105" s="105"/>
      <c r="AF105" s="105"/>
      <c r="AG105" s="105"/>
      <c r="AH105" s="105"/>
      <c r="AI105" s="105"/>
      <c r="AJ105" s="105"/>
      <c r="AK105" s="105"/>
      <c r="AL105" s="105"/>
      <c r="AM105" s="105"/>
      <c r="AN105" s="105"/>
      <c r="AO105" s="105"/>
      <c r="AP105" s="105"/>
      <c r="AQ105" s="104">
        <v>0</v>
      </c>
      <c r="AR105" s="104">
        <v>0</v>
      </c>
      <c r="AS105" s="105"/>
      <c r="AT105" s="104">
        <v>0</v>
      </c>
      <c r="AU105" s="104">
        <v>0</v>
      </c>
      <c r="AV105" s="104">
        <v>-1</v>
      </c>
      <c r="AW105" s="104">
        <v>1460</v>
      </c>
      <c r="AX105" s="104">
        <v>1460</v>
      </c>
      <c r="AY105" s="104">
        <v>20</v>
      </c>
      <c r="AZ105" s="104" t="b">
        <v>0</v>
      </c>
      <c r="BA105" s="104">
        <v>0</v>
      </c>
      <c r="BB105" s="104">
        <v>0</v>
      </c>
      <c r="BC105" s="104">
        <v>0</v>
      </c>
      <c r="BD105" s="104" t="b">
        <v>1</v>
      </c>
      <c r="BE105" s="105" t="s">
        <v>512</v>
      </c>
      <c r="BF105" s="104">
        <v>0</v>
      </c>
      <c r="BG105" s="104">
        <v>0</v>
      </c>
      <c r="BH105" s="104">
        <v>0</v>
      </c>
      <c r="BI105" s="104" t="b">
        <v>0</v>
      </c>
      <c r="BJ105" s="105"/>
      <c r="BK105" s="105"/>
      <c r="BL105" s="104">
        <v>0</v>
      </c>
      <c r="BM105" s="104">
        <v>1</v>
      </c>
      <c r="BN105" s="104">
        <v>0</v>
      </c>
      <c r="BO105" s="105" t="s">
        <v>6825</v>
      </c>
      <c r="BP105" s="105" t="s">
        <v>209</v>
      </c>
      <c r="BQ105" s="104">
        <v>8760</v>
      </c>
      <c r="BR105" s="105"/>
      <c r="BS105" s="105" t="s">
        <v>513</v>
      </c>
      <c r="BT105" s="105"/>
      <c r="BU105" s="104">
        <v>0</v>
      </c>
    </row>
    <row r="106" spans="1:73" ht="15" customHeight="1" x14ac:dyDescent="0.35">
      <c r="A106" s="104">
        <v>0</v>
      </c>
      <c r="B106" s="105" t="s">
        <v>482</v>
      </c>
      <c r="C106" s="105"/>
      <c r="D106" s="104">
        <v>2</v>
      </c>
      <c r="E106" s="105" t="s">
        <v>10757</v>
      </c>
      <c r="F106" s="105" t="s">
        <v>10708</v>
      </c>
      <c r="G106" s="104">
        <v>1</v>
      </c>
      <c r="H106" s="105" t="s">
        <v>483</v>
      </c>
      <c r="I106" s="104" t="b">
        <v>0</v>
      </c>
      <c r="J106" s="105"/>
      <c r="K106" s="105"/>
      <c r="L106" s="104">
        <v>24</v>
      </c>
      <c r="M106" s="105"/>
      <c r="N106" s="104" t="b">
        <v>1</v>
      </c>
      <c r="O106" s="104">
        <v>0</v>
      </c>
      <c r="P106" s="105"/>
      <c r="Q106" s="105" t="s">
        <v>5934</v>
      </c>
      <c r="R106" s="104" t="b">
        <v>0</v>
      </c>
      <c r="S106" s="105"/>
      <c r="T106" s="105"/>
      <c r="U106" s="105"/>
      <c r="V106" s="105"/>
      <c r="W106" s="105"/>
      <c r="X106" s="105"/>
      <c r="Y106" s="105"/>
      <c r="Z106" s="105"/>
      <c r="AA106" s="105"/>
      <c r="AB106" s="105"/>
      <c r="AC106" s="105"/>
      <c r="AD106" s="105"/>
      <c r="AE106" s="105"/>
      <c r="AF106" s="105"/>
      <c r="AG106" s="105"/>
      <c r="AH106" s="105"/>
      <c r="AI106" s="105"/>
      <c r="AJ106" s="105"/>
      <c r="AK106" s="105"/>
      <c r="AL106" s="105"/>
      <c r="AM106" s="105"/>
      <c r="AN106" s="105"/>
      <c r="AO106" s="105"/>
      <c r="AP106" s="105"/>
      <c r="AQ106" s="104">
        <v>0</v>
      </c>
      <c r="AR106" s="104">
        <v>0</v>
      </c>
      <c r="AS106" s="105"/>
      <c r="AT106" s="104">
        <v>0</v>
      </c>
      <c r="AU106" s="104">
        <v>0</v>
      </c>
      <c r="AV106" s="104">
        <v>-1</v>
      </c>
      <c r="AW106" s="104">
        <v>1460</v>
      </c>
      <c r="AX106" s="104">
        <v>1460</v>
      </c>
      <c r="AY106" s="104">
        <v>20</v>
      </c>
      <c r="AZ106" s="104" t="b">
        <v>0</v>
      </c>
      <c r="BA106" s="104">
        <v>0</v>
      </c>
      <c r="BB106" s="104">
        <v>0</v>
      </c>
      <c r="BC106" s="104">
        <v>0</v>
      </c>
      <c r="BD106" s="104" t="b">
        <v>1</v>
      </c>
      <c r="BE106" s="105" t="s">
        <v>512</v>
      </c>
      <c r="BF106" s="104">
        <v>0</v>
      </c>
      <c r="BG106" s="104">
        <v>0</v>
      </c>
      <c r="BH106" s="104">
        <v>0</v>
      </c>
      <c r="BI106" s="104" t="b">
        <v>0</v>
      </c>
      <c r="BJ106" s="105" t="s">
        <v>10086</v>
      </c>
      <c r="BK106" s="105" t="s">
        <v>10085</v>
      </c>
      <c r="BL106" s="104">
        <v>0</v>
      </c>
      <c r="BM106" s="104">
        <v>0</v>
      </c>
      <c r="BN106" s="104">
        <v>2</v>
      </c>
      <c r="BO106" s="105"/>
      <c r="BP106" s="105" t="s">
        <v>207</v>
      </c>
      <c r="BQ106" s="104">
        <v>70080</v>
      </c>
      <c r="BR106" s="105"/>
      <c r="BS106" s="105" t="s">
        <v>105</v>
      </c>
      <c r="BT106" s="105"/>
      <c r="BU106" s="104">
        <v>0</v>
      </c>
    </row>
    <row r="107" spans="1:73" ht="15" customHeight="1" x14ac:dyDescent="0.35">
      <c r="A107" s="104">
        <v>0</v>
      </c>
      <c r="B107" s="105" t="s">
        <v>482</v>
      </c>
      <c r="C107" s="105"/>
      <c r="D107" s="104">
        <v>2</v>
      </c>
      <c r="E107" s="105" t="s">
        <v>10757</v>
      </c>
      <c r="F107" s="105" t="s">
        <v>10676</v>
      </c>
      <c r="G107" s="104">
        <v>1</v>
      </c>
      <c r="H107" s="105" t="s">
        <v>483</v>
      </c>
      <c r="I107" s="104" t="b">
        <v>0</v>
      </c>
      <c r="J107" s="105"/>
      <c r="K107" s="105"/>
      <c r="L107" s="104">
        <v>24</v>
      </c>
      <c r="M107" s="105"/>
      <c r="N107" s="104" t="b">
        <v>1</v>
      </c>
      <c r="O107" s="104">
        <v>0</v>
      </c>
      <c r="P107" s="105"/>
      <c r="Q107" s="105"/>
      <c r="R107" s="104" t="b">
        <v>0</v>
      </c>
      <c r="S107" s="105"/>
      <c r="T107" s="105"/>
      <c r="U107" s="105"/>
      <c r="V107" s="105"/>
      <c r="W107" s="105"/>
      <c r="X107" s="105"/>
      <c r="Y107" s="105"/>
      <c r="Z107" s="105"/>
      <c r="AA107" s="105"/>
      <c r="AB107" s="105"/>
      <c r="AC107" s="105"/>
      <c r="AD107" s="105"/>
      <c r="AE107" s="105"/>
      <c r="AF107" s="105"/>
      <c r="AG107" s="105"/>
      <c r="AH107" s="105"/>
      <c r="AI107" s="105"/>
      <c r="AJ107" s="105"/>
      <c r="AK107" s="105"/>
      <c r="AL107" s="105"/>
      <c r="AM107" s="105"/>
      <c r="AN107" s="105"/>
      <c r="AO107" s="105"/>
      <c r="AP107" s="105"/>
      <c r="AQ107" s="104">
        <v>0</v>
      </c>
      <c r="AR107" s="104">
        <v>0</v>
      </c>
      <c r="AS107" s="105"/>
      <c r="AT107" s="104">
        <v>0</v>
      </c>
      <c r="AU107" s="104">
        <v>0</v>
      </c>
      <c r="AV107" s="104">
        <v>-1</v>
      </c>
      <c r="AW107" s="104">
        <v>1460</v>
      </c>
      <c r="AX107" s="104">
        <v>1460</v>
      </c>
      <c r="AY107" s="104">
        <v>20</v>
      </c>
      <c r="AZ107" s="104" t="b">
        <v>0</v>
      </c>
      <c r="BA107" s="104">
        <v>0</v>
      </c>
      <c r="BB107" s="104">
        <v>0</v>
      </c>
      <c r="BC107" s="104">
        <v>0</v>
      </c>
      <c r="BD107" s="104" t="b">
        <v>1</v>
      </c>
      <c r="BE107" s="105" t="s">
        <v>512</v>
      </c>
      <c r="BF107" s="104">
        <v>0</v>
      </c>
      <c r="BG107" s="104">
        <v>0</v>
      </c>
      <c r="BH107" s="104">
        <v>0</v>
      </c>
      <c r="BI107" s="104" t="b">
        <v>0</v>
      </c>
      <c r="BJ107" s="105"/>
      <c r="BK107" s="105"/>
      <c r="BL107" s="104">
        <v>0</v>
      </c>
      <c r="BM107" s="104">
        <v>1</v>
      </c>
      <c r="BN107" s="104">
        <v>0</v>
      </c>
      <c r="BO107" s="105" t="s">
        <v>6825</v>
      </c>
      <c r="BP107" s="105" t="s">
        <v>209</v>
      </c>
      <c r="BQ107" s="104">
        <v>8760</v>
      </c>
      <c r="BR107" s="105"/>
      <c r="BS107" s="105" t="s">
        <v>513</v>
      </c>
      <c r="BT107" s="105"/>
      <c r="BU107" s="104">
        <v>0</v>
      </c>
    </row>
    <row r="108" spans="1:73" ht="15" customHeight="1" x14ac:dyDescent="0.35">
      <c r="A108" s="104">
        <v>0</v>
      </c>
      <c r="B108" s="105" t="s">
        <v>482</v>
      </c>
      <c r="C108" s="105"/>
      <c r="D108" s="104">
        <v>2</v>
      </c>
      <c r="E108" s="105" t="s">
        <v>10758</v>
      </c>
      <c r="F108" s="105" t="s">
        <v>10709</v>
      </c>
      <c r="G108" s="104">
        <v>1</v>
      </c>
      <c r="H108" s="105" t="s">
        <v>483</v>
      </c>
      <c r="I108" s="104" t="b">
        <v>0</v>
      </c>
      <c r="J108" s="105"/>
      <c r="K108" s="105"/>
      <c r="L108" s="104">
        <v>24</v>
      </c>
      <c r="M108" s="105"/>
      <c r="N108" s="104" t="b">
        <v>1</v>
      </c>
      <c r="O108" s="104">
        <v>0</v>
      </c>
      <c r="P108" s="105"/>
      <c r="Q108" s="105" t="s">
        <v>5934</v>
      </c>
      <c r="R108" s="104" t="b">
        <v>0</v>
      </c>
      <c r="S108" s="105"/>
      <c r="T108" s="105"/>
      <c r="U108" s="105"/>
      <c r="V108" s="105"/>
      <c r="W108" s="105"/>
      <c r="X108" s="105"/>
      <c r="Y108" s="105"/>
      <c r="Z108" s="105"/>
      <c r="AA108" s="105"/>
      <c r="AB108" s="105"/>
      <c r="AC108" s="105"/>
      <c r="AD108" s="105"/>
      <c r="AE108" s="105"/>
      <c r="AF108" s="105"/>
      <c r="AG108" s="105"/>
      <c r="AH108" s="105"/>
      <c r="AI108" s="105"/>
      <c r="AJ108" s="105"/>
      <c r="AK108" s="105"/>
      <c r="AL108" s="105"/>
      <c r="AM108" s="105"/>
      <c r="AN108" s="105"/>
      <c r="AO108" s="105"/>
      <c r="AP108" s="105"/>
      <c r="AQ108" s="104">
        <v>0</v>
      </c>
      <c r="AR108" s="104">
        <v>0</v>
      </c>
      <c r="AS108" s="105"/>
      <c r="AT108" s="104">
        <v>0</v>
      </c>
      <c r="AU108" s="104">
        <v>0</v>
      </c>
      <c r="AV108" s="104">
        <v>-1</v>
      </c>
      <c r="AW108" s="104">
        <v>1460</v>
      </c>
      <c r="AX108" s="104">
        <v>1460</v>
      </c>
      <c r="AY108" s="104">
        <v>20</v>
      </c>
      <c r="AZ108" s="104" t="b">
        <v>0</v>
      </c>
      <c r="BA108" s="104">
        <v>0</v>
      </c>
      <c r="BB108" s="104">
        <v>0</v>
      </c>
      <c r="BC108" s="104">
        <v>0</v>
      </c>
      <c r="BD108" s="104" t="b">
        <v>1</v>
      </c>
      <c r="BE108" s="105" t="s">
        <v>512</v>
      </c>
      <c r="BF108" s="104">
        <v>0</v>
      </c>
      <c r="BG108" s="104">
        <v>0</v>
      </c>
      <c r="BH108" s="104">
        <v>0</v>
      </c>
      <c r="BI108" s="104" t="b">
        <v>0</v>
      </c>
      <c r="BJ108" s="105" t="s">
        <v>10090</v>
      </c>
      <c r="BK108" s="105" t="s">
        <v>10089</v>
      </c>
      <c r="BL108" s="104">
        <v>0</v>
      </c>
      <c r="BM108" s="104">
        <v>0</v>
      </c>
      <c r="BN108" s="104">
        <v>2</v>
      </c>
      <c r="BO108" s="105"/>
      <c r="BP108" s="105" t="s">
        <v>207</v>
      </c>
      <c r="BQ108" s="104">
        <v>70080</v>
      </c>
      <c r="BR108" s="105"/>
      <c r="BS108" s="105" t="s">
        <v>105</v>
      </c>
      <c r="BT108" s="105"/>
      <c r="BU108" s="104">
        <v>0</v>
      </c>
    </row>
    <row r="109" spans="1:73" ht="15" customHeight="1" x14ac:dyDescent="0.35">
      <c r="A109" s="104">
        <v>0</v>
      </c>
      <c r="B109" s="105" t="s">
        <v>482</v>
      </c>
      <c r="C109" s="105"/>
      <c r="D109" s="104">
        <v>2</v>
      </c>
      <c r="E109" s="105" t="s">
        <v>10758</v>
      </c>
      <c r="F109" s="105" t="s">
        <v>10676</v>
      </c>
      <c r="G109" s="104">
        <v>1</v>
      </c>
      <c r="H109" s="105" t="s">
        <v>483</v>
      </c>
      <c r="I109" s="104" t="b">
        <v>0</v>
      </c>
      <c r="J109" s="105"/>
      <c r="K109" s="105"/>
      <c r="L109" s="104">
        <v>24</v>
      </c>
      <c r="M109" s="105"/>
      <c r="N109" s="104" t="b">
        <v>1</v>
      </c>
      <c r="O109" s="104">
        <v>0</v>
      </c>
      <c r="P109" s="105"/>
      <c r="Q109" s="105"/>
      <c r="R109" s="104" t="b">
        <v>0</v>
      </c>
      <c r="S109" s="105"/>
      <c r="T109" s="105"/>
      <c r="U109" s="105"/>
      <c r="V109" s="105"/>
      <c r="W109" s="105"/>
      <c r="X109" s="105"/>
      <c r="Y109" s="105"/>
      <c r="Z109" s="105"/>
      <c r="AA109" s="105"/>
      <c r="AB109" s="105"/>
      <c r="AC109" s="105"/>
      <c r="AD109" s="105"/>
      <c r="AE109" s="105"/>
      <c r="AF109" s="105"/>
      <c r="AG109" s="105"/>
      <c r="AH109" s="105"/>
      <c r="AI109" s="105"/>
      <c r="AJ109" s="105"/>
      <c r="AK109" s="105"/>
      <c r="AL109" s="105"/>
      <c r="AM109" s="105"/>
      <c r="AN109" s="105"/>
      <c r="AO109" s="105"/>
      <c r="AP109" s="105"/>
      <c r="AQ109" s="104">
        <v>0</v>
      </c>
      <c r="AR109" s="104">
        <v>0</v>
      </c>
      <c r="AS109" s="105"/>
      <c r="AT109" s="104">
        <v>0</v>
      </c>
      <c r="AU109" s="104">
        <v>0</v>
      </c>
      <c r="AV109" s="104">
        <v>-1</v>
      </c>
      <c r="AW109" s="104">
        <v>1460</v>
      </c>
      <c r="AX109" s="104">
        <v>1460</v>
      </c>
      <c r="AY109" s="104">
        <v>20</v>
      </c>
      <c r="AZ109" s="104" t="b">
        <v>0</v>
      </c>
      <c r="BA109" s="104">
        <v>0</v>
      </c>
      <c r="BB109" s="104">
        <v>0</v>
      </c>
      <c r="BC109" s="104">
        <v>0</v>
      </c>
      <c r="BD109" s="104" t="b">
        <v>1</v>
      </c>
      <c r="BE109" s="105" t="s">
        <v>512</v>
      </c>
      <c r="BF109" s="104">
        <v>0</v>
      </c>
      <c r="BG109" s="104">
        <v>0</v>
      </c>
      <c r="BH109" s="104">
        <v>0</v>
      </c>
      <c r="BI109" s="104" t="b">
        <v>0</v>
      </c>
      <c r="BJ109" s="105"/>
      <c r="BK109" s="105"/>
      <c r="BL109" s="104">
        <v>0</v>
      </c>
      <c r="BM109" s="104">
        <v>1</v>
      </c>
      <c r="BN109" s="104">
        <v>0</v>
      </c>
      <c r="BO109" s="105" t="s">
        <v>6825</v>
      </c>
      <c r="BP109" s="105" t="s">
        <v>209</v>
      </c>
      <c r="BQ109" s="104">
        <v>8760</v>
      </c>
      <c r="BR109" s="105"/>
      <c r="BS109" s="105" t="s">
        <v>513</v>
      </c>
      <c r="BT109" s="105"/>
      <c r="BU109" s="104">
        <v>0</v>
      </c>
    </row>
    <row r="110" spans="1:73" ht="15" customHeight="1" x14ac:dyDescent="0.35">
      <c r="A110" s="104">
        <v>0</v>
      </c>
      <c r="B110" s="105" t="s">
        <v>482</v>
      </c>
      <c r="C110" s="105"/>
      <c r="D110" s="104">
        <v>2</v>
      </c>
      <c r="E110" s="105" t="s">
        <v>10782</v>
      </c>
      <c r="F110" s="105" t="s">
        <v>10732</v>
      </c>
      <c r="G110" s="104">
        <v>1</v>
      </c>
      <c r="H110" s="105" t="s">
        <v>483</v>
      </c>
      <c r="I110" s="104" t="b">
        <v>0</v>
      </c>
      <c r="J110" s="105"/>
      <c r="K110" s="105"/>
      <c r="L110" s="104">
        <v>24</v>
      </c>
      <c r="M110" s="105"/>
      <c r="N110" s="104" t="b">
        <v>1</v>
      </c>
      <c r="O110" s="104">
        <v>0</v>
      </c>
      <c r="P110" s="105"/>
      <c r="Q110" s="105" t="s">
        <v>5934</v>
      </c>
      <c r="R110" s="104" t="b">
        <v>0</v>
      </c>
      <c r="S110" s="105"/>
      <c r="T110" s="105"/>
      <c r="U110" s="105"/>
      <c r="V110" s="105"/>
      <c r="W110" s="105"/>
      <c r="X110" s="105"/>
      <c r="Y110" s="105"/>
      <c r="Z110" s="105"/>
      <c r="AA110" s="105"/>
      <c r="AB110" s="105"/>
      <c r="AC110" s="105"/>
      <c r="AD110" s="105"/>
      <c r="AE110" s="105"/>
      <c r="AF110" s="105"/>
      <c r="AG110" s="105"/>
      <c r="AH110" s="105"/>
      <c r="AI110" s="105"/>
      <c r="AJ110" s="105"/>
      <c r="AK110" s="105"/>
      <c r="AL110" s="105"/>
      <c r="AM110" s="105"/>
      <c r="AN110" s="105"/>
      <c r="AO110" s="105"/>
      <c r="AP110" s="105"/>
      <c r="AQ110" s="104">
        <v>0</v>
      </c>
      <c r="AR110" s="104">
        <v>0</v>
      </c>
      <c r="AS110" s="105"/>
      <c r="AT110" s="104">
        <v>0</v>
      </c>
      <c r="AU110" s="104">
        <v>0</v>
      </c>
      <c r="AV110" s="104">
        <v>-1</v>
      </c>
      <c r="AW110" s="104">
        <v>1460</v>
      </c>
      <c r="AX110" s="104">
        <v>1460</v>
      </c>
      <c r="AY110" s="104">
        <v>20</v>
      </c>
      <c r="AZ110" s="104" t="b">
        <v>0</v>
      </c>
      <c r="BA110" s="104">
        <v>0</v>
      </c>
      <c r="BB110" s="104">
        <v>0</v>
      </c>
      <c r="BC110" s="104">
        <v>0</v>
      </c>
      <c r="BD110" s="104" t="b">
        <v>1</v>
      </c>
      <c r="BE110" s="105" t="s">
        <v>512</v>
      </c>
      <c r="BF110" s="104">
        <v>0</v>
      </c>
      <c r="BG110" s="104">
        <v>0</v>
      </c>
      <c r="BH110" s="104">
        <v>0</v>
      </c>
      <c r="BI110" s="104" t="b">
        <v>0</v>
      </c>
      <c r="BJ110" s="105" t="s">
        <v>10086</v>
      </c>
      <c r="BK110" s="105" t="s">
        <v>10085</v>
      </c>
      <c r="BL110" s="104">
        <v>0</v>
      </c>
      <c r="BM110" s="104">
        <v>0</v>
      </c>
      <c r="BN110" s="104">
        <v>2</v>
      </c>
      <c r="BO110" s="105"/>
      <c r="BP110" s="105" t="s">
        <v>207</v>
      </c>
      <c r="BQ110" s="104">
        <v>70080</v>
      </c>
      <c r="BR110" s="105"/>
      <c r="BS110" s="105" t="s">
        <v>105</v>
      </c>
      <c r="BT110" s="105"/>
      <c r="BU110" s="104">
        <v>0</v>
      </c>
    </row>
    <row r="111" spans="1:73" ht="15" customHeight="1" x14ac:dyDescent="0.35">
      <c r="A111" s="104">
        <v>0</v>
      </c>
      <c r="B111" s="105" t="s">
        <v>482</v>
      </c>
      <c r="C111" s="105"/>
      <c r="D111" s="104">
        <v>2</v>
      </c>
      <c r="E111" s="105" t="s">
        <v>10782</v>
      </c>
      <c r="F111" s="105" t="s">
        <v>10676</v>
      </c>
      <c r="G111" s="104">
        <v>1</v>
      </c>
      <c r="H111" s="105" t="s">
        <v>483</v>
      </c>
      <c r="I111" s="104" t="b">
        <v>0</v>
      </c>
      <c r="J111" s="105"/>
      <c r="K111" s="105"/>
      <c r="L111" s="104">
        <v>24</v>
      </c>
      <c r="M111" s="105"/>
      <c r="N111" s="104" t="b">
        <v>1</v>
      </c>
      <c r="O111" s="104">
        <v>0</v>
      </c>
      <c r="P111" s="105"/>
      <c r="Q111" s="105"/>
      <c r="R111" s="104" t="b">
        <v>0</v>
      </c>
      <c r="S111" s="105"/>
      <c r="T111" s="105"/>
      <c r="U111" s="105"/>
      <c r="V111" s="105"/>
      <c r="W111" s="105"/>
      <c r="X111" s="105"/>
      <c r="Y111" s="105"/>
      <c r="Z111" s="105"/>
      <c r="AA111" s="105"/>
      <c r="AB111" s="105"/>
      <c r="AC111" s="105"/>
      <c r="AD111" s="105"/>
      <c r="AE111" s="105"/>
      <c r="AF111" s="105"/>
      <c r="AG111" s="105"/>
      <c r="AH111" s="105"/>
      <c r="AI111" s="105"/>
      <c r="AJ111" s="105"/>
      <c r="AK111" s="105"/>
      <c r="AL111" s="105"/>
      <c r="AM111" s="105"/>
      <c r="AN111" s="105"/>
      <c r="AO111" s="105"/>
      <c r="AP111" s="105"/>
      <c r="AQ111" s="104">
        <v>0</v>
      </c>
      <c r="AR111" s="104">
        <v>0</v>
      </c>
      <c r="AS111" s="105"/>
      <c r="AT111" s="104">
        <v>0</v>
      </c>
      <c r="AU111" s="104">
        <v>0</v>
      </c>
      <c r="AV111" s="104">
        <v>-1</v>
      </c>
      <c r="AW111" s="104">
        <v>1460</v>
      </c>
      <c r="AX111" s="104">
        <v>1460</v>
      </c>
      <c r="AY111" s="104">
        <v>20</v>
      </c>
      <c r="AZ111" s="104" t="b">
        <v>0</v>
      </c>
      <c r="BA111" s="104">
        <v>0</v>
      </c>
      <c r="BB111" s="104">
        <v>0</v>
      </c>
      <c r="BC111" s="104">
        <v>0</v>
      </c>
      <c r="BD111" s="104" t="b">
        <v>1</v>
      </c>
      <c r="BE111" s="105" t="s">
        <v>512</v>
      </c>
      <c r="BF111" s="104">
        <v>0</v>
      </c>
      <c r="BG111" s="104">
        <v>0</v>
      </c>
      <c r="BH111" s="104">
        <v>0</v>
      </c>
      <c r="BI111" s="104" t="b">
        <v>0</v>
      </c>
      <c r="BJ111" s="105"/>
      <c r="BK111" s="105"/>
      <c r="BL111" s="104">
        <v>0</v>
      </c>
      <c r="BM111" s="104">
        <v>1</v>
      </c>
      <c r="BN111" s="104">
        <v>0</v>
      </c>
      <c r="BO111" s="105" t="s">
        <v>6825</v>
      </c>
      <c r="BP111" s="105" t="s">
        <v>209</v>
      </c>
      <c r="BQ111" s="104">
        <v>8760</v>
      </c>
      <c r="BR111" s="105"/>
      <c r="BS111" s="105" t="s">
        <v>513</v>
      </c>
      <c r="BT111" s="105"/>
      <c r="BU111" s="104">
        <v>0</v>
      </c>
    </row>
    <row r="112" spans="1:73" ht="15" customHeight="1" x14ac:dyDescent="0.35">
      <c r="A112" s="104">
        <v>0</v>
      </c>
      <c r="B112" s="105" t="s">
        <v>482</v>
      </c>
      <c r="C112" s="105"/>
      <c r="D112" s="104">
        <v>2</v>
      </c>
      <c r="E112" s="105" t="s">
        <v>10783</v>
      </c>
      <c r="F112" s="105" t="s">
        <v>10731</v>
      </c>
      <c r="G112" s="104">
        <v>1</v>
      </c>
      <c r="H112" s="105" t="s">
        <v>483</v>
      </c>
      <c r="I112" s="104" t="b">
        <v>0</v>
      </c>
      <c r="J112" s="105"/>
      <c r="K112" s="105"/>
      <c r="L112" s="104">
        <v>24</v>
      </c>
      <c r="M112" s="105"/>
      <c r="N112" s="104" t="b">
        <v>1</v>
      </c>
      <c r="O112" s="104">
        <v>0</v>
      </c>
      <c r="P112" s="105"/>
      <c r="Q112" s="105" t="s">
        <v>5934</v>
      </c>
      <c r="R112" s="104" t="b">
        <v>0</v>
      </c>
      <c r="S112" s="105"/>
      <c r="T112" s="105"/>
      <c r="U112" s="105"/>
      <c r="V112" s="105"/>
      <c r="W112" s="105"/>
      <c r="X112" s="105"/>
      <c r="Y112" s="105"/>
      <c r="Z112" s="105"/>
      <c r="AA112" s="105"/>
      <c r="AB112" s="105"/>
      <c r="AC112" s="105"/>
      <c r="AD112" s="105"/>
      <c r="AE112" s="105"/>
      <c r="AF112" s="105"/>
      <c r="AG112" s="105"/>
      <c r="AH112" s="105"/>
      <c r="AI112" s="105"/>
      <c r="AJ112" s="105"/>
      <c r="AK112" s="105"/>
      <c r="AL112" s="105"/>
      <c r="AM112" s="105"/>
      <c r="AN112" s="105"/>
      <c r="AO112" s="105"/>
      <c r="AP112" s="105"/>
      <c r="AQ112" s="104">
        <v>0</v>
      </c>
      <c r="AR112" s="104">
        <v>0</v>
      </c>
      <c r="AS112" s="105"/>
      <c r="AT112" s="104">
        <v>0</v>
      </c>
      <c r="AU112" s="104">
        <v>0</v>
      </c>
      <c r="AV112" s="104">
        <v>-1</v>
      </c>
      <c r="AW112" s="104">
        <v>1460</v>
      </c>
      <c r="AX112" s="104">
        <v>1460</v>
      </c>
      <c r="AY112" s="104">
        <v>20</v>
      </c>
      <c r="AZ112" s="104" t="b">
        <v>0</v>
      </c>
      <c r="BA112" s="104">
        <v>0</v>
      </c>
      <c r="BB112" s="104">
        <v>0</v>
      </c>
      <c r="BC112" s="104">
        <v>0</v>
      </c>
      <c r="BD112" s="104" t="b">
        <v>1</v>
      </c>
      <c r="BE112" s="105" t="s">
        <v>512</v>
      </c>
      <c r="BF112" s="104">
        <v>0</v>
      </c>
      <c r="BG112" s="104">
        <v>0</v>
      </c>
      <c r="BH112" s="104">
        <v>0</v>
      </c>
      <c r="BI112" s="104" t="b">
        <v>0</v>
      </c>
      <c r="BJ112" s="105" t="s">
        <v>10090</v>
      </c>
      <c r="BK112" s="105" t="s">
        <v>10089</v>
      </c>
      <c r="BL112" s="104">
        <v>0</v>
      </c>
      <c r="BM112" s="104">
        <v>0</v>
      </c>
      <c r="BN112" s="104">
        <v>2</v>
      </c>
      <c r="BO112" s="105"/>
      <c r="BP112" s="105" t="s">
        <v>207</v>
      </c>
      <c r="BQ112" s="104">
        <v>70080</v>
      </c>
      <c r="BR112" s="105"/>
      <c r="BS112" s="105" t="s">
        <v>105</v>
      </c>
      <c r="BT112" s="105"/>
      <c r="BU112" s="104">
        <v>0</v>
      </c>
    </row>
    <row r="113" spans="1:73" ht="15" customHeight="1" x14ac:dyDescent="0.35">
      <c r="A113" s="104">
        <v>0</v>
      </c>
      <c r="B113" s="105" t="s">
        <v>482</v>
      </c>
      <c r="C113" s="105"/>
      <c r="D113" s="104">
        <v>2</v>
      </c>
      <c r="E113" s="105" t="s">
        <v>10783</v>
      </c>
      <c r="F113" s="105" t="s">
        <v>10676</v>
      </c>
      <c r="G113" s="104">
        <v>1</v>
      </c>
      <c r="H113" s="105" t="s">
        <v>483</v>
      </c>
      <c r="I113" s="104" t="b">
        <v>0</v>
      </c>
      <c r="J113" s="105"/>
      <c r="K113" s="105"/>
      <c r="L113" s="104">
        <v>24</v>
      </c>
      <c r="M113" s="105"/>
      <c r="N113" s="104" t="b">
        <v>1</v>
      </c>
      <c r="O113" s="104">
        <v>0</v>
      </c>
      <c r="P113" s="105"/>
      <c r="Q113" s="105"/>
      <c r="R113" s="104" t="b">
        <v>0</v>
      </c>
      <c r="S113" s="105"/>
      <c r="T113" s="105"/>
      <c r="U113" s="105"/>
      <c r="V113" s="105"/>
      <c r="W113" s="105"/>
      <c r="X113" s="105"/>
      <c r="Y113" s="105"/>
      <c r="Z113" s="105"/>
      <c r="AA113" s="105"/>
      <c r="AB113" s="105"/>
      <c r="AC113" s="105"/>
      <c r="AD113" s="105"/>
      <c r="AE113" s="105"/>
      <c r="AF113" s="105"/>
      <c r="AG113" s="105"/>
      <c r="AH113" s="105"/>
      <c r="AI113" s="105"/>
      <c r="AJ113" s="105"/>
      <c r="AK113" s="105"/>
      <c r="AL113" s="105"/>
      <c r="AM113" s="105"/>
      <c r="AN113" s="105"/>
      <c r="AO113" s="105"/>
      <c r="AP113" s="105"/>
      <c r="AQ113" s="104">
        <v>0</v>
      </c>
      <c r="AR113" s="104">
        <v>0</v>
      </c>
      <c r="AS113" s="105"/>
      <c r="AT113" s="104">
        <v>0</v>
      </c>
      <c r="AU113" s="104">
        <v>0</v>
      </c>
      <c r="AV113" s="104">
        <v>-1</v>
      </c>
      <c r="AW113" s="104">
        <v>1460</v>
      </c>
      <c r="AX113" s="104">
        <v>1460</v>
      </c>
      <c r="AY113" s="104">
        <v>20</v>
      </c>
      <c r="AZ113" s="104" t="b">
        <v>0</v>
      </c>
      <c r="BA113" s="104">
        <v>0</v>
      </c>
      <c r="BB113" s="104">
        <v>0</v>
      </c>
      <c r="BC113" s="104">
        <v>0</v>
      </c>
      <c r="BD113" s="104" t="b">
        <v>1</v>
      </c>
      <c r="BE113" s="105" t="s">
        <v>512</v>
      </c>
      <c r="BF113" s="104">
        <v>0</v>
      </c>
      <c r="BG113" s="104">
        <v>0</v>
      </c>
      <c r="BH113" s="104">
        <v>0</v>
      </c>
      <c r="BI113" s="104" t="b">
        <v>0</v>
      </c>
      <c r="BJ113" s="105"/>
      <c r="BK113" s="105"/>
      <c r="BL113" s="104">
        <v>0</v>
      </c>
      <c r="BM113" s="104">
        <v>1</v>
      </c>
      <c r="BN113" s="104">
        <v>0</v>
      </c>
      <c r="BO113" s="105" t="s">
        <v>6825</v>
      </c>
      <c r="BP113" s="105" t="s">
        <v>209</v>
      </c>
      <c r="BQ113" s="104">
        <v>8760</v>
      </c>
      <c r="BR113" s="105"/>
      <c r="BS113" s="105" t="s">
        <v>513</v>
      </c>
      <c r="BT113" s="105"/>
      <c r="BU113" s="104">
        <v>0</v>
      </c>
    </row>
    <row r="114" spans="1:73" ht="15" customHeight="1" x14ac:dyDescent="0.35">
      <c r="A114" s="104">
        <v>0</v>
      </c>
      <c r="B114" s="105" t="s">
        <v>482</v>
      </c>
      <c r="C114" s="105"/>
      <c r="D114" s="104">
        <v>2</v>
      </c>
      <c r="E114" s="105" t="s">
        <v>10759</v>
      </c>
      <c r="F114" s="105" t="s">
        <v>10710</v>
      </c>
      <c r="G114" s="104">
        <v>1</v>
      </c>
      <c r="H114" s="105" t="s">
        <v>483</v>
      </c>
      <c r="I114" s="104" t="b">
        <v>0</v>
      </c>
      <c r="J114" s="105"/>
      <c r="K114" s="105"/>
      <c r="L114" s="104">
        <v>24</v>
      </c>
      <c r="M114" s="105"/>
      <c r="N114" s="104" t="b">
        <v>1</v>
      </c>
      <c r="O114" s="104">
        <v>0</v>
      </c>
      <c r="P114" s="105"/>
      <c r="Q114" s="105" t="s">
        <v>5934</v>
      </c>
      <c r="R114" s="104" t="b">
        <v>0</v>
      </c>
      <c r="S114" s="105"/>
      <c r="T114" s="105"/>
      <c r="U114" s="105"/>
      <c r="V114" s="105"/>
      <c r="W114" s="105"/>
      <c r="X114" s="105"/>
      <c r="Y114" s="105"/>
      <c r="Z114" s="105"/>
      <c r="AA114" s="105"/>
      <c r="AB114" s="105"/>
      <c r="AC114" s="105"/>
      <c r="AD114" s="105"/>
      <c r="AE114" s="105"/>
      <c r="AF114" s="105"/>
      <c r="AG114" s="105"/>
      <c r="AH114" s="105"/>
      <c r="AI114" s="105"/>
      <c r="AJ114" s="105"/>
      <c r="AK114" s="105"/>
      <c r="AL114" s="105"/>
      <c r="AM114" s="105"/>
      <c r="AN114" s="105"/>
      <c r="AO114" s="105"/>
      <c r="AP114" s="105"/>
      <c r="AQ114" s="104">
        <v>0</v>
      </c>
      <c r="AR114" s="104">
        <v>0</v>
      </c>
      <c r="AS114" s="105"/>
      <c r="AT114" s="104">
        <v>0</v>
      </c>
      <c r="AU114" s="104">
        <v>0</v>
      </c>
      <c r="AV114" s="104">
        <v>-1</v>
      </c>
      <c r="AW114" s="104">
        <v>1460</v>
      </c>
      <c r="AX114" s="104">
        <v>1460</v>
      </c>
      <c r="AY114" s="104">
        <v>20</v>
      </c>
      <c r="AZ114" s="104" t="b">
        <v>0</v>
      </c>
      <c r="BA114" s="104">
        <v>0</v>
      </c>
      <c r="BB114" s="104">
        <v>0</v>
      </c>
      <c r="BC114" s="104">
        <v>0</v>
      </c>
      <c r="BD114" s="104" t="b">
        <v>1</v>
      </c>
      <c r="BE114" s="105" t="s">
        <v>512</v>
      </c>
      <c r="BF114" s="104">
        <v>0</v>
      </c>
      <c r="BG114" s="104">
        <v>0</v>
      </c>
      <c r="BH114" s="104">
        <v>0</v>
      </c>
      <c r="BI114" s="104" t="b">
        <v>0</v>
      </c>
      <c r="BJ114" s="105" t="s">
        <v>10086</v>
      </c>
      <c r="BK114" s="105" t="s">
        <v>10085</v>
      </c>
      <c r="BL114" s="104">
        <v>0</v>
      </c>
      <c r="BM114" s="104">
        <v>0</v>
      </c>
      <c r="BN114" s="104">
        <v>2</v>
      </c>
      <c r="BO114" s="105"/>
      <c r="BP114" s="105" t="s">
        <v>207</v>
      </c>
      <c r="BQ114" s="104">
        <v>70080</v>
      </c>
      <c r="BR114" s="105"/>
      <c r="BS114" s="105" t="s">
        <v>105</v>
      </c>
      <c r="BT114" s="105"/>
      <c r="BU114" s="104">
        <v>0</v>
      </c>
    </row>
    <row r="115" spans="1:73" ht="15" customHeight="1" x14ac:dyDescent="0.35">
      <c r="A115" s="104">
        <v>0</v>
      </c>
      <c r="B115" s="105" t="s">
        <v>482</v>
      </c>
      <c r="C115" s="105"/>
      <c r="D115" s="104">
        <v>2</v>
      </c>
      <c r="E115" s="105" t="s">
        <v>10759</v>
      </c>
      <c r="F115" s="105" t="s">
        <v>10676</v>
      </c>
      <c r="G115" s="104">
        <v>1</v>
      </c>
      <c r="H115" s="105" t="s">
        <v>483</v>
      </c>
      <c r="I115" s="104" t="b">
        <v>0</v>
      </c>
      <c r="J115" s="105"/>
      <c r="K115" s="105"/>
      <c r="L115" s="104">
        <v>24</v>
      </c>
      <c r="M115" s="105"/>
      <c r="N115" s="104" t="b">
        <v>1</v>
      </c>
      <c r="O115" s="104">
        <v>0</v>
      </c>
      <c r="P115" s="105"/>
      <c r="Q115" s="105"/>
      <c r="R115" s="104" t="b">
        <v>0</v>
      </c>
      <c r="S115" s="105"/>
      <c r="T115" s="105"/>
      <c r="U115" s="105"/>
      <c r="V115" s="105"/>
      <c r="W115" s="105"/>
      <c r="X115" s="105"/>
      <c r="Y115" s="105"/>
      <c r="Z115" s="105"/>
      <c r="AA115" s="105"/>
      <c r="AB115" s="105"/>
      <c r="AC115" s="105"/>
      <c r="AD115" s="105"/>
      <c r="AE115" s="105"/>
      <c r="AF115" s="105"/>
      <c r="AG115" s="105"/>
      <c r="AH115" s="105"/>
      <c r="AI115" s="105"/>
      <c r="AJ115" s="105"/>
      <c r="AK115" s="105"/>
      <c r="AL115" s="105"/>
      <c r="AM115" s="105"/>
      <c r="AN115" s="105"/>
      <c r="AO115" s="105"/>
      <c r="AP115" s="105"/>
      <c r="AQ115" s="104">
        <v>0</v>
      </c>
      <c r="AR115" s="104">
        <v>0</v>
      </c>
      <c r="AS115" s="105"/>
      <c r="AT115" s="104">
        <v>0</v>
      </c>
      <c r="AU115" s="104">
        <v>0</v>
      </c>
      <c r="AV115" s="104">
        <v>-1</v>
      </c>
      <c r="AW115" s="104">
        <v>1460</v>
      </c>
      <c r="AX115" s="104">
        <v>1460</v>
      </c>
      <c r="AY115" s="104">
        <v>20</v>
      </c>
      <c r="AZ115" s="104" t="b">
        <v>0</v>
      </c>
      <c r="BA115" s="104">
        <v>0</v>
      </c>
      <c r="BB115" s="104">
        <v>0</v>
      </c>
      <c r="BC115" s="104">
        <v>0</v>
      </c>
      <c r="BD115" s="104" t="b">
        <v>1</v>
      </c>
      <c r="BE115" s="105" t="s">
        <v>512</v>
      </c>
      <c r="BF115" s="104">
        <v>0</v>
      </c>
      <c r="BG115" s="104">
        <v>0</v>
      </c>
      <c r="BH115" s="104">
        <v>0</v>
      </c>
      <c r="BI115" s="104" t="b">
        <v>0</v>
      </c>
      <c r="BJ115" s="105"/>
      <c r="BK115" s="105"/>
      <c r="BL115" s="104">
        <v>0</v>
      </c>
      <c r="BM115" s="104">
        <v>1</v>
      </c>
      <c r="BN115" s="104">
        <v>0</v>
      </c>
      <c r="BO115" s="105" t="s">
        <v>6825</v>
      </c>
      <c r="BP115" s="105" t="s">
        <v>209</v>
      </c>
      <c r="BQ115" s="104">
        <v>8760</v>
      </c>
      <c r="BR115" s="105"/>
      <c r="BS115" s="105" t="s">
        <v>513</v>
      </c>
      <c r="BT115" s="105"/>
      <c r="BU115" s="104">
        <v>0</v>
      </c>
    </row>
    <row r="116" spans="1:73" ht="15" customHeight="1" x14ac:dyDescent="0.35">
      <c r="A116" s="104">
        <v>0</v>
      </c>
      <c r="B116" s="105" t="s">
        <v>482</v>
      </c>
      <c r="C116" s="105"/>
      <c r="D116" s="104">
        <v>2</v>
      </c>
      <c r="E116" s="105" t="s">
        <v>10760</v>
      </c>
      <c r="F116" s="105" t="s">
        <v>10711</v>
      </c>
      <c r="G116" s="104">
        <v>1</v>
      </c>
      <c r="H116" s="105" t="s">
        <v>483</v>
      </c>
      <c r="I116" s="104" t="b">
        <v>0</v>
      </c>
      <c r="J116" s="105"/>
      <c r="K116" s="105"/>
      <c r="L116" s="104">
        <v>24</v>
      </c>
      <c r="M116" s="105"/>
      <c r="N116" s="104" t="b">
        <v>1</v>
      </c>
      <c r="O116" s="104">
        <v>0</v>
      </c>
      <c r="P116" s="105"/>
      <c r="Q116" s="105" t="s">
        <v>5934</v>
      </c>
      <c r="R116" s="104" t="b">
        <v>0</v>
      </c>
      <c r="S116" s="105"/>
      <c r="T116" s="105"/>
      <c r="U116" s="105"/>
      <c r="V116" s="105"/>
      <c r="W116" s="105"/>
      <c r="X116" s="105"/>
      <c r="Y116" s="105"/>
      <c r="Z116" s="105"/>
      <c r="AA116" s="105"/>
      <c r="AB116" s="105"/>
      <c r="AC116" s="105"/>
      <c r="AD116" s="105"/>
      <c r="AE116" s="105"/>
      <c r="AF116" s="105"/>
      <c r="AG116" s="105"/>
      <c r="AH116" s="105"/>
      <c r="AI116" s="105"/>
      <c r="AJ116" s="105"/>
      <c r="AK116" s="105"/>
      <c r="AL116" s="105"/>
      <c r="AM116" s="105"/>
      <c r="AN116" s="105"/>
      <c r="AO116" s="105"/>
      <c r="AP116" s="105"/>
      <c r="AQ116" s="104">
        <v>0</v>
      </c>
      <c r="AR116" s="104">
        <v>0</v>
      </c>
      <c r="AS116" s="105"/>
      <c r="AT116" s="104">
        <v>0</v>
      </c>
      <c r="AU116" s="104">
        <v>0</v>
      </c>
      <c r="AV116" s="104">
        <v>-1</v>
      </c>
      <c r="AW116" s="104">
        <v>1460</v>
      </c>
      <c r="AX116" s="104">
        <v>1460</v>
      </c>
      <c r="AY116" s="104">
        <v>20</v>
      </c>
      <c r="AZ116" s="104" t="b">
        <v>0</v>
      </c>
      <c r="BA116" s="104">
        <v>0</v>
      </c>
      <c r="BB116" s="104">
        <v>0</v>
      </c>
      <c r="BC116" s="104">
        <v>0</v>
      </c>
      <c r="BD116" s="104" t="b">
        <v>1</v>
      </c>
      <c r="BE116" s="105" t="s">
        <v>512</v>
      </c>
      <c r="BF116" s="104">
        <v>0</v>
      </c>
      <c r="BG116" s="104">
        <v>0</v>
      </c>
      <c r="BH116" s="104">
        <v>0</v>
      </c>
      <c r="BI116" s="104" t="b">
        <v>0</v>
      </c>
      <c r="BJ116" s="105" t="s">
        <v>10090</v>
      </c>
      <c r="BK116" s="105" t="s">
        <v>10089</v>
      </c>
      <c r="BL116" s="104">
        <v>0</v>
      </c>
      <c r="BM116" s="104">
        <v>0</v>
      </c>
      <c r="BN116" s="104">
        <v>2</v>
      </c>
      <c r="BO116" s="105"/>
      <c r="BP116" s="105" t="s">
        <v>207</v>
      </c>
      <c r="BQ116" s="104">
        <v>70080</v>
      </c>
      <c r="BR116" s="105"/>
      <c r="BS116" s="105" t="s">
        <v>105</v>
      </c>
      <c r="BT116" s="105"/>
      <c r="BU116" s="104">
        <v>0</v>
      </c>
    </row>
    <row r="117" spans="1:73" ht="15" customHeight="1" x14ac:dyDescent="0.35">
      <c r="A117" s="104">
        <v>0</v>
      </c>
      <c r="B117" s="105" t="s">
        <v>482</v>
      </c>
      <c r="C117" s="105"/>
      <c r="D117" s="104">
        <v>2</v>
      </c>
      <c r="E117" s="105" t="s">
        <v>10760</v>
      </c>
      <c r="F117" s="105" t="s">
        <v>10676</v>
      </c>
      <c r="G117" s="104">
        <v>1</v>
      </c>
      <c r="H117" s="105" t="s">
        <v>483</v>
      </c>
      <c r="I117" s="104" t="b">
        <v>0</v>
      </c>
      <c r="J117" s="105"/>
      <c r="K117" s="105"/>
      <c r="L117" s="104">
        <v>24</v>
      </c>
      <c r="M117" s="105"/>
      <c r="N117" s="104" t="b">
        <v>1</v>
      </c>
      <c r="O117" s="104">
        <v>0</v>
      </c>
      <c r="P117" s="105"/>
      <c r="Q117" s="105"/>
      <c r="R117" s="104" t="b">
        <v>0</v>
      </c>
      <c r="S117" s="105"/>
      <c r="T117" s="105"/>
      <c r="U117" s="105"/>
      <c r="V117" s="105"/>
      <c r="W117" s="105"/>
      <c r="X117" s="105"/>
      <c r="Y117" s="105"/>
      <c r="Z117" s="105"/>
      <c r="AA117" s="105"/>
      <c r="AB117" s="105"/>
      <c r="AC117" s="105"/>
      <c r="AD117" s="105"/>
      <c r="AE117" s="105"/>
      <c r="AF117" s="105"/>
      <c r="AG117" s="105"/>
      <c r="AH117" s="105"/>
      <c r="AI117" s="105"/>
      <c r="AJ117" s="105"/>
      <c r="AK117" s="105"/>
      <c r="AL117" s="105"/>
      <c r="AM117" s="105"/>
      <c r="AN117" s="105"/>
      <c r="AO117" s="105"/>
      <c r="AP117" s="105"/>
      <c r="AQ117" s="104">
        <v>0</v>
      </c>
      <c r="AR117" s="104">
        <v>0</v>
      </c>
      <c r="AS117" s="105"/>
      <c r="AT117" s="104">
        <v>0</v>
      </c>
      <c r="AU117" s="104">
        <v>0</v>
      </c>
      <c r="AV117" s="104">
        <v>-1</v>
      </c>
      <c r="AW117" s="104">
        <v>1460</v>
      </c>
      <c r="AX117" s="104">
        <v>1460</v>
      </c>
      <c r="AY117" s="104">
        <v>20</v>
      </c>
      <c r="AZ117" s="104" t="b">
        <v>0</v>
      </c>
      <c r="BA117" s="104">
        <v>0</v>
      </c>
      <c r="BB117" s="104">
        <v>0</v>
      </c>
      <c r="BC117" s="104">
        <v>0</v>
      </c>
      <c r="BD117" s="104" t="b">
        <v>1</v>
      </c>
      <c r="BE117" s="105" t="s">
        <v>512</v>
      </c>
      <c r="BF117" s="104">
        <v>0</v>
      </c>
      <c r="BG117" s="104">
        <v>0</v>
      </c>
      <c r="BH117" s="104">
        <v>0</v>
      </c>
      <c r="BI117" s="104" t="b">
        <v>0</v>
      </c>
      <c r="BJ117" s="105"/>
      <c r="BK117" s="105"/>
      <c r="BL117" s="104">
        <v>0</v>
      </c>
      <c r="BM117" s="104">
        <v>1</v>
      </c>
      <c r="BN117" s="104">
        <v>0</v>
      </c>
      <c r="BO117" s="105" t="s">
        <v>6825</v>
      </c>
      <c r="BP117" s="105" t="s">
        <v>209</v>
      </c>
      <c r="BQ117" s="104">
        <v>8760</v>
      </c>
      <c r="BR117" s="105"/>
      <c r="BS117" s="105" t="s">
        <v>513</v>
      </c>
      <c r="BT117" s="105"/>
      <c r="BU117" s="104">
        <v>0</v>
      </c>
    </row>
    <row r="118" spans="1:73" ht="15" customHeight="1" x14ac:dyDescent="0.35">
      <c r="A118" s="104">
        <v>0</v>
      </c>
      <c r="B118" s="105" t="s">
        <v>482</v>
      </c>
      <c r="C118" s="105"/>
      <c r="D118" s="104">
        <v>2</v>
      </c>
      <c r="E118" s="105" t="s">
        <v>10784</v>
      </c>
      <c r="F118" s="105" t="s">
        <v>10733</v>
      </c>
      <c r="G118" s="104">
        <v>1</v>
      </c>
      <c r="H118" s="105" t="s">
        <v>483</v>
      </c>
      <c r="I118" s="104" t="b">
        <v>0</v>
      </c>
      <c r="J118" s="105"/>
      <c r="K118" s="105"/>
      <c r="L118" s="104">
        <v>24</v>
      </c>
      <c r="M118" s="105"/>
      <c r="N118" s="104" t="b">
        <v>1</v>
      </c>
      <c r="O118" s="104">
        <v>0</v>
      </c>
      <c r="P118" s="105"/>
      <c r="Q118" s="105" t="s">
        <v>5934</v>
      </c>
      <c r="R118" s="104" t="b">
        <v>0</v>
      </c>
      <c r="S118" s="105"/>
      <c r="T118" s="105"/>
      <c r="U118" s="105"/>
      <c r="V118" s="105"/>
      <c r="W118" s="105"/>
      <c r="X118" s="105"/>
      <c r="Y118" s="105"/>
      <c r="Z118" s="105"/>
      <c r="AA118" s="105"/>
      <c r="AB118" s="105"/>
      <c r="AC118" s="105"/>
      <c r="AD118" s="105"/>
      <c r="AE118" s="105"/>
      <c r="AF118" s="105"/>
      <c r="AG118" s="105"/>
      <c r="AH118" s="105"/>
      <c r="AI118" s="105"/>
      <c r="AJ118" s="105"/>
      <c r="AK118" s="105"/>
      <c r="AL118" s="105"/>
      <c r="AM118" s="105"/>
      <c r="AN118" s="105"/>
      <c r="AO118" s="105"/>
      <c r="AP118" s="105"/>
      <c r="AQ118" s="104">
        <v>0</v>
      </c>
      <c r="AR118" s="104">
        <v>0</v>
      </c>
      <c r="AS118" s="105"/>
      <c r="AT118" s="104">
        <v>0</v>
      </c>
      <c r="AU118" s="104">
        <v>0</v>
      </c>
      <c r="AV118" s="104">
        <v>-1</v>
      </c>
      <c r="AW118" s="104">
        <v>1460</v>
      </c>
      <c r="AX118" s="104">
        <v>1460</v>
      </c>
      <c r="AY118" s="104">
        <v>20</v>
      </c>
      <c r="AZ118" s="104" t="b">
        <v>0</v>
      </c>
      <c r="BA118" s="104">
        <v>0</v>
      </c>
      <c r="BB118" s="104">
        <v>0</v>
      </c>
      <c r="BC118" s="104">
        <v>0</v>
      </c>
      <c r="BD118" s="104" t="b">
        <v>1</v>
      </c>
      <c r="BE118" s="105" t="s">
        <v>512</v>
      </c>
      <c r="BF118" s="104">
        <v>0</v>
      </c>
      <c r="BG118" s="104">
        <v>0</v>
      </c>
      <c r="BH118" s="104">
        <v>0</v>
      </c>
      <c r="BI118" s="104" t="b">
        <v>0</v>
      </c>
      <c r="BJ118" s="105" t="s">
        <v>10086</v>
      </c>
      <c r="BK118" s="105" t="s">
        <v>10085</v>
      </c>
      <c r="BL118" s="104">
        <v>0</v>
      </c>
      <c r="BM118" s="104">
        <v>0</v>
      </c>
      <c r="BN118" s="104">
        <v>2</v>
      </c>
      <c r="BO118" s="105"/>
      <c r="BP118" s="105" t="s">
        <v>207</v>
      </c>
      <c r="BQ118" s="104">
        <v>70080</v>
      </c>
      <c r="BR118" s="105"/>
      <c r="BS118" s="105" t="s">
        <v>105</v>
      </c>
      <c r="BT118" s="105"/>
      <c r="BU118" s="104">
        <v>0</v>
      </c>
    </row>
    <row r="119" spans="1:73" ht="15" customHeight="1" x14ac:dyDescent="0.35">
      <c r="A119" s="104">
        <v>0</v>
      </c>
      <c r="B119" s="105" t="s">
        <v>482</v>
      </c>
      <c r="C119" s="105"/>
      <c r="D119" s="104">
        <v>2</v>
      </c>
      <c r="E119" s="105" t="s">
        <v>10784</v>
      </c>
      <c r="F119" s="105" t="s">
        <v>10676</v>
      </c>
      <c r="G119" s="104">
        <v>1</v>
      </c>
      <c r="H119" s="105" t="s">
        <v>483</v>
      </c>
      <c r="I119" s="104" t="b">
        <v>0</v>
      </c>
      <c r="J119" s="105"/>
      <c r="K119" s="105"/>
      <c r="L119" s="104">
        <v>24</v>
      </c>
      <c r="M119" s="105"/>
      <c r="N119" s="104" t="b">
        <v>1</v>
      </c>
      <c r="O119" s="104">
        <v>0</v>
      </c>
      <c r="P119" s="105"/>
      <c r="Q119" s="105"/>
      <c r="R119" s="104" t="b">
        <v>0</v>
      </c>
      <c r="S119" s="105"/>
      <c r="T119" s="105"/>
      <c r="U119" s="105"/>
      <c r="V119" s="105"/>
      <c r="W119" s="105"/>
      <c r="X119" s="105"/>
      <c r="Y119" s="105"/>
      <c r="Z119" s="105"/>
      <c r="AA119" s="105"/>
      <c r="AB119" s="105"/>
      <c r="AC119" s="105"/>
      <c r="AD119" s="105"/>
      <c r="AE119" s="105"/>
      <c r="AF119" s="105"/>
      <c r="AG119" s="105"/>
      <c r="AH119" s="105"/>
      <c r="AI119" s="105"/>
      <c r="AJ119" s="105"/>
      <c r="AK119" s="105"/>
      <c r="AL119" s="105"/>
      <c r="AM119" s="105"/>
      <c r="AN119" s="105"/>
      <c r="AO119" s="105"/>
      <c r="AP119" s="105"/>
      <c r="AQ119" s="104">
        <v>0</v>
      </c>
      <c r="AR119" s="104">
        <v>0</v>
      </c>
      <c r="AS119" s="105"/>
      <c r="AT119" s="104">
        <v>0</v>
      </c>
      <c r="AU119" s="104">
        <v>0</v>
      </c>
      <c r="AV119" s="104">
        <v>-1</v>
      </c>
      <c r="AW119" s="104">
        <v>1460</v>
      </c>
      <c r="AX119" s="104">
        <v>1460</v>
      </c>
      <c r="AY119" s="104">
        <v>20</v>
      </c>
      <c r="AZ119" s="104" t="b">
        <v>0</v>
      </c>
      <c r="BA119" s="104">
        <v>0</v>
      </c>
      <c r="BB119" s="104">
        <v>0</v>
      </c>
      <c r="BC119" s="104">
        <v>0</v>
      </c>
      <c r="BD119" s="104" t="b">
        <v>1</v>
      </c>
      <c r="BE119" s="105" t="s">
        <v>512</v>
      </c>
      <c r="BF119" s="104">
        <v>0</v>
      </c>
      <c r="BG119" s="104">
        <v>0</v>
      </c>
      <c r="BH119" s="104">
        <v>0</v>
      </c>
      <c r="BI119" s="104" t="b">
        <v>0</v>
      </c>
      <c r="BJ119" s="105"/>
      <c r="BK119" s="105"/>
      <c r="BL119" s="104">
        <v>0</v>
      </c>
      <c r="BM119" s="104">
        <v>1</v>
      </c>
      <c r="BN119" s="104">
        <v>0</v>
      </c>
      <c r="BO119" s="105" t="s">
        <v>6825</v>
      </c>
      <c r="BP119" s="105" t="s">
        <v>209</v>
      </c>
      <c r="BQ119" s="104">
        <v>8760</v>
      </c>
      <c r="BR119" s="105"/>
      <c r="BS119" s="105" t="s">
        <v>513</v>
      </c>
      <c r="BT119" s="105"/>
      <c r="BU119" s="104">
        <v>0</v>
      </c>
    </row>
    <row r="120" spans="1:73" ht="15" customHeight="1" x14ac:dyDescent="0.35">
      <c r="A120" s="104">
        <v>0</v>
      </c>
      <c r="B120" s="105" t="s">
        <v>482</v>
      </c>
      <c r="C120" s="105"/>
      <c r="D120" s="104">
        <v>2</v>
      </c>
      <c r="E120" s="105" t="s">
        <v>10785</v>
      </c>
      <c r="F120" s="105" t="s">
        <v>10734</v>
      </c>
      <c r="G120" s="104">
        <v>1</v>
      </c>
      <c r="H120" s="105" t="s">
        <v>483</v>
      </c>
      <c r="I120" s="104" t="b">
        <v>0</v>
      </c>
      <c r="J120" s="105"/>
      <c r="K120" s="105"/>
      <c r="L120" s="104">
        <v>24</v>
      </c>
      <c r="M120" s="105"/>
      <c r="N120" s="104" t="b">
        <v>1</v>
      </c>
      <c r="O120" s="104">
        <v>0</v>
      </c>
      <c r="P120" s="105"/>
      <c r="Q120" s="105" t="s">
        <v>5934</v>
      </c>
      <c r="R120" s="104" t="b">
        <v>0</v>
      </c>
      <c r="S120" s="105"/>
      <c r="T120" s="105"/>
      <c r="U120" s="105"/>
      <c r="V120" s="105"/>
      <c r="W120" s="105"/>
      <c r="X120" s="105"/>
      <c r="Y120" s="105"/>
      <c r="Z120" s="105"/>
      <c r="AA120" s="105"/>
      <c r="AB120" s="105"/>
      <c r="AC120" s="105"/>
      <c r="AD120" s="105"/>
      <c r="AE120" s="105"/>
      <c r="AF120" s="105"/>
      <c r="AG120" s="105"/>
      <c r="AH120" s="105"/>
      <c r="AI120" s="105"/>
      <c r="AJ120" s="105"/>
      <c r="AK120" s="105"/>
      <c r="AL120" s="105"/>
      <c r="AM120" s="105"/>
      <c r="AN120" s="105"/>
      <c r="AO120" s="105"/>
      <c r="AP120" s="105"/>
      <c r="AQ120" s="104">
        <v>0</v>
      </c>
      <c r="AR120" s="104">
        <v>0</v>
      </c>
      <c r="AS120" s="105"/>
      <c r="AT120" s="104">
        <v>0</v>
      </c>
      <c r="AU120" s="104">
        <v>0</v>
      </c>
      <c r="AV120" s="104">
        <v>-1</v>
      </c>
      <c r="AW120" s="104">
        <v>1460</v>
      </c>
      <c r="AX120" s="104">
        <v>1460</v>
      </c>
      <c r="AY120" s="104">
        <v>20</v>
      </c>
      <c r="AZ120" s="104" t="b">
        <v>0</v>
      </c>
      <c r="BA120" s="104">
        <v>0</v>
      </c>
      <c r="BB120" s="104">
        <v>0</v>
      </c>
      <c r="BC120" s="104">
        <v>0</v>
      </c>
      <c r="BD120" s="104" t="b">
        <v>1</v>
      </c>
      <c r="BE120" s="105" t="s">
        <v>512</v>
      </c>
      <c r="BF120" s="104">
        <v>0</v>
      </c>
      <c r="BG120" s="104">
        <v>0</v>
      </c>
      <c r="BH120" s="104">
        <v>0</v>
      </c>
      <c r="BI120" s="104" t="b">
        <v>0</v>
      </c>
      <c r="BJ120" s="105" t="s">
        <v>10090</v>
      </c>
      <c r="BK120" s="105" t="s">
        <v>10089</v>
      </c>
      <c r="BL120" s="104">
        <v>0</v>
      </c>
      <c r="BM120" s="104">
        <v>0</v>
      </c>
      <c r="BN120" s="104">
        <v>2</v>
      </c>
      <c r="BO120" s="105"/>
      <c r="BP120" s="105" t="s">
        <v>207</v>
      </c>
      <c r="BQ120" s="104">
        <v>70080</v>
      </c>
      <c r="BR120" s="105"/>
      <c r="BS120" s="105" t="s">
        <v>105</v>
      </c>
      <c r="BT120" s="105"/>
      <c r="BU120" s="104">
        <v>0</v>
      </c>
    </row>
    <row r="121" spans="1:73" ht="15" customHeight="1" x14ac:dyDescent="0.35">
      <c r="A121" s="104">
        <v>0</v>
      </c>
      <c r="B121" s="105" t="s">
        <v>482</v>
      </c>
      <c r="C121" s="105"/>
      <c r="D121" s="104">
        <v>2</v>
      </c>
      <c r="E121" s="105" t="s">
        <v>10785</v>
      </c>
      <c r="F121" s="105" t="s">
        <v>10676</v>
      </c>
      <c r="G121" s="104">
        <v>1</v>
      </c>
      <c r="H121" s="105" t="s">
        <v>483</v>
      </c>
      <c r="I121" s="104" t="b">
        <v>0</v>
      </c>
      <c r="J121" s="105"/>
      <c r="K121" s="105"/>
      <c r="L121" s="104">
        <v>24</v>
      </c>
      <c r="M121" s="105"/>
      <c r="N121" s="104" t="b">
        <v>1</v>
      </c>
      <c r="O121" s="104">
        <v>0</v>
      </c>
      <c r="P121" s="105"/>
      <c r="Q121" s="105"/>
      <c r="R121" s="104" t="b">
        <v>0</v>
      </c>
      <c r="S121" s="105"/>
      <c r="T121" s="105"/>
      <c r="U121" s="105"/>
      <c r="V121" s="105"/>
      <c r="W121" s="105"/>
      <c r="X121" s="105"/>
      <c r="Y121" s="105"/>
      <c r="Z121" s="105"/>
      <c r="AA121" s="105"/>
      <c r="AB121" s="105"/>
      <c r="AC121" s="105"/>
      <c r="AD121" s="105"/>
      <c r="AE121" s="105"/>
      <c r="AF121" s="105"/>
      <c r="AG121" s="105"/>
      <c r="AH121" s="105"/>
      <c r="AI121" s="105"/>
      <c r="AJ121" s="105"/>
      <c r="AK121" s="105"/>
      <c r="AL121" s="105"/>
      <c r="AM121" s="105"/>
      <c r="AN121" s="105"/>
      <c r="AO121" s="105"/>
      <c r="AP121" s="105"/>
      <c r="AQ121" s="104">
        <v>0</v>
      </c>
      <c r="AR121" s="104">
        <v>0</v>
      </c>
      <c r="AS121" s="105"/>
      <c r="AT121" s="104">
        <v>0</v>
      </c>
      <c r="AU121" s="104">
        <v>0</v>
      </c>
      <c r="AV121" s="104">
        <v>-1</v>
      </c>
      <c r="AW121" s="104">
        <v>1460</v>
      </c>
      <c r="AX121" s="104">
        <v>1460</v>
      </c>
      <c r="AY121" s="104">
        <v>20</v>
      </c>
      <c r="AZ121" s="104" t="b">
        <v>0</v>
      </c>
      <c r="BA121" s="104">
        <v>0</v>
      </c>
      <c r="BB121" s="104">
        <v>0</v>
      </c>
      <c r="BC121" s="104">
        <v>0</v>
      </c>
      <c r="BD121" s="104" t="b">
        <v>1</v>
      </c>
      <c r="BE121" s="105" t="s">
        <v>512</v>
      </c>
      <c r="BF121" s="104">
        <v>0</v>
      </c>
      <c r="BG121" s="104">
        <v>0</v>
      </c>
      <c r="BH121" s="104">
        <v>0</v>
      </c>
      <c r="BI121" s="104" t="b">
        <v>0</v>
      </c>
      <c r="BJ121" s="105"/>
      <c r="BK121" s="105"/>
      <c r="BL121" s="104">
        <v>0</v>
      </c>
      <c r="BM121" s="104">
        <v>1</v>
      </c>
      <c r="BN121" s="104">
        <v>0</v>
      </c>
      <c r="BO121" s="105" t="s">
        <v>6825</v>
      </c>
      <c r="BP121" s="105" t="s">
        <v>209</v>
      </c>
      <c r="BQ121" s="104">
        <v>8760</v>
      </c>
      <c r="BR121" s="105"/>
      <c r="BS121" s="105" t="s">
        <v>513</v>
      </c>
      <c r="BT121" s="105"/>
      <c r="BU121" s="104">
        <v>0</v>
      </c>
    </row>
    <row r="122" spans="1:73" ht="15" customHeight="1" x14ac:dyDescent="0.35">
      <c r="A122" s="104">
        <v>0</v>
      </c>
      <c r="B122" s="105" t="s">
        <v>482</v>
      </c>
      <c r="C122" s="105"/>
      <c r="D122" s="104">
        <v>2</v>
      </c>
      <c r="E122" s="105" t="s">
        <v>10761</v>
      </c>
      <c r="F122" s="105" t="s">
        <v>10712</v>
      </c>
      <c r="G122" s="104">
        <v>1</v>
      </c>
      <c r="H122" s="105" t="s">
        <v>483</v>
      </c>
      <c r="I122" s="104" t="b">
        <v>0</v>
      </c>
      <c r="J122" s="105"/>
      <c r="K122" s="105"/>
      <c r="L122" s="104">
        <v>24</v>
      </c>
      <c r="M122" s="105"/>
      <c r="N122" s="104" t="b">
        <v>1</v>
      </c>
      <c r="O122" s="104">
        <v>0</v>
      </c>
      <c r="P122" s="105"/>
      <c r="Q122" s="105" t="s">
        <v>5934</v>
      </c>
      <c r="R122" s="104" t="b">
        <v>0</v>
      </c>
      <c r="S122" s="105"/>
      <c r="T122" s="105"/>
      <c r="U122" s="105"/>
      <c r="V122" s="105"/>
      <c r="W122" s="105"/>
      <c r="X122" s="105"/>
      <c r="Y122" s="105"/>
      <c r="Z122" s="105"/>
      <c r="AA122" s="105"/>
      <c r="AB122" s="105"/>
      <c r="AC122" s="105"/>
      <c r="AD122" s="105"/>
      <c r="AE122" s="105"/>
      <c r="AF122" s="105"/>
      <c r="AG122" s="105"/>
      <c r="AH122" s="105"/>
      <c r="AI122" s="105"/>
      <c r="AJ122" s="105"/>
      <c r="AK122" s="105"/>
      <c r="AL122" s="105"/>
      <c r="AM122" s="105"/>
      <c r="AN122" s="105"/>
      <c r="AO122" s="105"/>
      <c r="AP122" s="105"/>
      <c r="AQ122" s="104">
        <v>0</v>
      </c>
      <c r="AR122" s="104">
        <v>0</v>
      </c>
      <c r="AS122" s="105"/>
      <c r="AT122" s="104">
        <v>0</v>
      </c>
      <c r="AU122" s="104">
        <v>0</v>
      </c>
      <c r="AV122" s="104">
        <v>-1</v>
      </c>
      <c r="AW122" s="104">
        <v>1460</v>
      </c>
      <c r="AX122" s="104">
        <v>1460</v>
      </c>
      <c r="AY122" s="104">
        <v>20</v>
      </c>
      <c r="AZ122" s="104" t="b">
        <v>0</v>
      </c>
      <c r="BA122" s="104">
        <v>0</v>
      </c>
      <c r="BB122" s="104">
        <v>0</v>
      </c>
      <c r="BC122" s="104">
        <v>0</v>
      </c>
      <c r="BD122" s="104" t="b">
        <v>1</v>
      </c>
      <c r="BE122" s="105" t="s">
        <v>512</v>
      </c>
      <c r="BF122" s="104">
        <v>0</v>
      </c>
      <c r="BG122" s="104">
        <v>0</v>
      </c>
      <c r="BH122" s="104">
        <v>0</v>
      </c>
      <c r="BI122" s="104" t="b">
        <v>0</v>
      </c>
      <c r="BJ122" s="105" t="s">
        <v>10086</v>
      </c>
      <c r="BK122" s="105" t="s">
        <v>10085</v>
      </c>
      <c r="BL122" s="104">
        <v>0</v>
      </c>
      <c r="BM122" s="104">
        <v>0</v>
      </c>
      <c r="BN122" s="104">
        <v>2</v>
      </c>
      <c r="BO122" s="105"/>
      <c r="BP122" s="105" t="s">
        <v>207</v>
      </c>
      <c r="BQ122" s="104">
        <v>70080</v>
      </c>
      <c r="BR122" s="105"/>
      <c r="BS122" s="105" t="s">
        <v>105</v>
      </c>
      <c r="BT122" s="105"/>
      <c r="BU122" s="104">
        <v>0</v>
      </c>
    </row>
    <row r="123" spans="1:73" ht="15" customHeight="1" x14ac:dyDescent="0.35">
      <c r="A123" s="104">
        <v>0</v>
      </c>
      <c r="B123" s="105" t="s">
        <v>482</v>
      </c>
      <c r="C123" s="105"/>
      <c r="D123" s="104">
        <v>2</v>
      </c>
      <c r="E123" s="105" t="s">
        <v>10761</v>
      </c>
      <c r="F123" s="105" t="s">
        <v>10676</v>
      </c>
      <c r="G123" s="104">
        <v>1</v>
      </c>
      <c r="H123" s="105" t="s">
        <v>483</v>
      </c>
      <c r="I123" s="104" t="b">
        <v>0</v>
      </c>
      <c r="J123" s="105"/>
      <c r="K123" s="105"/>
      <c r="L123" s="104">
        <v>24</v>
      </c>
      <c r="M123" s="105"/>
      <c r="N123" s="104" t="b">
        <v>1</v>
      </c>
      <c r="O123" s="104">
        <v>0</v>
      </c>
      <c r="P123" s="105"/>
      <c r="Q123" s="105"/>
      <c r="R123" s="104" t="b">
        <v>0</v>
      </c>
      <c r="S123" s="105"/>
      <c r="T123" s="105"/>
      <c r="U123" s="105"/>
      <c r="V123" s="105"/>
      <c r="W123" s="105"/>
      <c r="X123" s="105"/>
      <c r="Y123" s="105"/>
      <c r="Z123" s="105"/>
      <c r="AA123" s="105"/>
      <c r="AB123" s="105"/>
      <c r="AC123" s="105"/>
      <c r="AD123" s="105"/>
      <c r="AE123" s="105"/>
      <c r="AF123" s="105"/>
      <c r="AG123" s="105"/>
      <c r="AH123" s="105"/>
      <c r="AI123" s="105"/>
      <c r="AJ123" s="105"/>
      <c r="AK123" s="105"/>
      <c r="AL123" s="105"/>
      <c r="AM123" s="105"/>
      <c r="AN123" s="105"/>
      <c r="AO123" s="105"/>
      <c r="AP123" s="105"/>
      <c r="AQ123" s="104">
        <v>0</v>
      </c>
      <c r="AR123" s="104">
        <v>0</v>
      </c>
      <c r="AS123" s="105"/>
      <c r="AT123" s="104">
        <v>0</v>
      </c>
      <c r="AU123" s="104">
        <v>0</v>
      </c>
      <c r="AV123" s="104">
        <v>-1</v>
      </c>
      <c r="AW123" s="104">
        <v>1460</v>
      </c>
      <c r="AX123" s="104">
        <v>1460</v>
      </c>
      <c r="AY123" s="104">
        <v>20</v>
      </c>
      <c r="AZ123" s="104" t="b">
        <v>0</v>
      </c>
      <c r="BA123" s="104">
        <v>0</v>
      </c>
      <c r="BB123" s="104">
        <v>0</v>
      </c>
      <c r="BC123" s="104">
        <v>0</v>
      </c>
      <c r="BD123" s="104" t="b">
        <v>1</v>
      </c>
      <c r="BE123" s="105" t="s">
        <v>512</v>
      </c>
      <c r="BF123" s="104">
        <v>0</v>
      </c>
      <c r="BG123" s="104">
        <v>0</v>
      </c>
      <c r="BH123" s="104">
        <v>0</v>
      </c>
      <c r="BI123" s="104" t="b">
        <v>0</v>
      </c>
      <c r="BJ123" s="105"/>
      <c r="BK123" s="105"/>
      <c r="BL123" s="104">
        <v>0</v>
      </c>
      <c r="BM123" s="104">
        <v>1</v>
      </c>
      <c r="BN123" s="104">
        <v>0</v>
      </c>
      <c r="BO123" s="105" t="s">
        <v>6825</v>
      </c>
      <c r="BP123" s="105" t="s">
        <v>209</v>
      </c>
      <c r="BQ123" s="104">
        <v>8760</v>
      </c>
      <c r="BR123" s="105"/>
      <c r="BS123" s="105" t="s">
        <v>513</v>
      </c>
      <c r="BT123" s="105"/>
      <c r="BU123" s="104">
        <v>0</v>
      </c>
    </row>
    <row r="124" spans="1:73" ht="15" customHeight="1" x14ac:dyDescent="0.35">
      <c r="A124" s="104">
        <v>0</v>
      </c>
      <c r="B124" s="105" t="s">
        <v>482</v>
      </c>
      <c r="C124" s="105"/>
      <c r="D124" s="104">
        <v>2</v>
      </c>
      <c r="E124" s="105" t="s">
        <v>10762</v>
      </c>
      <c r="F124" s="105" t="s">
        <v>10713</v>
      </c>
      <c r="G124" s="104">
        <v>1</v>
      </c>
      <c r="H124" s="105" t="s">
        <v>483</v>
      </c>
      <c r="I124" s="104" t="b">
        <v>0</v>
      </c>
      <c r="J124" s="105"/>
      <c r="K124" s="105"/>
      <c r="L124" s="104">
        <v>24</v>
      </c>
      <c r="M124" s="105"/>
      <c r="N124" s="104" t="b">
        <v>1</v>
      </c>
      <c r="O124" s="104">
        <v>0</v>
      </c>
      <c r="P124" s="105"/>
      <c r="Q124" s="105" t="s">
        <v>5934</v>
      </c>
      <c r="R124" s="104" t="b">
        <v>0</v>
      </c>
      <c r="S124" s="105"/>
      <c r="T124" s="105"/>
      <c r="U124" s="105"/>
      <c r="V124" s="105"/>
      <c r="W124" s="105"/>
      <c r="X124" s="105"/>
      <c r="Y124" s="105"/>
      <c r="Z124" s="105"/>
      <c r="AA124" s="105"/>
      <c r="AB124" s="105"/>
      <c r="AC124" s="105"/>
      <c r="AD124" s="105"/>
      <c r="AE124" s="105"/>
      <c r="AF124" s="105"/>
      <c r="AG124" s="105"/>
      <c r="AH124" s="105"/>
      <c r="AI124" s="105"/>
      <c r="AJ124" s="105"/>
      <c r="AK124" s="105"/>
      <c r="AL124" s="105"/>
      <c r="AM124" s="105"/>
      <c r="AN124" s="105"/>
      <c r="AO124" s="105"/>
      <c r="AP124" s="105"/>
      <c r="AQ124" s="104">
        <v>0</v>
      </c>
      <c r="AR124" s="104">
        <v>0</v>
      </c>
      <c r="AS124" s="105"/>
      <c r="AT124" s="104">
        <v>0</v>
      </c>
      <c r="AU124" s="104">
        <v>0</v>
      </c>
      <c r="AV124" s="104">
        <v>-1</v>
      </c>
      <c r="AW124" s="104">
        <v>1460</v>
      </c>
      <c r="AX124" s="104">
        <v>1460</v>
      </c>
      <c r="AY124" s="104">
        <v>20</v>
      </c>
      <c r="AZ124" s="104" t="b">
        <v>0</v>
      </c>
      <c r="BA124" s="104">
        <v>0</v>
      </c>
      <c r="BB124" s="104">
        <v>0</v>
      </c>
      <c r="BC124" s="104">
        <v>0</v>
      </c>
      <c r="BD124" s="104" t="b">
        <v>1</v>
      </c>
      <c r="BE124" s="105" t="s">
        <v>512</v>
      </c>
      <c r="BF124" s="104">
        <v>0</v>
      </c>
      <c r="BG124" s="104">
        <v>0</v>
      </c>
      <c r="BH124" s="104">
        <v>0</v>
      </c>
      <c r="BI124" s="104" t="b">
        <v>0</v>
      </c>
      <c r="BJ124" s="105" t="s">
        <v>10090</v>
      </c>
      <c r="BK124" s="105" t="s">
        <v>10089</v>
      </c>
      <c r="BL124" s="104">
        <v>0</v>
      </c>
      <c r="BM124" s="104">
        <v>0</v>
      </c>
      <c r="BN124" s="104">
        <v>2</v>
      </c>
      <c r="BO124" s="105"/>
      <c r="BP124" s="105" t="s">
        <v>207</v>
      </c>
      <c r="BQ124" s="104">
        <v>70080</v>
      </c>
      <c r="BR124" s="105"/>
      <c r="BS124" s="105" t="s">
        <v>105</v>
      </c>
      <c r="BT124" s="105"/>
      <c r="BU124" s="104">
        <v>0</v>
      </c>
    </row>
    <row r="125" spans="1:73" ht="15" customHeight="1" x14ac:dyDescent="0.35">
      <c r="A125" s="104">
        <v>0</v>
      </c>
      <c r="B125" s="105" t="s">
        <v>482</v>
      </c>
      <c r="C125" s="105"/>
      <c r="D125" s="104">
        <v>2</v>
      </c>
      <c r="E125" s="105" t="s">
        <v>10762</v>
      </c>
      <c r="F125" s="105" t="s">
        <v>10676</v>
      </c>
      <c r="G125" s="104">
        <v>1</v>
      </c>
      <c r="H125" s="105" t="s">
        <v>483</v>
      </c>
      <c r="I125" s="104" t="b">
        <v>0</v>
      </c>
      <c r="J125" s="105"/>
      <c r="K125" s="105"/>
      <c r="L125" s="104">
        <v>24</v>
      </c>
      <c r="M125" s="105"/>
      <c r="N125" s="104" t="b">
        <v>1</v>
      </c>
      <c r="O125" s="104">
        <v>0</v>
      </c>
      <c r="P125" s="105"/>
      <c r="Q125" s="105"/>
      <c r="R125" s="104" t="b">
        <v>0</v>
      </c>
      <c r="S125" s="105"/>
      <c r="T125" s="105"/>
      <c r="U125" s="105"/>
      <c r="V125" s="105"/>
      <c r="W125" s="105"/>
      <c r="X125" s="105"/>
      <c r="Y125" s="105"/>
      <c r="Z125" s="105"/>
      <c r="AA125" s="105"/>
      <c r="AB125" s="105"/>
      <c r="AC125" s="105"/>
      <c r="AD125" s="105"/>
      <c r="AE125" s="105"/>
      <c r="AF125" s="105"/>
      <c r="AG125" s="105"/>
      <c r="AH125" s="105"/>
      <c r="AI125" s="105"/>
      <c r="AJ125" s="105"/>
      <c r="AK125" s="105"/>
      <c r="AL125" s="105"/>
      <c r="AM125" s="105"/>
      <c r="AN125" s="105"/>
      <c r="AO125" s="105"/>
      <c r="AP125" s="105"/>
      <c r="AQ125" s="104">
        <v>0</v>
      </c>
      <c r="AR125" s="104">
        <v>0</v>
      </c>
      <c r="AS125" s="105"/>
      <c r="AT125" s="104">
        <v>0</v>
      </c>
      <c r="AU125" s="104">
        <v>0</v>
      </c>
      <c r="AV125" s="104">
        <v>-1</v>
      </c>
      <c r="AW125" s="104">
        <v>1460</v>
      </c>
      <c r="AX125" s="104">
        <v>1460</v>
      </c>
      <c r="AY125" s="104">
        <v>20</v>
      </c>
      <c r="AZ125" s="104" t="b">
        <v>0</v>
      </c>
      <c r="BA125" s="104">
        <v>0</v>
      </c>
      <c r="BB125" s="104">
        <v>0</v>
      </c>
      <c r="BC125" s="104">
        <v>0</v>
      </c>
      <c r="BD125" s="104" t="b">
        <v>1</v>
      </c>
      <c r="BE125" s="105" t="s">
        <v>512</v>
      </c>
      <c r="BF125" s="104">
        <v>0</v>
      </c>
      <c r="BG125" s="104">
        <v>0</v>
      </c>
      <c r="BH125" s="104">
        <v>0</v>
      </c>
      <c r="BI125" s="104" t="b">
        <v>0</v>
      </c>
      <c r="BJ125" s="105"/>
      <c r="BK125" s="105"/>
      <c r="BL125" s="104">
        <v>0</v>
      </c>
      <c r="BM125" s="104">
        <v>1</v>
      </c>
      <c r="BN125" s="104">
        <v>0</v>
      </c>
      <c r="BO125" s="105" t="s">
        <v>6825</v>
      </c>
      <c r="BP125" s="105" t="s">
        <v>209</v>
      </c>
      <c r="BQ125" s="104">
        <v>8760</v>
      </c>
      <c r="BR125" s="105"/>
      <c r="BS125" s="105" t="s">
        <v>513</v>
      </c>
      <c r="BT125" s="105"/>
      <c r="BU125" s="104">
        <v>0</v>
      </c>
    </row>
    <row r="126" spans="1:73" ht="15" customHeight="1" x14ac:dyDescent="0.35">
      <c r="A126" s="104">
        <v>0</v>
      </c>
      <c r="B126" s="105" t="s">
        <v>482</v>
      </c>
      <c r="C126" s="105"/>
      <c r="D126" s="104">
        <v>2</v>
      </c>
      <c r="E126" s="105" t="s">
        <v>10786</v>
      </c>
      <c r="F126" s="105" t="s">
        <v>10735</v>
      </c>
      <c r="G126" s="104">
        <v>1</v>
      </c>
      <c r="H126" s="105" t="s">
        <v>483</v>
      </c>
      <c r="I126" s="104" t="b">
        <v>0</v>
      </c>
      <c r="J126" s="105"/>
      <c r="K126" s="105"/>
      <c r="L126" s="104">
        <v>24</v>
      </c>
      <c r="M126" s="105"/>
      <c r="N126" s="104" t="b">
        <v>1</v>
      </c>
      <c r="O126" s="104">
        <v>0</v>
      </c>
      <c r="P126" s="105"/>
      <c r="Q126" s="105" t="s">
        <v>5934</v>
      </c>
      <c r="R126" s="104" t="b">
        <v>0</v>
      </c>
      <c r="S126" s="105"/>
      <c r="T126" s="105"/>
      <c r="U126" s="105"/>
      <c r="V126" s="105"/>
      <c r="W126" s="105"/>
      <c r="X126" s="105"/>
      <c r="Y126" s="105"/>
      <c r="Z126" s="105"/>
      <c r="AA126" s="105"/>
      <c r="AB126" s="105"/>
      <c r="AC126" s="105"/>
      <c r="AD126" s="105"/>
      <c r="AE126" s="105"/>
      <c r="AF126" s="105"/>
      <c r="AG126" s="105"/>
      <c r="AH126" s="105"/>
      <c r="AI126" s="105"/>
      <c r="AJ126" s="105"/>
      <c r="AK126" s="105"/>
      <c r="AL126" s="105"/>
      <c r="AM126" s="105"/>
      <c r="AN126" s="105"/>
      <c r="AO126" s="105"/>
      <c r="AP126" s="105"/>
      <c r="AQ126" s="104">
        <v>0</v>
      </c>
      <c r="AR126" s="104">
        <v>0</v>
      </c>
      <c r="AS126" s="105"/>
      <c r="AT126" s="104">
        <v>0</v>
      </c>
      <c r="AU126" s="104">
        <v>0</v>
      </c>
      <c r="AV126" s="104">
        <v>-1</v>
      </c>
      <c r="AW126" s="104">
        <v>1460</v>
      </c>
      <c r="AX126" s="104">
        <v>1460</v>
      </c>
      <c r="AY126" s="104">
        <v>20</v>
      </c>
      <c r="AZ126" s="104" t="b">
        <v>0</v>
      </c>
      <c r="BA126" s="104">
        <v>0</v>
      </c>
      <c r="BB126" s="104">
        <v>0</v>
      </c>
      <c r="BC126" s="104">
        <v>0</v>
      </c>
      <c r="BD126" s="104" t="b">
        <v>1</v>
      </c>
      <c r="BE126" s="105" t="s">
        <v>512</v>
      </c>
      <c r="BF126" s="104">
        <v>0</v>
      </c>
      <c r="BG126" s="104">
        <v>0</v>
      </c>
      <c r="BH126" s="104">
        <v>0</v>
      </c>
      <c r="BI126" s="104" t="b">
        <v>0</v>
      </c>
      <c r="BJ126" s="105" t="s">
        <v>10086</v>
      </c>
      <c r="BK126" s="105" t="s">
        <v>10085</v>
      </c>
      <c r="BL126" s="104">
        <v>0</v>
      </c>
      <c r="BM126" s="104">
        <v>0</v>
      </c>
      <c r="BN126" s="104">
        <v>2</v>
      </c>
      <c r="BO126" s="105"/>
      <c r="BP126" s="105" t="s">
        <v>207</v>
      </c>
      <c r="BQ126" s="104">
        <v>70080</v>
      </c>
      <c r="BR126" s="105"/>
      <c r="BS126" s="105" t="s">
        <v>105</v>
      </c>
      <c r="BT126" s="105"/>
      <c r="BU126" s="104">
        <v>0</v>
      </c>
    </row>
    <row r="127" spans="1:73" ht="15" customHeight="1" x14ac:dyDescent="0.35">
      <c r="A127" s="104">
        <v>0</v>
      </c>
      <c r="B127" s="105" t="s">
        <v>482</v>
      </c>
      <c r="C127" s="105"/>
      <c r="D127" s="104">
        <v>2</v>
      </c>
      <c r="E127" s="105" t="s">
        <v>10786</v>
      </c>
      <c r="F127" s="105" t="s">
        <v>10676</v>
      </c>
      <c r="G127" s="104">
        <v>1</v>
      </c>
      <c r="H127" s="105" t="s">
        <v>483</v>
      </c>
      <c r="I127" s="104" t="b">
        <v>0</v>
      </c>
      <c r="J127" s="105"/>
      <c r="K127" s="105"/>
      <c r="L127" s="104">
        <v>24</v>
      </c>
      <c r="M127" s="105"/>
      <c r="N127" s="104" t="b">
        <v>1</v>
      </c>
      <c r="O127" s="104">
        <v>0</v>
      </c>
      <c r="P127" s="105"/>
      <c r="Q127" s="105"/>
      <c r="R127" s="104" t="b">
        <v>0</v>
      </c>
      <c r="S127" s="105"/>
      <c r="T127" s="105"/>
      <c r="U127" s="105"/>
      <c r="V127" s="105"/>
      <c r="W127" s="105"/>
      <c r="X127" s="105"/>
      <c r="Y127" s="105"/>
      <c r="Z127" s="105"/>
      <c r="AA127" s="105"/>
      <c r="AB127" s="105"/>
      <c r="AC127" s="105"/>
      <c r="AD127" s="105"/>
      <c r="AE127" s="105"/>
      <c r="AF127" s="105"/>
      <c r="AG127" s="105"/>
      <c r="AH127" s="105"/>
      <c r="AI127" s="105"/>
      <c r="AJ127" s="105"/>
      <c r="AK127" s="105"/>
      <c r="AL127" s="105"/>
      <c r="AM127" s="105"/>
      <c r="AN127" s="105"/>
      <c r="AO127" s="105"/>
      <c r="AP127" s="105"/>
      <c r="AQ127" s="104">
        <v>0</v>
      </c>
      <c r="AR127" s="104">
        <v>0</v>
      </c>
      <c r="AS127" s="105"/>
      <c r="AT127" s="104">
        <v>0</v>
      </c>
      <c r="AU127" s="104">
        <v>0</v>
      </c>
      <c r="AV127" s="104">
        <v>-1</v>
      </c>
      <c r="AW127" s="104">
        <v>1460</v>
      </c>
      <c r="AX127" s="104">
        <v>1460</v>
      </c>
      <c r="AY127" s="104">
        <v>20</v>
      </c>
      <c r="AZ127" s="104" t="b">
        <v>0</v>
      </c>
      <c r="BA127" s="104">
        <v>0</v>
      </c>
      <c r="BB127" s="104">
        <v>0</v>
      </c>
      <c r="BC127" s="104">
        <v>0</v>
      </c>
      <c r="BD127" s="104" t="b">
        <v>1</v>
      </c>
      <c r="BE127" s="105" t="s">
        <v>512</v>
      </c>
      <c r="BF127" s="104">
        <v>0</v>
      </c>
      <c r="BG127" s="104">
        <v>0</v>
      </c>
      <c r="BH127" s="104">
        <v>0</v>
      </c>
      <c r="BI127" s="104" t="b">
        <v>0</v>
      </c>
      <c r="BJ127" s="105"/>
      <c r="BK127" s="105"/>
      <c r="BL127" s="104">
        <v>0</v>
      </c>
      <c r="BM127" s="104">
        <v>1</v>
      </c>
      <c r="BN127" s="104">
        <v>0</v>
      </c>
      <c r="BO127" s="105" t="s">
        <v>6825</v>
      </c>
      <c r="BP127" s="105" t="s">
        <v>209</v>
      </c>
      <c r="BQ127" s="104">
        <v>8760</v>
      </c>
      <c r="BR127" s="105"/>
      <c r="BS127" s="105" t="s">
        <v>513</v>
      </c>
      <c r="BT127" s="105"/>
      <c r="BU127" s="104">
        <v>0</v>
      </c>
    </row>
    <row r="128" spans="1:73" ht="15" customHeight="1" x14ac:dyDescent="0.35">
      <c r="A128" s="104">
        <v>0</v>
      </c>
      <c r="B128" s="105" t="s">
        <v>482</v>
      </c>
      <c r="C128" s="105"/>
      <c r="D128" s="104">
        <v>2</v>
      </c>
      <c r="E128" s="105" t="s">
        <v>10787</v>
      </c>
      <c r="F128" s="105" t="s">
        <v>10736</v>
      </c>
      <c r="G128" s="104">
        <v>1</v>
      </c>
      <c r="H128" s="105" t="s">
        <v>483</v>
      </c>
      <c r="I128" s="104" t="b">
        <v>0</v>
      </c>
      <c r="J128" s="105"/>
      <c r="K128" s="105"/>
      <c r="L128" s="104">
        <v>24</v>
      </c>
      <c r="M128" s="105"/>
      <c r="N128" s="104" t="b">
        <v>1</v>
      </c>
      <c r="O128" s="104">
        <v>0</v>
      </c>
      <c r="P128" s="105"/>
      <c r="Q128" s="105" t="s">
        <v>5934</v>
      </c>
      <c r="R128" s="104" t="b">
        <v>0</v>
      </c>
      <c r="S128" s="105"/>
      <c r="T128" s="105"/>
      <c r="U128" s="105"/>
      <c r="V128" s="105"/>
      <c r="W128" s="105"/>
      <c r="X128" s="105"/>
      <c r="Y128" s="105"/>
      <c r="Z128" s="105"/>
      <c r="AA128" s="105"/>
      <c r="AB128" s="105"/>
      <c r="AC128" s="105"/>
      <c r="AD128" s="105"/>
      <c r="AE128" s="105"/>
      <c r="AF128" s="105"/>
      <c r="AG128" s="105"/>
      <c r="AH128" s="105"/>
      <c r="AI128" s="105"/>
      <c r="AJ128" s="105"/>
      <c r="AK128" s="105"/>
      <c r="AL128" s="105"/>
      <c r="AM128" s="105"/>
      <c r="AN128" s="105"/>
      <c r="AO128" s="105"/>
      <c r="AP128" s="105"/>
      <c r="AQ128" s="104">
        <v>0</v>
      </c>
      <c r="AR128" s="104">
        <v>0</v>
      </c>
      <c r="AS128" s="105"/>
      <c r="AT128" s="104">
        <v>0</v>
      </c>
      <c r="AU128" s="104">
        <v>0</v>
      </c>
      <c r="AV128" s="104">
        <v>-1</v>
      </c>
      <c r="AW128" s="104">
        <v>1460</v>
      </c>
      <c r="AX128" s="104">
        <v>1460</v>
      </c>
      <c r="AY128" s="104">
        <v>20</v>
      </c>
      <c r="AZ128" s="104" t="b">
        <v>0</v>
      </c>
      <c r="BA128" s="104">
        <v>0</v>
      </c>
      <c r="BB128" s="104">
        <v>0</v>
      </c>
      <c r="BC128" s="104">
        <v>0</v>
      </c>
      <c r="BD128" s="104" t="b">
        <v>1</v>
      </c>
      <c r="BE128" s="105" t="s">
        <v>512</v>
      </c>
      <c r="BF128" s="104">
        <v>0</v>
      </c>
      <c r="BG128" s="104">
        <v>0</v>
      </c>
      <c r="BH128" s="104">
        <v>0</v>
      </c>
      <c r="BI128" s="104" t="b">
        <v>0</v>
      </c>
      <c r="BJ128" s="105" t="s">
        <v>10090</v>
      </c>
      <c r="BK128" s="105" t="s">
        <v>10089</v>
      </c>
      <c r="BL128" s="104">
        <v>0</v>
      </c>
      <c r="BM128" s="104">
        <v>0</v>
      </c>
      <c r="BN128" s="104">
        <v>2</v>
      </c>
      <c r="BO128" s="105"/>
      <c r="BP128" s="105" t="s">
        <v>207</v>
      </c>
      <c r="BQ128" s="104">
        <v>70080</v>
      </c>
      <c r="BR128" s="105"/>
      <c r="BS128" s="105" t="s">
        <v>105</v>
      </c>
      <c r="BT128" s="105"/>
      <c r="BU128" s="104">
        <v>0</v>
      </c>
    </row>
    <row r="129" spans="1:73" ht="15" customHeight="1" x14ac:dyDescent="0.35">
      <c r="A129" s="104">
        <v>0</v>
      </c>
      <c r="B129" s="105" t="s">
        <v>482</v>
      </c>
      <c r="C129" s="105"/>
      <c r="D129" s="104">
        <v>2</v>
      </c>
      <c r="E129" s="105" t="s">
        <v>10787</v>
      </c>
      <c r="F129" s="105" t="s">
        <v>10676</v>
      </c>
      <c r="G129" s="104">
        <v>1</v>
      </c>
      <c r="H129" s="105" t="s">
        <v>483</v>
      </c>
      <c r="I129" s="104" t="b">
        <v>0</v>
      </c>
      <c r="J129" s="105"/>
      <c r="K129" s="105"/>
      <c r="L129" s="104">
        <v>24</v>
      </c>
      <c r="M129" s="105"/>
      <c r="N129" s="104" t="b">
        <v>1</v>
      </c>
      <c r="O129" s="104">
        <v>0</v>
      </c>
      <c r="P129" s="105"/>
      <c r="Q129" s="105"/>
      <c r="R129" s="104" t="b">
        <v>0</v>
      </c>
      <c r="S129" s="105"/>
      <c r="T129" s="105"/>
      <c r="U129" s="105"/>
      <c r="V129" s="105"/>
      <c r="W129" s="105"/>
      <c r="X129" s="105"/>
      <c r="Y129" s="105"/>
      <c r="Z129" s="105"/>
      <c r="AA129" s="105"/>
      <c r="AB129" s="105"/>
      <c r="AC129" s="105"/>
      <c r="AD129" s="105"/>
      <c r="AE129" s="105"/>
      <c r="AF129" s="105"/>
      <c r="AG129" s="105"/>
      <c r="AH129" s="105"/>
      <c r="AI129" s="105"/>
      <c r="AJ129" s="105"/>
      <c r="AK129" s="105"/>
      <c r="AL129" s="105"/>
      <c r="AM129" s="105"/>
      <c r="AN129" s="105"/>
      <c r="AO129" s="105"/>
      <c r="AP129" s="105"/>
      <c r="AQ129" s="104">
        <v>0</v>
      </c>
      <c r="AR129" s="104">
        <v>0</v>
      </c>
      <c r="AS129" s="105"/>
      <c r="AT129" s="104">
        <v>0</v>
      </c>
      <c r="AU129" s="104">
        <v>0</v>
      </c>
      <c r="AV129" s="104">
        <v>-1</v>
      </c>
      <c r="AW129" s="104">
        <v>1460</v>
      </c>
      <c r="AX129" s="104">
        <v>1460</v>
      </c>
      <c r="AY129" s="104">
        <v>20</v>
      </c>
      <c r="AZ129" s="104" t="b">
        <v>0</v>
      </c>
      <c r="BA129" s="104">
        <v>0</v>
      </c>
      <c r="BB129" s="104">
        <v>0</v>
      </c>
      <c r="BC129" s="104">
        <v>0</v>
      </c>
      <c r="BD129" s="104" t="b">
        <v>1</v>
      </c>
      <c r="BE129" s="105" t="s">
        <v>512</v>
      </c>
      <c r="BF129" s="104">
        <v>0</v>
      </c>
      <c r="BG129" s="104">
        <v>0</v>
      </c>
      <c r="BH129" s="104">
        <v>0</v>
      </c>
      <c r="BI129" s="104" t="b">
        <v>0</v>
      </c>
      <c r="BJ129" s="105"/>
      <c r="BK129" s="105"/>
      <c r="BL129" s="104">
        <v>0</v>
      </c>
      <c r="BM129" s="104">
        <v>1</v>
      </c>
      <c r="BN129" s="104">
        <v>0</v>
      </c>
      <c r="BO129" s="105" t="s">
        <v>6825</v>
      </c>
      <c r="BP129" s="105" t="s">
        <v>209</v>
      </c>
      <c r="BQ129" s="104">
        <v>8760</v>
      </c>
      <c r="BR129" s="105"/>
      <c r="BS129" s="105" t="s">
        <v>513</v>
      </c>
      <c r="BT129" s="105"/>
      <c r="BU129" s="104">
        <v>0</v>
      </c>
    </row>
    <row r="130" spans="1:73" ht="15" customHeight="1" x14ac:dyDescent="0.35">
      <c r="A130" s="104">
        <v>0</v>
      </c>
      <c r="B130" s="105" t="s">
        <v>482</v>
      </c>
      <c r="C130" s="105"/>
      <c r="D130" s="104">
        <v>2</v>
      </c>
      <c r="E130" s="105" t="s">
        <v>10763</v>
      </c>
      <c r="F130" s="105" t="s">
        <v>10714</v>
      </c>
      <c r="G130" s="104">
        <v>1</v>
      </c>
      <c r="H130" s="105" t="s">
        <v>483</v>
      </c>
      <c r="I130" s="104" t="b">
        <v>0</v>
      </c>
      <c r="J130" s="105"/>
      <c r="K130" s="105"/>
      <c r="L130" s="104">
        <v>24</v>
      </c>
      <c r="M130" s="105"/>
      <c r="N130" s="104" t="b">
        <v>1</v>
      </c>
      <c r="O130" s="104">
        <v>0</v>
      </c>
      <c r="P130" s="105"/>
      <c r="Q130" s="105" t="s">
        <v>5934</v>
      </c>
      <c r="R130" s="104" t="b">
        <v>0</v>
      </c>
      <c r="S130" s="105"/>
      <c r="T130" s="105"/>
      <c r="U130" s="105"/>
      <c r="V130" s="105"/>
      <c r="W130" s="105"/>
      <c r="X130" s="105"/>
      <c r="Y130" s="105"/>
      <c r="Z130" s="105"/>
      <c r="AA130" s="105"/>
      <c r="AB130" s="105"/>
      <c r="AC130" s="105"/>
      <c r="AD130" s="105"/>
      <c r="AE130" s="105"/>
      <c r="AF130" s="105"/>
      <c r="AG130" s="105"/>
      <c r="AH130" s="105"/>
      <c r="AI130" s="105"/>
      <c r="AJ130" s="105"/>
      <c r="AK130" s="105"/>
      <c r="AL130" s="105"/>
      <c r="AM130" s="105"/>
      <c r="AN130" s="105"/>
      <c r="AO130" s="105"/>
      <c r="AP130" s="105"/>
      <c r="AQ130" s="104">
        <v>0</v>
      </c>
      <c r="AR130" s="104">
        <v>0</v>
      </c>
      <c r="AS130" s="105"/>
      <c r="AT130" s="104">
        <v>0</v>
      </c>
      <c r="AU130" s="104">
        <v>0</v>
      </c>
      <c r="AV130" s="104">
        <v>-1</v>
      </c>
      <c r="AW130" s="104">
        <v>1460</v>
      </c>
      <c r="AX130" s="104">
        <v>1460</v>
      </c>
      <c r="AY130" s="104">
        <v>20</v>
      </c>
      <c r="AZ130" s="104" t="b">
        <v>0</v>
      </c>
      <c r="BA130" s="104">
        <v>0</v>
      </c>
      <c r="BB130" s="104">
        <v>0</v>
      </c>
      <c r="BC130" s="104">
        <v>0</v>
      </c>
      <c r="BD130" s="104" t="b">
        <v>1</v>
      </c>
      <c r="BE130" s="105" t="s">
        <v>512</v>
      </c>
      <c r="BF130" s="104">
        <v>0</v>
      </c>
      <c r="BG130" s="104">
        <v>0</v>
      </c>
      <c r="BH130" s="104">
        <v>0</v>
      </c>
      <c r="BI130" s="104" t="b">
        <v>0</v>
      </c>
      <c r="BJ130" s="105" t="s">
        <v>10086</v>
      </c>
      <c r="BK130" s="105" t="s">
        <v>10085</v>
      </c>
      <c r="BL130" s="104">
        <v>0</v>
      </c>
      <c r="BM130" s="104">
        <v>0</v>
      </c>
      <c r="BN130" s="104">
        <v>2</v>
      </c>
      <c r="BO130" s="105"/>
      <c r="BP130" s="105" t="s">
        <v>207</v>
      </c>
      <c r="BQ130" s="104">
        <v>70080</v>
      </c>
      <c r="BR130" s="105"/>
      <c r="BS130" s="105" t="s">
        <v>105</v>
      </c>
      <c r="BT130" s="105"/>
      <c r="BU130" s="104">
        <v>0</v>
      </c>
    </row>
    <row r="131" spans="1:73" ht="15" customHeight="1" x14ac:dyDescent="0.35">
      <c r="A131" s="104">
        <v>0</v>
      </c>
      <c r="B131" s="105" t="s">
        <v>482</v>
      </c>
      <c r="C131" s="105"/>
      <c r="D131" s="104">
        <v>2</v>
      </c>
      <c r="E131" s="105" t="s">
        <v>10763</v>
      </c>
      <c r="F131" s="105" t="s">
        <v>10676</v>
      </c>
      <c r="G131" s="104">
        <v>1</v>
      </c>
      <c r="H131" s="105" t="s">
        <v>483</v>
      </c>
      <c r="I131" s="104" t="b">
        <v>0</v>
      </c>
      <c r="J131" s="105"/>
      <c r="K131" s="105"/>
      <c r="L131" s="104">
        <v>24</v>
      </c>
      <c r="M131" s="105"/>
      <c r="N131" s="104" t="b">
        <v>1</v>
      </c>
      <c r="O131" s="104">
        <v>0</v>
      </c>
      <c r="P131" s="105"/>
      <c r="Q131" s="105"/>
      <c r="R131" s="104" t="b">
        <v>0</v>
      </c>
      <c r="S131" s="105"/>
      <c r="T131" s="105"/>
      <c r="U131" s="105"/>
      <c r="V131" s="105"/>
      <c r="W131" s="105"/>
      <c r="X131" s="105"/>
      <c r="Y131" s="105"/>
      <c r="Z131" s="105"/>
      <c r="AA131" s="105"/>
      <c r="AB131" s="105"/>
      <c r="AC131" s="105"/>
      <c r="AD131" s="105"/>
      <c r="AE131" s="105"/>
      <c r="AF131" s="105"/>
      <c r="AG131" s="105"/>
      <c r="AH131" s="105"/>
      <c r="AI131" s="105"/>
      <c r="AJ131" s="105"/>
      <c r="AK131" s="105"/>
      <c r="AL131" s="105"/>
      <c r="AM131" s="105"/>
      <c r="AN131" s="105"/>
      <c r="AO131" s="105"/>
      <c r="AP131" s="105"/>
      <c r="AQ131" s="104">
        <v>0</v>
      </c>
      <c r="AR131" s="104">
        <v>0</v>
      </c>
      <c r="AS131" s="105"/>
      <c r="AT131" s="104">
        <v>0</v>
      </c>
      <c r="AU131" s="104">
        <v>0</v>
      </c>
      <c r="AV131" s="104">
        <v>-1</v>
      </c>
      <c r="AW131" s="104">
        <v>1460</v>
      </c>
      <c r="AX131" s="104">
        <v>1460</v>
      </c>
      <c r="AY131" s="104">
        <v>20</v>
      </c>
      <c r="AZ131" s="104" t="b">
        <v>0</v>
      </c>
      <c r="BA131" s="104">
        <v>0</v>
      </c>
      <c r="BB131" s="104">
        <v>0</v>
      </c>
      <c r="BC131" s="104">
        <v>0</v>
      </c>
      <c r="BD131" s="104" t="b">
        <v>1</v>
      </c>
      <c r="BE131" s="105" t="s">
        <v>512</v>
      </c>
      <c r="BF131" s="104">
        <v>0</v>
      </c>
      <c r="BG131" s="104">
        <v>0</v>
      </c>
      <c r="BH131" s="104">
        <v>0</v>
      </c>
      <c r="BI131" s="104" t="b">
        <v>0</v>
      </c>
      <c r="BJ131" s="105"/>
      <c r="BK131" s="105"/>
      <c r="BL131" s="104">
        <v>0</v>
      </c>
      <c r="BM131" s="104">
        <v>1</v>
      </c>
      <c r="BN131" s="104">
        <v>0</v>
      </c>
      <c r="BO131" s="105" t="s">
        <v>6825</v>
      </c>
      <c r="BP131" s="105" t="s">
        <v>209</v>
      </c>
      <c r="BQ131" s="104">
        <v>8760</v>
      </c>
      <c r="BR131" s="105"/>
      <c r="BS131" s="105" t="s">
        <v>513</v>
      </c>
      <c r="BT131" s="105"/>
      <c r="BU131" s="104">
        <v>0</v>
      </c>
    </row>
    <row r="132" spans="1:73" ht="15" customHeight="1" x14ac:dyDescent="0.35">
      <c r="A132" s="104">
        <v>0</v>
      </c>
      <c r="B132" s="105" t="s">
        <v>482</v>
      </c>
      <c r="C132" s="105"/>
      <c r="D132" s="104">
        <v>2</v>
      </c>
      <c r="E132" s="105" t="s">
        <v>10764</v>
      </c>
      <c r="F132" s="105" t="s">
        <v>10715</v>
      </c>
      <c r="G132" s="104">
        <v>1</v>
      </c>
      <c r="H132" s="105" t="s">
        <v>483</v>
      </c>
      <c r="I132" s="104" t="b">
        <v>0</v>
      </c>
      <c r="J132" s="105"/>
      <c r="K132" s="105"/>
      <c r="L132" s="104">
        <v>24</v>
      </c>
      <c r="M132" s="105"/>
      <c r="N132" s="104" t="b">
        <v>1</v>
      </c>
      <c r="O132" s="104">
        <v>0</v>
      </c>
      <c r="P132" s="105"/>
      <c r="Q132" s="105" t="s">
        <v>5934</v>
      </c>
      <c r="R132" s="104" t="b">
        <v>0</v>
      </c>
      <c r="S132" s="105"/>
      <c r="T132" s="105"/>
      <c r="U132" s="105"/>
      <c r="V132" s="105"/>
      <c r="W132" s="105"/>
      <c r="X132" s="105"/>
      <c r="Y132" s="105"/>
      <c r="Z132" s="105"/>
      <c r="AA132" s="105"/>
      <c r="AB132" s="105"/>
      <c r="AC132" s="105"/>
      <c r="AD132" s="105"/>
      <c r="AE132" s="105"/>
      <c r="AF132" s="105"/>
      <c r="AG132" s="105"/>
      <c r="AH132" s="105"/>
      <c r="AI132" s="105"/>
      <c r="AJ132" s="105"/>
      <c r="AK132" s="105"/>
      <c r="AL132" s="105"/>
      <c r="AM132" s="105"/>
      <c r="AN132" s="105"/>
      <c r="AO132" s="105"/>
      <c r="AP132" s="105"/>
      <c r="AQ132" s="104">
        <v>0</v>
      </c>
      <c r="AR132" s="104">
        <v>0</v>
      </c>
      <c r="AS132" s="105"/>
      <c r="AT132" s="104">
        <v>0</v>
      </c>
      <c r="AU132" s="104">
        <v>0</v>
      </c>
      <c r="AV132" s="104">
        <v>-1</v>
      </c>
      <c r="AW132" s="104">
        <v>1460</v>
      </c>
      <c r="AX132" s="104">
        <v>1460</v>
      </c>
      <c r="AY132" s="104">
        <v>20</v>
      </c>
      <c r="AZ132" s="104" t="b">
        <v>0</v>
      </c>
      <c r="BA132" s="104">
        <v>0</v>
      </c>
      <c r="BB132" s="104">
        <v>0</v>
      </c>
      <c r="BC132" s="104">
        <v>0</v>
      </c>
      <c r="BD132" s="104" t="b">
        <v>1</v>
      </c>
      <c r="BE132" s="105" t="s">
        <v>512</v>
      </c>
      <c r="BF132" s="104">
        <v>0</v>
      </c>
      <c r="BG132" s="104">
        <v>0</v>
      </c>
      <c r="BH132" s="104">
        <v>0</v>
      </c>
      <c r="BI132" s="104" t="b">
        <v>0</v>
      </c>
      <c r="BJ132" s="105" t="s">
        <v>10090</v>
      </c>
      <c r="BK132" s="105" t="s">
        <v>10089</v>
      </c>
      <c r="BL132" s="104">
        <v>0</v>
      </c>
      <c r="BM132" s="104">
        <v>0</v>
      </c>
      <c r="BN132" s="104">
        <v>2</v>
      </c>
      <c r="BO132" s="105"/>
      <c r="BP132" s="105" t="s">
        <v>207</v>
      </c>
      <c r="BQ132" s="104">
        <v>70080</v>
      </c>
      <c r="BR132" s="105"/>
      <c r="BS132" s="105" t="s">
        <v>105</v>
      </c>
      <c r="BT132" s="105"/>
      <c r="BU132" s="104">
        <v>0</v>
      </c>
    </row>
    <row r="133" spans="1:73" ht="15" customHeight="1" x14ac:dyDescent="0.35">
      <c r="A133" s="104">
        <v>0</v>
      </c>
      <c r="B133" s="105" t="s">
        <v>482</v>
      </c>
      <c r="C133" s="105"/>
      <c r="D133" s="104">
        <v>2</v>
      </c>
      <c r="E133" s="105" t="s">
        <v>10764</v>
      </c>
      <c r="F133" s="105" t="s">
        <v>10676</v>
      </c>
      <c r="G133" s="104">
        <v>1</v>
      </c>
      <c r="H133" s="105" t="s">
        <v>483</v>
      </c>
      <c r="I133" s="104" t="b">
        <v>0</v>
      </c>
      <c r="J133" s="105"/>
      <c r="K133" s="105"/>
      <c r="L133" s="104">
        <v>24</v>
      </c>
      <c r="M133" s="105"/>
      <c r="N133" s="104" t="b">
        <v>1</v>
      </c>
      <c r="O133" s="104">
        <v>0</v>
      </c>
      <c r="P133" s="105"/>
      <c r="Q133" s="105"/>
      <c r="R133" s="104" t="b">
        <v>0</v>
      </c>
      <c r="S133" s="105"/>
      <c r="T133" s="105"/>
      <c r="U133" s="105"/>
      <c r="V133" s="105"/>
      <c r="W133" s="105"/>
      <c r="X133" s="105"/>
      <c r="Y133" s="105"/>
      <c r="Z133" s="105"/>
      <c r="AA133" s="105"/>
      <c r="AB133" s="105"/>
      <c r="AC133" s="105"/>
      <c r="AD133" s="105"/>
      <c r="AE133" s="105"/>
      <c r="AF133" s="105"/>
      <c r="AG133" s="105"/>
      <c r="AH133" s="105"/>
      <c r="AI133" s="105"/>
      <c r="AJ133" s="105"/>
      <c r="AK133" s="105"/>
      <c r="AL133" s="105"/>
      <c r="AM133" s="105"/>
      <c r="AN133" s="105"/>
      <c r="AO133" s="105"/>
      <c r="AP133" s="105"/>
      <c r="AQ133" s="104">
        <v>0</v>
      </c>
      <c r="AR133" s="104">
        <v>0</v>
      </c>
      <c r="AS133" s="105"/>
      <c r="AT133" s="104">
        <v>0</v>
      </c>
      <c r="AU133" s="104">
        <v>0</v>
      </c>
      <c r="AV133" s="104">
        <v>-1</v>
      </c>
      <c r="AW133" s="104">
        <v>1460</v>
      </c>
      <c r="AX133" s="104">
        <v>1460</v>
      </c>
      <c r="AY133" s="104">
        <v>20</v>
      </c>
      <c r="AZ133" s="104" t="b">
        <v>0</v>
      </c>
      <c r="BA133" s="104">
        <v>0</v>
      </c>
      <c r="BB133" s="104">
        <v>0</v>
      </c>
      <c r="BC133" s="104">
        <v>0</v>
      </c>
      <c r="BD133" s="104" t="b">
        <v>1</v>
      </c>
      <c r="BE133" s="105" t="s">
        <v>512</v>
      </c>
      <c r="BF133" s="104">
        <v>0</v>
      </c>
      <c r="BG133" s="104">
        <v>0</v>
      </c>
      <c r="BH133" s="104">
        <v>0</v>
      </c>
      <c r="BI133" s="104" t="b">
        <v>0</v>
      </c>
      <c r="BJ133" s="105"/>
      <c r="BK133" s="105"/>
      <c r="BL133" s="104">
        <v>0</v>
      </c>
      <c r="BM133" s="104">
        <v>1</v>
      </c>
      <c r="BN133" s="104">
        <v>0</v>
      </c>
      <c r="BO133" s="105" t="s">
        <v>6825</v>
      </c>
      <c r="BP133" s="105" t="s">
        <v>209</v>
      </c>
      <c r="BQ133" s="104">
        <v>8760</v>
      </c>
      <c r="BR133" s="105"/>
      <c r="BS133" s="105" t="s">
        <v>513</v>
      </c>
      <c r="BT133" s="105"/>
      <c r="BU133" s="104">
        <v>0</v>
      </c>
    </row>
    <row r="134" spans="1:73" ht="15" customHeight="1" x14ac:dyDescent="0.35">
      <c r="A134" s="104">
        <v>0</v>
      </c>
      <c r="B134" s="105" t="s">
        <v>482</v>
      </c>
      <c r="C134" s="105"/>
      <c r="D134" s="104">
        <v>2</v>
      </c>
      <c r="E134" s="105" t="s">
        <v>10788</v>
      </c>
      <c r="F134" s="105" t="s">
        <v>10737</v>
      </c>
      <c r="G134" s="104">
        <v>1</v>
      </c>
      <c r="H134" s="105" t="s">
        <v>483</v>
      </c>
      <c r="I134" s="104" t="b">
        <v>0</v>
      </c>
      <c r="J134" s="105"/>
      <c r="K134" s="105"/>
      <c r="L134" s="104">
        <v>24</v>
      </c>
      <c r="M134" s="105"/>
      <c r="N134" s="104" t="b">
        <v>1</v>
      </c>
      <c r="O134" s="104">
        <v>0</v>
      </c>
      <c r="P134" s="105"/>
      <c r="Q134" s="105" t="s">
        <v>5934</v>
      </c>
      <c r="R134" s="104" t="b">
        <v>0</v>
      </c>
      <c r="S134" s="105"/>
      <c r="T134" s="105"/>
      <c r="U134" s="105"/>
      <c r="V134" s="105"/>
      <c r="W134" s="105"/>
      <c r="X134" s="105"/>
      <c r="Y134" s="105"/>
      <c r="Z134" s="105"/>
      <c r="AA134" s="105"/>
      <c r="AB134" s="105"/>
      <c r="AC134" s="105"/>
      <c r="AD134" s="105"/>
      <c r="AE134" s="105"/>
      <c r="AF134" s="105"/>
      <c r="AG134" s="105"/>
      <c r="AH134" s="105"/>
      <c r="AI134" s="105"/>
      <c r="AJ134" s="105"/>
      <c r="AK134" s="105"/>
      <c r="AL134" s="105"/>
      <c r="AM134" s="105"/>
      <c r="AN134" s="105"/>
      <c r="AO134" s="105"/>
      <c r="AP134" s="105"/>
      <c r="AQ134" s="104">
        <v>0</v>
      </c>
      <c r="AR134" s="104">
        <v>0</v>
      </c>
      <c r="AS134" s="105"/>
      <c r="AT134" s="104">
        <v>0</v>
      </c>
      <c r="AU134" s="104">
        <v>0</v>
      </c>
      <c r="AV134" s="104">
        <v>-1</v>
      </c>
      <c r="AW134" s="104">
        <v>1460</v>
      </c>
      <c r="AX134" s="104">
        <v>1460</v>
      </c>
      <c r="AY134" s="104">
        <v>20</v>
      </c>
      <c r="AZ134" s="104" t="b">
        <v>0</v>
      </c>
      <c r="BA134" s="104">
        <v>0</v>
      </c>
      <c r="BB134" s="104">
        <v>0</v>
      </c>
      <c r="BC134" s="104">
        <v>0</v>
      </c>
      <c r="BD134" s="104" t="b">
        <v>1</v>
      </c>
      <c r="BE134" s="105" t="s">
        <v>512</v>
      </c>
      <c r="BF134" s="104">
        <v>0</v>
      </c>
      <c r="BG134" s="104">
        <v>0</v>
      </c>
      <c r="BH134" s="104">
        <v>0</v>
      </c>
      <c r="BI134" s="104" t="b">
        <v>0</v>
      </c>
      <c r="BJ134" s="105" t="s">
        <v>10086</v>
      </c>
      <c r="BK134" s="105" t="s">
        <v>10085</v>
      </c>
      <c r="BL134" s="104">
        <v>0</v>
      </c>
      <c r="BM134" s="104">
        <v>0</v>
      </c>
      <c r="BN134" s="104">
        <v>2</v>
      </c>
      <c r="BO134" s="105"/>
      <c r="BP134" s="105" t="s">
        <v>207</v>
      </c>
      <c r="BQ134" s="104">
        <v>70080</v>
      </c>
      <c r="BR134" s="105"/>
      <c r="BS134" s="105" t="s">
        <v>105</v>
      </c>
      <c r="BT134" s="105"/>
      <c r="BU134" s="104">
        <v>0</v>
      </c>
    </row>
    <row r="135" spans="1:73" ht="15" customHeight="1" x14ac:dyDescent="0.35">
      <c r="A135" s="104">
        <v>0</v>
      </c>
      <c r="B135" s="105" t="s">
        <v>482</v>
      </c>
      <c r="C135" s="105"/>
      <c r="D135" s="104">
        <v>2</v>
      </c>
      <c r="E135" s="105" t="s">
        <v>10788</v>
      </c>
      <c r="F135" s="105" t="s">
        <v>10676</v>
      </c>
      <c r="G135" s="104">
        <v>1</v>
      </c>
      <c r="H135" s="105" t="s">
        <v>483</v>
      </c>
      <c r="I135" s="104" t="b">
        <v>0</v>
      </c>
      <c r="J135" s="105"/>
      <c r="K135" s="105"/>
      <c r="L135" s="104">
        <v>24</v>
      </c>
      <c r="M135" s="105"/>
      <c r="N135" s="104" t="b">
        <v>1</v>
      </c>
      <c r="O135" s="104">
        <v>0</v>
      </c>
      <c r="P135" s="105"/>
      <c r="Q135" s="105"/>
      <c r="R135" s="104" t="b">
        <v>0</v>
      </c>
      <c r="S135" s="105"/>
      <c r="T135" s="105"/>
      <c r="U135" s="105"/>
      <c r="V135" s="105"/>
      <c r="W135" s="105"/>
      <c r="X135" s="105"/>
      <c r="Y135" s="105"/>
      <c r="Z135" s="105"/>
      <c r="AA135" s="105"/>
      <c r="AB135" s="105"/>
      <c r="AC135" s="105"/>
      <c r="AD135" s="105"/>
      <c r="AE135" s="105"/>
      <c r="AF135" s="105"/>
      <c r="AG135" s="105"/>
      <c r="AH135" s="105"/>
      <c r="AI135" s="105"/>
      <c r="AJ135" s="105"/>
      <c r="AK135" s="105"/>
      <c r="AL135" s="105"/>
      <c r="AM135" s="105"/>
      <c r="AN135" s="105"/>
      <c r="AO135" s="105"/>
      <c r="AP135" s="105"/>
      <c r="AQ135" s="104">
        <v>0</v>
      </c>
      <c r="AR135" s="104">
        <v>0</v>
      </c>
      <c r="AS135" s="105"/>
      <c r="AT135" s="104">
        <v>0</v>
      </c>
      <c r="AU135" s="104">
        <v>0</v>
      </c>
      <c r="AV135" s="104">
        <v>-1</v>
      </c>
      <c r="AW135" s="104">
        <v>1460</v>
      </c>
      <c r="AX135" s="104">
        <v>1460</v>
      </c>
      <c r="AY135" s="104">
        <v>20</v>
      </c>
      <c r="AZ135" s="104" t="b">
        <v>0</v>
      </c>
      <c r="BA135" s="104">
        <v>0</v>
      </c>
      <c r="BB135" s="104">
        <v>0</v>
      </c>
      <c r="BC135" s="104">
        <v>0</v>
      </c>
      <c r="BD135" s="104" t="b">
        <v>1</v>
      </c>
      <c r="BE135" s="105" t="s">
        <v>512</v>
      </c>
      <c r="BF135" s="104">
        <v>0</v>
      </c>
      <c r="BG135" s="104">
        <v>0</v>
      </c>
      <c r="BH135" s="104">
        <v>0</v>
      </c>
      <c r="BI135" s="104" t="b">
        <v>0</v>
      </c>
      <c r="BJ135" s="105"/>
      <c r="BK135" s="105"/>
      <c r="BL135" s="104">
        <v>0</v>
      </c>
      <c r="BM135" s="104">
        <v>1</v>
      </c>
      <c r="BN135" s="104">
        <v>0</v>
      </c>
      <c r="BO135" s="105" t="s">
        <v>6825</v>
      </c>
      <c r="BP135" s="105" t="s">
        <v>209</v>
      </c>
      <c r="BQ135" s="104">
        <v>8760</v>
      </c>
      <c r="BR135" s="105"/>
      <c r="BS135" s="105" t="s">
        <v>513</v>
      </c>
      <c r="BT135" s="105"/>
      <c r="BU135" s="104">
        <v>0</v>
      </c>
    </row>
    <row r="136" spans="1:73" ht="15" customHeight="1" x14ac:dyDescent="0.35">
      <c r="A136" s="104">
        <v>0</v>
      </c>
      <c r="B136" s="105" t="s">
        <v>482</v>
      </c>
      <c r="C136" s="105"/>
      <c r="D136" s="104">
        <v>2</v>
      </c>
      <c r="E136" s="105" t="s">
        <v>6995</v>
      </c>
      <c r="F136" s="105" t="s">
        <v>10738</v>
      </c>
      <c r="G136" s="104">
        <v>1</v>
      </c>
      <c r="H136" s="105" t="s">
        <v>483</v>
      </c>
      <c r="I136" s="104" t="b">
        <v>0</v>
      </c>
      <c r="J136" s="105"/>
      <c r="K136" s="105"/>
      <c r="L136" s="104">
        <v>24</v>
      </c>
      <c r="M136" s="105"/>
      <c r="N136" s="104" t="b">
        <v>1</v>
      </c>
      <c r="O136" s="104">
        <v>0</v>
      </c>
      <c r="P136" s="105"/>
      <c r="Q136" s="105" t="s">
        <v>5934</v>
      </c>
      <c r="R136" s="104" t="b">
        <v>0</v>
      </c>
      <c r="S136" s="105"/>
      <c r="T136" s="105"/>
      <c r="U136" s="105"/>
      <c r="V136" s="105"/>
      <c r="W136" s="105"/>
      <c r="X136" s="105"/>
      <c r="Y136" s="105"/>
      <c r="Z136" s="105"/>
      <c r="AA136" s="105"/>
      <c r="AB136" s="105"/>
      <c r="AC136" s="105"/>
      <c r="AD136" s="105"/>
      <c r="AE136" s="105"/>
      <c r="AF136" s="105"/>
      <c r="AG136" s="105"/>
      <c r="AH136" s="105"/>
      <c r="AI136" s="105"/>
      <c r="AJ136" s="105"/>
      <c r="AK136" s="105"/>
      <c r="AL136" s="105"/>
      <c r="AM136" s="105"/>
      <c r="AN136" s="105"/>
      <c r="AO136" s="105"/>
      <c r="AP136" s="105"/>
      <c r="AQ136" s="104">
        <v>0</v>
      </c>
      <c r="AR136" s="104">
        <v>0</v>
      </c>
      <c r="AS136" s="105"/>
      <c r="AT136" s="104">
        <v>0</v>
      </c>
      <c r="AU136" s="104">
        <v>0</v>
      </c>
      <c r="AV136" s="104">
        <v>-1</v>
      </c>
      <c r="AW136" s="104">
        <v>1460</v>
      </c>
      <c r="AX136" s="104">
        <v>1460</v>
      </c>
      <c r="AY136" s="104">
        <v>20</v>
      </c>
      <c r="AZ136" s="104" t="b">
        <v>0</v>
      </c>
      <c r="BA136" s="104">
        <v>0</v>
      </c>
      <c r="BB136" s="104">
        <v>0</v>
      </c>
      <c r="BC136" s="104">
        <v>0</v>
      </c>
      <c r="BD136" s="104" t="b">
        <v>1</v>
      </c>
      <c r="BE136" s="105" t="s">
        <v>512</v>
      </c>
      <c r="BF136" s="104">
        <v>0</v>
      </c>
      <c r="BG136" s="104">
        <v>0</v>
      </c>
      <c r="BH136" s="104">
        <v>0</v>
      </c>
      <c r="BI136" s="104" t="b">
        <v>0</v>
      </c>
      <c r="BJ136" s="105" t="s">
        <v>10090</v>
      </c>
      <c r="BK136" s="105" t="s">
        <v>10089</v>
      </c>
      <c r="BL136" s="104">
        <v>0</v>
      </c>
      <c r="BM136" s="104">
        <v>0</v>
      </c>
      <c r="BN136" s="104">
        <v>2</v>
      </c>
      <c r="BO136" s="105"/>
      <c r="BP136" s="105" t="s">
        <v>207</v>
      </c>
      <c r="BQ136" s="104">
        <v>70080</v>
      </c>
      <c r="BR136" s="105"/>
      <c r="BS136" s="105" t="s">
        <v>105</v>
      </c>
      <c r="BT136" s="105"/>
      <c r="BU136" s="104">
        <v>0</v>
      </c>
    </row>
    <row r="137" spans="1:73" ht="15" customHeight="1" x14ac:dyDescent="0.35">
      <c r="A137" s="104">
        <v>0</v>
      </c>
      <c r="B137" s="105" t="s">
        <v>482</v>
      </c>
      <c r="C137" s="105"/>
      <c r="D137" s="104">
        <v>2</v>
      </c>
      <c r="E137" s="105" t="s">
        <v>6995</v>
      </c>
      <c r="F137" s="105" t="s">
        <v>10676</v>
      </c>
      <c r="G137" s="104">
        <v>1</v>
      </c>
      <c r="H137" s="105" t="s">
        <v>483</v>
      </c>
      <c r="I137" s="104" t="b">
        <v>0</v>
      </c>
      <c r="J137" s="105"/>
      <c r="K137" s="105"/>
      <c r="L137" s="104">
        <v>24</v>
      </c>
      <c r="M137" s="105"/>
      <c r="N137" s="104" t="b">
        <v>1</v>
      </c>
      <c r="O137" s="104">
        <v>0</v>
      </c>
      <c r="P137" s="105"/>
      <c r="Q137" s="105"/>
      <c r="R137" s="104" t="b">
        <v>0</v>
      </c>
      <c r="S137" s="105"/>
      <c r="T137" s="105"/>
      <c r="U137" s="105"/>
      <c r="V137" s="105"/>
      <c r="W137" s="105"/>
      <c r="X137" s="105"/>
      <c r="Y137" s="105"/>
      <c r="Z137" s="105"/>
      <c r="AA137" s="105"/>
      <c r="AB137" s="105"/>
      <c r="AC137" s="105"/>
      <c r="AD137" s="105"/>
      <c r="AE137" s="105"/>
      <c r="AF137" s="105"/>
      <c r="AG137" s="105"/>
      <c r="AH137" s="105"/>
      <c r="AI137" s="105"/>
      <c r="AJ137" s="105"/>
      <c r="AK137" s="105"/>
      <c r="AL137" s="105"/>
      <c r="AM137" s="105"/>
      <c r="AN137" s="105"/>
      <c r="AO137" s="105"/>
      <c r="AP137" s="105"/>
      <c r="AQ137" s="104">
        <v>0</v>
      </c>
      <c r="AR137" s="104">
        <v>0</v>
      </c>
      <c r="AS137" s="105"/>
      <c r="AT137" s="104">
        <v>0</v>
      </c>
      <c r="AU137" s="104">
        <v>0</v>
      </c>
      <c r="AV137" s="104">
        <v>-1</v>
      </c>
      <c r="AW137" s="104">
        <v>1460</v>
      </c>
      <c r="AX137" s="104">
        <v>1460</v>
      </c>
      <c r="AY137" s="104">
        <v>20</v>
      </c>
      <c r="AZ137" s="104" t="b">
        <v>0</v>
      </c>
      <c r="BA137" s="104">
        <v>0</v>
      </c>
      <c r="BB137" s="104">
        <v>0</v>
      </c>
      <c r="BC137" s="104">
        <v>0</v>
      </c>
      <c r="BD137" s="104" t="b">
        <v>1</v>
      </c>
      <c r="BE137" s="105" t="s">
        <v>512</v>
      </c>
      <c r="BF137" s="104">
        <v>0</v>
      </c>
      <c r="BG137" s="104">
        <v>0</v>
      </c>
      <c r="BH137" s="104">
        <v>0</v>
      </c>
      <c r="BI137" s="104" t="b">
        <v>0</v>
      </c>
      <c r="BJ137" s="105"/>
      <c r="BK137" s="105"/>
      <c r="BL137" s="104">
        <v>0</v>
      </c>
      <c r="BM137" s="104">
        <v>1</v>
      </c>
      <c r="BN137" s="104">
        <v>0</v>
      </c>
      <c r="BO137" s="105" t="s">
        <v>6825</v>
      </c>
      <c r="BP137" s="105" t="s">
        <v>209</v>
      </c>
      <c r="BQ137" s="104">
        <v>8760</v>
      </c>
      <c r="BR137" s="105"/>
      <c r="BS137" s="105" t="s">
        <v>513</v>
      </c>
      <c r="BT137" s="105"/>
      <c r="BU137" s="104">
        <v>0</v>
      </c>
    </row>
    <row r="138" spans="1:73" ht="15" customHeight="1" x14ac:dyDescent="0.35">
      <c r="A138" s="104">
        <v>0</v>
      </c>
      <c r="B138" s="105" t="s">
        <v>482</v>
      </c>
      <c r="C138" s="105"/>
      <c r="D138" s="104">
        <v>2</v>
      </c>
      <c r="E138" s="105" t="s">
        <v>10765</v>
      </c>
      <c r="F138" s="105" t="s">
        <v>10716</v>
      </c>
      <c r="G138" s="104">
        <v>1</v>
      </c>
      <c r="H138" s="105" t="s">
        <v>483</v>
      </c>
      <c r="I138" s="104" t="b">
        <v>0</v>
      </c>
      <c r="J138" s="105"/>
      <c r="K138" s="105"/>
      <c r="L138" s="104">
        <v>24</v>
      </c>
      <c r="M138" s="105"/>
      <c r="N138" s="104" t="b">
        <v>1</v>
      </c>
      <c r="O138" s="104">
        <v>0</v>
      </c>
      <c r="P138" s="105"/>
      <c r="Q138" s="105" t="s">
        <v>5934</v>
      </c>
      <c r="R138" s="104" t="b">
        <v>0</v>
      </c>
      <c r="S138" s="105"/>
      <c r="T138" s="105"/>
      <c r="U138" s="105"/>
      <c r="V138" s="105"/>
      <c r="W138" s="105"/>
      <c r="X138" s="105"/>
      <c r="Y138" s="105"/>
      <c r="Z138" s="105"/>
      <c r="AA138" s="105"/>
      <c r="AB138" s="105"/>
      <c r="AC138" s="105"/>
      <c r="AD138" s="105"/>
      <c r="AE138" s="105"/>
      <c r="AF138" s="105"/>
      <c r="AG138" s="105"/>
      <c r="AH138" s="105"/>
      <c r="AI138" s="105"/>
      <c r="AJ138" s="105"/>
      <c r="AK138" s="105"/>
      <c r="AL138" s="105"/>
      <c r="AM138" s="105"/>
      <c r="AN138" s="105"/>
      <c r="AO138" s="105"/>
      <c r="AP138" s="105"/>
      <c r="AQ138" s="104">
        <v>0</v>
      </c>
      <c r="AR138" s="104">
        <v>0</v>
      </c>
      <c r="AS138" s="105"/>
      <c r="AT138" s="104">
        <v>0</v>
      </c>
      <c r="AU138" s="104">
        <v>0</v>
      </c>
      <c r="AV138" s="104">
        <v>-1</v>
      </c>
      <c r="AW138" s="104">
        <v>1460</v>
      </c>
      <c r="AX138" s="104">
        <v>1460</v>
      </c>
      <c r="AY138" s="104">
        <v>20</v>
      </c>
      <c r="AZ138" s="104" t="b">
        <v>0</v>
      </c>
      <c r="BA138" s="104">
        <v>0</v>
      </c>
      <c r="BB138" s="104">
        <v>0</v>
      </c>
      <c r="BC138" s="104">
        <v>0</v>
      </c>
      <c r="BD138" s="104" t="b">
        <v>1</v>
      </c>
      <c r="BE138" s="105" t="s">
        <v>512</v>
      </c>
      <c r="BF138" s="104">
        <v>0</v>
      </c>
      <c r="BG138" s="104">
        <v>0</v>
      </c>
      <c r="BH138" s="104">
        <v>0</v>
      </c>
      <c r="BI138" s="104" t="b">
        <v>0</v>
      </c>
      <c r="BJ138" s="105" t="s">
        <v>10086</v>
      </c>
      <c r="BK138" s="105" t="s">
        <v>10085</v>
      </c>
      <c r="BL138" s="104">
        <v>0</v>
      </c>
      <c r="BM138" s="104">
        <v>0</v>
      </c>
      <c r="BN138" s="104">
        <v>2</v>
      </c>
      <c r="BO138" s="105"/>
      <c r="BP138" s="105" t="s">
        <v>207</v>
      </c>
      <c r="BQ138" s="104">
        <v>70080</v>
      </c>
      <c r="BR138" s="105"/>
      <c r="BS138" s="105" t="s">
        <v>105</v>
      </c>
      <c r="BT138" s="105"/>
      <c r="BU138" s="104">
        <v>0</v>
      </c>
    </row>
    <row r="139" spans="1:73" ht="15" customHeight="1" x14ac:dyDescent="0.35">
      <c r="A139" s="104">
        <v>0</v>
      </c>
      <c r="B139" s="105" t="s">
        <v>482</v>
      </c>
      <c r="C139" s="105"/>
      <c r="D139" s="104">
        <v>2</v>
      </c>
      <c r="E139" s="105" t="s">
        <v>10765</v>
      </c>
      <c r="F139" s="105" t="s">
        <v>10676</v>
      </c>
      <c r="G139" s="104">
        <v>1</v>
      </c>
      <c r="H139" s="105" t="s">
        <v>483</v>
      </c>
      <c r="I139" s="104" t="b">
        <v>0</v>
      </c>
      <c r="J139" s="105"/>
      <c r="K139" s="105"/>
      <c r="L139" s="104">
        <v>24</v>
      </c>
      <c r="M139" s="105"/>
      <c r="N139" s="104" t="b">
        <v>1</v>
      </c>
      <c r="O139" s="104">
        <v>0</v>
      </c>
      <c r="P139" s="105"/>
      <c r="Q139" s="105"/>
      <c r="R139" s="104" t="b">
        <v>0</v>
      </c>
      <c r="S139" s="105"/>
      <c r="T139" s="105"/>
      <c r="U139" s="105"/>
      <c r="V139" s="105"/>
      <c r="W139" s="105"/>
      <c r="X139" s="105"/>
      <c r="Y139" s="105"/>
      <c r="Z139" s="105"/>
      <c r="AA139" s="105"/>
      <c r="AB139" s="105"/>
      <c r="AC139" s="105"/>
      <c r="AD139" s="105"/>
      <c r="AE139" s="105"/>
      <c r="AF139" s="105"/>
      <c r="AG139" s="105"/>
      <c r="AH139" s="105"/>
      <c r="AI139" s="105"/>
      <c r="AJ139" s="105"/>
      <c r="AK139" s="105"/>
      <c r="AL139" s="105"/>
      <c r="AM139" s="105"/>
      <c r="AN139" s="105"/>
      <c r="AO139" s="105"/>
      <c r="AP139" s="105"/>
      <c r="AQ139" s="104">
        <v>0</v>
      </c>
      <c r="AR139" s="104">
        <v>0</v>
      </c>
      <c r="AS139" s="105"/>
      <c r="AT139" s="104">
        <v>0</v>
      </c>
      <c r="AU139" s="104">
        <v>0</v>
      </c>
      <c r="AV139" s="104">
        <v>-1</v>
      </c>
      <c r="AW139" s="104">
        <v>1460</v>
      </c>
      <c r="AX139" s="104">
        <v>1460</v>
      </c>
      <c r="AY139" s="104">
        <v>20</v>
      </c>
      <c r="AZ139" s="104" t="b">
        <v>0</v>
      </c>
      <c r="BA139" s="104">
        <v>0</v>
      </c>
      <c r="BB139" s="104">
        <v>0</v>
      </c>
      <c r="BC139" s="104">
        <v>0</v>
      </c>
      <c r="BD139" s="104" t="b">
        <v>1</v>
      </c>
      <c r="BE139" s="105" t="s">
        <v>512</v>
      </c>
      <c r="BF139" s="104">
        <v>0</v>
      </c>
      <c r="BG139" s="104">
        <v>0</v>
      </c>
      <c r="BH139" s="104">
        <v>0</v>
      </c>
      <c r="BI139" s="104" t="b">
        <v>0</v>
      </c>
      <c r="BJ139" s="105"/>
      <c r="BK139" s="105"/>
      <c r="BL139" s="104">
        <v>0</v>
      </c>
      <c r="BM139" s="104">
        <v>1</v>
      </c>
      <c r="BN139" s="104">
        <v>0</v>
      </c>
      <c r="BO139" s="105" t="s">
        <v>6825</v>
      </c>
      <c r="BP139" s="105" t="s">
        <v>209</v>
      </c>
      <c r="BQ139" s="104">
        <v>8760</v>
      </c>
      <c r="BR139" s="105"/>
      <c r="BS139" s="105" t="s">
        <v>513</v>
      </c>
      <c r="BT139" s="105"/>
      <c r="BU139" s="104">
        <v>0</v>
      </c>
    </row>
    <row r="140" spans="1:73" ht="15" customHeight="1" x14ac:dyDescent="0.35">
      <c r="A140" s="104">
        <v>0</v>
      </c>
      <c r="B140" s="105" t="s">
        <v>482</v>
      </c>
      <c r="C140" s="105"/>
      <c r="D140" s="104">
        <v>2</v>
      </c>
      <c r="E140" s="105" t="s">
        <v>10766</v>
      </c>
      <c r="F140" s="105" t="s">
        <v>10717</v>
      </c>
      <c r="G140" s="104">
        <v>1</v>
      </c>
      <c r="H140" s="105" t="s">
        <v>483</v>
      </c>
      <c r="I140" s="104" t="b">
        <v>0</v>
      </c>
      <c r="J140" s="105"/>
      <c r="K140" s="105"/>
      <c r="L140" s="104">
        <v>24</v>
      </c>
      <c r="M140" s="105"/>
      <c r="N140" s="104" t="b">
        <v>1</v>
      </c>
      <c r="O140" s="104">
        <v>0</v>
      </c>
      <c r="P140" s="105"/>
      <c r="Q140" s="105" t="s">
        <v>5934</v>
      </c>
      <c r="R140" s="104" t="b">
        <v>0</v>
      </c>
      <c r="S140" s="105"/>
      <c r="T140" s="105"/>
      <c r="U140" s="105"/>
      <c r="V140" s="105"/>
      <c r="W140" s="105"/>
      <c r="X140" s="105"/>
      <c r="Y140" s="105"/>
      <c r="Z140" s="105"/>
      <c r="AA140" s="105"/>
      <c r="AB140" s="105"/>
      <c r="AC140" s="105"/>
      <c r="AD140" s="105"/>
      <c r="AE140" s="105"/>
      <c r="AF140" s="105"/>
      <c r="AG140" s="105"/>
      <c r="AH140" s="105"/>
      <c r="AI140" s="105"/>
      <c r="AJ140" s="105"/>
      <c r="AK140" s="105"/>
      <c r="AL140" s="105"/>
      <c r="AM140" s="105"/>
      <c r="AN140" s="105"/>
      <c r="AO140" s="105"/>
      <c r="AP140" s="105"/>
      <c r="AQ140" s="104">
        <v>0</v>
      </c>
      <c r="AR140" s="104">
        <v>0</v>
      </c>
      <c r="AS140" s="105"/>
      <c r="AT140" s="104">
        <v>0</v>
      </c>
      <c r="AU140" s="104">
        <v>0</v>
      </c>
      <c r="AV140" s="104">
        <v>-1</v>
      </c>
      <c r="AW140" s="104">
        <v>1460</v>
      </c>
      <c r="AX140" s="104">
        <v>1460</v>
      </c>
      <c r="AY140" s="104">
        <v>20</v>
      </c>
      <c r="AZ140" s="104" t="b">
        <v>0</v>
      </c>
      <c r="BA140" s="104">
        <v>0</v>
      </c>
      <c r="BB140" s="104">
        <v>0</v>
      </c>
      <c r="BC140" s="104">
        <v>0</v>
      </c>
      <c r="BD140" s="104" t="b">
        <v>1</v>
      </c>
      <c r="BE140" s="105" t="s">
        <v>512</v>
      </c>
      <c r="BF140" s="104">
        <v>0</v>
      </c>
      <c r="BG140" s="104">
        <v>0</v>
      </c>
      <c r="BH140" s="104">
        <v>0</v>
      </c>
      <c r="BI140" s="104" t="b">
        <v>0</v>
      </c>
      <c r="BJ140" s="105" t="s">
        <v>10090</v>
      </c>
      <c r="BK140" s="105" t="s">
        <v>10089</v>
      </c>
      <c r="BL140" s="104">
        <v>0</v>
      </c>
      <c r="BM140" s="104">
        <v>0</v>
      </c>
      <c r="BN140" s="104">
        <v>2</v>
      </c>
      <c r="BO140" s="105"/>
      <c r="BP140" s="105" t="s">
        <v>207</v>
      </c>
      <c r="BQ140" s="104">
        <v>70080</v>
      </c>
      <c r="BR140" s="105"/>
      <c r="BS140" s="105" t="s">
        <v>105</v>
      </c>
      <c r="BT140" s="105"/>
      <c r="BU140" s="104">
        <v>0</v>
      </c>
    </row>
    <row r="141" spans="1:73" ht="15" customHeight="1" x14ac:dyDescent="0.35">
      <c r="A141" s="104">
        <v>0</v>
      </c>
      <c r="B141" s="105" t="s">
        <v>482</v>
      </c>
      <c r="C141" s="105"/>
      <c r="D141" s="104">
        <v>2</v>
      </c>
      <c r="E141" s="105" t="s">
        <v>10766</v>
      </c>
      <c r="F141" s="105" t="s">
        <v>10676</v>
      </c>
      <c r="G141" s="104">
        <v>1</v>
      </c>
      <c r="H141" s="105" t="s">
        <v>483</v>
      </c>
      <c r="I141" s="104" t="b">
        <v>0</v>
      </c>
      <c r="J141" s="105"/>
      <c r="K141" s="105"/>
      <c r="L141" s="104">
        <v>24</v>
      </c>
      <c r="M141" s="105"/>
      <c r="N141" s="104" t="b">
        <v>1</v>
      </c>
      <c r="O141" s="104">
        <v>0</v>
      </c>
      <c r="P141" s="105"/>
      <c r="Q141" s="105"/>
      <c r="R141" s="104" t="b">
        <v>0</v>
      </c>
      <c r="S141" s="105"/>
      <c r="T141" s="105"/>
      <c r="U141" s="105"/>
      <c r="V141" s="105"/>
      <c r="W141" s="105"/>
      <c r="X141" s="105"/>
      <c r="Y141" s="105"/>
      <c r="Z141" s="105"/>
      <c r="AA141" s="105"/>
      <c r="AB141" s="105"/>
      <c r="AC141" s="105"/>
      <c r="AD141" s="105"/>
      <c r="AE141" s="105"/>
      <c r="AF141" s="105"/>
      <c r="AG141" s="105"/>
      <c r="AH141" s="105"/>
      <c r="AI141" s="105"/>
      <c r="AJ141" s="105"/>
      <c r="AK141" s="105"/>
      <c r="AL141" s="105"/>
      <c r="AM141" s="105"/>
      <c r="AN141" s="105"/>
      <c r="AO141" s="105"/>
      <c r="AP141" s="105"/>
      <c r="AQ141" s="104">
        <v>0</v>
      </c>
      <c r="AR141" s="104">
        <v>0</v>
      </c>
      <c r="AS141" s="105"/>
      <c r="AT141" s="104">
        <v>0</v>
      </c>
      <c r="AU141" s="104">
        <v>0</v>
      </c>
      <c r="AV141" s="104">
        <v>-1</v>
      </c>
      <c r="AW141" s="104">
        <v>1460</v>
      </c>
      <c r="AX141" s="104">
        <v>1460</v>
      </c>
      <c r="AY141" s="104">
        <v>20</v>
      </c>
      <c r="AZ141" s="104" t="b">
        <v>0</v>
      </c>
      <c r="BA141" s="104">
        <v>0</v>
      </c>
      <c r="BB141" s="104">
        <v>0</v>
      </c>
      <c r="BC141" s="104">
        <v>0</v>
      </c>
      <c r="BD141" s="104" t="b">
        <v>1</v>
      </c>
      <c r="BE141" s="105" t="s">
        <v>512</v>
      </c>
      <c r="BF141" s="104">
        <v>0</v>
      </c>
      <c r="BG141" s="104">
        <v>0</v>
      </c>
      <c r="BH141" s="104">
        <v>0</v>
      </c>
      <c r="BI141" s="104" t="b">
        <v>0</v>
      </c>
      <c r="BJ141" s="105"/>
      <c r="BK141" s="105"/>
      <c r="BL141" s="104">
        <v>0</v>
      </c>
      <c r="BM141" s="104">
        <v>1</v>
      </c>
      <c r="BN141" s="104">
        <v>0</v>
      </c>
      <c r="BO141" s="105" t="s">
        <v>6825</v>
      </c>
      <c r="BP141" s="105" t="s">
        <v>209</v>
      </c>
      <c r="BQ141" s="104">
        <v>8760</v>
      </c>
      <c r="BR141" s="105"/>
      <c r="BS141" s="105" t="s">
        <v>513</v>
      </c>
      <c r="BT141" s="105"/>
      <c r="BU141" s="104">
        <v>0</v>
      </c>
    </row>
    <row r="142" spans="1:73" ht="15" customHeight="1" x14ac:dyDescent="0.35">
      <c r="A142" s="104">
        <v>0</v>
      </c>
      <c r="B142" s="105" t="s">
        <v>482</v>
      </c>
      <c r="C142" s="105"/>
      <c r="D142" s="104">
        <v>2</v>
      </c>
      <c r="E142" s="105" t="s">
        <v>10789</v>
      </c>
      <c r="F142" s="105" t="s">
        <v>10739</v>
      </c>
      <c r="G142" s="104">
        <v>1</v>
      </c>
      <c r="H142" s="105" t="s">
        <v>483</v>
      </c>
      <c r="I142" s="104" t="b">
        <v>0</v>
      </c>
      <c r="J142" s="105"/>
      <c r="K142" s="105"/>
      <c r="L142" s="104">
        <v>24</v>
      </c>
      <c r="M142" s="105"/>
      <c r="N142" s="104" t="b">
        <v>1</v>
      </c>
      <c r="O142" s="104">
        <v>0</v>
      </c>
      <c r="P142" s="105"/>
      <c r="Q142" s="105" t="s">
        <v>5934</v>
      </c>
      <c r="R142" s="104" t="b">
        <v>0</v>
      </c>
      <c r="S142" s="105"/>
      <c r="T142" s="105"/>
      <c r="U142" s="105"/>
      <c r="V142" s="105"/>
      <c r="W142" s="105"/>
      <c r="X142" s="105"/>
      <c r="Y142" s="105"/>
      <c r="Z142" s="105"/>
      <c r="AA142" s="105"/>
      <c r="AB142" s="105"/>
      <c r="AC142" s="105"/>
      <c r="AD142" s="105"/>
      <c r="AE142" s="105"/>
      <c r="AF142" s="105"/>
      <c r="AG142" s="105"/>
      <c r="AH142" s="105"/>
      <c r="AI142" s="105"/>
      <c r="AJ142" s="105"/>
      <c r="AK142" s="105"/>
      <c r="AL142" s="105"/>
      <c r="AM142" s="105"/>
      <c r="AN142" s="105"/>
      <c r="AO142" s="105"/>
      <c r="AP142" s="105"/>
      <c r="AQ142" s="104">
        <v>0</v>
      </c>
      <c r="AR142" s="104">
        <v>0</v>
      </c>
      <c r="AS142" s="105"/>
      <c r="AT142" s="104">
        <v>0</v>
      </c>
      <c r="AU142" s="104">
        <v>0</v>
      </c>
      <c r="AV142" s="104">
        <v>-1</v>
      </c>
      <c r="AW142" s="104">
        <v>1460</v>
      </c>
      <c r="AX142" s="104">
        <v>1460</v>
      </c>
      <c r="AY142" s="104">
        <v>20</v>
      </c>
      <c r="AZ142" s="104" t="b">
        <v>0</v>
      </c>
      <c r="BA142" s="104">
        <v>0</v>
      </c>
      <c r="BB142" s="104">
        <v>0</v>
      </c>
      <c r="BC142" s="104">
        <v>0</v>
      </c>
      <c r="BD142" s="104" t="b">
        <v>1</v>
      </c>
      <c r="BE142" s="105" t="s">
        <v>512</v>
      </c>
      <c r="BF142" s="104">
        <v>0</v>
      </c>
      <c r="BG142" s="104">
        <v>0</v>
      </c>
      <c r="BH142" s="104">
        <v>0</v>
      </c>
      <c r="BI142" s="104" t="b">
        <v>0</v>
      </c>
      <c r="BJ142" s="105" t="s">
        <v>10086</v>
      </c>
      <c r="BK142" s="105" t="s">
        <v>10085</v>
      </c>
      <c r="BL142" s="104">
        <v>0</v>
      </c>
      <c r="BM142" s="104">
        <v>0</v>
      </c>
      <c r="BN142" s="104">
        <v>2</v>
      </c>
      <c r="BO142" s="105"/>
      <c r="BP142" s="105" t="s">
        <v>207</v>
      </c>
      <c r="BQ142" s="104">
        <v>70080</v>
      </c>
      <c r="BR142" s="105"/>
      <c r="BS142" s="105" t="s">
        <v>105</v>
      </c>
      <c r="BT142" s="105"/>
      <c r="BU142" s="104">
        <v>0</v>
      </c>
    </row>
    <row r="143" spans="1:73" ht="15" customHeight="1" x14ac:dyDescent="0.35">
      <c r="A143" s="104">
        <v>0</v>
      </c>
      <c r="B143" s="105" t="s">
        <v>482</v>
      </c>
      <c r="C143" s="105"/>
      <c r="D143" s="104">
        <v>2</v>
      </c>
      <c r="E143" s="105" t="s">
        <v>10789</v>
      </c>
      <c r="F143" s="105" t="s">
        <v>10676</v>
      </c>
      <c r="G143" s="104">
        <v>1</v>
      </c>
      <c r="H143" s="105" t="s">
        <v>483</v>
      </c>
      <c r="I143" s="104" t="b">
        <v>0</v>
      </c>
      <c r="J143" s="105"/>
      <c r="K143" s="105"/>
      <c r="L143" s="104">
        <v>24</v>
      </c>
      <c r="M143" s="105"/>
      <c r="N143" s="104" t="b">
        <v>1</v>
      </c>
      <c r="O143" s="104">
        <v>0</v>
      </c>
      <c r="P143" s="105"/>
      <c r="Q143" s="105"/>
      <c r="R143" s="104" t="b">
        <v>0</v>
      </c>
      <c r="S143" s="105"/>
      <c r="T143" s="105"/>
      <c r="U143" s="105"/>
      <c r="V143" s="105"/>
      <c r="W143" s="105"/>
      <c r="X143" s="105"/>
      <c r="Y143" s="105"/>
      <c r="Z143" s="105"/>
      <c r="AA143" s="105"/>
      <c r="AB143" s="105"/>
      <c r="AC143" s="105"/>
      <c r="AD143" s="105"/>
      <c r="AE143" s="105"/>
      <c r="AF143" s="105"/>
      <c r="AG143" s="105"/>
      <c r="AH143" s="105"/>
      <c r="AI143" s="105"/>
      <c r="AJ143" s="105"/>
      <c r="AK143" s="105"/>
      <c r="AL143" s="105"/>
      <c r="AM143" s="105"/>
      <c r="AN143" s="105"/>
      <c r="AO143" s="105"/>
      <c r="AP143" s="105"/>
      <c r="AQ143" s="104">
        <v>0</v>
      </c>
      <c r="AR143" s="104">
        <v>0</v>
      </c>
      <c r="AS143" s="105"/>
      <c r="AT143" s="104">
        <v>0</v>
      </c>
      <c r="AU143" s="104">
        <v>0</v>
      </c>
      <c r="AV143" s="104">
        <v>-1</v>
      </c>
      <c r="AW143" s="104">
        <v>1460</v>
      </c>
      <c r="AX143" s="104">
        <v>1460</v>
      </c>
      <c r="AY143" s="104">
        <v>20</v>
      </c>
      <c r="AZ143" s="104" t="b">
        <v>0</v>
      </c>
      <c r="BA143" s="104">
        <v>0</v>
      </c>
      <c r="BB143" s="104">
        <v>0</v>
      </c>
      <c r="BC143" s="104">
        <v>0</v>
      </c>
      <c r="BD143" s="104" t="b">
        <v>1</v>
      </c>
      <c r="BE143" s="105" t="s">
        <v>512</v>
      </c>
      <c r="BF143" s="104">
        <v>0</v>
      </c>
      <c r="BG143" s="104">
        <v>0</v>
      </c>
      <c r="BH143" s="104">
        <v>0</v>
      </c>
      <c r="BI143" s="104" t="b">
        <v>0</v>
      </c>
      <c r="BJ143" s="105"/>
      <c r="BK143" s="105"/>
      <c r="BL143" s="104">
        <v>0</v>
      </c>
      <c r="BM143" s="104">
        <v>1</v>
      </c>
      <c r="BN143" s="104">
        <v>0</v>
      </c>
      <c r="BO143" s="105" t="s">
        <v>6825</v>
      </c>
      <c r="BP143" s="105" t="s">
        <v>209</v>
      </c>
      <c r="BQ143" s="104">
        <v>8760</v>
      </c>
      <c r="BR143" s="105"/>
      <c r="BS143" s="105" t="s">
        <v>513</v>
      </c>
      <c r="BT143" s="105"/>
      <c r="BU143" s="104">
        <v>0</v>
      </c>
    </row>
    <row r="144" spans="1:73" ht="15" customHeight="1" x14ac:dyDescent="0.35">
      <c r="A144" s="104">
        <v>0</v>
      </c>
      <c r="B144" s="105" t="s">
        <v>482</v>
      </c>
      <c r="C144" s="105"/>
      <c r="D144" s="104">
        <v>2</v>
      </c>
      <c r="E144" s="105" t="s">
        <v>10790</v>
      </c>
      <c r="F144" s="105" t="s">
        <v>10740</v>
      </c>
      <c r="G144" s="104">
        <v>1</v>
      </c>
      <c r="H144" s="105" t="s">
        <v>483</v>
      </c>
      <c r="I144" s="104" t="b">
        <v>0</v>
      </c>
      <c r="J144" s="105"/>
      <c r="K144" s="105"/>
      <c r="L144" s="104">
        <v>24</v>
      </c>
      <c r="M144" s="105"/>
      <c r="N144" s="104" t="b">
        <v>1</v>
      </c>
      <c r="O144" s="104">
        <v>0</v>
      </c>
      <c r="P144" s="105"/>
      <c r="Q144" s="105" t="s">
        <v>5934</v>
      </c>
      <c r="R144" s="104" t="b">
        <v>0</v>
      </c>
      <c r="S144" s="105"/>
      <c r="T144" s="105"/>
      <c r="U144" s="105"/>
      <c r="V144" s="105"/>
      <c r="W144" s="105"/>
      <c r="X144" s="105"/>
      <c r="Y144" s="105"/>
      <c r="Z144" s="105"/>
      <c r="AA144" s="105"/>
      <c r="AB144" s="105"/>
      <c r="AC144" s="105"/>
      <c r="AD144" s="105"/>
      <c r="AE144" s="105"/>
      <c r="AF144" s="105"/>
      <c r="AG144" s="105"/>
      <c r="AH144" s="105"/>
      <c r="AI144" s="105"/>
      <c r="AJ144" s="105"/>
      <c r="AK144" s="105"/>
      <c r="AL144" s="105"/>
      <c r="AM144" s="105"/>
      <c r="AN144" s="105"/>
      <c r="AO144" s="105"/>
      <c r="AP144" s="105"/>
      <c r="AQ144" s="104">
        <v>0</v>
      </c>
      <c r="AR144" s="104">
        <v>0</v>
      </c>
      <c r="AS144" s="105"/>
      <c r="AT144" s="104">
        <v>0</v>
      </c>
      <c r="AU144" s="104">
        <v>0</v>
      </c>
      <c r="AV144" s="104">
        <v>-1</v>
      </c>
      <c r="AW144" s="104">
        <v>1460</v>
      </c>
      <c r="AX144" s="104">
        <v>1460</v>
      </c>
      <c r="AY144" s="104">
        <v>20</v>
      </c>
      <c r="AZ144" s="104" t="b">
        <v>0</v>
      </c>
      <c r="BA144" s="104">
        <v>0</v>
      </c>
      <c r="BB144" s="104">
        <v>0</v>
      </c>
      <c r="BC144" s="104">
        <v>0</v>
      </c>
      <c r="BD144" s="104" t="b">
        <v>1</v>
      </c>
      <c r="BE144" s="105" t="s">
        <v>512</v>
      </c>
      <c r="BF144" s="104">
        <v>0</v>
      </c>
      <c r="BG144" s="104">
        <v>0</v>
      </c>
      <c r="BH144" s="104">
        <v>0</v>
      </c>
      <c r="BI144" s="104" t="b">
        <v>0</v>
      </c>
      <c r="BJ144" s="105" t="s">
        <v>10090</v>
      </c>
      <c r="BK144" s="105" t="s">
        <v>10089</v>
      </c>
      <c r="BL144" s="104">
        <v>0</v>
      </c>
      <c r="BM144" s="104">
        <v>0</v>
      </c>
      <c r="BN144" s="104">
        <v>2</v>
      </c>
      <c r="BO144" s="105"/>
      <c r="BP144" s="105" t="s">
        <v>207</v>
      </c>
      <c r="BQ144" s="104">
        <v>70080</v>
      </c>
      <c r="BR144" s="105"/>
      <c r="BS144" s="105" t="s">
        <v>105</v>
      </c>
      <c r="BT144" s="105"/>
      <c r="BU144" s="104">
        <v>0</v>
      </c>
    </row>
    <row r="145" spans="1:73" ht="15" customHeight="1" x14ac:dyDescent="0.35">
      <c r="A145" s="104">
        <v>0</v>
      </c>
      <c r="B145" s="105" t="s">
        <v>482</v>
      </c>
      <c r="C145" s="105"/>
      <c r="D145" s="104">
        <v>2</v>
      </c>
      <c r="E145" s="105" t="s">
        <v>10790</v>
      </c>
      <c r="F145" s="105" t="s">
        <v>10676</v>
      </c>
      <c r="G145" s="104">
        <v>1</v>
      </c>
      <c r="H145" s="105" t="s">
        <v>483</v>
      </c>
      <c r="I145" s="104" t="b">
        <v>0</v>
      </c>
      <c r="J145" s="105"/>
      <c r="K145" s="105"/>
      <c r="L145" s="104">
        <v>24</v>
      </c>
      <c r="M145" s="105"/>
      <c r="N145" s="104" t="b">
        <v>1</v>
      </c>
      <c r="O145" s="104">
        <v>0</v>
      </c>
      <c r="P145" s="105"/>
      <c r="Q145" s="105"/>
      <c r="R145" s="104" t="b">
        <v>0</v>
      </c>
      <c r="S145" s="105"/>
      <c r="T145" s="105"/>
      <c r="U145" s="105"/>
      <c r="V145" s="105"/>
      <c r="W145" s="105"/>
      <c r="X145" s="105"/>
      <c r="Y145" s="105"/>
      <c r="Z145" s="105"/>
      <c r="AA145" s="105"/>
      <c r="AB145" s="105"/>
      <c r="AC145" s="105"/>
      <c r="AD145" s="105"/>
      <c r="AE145" s="105"/>
      <c r="AF145" s="105"/>
      <c r="AG145" s="105"/>
      <c r="AH145" s="105"/>
      <c r="AI145" s="105"/>
      <c r="AJ145" s="105"/>
      <c r="AK145" s="105"/>
      <c r="AL145" s="105"/>
      <c r="AM145" s="105"/>
      <c r="AN145" s="105"/>
      <c r="AO145" s="105"/>
      <c r="AP145" s="105"/>
      <c r="AQ145" s="104">
        <v>0</v>
      </c>
      <c r="AR145" s="104">
        <v>0</v>
      </c>
      <c r="AS145" s="105"/>
      <c r="AT145" s="104">
        <v>0</v>
      </c>
      <c r="AU145" s="104">
        <v>0</v>
      </c>
      <c r="AV145" s="104">
        <v>-1</v>
      </c>
      <c r="AW145" s="104">
        <v>1460</v>
      </c>
      <c r="AX145" s="104">
        <v>1460</v>
      </c>
      <c r="AY145" s="104">
        <v>20</v>
      </c>
      <c r="AZ145" s="104" t="b">
        <v>0</v>
      </c>
      <c r="BA145" s="104">
        <v>0</v>
      </c>
      <c r="BB145" s="104">
        <v>0</v>
      </c>
      <c r="BC145" s="104">
        <v>0</v>
      </c>
      <c r="BD145" s="104" t="b">
        <v>1</v>
      </c>
      <c r="BE145" s="105" t="s">
        <v>512</v>
      </c>
      <c r="BF145" s="104">
        <v>0</v>
      </c>
      <c r="BG145" s="104">
        <v>0</v>
      </c>
      <c r="BH145" s="104">
        <v>0</v>
      </c>
      <c r="BI145" s="104" t="b">
        <v>0</v>
      </c>
      <c r="BJ145" s="105"/>
      <c r="BK145" s="105"/>
      <c r="BL145" s="104">
        <v>0</v>
      </c>
      <c r="BM145" s="104">
        <v>1</v>
      </c>
      <c r="BN145" s="104">
        <v>0</v>
      </c>
      <c r="BO145" s="105" t="s">
        <v>6825</v>
      </c>
      <c r="BP145" s="105" t="s">
        <v>209</v>
      </c>
      <c r="BQ145" s="104">
        <v>8760</v>
      </c>
      <c r="BR145" s="105"/>
      <c r="BS145" s="105" t="s">
        <v>513</v>
      </c>
      <c r="BT145" s="105"/>
      <c r="BU145" s="104">
        <v>0</v>
      </c>
    </row>
    <row r="146" spans="1:73" ht="15" customHeight="1" x14ac:dyDescent="0.35">
      <c r="A146" s="104">
        <v>0</v>
      </c>
      <c r="B146" s="105" t="s">
        <v>482</v>
      </c>
      <c r="C146" s="105"/>
      <c r="D146" s="104">
        <v>2</v>
      </c>
      <c r="E146" s="105" t="s">
        <v>10840</v>
      </c>
      <c r="F146" s="105" t="s">
        <v>10679</v>
      </c>
      <c r="G146" s="104">
        <v>1</v>
      </c>
      <c r="H146" s="105" t="s">
        <v>483</v>
      </c>
      <c r="I146" s="104" t="b">
        <v>0</v>
      </c>
      <c r="J146" s="105"/>
      <c r="K146" s="105"/>
      <c r="L146" s="104">
        <v>24</v>
      </c>
      <c r="M146" s="105"/>
      <c r="N146" s="104" t="b">
        <v>1</v>
      </c>
      <c r="O146" s="104">
        <v>0</v>
      </c>
      <c r="P146" s="105"/>
      <c r="Q146" s="105"/>
      <c r="R146" s="104" t="b">
        <v>0</v>
      </c>
      <c r="S146" s="105"/>
      <c r="T146" s="105"/>
      <c r="U146" s="105"/>
      <c r="V146" s="105"/>
      <c r="W146" s="105"/>
      <c r="X146" s="105"/>
      <c r="Y146" s="105"/>
      <c r="Z146" s="105"/>
      <c r="AA146" s="105"/>
      <c r="AB146" s="105"/>
      <c r="AC146" s="105"/>
      <c r="AD146" s="105"/>
      <c r="AE146" s="105"/>
      <c r="AF146" s="105"/>
      <c r="AG146" s="105"/>
      <c r="AH146" s="105"/>
      <c r="AI146" s="105"/>
      <c r="AJ146" s="105"/>
      <c r="AK146" s="105"/>
      <c r="AL146" s="105"/>
      <c r="AM146" s="105"/>
      <c r="AN146" s="105"/>
      <c r="AO146" s="105"/>
      <c r="AP146" s="105"/>
      <c r="AQ146" s="104">
        <v>0</v>
      </c>
      <c r="AR146" s="104">
        <v>10000</v>
      </c>
      <c r="AS146" s="105"/>
      <c r="AT146" s="104">
        <v>0</v>
      </c>
      <c r="AU146" s="104">
        <v>0</v>
      </c>
      <c r="AV146" s="104">
        <v>-1</v>
      </c>
      <c r="AW146" s="104">
        <v>1460</v>
      </c>
      <c r="AX146" s="104">
        <v>1460</v>
      </c>
      <c r="AY146" s="104">
        <v>20</v>
      </c>
      <c r="AZ146" s="104" t="b">
        <v>0</v>
      </c>
      <c r="BA146" s="104">
        <v>0</v>
      </c>
      <c r="BB146" s="104">
        <v>0</v>
      </c>
      <c r="BC146" s="104">
        <v>0</v>
      </c>
      <c r="BD146" s="104" t="b">
        <v>1</v>
      </c>
      <c r="BE146" s="105" t="s">
        <v>512</v>
      </c>
      <c r="BF146" s="104">
        <v>0</v>
      </c>
      <c r="BG146" s="104">
        <v>0</v>
      </c>
      <c r="BH146" s="104">
        <v>0</v>
      </c>
      <c r="BI146" s="104" t="b">
        <v>1</v>
      </c>
      <c r="BJ146" s="105"/>
      <c r="BK146" s="105"/>
      <c r="BL146" s="104">
        <v>0</v>
      </c>
      <c r="BM146" s="104">
        <v>0</v>
      </c>
      <c r="BN146" s="104">
        <v>0</v>
      </c>
      <c r="BO146" s="105"/>
      <c r="BP146" s="105" t="s">
        <v>311</v>
      </c>
      <c r="BQ146" s="104">
        <v>105120</v>
      </c>
      <c r="BR146" s="105"/>
      <c r="BS146" s="105" t="s">
        <v>105</v>
      </c>
      <c r="BT146" s="105"/>
      <c r="BU146" s="104">
        <v>0</v>
      </c>
    </row>
    <row r="147" spans="1:73" ht="15" customHeight="1" x14ac:dyDescent="0.35">
      <c r="A147" s="104">
        <v>0</v>
      </c>
      <c r="B147" s="105" t="s">
        <v>511</v>
      </c>
      <c r="C147" s="105"/>
      <c r="D147" s="104">
        <v>2</v>
      </c>
      <c r="E147" s="105" t="s">
        <v>10840</v>
      </c>
      <c r="F147" s="105" t="s">
        <v>10656</v>
      </c>
      <c r="G147" s="104">
        <v>1</v>
      </c>
      <c r="H147" s="105" t="s">
        <v>483</v>
      </c>
      <c r="I147" s="104" t="b">
        <v>0</v>
      </c>
      <c r="J147" s="105"/>
      <c r="K147" s="105"/>
      <c r="L147" s="104">
        <v>24</v>
      </c>
      <c r="M147" s="105"/>
      <c r="N147" s="104" t="b">
        <v>1</v>
      </c>
      <c r="O147" s="104">
        <v>0</v>
      </c>
      <c r="P147" s="105"/>
      <c r="Q147" s="105"/>
      <c r="R147" s="104" t="b">
        <v>1</v>
      </c>
      <c r="S147" s="105"/>
      <c r="T147" s="105"/>
      <c r="U147" s="105"/>
      <c r="V147" s="105"/>
      <c r="W147" s="105"/>
      <c r="X147" s="105"/>
      <c r="Y147" s="105"/>
      <c r="Z147" s="105"/>
      <c r="AA147" s="105"/>
      <c r="AB147" s="105"/>
      <c r="AC147" s="105"/>
      <c r="AD147" s="105"/>
      <c r="AE147" s="105"/>
      <c r="AF147" s="105"/>
      <c r="AG147" s="105"/>
      <c r="AH147" s="105"/>
      <c r="AI147" s="105"/>
      <c r="AJ147" s="105"/>
      <c r="AK147" s="105"/>
      <c r="AL147" s="105"/>
      <c r="AM147" s="105"/>
      <c r="AN147" s="105"/>
      <c r="AO147" s="105"/>
      <c r="AP147" s="105"/>
      <c r="AQ147" s="104">
        <v>0</v>
      </c>
      <c r="AR147" s="104">
        <v>0</v>
      </c>
      <c r="AS147" s="105"/>
      <c r="AT147" s="104">
        <v>0</v>
      </c>
      <c r="AU147" s="104">
        <v>0</v>
      </c>
      <c r="AV147" s="104">
        <v>-1</v>
      </c>
      <c r="AW147" s="104">
        <v>1460</v>
      </c>
      <c r="AX147" s="104">
        <v>1460</v>
      </c>
      <c r="AY147" s="104">
        <v>20</v>
      </c>
      <c r="AZ147" s="104" t="b">
        <v>0</v>
      </c>
      <c r="BA147" s="104">
        <v>0</v>
      </c>
      <c r="BB147" s="104">
        <v>0</v>
      </c>
      <c r="BC147" s="104">
        <v>0</v>
      </c>
      <c r="BD147" s="104" t="b">
        <v>0</v>
      </c>
      <c r="BE147" s="105" t="s">
        <v>512</v>
      </c>
      <c r="BF147" s="104">
        <v>0</v>
      </c>
      <c r="BG147" s="104">
        <v>0</v>
      </c>
      <c r="BH147" s="104">
        <v>0</v>
      </c>
      <c r="BI147" s="104" t="b">
        <v>0</v>
      </c>
      <c r="BJ147" s="105"/>
      <c r="BK147" s="105"/>
      <c r="BL147" s="104">
        <v>0</v>
      </c>
      <c r="BM147" s="104">
        <v>1</v>
      </c>
      <c r="BN147" s="104">
        <v>0</v>
      </c>
      <c r="BO147" s="105" t="s">
        <v>6742</v>
      </c>
      <c r="BP147" s="105" t="s">
        <v>6743</v>
      </c>
      <c r="BQ147" s="104">
        <v>17520</v>
      </c>
      <c r="BR147" s="105"/>
      <c r="BS147" s="105" t="s">
        <v>513</v>
      </c>
      <c r="BT147" s="105"/>
      <c r="BU147" s="104">
        <v>0</v>
      </c>
    </row>
    <row r="148" spans="1:73" ht="15" customHeight="1" x14ac:dyDescent="0.35">
      <c r="A148" s="104">
        <v>0</v>
      </c>
      <c r="B148" s="105" t="s">
        <v>482</v>
      </c>
      <c r="C148" s="105"/>
      <c r="D148" s="104">
        <v>2</v>
      </c>
      <c r="E148" s="105" t="s">
        <v>10839</v>
      </c>
      <c r="F148" s="105" t="s">
        <v>10678</v>
      </c>
      <c r="G148" s="104">
        <v>1</v>
      </c>
      <c r="H148" s="105" t="s">
        <v>483</v>
      </c>
      <c r="I148" s="104" t="b">
        <v>1</v>
      </c>
      <c r="J148" s="105"/>
      <c r="K148" s="105"/>
      <c r="L148" s="104">
        <v>24</v>
      </c>
      <c r="M148" s="105"/>
      <c r="N148" s="104" t="b">
        <v>1</v>
      </c>
      <c r="O148" s="104">
        <v>0</v>
      </c>
      <c r="P148" s="105"/>
      <c r="Q148" s="105"/>
      <c r="R148" s="104" t="b">
        <v>1</v>
      </c>
      <c r="S148" s="105"/>
      <c r="T148" s="105"/>
      <c r="U148" s="105"/>
      <c r="V148" s="105"/>
      <c r="W148" s="105"/>
      <c r="X148" s="105"/>
      <c r="Y148" s="105"/>
      <c r="Z148" s="105"/>
      <c r="AA148" s="105"/>
      <c r="AB148" s="105"/>
      <c r="AC148" s="105"/>
      <c r="AD148" s="105"/>
      <c r="AE148" s="105"/>
      <c r="AF148" s="105"/>
      <c r="AG148" s="105"/>
      <c r="AH148" s="105"/>
      <c r="AI148" s="105"/>
      <c r="AJ148" s="105"/>
      <c r="AK148" s="105"/>
      <c r="AL148" s="105"/>
      <c r="AM148" s="105"/>
      <c r="AN148" s="105"/>
      <c r="AO148" s="105"/>
      <c r="AP148" s="105"/>
      <c r="AQ148" s="104">
        <v>0</v>
      </c>
      <c r="AR148" s="104">
        <v>175000</v>
      </c>
      <c r="AS148" s="105"/>
      <c r="AT148" s="104">
        <v>0</v>
      </c>
      <c r="AU148" s="104">
        <v>0</v>
      </c>
      <c r="AV148" s="104">
        <v>-1</v>
      </c>
      <c r="AW148" s="104">
        <v>1460</v>
      </c>
      <c r="AX148" s="104">
        <v>1460</v>
      </c>
      <c r="AY148" s="104">
        <v>20</v>
      </c>
      <c r="AZ148" s="104" t="b">
        <v>0</v>
      </c>
      <c r="BA148" s="104">
        <v>0</v>
      </c>
      <c r="BB148" s="104">
        <v>0</v>
      </c>
      <c r="BC148" s="104">
        <v>0</v>
      </c>
      <c r="BD148" s="104" t="b">
        <v>1</v>
      </c>
      <c r="BE148" s="105" t="s">
        <v>512</v>
      </c>
      <c r="BF148" s="104">
        <v>0</v>
      </c>
      <c r="BG148" s="104">
        <v>0</v>
      </c>
      <c r="BH148" s="104">
        <v>0</v>
      </c>
      <c r="BI148" s="104" t="b">
        <v>1</v>
      </c>
      <c r="BJ148" s="105"/>
      <c r="BK148" s="105"/>
      <c r="BL148" s="104">
        <v>0</v>
      </c>
      <c r="BM148" s="104">
        <v>0</v>
      </c>
      <c r="BN148" s="104">
        <v>336</v>
      </c>
      <c r="BO148" s="105"/>
      <c r="BP148" s="105" t="s">
        <v>6778</v>
      </c>
      <c r="BQ148" s="104">
        <v>219000</v>
      </c>
      <c r="BR148" s="105"/>
      <c r="BS148" s="105" t="s">
        <v>105</v>
      </c>
      <c r="BT148" s="105"/>
      <c r="BU148" s="104">
        <v>0</v>
      </c>
    </row>
    <row r="149" spans="1:73" ht="15" customHeight="1" x14ac:dyDescent="0.35">
      <c r="A149" s="104">
        <v>0</v>
      </c>
      <c r="B149" s="105" t="s">
        <v>511</v>
      </c>
      <c r="C149" s="105"/>
      <c r="D149" s="104">
        <v>2</v>
      </c>
      <c r="E149" s="105" t="s">
        <v>10839</v>
      </c>
      <c r="F149" s="105" t="s">
        <v>10656</v>
      </c>
      <c r="G149" s="104">
        <v>1</v>
      </c>
      <c r="H149" s="105" t="s">
        <v>483</v>
      </c>
      <c r="I149" s="104" t="b">
        <v>0</v>
      </c>
      <c r="J149" s="105"/>
      <c r="K149" s="105"/>
      <c r="L149" s="104">
        <v>24</v>
      </c>
      <c r="M149" s="105"/>
      <c r="N149" s="104" t="b">
        <v>1</v>
      </c>
      <c r="O149" s="104">
        <v>0</v>
      </c>
      <c r="P149" s="105"/>
      <c r="Q149" s="105"/>
      <c r="R149" s="104" t="b">
        <v>1</v>
      </c>
      <c r="S149" s="105"/>
      <c r="T149" s="105"/>
      <c r="U149" s="105"/>
      <c r="V149" s="105"/>
      <c r="W149" s="105"/>
      <c r="X149" s="105"/>
      <c r="Y149" s="105"/>
      <c r="Z149" s="105"/>
      <c r="AA149" s="105"/>
      <c r="AB149" s="105"/>
      <c r="AC149" s="105"/>
      <c r="AD149" s="105"/>
      <c r="AE149" s="105"/>
      <c r="AF149" s="105"/>
      <c r="AG149" s="105"/>
      <c r="AH149" s="105"/>
      <c r="AI149" s="105"/>
      <c r="AJ149" s="105"/>
      <c r="AK149" s="105"/>
      <c r="AL149" s="105"/>
      <c r="AM149" s="105"/>
      <c r="AN149" s="105"/>
      <c r="AO149" s="105"/>
      <c r="AP149" s="105"/>
      <c r="AQ149" s="104">
        <v>0</v>
      </c>
      <c r="AR149" s="104">
        <v>0</v>
      </c>
      <c r="AS149" s="105"/>
      <c r="AT149" s="104">
        <v>0</v>
      </c>
      <c r="AU149" s="104">
        <v>0</v>
      </c>
      <c r="AV149" s="104">
        <v>-1</v>
      </c>
      <c r="AW149" s="104">
        <v>1460</v>
      </c>
      <c r="AX149" s="104">
        <v>1460</v>
      </c>
      <c r="AY149" s="104">
        <v>20</v>
      </c>
      <c r="AZ149" s="104" t="b">
        <v>0</v>
      </c>
      <c r="BA149" s="104">
        <v>0</v>
      </c>
      <c r="BB149" s="104">
        <v>0</v>
      </c>
      <c r="BC149" s="104">
        <v>0</v>
      </c>
      <c r="BD149" s="104" t="b">
        <v>0</v>
      </c>
      <c r="BE149" s="105" t="s">
        <v>512</v>
      </c>
      <c r="BF149" s="104">
        <v>0</v>
      </c>
      <c r="BG149" s="104">
        <v>0</v>
      </c>
      <c r="BH149" s="104">
        <v>0</v>
      </c>
      <c r="BI149" s="104" t="b">
        <v>0</v>
      </c>
      <c r="BJ149" s="105"/>
      <c r="BK149" s="105"/>
      <c r="BL149" s="104">
        <v>0</v>
      </c>
      <c r="BM149" s="104">
        <v>1</v>
      </c>
      <c r="BN149" s="104">
        <v>0</v>
      </c>
      <c r="BO149" s="105" t="s">
        <v>6742</v>
      </c>
      <c r="BP149" s="105" t="s">
        <v>6743</v>
      </c>
      <c r="BQ149" s="104">
        <v>17520</v>
      </c>
      <c r="BR149" s="105"/>
      <c r="BS149" s="105" t="s">
        <v>513</v>
      </c>
      <c r="BT149" s="105"/>
      <c r="BU149" s="104">
        <v>0</v>
      </c>
    </row>
    <row r="150" spans="1:73" ht="15" customHeight="1" x14ac:dyDescent="0.35">
      <c r="A150" s="104">
        <v>0</v>
      </c>
      <c r="B150" s="105" t="s">
        <v>482</v>
      </c>
      <c r="C150" s="105"/>
      <c r="D150" s="104">
        <v>2</v>
      </c>
      <c r="E150" s="105" t="s">
        <v>10798</v>
      </c>
      <c r="F150" s="105" t="s">
        <v>10677</v>
      </c>
      <c r="G150" s="104">
        <v>1</v>
      </c>
      <c r="H150" s="105" t="s">
        <v>483</v>
      </c>
      <c r="I150" s="104" t="b">
        <v>0</v>
      </c>
      <c r="J150" s="105"/>
      <c r="K150" s="105"/>
      <c r="L150" s="104">
        <v>24</v>
      </c>
      <c r="M150" s="105"/>
      <c r="N150" s="104" t="b">
        <v>1</v>
      </c>
      <c r="O150" s="104">
        <v>0</v>
      </c>
      <c r="P150" s="105"/>
      <c r="Q150" s="105" t="s">
        <v>5934</v>
      </c>
      <c r="R150" s="104" t="b">
        <v>0</v>
      </c>
      <c r="S150" s="105"/>
      <c r="T150" s="105"/>
      <c r="U150" s="105"/>
      <c r="V150" s="105"/>
      <c r="W150" s="105"/>
      <c r="X150" s="105"/>
      <c r="Y150" s="105"/>
      <c r="Z150" s="105"/>
      <c r="AA150" s="105"/>
      <c r="AB150" s="105"/>
      <c r="AC150" s="105"/>
      <c r="AD150" s="105"/>
      <c r="AE150" s="105"/>
      <c r="AF150" s="105"/>
      <c r="AG150" s="105"/>
      <c r="AH150" s="105"/>
      <c r="AI150" s="105"/>
      <c r="AJ150" s="105"/>
      <c r="AK150" s="105"/>
      <c r="AL150" s="105"/>
      <c r="AM150" s="105"/>
      <c r="AN150" s="105"/>
      <c r="AO150" s="105"/>
      <c r="AP150" s="105"/>
      <c r="AQ150" s="104">
        <v>0</v>
      </c>
      <c r="AR150" s="104">
        <v>1500</v>
      </c>
      <c r="AS150" s="105"/>
      <c r="AT150" s="104">
        <v>0</v>
      </c>
      <c r="AU150" s="104">
        <v>0</v>
      </c>
      <c r="AV150" s="104">
        <v>-1</v>
      </c>
      <c r="AW150" s="104">
        <v>1460</v>
      </c>
      <c r="AX150" s="104">
        <v>1460</v>
      </c>
      <c r="AY150" s="104">
        <v>20</v>
      </c>
      <c r="AZ150" s="104" t="b">
        <v>0</v>
      </c>
      <c r="BA150" s="104">
        <v>0</v>
      </c>
      <c r="BB150" s="104">
        <v>0</v>
      </c>
      <c r="BC150" s="104">
        <v>0</v>
      </c>
      <c r="BD150" s="104" t="b">
        <v>1</v>
      </c>
      <c r="BE150" s="105" t="s">
        <v>512</v>
      </c>
      <c r="BF150" s="104">
        <v>0</v>
      </c>
      <c r="BG150" s="104">
        <v>0</v>
      </c>
      <c r="BH150" s="104">
        <v>0</v>
      </c>
      <c r="BI150" s="104" t="b">
        <v>1</v>
      </c>
      <c r="BJ150" s="105"/>
      <c r="BK150" s="105"/>
      <c r="BL150" s="104">
        <v>0</v>
      </c>
      <c r="BM150" s="104">
        <v>0</v>
      </c>
      <c r="BN150" s="104">
        <v>1</v>
      </c>
      <c r="BO150" s="105"/>
      <c r="BP150" s="105" t="s">
        <v>207</v>
      </c>
      <c r="BQ150" s="104">
        <v>52560</v>
      </c>
      <c r="BR150" s="105"/>
      <c r="BS150" s="105" t="s">
        <v>105</v>
      </c>
      <c r="BT150" s="105"/>
      <c r="BU150" s="104">
        <v>0</v>
      </c>
    </row>
    <row r="151" spans="1:73" ht="15" customHeight="1" x14ac:dyDescent="0.35">
      <c r="A151" s="104">
        <v>0</v>
      </c>
      <c r="B151" s="105" t="s">
        <v>511</v>
      </c>
      <c r="C151" s="105"/>
      <c r="D151" s="104">
        <v>2</v>
      </c>
      <c r="E151" s="105" t="s">
        <v>10798</v>
      </c>
      <c r="F151" s="105" t="s">
        <v>10656</v>
      </c>
      <c r="G151" s="104">
        <v>1</v>
      </c>
      <c r="H151" s="105" t="s">
        <v>483</v>
      </c>
      <c r="I151" s="104" t="b">
        <v>0</v>
      </c>
      <c r="J151" s="105"/>
      <c r="K151" s="105"/>
      <c r="L151" s="104">
        <v>24</v>
      </c>
      <c r="M151" s="105"/>
      <c r="N151" s="104" t="b">
        <v>1</v>
      </c>
      <c r="O151" s="104">
        <v>0</v>
      </c>
      <c r="P151" s="105"/>
      <c r="Q151" s="105"/>
      <c r="R151" s="104" t="b">
        <v>1</v>
      </c>
      <c r="S151" s="105"/>
      <c r="T151" s="105"/>
      <c r="U151" s="105"/>
      <c r="V151" s="105"/>
      <c r="W151" s="105"/>
      <c r="X151" s="105"/>
      <c r="Y151" s="105"/>
      <c r="Z151" s="105"/>
      <c r="AA151" s="105"/>
      <c r="AB151" s="105"/>
      <c r="AC151" s="105"/>
      <c r="AD151" s="105"/>
      <c r="AE151" s="105"/>
      <c r="AF151" s="105"/>
      <c r="AG151" s="105"/>
      <c r="AH151" s="105"/>
      <c r="AI151" s="105"/>
      <c r="AJ151" s="105"/>
      <c r="AK151" s="105"/>
      <c r="AL151" s="105"/>
      <c r="AM151" s="105"/>
      <c r="AN151" s="105"/>
      <c r="AO151" s="105"/>
      <c r="AP151" s="105"/>
      <c r="AQ151" s="104">
        <v>0</v>
      </c>
      <c r="AR151" s="104">
        <v>0</v>
      </c>
      <c r="AS151" s="105"/>
      <c r="AT151" s="104">
        <v>0</v>
      </c>
      <c r="AU151" s="104">
        <v>0</v>
      </c>
      <c r="AV151" s="104">
        <v>-1</v>
      </c>
      <c r="AW151" s="104">
        <v>1460</v>
      </c>
      <c r="AX151" s="104">
        <v>1460</v>
      </c>
      <c r="AY151" s="104">
        <v>20</v>
      </c>
      <c r="AZ151" s="104" t="b">
        <v>0</v>
      </c>
      <c r="BA151" s="104">
        <v>0</v>
      </c>
      <c r="BB151" s="104">
        <v>0</v>
      </c>
      <c r="BC151" s="104">
        <v>0</v>
      </c>
      <c r="BD151" s="104" t="b">
        <v>0</v>
      </c>
      <c r="BE151" s="105" t="s">
        <v>512</v>
      </c>
      <c r="BF151" s="104">
        <v>0</v>
      </c>
      <c r="BG151" s="104">
        <v>0</v>
      </c>
      <c r="BH151" s="104">
        <v>0</v>
      </c>
      <c r="BI151" s="104" t="b">
        <v>0</v>
      </c>
      <c r="BJ151" s="105"/>
      <c r="BK151" s="105"/>
      <c r="BL151" s="104">
        <v>0</v>
      </c>
      <c r="BM151" s="104">
        <v>1</v>
      </c>
      <c r="BN151" s="104">
        <v>0</v>
      </c>
      <c r="BO151" s="105" t="s">
        <v>6742</v>
      </c>
      <c r="BP151" s="105" t="s">
        <v>6743</v>
      </c>
      <c r="BQ151" s="104">
        <v>17520</v>
      </c>
      <c r="BR151" s="105"/>
      <c r="BS151" s="105" t="s">
        <v>513</v>
      </c>
      <c r="BT151" s="105"/>
      <c r="BU151" s="104">
        <v>0</v>
      </c>
    </row>
    <row r="152" spans="1:73" ht="15" customHeight="1" x14ac:dyDescent="0.35">
      <c r="A152" s="104">
        <v>0</v>
      </c>
      <c r="B152" s="105" t="s">
        <v>511</v>
      </c>
      <c r="C152" s="105"/>
      <c r="D152" s="104">
        <v>2</v>
      </c>
      <c r="E152" s="105" t="s">
        <v>10753</v>
      </c>
      <c r="F152" s="105" t="s">
        <v>6828</v>
      </c>
      <c r="G152" s="104">
        <v>1</v>
      </c>
      <c r="H152" s="105" t="s">
        <v>483</v>
      </c>
      <c r="I152" s="104" t="b">
        <v>0</v>
      </c>
      <c r="J152" s="105"/>
      <c r="K152" s="105"/>
      <c r="L152" s="104">
        <v>24</v>
      </c>
      <c r="M152" s="105"/>
      <c r="N152" s="104" t="b">
        <v>1</v>
      </c>
      <c r="O152" s="104">
        <v>0</v>
      </c>
      <c r="P152" s="105"/>
      <c r="Q152" s="105"/>
      <c r="R152" s="104" t="b">
        <v>0</v>
      </c>
      <c r="S152" s="105"/>
      <c r="T152" s="105"/>
      <c r="U152" s="105"/>
      <c r="V152" s="105"/>
      <c r="W152" s="105"/>
      <c r="X152" s="105"/>
      <c r="Y152" s="105"/>
      <c r="Z152" s="105"/>
      <c r="AA152" s="105"/>
      <c r="AB152" s="105"/>
      <c r="AC152" s="105"/>
      <c r="AD152" s="105"/>
      <c r="AE152" s="105"/>
      <c r="AF152" s="105"/>
      <c r="AG152" s="105"/>
      <c r="AH152" s="105"/>
      <c r="AI152" s="105"/>
      <c r="AJ152" s="105"/>
      <c r="AK152" s="105"/>
      <c r="AL152" s="105"/>
      <c r="AM152" s="105"/>
      <c r="AN152" s="105"/>
      <c r="AO152" s="105"/>
      <c r="AP152" s="105"/>
      <c r="AQ152" s="104">
        <v>0</v>
      </c>
      <c r="AR152" s="104">
        <v>0</v>
      </c>
      <c r="AS152" s="105"/>
      <c r="AT152" s="104">
        <v>0</v>
      </c>
      <c r="AU152" s="104">
        <v>0</v>
      </c>
      <c r="AV152" s="104">
        <v>-1</v>
      </c>
      <c r="AW152" s="104">
        <v>1460</v>
      </c>
      <c r="AX152" s="104">
        <v>1460</v>
      </c>
      <c r="AY152" s="104">
        <v>20</v>
      </c>
      <c r="AZ152" s="104" t="b">
        <v>0</v>
      </c>
      <c r="BA152" s="104">
        <v>0</v>
      </c>
      <c r="BB152" s="104">
        <v>0</v>
      </c>
      <c r="BC152" s="104">
        <v>0</v>
      </c>
      <c r="BD152" s="104" t="b">
        <v>0</v>
      </c>
      <c r="BE152" s="105" t="s">
        <v>512</v>
      </c>
      <c r="BF152" s="104">
        <v>0</v>
      </c>
      <c r="BG152" s="104">
        <v>0</v>
      </c>
      <c r="BH152" s="104">
        <v>0</v>
      </c>
      <c r="BI152" s="104" t="b">
        <v>0</v>
      </c>
      <c r="BJ152" s="105"/>
      <c r="BK152" s="105"/>
      <c r="BL152" s="104">
        <v>0</v>
      </c>
      <c r="BM152" s="104">
        <v>0</v>
      </c>
      <c r="BN152" s="104">
        <v>0</v>
      </c>
      <c r="BO152" s="105" t="s">
        <v>6829</v>
      </c>
      <c r="BP152" s="105" t="s">
        <v>208</v>
      </c>
      <c r="BQ152" s="104">
        <v>768</v>
      </c>
      <c r="BR152" s="105"/>
      <c r="BS152" s="105" t="s">
        <v>513</v>
      </c>
      <c r="BT152" s="105"/>
      <c r="BU152" s="104">
        <v>0</v>
      </c>
    </row>
    <row r="153" spans="1:73" ht="15" customHeight="1" x14ac:dyDescent="0.35">
      <c r="A153" s="104">
        <v>0</v>
      </c>
      <c r="B153" s="105" t="s">
        <v>482</v>
      </c>
      <c r="C153" s="105"/>
      <c r="D153" s="104">
        <v>2</v>
      </c>
      <c r="E153" s="105" t="s">
        <v>10753</v>
      </c>
      <c r="F153" s="105" t="s">
        <v>10703</v>
      </c>
      <c r="G153" s="104">
        <v>1</v>
      </c>
      <c r="H153" s="105" t="s">
        <v>483</v>
      </c>
      <c r="I153" s="104" t="b">
        <v>0</v>
      </c>
      <c r="J153" s="105"/>
      <c r="K153" s="105"/>
      <c r="L153" s="104">
        <v>24</v>
      </c>
      <c r="M153" s="105"/>
      <c r="N153" s="104" t="b">
        <v>1</v>
      </c>
      <c r="O153" s="104">
        <v>0</v>
      </c>
      <c r="P153" s="105" t="s">
        <v>485</v>
      </c>
      <c r="Q153" s="105" t="s">
        <v>6002</v>
      </c>
      <c r="R153" s="104" t="b">
        <v>0</v>
      </c>
      <c r="S153" s="105"/>
      <c r="T153" s="105"/>
      <c r="U153" s="105"/>
      <c r="V153" s="105"/>
      <c r="W153" s="105"/>
      <c r="X153" s="105"/>
      <c r="Y153" s="105"/>
      <c r="Z153" s="105"/>
      <c r="AA153" s="105"/>
      <c r="AB153" s="105"/>
      <c r="AC153" s="105"/>
      <c r="AD153" s="105"/>
      <c r="AE153" s="105"/>
      <c r="AF153" s="105"/>
      <c r="AG153" s="105"/>
      <c r="AH153" s="105"/>
      <c r="AI153" s="105"/>
      <c r="AJ153" s="105"/>
      <c r="AK153" s="105"/>
      <c r="AL153" s="105"/>
      <c r="AM153" s="105"/>
      <c r="AN153" s="105"/>
      <c r="AO153" s="105"/>
      <c r="AP153" s="105"/>
      <c r="AQ153" s="104">
        <v>0</v>
      </c>
      <c r="AR153" s="104">
        <v>0</v>
      </c>
      <c r="AS153" s="105"/>
      <c r="AT153" s="104">
        <v>0</v>
      </c>
      <c r="AU153" s="104">
        <v>0</v>
      </c>
      <c r="AV153" s="104">
        <v>-1</v>
      </c>
      <c r="AW153" s="104">
        <v>1460</v>
      </c>
      <c r="AX153" s="104">
        <v>1460</v>
      </c>
      <c r="AY153" s="104">
        <v>20</v>
      </c>
      <c r="AZ153" s="104" t="b">
        <v>0</v>
      </c>
      <c r="BA153" s="104">
        <v>0</v>
      </c>
      <c r="BB153" s="104">
        <v>0</v>
      </c>
      <c r="BC153" s="104">
        <v>0</v>
      </c>
      <c r="BD153" s="104" t="b">
        <v>1</v>
      </c>
      <c r="BE153" s="105" t="s">
        <v>512</v>
      </c>
      <c r="BF153" s="104">
        <v>0</v>
      </c>
      <c r="BG153" s="104">
        <v>0</v>
      </c>
      <c r="BH153" s="104">
        <v>0</v>
      </c>
      <c r="BI153" s="104" t="b">
        <v>1</v>
      </c>
      <c r="BJ153" s="105" t="s">
        <v>10183</v>
      </c>
      <c r="BK153" s="105" t="s">
        <v>10183</v>
      </c>
      <c r="BL153" s="104">
        <v>0</v>
      </c>
      <c r="BM153" s="104">
        <v>1</v>
      </c>
      <c r="BN153" s="104">
        <v>2</v>
      </c>
      <c r="BO153" s="105"/>
      <c r="BP153" s="105" t="s">
        <v>207</v>
      </c>
      <c r="BQ153" s="104">
        <v>52560</v>
      </c>
      <c r="BR153" s="105"/>
      <c r="BS153" s="105" t="s">
        <v>105</v>
      </c>
      <c r="BT153" s="105"/>
      <c r="BU153" s="104">
        <v>0</v>
      </c>
    </row>
    <row r="154" spans="1:73" ht="15" customHeight="1" x14ac:dyDescent="0.35">
      <c r="A154" s="104">
        <v>0</v>
      </c>
      <c r="B154" s="105" t="s">
        <v>511</v>
      </c>
      <c r="C154" s="105"/>
      <c r="D154" s="104">
        <v>2</v>
      </c>
      <c r="E154" s="105" t="s">
        <v>10753</v>
      </c>
      <c r="F154" s="105" t="s">
        <v>10656</v>
      </c>
      <c r="G154" s="104">
        <v>1</v>
      </c>
      <c r="H154" s="105" t="s">
        <v>483</v>
      </c>
      <c r="I154" s="104" t="b">
        <v>0</v>
      </c>
      <c r="J154" s="105"/>
      <c r="K154" s="105"/>
      <c r="L154" s="104">
        <v>24</v>
      </c>
      <c r="M154" s="105"/>
      <c r="N154" s="104" t="b">
        <v>1</v>
      </c>
      <c r="O154" s="104">
        <v>0</v>
      </c>
      <c r="P154" s="105"/>
      <c r="Q154" s="105"/>
      <c r="R154" s="104" t="b">
        <v>1</v>
      </c>
      <c r="S154" s="105"/>
      <c r="T154" s="105"/>
      <c r="U154" s="105"/>
      <c r="V154" s="105"/>
      <c r="W154" s="105"/>
      <c r="X154" s="105"/>
      <c r="Y154" s="105"/>
      <c r="Z154" s="105"/>
      <c r="AA154" s="105"/>
      <c r="AB154" s="105"/>
      <c r="AC154" s="105"/>
      <c r="AD154" s="105"/>
      <c r="AE154" s="105"/>
      <c r="AF154" s="105"/>
      <c r="AG154" s="105"/>
      <c r="AH154" s="105"/>
      <c r="AI154" s="105"/>
      <c r="AJ154" s="105"/>
      <c r="AK154" s="105"/>
      <c r="AL154" s="105"/>
      <c r="AM154" s="105"/>
      <c r="AN154" s="105"/>
      <c r="AO154" s="105"/>
      <c r="AP154" s="105"/>
      <c r="AQ154" s="104">
        <v>0</v>
      </c>
      <c r="AR154" s="104">
        <v>0</v>
      </c>
      <c r="AS154" s="105"/>
      <c r="AT154" s="104">
        <v>0</v>
      </c>
      <c r="AU154" s="104">
        <v>0</v>
      </c>
      <c r="AV154" s="104">
        <v>-1</v>
      </c>
      <c r="AW154" s="104">
        <v>1460</v>
      </c>
      <c r="AX154" s="104">
        <v>1460</v>
      </c>
      <c r="AY154" s="104">
        <v>20</v>
      </c>
      <c r="AZ154" s="104" t="b">
        <v>0</v>
      </c>
      <c r="BA154" s="104">
        <v>0</v>
      </c>
      <c r="BB154" s="104">
        <v>0</v>
      </c>
      <c r="BC154" s="104">
        <v>0</v>
      </c>
      <c r="BD154" s="104" t="b">
        <v>0</v>
      </c>
      <c r="BE154" s="105" t="s">
        <v>512</v>
      </c>
      <c r="BF154" s="104">
        <v>0</v>
      </c>
      <c r="BG154" s="104">
        <v>0</v>
      </c>
      <c r="BH154" s="104">
        <v>0</v>
      </c>
      <c r="BI154" s="104" t="b">
        <v>0</v>
      </c>
      <c r="BJ154" s="105"/>
      <c r="BK154" s="105"/>
      <c r="BL154" s="104">
        <v>0</v>
      </c>
      <c r="BM154" s="104">
        <v>2</v>
      </c>
      <c r="BN154" s="104">
        <v>0</v>
      </c>
      <c r="BO154" s="105" t="s">
        <v>6742</v>
      </c>
      <c r="BP154" s="105" t="s">
        <v>6743</v>
      </c>
      <c r="BQ154" s="104">
        <v>17520</v>
      </c>
      <c r="BR154" s="105"/>
      <c r="BS154" s="105" t="s">
        <v>513</v>
      </c>
      <c r="BT154" s="105"/>
      <c r="BU154" s="104">
        <v>0</v>
      </c>
    </row>
    <row r="155" spans="1:73" ht="15" customHeight="1" x14ac:dyDescent="0.35">
      <c r="A155" s="104">
        <v>0</v>
      </c>
      <c r="B155" s="105" t="s">
        <v>511</v>
      </c>
      <c r="C155" s="105"/>
      <c r="D155" s="104">
        <v>2</v>
      </c>
      <c r="E155" s="105" t="s">
        <v>10767</v>
      </c>
      <c r="F155" s="105" t="s">
        <v>6828</v>
      </c>
      <c r="G155" s="104">
        <v>1</v>
      </c>
      <c r="H155" s="105" t="s">
        <v>483</v>
      </c>
      <c r="I155" s="104" t="b">
        <v>0</v>
      </c>
      <c r="J155" s="105"/>
      <c r="K155" s="105"/>
      <c r="L155" s="104">
        <v>24</v>
      </c>
      <c r="M155" s="105"/>
      <c r="N155" s="104" t="b">
        <v>1</v>
      </c>
      <c r="O155" s="104">
        <v>0</v>
      </c>
      <c r="P155" s="105"/>
      <c r="Q155" s="105"/>
      <c r="R155" s="104" t="b">
        <v>0</v>
      </c>
      <c r="S155" s="105"/>
      <c r="T155" s="105"/>
      <c r="U155" s="105"/>
      <c r="V155" s="105"/>
      <c r="W155" s="105"/>
      <c r="X155" s="105"/>
      <c r="Y155" s="105"/>
      <c r="Z155" s="105"/>
      <c r="AA155" s="105"/>
      <c r="AB155" s="105"/>
      <c r="AC155" s="105"/>
      <c r="AD155" s="105"/>
      <c r="AE155" s="105"/>
      <c r="AF155" s="105"/>
      <c r="AG155" s="105"/>
      <c r="AH155" s="105"/>
      <c r="AI155" s="105"/>
      <c r="AJ155" s="105"/>
      <c r="AK155" s="105"/>
      <c r="AL155" s="105"/>
      <c r="AM155" s="105"/>
      <c r="AN155" s="105"/>
      <c r="AO155" s="105"/>
      <c r="AP155" s="105"/>
      <c r="AQ155" s="104">
        <v>0</v>
      </c>
      <c r="AR155" s="104">
        <v>0</v>
      </c>
      <c r="AS155" s="105"/>
      <c r="AT155" s="104">
        <v>0</v>
      </c>
      <c r="AU155" s="104">
        <v>0</v>
      </c>
      <c r="AV155" s="104">
        <v>-1</v>
      </c>
      <c r="AW155" s="104">
        <v>1460</v>
      </c>
      <c r="AX155" s="104">
        <v>1460</v>
      </c>
      <c r="AY155" s="104">
        <v>20</v>
      </c>
      <c r="AZ155" s="104" t="b">
        <v>0</v>
      </c>
      <c r="BA155" s="104">
        <v>0</v>
      </c>
      <c r="BB155" s="104">
        <v>0</v>
      </c>
      <c r="BC155" s="104">
        <v>0</v>
      </c>
      <c r="BD155" s="104" t="b">
        <v>0</v>
      </c>
      <c r="BE155" s="105" t="s">
        <v>512</v>
      </c>
      <c r="BF155" s="104">
        <v>0</v>
      </c>
      <c r="BG155" s="104">
        <v>0</v>
      </c>
      <c r="BH155" s="104">
        <v>0</v>
      </c>
      <c r="BI155" s="104" t="b">
        <v>0</v>
      </c>
      <c r="BJ155" s="105"/>
      <c r="BK155" s="105"/>
      <c r="BL155" s="104">
        <v>0</v>
      </c>
      <c r="BM155" s="104">
        <v>0</v>
      </c>
      <c r="BN155" s="104">
        <v>0</v>
      </c>
      <c r="BO155" s="105" t="s">
        <v>6829</v>
      </c>
      <c r="BP155" s="105" t="s">
        <v>208</v>
      </c>
      <c r="BQ155" s="104">
        <v>768</v>
      </c>
      <c r="BR155" s="105"/>
      <c r="BS155" s="105" t="s">
        <v>513</v>
      </c>
      <c r="BT155" s="105"/>
      <c r="BU155" s="104">
        <v>0</v>
      </c>
    </row>
    <row r="156" spans="1:73" ht="15" customHeight="1" x14ac:dyDescent="0.35">
      <c r="A156" s="104">
        <v>0</v>
      </c>
      <c r="B156" s="105" t="s">
        <v>482</v>
      </c>
      <c r="C156" s="105"/>
      <c r="D156" s="104">
        <v>2</v>
      </c>
      <c r="E156" s="105" t="s">
        <v>10767</v>
      </c>
      <c r="F156" s="105" t="s">
        <v>10718</v>
      </c>
      <c r="G156" s="104">
        <v>1</v>
      </c>
      <c r="H156" s="105" t="s">
        <v>483</v>
      </c>
      <c r="I156" s="104" t="b">
        <v>0</v>
      </c>
      <c r="J156" s="105"/>
      <c r="K156" s="105"/>
      <c r="L156" s="104">
        <v>24</v>
      </c>
      <c r="M156" s="105"/>
      <c r="N156" s="104" t="b">
        <v>1</v>
      </c>
      <c r="O156" s="104">
        <v>0</v>
      </c>
      <c r="P156" s="105" t="s">
        <v>485</v>
      </c>
      <c r="Q156" s="105" t="s">
        <v>6002</v>
      </c>
      <c r="R156" s="104" t="b">
        <v>0</v>
      </c>
      <c r="S156" s="105"/>
      <c r="T156" s="105"/>
      <c r="U156" s="105"/>
      <c r="V156" s="105"/>
      <c r="W156" s="105"/>
      <c r="X156" s="105"/>
      <c r="Y156" s="105"/>
      <c r="Z156" s="105"/>
      <c r="AA156" s="105"/>
      <c r="AB156" s="105"/>
      <c r="AC156" s="105"/>
      <c r="AD156" s="105"/>
      <c r="AE156" s="105"/>
      <c r="AF156" s="105"/>
      <c r="AG156" s="105"/>
      <c r="AH156" s="105"/>
      <c r="AI156" s="105"/>
      <c r="AJ156" s="105"/>
      <c r="AK156" s="105"/>
      <c r="AL156" s="105"/>
      <c r="AM156" s="105"/>
      <c r="AN156" s="105"/>
      <c r="AO156" s="105"/>
      <c r="AP156" s="105"/>
      <c r="AQ156" s="104">
        <v>0</v>
      </c>
      <c r="AR156" s="104">
        <v>0</v>
      </c>
      <c r="AS156" s="105"/>
      <c r="AT156" s="104">
        <v>0</v>
      </c>
      <c r="AU156" s="104">
        <v>0</v>
      </c>
      <c r="AV156" s="104">
        <v>-1</v>
      </c>
      <c r="AW156" s="104">
        <v>1460</v>
      </c>
      <c r="AX156" s="104">
        <v>1460</v>
      </c>
      <c r="AY156" s="104">
        <v>20</v>
      </c>
      <c r="AZ156" s="104" t="b">
        <v>0</v>
      </c>
      <c r="BA156" s="104">
        <v>0</v>
      </c>
      <c r="BB156" s="104">
        <v>0</v>
      </c>
      <c r="BC156" s="104">
        <v>0</v>
      </c>
      <c r="BD156" s="104" t="b">
        <v>1</v>
      </c>
      <c r="BE156" s="105" t="s">
        <v>512</v>
      </c>
      <c r="BF156" s="104">
        <v>0</v>
      </c>
      <c r="BG156" s="104">
        <v>0</v>
      </c>
      <c r="BH156" s="104">
        <v>0</v>
      </c>
      <c r="BI156" s="104" t="b">
        <v>1</v>
      </c>
      <c r="BJ156" s="105" t="s">
        <v>5969</v>
      </c>
      <c r="BK156" s="105" t="s">
        <v>5969</v>
      </c>
      <c r="BL156" s="104">
        <v>0</v>
      </c>
      <c r="BM156" s="104">
        <v>1</v>
      </c>
      <c r="BN156" s="104">
        <v>2</v>
      </c>
      <c r="BO156" s="105"/>
      <c r="BP156" s="105" t="s">
        <v>207</v>
      </c>
      <c r="BQ156" s="104">
        <v>52560</v>
      </c>
      <c r="BR156" s="105"/>
      <c r="BS156" s="105" t="s">
        <v>105</v>
      </c>
      <c r="BT156" s="105"/>
      <c r="BU156" s="104">
        <v>0</v>
      </c>
    </row>
    <row r="157" spans="1:73" ht="15" customHeight="1" x14ac:dyDescent="0.35">
      <c r="A157" s="104">
        <v>0</v>
      </c>
      <c r="B157" s="105" t="s">
        <v>511</v>
      </c>
      <c r="C157" s="105"/>
      <c r="D157" s="104">
        <v>2</v>
      </c>
      <c r="E157" s="105" t="s">
        <v>10767</v>
      </c>
      <c r="F157" s="105" t="s">
        <v>10656</v>
      </c>
      <c r="G157" s="104">
        <v>1</v>
      </c>
      <c r="H157" s="105" t="s">
        <v>483</v>
      </c>
      <c r="I157" s="104" t="b">
        <v>0</v>
      </c>
      <c r="J157" s="105"/>
      <c r="K157" s="105"/>
      <c r="L157" s="104">
        <v>24</v>
      </c>
      <c r="M157" s="105"/>
      <c r="N157" s="104" t="b">
        <v>1</v>
      </c>
      <c r="O157" s="104">
        <v>0</v>
      </c>
      <c r="P157" s="105"/>
      <c r="Q157" s="105"/>
      <c r="R157" s="104" t="b">
        <v>1</v>
      </c>
      <c r="S157" s="105"/>
      <c r="T157" s="105"/>
      <c r="U157" s="105"/>
      <c r="V157" s="105"/>
      <c r="W157" s="105"/>
      <c r="X157" s="105"/>
      <c r="Y157" s="105"/>
      <c r="Z157" s="105"/>
      <c r="AA157" s="105"/>
      <c r="AB157" s="105"/>
      <c r="AC157" s="105"/>
      <c r="AD157" s="105"/>
      <c r="AE157" s="105"/>
      <c r="AF157" s="105"/>
      <c r="AG157" s="105"/>
      <c r="AH157" s="105"/>
      <c r="AI157" s="105"/>
      <c r="AJ157" s="105"/>
      <c r="AK157" s="105"/>
      <c r="AL157" s="105"/>
      <c r="AM157" s="105"/>
      <c r="AN157" s="105"/>
      <c r="AO157" s="105"/>
      <c r="AP157" s="105"/>
      <c r="AQ157" s="104">
        <v>0</v>
      </c>
      <c r="AR157" s="104">
        <v>0</v>
      </c>
      <c r="AS157" s="105"/>
      <c r="AT157" s="104">
        <v>0</v>
      </c>
      <c r="AU157" s="104">
        <v>0</v>
      </c>
      <c r="AV157" s="104">
        <v>-1</v>
      </c>
      <c r="AW157" s="104">
        <v>1460</v>
      </c>
      <c r="AX157" s="104">
        <v>1460</v>
      </c>
      <c r="AY157" s="104">
        <v>20</v>
      </c>
      <c r="AZ157" s="104" t="b">
        <v>0</v>
      </c>
      <c r="BA157" s="104">
        <v>0</v>
      </c>
      <c r="BB157" s="104">
        <v>0</v>
      </c>
      <c r="BC157" s="104">
        <v>0</v>
      </c>
      <c r="BD157" s="104" t="b">
        <v>0</v>
      </c>
      <c r="BE157" s="105" t="s">
        <v>512</v>
      </c>
      <c r="BF157" s="104">
        <v>0</v>
      </c>
      <c r="BG157" s="104">
        <v>0</v>
      </c>
      <c r="BH157" s="104">
        <v>0</v>
      </c>
      <c r="BI157" s="104" t="b">
        <v>0</v>
      </c>
      <c r="BJ157" s="105"/>
      <c r="BK157" s="105"/>
      <c r="BL157" s="104">
        <v>0</v>
      </c>
      <c r="BM157" s="104">
        <v>2</v>
      </c>
      <c r="BN157" s="104">
        <v>0</v>
      </c>
      <c r="BO157" s="105" t="s">
        <v>6742</v>
      </c>
      <c r="BP157" s="105" t="s">
        <v>6743</v>
      </c>
      <c r="BQ157" s="104">
        <v>17520</v>
      </c>
      <c r="BR157" s="105"/>
      <c r="BS157" s="105" t="s">
        <v>513</v>
      </c>
      <c r="BT157" s="105"/>
      <c r="BU157" s="104">
        <v>0</v>
      </c>
    </row>
    <row r="158" spans="1:73" ht="15" customHeight="1" x14ac:dyDescent="0.35">
      <c r="A158" s="104">
        <v>0</v>
      </c>
      <c r="B158" s="105" t="s">
        <v>511</v>
      </c>
      <c r="C158" s="105"/>
      <c r="D158" s="104">
        <v>2</v>
      </c>
      <c r="E158" s="105" t="s">
        <v>10829</v>
      </c>
      <c r="F158" s="105" t="s">
        <v>6740</v>
      </c>
      <c r="G158" s="104">
        <v>1</v>
      </c>
      <c r="H158" s="105" t="s">
        <v>483</v>
      </c>
      <c r="I158" s="104" t="b">
        <v>0</v>
      </c>
      <c r="J158" s="105"/>
      <c r="K158" s="105"/>
      <c r="L158" s="104">
        <v>24</v>
      </c>
      <c r="M158" s="105"/>
      <c r="N158" s="104" t="b">
        <v>1</v>
      </c>
      <c r="O158" s="104">
        <v>0</v>
      </c>
      <c r="P158" s="105"/>
      <c r="Q158" s="105"/>
      <c r="R158" s="104" t="b">
        <v>0</v>
      </c>
      <c r="S158" s="105"/>
      <c r="T158" s="105"/>
      <c r="U158" s="105"/>
      <c r="V158" s="105"/>
      <c r="W158" s="105"/>
      <c r="X158" s="105"/>
      <c r="Y158" s="105"/>
      <c r="Z158" s="105"/>
      <c r="AA158" s="105"/>
      <c r="AB158" s="105"/>
      <c r="AC158" s="105"/>
      <c r="AD158" s="105"/>
      <c r="AE158" s="105"/>
      <c r="AF158" s="105"/>
      <c r="AG158" s="105"/>
      <c r="AH158" s="105"/>
      <c r="AI158" s="105"/>
      <c r="AJ158" s="105"/>
      <c r="AK158" s="105"/>
      <c r="AL158" s="105"/>
      <c r="AM158" s="105"/>
      <c r="AN158" s="105"/>
      <c r="AO158" s="105"/>
      <c r="AP158" s="105"/>
      <c r="AQ158" s="104">
        <v>0</v>
      </c>
      <c r="AR158" s="104">
        <v>0</v>
      </c>
      <c r="AS158" s="105"/>
      <c r="AT158" s="104">
        <v>0</v>
      </c>
      <c r="AU158" s="104">
        <v>0</v>
      </c>
      <c r="AV158" s="104">
        <v>-1</v>
      </c>
      <c r="AW158" s="104">
        <v>1460</v>
      </c>
      <c r="AX158" s="104">
        <v>1460</v>
      </c>
      <c r="AY158" s="104">
        <v>20</v>
      </c>
      <c r="AZ158" s="104" t="b">
        <v>0</v>
      </c>
      <c r="BA158" s="104">
        <v>0</v>
      </c>
      <c r="BB158" s="104">
        <v>0</v>
      </c>
      <c r="BC158" s="104">
        <v>0</v>
      </c>
      <c r="BD158" s="104" t="b">
        <v>0</v>
      </c>
      <c r="BE158" s="105" t="s">
        <v>512</v>
      </c>
      <c r="BF158" s="104">
        <v>0</v>
      </c>
      <c r="BG158" s="104">
        <v>0</v>
      </c>
      <c r="BH158" s="104">
        <v>0</v>
      </c>
      <c r="BI158" s="104" t="b">
        <v>0</v>
      </c>
      <c r="BJ158" s="105"/>
      <c r="BK158" s="105"/>
      <c r="BL158" s="104">
        <v>0</v>
      </c>
      <c r="BM158" s="104">
        <v>0</v>
      </c>
      <c r="BN158" s="104">
        <v>0</v>
      </c>
      <c r="BO158" s="105" t="s">
        <v>6741</v>
      </c>
      <c r="BP158" s="105" t="s">
        <v>208</v>
      </c>
      <c r="BQ158" s="104">
        <v>8760</v>
      </c>
      <c r="BR158" s="105"/>
      <c r="BS158" s="105" t="s">
        <v>513</v>
      </c>
      <c r="BT158" s="105"/>
      <c r="BU158" s="104">
        <v>0</v>
      </c>
    </row>
    <row r="159" spans="1:73" ht="15" customHeight="1" x14ac:dyDescent="0.35">
      <c r="A159" s="104">
        <v>0</v>
      </c>
      <c r="B159" s="105" t="s">
        <v>511</v>
      </c>
      <c r="C159" s="105"/>
      <c r="D159" s="104">
        <v>2</v>
      </c>
      <c r="E159" s="105" t="s">
        <v>10829</v>
      </c>
      <c r="F159" s="105" t="s">
        <v>10676</v>
      </c>
      <c r="G159" s="104">
        <v>1</v>
      </c>
      <c r="H159" s="105" t="s">
        <v>483</v>
      </c>
      <c r="I159" s="104" t="b">
        <v>0</v>
      </c>
      <c r="J159" s="105"/>
      <c r="K159" s="105"/>
      <c r="L159" s="104">
        <v>24</v>
      </c>
      <c r="M159" s="105"/>
      <c r="N159" s="104" t="b">
        <v>1</v>
      </c>
      <c r="O159" s="104">
        <v>0</v>
      </c>
      <c r="P159" s="105"/>
      <c r="Q159" s="105"/>
      <c r="R159" s="104" t="b">
        <v>0</v>
      </c>
      <c r="S159" s="105"/>
      <c r="T159" s="105"/>
      <c r="U159" s="105"/>
      <c r="V159" s="105"/>
      <c r="W159" s="105"/>
      <c r="X159" s="105"/>
      <c r="Y159" s="105"/>
      <c r="Z159" s="105"/>
      <c r="AA159" s="105"/>
      <c r="AB159" s="105"/>
      <c r="AC159" s="105"/>
      <c r="AD159" s="105"/>
      <c r="AE159" s="105"/>
      <c r="AF159" s="105"/>
      <c r="AG159" s="105"/>
      <c r="AH159" s="105"/>
      <c r="AI159" s="105"/>
      <c r="AJ159" s="105"/>
      <c r="AK159" s="105"/>
      <c r="AL159" s="105"/>
      <c r="AM159" s="105"/>
      <c r="AN159" s="105"/>
      <c r="AO159" s="105"/>
      <c r="AP159" s="105"/>
      <c r="AQ159" s="104">
        <v>0</v>
      </c>
      <c r="AR159" s="104">
        <v>0</v>
      </c>
      <c r="AS159" s="105"/>
      <c r="AT159" s="104">
        <v>0</v>
      </c>
      <c r="AU159" s="104">
        <v>0</v>
      </c>
      <c r="AV159" s="104">
        <v>-1</v>
      </c>
      <c r="AW159" s="104">
        <v>1460</v>
      </c>
      <c r="AX159" s="104">
        <v>1460</v>
      </c>
      <c r="AY159" s="104">
        <v>20</v>
      </c>
      <c r="AZ159" s="104" t="b">
        <v>0</v>
      </c>
      <c r="BA159" s="104">
        <v>0</v>
      </c>
      <c r="BB159" s="104">
        <v>0</v>
      </c>
      <c r="BC159" s="104">
        <v>0</v>
      </c>
      <c r="BD159" s="104" t="b">
        <v>0</v>
      </c>
      <c r="BE159" s="105" t="s">
        <v>512</v>
      </c>
      <c r="BF159" s="104">
        <v>0</v>
      </c>
      <c r="BG159" s="104">
        <v>0</v>
      </c>
      <c r="BH159" s="104">
        <v>0</v>
      </c>
      <c r="BI159" s="104" t="b">
        <v>0</v>
      </c>
      <c r="BJ159" s="105"/>
      <c r="BK159" s="105"/>
      <c r="BL159" s="104">
        <v>0</v>
      </c>
      <c r="BM159" s="104">
        <v>1</v>
      </c>
      <c r="BN159" s="104">
        <v>0</v>
      </c>
      <c r="BO159" s="105" t="s">
        <v>6825</v>
      </c>
      <c r="BP159" s="105" t="s">
        <v>209</v>
      </c>
      <c r="BQ159" s="104">
        <v>8760</v>
      </c>
      <c r="BR159" s="105"/>
      <c r="BS159" s="105" t="s">
        <v>513</v>
      </c>
      <c r="BT159" s="105"/>
      <c r="BU159" s="104">
        <v>0</v>
      </c>
    </row>
    <row r="160" spans="1:73" ht="15" customHeight="1" x14ac:dyDescent="0.35">
      <c r="A160" s="104">
        <v>0</v>
      </c>
      <c r="B160" s="105" t="s">
        <v>482</v>
      </c>
      <c r="C160" s="105"/>
      <c r="D160" s="104">
        <v>2</v>
      </c>
      <c r="E160" s="105" t="s">
        <v>10858</v>
      </c>
      <c r="F160" s="105" t="s">
        <v>10678</v>
      </c>
      <c r="G160" s="104">
        <v>1</v>
      </c>
      <c r="H160" s="105" t="s">
        <v>483</v>
      </c>
      <c r="I160" s="104" t="b">
        <v>1</v>
      </c>
      <c r="J160" s="105"/>
      <c r="K160" s="105"/>
      <c r="L160" s="104">
        <v>24</v>
      </c>
      <c r="M160" s="105"/>
      <c r="N160" s="104" t="b">
        <v>1</v>
      </c>
      <c r="O160" s="104">
        <v>0</v>
      </c>
      <c r="P160" s="105"/>
      <c r="Q160" s="105"/>
      <c r="R160" s="104" t="b">
        <v>1</v>
      </c>
      <c r="S160" s="105"/>
      <c r="T160" s="105"/>
      <c r="U160" s="105"/>
      <c r="V160" s="105"/>
      <c r="W160" s="105"/>
      <c r="X160" s="105"/>
      <c r="Y160" s="105"/>
      <c r="Z160" s="105"/>
      <c r="AA160" s="105"/>
      <c r="AB160" s="105"/>
      <c r="AC160" s="105"/>
      <c r="AD160" s="105"/>
      <c r="AE160" s="105"/>
      <c r="AF160" s="105"/>
      <c r="AG160" s="105"/>
      <c r="AH160" s="105"/>
      <c r="AI160" s="105"/>
      <c r="AJ160" s="105"/>
      <c r="AK160" s="105"/>
      <c r="AL160" s="105"/>
      <c r="AM160" s="105"/>
      <c r="AN160" s="105"/>
      <c r="AO160" s="105"/>
      <c r="AP160" s="105"/>
      <c r="AQ160" s="104">
        <v>0</v>
      </c>
      <c r="AR160" s="104">
        <v>175000</v>
      </c>
      <c r="AS160" s="105"/>
      <c r="AT160" s="104">
        <v>0</v>
      </c>
      <c r="AU160" s="104">
        <v>0</v>
      </c>
      <c r="AV160" s="104">
        <v>-1</v>
      </c>
      <c r="AW160" s="104">
        <v>1460</v>
      </c>
      <c r="AX160" s="104">
        <v>1460</v>
      </c>
      <c r="AY160" s="104">
        <v>20</v>
      </c>
      <c r="AZ160" s="104" t="b">
        <v>0</v>
      </c>
      <c r="BA160" s="104">
        <v>0</v>
      </c>
      <c r="BB160" s="104">
        <v>0</v>
      </c>
      <c r="BC160" s="104">
        <v>0</v>
      </c>
      <c r="BD160" s="104" t="b">
        <v>1</v>
      </c>
      <c r="BE160" s="105" t="s">
        <v>512</v>
      </c>
      <c r="BF160" s="104">
        <v>0</v>
      </c>
      <c r="BG160" s="104">
        <v>0</v>
      </c>
      <c r="BH160" s="104">
        <v>0</v>
      </c>
      <c r="BI160" s="104" t="b">
        <v>1</v>
      </c>
      <c r="BJ160" s="105"/>
      <c r="BK160" s="105"/>
      <c r="BL160" s="104">
        <v>0</v>
      </c>
      <c r="BM160" s="104">
        <v>0</v>
      </c>
      <c r="BN160" s="104">
        <v>336</v>
      </c>
      <c r="BO160" s="105"/>
      <c r="BP160" s="105" t="s">
        <v>6778</v>
      </c>
      <c r="BQ160" s="104">
        <v>219000</v>
      </c>
      <c r="BR160" s="105"/>
      <c r="BS160" s="105" t="s">
        <v>105</v>
      </c>
      <c r="BT160" s="105"/>
      <c r="BU160" s="104">
        <v>0</v>
      </c>
    </row>
    <row r="161" spans="1:73" ht="15" customHeight="1" x14ac:dyDescent="0.35">
      <c r="A161" s="104">
        <v>0</v>
      </c>
      <c r="B161" s="105" t="s">
        <v>511</v>
      </c>
      <c r="C161" s="105"/>
      <c r="D161" s="104">
        <v>2</v>
      </c>
      <c r="E161" s="105" t="s">
        <v>10858</v>
      </c>
      <c r="F161" s="105" t="s">
        <v>10656</v>
      </c>
      <c r="G161" s="104">
        <v>1</v>
      </c>
      <c r="H161" s="105" t="s">
        <v>483</v>
      </c>
      <c r="I161" s="104" t="b">
        <v>0</v>
      </c>
      <c r="J161" s="105"/>
      <c r="K161" s="105"/>
      <c r="L161" s="104">
        <v>24</v>
      </c>
      <c r="M161" s="105"/>
      <c r="N161" s="104" t="b">
        <v>1</v>
      </c>
      <c r="O161" s="104">
        <v>0</v>
      </c>
      <c r="P161" s="105"/>
      <c r="Q161" s="105"/>
      <c r="R161" s="104" t="b">
        <v>1</v>
      </c>
      <c r="S161" s="105"/>
      <c r="T161" s="105"/>
      <c r="U161" s="105"/>
      <c r="V161" s="105"/>
      <c r="W161" s="105"/>
      <c r="X161" s="105"/>
      <c r="Y161" s="105"/>
      <c r="Z161" s="105"/>
      <c r="AA161" s="105"/>
      <c r="AB161" s="105"/>
      <c r="AC161" s="105"/>
      <c r="AD161" s="105"/>
      <c r="AE161" s="105"/>
      <c r="AF161" s="105"/>
      <c r="AG161" s="105"/>
      <c r="AH161" s="105"/>
      <c r="AI161" s="105"/>
      <c r="AJ161" s="105"/>
      <c r="AK161" s="105"/>
      <c r="AL161" s="105"/>
      <c r="AM161" s="105"/>
      <c r="AN161" s="105"/>
      <c r="AO161" s="105"/>
      <c r="AP161" s="105"/>
      <c r="AQ161" s="104">
        <v>0</v>
      </c>
      <c r="AR161" s="104">
        <v>0</v>
      </c>
      <c r="AS161" s="105"/>
      <c r="AT161" s="104">
        <v>0</v>
      </c>
      <c r="AU161" s="104">
        <v>0</v>
      </c>
      <c r="AV161" s="104">
        <v>-1</v>
      </c>
      <c r="AW161" s="104">
        <v>1460</v>
      </c>
      <c r="AX161" s="104">
        <v>1460</v>
      </c>
      <c r="AY161" s="104">
        <v>20</v>
      </c>
      <c r="AZ161" s="104" t="b">
        <v>0</v>
      </c>
      <c r="BA161" s="104">
        <v>0</v>
      </c>
      <c r="BB161" s="104">
        <v>0</v>
      </c>
      <c r="BC161" s="104">
        <v>0</v>
      </c>
      <c r="BD161" s="104" t="b">
        <v>0</v>
      </c>
      <c r="BE161" s="105" t="s">
        <v>512</v>
      </c>
      <c r="BF161" s="104">
        <v>0</v>
      </c>
      <c r="BG161" s="104">
        <v>0</v>
      </c>
      <c r="BH161" s="104">
        <v>0</v>
      </c>
      <c r="BI161" s="104" t="b">
        <v>0</v>
      </c>
      <c r="BJ161" s="105"/>
      <c r="BK161" s="105"/>
      <c r="BL161" s="104">
        <v>0</v>
      </c>
      <c r="BM161" s="104">
        <v>1</v>
      </c>
      <c r="BN161" s="104">
        <v>0</v>
      </c>
      <c r="BO161" s="105" t="s">
        <v>6742</v>
      </c>
      <c r="BP161" s="105" t="s">
        <v>6743</v>
      </c>
      <c r="BQ161" s="104">
        <v>17520</v>
      </c>
      <c r="BR161" s="105"/>
      <c r="BS161" s="105" t="s">
        <v>513</v>
      </c>
      <c r="BT161" s="105"/>
      <c r="BU161" s="104">
        <v>0</v>
      </c>
    </row>
    <row r="162" spans="1:73" ht="15" customHeight="1" x14ac:dyDescent="0.35">
      <c r="A162" s="104">
        <v>0</v>
      </c>
      <c r="B162" s="105" t="s">
        <v>482</v>
      </c>
      <c r="C162" s="105"/>
      <c r="D162" s="104">
        <v>2</v>
      </c>
      <c r="E162" s="105" t="s">
        <v>10747</v>
      </c>
      <c r="F162" s="105" t="s">
        <v>10693</v>
      </c>
      <c r="G162" s="104">
        <v>1</v>
      </c>
      <c r="H162" s="105" t="s">
        <v>483</v>
      </c>
      <c r="I162" s="104" t="b">
        <v>0</v>
      </c>
      <c r="J162" s="105"/>
      <c r="K162" s="105"/>
      <c r="L162" s="104">
        <v>24</v>
      </c>
      <c r="M162" s="105"/>
      <c r="N162" s="104" t="b">
        <v>1</v>
      </c>
      <c r="O162" s="104">
        <v>0</v>
      </c>
      <c r="P162" s="105"/>
      <c r="Q162" s="105" t="s">
        <v>5934</v>
      </c>
      <c r="R162" s="104" t="b">
        <v>0</v>
      </c>
      <c r="S162" s="105"/>
      <c r="T162" s="105"/>
      <c r="U162" s="105"/>
      <c r="V162" s="105"/>
      <c r="W162" s="105"/>
      <c r="X162" s="105"/>
      <c r="Y162" s="105"/>
      <c r="Z162" s="105"/>
      <c r="AA162" s="105"/>
      <c r="AB162" s="105"/>
      <c r="AC162" s="105"/>
      <c r="AD162" s="105"/>
      <c r="AE162" s="105"/>
      <c r="AF162" s="105"/>
      <c r="AG162" s="105"/>
      <c r="AH162" s="105"/>
      <c r="AI162" s="105"/>
      <c r="AJ162" s="105"/>
      <c r="AK162" s="105"/>
      <c r="AL162" s="105"/>
      <c r="AM162" s="105"/>
      <c r="AN162" s="105"/>
      <c r="AO162" s="105"/>
      <c r="AP162" s="105"/>
      <c r="AQ162" s="104">
        <v>0</v>
      </c>
      <c r="AR162" s="104">
        <v>0</v>
      </c>
      <c r="AS162" s="105"/>
      <c r="AT162" s="104">
        <v>0</v>
      </c>
      <c r="AU162" s="104">
        <v>0</v>
      </c>
      <c r="AV162" s="104">
        <v>-1</v>
      </c>
      <c r="AW162" s="104">
        <v>1460</v>
      </c>
      <c r="AX162" s="104">
        <v>1460</v>
      </c>
      <c r="AY162" s="104">
        <v>20</v>
      </c>
      <c r="AZ162" s="104" t="b">
        <v>0</v>
      </c>
      <c r="BA162" s="104">
        <v>0</v>
      </c>
      <c r="BB162" s="104">
        <v>0</v>
      </c>
      <c r="BC162" s="104">
        <v>0</v>
      </c>
      <c r="BD162" s="104" t="b">
        <v>1</v>
      </c>
      <c r="BE162" s="105" t="s">
        <v>512</v>
      </c>
      <c r="BF162" s="104">
        <v>0</v>
      </c>
      <c r="BG162" s="104">
        <v>0</v>
      </c>
      <c r="BH162" s="104">
        <v>0</v>
      </c>
      <c r="BI162" s="104" t="b">
        <v>0</v>
      </c>
      <c r="BJ162" s="105" t="s">
        <v>10084</v>
      </c>
      <c r="BK162" s="105" t="s">
        <v>5972</v>
      </c>
      <c r="BL162" s="104">
        <v>0</v>
      </c>
      <c r="BM162" s="104">
        <v>0</v>
      </c>
      <c r="BN162" s="104">
        <v>4</v>
      </c>
      <c r="BO162" s="105"/>
      <c r="BP162" s="105" t="s">
        <v>207</v>
      </c>
      <c r="BQ162" s="104">
        <v>70080</v>
      </c>
      <c r="BR162" s="105"/>
      <c r="BS162" s="105" t="s">
        <v>105</v>
      </c>
      <c r="BT162" s="105"/>
      <c r="BU162" s="104">
        <v>0</v>
      </c>
    </row>
    <row r="163" spans="1:73" ht="15" customHeight="1" x14ac:dyDescent="0.35">
      <c r="A163" s="104">
        <v>0</v>
      </c>
      <c r="B163" s="105" t="s">
        <v>511</v>
      </c>
      <c r="C163" s="105"/>
      <c r="D163" s="104">
        <v>2</v>
      </c>
      <c r="E163" s="105" t="s">
        <v>10747</v>
      </c>
      <c r="F163" s="105" t="s">
        <v>10676</v>
      </c>
      <c r="G163" s="104">
        <v>1</v>
      </c>
      <c r="H163" s="105" t="s">
        <v>483</v>
      </c>
      <c r="I163" s="104" t="b">
        <v>0</v>
      </c>
      <c r="J163" s="105"/>
      <c r="K163" s="105"/>
      <c r="L163" s="104">
        <v>24</v>
      </c>
      <c r="M163" s="105"/>
      <c r="N163" s="104" t="b">
        <v>1</v>
      </c>
      <c r="O163" s="104">
        <v>0</v>
      </c>
      <c r="P163" s="105"/>
      <c r="Q163" s="105"/>
      <c r="R163" s="104" t="b">
        <v>0</v>
      </c>
      <c r="S163" s="105"/>
      <c r="T163" s="105"/>
      <c r="U163" s="105"/>
      <c r="V163" s="105"/>
      <c r="W163" s="105"/>
      <c r="X163" s="105"/>
      <c r="Y163" s="105"/>
      <c r="Z163" s="105"/>
      <c r="AA163" s="105"/>
      <c r="AB163" s="105"/>
      <c r="AC163" s="105"/>
      <c r="AD163" s="105"/>
      <c r="AE163" s="105"/>
      <c r="AF163" s="105"/>
      <c r="AG163" s="105"/>
      <c r="AH163" s="105"/>
      <c r="AI163" s="105"/>
      <c r="AJ163" s="105"/>
      <c r="AK163" s="105"/>
      <c r="AL163" s="105"/>
      <c r="AM163" s="105"/>
      <c r="AN163" s="105"/>
      <c r="AO163" s="105"/>
      <c r="AP163" s="105"/>
      <c r="AQ163" s="104">
        <v>0</v>
      </c>
      <c r="AR163" s="104">
        <v>0</v>
      </c>
      <c r="AS163" s="105"/>
      <c r="AT163" s="104">
        <v>0</v>
      </c>
      <c r="AU163" s="104">
        <v>0</v>
      </c>
      <c r="AV163" s="104">
        <v>-1</v>
      </c>
      <c r="AW163" s="104">
        <v>1460</v>
      </c>
      <c r="AX163" s="104">
        <v>1460</v>
      </c>
      <c r="AY163" s="104">
        <v>20</v>
      </c>
      <c r="AZ163" s="104" t="b">
        <v>0</v>
      </c>
      <c r="BA163" s="104">
        <v>0</v>
      </c>
      <c r="BB163" s="104">
        <v>0</v>
      </c>
      <c r="BC163" s="104">
        <v>0</v>
      </c>
      <c r="BD163" s="104" t="b">
        <v>0</v>
      </c>
      <c r="BE163" s="105" t="s">
        <v>512</v>
      </c>
      <c r="BF163" s="104">
        <v>0</v>
      </c>
      <c r="BG163" s="104">
        <v>0</v>
      </c>
      <c r="BH163" s="104">
        <v>0</v>
      </c>
      <c r="BI163" s="104" t="b">
        <v>0</v>
      </c>
      <c r="BJ163" s="105"/>
      <c r="BK163" s="105"/>
      <c r="BL163" s="104">
        <v>0</v>
      </c>
      <c r="BM163" s="104">
        <v>1</v>
      </c>
      <c r="BN163" s="104">
        <v>0</v>
      </c>
      <c r="BO163" s="105" t="s">
        <v>6825</v>
      </c>
      <c r="BP163" s="105" t="s">
        <v>209</v>
      </c>
      <c r="BQ163" s="104">
        <v>8760</v>
      </c>
      <c r="BR163" s="105"/>
      <c r="BS163" s="105" t="s">
        <v>513</v>
      </c>
      <c r="BT163" s="105"/>
      <c r="BU163" s="104">
        <v>0</v>
      </c>
    </row>
    <row r="164" spans="1:73" ht="15" customHeight="1" x14ac:dyDescent="0.35">
      <c r="A164" s="104">
        <v>0</v>
      </c>
      <c r="B164" s="105" t="s">
        <v>511</v>
      </c>
      <c r="C164" s="105"/>
      <c r="D164" s="104">
        <v>2</v>
      </c>
      <c r="E164" s="105" t="s">
        <v>10747</v>
      </c>
      <c r="F164" s="105" t="s">
        <v>10656</v>
      </c>
      <c r="G164" s="104">
        <v>1</v>
      </c>
      <c r="H164" s="105" t="s">
        <v>483</v>
      </c>
      <c r="I164" s="104" t="b">
        <v>0</v>
      </c>
      <c r="J164" s="105"/>
      <c r="K164" s="105"/>
      <c r="L164" s="104">
        <v>24</v>
      </c>
      <c r="M164" s="105"/>
      <c r="N164" s="104" t="b">
        <v>1</v>
      </c>
      <c r="O164" s="104">
        <v>0</v>
      </c>
      <c r="P164" s="105"/>
      <c r="Q164" s="105"/>
      <c r="R164" s="104" t="b">
        <v>1</v>
      </c>
      <c r="S164" s="105"/>
      <c r="T164" s="105"/>
      <c r="U164" s="105"/>
      <c r="V164" s="105"/>
      <c r="W164" s="105"/>
      <c r="X164" s="105"/>
      <c r="Y164" s="105"/>
      <c r="Z164" s="105"/>
      <c r="AA164" s="105"/>
      <c r="AB164" s="105"/>
      <c r="AC164" s="105"/>
      <c r="AD164" s="105"/>
      <c r="AE164" s="105"/>
      <c r="AF164" s="105"/>
      <c r="AG164" s="105"/>
      <c r="AH164" s="105"/>
      <c r="AI164" s="105"/>
      <c r="AJ164" s="105"/>
      <c r="AK164" s="105"/>
      <c r="AL164" s="105"/>
      <c r="AM164" s="105"/>
      <c r="AN164" s="105"/>
      <c r="AO164" s="105"/>
      <c r="AP164" s="105"/>
      <c r="AQ164" s="104">
        <v>0</v>
      </c>
      <c r="AR164" s="104">
        <v>0</v>
      </c>
      <c r="AS164" s="105"/>
      <c r="AT164" s="104">
        <v>0</v>
      </c>
      <c r="AU164" s="104">
        <v>0</v>
      </c>
      <c r="AV164" s="104">
        <v>-1</v>
      </c>
      <c r="AW164" s="104">
        <v>1460</v>
      </c>
      <c r="AX164" s="104">
        <v>1460</v>
      </c>
      <c r="AY164" s="104">
        <v>20</v>
      </c>
      <c r="AZ164" s="104" t="b">
        <v>0</v>
      </c>
      <c r="BA164" s="104">
        <v>0</v>
      </c>
      <c r="BB164" s="104">
        <v>0</v>
      </c>
      <c r="BC164" s="104">
        <v>0</v>
      </c>
      <c r="BD164" s="104" t="b">
        <v>0</v>
      </c>
      <c r="BE164" s="105" t="s">
        <v>512</v>
      </c>
      <c r="BF164" s="104">
        <v>0</v>
      </c>
      <c r="BG164" s="104">
        <v>0</v>
      </c>
      <c r="BH164" s="104">
        <v>0</v>
      </c>
      <c r="BI164" s="104" t="b">
        <v>0</v>
      </c>
      <c r="BJ164" s="105"/>
      <c r="BK164" s="105"/>
      <c r="BL164" s="104">
        <v>0</v>
      </c>
      <c r="BM164" s="104">
        <v>2</v>
      </c>
      <c r="BN164" s="104">
        <v>0</v>
      </c>
      <c r="BO164" s="105" t="s">
        <v>6742</v>
      </c>
      <c r="BP164" s="105" t="s">
        <v>6743</v>
      </c>
      <c r="BQ164" s="104">
        <v>17520</v>
      </c>
      <c r="BR164" s="105"/>
      <c r="BS164" s="105" t="s">
        <v>513</v>
      </c>
      <c r="BT164" s="105"/>
      <c r="BU164" s="104">
        <v>0</v>
      </c>
    </row>
    <row r="165" spans="1:73" ht="15" customHeight="1" x14ac:dyDescent="0.35">
      <c r="A165" s="104">
        <v>0</v>
      </c>
      <c r="B165" s="105" t="s">
        <v>511</v>
      </c>
      <c r="C165" s="105"/>
      <c r="D165" s="104">
        <v>2</v>
      </c>
      <c r="E165" s="105" t="s">
        <v>10747</v>
      </c>
      <c r="F165" s="105" t="s">
        <v>6754</v>
      </c>
      <c r="G165" s="104">
        <v>1</v>
      </c>
      <c r="H165" s="105" t="s">
        <v>483</v>
      </c>
      <c r="I165" s="104" t="b">
        <v>0</v>
      </c>
      <c r="J165" s="105"/>
      <c r="K165" s="105"/>
      <c r="L165" s="104">
        <v>24</v>
      </c>
      <c r="M165" s="105"/>
      <c r="N165" s="104" t="b">
        <v>1</v>
      </c>
      <c r="O165" s="104">
        <v>0</v>
      </c>
      <c r="P165" s="105"/>
      <c r="Q165" s="105"/>
      <c r="R165" s="104" t="b">
        <v>0</v>
      </c>
      <c r="S165" s="105"/>
      <c r="T165" s="105"/>
      <c r="U165" s="105"/>
      <c r="V165" s="105"/>
      <c r="W165" s="105"/>
      <c r="X165" s="105"/>
      <c r="Y165" s="105"/>
      <c r="Z165" s="105"/>
      <c r="AA165" s="105"/>
      <c r="AB165" s="105"/>
      <c r="AC165" s="105"/>
      <c r="AD165" s="105"/>
      <c r="AE165" s="105"/>
      <c r="AF165" s="105"/>
      <c r="AG165" s="105"/>
      <c r="AH165" s="105"/>
      <c r="AI165" s="105"/>
      <c r="AJ165" s="105"/>
      <c r="AK165" s="105"/>
      <c r="AL165" s="105"/>
      <c r="AM165" s="105"/>
      <c r="AN165" s="105"/>
      <c r="AO165" s="105"/>
      <c r="AP165" s="105"/>
      <c r="AQ165" s="104">
        <v>0</v>
      </c>
      <c r="AR165" s="104">
        <v>0</v>
      </c>
      <c r="AS165" s="105"/>
      <c r="AT165" s="104">
        <v>0</v>
      </c>
      <c r="AU165" s="104">
        <v>0</v>
      </c>
      <c r="AV165" s="104">
        <v>-1</v>
      </c>
      <c r="AW165" s="104">
        <v>1460</v>
      </c>
      <c r="AX165" s="104">
        <v>1460</v>
      </c>
      <c r="AY165" s="104">
        <v>20</v>
      </c>
      <c r="AZ165" s="104" t="b">
        <v>0</v>
      </c>
      <c r="BA165" s="104">
        <v>0</v>
      </c>
      <c r="BB165" s="104">
        <v>0</v>
      </c>
      <c r="BC165" s="104">
        <v>0</v>
      </c>
      <c r="BD165" s="104" t="b">
        <v>0</v>
      </c>
      <c r="BE165" s="105" t="s">
        <v>512</v>
      </c>
      <c r="BF165" s="104">
        <v>0</v>
      </c>
      <c r="BG165" s="104">
        <v>0</v>
      </c>
      <c r="BH165" s="104">
        <v>0</v>
      </c>
      <c r="BI165" s="104" t="b">
        <v>0</v>
      </c>
      <c r="BJ165" s="105"/>
      <c r="BK165" s="105"/>
      <c r="BL165" s="104">
        <v>0</v>
      </c>
      <c r="BM165" s="104">
        <v>3</v>
      </c>
      <c r="BN165" s="104">
        <v>0</v>
      </c>
      <c r="BO165" s="105" t="s">
        <v>6755</v>
      </c>
      <c r="BP165" s="105" t="s">
        <v>208</v>
      </c>
      <c r="BQ165" s="104">
        <v>8760</v>
      </c>
      <c r="BR165" s="105"/>
      <c r="BS165" s="105" t="s">
        <v>513</v>
      </c>
      <c r="BT165" s="105"/>
      <c r="BU165" s="104">
        <v>0</v>
      </c>
    </row>
    <row r="166" spans="1:73" ht="15" customHeight="1" x14ac:dyDescent="0.35">
      <c r="A166" s="104">
        <v>0</v>
      </c>
      <c r="B166" s="105" t="s">
        <v>482</v>
      </c>
      <c r="C166" s="105"/>
      <c r="D166" s="104">
        <v>2</v>
      </c>
      <c r="E166" s="105" t="s">
        <v>10791</v>
      </c>
      <c r="F166" s="105" t="s">
        <v>10741</v>
      </c>
      <c r="G166" s="104">
        <v>1</v>
      </c>
      <c r="H166" s="105" t="s">
        <v>483</v>
      </c>
      <c r="I166" s="104" t="b">
        <v>0</v>
      </c>
      <c r="J166" s="105"/>
      <c r="K166" s="105"/>
      <c r="L166" s="104">
        <v>24</v>
      </c>
      <c r="M166" s="105"/>
      <c r="N166" s="104" t="b">
        <v>1</v>
      </c>
      <c r="O166" s="104">
        <v>0</v>
      </c>
      <c r="P166" s="105"/>
      <c r="Q166" s="105" t="s">
        <v>5934</v>
      </c>
      <c r="R166" s="104" t="b">
        <v>0</v>
      </c>
      <c r="S166" s="105"/>
      <c r="T166" s="105"/>
      <c r="U166" s="105"/>
      <c r="V166" s="105"/>
      <c r="W166" s="105"/>
      <c r="X166" s="105"/>
      <c r="Y166" s="105"/>
      <c r="Z166" s="105"/>
      <c r="AA166" s="105"/>
      <c r="AB166" s="105"/>
      <c r="AC166" s="105"/>
      <c r="AD166" s="105"/>
      <c r="AE166" s="105"/>
      <c r="AF166" s="105"/>
      <c r="AG166" s="105"/>
      <c r="AH166" s="105"/>
      <c r="AI166" s="105"/>
      <c r="AJ166" s="105"/>
      <c r="AK166" s="105"/>
      <c r="AL166" s="105"/>
      <c r="AM166" s="105"/>
      <c r="AN166" s="105"/>
      <c r="AO166" s="105"/>
      <c r="AP166" s="105"/>
      <c r="AQ166" s="104">
        <v>0</v>
      </c>
      <c r="AR166" s="104">
        <v>0</v>
      </c>
      <c r="AS166" s="105"/>
      <c r="AT166" s="104">
        <v>0</v>
      </c>
      <c r="AU166" s="104">
        <v>0</v>
      </c>
      <c r="AV166" s="104">
        <v>-1</v>
      </c>
      <c r="AW166" s="104">
        <v>1460</v>
      </c>
      <c r="AX166" s="104">
        <v>1460</v>
      </c>
      <c r="AY166" s="104">
        <v>20</v>
      </c>
      <c r="AZ166" s="104" t="b">
        <v>0</v>
      </c>
      <c r="BA166" s="104">
        <v>0</v>
      </c>
      <c r="BB166" s="104">
        <v>0</v>
      </c>
      <c r="BC166" s="104">
        <v>0</v>
      </c>
      <c r="BD166" s="104" t="b">
        <v>1</v>
      </c>
      <c r="BE166" s="105" t="s">
        <v>512</v>
      </c>
      <c r="BF166" s="104">
        <v>0</v>
      </c>
      <c r="BG166" s="104">
        <v>0</v>
      </c>
      <c r="BH166" s="104">
        <v>0</v>
      </c>
      <c r="BI166" s="104" t="b">
        <v>0</v>
      </c>
      <c r="BJ166" s="105" t="s">
        <v>10084</v>
      </c>
      <c r="BK166" s="105" t="s">
        <v>5972</v>
      </c>
      <c r="BL166" s="104">
        <v>0</v>
      </c>
      <c r="BM166" s="104">
        <v>0</v>
      </c>
      <c r="BN166" s="104">
        <v>4</v>
      </c>
      <c r="BO166" s="105"/>
      <c r="BP166" s="105" t="s">
        <v>207</v>
      </c>
      <c r="BQ166" s="104">
        <v>70080</v>
      </c>
      <c r="BR166" s="105"/>
      <c r="BS166" s="105" t="s">
        <v>105</v>
      </c>
      <c r="BT166" s="105"/>
      <c r="BU166" s="104">
        <v>0</v>
      </c>
    </row>
    <row r="167" spans="1:73" ht="15" customHeight="1" x14ac:dyDescent="0.35">
      <c r="A167" s="104">
        <v>0</v>
      </c>
      <c r="B167" s="105" t="s">
        <v>511</v>
      </c>
      <c r="C167" s="105"/>
      <c r="D167" s="104">
        <v>2</v>
      </c>
      <c r="E167" s="105" t="s">
        <v>10791</v>
      </c>
      <c r="F167" s="105" t="s">
        <v>10676</v>
      </c>
      <c r="G167" s="104">
        <v>1</v>
      </c>
      <c r="H167" s="105" t="s">
        <v>483</v>
      </c>
      <c r="I167" s="104" t="b">
        <v>0</v>
      </c>
      <c r="J167" s="105"/>
      <c r="K167" s="105"/>
      <c r="L167" s="104">
        <v>24</v>
      </c>
      <c r="M167" s="105"/>
      <c r="N167" s="104" t="b">
        <v>1</v>
      </c>
      <c r="O167" s="104">
        <v>0</v>
      </c>
      <c r="P167" s="105"/>
      <c r="Q167" s="105"/>
      <c r="R167" s="104" t="b">
        <v>0</v>
      </c>
      <c r="S167" s="105"/>
      <c r="T167" s="105"/>
      <c r="U167" s="105"/>
      <c r="V167" s="105"/>
      <c r="W167" s="105"/>
      <c r="X167" s="105"/>
      <c r="Y167" s="105"/>
      <c r="Z167" s="105"/>
      <c r="AA167" s="105"/>
      <c r="AB167" s="105"/>
      <c r="AC167" s="105"/>
      <c r="AD167" s="105"/>
      <c r="AE167" s="105"/>
      <c r="AF167" s="105"/>
      <c r="AG167" s="105"/>
      <c r="AH167" s="105"/>
      <c r="AI167" s="105"/>
      <c r="AJ167" s="105"/>
      <c r="AK167" s="105"/>
      <c r="AL167" s="105"/>
      <c r="AM167" s="105"/>
      <c r="AN167" s="105"/>
      <c r="AO167" s="105"/>
      <c r="AP167" s="105"/>
      <c r="AQ167" s="104">
        <v>0</v>
      </c>
      <c r="AR167" s="104">
        <v>0</v>
      </c>
      <c r="AS167" s="105"/>
      <c r="AT167" s="104">
        <v>0</v>
      </c>
      <c r="AU167" s="104">
        <v>0</v>
      </c>
      <c r="AV167" s="104">
        <v>-1</v>
      </c>
      <c r="AW167" s="104">
        <v>1460</v>
      </c>
      <c r="AX167" s="104">
        <v>1460</v>
      </c>
      <c r="AY167" s="104">
        <v>20</v>
      </c>
      <c r="AZ167" s="104" t="b">
        <v>0</v>
      </c>
      <c r="BA167" s="104">
        <v>0</v>
      </c>
      <c r="BB167" s="104">
        <v>0</v>
      </c>
      <c r="BC167" s="104">
        <v>0</v>
      </c>
      <c r="BD167" s="104" t="b">
        <v>0</v>
      </c>
      <c r="BE167" s="105" t="s">
        <v>512</v>
      </c>
      <c r="BF167" s="104">
        <v>0</v>
      </c>
      <c r="BG167" s="104">
        <v>0</v>
      </c>
      <c r="BH167" s="104">
        <v>0</v>
      </c>
      <c r="BI167" s="104" t="b">
        <v>0</v>
      </c>
      <c r="BJ167" s="105"/>
      <c r="BK167" s="105"/>
      <c r="BL167" s="104">
        <v>0</v>
      </c>
      <c r="BM167" s="104">
        <v>1</v>
      </c>
      <c r="BN167" s="104">
        <v>0</v>
      </c>
      <c r="BO167" s="105" t="s">
        <v>6825</v>
      </c>
      <c r="BP167" s="105" t="s">
        <v>209</v>
      </c>
      <c r="BQ167" s="104">
        <v>8760</v>
      </c>
      <c r="BR167" s="105"/>
      <c r="BS167" s="105" t="s">
        <v>513</v>
      </c>
      <c r="BT167" s="105"/>
      <c r="BU167" s="104">
        <v>0</v>
      </c>
    </row>
    <row r="168" spans="1:73" ht="15" customHeight="1" x14ac:dyDescent="0.35">
      <c r="A168" s="104">
        <v>0</v>
      </c>
      <c r="B168" s="105" t="s">
        <v>511</v>
      </c>
      <c r="C168" s="105"/>
      <c r="D168" s="104">
        <v>2</v>
      </c>
      <c r="E168" s="105" t="s">
        <v>10791</v>
      </c>
      <c r="F168" s="105" t="s">
        <v>10656</v>
      </c>
      <c r="G168" s="104">
        <v>1</v>
      </c>
      <c r="H168" s="105" t="s">
        <v>483</v>
      </c>
      <c r="I168" s="104" t="b">
        <v>0</v>
      </c>
      <c r="J168" s="105"/>
      <c r="K168" s="105"/>
      <c r="L168" s="104">
        <v>24</v>
      </c>
      <c r="M168" s="105"/>
      <c r="N168" s="104" t="b">
        <v>1</v>
      </c>
      <c r="O168" s="104">
        <v>0</v>
      </c>
      <c r="P168" s="105"/>
      <c r="Q168" s="105"/>
      <c r="R168" s="104" t="b">
        <v>1</v>
      </c>
      <c r="S168" s="105"/>
      <c r="T168" s="105"/>
      <c r="U168" s="105"/>
      <c r="V168" s="105"/>
      <c r="W168" s="105"/>
      <c r="X168" s="105"/>
      <c r="Y168" s="105"/>
      <c r="Z168" s="105"/>
      <c r="AA168" s="105"/>
      <c r="AB168" s="105"/>
      <c r="AC168" s="105"/>
      <c r="AD168" s="105"/>
      <c r="AE168" s="105"/>
      <c r="AF168" s="105"/>
      <c r="AG168" s="105"/>
      <c r="AH168" s="105"/>
      <c r="AI168" s="105"/>
      <c r="AJ168" s="105"/>
      <c r="AK168" s="105"/>
      <c r="AL168" s="105"/>
      <c r="AM168" s="105"/>
      <c r="AN168" s="105"/>
      <c r="AO168" s="105"/>
      <c r="AP168" s="105"/>
      <c r="AQ168" s="104">
        <v>0</v>
      </c>
      <c r="AR168" s="104">
        <v>0</v>
      </c>
      <c r="AS168" s="105"/>
      <c r="AT168" s="104">
        <v>0</v>
      </c>
      <c r="AU168" s="104">
        <v>0</v>
      </c>
      <c r="AV168" s="104">
        <v>-1</v>
      </c>
      <c r="AW168" s="104">
        <v>1460</v>
      </c>
      <c r="AX168" s="104">
        <v>1460</v>
      </c>
      <c r="AY168" s="104">
        <v>20</v>
      </c>
      <c r="AZ168" s="104" t="b">
        <v>0</v>
      </c>
      <c r="BA168" s="104">
        <v>0</v>
      </c>
      <c r="BB168" s="104">
        <v>0</v>
      </c>
      <c r="BC168" s="104">
        <v>0</v>
      </c>
      <c r="BD168" s="104" t="b">
        <v>0</v>
      </c>
      <c r="BE168" s="105" t="s">
        <v>512</v>
      </c>
      <c r="BF168" s="104">
        <v>0</v>
      </c>
      <c r="BG168" s="104">
        <v>0</v>
      </c>
      <c r="BH168" s="104">
        <v>0</v>
      </c>
      <c r="BI168" s="104" t="b">
        <v>0</v>
      </c>
      <c r="BJ168" s="105"/>
      <c r="BK168" s="105"/>
      <c r="BL168" s="104">
        <v>0</v>
      </c>
      <c r="BM168" s="104">
        <v>2</v>
      </c>
      <c r="BN168" s="104">
        <v>0</v>
      </c>
      <c r="BO168" s="105" t="s">
        <v>6742</v>
      </c>
      <c r="BP168" s="105" t="s">
        <v>6743</v>
      </c>
      <c r="BQ168" s="104">
        <v>17520</v>
      </c>
      <c r="BR168" s="105"/>
      <c r="BS168" s="105" t="s">
        <v>513</v>
      </c>
      <c r="BT168" s="105"/>
      <c r="BU168" s="104">
        <v>0</v>
      </c>
    </row>
    <row r="169" spans="1:73" ht="15" customHeight="1" x14ac:dyDescent="0.35">
      <c r="A169" s="104">
        <v>0</v>
      </c>
      <c r="B169" s="105" t="s">
        <v>511</v>
      </c>
      <c r="C169" s="105"/>
      <c r="D169" s="104">
        <v>2</v>
      </c>
      <c r="E169" s="105" t="s">
        <v>10791</v>
      </c>
      <c r="F169" s="105" t="s">
        <v>6754</v>
      </c>
      <c r="G169" s="104">
        <v>1</v>
      </c>
      <c r="H169" s="105" t="s">
        <v>483</v>
      </c>
      <c r="I169" s="104" t="b">
        <v>0</v>
      </c>
      <c r="J169" s="105"/>
      <c r="K169" s="105"/>
      <c r="L169" s="104">
        <v>24</v>
      </c>
      <c r="M169" s="105"/>
      <c r="N169" s="104" t="b">
        <v>1</v>
      </c>
      <c r="O169" s="104">
        <v>0</v>
      </c>
      <c r="P169" s="105"/>
      <c r="Q169" s="105"/>
      <c r="R169" s="104" t="b">
        <v>0</v>
      </c>
      <c r="S169" s="105"/>
      <c r="T169" s="105"/>
      <c r="U169" s="105"/>
      <c r="V169" s="105"/>
      <c r="W169" s="105"/>
      <c r="X169" s="105"/>
      <c r="Y169" s="105"/>
      <c r="Z169" s="105"/>
      <c r="AA169" s="105"/>
      <c r="AB169" s="105"/>
      <c r="AC169" s="105"/>
      <c r="AD169" s="105"/>
      <c r="AE169" s="105"/>
      <c r="AF169" s="105"/>
      <c r="AG169" s="105"/>
      <c r="AH169" s="105"/>
      <c r="AI169" s="105"/>
      <c r="AJ169" s="105"/>
      <c r="AK169" s="105"/>
      <c r="AL169" s="105"/>
      <c r="AM169" s="105"/>
      <c r="AN169" s="105"/>
      <c r="AO169" s="105"/>
      <c r="AP169" s="105"/>
      <c r="AQ169" s="104">
        <v>0</v>
      </c>
      <c r="AR169" s="104">
        <v>0</v>
      </c>
      <c r="AS169" s="105"/>
      <c r="AT169" s="104">
        <v>0</v>
      </c>
      <c r="AU169" s="104">
        <v>0</v>
      </c>
      <c r="AV169" s="104">
        <v>-1</v>
      </c>
      <c r="AW169" s="104">
        <v>1460</v>
      </c>
      <c r="AX169" s="104">
        <v>1460</v>
      </c>
      <c r="AY169" s="104">
        <v>20</v>
      </c>
      <c r="AZ169" s="104" t="b">
        <v>0</v>
      </c>
      <c r="BA169" s="104">
        <v>0</v>
      </c>
      <c r="BB169" s="104">
        <v>0</v>
      </c>
      <c r="BC169" s="104">
        <v>0</v>
      </c>
      <c r="BD169" s="104" t="b">
        <v>0</v>
      </c>
      <c r="BE169" s="105" t="s">
        <v>512</v>
      </c>
      <c r="BF169" s="104">
        <v>0</v>
      </c>
      <c r="BG169" s="104">
        <v>0</v>
      </c>
      <c r="BH169" s="104">
        <v>0</v>
      </c>
      <c r="BI169" s="104" t="b">
        <v>0</v>
      </c>
      <c r="BJ169" s="105"/>
      <c r="BK169" s="105"/>
      <c r="BL169" s="104">
        <v>0</v>
      </c>
      <c r="BM169" s="104">
        <v>3</v>
      </c>
      <c r="BN169" s="104">
        <v>0</v>
      </c>
      <c r="BO169" s="105" t="s">
        <v>6755</v>
      </c>
      <c r="BP169" s="105" t="s">
        <v>208</v>
      </c>
      <c r="BQ169" s="104">
        <v>8760</v>
      </c>
      <c r="BR169" s="105"/>
      <c r="BS169" s="105" t="s">
        <v>513</v>
      </c>
      <c r="BT169" s="105"/>
      <c r="BU169" s="104">
        <v>0</v>
      </c>
    </row>
    <row r="170" spans="1:73" ht="15" customHeight="1" x14ac:dyDescent="0.35">
      <c r="A170" s="104">
        <v>0</v>
      </c>
      <c r="B170" s="105" t="s">
        <v>482</v>
      </c>
      <c r="C170" s="105"/>
      <c r="D170" s="104">
        <v>2</v>
      </c>
      <c r="E170" s="105" t="s">
        <v>10749</v>
      </c>
      <c r="F170" s="105" t="s">
        <v>10699</v>
      </c>
      <c r="G170" s="104">
        <v>1</v>
      </c>
      <c r="H170" s="105" t="s">
        <v>483</v>
      </c>
      <c r="I170" s="104" t="b">
        <v>0</v>
      </c>
      <c r="J170" s="105"/>
      <c r="K170" s="105"/>
      <c r="L170" s="104">
        <v>24</v>
      </c>
      <c r="M170" s="105"/>
      <c r="N170" s="104" t="b">
        <v>1</v>
      </c>
      <c r="O170" s="104">
        <v>0</v>
      </c>
      <c r="P170" s="105"/>
      <c r="Q170" s="105" t="s">
        <v>5934</v>
      </c>
      <c r="R170" s="104" t="b">
        <v>0</v>
      </c>
      <c r="S170" s="105"/>
      <c r="T170" s="105"/>
      <c r="U170" s="105"/>
      <c r="V170" s="105"/>
      <c r="W170" s="105"/>
      <c r="X170" s="105"/>
      <c r="Y170" s="105"/>
      <c r="Z170" s="105"/>
      <c r="AA170" s="105"/>
      <c r="AB170" s="105"/>
      <c r="AC170" s="105"/>
      <c r="AD170" s="105"/>
      <c r="AE170" s="105"/>
      <c r="AF170" s="105"/>
      <c r="AG170" s="105"/>
      <c r="AH170" s="105"/>
      <c r="AI170" s="105"/>
      <c r="AJ170" s="105"/>
      <c r="AK170" s="105"/>
      <c r="AL170" s="105"/>
      <c r="AM170" s="105"/>
      <c r="AN170" s="105"/>
      <c r="AO170" s="105"/>
      <c r="AP170" s="105"/>
      <c r="AQ170" s="104">
        <v>0</v>
      </c>
      <c r="AR170" s="104">
        <v>0</v>
      </c>
      <c r="AS170" s="105"/>
      <c r="AT170" s="104">
        <v>0</v>
      </c>
      <c r="AU170" s="104">
        <v>0</v>
      </c>
      <c r="AV170" s="104">
        <v>-1</v>
      </c>
      <c r="AW170" s="104">
        <v>1460</v>
      </c>
      <c r="AX170" s="104">
        <v>1460</v>
      </c>
      <c r="AY170" s="104">
        <v>20</v>
      </c>
      <c r="AZ170" s="104" t="b">
        <v>0</v>
      </c>
      <c r="BA170" s="104">
        <v>0</v>
      </c>
      <c r="BB170" s="104">
        <v>0</v>
      </c>
      <c r="BC170" s="104">
        <v>0</v>
      </c>
      <c r="BD170" s="104" t="b">
        <v>1</v>
      </c>
      <c r="BE170" s="105" t="s">
        <v>512</v>
      </c>
      <c r="BF170" s="104">
        <v>0</v>
      </c>
      <c r="BG170" s="104">
        <v>0</v>
      </c>
      <c r="BH170" s="104">
        <v>0</v>
      </c>
      <c r="BI170" s="104" t="b">
        <v>0</v>
      </c>
      <c r="BJ170" s="105" t="s">
        <v>10084</v>
      </c>
      <c r="BK170" s="105" t="s">
        <v>5972</v>
      </c>
      <c r="BL170" s="104">
        <v>0</v>
      </c>
      <c r="BM170" s="104">
        <v>0</v>
      </c>
      <c r="BN170" s="104">
        <v>4</v>
      </c>
      <c r="BO170" s="105"/>
      <c r="BP170" s="105" t="s">
        <v>207</v>
      </c>
      <c r="BQ170" s="104">
        <v>70080</v>
      </c>
      <c r="BR170" s="105"/>
      <c r="BS170" s="105" t="s">
        <v>105</v>
      </c>
      <c r="BT170" s="105"/>
      <c r="BU170" s="104">
        <v>0</v>
      </c>
    </row>
    <row r="171" spans="1:73" ht="15" customHeight="1" x14ac:dyDescent="0.35">
      <c r="A171" s="104">
        <v>0</v>
      </c>
      <c r="B171" s="105" t="s">
        <v>511</v>
      </c>
      <c r="C171" s="105"/>
      <c r="D171" s="104">
        <v>2</v>
      </c>
      <c r="E171" s="105" t="s">
        <v>10749</v>
      </c>
      <c r="F171" s="105" t="s">
        <v>10676</v>
      </c>
      <c r="G171" s="104">
        <v>1</v>
      </c>
      <c r="H171" s="105" t="s">
        <v>483</v>
      </c>
      <c r="I171" s="104" t="b">
        <v>0</v>
      </c>
      <c r="J171" s="105"/>
      <c r="K171" s="105"/>
      <c r="L171" s="104">
        <v>24</v>
      </c>
      <c r="M171" s="105"/>
      <c r="N171" s="104" t="b">
        <v>1</v>
      </c>
      <c r="O171" s="104">
        <v>0</v>
      </c>
      <c r="P171" s="105"/>
      <c r="Q171" s="105"/>
      <c r="R171" s="104" t="b">
        <v>0</v>
      </c>
      <c r="S171" s="105"/>
      <c r="T171" s="105"/>
      <c r="U171" s="105"/>
      <c r="V171" s="105"/>
      <c r="W171" s="105"/>
      <c r="X171" s="105"/>
      <c r="Y171" s="105"/>
      <c r="Z171" s="105"/>
      <c r="AA171" s="105"/>
      <c r="AB171" s="105"/>
      <c r="AC171" s="105"/>
      <c r="AD171" s="105"/>
      <c r="AE171" s="105"/>
      <c r="AF171" s="105"/>
      <c r="AG171" s="105"/>
      <c r="AH171" s="105"/>
      <c r="AI171" s="105"/>
      <c r="AJ171" s="105"/>
      <c r="AK171" s="105"/>
      <c r="AL171" s="105"/>
      <c r="AM171" s="105"/>
      <c r="AN171" s="105"/>
      <c r="AO171" s="105"/>
      <c r="AP171" s="105"/>
      <c r="AQ171" s="104">
        <v>0</v>
      </c>
      <c r="AR171" s="104">
        <v>0</v>
      </c>
      <c r="AS171" s="105"/>
      <c r="AT171" s="104">
        <v>0</v>
      </c>
      <c r="AU171" s="104">
        <v>0</v>
      </c>
      <c r="AV171" s="104">
        <v>-1</v>
      </c>
      <c r="AW171" s="104">
        <v>1460</v>
      </c>
      <c r="AX171" s="104">
        <v>1460</v>
      </c>
      <c r="AY171" s="104">
        <v>20</v>
      </c>
      <c r="AZ171" s="104" t="b">
        <v>0</v>
      </c>
      <c r="BA171" s="104">
        <v>0</v>
      </c>
      <c r="BB171" s="104">
        <v>0</v>
      </c>
      <c r="BC171" s="104">
        <v>0</v>
      </c>
      <c r="BD171" s="104" t="b">
        <v>0</v>
      </c>
      <c r="BE171" s="105" t="s">
        <v>512</v>
      </c>
      <c r="BF171" s="104">
        <v>0</v>
      </c>
      <c r="BG171" s="104">
        <v>0</v>
      </c>
      <c r="BH171" s="104">
        <v>0</v>
      </c>
      <c r="BI171" s="104" t="b">
        <v>0</v>
      </c>
      <c r="BJ171" s="105"/>
      <c r="BK171" s="105"/>
      <c r="BL171" s="104">
        <v>0</v>
      </c>
      <c r="BM171" s="104">
        <v>1</v>
      </c>
      <c r="BN171" s="104">
        <v>0</v>
      </c>
      <c r="BO171" s="105" t="s">
        <v>6825</v>
      </c>
      <c r="BP171" s="105" t="s">
        <v>209</v>
      </c>
      <c r="BQ171" s="104">
        <v>8760</v>
      </c>
      <c r="BR171" s="105"/>
      <c r="BS171" s="105" t="s">
        <v>513</v>
      </c>
      <c r="BT171" s="105"/>
      <c r="BU171" s="104">
        <v>0</v>
      </c>
    </row>
    <row r="172" spans="1:73" ht="15" customHeight="1" x14ac:dyDescent="0.35">
      <c r="A172" s="104">
        <v>0</v>
      </c>
      <c r="B172" s="105" t="s">
        <v>511</v>
      </c>
      <c r="C172" s="105"/>
      <c r="D172" s="104">
        <v>2</v>
      </c>
      <c r="E172" s="105" t="s">
        <v>10749</v>
      </c>
      <c r="F172" s="105" t="s">
        <v>10656</v>
      </c>
      <c r="G172" s="104">
        <v>1</v>
      </c>
      <c r="H172" s="105" t="s">
        <v>483</v>
      </c>
      <c r="I172" s="104" t="b">
        <v>0</v>
      </c>
      <c r="J172" s="105"/>
      <c r="K172" s="105"/>
      <c r="L172" s="104">
        <v>24</v>
      </c>
      <c r="M172" s="105"/>
      <c r="N172" s="104" t="b">
        <v>1</v>
      </c>
      <c r="O172" s="104">
        <v>0</v>
      </c>
      <c r="P172" s="105"/>
      <c r="Q172" s="105"/>
      <c r="R172" s="104" t="b">
        <v>1</v>
      </c>
      <c r="S172" s="105"/>
      <c r="T172" s="105"/>
      <c r="U172" s="105"/>
      <c r="V172" s="105"/>
      <c r="W172" s="105"/>
      <c r="X172" s="105"/>
      <c r="Y172" s="105"/>
      <c r="Z172" s="105"/>
      <c r="AA172" s="105"/>
      <c r="AB172" s="105"/>
      <c r="AC172" s="105"/>
      <c r="AD172" s="105"/>
      <c r="AE172" s="105"/>
      <c r="AF172" s="105"/>
      <c r="AG172" s="105"/>
      <c r="AH172" s="105"/>
      <c r="AI172" s="105"/>
      <c r="AJ172" s="105"/>
      <c r="AK172" s="105"/>
      <c r="AL172" s="105"/>
      <c r="AM172" s="105"/>
      <c r="AN172" s="105"/>
      <c r="AO172" s="105"/>
      <c r="AP172" s="105"/>
      <c r="AQ172" s="104">
        <v>0</v>
      </c>
      <c r="AR172" s="104">
        <v>0</v>
      </c>
      <c r="AS172" s="105"/>
      <c r="AT172" s="104">
        <v>0</v>
      </c>
      <c r="AU172" s="104">
        <v>0</v>
      </c>
      <c r="AV172" s="104">
        <v>-1</v>
      </c>
      <c r="AW172" s="104">
        <v>1460</v>
      </c>
      <c r="AX172" s="104">
        <v>1460</v>
      </c>
      <c r="AY172" s="104">
        <v>20</v>
      </c>
      <c r="AZ172" s="104" t="b">
        <v>0</v>
      </c>
      <c r="BA172" s="104">
        <v>0</v>
      </c>
      <c r="BB172" s="104">
        <v>0</v>
      </c>
      <c r="BC172" s="104">
        <v>0</v>
      </c>
      <c r="BD172" s="104" t="b">
        <v>0</v>
      </c>
      <c r="BE172" s="105" t="s">
        <v>512</v>
      </c>
      <c r="BF172" s="104">
        <v>0</v>
      </c>
      <c r="BG172" s="104">
        <v>0</v>
      </c>
      <c r="BH172" s="104">
        <v>0</v>
      </c>
      <c r="BI172" s="104" t="b">
        <v>0</v>
      </c>
      <c r="BJ172" s="105"/>
      <c r="BK172" s="105"/>
      <c r="BL172" s="104">
        <v>0</v>
      </c>
      <c r="BM172" s="104">
        <v>2</v>
      </c>
      <c r="BN172" s="104">
        <v>0</v>
      </c>
      <c r="BO172" s="105" t="s">
        <v>6742</v>
      </c>
      <c r="BP172" s="105" t="s">
        <v>6743</v>
      </c>
      <c r="BQ172" s="104">
        <v>17520</v>
      </c>
      <c r="BR172" s="105"/>
      <c r="BS172" s="105" t="s">
        <v>513</v>
      </c>
      <c r="BT172" s="105"/>
      <c r="BU172" s="104">
        <v>0</v>
      </c>
    </row>
    <row r="173" spans="1:73" ht="15" customHeight="1" x14ac:dyDescent="0.35">
      <c r="A173" s="104">
        <v>0</v>
      </c>
      <c r="B173" s="105" t="s">
        <v>511</v>
      </c>
      <c r="C173" s="105"/>
      <c r="D173" s="104">
        <v>2</v>
      </c>
      <c r="E173" s="105" t="s">
        <v>10749</v>
      </c>
      <c r="F173" s="105" t="s">
        <v>6754</v>
      </c>
      <c r="G173" s="104">
        <v>1</v>
      </c>
      <c r="H173" s="105" t="s">
        <v>483</v>
      </c>
      <c r="I173" s="104" t="b">
        <v>0</v>
      </c>
      <c r="J173" s="105"/>
      <c r="K173" s="105"/>
      <c r="L173" s="104">
        <v>24</v>
      </c>
      <c r="M173" s="105"/>
      <c r="N173" s="104" t="b">
        <v>1</v>
      </c>
      <c r="O173" s="104">
        <v>0</v>
      </c>
      <c r="P173" s="105"/>
      <c r="Q173" s="105"/>
      <c r="R173" s="104" t="b">
        <v>0</v>
      </c>
      <c r="S173" s="105"/>
      <c r="T173" s="105"/>
      <c r="U173" s="105"/>
      <c r="V173" s="105"/>
      <c r="W173" s="105"/>
      <c r="X173" s="105"/>
      <c r="Y173" s="105"/>
      <c r="Z173" s="105"/>
      <c r="AA173" s="105"/>
      <c r="AB173" s="105"/>
      <c r="AC173" s="105"/>
      <c r="AD173" s="105"/>
      <c r="AE173" s="105"/>
      <c r="AF173" s="105"/>
      <c r="AG173" s="105"/>
      <c r="AH173" s="105"/>
      <c r="AI173" s="105"/>
      <c r="AJ173" s="105"/>
      <c r="AK173" s="105"/>
      <c r="AL173" s="105"/>
      <c r="AM173" s="105"/>
      <c r="AN173" s="105"/>
      <c r="AO173" s="105"/>
      <c r="AP173" s="105"/>
      <c r="AQ173" s="104">
        <v>0</v>
      </c>
      <c r="AR173" s="104">
        <v>0</v>
      </c>
      <c r="AS173" s="105"/>
      <c r="AT173" s="104">
        <v>0</v>
      </c>
      <c r="AU173" s="104">
        <v>0</v>
      </c>
      <c r="AV173" s="104">
        <v>-1</v>
      </c>
      <c r="AW173" s="104">
        <v>1460</v>
      </c>
      <c r="AX173" s="104">
        <v>1460</v>
      </c>
      <c r="AY173" s="104">
        <v>20</v>
      </c>
      <c r="AZ173" s="104" t="b">
        <v>0</v>
      </c>
      <c r="BA173" s="104">
        <v>0</v>
      </c>
      <c r="BB173" s="104">
        <v>0</v>
      </c>
      <c r="BC173" s="104">
        <v>0</v>
      </c>
      <c r="BD173" s="104" t="b">
        <v>0</v>
      </c>
      <c r="BE173" s="105" t="s">
        <v>512</v>
      </c>
      <c r="BF173" s="104">
        <v>0</v>
      </c>
      <c r="BG173" s="104">
        <v>0</v>
      </c>
      <c r="BH173" s="104">
        <v>0</v>
      </c>
      <c r="BI173" s="104" t="b">
        <v>0</v>
      </c>
      <c r="BJ173" s="105"/>
      <c r="BK173" s="105"/>
      <c r="BL173" s="104">
        <v>0</v>
      </c>
      <c r="BM173" s="104">
        <v>3</v>
      </c>
      <c r="BN173" s="104">
        <v>0</v>
      </c>
      <c r="BO173" s="105" t="s">
        <v>6755</v>
      </c>
      <c r="BP173" s="105" t="s">
        <v>208</v>
      </c>
      <c r="BQ173" s="104">
        <v>8760</v>
      </c>
      <c r="BR173" s="105"/>
      <c r="BS173" s="105" t="s">
        <v>513</v>
      </c>
      <c r="BT173" s="105"/>
      <c r="BU173" s="104">
        <v>0</v>
      </c>
    </row>
    <row r="174" spans="1:73" ht="15" customHeight="1" x14ac:dyDescent="0.35">
      <c r="A174" s="104">
        <v>0</v>
      </c>
      <c r="B174" s="105" t="s">
        <v>482</v>
      </c>
      <c r="C174" s="105"/>
      <c r="D174" s="104">
        <v>2</v>
      </c>
      <c r="E174" s="105" t="s">
        <v>10769</v>
      </c>
      <c r="F174" s="105" t="s">
        <v>10720</v>
      </c>
      <c r="G174" s="104">
        <v>1</v>
      </c>
      <c r="H174" s="105" t="s">
        <v>483</v>
      </c>
      <c r="I174" s="104" t="b">
        <v>0</v>
      </c>
      <c r="J174" s="105"/>
      <c r="K174" s="105"/>
      <c r="L174" s="104">
        <v>24</v>
      </c>
      <c r="M174" s="105"/>
      <c r="N174" s="104" t="b">
        <v>1</v>
      </c>
      <c r="O174" s="104">
        <v>0</v>
      </c>
      <c r="P174" s="105"/>
      <c r="Q174" s="105" t="s">
        <v>5934</v>
      </c>
      <c r="R174" s="104" t="b">
        <v>0</v>
      </c>
      <c r="S174" s="105"/>
      <c r="T174" s="105"/>
      <c r="U174" s="105"/>
      <c r="V174" s="105"/>
      <c r="W174" s="105"/>
      <c r="X174" s="105"/>
      <c r="Y174" s="105"/>
      <c r="Z174" s="105"/>
      <c r="AA174" s="105"/>
      <c r="AB174" s="105"/>
      <c r="AC174" s="105"/>
      <c r="AD174" s="105"/>
      <c r="AE174" s="105"/>
      <c r="AF174" s="105"/>
      <c r="AG174" s="105"/>
      <c r="AH174" s="105"/>
      <c r="AI174" s="105"/>
      <c r="AJ174" s="105"/>
      <c r="AK174" s="105"/>
      <c r="AL174" s="105"/>
      <c r="AM174" s="105"/>
      <c r="AN174" s="105"/>
      <c r="AO174" s="105"/>
      <c r="AP174" s="105"/>
      <c r="AQ174" s="104">
        <v>0</v>
      </c>
      <c r="AR174" s="104">
        <v>0</v>
      </c>
      <c r="AS174" s="105"/>
      <c r="AT174" s="104">
        <v>0</v>
      </c>
      <c r="AU174" s="104">
        <v>0</v>
      </c>
      <c r="AV174" s="104">
        <v>-1</v>
      </c>
      <c r="AW174" s="104">
        <v>1460</v>
      </c>
      <c r="AX174" s="104">
        <v>1460</v>
      </c>
      <c r="AY174" s="104">
        <v>20</v>
      </c>
      <c r="AZ174" s="104" t="b">
        <v>0</v>
      </c>
      <c r="BA174" s="104">
        <v>0</v>
      </c>
      <c r="BB174" s="104">
        <v>0</v>
      </c>
      <c r="BC174" s="104">
        <v>0</v>
      </c>
      <c r="BD174" s="104" t="b">
        <v>1</v>
      </c>
      <c r="BE174" s="105" t="s">
        <v>512</v>
      </c>
      <c r="BF174" s="104">
        <v>0</v>
      </c>
      <c r="BG174" s="104">
        <v>0</v>
      </c>
      <c r="BH174" s="104">
        <v>0</v>
      </c>
      <c r="BI174" s="104" t="b">
        <v>0</v>
      </c>
      <c r="BJ174" s="105" t="s">
        <v>10086</v>
      </c>
      <c r="BK174" s="105" t="s">
        <v>10085</v>
      </c>
      <c r="BL174" s="104">
        <v>0</v>
      </c>
      <c r="BM174" s="104">
        <v>0</v>
      </c>
      <c r="BN174" s="104">
        <v>2</v>
      </c>
      <c r="BO174" s="105"/>
      <c r="BP174" s="105" t="s">
        <v>207</v>
      </c>
      <c r="BQ174" s="104">
        <v>70080</v>
      </c>
      <c r="BR174" s="105"/>
      <c r="BS174" s="105" t="s">
        <v>105</v>
      </c>
      <c r="BT174" s="105"/>
      <c r="BU174" s="104">
        <v>0</v>
      </c>
    </row>
    <row r="175" spans="1:73" ht="15" customHeight="1" x14ac:dyDescent="0.35">
      <c r="A175" s="104">
        <v>0</v>
      </c>
      <c r="B175" s="105" t="s">
        <v>482</v>
      </c>
      <c r="C175" s="105"/>
      <c r="D175" s="104">
        <v>2</v>
      </c>
      <c r="E175" s="105" t="s">
        <v>10769</v>
      </c>
      <c r="F175" s="105" t="s">
        <v>10676</v>
      </c>
      <c r="G175" s="104">
        <v>1</v>
      </c>
      <c r="H175" s="105" t="s">
        <v>483</v>
      </c>
      <c r="I175" s="104" t="b">
        <v>0</v>
      </c>
      <c r="J175" s="105"/>
      <c r="K175" s="105"/>
      <c r="L175" s="104">
        <v>24</v>
      </c>
      <c r="M175" s="105"/>
      <c r="N175" s="104" t="b">
        <v>1</v>
      </c>
      <c r="O175" s="104">
        <v>0</v>
      </c>
      <c r="P175" s="105"/>
      <c r="Q175" s="105"/>
      <c r="R175" s="104" t="b">
        <v>0</v>
      </c>
      <c r="S175" s="105"/>
      <c r="T175" s="105"/>
      <c r="U175" s="105"/>
      <c r="V175" s="105"/>
      <c r="W175" s="105"/>
      <c r="X175" s="105"/>
      <c r="Y175" s="105"/>
      <c r="Z175" s="105"/>
      <c r="AA175" s="105"/>
      <c r="AB175" s="105"/>
      <c r="AC175" s="105"/>
      <c r="AD175" s="105"/>
      <c r="AE175" s="105"/>
      <c r="AF175" s="105"/>
      <c r="AG175" s="105"/>
      <c r="AH175" s="105"/>
      <c r="AI175" s="105"/>
      <c r="AJ175" s="105"/>
      <c r="AK175" s="105"/>
      <c r="AL175" s="105"/>
      <c r="AM175" s="105"/>
      <c r="AN175" s="105"/>
      <c r="AO175" s="105"/>
      <c r="AP175" s="105"/>
      <c r="AQ175" s="104">
        <v>0</v>
      </c>
      <c r="AR175" s="104">
        <v>0</v>
      </c>
      <c r="AS175" s="105"/>
      <c r="AT175" s="104">
        <v>0</v>
      </c>
      <c r="AU175" s="104">
        <v>0</v>
      </c>
      <c r="AV175" s="104">
        <v>-1</v>
      </c>
      <c r="AW175" s="104">
        <v>1460</v>
      </c>
      <c r="AX175" s="104">
        <v>1460</v>
      </c>
      <c r="AY175" s="104">
        <v>20</v>
      </c>
      <c r="AZ175" s="104" t="b">
        <v>0</v>
      </c>
      <c r="BA175" s="104">
        <v>0</v>
      </c>
      <c r="BB175" s="104">
        <v>0</v>
      </c>
      <c r="BC175" s="104">
        <v>0</v>
      </c>
      <c r="BD175" s="104" t="b">
        <v>1</v>
      </c>
      <c r="BE175" s="105" t="s">
        <v>512</v>
      </c>
      <c r="BF175" s="104">
        <v>0</v>
      </c>
      <c r="BG175" s="104">
        <v>0</v>
      </c>
      <c r="BH175" s="104">
        <v>0</v>
      </c>
      <c r="BI175" s="104" t="b">
        <v>0</v>
      </c>
      <c r="BJ175" s="105"/>
      <c r="BK175" s="105"/>
      <c r="BL175" s="104">
        <v>0</v>
      </c>
      <c r="BM175" s="104">
        <v>1</v>
      </c>
      <c r="BN175" s="104">
        <v>0</v>
      </c>
      <c r="BO175" s="105" t="s">
        <v>6825</v>
      </c>
      <c r="BP175" s="105" t="s">
        <v>209</v>
      </c>
      <c r="BQ175" s="104">
        <v>8760</v>
      </c>
      <c r="BR175" s="105"/>
      <c r="BS175" s="105" t="s">
        <v>513</v>
      </c>
      <c r="BT175" s="105"/>
      <c r="BU175" s="104">
        <v>0</v>
      </c>
    </row>
    <row r="176" spans="1:73" ht="15" customHeight="1" x14ac:dyDescent="0.35">
      <c r="A176" s="104">
        <v>0</v>
      </c>
      <c r="B176" s="105" t="s">
        <v>482</v>
      </c>
      <c r="C176" s="105"/>
      <c r="D176" s="104">
        <v>2</v>
      </c>
      <c r="E176" s="105" t="s">
        <v>10768</v>
      </c>
      <c r="F176" s="105" t="s">
        <v>10719</v>
      </c>
      <c r="G176" s="104">
        <v>1</v>
      </c>
      <c r="H176" s="105" t="s">
        <v>483</v>
      </c>
      <c r="I176" s="104" t="b">
        <v>0</v>
      </c>
      <c r="J176" s="105"/>
      <c r="K176" s="105"/>
      <c r="L176" s="104">
        <v>24</v>
      </c>
      <c r="M176" s="105"/>
      <c r="N176" s="104" t="b">
        <v>1</v>
      </c>
      <c r="O176" s="104">
        <v>0</v>
      </c>
      <c r="P176" s="105"/>
      <c r="Q176" s="105" t="s">
        <v>5934</v>
      </c>
      <c r="R176" s="104" t="b">
        <v>0</v>
      </c>
      <c r="S176" s="105"/>
      <c r="T176" s="105"/>
      <c r="U176" s="105"/>
      <c r="V176" s="105"/>
      <c r="W176" s="105"/>
      <c r="X176" s="105"/>
      <c r="Y176" s="105"/>
      <c r="Z176" s="105"/>
      <c r="AA176" s="105"/>
      <c r="AB176" s="105"/>
      <c r="AC176" s="105"/>
      <c r="AD176" s="105"/>
      <c r="AE176" s="105"/>
      <c r="AF176" s="105"/>
      <c r="AG176" s="105"/>
      <c r="AH176" s="105"/>
      <c r="AI176" s="105"/>
      <c r="AJ176" s="105"/>
      <c r="AK176" s="105"/>
      <c r="AL176" s="105"/>
      <c r="AM176" s="105"/>
      <c r="AN176" s="105"/>
      <c r="AO176" s="105"/>
      <c r="AP176" s="105"/>
      <c r="AQ176" s="104">
        <v>0</v>
      </c>
      <c r="AR176" s="104">
        <v>0</v>
      </c>
      <c r="AS176" s="105"/>
      <c r="AT176" s="104">
        <v>0</v>
      </c>
      <c r="AU176" s="104">
        <v>0</v>
      </c>
      <c r="AV176" s="104">
        <v>-1</v>
      </c>
      <c r="AW176" s="104">
        <v>1460</v>
      </c>
      <c r="AX176" s="104">
        <v>1460</v>
      </c>
      <c r="AY176" s="104">
        <v>20</v>
      </c>
      <c r="AZ176" s="104" t="b">
        <v>0</v>
      </c>
      <c r="BA176" s="104">
        <v>0</v>
      </c>
      <c r="BB176" s="104">
        <v>0</v>
      </c>
      <c r="BC176" s="104">
        <v>0</v>
      </c>
      <c r="BD176" s="104" t="b">
        <v>1</v>
      </c>
      <c r="BE176" s="105" t="s">
        <v>512</v>
      </c>
      <c r="BF176" s="104">
        <v>0</v>
      </c>
      <c r="BG176" s="104">
        <v>0</v>
      </c>
      <c r="BH176" s="104">
        <v>0</v>
      </c>
      <c r="BI176" s="104" t="b">
        <v>0</v>
      </c>
      <c r="BJ176" s="105" t="s">
        <v>10086</v>
      </c>
      <c r="BK176" s="105" t="s">
        <v>10085</v>
      </c>
      <c r="BL176" s="104">
        <v>0</v>
      </c>
      <c r="BM176" s="104">
        <v>0</v>
      </c>
      <c r="BN176" s="104">
        <v>2</v>
      </c>
      <c r="BO176" s="105"/>
      <c r="BP176" s="105" t="s">
        <v>207</v>
      </c>
      <c r="BQ176" s="104">
        <v>70080</v>
      </c>
      <c r="BR176" s="105"/>
      <c r="BS176" s="105" t="s">
        <v>105</v>
      </c>
      <c r="BT176" s="105"/>
      <c r="BU176" s="104">
        <v>0</v>
      </c>
    </row>
    <row r="177" spans="1:73" ht="15" customHeight="1" x14ac:dyDescent="0.35">
      <c r="A177" s="104">
        <v>0</v>
      </c>
      <c r="B177" s="105" t="s">
        <v>482</v>
      </c>
      <c r="C177" s="105"/>
      <c r="D177" s="104">
        <v>2</v>
      </c>
      <c r="E177" s="105" t="s">
        <v>10768</v>
      </c>
      <c r="F177" s="105" t="s">
        <v>10676</v>
      </c>
      <c r="G177" s="104">
        <v>1</v>
      </c>
      <c r="H177" s="105" t="s">
        <v>483</v>
      </c>
      <c r="I177" s="104" t="b">
        <v>0</v>
      </c>
      <c r="J177" s="105"/>
      <c r="K177" s="105"/>
      <c r="L177" s="104">
        <v>24</v>
      </c>
      <c r="M177" s="105"/>
      <c r="N177" s="104" t="b">
        <v>1</v>
      </c>
      <c r="O177" s="104">
        <v>0</v>
      </c>
      <c r="P177" s="105"/>
      <c r="Q177" s="105"/>
      <c r="R177" s="104" t="b">
        <v>0</v>
      </c>
      <c r="S177" s="105"/>
      <c r="T177" s="105"/>
      <c r="U177" s="105"/>
      <c r="V177" s="105"/>
      <c r="W177" s="105"/>
      <c r="X177" s="105"/>
      <c r="Y177" s="105"/>
      <c r="Z177" s="105"/>
      <c r="AA177" s="105"/>
      <c r="AB177" s="105"/>
      <c r="AC177" s="105"/>
      <c r="AD177" s="105"/>
      <c r="AE177" s="105"/>
      <c r="AF177" s="105"/>
      <c r="AG177" s="105"/>
      <c r="AH177" s="105"/>
      <c r="AI177" s="105"/>
      <c r="AJ177" s="105"/>
      <c r="AK177" s="105"/>
      <c r="AL177" s="105"/>
      <c r="AM177" s="105"/>
      <c r="AN177" s="105"/>
      <c r="AO177" s="105"/>
      <c r="AP177" s="105"/>
      <c r="AQ177" s="104">
        <v>0</v>
      </c>
      <c r="AR177" s="104">
        <v>0</v>
      </c>
      <c r="AS177" s="105"/>
      <c r="AT177" s="104">
        <v>0</v>
      </c>
      <c r="AU177" s="104">
        <v>0</v>
      </c>
      <c r="AV177" s="104">
        <v>-1</v>
      </c>
      <c r="AW177" s="104">
        <v>1460</v>
      </c>
      <c r="AX177" s="104">
        <v>1460</v>
      </c>
      <c r="AY177" s="104">
        <v>20</v>
      </c>
      <c r="AZ177" s="104" t="b">
        <v>0</v>
      </c>
      <c r="BA177" s="104">
        <v>0</v>
      </c>
      <c r="BB177" s="104">
        <v>0</v>
      </c>
      <c r="BC177" s="104">
        <v>0</v>
      </c>
      <c r="BD177" s="104" t="b">
        <v>1</v>
      </c>
      <c r="BE177" s="105" t="s">
        <v>512</v>
      </c>
      <c r="BF177" s="104">
        <v>0</v>
      </c>
      <c r="BG177" s="104">
        <v>0</v>
      </c>
      <c r="BH177" s="104">
        <v>0</v>
      </c>
      <c r="BI177" s="104" t="b">
        <v>0</v>
      </c>
      <c r="BJ177" s="105"/>
      <c r="BK177" s="105"/>
      <c r="BL177" s="104">
        <v>0</v>
      </c>
      <c r="BM177" s="104">
        <v>1</v>
      </c>
      <c r="BN177" s="104">
        <v>0</v>
      </c>
      <c r="BO177" s="105" t="s">
        <v>6825</v>
      </c>
      <c r="BP177" s="105" t="s">
        <v>209</v>
      </c>
      <c r="BQ177" s="104">
        <v>8760</v>
      </c>
      <c r="BR177" s="105"/>
      <c r="BS177" s="105" t="s">
        <v>513</v>
      </c>
      <c r="BT177" s="105"/>
      <c r="BU177" s="104">
        <v>0</v>
      </c>
    </row>
    <row r="178" spans="1:73" ht="15" customHeight="1" x14ac:dyDescent="0.35">
      <c r="A178" s="104">
        <v>0</v>
      </c>
      <c r="B178" s="105" t="s">
        <v>482</v>
      </c>
      <c r="C178" s="105"/>
      <c r="D178" s="104">
        <v>2</v>
      </c>
      <c r="E178" s="105" t="s">
        <v>10792</v>
      </c>
      <c r="F178" s="105" t="s">
        <v>10742</v>
      </c>
      <c r="G178" s="104">
        <v>1</v>
      </c>
      <c r="H178" s="105" t="s">
        <v>483</v>
      </c>
      <c r="I178" s="104" t="b">
        <v>0</v>
      </c>
      <c r="J178" s="105"/>
      <c r="K178" s="105"/>
      <c r="L178" s="104">
        <v>24</v>
      </c>
      <c r="M178" s="105"/>
      <c r="N178" s="104" t="b">
        <v>1</v>
      </c>
      <c r="O178" s="104">
        <v>0</v>
      </c>
      <c r="P178" s="105"/>
      <c r="Q178" s="105" t="s">
        <v>5934</v>
      </c>
      <c r="R178" s="104" t="b">
        <v>0</v>
      </c>
      <c r="S178" s="105"/>
      <c r="T178" s="105"/>
      <c r="U178" s="105"/>
      <c r="V178" s="105"/>
      <c r="W178" s="105"/>
      <c r="X178" s="105"/>
      <c r="Y178" s="105"/>
      <c r="Z178" s="105"/>
      <c r="AA178" s="105"/>
      <c r="AB178" s="105"/>
      <c r="AC178" s="105"/>
      <c r="AD178" s="105"/>
      <c r="AE178" s="105"/>
      <c r="AF178" s="105"/>
      <c r="AG178" s="105"/>
      <c r="AH178" s="105"/>
      <c r="AI178" s="105"/>
      <c r="AJ178" s="105"/>
      <c r="AK178" s="105"/>
      <c r="AL178" s="105"/>
      <c r="AM178" s="105"/>
      <c r="AN178" s="105"/>
      <c r="AO178" s="105"/>
      <c r="AP178" s="105"/>
      <c r="AQ178" s="104">
        <v>0</v>
      </c>
      <c r="AR178" s="104">
        <v>0</v>
      </c>
      <c r="AS178" s="105"/>
      <c r="AT178" s="104">
        <v>0</v>
      </c>
      <c r="AU178" s="104">
        <v>0</v>
      </c>
      <c r="AV178" s="104">
        <v>-1</v>
      </c>
      <c r="AW178" s="104">
        <v>1460</v>
      </c>
      <c r="AX178" s="104">
        <v>1460</v>
      </c>
      <c r="AY178" s="104">
        <v>20</v>
      </c>
      <c r="AZ178" s="104" t="b">
        <v>0</v>
      </c>
      <c r="BA178" s="104">
        <v>0</v>
      </c>
      <c r="BB178" s="104">
        <v>0</v>
      </c>
      <c r="BC178" s="104">
        <v>0</v>
      </c>
      <c r="BD178" s="104" t="b">
        <v>1</v>
      </c>
      <c r="BE178" s="105" t="s">
        <v>512</v>
      </c>
      <c r="BF178" s="104">
        <v>0</v>
      </c>
      <c r="BG178" s="104">
        <v>0</v>
      </c>
      <c r="BH178" s="104">
        <v>0</v>
      </c>
      <c r="BI178" s="104" t="b">
        <v>0</v>
      </c>
      <c r="BJ178" s="105" t="s">
        <v>10086</v>
      </c>
      <c r="BK178" s="105" t="s">
        <v>10085</v>
      </c>
      <c r="BL178" s="104">
        <v>0</v>
      </c>
      <c r="BM178" s="104">
        <v>0</v>
      </c>
      <c r="BN178" s="104">
        <v>2</v>
      </c>
      <c r="BO178" s="105"/>
      <c r="BP178" s="105" t="s">
        <v>207</v>
      </c>
      <c r="BQ178" s="104">
        <v>70080</v>
      </c>
      <c r="BR178" s="105"/>
      <c r="BS178" s="105" t="s">
        <v>105</v>
      </c>
      <c r="BT178" s="105"/>
      <c r="BU178" s="104">
        <v>0</v>
      </c>
    </row>
    <row r="179" spans="1:73" ht="15" customHeight="1" x14ac:dyDescent="0.35">
      <c r="A179" s="104">
        <v>0</v>
      </c>
      <c r="B179" s="105" t="s">
        <v>482</v>
      </c>
      <c r="C179" s="105"/>
      <c r="D179" s="104">
        <v>2</v>
      </c>
      <c r="E179" s="105" t="s">
        <v>10792</v>
      </c>
      <c r="F179" s="105" t="s">
        <v>10676</v>
      </c>
      <c r="G179" s="104">
        <v>1</v>
      </c>
      <c r="H179" s="105" t="s">
        <v>483</v>
      </c>
      <c r="I179" s="104" t="b">
        <v>0</v>
      </c>
      <c r="J179" s="105"/>
      <c r="K179" s="105"/>
      <c r="L179" s="104">
        <v>24</v>
      </c>
      <c r="M179" s="105"/>
      <c r="N179" s="104" t="b">
        <v>1</v>
      </c>
      <c r="O179" s="104">
        <v>0</v>
      </c>
      <c r="P179" s="105"/>
      <c r="Q179" s="105"/>
      <c r="R179" s="104" t="b">
        <v>0</v>
      </c>
      <c r="S179" s="105"/>
      <c r="T179" s="105"/>
      <c r="U179" s="105"/>
      <c r="V179" s="105"/>
      <c r="W179" s="105"/>
      <c r="X179" s="105"/>
      <c r="Y179" s="105"/>
      <c r="Z179" s="105"/>
      <c r="AA179" s="105"/>
      <c r="AB179" s="105"/>
      <c r="AC179" s="105"/>
      <c r="AD179" s="105"/>
      <c r="AE179" s="105"/>
      <c r="AF179" s="105"/>
      <c r="AG179" s="105"/>
      <c r="AH179" s="105"/>
      <c r="AI179" s="105"/>
      <c r="AJ179" s="105"/>
      <c r="AK179" s="105"/>
      <c r="AL179" s="105"/>
      <c r="AM179" s="105"/>
      <c r="AN179" s="105"/>
      <c r="AO179" s="105"/>
      <c r="AP179" s="105"/>
      <c r="AQ179" s="104">
        <v>0</v>
      </c>
      <c r="AR179" s="104">
        <v>0</v>
      </c>
      <c r="AS179" s="105"/>
      <c r="AT179" s="104">
        <v>0</v>
      </c>
      <c r="AU179" s="104">
        <v>0</v>
      </c>
      <c r="AV179" s="104">
        <v>-1</v>
      </c>
      <c r="AW179" s="104">
        <v>1460</v>
      </c>
      <c r="AX179" s="104">
        <v>1460</v>
      </c>
      <c r="AY179" s="104">
        <v>20</v>
      </c>
      <c r="AZ179" s="104" t="b">
        <v>0</v>
      </c>
      <c r="BA179" s="104">
        <v>0</v>
      </c>
      <c r="BB179" s="104">
        <v>0</v>
      </c>
      <c r="BC179" s="104">
        <v>0</v>
      </c>
      <c r="BD179" s="104" t="b">
        <v>1</v>
      </c>
      <c r="BE179" s="105" t="s">
        <v>512</v>
      </c>
      <c r="BF179" s="104">
        <v>0</v>
      </c>
      <c r="BG179" s="104">
        <v>0</v>
      </c>
      <c r="BH179" s="104">
        <v>0</v>
      </c>
      <c r="BI179" s="104" t="b">
        <v>0</v>
      </c>
      <c r="BJ179" s="105"/>
      <c r="BK179" s="105"/>
      <c r="BL179" s="104">
        <v>0</v>
      </c>
      <c r="BM179" s="104">
        <v>1</v>
      </c>
      <c r="BN179" s="104">
        <v>0</v>
      </c>
      <c r="BO179" s="105" t="s">
        <v>6825</v>
      </c>
      <c r="BP179" s="105" t="s">
        <v>209</v>
      </c>
      <c r="BQ179" s="104">
        <v>8760</v>
      </c>
      <c r="BR179" s="105"/>
      <c r="BS179" s="105" t="s">
        <v>513</v>
      </c>
      <c r="BT179" s="105"/>
      <c r="BU179" s="104">
        <v>0</v>
      </c>
    </row>
    <row r="180" spans="1:73" ht="15" customHeight="1" x14ac:dyDescent="0.35">
      <c r="A180" s="104">
        <v>0</v>
      </c>
      <c r="B180" s="105" t="s">
        <v>482</v>
      </c>
      <c r="C180" s="105"/>
      <c r="D180" s="104">
        <v>2</v>
      </c>
      <c r="E180" s="105" t="s">
        <v>10770</v>
      </c>
      <c r="F180" s="105" t="s">
        <v>10721</v>
      </c>
      <c r="G180" s="104">
        <v>1</v>
      </c>
      <c r="H180" s="105" t="s">
        <v>483</v>
      </c>
      <c r="I180" s="104" t="b">
        <v>0</v>
      </c>
      <c r="J180" s="105"/>
      <c r="K180" s="105"/>
      <c r="L180" s="104">
        <v>24</v>
      </c>
      <c r="M180" s="105"/>
      <c r="N180" s="104" t="b">
        <v>1</v>
      </c>
      <c r="O180" s="104">
        <v>0</v>
      </c>
      <c r="P180" s="105"/>
      <c r="Q180" s="105" t="s">
        <v>5934</v>
      </c>
      <c r="R180" s="104" t="b">
        <v>0</v>
      </c>
      <c r="S180" s="105"/>
      <c r="T180" s="105"/>
      <c r="U180" s="105"/>
      <c r="V180" s="105"/>
      <c r="W180" s="105"/>
      <c r="X180" s="105"/>
      <c r="Y180" s="105"/>
      <c r="Z180" s="105"/>
      <c r="AA180" s="105"/>
      <c r="AB180" s="105"/>
      <c r="AC180" s="105"/>
      <c r="AD180" s="105"/>
      <c r="AE180" s="105"/>
      <c r="AF180" s="105"/>
      <c r="AG180" s="105"/>
      <c r="AH180" s="105"/>
      <c r="AI180" s="105"/>
      <c r="AJ180" s="105"/>
      <c r="AK180" s="105"/>
      <c r="AL180" s="105"/>
      <c r="AM180" s="105"/>
      <c r="AN180" s="105"/>
      <c r="AO180" s="105"/>
      <c r="AP180" s="105"/>
      <c r="AQ180" s="104">
        <v>0</v>
      </c>
      <c r="AR180" s="104">
        <v>0</v>
      </c>
      <c r="AS180" s="105"/>
      <c r="AT180" s="104">
        <v>0</v>
      </c>
      <c r="AU180" s="104">
        <v>0</v>
      </c>
      <c r="AV180" s="104">
        <v>-1</v>
      </c>
      <c r="AW180" s="104">
        <v>1460</v>
      </c>
      <c r="AX180" s="104">
        <v>1460</v>
      </c>
      <c r="AY180" s="104">
        <v>20</v>
      </c>
      <c r="AZ180" s="104" t="b">
        <v>0</v>
      </c>
      <c r="BA180" s="104">
        <v>0</v>
      </c>
      <c r="BB180" s="104">
        <v>0</v>
      </c>
      <c r="BC180" s="104">
        <v>0</v>
      </c>
      <c r="BD180" s="104" t="b">
        <v>1</v>
      </c>
      <c r="BE180" s="105" t="s">
        <v>512</v>
      </c>
      <c r="BF180" s="104">
        <v>0</v>
      </c>
      <c r="BG180" s="104">
        <v>0</v>
      </c>
      <c r="BH180" s="104">
        <v>0</v>
      </c>
      <c r="BI180" s="104" t="b">
        <v>0</v>
      </c>
      <c r="BJ180" s="105" t="s">
        <v>10084</v>
      </c>
      <c r="BK180" s="105" t="s">
        <v>5972</v>
      </c>
      <c r="BL180" s="104">
        <v>0</v>
      </c>
      <c r="BM180" s="104">
        <v>0</v>
      </c>
      <c r="BN180" s="104">
        <v>4</v>
      </c>
      <c r="BO180" s="105"/>
      <c r="BP180" s="105" t="s">
        <v>207</v>
      </c>
      <c r="BQ180" s="104">
        <v>70080</v>
      </c>
      <c r="BR180" s="105"/>
      <c r="BS180" s="105" t="s">
        <v>105</v>
      </c>
      <c r="BT180" s="105"/>
      <c r="BU180" s="104">
        <v>0</v>
      </c>
    </row>
    <row r="181" spans="1:73" ht="15" customHeight="1" x14ac:dyDescent="0.35">
      <c r="A181" s="104">
        <v>0</v>
      </c>
      <c r="B181" s="105" t="s">
        <v>511</v>
      </c>
      <c r="C181" s="105"/>
      <c r="D181" s="104">
        <v>2</v>
      </c>
      <c r="E181" s="105" t="s">
        <v>10770</v>
      </c>
      <c r="F181" s="105" t="s">
        <v>10676</v>
      </c>
      <c r="G181" s="104">
        <v>1</v>
      </c>
      <c r="H181" s="105" t="s">
        <v>483</v>
      </c>
      <c r="I181" s="104" t="b">
        <v>0</v>
      </c>
      <c r="J181" s="105"/>
      <c r="K181" s="105"/>
      <c r="L181" s="104">
        <v>24</v>
      </c>
      <c r="M181" s="105"/>
      <c r="N181" s="104" t="b">
        <v>1</v>
      </c>
      <c r="O181" s="104">
        <v>0</v>
      </c>
      <c r="P181" s="105"/>
      <c r="Q181" s="105"/>
      <c r="R181" s="104" t="b">
        <v>0</v>
      </c>
      <c r="S181" s="105"/>
      <c r="T181" s="105"/>
      <c r="U181" s="105"/>
      <c r="V181" s="105"/>
      <c r="W181" s="105"/>
      <c r="X181" s="105"/>
      <c r="Y181" s="105"/>
      <c r="Z181" s="105"/>
      <c r="AA181" s="105"/>
      <c r="AB181" s="105"/>
      <c r="AC181" s="105"/>
      <c r="AD181" s="105"/>
      <c r="AE181" s="105"/>
      <c r="AF181" s="105"/>
      <c r="AG181" s="105"/>
      <c r="AH181" s="105"/>
      <c r="AI181" s="105"/>
      <c r="AJ181" s="105"/>
      <c r="AK181" s="105"/>
      <c r="AL181" s="105"/>
      <c r="AM181" s="105"/>
      <c r="AN181" s="105"/>
      <c r="AO181" s="105"/>
      <c r="AP181" s="105"/>
      <c r="AQ181" s="104">
        <v>0</v>
      </c>
      <c r="AR181" s="104">
        <v>0</v>
      </c>
      <c r="AS181" s="105"/>
      <c r="AT181" s="104">
        <v>0</v>
      </c>
      <c r="AU181" s="104">
        <v>0</v>
      </c>
      <c r="AV181" s="104">
        <v>-1</v>
      </c>
      <c r="AW181" s="104">
        <v>1460</v>
      </c>
      <c r="AX181" s="104">
        <v>1460</v>
      </c>
      <c r="AY181" s="104">
        <v>20</v>
      </c>
      <c r="AZ181" s="104" t="b">
        <v>0</v>
      </c>
      <c r="BA181" s="104">
        <v>0</v>
      </c>
      <c r="BB181" s="104">
        <v>0</v>
      </c>
      <c r="BC181" s="104">
        <v>0</v>
      </c>
      <c r="BD181" s="104" t="b">
        <v>0</v>
      </c>
      <c r="BE181" s="105" t="s">
        <v>512</v>
      </c>
      <c r="BF181" s="104">
        <v>0</v>
      </c>
      <c r="BG181" s="104">
        <v>0</v>
      </c>
      <c r="BH181" s="104">
        <v>0</v>
      </c>
      <c r="BI181" s="104" t="b">
        <v>0</v>
      </c>
      <c r="BJ181" s="105"/>
      <c r="BK181" s="105"/>
      <c r="BL181" s="104">
        <v>0</v>
      </c>
      <c r="BM181" s="104">
        <v>1</v>
      </c>
      <c r="BN181" s="104">
        <v>0</v>
      </c>
      <c r="BO181" s="105" t="s">
        <v>6825</v>
      </c>
      <c r="BP181" s="105" t="s">
        <v>209</v>
      </c>
      <c r="BQ181" s="104">
        <v>8760</v>
      </c>
      <c r="BR181" s="105"/>
      <c r="BS181" s="105" t="s">
        <v>513</v>
      </c>
      <c r="BT181" s="105"/>
      <c r="BU181" s="104">
        <v>0</v>
      </c>
    </row>
    <row r="182" spans="1:73" ht="15" customHeight="1" x14ac:dyDescent="0.35">
      <c r="A182" s="104">
        <v>0</v>
      </c>
      <c r="B182" s="105" t="s">
        <v>511</v>
      </c>
      <c r="C182" s="105"/>
      <c r="D182" s="104">
        <v>2</v>
      </c>
      <c r="E182" s="105" t="s">
        <v>10770</v>
      </c>
      <c r="F182" s="105" t="s">
        <v>10656</v>
      </c>
      <c r="G182" s="104">
        <v>1</v>
      </c>
      <c r="H182" s="105" t="s">
        <v>483</v>
      </c>
      <c r="I182" s="104" t="b">
        <v>0</v>
      </c>
      <c r="J182" s="105"/>
      <c r="K182" s="105"/>
      <c r="L182" s="104">
        <v>24</v>
      </c>
      <c r="M182" s="105"/>
      <c r="N182" s="104" t="b">
        <v>1</v>
      </c>
      <c r="O182" s="104">
        <v>0</v>
      </c>
      <c r="P182" s="105"/>
      <c r="Q182" s="105"/>
      <c r="R182" s="104" t="b">
        <v>1</v>
      </c>
      <c r="S182" s="105"/>
      <c r="T182" s="105"/>
      <c r="U182" s="105"/>
      <c r="V182" s="105"/>
      <c r="W182" s="105"/>
      <c r="X182" s="105"/>
      <c r="Y182" s="105"/>
      <c r="Z182" s="105"/>
      <c r="AA182" s="105"/>
      <c r="AB182" s="105"/>
      <c r="AC182" s="105"/>
      <c r="AD182" s="105"/>
      <c r="AE182" s="105"/>
      <c r="AF182" s="105"/>
      <c r="AG182" s="105"/>
      <c r="AH182" s="105"/>
      <c r="AI182" s="105"/>
      <c r="AJ182" s="105"/>
      <c r="AK182" s="105"/>
      <c r="AL182" s="105"/>
      <c r="AM182" s="105"/>
      <c r="AN182" s="105"/>
      <c r="AO182" s="105"/>
      <c r="AP182" s="105"/>
      <c r="AQ182" s="104">
        <v>0</v>
      </c>
      <c r="AR182" s="104">
        <v>0</v>
      </c>
      <c r="AS182" s="105"/>
      <c r="AT182" s="104">
        <v>0</v>
      </c>
      <c r="AU182" s="104">
        <v>0</v>
      </c>
      <c r="AV182" s="104">
        <v>-1</v>
      </c>
      <c r="AW182" s="104">
        <v>1460</v>
      </c>
      <c r="AX182" s="104">
        <v>1460</v>
      </c>
      <c r="AY182" s="104">
        <v>20</v>
      </c>
      <c r="AZ182" s="104" t="b">
        <v>0</v>
      </c>
      <c r="BA182" s="104">
        <v>0</v>
      </c>
      <c r="BB182" s="104">
        <v>0</v>
      </c>
      <c r="BC182" s="104">
        <v>0</v>
      </c>
      <c r="BD182" s="104" t="b">
        <v>0</v>
      </c>
      <c r="BE182" s="105" t="s">
        <v>512</v>
      </c>
      <c r="BF182" s="104">
        <v>0</v>
      </c>
      <c r="BG182" s="104">
        <v>0</v>
      </c>
      <c r="BH182" s="104">
        <v>0</v>
      </c>
      <c r="BI182" s="104" t="b">
        <v>0</v>
      </c>
      <c r="BJ182" s="105"/>
      <c r="BK182" s="105"/>
      <c r="BL182" s="104">
        <v>0</v>
      </c>
      <c r="BM182" s="104">
        <v>2</v>
      </c>
      <c r="BN182" s="104">
        <v>0</v>
      </c>
      <c r="BO182" s="105" t="s">
        <v>6742</v>
      </c>
      <c r="BP182" s="105" t="s">
        <v>6743</v>
      </c>
      <c r="BQ182" s="104">
        <v>17520</v>
      </c>
      <c r="BR182" s="105"/>
      <c r="BS182" s="105" t="s">
        <v>513</v>
      </c>
      <c r="BT182" s="105"/>
      <c r="BU182" s="104">
        <v>0</v>
      </c>
    </row>
    <row r="183" spans="1:73" ht="15" customHeight="1" x14ac:dyDescent="0.35">
      <c r="A183" s="104">
        <v>0</v>
      </c>
      <c r="B183" s="105" t="s">
        <v>511</v>
      </c>
      <c r="C183" s="105"/>
      <c r="D183" s="104">
        <v>2</v>
      </c>
      <c r="E183" s="105" t="s">
        <v>10770</v>
      </c>
      <c r="F183" s="105" t="s">
        <v>6754</v>
      </c>
      <c r="G183" s="104">
        <v>1</v>
      </c>
      <c r="H183" s="105" t="s">
        <v>483</v>
      </c>
      <c r="I183" s="104" t="b">
        <v>0</v>
      </c>
      <c r="J183" s="105"/>
      <c r="K183" s="105"/>
      <c r="L183" s="104">
        <v>24</v>
      </c>
      <c r="M183" s="105"/>
      <c r="N183" s="104" t="b">
        <v>1</v>
      </c>
      <c r="O183" s="104">
        <v>0</v>
      </c>
      <c r="P183" s="105"/>
      <c r="Q183" s="105"/>
      <c r="R183" s="104" t="b">
        <v>0</v>
      </c>
      <c r="S183" s="105"/>
      <c r="T183" s="105"/>
      <c r="U183" s="105"/>
      <c r="V183" s="105"/>
      <c r="W183" s="105"/>
      <c r="X183" s="105"/>
      <c r="Y183" s="105"/>
      <c r="Z183" s="105"/>
      <c r="AA183" s="105"/>
      <c r="AB183" s="105"/>
      <c r="AC183" s="105"/>
      <c r="AD183" s="105"/>
      <c r="AE183" s="105"/>
      <c r="AF183" s="105"/>
      <c r="AG183" s="105"/>
      <c r="AH183" s="105"/>
      <c r="AI183" s="105"/>
      <c r="AJ183" s="105"/>
      <c r="AK183" s="105"/>
      <c r="AL183" s="105"/>
      <c r="AM183" s="105"/>
      <c r="AN183" s="105"/>
      <c r="AO183" s="105"/>
      <c r="AP183" s="105"/>
      <c r="AQ183" s="104">
        <v>0</v>
      </c>
      <c r="AR183" s="104">
        <v>0</v>
      </c>
      <c r="AS183" s="105"/>
      <c r="AT183" s="104">
        <v>0</v>
      </c>
      <c r="AU183" s="104">
        <v>0</v>
      </c>
      <c r="AV183" s="104">
        <v>-1</v>
      </c>
      <c r="AW183" s="104">
        <v>1460</v>
      </c>
      <c r="AX183" s="104">
        <v>1460</v>
      </c>
      <c r="AY183" s="104">
        <v>20</v>
      </c>
      <c r="AZ183" s="104" t="b">
        <v>0</v>
      </c>
      <c r="BA183" s="104">
        <v>0</v>
      </c>
      <c r="BB183" s="104">
        <v>0</v>
      </c>
      <c r="BC183" s="104">
        <v>0</v>
      </c>
      <c r="BD183" s="104" t="b">
        <v>0</v>
      </c>
      <c r="BE183" s="105" t="s">
        <v>512</v>
      </c>
      <c r="BF183" s="104">
        <v>0</v>
      </c>
      <c r="BG183" s="104">
        <v>0</v>
      </c>
      <c r="BH183" s="104">
        <v>0</v>
      </c>
      <c r="BI183" s="104" t="b">
        <v>0</v>
      </c>
      <c r="BJ183" s="105"/>
      <c r="BK183" s="105"/>
      <c r="BL183" s="104">
        <v>0</v>
      </c>
      <c r="BM183" s="104">
        <v>3</v>
      </c>
      <c r="BN183" s="104">
        <v>0</v>
      </c>
      <c r="BO183" s="105" t="s">
        <v>6755</v>
      </c>
      <c r="BP183" s="105" t="s">
        <v>208</v>
      </c>
      <c r="BQ183" s="104">
        <v>8760</v>
      </c>
      <c r="BR183" s="105"/>
      <c r="BS183" s="105" t="s">
        <v>513</v>
      </c>
      <c r="BT183" s="105"/>
      <c r="BU183" s="104">
        <v>0</v>
      </c>
    </row>
    <row r="184" spans="1:73" ht="15" customHeight="1" x14ac:dyDescent="0.35">
      <c r="A184" s="104">
        <v>0</v>
      </c>
      <c r="B184" s="105" t="s">
        <v>482</v>
      </c>
      <c r="C184" s="105"/>
      <c r="D184" s="104">
        <v>2</v>
      </c>
      <c r="E184" s="105" t="s">
        <v>10772</v>
      </c>
      <c r="F184" s="105" t="s">
        <v>10723</v>
      </c>
      <c r="G184" s="104">
        <v>1</v>
      </c>
      <c r="H184" s="105" t="s">
        <v>483</v>
      </c>
      <c r="I184" s="104" t="b">
        <v>0</v>
      </c>
      <c r="J184" s="105"/>
      <c r="K184" s="105"/>
      <c r="L184" s="104">
        <v>24</v>
      </c>
      <c r="M184" s="105"/>
      <c r="N184" s="104" t="b">
        <v>1</v>
      </c>
      <c r="O184" s="104">
        <v>0</v>
      </c>
      <c r="P184" s="105"/>
      <c r="Q184" s="105" t="s">
        <v>5934</v>
      </c>
      <c r="R184" s="104" t="b">
        <v>0</v>
      </c>
      <c r="S184" s="105"/>
      <c r="T184" s="105"/>
      <c r="U184" s="105"/>
      <c r="V184" s="105"/>
      <c r="W184" s="105"/>
      <c r="X184" s="105"/>
      <c r="Y184" s="105"/>
      <c r="Z184" s="105"/>
      <c r="AA184" s="105"/>
      <c r="AB184" s="105"/>
      <c r="AC184" s="105"/>
      <c r="AD184" s="105"/>
      <c r="AE184" s="105"/>
      <c r="AF184" s="105"/>
      <c r="AG184" s="105"/>
      <c r="AH184" s="105"/>
      <c r="AI184" s="105"/>
      <c r="AJ184" s="105"/>
      <c r="AK184" s="105"/>
      <c r="AL184" s="105"/>
      <c r="AM184" s="105"/>
      <c r="AN184" s="105"/>
      <c r="AO184" s="105"/>
      <c r="AP184" s="105"/>
      <c r="AQ184" s="104">
        <v>0</v>
      </c>
      <c r="AR184" s="104">
        <v>0</v>
      </c>
      <c r="AS184" s="105"/>
      <c r="AT184" s="104">
        <v>0</v>
      </c>
      <c r="AU184" s="104">
        <v>0</v>
      </c>
      <c r="AV184" s="104">
        <v>-1</v>
      </c>
      <c r="AW184" s="104">
        <v>1460</v>
      </c>
      <c r="AX184" s="104">
        <v>1460</v>
      </c>
      <c r="AY184" s="104">
        <v>20</v>
      </c>
      <c r="AZ184" s="104" t="b">
        <v>0</v>
      </c>
      <c r="BA184" s="104">
        <v>0</v>
      </c>
      <c r="BB184" s="104">
        <v>0</v>
      </c>
      <c r="BC184" s="104">
        <v>0</v>
      </c>
      <c r="BD184" s="104" t="b">
        <v>1</v>
      </c>
      <c r="BE184" s="105" t="s">
        <v>512</v>
      </c>
      <c r="BF184" s="104">
        <v>0</v>
      </c>
      <c r="BG184" s="104">
        <v>0</v>
      </c>
      <c r="BH184" s="104">
        <v>0</v>
      </c>
      <c r="BI184" s="104" t="b">
        <v>0</v>
      </c>
      <c r="BJ184" s="105" t="s">
        <v>10084</v>
      </c>
      <c r="BK184" s="105" t="s">
        <v>5972</v>
      </c>
      <c r="BL184" s="104">
        <v>0</v>
      </c>
      <c r="BM184" s="104">
        <v>0</v>
      </c>
      <c r="BN184" s="104">
        <v>4</v>
      </c>
      <c r="BO184" s="105"/>
      <c r="BP184" s="105" t="s">
        <v>207</v>
      </c>
      <c r="BQ184" s="104">
        <v>70080</v>
      </c>
      <c r="BR184" s="105"/>
      <c r="BS184" s="105" t="s">
        <v>105</v>
      </c>
      <c r="BT184" s="105"/>
      <c r="BU184" s="104">
        <v>0</v>
      </c>
    </row>
    <row r="185" spans="1:73" ht="15" customHeight="1" x14ac:dyDescent="0.35">
      <c r="A185" s="104">
        <v>0</v>
      </c>
      <c r="B185" s="105" t="s">
        <v>511</v>
      </c>
      <c r="C185" s="105"/>
      <c r="D185" s="104">
        <v>2</v>
      </c>
      <c r="E185" s="105" t="s">
        <v>10772</v>
      </c>
      <c r="F185" s="105" t="s">
        <v>10676</v>
      </c>
      <c r="G185" s="104">
        <v>1</v>
      </c>
      <c r="H185" s="105" t="s">
        <v>483</v>
      </c>
      <c r="I185" s="104" t="b">
        <v>0</v>
      </c>
      <c r="J185" s="105"/>
      <c r="K185" s="105"/>
      <c r="L185" s="104">
        <v>24</v>
      </c>
      <c r="M185" s="105"/>
      <c r="N185" s="104" t="b">
        <v>1</v>
      </c>
      <c r="O185" s="104">
        <v>0</v>
      </c>
      <c r="P185" s="105"/>
      <c r="Q185" s="105"/>
      <c r="R185" s="104" t="b">
        <v>0</v>
      </c>
      <c r="S185" s="105"/>
      <c r="T185" s="105"/>
      <c r="U185" s="105"/>
      <c r="V185" s="105"/>
      <c r="W185" s="105"/>
      <c r="X185" s="105"/>
      <c r="Y185" s="105"/>
      <c r="Z185" s="105"/>
      <c r="AA185" s="105"/>
      <c r="AB185" s="105"/>
      <c r="AC185" s="105"/>
      <c r="AD185" s="105"/>
      <c r="AE185" s="105"/>
      <c r="AF185" s="105"/>
      <c r="AG185" s="105"/>
      <c r="AH185" s="105"/>
      <c r="AI185" s="105"/>
      <c r="AJ185" s="105"/>
      <c r="AK185" s="105"/>
      <c r="AL185" s="105"/>
      <c r="AM185" s="105"/>
      <c r="AN185" s="105"/>
      <c r="AO185" s="105"/>
      <c r="AP185" s="105"/>
      <c r="AQ185" s="104">
        <v>0</v>
      </c>
      <c r="AR185" s="104">
        <v>0</v>
      </c>
      <c r="AS185" s="105"/>
      <c r="AT185" s="104">
        <v>0</v>
      </c>
      <c r="AU185" s="104">
        <v>0</v>
      </c>
      <c r="AV185" s="104">
        <v>-1</v>
      </c>
      <c r="AW185" s="104">
        <v>1460</v>
      </c>
      <c r="AX185" s="104">
        <v>1460</v>
      </c>
      <c r="AY185" s="104">
        <v>20</v>
      </c>
      <c r="AZ185" s="104" t="b">
        <v>0</v>
      </c>
      <c r="BA185" s="104">
        <v>0</v>
      </c>
      <c r="BB185" s="104">
        <v>0</v>
      </c>
      <c r="BC185" s="104">
        <v>0</v>
      </c>
      <c r="BD185" s="104" t="b">
        <v>0</v>
      </c>
      <c r="BE185" s="105" t="s">
        <v>512</v>
      </c>
      <c r="BF185" s="104">
        <v>0</v>
      </c>
      <c r="BG185" s="104">
        <v>0</v>
      </c>
      <c r="BH185" s="104">
        <v>0</v>
      </c>
      <c r="BI185" s="104" t="b">
        <v>0</v>
      </c>
      <c r="BJ185" s="105"/>
      <c r="BK185" s="105"/>
      <c r="BL185" s="104">
        <v>0</v>
      </c>
      <c r="BM185" s="104">
        <v>1</v>
      </c>
      <c r="BN185" s="104">
        <v>0</v>
      </c>
      <c r="BO185" s="105" t="s">
        <v>6825</v>
      </c>
      <c r="BP185" s="105" t="s">
        <v>209</v>
      </c>
      <c r="BQ185" s="104">
        <v>8760</v>
      </c>
      <c r="BR185" s="105"/>
      <c r="BS185" s="105" t="s">
        <v>513</v>
      </c>
      <c r="BT185" s="105"/>
      <c r="BU185" s="104">
        <v>0</v>
      </c>
    </row>
    <row r="186" spans="1:73" ht="15" customHeight="1" x14ac:dyDescent="0.35">
      <c r="A186" s="104">
        <v>0</v>
      </c>
      <c r="B186" s="105" t="s">
        <v>511</v>
      </c>
      <c r="C186" s="105"/>
      <c r="D186" s="104">
        <v>2</v>
      </c>
      <c r="E186" s="105" t="s">
        <v>10772</v>
      </c>
      <c r="F186" s="105" t="s">
        <v>10656</v>
      </c>
      <c r="G186" s="104">
        <v>1</v>
      </c>
      <c r="H186" s="105" t="s">
        <v>483</v>
      </c>
      <c r="I186" s="104" t="b">
        <v>0</v>
      </c>
      <c r="J186" s="105"/>
      <c r="K186" s="105"/>
      <c r="L186" s="104">
        <v>24</v>
      </c>
      <c r="M186" s="105"/>
      <c r="N186" s="104" t="b">
        <v>1</v>
      </c>
      <c r="O186" s="104">
        <v>0</v>
      </c>
      <c r="P186" s="105"/>
      <c r="Q186" s="105"/>
      <c r="R186" s="104" t="b">
        <v>1</v>
      </c>
      <c r="S186" s="105"/>
      <c r="T186" s="105"/>
      <c r="U186" s="105"/>
      <c r="V186" s="105"/>
      <c r="W186" s="105"/>
      <c r="X186" s="105"/>
      <c r="Y186" s="105"/>
      <c r="Z186" s="105"/>
      <c r="AA186" s="105"/>
      <c r="AB186" s="105"/>
      <c r="AC186" s="105"/>
      <c r="AD186" s="105"/>
      <c r="AE186" s="105"/>
      <c r="AF186" s="105"/>
      <c r="AG186" s="105"/>
      <c r="AH186" s="105"/>
      <c r="AI186" s="105"/>
      <c r="AJ186" s="105"/>
      <c r="AK186" s="105"/>
      <c r="AL186" s="105"/>
      <c r="AM186" s="105"/>
      <c r="AN186" s="105"/>
      <c r="AO186" s="105"/>
      <c r="AP186" s="105"/>
      <c r="AQ186" s="104">
        <v>0</v>
      </c>
      <c r="AR186" s="104">
        <v>0</v>
      </c>
      <c r="AS186" s="105"/>
      <c r="AT186" s="104">
        <v>0</v>
      </c>
      <c r="AU186" s="104">
        <v>0</v>
      </c>
      <c r="AV186" s="104">
        <v>-1</v>
      </c>
      <c r="AW186" s="104">
        <v>1460</v>
      </c>
      <c r="AX186" s="104">
        <v>1460</v>
      </c>
      <c r="AY186" s="104">
        <v>20</v>
      </c>
      <c r="AZ186" s="104" t="b">
        <v>0</v>
      </c>
      <c r="BA186" s="104">
        <v>0</v>
      </c>
      <c r="BB186" s="104">
        <v>0</v>
      </c>
      <c r="BC186" s="104">
        <v>0</v>
      </c>
      <c r="BD186" s="104" t="b">
        <v>0</v>
      </c>
      <c r="BE186" s="105" t="s">
        <v>512</v>
      </c>
      <c r="BF186" s="104">
        <v>0</v>
      </c>
      <c r="BG186" s="104">
        <v>0</v>
      </c>
      <c r="BH186" s="104">
        <v>0</v>
      </c>
      <c r="BI186" s="104" t="b">
        <v>0</v>
      </c>
      <c r="BJ186" s="105"/>
      <c r="BK186" s="105"/>
      <c r="BL186" s="104">
        <v>0</v>
      </c>
      <c r="BM186" s="104">
        <v>2</v>
      </c>
      <c r="BN186" s="104">
        <v>0</v>
      </c>
      <c r="BO186" s="105" t="s">
        <v>6742</v>
      </c>
      <c r="BP186" s="105" t="s">
        <v>6743</v>
      </c>
      <c r="BQ186" s="104">
        <v>17520</v>
      </c>
      <c r="BR186" s="105"/>
      <c r="BS186" s="105" t="s">
        <v>513</v>
      </c>
      <c r="BT186" s="105"/>
      <c r="BU186" s="104">
        <v>0</v>
      </c>
    </row>
    <row r="187" spans="1:73" ht="15" customHeight="1" x14ac:dyDescent="0.35">
      <c r="A187" s="104">
        <v>0</v>
      </c>
      <c r="B187" s="105" t="s">
        <v>511</v>
      </c>
      <c r="C187" s="105"/>
      <c r="D187" s="104">
        <v>2</v>
      </c>
      <c r="E187" s="105" t="s">
        <v>10772</v>
      </c>
      <c r="F187" s="105" t="s">
        <v>6754</v>
      </c>
      <c r="G187" s="104">
        <v>1</v>
      </c>
      <c r="H187" s="105" t="s">
        <v>483</v>
      </c>
      <c r="I187" s="104" t="b">
        <v>0</v>
      </c>
      <c r="J187" s="105"/>
      <c r="K187" s="105"/>
      <c r="L187" s="104">
        <v>24</v>
      </c>
      <c r="M187" s="105"/>
      <c r="N187" s="104" t="b">
        <v>1</v>
      </c>
      <c r="O187" s="104">
        <v>0</v>
      </c>
      <c r="P187" s="105"/>
      <c r="Q187" s="105"/>
      <c r="R187" s="104" t="b">
        <v>0</v>
      </c>
      <c r="S187" s="105"/>
      <c r="T187" s="105"/>
      <c r="U187" s="105"/>
      <c r="V187" s="105"/>
      <c r="W187" s="105"/>
      <c r="X187" s="105"/>
      <c r="Y187" s="105"/>
      <c r="Z187" s="105"/>
      <c r="AA187" s="105"/>
      <c r="AB187" s="105"/>
      <c r="AC187" s="105"/>
      <c r="AD187" s="105"/>
      <c r="AE187" s="105"/>
      <c r="AF187" s="105"/>
      <c r="AG187" s="105"/>
      <c r="AH187" s="105"/>
      <c r="AI187" s="105"/>
      <c r="AJ187" s="105"/>
      <c r="AK187" s="105"/>
      <c r="AL187" s="105"/>
      <c r="AM187" s="105"/>
      <c r="AN187" s="105"/>
      <c r="AO187" s="105"/>
      <c r="AP187" s="105"/>
      <c r="AQ187" s="104">
        <v>0</v>
      </c>
      <c r="AR187" s="104">
        <v>0</v>
      </c>
      <c r="AS187" s="105"/>
      <c r="AT187" s="104">
        <v>0</v>
      </c>
      <c r="AU187" s="104">
        <v>0</v>
      </c>
      <c r="AV187" s="104">
        <v>-1</v>
      </c>
      <c r="AW187" s="104">
        <v>1460</v>
      </c>
      <c r="AX187" s="104">
        <v>1460</v>
      </c>
      <c r="AY187" s="104">
        <v>20</v>
      </c>
      <c r="AZ187" s="104" t="b">
        <v>0</v>
      </c>
      <c r="BA187" s="104">
        <v>0</v>
      </c>
      <c r="BB187" s="104">
        <v>0</v>
      </c>
      <c r="BC187" s="104">
        <v>0</v>
      </c>
      <c r="BD187" s="104" t="b">
        <v>0</v>
      </c>
      <c r="BE187" s="105" t="s">
        <v>512</v>
      </c>
      <c r="BF187" s="104">
        <v>0</v>
      </c>
      <c r="BG187" s="104">
        <v>0</v>
      </c>
      <c r="BH187" s="104">
        <v>0</v>
      </c>
      <c r="BI187" s="104" t="b">
        <v>0</v>
      </c>
      <c r="BJ187" s="105"/>
      <c r="BK187" s="105"/>
      <c r="BL187" s="104">
        <v>0</v>
      </c>
      <c r="BM187" s="104">
        <v>3</v>
      </c>
      <c r="BN187" s="104">
        <v>0</v>
      </c>
      <c r="BO187" s="105" t="s">
        <v>6755</v>
      </c>
      <c r="BP187" s="105" t="s">
        <v>208</v>
      </c>
      <c r="BQ187" s="104">
        <v>8760</v>
      </c>
      <c r="BR187" s="105"/>
      <c r="BS187" s="105" t="s">
        <v>513</v>
      </c>
      <c r="BT187" s="105"/>
      <c r="BU187" s="104">
        <v>0</v>
      </c>
    </row>
    <row r="188" spans="1:73" ht="15" customHeight="1" x14ac:dyDescent="0.35">
      <c r="A188" s="104">
        <v>0</v>
      </c>
      <c r="B188" s="105" t="s">
        <v>482</v>
      </c>
      <c r="C188" s="105"/>
      <c r="D188" s="104">
        <v>2</v>
      </c>
      <c r="E188" s="105" t="s">
        <v>10771</v>
      </c>
      <c r="F188" s="105" t="s">
        <v>10722</v>
      </c>
      <c r="G188" s="104">
        <v>1</v>
      </c>
      <c r="H188" s="105" t="s">
        <v>483</v>
      </c>
      <c r="I188" s="104" t="b">
        <v>0</v>
      </c>
      <c r="J188" s="105"/>
      <c r="K188" s="105"/>
      <c r="L188" s="104">
        <v>24</v>
      </c>
      <c r="M188" s="105"/>
      <c r="N188" s="104" t="b">
        <v>1</v>
      </c>
      <c r="O188" s="104">
        <v>0</v>
      </c>
      <c r="P188" s="105"/>
      <c r="Q188" s="105" t="s">
        <v>5934</v>
      </c>
      <c r="R188" s="104" t="b">
        <v>0</v>
      </c>
      <c r="S188" s="105"/>
      <c r="T188" s="105"/>
      <c r="U188" s="105"/>
      <c r="V188" s="105"/>
      <c r="W188" s="105"/>
      <c r="X188" s="105"/>
      <c r="Y188" s="105"/>
      <c r="Z188" s="105"/>
      <c r="AA188" s="105"/>
      <c r="AB188" s="105"/>
      <c r="AC188" s="105"/>
      <c r="AD188" s="105"/>
      <c r="AE188" s="105"/>
      <c r="AF188" s="105"/>
      <c r="AG188" s="105"/>
      <c r="AH188" s="105"/>
      <c r="AI188" s="105"/>
      <c r="AJ188" s="105"/>
      <c r="AK188" s="105"/>
      <c r="AL188" s="105"/>
      <c r="AM188" s="105"/>
      <c r="AN188" s="105"/>
      <c r="AO188" s="105"/>
      <c r="AP188" s="105"/>
      <c r="AQ188" s="104">
        <v>0</v>
      </c>
      <c r="AR188" s="104">
        <v>0</v>
      </c>
      <c r="AS188" s="105"/>
      <c r="AT188" s="104">
        <v>0</v>
      </c>
      <c r="AU188" s="104">
        <v>0</v>
      </c>
      <c r="AV188" s="104">
        <v>-1</v>
      </c>
      <c r="AW188" s="104">
        <v>1460</v>
      </c>
      <c r="AX188" s="104">
        <v>1460</v>
      </c>
      <c r="AY188" s="104">
        <v>20</v>
      </c>
      <c r="AZ188" s="104" t="b">
        <v>0</v>
      </c>
      <c r="BA188" s="104">
        <v>0</v>
      </c>
      <c r="BB188" s="104">
        <v>0</v>
      </c>
      <c r="BC188" s="104">
        <v>0</v>
      </c>
      <c r="BD188" s="104" t="b">
        <v>1</v>
      </c>
      <c r="BE188" s="105" t="s">
        <v>512</v>
      </c>
      <c r="BF188" s="104">
        <v>0</v>
      </c>
      <c r="BG188" s="104">
        <v>0</v>
      </c>
      <c r="BH188" s="104">
        <v>0</v>
      </c>
      <c r="BI188" s="104" t="b">
        <v>0</v>
      </c>
      <c r="BJ188" s="105" t="s">
        <v>10086</v>
      </c>
      <c r="BK188" s="105" t="s">
        <v>10085</v>
      </c>
      <c r="BL188" s="104">
        <v>0</v>
      </c>
      <c r="BM188" s="104">
        <v>0</v>
      </c>
      <c r="BN188" s="104">
        <v>2</v>
      </c>
      <c r="BO188" s="105"/>
      <c r="BP188" s="105" t="s">
        <v>207</v>
      </c>
      <c r="BQ188" s="104">
        <v>70080</v>
      </c>
      <c r="BR188" s="105"/>
      <c r="BS188" s="105" t="s">
        <v>105</v>
      </c>
      <c r="BT188" s="105"/>
      <c r="BU188" s="104">
        <v>0</v>
      </c>
    </row>
    <row r="189" spans="1:73" ht="15" customHeight="1" x14ac:dyDescent="0.35">
      <c r="A189" s="104">
        <v>0</v>
      </c>
      <c r="B189" s="105" t="s">
        <v>482</v>
      </c>
      <c r="C189" s="105"/>
      <c r="D189" s="104">
        <v>2</v>
      </c>
      <c r="E189" s="105" t="s">
        <v>10771</v>
      </c>
      <c r="F189" s="105" t="s">
        <v>10676</v>
      </c>
      <c r="G189" s="104">
        <v>1</v>
      </c>
      <c r="H189" s="105" t="s">
        <v>483</v>
      </c>
      <c r="I189" s="104" t="b">
        <v>0</v>
      </c>
      <c r="J189" s="105"/>
      <c r="K189" s="105"/>
      <c r="L189" s="104">
        <v>24</v>
      </c>
      <c r="M189" s="105"/>
      <c r="N189" s="104" t="b">
        <v>1</v>
      </c>
      <c r="O189" s="104">
        <v>0</v>
      </c>
      <c r="P189" s="105"/>
      <c r="Q189" s="105"/>
      <c r="R189" s="104" t="b">
        <v>0</v>
      </c>
      <c r="S189" s="105"/>
      <c r="T189" s="105"/>
      <c r="U189" s="105"/>
      <c r="V189" s="105"/>
      <c r="W189" s="105"/>
      <c r="X189" s="105"/>
      <c r="Y189" s="105"/>
      <c r="Z189" s="105"/>
      <c r="AA189" s="105"/>
      <c r="AB189" s="105"/>
      <c r="AC189" s="105"/>
      <c r="AD189" s="105"/>
      <c r="AE189" s="105"/>
      <c r="AF189" s="105"/>
      <c r="AG189" s="105"/>
      <c r="AH189" s="105"/>
      <c r="AI189" s="105"/>
      <c r="AJ189" s="105"/>
      <c r="AK189" s="105"/>
      <c r="AL189" s="105"/>
      <c r="AM189" s="105"/>
      <c r="AN189" s="105"/>
      <c r="AO189" s="105"/>
      <c r="AP189" s="105"/>
      <c r="AQ189" s="104">
        <v>0</v>
      </c>
      <c r="AR189" s="104">
        <v>0</v>
      </c>
      <c r="AS189" s="105"/>
      <c r="AT189" s="104">
        <v>0</v>
      </c>
      <c r="AU189" s="104">
        <v>0</v>
      </c>
      <c r="AV189" s="104">
        <v>-1</v>
      </c>
      <c r="AW189" s="104">
        <v>1460</v>
      </c>
      <c r="AX189" s="104">
        <v>1460</v>
      </c>
      <c r="AY189" s="104">
        <v>20</v>
      </c>
      <c r="AZ189" s="104" t="b">
        <v>0</v>
      </c>
      <c r="BA189" s="104">
        <v>0</v>
      </c>
      <c r="BB189" s="104">
        <v>0</v>
      </c>
      <c r="BC189" s="104">
        <v>0</v>
      </c>
      <c r="BD189" s="104" t="b">
        <v>1</v>
      </c>
      <c r="BE189" s="105" t="s">
        <v>512</v>
      </c>
      <c r="BF189" s="104">
        <v>0</v>
      </c>
      <c r="BG189" s="104">
        <v>0</v>
      </c>
      <c r="BH189" s="104">
        <v>0</v>
      </c>
      <c r="BI189" s="104" t="b">
        <v>0</v>
      </c>
      <c r="BJ189" s="105"/>
      <c r="BK189" s="105"/>
      <c r="BL189" s="104">
        <v>0</v>
      </c>
      <c r="BM189" s="104">
        <v>1</v>
      </c>
      <c r="BN189" s="104">
        <v>0</v>
      </c>
      <c r="BO189" s="105" t="s">
        <v>6825</v>
      </c>
      <c r="BP189" s="105" t="s">
        <v>209</v>
      </c>
      <c r="BQ189" s="104">
        <v>8760</v>
      </c>
      <c r="BR189" s="105"/>
      <c r="BS189" s="105" t="s">
        <v>513</v>
      </c>
      <c r="BT189" s="105"/>
      <c r="BU189" s="104">
        <v>0</v>
      </c>
    </row>
    <row r="190" spans="1:73" ht="15" customHeight="1" x14ac:dyDescent="0.35">
      <c r="A190" s="104">
        <v>0</v>
      </c>
      <c r="B190" s="105" t="s">
        <v>482</v>
      </c>
      <c r="C190" s="105"/>
      <c r="D190" s="104">
        <v>2</v>
      </c>
      <c r="E190" s="105" t="s">
        <v>10773</v>
      </c>
      <c r="F190" s="105" t="s">
        <v>10724</v>
      </c>
      <c r="G190" s="104">
        <v>1</v>
      </c>
      <c r="H190" s="105" t="s">
        <v>483</v>
      </c>
      <c r="I190" s="104" t="b">
        <v>0</v>
      </c>
      <c r="J190" s="105"/>
      <c r="K190" s="105"/>
      <c r="L190" s="104">
        <v>24</v>
      </c>
      <c r="M190" s="105"/>
      <c r="N190" s="104" t="b">
        <v>1</v>
      </c>
      <c r="O190" s="104">
        <v>0</v>
      </c>
      <c r="P190" s="105"/>
      <c r="Q190" s="105" t="s">
        <v>5934</v>
      </c>
      <c r="R190" s="104" t="b">
        <v>0</v>
      </c>
      <c r="S190" s="105"/>
      <c r="T190" s="105"/>
      <c r="U190" s="105"/>
      <c r="V190" s="105"/>
      <c r="W190" s="105"/>
      <c r="X190" s="105"/>
      <c r="Y190" s="105"/>
      <c r="Z190" s="105"/>
      <c r="AA190" s="105"/>
      <c r="AB190" s="105"/>
      <c r="AC190" s="105"/>
      <c r="AD190" s="105"/>
      <c r="AE190" s="105"/>
      <c r="AF190" s="105"/>
      <c r="AG190" s="105"/>
      <c r="AH190" s="105"/>
      <c r="AI190" s="105"/>
      <c r="AJ190" s="105"/>
      <c r="AK190" s="105"/>
      <c r="AL190" s="105"/>
      <c r="AM190" s="105"/>
      <c r="AN190" s="105"/>
      <c r="AO190" s="105"/>
      <c r="AP190" s="105"/>
      <c r="AQ190" s="104">
        <v>0</v>
      </c>
      <c r="AR190" s="104">
        <v>0</v>
      </c>
      <c r="AS190" s="105"/>
      <c r="AT190" s="104">
        <v>0</v>
      </c>
      <c r="AU190" s="104">
        <v>0</v>
      </c>
      <c r="AV190" s="104">
        <v>-1</v>
      </c>
      <c r="AW190" s="104">
        <v>1460</v>
      </c>
      <c r="AX190" s="104">
        <v>1460</v>
      </c>
      <c r="AY190" s="104">
        <v>20</v>
      </c>
      <c r="AZ190" s="104" t="b">
        <v>0</v>
      </c>
      <c r="BA190" s="104">
        <v>0</v>
      </c>
      <c r="BB190" s="104">
        <v>0</v>
      </c>
      <c r="BC190" s="104">
        <v>0</v>
      </c>
      <c r="BD190" s="104" t="b">
        <v>1</v>
      </c>
      <c r="BE190" s="105" t="s">
        <v>512</v>
      </c>
      <c r="BF190" s="104">
        <v>0</v>
      </c>
      <c r="BG190" s="104">
        <v>0</v>
      </c>
      <c r="BH190" s="104">
        <v>0</v>
      </c>
      <c r="BI190" s="104" t="b">
        <v>0</v>
      </c>
      <c r="BJ190" s="105" t="s">
        <v>10086</v>
      </c>
      <c r="BK190" s="105" t="s">
        <v>10085</v>
      </c>
      <c r="BL190" s="104">
        <v>0</v>
      </c>
      <c r="BM190" s="104">
        <v>0</v>
      </c>
      <c r="BN190" s="104">
        <v>2</v>
      </c>
      <c r="BO190" s="105"/>
      <c r="BP190" s="105" t="s">
        <v>207</v>
      </c>
      <c r="BQ190" s="104">
        <v>70080</v>
      </c>
      <c r="BR190" s="105"/>
      <c r="BS190" s="105" t="s">
        <v>105</v>
      </c>
      <c r="BT190" s="105"/>
      <c r="BU190" s="104">
        <v>0</v>
      </c>
    </row>
    <row r="191" spans="1:73" ht="15" customHeight="1" x14ac:dyDescent="0.35">
      <c r="A191" s="104">
        <v>0</v>
      </c>
      <c r="B191" s="105" t="s">
        <v>482</v>
      </c>
      <c r="C191" s="105"/>
      <c r="D191" s="104">
        <v>2</v>
      </c>
      <c r="E191" s="105" t="s">
        <v>10773</v>
      </c>
      <c r="F191" s="105" t="s">
        <v>10676</v>
      </c>
      <c r="G191" s="104">
        <v>1</v>
      </c>
      <c r="H191" s="105" t="s">
        <v>483</v>
      </c>
      <c r="I191" s="104" t="b">
        <v>0</v>
      </c>
      <c r="J191" s="105"/>
      <c r="K191" s="105"/>
      <c r="L191" s="104">
        <v>24</v>
      </c>
      <c r="M191" s="105"/>
      <c r="N191" s="104" t="b">
        <v>1</v>
      </c>
      <c r="O191" s="104">
        <v>0</v>
      </c>
      <c r="P191" s="105"/>
      <c r="Q191" s="105"/>
      <c r="R191" s="104" t="b">
        <v>0</v>
      </c>
      <c r="S191" s="105"/>
      <c r="T191" s="105"/>
      <c r="U191" s="105"/>
      <c r="V191" s="105"/>
      <c r="W191" s="105"/>
      <c r="X191" s="105"/>
      <c r="Y191" s="105"/>
      <c r="Z191" s="105"/>
      <c r="AA191" s="105"/>
      <c r="AB191" s="105"/>
      <c r="AC191" s="105"/>
      <c r="AD191" s="105"/>
      <c r="AE191" s="105"/>
      <c r="AF191" s="105"/>
      <c r="AG191" s="105"/>
      <c r="AH191" s="105"/>
      <c r="AI191" s="105"/>
      <c r="AJ191" s="105"/>
      <c r="AK191" s="105"/>
      <c r="AL191" s="105"/>
      <c r="AM191" s="105"/>
      <c r="AN191" s="105"/>
      <c r="AO191" s="105"/>
      <c r="AP191" s="105"/>
      <c r="AQ191" s="104">
        <v>0</v>
      </c>
      <c r="AR191" s="104">
        <v>0</v>
      </c>
      <c r="AS191" s="105"/>
      <c r="AT191" s="104">
        <v>0</v>
      </c>
      <c r="AU191" s="104">
        <v>0</v>
      </c>
      <c r="AV191" s="104">
        <v>-1</v>
      </c>
      <c r="AW191" s="104">
        <v>1460</v>
      </c>
      <c r="AX191" s="104">
        <v>1460</v>
      </c>
      <c r="AY191" s="104">
        <v>20</v>
      </c>
      <c r="AZ191" s="104" t="b">
        <v>0</v>
      </c>
      <c r="BA191" s="104">
        <v>0</v>
      </c>
      <c r="BB191" s="104">
        <v>0</v>
      </c>
      <c r="BC191" s="104">
        <v>0</v>
      </c>
      <c r="BD191" s="104" t="b">
        <v>1</v>
      </c>
      <c r="BE191" s="105" t="s">
        <v>512</v>
      </c>
      <c r="BF191" s="104">
        <v>0</v>
      </c>
      <c r="BG191" s="104">
        <v>0</v>
      </c>
      <c r="BH191" s="104">
        <v>0</v>
      </c>
      <c r="BI191" s="104" t="b">
        <v>0</v>
      </c>
      <c r="BJ191" s="105"/>
      <c r="BK191" s="105"/>
      <c r="BL191" s="104">
        <v>0</v>
      </c>
      <c r="BM191" s="104">
        <v>1</v>
      </c>
      <c r="BN191" s="104">
        <v>0</v>
      </c>
      <c r="BO191" s="105" t="s">
        <v>6825</v>
      </c>
      <c r="BP191" s="105" t="s">
        <v>209</v>
      </c>
      <c r="BQ191" s="104">
        <v>8760</v>
      </c>
      <c r="BR191" s="105"/>
      <c r="BS191" s="105" t="s">
        <v>513</v>
      </c>
      <c r="BT191" s="105"/>
      <c r="BU191" s="104">
        <v>0</v>
      </c>
    </row>
    <row r="192" spans="1:73" ht="15" customHeight="1" x14ac:dyDescent="0.35">
      <c r="A192" s="104">
        <v>0</v>
      </c>
      <c r="B192" s="105" t="s">
        <v>482</v>
      </c>
      <c r="C192" s="105"/>
      <c r="D192" s="104">
        <v>2</v>
      </c>
      <c r="E192" s="105" t="s">
        <v>10750</v>
      </c>
      <c r="F192" s="105" t="s">
        <v>10700</v>
      </c>
      <c r="G192" s="104">
        <v>1</v>
      </c>
      <c r="H192" s="105" t="s">
        <v>483</v>
      </c>
      <c r="I192" s="104" t="b">
        <v>0</v>
      </c>
      <c r="J192" s="105"/>
      <c r="K192" s="105"/>
      <c r="L192" s="104">
        <v>24</v>
      </c>
      <c r="M192" s="105"/>
      <c r="N192" s="104" t="b">
        <v>1</v>
      </c>
      <c r="O192" s="104">
        <v>0</v>
      </c>
      <c r="P192" s="105"/>
      <c r="Q192" s="105" t="s">
        <v>5934</v>
      </c>
      <c r="R192" s="104" t="b">
        <v>0</v>
      </c>
      <c r="S192" s="105"/>
      <c r="T192" s="105"/>
      <c r="U192" s="105"/>
      <c r="V192" s="105"/>
      <c r="W192" s="105"/>
      <c r="X192" s="105"/>
      <c r="Y192" s="105"/>
      <c r="Z192" s="105"/>
      <c r="AA192" s="105"/>
      <c r="AB192" s="105"/>
      <c r="AC192" s="105"/>
      <c r="AD192" s="105"/>
      <c r="AE192" s="105"/>
      <c r="AF192" s="105"/>
      <c r="AG192" s="105"/>
      <c r="AH192" s="105"/>
      <c r="AI192" s="105"/>
      <c r="AJ192" s="105"/>
      <c r="AK192" s="105"/>
      <c r="AL192" s="105"/>
      <c r="AM192" s="105"/>
      <c r="AN192" s="105"/>
      <c r="AO192" s="105"/>
      <c r="AP192" s="105"/>
      <c r="AQ192" s="104">
        <v>0</v>
      </c>
      <c r="AR192" s="104">
        <v>0</v>
      </c>
      <c r="AS192" s="105"/>
      <c r="AT192" s="104">
        <v>0</v>
      </c>
      <c r="AU192" s="104">
        <v>0</v>
      </c>
      <c r="AV192" s="104">
        <v>-1</v>
      </c>
      <c r="AW192" s="104">
        <v>1460</v>
      </c>
      <c r="AX192" s="104">
        <v>1460</v>
      </c>
      <c r="AY192" s="104">
        <v>20</v>
      </c>
      <c r="AZ192" s="104" t="b">
        <v>0</v>
      </c>
      <c r="BA192" s="104">
        <v>0</v>
      </c>
      <c r="BB192" s="104">
        <v>0</v>
      </c>
      <c r="BC192" s="104">
        <v>0</v>
      </c>
      <c r="BD192" s="104" t="b">
        <v>1</v>
      </c>
      <c r="BE192" s="105" t="s">
        <v>512</v>
      </c>
      <c r="BF192" s="104">
        <v>0</v>
      </c>
      <c r="BG192" s="104">
        <v>0</v>
      </c>
      <c r="BH192" s="104">
        <v>0</v>
      </c>
      <c r="BI192" s="104" t="b">
        <v>0</v>
      </c>
      <c r="BJ192" s="105" t="s">
        <v>10084</v>
      </c>
      <c r="BK192" s="105" t="s">
        <v>5972</v>
      </c>
      <c r="BL192" s="104">
        <v>0</v>
      </c>
      <c r="BM192" s="104">
        <v>0</v>
      </c>
      <c r="BN192" s="104">
        <v>4</v>
      </c>
      <c r="BO192" s="105"/>
      <c r="BP192" s="105" t="s">
        <v>207</v>
      </c>
      <c r="BQ192" s="104">
        <v>70080</v>
      </c>
      <c r="BR192" s="105"/>
      <c r="BS192" s="105" t="s">
        <v>105</v>
      </c>
      <c r="BT192" s="105"/>
      <c r="BU192" s="104">
        <v>0</v>
      </c>
    </row>
    <row r="193" spans="1:73" ht="15" customHeight="1" x14ac:dyDescent="0.35">
      <c r="A193" s="104">
        <v>0</v>
      </c>
      <c r="B193" s="105" t="s">
        <v>511</v>
      </c>
      <c r="C193" s="105"/>
      <c r="D193" s="104">
        <v>2</v>
      </c>
      <c r="E193" s="105" t="s">
        <v>10750</v>
      </c>
      <c r="F193" s="105" t="s">
        <v>10676</v>
      </c>
      <c r="G193" s="104">
        <v>1</v>
      </c>
      <c r="H193" s="105" t="s">
        <v>483</v>
      </c>
      <c r="I193" s="104" t="b">
        <v>0</v>
      </c>
      <c r="J193" s="105"/>
      <c r="K193" s="105"/>
      <c r="L193" s="104">
        <v>24</v>
      </c>
      <c r="M193" s="105"/>
      <c r="N193" s="104" t="b">
        <v>1</v>
      </c>
      <c r="O193" s="104">
        <v>0</v>
      </c>
      <c r="P193" s="105"/>
      <c r="Q193" s="105"/>
      <c r="R193" s="104" t="b">
        <v>0</v>
      </c>
      <c r="S193" s="105"/>
      <c r="T193" s="105"/>
      <c r="U193" s="105"/>
      <c r="V193" s="105"/>
      <c r="W193" s="105"/>
      <c r="X193" s="105"/>
      <c r="Y193" s="105"/>
      <c r="Z193" s="105"/>
      <c r="AA193" s="105"/>
      <c r="AB193" s="105"/>
      <c r="AC193" s="105"/>
      <c r="AD193" s="105"/>
      <c r="AE193" s="105"/>
      <c r="AF193" s="105"/>
      <c r="AG193" s="105"/>
      <c r="AH193" s="105"/>
      <c r="AI193" s="105"/>
      <c r="AJ193" s="105"/>
      <c r="AK193" s="105"/>
      <c r="AL193" s="105"/>
      <c r="AM193" s="105"/>
      <c r="AN193" s="105"/>
      <c r="AO193" s="105"/>
      <c r="AP193" s="105"/>
      <c r="AQ193" s="104">
        <v>0</v>
      </c>
      <c r="AR193" s="104">
        <v>0</v>
      </c>
      <c r="AS193" s="105"/>
      <c r="AT193" s="104">
        <v>0</v>
      </c>
      <c r="AU193" s="104">
        <v>0</v>
      </c>
      <c r="AV193" s="104">
        <v>-1</v>
      </c>
      <c r="AW193" s="104">
        <v>1460</v>
      </c>
      <c r="AX193" s="104">
        <v>1460</v>
      </c>
      <c r="AY193" s="104">
        <v>20</v>
      </c>
      <c r="AZ193" s="104" t="b">
        <v>0</v>
      </c>
      <c r="BA193" s="104">
        <v>0</v>
      </c>
      <c r="BB193" s="104">
        <v>0</v>
      </c>
      <c r="BC193" s="104">
        <v>0</v>
      </c>
      <c r="BD193" s="104" t="b">
        <v>0</v>
      </c>
      <c r="BE193" s="105" t="s">
        <v>512</v>
      </c>
      <c r="BF193" s="104">
        <v>0</v>
      </c>
      <c r="BG193" s="104">
        <v>0</v>
      </c>
      <c r="BH193" s="104">
        <v>0</v>
      </c>
      <c r="BI193" s="104" t="b">
        <v>0</v>
      </c>
      <c r="BJ193" s="105"/>
      <c r="BK193" s="105"/>
      <c r="BL193" s="104">
        <v>0</v>
      </c>
      <c r="BM193" s="104">
        <v>1</v>
      </c>
      <c r="BN193" s="104">
        <v>0</v>
      </c>
      <c r="BO193" s="105" t="s">
        <v>6825</v>
      </c>
      <c r="BP193" s="105" t="s">
        <v>209</v>
      </c>
      <c r="BQ193" s="104">
        <v>8760</v>
      </c>
      <c r="BR193" s="105"/>
      <c r="BS193" s="105" t="s">
        <v>513</v>
      </c>
      <c r="BT193" s="105"/>
      <c r="BU193" s="104">
        <v>0</v>
      </c>
    </row>
    <row r="194" spans="1:73" ht="15" customHeight="1" x14ac:dyDescent="0.35">
      <c r="A194" s="104">
        <v>0</v>
      </c>
      <c r="B194" s="105" t="s">
        <v>511</v>
      </c>
      <c r="C194" s="105"/>
      <c r="D194" s="104">
        <v>2</v>
      </c>
      <c r="E194" s="105" t="s">
        <v>10750</v>
      </c>
      <c r="F194" s="105" t="s">
        <v>10656</v>
      </c>
      <c r="G194" s="104">
        <v>1</v>
      </c>
      <c r="H194" s="105" t="s">
        <v>483</v>
      </c>
      <c r="I194" s="104" t="b">
        <v>0</v>
      </c>
      <c r="J194" s="105"/>
      <c r="K194" s="105"/>
      <c r="L194" s="104">
        <v>24</v>
      </c>
      <c r="M194" s="105"/>
      <c r="N194" s="104" t="b">
        <v>1</v>
      </c>
      <c r="O194" s="104">
        <v>0</v>
      </c>
      <c r="P194" s="105"/>
      <c r="Q194" s="105"/>
      <c r="R194" s="104" t="b">
        <v>1</v>
      </c>
      <c r="S194" s="105"/>
      <c r="T194" s="105"/>
      <c r="U194" s="105"/>
      <c r="V194" s="105"/>
      <c r="W194" s="105"/>
      <c r="X194" s="105"/>
      <c r="Y194" s="105"/>
      <c r="Z194" s="105"/>
      <c r="AA194" s="105"/>
      <c r="AB194" s="105"/>
      <c r="AC194" s="105"/>
      <c r="AD194" s="105"/>
      <c r="AE194" s="105"/>
      <c r="AF194" s="105"/>
      <c r="AG194" s="105"/>
      <c r="AH194" s="105"/>
      <c r="AI194" s="105"/>
      <c r="AJ194" s="105"/>
      <c r="AK194" s="105"/>
      <c r="AL194" s="105"/>
      <c r="AM194" s="105"/>
      <c r="AN194" s="105"/>
      <c r="AO194" s="105"/>
      <c r="AP194" s="105"/>
      <c r="AQ194" s="104">
        <v>0</v>
      </c>
      <c r="AR194" s="104">
        <v>0</v>
      </c>
      <c r="AS194" s="105"/>
      <c r="AT194" s="104">
        <v>0</v>
      </c>
      <c r="AU194" s="104">
        <v>0</v>
      </c>
      <c r="AV194" s="104">
        <v>-1</v>
      </c>
      <c r="AW194" s="104">
        <v>1460</v>
      </c>
      <c r="AX194" s="104">
        <v>1460</v>
      </c>
      <c r="AY194" s="104">
        <v>20</v>
      </c>
      <c r="AZ194" s="104" t="b">
        <v>0</v>
      </c>
      <c r="BA194" s="104">
        <v>0</v>
      </c>
      <c r="BB194" s="104">
        <v>0</v>
      </c>
      <c r="BC194" s="104">
        <v>0</v>
      </c>
      <c r="BD194" s="104" t="b">
        <v>0</v>
      </c>
      <c r="BE194" s="105" t="s">
        <v>512</v>
      </c>
      <c r="BF194" s="104">
        <v>0</v>
      </c>
      <c r="BG194" s="104">
        <v>0</v>
      </c>
      <c r="BH194" s="104">
        <v>0</v>
      </c>
      <c r="BI194" s="104" t="b">
        <v>0</v>
      </c>
      <c r="BJ194" s="105"/>
      <c r="BK194" s="105"/>
      <c r="BL194" s="104">
        <v>0</v>
      </c>
      <c r="BM194" s="104">
        <v>2</v>
      </c>
      <c r="BN194" s="104">
        <v>0</v>
      </c>
      <c r="BO194" s="105" t="s">
        <v>6742</v>
      </c>
      <c r="BP194" s="105" t="s">
        <v>6743</v>
      </c>
      <c r="BQ194" s="104">
        <v>17520</v>
      </c>
      <c r="BR194" s="105"/>
      <c r="BS194" s="105" t="s">
        <v>513</v>
      </c>
      <c r="BT194" s="105"/>
      <c r="BU194" s="104">
        <v>0</v>
      </c>
    </row>
    <row r="195" spans="1:73" ht="15" customHeight="1" x14ac:dyDescent="0.35">
      <c r="A195" s="104">
        <v>0</v>
      </c>
      <c r="B195" s="105" t="s">
        <v>511</v>
      </c>
      <c r="C195" s="105"/>
      <c r="D195" s="104">
        <v>2</v>
      </c>
      <c r="E195" s="105" t="s">
        <v>10750</v>
      </c>
      <c r="F195" s="105" t="s">
        <v>6754</v>
      </c>
      <c r="G195" s="104">
        <v>1</v>
      </c>
      <c r="H195" s="105" t="s">
        <v>483</v>
      </c>
      <c r="I195" s="104" t="b">
        <v>0</v>
      </c>
      <c r="J195" s="105"/>
      <c r="K195" s="105"/>
      <c r="L195" s="104">
        <v>24</v>
      </c>
      <c r="M195" s="105"/>
      <c r="N195" s="104" t="b">
        <v>1</v>
      </c>
      <c r="O195" s="104">
        <v>0</v>
      </c>
      <c r="P195" s="105"/>
      <c r="Q195" s="105"/>
      <c r="R195" s="104" t="b">
        <v>0</v>
      </c>
      <c r="S195" s="105"/>
      <c r="T195" s="105"/>
      <c r="U195" s="105"/>
      <c r="V195" s="105"/>
      <c r="W195" s="105"/>
      <c r="X195" s="105"/>
      <c r="Y195" s="105"/>
      <c r="Z195" s="105"/>
      <c r="AA195" s="105"/>
      <c r="AB195" s="105"/>
      <c r="AC195" s="105"/>
      <c r="AD195" s="105"/>
      <c r="AE195" s="105"/>
      <c r="AF195" s="105"/>
      <c r="AG195" s="105"/>
      <c r="AH195" s="105"/>
      <c r="AI195" s="105"/>
      <c r="AJ195" s="105"/>
      <c r="AK195" s="105"/>
      <c r="AL195" s="105"/>
      <c r="AM195" s="105"/>
      <c r="AN195" s="105"/>
      <c r="AO195" s="105"/>
      <c r="AP195" s="105"/>
      <c r="AQ195" s="104">
        <v>0</v>
      </c>
      <c r="AR195" s="104">
        <v>0</v>
      </c>
      <c r="AS195" s="105"/>
      <c r="AT195" s="104">
        <v>0</v>
      </c>
      <c r="AU195" s="104">
        <v>0</v>
      </c>
      <c r="AV195" s="104">
        <v>-1</v>
      </c>
      <c r="AW195" s="104">
        <v>1460</v>
      </c>
      <c r="AX195" s="104">
        <v>1460</v>
      </c>
      <c r="AY195" s="104">
        <v>20</v>
      </c>
      <c r="AZ195" s="104" t="b">
        <v>0</v>
      </c>
      <c r="BA195" s="104">
        <v>0</v>
      </c>
      <c r="BB195" s="104">
        <v>0</v>
      </c>
      <c r="BC195" s="104">
        <v>0</v>
      </c>
      <c r="BD195" s="104" t="b">
        <v>0</v>
      </c>
      <c r="BE195" s="105" t="s">
        <v>512</v>
      </c>
      <c r="BF195" s="104">
        <v>0</v>
      </c>
      <c r="BG195" s="104">
        <v>0</v>
      </c>
      <c r="BH195" s="104">
        <v>0</v>
      </c>
      <c r="BI195" s="104" t="b">
        <v>0</v>
      </c>
      <c r="BJ195" s="105"/>
      <c r="BK195" s="105"/>
      <c r="BL195" s="104">
        <v>0</v>
      </c>
      <c r="BM195" s="104">
        <v>3</v>
      </c>
      <c r="BN195" s="104">
        <v>0</v>
      </c>
      <c r="BO195" s="105" t="s">
        <v>6755</v>
      </c>
      <c r="BP195" s="105" t="s">
        <v>208</v>
      </c>
      <c r="BQ195" s="104">
        <v>8760</v>
      </c>
      <c r="BR195" s="105"/>
      <c r="BS195" s="105" t="s">
        <v>513</v>
      </c>
      <c r="BT195" s="105"/>
      <c r="BU195" s="104">
        <v>0</v>
      </c>
    </row>
    <row r="196" spans="1:73" ht="15" customHeight="1" x14ac:dyDescent="0.35">
      <c r="A196" s="104">
        <v>0</v>
      </c>
      <c r="B196" s="105" t="s">
        <v>482</v>
      </c>
      <c r="C196" s="105"/>
      <c r="D196" s="104">
        <v>2</v>
      </c>
      <c r="E196" s="105" t="s">
        <v>10776</v>
      </c>
      <c r="F196" s="105" t="s">
        <v>10727</v>
      </c>
      <c r="G196" s="104">
        <v>1</v>
      </c>
      <c r="H196" s="105" t="s">
        <v>483</v>
      </c>
      <c r="I196" s="104" t="b">
        <v>0</v>
      </c>
      <c r="J196" s="105"/>
      <c r="K196" s="105"/>
      <c r="L196" s="104">
        <v>24</v>
      </c>
      <c r="M196" s="105"/>
      <c r="N196" s="104" t="b">
        <v>1</v>
      </c>
      <c r="O196" s="104">
        <v>0</v>
      </c>
      <c r="P196" s="105"/>
      <c r="Q196" s="105" t="s">
        <v>5934</v>
      </c>
      <c r="R196" s="104" t="b">
        <v>0</v>
      </c>
      <c r="S196" s="105"/>
      <c r="T196" s="105"/>
      <c r="U196" s="105"/>
      <c r="V196" s="105"/>
      <c r="W196" s="105"/>
      <c r="X196" s="105"/>
      <c r="Y196" s="105"/>
      <c r="Z196" s="105"/>
      <c r="AA196" s="105"/>
      <c r="AB196" s="105"/>
      <c r="AC196" s="105"/>
      <c r="AD196" s="105"/>
      <c r="AE196" s="105"/>
      <c r="AF196" s="105"/>
      <c r="AG196" s="105"/>
      <c r="AH196" s="105"/>
      <c r="AI196" s="105"/>
      <c r="AJ196" s="105"/>
      <c r="AK196" s="105"/>
      <c r="AL196" s="105"/>
      <c r="AM196" s="105"/>
      <c r="AN196" s="105"/>
      <c r="AO196" s="105"/>
      <c r="AP196" s="105"/>
      <c r="AQ196" s="104">
        <v>0</v>
      </c>
      <c r="AR196" s="104">
        <v>0</v>
      </c>
      <c r="AS196" s="105"/>
      <c r="AT196" s="104">
        <v>0</v>
      </c>
      <c r="AU196" s="104">
        <v>0</v>
      </c>
      <c r="AV196" s="104">
        <v>-1</v>
      </c>
      <c r="AW196" s="104">
        <v>1460</v>
      </c>
      <c r="AX196" s="104">
        <v>1460</v>
      </c>
      <c r="AY196" s="104">
        <v>20</v>
      </c>
      <c r="AZ196" s="104" t="b">
        <v>0</v>
      </c>
      <c r="BA196" s="104">
        <v>0</v>
      </c>
      <c r="BB196" s="104">
        <v>0</v>
      </c>
      <c r="BC196" s="104">
        <v>0</v>
      </c>
      <c r="BD196" s="104" t="b">
        <v>1</v>
      </c>
      <c r="BE196" s="105" t="s">
        <v>512</v>
      </c>
      <c r="BF196" s="104">
        <v>0</v>
      </c>
      <c r="BG196" s="104">
        <v>0</v>
      </c>
      <c r="BH196" s="104">
        <v>0</v>
      </c>
      <c r="BI196" s="104" t="b">
        <v>0</v>
      </c>
      <c r="BJ196" s="105" t="s">
        <v>10083</v>
      </c>
      <c r="BK196" s="105" t="s">
        <v>444</v>
      </c>
      <c r="BL196" s="104">
        <v>0</v>
      </c>
      <c r="BM196" s="104">
        <v>0</v>
      </c>
      <c r="BN196" s="104">
        <v>4</v>
      </c>
      <c r="BO196" s="105"/>
      <c r="BP196" s="105" t="s">
        <v>207</v>
      </c>
      <c r="BQ196" s="104">
        <v>70080</v>
      </c>
      <c r="BR196" s="105"/>
      <c r="BS196" s="105" t="s">
        <v>105</v>
      </c>
      <c r="BT196" s="105"/>
      <c r="BU196" s="104">
        <v>0</v>
      </c>
    </row>
    <row r="197" spans="1:73" ht="15" customHeight="1" x14ac:dyDescent="0.35">
      <c r="A197" s="104">
        <v>0</v>
      </c>
      <c r="B197" s="105" t="s">
        <v>511</v>
      </c>
      <c r="C197" s="105"/>
      <c r="D197" s="104">
        <v>2</v>
      </c>
      <c r="E197" s="105" t="s">
        <v>10776</v>
      </c>
      <c r="F197" s="105" t="s">
        <v>10676</v>
      </c>
      <c r="G197" s="104">
        <v>1</v>
      </c>
      <c r="H197" s="105" t="s">
        <v>483</v>
      </c>
      <c r="I197" s="104" t="b">
        <v>0</v>
      </c>
      <c r="J197" s="105"/>
      <c r="K197" s="105"/>
      <c r="L197" s="104">
        <v>24</v>
      </c>
      <c r="M197" s="105"/>
      <c r="N197" s="104" t="b">
        <v>1</v>
      </c>
      <c r="O197" s="104">
        <v>0</v>
      </c>
      <c r="P197" s="105"/>
      <c r="Q197" s="105"/>
      <c r="R197" s="104" t="b">
        <v>0</v>
      </c>
      <c r="S197" s="105"/>
      <c r="T197" s="105"/>
      <c r="U197" s="105"/>
      <c r="V197" s="105"/>
      <c r="W197" s="105"/>
      <c r="X197" s="105"/>
      <c r="Y197" s="105"/>
      <c r="Z197" s="105"/>
      <c r="AA197" s="105"/>
      <c r="AB197" s="105"/>
      <c r="AC197" s="105"/>
      <c r="AD197" s="105"/>
      <c r="AE197" s="105"/>
      <c r="AF197" s="105"/>
      <c r="AG197" s="105"/>
      <c r="AH197" s="105"/>
      <c r="AI197" s="105"/>
      <c r="AJ197" s="105"/>
      <c r="AK197" s="105"/>
      <c r="AL197" s="105"/>
      <c r="AM197" s="105"/>
      <c r="AN197" s="105"/>
      <c r="AO197" s="105"/>
      <c r="AP197" s="105"/>
      <c r="AQ197" s="104">
        <v>0</v>
      </c>
      <c r="AR197" s="104">
        <v>0</v>
      </c>
      <c r="AS197" s="105"/>
      <c r="AT197" s="104">
        <v>0</v>
      </c>
      <c r="AU197" s="104">
        <v>0</v>
      </c>
      <c r="AV197" s="104">
        <v>-1</v>
      </c>
      <c r="AW197" s="104">
        <v>1460</v>
      </c>
      <c r="AX197" s="104">
        <v>1460</v>
      </c>
      <c r="AY197" s="104">
        <v>20</v>
      </c>
      <c r="AZ197" s="104" t="b">
        <v>0</v>
      </c>
      <c r="BA197" s="104">
        <v>0</v>
      </c>
      <c r="BB197" s="104">
        <v>0</v>
      </c>
      <c r="BC197" s="104">
        <v>0</v>
      </c>
      <c r="BD197" s="104" t="b">
        <v>0</v>
      </c>
      <c r="BE197" s="105" t="s">
        <v>512</v>
      </c>
      <c r="BF197" s="104">
        <v>0</v>
      </c>
      <c r="BG197" s="104">
        <v>0</v>
      </c>
      <c r="BH197" s="104">
        <v>0</v>
      </c>
      <c r="BI197" s="104" t="b">
        <v>0</v>
      </c>
      <c r="BJ197" s="105"/>
      <c r="BK197" s="105"/>
      <c r="BL197" s="104">
        <v>0</v>
      </c>
      <c r="BM197" s="104">
        <v>1</v>
      </c>
      <c r="BN197" s="104">
        <v>0</v>
      </c>
      <c r="BO197" s="105" t="s">
        <v>6825</v>
      </c>
      <c r="BP197" s="105" t="s">
        <v>209</v>
      </c>
      <c r="BQ197" s="104">
        <v>8760</v>
      </c>
      <c r="BR197" s="105"/>
      <c r="BS197" s="105" t="s">
        <v>513</v>
      </c>
      <c r="BT197" s="105"/>
      <c r="BU197" s="104">
        <v>0</v>
      </c>
    </row>
    <row r="198" spans="1:73" ht="15" customHeight="1" x14ac:dyDescent="0.35">
      <c r="A198" s="104">
        <v>0</v>
      </c>
      <c r="B198" s="105" t="s">
        <v>511</v>
      </c>
      <c r="C198" s="105"/>
      <c r="D198" s="104">
        <v>2</v>
      </c>
      <c r="E198" s="105" t="s">
        <v>10776</v>
      </c>
      <c r="F198" s="105" t="s">
        <v>10656</v>
      </c>
      <c r="G198" s="104">
        <v>1</v>
      </c>
      <c r="H198" s="105" t="s">
        <v>483</v>
      </c>
      <c r="I198" s="104" t="b">
        <v>0</v>
      </c>
      <c r="J198" s="105"/>
      <c r="K198" s="105"/>
      <c r="L198" s="104">
        <v>24</v>
      </c>
      <c r="M198" s="105"/>
      <c r="N198" s="104" t="b">
        <v>1</v>
      </c>
      <c r="O198" s="104">
        <v>0</v>
      </c>
      <c r="P198" s="105"/>
      <c r="Q198" s="105"/>
      <c r="R198" s="104" t="b">
        <v>1</v>
      </c>
      <c r="S198" s="105"/>
      <c r="T198" s="105"/>
      <c r="U198" s="105"/>
      <c r="V198" s="105"/>
      <c r="W198" s="105"/>
      <c r="X198" s="105"/>
      <c r="Y198" s="105"/>
      <c r="Z198" s="105"/>
      <c r="AA198" s="105"/>
      <c r="AB198" s="105"/>
      <c r="AC198" s="105"/>
      <c r="AD198" s="105"/>
      <c r="AE198" s="105"/>
      <c r="AF198" s="105"/>
      <c r="AG198" s="105"/>
      <c r="AH198" s="105"/>
      <c r="AI198" s="105"/>
      <c r="AJ198" s="105"/>
      <c r="AK198" s="105"/>
      <c r="AL198" s="105"/>
      <c r="AM198" s="105"/>
      <c r="AN198" s="105"/>
      <c r="AO198" s="105"/>
      <c r="AP198" s="105"/>
      <c r="AQ198" s="104">
        <v>0</v>
      </c>
      <c r="AR198" s="104">
        <v>0</v>
      </c>
      <c r="AS198" s="105"/>
      <c r="AT198" s="104">
        <v>0</v>
      </c>
      <c r="AU198" s="104">
        <v>0</v>
      </c>
      <c r="AV198" s="104">
        <v>-1</v>
      </c>
      <c r="AW198" s="104">
        <v>1460</v>
      </c>
      <c r="AX198" s="104">
        <v>1460</v>
      </c>
      <c r="AY198" s="104">
        <v>20</v>
      </c>
      <c r="AZ198" s="104" t="b">
        <v>0</v>
      </c>
      <c r="BA198" s="104">
        <v>0</v>
      </c>
      <c r="BB198" s="104">
        <v>0</v>
      </c>
      <c r="BC198" s="104">
        <v>0</v>
      </c>
      <c r="BD198" s="104" t="b">
        <v>0</v>
      </c>
      <c r="BE198" s="105" t="s">
        <v>512</v>
      </c>
      <c r="BF198" s="104">
        <v>0</v>
      </c>
      <c r="BG198" s="104">
        <v>0</v>
      </c>
      <c r="BH198" s="104">
        <v>0</v>
      </c>
      <c r="BI198" s="104" t="b">
        <v>0</v>
      </c>
      <c r="BJ198" s="105"/>
      <c r="BK198" s="105"/>
      <c r="BL198" s="104">
        <v>0</v>
      </c>
      <c r="BM198" s="104">
        <v>2</v>
      </c>
      <c r="BN198" s="104">
        <v>0</v>
      </c>
      <c r="BO198" s="105" t="s">
        <v>6742</v>
      </c>
      <c r="BP198" s="105" t="s">
        <v>6743</v>
      </c>
      <c r="BQ198" s="104">
        <v>17520</v>
      </c>
      <c r="BR198" s="105"/>
      <c r="BS198" s="105" t="s">
        <v>513</v>
      </c>
      <c r="BT198" s="105"/>
      <c r="BU198" s="104">
        <v>0</v>
      </c>
    </row>
    <row r="199" spans="1:73" ht="15" customHeight="1" x14ac:dyDescent="0.35">
      <c r="A199" s="104">
        <v>0</v>
      </c>
      <c r="B199" s="105" t="s">
        <v>511</v>
      </c>
      <c r="C199" s="105"/>
      <c r="D199" s="104">
        <v>2</v>
      </c>
      <c r="E199" s="105" t="s">
        <v>10776</v>
      </c>
      <c r="F199" s="105" t="s">
        <v>6754</v>
      </c>
      <c r="G199" s="104">
        <v>1</v>
      </c>
      <c r="H199" s="105" t="s">
        <v>483</v>
      </c>
      <c r="I199" s="104" t="b">
        <v>0</v>
      </c>
      <c r="J199" s="105"/>
      <c r="K199" s="105"/>
      <c r="L199" s="104">
        <v>24</v>
      </c>
      <c r="M199" s="105"/>
      <c r="N199" s="104" t="b">
        <v>1</v>
      </c>
      <c r="O199" s="104">
        <v>0</v>
      </c>
      <c r="P199" s="105"/>
      <c r="Q199" s="105"/>
      <c r="R199" s="104" t="b">
        <v>0</v>
      </c>
      <c r="S199" s="105"/>
      <c r="T199" s="105"/>
      <c r="U199" s="105"/>
      <c r="V199" s="105"/>
      <c r="W199" s="105"/>
      <c r="X199" s="105"/>
      <c r="Y199" s="105"/>
      <c r="Z199" s="105"/>
      <c r="AA199" s="105"/>
      <c r="AB199" s="105"/>
      <c r="AC199" s="105"/>
      <c r="AD199" s="105"/>
      <c r="AE199" s="105"/>
      <c r="AF199" s="105"/>
      <c r="AG199" s="105"/>
      <c r="AH199" s="105"/>
      <c r="AI199" s="105"/>
      <c r="AJ199" s="105"/>
      <c r="AK199" s="105"/>
      <c r="AL199" s="105"/>
      <c r="AM199" s="105"/>
      <c r="AN199" s="105"/>
      <c r="AO199" s="105"/>
      <c r="AP199" s="105"/>
      <c r="AQ199" s="104">
        <v>0</v>
      </c>
      <c r="AR199" s="104">
        <v>0</v>
      </c>
      <c r="AS199" s="105"/>
      <c r="AT199" s="104">
        <v>0</v>
      </c>
      <c r="AU199" s="104">
        <v>0</v>
      </c>
      <c r="AV199" s="104">
        <v>-1</v>
      </c>
      <c r="AW199" s="104">
        <v>1460</v>
      </c>
      <c r="AX199" s="104">
        <v>1460</v>
      </c>
      <c r="AY199" s="104">
        <v>20</v>
      </c>
      <c r="AZ199" s="104" t="b">
        <v>0</v>
      </c>
      <c r="BA199" s="104">
        <v>0</v>
      </c>
      <c r="BB199" s="104">
        <v>0</v>
      </c>
      <c r="BC199" s="104">
        <v>0</v>
      </c>
      <c r="BD199" s="104" t="b">
        <v>0</v>
      </c>
      <c r="BE199" s="105" t="s">
        <v>512</v>
      </c>
      <c r="BF199" s="104">
        <v>0</v>
      </c>
      <c r="BG199" s="104">
        <v>0</v>
      </c>
      <c r="BH199" s="104">
        <v>0</v>
      </c>
      <c r="BI199" s="104" t="b">
        <v>0</v>
      </c>
      <c r="BJ199" s="105"/>
      <c r="BK199" s="105"/>
      <c r="BL199" s="104">
        <v>0</v>
      </c>
      <c r="BM199" s="104">
        <v>3</v>
      </c>
      <c r="BN199" s="104">
        <v>0</v>
      </c>
      <c r="BO199" s="105" t="s">
        <v>6755</v>
      </c>
      <c r="BP199" s="105" t="s">
        <v>208</v>
      </c>
      <c r="BQ199" s="104">
        <v>8760</v>
      </c>
      <c r="BR199" s="105"/>
      <c r="BS199" s="105" t="s">
        <v>513</v>
      </c>
      <c r="BT199" s="105"/>
      <c r="BU199" s="104">
        <v>0</v>
      </c>
    </row>
    <row r="200" spans="1:73" ht="15" customHeight="1" x14ac:dyDescent="0.35">
      <c r="A200" s="104">
        <v>0</v>
      </c>
      <c r="B200" s="105" t="s">
        <v>482</v>
      </c>
      <c r="C200" s="105"/>
      <c r="D200" s="104">
        <v>2</v>
      </c>
      <c r="E200" s="105" t="s">
        <v>10779</v>
      </c>
      <c r="F200" s="105" t="s">
        <v>10729</v>
      </c>
      <c r="G200" s="104">
        <v>1</v>
      </c>
      <c r="H200" s="105" t="s">
        <v>483</v>
      </c>
      <c r="I200" s="104" t="b">
        <v>0</v>
      </c>
      <c r="J200" s="105"/>
      <c r="K200" s="105"/>
      <c r="L200" s="104">
        <v>24</v>
      </c>
      <c r="M200" s="105"/>
      <c r="N200" s="104" t="b">
        <v>1</v>
      </c>
      <c r="O200" s="104">
        <v>0</v>
      </c>
      <c r="P200" s="105"/>
      <c r="Q200" s="105" t="s">
        <v>5934</v>
      </c>
      <c r="R200" s="104" t="b">
        <v>0</v>
      </c>
      <c r="S200" s="105"/>
      <c r="T200" s="105"/>
      <c r="U200" s="105"/>
      <c r="V200" s="105"/>
      <c r="W200" s="105"/>
      <c r="X200" s="105"/>
      <c r="Y200" s="105"/>
      <c r="Z200" s="105"/>
      <c r="AA200" s="105"/>
      <c r="AB200" s="105"/>
      <c r="AC200" s="105"/>
      <c r="AD200" s="105"/>
      <c r="AE200" s="105"/>
      <c r="AF200" s="105"/>
      <c r="AG200" s="105"/>
      <c r="AH200" s="105"/>
      <c r="AI200" s="105"/>
      <c r="AJ200" s="105"/>
      <c r="AK200" s="105"/>
      <c r="AL200" s="105"/>
      <c r="AM200" s="105"/>
      <c r="AN200" s="105"/>
      <c r="AO200" s="105"/>
      <c r="AP200" s="105"/>
      <c r="AQ200" s="104">
        <v>0</v>
      </c>
      <c r="AR200" s="104">
        <v>0</v>
      </c>
      <c r="AS200" s="105"/>
      <c r="AT200" s="104">
        <v>0</v>
      </c>
      <c r="AU200" s="104">
        <v>0</v>
      </c>
      <c r="AV200" s="104">
        <v>-1</v>
      </c>
      <c r="AW200" s="104">
        <v>1460</v>
      </c>
      <c r="AX200" s="104">
        <v>1460</v>
      </c>
      <c r="AY200" s="104">
        <v>20</v>
      </c>
      <c r="AZ200" s="104" t="b">
        <v>0</v>
      </c>
      <c r="BA200" s="104">
        <v>0</v>
      </c>
      <c r="BB200" s="104">
        <v>0</v>
      </c>
      <c r="BC200" s="104">
        <v>0</v>
      </c>
      <c r="BD200" s="104" t="b">
        <v>1</v>
      </c>
      <c r="BE200" s="105" t="s">
        <v>512</v>
      </c>
      <c r="BF200" s="104">
        <v>0</v>
      </c>
      <c r="BG200" s="104">
        <v>0</v>
      </c>
      <c r="BH200" s="104">
        <v>0</v>
      </c>
      <c r="BI200" s="104" t="b">
        <v>0</v>
      </c>
      <c r="BJ200" s="105" t="s">
        <v>10083</v>
      </c>
      <c r="BK200" s="105" t="s">
        <v>444</v>
      </c>
      <c r="BL200" s="104">
        <v>0</v>
      </c>
      <c r="BM200" s="104">
        <v>0</v>
      </c>
      <c r="BN200" s="104">
        <v>4</v>
      </c>
      <c r="BO200" s="105"/>
      <c r="BP200" s="105" t="s">
        <v>207</v>
      </c>
      <c r="BQ200" s="104">
        <v>70080</v>
      </c>
      <c r="BR200" s="105"/>
      <c r="BS200" s="105" t="s">
        <v>105</v>
      </c>
      <c r="BT200" s="105"/>
      <c r="BU200" s="104">
        <v>0</v>
      </c>
    </row>
    <row r="201" spans="1:73" ht="15" customHeight="1" x14ac:dyDescent="0.35">
      <c r="A201" s="104">
        <v>0</v>
      </c>
      <c r="B201" s="105" t="s">
        <v>511</v>
      </c>
      <c r="C201" s="105"/>
      <c r="D201" s="104">
        <v>2</v>
      </c>
      <c r="E201" s="105" t="s">
        <v>10779</v>
      </c>
      <c r="F201" s="105" t="s">
        <v>10676</v>
      </c>
      <c r="G201" s="104">
        <v>1</v>
      </c>
      <c r="H201" s="105" t="s">
        <v>483</v>
      </c>
      <c r="I201" s="104" t="b">
        <v>0</v>
      </c>
      <c r="J201" s="105"/>
      <c r="K201" s="105"/>
      <c r="L201" s="104">
        <v>24</v>
      </c>
      <c r="M201" s="105"/>
      <c r="N201" s="104" t="b">
        <v>1</v>
      </c>
      <c r="O201" s="104">
        <v>0</v>
      </c>
      <c r="P201" s="105"/>
      <c r="Q201" s="105"/>
      <c r="R201" s="104" t="b">
        <v>0</v>
      </c>
      <c r="S201" s="105"/>
      <c r="T201" s="105"/>
      <c r="U201" s="105"/>
      <c r="V201" s="105"/>
      <c r="W201" s="105"/>
      <c r="X201" s="105"/>
      <c r="Y201" s="105"/>
      <c r="Z201" s="105"/>
      <c r="AA201" s="105"/>
      <c r="AB201" s="105"/>
      <c r="AC201" s="105"/>
      <c r="AD201" s="105"/>
      <c r="AE201" s="105"/>
      <c r="AF201" s="105"/>
      <c r="AG201" s="105"/>
      <c r="AH201" s="105"/>
      <c r="AI201" s="105"/>
      <c r="AJ201" s="105"/>
      <c r="AK201" s="105"/>
      <c r="AL201" s="105"/>
      <c r="AM201" s="105"/>
      <c r="AN201" s="105"/>
      <c r="AO201" s="105"/>
      <c r="AP201" s="105"/>
      <c r="AQ201" s="104">
        <v>0</v>
      </c>
      <c r="AR201" s="104">
        <v>0</v>
      </c>
      <c r="AS201" s="105"/>
      <c r="AT201" s="104">
        <v>0</v>
      </c>
      <c r="AU201" s="104">
        <v>0</v>
      </c>
      <c r="AV201" s="104">
        <v>-1</v>
      </c>
      <c r="AW201" s="104">
        <v>1460</v>
      </c>
      <c r="AX201" s="104">
        <v>1460</v>
      </c>
      <c r="AY201" s="104">
        <v>20</v>
      </c>
      <c r="AZ201" s="104" t="b">
        <v>0</v>
      </c>
      <c r="BA201" s="104">
        <v>0</v>
      </c>
      <c r="BB201" s="104">
        <v>0</v>
      </c>
      <c r="BC201" s="104">
        <v>0</v>
      </c>
      <c r="BD201" s="104" t="b">
        <v>0</v>
      </c>
      <c r="BE201" s="105" t="s">
        <v>512</v>
      </c>
      <c r="BF201" s="104">
        <v>0</v>
      </c>
      <c r="BG201" s="104">
        <v>0</v>
      </c>
      <c r="BH201" s="104">
        <v>0</v>
      </c>
      <c r="BI201" s="104" t="b">
        <v>0</v>
      </c>
      <c r="BJ201" s="105"/>
      <c r="BK201" s="105"/>
      <c r="BL201" s="104">
        <v>0</v>
      </c>
      <c r="BM201" s="104">
        <v>1</v>
      </c>
      <c r="BN201" s="104">
        <v>0</v>
      </c>
      <c r="BO201" s="105" t="s">
        <v>6825</v>
      </c>
      <c r="BP201" s="105" t="s">
        <v>209</v>
      </c>
      <c r="BQ201" s="104">
        <v>8760</v>
      </c>
      <c r="BR201" s="105"/>
      <c r="BS201" s="105" t="s">
        <v>513</v>
      </c>
      <c r="BT201" s="105"/>
      <c r="BU201" s="104">
        <v>0</v>
      </c>
    </row>
    <row r="202" spans="1:73" ht="15" customHeight="1" x14ac:dyDescent="0.35">
      <c r="A202" s="104">
        <v>0</v>
      </c>
      <c r="B202" s="105" t="s">
        <v>511</v>
      </c>
      <c r="C202" s="105"/>
      <c r="D202" s="104">
        <v>2</v>
      </c>
      <c r="E202" s="105" t="s">
        <v>10779</v>
      </c>
      <c r="F202" s="105" t="s">
        <v>10656</v>
      </c>
      <c r="G202" s="104">
        <v>1</v>
      </c>
      <c r="H202" s="105" t="s">
        <v>483</v>
      </c>
      <c r="I202" s="104" t="b">
        <v>0</v>
      </c>
      <c r="J202" s="105"/>
      <c r="K202" s="105"/>
      <c r="L202" s="104">
        <v>24</v>
      </c>
      <c r="M202" s="105"/>
      <c r="N202" s="104" t="b">
        <v>1</v>
      </c>
      <c r="O202" s="104">
        <v>0</v>
      </c>
      <c r="P202" s="105"/>
      <c r="Q202" s="105"/>
      <c r="R202" s="104" t="b">
        <v>1</v>
      </c>
      <c r="S202" s="105"/>
      <c r="T202" s="105"/>
      <c r="U202" s="105"/>
      <c r="V202" s="105"/>
      <c r="W202" s="105"/>
      <c r="X202" s="105"/>
      <c r="Y202" s="105"/>
      <c r="Z202" s="105"/>
      <c r="AA202" s="105"/>
      <c r="AB202" s="105"/>
      <c r="AC202" s="105"/>
      <c r="AD202" s="105"/>
      <c r="AE202" s="105"/>
      <c r="AF202" s="105"/>
      <c r="AG202" s="105"/>
      <c r="AH202" s="105"/>
      <c r="AI202" s="105"/>
      <c r="AJ202" s="105"/>
      <c r="AK202" s="105"/>
      <c r="AL202" s="105"/>
      <c r="AM202" s="105"/>
      <c r="AN202" s="105"/>
      <c r="AO202" s="105"/>
      <c r="AP202" s="105"/>
      <c r="AQ202" s="104">
        <v>0</v>
      </c>
      <c r="AR202" s="104">
        <v>0</v>
      </c>
      <c r="AS202" s="105"/>
      <c r="AT202" s="104">
        <v>0</v>
      </c>
      <c r="AU202" s="104">
        <v>0</v>
      </c>
      <c r="AV202" s="104">
        <v>-1</v>
      </c>
      <c r="AW202" s="104">
        <v>1460</v>
      </c>
      <c r="AX202" s="104">
        <v>1460</v>
      </c>
      <c r="AY202" s="104">
        <v>20</v>
      </c>
      <c r="AZ202" s="104" t="b">
        <v>0</v>
      </c>
      <c r="BA202" s="104">
        <v>0</v>
      </c>
      <c r="BB202" s="104">
        <v>0</v>
      </c>
      <c r="BC202" s="104">
        <v>0</v>
      </c>
      <c r="BD202" s="104" t="b">
        <v>0</v>
      </c>
      <c r="BE202" s="105" t="s">
        <v>512</v>
      </c>
      <c r="BF202" s="104">
        <v>0</v>
      </c>
      <c r="BG202" s="104">
        <v>0</v>
      </c>
      <c r="BH202" s="104">
        <v>0</v>
      </c>
      <c r="BI202" s="104" t="b">
        <v>0</v>
      </c>
      <c r="BJ202" s="105"/>
      <c r="BK202" s="105"/>
      <c r="BL202" s="104">
        <v>0</v>
      </c>
      <c r="BM202" s="104">
        <v>2</v>
      </c>
      <c r="BN202" s="104">
        <v>0</v>
      </c>
      <c r="BO202" s="105" t="s">
        <v>6742</v>
      </c>
      <c r="BP202" s="105" t="s">
        <v>6743</v>
      </c>
      <c r="BQ202" s="104">
        <v>17520</v>
      </c>
      <c r="BR202" s="105"/>
      <c r="BS202" s="105" t="s">
        <v>513</v>
      </c>
      <c r="BT202" s="105"/>
      <c r="BU202" s="104">
        <v>0</v>
      </c>
    </row>
    <row r="203" spans="1:73" ht="15" customHeight="1" x14ac:dyDescent="0.35">
      <c r="A203" s="104">
        <v>0</v>
      </c>
      <c r="B203" s="105" t="s">
        <v>511</v>
      </c>
      <c r="C203" s="105"/>
      <c r="D203" s="104">
        <v>2</v>
      </c>
      <c r="E203" s="105" t="s">
        <v>10779</v>
      </c>
      <c r="F203" s="105" t="s">
        <v>6754</v>
      </c>
      <c r="G203" s="104">
        <v>1</v>
      </c>
      <c r="H203" s="105" t="s">
        <v>483</v>
      </c>
      <c r="I203" s="104" t="b">
        <v>0</v>
      </c>
      <c r="J203" s="105"/>
      <c r="K203" s="105"/>
      <c r="L203" s="104">
        <v>24</v>
      </c>
      <c r="M203" s="105"/>
      <c r="N203" s="104" t="b">
        <v>1</v>
      </c>
      <c r="O203" s="104">
        <v>0</v>
      </c>
      <c r="P203" s="105"/>
      <c r="Q203" s="105"/>
      <c r="R203" s="104" t="b">
        <v>0</v>
      </c>
      <c r="S203" s="105"/>
      <c r="T203" s="105"/>
      <c r="U203" s="105"/>
      <c r="V203" s="105"/>
      <c r="W203" s="105"/>
      <c r="X203" s="105"/>
      <c r="Y203" s="105"/>
      <c r="Z203" s="105"/>
      <c r="AA203" s="105"/>
      <c r="AB203" s="105"/>
      <c r="AC203" s="105"/>
      <c r="AD203" s="105"/>
      <c r="AE203" s="105"/>
      <c r="AF203" s="105"/>
      <c r="AG203" s="105"/>
      <c r="AH203" s="105"/>
      <c r="AI203" s="105"/>
      <c r="AJ203" s="105"/>
      <c r="AK203" s="105"/>
      <c r="AL203" s="105"/>
      <c r="AM203" s="105"/>
      <c r="AN203" s="105"/>
      <c r="AO203" s="105"/>
      <c r="AP203" s="105"/>
      <c r="AQ203" s="104">
        <v>0</v>
      </c>
      <c r="AR203" s="104">
        <v>0</v>
      </c>
      <c r="AS203" s="105"/>
      <c r="AT203" s="104">
        <v>0</v>
      </c>
      <c r="AU203" s="104">
        <v>0</v>
      </c>
      <c r="AV203" s="104">
        <v>-1</v>
      </c>
      <c r="AW203" s="104">
        <v>1460</v>
      </c>
      <c r="AX203" s="104">
        <v>1460</v>
      </c>
      <c r="AY203" s="104">
        <v>20</v>
      </c>
      <c r="AZ203" s="104" t="b">
        <v>0</v>
      </c>
      <c r="BA203" s="104">
        <v>0</v>
      </c>
      <c r="BB203" s="104">
        <v>0</v>
      </c>
      <c r="BC203" s="104">
        <v>0</v>
      </c>
      <c r="BD203" s="104" t="b">
        <v>0</v>
      </c>
      <c r="BE203" s="105" t="s">
        <v>512</v>
      </c>
      <c r="BF203" s="104">
        <v>0</v>
      </c>
      <c r="BG203" s="104">
        <v>0</v>
      </c>
      <c r="BH203" s="104">
        <v>0</v>
      </c>
      <c r="BI203" s="104" t="b">
        <v>0</v>
      </c>
      <c r="BJ203" s="105"/>
      <c r="BK203" s="105"/>
      <c r="BL203" s="104">
        <v>0</v>
      </c>
      <c r="BM203" s="104">
        <v>3</v>
      </c>
      <c r="BN203" s="104">
        <v>0</v>
      </c>
      <c r="BO203" s="105" t="s">
        <v>6755</v>
      </c>
      <c r="BP203" s="105" t="s">
        <v>208</v>
      </c>
      <c r="BQ203" s="104">
        <v>8760</v>
      </c>
      <c r="BR203" s="105"/>
      <c r="BS203" s="105" t="s">
        <v>513</v>
      </c>
      <c r="BT203" s="105"/>
      <c r="BU203" s="104">
        <v>0</v>
      </c>
    </row>
    <row r="204" spans="1:73" ht="15" customHeight="1" x14ac:dyDescent="0.35">
      <c r="A204" s="104">
        <v>0.1</v>
      </c>
      <c r="B204" s="105" t="s">
        <v>482</v>
      </c>
      <c r="C204" s="105"/>
      <c r="D204" s="104">
        <v>2</v>
      </c>
      <c r="E204" s="105" t="s">
        <v>10748</v>
      </c>
      <c r="F204" s="105" t="s">
        <v>10697</v>
      </c>
      <c r="G204" s="104">
        <v>1</v>
      </c>
      <c r="H204" s="105" t="s">
        <v>483</v>
      </c>
      <c r="I204" s="104" t="b">
        <v>0</v>
      </c>
      <c r="J204" s="105"/>
      <c r="K204" s="105"/>
      <c r="L204" s="104">
        <v>24</v>
      </c>
      <c r="M204" s="105"/>
      <c r="N204" s="104" t="b">
        <v>1</v>
      </c>
      <c r="O204" s="104">
        <v>0</v>
      </c>
      <c r="P204" s="105" t="s">
        <v>6007</v>
      </c>
      <c r="Q204" s="105" t="s">
        <v>6008</v>
      </c>
      <c r="R204" s="104" t="b">
        <v>0</v>
      </c>
      <c r="S204" s="105"/>
      <c r="T204" s="105"/>
      <c r="U204" s="105"/>
      <c r="V204" s="105"/>
      <c r="W204" s="105"/>
      <c r="X204" s="105"/>
      <c r="Y204" s="105"/>
      <c r="Z204" s="105"/>
      <c r="AA204" s="105"/>
      <c r="AB204" s="105"/>
      <c r="AC204" s="105"/>
      <c r="AD204" s="105"/>
      <c r="AE204" s="105"/>
      <c r="AF204" s="105"/>
      <c r="AG204" s="105"/>
      <c r="AH204" s="105"/>
      <c r="AI204" s="105"/>
      <c r="AJ204" s="105"/>
      <c r="AK204" s="105"/>
      <c r="AL204" s="105"/>
      <c r="AM204" s="105"/>
      <c r="AN204" s="105"/>
      <c r="AO204" s="105"/>
      <c r="AP204" s="105"/>
      <c r="AQ204" s="104">
        <v>0</v>
      </c>
      <c r="AR204" s="104">
        <v>0</v>
      </c>
      <c r="AS204" s="105"/>
      <c r="AT204" s="104">
        <v>0</v>
      </c>
      <c r="AU204" s="104">
        <v>0</v>
      </c>
      <c r="AV204" s="104">
        <v>-1</v>
      </c>
      <c r="AW204" s="104">
        <v>1460</v>
      </c>
      <c r="AX204" s="104">
        <v>1460</v>
      </c>
      <c r="AY204" s="104">
        <v>20</v>
      </c>
      <c r="AZ204" s="104" t="b">
        <v>0</v>
      </c>
      <c r="BA204" s="104">
        <v>0</v>
      </c>
      <c r="BB204" s="104">
        <v>0</v>
      </c>
      <c r="BC204" s="104">
        <v>0</v>
      </c>
      <c r="BD204" s="104" t="b">
        <v>1</v>
      </c>
      <c r="BE204" s="105" t="s">
        <v>512</v>
      </c>
      <c r="BF204" s="104">
        <v>0</v>
      </c>
      <c r="BG204" s="104">
        <v>0</v>
      </c>
      <c r="BH204" s="104">
        <v>0</v>
      </c>
      <c r="BI204" s="104" t="b">
        <v>0</v>
      </c>
      <c r="BJ204" s="105" t="s">
        <v>10083</v>
      </c>
      <c r="BK204" s="105" t="s">
        <v>444</v>
      </c>
      <c r="BL204" s="104">
        <v>0</v>
      </c>
      <c r="BM204" s="104">
        <v>0</v>
      </c>
      <c r="BN204" s="104">
        <v>12</v>
      </c>
      <c r="BO204" s="105"/>
      <c r="BP204" s="105" t="s">
        <v>207</v>
      </c>
      <c r="BQ204" s="104">
        <v>70080</v>
      </c>
      <c r="BR204" s="105"/>
      <c r="BS204" s="105" t="s">
        <v>105</v>
      </c>
      <c r="BT204" s="105"/>
      <c r="BU204" s="104">
        <v>0</v>
      </c>
    </row>
    <row r="205" spans="1:73" ht="15" customHeight="1" x14ac:dyDescent="0.35">
      <c r="A205" s="104">
        <v>0</v>
      </c>
      <c r="B205" s="105" t="s">
        <v>511</v>
      </c>
      <c r="C205" s="105"/>
      <c r="D205" s="104">
        <v>2</v>
      </c>
      <c r="E205" s="105" t="s">
        <v>10748</v>
      </c>
      <c r="F205" s="105" t="s">
        <v>6827</v>
      </c>
      <c r="G205" s="104">
        <v>1</v>
      </c>
      <c r="H205" s="105" t="s">
        <v>483</v>
      </c>
      <c r="I205" s="104" t="b">
        <v>1</v>
      </c>
      <c r="J205" s="105"/>
      <c r="K205" s="105"/>
      <c r="L205" s="104">
        <v>24</v>
      </c>
      <c r="M205" s="105"/>
      <c r="N205" s="104" t="b">
        <v>1</v>
      </c>
      <c r="O205" s="104">
        <v>0</v>
      </c>
      <c r="P205" s="105"/>
      <c r="Q205" s="105"/>
      <c r="R205" s="104" t="b">
        <v>0</v>
      </c>
      <c r="S205" s="105"/>
      <c r="T205" s="105"/>
      <c r="U205" s="105"/>
      <c r="V205" s="105"/>
      <c r="W205" s="105"/>
      <c r="X205" s="105"/>
      <c r="Y205" s="105"/>
      <c r="Z205" s="105"/>
      <c r="AA205" s="105"/>
      <c r="AB205" s="105"/>
      <c r="AC205" s="105"/>
      <c r="AD205" s="105"/>
      <c r="AE205" s="105"/>
      <c r="AF205" s="105"/>
      <c r="AG205" s="105"/>
      <c r="AH205" s="105"/>
      <c r="AI205" s="105"/>
      <c r="AJ205" s="105"/>
      <c r="AK205" s="105"/>
      <c r="AL205" s="105"/>
      <c r="AM205" s="105"/>
      <c r="AN205" s="105"/>
      <c r="AO205" s="105"/>
      <c r="AP205" s="105"/>
      <c r="AQ205" s="104">
        <v>0</v>
      </c>
      <c r="AR205" s="104">
        <v>0</v>
      </c>
      <c r="AS205" s="105"/>
      <c r="AT205" s="104">
        <v>0</v>
      </c>
      <c r="AU205" s="104">
        <v>0</v>
      </c>
      <c r="AV205" s="104">
        <v>-1</v>
      </c>
      <c r="AW205" s="104">
        <v>1460</v>
      </c>
      <c r="AX205" s="104">
        <v>1460</v>
      </c>
      <c r="AY205" s="104">
        <v>20</v>
      </c>
      <c r="AZ205" s="104" t="b">
        <v>0</v>
      </c>
      <c r="BA205" s="104">
        <v>0</v>
      </c>
      <c r="BB205" s="104">
        <v>0</v>
      </c>
      <c r="BC205" s="104">
        <v>0</v>
      </c>
      <c r="BD205" s="104" t="b">
        <v>0</v>
      </c>
      <c r="BE205" s="105" t="s">
        <v>512</v>
      </c>
      <c r="BF205" s="104">
        <v>0</v>
      </c>
      <c r="BG205" s="104">
        <v>0</v>
      </c>
      <c r="BH205" s="104">
        <v>0</v>
      </c>
      <c r="BI205" s="104" t="b">
        <v>0</v>
      </c>
      <c r="BJ205" s="105"/>
      <c r="BK205" s="105"/>
      <c r="BL205" s="104">
        <v>0</v>
      </c>
      <c r="BM205" s="104">
        <v>1</v>
      </c>
      <c r="BN205" s="104">
        <v>0</v>
      </c>
      <c r="BO205" s="105"/>
      <c r="BP205" s="105" t="s">
        <v>209</v>
      </c>
      <c r="BQ205" s="104">
        <v>8760</v>
      </c>
      <c r="BR205" s="105"/>
      <c r="BS205" s="105" t="s">
        <v>513</v>
      </c>
      <c r="BT205" s="105"/>
      <c r="BU205" s="104">
        <v>0</v>
      </c>
    </row>
    <row r="206" spans="1:73" ht="15" customHeight="1" x14ac:dyDescent="0.35">
      <c r="A206" s="104">
        <v>0</v>
      </c>
      <c r="B206" s="105" t="s">
        <v>511</v>
      </c>
      <c r="C206" s="105"/>
      <c r="D206" s="104">
        <v>2</v>
      </c>
      <c r="E206" s="105" t="s">
        <v>10748</v>
      </c>
      <c r="F206" s="105" t="s">
        <v>6828</v>
      </c>
      <c r="G206" s="104">
        <v>1</v>
      </c>
      <c r="H206" s="105" t="s">
        <v>483</v>
      </c>
      <c r="I206" s="104" t="b">
        <v>0</v>
      </c>
      <c r="J206" s="105"/>
      <c r="K206" s="105"/>
      <c r="L206" s="104">
        <v>24</v>
      </c>
      <c r="M206" s="105"/>
      <c r="N206" s="104" t="b">
        <v>1</v>
      </c>
      <c r="O206" s="104">
        <v>0</v>
      </c>
      <c r="P206" s="105"/>
      <c r="Q206" s="105"/>
      <c r="R206" s="104" t="b">
        <v>0</v>
      </c>
      <c r="S206" s="105"/>
      <c r="T206" s="105"/>
      <c r="U206" s="105"/>
      <c r="V206" s="105"/>
      <c r="W206" s="105"/>
      <c r="X206" s="105"/>
      <c r="Y206" s="105"/>
      <c r="Z206" s="105"/>
      <c r="AA206" s="105"/>
      <c r="AB206" s="105"/>
      <c r="AC206" s="105"/>
      <c r="AD206" s="105"/>
      <c r="AE206" s="105"/>
      <c r="AF206" s="105"/>
      <c r="AG206" s="105"/>
      <c r="AH206" s="105"/>
      <c r="AI206" s="105"/>
      <c r="AJ206" s="105"/>
      <c r="AK206" s="105"/>
      <c r="AL206" s="105"/>
      <c r="AM206" s="105"/>
      <c r="AN206" s="105"/>
      <c r="AO206" s="105"/>
      <c r="AP206" s="105"/>
      <c r="AQ206" s="104">
        <v>0</v>
      </c>
      <c r="AR206" s="104">
        <v>0</v>
      </c>
      <c r="AS206" s="105"/>
      <c r="AT206" s="104">
        <v>0</v>
      </c>
      <c r="AU206" s="104">
        <v>0</v>
      </c>
      <c r="AV206" s="104">
        <v>-1</v>
      </c>
      <c r="AW206" s="104">
        <v>1460</v>
      </c>
      <c r="AX206" s="104">
        <v>1460</v>
      </c>
      <c r="AY206" s="104">
        <v>20</v>
      </c>
      <c r="AZ206" s="104" t="b">
        <v>0</v>
      </c>
      <c r="BA206" s="104">
        <v>0</v>
      </c>
      <c r="BB206" s="104">
        <v>0</v>
      </c>
      <c r="BC206" s="104">
        <v>0</v>
      </c>
      <c r="BD206" s="104" t="b">
        <v>0</v>
      </c>
      <c r="BE206" s="105" t="s">
        <v>512</v>
      </c>
      <c r="BF206" s="104">
        <v>0</v>
      </c>
      <c r="BG206" s="104">
        <v>0</v>
      </c>
      <c r="BH206" s="104">
        <v>0</v>
      </c>
      <c r="BI206" s="104" t="b">
        <v>0</v>
      </c>
      <c r="BJ206" s="105"/>
      <c r="BK206" s="105"/>
      <c r="BL206" s="104">
        <v>0</v>
      </c>
      <c r="BM206" s="104">
        <v>2</v>
      </c>
      <c r="BN206" s="104">
        <v>0</v>
      </c>
      <c r="BO206" s="105" t="s">
        <v>6829</v>
      </c>
      <c r="BP206" s="105" t="s">
        <v>208</v>
      </c>
      <c r="BQ206" s="104">
        <v>768</v>
      </c>
      <c r="BR206" s="105"/>
      <c r="BS206" s="105" t="s">
        <v>513</v>
      </c>
      <c r="BT206" s="105"/>
      <c r="BU206" s="104">
        <v>0</v>
      </c>
    </row>
    <row r="207" spans="1:73" ht="15" customHeight="1" x14ac:dyDescent="0.35">
      <c r="A207" s="104">
        <v>0</v>
      </c>
      <c r="B207" s="105" t="s">
        <v>511</v>
      </c>
      <c r="C207" s="105"/>
      <c r="D207" s="104">
        <v>2</v>
      </c>
      <c r="E207" s="105" t="s">
        <v>10748</v>
      </c>
      <c r="F207" s="105" t="s">
        <v>10656</v>
      </c>
      <c r="G207" s="104">
        <v>1</v>
      </c>
      <c r="H207" s="105" t="s">
        <v>483</v>
      </c>
      <c r="I207" s="104" t="b">
        <v>0</v>
      </c>
      <c r="J207" s="105"/>
      <c r="K207" s="105"/>
      <c r="L207" s="104">
        <v>24</v>
      </c>
      <c r="M207" s="105"/>
      <c r="N207" s="104" t="b">
        <v>1</v>
      </c>
      <c r="O207" s="104">
        <v>0</v>
      </c>
      <c r="P207" s="105"/>
      <c r="Q207" s="105"/>
      <c r="R207" s="104" t="b">
        <v>1</v>
      </c>
      <c r="S207" s="105"/>
      <c r="T207" s="105"/>
      <c r="U207" s="105"/>
      <c r="V207" s="105"/>
      <c r="W207" s="105"/>
      <c r="X207" s="105"/>
      <c r="Y207" s="105"/>
      <c r="Z207" s="105"/>
      <c r="AA207" s="105"/>
      <c r="AB207" s="105"/>
      <c r="AC207" s="105"/>
      <c r="AD207" s="105"/>
      <c r="AE207" s="105"/>
      <c r="AF207" s="105"/>
      <c r="AG207" s="105"/>
      <c r="AH207" s="105"/>
      <c r="AI207" s="105"/>
      <c r="AJ207" s="105"/>
      <c r="AK207" s="105"/>
      <c r="AL207" s="105"/>
      <c r="AM207" s="105"/>
      <c r="AN207" s="105"/>
      <c r="AO207" s="105"/>
      <c r="AP207" s="105"/>
      <c r="AQ207" s="104">
        <v>0</v>
      </c>
      <c r="AR207" s="104">
        <v>0</v>
      </c>
      <c r="AS207" s="105"/>
      <c r="AT207" s="104">
        <v>0</v>
      </c>
      <c r="AU207" s="104">
        <v>0</v>
      </c>
      <c r="AV207" s="104">
        <v>-1</v>
      </c>
      <c r="AW207" s="104">
        <v>1460</v>
      </c>
      <c r="AX207" s="104">
        <v>1460</v>
      </c>
      <c r="AY207" s="104">
        <v>20</v>
      </c>
      <c r="AZ207" s="104" t="b">
        <v>0</v>
      </c>
      <c r="BA207" s="104">
        <v>0</v>
      </c>
      <c r="BB207" s="104">
        <v>0</v>
      </c>
      <c r="BC207" s="104">
        <v>0</v>
      </c>
      <c r="BD207" s="104" t="b">
        <v>0</v>
      </c>
      <c r="BE207" s="105" t="s">
        <v>512</v>
      </c>
      <c r="BF207" s="104">
        <v>0</v>
      </c>
      <c r="BG207" s="104">
        <v>0</v>
      </c>
      <c r="BH207" s="104">
        <v>0</v>
      </c>
      <c r="BI207" s="104" t="b">
        <v>0</v>
      </c>
      <c r="BJ207" s="105"/>
      <c r="BK207" s="105"/>
      <c r="BL207" s="104">
        <v>0</v>
      </c>
      <c r="BM207" s="104">
        <v>3</v>
      </c>
      <c r="BN207" s="104">
        <v>0</v>
      </c>
      <c r="BO207" s="105" t="s">
        <v>6742</v>
      </c>
      <c r="BP207" s="105" t="s">
        <v>6743</v>
      </c>
      <c r="BQ207" s="104">
        <v>17520</v>
      </c>
      <c r="BR207" s="105"/>
      <c r="BS207" s="105" t="s">
        <v>513</v>
      </c>
      <c r="BT207" s="105"/>
      <c r="BU207" s="104">
        <v>0</v>
      </c>
    </row>
    <row r="208" spans="1:73" ht="15" customHeight="1" x14ac:dyDescent="0.35">
      <c r="A208" s="104">
        <v>0.01</v>
      </c>
      <c r="B208" s="105" t="s">
        <v>482</v>
      </c>
      <c r="C208" s="105"/>
      <c r="D208" s="104">
        <v>2</v>
      </c>
      <c r="E208" s="105" t="s">
        <v>10751</v>
      </c>
      <c r="F208" s="105" t="s">
        <v>10701</v>
      </c>
      <c r="G208" s="104">
        <v>1</v>
      </c>
      <c r="H208" s="105" t="s">
        <v>483</v>
      </c>
      <c r="I208" s="104" t="b">
        <v>0</v>
      </c>
      <c r="J208" s="105"/>
      <c r="K208" s="105"/>
      <c r="L208" s="104">
        <v>24</v>
      </c>
      <c r="M208" s="105"/>
      <c r="N208" s="104" t="b">
        <v>1</v>
      </c>
      <c r="O208" s="104">
        <v>0</v>
      </c>
      <c r="P208" s="105" t="s">
        <v>485</v>
      </c>
      <c r="Q208" s="105" t="s">
        <v>6002</v>
      </c>
      <c r="R208" s="104" t="b">
        <v>0</v>
      </c>
      <c r="S208" s="105"/>
      <c r="T208" s="105"/>
      <c r="U208" s="105"/>
      <c r="V208" s="105"/>
      <c r="W208" s="105"/>
      <c r="X208" s="105"/>
      <c r="Y208" s="105"/>
      <c r="Z208" s="105"/>
      <c r="AA208" s="105"/>
      <c r="AB208" s="105"/>
      <c r="AC208" s="105"/>
      <c r="AD208" s="105"/>
      <c r="AE208" s="105"/>
      <c r="AF208" s="105"/>
      <c r="AG208" s="105"/>
      <c r="AH208" s="105"/>
      <c r="AI208" s="105"/>
      <c r="AJ208" s="105"/>
      <c r="AK208" s="105"/>
      <c r="AL208" s="105"/>
      <c r="AM208" s="105"/>
      <c r="AN208" s="105"/>
      <c r="AO208" s="105"/>
      <c r="AP208" s="105"/>
      <c r="AQ208" s="104">
        <v>0</v>
      </c>
      <c r="AR208" s="104">
        <v>2000</v>
      </c>
      <c r="AS208" s="105"/>
      <c r="AT208" s="104">
        <v>0</v>
      </c>
      <c r="AU208" s="104">
        <v>0</v>
      </c>
      <c r="AV208" s="104">
        <v>-1</v>
      </c>
      <c r="AW208" s="104">
        <v>1460</v>
      </c>
      <c r="AX208" s="104">
        <v>1460</v>
      </c>
      <c r="AY208" s="104">
        <v>20</v>
      </c>
      <c r="AZ208" s="104" t="b">
        <v>0</v>
      </c>
      <c r="BA208" s="104">
        <v>0</v>
      </c>
      <c r="BB208" s="104">
        <v>0</v>
      </c>
      <c r="BC208" s="104">
        <v>0</v>
      </c>
      <c r="BD208" s="104" t="b">
        <v>1</v>
      </c>
      <c r="BE208" s="105" t="s">
        <v>512</v>
      </c>
      <c r="BF208" s="104">
        <v>0</v>
      </c>
      <c r="BG208" s="104">
        <v>0</v>
      </c>
      <c r="BH208" s="104">
        <v>0</v>
      </c>
      <c r="BI208" s="104" t="b">
        <v>1</v>
      </c>
      <c r="BJ208" s="105" t="s">
        <v>10084</v>
      </c>
      <c r="BK208" s="105" t="s">
        <v>5972</v>
      </c>
      <c r="BL208" s="104">
        <v>0</v>
      </c>
      <c r="BM208" s="104">
        <v>0</v>
      </c>
      <c r="BN208" s="104">
        <v>8</v>
      </c>
      <c r="BO208" s="105"/>
      <c r="BP208" s="105" t="s">
        <v>207</v>
      </c>
      <c r="BQ208" s="104">
        <v>43800</v>
      </c>
      <c r="BR208" s="105"/>
      <c r="BS208" s="105" t="s">
        <v>105</v>
      </c>
      <c r="BT208" s="105"/>
      <c r="BU208" s="104">
        <v>0</v>
      </c>
    </row>
    <row r="209" spans="1:73" ht="15" customHeight="1" x14ac:dyDescent="0.35">
      <c r="A209" s="104">
        <v>0</v>
      </c>
      <c r="B209" s="105" t="s">
        <v>511</v>
      </c>
      <c r="C209" s="105"/>
      <c r="D209" s="104">
        <v>2</v>
      </c>
      <c r="E209" s="105" t="s">
        <v>10751</v>
      </c>
      <c r="F209" s="105" t="s">
        <v>10676</v>
      </c>
      <c r="G209" s="104">
        <v>1</v>
      </c>
      <c r="H209" s="105" t="s">
        <v>483</v>
      </c>
      <c r="I209" s="104" t="b">
        <v>0</v>
      </c>
      <c r="J209" s="105"/>
      <c r="K209" s="105"/>
      <c r="L209" s="104">
        <v>24</v>
      </c>
      <c r="M209" s="105"/>
      <c r="N209" s="104" t="b">
        <v>1</v>
      </c>
      <c r="O209" s="104">
        <v>0</v>
      </c>
      <c r="P209" s="105"/>
      <c r="Q209" s="105"/>
      <c r="R209" s="104" t="b">
        <v>0</v>
      </c>
      <c r="S209" s="105"/>
      <c r="T209" s="105"/>
      <c r="U209" s="105"/>
      <c r="V209" s="105"/>
      <c r="W209" s="105"/>
      <c r="X209" s="105"/>
      <c r="Y209" s="105"/>
      <c r="Z209" s="105"/>
      <c r="AA209" s="105"/>
      <c r="AB209" s="105"/>
      <c r="AC209" s="105"/>
      <c r="AD209" s="105"/>
      <c r="AE209" s="105"/>
      <c r="AF209" s="105"/>
      <c r="AG209" s="105"/>
      <c r="AH209" s="105"/>
      <c r="AI209" s="105"/>
      <c r="AJ209" s="105"/>
      <c r="AK209" s="105"/>
      <c r="AL209" s="105"/>
      <c r="AM209" s="105"/>
      <c r="AN209" s="105"/>
      <c r="AO209" s="105"/>
      <c r="AP209" s="105"/>
      <c r="AQ209" s="104">
        <v>0</v>
      </c>
      <c r="AR209" s="104">
        <v>0</v>
      </c>
      <c r="AS209" s="105"/>
      <c r="AT209" s="104">
        <v>0</v>
      </c>
      <c r="AU209" s="104">
        <v>0</v>
      </c>
      <c r="AV209" s="104">
        <v>-1</v>
      </c>
      <c r="AW209" s="104">
        <v>1460</v>
      </c>
      <c r="AX209" s="104">
        <v>1460</v>
      </c>
      <c r="AY209" s="104">
        <v>20</v>
      </c>
      <c r="AZ209" s="104" t="b">
        <v>0</v>
      </c>
      <c r="BA209" s="104">
        <v>0</v>
      </c>
      <c r="BB209" s="104">
        <v>0</v>
      </c>
      <c r="BC209" s="104">
        <v>0</v>
      </c>
      <c r="BD209" s="104" t="b">
        <v>0</v>
      </c>
      <c r="BE209" s="105" t="s">
        <v>512</v>
      </c>
      <c r="BF209" s="104">
        <v>0</v>
      </c>
      <c r="BG209" s="104">
        <v>0</v>
      </c>
      <c r="BH209" s="104">
        <v>0</v>
      </c>
      <c r="BI209" s="104" t="b">
        <v>0</v>
      </c>
      <c r="BJ209" s="105"/>
      <c r="BK209" s="105"/>
      <c r="BL209" s="104">
        <v>0</v>
      </c>
      <c r="BM209" s="104">
        <v>1</v>
      </c>
      <c r="BN209" s="104">
        <v>0</v>
      </c>
      <c r="BO209" s="105" t="s">
        <v>6825</v>
      </c>
      <c r="BP209" s="105" t="s">
        <v>209</v>
      </c>
      <c r="BQ209" s="104">
        <v>8760</v>
      </c>
      <c r="BR209" s="105"/>
      <c r="BS209" s="105" t="s">
        <v>513</v>
      </c>
      <c r="BT209" s="105"/>
      <c r="BU209" s="104">
        <v>0</v>
      </c>
    </row>
    <row r="210" spans="1:73" ht="15" customHeight="1" x14ac:dyDescent="0.35">
      <c r="A210" s="104">
        <v>0</v>
      </c>
      <c r="B210" s="105" t="s">
        <v>511</v>
      </c>
      <c r="C210" s="105"/>
      <c r="D210" s="104">
        <v>2</v>
      </c>
      <c r="E210" s="105" t="s">
        <v>10751</v>
      </c>
      <c r="F210" s="105" t="s">
        <v>10656</v>
      </c>
      <c r="G210" s="104">
        <v>1</v>
      </c>
      <c r="H210" s="105" t="s">
        <v>483</v>
      </c>
      <c r="I210" s="104" t="b">
        <v>0</v>
      </c>
      <c r="J210" s="105"/>
      <c r="K210" s="105"/>
      <c r="L210" s="104">
        <v>24</v>
      </c>
      <c r="M210" s="105"/>
      <c r="N210" s="104" t="b">
        <v>1</v>
      </c>
      <c r="O210" s="104">
        <v>0</v>
      </c>
      <c r="P210" s="105"/>
      <c r="Q210" s="105"/>
      <c r="R210" s="104" t="b">
        <v>1</v>
      </c>
      <c r="S210" s="105"/>
      <c r="T210" s="105"/>
      <c r="U210" s="105"/>
      <c r="V210" s="105"/>
      <c r="W210" s="105"/>
      <c r="X210" s="105"/>
      <c r="Y210" s="105"/>
      <c r="Z210" s="105"/>
      <c r="AA210" s="105"/>
      <c r="AB210" s="105"/>
      <c r="AC210" s="105"/>
      <c r="AD210" s="105"/>
      <c r="AE210" s="105"/>
      <c r="AF210" s="105"/>
      <c r="AG210" s="105"/>
      <c r="AH210" s="105"/>
      <c r="AI210" s="105"/>
      <c r="AJ210" s="105"/>
      <c r="AK210" s="105"/>
      <c r="AL210" s="105"/>
      <c r="AM210" s="105"/>
      <c r="AN210" s="105"/>
      <c r="AO210" s="105"/>
      <c r="AP210" s="105"/>
      <c r="AQ210" s="104">
        <v>0</v>
      </c>
      <c r="AR210" s="104">
        <v>0</v>
      </c>
      <c r="AS210" s="105"/>
      <c r="AT210" s="104">
        <v>0</v>
      </c>
      <c r="AU210" s="104">
        <v>0</v>
      </c>
      <c r="AV210" s="104">
        <v>-1</v>
      </c>
      <c r="AW210" s="104">
        <v>1460</v>
      </c>
      <c r="AX210" s="104">
        <v>1460</v>
      </c>
      <c r="AY210" s="104">
        <v>20</v>
      </c>
      <c r="AZ210" s="104" t="b">
        <v>0</v>
      </c>
      <c r="BA210" s="104">
        <v>0</v>
      </c>
      <c r="BB210" s="104">
        <v>0</v>
      </c>
      <c r="BC210" s="104">
        <v>0</v>
      </c>
      <c r="BD210" s="104" t="b">
        <v>0</v>
      </c>
      <c r="BE210" s="105" t="s">
        <v>512</v>
      </c>
      <c r="BF210" s="104">
        <v>0</v>
      </c>
      <c r="BG210" s="104">
        <v>0</v>
      </c>
      <c r="BH210" s="104">
        <v>0</v>
      </c>
      <c r="BI210" s="104" t="b">
        <v>0</v>
      </c>
      <c r="BJ210" s="105"/>
      <c r="BK210" s="105"/>
      <c r="BL210" s="104">
        <v>0</v>
      </c>
      <c r="BM210" s="104">
        <v>2</v>
      </c>
      <c r="BN210" s="104">
        <v>0</v>
      </c>
      <c r="BO210" s="105" t="s">
        <v>6742</v>
      </c>
      <c r="BP210" s="105" t="s">
        <v>6743</v>
      </c>
      <c r="BQ210" s="104">
        <v>17520</v>
      </c>
      <c r="BR210" s="105"/>
      <c r="BS210" s="105" t="s">
        <v>513</v>
      </c>
      <c r="BT210" s="105"/>
      <c r="BU210" s="104">
        <v>0</v>
      </c>
    </row>
    <row r="211" spans="1:73" ht="15" customHeight="1" x14ac:dyDescent="0.35">
      <c r="A211" s="104">
        <v>0</v>
      </c>
      <c r="B211" s="105" t="s">
        <v>511</v>
      </c>
      <c r="C211" s="105"/>
      <c r="D211" s="104">
        <v>2</v>
      </c>
      <c r="E211" s="105" t="s">
        <v>10751</v>
      </c>
      <c r="F211" s="105" t="s">
        <v>6754</v>
      </c>
      <c r="G211" s="104">
        <v>1</v>
      </c>
      <c r="H211" s="105" t="s">
        <v>483</v>
      </c>
      <c r="I211" s="104" t="b">
        <v>0</v>
      </c>
      <c r="J211" s="105"/>
      <c r="K211" s="105"/>
      <c r="L211" s="104">
        <v>24</v>
      </c>
      <c r="M211" s="105"/>
      <c r="N211" s="104" t="b">
        <v>1</v>
      </c>
      <c r="O211" s="104">
        <v>0</v>
      </c>
      <c r="P211" s="105"/>
      <c r="Q211" s="105"/>
      <c r="R211" s="104" t="b">
        <v>0</v>
      </c>
      <c r="S211" s="105"/>
      <c r="T211" s="105"/>
      <c r="U211" s="105"/>
      <c r="V211" s="105"/>
      <c r="W211" s="105"/>
      <c r="X211" s="105"/>
      <c r="Y211" s="105"/>
      <c r="Z211" s="105"/>
      <c r="AA211" s="105"/>
      <c r="AB211" s="105"/>
      <c r="AC211" s="105"/>
      <c r="AD211" s="105"/>
      <c r="AE211" s="105"/>
      <c r="AF211" s="105"/>
      <c r="AG211" s="105"/>
      <c r="AH211" s="105"/>
      <c r="AI211" s="105"/>
      <c r="AJ211" s="105"/>
      <c r="AK211" s="105"/>
      <c r="AL211" s="105"/>
      <c r="AM211" s="105"/>
      <c r="AN211" s="105"/>
      <c r="AO211" s="105"/>
      <c r="AP211" s="105"/>
      <c r="AQ211" s="104">
        <v>0</v>
      </c>
      <c r="AR211" s="104">
        <v>0</v>
      </c>
      <c r="AS211" s="105"/>
      <c r="AT211" s="104">
        <v>0</v>
      </c>
      <c r="AU211" s="104">
        <v>0</v>
      </c>
      <c r="AV211" s="104">
        <v>-1</v>
      </c>
      <c r="AW211" s="104">
        <v>1460</v>
      </c>
      <c r="AX211" s="104">
        <v>1460</v>
      </c>
      <c r="AY211" s="104">
        <v>20</v>
      </c>
      <c r="AZ211" s="104" t="b">
        <v>0</v>
      </c>
      <c r="BA211" s="104">
        <v>0</v>
      </c>
      <c r="BB211" s="104">
        <v>0</v>
      </c>
      <c r="BC211" s="104">
        <v>0</v>
      </c>
      <c r="BD211" s="104" t="b">
        <v>0</v>
      </c>
      <c r="BE211" s="105" t="s">
        <v>512</v>
      </c>
      <c r="BF211" s="104">
        <v>0</v>
      </c>
      <c r="BG211" s="104">
        <v>0</v>
      </c>
      <c r="BH211" s="104">
        <v>0</v>
      </c>
      <c r="BI211" s="104" t="b">
        <v>0</v>
      </c>
      <c r="BJ211" s="105"/>
      <c r="BK211" s="105"/>
      <c r="BL211" s="104">
        <v>0</v>
      </c>
      <c r="BM211" s="104">
        <v>3</v>
      </c>
      <c r="BN211" s="104">
        <v>0</v>
      </c>
      <c r="BO211" s="105" t="s">
        <v>6755</v>
      </c>
      <c r="BP211" s="105" t="s">
        <v>208</v>
      </c>
      <c r="BQ211" s="104">
        <v>8760</v>
      </c>
      <c r="BR211" s="105"/>
      <c r="BS211" s="105" t="s">
        <v>513</v>
      </c>
      <c r="BT211" s="105"/>
      <c r="BU211" s="104">
        <v>0</v>
      </c>
    </row>
    <row r="212" spans="1:73" ht="15" customHeight="1" x14ac:dyDescent="0.35">
      <c r="A212" s="104">
        <v>0</v>
      </c>
      <c r="B212" s="105" t="s">
        <v>482</v>
      </c>
      <c r="C212" s="105"/>
      <c r="D212" s="104">
        <v>2</v>
      </c>
      <c r="E212" s="105" t="s">
        <v>10774</v>
      </c>
      <c r="F212" s="105" t="s">
        <v>10725</v>
      </c>
      <c r="G212" s="104">
        <v>1</v>
      </c>
      <c r="H212" s="105" t="s">
        <v>483</v>
      </c>
      <c r="I212" s="104" t="b">
        <v>0</v>
      </c>
      <c r="J212" s="105"/>
      <c r="K212" s="105"/>
      <c r="L212" s="104">
        <v>24</v>
      </c>
      <c r="M212" s="105"/>
      <c r="N212" s="104" t="b">
        <v>1</v>
      </c>
      <c r="O212" s="104">
        <v>0</v>
      </c>
      <c r="P212" s="105"/>
      <c r="Q212" s="105" t="s">
        <v>5934</v>
      </c>
      <c r="R212" s="104" t="b">
        <v>0</v>
      </c>
      <c r="S212" s="105"/>
      <c r="T212" s="105"/>
      <c r="U212" s="105"/>
      <c r="V212" s="105"/>
      <c r="W212" s="105"/>
      <c r="X212" s="105"/>
      <c r="Y212" s="105"/>
      <c r="Z212" s="105"/>
      <c r="AA212" s="105"/>
      <c r="AB212" s="105"/>
      <c r="AC212" s="105"/>
      <c r="AD212" s="105"/>
      <c r="AE212" s="105"/>
      <c r="AF212" s="105"/>
      <c r="AG212" s="105"/>
      <c r="AH212" s="105"/>
      <c r="AI212" s="105"/>
      <c r="AJ212" s="105"/>
      <c r="AK212" s="105"/>
      <c r="AL212" s="105"/>
      <c r="AM212" s="105"/>
      <c r="AN212" s="105"/>
      <c r="AO212" s="105"/>
      <c r="AP212" s="105"/>
      <c r="AQ212" s="104">
        <v>0</v>
      </c>
      <c r="AR212" s="104">
        <v>0</v>
      </c>
      <c r="AS212" s="105"/>
      <c r="AT212" s="104">
        <v>0</v>
      </c>
      <c r="AU212" s="104">
        <v>0</v>
      </c>
      <c r="AV212" s="104">
        <v>-1</v>
      </c>
      <c r="AW212" s="104">
        <v>1460</v>
      </c>
      <c r="AX212" s="104">
        <v>1460</v>
      </c>
      <c r="AY212" s="104">
        <v>20</v>
      </c>
      <c r="AZ212" s="104" t="b">
        <v>0</v>
      </c>
      <c r="BA212" s="104">
        <v>0</v>
      </c>
      <c r="BB212" s="104">
        <v>0</v>
      </c>
      <c r="BC212" s="104">
        <v>0</v>
      </c>
      <c r="BD212" s="104" t="b">
        <v>1</v>
      </c>
      <c r="BE212" s="105" t="s">
        <v>512</v>
      </c>
      <c r="BF212" s="104">
        <v>0</v>
      </c>
      <c r="BG212" s="104">
        <v>0</v>
      </c>
      <c r="BH212" s="104">
        <v>0</v>
      </c>
      <c r="BI212" s="104" t="b">
        <v>0</v>
      </c>
      <c r="BJ212" s="105" t="s">
        <v>10086</v>
      </c>
      <c r="BK212" s="105" t="s">
        <v>10085</v>
      </c>
      <c r="BL212" s="104">
        <v>0</v>
      </c>
      <c r="BM212" s="104">
        <v>0</v>
      </c>
      <c r="BN212" s="104">
        <v>2</v>
      </c>
      <c r="BO212" s="105"/>
      <c r="BP212" s="105" t="s">
        <v>207</v>
      </c>
      <c r="BQ212" s="104">
        <v>70080</v>
      </c>
      <c r="BR212" s="105"/>
      <c r="BS212" s="105" t="s">
        <v>105</v>
      </c>
      <c r="BT212" s="105"/>
      <c r="BU212" s="104">
        <v>0</v>
      </c>
    </row>
    <row r="213" spans="1:73" ht="15" customHeight="1" x14ac:dyDescent="0.35">
      <c r="A213" s="104">
        <v>0</v>
      </c>
      <c r="B213" s="105" t="s">
        <v>482</v>
      </c>
      <c r="C213" s="105"/>
      <c r="D213" s="104">
        <v>2</v>
      </c>
      <c r="E213" s="105" t="s">
        <v>10774</v>
      </c>
      <c r="F213" s="105" t="s">
        <v>10676</v>
      </c>
      <c r="G213" s="104">
        <v>1</v>
      </c>
      <c r="H213" s="105" t="s">
        <v>483</v>
      </c>
      <c r="I213" s="104" t="b">
        <v>0</v>
      </c>
      <c r="J213" s="105"/>
      <c r="K213" s="105"/>
      <c r="L213" s="104">
        <v>24</v>
      </c>
      <c r="M213" s="105"/>
      <c r="N213" s="104" t="b">
        <v>1</v>
      </c>
      <c r="O213" s="104">
        <v>0</v>
      </c>
      <c r="P213" s="105"/>
      <c r="Q213" s="105"/>
      <c r="R213" s="104" t="b">
        <v>0</v>
      </c>
      <c r="S213" s="105"/>
      <c r="T213" s="105"/>
      <c r="U213" s="105"/>
      <c r="V213" s="105"/>
      <c r="W213" s="105"/>
      <c r="X213" s="105"/>
      <c r="Y213" s="105"/>
      <c r="Z213" s="105"/>
      <c r="AA213" s="105"/>
      <c r="AB213" s="105"/>
      <c r="AC213" s="105"/>
      <c r="AD213" s="105"/>
      <c r="AE213" s="105"/>
      <c r="AF213" s="105"/>
      <c r="AG213" s="105"/>
      <c r="AH213" s="105"/>
      <c r="AI213" s="105"/>
      <c r="AJ213" s="105"/>
      <c r="AK213" s="105"/>
      <c r="AL213" s="105"/>
      <c r="AM213" s="105"/>
      <c r="AN213" s="105"/>
      <c r="AO213" s="105"/>
      <c r="AP213" s="105"/>
      <c r="AQ213" s="104">
        <v>0</v>
      </c>
      <c r="AR213" s="104">
        <v>0</v>
      </c>
      <c r="AS213" s="105"/>
      <c r="AT213" s="104">
        <v>0</v>
      </c>
      <c r="AU213" s="104">
        <v>0</v>
      </c>
      <c r="AV213" s="104">
        <v>-1</v>
      </c>
      <c r="AW213" s="104">
        <v>1460</v>
      </c>
      <c r="AX213" s="104">
        <v>1460</v>
      </c>
      <c r="AY213" s="104">
        <v>20</v>
      </c>
      <c r="AZ213" s="104" t="b">
        <v>0</v>
      </c>
      <c r="BA213" s="104">
        <v>0</v>
      </c>
      <c r="BB213" s="104">
        <v>0</v>
      </c>
      <c r="BC213" s="104">
        <v>0</v>
      </c>
      <c r="BD213" s="104" t="b">
        <v>1</v>
      </c>
      <c r="BE213" s="105" t="s">
        <v>512</v>
      </c>
      <c r="BF213" s="104">
        <v>0</v>
      </c>
      <c r="BG213" s="104">
        <v>0</v>
      </c>
      <c r="BH213" s="104">
        <v>0</v>
      </c>
      <c r="BI213" s="104" t="b">
        <v>0</v>
      </c>
      <c r="BJ213" s="105"/>
      <c r="BK213" s="105"/>
      <c r="BL213" s="104">
        <v>0</v>
      </c>
      <c r="BM213" s="104">
        <v>1</v>
      </c>
      <c r="BN213" s="104">
        <v>0</v>
      </c>
      <c r="BO213" s="105" t="s">
        <v>6825</v>
      </c>
      <c r="BP213" s="105" t="s">
        <v>209</v>
      </c>
      <c r="BQ213" s="104">
        <v>8760</v>
      </c>
      <c r="BR213" s="105"/>
      <c r="BS213" s="105" t="s">
        <v>513</v>
      </c>
      <c r="BT213" s="105"/>
      <c r="BU213" s="104">
        <v>0</v>
      </c>
    </row>
    <row r="214" spans="1:73" ht="15" customHeight="1" x14ac:dyDescent="0.35">
      <c r="A214" s="104">
        <v>0</v>
      </c>
      <c r="B214" s="105" t="s">
        <v>482</v>
      </c>
      <c r="C214" s="105"/>
      <c r="D214" s="104">
        <v>2</v>
      </c>
      <c r="E214" s="105" t="s">
        <v>10775</v>
      </c>
      <c r="F214" s="105" t="s">
        <v>10726</v>
      </c>
      <c r="G214" s="104">
        <v>1</v>
      </c>
      <c r="H214" s="105" t="s">
        <v>483</v>
      </c>
      <c r="I214" s="104" t="b">
        <v>0</v>
      </c>
      <c r="J214" s="105"/>
      <c r="K214" s="105"/>
      <c r="L214" s="104">
        <v>24</v>
      </c>
      <c r="M214" s="105"/>
      <c r="N214" s="104" t="b">
        <v>1</v>
      </c>
      <c r="O214" s="104">
        <v>0</v>
      </c>
      <c r="P214" s="105"/>
      <c r="Q214" s="105" t="s">
        <v>5934</v>
      </c>
      <c r="R214" s="104" t="b">
        <v>0</v>
      </c>
      <c r="S214" s="105"/>
      <c r="T214" s="105"/>
      <c r="U214" s="105"/>
      <c r="V214" s="105"/>
      <c r="W214" s="105"/>
      <c r="X214" s="105"/>
      <c r="Y214" s="105"/>
      <c r="Z214" s="105"/>
      <c r="AA214" s="105"/>
      <c r="AB214" s="105"/>
      <c r="AC214" s="105"/>
      <c r="AD214" s="105"/>
      <c r="AE214" s="105"/>
      <c r="AF214" s="105"/>
      <c r="AG214" s="105"/>
      <c r="AH214" s="105"/>
      <c r="AI214" s="105"/>
      <c r="AJ214" s="105"/>
      <c r="AK214" s="105"/>
      <c r="AL214" s="105"/>
      <c r="AM214" s="105"/>
      <c r="AN214" s="105"/>
      <c r="AO214" s="105"/>
      <c r="AP214" s="105"/>
      <c r="AQ214" s="104">
        <v>0</v>
      </c>
      <c r="AR214" s="104">
        <v>0</v>
      </c>
      <c r="AS214" s="105"/>
      <c r="AT214" s="104">
        <v>0</v>
      </c>
      <c r="AU214" s="104">
        <v>0</v>
      </c>
      <c r="AV214" s="104">
        <v>-1</v>
      </c>
      <c r="AW214" s="104">
        <v>1460</v>
      </c>
      <c r="AX214" s="104">
        <v>1460</v>
      </c>
      <c r="AY214" s="104">
        <v>20</v>
      </c>
      <c r="AZ214" s="104" t="b">
        <v>0</v>
      </c>
      <c r="BA214" s="104">
        <v>0</v>
      </c>
      <c r="BB214" s="104">
        <v>0</v>
      </c>
      <c r="BC214" s="104">
        <v>0</v>
      </c>
      <c r="BD214" s="104" t="b">
        <v>1</v>
      </c>
      <c r="BE214" s="105" t="s">
        <v>512</v>
      </c>
      <c r="BF214" s="104">
        <v>0</v>
      </c>
      <c r="BG214" s="104">
        <v>0</v>
      </c>
      <c r="BH214" s="104">
        <v>0</v>
      </c>
      <c r="BI214" s="104" t="b">
        <v>0</v>
      </c>
      <c r="BJ214" s="105" t="s">
        <v>10090</v>
      </c>
      <c r="BK214" s="105" t="s">
        <v>10089</v>
      </c>
      <c r="BL214" s="104">
        <v>0</v>
      </c>
      <c r="BM214" s="104">
        <v>0</v>
      </c>
      <c r="BN214" s="104">
        <v>2</v>
      </c>
      <c r="BO214" s="105"/>
      <c r="BP214" s="105" t="s">
        <v>207</v>
      </c>
      <c r="BQ214" s="104">
        <v>70080</v>
      </c>
      <c r="BR214" s="105"/>
      <c r="BS214" s="105" t="s">
        <v>105</v>
      </c>
      <c r="BT214" s="105"/>
      <c r="BU214" s="104">
        <v>0</v>
      </c>
    </row>
    <row r="215" spans="1:73" ht="15" customHeight="1" x14ac:dyDescent="0.35">
      <c r="A215" s="104">
        <v>0</v>
      </c>
      <c r="B215" s="105" t="s">
        <v>482</v>
      </c>
      <c r="C215" s="105"/>
      <c r="D215" s="104">
        <v>2</v>
      </c>
      <c r="E215" s="105" t="s">
        <v>10775</v>
      </c>
      <c r="F215" s="105" t="s">
        <v>10676</v>
      </c>
      <c r="G215" s="104">
        <v>1</v>
      </c>
      <c r="H215" s="105" t="s">
        <v>483</v>
      </c>
      <c r="I215" s="104" t="b">
        <v>0</v>
      </c>
      <c r="J215" s="105"/>
      <c r="K215" s="105"/>
      <c r="L215" s="104">
        <v>24</v>
      </c>
      <c r="M215" s="105"/>
      <c r="N215" s="104" t="b">
        <v>1</v>
      </c>
      <c r="O215" s="104">
        <v>0</v>
      </c>
      <c r="P215" s="105"/>
      <c r="Q215" s="105"/>
      <c r="R215" s="104" t="b">
        <v>0</v>
      </c>
      <c r="S215" s="105"/>
      <c r="T215" s="105"/>
      <c r="U215" s="105"/>
      <c r="V215" s="105"/>
      <c r="W215" s="105"/>
      <c r="X215" s="105"/>
      <c r="Y215" s="105"/>
      <c r="Z215" s="105"/>
      <c r="AA215" s="105"/>
      <c r="AB215" s="105"/>
      <c r="AC215" s="105"/>
      <c r="AD215" s="105"/>
      <c r="AE215" s="105"/>
      <c r="AF215" s="105"/>
      <c r="AG215" s="105"/>
      <c r="AH215" s="105"/>
      <c r="AI215" s="105"/>
      <c r="AJ215" s="105"/>
      <c r="AK215" s="105"/>
      <c r="AL215" s="105"/>
      <c r="AM215" s="105"/>
      <c r="AN215" s="105"/>
      <c r="AO215" s="105"/>
      <c r="AP215" s="105"/>
      <c r="AQ215" s="104">
        <v>0</v>
      </c>
      <c r="AR215" s="104">
        <v>0</v>
      </c>
      <c r="AS215" s="105"/>
      <c r="AT215" s="104">
        <v>0</v>
      </c>
      <c r="AU215" s="104">
        <v>0</v>
      </c>
      <c r="AV215" s="104">
        <v>-1</v>
      </c>
      <c r="AW215" s="104">
        <v>1460</v>
      </c>
      <c r="AX215" s="104">
        <v>1460</v>
      </c>
      <c r="AY215" s="104">
        <v>20</v>
      </c>
      <c r="AZ215" s="104" t="b">
        <v>0</v>
      </c>
      <c r="BA215" s="104">
        <v>0</v>
      </c>
      <c r="BB215" s="104">
        <v>0</v>
      </c>
      <c r="BC215" s="104">
        <v>0</v>
      </c>
      <c r="BD215" s="104" t="b">
        <v>1</v>
      </c>
      <c r="BE215" s="105" t="s">
        <v>512</v>
      </c>
      <c r="BF215" s="104">
        <v>0</v>
      </c>
      <c r="BG215" s="104">
        <v>0</v>
      </c>
      <c r="BH215" s="104">
        <v>0</v>
      </c>
      <c r="BI215" s="104" t="b">
        <v>0</v>
      </c>
      <c r="BJ215" s="105"/>
      <c r="BK215" s="105"/>
      <c r="BL215" s="104">
        <v>0</v>
      </c>
      <c r="BM215" s="104">
        <v>1</v>
      </c>
      <c r="BN215" s="104">
        <v>0</v>
      </c>
      <c r="BO215" s="105" t="s">
        <v>6825</v>
      </c>
      <c r="BP215" s="105" t="s">
        <v>209</v>
      </c>
      <c r="BQ215" s="104">
        <v>8760</v>
      </c>
      <c r="BR215" s="105"/>
      <c r="BS215" s="105" t="s">
        <v>513</v>
      </c>
      <c r="BT215" s="105"/>
      <c r="BU215" s="104">
        <v>0</v>
      </c>
    </row>
    <row r="216" spans="1:73" ht="15" customHeight="1" x14ac:dyDescent="0.35">
      <c r="A216" s="104">
        <v>0</v>
      </c>
      <c r="B216" s="105" t="s">
        <v>482</v>
      </c>
      <c r="C216" s="105"/>
      <c r="D216" s="104">
        <v>2</v>
      </c>
      <c r="E216" s="105" t="s">
        <v>10853</v>
      </c>
      <c r="F216" s="105" t="s">
        <v>10698</v>
      </c>
      <c r="G216" s="104">
        <v>1</v>
      </c>
      <c r="H216" s="105" t="s">
        <v>483</v>
      </c>
      <c r="I216" s="104" t="b">
        <v>0</v>
      </c>
      <c r="J216" s="105"/>
      <c r="K216" s="105"/>
      <c r="L216" s="104">
        <v>24</v>
      </c>
      <c r="M216" s="105"/>
      <c r="N216" s="104" t="b">
        <v>1</v>
      </c>
      <c r="O216" s="104">
        <v>0</v>
      </c>
      <c r="P216" s="105"/>
      <c r="Q216" s="105"/>
      <c r="R216" s="104" t="b">
        <v>0</v>
      </c>
      <c r="S216" s="105"/>
      <c r="T216" s="105"/>
      <c r="U216" s="105"/>
      <c r="V216" s="105"/>
      <c r="W216" s="105"/>
      <c r="X216" s="105"/>
      <c r="Y216" s="105"/>
      <c r="Z216" s="105"/>
      <c r="AA216" s="105"/>
      <c r="AB216" s="105"/>
      <c r="AC216" s="105"/>
      <c r="AD216" s="105"/>
      <c r="AE216" s="105"/>
      <c r="AF216" s="105"/>
      <c r="AG216" s="105"/>
      <c r="AH216" s="105"/>
      <c r="AI216" s="105"/>
      <c r="AJ216" s="105"/>
      <c r="AK216" s="105"/>
      <c r="AL216" s="105"/>
      <c r="AM216" s="105"/>
      <c r="AN216" s="105"/>
      <c r="AO216" s="105"/>
      <c r="AP216" s="105"/>
      <c r="AQ216" s="104">
        <v>0</v>
      </c>
      <c r="AR216" s="104">
        <v>4000000</v>
      </c>
      <c r="AS216" s="105"/>
      <c r="AT216" s="104">
        <v>0</v>
      </c>
      <c r="AU216" s="104">
        <v>0</v>
      </c>
      <c r="AV216" s="104">
        <v>-1</v>
      </c>
      <c r="AW216" s="104">
        <v>1460</v>
      </c>
      <c r="AX216" s="104">
        <v>1460</v>
      </c>
      <c r="AY216" s="104">
        <v>20</v>
      </c>
      <c r="AZ216" s="104" t="b">
        <v>0</v>
      </c>
      <c r="BA216" s="104">
        <v>0</v>
      </c>
      <c r="BB216" s="104">
        <v>0</v>
      </c>
      <c r="BC216" s="104">
        <v>0</v>
      </c>
      <c r="BD216" s="104" t="b">
        <v>1</v>
      </c>
      <c r="BE216" s="105" t="s">
        <v>512</v>
      </c>
      <c r="BF216" s="104">
        <v>0</v>
      </c>
      <c r="BG216" s="104">
        <v>0</v>
      </c>
      <c r="BH216" s="104">
        <v>0</v>
      </c>
      <c r="BI216" s="104" t="b">
        <v>0</v>
      </c>
      <c r="BJ216" s="105"/>
      <c r="BK216" s="105"/>
      <c r="BL216" s="104">
        <v>0</v>
      </c>
      <c r="BM216" s="104">
        <v>0</v>
      </c>
      <c r="BN216" s="104">
        <v>168</v>
      </c>
      <c r="BO216" s="105"/>
      <c r="BP216" s="105" t="s">
        <v>207</v>
      </c>
      <c r="BQ216" s="104">
        <v>175200</v>
      </c>
      <c r="BR216" s="105"/>
      <c r="BS216" s="105" t="s">
        <v>105</v>
      </c>
      <c r="BT216" s="105"/>
      <c r="BU216" s="104">
        <v>0</v>
      </c>
    </row>
    <row r="217" spans="1:73" ht="15" customHeight="1" x14ac:dyDescent="0.35">
      <c r="A217" s="104">
        <v>0</v>
      </c>
      <c r="B217" s="105" t="s">
        <v>511</v>
      </c>
      <c r="C217" s="105"/>
      <c r="D217" s="104">
        <v>2</v>
      </c>
      <c r="E217" s="105" t="s">
        <v>10853</v>
      </c>
      <c r="F217" s="105" t="s">
        <v>6754</v>
      </c>
      <c r="G217" s="104">
        <v>1</v>
      </c>
      <c r="H217" s="105" t="s">
        <v>483</v>
      </c>
      <c r="I217" s="104" t="b">
        <v>0</v>
      </c>
      <c r="J217" s="105"/>
      <c r="K217" s="105"/>
      <c r="L217" s="104">
        <v>24</v>
      </c>
      <c r="M217" s="105"/>
      <c r="N217" s="104" t="b">
        <v>1</v>
      </c>
      <c r="O217" s="104">
        <v>0</v>
      </c>
      <c r="P217" s="105"/>
      <c r="Q217" s="105"/>
      <c r="R217" s="104" t="b">
        <v>0</v>
      </c>
      <c r="S217" s="105"/>
      <c r="T217" s="105"/>
      <c r="U217" s="105"/>
      <c r="V217" s="105"/>
      <c r="W217" s="105"/>
      <c r="X217" s="105"/>
      <c r="Y217" s="105"/>
      <c r="Z217" s="105"/>
      <c r="AA217" s="105"/>
      <c r="AB217" s="105"/>
      <c r="AC217" s="105"/>
      <c r="AD217" s="105"/>
      <c r="AE217" s="105"/>
      <c r="AF217" s="105"/>
      <c r="AG217" s="105"/>
      <c r="AH217" s="105"/>
      <c r="AI217" s="105"/>
      <c r="AJ217" s="105"/>
      <c r="AK217" s="105"/>
      <c r="AL217" s="105"/>
      <c r="AM217" s="105"/>
      <c r="AN217" s="105"/>
      <c r="AO217" s="105"/>
      <c r="AP217" s="105"/>
      <c r="AQ217" s="104">
        <v>0</v>
      </c>
      <c r="AR217" s="104">
        <v>0</v>
      </c>
      <c r="AS217" s="105"/>
      <c r="AT217" s="104">
        <v>0</v>
      </c>
      <c r="AU217" s="104">
        <v>0</v>
      </c>
      <c r="AV217" s="104">
        <v>-1</v>
      </c>
      <c r="AW217" s="104">
        <v>1460</v>
      </c>
      <c r="AX217" s="104">
        <v>1460</v>
      </c>
      <c r="AY217" s="104">
        <v>20</v>
      </c>
      <c r="AZ217" s="104" t="b">
        <v>0</v>
      </c>
      <c r="BA217" s="104">
        <v>0</v>
      </c>
      <c r="BB217" s="104">
        <v>0</v>
      </c>
      <c r="BC217" s="104">
        <v>0</v>
      </c>
      <c r="BD217" s="104" t="b">
        <v>0</v>
      </c>
      <c r="BE217" s="105" t="s">
        <v>512</v>
      </c>
      <c r="BF217" s="104">
        <v>0</v>
      </c>
      <c r="BG217" s="104">
        <v>0</v>
      </c>
      <c r="BH217" s="104">
        <v>0</v>
      </c>
      <c r="BI217" s="104" t="b">
        <v>0</v>
      </c>
      <c r="BJ217" s="105"/>
      <c r="BK217" s="105"/>
      <c r="BL217" s="104">
        <v>0</v>
      </c>
      <c r="BM217" s="104">
        <v>1</v>
      </c>
      <c r="BN217" s="104">
        <v>0</v>
      </c>
      <c r="BO217" s="105" t="s">
        <v>6755</v>
      </c>
      <c r="BP217" s="105" t="s">
        <v>208</v>
      </c>
      <c r="BQ217" s="104">
        <v>8760</v>
      </c>
      <c r="BR217" s="105"/>
      <c r="BS217" s="105" t="s">
        <v>513</v>
      </c>
      <c r="BT217" s="105"/>
      <c r="BU217" s="104">
        <v>0</v>
      </c>
    </row>
    <row r="218" spans="1:73" ht="15" customHeight="1" x14ac:dyDescent="0.35">
      <c r="A218" s="104">
        <v>0</v>
      </c>
      <c r="B218" s="105" t="s">
        <v>511</v>
      </c>
      <c r="C218" s="105"/>
      <c r="D218" s="104">
        <v>2</v>
      </c>
      <c r="E218" s="105" t="s">
        <v>10853</v>
      </c>
      <c r="F218" s="105" t="s">
        <v>10656</v>
      </c>
      <c r="G218" s="104">
        <v>1</v>
      </c>
      <c r="H218" s="105" t="s">
        <v>483</v>
      </c>
      <c r="I218" s="104" t="b">
        <v>0</v>
      </c>
      <c r="J218" s="105"/>
      <c r="K218" s="105"/>
      <c r="L218" s="104">
        <v>24</v>
      </c>
      <c r="M218" s="105"/>
      <c r="N218" s="104" t="b">
        <v>1</v>
      </c>
      <c r="O218" s="104">
        <v>0</v>
      </c>
      <c r="P218" s="105"/>
      <c r="Q218" s="105"/>
      <c r="R218" s="104" t="b">
        <v>1</v>
      </c>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4">
        <v>0</v>
      </c>
      <c r="AR218" s="104">
        <v>0</v>
      </c>
      <c r="AS218" s="105"/>
      <c r="AT218" s="104">
        <v>0</v>
      </c>
      <c r="AU218" s="104">
        <v>0</v>
      </c>
      <c r="AV218" s="104">
        <v>-1</v>
      </c>
      <c r="AW218" s="104">
        <v>1460</v>
      </c>
      <c r="AX218" s="104">
        <v>1460</v>
      </c>
      <c r="AY218" s="104">
        <v>20</v>
      </c>
      <c r="AZ218" s="104" t="b">
        <v>0</v>
      </c>
      <c r="BA218" s="104">
        <v>0</v>
      </c>
      <c r="BB218" s="104">
        <v>0</v>
      </c>
      <c r="BC218" s="104">
        <v>0</v>
      </c>
      <c r="BD218" s="104" t="b">
        <v>0</v>
      </c>
      <c r="BE218" s="105" t="s">
        <v>512</v>
      </c>
      <c r="BF218" s="104">
        <v>0</v>
      </c>
      <c r="BG218" s="104">
        <v>0</v>
      </c>
      <c r="BH218" s="104">
        <v>0</v>
      </c>
      <c r="BI218" s="104" t="b">
        <v>0</v>
      </c>
      <c r="BJ218" s="105"/>
      <c r="BK218" s="105"/>
      <c r="BL218" s="104">
        <v>0</v>
      </c>
      <c r="BM218" s="104">
        <v>2</v>
      </c>
      <c r="BN218" s="104">
        <v>0</v>
      </c>
      <c r="BO218" s="105" t="s">
        <v>6742</v>
      </c>
      <c r="BP218" s="105" t="s">
        <v>6743</v>
      </c>
      <c r="BQ218" s="104">
        <v>17520</v>
      </c>
      <c r="BR218" s="105"/>
      <c r="BS218" s="105" t="s">
        <v>513</v>
      </c>
      <c r="BT218" s="105"/>
      <c r="BU218" s="104">
        <v>0</v>
      </c>
    </row>
    <row r="219" spans="1:73" ht="15" customHeight="1" x14ac:dyDescent="0.35">
      <c r="A219" s="104">
        <v>0</v>
      </c>
      <c r="B219" s="105" t="s">
        <v>511</v>
      </c>
      <c r="C219" s="105"/>
      <c r="D219" s="104">
        <v>2</v>
      </c>
      <c r="E219" s="105" t="s">
        <v>10853</v>
      </c>
      <c r="F219" s="105" t="s">
        <v>10676</v>
      </c>
      <c r="G219" s="104">
        <v>1</v>
      </c>
      <c r="H219" s="105" t="s">
        <v>483</v>
      </c>
      <c r="I219" s="104" t="b">
        <v>0</v>
      </c>
      <c r="J219" s="105"/>
      <c r="K219" s="105"/>
      <c r="L219" s="104">
        <v>24</v>
      </c>
      <c r="M219" s="105"/>
      <c r="N219" s="104" t="b">
        <v>1</v>
      </c>
      <c r="O219" s="104">
        <v>0</v>
      </c>
      <c r="P219" s="105"/>
      <c r="Q219" s="105"/>
      <c r="R219" s="104" t="b">
        <v>0</v>
      </c>
      <c r="S219" s="105"/>
      <c r="T219" s="105"/>
      <c r="U219" s="105"/>
      <c r="V219" s="105"/>
      <c r="W219" s="105"/>
      <c r="X219" s="105"/>
      <c r="Y219" s="105"/>
      <c r="Z219" s="105"/>
      <c r="AA219" s="105"/>
      <c r="AB219" s="105"/>
      <c r="AC219" s="105"/>
      <c r="AD219" s="105"/>
      <c r="AE219" s="105"/>
      <c r="AF219" s="105"/>
      <c r="AG219" s="105"/>
      <c r="AH219" s="105"/>
      <c r="AI219" s="105"/>
      <c r="AJ219" s="105"/>
      <c r="AK219" s="105"/>
      <c r="AL219" s="105"/>
      <c r="AM219" s="105"/>
      <c r="AN219" s="105"/>
      <c r="AO219" s="105"/>
      <c r="AP219" s="105"/>
      <c r="AQ219" s="104">
        <v>0</v>
      </c>
      <c r="AR219" s="104">
        <v>0</v>
      </c>
      <c r="AS219" s="105"/>
      <c r="AT219" s="104">
        <v>0</v>
      </c>
      <c r="AU219" s="104">
        <v>0</v>
      </c>
      <c r="AV219" s="104">
        <v>-1</v>
      </c>
      <c r="AW219" s="104">
        <v>1460</v>
      </c>
      <c r="AX219" s="104">
        <v>1460</v>
      </c>
      <c r="AY219" s="104">
        <v>20</v>
      </c>
      <c r="AZ219" s="104" t="b">
        <v>0</v>
      </c>
      <c r="BA219" s="104">
        <v>0</v>
      </c>
      <c r="BB219" s="104">
        <v>0</v>
      </c>
      <c r="BC219" s="104">
        <v>0</v>
      </c>
      <c r="BD219" s="104" t="b">
        <v>0</v>
      </c>
      <c r="BE219" s="105" t="s">
        <v>512</v>
      </c>
      <c r="BF219" s="104">
        <v>0</v>
      </c>
      <c r="BG219" s="104">
        <v>0</v>
      </c>
      <c r="BH219" s="104">
        <v>0</v>
      </c>
      <c r="BI219" s="104" t="b">
        <v>0</v>
      </c>
      <c r="BJ219" s="105"/>
      <c r="BK219" s="105"/>
      <c r="BL219" s="104">
        <v>0</v>
      </c>
      <c r="BM219" s="104">
        <v>3</v>
      </c>
      <c r="BN219" s="104">
        <v>0</v>
      </c>
      <c r="BO219" s="105" t="s">
        <v>6825</v>
      </c>
      <c r="BP219" s="105" t="s">
        <v>209</v>
      </c>
      <c r="BQ219" s="104">
        <v>8760</v>
      </c>
      <c r="BR219" s="105"/>
      <c r="BS219" s="105" t="s">
        <v>513</v>
      </c>
      <c r="BT219" s="105"/>
      <c r="BU219" s="104">
        <v>0</v>
      </c>
    </row>
    <row r="220" spans="1:73" ht="15" customHeight="1" x14ac:dyDescent="0.35">
      <c r="A220" s="104">
        <v>0</v>
      </c>
      <c r="B220" s="105" t="s">
        <v>482</v>
      </c>
      <c r="C220" s="105"/>
      <c r="D220" s="104">
        <v>2</v>
      </c>
      <c r="E220" s="105" t="s">
        <v>10843</v>
      </c>
      <c r="F220" s="105" t="s">
        <v>10689</v>
      </c>
      <c r="G220" s="104">
        <v>1</v>
      </c>
      <c r="H220" s="105" t="s">
        <v>483</v>
      </c>
      <c r="I220" s="104" t="b">
        <v>0</v>
      </c>
      <c r="J220" s="105"/>
      <c r="K220" s="105"/>
      <c r="L220" s="104">
        <v>24</v>
      </c>
      <c r="M220" s="105"/>
      <c r="N220" s="104" t="b">
        <v>1</v>
      </c>
      <c r="O220" s="104">
        <v>0</v>
      </c>
      <c r="P220" s="105"/>
      <c r="Q220" s="105"/>
      <c r="R220" s="104" t="b">
        <v>0</v>
      </c>
      <c r="S220" s="105"/>
      <c r="T220" s="105"/>
      <c r="U220" s="105"/>
      <c r="V220" s="105"/>
      <c r="W220" s="105"/>
      <c r="X220" s="105"/>
      <c r="Y220" s="105"/>
      <c r="Z220" s="105"/>
      <c r="AA220" s="105"/>
      <c r="AB220" s="105"/>
      <c r="AC220" s="105"/>
      <c r="AD220" s="105"/>
      <c r="AE220" s="105"/>
      <c r="AF220" s="105"/>
      <c r="AG220" s="105"/>
      <c r="AH220" s="105"/>
      <c r="AI220" s="105"/>
      <c r="AJ220" s="105"/>
      <c r="AK220" s="105"/>
      <c r="AL220" s="105"/>
      <c r="AM220" s="105"/>
      <c r="AN220" s="105"/>
      <c r="AO220" s="105"/>
      <c r="AP220" s="105"/>
      <c r="AQ220" s="104">
        <v>0</v>
      </c>
      <c r="AR220" s="104">
        <v>1600000</v>
      </c>
      <c r="AS220" s="105"/>
      <c r="AT220" s="104">
        <v>0</v>
      </c>
      <c r="AU220" s="104">
        <v>0</v>
      </c>
      <c r="AV220" s="104">
        <v>-1</v>
      </c>
      <c r="AW220" s="104">
        <v>1460</v>
      </c>
      <c r="AX220" s="104">
        <v>1460</v>
      </c>
      <c r="AY220" s="104">
        <v>20</v>
      </c>
      <c r="AZ220" s="104" t="b">
        <v>0</v>
      </c>
      <c r="BA220" s="104">
        <v>0</v>
      </c>
      <c r="BB220" s="104">
        <v>0</v>
      </c>
      <c r="BC220" s="104">
        <v>0</v>
      </c>
      <c r="BD220" s="104" t="b">
        <v>1</v>
      </c>
      <c r="BE220" s="105" t="s">
        <v>512</v>
      </c>
      <c r="BF220" s="104">
        <v>0</v>
      </c>
      <c r="BG220" s="104">
        <v>0</v>
      </c>
      <c r="BH220" s="104">
        <v>0</v>
      </c>
      <c r="BI220" s="104" t="b">
        <v>0</v>
      </c>
      <c r="BJ220" s="105"/>
      <c r="BK220" s="105"/>
      <c r="BL220" s="104">
        <v>0</v>
      </c>
      <c r="BM220" s="104">
        <v>0</v>
      </c>
      <c r="BN220" s="104">
        <v>56</v>
      </c>
      <c r="BO220" s="105"/>
      <c r="BP220" s="105" t="s">
        <v>207</v>
      </c>
      <c r="BQ220" s="104">
        <v>175200</v>
      </c>
      <c r="BR220" s="105"/>
      <c r="BS220" s="105" t="s">
        <v>105</v>
      </c>
      <c r="BT220" s="105"/>
      <c r="BU220" s="104">
        <v>0</v>
      </c>
    </row>
    <row r="221" spans="1:73" ht="15" customHeight="1" x14ac:dyDescent="0.35">
      <c r="A221" s="104">
        <v>0</v>
      </c>
      <c r="B221" s="105" t="s">
        <v>511</v>
      </c>
      <c r="C221" s="105"/>
      <c r="D221" s="104">
        <v>2</v>
      </c>
      <c r="E221" s="105" t="s">
        <v>10843</v>
      </c>
      <c r="F221" s="105" t="s">
        <v>10656</v>
      </c>
      <c r="G221" s="104">
        <v>1</v>
      </c>
      <c r="H221" s="105" t="s">
        <v>483</v>
      </c>
      <c r="I221" s="104" t="b">
        <v>0</v>
      </c>
      <c r="J221" s="105"/>
      <c r="K221" s="105"/>
      <c r="L221" s="104">
        <v>24</v>
      </c>
      <c r="M221" s="105"/>
      <c r="N221" s="104" t="b">
        <v>1</v>
      </c>
      <c r="O221" s="104">
        <v>0</v>
      </c>
      <c r="P221" s="105"/>
      <c r="Q221" s="105"/>
      <c r="R221" s="104" t="b">
        <v>1</v>
      </c>
      <c r="S221" s="105"/>
      <c r="T221" s="105"/>
      <c r="U221" s="105"/>
      <c r="V221" s="105"/>
      <c r="W221" s="105"/>
      <c r="X221" s="105"/>
      <c r="Y221" s="105"/>
      <c r="Z221" s="105"/>
      <c r="AA221" s="105"/>
      <c r="AB221" s="105"/>
      <c r="AC221" s="105"/>
      <c r="AD221" s="105"/>
      <c r="AE221" s="105"/>
      <c r="AF221" s="105"/>
      <c r="AG221" s="105"/>
      <c r="AH221" s="105"/>
      <c r="AI221" s="105"/>
      <c r="AJ221" s="105"/>
      <c r="AK221" s="105"/>
      <c r="AL221" s="105"/>
      <c r="AM221" s="105"/>
      <c r="AN221" s="105"/>
      <c r="AO221" s="105"/>
      <c r="AP221" s="105"/>
      <c r="AQ221" s="104">
        <v>0</v>
      </c>
      <c r="AR221" s="104">
        <v>0</v>
      </c>
      <c r="AS221" s="105"/>
      <c r="AT221" s="104">
        <v>0</v>
      </c>
      <c r="AU221" s="104">
        <v>0</v>
      </c>
      <c r="AV221" s="104">
        <v>-1</v>
      </c>
      <c r="AW221" s="104">
        <v>1460</v>
      </c>
      <c r="AX221" s="104">
        <v>1460</v>
      </c>
      <c r="AY221" s="104">
        <v>20</v>
      </c>
      <c r="AZ221" s="104" t="b">
        <v>0</v>
      </c>
      <c r="BA221" s="104">
        <v>0</v>
      </c>
      <c r="BB221" s="104">
        <v>0</v>
      </c>
      <c r="BC221" s="104">
        <v>0</v>
      </c>
      <c r="BD221" s="104" t="b">
        <v>0</v>
      </c>
      <c r="BE221" s="105" t="s">
        <v>512</v>
      </c>
      <c r="BF221" s="104">
        <v>0</v>
      </c>
      <c r="BG221" s="104">
        <v>0</v>
      </c>
      <c r="BH221" s="104">
        <v>0</v>
      </c>
      <c r="BI221" s="104" t="b">
        <v>0</v>
      </c>
      <c r="BJ221" s="105"/>
      <c r="BK221" s="105"/>
      <c r="BL221" s="104">
        <v>0</v>
      </c>
      <c r="BM221" s="104">
        <v>1</v>
      </c>
      <c r="BN221" s="104">
        <v>0</v>
      </c>
      <c r="BO221" s="105" t="s">
        <v>6742</v>
      </c>
      <c r="BP221" s="105" t="s">
        <v>6743</v>
      </c>
      <c r="BQ221" s="104">
        <v>17520</v>
      </c>
      <c r="BR221" s="105"/>
      <c r="BS221" s="105" t="s">
        <v>513</v>
      </c>
      <c r="BT221" s="105"/>
      <c r="BU221" s="104">
        <v>0</v>
      </c>
    </row>
    <row r="222" spans="1:73" ht="15" customHeight="1" x14ac:dyDescent="0.35">
      <c r="A222" s="104">
        <v>0</v>
      </c>
      <c r="B222" s="105" t="s">
        <v>511</v>
      </c>
      <c r="C222" s="105"/>
      <c r="D222" s="104">
        <v>2</v>
      </c>
      <c r="E222" s="105" t="s">
        <v>10843</v>
      </c>
      <c r="F222" s="105" t="s">
        <v>6754</v>
      </c>
      <c r="G222" s="104">
        <v>1</v>
      </c>
      <c r="H222" s="105" t="s">
        <v>483</v>
      </c>
      <c r="I222" s="104" t="b">
        <v>0</v>
      </c>
      <c r="J222" s="105"/>
      <c r="K222" s="105"/>
      <c r="L222" s="104">
        <v>24</v>
      </c>
      <c r="M222" s="105"/>
      <c r="N222" s="104" t="b">
        <v>1</v>
      </c>
      <c r="O222" s="104">
        <v>0</v>
      </c>
      <c r="P222" s="105"/>
      <c r="Q222" s="105"/>
      <c r="R222" s="104" t="b">
        <v>0</v>
      </c>
      <c r="S222" s="105"/>
      <c r="T222" s="105"/>
      <c r="U222" s="105"/>
      <c r="V222" s="105"/>
      <c r="W222" s="105"/>
      <c r="X222" s="105"/>
      <c r="Y222" s="105"/>
      <c r="Z222" s="105"/>
      <c r="AA222" s="105"/>
      <c r="AB222" s="105"/>
      <c r="AC222" s="105"/>
      <c r="AD222" s="105"/>
      <c r="AE222" s="105"/>
      <c r="AF222" s="105"/>
      <c r="AG222" s="105"/>
      <c r="AH222" s="105"/>
      <c r="AI222" s="105"/>
      <c r="AJ222" s="105"/>
      <c r="AK222" s="105"/>
      <c r="AL222" s="105"/>
      <c r="AM222" s="105"/>
      <c r="AN222" s="105"/>
      <c r="AO222" s="105"/>
      <c r="AP222" s="105"/>
      <c r="AQ222" s="104">
        <v>0</v>
      </c>
      <c r="AR222" s="104">
        <v>0</v>
      </c>
      <c r="AS222" s="105"/>
      <c r="AT222" s="104">
        <v>0</v>
      </c>
      <c r="AU222" s="104">
        <v>0</v>
      </c>
      <c r="AV222" s="104">
        <v>-1</v>
      </c>
      <c r="AW222" s="104">
        <v>1460</v>
      </c>
      <c r="AX222" s="104">
        <v>1460</v>
      </c>
      <c r="AY222" s="104">
        <v>20</v>
      </c>
      <c r="AZ222" s="104" t="b">
        <v>0</v>
      </c>
      <c r="BA222" s="104">
        <v>0</v>
      </c>
      <c r="BB222" s="104">
        <v>0</v>
      </c>
      <c r="BC222" s="104">
        <v>0</v>
      </c>
      <c r="BD222" s="104" t="b">
        <v>0</v>
      </c>
      <c r="BE222" s="105" t="s">
        <v>512</v>
      </c>
      <c r="BF222" s="104">
        <v>0</v>
      </c>
      <c r="BG222" s="104">
        <v>0</v>
      </c>
      <c r="BH222" s="104">
        <v>0</v>
      </c>
      <c r="BI222" s="104" t="b">
        <v>0</v>
      </c>
      <c r="BJ222" s="105"/>
      <c r="BK222" s="105"/>
      <c r="BL222" s="104">
        <v>0</v>
      </c>
      <c r="BM222" s="104">
        <v>2</v>
      </c>
      <c r="BN222" s="104">
        <v>0</v>
      </c>
      <c r="BO222" s="105" t="s">
        <v>6755</v>
      </c>
      <c r="BP222" s="105" t="s">
        <v>208</v>
      </c>
      <c r="BQ222" s="104">
        <v>8760</v>
      </c>
      <c r="BR222" s="105"/>
      <c r="BS222" s="105" t="s">
        <v>513</v>
      </c>
      <c r="BT222" s="105"/>
      <c r="BU222" s="104">
        <v>0</v>
      </c>
    </row>
    <row r="223" spans="1:73" ht="15" customHeight="1" x14ac:dyDescent="0.35">
      <c r="A223" s="104">
        <v>0</v>
      </c>
      <c r="B223" s="105" t="s">
        <v>511</v>
      </c>
      <c r="C223" s="105"/>
      <c r="D223" s="104">
        <v>2</v>
      </c>
      <c r="E223" s="105" t="s">
        <v>10843</v>
      </c>
      <c r="F223" s="105" t="s">
        <v>10676</v>
      </c>
      <c r="G223" s="104">
        <v>1</v>
      </c>
      <c r="H223" s="105" t="s">
        <v>483</v>
      </c>
      <c r="I223" s="104" t="b">
        <v>0</v>
      </c>
      <c r="J223" s="105"/>
      <c r="K223" s="105"/>
      <c r="L223" s="104">
        <v>24</v>
      </c>
      <c r="M223" s="105"/>
      <c r="N223" s="104" t="b">
        <v>1</v>
      </c>
      <c r="O223" s="104">
        <v>0</v>
      </c>
      <c r="P223" s="105"/>
      <c r="Q223" s="105"/>
      <c r="R223" s="104" t="b">
        <v>0</v>
      </c>
      <c r="S223" s="105"/>
      <c r="T223" s="105"/>
      <c r="U223" s="105"/>
      <c r="V223" s="105"/>
      <c r="W223" s="105"/>
      <c r="X223" s="105"/>
      <c r="Y223" s="105"/>
      <c r="Z223" s="105"/>
      <c r="AA223" s="105"/>
      <c r="AB223" s="105"/>
      <c r="AC223" s="105"/>
      <c r="AD223" s="105"/>
      <c r="AE223" s="105"/>
      <c r="AF223" s="105"/>
      <c r="AG223" s="105"/>
      <c r="AH223" s="105"/>
      <c r="AI223" s="105"/>
      <c r="AJ223" s="105"/>
      <c r="AK223" s="105"/>
      <c r="AL223" s="105"/>
      <c r="AM223" s="105"/>
      <c r="AN223" s="105"/>
      <c r="AO223" s="105"/>
      <c r="AP223" s="105"/>
      <c r="AQ223" s="104">
        <v>0</v>
      </c>
      <c r="AR223" s="104">
        <v>0</v>
      </c>
      <c r="AS223" s="105"/>
      <c r="AT223" s="104">
        <v>0</v>
      </c>
      <c r="AU223" s="104">
        <v>0</v>
      </c>
      <c r="AV223" s="104">
        <v>-1</v>
      </c>
      <c r="AW223" s="104">
        <v>1460</v>
      </c>
      <c r="AX223" s="104">
        <v>1460</v>
      </c>
      <c r="AY223" s="104">
        <v>20</v>
      </c>
      <c r="AZ223" s="104" t="b">
        <v>0</v>
      </c>
      <c r="BA223" s="104">
        <v>0</v>
      </c>
      <c r="BB223" s="104">
        <v>0</v>
      </c>
      <c r="BC223" s="104">
        <v>0</v>
      </c>
      <c r="BD223" s="104" t="b">
        <v>0</v>
      </c>
      <c r="BE223" s="105" t="s">
        <v>512</v>
      </c>
      <c r="BF223" s="104">
        <v>0</v>
      </c>
      <c r="BG223" s="104">
        <v>0</v>
      </c>
      <c r="BH223" s="104">
        <v>0</v>
      </c>
      <c r="BI223" s="104" t="b">
        <v>0</v>
      </c>
      <c r="BJ223" s="105"/>
      <c r="BK223" s="105"/>
      <c r="BL223" s="104">
        <v>0</v>
      </c>
      <c r="BM223" s="104">
        <v>3</v>
      </c>
      <c r="BN223" s="104">
        <v>0</v>
      </c>
      <c r="BO223" s="105" t="s">
        <v>6825</v>
      </c>
      <c r="BP223" s="105" t="s">
        <v>209</v>
      </c>
      <c r="BQ223" s="104">
        <v>8760</v>
      </c>
      <c r="BR223" s="105"/>
      <c r="BS223" s="105" t="s">
        <v>513</v>
      </c>
      <c r="BT223" s="105"/>
      <c r="BU223" s="104">
        <v>0</v>
      </c>
    </row>
    <row r="224" spans="1:73" ht="15" customHeight="1" x14ac:dyDescent="0.35">
      <c r="A224" s="104">
        <v>0</v>
      </c>
      <c r="B224" s="105" t="s">
        <v>482</v>
      </c>
      <c r="C224" s="105"/>
      <c r="D224" s="104">
        <v>2</v>
      </c>
      <c r="E224" s="105" t="s">
        <v>10777</v>
      </c>
      <c r="F224" s="105" t="s">
        <v>10725</v>
      </c>
      <c r="G224" s="104">
        <v>1</v>
      </c>
      <c r="H224" s="105" t="s">
        <v>483</v>
      </c>
      <c r="I224" s="104" t="b">
        <v>0</v>
      </c>
      <c r="J224" s="105"/>
      <c r="K224" s="105"/>
      <c r="L224" s="104">
        <v>24</v>
      </c>
      <c r="M224" s="105"/>
      <c r="N224" s="104" t="b">
        <v>1</v>
      </c>
      <c r="O224" s="104">
        <v>0</v>
      </c>
      <c r="P224" s="105"/>
      <c r="Q224" s="105" t="s">
        <v>5934</v>
      </c>
      <c r="R224" s="104" t="b">
        <v>0</v>
      </c>
      <c r="S224" s="105"/>
      <c r="T224" s="105"/>
      <c r="U224" s="105"/>
      <c r="V224" s="105"/>
      <c r="W224" s="105"/>
      <c r="X224" s="105"/>
      <c r="Y224" s="105"/>
      <c r="Z224" s="105"/>
      <c r="AA224" s="105"/>
      <c r="AB224" s="105"/>
      <c r="AC224" s="105"/>
      <c r="AD224" s="105"/>
      <c r="AE224" s="105"/>
      <c r="AF224" s="105"/>
      <c r="AG224" s="105"/>
      <c r="AH224" s="105"/>
      <c r="AI224" s="105"/>
      <c r="AJ224" s="105"/>
      <c r="AK224" s="105"/>
      <c r="AL224" s="105"/>
      <c r="AM224" s="105"/>
      <c r="AN224" s="105"/>
      <c r="AO224" s="105"/>
      <c r="AP224" s="105"/>
      <c r="AQ224" s="104">
        <v>0</v>
      </c>
      <c r="AR224" s="104">
        <v>0</v>
      </c>
      <c r="AS224" s="105"/>
      <c r="AT224" s="104">
        <v>0</v>
      </c>
      <c r="AU224" s="104">
        <v>0</v>
      </c>
      <c r="AV224" s="104">
        <v>-1</v>
      </c>
      <c r="AW224" s="104">
        <v>1460</v>
      </c>
      <c r="AX224" s="104">
        <v>1460</v>
      </c>
      <c r="AY224" s="104">
        <v>20</v>
      </c>
      <c r="AZ224" s="104" t="b">
        <v>0</v>
      </c>
      <c r="BA224" s="104">
        <v>0</v>
      </c>
      <c r="BB224" s="104">
        <v>0</v>
      </c>
      <c r="BC224" s="104">
        <v>0</v>
      </c>
      <c r="BD224" s="104" t="b">
        <v>1</v>
      </c>
      <c r="BE224" s="105" t="s">
        <v>512</v>
      </c>
      <c r="BF224" s="104">
        <v>0</v>
      </c>
      <c r="BG224" s="104">
        <v>0</v>
      </c>
      <c r="BH224" s="104">
        <v>0</v>
      </c>
      <c r="BI224" s="104" t="b">
        <v>0</v>
      </c>
      <c r="BJ224" s="105" t="s">
        <v>10086</v>
      </c>
      <c r="BK224" s="105" t="s">
        <v>10085</v>
      </c>
      <c r="BL224" s="104">
        <v>0</v>
      </c>
      <c r="BM224" s="104">
        <v>0</v>
      </c>
      <c r="BN224" s="104">
        <v>2</v>
      </c>
      <c r="BO224" s="105"/>
      <c r="BP224" s="105" t="s">
        <v>207</v>
      </c>
      <c r="BQ224" s="104">
        <v>70080</v>
      </c>
      <c r="BR224" s="105"/>
      <c r="BS224" s="105" t="s">
        <v>105</v>
      </c>
      <c r="BT224" s="105"/>
      <c r="BU224" s="104">
        <v>0</v>
      </c>
    </row>
    <row r="225" spans="1:73" ht="15" customHeight="1" x14ac:dyDescent="0.35">
      <c r="A225" s="104">
        <v>0</v>
      </c>
      <c r="B225" s="105" t="s">
        <v>482</v>
      </c>
      <c r="C225" s="105"/>
      <c r="D225" s="104">
        <v>2</v>
      </c>
      <c r="E225" s="105" t="s">
        <v>10777</v>
      </c>
      <c r="F225" s="105" t="s">
        <v>10676</v>
      </c>
      <c r="G225" s="104">
        <v>1</v>
      </c>
      <c r="H225" s="105" t="s">
        <v>483</v>
      </c>
      <c r="I225" s="104" t="b">
        <v>0</v>
      </c>
      <c r="J225" s="105"/>
      <c r="K225" s="105"/>
      <c r="L225" s="104">
        <v>24</v>
      </c>
      <c r="M225" s="105"/>
      <c r="N225" s="104" t="b">
        <v>1</v>
      </c>
      <c r="O225" s="104">
        <v>0</v>
      </c>
      <c r="P225" s="105"/>
      <c r="Q225" s="105"/>
      <c r="R225" s="104" t="b">
        <v>0</v>
      </c>
      <c r="S225" s="105"/>
      <c r="T225" s="105"/>
      <c r="U225" s="105"/>
      <c r="V225" s="105"/>
      <c r="W225" s="105"/>
      <c r="X225" s="105"/>
      <c r="Y225" s="105"/>
      <c r="Z225" s="105"/>
      <c r="AA225" s="105"/>
      <c r="AB225" s="105"/>
      <c r="AC225" s="105"/>
      <c r="AD225" s="105"/>
      <c r="AE225" s="105"/>
      <c r="AF225" s="105"/>
      <c r="AG225" s="105"/>
      <c r="AH225" s="105"/>
      <c r="AI225" s="105"/>
      <c r="AJ225" s="105"/>
      <c r="AK225" s="105"/>
      <c r="AL225" s="105"/>
      <c r="AM225" s="105"/>
      <c r="AN225" s="105"/>
      <c r="AO225" s="105"/>
      <c r="AP225" s="105"/>
      <c r="AQ225" s="104">
        <v>0</v>
      </c>
      <c r="AR225" s="104">
        <v>0</v>
      </c>
      <c r="AS225" s="105"/>
      <c r="AT225" s="104">
        <v>0</v>
      </c>
      <c r="AU225" s="104">
        <v>0</v>
      </c>
      <c r="AV225" s="104">
        <v>-1</v>
      </c>
      <c r="AW225" s="104">
        <v>1460</v>
      </c>
      <c r="AX225" s="104">
        <v>1460</v>
      </c>
      <c r="AY225" s="104">
        <v>20</v>
      </c>
      <c r="AZ225" s="104" t="b">
        <v>0</v>
      </c>
      <c r="BA225" s="104">
        <v>0</v>
      </c>
      <c r="BB225" s="104">
        <v>0</v>
      </c>
      <c r="BC225" s="104">
        <v>0</v>
      </c>
      <c r="BD225" s="104" t="b">
        <v>1</v>
      </c>
      <c r="BE225" s="105" t="s">
        <v>512</v>
      </c>
      <c r="BF225" s="104">
        <v>0</v>
      </c>
      <c r="BG225" s="104">
        <v>0</v>
      </c>
      <c r="BH225" s="104">
        <v>0</v>
      </c>
      <c r="BI225" s="104" t="b">
        <v>0</v>
      </c>
      <c r="BJ225" s="105"/>
      <c r="BK225" s="105"/>
      <c r="BL225" s="104">
        <v>0</v>
      </c>
      <c r="BM225" s="104">
        <v>1</v>
      </c>
      <c r="BN225" s="104">
        <v>0</v>
      </c>
      <c r="BO225" s="105" t="s">
        <v>6825</v>
      </c>
      <c r="BP225" s="105" t="s">
        <v>209</v>
      </c>
      <c r="BQ225" s="104">
        <v>8760</v>
      </c>
      <c r="BR225" s="105"/>
      <c r="BS225" s="105" t="s">
        <v>513</v>
      </c>
      <c r="BT225" s="105"/>
      <c r="BU225" s="104">
        <v>0</v>
      </c>
    </row>
    <row r="226" spans="1:73" ht="15" customHeight="1" x14ac:dyDescent="0.35">
      <c r="A226" s="104">
        <v>0</v>
      </c>
      <c r="B226" s="105" t="s">
        <v>482</v>
      </c>
      <c r="C226" s="105"/>
      <c r="D226" s="104">
        <v>2</v>
      </c>
      <c r="E226" s="105" t="s">
        <v>10778</v>
      </c>
      <c r="F226" s="105" t="s">
        <v>10728</v>
      </c>
      <c r="G226" s="104">
        <v>1</v>
      </c>
      <c r="H226" s="105" t="s">
        <v>483</v>
      </c>
      <c r="I226" s="104" t="b">
        <v>0</v>
      </c>
      <c r="J226" s="105"/>
      <c r="K226" s="105"/>
      <c r="L226" s="104">
        <v>24</v>
      </c>
      <c r="M226" s="105"/>
      <c r="N226" s="104" t="b">
        <v>1</v>
      </c>
      <c r="O226" s="104">
        <v>0</v>
      </c>
      <c r="P226" s="105"/>
      <c r="Q226" s="105" t="s">
        <v>5934</v>
      </c>
      <c r="R226" s="104" t="b">
        <v>0</v>
      </c>
      <c r="S226" s="105"/>
      <c r="T226" s="105"/>
      <c r="U226" s="105"/>
      <c r="V226" s="105"/>
      <c r="W226" s="105"/>
      <c r="X226" s="105"/>
      <c r="Y226" s="105"/>
      <c r="Z226" s="105"/>
      <c r="AA226" s="105"/>
      <c r="AB226" s="105"/>
      <c r="AC226" s="105"/>
      <c r="AD226" s="105"/>
      <c r="AE226" s="105"/>
      <c r="AF226" s="105"/>
      <c r="AG226" s="105"/>
      <c r="AH226" s="105"/>
      <c r="AI226" s="105"/>
      <c r="AJ226" s="105"/>
      <c r="AK226" s="105"/>
      <c r="AL226" s="105"/>
      <c r="AM226" s="105"/>
      <c r="AN226" s="105"/>
      <c r="AO226" s="105"/>
      <c r="AP226" s="105"/>
      <c r="AQ226" s="104">
        <v>0</v>
      </c>
      <c r="AR226" s="104">
        <v>0</v>
      </c>
      <c r="AS226" s="105"/>
      <c r="AT226" s="104">
        <v>0</v>
      </c>
      <c r="AU226" s="104">
        <v>0</v>
      </c>
      <c r="AV226" s="104">
        <v>-1</v>
      </c>
      <c r="AW226" s="104">
        <v>1460</v>
      </c>
      <c r="AX226" s="104">
        <v>1460</v>
      </c>
      <c r="AY226" s="104">
        <v>20</v>
      </c>
      <c r="AZ226" s="104" t="b">
        <v>0</v>
      </c>
      <c r="BA226" s="104">
        <v>0</v>
      </c>
      <c r="BB226" s="104">
        <v>0</v>
      </c>
      <c r="BC226" s="104">
        <v>0</v>
      </c>
      <c r="BD226" s="104" t="b">
        <v>1</v>
      </c>
      <c r="BE226" s="105" t="s">
        <v>512</v>
      </c>
      <c r="BF226" s="104">
        <v>0</v>
      </c>
      <c r="BG226" s="104">
        <v>0</v>
      </c>
      <c r="BH226" s="104">
        <v>0</v>
      </c>
      <c r="BI226" s="104" t="b">
        <v>0</v>
      </c>
      <c r="BJ226" s="105" t="s">
        <v>10090</v>
      </c>
      <c r="BK226" s="105" t="s">
        <v>10089</v>
      </c>
      <c r="BL226" s="104">
        <v>0</v>
      </c>
      <c r="BM226" s="104">
        <v>0</v>
      </c>
      <c r="BN226" s="104">
        <v>2</v>
      </c>
      <c r="BO226" s="105"/>
      <c r="BP226" s="105" t="s">
        <v>207</v>
      </c>
      <c r="BQ226" s="104">
        <v>70080</v>
      </c>
      <c r="BR226" s="105"/>
      <c r="BS226" s="105" t="s">
        <v>105</v>
      </c>
      <c r="BT226" s="105"/>
      <c r="BU226" s="104">
        <v>0</v>
      </c>
    </row>
    <row r="227" spans="1:73" ht="15" customHeight="1" x14ac:dyDescent="0.35">
      <c r="A227" s="104">
        <v>0</v>
      </c>
      <c r="B227" s="105" t="s">
        <v>482</v>
      </c>
      <c r="C227" s="105"/>
      <c r="D227" s="104">
        <v>2</v>
      </c>
      <c r="E227" s="105" t="s">
        <v>10778</v>
      </c>
      <c r="F227" s="105" t="s">
        <v>10676</v>
      </c>
      <c r="G227" s="104">
        <v>1</v>
      </c>
      <c r="H227" s="105" t="s">
        <v>483</v>
      </c>
      <c r="I227" s="104" t="b">
        <v>0</v>
      </c>
      <c r="J227" s="105"/>
      <c r="K227" s="105"/>
      <c r="L227" s="104">
        <v>24</v>
      </c>
      <c r="M227" s="105"/>
      <c r="N227" s="104" t="b">
        <v>1</v>
      </c>
      <c r="O227" s="104">
        <v>0</v>
      </c>
      <c r="P227" s="105"/>
      <c r="Q227" s="105"/>
      <c r="R227" s="104" t="b">
        <v>0</v>
      </c>
      <c r="S227" s="105"/>
      <c r="T227" s="105"/>
      <c r="U227" s="105"/>
      <c r="V227" s="105"/>
      <c r="W227" s="105"/>
      <c r="X227" s="105"/>
      <c r="Y227" s="105"/>
      <c r="Z227" s="105"/>
      <c r="AA227" s="105"/>
      <c r="AB227" s="105"/>
      <c r="AC227" s="105"/>
      <c r="AD227" s="105"/>
      <c r="AE227" s="105"/>
      <c r="AF227" s="105"/>
      <c r="AG227" s="105"/>
      <c r="AH227" s="105"/>
      <c r="AI227" s="105"/>
      <c r="AJ227" s="105"/>
      <c r="AK227" s="105"/>
      <c r="AL227" s="105"/>
      <c r="AM227" s="105"/>
      <c r="AN227" s="105"/>
      <c r="AO227" s="105"/>
      <c r="AP227" s="105"/>
      <c r="AQ227" s="104">
        <v>0</v>
      </c>
      <c r="AR227" s="104">
        <v>0</v>
      </c>
      <c r="AS227" s="105"/>
      <c r="AT227" s="104">
        <v>0</v>
      </c>
      <c r="AU227" s="104">
        <v>0</v>
      </c>
      <c r="AV227" s="104">
        <v>-1</v>
      </c>
      <c r="AW227" s="104">
        <v>1460</v>
      </c>
      <c r="AX227" s="104">
        <v>1460</v>
      </c>
      <c r="AY227" s="104">
        <v>20</v>
      </c>
      <c r="AZ227" s="104" t="b">
        <v>0</v>
      </c>
      <c r="BA227" s="104">
        <v>0</v>
      </c>
      <c r="BB227" s="104">
        <v>0</v>
      </c>
      <c r="BC227" s="104">
        <v>0</v>
      </c>
      <c r="BD227" s="104" t="b">
        <v>1</v>
      </c>
      <c r="BE227" s="105" t="s">
        <v>512</v>
      </c>
      <c r="BF227" s="104">
        <v>0</v>
      </c>
      <c r="BG227" s="104">
        <v>0</v>
      </c>
      <c r="BH227" s="104">
        <v>0</v>
      </c>
      <c r="BI227" s="104" t="b">
        <v>0</v>
      </c>
      <c r="BJ227" s="105"/>
      <c r="BK227" s="105"/>
      <c r="BL227" s="104">
        <v>0</v>
      </c>
      <c r="BM227" s="104">
        <v>1</v>
      </c>
      <c r="BN227" s="104">
        <v>0</v>
      </c>
      <c r="BO227" s="105" t="s">
        <v>6825</v>
      </c>
      <c r="BP227" s="105" t="s">
        <v>209</v>
      </c>
      <c r="BQ227" s="104">
        <v>8760</v>
      </c>
      <c r="BR227" s="105"/>
      <c r="BS227" s="105" t="s">
        <v>513</v>
      </c>
      <c r="BT227" s="105"/>
      <c r="BU227" s="104">
        <v>0</v>
      </c>
    </row>
    <row r="228" spans="1:73" ht="15" customHeight="1" x14ac:dyDescent="0.35">
      <c r="A228" s="104">
        <v>0</v>
      </c>
      <c r="B228" s="105" t="s">
        <v>482</v>
      </c>
      <c r="C228" s="105"/>
      <c r="D228" s="104">
        <v>2</v>
      </c>
      <c r="E228" s="105" t="s">
        <v>10754</v>
      </c>
      <c r="F228" s="105" t="s">
        <v>10705</v>
      </c>
      <c r="G228" s="104">
        <v>1</v>
      </c>
      <c r="H228" s="105" t="s">
        <v>483</v>
      </c>
      <c r="I228" s="104" t="b">
        <v>0</v>
      </c>
      <c r="J228" s="105"/>
      <c r="K228" s="105"/>
      <c r="L228" s="104">
        <v>24</v>
      </c>
      <c r="M228" s="105"/>
      <c r="N228" s="104" t="b">
        <v>1</v>
      </c>
      <c r="O228" s="104">
        <v>0</v>
      </c>
      <c r="P228" s="105"/>
      <c r="Q228" s="105" t="s">
        <v>5934</v>
      </c>
      <c r="R228" s="104" t="b">
        <v>0</v>
      </c>
      <c r="S228" s="105"/>
      <c r="T228" s="105"/>
      <c r="U228" s="105"/>
      <c r="V228" s="105"/>
      <c r="W228" s="105"/>
      <c r="X228" s="105"/>
      <c r="Y228" s="105"/>
      <c r="Z228" s="105"/>
      <c r="AA228" s="105"/>
      <c r="AB228" s="105"/>
      <c r="AC228" s="105"/>
      <c r="AD228" s="105"/>
      <c r="AE228" s="105"/>
      <c r="AF228" s="105"/>
      <c r="AG228" s="105"/>
      <c r="AH228" s="105"/>
      <c r="AI228" s="105"/>
      <c r="AJ228" s="105"/>
      <c r="AK228" s="105"/>
      <c r="AL228" s="105"/>
      <c r="AM228" s="105"/>
      <c r="AN228" s="105"/>
      <c r="AO228" s="105"/>
      <c r="AP228" s="105"/>
      <c r="AQ228" s="104">
        <v>0</v>
      </c>
      <c r="AR228" s="104">
        <v>0</v>
      </c>
      <c r="AS228" s="105"/>
      <c r="AT228" s="104">
        <v>0</v>
      </c>
      <c r="AU228" s="104">
        <v>0</v>
      </c>
      <c r="AV228" s="104">
        <v>-1</v>
      </c>
      <c r="AW228" s="104">
        <v>1460</v>
      </c>
      <c r="AX228" s="104">
        <v>1460</v>
      </c>
      <c r="AY228" s="104">
        <v>20</v>
      </c>
      <c r="AZ228" s="104" t="b">
        <v>0</v>
      </c>
      <c r="BA228" s="104">
        <v>0</v>
      </c>
      <c r="BB228" s="104">
        <v>0</v>
      </c>
      <c r="BC228" s="104">
        <v>0</v>
      </c>
      <c r="BD228" s="104" t="b">
        <v>1</v>
      </c>
      <c r="BE228" s="105" t="s">
        <v>512</v>
      </c>
      <c r="BF228" s="104">
        <v>0</v>
      </c>
      <c r="BG228" s="104">
        <v>0</v>
      </c>
      <c r="BH228" s="104">
        <v>0</v>
      </c>
      <c r="BI228" s="104" t="b">
        <v>0</v>
      </c>
      <c r="BJ228" s="105" t="s">
        <v>10083</v>
      </c>
      <c r="BK228" s="105" t="s">
        <v>444</v>
      </c>
      <c r="BL228" s="104">
        <v>0</v>
      </c>
      <c r="BM228" s="104">
        <v>0</v>
      </c>
      <c r="BN228" s="104">
        <v>4</v>
      </c>
      <c r="BO228" s="105"/>
      <c r="BP228" s="105" t="s">
        <v>207</v>
      </c>
      <c r="BQ228" s="104">
        <v>70080</v>
      </c>
      <c r="BR228" s="105"/>
      <c r="BS228" s="105" t="s">
        <v>105</v>
      </c>
      <c r="BT228" s="105"/>
      <c r="BU228" s="104">
        <v>0</v>
      </c>
    </row>
    <row r="229" spans="1:73" ht="15" customHeight="1" x14ac:dyDescent="0.35">
      <c r="A229" s="104">
        <v>0</v>
      </c>
      <c r="B229" s="105" t="s">
        <v>511</v>
      </c>
      <c r="C229" s="105"/>
      <c r="D229" s="104">
        <v>2</v>
      </c>
      <c r="E229" s="105" t="s">
        <v>10754</v>
      </c>
      <c r="F229" s="105" t="s">
        <v>10676</v>
      </c>
      <c r="G229" s="104">
        <v>1</v>
      </c>
      <c r="H229" s="105" t="s">
        <v>483</v>
      </c>
      <c r="I229" s="104" t="b">
        <v>0</v>
      </c>
      <c r="J229" s="105"/>
      <c r="K229" s="105"/>
      <c r="L229" s="104">
        <v>24</v>
      </c>
      <c r="M229" s="105"/>
      <c r="N229" s="104" t="b">
        <v>1</v>
      </c>
      <c r="O229" s="104">
        <v>0</v>
      </c>
      <c r="P229" s="105"/>
      <c r="Q229" s="105"/>
      <c r="R229" s="104" t="b">
        <v>0</v>
      </c>
      <c r="S229" s="105"/>
      <c r="T229" s="105"/>
      <c r="U229" s="105"/>
      <c r="V229" s="105"/>
      <c r="W229" s="105"/>
      <c r="X229" s="105"/>
      <c r="Y229" s="105"/>
      <c r="Z229" s="105"/>
      <c r="AA229" s="105"/>
      <c r="AB229" s="105"/>
      <c r="AC229" s="105"/>
      <c r="AD229" s="105"/>
      <c r="AE229" s="105"/>
      <c r="AF229" s="105"/>
      <c r="AG229" s="105"/>
      <c r="AH229" s="105"/>
      <c r="AI229" s="105"/>
      <c r="AJ229" s="105"/>
      <c r="AK229" s="105"/>
      <c r="AL229" s="105"/>
      <c r="AM229" s="105"/>
      <c r="AN229" s="105"/>
      <c r="AO229" s="105"/>
      <c r="AP229" s="105"/>
      <c r="AQ229" s="104">
        <v>0</v>
      </c>
      <c r="AR229" s="104">
        <v>0</v>
      </c>
      <c r="AS229" s="105"/>
      <c r="AT229" s="104">
        <v>0</v>
      </c>
      <c r="AU229" s="104">
        <v>0</v>
      </c>
      <c r="AV229" s="104">
        <v>-1</v>
      </c>
      <c r="AW229" s="104">
        <v>1460</v>
      </c>
      <c r="AX229" s="104">
        <v>1460</v>
      </c>
      <c r="AY229" s="104">
        <v>20</v>
      </c>
      <c r="AZ229" s="104" t="b">
        <v>0</v>
      </c>
      <c r="BA229" s="104">
        <v>0</v>
      </c>
      <c r="BB229" s="104">
        <v>0</v>
      </c>
      <c r="BC229" s="104">
        <v>0</v>
      </c>
      <c r="BD229" s="104" t="b">
        <v>0</v>
      </c>
      <c r="BE229" s="105" t="s">
        <v>512</v>
      </c>
      <c r="BF229" s="104">
        <v>0</v>
      </c>
      <c r="BG229" s="104">
        <v>0</v>
      </c>
      <c r="BH229" s="104">
        <v>0</v>
      </c>
      <c r="BI229" s="104" t="b">
        <v>0</v>
      </c>
      <c r="BJ229" s="105"/>
      <c r="BK229" s="105"/>
      <c r="BL229" s="104">
        <v>0</v>
      </c>
      <c r="BM229" s="104">
        <v>1</v>
      </c>
      <c r="BN229" s="104">
        <v>0</v>
      </c>
      <c r="BO229" s="105" t="s">
        <v>6825</v>
      </c>
      <c r="BP229" s="105" t="s">
        <v>209</v>
      </c>
      <c r="BQ229" s="104">
        <v>8760</v>
      </c>
      <c r="BR229" s="105"/>
      <c r="BS229" s="105" t="s">
        <v>513</v>
      </c>
      <c r="BT229" s="105"/>
      <c r="BU229" s="104">
        <v>0</v>
      </c>
    </row>
    <row r="230" spans="1:73" ht="15" customHeight="1" x14ac:dyDescent="0.35">
      <c r="A230" s="104">
        <v>0</v>
      </c>
      <c r="B230" s="105" t="s">
        <v>511</v>
      </c>
      <c r="C230" s="105"/>
      <c r="D230" s="104">
        <v>2</v>
      </c>
      <c r="E230" s="105" t="s">
        <v>10754</v>
      </c>
      <c r="F230" s="105" t="s">
        <v>10656</v>
      </c>
      <c r="G230" s="104">
        <v>1</v>
      </c>
      <c r="H230" s="105" t="s">
        <v>483</v>
      </c>
      <c r="I230" s="104" t="b">
        <v>0</v>
      </c>
      <c r="J230" s="105"/>
      <c r="K230" s="105"/>
      <c r="L230" s="104">
        <v>24</v>
      </c>
      <c r="M230" s="105"/>
      <c r="N230" s="104" t="b">
        <v>1</v>
      </c>
      <c r="O230" s="104">
        <v>0</v>
      </c>
      <c r="P230" s="105"/>
      <c r="Q230" s="105"/>
      <c r="R230" s="104" t="b">
        <v>1</v>
      </c>
      <c r="S230" s="105"/>
      <c r="T230" s="105"/>
      <c r="U230" s="105"/>
      <c r="V230" s="105"/>
      <c r="W230" s="105"/>
      <c r="X230" s="105"/>
      <c r="Y230" s="105"/>
      <c r="Z230" s="105"/>
      <c r="AA230" s="105"/>
      <c r="AB230" s="105"/>
      <c r="AC230" s="105"/>
      <c r="AD230" s="105"/>
      <c r="AE230" s="105"/>
      <c r="AF230" s="105"/>
      <c r="AG230" s="105"/>
      <c r="AH230" s="105"/>
      <c r="AI230" s="105"/>
      <c r="AJ230" s="105"/>
      <c r="AK230" s="105"/>
      <c r="AL230" s="105"/>
      <c r="AM230" s="105"/>
      <c r="AN230" s="105"/>
      <c r="AO230" s="105"/>
      <c r="AP230" s="105"/>
      <c r="AQ230" s="104">
        <v>0</v>
      </c>
      <c r="AR230" s="104">
        <v>0</v>
      </c>
      <c r="AS230" s="105"/>
      <c r="AT230" s="104">
        <v>0</v>
      </c>
      <c r="AU230" s="104">
        <v>0</v>
      </c>
      <c r="AV230" s="104">
        <v>-1</v>
      </c>
      <c r="AW230" s="104">
        <v>1460</v>
      </c>
      <c r="AX230" s="104">
        <v>1460</v>
      </c>
      <c r="AY230" s="104">
        <v>20</v>
      </c>
      <c r="AZ230" s="104" t="b">
        <v>0</v>
      </c>
      <c r="BA230" s="104">
        <v>0</v>
      </c>
      <c r="BB230" s="104">
        <v>0</v>
      </c>
      <c r="BC230" s="104">
        <v>0</v>
      </c>
      <c r="BD230" s="104" t="b">
        <v>0</v>
      </c>
      <c r="BE230" s="105" t="s">
        <v>512</v>
      </c>
      <c r="BF230" s="104">
        <v>0</v>
      </c>
      <c r="BG230" s="104">
        <v>0</v>
      </c>
      <c r="BH230" s="104">
        <v>0</v>
      </c>
      <c r="BI230" s="104" t="b">
        <v>0</v>
      </c>
      <c r="BJ230" s="105"/>
      <c r="BK230" s="105"/>
      <c r="BL230" s="104">
        <v>0</v>
      </c>
      <c r="BM230" s="104">
        <v>2</v>
      </c>
      <c r="BN230" s="104">
        <v>0</v>
      </c>
      <c r="BO230" s="105" t="s">
        <v>6742</v>
      </c>
      <c r="BP230" s="105" t="s">
        <v>6743</v>
      </c>
      <c r="BQ230" s="104">
        <v>17520</v>
      </c>
      <c r="BR230" s="105"/>
      <c r="BS230" s="105" t="s">
        <v>513</v>
      </c>
      <c r="BT230" s="105"/>
      <c r="BU230" s="104">
        <v>0</v>
      </c>
    </row>
    <row r="231" spans="1:73" ht="15" customHeight="1" x14ac:dyDescent="0.35">
      <c r="A231" s="104">
        <v>0</v>
      </c>
      <c r="B231" s="105" t="s">
        <v>511</v>
      </c>
      <c r="C231" s="105"/>
      <c r="D231" s="104">
        <v>2</v>
      </c>
      <c r="E231" s="105" t="s">
        <v>10754</v>
      </c>
      <c r="F231" s="105" t="s">
        <v>6754</v>
      </c>
      <c r="G231" s="104">
        <v>1</v>
      </c>
      <c r="H231" s="105" t="s">
        <v>483</v>
      </c>
      <c r="I231" s="104" t="b">
        <v>0</v>
      </c>
      <c r="J231" s="105"/>
      <c r="K231" s="105"/>
      <c r="L231" s="104">
        <v>24</v>
      </c>
      <c r="M231" s="105"/>
      <c r="N231" s="104" t="b">
        <v>1</v>
      </c>
      <c r="O231" s="104">
        <v>0</v>
      </c>
      <c r="P231" s="105"/>
      <c r="Q231" s="105"/>
      <c r="R231" s="104" t="b">
        <v>0</v>
      </c>
      <c r="S231" s="105"/>
      <c r="T231" s="105"/>
      <c r="U231" s="105"/>
      <c r="V231" s="105"/>
      <c r="W231" s="105"/>
      <c r="X231" s="105"/>
      <c r="Y231" s="105"/>
      <c r="Z231" s="105"/>
      <c r="AA231" s="105"/>
      <c r="AB231" s="105"/>
      <c r="AC231" s="105"/>
      <c r="AD231" s="105"/>
      <c r="AE231" s="105"/>
      <c r="AF231" s="105"/>
      <c r="AG231" s="105"/>
      <c r="AH231" s="105"/>
      <c r="AI231" s="105"/>
      <c r="AJ231" s="105"/>
      <c r="AK231" s="105"/>
      <c r="AL231" s="105"/>
      <c r="AM231" s="105"/>
      <c r="AN231" s="105"/>
      <c r="AO231" s="105"/>
      <c r="AP231" s="105"/>
      <c r="AQ231" s="104">
        <v>0</v>
      </c>
      <c r="AR231" s="104">
        <v>0</v>
      </c>
      <c r="AS231" s="105"/>
      <c r="AT231" s="104">
        <v>0</v>
      </c>
      <c r="AU231" s="104">
        <v>0</v>
      </c>
      <c r="AV231" s="104">
        <v>-1</v>
      </c>
      <c r="AW231" s="104">
        <v>1460</v>
      </c>
      <c r="AX231" s="104">
        <v>1460</v>
      </c>
      <c r="AY231" s="104">
        <v>20</v>
      </c>
      <c r="AZ231" s="104" t="b">
        <v>0</v>
      </c>
      <c r="BA231" s="104">
        <v>0</v>
      </c>
      <c r="BB231" s="104">
        <v>0</v>
      </c>
      <c r="BC231" s="104">
        <v>0</v>
      </c>
      <c r="BD231" s="104" t="b">
        <v>0</v>
      </c>
      <c r="BE231" s="105" t="s">
        <v>512</v>
      </c>
      <c r="BF231" s="104">
        <v>0</v>
      </c>
      <c r="BG231" s="104">
        <v>0</v>
      </c>
      <c r="BH231" s="104">
        <v>0</v>
      </c>
      <c r="BI231" s="104" t="b">
        <v>0</v>
      </c>
      <c r="BJ231" s="105"/>
      <c r="BK231" s="105"/>
      <c r="BL231" s="104">
        <v>0</v>
      </c>
      <c r="BM231" s="104">
        <v>3</v>
      </c>
      <c r="BN231" s="104">
        <v>0</v>
      </c>
      <c r="BO231" s="105" t="s">
        <v>6755</v>
      </c>
      <c r="BP231" s="105" t="s">
        <v>208</v>
      </c>
      <c r="BQ231" s="104">
        <v>8760</v>
      </c>
      <c r="BR231" s="105"/>
      <c r="BS231" s="105" t="s">
        <v>513</v>
      </c>
      <c r="BT231" s="105"/>
      <c r="BU231" s="104">
        <v>0</v>
      </c>
    </row>
    <row r="232" spans="1:73" ht="15" customHeight="1" x14ac:dyDescent="0.35">
      <c r="A232" s="104">
        <v>0</v>
      </c>
      <c r="B232" s="105" t="s">
        <v>482</v>
      </c>
      <c r="C232" s="105"/>
      <c r="D232" s="104">
        <v>2</v>
      </c>
      <c r="E232" s="105" t="s">
        <v>7026</v>
      </c>
      <c r="F232" s="105" t="s">
        <v>6804</v>
      </c>
      <c r="G232" s="104">
        <v>1</v>
      </c>
      <c r="H232" s="105" t="s">
        <v>483</v>
      </c>
      <c r="I232" s="104" t="b">
        <v>0</v>
      </c>
      <c r="J232" s="105"/>
      <c r="K232" s="105"/>
      <c r="L232" s="104">
        <v>24</v>
      </c>
      <c r="M232" s="105"/>
      <c r="N232" s="104" t="b">
        <v>1</v>
      </c>
      <c r="O232" s="104">
        <v>0</v>
      </c>
      <c r="P232" s="105"/>
      <c r="Q232" s="105"/>
      <c r="R232" s="104" t="b">
        <v>0</v>
      </c>
      <c r="S232" s="105"/>
      <c r="T232" s="105"/>
      <c r="U232" s="105"/>
      <c r="V232" s="105"/>
      <c r="W232" s="105"/>
      <c r="X232" s="105"/>
      <c r="Y232" s="105"/>
      <c r="Z232" s="105"/>
      <c r="AA232" s="105"/>
      <c r="AB232" s="105"/>
      <c r="AC232" s="105"/>
      <c r="AD232" s="105"/>
      <c r="AE232" s="105"/>
      <c r="AF232" s="105"/>
      <c r="AG232" s="105"/>
      <c r="AH232" s="105"/>
      <c r="AI232" s="105"/>
      <c r="AJ232" s="105"/>
      <c r="AK232" s="105"/>
      <c r="AL232" s="105"/>
      <c r="AM232" s="105"/>
      <c r="AN232" s="105"/>
      <c r="AO232" s="105"/>
      <c r="AP232" s="105"/>
      <c r="AQ232" s="104">
        <v>0</v>
      </c>
      <c r="AR232" s="104">
        <v>4000</v>
      </c>
      <c r="AS232" s="105"/>
      <c r="AT232" s="104">
        <v>0</v>
      </c>
      <c r="AU232" s="104">
        <v>0</v>
      </c>
      <c r="AV232" s="104">
        <v>-1</v>
      </c>
      <c r="AW232" s="104">
        <v>1460</v>
      </c>
      <c r="AX232" s="104">
        <v>1460</v>
      </c>
      <c r="AY232" s="104">
        <v>20</v>
      </c>
      <c r="AZ232" s="104" t="b">
        <v>0</v>
      </c>
      <c r="BA232" s="104">
        <v>0</v>
      </c>
      <c r="BB232" s="104">
        <v>0</v>
      </c>
      <c r="BC232" s="104">
        <v>0</v>
      </c>
      <c r="BD232" s="104" t="b">
        <v>1</v>
      </c>
      <c r="BE232" s="105" t="s">
        <v>512</v>
      </c>
      <c r="BF232" s="104">
        <v>0</v>
      </c>
      <c r="BG232" s="104">
        <v>0</v>
      </c>
      <c r="BH232" s="104">
        <v>0</v>
      </c>
      <c r="BI232" s="104" t="b">
        <v>1</v>
      </c>
      <c r="BJ232" s="105"/>
      <c r="BK232" s="105"/>
      <c r="BL232" s="104">
        <v>0</v>
      </c>
      <c r="BM232" s="104">
        <v>0</v>
      </c>
      <c r="BN232" s="104">
        <v>24</v>
      </c>
      <c r="BO232" s="105"/>
      <c r="BP232" s="105" t="s">
        <v>207</v>
      </c>
      <c r="BQ232" s="104">
        <v>175200</v>
      </c>
      <c r="BR232" s="105"/>
      <c r="BS232" s="105" t="s">
        <v>105</v>
      </c>
      <c r="BT232" s="105"/>
      <c r="BU232" s="104">
        <v>0</v>
      </c>
    </row>
    <row r="233" spans="1:73" ht="15" customHeight="1" x14ac:dyDescent="0.35">
      <c r="A233" s="104">
        <v>0</v>
      </c>
      <c r="B233" s="105" t="s">
        <v>511</v>
      </c>
      <c r="C233" s="105"/>
      <c r="D233" s="104">
        <v>2</v>
      </c>
      <c r="E233" s="105" t="s">
        <v>7026</v>
      </c>
      <c r="F233" s="105" t="s">
        <v>6805</v>
      </c>
      <c r="G233" s="104">
        <v>1</v>
      </c>
      <c r="H233" s="105" t="s">
        <v>483</v>
      </c>
      <c r="I233" s="104" t="b">
        <v>0</v>
      </c>
      <c r="J233" s="105"/>
      <c r="K233" s="105"/>
      <c r="L233" s="104">
        <v>24</v>
      </c>
      <c r="M233" s="105"/>
      <c r="N233" s="104" t="b">
        <v>1</v>
      </c>
      <c r="O233" s="104">
        <v>0</v>
      </c>
      <c r="P233" s="105"/>
      <c r="Q233" s="105"/>
      <c r="R233" s="104" t="b">
        <v>0</v>
      </c>
      <c r="S233" s="105"/>
      <c r="T233" s="105"/>
      <c r="U233" s="105"/>
      <c r="V233" s="105"/>
      <c r="W233" s="105"/>
      <c r="X233" s="105"/>
      <c r="Y233" s="105"/>
      <c r="Z233" s="105"/>
      <c r="AA233" s="105"/>
      <c r="AB233" s="105"/>
      <c r="AC233" s="105"/>
      <c r="AD233" s="105"/>
      <c r="AE233" s="105"/>
      <c r="AF233" s="105"/>
      <c r="AG233" s="105"/>
      <c r="AH233" s="105"/>
      <c r="AI233" s="105"/>
      <c r="AJ233" s="105"/>
      <c r="AK233" s="105"/>
      <c r="AL233" s="105"/>
      <c r="AM233" s="105"/>
      <c r="AN233" s="105"/>
      <c r="AO233" s="105"/>
      <c r="AP233" s="105"/>
      <c r="AQ233" s="104">
        <v>0</v>
      </c>
      <c r="AR233" s="104">
        <v>0</v>
      </c>
      <c r="AS233" s="105"/>
      <c r="AT233" s="104">
        <v>0</v>
      </c>
      <c r="AU233" s="104">
        <v>0</v>
      </c>
      <c r="AV233" s="104">
        <v>-1</v>
      </c>
      <c r="AW233" s="104">
        <v>1460</v>
      </c>
      <c r="AX233" s="104">
        <v>1460</v>
      </c>
      <c r="AY233" s="104">
        <v>20</v>
      </c>
      <c r="AZ233" s="104" t="b">
        <v>0</v>
      </c>
      <c r="BA233" s="104">
        <v>0</v>
      </c>
      <c r="BB233" s="104">
        <v>0</v>
      </c>
      <c r="BC233" s="104">
        <v>0</v>
      </c>
      <c r="BD233" s="104" t="b">
        <v>0</v>
      </c>
      <c r="BE233" s="105" t="s">
        <v>512</v>
      </c>
      <c r="BF233" s="104">
        <v>0</v>
      </c>
      <c r="BG233" s="104">
        <v>0</v>
      </c>
      <c r="BH233" s="104">
        <v>0</v>
      </c>
      <c r="BI233" s="104" t="b">
        <v>0</v>
      </c>
      <c r="BJ233" s="105"/>
      <c r="BK233" s="105"/>
      <c r="BL233" s="104">
        <v>0</v>
      </c>
      <c r="BM233" s="104">
        <v>1</v>
      </c>
      <c r="BN233" s="104">
        <v>0</v>
      </c>
      <c r="BO233" s="105" t="s">
        <v>6806</v>
      </c>
      <c r="BP233" s="105" t="s">
        <v>208</v>
      </c>
      <c r="BQ233" s="104">
        <v>4380</v>
      </c>
      <c r="BR233" s="105"/>
      <c r="BS233" s="105" t="s">
        <v>513</v>
      </c>
      <c r="BT233" s="105"/>
      <c r="BU233" s="104">
        <v>0</v>
      </c>
    </row>
    <row r="234" spans="1:73" ht="15" customHeight="1" x14ac:dyDescent="0.35">
      <c r="A234" s="104">
        <v>0</v>
      </c>
      <c r="B234" s="105" t="s">
        <v>482</v>
      </c>
      <c r="C234" s="105"/>
      <c r="D234" s="104">
        <v>2</v>
      </c>
      <c r="E234" s="105" t="s">
        <v>7024</v>
      </c>
      <c r="F234" s="105" t="s">
        <v>6802</v>
      </c>
      <c r="G234" s="104">
        <v>1</v>
      </c>
      <c r="H234" s="105" t="s">
        <v>483</v>
      </c>
      <c r="I234" s="104" t="b">
        <v>0</v>
      </c>
      <c r="J234" s="105"/>
      <c r="K234" s="105"/>
      <c r="L234" s="104">
        <v>24</v>
      </c>
      <c r="M234" s="105"/>
      <c r="N234" s="104" t="b">
        <v>1</v>
      </c>
      <c r="O234" s="104">
        <v>0</v>
      </c>
      <c r="P234" s="105"/>
      <c r="Q234" s="105"/>
      <c r="R234" s="104" t="b">
        <v>0</v>
      </c>
      <c r="S234" s="105"/>
      <c r="T234" s="105"/>
      <c r="U234" s="105"/>
      <c r="V234" s="105"/>
      <c r="W234" s="105"/>
      <c r="X234" s="105"/>
      <c r="Y234" s="105"/>
      <c r="Z234" s="105"/>
      <c r="AA234" s="105"/>
      <c r="AB234" s="105"/>
      <c r="AC234" s="105"/>
      <c r="AD234" s="105"/>
      <c r="AE234" s="105"/>
      <c r="AF234" s="105"/>
      <c r="AG234" s="105"/>
      <c r="AH234" s="105"/>
      <c r="AI234" s="105"/>
      <c r="AJ234" s="105"/>
      <c r="AK234" s="105"/>
      <c r="AL234" s="105"/>
      <c r="AM234" s="105"/>
      <c r="AN234" s="105"/>
      <c r="AO234" s="105"/>
      <c r="AP234" s="105"/>
      <c r="AQ234" s="104">
        <v>0</v>
      </c>
      <c r="AR234" s="104">
        <v>258000</v>
      </c>
      <c r="AS234" s="105"/>
      <c r="AT234" s="104">
        <v>0</v>
      </c>
      <c r="AU234" s="104">
        <v>0</v>
      </c>
      <c r="AV234" s="104">
        <v>-1</v>
      </c>
      <c r="AW234" s="104">
        <v>1460</v>
      </c>
      <c r="AX234" s="104">
        <v>1460</v>
      </c>
      <c r="AY234" s="104">
        <v>20</v>
      </c>
      <c r="AZ234" s="104" t="b">
        <v>0</v>
      </c>
      <c r="BA234" s="104">
        <v>0</v>
      </c>
      <c r="BB234" s="104">
        <v>0</v>
      </c>
      <c r="BC234" s="104">
        <v>0</v>
      </c>
      <c r="BD234" s="104" t="b">
        <v>1</v>
      </c>
      <c r="BE234" s="105" t="s">
        <v>512</v>
      </c>
      <c r="BF234" s="104">
        <v>0</v>
      </c>
      <c r="BG234" s="104">
        <v>0</v>
      </c>
      <c r="BH234" s="104">
        <v>0</v>
      </c>
      <c r="BI234" s="104" t="b">
        <v>1</v>
      </c>
      <c r="BJ234" s="105"/>
      <c r="BK234" s="105"/>
      <c r="BL234" s="104">
        <v>0</v>
      </c>
      <c r="BM234" s="104">
        <v>0</v>
      </c>
      <c r="BN234" s="104">
        <v>150</v>
      </c>
      <c r="BO234" s="105"/>
      <c r="BP234" s="105" t="s">
        <v>207</v>
      </c>
      <c r="BQ234" s="104">
        <v>438000</v>
      </c>
      <c r="BR234" s="105"/>
      <c r="BS234" s="105" t="s">
        <v>105</v>
      </c>
      <c r="BT234" s="105"/>
      <c r="BU234" s="104">
        <v>0</v>
      </c>
    </row>
    <row r="235" spans="1:73" ht="15" customHeight="1" x14ac:dyDescent="0.35">
      <c r="A235" s="104">
        <v>0</v>
      </c>
      <c r="B235" s="105" t="s">
        <v>511</v>
      </c>
      <c r="C235" s="105"/>
      <c r="D235" s="104">
        <v>2</v>
      </c>
      <c r="E235" s="105" t="s">
        <v>7024</v>
      </c>
      <c r="F235" s="105" t="s">
        <v>6762</v>
      </c>
      <c r="G235" s="104">
        <v>1</v>
      </c>
      <c r="H235" s="105" t="s">
        <v>483</v>
      </c>
      <c r="I235" s="104" t="b">
        <v>0</v>
      </c>
      <c r="J235" s="105"/>
      <c r="K235" s="105"/>
      <c r="L235" s="104">
        <v>24</v>
      </c>
      <c r="M235" s="105"/>
      <c r="N235" s="104" t="b">
        <v>1</v>
      </c>
      <c r="O235" s="104">
        <v>0</v>
      </c>
      <c r="P235" s="105"/>
      <c r="Q235" s="105"/>
      <c r="R235" s="104" t="b">
        <v>0</v>
      </c>
      <c r="S235" s="105"/>
      <c r="T235" s="105"/>
      <c r="U235" s="105"/>
      <c r="V235" s="105"/>
      <c r="W235" s="105"/>
      <c r="X235" s="105"/>
      <c r="Y235" s="105"/>
      <c r="Z235" s="105"/>
      <c r="AA235" s="105"/>
      <c r="AB235" s="105"/>
      <c r="AC235" s="105"/>
      <c r="AD235" s="105"/>
      <c r="AE235" s="105"/>
      <c r="AF235" s="105"/>
      <c r="AG235" s="105"/>
      <c r="AH235" s="105"/>
      <c r="AI235" s="105"/>
      <c r="AJ235" s="105"/>
      <c r="AK235" s="105"/>
      <c r="AL235" s="105"/>
      <c r="AM235" s="105"/>
      <c r="AN235" s="105"/>
      <c r="AO235" s="105"/>
      <c r="AP235" s="105"/>
      <c r="AQ235" s="104">
        <v>0</v>
      </c>
      <c r="AR235" s="104">
        <v>0</v>
      </c>
      <c r="AS235" s="105"/>
      <c r="AT235" s="104">
        <v>0</v>
      </c>
      <c r="AU235" s="104">
        <v>0</v>
      </c>
      <c r="AV235" s="104">
        <v>-1</v>
      </c>
      <c r="AW235" s="104">
        <v>1460</v>
      </c>
      <c r="AX235" s="104">
        <v>1460</v>
      </c>
      <c r="AY235" s="104">
        <v>20</v>
      </c>
      <c r="AZ235" s="104" t="b">
        <v>0</v>
      </c>
      <c r="BA235" s="104">
        <v>0</v>
      </c>
      <c r="BB235" s="104">
        <v>0</v>
      </c>
      <c r="BC235" s="104">
        <v>0</v>
      </c>
      <c r="BD235" s="104" t="b">
        <v>0</v>
      </c>
      <c r="BE235" s="105" t="s">
        <v>512</v>
      </c>
      <c r="BF235" s="104">
        <v>0</v>
      </c>
      <c r="BG235" s="104">
        <v>0</v>
      </c>
      <c r="BH235" s="104">
        <v>0</v>
      </c>
      <c r="BI235" s="104" t="b">
        <v>0</v>
      </c>
      <c r="BJ235" s="105"/>
      <c r="BK235" s="105"/>
      <c r="BL235" s="104">
        <v>0</v>
      </c>
      <c r="BM235" s="104">
        <v>1</v>
      </c>
      <c r="BN235" s="104">
        <v>0</v>
      </c>
      <c r="BO235" s="105" t="s">
        <v>6763</v>
      </c>
      <c r="BP235" s="105" t="s">
        <v>208</v>
      </c>
      <c r="BQ235" s="104">
        <v>8760</v>
      </c>
      <c r="BR235" s="105"/>
      <c r="BS235" s="105" t="s">
        <v>513</v>
      </c>
      <c r="BT235" s="105"/>
      <c r="BU235" s="104">
        <v>0</v>
      </c>
    </row>
    <row r="236" spans="1:73" ht="15" customHeight="1" x14ac:dyDescent="0.35">
      <c r="A236" s="104">
        <v>0</v>
      </c>
      <c r="B236" s="105" t="s">
        <v>482</v>
      </c>
      <c r="C236" s="105"/>
      <c r="D236" s="104">
        <v>2</v>
      </c>
      <c r="E236" s="105" t="s">
        <v>7033</v>
      </c>
      <c r="F236" s="105" t="s">
        <v>6831</v>
      </c>
      <c r="G236" s="104">
        <v>1</v>
      </c>
      <c r="H236" s="105" t="s">
        <v>483</v>
      </c>
      <c r="I236" s="104" t="b">
        <v>0</v>
      </c>
      <c r="J236" s="105"/>
      <c r="K236" s="105"/>
      <c r="L236" s="104">
        <v>24</v>
      </c>
      <c r="M236" s="105"/>
      <c r="N236" s="104" t="b">
        <v>1</v>
      </c>
      <c r="O236" s="104">
        <v>0</v>
      </c>
      <c r="P236" s="105"/>
      <c r="Q236" s="105"/>
      <c r="R236" s="104" t="b">
        <v>0</v>
      </c>
      <c r="S236" s="105"/>
      <c r="T236" s="105"/>
      <c r="U236" s="105"/>
      <c r="V236" s="105"/>
      <c r="W236" s="105"/>
      <c r="X236" s="105"/>
      <c r="Y236" s="105"/>
      <c r="Z236" s="105"/>
      <c r="AA236" s="105"/>
      <c r="AB236" s="105"/>
      <c r="AC236" s="105"/>
      <c r="AD236" s="105"/>
      <c r="AE236" s="105"/>
      <c r="AF236" s="105"/>
      <c r="AG236" s="105"/>
      <c r="AH236" s="105"/>
      <c r="AI236" s="105"/>
      <c r="AJ236" s="105"/>
      <c r="AK236" s="105"/>
      <c r="AL236" s="105"/>
      <c r="AM236" s="105"/>
      <c r="AN236" s="105"/>
      <c r="AO236" s="105"/>
      <c r="AP236" s="105"/>
      <c r="AQ236" s="104">
        <v>0</v>
      </c>
      <c r="AR236" s="104">
        <v>258000</v>
      </c>
      <c r="AS236" s="105"/>
      <c r="AT236" s="104">
        <v>0</v>
      </c>
      <c r="AU236" s="104">
        <v>0</v>
      </c>
      <c r="AV236" s="104">
        <v>-1</v>
      </c>
      <c r="AW236" s="104">
        <v>1460</v>
      </c>
      <c r="AX236" s="104">
        <v>1460</v>
      </c>
      <c r="AY236" s="104">
        <v>20</v>
      </c>
      <c r="AZ236" s="104" t="b">
        <v>0</v>
      </c>
      <c r="BA236" s="104">
        <v>0</v>
      </c>
      <c r="BB236" s="104">
        <v>0</v>
      </c>
      <c r="BC236" s="104">
        <v>0</v>
      </c>
      <c r="BD236" s="104" t="b">
        <v>1</v>
      </c>
      <c r="BE236" s="105" t="s">
        <v>512</v>
      </c>
      <c r="BF236" s="104">
        <v>0</v>
      </c>
      <c r="BG236" s="104">
        <v>0</v>
      </c>
      <c r="BH236" s="104">
        <v>0</v>
      </c>
      <c r="BI236" s="104" t="b">
        <v>1</v>
      </c>
      <c r="BJ236" s="105"/>
      <c r="BK236" s="105"/>
      <c r="BL236" s="104">
        <v>0</v>
      </c>
      <c r="BM236" s="104">
        <v>0</v>
      </c>
      <c r="BN236" s="104">
        <v>150</v>
      </c>
      <c r="BO236" s="105"/>
      <c r="BP236" s="105" t="s">
        <v>207</v>
      </c>
      <c r="BQ236" s="104">
        <v>438000</v>
      </c>
      <c r="BR236" s="105"/>
      <c r="BS236" s="105" t="s">
        <v>105</v>
      </c>
      <c r="BT236" s="105"/>
      <c r="BU236" s="104">
        <v>0</v>
      </c>
    </row>
    <row r="237" spans="1:73" ht="15" customHeight="1" x14ac:dyDescent="0.35">
      <c r="A237" s="104">
        <v>0</v>
      </c>
      <c r="B237" s="105" t="s">
        <v>511</v>
      </c>
      <c r="C237" s="105"/>
      <c r="D237" s="104">
        <v>2</v>
      </c>
      <c r="E237" s="105" t="s">
        <v>7033</v>
      </c>
      <c r="F237" s="105" t="s">
        <v>6762</v>
      </c>
      <c r="G237" s="104">
        <v>1</v>
      </c>
      <c r="H237" s="105" t="s">
        <v>483</v>
      </c>
      <c r="I237" s="104" t="b">
        <v>0</v>
      </c>
      <c r="J237" s="105"/>
      <c r="K237" s="105"/>
      <c r="L237" s="104">
        <v>24</v>
      </c>
      <c r="M237" s="105"/>
      <c r="N237" s="104" t="b">
        <v>1</v>
      </c>
      <c r="O237" s="104">
        <v>0</v>
      </c>
      <c r="P237" s="105"/>
      <c r="Q237" s="105"/>
      <c r="R237" s="104" t="b">
        <v>0</v>
      </c>
      <c r="S237" s="105"/>
      <c r="T237" s="105"/>
      <c r="U237" s="105"/>
      <c r="V237" s="105"/>
      <c r="W237" s="105"/>
      <c r="X237" s="105"/>
      <c r="Y237" s="105"/>
      <c r="Z237" s="105"/>
      <c r="AA237" s="105"/>
      <c r="AB237" s="105"/>
      <c r="AC237" s="105"/>
      <c r="AD237" s="105"/>
      <c r="AE237" s="105"/>
      <c r="AF237" s="105"/>
      <c r="AG237" s="105"/>
      <c r="AH237" s="105"/>
      <c r="AI237" s="105"/>
      <c r="AJ237" s="105"/>
      <c r="AK237" s="105"/>
      <c r="AL237" s="105"/>
      <c r="AM237" s="105"/>
      <c r="AN237" s="105"/>
      <c r="AO237" s="105"/>
      <c r="AP237" s="105"/>
      <c r="AQ237" s="104">
        <v>0</v>
      </c>
      <c r="AR237" s="104">
        <v>0</v>
      </c>
      <c r="AS237" s="105"/>
      <c r="AT237" s="104">
        <v>0</v>
      </c>
      <c r="AU237" s="104">
        <v>0</v>
      </c>
      <c r="AV237" s="104">
        <v>-1</v>
      </c>
      <c r="AW237" s="104">
        <v>1460</v>
      </c>
      <c r="AX237" s="104">
        <v>1460</v>
      </c>
      <c r="AY237" s="104">
        <v>20</v>
      </c>
      <c r="AZ237" s="104" t="b">
        <v>0</v>
      </c>
      <c r="BA237" s="104">
        <v>0</v>
      </c>
      <c r="BB237" s="104">
        <v>0</v>
      </c>
      <c r="BC237" s="104">
        <v>0</v>
      </c>
      <c r="BD237" s="104" t="b">
        <v>0</v>
      </c>
      <c r="BE237" s="105" t="s">
        <v>512</v>
      </c>
      <c r="BF237" s="104">
        <v>0</v>
      </c>
      <c r="BG237" s="104">
        <v>0</v>
      </c>
      <c r="BH237" s="104">
        <v>0</v>
      </c>
      <c r="BI237" s="104" t="b">
        <v>0</v>
      </c>
      <c r="BJ237" s="105"/>
      <c r="BK237" s="105"/>
      <c r="BL237" s="104">
        <v>0</v>
      </c>
      <c r="BM237" s="104">
        <v>1</v>
      </c>
      <c r="BN237" s="104">
        <v>0</v>
      </c>
      <c r="BO237" s="105" t="s">
        <v>6763</v>
      </c>
      <c r="BP237" s="105" t="s">
        <v>208</v>
      </c>
      <c r="BQ237" s="104">
        <v>8760</v>
      </c>
      <c r="BR237" s="105"/>
      <c r="BS237" s="105" t="s">
        <v>513</v>
      </c>
      <c r="BT237" s="105"/>
      <c r="BU237" s="104">
        <v>0</v>
      </c>
    </row>
    <row r="238" spans="1:73" ht="15" customHeight="1" x14ac:dyDescent="0.35">
      <c r="A238" s="104">
        <v>0</v>
      </c>
      <c r="B238" s="105" t="s">
        <v>482</v>
      </c>
      <c r="C238" s="105"/>
      <c r="D238" s="104">
        <v>2</v>
      </c>
      <c r="E238" s="105" t="s">
        <v>10835</v>
      </c>
      <c r="F238" s="105" t="s">
        <v>6830</v>
      </c>
      <c r="G238" s="104">
        <v>1</v>
      </c>
      <c r="H238" s="105" t="s">
        <v>483</v>
      </c>
      <c r="I238" s="104" t="b">
        <v>0</v>
      </c>
      <c r="J238" s="105"/>
      <c r="K238" s="105"/>
      <c r="L238" s="104">
        <v>24</v>
      </c>
      <c r="M238" s="105"/>
      <c r="N238" s="104" t="b">
        <v>1</v>
      </c>
      <c r="O238" s="104">
        <v>0</v>
      </c>
      <c r="P238" s="105"/>
      <c r="Q238" s="105"/>
      <c r="R238" s="104" t="b">
        <v>0</v>
      </c>
      <c r="S238" s="105"/>
      <c r="T238" s="105"/>
      <c r="U238" s="105"/>
      <c r="V238" s="105"/>
      <c r="W238" s="105"/>
      <c r="X238" s="105"/>
      <c r="Y238" s="105"/>
      <c r="Z238" s="105"/>
      <c r="AA238" s="105"/>
      <c r="AB238" s="105"/>
      <c r="AC238" s="105"/>
      <c r="AD238" s="105"/>
      <c r="AE238" s="105"/>
      <c r="AF238" s="105"/>
      <c r="AG238" s="105"/>
      <c r="AH238" s="105"/>
      <c r="AI238" s="105"/>
      <c r="AJ238" s="105"/>
      <c r="AK238" s="105"/>
      <c r="AL238" s="105"/>
      <c r="AM238" s="105"/>
      <c r="AN238" s="105"/>
      <c r="AO238" s="105"/>
      <c r="AP238" s="105"/>
      <c r="AQ238" s="104">
        <v>0</v>
      </c>
      <c r="AR238" s="104">
        <v>300000</v>
      </c>
      <c r="AS238" s="105"/>
      <c r="AT238" s="104">
        <v>0</v>
      </c>
      <c r="AU238" s="104">
        <v>0</v>
      </c>
      <c r="AV238" s="104">
        <v>-1</v>
      </c>
      <c r="AW238" s="104">
        <v>1460</v>
      </c>
      <c r="AX238" s="104">
        <v>1460</v>
      </c>
      <c r="AY238" s="104">
        <v>20</v>
      </c>
      <c r="AZ238" s="104" t="b">
        <v>0</v>
      </c>
      <c r="BA238" s="104">
        <v>0</v>
      </c>
      <c r="BB238" s="104">
        <v>0</v>
      </c>
      <c r="BC238" s="104">
        <v>0</v>
      </c>
      <c r="BD238" s="104" t="b">
        <v>1</v>
      </c>
      <c r="BE238" s="105" t="s">
        <v>512</v>
      </c>
      <c r="BF238" s="104">
        <v>0</v>
      </c>
      <c r="BG238" s="104">
        <v>0</v>
      </c>
      <c r="BH238" s="104">
        <v>0</v>
      </c>
      <c r="BI238" s="104" t="b">
        <v>1</v>
      </c>
      <c r="BJ238" s="105"/>
      <c r="BK238" s="105"/>
      <c r="BL238" s="104">
        <v>0</v>
      </c>
      <c r="BM238" s="104">
        <v>0</v>
      </c>
      <c r="BN238" s="104">
        <v>150</v>
      </c>
      <c r="BO238" s="105"/>
      <c r="BP238" s="105" t="s">
        <v>207</v>
      </c>
      <c r="BQ238" s="104">
        <v>438000</v>
      </c>
      <c r="BR238" s="105"/>
      <c r="BS238" s="105" t="s">
        <v>105</v>
      </c>
      <c r="BT238" s="105"/>
      <c r="BU238" s="104">
        <v>0</v>
      </c>
    </row>
    <row r="239" spans="1:73" ht="15" customHeight="1" x14ac:dyDescent="0.35">
      <c r="A239" s="104">
        <v>0</v>
      </c>
      <c r="B239" s="105" t="s">
        <v>511</v>
      </c>
      <c r="C239" s="105"/>
      <c r="D239" s="104">
        <v>2</v>
      </c>
      <c r="E239" s="105" t="s">
        <v>10835</v>
      </c>
      <c r="F239" s="105" t="s">
        <v>6762</v>
      </c>
      <c r="G239" s="104">
        <v>1</v>
      </c>
      <c r="H239" s="105" t="s">
        <v>483</v>
      </c>
      <c r="I239" s="104" t="b">
        <v>0</v>
      </c>
      <c r="J239" s="105"/>
      <c r="K239" s="105"/>
      <c r="L239" s="104">
        <v>24</v>
      </c>
      <c r="M239" s="105"/>
      <c r="N239" s="104" t="b">
        <v>1</v>
      </c>
      <c r="O239" s="104">
        <v>0</v>
      </c>
      <c r="P239" s="105"/>
      <c r="Q239" s="105"/>
      <c r="R239" s="104" t="b">
        <v>0</v>
      </c>
      <c r="S239" s="105"/>
      <c r="T239" s="105"/>
      <c r="U239" s="105"/>
      <c r="V239" s="105"/>
      <c r="W239" s="105"/>
      <c r="X239" s="105"/>
      <c r="Y239" s="105"/>
      <c r="Z239" s="105"/>
      <c r="AA239" s="105"/>
      <c r="AB239" s="105"/>
      <c r="AC239" s="105"/>
      <c r="AD239" s="105"/>
      <c r="AE239" s="105"/>
      <c r="AF239" s="105"/>
      <c r="AG239" s="105"/>
      <c r="AH239" s="105"/>
      <c r="AI239" s="105"/>
      <c r="AJ239" s="105"/>
      <c r="AK239" s="105"/>
      <c r="AL239" s="105"/>
      <c r="AM239" s="105"/>
      <c r="AN239" s="105"/>
      <c r="AO239" s="105"/>
      <c r="AP239" s="105"/>
      <c r="AQ239" s="104">
        <v>0</v>
      </c>
      <c r="AR239" s="104">
        <v>0</v>
      </c>
      <c r="AS239" s="105"/>
      <c r="AT239" s="104">
        <v>0</v>
      </c>
      <c r="AU239" s="104">
        <v>0</v>
      </c>
      <c r="AV239" s="104">
        <v>-1</v>
      </c>
      <c r="AW239" s="104">
        <v>1460</v>
      </c>
      <c r="AX239" s="104">
        <v>1460</v>
      </c>
      <c r="AY239" s="104">
        <v>20</v>
      </c>
      <c r="AZ239" s="104" t="b">
        <v>0</v>
      </c>
      <c r="BA239" s="104">
        <v>0</v>
      </c>
      <c r="BB239" s="104">
        <v>0</v>
      </c>
      <c r="BC239" s="104">
        <v>0</v>
      </c>
      <c r="BD239" s="104" t="b">
        <v>0</v>
      </c>
      <c r="BE239" s="105" t="s">
        <v>512</v>
      </c>
      <c r="BF239" s="104">
        <v>0</v>
      </c>
      <c r="BG239" s="104">
        <v>0</v>
      </c>
      <c r="BH239" s="104">
        <v>0</v>
      </c>
      <c r="BI239" s="104" t="b">
        <v>0</v>
      </c>
      <c r="BJ239" s="105"/>
      <c r="BK239" s="105"/>
      <c r="BL239" s="104">
        <v>0</v>
      </c>
      <c r="BM239" s="104">
        <v>1</v>
      </c>
      <c r="BN239" s="104">
        <v>0</v>
      </c>
      <c r="BO239" s="105" t="s">
        <v>6763</v>
      </c>
      <c r="BP239" s="105" t="s">
        <v>208</v>
      </c>
      <c r="BQ239" s="104">
        <v>8760</v>
      </c>
      <c r="BR239" s="105"/>
      <c r="BS239" s="105" t="s">
        <v>513</v>
      </c>
      <c r="BT239" s="105"/>
      <c r="BU239" s="104">
        <v>0</v>
      </c>
    </row>
    <row r="240" spans="1:73" ht="15" customHeight="1" x14ac:dyDescent="0.35">
      <c r="A240" s="104">
        <v>0</v>
      </c>
      <c r="B240" s="105" t="s">
        <v>482</v>
      </c>
      <c r="C240" s="105"/>
      <c r="D240" s="104">
        <v>2</v>
      </c>
      <c r="E240" s="105" t="s">
        <v>7032</v>
      </c>
      <c r="F240" s="105" t="s">
        <v>6830</v>
      </c>
      <c r="G240" s="104">
        <v>1</v>
      </c>
      <c r="H240" s="105" t="s">
        <v>483</v>
      </c>
      <c r="I240" s="104" t="b">
        <v>0</v>
      </c>
      <c r="J240" s="105"/>
      <c r="K240" s="105"/>
      <c r="L240" s="104">
        <v>24</v>
      </c>
      <c r="M240" s="105"/>
      <c r="N240" s="104" t="b">
        <v>1</v>
      </c>
      <c r="O240" s="104">
        <v>0</v>
      </c>
      <c r="P240" s="105"/>
      <c r="Q240" s="105"/>
      <c r="R240" s="104" t="b">
        <v>0</v>
      </c>
      <c r="S240" s="105"/>
      <c r="T240" s="105"/>
      <c r="U240" s="105"/>
      <c r="V240" s="105"/>
      <c r="W240" s="105"/>
      <c r="X240" s="105"/>
      <c r="Y240" s="105"/>
      <c r="Z240" s="105"/>
      <c r="AA240" s="105"/>
      <c r="AB240" s="105"/>
      <c r="AC240" s="105"/>
      <c r="AD240" s="105"/>
      <c r="AE240" s="105"/>
      <c r="AF240" s="105"/>
      <c r="AG240" s="105"/>
      <c r="AH240" s="105"/>
      <c r="AI240" s="105"/>
      <c r="AJ240" s="105"/>
      <c r="AK240" s="105"/>
      <c r="AL240" s="105"/>
      <c r="AM240" s="105"/>
      <c r="AN240" s="105"/>
      <c r="AO240" s="105"/>
      <c r="AP240" s="105"/>
      <c r="AQ240" s="104">
        <v>0</v>
      </c>
      <c r="AR240" s="104">
        <v>300000</v>
      </c>
      <c r="AS240" s="105"/>
      <c r="AT240" s="104">
        <v>0</v>
      </c>
      <c r="AU240" s="104">
        <v>0</v>
      </c>
      <c r="AV240" s="104">
        <v>-1</v>
      </c>
      <c r="AW240" s="104">
        <v>1460</v>
      </c>
      <c r="AX240" s="104">
        <v>1460</v>
      </c>
      <c r="AY240" s="104">
        <v>20</v>
      </c>
      <c r="AZ240" s="104" t="b">
        <v>0</v>
      </c>
      <c r="BA240" s="104">
        <v>0</v>
      </c>
      <c r="BB240" s="104">
        <v>0</v>
      </c>
      <c r="BC240" s="104">
        <v>0</v>
      </c>
      <c r="BD240" s="104" t="b">
        <v>1</v>
      </c>
      <c r="BE240" s="105" t="s">
        <v>512</v>
      </c>
      <c r="BF240" s="104">
        <v>0</v>
      </c>
      <c r="BG240" s="104">
        <v>0</v>
      </c>
      <c r="BH240" s="104">
        <v>0</v>
      </c>
      <c r="BI240" s="104" t="b">
        <v>1</v>
      </c>
      <c r="BJ240" s="105"/>
      <c r="BK240" s="105"/>
      <c r="BL240" s="104">
        <v>0</v>
      </c>
      <c r="BM240" s="104">
        <v>0</v>
      </c>
      <c r="BN240" s="104">
        <v>150</v>
      </c>
      <c r="BO240" s="105"/>
      <c r="BP240" s="105" t="s">
        <v>207</v>
      </c>
      <c r="BQ240" s="104">
        <v>438000</v>
      </c>
      <c r="BR240" s="105"/>
      <c r="BS240" s="105" t="s">
        <v>105</v>
      </c>
      <c r="BT240" s="105"/>
      <c r="BU240" s="104">
        <v>0</v>
      </c>
    </row>
    <row r="241" spans="1:73" ht="15" customHeight="1" x14ac:dyDescent="0.35">
      <c r="A241" s="104">
        <v>0</v>
      </c>
      <c r="B241" s="105" t="s">
        <v>511</v>
      </c>
      <c r="C241" s="105"/>
      <c r="D241" s="104">
        <v>2</v>
      </c>
      <c r="E241" s="105" t="s">
        <v>7032</v>
      </c>
      <c r="F241" s="105" t="s">
        <v>6762</v>
      </c>
      <c r="G241" s="104">
        <v>1</v>
      </c>
      <c r="H241" s="105" t="s">
        <v>483</v>
      </c>
      <c r="I241" s="104" t="b">
        <v>0</v>
      </c>
      <c r="J241" s="105"/>
      <c r="K241" s="105"/>
      <c r="L241" s="104">
        <v>24</v>
      </c>
      <c r="M241" s="105"/>
      <c r="N241" s="104" t="b">
        <v>1</v>
      </c>
      <c r="O241" s="104">
        <v>0</v>
      </c>
      <c r="P241" s="105"/>
      <c r="Q241" s="105"/>
      <c r="R241" s="104" t="b">
        <v>0</v>
      </c>
      <c r="S241" s="105"/>
      <c r="T241" s="105"/>
      <c r="U241" s="105"/>
      <c r="V241" s="105"/>
      <c r="W241" s="105"/>
      <c r="X241" s="105"/>
      <c r="Y241" s="105"/>
      <c r="Z241" s="105"/>
      <c r="AA241" s="105"/>
      <c r="AB241" s="105"/>
      <c r="AC241" s="105"/>
      <c r="AD241" s="105"/>
      <c r="AE241" s="105"/>
      <c r="AF241" s="105"/>
      <c r="AG241" s="105"/>
      <c r="AH241" s="105"/>
      <c r="AI241" s="105"/>
      <c r="AJ241" s="105"/>
      <c r="AK241" s="105"/>
      <c r="AL241" s="105"/>
      <c r="AM241" s="105"/>
      <c r="AN241" s="105"/>
      <c r="AO241" s="105"/>
      <c r="AP241" s="105"/>
      <c r="AQ241" s="104">
        <v>0</v>
      </c>
      <c r="AR241" s="104">
        <v>0</v>
      </c>
      <c r="AS241" s="105"/>
      <c r="AT241" s="104">
        <v>0</v>
      </c>
      <c r="AU241" s="104">
        <v>0</v>
      </c>
      <c r="AV241" s="104">
        <v>-1</v>
      </c>
      <c r="AW241" s="104">
        <v>1460</v>
      </c>
      <c r="AX241" s="104">
        <v>1460</v>
      </c>
      <c r="AY241" s="104">
        <v>20</v>
      </c>
      <c r="AZ241" s="104" t="b">
        <v>0</v>
      </c>
      <c r="BA241" s="104">
        <v>0</v>
      </c>
      <c r="BB241" s="104">
        <v>0</v>
      </c>
      <c r="BC241" s="104">
        <v>0</v>
      </c>
      <c r="BD241" s="104" t="b">
        <v>0</v>
      </c>
      <c r="BE241" s="105" t="s">
        <v>512</v>
      </c>
      <c r="BF241" s="104">
        <v>0</v>
      </c>
      <c r="BG241" s="104">
        <v>0</v>
      </c>
      <c r="BH241" s="104">
        <v>0</v>
      </c>
      <c r="BI241" s="104" t="b">
        <v>0</v>
      </c>
      <c r="BJ241" s="105"/>
      <c r="BK241" s="105"/>
      <c r="BL241" s="104">
        <v>0</v>
      </c>
      <c r="BM241" s="104">
        <v>1</v>
      </c>
      <c r="BN241" s="104">
        <v>0</v>
      </c>
      <c r="BO241" s="105" t="s">
        <v>6763</v>
      </c>
      <c r="BP241" s="105" t="s">
        <v>208</v>
      </c>
      <c r="BQ241" s="104">
        <v>8760</v>
      </c>
      <c r="BR241" s="105"/>
      <c r="BS241" s="105" t="s">
        <v>513</v>
      </c>
      <c r="BT241" s="105"/>
      <c r="BU241" s="104">
        <v>0</v>
      </c>
    </row>
    <row r="242" spans="1:73" ht="15" customHeight="1" x14ac:dyDescent="0.35">
      <c r="A242" s="104">
        <v>0</v>
      </c>
      <c r="B242" s="105" t="s">
        <v>482</v>
      </c>
      <c r="C242" s="105"/>
      <c r="D242" s="104">
        <v>2</v>
      </c>
      <c r="E242" s="105" t="s">
        <v>7025</v>
      </c>
      <c r="F242" s="105" t="s">
        <v>6803</v>
      </c>
      <c r="G242" s="104">
        <v>1</v>
      </c>
      <c r="H242" s="105" t="s">
        <v>483</v>
      </c>
      <c r="I242" s="104" t="b">
        <v>0</v>
      </c>
      <c r="J242" s="105"/>
      <c r="K242" s="105"/>
      <c r="L242" s="104">
        <v>24</v>
      </c>
      <c r="M242" s="105"/>
      <c r="N242" s="104" t="b">
        <v>1</v>
      </c>
      <c r="O242" s="104">
        <v>0</v>
      </c>
      <c r="P242" s="105"/>
      <c r="Q242" s="105"/>
      <c r="R242" s="104" t="b">
        <v>0</v>
      </c>
      <c r="S242" s="105"/>
      <c r="T242" s="105"/>
      <c r="U242" s="105"/>
      <c r="V242" s="105"/>
      <c r="W242" s="105"/>
      <c r="X242" s="105"/>
      <c r="Y242" s="105"/>
      <c r="Z242" s="105"/>
      <c r="AA242" s="105"/>
      <c r="AB242" s="105"/>
      <c r="AC242" s="105"/>
      <c r="AD242" s="105"/>
      <c r="AE242" s="105"/>
      <c r="AF242" s="105"/>
      <c r="AG242" s="105"/>
      <c r="AH242" s="105"/>
      <c r="AI242" s="105"/>
      <c r="AJ242" s="105"/>
      <c r="AK242" s="105"/>
      <c r="AL242" s="105"/>
      <c r="AM242" s="105"/>
      <c r="AN242" s="105"/>
      <c r="AO242" s="105"/>
      <c r="AP242" s="105"/>
      <c r="AQ242" s="104">
        <v>0</v>
      </c>
      <c r="AR242" s="104">
        <v>10000</v>
      </c>
      <c r="AS242" s="105"/>
      <c r="AT242" s="104">
        <v>0</v>
      </c>
      <c r="AU242" s="104">
        <v>0</v>
      </c>
      <c r="AV242" s="104">
        <v>-1</v>
      </c>
      <c r="AW242" s="104">
        <v>1460</v>
      </c>
      <c r="AX242" s="104">
        <v>1460</v>
      </c>
      <c r="AY242" s="104">
        <v>20</v>
      </c>
      <c r="AZ242" s="104" t="b">
        <v>0</v>
      </c>
      <c r="BA242" s="104">
        <v>0</v>
      </c>
      <c r="BB242" s="104">
        <v>0</v>
      </c>
      <c r="BC242" s="104">
        <v>0</v>
      </c>
      <c r="BD242" s="104" t="b">
        <v>1</v>
      </c>
      <c r="BE242" s="105" t="s">
        <v>512</v>
      </c>
      <c r="BF242" s="104">
        <v>0</v>
      </c>
      <c r="BG242" s="104">
        <v>0</v>
      </c>
      <c r="BH242" s="104">
        <v>0</v>
      </c>
      <c r="BI242" s="104" t="b">
        <v>1</v>
      </c>
      <c r="BJ242" s="105"/>
      <c r="BK242" s="105"/>
      <c r="BL242" s="104">
        <v>0</v>
      </c>
      <c r="BM242" s="104">
        <v>0</v>
      </c>
      <c r="BN242" s="104">
        <v>10</v>
      </c>
      <c r="BO242" s="105"/>
      <c r="BP242" s="105" t="s">
        <v>207</v>
      </c>
      <c r="BQ242" s="104">
        <v>219000</v>
      </c>
      <c r="BR242" s="105"/>
      <c r="BS242" s="105" t="s">
        <v>105</v>
      </c>
      <c r="BT242" s="105"/>
      <c r="BU242" s="104">
        <v>0</v>
      </c>
    </row>
    <row r="243" spans="1:73" ht="15" customHeight="1" x14ac:dyDescent="0.35">
      <c r="A243" s="104">
        <v>0</v>
      </c>
      <c r="B243" s="105" t="s">
        <v>482</v>
      </c>
      <c r="C243" s="105"/>
      <c r="D243" s="104">
        <v>2</v>
      </c>
      <c r="E243" s="105" t="s">
        <v>10836</v>
      </c>
      <c r="F243" s="105" t="s">
        <v>6832</v>
      </c>
      <c r="G243" s="104">
        <v>1</v>
      </c>
      <c r="H243" s="105" t="s">
        <v>483</v>
      </c>
      <c r="I243" s="104" t="b">
        <v>0</v>
      </c>
      <c r="J243" s="105"/>
      <c r="K243" s="105"/>
      <c r="L243" s="104">
        <v>24</v>
      </c>
      <c r="M243" s="105"/>
      <c r="N243" s="104" t="b">
        <v>1</v>
      </c>
      <c r="O243" s="104">
        <v>0</v>
      </c>
      <c r="P243" s="105"/>
      <c r="Q243" s="105"/>
      <c r="R243" s="104" t="b">
        <v>0</v>
      </c>
      <c r="S243" s="105"/>
      <c r="T243" s="105"/>
      <c r="U243" s="105"/>
      <c r="V243" s="105"/>
      <c r="W243" s="105"/>
      <c r="X243" s="105"/>
      <c r="Y243" s="105"/>
      <c r="Z243" s="105"/>
      <c r="AA243" s="105"/>
      <c r="AB243" s="105"/>
      <c r="AC243" s="105"/>
      <c r="AD243" s="105"/>
      <c r="AE243" s="105"/>
      <c r="AF243" s="105"/>
      <c r="AG243" s="105"/>
      <c r="AH243" s="105"/>
      <c r="AI243" s="105"/>
      <c r="AJ243" s="105"/>
      <c r="AK243" s="105"/>
      <c r="AL243" s="105"/>
      <c r="AM243" s="105"/>
      <c r="AN243" s="105"/>
      <c r="AO243" s="105"/>
      <c r="AP243" s="105"/>
      <c r="AQ243" s="104">
        <v>0</v>
      </c>
      <c r="AR243" s="104">
        <v>20000</v>
      </c>
      <c r="AS243" s="105"/>
      <c r="AT243" s="104">
        <v>0</v>
      </c>
      <c r="AU243" s="104">
        <v>0</v>
      </c>
      <c r="AV243" s="104">
        <v>-1</v>
      </c>
      <c r="AW243" s="104">
        <v>1460</v>
      </c>
      <c r="AX243" s="104">
        <v>1460</v>
      </c>
      <c r="AY243" s="104">
        <v>20</v>
      </c>
      <c r="AZ243" s="104" t="b">
        <v>0</v>
      </c>
      <c r="BA243" s="104">
        <v>0</v>
      </c>
      <c r="BB243" s="104">
        <v>0</v>
      </c>
      <c r="BC243" s="104">
        <v>0</v>
      </c>
      <c r="BD243" s="104" t="b">
        <v>1</v>
      </c>
      <c r="BE243" s="105" t="s">
        <v>512</v>
      </c>
      <c r="BF243" s="104">
        <v>0</v>
      </c>
      <c r="BG243" s="104">
        <v>0</v>
      </c>
      <c r="BH243" s="104">
        <v>0</v>
      </c>
      <c r="BI243" s="104" t="b">
        <v>1</v>
      </c>
      <c r="BJ243" s="105"/>
      <c r="BK243" s="105"/>
      <c r="BL243" s="104">
        <v>0</v>
      </c>
      <c r="BM243" s="104">
        <v>0</v>
      </c>
      <c r="BN243" s="104">
        <v>30</v>
      </c>
      <c r="BO243" s="105"/>
      <c r="BP243" s="105" t="s">
        <v>311</v>
      </c>
      <c r="BQ243" s="104">
        <v>26280</v>
      </c>
      <c r="BR243" s="105"/>
      <c r="BS243" s="105" t="s">
        <v>105</v>
      </c>
      <c r="BT243" s="105"/>
      <c r="BU243" s="104">
        <v>0</v>
      </c>
    </row>
    <row r="244" spans="1:73" ht="15" customHeight="1" x14ac:dyDescent="0.35">
      <c r="A244" s="104">
        <v>0</v>
      </c>
      <c r="B244" s="105" t="s">
        <v>511</v>
      </c>
      <c r="C244" s="105"/>
      <c r="D244" s="104">
        <v>2</v>
      </c>
      <c r="E244" s="105" t="s">
        <v>6930</v>
      </c>
      <c r="F244" s="105" t="s">
        <v>6807</v>
      </c>
      <c r="G244" s="104">
        <v>1</v>
      </c>
      <c r="H244" s="105" t="s">
        <v>483</v>
      </c>
      <c r="I244" s="104" t="b">
        <v>0</v>
      </c>
      <c r="J244" s="105"/>
      <c r="K244" s="105"/>
      <c r="L244" s="104">
        <v>24</v>
      </c>
      <c r="M244" s="105"/>
      <c r="N244" s="104" t="b">
        <v>1</v>
      </c>
      <c r="O244" s="104">
        <v>0</v>
      </c>
      <c r="P244" s="105" t="s">
        <v>485</v>
      </c>
      <c r="Q244" s="105" t="s">
        <v>6002</v>
      </c>
      <c r="R244" s="104" t="b">
        <v>0</v>
      </c>
      <c r="S244" s="105"/>
      <c r="T244" s="105"/>
      <c r="U244" s="105"/>
      <c r="V244" s="105"/>
      <c r="W244" s="105"/>
      <c r="X244" s="105"/>
      <c r="Y244" s="105"/>
      <c r="Z244" s="105"/>
      <c r="AA244" s="105"/>
      <c r="AB244" s="105"/>
      <c r="AC244" s="105"/>
      <c r="AD244" s="105"/>
      <c r="AE244" s="105"/>
      <c r="AF244" s="105"/>
      <c r="AG244" s="105"/>
      <c r="AH244" s="105"/>
      <c r="AI244" s="105"/>
      <c r="AJ244" s="105"/>
      <c r="AK244" s="105"/>
      <c r="AL244" s="105"/>
      <c r="AM244" s="105"/>
      <c r="AN244" s="105"/>
      <c r="AO244" s="105"/>
      <c r="AP244" s="105"/>
      <c r="AQ244" s="104">
        <v>0</v>
      </c>
      <c r="AR244" s="104">
        <v>0</v>
      </c>
      <c r="AS244" s="105"/>
      <c r="AT244" s="104">
        <v>0</v>
      </c>
      <c r="AU244" s="104">
        <v>0</v>
      </c>
      <c r="AV244" s="104">
        <v>-1</v>
      </c>
      <c r="AW244" s="104">
        <v>1460</v>
      </c>
      <c r="AX244" s="104">
        <v>1460</v>
      </c>
      <c r="AY244" s="104">
        <v>20</v>
      </c>
      <c r="AZ244" s="104" t="b">
        <v>0</v>
      </c>
      <c r="BA244" s="104">
        <v>0</v>
      </c>
      <c r="BB244" s="104">
        <v>0</v>
      </c>
      <c r="BC244" s="104">
        <v>0</v>
      </c>
      <c r="BD244" s="104" t="b">
        <v>0</v>
      </c>
      <c r="BE244" s="105" t="s">
        <v>512</v>
      </c>
      <c r="BF244" s="104">
        <v>0</v>
      </c>
      <c r="BG244" s="104">
        <v>0</v>
      </c>
      <c r="BH244" s="104">
        <v>0</v>
      </c>
      <c r="BI244" s="104" t="b">
        <v>0</v>
      </c>
      <c r="BJ244" s="105"/>
      <c r="BK244" s="105"/>
      <c r="BL244" s="104">
        <v>0</v>
      </c>
      <c r="BM244" s="104">
        <v>0</v>
      </c>
      <c r="BN244" s="104">
        <v>3</v>
      </c>
      <c r="BO244" s="105"/>
      <c r="BP244" s="105" t="s">
        <v>208</v>
      </c>
      <c r="BQ244" s="104">
        <v>8760</v>
      </c>
      <c r="BR244" s="105"/>
      <c r="BS244" s="105" t="s">
        <v>513</v>
      </c>
      <c r="BT244" s="105"/>
      <c r="BU244" s="104">
        <v>0</v>
      </c>
    </row>
    <row r="245" spans="1:73" ht="15" customHeight="1" x14ac:dyDescent="0.35">
      <c r="A245" s="104">
        <v>0</v>
      </c>
      <c r="B245" s="105" t="s">
        <v>482</v>
      </c>
      <c r="C245" s="105"/>
      <c r="D245" s="104">
        <v>2</v>
      </c>
      <c r="E245" s="105" t="s">
        <v>6930</v>
      </c>
      <c r="F245" s="105" t="s">
        <v>6808</v>
      </c>
      <c r="G245" s="104">
        <v>1</v>
      </c>
      <c r="H245" s="105" t="s">
        <v>483</v>
      </c>
      <c r="I245" s="104" t="b">
        <v>0</v>
      </c>
      <c r="J245" s="105"/>
      <c r="K245" s="105"/>
      <c r="L245" s="104">
        <v>24</v>
      </c>
      <c r="M245" s="105"/>
      <c r="N245" s="104" t="b">
        <v>1</v>
      </c>
      <c r="O245" s="104">
        <v>0</v>
      </c>
      <c r="P245" s="105" t="s">
        <v>485</v>
      </c>
      <c r="Q245" s="105" t="s">
        <v>6002</v>
      </c>
      <c r="R245" s="104" t="b">
        <v>0</v>
      </c>
      <c r="S245" s="105"/>
      <c r="T245" s="105"/>
      <c r="U245" s="105"/>
      <c r="V245" s="105"/>
      <c r="W245" s="105"/>
      <c r="X245" s="105"/>
      <c r="Y245" s="105"/>
      <c r="Z245" s="105"/>
      <c r="AA245" s="105"/>
      <c r="AB245" s="105"/>
      <c r="AC245" s="105"/>
      <c r="AD245" s="105"/>
      <c r="AE245" s="105"/>
      <c r="AF245" s="105"/>
      <c r="AG245" s="105"/>
      <c r="AH245" s="105"/>
      <c r="AI245" s="105"/>
      <c r="AJ245" s="105"/>
      <c r="AK245" s="105"/>
      <c r="AL245" s="105"/>
      <c r="AM245" s="105"/>
      <c r="AN245" s="105"/>
      <c r="AO245" s="105"/>
      <c r="AP245" s="105"/>
      <c r="AQ245" s="104">
        <v>0</v>
      </c>
      <c r="AR245" s="104">
        <v>0</v>
      </c>
      <c r="AS245" s="105"/>
      <c r="AT245" s="104">
        <v>0</v>
      </c>
      <c r="AU245" s="104">
        <v>0</v>
      </c>
      <c r="AV245" s="104">
        <v>-1</v>
      </c>
      <c r="AW245" s="104">
        <v>1460</v>
      </c>
      <c r="AX245" s="104">
        <v>1460</v>
      </c>
      <c r="AY245" s="104">
        <v>20</v>
      </c>
      <c r="AZ245" s="104" t="b">
        <v>0</v>
      </c>
      <c r="BA245" s="104">
        <v>0</v>
      </c>
      <c r="BB245" s="104">
        <v>0</v>
      </c>
      <c r="BC245" s="104">
        <v>0</v>
      </c>
      <c r="BD245" s="104" t="b">
        <v>1</v>
      </c>
      <c r="BE245" s="105" t="s">
        <v>512</v>
      </c>
      <c r="BF245" s="104">
        <v>0</v>
      </c>
      <c r="BG245" s="104">
        <v>0</v>
      </c>
      <c r="BH245" s="104">
        <v>0</v>
      </c>
      <c r="BI245" s="104" t="b">
        <v>1</v>
      </c>
      <c r="BJ245" s="105" t="s">
        <v>5960</v>
      </c>
      <c r="BK245" s="105" t="s">
        <v>5959</v>
      </c>
      <c r="BL245" s="104">
        <v>0</v>
      </c>
      <c r="BM245" s="104">
        <v>1</v>
      </c>
      <c r="BN245" s="104">
        <v>4</v>
      </c>
      <c r="BO245" s="105"/>
      <c r="BP245" s="105" t="s">
        <v>207</v>
      </c>
      <c r="BQ245" s="104">
        <v>140160</v>
      </c>
      <c r="BR245" s="105"/>
      <c r="BS245" s="105" t="s">
        <v>105</v>
      </c>
      <c r="BT245" s="105"/>
      <c r="BU245" s="104">
        <v>0</v>
      </c>
    </row>
    <row r="246" spans="1:73" ht="15" customHeight="1" x14ac:dyDescent="0.35">
      <c r="A246" s="104">
        <v>0</v>
      </c>
      <c r="B246" s="105" t="s">
        <v>511</v>
      </c>
      <c r="C246" s="105"/>
      <c r="D246" s="104">
        <v>2</v>
      </c>
      <c r="E246" s="105" t="s">
        <v>6930</v>
      </c>
      <c r="F246" s="105" t="s">
        <v>6809</v>
      </c>
      <c r="G246" s="104">
        <v>1</v>
      </c>
      <c r="H246" s="105" t="s">
        <v>483</v>
      </c>
      <c r="I246" s="104" t="b">
        <v>0</v>
      </c>
      <c r="J246" s="105"/>
      <c r="K246" s="105"/>
      <c r="L246" s="104">
        <v>24</v>
      </c>
      <c r="M246" s="105"/>
      <c r="N246" s="104" t="b">
        <v>1</v>
      </c>
      <c r="O246" s="104">
        <v>0</v>
      </c>
      <c r="P246" s="105"/>
      <c r="Q246" s="105"/>
      <c r="R246" s="104" t="b">
        <v>1</v>
      </c>
      <c r="S246" s="105"/>
      <c r="T246" s="105"/>
      <c r="U246" s="105"/>
      <c r="V246" s="105"/>
      <c r="W246" s="105"/>
      <c r="X246" s="105"/>
      <c r="Y246" s="105"/>
      <c r="Z246" s="105"/>
      <c r="AA246" s="105"/>
      <c r="AB246" s="105"/>
      <c r="AC246" s="105"/>
      <c r="AD246" s="105"/>
      <c r="AE246" s="105"/>
      <c r="AF246" s="105"/>
      <c r="AG246" s="105"/>
      <c r="AH246" s="105"/>
      <c r="AI246" s="105"/>
      <c r="AJ246" s="105"/>
      <c r="AK246" s="105"/>
      <c r="AL246" s="105"/>
      <c r="AM246" s="105"/>
      <c r="AN246" s="105"/>
      <c r="AO246" s="105"/>
      <c r="AP246" s="105"/>
      <c r="AQ246" s="104">
        <v>0</v>
      </c>
      <c r="AR246" s="104">
        <v>0</v>
      </c>
      <c r="AS246" s="105"/>
      <c r="AT246" s="104">
        <v>0</v>
      </c>
      <c r="AU246" s="104">
        <v>0</v>
      </c>
      <c r="AV246" s="104">
        <v>-1</v>
      </c>
      <c r="AW246" s="104">
        <v>1460</v>
      </c>
      <c r="AX246" s="104">
        <v>1460</v>
      </c>
      <c r="AY246" s="104">
        <v>20</v>
      </c>
      <c r="AZ246" s="104" t="b">
        <v>0</v>
      </c>
      <c r="BA246" s="104">
        <v>0</v>
      </c>
      <c r="BB246" s="104">
        <v>0</v>
      </c>
      <c r="BC246" s="104">
        <v>0</v>
      </c>
      <c r="BD246" s="104" t="b">
        <v>0</v>
      </c>
      <c r="BE246" s="105" t="s">
        <v>512</v>
      </c>
      <c r="BF246" s="104">
        <v>0</v>
      </c>
      <c r="BG246" s="104">
        <v>0</v>
      </c>
      <c r="BH246" s="104">
        <v>0</v>
      </c>
      <c r="BI246" s="104" t="b">
        <v>0</v>
      </c>
      <c r="BJ246" s="105"/>
      <c r="BK246" s="105"/>
      <c r="BL246" s="104">
        <v>0</v>
      </c>
      <c r="BM246" s="104">
        <v>2</v>
      </c>
      <c r="BN246" s="104">
        <v>0</v>
      </c>
      <c r="BO246" s="105" t="s">
        <v>6810</v>
      </c>
      <c r="BP246" s="105" t="s">
        <v>6743</v>
      </c>
      <c r="BQ246" s="104">
        <v>8760</v>
      </c>
      <c r="BR246" s="105"/>
      <c r="BS246" s="105" t="s">
        <v>513</v>
      </c>
      <c r="BT246" s="105"/>
      <c r="BU246" s="104">
        <v>0</v>
      </c>
    </row>
    <row r="247" spans="1:73" ht="15" customHeight="1" x14ac:dyDescent="0.35">
      <c r="A247" s="104">
        <v>0</v>
      </c>
      <c r="B247" s="105" t="s">
        <v>482</v>
      </c>
      <c r="C247" s="105"/>
      <c r="D247" s="104">
        <v>2</v>
      </c>
      <c r="E247" s="105" t="s">
        <v>6932</v>
      </c>
      <c r="F247" s="105" t="s">
        <v>6838</v>
      </c>
      <c r="G247" s="104">
        <v>1</v>
      </c>
      <c r="H247" s="105" t="s">
        <v>483</v>
      </c>
      <c r="I247" s="104" t="b">
        <v>0</v>
      </c>
      <c r="J247" s="105"/>
      <c r="K247" s="105"/>
      <c r="L247" s="104">
        <v>24</v>
      </c>
      <c r="M247" s="105"/>
      <c r="N247" s="104" t="b">
        <v>1</v>
      </c>
      <c r="O247" s="104">
        <v>0</v>
      </c>
      <c r="P247" s="105" t="s">
        <v>485</v>
      </c>
      <c r="Q247" s="105" t="s">
        <v>6002</v>
      </c>
      <c r="R247" s="104" t="b">
        <v>0</v>
      </c>
      <c r="S247" s="105"/>
      <c r="T247" s="105"/>
      <c r="U247" s="105"/>
      <c r="V247" s="105"/>
      <c r="W247" s="105"/>
      <c r="X247" s="105"/>
      <c r="Y247" s="105"/>
      <c r="Z247" s="105"/>
      <c r="AA247" s="105"/>
      <c r="AB247" s="105"/>
      <c r="AC247" s="105"/>
      <c r="AD247" s="105"/>
      <c r="AE247" s="105"/>
      <c r="AF247" s="105"/>
      <c r="AG247" s="105"/>
      <c r="AH247" s="105"/>
      <c r="AI247" s="105"/>
      <c r="AJ247" s="105"/>
      <c r="AK247" s="105"/>
      <c r="AL247" s="105"/>
      <c r="AM247" s="105"/>
      <c r="AN247" s="105"/>
      <c r="AO247" s="105"/>
      <c r="AP247" s="105"/>
      <c r="AQ247" s="104">
        <v>0</v>
      </c>
      <c r="AR247" s="104">
        <v>0</v>
      </c>
      <c r="AS247" s="105"/>
      <c r="AT247" s="104">
        <v>0</v>
      </c>
      <c r="AU247" s="104">
        <v>0</v>
      </c>
      <c r="AV247" s="104">
        <v>-1</v>
      </c>
      <c r="AW247" s="104">
        <v>1460</v>
      </c>
      <c r="AX247" s="104">
        <v>1460</v>
      </c>
      <c r="AY247" s="104">
        <v>20</v>
      </c>
      <c r="AZ247" s="104" t="b">
        <v>0</v>
      </c>
      <c r="BA247" s="104">
        <v>0</v>
      </c>
      <c r="BB247" s="104">
        <v>0</v>
      </c>
      <c r="BC247" s="104">
        <v>0</v>
      </c>
      <c r="BD247" s="104" t="b">
        <v>1</v>
      </c>
      <c r="BE247" s="105" t="s">
        <v>512</v>
      </c>
      <c r="BF247" s="104">
        <v>0</v>
      </c>
      <c r="BG247" s="104">
        <v>0</v>
      </c>
      <c r="BH247" s="104">
        <v>0</v>
      </c>
      <c r="BI247" s="104" t="b">
        <v>1</v>
      </c>
      <c r="BJ247" s="105" t="s">
        <v>5963</v>
      </c>
      <c r="BK247" s="105" t="s">
        <v>5962</v>
      </c>
      <c r="BL247" s="104">
        <v>0</v>
      </c>
      <c r="BM247" s="104">
        <v>0</v>
      </c>
      <c r="BN247" s="104">
        <v>2</v>
      </c>
      <c r="BO247" s="105"/>
      <c r="BP247" s="105" t="s">
        <v>207</v>
      </c>
      <c r="BQ247" s="104">
        <v>70080</v>
      </c>
      <c r="BR247" s="105"/>
      <c r="BS247" s="105" t="s">
        <v>105</v>
      </c>
      <c r="BT247" s="105"/>
      <c r="BU247" s="104">
        <v>0</v>
      </c>
    </row>
    <row r="248" spans="1:73" ht="15" customHeight="1" x14ac:dyDescent="0.35">
      <c r="A248" s="104">
        <v>0</v>
      </c>
      <c r="B248" s="105" t="s">
        <v>511</v>
      </c>
      <c r="C248" s="105"/>
      <c r="D248" s="104">
        <v>2</v>
      </c>
      <c r="E248" s="105" t="s">
        <v>6932</v>
      </c>
      <c r="F248" s="105" t="s">
        <v>6809</v>
      </c>
      <c r="G248" s="104">
        <v>1</v>
      </c>
      <c r="H248" s="105" t="s">
        <v>483</v>
      </c>
      <c r="I248" s="104" t="b">
        <v>0</v>
      </c>
      <c r="J248" s="105"/>
      <c r="K248" s="105"/>
      <c r="L248" s="104">
        <v>24</v>
      </c>
      <c r="M248" s="105"/>
      <c r="N248" s="104" t="b">
        <v>1</v>
      </c>
      <c r="O248" s="104">
        <v>0</v>
      </c>
      <c r="P248" s="105"/>
      <c r="Q248" s="105"/>
      <c r="R248" s="104" t="b">
        <v>1</v>
      </c>
      <c r="S248" s="105"/>
      <c r="T248" s="105"/>
      <c r="U248" s="105"/>
      <c r="V248" s="105"/>
      <c r="W248" s="105"/>
      <c r="X248" s="105"/>
      <c r="Y248" s="105"/>
      <c r="Z248" s="105"/>
      <c r="AA248" s="105"/>
      <c r="AB248" s="105"/>
      <c r="AC248" s="105"/>
      <c r="AD248" s="105"/>
      <c r="AE248" s="105"/>
      <c r="AF248" s="105"/>
      <c r="AG248" s="105"/>
      <c r="AH248" s="105"/>
      <c r="AI248" s="105"/>
      <c r="AJ248" s="105"/>
      <c r="AK248" s="105"/>
      <c r="AL248" s="105"/>
      <c r="AM248" s="105"/>
      <c r="AN248" s="105"/>
      <c r="AO248" s="105"/>
      <c r="AP248" s="105"/>
      <c r="AQ248" s="104">
        <v>0</v>
      </c>
      <c r="AR248" s="104">
        <v>0</v>
      </c>
      <c r="AS248" s="105"/>
      <c r="AT248" s="104">
        <v>0</v>
      </c>
      <c r="AU248" s="104">
        <v>0</v>
      </c>
      <c r="AV248" s="104">
        <v>-1</v>
      </c>
      <c r="AW248" s="104">
        <v>1460</v>
      </c>
      <c r="AX248" s="104">
        <v>1460</v>
      </c>
      <c r="AY248" s="104">
        <v>20</v>
      </c>
      <c r="AZ248" s="104" t="b">
        <v>0</v>
      </c>
      <c r="BA248" s="104">
        <v>0</v>
      </c>
      <c r="BB248" s="104">
        <v>0</v>
      </c>
      <c r="BC248" s="104">
        <v>0</v>
      </c>
      <c r="BD248" s="104" t="b">
        <v>0</v>
      </c>
      <c r="BE248" s="105" t="s">
        <v>512</v>
      </c>
      <c r="BF248" s="104">
        <v>0</v>
      </c>
      <c r="BG248" s="104">
        <v>0</v>
      </c>
      <c r="BH248" s="104">
        <v>0</v>
      </c>
      <c r="BI248" s="104" t="b">
        <v>0</v>
      </c>
      <c r="BJ248" s="105"/>
      <c r="BK248" s="105"/>
      <c r="BL248" s="104">
        <v>0</v>
      </c>
      <c r="BM248" s="104">
        <v>1</v>
      </c>
      <c r="BN248" s="104">
        <v>0</v>
      </c>
      <c r="BO248" s="105" t="s">
        <v>6810</v>
      </c>
      <c r="BP248" s="105" t="s">
        <v>6743</v>
      </c>
      <c r="BQ248" s="104">
        <v>8760</v>
      </c>
      <c r="BR248" s="105"/>
      <c r="BS248" s="105" t="s">
        <v>513</v>
      </c>
      <c r="BT248" s="105"/>
      <c r="BU248" s="104">
        <v>0</v>
      </c>
    </row>
    <row r="249" spans="1:73" ht="15" customHeight="1" x14ac:dyDescent="0.35">
      <c r="A249" s="104">
        <v>0</v>
      </c>
      <c r="B249" s="105" t="s">
        <v>511</v>
      </c>
      <c r="C249" s="105"/>
      <c r="D249" s="104">
        <v>2</v>
      </c>
      <c r="E249" s="105" t="s">
        <v>6931</v>
      </c>
      <c r="F249" s="105" t="s">
        <v>6836</v>
      </c>
      <c r="G249" s="104">
        <v>1</v>
      </c>
      <c r="H249" s="105" t="s">
        <v>483</v>
      </c>
      <c r="I249" s="104" t="b">
        <v>0</v>
      </c>
      <c r="J249" s="105"/>
      <c r="K249" s="105"/>
      <c r="L249" s="104">
        <v>24</v>
      </c>
      <c r="M249" s="105"/>
      <c r="N249" s="104" t="b">
        <v>1</v>
      </c>
      <c r="O249" s="104">
        <v>0</v>
      </c>
      <c r="P249" s="105" t="s">
        <v>485</v>
      </c>
      <c r="Q249" s="105" t="s">
        <v>6002</v>
      </c>
      <c r="R249" s="104" t="b">
        <v>0</v>
      </c>
      <c r="S249" s="105"/>
      <c r="T249" s="105"/>
      <c r="U249" s="105"/>
      <c r="V249" s="105"/>
      <c r="W249" s="105"/>
      <c r="X249" s="105"/>
      <c r="Y249" s="105"/>
      <c r="Z249" s="105"/>
      <c r="AA249" s="105"/>
      <c r="AB249" s="105"/>
      <c r="AC249" s="105"/>
      <c r="AD249" s="105"/>
      <c r="AE249" s="105"/>
      <c r="AF249" s="105"/>
      <c r="AG249" s="105"/>
      <c r="AH249" s="105"/>
      <c r="AI249" s="105"/>
      <c r="AJ249" s="105"/>
      <c r="AK249" s="105"/>
      <c r="AL249" s="105"/>
      <c r="AM249" s="105"/>
      <c r="AN249" s="105"/>
      <c r="AO249" s="105"/>
      <c r="AP249" s="105"/>
      <c r="AQ249" s="104">
        <v>0</v>
      </c>
      <c r="AR249" s="104">
        <v>0</v>
      </c>
      <c r="AS249" s="105"/>
      <c r="AT249" s="104">
        <v>0</v>
      </c>
      <c r="AU249" s="104">
        <v>0</v>
      </c>
      <c r="AV249" s="104">
        <v>-1</v>
      </c>
      <c r="AW249" s="104">
        <v>1460</v>
      </c>
      <c r="AX249" s="104">
        <v>1460</v>
      </c>
      <c r="AY249" s="104">
        <v>20</v>
      </c>
      <c r="AZ249" s="104" t="b">
        <v>0</v>
      </c>
      <c r="BA249" s="104">
        <v>0</v>
      </c>
      <c r="BB249" s="104">
        <v>0</v>
      </c>
      <c r="BC249" s="104">
        <v>0</v>
      </c>
      <c r="BD249" s="104" t="b">
        <v>0</v>
      </c>
      <c r="BE249" s="105" t="s">
        <v>512</v>
      </c>
      <c r="BF249" s="104">
        <v>0</v>
      </c>
      <c r="BG249" s="104">
        <v>0</v>
      </c>
      <c r="BH249" s="104">
        <v>0</v>
      </c>
      <c r="BI249" s="104" t="b">
        <v>0</v>
      </c>
      <c r="BJ249" s="105"/>
      <c r="BK249" s="105"/>
      <c r="BL249" s="104">
        <v>0</v>
      </c>
      <c r="BM249" s="104">
        <v>0</v>
      </c>
      <c r="BN249" s="104">
        <v>3</v>
      </c>
      <c r="BO249" s="105"/>
      <c r="BP249" s="105" t="s">
        <v>208</v>
      </c>
      <c r="BQ249" s="104">
        <v>8760</v>
      </c>
      <c r="BR249" s="105"/>
      <c r="BS249" s="105" t="s">
        <v>513</v>
      </c>
      <c r="BT249" s="105"/>
      <c r="BU249" s="104">
        <v>0</v>
      </c>
    </row>
    <row r="250" spans="1:73" ht="15" customHeight="1" x14ac:dyDescent="0.35">
      <c r="A250" s="104">
        <v>0</v>
      </c>
      <c r="B250" s="105" t="s">
        <v>482</v>
      </c>
      <c r="C250" s="105"/>
      <c r="D250" s="104">
        <v>2</v>
      </c>
      <c r="E250" s="105" t="s">
        <v>6931</v>
      </c>
      <c r="F250" s="105" t="s">
        <v>6837</v>
      </c>
      <c r="G250" s="104">
        <v>1</v>
      </c>
      <c r="H250" s="105" t="s">
        <v>483</v>
      </c>
      <c r="I250" s="104" t="b">
        <v>0</v>
      </c>
      <c r="J250" s="105"/>
      <c r="K250" s="105"/>
      <c r="L250" s="104">
        <v>24</v>
      </c>
      <c r="M250" s="105"/>
      <c r="N250" s="104" t="b">
        <v>1</v>
      </c>
      <c r="O250" s="104">
        <v>0</v>
      </c>
      <c r="P250" s="105" t="s">
        <v>485</v>
      </c>
      <c r="Q250" s="105" t="s">
        <v>6002</v>
      </c>
      <c r="R250" s="104" t="b">
        <v>0</v>
      </c>
      <c r="S250" s="105"/>
      <c r="T250" s="105"/>
      <c r="U250" s="105"/>
      <c r="V250" s="105"/>
      <c r="W250" s="105"/>
      <c r="X250" s="105"/>
      <c r="Y250" s="105"/>
      <c r="Z250" s="105"/>
      <c r="AA250" s="105"/>
      <c r="AB250" s="105"/>
      <c r="AC250" s="105"/>
      <c r="AD250" s="105"/>
      <c r="AE250" s="105"/>
      <c r="AF250" s="105"/>
      <c r="AG250" s="105"/>
      <c r="AH250" s="105"/>
      <c r="AI250" s="105"/>
      <c r="AJ250" s="105"/>
      <c r="AK250" s="105"/>
      <c r="AL250" s="105"/>
      <c r="AM250" s="105"/>
      <c r="AN250" s="105"/>
      <c r="AO250" s="105"/>
      <c r="AP250" s="105"/>
      <c r="AQ250" s="104">
        <v>0</v>
      </c>
      <c r="AR250" s="104">
        <v>0</v>
      </c>
      <c r="AS250" s="105"/>
      <c r="AT250" s="104">
        <v>0</v>
      </c>
      <c r="AU250" s="104">
        <v>0</v>
      </c>
      <c r="AV250" s="104">
        <v>-1</v>
      </c>
      <c r="AW250" s="104">
        <v>1460</v>
      </c>
      <c r="AX250" s="104">
        <v>1460</v>
      </c>
      <c r="AY250" s="104">
        <v>20</v>
      </c>
      <c r="AZ250" s="104" t="b">
        <v>0</v>
      </c>
      <c r="BA250" s="104">
        <v>0</v>
      </c>
      <c r="BB250" s="104">
        <v>0</v>
      </c>
      <c r="BC250" s="104">
        <v>0</v>
      </c>
      <c r="BD250" s="104" t="b">
        <v>1</v>
      </c>
      <c r="BE250" s="105" t="s">
        <v>512</v>
      </c>
      <c r="BF250" s="104">
        <v>0</v>
      </c>
      <c r="BG250" s="104">
        <v>0</v>
      </c>
      <c r="BH250" s="104">
        <v>0</v>
      </c>
      <c r="BI250" s="104" t="b">
        <v>1</v>
      </c>
      <c r="BJ250" s="105" t="s">
        <v>5996</v>
      </c>
      <c r="BK250" s="105" t="s">
        <v>5995</v>
      </c>
      <c r="BL250" s="104">
        <v>0</v>
      </c>
      <c r="BM250" s="104">
        <v>1</v>
      </c>
      <c r="BN250" s="104">
        <v>4</v>
      </c>
      <c r="BO250" s="105"/>
      <c r="BP250" s="105" t="s">
        <v>207</v>
      </c>
      <c r="BQ250" s="104">
        <v>140160</v>
      </c>
      <c r="BR250" s="105"/>
      <c r="BS250" s="105" t="s">
        <v>105</v>
      </c>
      <c r="BT250" s="105"/>
      <c r="BU250" s="104">
        <v>0</v>
      </c>
    </row>
    <row r="251" spans="1:73" ht="15" customHeight="1" x14ac:dyDescent="0.35">
      <c r="A251" s="104">
        <v>0</v>
      </c>
      <c r="B251" s="105" t="s">
        <v>511</v>
      </c>
      <c r="C251" s="105"/>
      <c r="D251" s="104">
        <v>2</v>
      </c>
      <c r="E251" s="105" t="s">
        <v>6931</v>
      </c>
      <c r="F251" s="105" t="s">
        <v>6809</v>
      </c>
      <c r="G251" s="104">
        <v>1</v>
      </c>
      <c r="H251" s="105" t="s">
        <v>483</v>
      </c>
      <c r="I251" s="104" t="b">
        <v>0</v>
      </c>
      <c r="J251" s="105"/>
      <c r="K251" s="105"/>
      <c r="L251" s="104">
        <v>24</v>
      </c>
      <c r="M251" s="105"/>
      <c r="N251" s="104" t="b">
        <v>1</v>
      </c>
      <c r="O251" s="104">
        <v>0</v>
      </c>
      <c r="P251" s="105"/>
      <c r="Q251" s="105"/>
      <c r="R251" s="104" t="b">
        <v>1</v>
      </c>
      <c r="S251" s="105"/>
      <c r="T251" s="105"/>
      <c r="U251" s="105"/>
      <c r="V251" s="105"/>
      <c r="W251" s="105"/>
      <c r="X251" s="105"/>
      <c r="Y251" s="105"/>
      <c r="Z251" s="105"/>
      <c r="AA251" s="105"/>
      <c r="AB251" s="105"/>
      <c r="AC251" s="105"/>
      <c r="AD251" s="105"/>
      <c r="AE251" s="105"/>
      <c r="AF251" s="105"/>
      <c r="AG251" s="105"/>
      <c r="AH251" s="105"/>
      <c r="AI251" s="105"/>
      <c r="AJ251" s="105"/>
      <c r="AK251" s="105"/>
      <c r="AL251" s="105"/>
      <c r="AM251" s="105"/>
      <c r="AN251" s="105"/>
      <c r="AO251" s="105"/>
      <c r="AP251" s="105"/>
      <c r="AQ251" s="104">
        <v>0</v>
      </c>
      <c r="AR251" s="104">
        <v>0</v>
      </c>
      <c r="AS251" s="105"/>
      <c r="AT251" s="104">
        <v>0</v>
      </c>
      <c r="AU251" s="104">
        <v>0</v>
      </c>
      <c r="AV251" s="104">
        <v>-1</v>
      </c>
      <c r="AW251" s="104">
        <v>1460</v>
      </c>
      <c r="AX251" s="104">
        <v>1460</v>
      </c>
      <c r="AY251" s="104">
        <v>20</v>
      </c>
      <c r="AZ251" s="104" t="b">
        <v>0</v>
      </c>
      <c r="BA251" s="104">
        <v>0</v>
      </c>
      <c r="BB251" s="104">
        <v>0</v>
      </c>
      <c r="BC251" s="104">
        <v>0</v>
      </c>
      <c r="BD251" s="104" t="b">
        <v>0</v>
      </c>
      <c r="BE251" s="105" t="s">
        <v>512</v>
      </c>
      <c r="BF251" s="104">
        <v>0</v>
      </c>
      <c r="BG251" s="104">
        <v>0</v>
      </c>
      <c r="BH251" s="104">
        <v>0</v>
      </c>
      <c r="BI251" s="104" t="b">
        <v>0</v>
      </c>
      <c r="BJ251" s="105"/>
      <c r="BK251" s="105"/>
      <c r="BL251" s="104">
        <v>0</v>
      </c>
      <c r="BM251" s="104">
        <v>2</v>
      </c>
      <c r="BN251" s="104">
        <v>0</v>
      </c>
      <c r="BO251" s="105" t="s">
        <v>6810</v>
      </c>
      <c r="BP251" s="105" t="s">
        <v>6743</v>
      </c>
      <c r="BQ251" s="104">
        <v>8760</v>
      </c>
      <c r="BR251" s="105"/>
      <c r="BS251" s="105" t="s">
        <v>513</v>
      </c>
      <c r="BT251" s="105"/>
      <c r="BU251" s="104">
        <v>0</v>
      </c>
    </row>
    <row r="252" spans="1:73" ht="15" customHeight="1" x14ac:dyDescent="0.35">
      <c r="A252" s="104">
        <v>0</v>
      </c>
      <c r="B252" s="105" t="s">
        <v>511</v>
      </c>
      <c r="C252" s="105"/>
      <c r="D252" s="104">
        <v>2</v>
      </c>
      <c r="E252" s="105" t="s">
        <v>10745</v>
      </c>
      <c r="F252" s="105" t="s">
        <v>6845</v>
      </c>
      <c r="G252" s="104">
        <v>1</v>
      </c>
      <c r="H252" s="105" t="s">
        <v>483</v>
      </c>
      <c r="I252" s="104" t="b">
        <v>0</v>
      </c>
      <c r="J252" s="105"/>
      <c r="K252" s="105"/>
      <c r="L252" s="104">
        <v>24</v>
      </c>
      <c r="M252" s="105"/>
      <c r="N252" s="104" t="b">
        <v>1</v>
      </c>
      <c r="O252" s="104">
        <v>0</v>
      </c>
      <c r="P252" s="105" t="s">
        <v>485</v>
      </c>
      <c r="Q252" s="105" t="s">
        <v>6002</v>
      </c>
      <c r="R252" s="104" t="b">
        <v>0</v>
      </c>
      <c r="S252" s="105"/>
      <c r="T252" s="105"/>
      <c r="U252" s="105"/>
      <c r="V252" s="105"/>
      <c r="W252" s="105"/>
      <c r="X252" s="105"/>
      <c r="Y252" s="105"/>
      <c r="Z252" s="105"/>
      <c r="AA252" s="105"/>
      <c r="AB252" s="105"/>
      <c r="AC252" s="105"/>
      <c r="AD252" s="105"/>
      <c r="AE252" s="105"/>
      <c r="AF252" s="105"/>
      <c r="AG252" s="105"/>
      <c r="AH252" s="105"/>
      <c r="AI252" s="105"/>
      <c r="AJ252" s="105"/>
      <c r="AK252" s="105"/>
      <c r="AL252" s="105"/>
      <c r="AM252" s="105"/>
      <c r="AN252" s="105"/>
      <c r="AO252" s="105"/>
      <c r="AP252" s="105"/>
      <c r="AQ252" s="104">
        <v>0</v>
      </c>
      <c r="AR252" s="104">
        <v>0</v>
      </c>
      <c r="AS252" s="105"/>
      <c r="AT252" s="104">
        <v>0</v>
      </c>
      <c r="AU252" s="104">
        <v>0</v>
      </c>
      <c r="AV252" s="104">
        <v>-1</v>
      </c>
      <c r="AW252" s="104">
        <v>1460</v>
      </c>
      <c r="AX252" s="104">
        <v>1460</v>
      </c>
      <c r="AY252" s="104">
        <v>20</v>
      </c>
      <c r="AZ252" s="104" t="b">
        <v>0</v>
      </c>
      <c r="BA252" s="104">
        <v>0</v>
      </c>
      <c r="BB252" s="104">
        <v>0</v>
      </c>
      <c r="BC252" s="104">
        <v>0</v>
      </c>
      <c r="BD252" s="104" t="b">
        <v>0</v>
      </c>
      <c r="BE252" s="105" t="s">
        <v>512</v>
      </c>
      <c r="BF252" s="104">
        <v>0</v>
      </c>
      <c r="BG252" s="104">
        <v>0</v>
      </c>
      <c r="BH252" s="104">
        <v>0</v>
      </c>
      <c r="BI252" s="104" t="b">
        <v>0</v>
      </c>
      <c r="BJ252" s="105"/>
      <c r="BK252" s="105"/>
      <c r="BL252" s="104">
        <v>0</v>
      </c>
      <c r="BM252" s="104">
        <v>0</v>
      </c>
      <c r="BN252" s="104">
        <v>3</v>
      </c>
      <c r="BO252" s="105"/>
      <c r="BP252" s="105" t="s">
        <v>208</v>
      </c>
      <c r="BQ252" s="104">
        <v>8760</v>
      </c>
      <c r="BR252" s="105"/>
      <c r="BS252" s="105" t="s">
        <v>513</v>
      </c>
      <c r="BT252" s="105"/>
      <c r="BU252" s="104">
        <v>0</v>
      </c>
    </row>
    <row r="253" spans="1:73" ht="15" customHeight="1" x14ac:dyDescent="0.35">
      <c r="A253" s="104">
        <v>0</v>
      </c>
      <c r="B253" s="105" t="s">
        <v>482</v>
      </c>
      <c r="C253" s="105"/>
      <c r="D253" s="104">
        <v>2</v>
      </c>
      <c r="E253" s="105" t="s">
        <v>10745</v>
      </c>
      <c r="F253" s="105" t="s">
        <v>6846</v>
      </c>
      <c r="G253" s="104">
        <v>1</v>
      </c>
      <c r="H253" s="105" t="s">
        <v>483</v>
      </c>
      <c r="I253" s="104" t="b">
        <v>0</v>
      </c>
      <c r="J253" s="105"/>
      <c r="K253" s="105"/>
      <c r="L253" s="104">
        <v>24</v>
      </c>
      <c r="M253" s="105"/>
      <c r="N253" s="104" t="b">
        <v>1</v>
      </c>
      <c r="O253" s="104">
        <v>0</v>
      </c>
      <c r="P253" s="105" t="s">
        <v>485</v>
      </c>
      <c r="Q253" s="105" t="s">
        <v>6002</v>
      </c>
      <c r="R253" s="104" t="b">
        <v>0</v>
      </c>
      <c r="S253" s="105"/>
      <c r="T253" s="105"/>
      <c r="U253" s="105"/>
      <c r="V253" s="105"/>
      <c r="W253" s="105"/>
      <c r="X253" s="105"/>
      <c r="Y253" s="105"/>
      <c r="Z253" s="105"/>
      <c r="AA253" s="105"/>
      <c r="AB253" s="105"/>
      <c r="AC253" s="105"/>
      <c r="AD253" s="105"/>
      <c r="AE253" s="105"/>
      <c r="AF253" s="105"/>
      <c r="AG253" s="105"/>
      <c r="AH253" s="105"/>
      <c r="AI253" s="105"/>
      <c r="AJ253" s="105"/>
      <c r="AK253" s="105"/>
      <c r="AL253" s="105"/>
      <c r="AM253" s="105"/>
      <c r="AN253" s="105"/>
      <c r="AO253" s="105"/>
      <c r="AP253" s="105"/>
      <c r="AQ253" s="104">
        <v>0</v>
      </c>
      <c r="AR253" s="104">
        <v>0</v>
      </c>
      <c r="AS253" s="105"/>
      <c r="AT253" s="104">
        <v>0</v>
      </c>
      <c r="AU253" s="104">
        <v>0</v>
      </c>
      <c r="AV253" s="104">
        <v>-1</v>
      </c>
      <c r="AW253" s="104">
        <v>1460</v>
      </c>
      <c r="AX253" s="104">
        <v>1460</v>
      </c>
      <c r="AY253" s="104">
        <v>20</v>
      </c>
      <c r="AZ253" s="104" t="b">
        <v>0</v>
      </c>
      <c r="BA253" s="104">
        <v>0</v>
      </c>
      <c r="BB253" s="104">
        <v>0</v>
      </c>
      <c r="BC253" s="104">
        <v>0</v>
      </c>
      <c r="BD253" s="104" t="b">
        <v>1</v>
      </c>
      <c r="BE253" s="105" t="s">
        <v>512</v>
      </c>
      <c r="BF253" s="104">
        <v>0</v>
      </c>
      <c r="BG253" s="104">
        <v>0</v>
      </c>
      <c r="BH253" s="104">
        <v>0</v>
      </c>
      <c r="BI253" s="104" t="b">
        <v>1</v>
      </c>
      <c r="BJ253" s="105" t="s">
        <v>5985</v>
      </c>
      <c r="BK253" s="105" t="s">
        <v>5984</v>
      </c>
      <c r="BL253" s="104">
        <v>0</v>
      </c>
      <c r="BM253" s="104">
        <v>1</v>
      </c>
      <c r="BN253" s="104">
        <v>120</v>
      </c>
      <c r="BO253" s="105"/>
      <c r="BP253" s="105" t="s">
        <v>207</v>
      </c>
      <c r="BQ253" s="104">
        <v>140160</v>
      </c>
      <c r="BR253" s="105"/>
      <c r="BS253" s="105" t="s">
        <v>105</v>
      </c>
      <c r="BT253" s="105"/>
      <c r="BU253" s="104">
        <v>0</v>
      </c>
    </row>
    <row r="254" spans="1:73" ht="15" customHeight="1" x14ac:dyDescent="0.35">
      <c r="A254" s="104">
        <v>0</v>
      </c>
      <c r="B254" s="105" t="s">
        <v>511</v>
      </c>
      <c r="C254" s="105"/>
      <c r="D254" s="104">
        <v>2</v>
      </c>
      <c r="E254" s="105" t="s">
        <v>10745</v>
      </c>
      <c r="F254" s="105" t="s">
        <v>6809</v>
      </c>
      <c r="G254" s="104">
        <v>1</v>
      </c>
      <c r="H254" s="105" t="s">
        <v>483</v>
      </c>
      <c r="I254" s="104" t="b">
        <v>0</v>
      </c>
      <c r="J254" s="105"/>
      <c r="K254" s="105"/>
      <c r="L254" s="104">
        <v>24</v>
      </c>
      <c r="M254" s="105"/>
      <c r="N254" s="104" t="b">
        <v>1</v>
      </c>
      <c r="O254" s="104">
        <v>0</v>
      </c>
      <c r="P254" s="105"/>
      <c r="Q254" s="105"/>
      <c r="R254" s="104" t="b">
        <v>1</v>
      </c>
      <c r="S254" s="105"/>
      <c r="T254" s="105"/>
      <c r="U254" s="105"/>
      <c r="V254" s="105"/>
      <c r="W254" s="105"/>
      <c r="X254" s="105"/>
      <c r="Y254" s="105"/>
      <c r="Z254" s="105"/>
      <c r="AA254" s="105"/>
      <c r="AB254" s="105"/>
      <c r="AC254" s="105"/>
      <c r="AD254" s="105"/>
      <c r="AE254" s="105"/>
      <c r="AF254" s="105"/>
      <c r="AG254" s="105"/>
      <c r="AH254" s="105"/>
      <c r="AI254" s="105"/>
      <c r="AJ254" s="105"/>
      <c r="AK254" s="105"/>
      <c r="AL254" s="105"/>
      <c r="AM254" s="105"/>
      <c r="AN254" s="105"/>
      <c r="AO254" s="105"/>
      <c r="AP254" s="105"/>
      <c r="AQ254" s="104">
        <v>0</v>
      </c>
      <c r="AR254" s="104">
        <v>0</v>
      </c>
      <c r="AS254" s="105"/>
      <c r="AT254" s="104">
        <v>0</v>
      </c>
      <c r="AU254" s="104">
        <v>0</v>
      </c>
      <c r="AV254" s="104">
        <v>-1</v>
      </c>
      <c r="AW254" s="104">
        <v>1460</v>
      </c>
      <c r="AX254" s="104">
        <v>1460</v>
      </c>
      <c r="AY254" s="104">
        <v>20</v>
      </c>
      <c r="AZ254" s="104" t="b">
        <v>0</v>
      </c>
      <c r="BA254" s="104">
        <v>0</v>
      </c>
      <c r="BB254" s="104">
        <v>0</v>
      </c>
      <c r="BC254" s="104">
        <v>0</v>
      </c>
      <c r="BD254" s="104" t="b">
        <v>0</v>
      </c>
      <c r="BE254" s="105" t="s">
        <v>512</v>
      </c>
      <c r="BF254" s="104">
        <v>0</v>
      </c>
      <c r="BG254" s="104">
        <v>0</v>
      </c>
      <c r="BH254" s="104">
        <v>0</v>
      </c>
      <c r="BI254" s="104" t="b">
        <v>0</v>
      </c>
      <c r="BJ254" s="105"/>
      <c r="BK254" s="105"/>
      <c r="BL254" s="104">
        <v>0</v>
      </c>
      <c r="BM254" s="104">
        <v>2</v>
      </c>
      <c r="BN254" s="104">
        <v>0</v>
      </c>
      <c r="BO254" s="105" t="s">
        <v>6810</v>
      </c>
      <c r="BP254" s="105" t="s">
        <v>6743</v>
      </c>
      <c r="BQ254" s="104">
        <v>8760</v>
      </c>
      <c r="BR254" s="105"/>
      <c r="BS254" s="105" t="s">
        <v>513</v>
      </c>
      <c r="BT254" s="105"/>
      <c r="BU254" s="104">
        <v>0</v>
      </c>
    </row>
    <row r="255" spans="1:73" ht="15" customHeight="1" x14ac:dyDescent="0.35">
      <c r="A255" s="104">
        <v>0</v>
      </c>
      <c r="B255" s="105" t="s">
        <v>511</v>
      </c>
      <c r="C255" s="105"/>
      <c r="D255" s="104">
        <v>2</v>
      </c>
      <c r="E255" s="105" t="s">
        <v>10746</v>
      </c>
      <c r="F255" s="105" t="s">
        <v>6845</v>
      </c>
      <c r="G255" s="104">
        <v>1</v>
      </c>
      <c r="H255" s="105" t="s">
        <v>483</v>
      </c>
      <c r="I255" s="104" t="b">
        <v>0</v>
      </c>
      <c r="J255" s="105"/>
      <c r="K255" s="105"/>
      <c r="L255" s="104">
        <v>24</v>
      </c>
      <c r="M255" s="105"/>
      <c r="N255" s="104" t="b">
        <v>1</v>
      </c>
      <c r="O255" s="104">
        <v>0</v>
      </c>
      <c r="P255" s="105" t="s">
        <v>485</v>
      </c>
      <c r="Q255" s="105" t="s">
        <v>6002</v>
      </c>
      <c r="R255" s="104" t="b">
        <v>0</v>
      </c>
      <c r="S255" s="105"/>
      <c r="T255" s="105"/>
      <c r="U255" s="105"/>
      <c r="V255" s="105"/>
      <c r="W255" s="105"/>
      <c r="X255" s="105"/>
      <c r="Y255" s="105"/>
      <c r="Z255" s="105"/>
      <c r="AA255" s="105"/>
      <c r="AB255" s="105"/>
      <c r="AC255" s="105"/>
      <c r="AD255" s="105"/>
      <c r="AE255" s="105"/>
      <c r="AF255" s="105"/>
      <c r="AG255" s="105"/>
      <c r="AH255" s="105"/>
      <c r="AI255" s="105"/>
      <c r="AJ255" s="105"/>
      <c r="AK255" s="105"/>
      <c r="AL255" s="105"/>
      <c r="AM255" s="105"/>
      <c r="AN255" s="105"/>
      <c r="AO255" s="105"/>
      <c r="AP255" s="105"/>
      <c r="AQ255" s="104">
        <v>0</v>
      </c>
      <c r="AR255" s="104">
        <v>0</v>
      </c>
      <c r="AS255" s="105"/>
      <c r="AT255" s="104">
        <v>0</v>
      </c>
      <c r="AU255" s="104">
        <v>0</v>
      </c>
      <c r="AV255" s="104">
        <v>-1</v>
      </c>
      <c r="AW255" s="104">
        <v>1460</v>
      </c>
      <c r="AX255" s="104">
        <v>1460</v>
      </c>
      <c r="AY255" s="104">
        <v>20</v>
      </c>
      <c r="AZ255" s="104" t="b">
        <v>0</v>
      </c>
      <c r="BA255" s="104">
        <v>0</v>
      </c>
      <c r="BB255" s="104">
        <v>0</v>
      </c>
      <c r="BC255" s="104">
        <v>0</v>
      </c>
      <c r="BD255" s="104" t="b">
        <v>0</v>
      </c>
      <c r="BE255" s="105" t="s">
        <v>512</v>
      </c>
      <c r="BF255" s="104">
        <v>0</v>
      </c>
      <c r="BG255" s="104">
        <v>0</v>
      </c>
      <c r="BH255" s="104">
        <v>0</v>
      </c>
      <c r="BI255" s="104" t="b">
        <v>0</v>
      </c>
      <c r="BJ255" s="105"/>
      <c r="BK255" s="105"/>
      <c r="BL255" s="104">
        <v>0</v>
      </c>
      <c r="BM255" s="104">
        <v>0</v>
      </c>
      <c r="BN255" s="104">
        <v>3</v>
      </c>
      <c r="BO255" s="105"/>
      <c r="BP255" s="105" t="s">
        <v>208</v>
      </c>
      <c r="BQ255" s="104">
        <v>8760</v>
      </c>
      <c r="BR255" s="105"/>
      <c r="BS255" s="105" t="s">
        <v>513</v>
      </c>
      <c r="BT255" s="105"/>
      <c r="BU255" s="104">
        <v>0</v>
      </c>
    </row>
    <row r="256" spans="1:73" ht="15" customHeight="1" x14ac:dyDescent="0.35">
      <c r="A256" s="104">
        <v>0</v>
      </c>
      <c r="B256" s="105" t="s">
        <v>482</v>
      </c>
      <c r="C256" s="105"/>
      <c r="D256" s="104">
        <v>2</v>
      </c>
      <c r="E256" s="105" t="s">
        <v>10746</v>
      </c>
      <c r="F256" s="105" t="s">
        <v>6905</v>
      </c>
      <c r="G256" s="104">
        <v>1</v>
      </c>
      <c r="H256" s="105" t="s">
        <v>483</v>
      </c>
      <c r="I256" s="104" t="b">
        <v>0</v>
      </c>
      <c r="J256" s="105"/>
      <c r="K256" s="105"/>
      <c r="L256" s="104">
        <v>24</v>
      </c>
      <c r="M256" s="105"/>
      <c r="N256" s="104" t="b">
        <v>1</v>
      </c>
      <c r="O256" s="104">
        <v>0</v>
      </c>
      <c r="P256" s="105" t="s">
        <v>485</v>
      </c>
      <c r="Q256" s="105" t="s">
        <v>6002</v>
      </c>
      <c r="R256" s="104" t="b">
        <v>0</v>
      </c>
      <c r="S256" s="105"/>
      <c r="T256" s="105"/>
      <c r="U256" s="105"/>
      <c r="V256" s="105"/>
      <c r="W256" s="105"/>
      <c r="X256" s="105"/>
      <c r="Y256" s="105"/>
      <c r="Z256" s="105"/>
      <c r="AA256" s="105"/>
      <c r="AB256" s="105"/>
      <c r="AC256" s="105"/>
      <c r="AD256" s="105"/>
      <c r="AE256" s="105"/>
      <c r="AF256" s="105"/>
      <c r="AG256" s="105"/>
      <c r="AH256" s="105"/>
      <c r="AI256" s="105"/>
      <c r="AJ256" s="105"/>
      <c r="AK256" s="105"/>
      <c r="AL256" s="105"/>
      <c r="AM256" s="105"/>
      <c r="AN256" s="105"/>
      <c r="AO256" s="105"/>
      <c r="AP256" s="105"/>
      <c r="AQ256" s="104">
        <v>0</v>
      </c>
      <c r="AR256" s="104">
        <v>0</v>
      </c>
      <c r="AS256" s="105"/>
      <c r="AT256" s="104">
        <v>0</v>
      </c>
      <c r="AU256" s="104">
        <v>0</v>
      </c>
      <c r="AV256" s="104">
        <v>-1</v>
      </c>
      <c r="AW256" s="104">
        <v>1460</v>
      </c>
      <c r="AX256" s="104">
        <v>1460</v>
      </c>
      <c r="AY256" s="104">
        <v>20</v>
      </c>
      <c r="AZ256" s="104" t="b">
        <v>0</v>
      </c>
      <c r="BA256" s="104">
        <v>0</v>
      </c>
      <c r="BB256" s="104">
        <v>0</v>
      </c>
      <c r="BC256" s="104">
        <v>0</v>
      </c>
      <c r="BD256" s="104" t="b">
        <v>1</v>
      </c>
      <c r="BE256" s="105" t="s">
        <v>512</v>
      </c>
      <c r="BF256" s="104">
        <v>0</v>
      </c>
      <c r="BG256" s="104">
        <v>0</v>
      </c>
      <c r="BH256" s="104">
        <v>0</v>
      </c>
      <c r="BI256" s="104" t="b">
        <v>1</v>
      </c>
      <c r="BJ256" s="105" t="s">
        <v>5985</v>
      </c>
      <c r="BK256" s="105" t="s">
        <v>5984</v>
      </c>
      <c r="BL256" s="104">
        <v>0</v>
      </c>
      <c r="BM256" s="104">
        <v>1</v>
      </c>
      <c r="BN256" s="104">
        <v>1460</v>
      </c>
      <c r="BO256" s="105"/>
      <c r="BP256" s="105" t="s">
        <v>207</v>
      </c>
      <c r="BQ256" s="104">
        <v>140160</v>
      </c>
      <c r="BR256" s="105"/>
      <c r="BS256" s="105" t="s">
        <v>105</v>
      </c>
      <c r="BT256" s="105"/>
      <c r="BU256" s="104">
        <v>0</v>
      </c>
    </row>
    <row r="257" spans="1:73" ht="15" customHeight="1" x14ac:dyDescent="0.35">
      <c r="A257" s="104">
        <v>0</v>
      </c>
      <c r="B257" s="105" t="s">
        <v>511</v>
      </c>
      <c r="C257" s="105"/>
      <c r="D257" s="104">
        <v>2</v>
      </c>
      <c r="E257" s="105" t="s">
        <v>10746</v>
      </c>
      <c r="F257" s="105" t="s">
        <v>6809</v>
      </c>
      <c r="G257" s="104">
        <v>1</v>
      </c>
      <c r="H257" s="105" t="s">
        <v>483</v>
      </c>
      <c r="I257" s="104" t="b">
        <v>0</v>
      </c>
      <c r="J257" s="105"/>
      <c r="K257" s="105"/>
      <c r="L257" s="104">
        <v>24</v>
      </c>
      <c r="M257" s="105"/>
      <c r="N257" s="104" t="b">
        <v>1</v>
      </c>
      <c r="O257" s="104">
        <v>0</v>
      </c>
      <c r="P257" s="105"/>
      <c r="Q257" s="105"/>
      <c r="R257" s="104" t="b">
        <v>1</v>
      </c>
      <c r="S257" s="105"/>
      <c r="T257" s="105"/>
      <c r="U257" s="105"/>
      <c r="V257" s="105"/>
      <c r="W257" s="105"/>
      <c r="X257" s="105"/>
      <c r="Y257" s="105"/>
      <c r="Z257" s="105"/>
      <c r="AA257" s="105"/>
      <c r="AB257" s="105"/>
      <c r="AC257" s="105"/>
      <c r="AD257" s="105"/>
      <c r="AE257" s="105"/>
      <c r="AF257" s="105"/>
      <c r="AG257" s="105"/>
      <c r="AH257" s="105"/>
      <c r="AI257" s="105"/>
      <c r="AJ257" s="105"/>
      <c r="AK257" s="105"/>
      <c r="AL257" s="105"/>
      <c r="AM257" s="105"/>
      <c r="AN257" s="105"/>
      <c r="AO257" s="105"/>
      <c r="AP257" s="105"/>
      <c r="AQ257" s="104">
        <v>0</v>
      </c>
      <c r="AR257" s="104">
        <v>0</v>
      </c>
      <c r="AS257" s="105"/>
      <c r="AT257" s="104">
        <v>0</v>
      </c>
      <c r="AU257" s="104">
        <v>0</v>
      </c>
      <c r="AV257" s="104">
        <v>-1</v>
      </c>
      <c r="AW257" s="104">
        <v>1460</v>
      </c>
      <c r="AX257" s="104">
        <v>1460</v>
      </c>
      <c r="AY257" s="104">
        <v>20</v>
      </c>
      <c r="AZ257" s="104" t="b">
        <v>0</v>
      </c>
      <c r="BA257" s="104">
        <v>0</v>
      </c>
      <c r="BB257" s="104">
        <v>0</v>
      </c>
      <c r="BC257" s="104">
        <v>0</v>
      </c>
      <c r="BD257" s="104" t="b">
        <v>0</v>
      </c>
      <c r="BE257" s="105" t="s">
        <v>512</v>
      </c>
      <c r="BF257" s="104">
        <v>0</v>
      </c>
      <c r="BG257" s="104">
        <v>0</v>
      </c>
      <c r="BH257" s="104">
        <v>0</v>
      </c>
      <c r="BI257" s="104" t="b">
        <v>0</v>
      </c>
      <c r="BJ257" s="105"/>
      <c r="BK257" s="105"/>
      <c r="BL257" s="104">
        <v>0</v>
      </c>
      <c r="BM257" s="104">
        <v>2</v>
      </c>
      <c r="BN257" s="104">
        <v>0</v>
      </c>
      <c r="BO257" s="105" t="s">
        <v>6810</v>
      </c>
      <c r="BP257" s="105" t="s">
        <v>6743</v>
      </c>
      <c r="BQ257" s="104">
        <v>8760</v>
      </c>
      <c r="BR257" s="105"/>
      <c r="BS257" s="105" t="s">
        <v>513</v>
      </c>
      <c r="BT257" s="105"/>
      <c r="BU257" s="104">
        <v>0</v>
      </c>
    </row>
    <row r="258" spans="1:73" ht="15" customHeight="1" x14ac:dyDescent="0.35">
      <c r="A258" s="104">
        <v>0</v>
      </c>
      <c r="B258" s="105" t="s">
        <v>511</v>
      </c>
      <c r="C258" s="105"/>
      <c r="D258" s="104">
        <v>2</v>
      </c>
      <c r="E258" s="105" t="s">
        <v>6935</v>
      </c>
      <c r="F258" s="105" t="s">
        <v>6854</v>
      </c>
      <c r="G258" s="104">
        <v>1</v>
      </c>
      <c r="H258" s="105" t="s">
        <v>483</v>
      </c>
      <c r="I258" s="104" t="b">
        <v>0</v>
      </c>
      <c r="J258" s="105"/>
      <c r="K258" s="105"/>
      <c r="L258" s="104">
        <v>24</v>
      </c>
      <c r="M258" s="105"/>
      <c r="N258" s="104" t="b">
        <v>1</v>
      </c>
      <c r="O258" s="104">
        <v>0</v>
      </c>
      <c r="P258" s="105" t="s">
        <v>485</v>
      </c>
      <c r="Q258" s="105" t="s">
        <v>6002</v>
      </c>
      <c r="R258" s="104" t="b">
        <v>0</v>
      </c>
      <c r="S258" s="105"/>
      <c r="T258" s="105"/>
      <c r="U258" s="105"/>
      <c r="V258" s="105"/>
      <c r="W258" s="105"/>
      <c r="X258" s="105"/>
      <c r="Y258" s="105"/>
      <c r="Z258" s="105"/>
      <c r="AA258" s="105"/>
      <c r="AB258" s="105"/>
      <c r="AC258" s="105"/>
      <c r="AD258" s="105"/>
      <c r="AE258" s="105"/>
      <c r="AF258" s="105"/>
      <c r="AG258" s="105"/>
      <c r="AH258" s="105"/>
      <c r="AI258" s="105"/>
      <c r="AJ258" s="105"/>
      <c r="AK258" s="105"/>
      <c r="AL258" s="105"/>
      <c r="AM258" s="105"/>
      <c r="AN258" s="105"/>
      <c r="AO258" s="105"/>
      <c r="AP258" s="105"/>
      <c r="AQ258" s="104">
        <v>0</v>
      </c>
      <c r="AR258" s="104">
        <v>0</v>
      </c>
      <c r="AS258" s="105"/>
      <c r="AT258" s="104">
        <v>0</v>
      </c>
      <c r="AU258" s="104">
        <v>0</v>
      </c>
      <c r="AV258" s="104">
        <v>-1</v>
      </c>
      <c r="AW258" s="104">
        <v>1460</v>
      </c>
      <c r="AX258" s="104">
        <v>1460</v>
      </c>
      <c r="AY258" s="104">
        <v>20</v>
      </c>
      <c r="AZ258" s="104" t="b">
        <v>0</v>
      </c>
      <c r="BA258" s="104">
        <v>0</v>
      </c>
      <c r="BB258" s="104">
        <v>0</v>
      </c>
      <c r="BC258" s="104">
        <v>0</v>
      </c>
      <c r="BD258" s="104" t="b">
        <v>0</v>
      </c>
      <c r="BE258" s="105" t="s">
        <v>512</v>
      </c>
      <c r="BF258" s="104">
        <v>0</v>
      </c>
      <c r="BG258" s="104">
        <v>0</v>
      </c>
      <c r="BH258" s="104">
        <v>0</v>
      </c>
      <c r="BI258" s="104" t="b">
        <v>0</v>
      </c>
      <c r="BJ258" s="105"/>
      <c r="BK258" s="105"/>
      <c r="BL258" s="104">
        <v>0</v>
      </c>
      <c r="BM258" s="104">
        <v>0</v>
      </c>
      <c r="BN258" s="104">
        <v>3</v>
      </c>
      <c r="BO258" s="105"/>
      <c r="BP258" s="105" t="s">
        <v>208</v>
      </c>
      <c r="BQ258" s="104">
        <v>8760</v>
      </c>
      <c r="BR258" s="105"/>
      <c r="BS258" s="105" t="s">
        <v>513</v>
      </c>
      <c r="BT258" s="105"/>
      <c r="BU258" s="104">
        <v>0</v>
      </c>
    </row>
    <row r="259" spans="1:73" ht="15" customHeight="1" x14ac:dyDescent="0.35">
      <c r="A259" s="104">
        <v>0</v>
      </c>
      <c r="B259" s="105" t="s">
        <v>482</v>
      </c>
      <c r="C259" s="105"/>
      <c r="D259" s="104">
        <v>2</v>
      </c>
      <c r="E259" s="105" t="s">
        <v>6935</v>
      </c>
      <c r="F259" s="105" t="s">
        <v>6855</v>
      </c>
      <c r="G259" s="104">
        <v>1</v>
      </c>
      <c r="H259" s="105" t="s">
        <v>483</v>
      </c>
      <c r="I259" s="104" t="b">
        <v>0</v>
      </c>
      <c r="J259" s="105"/>
      <c r="K259" s="105"/>
      <c r="L259" s="104">
        <v>24</v>
      </c>
      <c r="M259" s="105"/>
      <c r="N259" s="104" t="b">
        <v>1</v>
      </c>
      <c r="O259" s="104">
        <v>0</v>
      </c>
      <c r="P259" s="105" t="s">
        <v>485</v>
      </c>
      <c r="Q259" s="105" t="s">
        <v>6002</v>
      </c>
      <c r="R259" s="104" t="b">
        <v>0</v>
      </c>
      <c r="S259" s="105"/>
      <c r="T259" s="105"/>
      <c r="U259" s="105"/>
      <c r="V259" s="105"/>
      <c r="W259" s="105"/>
      <c r="X259" s="105"/>
      <c r="Y259" s="105"/>
      <c r="Z259" s="105"/>
      <c r="AA259" s="105"/>
      <c r="AB259" s="105"/>
      <c r="AC259" s="105"/>
      <c r="AD259" s="105"/>
      <c r="AE259" s="105"/>
      <c r="AF259" s="105"/>
      <c r="AG259" s="105"/>
      <c r="AH259" s="105"/>
      <c r="AI259" s="105"/>
      <c r="AJ259" s="105"/>
      <c r="AK259" s="105"/>
      <c r="AL259" s="105"/>
      <c r="AM259" s="105"/>
      <c r="AN259" s="105"/>
      <c r="AO259" s="105"/>
      <c r="AP259" s="105"/>
      <c r="AQ259" s="104">
        <v>0</v>
      </c>
      <c r="AR259" s="104">
        <v>0</v>
      </c>
      <c r="AS259" s="105"/>
      <c r="AT259" s="104">
        <v>0</v>
      </c>
      <c r="AU259" s="104">
        <v>0</v>
      </c>
      <c r="AV259" s="104">
        <v>-1</v>
      </c>
      <c r="AW259" s="104">
        <v>1460</v>
      </c>
      <c r="AX259" s="104">
        <v>1460</v>
      </c>
      <c r="AY259" s="104">
        <v>20</v>
      </c>
      <c r="AZ259" s="104" t="b">
        <v>0</v>
      </c>
      <c r="BA259" s="104">
        <v>0</v>
      </c>
      <c r="BB259" s="104">
        <v>0</v>
      </c>
      <c r="BC259" s="104">
        <v>0</v>
      </c>
      <c r="BD259" s="104" t="b">
        <v>1</v>
      </c>
      <c r="BE259" s="105" t="s">
        <v>512</v>
      </c>
      <c r="BF259" s="104">
        <v>0</v>
      </c>
      <c r="BG259" s="104">
        <v>0</v>
      </c>
      <c r="BH259" s="104">
        <v>0</v>
      </c>
      <c r="BI259" s="104" t="b">
        <v>1</v>
      </c>
      <c r="BJ259" s="105" t="s">
        <v>5985</v>
      </c>
      <c r="BK259" s="105" t="s">
        <v>5984</v>
      </c>
      <c r="BL259" s="104">
        <v>0</v>
      </c>
      <c r="BM259" s="104">
        <v>1</v>
      </c>
      <c r="BN259" s="104">
        <v>160</v>
      </c>
      <c r="BO259" s="105"/>
      <c r="BP259" s="105" t="s">
        <v>207</v>
      </c>
      <c r="BQ259" s="104">
        <v>140160</v>
      </c>
      <c r="BR259" s="105"/>
      <c r="BS259" s="105" t="s">
        <v>105</v>
      </c>
      <c r="BT259" s="105"/>
      <c r="BU259" s="104">
        <v>0</v>
      </c>
    </row>
    <row r="260" spans="1:73" ht="15" customHeight="1" x14ac:dyDescent="0.35">
      <c r="A260" s="104">
        <v>0</v>
      </c>
      <c r="B260" s="105" t="s">
        <v>511</v>
      </c>
      <c r="C260" s="105"/>
      <c r="D260" s="104">
        <v>2</v>
      </c>
      <c r="E260" s="105" t="s">
        <v>6935</v>
      </c>
      <c r="F260" s="105" t="s">
        <v>6809</v>
      </c>
      <c r="G260" s="104">
        <v>1</v>
      </c>
      <c r="H260" s="105" t="s">
        <v>483</v>
      </c>
      <c r="I260" s="104" t="b">
        <v>0</v>
      </c>
      <c r="J260" s="105"/>
      <c r="K260" s="105"/>
      <c r="L260" s="104">
        <v>24</v>
      </c>
      <c r="M260" s="105"/>
      <c r="N260" s="104" t="b">
        <v>1</v>
      </c>
      <c r="O260" s="104">
        <v>0</v>
      </c>
      <c r="P260" s="105"/>
      <c r="Q260" s="105"/>
      <c r="R260" s="104" t="b">
        <v>1</v>
      </c>
      <c r="S260" s="105"/>
      <c r="T260" s="105"/>
      <c r="U260" s="105"/>
      <c r="V260" s="105"/>
      <c r="W260" s="105"/>
      <c r="X260" s="105"/>
      <c r="Y260" s="105"/>
      <c r="Z260" s="105"/>
      <c r="AA260" s="105"/>
      <c r="AB260" s="105"/>
      <c r="AC260" s="105"/>
      <c r="AD260" s="105"/>
      <c r="AE260" s="105"/>
      <c r="AF260" s="105"/>
      <c r="AG260" s="105"/>
      <c r="AH260" s="105"/>
      <c r="AI260" s="105"/>
      <c r="AJ260" s="105"/>
      <c r="AK260" s="105"/>
      <c r="AL260" s="105"/>
      <c r="AM260" s="105"/>
      <c r="AN260" s="105"/>
      <c r="AO260" s="105"/>
      <c r="AP260" s="105"/>
      <c r="AQ260" s="104">
        <v>0</v>
      </c>
      <c r="AR260" s="104">
        <v>0</v>
      </c>
      <c r="AS260" s="105"/>
      <c r="AT260" s="104">
        <v>0</v>
      </c>
      <c r="AU260" s="104">
        <v>0</v>
      </c>
      <c r="AV260" s="104">
        <v>-1</v>
      </c>
      <c r="AW260" s="104">
        <v>1460</v>
      </c>
      <c r="AX260" s="104">
        <v>1460</v>
      </c>
      <c r="AY260" s="104">
        <v>20</v>
      </c>
      <c r="AZ260" s="104" t="b">
        <v>0</v>
      </c>
      <c r="BA260" s="104">
        <v>0</v>
      </c>
      <c r="BB260" s="104">
        <v>0</v>
      </c>
      <c r="BC260" s="104">
        <v>0</v>
      </c>
      <c r="BD260" s="104" t="b">
        <v>0</v>
      </c>
      <c r="BE260" s="105" t="s">
        <v>512</v>
      </c>
      <c r="BF260" s="104">
        <v>0</v>
      </c>
      <c r="BG260" s="104">
        <v>0</v>
      </c>
      <c r="BH260" s="104">
        <v>0</v>
      </c>
      <c r="BI260" s="104" t="b">
        <v>0</v>
      </c>
      <c r="BJ260" s="105"/>
      <c r="BK260" s="105"/>
      <c r="BL260" s="104">
        <v>0</v>
      </c>
      <c r="BM260" s="104">
        <v>2</v>
      </c>
      <c r="BN260" s="104">
        <v>0</v>
      </c>
      <c r="BO260" s="105" t="s">
        <v>6810</v>
      </c>
      <c r="BP260" s="105" t="s">
        <v>6743</v>
      </c>
      <c r="BQ260" s="104">
        <v>8760</v>
      </c>
      <c r="BR260" s="105"/>
      <c r="BS260" s="105" t="s">
        <v>513</v>
      </c>
      <c r="BT260" s="105"/>
      <c r="BU260" s="104">
        <v>0</v>
      </c>
    </row>
    <row r="261" spans="1:73" ht="15" customHeight="1" x14ac:dyDescent="0.35">
      <c r="A261" s="104">
        <v>0</v>
      </c>
      <c r="B261" s="105" t="s">
        <v>511</v>
      </c>
      <c r="C261" s="105"/>
      <c r="D261" s="104">
        <v>2</v>
      </c>
      <c r="E261" s="105" t="s">
        <v>6934</v>
      </c>
      <c r="F261" s="105" t="s">
        <v>6849</v>
      </c>
      <c r="G261" s="104">
        <v>1</v>
      </c>
      <c r="H261" s="105" t="s">
        <v>483</v>
      </c>
      <c r="I261" s="104" t="b">
        <v>0</v>
      </c>
      <c r="J261" s="105"/>
      <c r="K261" s="105"/>
      <c r="L261" s="104">
        <v>24</v>
      </c>
      <c r="M261" s="105"/>
      <c r="N261" s="104" t="b">
        <v>1</v>
      </c>
      <c r="O261" s="104">
        <v>0</v>
      </c>
      <c r="P261" s="105" t="s">
        <v>485</v>
      </c>
      <c r="Q261" s="105" t="s">
        <v>6002</v>
      </c>
      <c r="R261" s="104" t="b">
        <v>0</v>
      </c>
      <c r="S261" s="105"/>
      <c r="T261" s="105"/>
      <c r="U261" s="105"/>
      <c r="V261" s="105"/>
      <c r="W261" s="105"/>
      <c r="X261" s="105"/>
      <c r="Y261" s="105"/>
      <c r="Z261" s="105"/>
      <c r="AA261" s="105"/>
      <c r="AB261" s="105"/>
      <c r="AC261" s="105"/>
      <c r="AD261" s="105"/>
      <c r="AE261" s="105"/>
      <c r="AF261" s="105"/>
      <c r="AG261" s="105"/>
      <c r="AH261" s="105"/>
      <c r="AI261" s="105"/>
      <c r="AJ261" s="105"/>
      <c r="AK261" s="105"/>
      <c r="AL261" s="105"/>
      <c r="AM261" s="105"/>
      <c r="AN261" s="105"/>
      <c r="AO261" s="105"/>
      <c r="AP261" s="105"/>
      <c r="AQ261" s="104">
        <v>0</v>
      </c>
      <c r="AR261" s="104">
        <v>0</v>
      </c>
      <c r="AS261" s="105"/>
      <c r="AT261" s="104">
        <v>0</v>
      </c>
      <c r="AU261" s="104">
        <v>0</v>
      </c>
      <c r="AV261" s="104">
        <v>-1</v>
      </c>
      <c r="AW261" s="104">
        <v>1460</v>
      </c>
      <c r="AX261" s="104">
        <v>1460</v>
      </c>
      <c r="AY261" s="104">
        <v>20</v>
      </c>
      <c r="AZ261" s="104" t="b">
        <v>0</v>
      </c>
      <c r="BA261" s="104">
        <v>0</v>
      </c>
      <c r="BB261" s="104">
        <v>0</v>
      </c>
      <c r="BC261" s="104">
        <v>0</v>
      </c>
      <c r="BD261" s="104" t="b">
        <v>0</v>
      </c>
      <c r="BE261" s="105" t="s">
        <v>512</v>
      </c>
      <c r="BF261" s="104">
        <v>0</v>
      </c>
      <c r="BG261" s="104">
        <v>0</v>
      </c>
      <c r="BH261" s="104">
        <v>0</v>
      </c>
      <c r="BI261" s="104" t="b">
        <v>0</v>
      </c>
      <c r="BJ261" s="105"/>
      <c r="BK261" s="105"/>
      <c r="BL261" s="104">
        <v>0</v>
      </c>
      <c r="BM261" s="104">
        <v>0</v>
      </c>
      <c r="BN261" s="104">
        <v>3</v>
      </c>
      <c r="BO261" s="105"/>
      <c r="BP261" s="105" t="s">
        <v>208</v>
      </c>
      <c r="BQ261" s="104">
        <v>8760</v>
      </c>
      <c r="BR261" s="105"/>
      <c r="BS261" s="105" t="s">
        <v>513</v>
      </c>
      <c r="BT261" s="105"/>
      <c r="BU261" s="104">
        <v>0</v>
      </c>
    </row>
    <row r="262" spans="1:73" ht="15" customHeight="1" x14ac:dyDescent="0.35">
      <c r="A262" s="104">
        <v>0</v>
      </c>
      <c r="B262" s="105" t="s">
        <v>482</v>
      </c>
      <c r="C262" s="105"/>
      <c r="D262" s="104">
        <v>2</v>
      </c>
      <c r="E262" s="105" t="s">
        <v>6934</v>
      </c>
      <c r="F262" s="105" t="s">
        <v>6850</v>
      </c>
      <c r="G262" s="104">
        <v>1</v>
      </c>
      <c r="H262" s="105" t="s">
        <v>483</v>
      </c>
      <c r="I262" s="104" t="b">
        <v>0</v>
      </c>
      <c r="J262" s="105"/>
      <c r="K262" s="105"/>
      <c r="L262" s="104">
        <v>24</v>
      </c>
      <c r="M262" s="105"/>
      <c r="N262" s="104" t="b">
        <v>1</v>
      </c>
      <c r="O262" s="104">
        <v>0</v>
      </c>
      <c r="P262" s="105" t="s">
        <v>485</v>
      </c>
      <c r="Q262" s="105" t="s">
        <v>6002</v>
      </c>
      <c r="R262" s="104" t="b">
        <v>0</v>
      </c>
      <c r="S262" s="105"/>
      <c r="T262" s="105"/>
      <c r="U262" s="105"/>
      <c r="V262" s="105"/>
      <c r="W262" s="105"/>
      <c r="X262" s="105"/>
      <c r="Y262" s="105"/>
      <c r="Z262" s="105"/>
      <c r="AA262" s="105"/>
      <c r="AB262" s="105"/>
      <c r="AC262" s="105"/>
      <c r="AD262" s="105"/>
      <c r="AE262" s="105"/>
      <c r="AF262" s="105"/>
      <c r="AG262" s="105"/>
      <c r="AH262" s="105"/>
      <c r="AI262" s="105"/>
      <c r="AJ262" s="105"/>
      <c r="AK262" s="105"/>
      <c r="AL262" s="105"/>
      <c r="AM262" s="105"/>
      <c r="AN262" s="105"/>
      <c r="AO262" s="105"/>
      <c r="AP262" s="105"/>
      <c r="AQ262" s="104">
        <v>0</v>
      </c>
      <c r="AR262" s="104">
        <v>0</v>
      </c>
      <c r="AS262" s="105"/>
      <c r="AT262" s="104">
        <v>0</v>
      </c>
      <c r="AU262" s="104">
        <v>0</v>
      </c>
      <c r="AV262" s="104">
        <v>-1</v>
      </c>
      <c r="AW262" s="104">
        <v>1460</v>
      </c>
      <c r="AX262" s="104">
        <v>1460</v>
      </c>
      <c r="AY262" s="104">
        <v>20</v>
      </c>
      <c r="AZ262" s="104" t="b">
        <v>0</v>
      </c>
      <c r="BA262" s="104">
        <v>0</v>
      </c>
      <c r="BB262" s="104">
        <v>0</v>
      </c>
      <c r="BC262" s="104">
        <v>0</v>
      </c>
      <c r="BD262" s="104" t="b">
        <v>1</v>
      </c>
      <c r="BE262" s="105" t="s">
        <v>512</v>
      </c>
      <c r="BF262" s="104">
        <v>0</v>
      </c>
      <c r="BG262" s="104">
        <v>0</v>
      </c>
      <c r="BH262" s="104">
        <v>0</v>
      </c>
      <c r="BI262" s="104" t="b">
        <v>1</v>
      </c>
      <c r="BJ262" s="105" t="s">
        <v>5985</v>
      </c>
      <c r="BK262" s="105" t="s">
        <v>5984</v>
      </c>
      <c r="BL262" s="104">
        <v>0</v>
      </c>
      <c r="BM262" s="104">
        <v>1</v>
      </c>
      <c r="BN262" s="104">
        <v>160</v>
      </c>
      <c r="BO262" s="105"/>
      <c r="BP262" s="105" t="s">
        <v>207</v>
      </c>
      <c r="BQ262" s="104">
        <v>140160</v>
      </c>
      <c r="BR262" s="105"/>
      <c r="BS262" s="105" t="s">
        <v>105</v>
      </c>
      <c r="BT262" s="105"/>
      <c r="BU262" s="104">
        <v>0</v>
      </c>
    </row>
    <row r="263" spans="1:73" ht="15" customHeight="1" x14ac:dyDescent="0.35">
      <c r="A263" s="104">
        <v>0</v>
      </c>
      <c r="B263" s="105" t="s">
        <v>511</v>
      </c>
      <c r="C263" s="105"/>
      <c r="D263" s="104">
        <v>2</v>
      </c>
      <c r="E263" s="105" t="s">
        <v>6934</v>
      </c>
      <c r="F263" s="105" t="s">
        <v>6809</v>
      </c>
      <c r="G263" s="104">
        <v>1</v>
      </c>
      <c r="H263" s="105" t="s">
        <v>483</v>
      </c>
      <c r="I263" s="104" t="b">
        <v>0</v>
      </c>
      <c r="J263" s="105"/>
      <c r="K263" s="105"/>
      <c r="L263" s="104">
        <v>24</v>
      </c>
      <c r="M263" s="105"/>
      <c r="N263" s="104" t="b">
        <v>1</v>
      </c>
      <c r="O263" s="104">
        <v>0</v>
      </c>
      <c r="P263" s="105"/>
      <c r="Q263" s="105"/>
      <c r="R263" s="104" t="b">
        <v>1</v>
      </c>
      <c r="S263" s="105"/>
      <c r="T263" s="105"/>
      <c r="U263" s="105"/>
      <c r="V263" s="105"/>
      <c r="W263" s="105"/>
      <c r="X263" s="105"/>
      <c r="Y263" s="105"/>
      <c r="Z263" s="105"/>
      <c r="AA263" s="105"/>
      <c r="AB263" s="105"/>
      <c r="AC263" s="105"/>
      <c r="AD263" s="105"/>
      <c r="AE263" s="105"/>
      <c r="AF263" s="105"/>
      <c r="AG263" s="105"/>
      <c r="AH263" s="105"/>
      <c r="AI263" s="105"/>
      <c r="AJ263" s="105"/>
      <c r="AK263" s="105"/>
      <c r="AL263" s="105"/>
      <c r="AM263" s="105"/>
      <c r="AN263" s="105"/>
      <c r="AO263" s="105"/>
      <c r="AP263" s="105"/>
      <c r="AQ263" s="104">
        <v>0</v>
      </c>
      <c r="AR263" s="104">
        <v>0</v>
      </c>
      <c r="AS263" s="105"/>
      <c r="AT263" s="104">
        <v>0</v>
      </c>
      <c r="AU263" s="104">
        <v>0</v>
      </c>
      <c r="AV263" s="104">
        <v>-1</v>
      </c>
      <c r="AW263" s="104">
        <v>1460</v>
      </c>
      <c r="AX263" s="104">
        <v>1460</v>
      </c>
      <c r="AY263" s="104">
        <v>20</v>
      </c>
      <c r="AZ263" s="104" t="b">
        <v>0</v>
      </c>
      <c r="BA263" s="104">
        <v>0</v>
      </c>
      <c r="BB263" s="104">
        <v>0</v>
      </c>
      <c r="BC263" s="104">
        <v>0</v>
      </c>
      <c r="BD263" s="104" t="b">
        <v>0</v>
      </c>
      <c r="BE263" s="105" t="s">
        <v>512</v>
      </c>
      <c r="BF263" s="104">
        <v>0</v>
      </c>
      <c r="BG263" s="104">
        <v>0</v>
      </c>
      <c r="BH263" s="104">
        <v>0</v>
      </c>
      <c r="BI263" s="104" t="b">
        <v>0</v>
      </c>
      <c r="BJ263" s="105"/>
      <c r="BK263" s="105"/>
      <c r="BL263" s="104">
        <v>0</v>
      </c>
      <c r="BM263" s="104">
        <v>2</v>
      </c>
      <c r="BN263" s="104">
        <v>0</v>
      </c>
      <c r="BO263" s="105" t="s">
        <v>6810</v>
      </c>
      <c r="BP263" s="105" t="s">
        <v>6743</v>
      </c>
      <c r="BQ263" s="104">
        <v>8760</v>
      </c>
      <c r="BR263" s="105"/>
      <c r="BS263" s="105" t="s">
        <v>513</v>
      </c>
      <c r="BT263" s="105"/>
      <c r="BU263" s="104">
        <v>0</v>
      </c>
    </row>
    <row r="264" spans="1:73" ht="15" customHeight="1" x14ac:dyDescent="0.35">
      <c r="A264" s="104">
        <v>0</v>
      </c>
      <c r="B264" s="105" t="s">
        <v>511</v>
      </c>
      <c r="C264" s="105"/>
      <c r="D264" s="104">
        <v>2</v>
      </c>
      <c r="E264" s="105" t="s">
        <v>6933</v>
      </c>
      <c r="F264" s="105" t="s">
        <v>6847</v>
      </c>
      <c r="G264" s="104">
        <v>1</v>
      </c>
      <c r="H264" s="105" t="s">
        <v>483</v>
      </c>
      <c r="I264" s="104" t="b">
        <v>0</v>
      </c>
      <c r="J264" s="105"/>
      <c r="K264" s="105"/>
      <c r="L264" s="104">
        <v>24</v>
      </c>
      <c r="M264" s="105"/>
      <c r="N264" s="104" t="b">
        <v>1</v>
      </c>
      <c r="O264" s="104">
        <v>0</v>
      </c>
      <c r="P264" s="105" t="s">
        <v>485</v>
      </c>
      <c r="Q264" s="105" t="s">
        <v>6002</v>
      </c>
      <c r="R264" s="104" t="b">
        <v>0</v>
      </c>
      <c r="S264" s="105"/>
      <c r="T264" s="105"/>
      <c r="U264" s="105"/>
      <c r="V264" s="105"/>
      <c r="W264" s="105"/>
      <c r="X264" s="105"/>
      <c r="Y264" s="105"/>
      <c r="Z264" s="105"/>
      <c r="AA264" s="105"/>
      <c r="AB264" s="105"/>
      <c r="AC264" s="105"/>
      <c r="AD264" s="105"/>
      <c r="AE264" s="105"/>
      <c r="AF264" s="105"/>
      <c r="AG264" s="105"/>
      <c r="AH264" s="105"/>
      <c r="AI264" s="105"/>
      <c r="AJ264" s="105"/>
      <c r="AK264" s="105"/>
      <c r="AL264" s="105"/>
      <c r="AM264" s="105"/>
      <c r="AN264" s="105"/>
      <c r="AO264" s="105"/>
      <c r="AP264" s="105"/>
      <c r="AQ264" s="104">
        <v>0</v>
      </c>
      <c r="AR264" s="104">
        <v>0</v>
      </c>
      <c r="AS264" s="105"/>
      <c r="AT264" s="104">
        <v>0</v>
      </c>
      <c r="AU264" s="104">
        <v>0</v>
      </c>
      <c r="AV264" s="104">
        <v>-1</v>
      </c>
      <c r="AW264" s="104">
        <v>1460</v>
      </c>
      <c r="AX264" s="104">
        <v>1460</v>
      </c>
      <c r="AY264" s="104">
        <v>20</v>
      </c>
      <c r="AZ264" s="104" t="b">
        <v>0</v>
      </c>
      <c r="BA264" s="104">
        <v>0</v>
      </c>
      <c r="BB264" s="104">
        <v>0</v>
      </c>
      <c r="BC264" s="104">
        <v>0</v>
      </c>
      <c r="BD264" s="104" t="b">
        <v>0</v>
      </c>
      <c r="BE264" s="105" t="s">
        <v>512</v>
      </c>
      <c r="BF264" s="104">
        <v>0</v>
      </c>
      <c r="BG264" s="104">
        <v>0</v>
      </c>
      <c r="BH264" s="104">
        <v>0</v>
      </c>
      <c r="BI264" s="104" t="b">
        <v>0</v>
      </c>
      <c r="BJ264" s="105"/>
      <c r="BK264" s="105"/>
      <c r="BL264" s="104">
        <v>0</v>
      </c>
      <c r="BM264" s="104">
        <v>0</v>
      </c>
      <c r="BN264" s="104">
        <v>3</v>
      </c>
      <c r="BO264" s="105"/>
      <c r="BP264" s="105" t="s">
        <v>208</v>
      </c>
      <c r="BQ264" s="104">
        <v>8760</v>
      </c>
      <c r="BR264" s="105"/>
      <c r="BS264" s="105" t="s">
        <v>513</v>
      </c>
      <c r="BT264" s="105"/>
      <c r="BU264" s="104">
        <v>0</v>
      </c>
    </row>
    <row r="265" spans="1:73" ht="15" customHeight="1" x14ac:dyDescent="0.35">
      <c r="A265" s="104">
        <v>0</v>
      </c>
      <c r="B265" s="105" t="s">
        <v>482</v>
      </c>
      <c r="C265" s="105"/>
      <c r="D265" s="104">
        <v>2</v>
      </c>
      <c r="E265" s="105" t="s">
        <v>6933</v>
      </c>
      <c r="F265" s="105" t="s">
        <v>6848</v>
      </c>
      <c r="G265" s="104">
        <v>1</v>
      </c>
      <c r="H265" s="105" t="s">
        <v>483</v>
      </c>
      <c r="I265" s="104" t="b">
        <v>0</v>
      </c>
      <c r="J265" s="105"/>
      <c r="K265" s="105"/>
      <c r="L265" s="104">
        <v>24</v>
      </c>
      <c r="M265" s="105"/>
      <c r="N265" s="104" t="b">
        <v>1</v>
      </c>
      <c r="O265" s="104">
        <v>0</v>
      </c>
      <c r="P265" s="105" t="s">
        <v>485</v>
      </c>
      <c r="Q265" s="105" t="s">
        <v>6002</v>
      </c>
      <c r="R265" s="104" t="b">
        <v>0</v>
      </c>
      <c r="S265" s="105"/>
      <c r="T265" s="105"/>
      <c r="U265" s="105"/>
      <c r="V265" s="105"/>
      <c r="W265" s="105"/>
      <c r="X265" s="105"/>
      <c r="Y265" s="105"/>
      <c r="Z265" s="105"/>
      <c r="AA265" s="105"/>
      <c r="AB265" s="105"/>
      <c r="AC265" s="105"/>
      <c r="AD265" s="105"/>
      <c r="AE265" s="105"/>
      <c r="AF265" s="105"/>
      <c r="AG265" s="105"/>
      <c r="AH265" s="105"/>
      <c r="AI265" s="105"/>
      <c r="AJ265" s="105"/>
      <c r="AK265" s="105"/>
      <c r="AL265" s="105"/>
      <c r="AM265" s="105"/>
      <c r="AN265" s="105"/>
      <c r="AO265" s="105"/>
      <c r="AP265" s="105"/>
      <c r="AQ265" s="104">
        <v>0</v>
      </c>
      <c r="AR265" s="104">
        <v>0</v>
      </c>
      <c r="AS265" s="105"/>
      <c r="AT265" s="104">
        <v>0</v>
      </c>
      <c r="AU265" s="104">
        <v>0</v>
      </c>
      <c r="AV265" s="104">
        <v>-1</v>
      </c>
      <c r="AW265" s="104">
        <v>1460</v>
      </c>
      <c r="AX265" s="104">
        <v>1460</v>
      </c>
      <c r="AY265" s="104">
        <v>20</v>
      </c>
      <c r="AZ265" s="104" t="b">
        <v>0</v>
      </c>
      <c r="BA265" s="104">
        <v>0</v>
      </c>
      <c r="BB265" s="104">
        <v>0</v>
      </c>
      <c r="BC265" s="104">
        <v>0</v>
      </c>
      <c r="BD265" s="104" t="b">
        <v>1</v>
      </c>
      <c r="BE265" s="105" t="s">
        <v>512</v>
      </c>
      <c r="BF265" s="104">
        <v>0</v>
      </c>
      <c r="BG265" s="104">
        <v>0</v>
      </c>
      <c r="BH265" s="104">
        <v>0</v>
      </c>
      <c r="BI265" s="104" t="b">
        <v>1</v>
      </c>
      <c r="BJ265" s="105" t="s">
        <v>5985</v>
      </c>
      <c r="BK265" s="105" t="s">
        <v>5984</v>
      </c>
      <c r="BL265" s="104">
        <v>0</v>
      </c>
      <c r="BM265" s="104">
        <v>1</v>
      </c>
      <c r="BN265" s="104">
        <v>8</v>
      </c>
      <c r="BO265" s="105"/>
      <c r="BP265" s="105" t="s">
        <v>311</v>
      </c>
      <c r="BQ265" s="104">
        <v>140160</v>
      </c>
      <c r="BR265" s="105"/>
      <c r="BS265" s="105" t="s">
        <v>105</v>
      </c>
      <c r="BT265" s="105"/>
      <c r="BU265" s="104">
        <v>0</v>
      </c>
    </row>
    <row r="266" spans="1:73" ht="15" customHeight="1" x14ac:dyDescent="0.35">
      <c r="A266" s="104">
        <v>0</v>
      </c>
      <c r="B266" s="105" t="s">
        <v>511</v>
      </c>
      <c r="C266" s="105"/>
      <c r="D266" s="104">
        <v>2</v>
      </c>
      <c r="E266" s="105" t="s">
        <v>6933</v>
      </c>
      <c r="F266" s="105" t="s">
        <v>6809</v>
      </c>
      <c r="G266" s="104">
        <v>1</v>
      </c>
      <c r="H266" s="105" t="s">
        <v>483</v>
      </c>
      <c r="I266" s="104" t="b">
        <v>0</v>
      </c>
      <c r="J266" s="105"/>
      <c r="K266" s="105"/>
      <c r="L266" s="104">
        <v>24</v>
      </c>
      <c r="M266" s="105"/>
      <c r="N266" s="104" t="b">
        <v>1</v>
      </c>
      <c r="O266" s="104">
        <v>0</v>
      </c>
      <c r="P266" s="105"/>
      <c r="Q266" s="105"/>
      <c r="R266" s="104" t="b">
        <v>1</v>
      </c>
      <c r="S266" s="105"/>
      <c r="T266" s="105"/>
      <c r="U266" s="105"/>
      <c r="V266" s="105"/>
      <c r="W266" s="105"/>
      <c r="X266" s="105"/>
      <c r="Y266" s="105"/>
      <c r="Z266" s="105"/>
      <c r="AA266" s="105"/>
      <c r="AB266" s="105"/>
      <c r="AC266" s="105"/>
      <c r="AD266" s="105"/>
      <c r="AE266" s="105"/>
      <c r="AF266" s="105"/>
      <c r="AG266" s="105"/>
      <c r="AH266" s="105"/>
      <c r="AI266" s="105"/>
      <c r="AJ266" s="105"/>
      <c r="AK266" s="105"/>
      <c r="AL266" s="105"/>
      <c r="AM266" s="105"/>
      <c r="AN266" s="105"/>
      <c r="AO266" s="105"/>
      <c r="AP266" s="105"/>
      <c r="AQ266" s="104">
        <v>0</v>
      </c>
      <c r="AR266" s="104">
        <v>0</v>
      </c>
      <c r="AS266" s="105"/>
      <c r="AT266" s="104">
        <v>0</v>
      </c>
      <c r="AU266" s="104">
        <v>0</v>
      </c>
      <c r="AV266" s="104">
        <v>-1</v>
      </c>
      <c r="AW266" s="104">
        <v>1460</v>
      </c>
      <c r="AX266" s="104">
        <v>1460</v>
      </c>
      <c r="AY266" s="104">
        <v>20</v>
      </c>
      <c r="AZ266" s="104" t="b">
        <v>0</v>
      </c>
      <c r="BA266" s="104">
        <v>0</v>
      </c>
      <c r="BB266" s="104">
        <v>0</v>
      </c>
      <c r="BC266" s="104">
        <v>0</v>
      </c>
      <c r="BD266" s="104" t="b">
        <v>0</v>
      </c>
      <c r="BE266" s="105" t="s">
        <v>512</v>
      </c>
      <c r="BF266" s="104">
        <v>0</v>
      </c>
      <c r="BG266" s="104">
        <v>0</v>
      </c>
      <c r="BH266" s="104">
        <v>0</v>
      </c>
      <c r="BI266" s="104" t="b">
        <v>0</v>
      </c>
      <c r="BJ266" s="105"/>
      <c r="BK266" s="105"/>
      <c r="BL266" s="104">
        <v>0</v>
      </c>
      <c r="BM266" s="104">
        <v>2</v>
      </c>
      <c r="BN266" s="104">
        <v>0</v>
      </c>
      <c r="BO266" s="105" t="s">
        <v>6810</v>
      </c>
      <c r="BP266" s="105" t="s">
        <v>6743</v>
      </c>
      <c r="BQ266" s="104">
        <v>8760</v>
      </c>
      <c r="BR266" s="105"/>
      <c r="BS266" s="105" t="s">
        <v>513</v>
      </c>
      <c r="BT266" s="105"/>
      <c r="BU266" s="104">
        <v>0</v>
      </c>
    </row>
    <row r="267" spans="1:73" ht="15" customHeight="1" x14ac:dyDescent="0.35">
      <c r="A267" s="104">
        <v>0</v>
      </c>
      <c r="B267" s="105" t="s">
        <v>482</v>
      </c>
      <c r="C267" s="105"/>
      <c r="D267" s="104">
        <v>2</v>
      </c>
      <c r="E267" s="105" t="s">
        <v>10801</v>
      </c>
      <c r="F267" s="105" t="s">
        <v>6851</v>
      </c>
      <c r="G267" s="104">
        <v>1</v>
      </c>
      <c r="H267" s="105" t="s">
        <v>483</v>
      </c>
      <c r="I267" s="104" t="b">
        <v>0</v>
      </c>
      <c r="J267" s="105"/>
      <c r="K267" s="105"/>
      <c r="L267" s="104">
        <v>24</v>
      </c>
      <c r="M267" s="105"/>
      <c r="N267" s="104" t="b">
        <v>1</v>
      </c>
      <c r="O267" s="104">
        <v>0</v>
      </c>
      <c r="P267" s="105" t="s">
        <v>485</v>
      </c>
      <c r="Q267" s="105" t="s">
        <v>6002</v>
      </c>
      <c r="R267" s="104" t="b">
        <v>0</v>
      </c>
      <c r="S267" s="105"/>
      <c r="T267" s="105"/>
      <c r="U267" s="105"/>
      <c r="V267" s="105"/>
      <c r="W267" s="105"/>
      <c r="X267" s="105"/>
      <c r="Y267" s="105"/>
      <c r="Z267" s="105"/>
      <c r="AA267" s="105"/>
      <c r="AB267" s="105"/>
      <c r="AC267" s="105"/>
      <c r="AD267" s="105"/>
      <c r="AE267" s="105"/>
      <c r="AF267" s="105"/>
      <c r="AG267" s="105"/>
      <c r="AH267" s="105"/>
      <c r="AI267" s="105"/>
      <c r="AJ267" s="105"/>
      <c r="AK267" s="105"/>
      <c r="AL267" s="105"/>
      <c r="AM267" s="105"/>
      <c r="AN267" s="105"/>
      <c r="AO267" s="105"/>
      <c r="AP267" s="105"/>
      <c r="AQ267" s="104">
        <v>0</v>
      </c>
      <c r="AR267" s="104">
        <v>20000</v>
      </c>
      <c r="AS267" s="105"/>
      <c r="AT267" s="104">
        <v>0</v>
      </c>
      <c r="AU267" s="104">
        <v>0</v>
      </c>
      <c r="AV267" s="104">
        <v>-1</v>
      </c>
      <c r="AW267" s="104">
        <v>1460</v>
      </c>
      <c r="AX267" s="104">
        <v>1460</v>
      </c>
      <c r="AY267" s="104">
        <v>20</v>
      </c>
      <c r="AZ267" s="104" t="b">
        <v>0</v>
      </c>
      <c r="BA267" s="104">
        <v>0</v>
      </c>
      <c r="BB267" s="104">
        <v>0</v>
      </c>
      <c r="BC267" s="104">
        <v>0</v>
      </c>
      <c r="BD267" s="104" t="b">
        <v>1</v>
      </c>
      <c r="BE267" s="105" t="s">
        <v>512</v>
      </c>
      <c r="BF267" s="104">
        <v>0</v>
      </c>
      <c r="BG267" s="104">
        <v>0</v>
      </c>
      <c r="BH267" s="104">
        <v>0</v>
      </c>
      <c r="BI267" s="104" t="b">
        <v>1</v>
      </c>
      <c r="BJ267" s="105"/>
      <c r="BK267" s="105"/>
      <c r="BL267" s="104">
        <v>0</v>
      </c>
      <c r="BM267" s="104">
        <v>0</v>
      </c>
      <c r="BN267" s="104">
        <v>8</v>
      </c>
      <c r="BO267" s="105"/>
      <c r="BP267" s="105" t="s">
        <v>207</v>
      </c>
      <c r="BQ267" s="104">
        <v>140160</v>
      </c>
      <c r="BR267" s="105"/>
      <c r="BS267" s="105" t="s">
        <v>105</v>
      </c>
      <c r="BT267" s="105"/>
      <c r="BU267" s="104">
        <v>0</v>
      </c>
    </row>
    <row r="268" spans="1:73" ht="15" customHeight="1" x14ac:dyDescent="0.35">
      <c r="A268" s="104">
        <v>0</v>
      </c>
      <c r="B268" s="105" t="s">
        <v>511</v>
      </c>
      <c r="C268" s="105"/>
      <c r="D268" s="104">
        <v>2</v>
      </c>
      <c r="E268" s="105" t="s">
        <v>10801</v>
      </c>
      <c r="F268" s="105" t="s">
        <v>6852</v>
      </c>
      <c r="G268" s="104">
        <v>1</v>
      </c>
      <c r="H268" s="105" t="s">
        <v>483</v>
      </c>
      <c r="I268" s="104" t="b">
        <v>0</v>
      </c>
      <c r="J268" s="105"/>
      <c r="K268" s="105"/>
      <c r="L268" s="104">
        <v>24</v>
      </c>
      <c r="M268" s="105"/>
      <c r="N268" s="104" t="b">
        <v>1</v>
      </c>
      <c r="O268" s="104">
        <v>0</v>
      </c>
      <c r="P268" s="105" t="s">
        <v>485</v>
      </c>
      <c r="Q268" s="105" t="s">
        <v>6002</v>
      </c>
      <c r="R268" s="104" t="b">
        <v>0</v>
      </c>
      <c r="S268" s="105"/>
      <c r="T268" s="105"/>
      <c r="U268" s="105"/>
      <c r="V268" s="105"/>
      <c r="W268" s="105"/>
      <c r="X268" s="105"/>
      <c r="Y268" s="105"/>
      <c r="Z268" s="105"/>
      <c r="AA268" s="105"/>
      <c r="AB268" s="105"/>
      <c r="AC268" s="105"/>
      <c r="AD268" s="105"/>
      <c r="AE268" s="105"/>
      <c r="AF268" s="105"/>
      <c r="AG268" s="105"/>
      <c r="AH268" s="105"/>
      <c r="AI268" s="105"/>
      <c r="AJ268" s="105"/>
      <c r="AK268" s="105"/>
      <c r="AL268" s="105"/>
      <c r="AM268" s="105"/>
      <c r="AN268" s="105"/>
      <c r="AO268" s="105"/>
      <c r="AP268" s="105"/>
      <c r="AQ268" s="104">
        <v>0</v>
      </c>
      <c r="AR268" s="104">
        <v>0</v>
      </c>
      <c r="AS268" s="105"/>
      <c r="AT268" s="104">
        <v>0</v>
      </c>
      <c r="AU268" s="104">
        <v>0</v>
      </c>
      <c r="AV268" s="104">
        <v>-1</v>
      </c>
      <c r="AW268" s="104">
        <v>1460</v>
      </c>
      <c r="AX268" s="104">
        <v>1460</v>
      </c>
      <c r="AY268" s="104">
        <v>20</v>
      </c>
      <c r="AZ268" s="104" t="b">
        <v>0</v>
      </c>
      <c r="BA268" s="104">
        <v>0</v>
      </c>
      <c r="BB268" s="104">
        <v>0</v>
      </c>
      <c r="BC268" s="104">
        <v>0</v>
      </c>
      <c r="BD268" s="104" t="b">
        <v>0</v>
      </c>
      <c r="BE268" s="105" t="s">
        <v>512</v>
      </c>
      <c r="BF268" s="104">
        <v>0</v>
      </c>
      <c r="BG268" s="104">
        <v>0</v>
      </c>
      <c r="BH268" s="104">
        <v>0</v>
      </c>
      <c r="BI268" s="104" t="b">
        <v>0</v>
      </c>
      <c r="BJ268" s="105"/>
      <c r="BK268" s="105"/>
      <c r="BL268" s="104">
        <v>0</v>
      </c>
      <c r="BM268" s="104">
        <v>1</v>
      </c>
      <c r="BN268" s="104">
        <v>3</v>
      </c>
      <c r="BO268" s="105"/>
      <c r="BP268" s="105" t="s">
        <v>208</v>
      </c>
      <c r="BQ268" s="104">
        <v>8760</v>
      </c>
      <c r="BR268" s="105"/>
      <c r="BS268" s="105" t="s">
        <v>513</v>
      </c>
      <c r="BT268" s="105"/>
      <c r="BU268" s="104">
        <v>0</v>
      </c>
    </row>
    <row r="269" spans="1:73" ht="15" customHeight="1" x14ac:dyDescent="0.35">
      <c r="A269" s="104">
        <v>0</v>
      </c>
      <c r="B269" s="105" t="s">
        <v>511</v>
      </c>
      <c r="C269" s="105"/>
      <c r="D269" s="104">
        <v>2</v>
      </c>
      <c r="E269" s="105" t="s">
        <v>10801</v>
      </c>
      <c r="F269" s="105" t="s">
        <v>6809</v>
      </c>
      <c r="G269" s="104">
        <v>1</v>
      </c>
      <c r="H269" s="105" t="s">
        <v>483</v>
      </c>
      <c r="I269" s="104" t="b">
        <v>0</v>
      </c>
      <c r="J269" s="105"/>
      <c r="K269" s="105"/>
      <c r="L269" s="104">
        <v>24</v>
      </c>
      <c r="M269" s="105"/>
      <c r="N269" s="104" t="b">
        <v>1</v>
      </c>
      <c r="O269" s="104">
        <v>0</v>
      </c>
      <c r="P269" s="105"/>
      <c r="Q269" s="105"/>
      <c r="R269" s="104" t="b">
        <v>1</v>
      </c>
      <c r="S269" s="105"/>
      <c r="T269" s="105"/>
      <c r="U269" s="105"/>
      <c r="V269" s="105"/>
      <c r="W269" s="105"/>
      <c r="X269" s="105"/>
      <c r="Y269" s="105"/>
      <c r="Z269" s="105"/>
      <c r="AA269" s="105"/>
      <c r="AB269" s="105"/>
      <c r="AC269" s="105"/>
      <c r="AD269" s="105"/>
      <c r="AE269" s="105"/>
      <c r="AF269" s="105"/>
      <c r="AG269" s="105"/>
      <c r="AH269" s="105"/>
      <c r="AI269" s="105"/>
      <c r="AJ269" s="105"/>
      <c r="AK269" s="105"/>
      <c r="AL269" s="105"/>
      <c r="AM269" s="105"/>
      <c r="AN269" s="105"/>
      <c r="AO269" s="105"/>
      <c r="AP269" s="105"/>
      <c r="AQ269" s="104">
        <v>0</v>
      </c>
      <c r="AR269" s="104">
        <v>0</v>
      </c>
      <c r="AS269" s="105"/>
      <c r="AT269" s="104">
        <v>0</v>
      </c>
      <c r="AU269" s="104">
        <v>0</v>
      </c>
      <c r="AV269" s="104">
        <v>-1</v>
      </c>
      <c r="AW269" s="104">
        <v>1460</v>
      </c>
      <c r="AX269" s="104">
        <v>1460</v>
      </c>
      <c r="AY269" s="104">
        <v>20</v>
      </c>
      <c r="AZ269" s="104" t="b">
        <v>0</v>
      </c>
      <c r="BA269" s="104">
        <v>0</v>
      </c>
      <c r="BB269" s="104">
        <v>0</v>
      </c>
      <c r="BC269" s="104">
        <v>0</v>
      </c>
      <c r="BD269" s="104" t="b">
        <v>0</v>
      </c>
      <c r="BE269" s="105" t="s">
        <v>512</v>
      </c>
      <c r="BF269" s="104">
        <v>0</v>
      </c>
      <c r="BG269" s="104">
        <v>0</v>
      </c>
      <c r="BH269" s="104">
        <v>0</v>
      </c>
      <c r="BI269" s="104" t="b">
        <v>0</v>
      </c>
      <c r="BJ269" s="105"/>
      <c r="BK269" s="105"/>
      <c r="BL269" s="104">
        <v>0</v>
      </c>
      <c r="BM269" s="104">
        <v>2</v>
      </c>
      <c r="BN269" s="104">
        <v>0</v>
      </c>
      <c r="BO269" s="105" t="s">
        <v>6810</v>
      </c>
      <c r="BP269" s="105" t="s">
        <v>6743</v>
      </c>
      <c r="BQ269" s="104">
        <v>8760</v>
      </c>
      <c r="BR269" s="105"/>
      <c r="BS269" s="105" t="s">
        <v>513</v>
      </c>
      <c r="BT269" s="105"/>
      <c r="BU269" s="104">
        <v>0</v>
      </c>
    </row>
    <row r="270" spans="1:73" ht="15" customHeight="1" x14ac:dyDescent="0.35">
      <c r="A270" s="104">
        <v>0</v>
      </c>
      <c r="B270" s="105" t="s">
        <v>482</v>
      </c>
      <c r="C270" s="105"/>
      <c r="D270" s="104">
        <v>2</v>
      </c>
      <c r="E270" s="105" t="s">
        <v>7027</v>
      </c>
      <c r="F270" s="105" t="s">
        <v>6811</v>
      </c>
      <c r="G270" s="104">
        <v>1</v>
      </c>
      <c r="H270" s="105" t="s">
        <v>483</v>
      </c>
      <c r="I270" s="104" t="b">
        <v>0</v>
      </c>
      <c r="J270" s="105"/>
      <c r="K270" s="105"/>
      <c r="L270" s="104">
        <v>24</v>
      </c>
      <c r="M270" s="105"/>
      <c r="N270" s="104" t="b">
        <v>1</v>
      </c>
      <c r="O270" s="104">
        <v>0</v>
      </c>
      <c r="P270" s="105"/>
      <c r="Q270" s="105"/>
      <c r="R270" s="104" t="b">
        <v>0</v>
      </c>
      <c r="S270" s="105"/>
      <c r="T270" s="105"/>
      <c r="U270" s="105"/>
      <c r="V270" s="105"/>
      <c r="W270" s="105"/>
      <c r="X270" s="105"/>
      <c r="Y270" s="105"/>
      <c r="Z270" s="105"/>
      <c r="AA270" s="105"/>
      <c r="AB270" s="105"/>
      <c r="AC270" s="105"/>
      <c r="AD270" s="105"/>
      <c r="AE270" s="105"/>
      <c r="AF270" s="105"/>
      <c r="AG270" s="105"/>
      <c r="AH270" s="105"/>
      <c r="AI270" s="105"/>
      <c r="AJ270" s="105"/>
      <c r="AK270" s="105"/>
      <c r="AL270" s="105"/>
      <c r="AM270" s="105"/>
      <c r="AN270" s="105"/>
      <c r="AO270" s="105"/>
      <c r="AP270" s="105"/>
      <c r="AQ270" s="104">
        <v>0</v>
      </c>
      <c r="AR270" s="104">
        <v>500000</v>
      </c>
      <c r="AS270" s="105"/>
      <c r="AT270" s="104">
        <v>0</v>
      </c>
      <c r="AU270" s="104">
        <v>0</v>
      </c>
      <c r="AV270" s="104">
        <v>-1</v>
      </c>
      <c r="AW270" s="104">
        <v>1460</v>
      </c>
      <c r="AX270" s="104">
        <v>1460</v>
      </c>
      <c r="AY270" s="104">
        <v>20</v>
      </c>
      <c r="AZ270" s="104" t="b">
        <v>0</v>
      </c>
      <c r="BA270" s="104">
        <v>0</v>
      </c>
      <c r="BB270" s="104">
        <v>0</v>
      </c>
      <c r="BC270" s="104">
        <v>0</v>
      </c>
      <c r="BD270" s="104" t="b">
        <v>1</v>
      </c>
      <c r="BE270" s="105" t="s">
        <v>512</v>
      </c>
      <c r="BF270" s="104">
        <v>0</v>
      </c>
      <c r="BG270" s="104">
        <v>0</v>
      </c>
      <c r="BH270" s="104">
        <v>0</v>
      </c>
      <c r="BI270" s="104" t="b">
        <v>1</v>
      </c>
      <c r="BJ270" s="105"/>
      <c r="BK270" s="105"/>
      <c r="BL270" s="104">
        <v>0</v>
      </c>
      <c r="BM270" s="104">
        <v>0</v>
      </c>
      <c r="BN270" s="104">
        <v>8</v>
      </c>
      <c r="BO270" s="105"/>
      <c r="BP270" s="105" t="s">
        <v>207</v>
      </c>
      <c r="BQ270" s="104">
        <v>700800</v>
      </c>
      <c r="BR270" s="105"/>
      <c r="BS270" s="105" t="s">
        <v>105</v>
      </c>
      <c r="BT270" s="105"/>
      <c r="BU270" s="104">
        <v>0</v>
      </c>
    </row>
    <row r="271" spans="1:73" ht="15" customHeight="1" x14ac:dyDescent="0.35">
      <c r="A271" s="104">
        <v>0</v>
      </c>
      <c r="B271" s="105" t="s">
        <v>511</v>
      </c>
      <c r="C271" s="105"/>
      <c r="D271" s="104">
        <v>2</v>
      </c>
      <c r="E271" s="105" t="s">
        <v>7027</v>
      </c>
      <c r="F271" s="105" t="s">
        <v>6786</v>
      </c>
      <c r="G271" s="104">
        <v>1</v>
      </c>
      <c r="H271" s="105" t="s">
        <v>483</v>
      </c>
      <c r="I271" s="104" t="b">
        <v>0</v>
      </c>
      <c r="J271" s="105"/>
      <c r="K271" s="105"/>
      <c r="L271" s="104">
        <v>24</v>
      </c>
      <c r="M271" s="105"/>
      <c r="N271" s="104" t="b">
        <v>1</v>
      </c>
      <c r="O271" s="104">
        <v>0</v>
      </c>
      <c r="P271" s="105"/>
      <c r="Q271" s="105"/>
      <c r="R271" s="104" t="b">
        <v>0</v>
      </c>
      <c r="S271" s="105"/>
      <c r="T271" s="105"/>
      <c r="U271" s="105"/>
      <c r="V271" s="105"/>
      <c r="W271" s="105"/>
      <c r="X271" s="105"/>
      <c r="Y271" s="105"/>
      <c r="Z271" s="105"/>
      <c r="AA271" s="105"/>
      <c r="AB271" s="105"/>
      <c r="AC271" s="105"/>
      <c r="AD271" s="105"/>
      <c r="AE271" s="105"/>
      <c r="AF271" s="105"/>
      <c r="AG271" s="105"/>
      <c r="AH271" s="105"/>
      <c r="AI271" s="105"/>
      <c r="AJ271" s="105"/>
      <c r="AK271" s="105"/>
      <c r="AL271" s="105"/>
      <c r="AM271" s="105"/>
      <c r="AN271" s="105"/>
      <c r="AO271" s="105"/>
      <c r="AP271" s="105"/>
      <c r="AQ271" s="104">
        <v>0</v>
      </c>
      <c r="AR271" s="104">
        <v>0</v>
      </c>
      <c r="AS271" s="105"/>
      <c r="AT271" s="104">
        <v>0</v>
      </c>
      <c r="AU271" s="104">
        <v>0</v>
      </c>
      <c r="AV271" s="104">
        <v>-1</v>
      </c>
      <c r="AW271" s="104">
        <v>1460</v>
      </c>
      <c r="AX271" s="104">
        <v>1460</v>
      </c>
      <c r="AY271" s="104">
        <v>20</v>
      </c>
      <c r="AZ271" s="104" t="b">
        <v>0</v>
      </c>
      <c r="BA271" s="104">
        <v>0</v>
      </c>
      <c r="BB271" s="104">
        <v>0</v>
      </c>
      <c r="BC271" s="104">
        <v>0</v>
      </c>
      <c r="BD271" s="104" t="b">
        <v>0</v>
      </c>
      <c r="BE271" s="105" t="s">
        <v>512</v>
      </c>
      <c r="BF271" s="104">
        <v>0</v>
      </c>
      <c r="BG271" s="104">
        <v>0</v>
      </c>
      <c r="BH271" s="104">
        <v>0</v>
      </c>
      <c r="BI271" s="104" t="b">
        <v>0</v>
      </c>
      <c r="BJ271" s="105"/>
      <c r="BK271" s="105"/>
      <c r="BL271" s="104">
        <v>0</v>
      </c>
      <c r="BM271" s="104">
        <v>1</v>
      </c>
      <c r="BN271" s="104">
        <v>0</v>
      </c>
      <c r="BO271" s="105" t="s">
        <v>6787</v>
      </c>
      <c r="BP271" s="105" t="s">
        <v>208</v>
      </c>
      <c r="BQ271" s="104">
        <v>730</v>
      </c>
      <c r="BR271" s="105"/>
      <c r="BS271" s="105" t="s">
        <v>513</v>
      </c>
      <c r="BT271" s="105"/>
      <c r="BU271" s="104">
        <v>0</v>
      </c>
    </row>
    <row r="272" spans="1:73" ht="15" customHeight="1" x14ac:dyDescent="0.35">
      <c r="A272" s="104">
        <v>0</v>
      </c>
      <c r="B272" s="105" t="s">
        <v>511</v>
      </c>
      <c r="C272" s="105"/>
      <c r="D272" s="104">
        <v>2</v>
      </c>
      <c r="E272" s="105" t="s">
        <v>7027</v>
      </c>
      <c r="F272" s="105" t="s">
        <v>6809</v>
      </c>
      <c r="G272" s="104">
        <v>1</v>
      </c>
      <c r="H272" s="105" t="s">
        <v>483</v>
      </c>
      <c r="I272" s="104" t="b">
        <v>0</v>
      </c>
      <c r="J272" s="105"/>
      <c r="K272" s="105"/>
      <c r="L272" s="104">
        <v>24</v>
      </c>
      <c r="M272" s="105"/>
      <c r="N272" s="104" t="b">
        <v>1</v>
      </c>
      <c r="O272" s="104">
        <v>0</v>
      </c>
      <c r="P272" s="105"/>
      <c r="Q272" s="105"/>
      <c r="R272" s="104" t="b">
        <v>1</v>
      </c>
      <c r="S272" s="105"/>
      <c r="T272" s="105"/>
      <c r="U272" s="105"/>
      <c r="V272" s="105"/>
      <c r="W272" s="105"/>
      <c r="X272" s="105"/>
      <c r="Y272" s="105"/>
      <c r="Z272" s="105"/>
      <c r="AA272" s="105"/>
      <c r="AB272" s="105"/>
      <c r="AC272" s="105"/>
      <c r="AD272" s="105"/>
      <c r="AE272" s="105"/>
      <c r="AF272" s="105"/>
      <c r="AG272" s="105"/>
      <c r="AH272" s="105"/>
      <c r="AI272" s="105"/>
      <c r="AJ272" s="105"/>
      <c r="AK272" s="105"/>
      <c r="AL272" s="105"/>
      <c r="AM272" s="105"/>
      <c r="AN272" s="105"/>
      <c r="AO272" s="105"/>
      <c r="AP272" s="105"/>
      <c r="AQ272" s="104">
        <v>0</v>
      </c>
      <c r="AR272" s="104">
        <v>0</v>
      </c>
      <c r="AS272" s="105"/>
      <c r="AT272" s="104">
        <v>0</v>
      </c>
      <c r="AU272" s="104">
        <v>0</v>
      </c>
      <c r="AV272" s="104">
        <v>-1</v>
      </c>
      <c r="AW272" s="104">
        <v>1460</v>
      </c>
      <c r="AX272" s="104">
        <v>1460</v>
      </c>
      <c r="AY272" s="104">
        <v>20</v>
      </c>
      <c r="AZ272" s="104" t="b">
        <v>0</v>
      </c>
      <c r="BA272" s="104">
        <v>0</v>
      </c>
      <c r="BB272" s="104">
        <v>0</v>
      </c>
      <c r="BC272" s="104">
        <v>0</v>
      </c>
      <c r="BD272" s="104" t="b">
        <v>0</v>
      </c>
      <c r="BE272" s="105" t="s">
        <v>512</v>
      </c>
      <c r="BF272" s="104">
        <v>0</v>
      </c>
      <c r="BG272" s="104">
        <v>0</v>
      </c>
      <c r="BH272" s="104">
        <v>0</v>
      </c>
      <c r="BI272" s="104" t="b">
        <v>0</v>
      </c>
      <c r="BJ272" s="105"/>
      <c r="BK272" s="105"/>
      <c r="BL272" s="104">
        <v>0</v>
      </c>
      <c r="BM272" s="104">
        <v>2</v>
      </c>
      <c r="BN272" s="104">
        <v>0</v>
      </c>
      <c r="BO272" s="105" t="s">
        <v>6810</v>
      </c>
      <c r="BP272" s="105" t="s">
        <v>6743</v>
      </c>
      <c r="BQ272" s="104">
        <v>8760</v>
      </c>
      <c r="BR272" s="105"/>
      <c r="BS272" s="105" t="s">
        <v>513</v>
      </c>
      <c r="BT272" s="105"/>
      <c r="BU272" s="104">
        <v>0</v>
      </c>
    </row>
    <row r="273" spans="1:73" ht="15" customHeight="1" x14ac:dyDescent="0.35">
      <c r="A273" s="104">
        <v>0</v>
      </c>
      <c r="B273" s="105" t="s">
        <v>511</v>
      </c>
      <c r="C273" s="105"/>
      <c r="D273" s="104">
        <v>2</v>
      </c>
      <c r="E273" s="105" t="s">
        <v>10794</v>
      </c>
      <c r="F273" s="105" t="s">
        <v>6809</v>
      </c>
      <c r="G273" s="104">
        <v>1</v>
      </c>
      <c r="H273" s="105" t="s">
        <v>483</v>
      </c>
      <c r="I273" s="104" t="b">
        <v>0</v>
      </c>
      <c r="J273" s="105"/>
      <c r="K273" s="105"/>
      <c r="L273" s="104">
        <v>24</v>
      </c>
      <c r="M273" s="105"/>
      <c r="N273" s="104" t="b">
        <v>1</v>
      </c>
      <c r="O273" s="104">
        <v>0</v>
      </c>
      <c r="P273" s="105"/>
      <c r="Q273" s="105"/>
      <c r="R273" s="104" t="b">
        <v>1</v>
      </c>
      <c r="S273" s="105"/>
      <c r="T273" s="105"/>
      <c r="U273" s="105"/>
      <c r="V273" s="105"/>
      <c r="W273" s="105"/>
      <c r="X273" s="105"/>
      <c r="Y273" s="105"/>
      <c r="Z273" s="105"/>
      <c r="AA273" s="105"/>
      <c r="AB273" s="105"/>
      <c r="AC273" s="105"/>
      <c r="AD273" s="105"/>
      <c r="AE273" s="105"/>
      <c r="AF273" s="105"/>
      <c r="AG273" s="105"/>
      <c r="AH273" s="105"/>
      <c r="AI273" s="105"/>
      <c r="AJ273" s="105"/>
      <c r="AK273" s="105"/>
      <c r="AL273" s="105"/>
      <c r="AM273" s="105"/>
      <c r="AN273" s="105"/>
      <c r="AO273" s="105"/>
      <c r="AP273" s="105"/>
      <c r="AQ273" s="104">
        <v>0</v>
      </c>
      <c r="AR273" s="104">
        <v>0</v>
      </c>
      <c r="AS273" s="105"/>
      <c r="AT273" s="104">
        <v>0</v>
      </c>
      <c r="AU273" s="104">
        <v>0</v>
      </c>
      <c r="AV273" s="104">
        <v>-1</v>
      </c>
      <c r="AW273" s="104">
        <v>1460</v>
      </c>
      <c r="AX273" s="104">
        <v>1460</v>
      </c>
      <c r="AY273" s="104">
        <v>20</v>
      </c>
      <c r="AZ273" s="104" t="b">
        <v>0</v>
      </c>
      <c r="BA273" s="104">
        <v>0</v>
      </c>
      <c r="BB273" s="104">
        <v>0</v>
      </c>
      <c r="BC273" s="104">
        <v>0</v>
      </c>
      <c r="BD273" s="104" t="b">
        <v>0</v>
      </c>
      <c r="BE273" s="105" t="s">
        <v>512</v>
      </c>
      <c r="BF273" s="104">
        <v>0</v>
      </c>
      <c r="BG273" s="104">
        <v>0</v>
      </c>
      <c r="BH273" s="104">
        <v>0</v>
      </c>
      <c r="BI273" s="104" t="b">
        <v>0</v>
      </c>
      <c r="BJ273" s="105"/>
      <c r="BK273" s="105"/>
      <c r="BL273" s="104">
        <v>0</v>
      </c>
      <c r="BM273" s="104">
        <v>0</v>
      </c>
      <c r="BN273" s="104">
        <v>0</v>
      </c>
      <c r="BO273" s="105" t="s">
        <v>6810</v>
      </c>
      <c r="BP273" s="105" t="s">
        <v>6743</v>
      </c>
      <c r="BQ273" s="104">
        <v>8760</v>
      </c>
      <c r="BR273" s="105"/>
      <c r="BS273" s="105" t="s">
        <v>513</v>
      </c>
      <c r="BT273" s="105"/>
      <c r="BU273" s="104">
        <v>0</v>
      </c>
    </row>
    <row r="274" spans="1:73" ht="15" customHeight="1" x14ac:dyDescent="0.35">
      <c r="A274" s="104">
        <v>0</v>
      </c>
      <c r="B274" s="105" t="s">
        <v>482</v>
      </c>
      <c r="C274" s="105"/>
      <c r="D274" s="104">
        <v>2</v>
      </c>
      <c r="E274" s="105" t="s">
        <v>10794</v>
      </c>
      <c r="F274" s="105" t="s">
        <v>6870</v>
      </c>
      <c r="G274" s="104">
        <v>1</v>
      </c>
      <c r="H274" s="105" t="s">
        <v>483</v>
      </c>
      <c r="I274" s="104" t="b">
        <v>0</v>
      </c>
      <c r="J274" s="105" t="s">
        <v>5939</v>
      </c>
      <c r="K274" s="105" t="s">
        <v>872</v>
      </c>
      <c r="L274" s="104">
        <v>24</v>
      </c>
      <c r="M274" s="105"/>
      <c r="N274" s="104" t="b">
        <v>1</v>
      </c>
      <c r="O274" s="104">
        <v>0</v>
      </c>
      <c r="P274" s="105" t="s">
        <v>485</v>
      </c>
      <c r="Q274" s="105" t="s">
        <v>6002</v>
      </c>
      <c r="R274" s="104" t="b">
        <v>0</v>
      </c>
      <c r="S274" s="105"/>
      <c r="T274" s="105"/>
      <c r="U274" s="105"/>
      <c r="V274" s="105"/>
      <c r="W274" s="105"/>
      <c r="X274" s="105"/>
      <c r="Y274" s="105"/>
      <c r="Z274" s="105"/>
      <c r="AA274" s="105"/>
      <c r="AB274" s="105"/>
      <c r="AC274" s="105"/>
      <c r="AD274" s="105"/>
      <c r="AE274" s="105"/>
      <c r="AF274" s="105"/>
      <c r="AG274" s="105"/>
      <c r="AH274" s="105"/>
      <c r="AI274" s="105"/>
      <c r="AJ274" s="105"/>
      <c r="AK274" s="105"/>
      <c r="AL274" s="105"/>
      <c r="AM274" s="105"/>
      <c r="AN274" s="105"/>
      <c r="AO274" s="105"/>
      <c r="AP274" s="105"/>
      <c r="AQ274" s="104">
        <v>0</v>
      </c>
      <c r="AR274" s="104">
        <v>15000</v>
      </c>
      <c r="AS274" s="105"/>
      <c r="AT274" s="104">
        <v>0</v>
      </c>
      <c r="AU274" s="104">
        <v>0</v>
      </c>
      <c r="AV274" s="104">
        <v>-1</v>
      </c>
      <c r="AW274" s="104">
        <v>1460</v>
      </c>
      <c r="AX274" s="104">
        <v>1460</v>
      </c>
      <c r="AY274" s="104">
        <v>20</v>
      </c>
      <c r="AZ274" s="104" t="b">
        <v>0</v>
      </c>
      <c r="BA274" s="104">
        <v>0</v>
      </c>
      <c r="BB274" s="104">
        <v>0</v>
      </c>
      <c r="BC274" s="104">
        <v>0</v>
      </c>
      <c r="BD274" s="104" t="b">
        <v>1</v>
      </c>
      <c r="BE274" s="105" t="s">
        <v>512</v>
      </c>
      <c r="BF274" s="104">
        <v>0</v>
      </c>
      <c r="BG274" s="104">
        <v>0</v>
      </c>
      <c r="BH274" s="104">
        <v>0</v>
      </c>
      <c r="BI274" s="104" t="b">
        <v>1</v>
      </c>
      <c r="BJ274" s="105"/>
      <c r="BK274" s="105"/>
      <c r="BL274" s="104">
        <v>0</v>
      </c>
      <c r="BM274" s="104">
        <v>1</v>
      </c>
      <c r="BN274" s="104">
        <v>336</v>
      </c>
      <c r="BO274" s="105"/>
      <c r="BP274" s="105" t="s">
        <v>207</v>
      </c>
      <c r="BQ274" s="104">
        <v>262800</v>
      </c>
      <c r="BR274" s="105"/>
      <c r="BS274" s="105" t="s">
        <v>105</v>
      </c>
      <c r="BT274" s="105"/>
      <c r="BU274" s="104">
        <v>0</v>
      </c>
    </row>
    <row r="275" spans="1:73" ht="15" customHeight="1" x14ac:dyDescent="0.35">
      <c r="A275" s="104">
        <v>0</v>
      </c>
      <c r="B275" s="105" t="s">
        <v>511</v>
      </c>
      <c r="C275" s="105"/>
      <c r="D275" s="104">
        <v>2</v>
      </c>
      <c r="E275" s="105" t="s">
        <v>10794</v>
      </c>
      <c r="F275" s="105" t="s">
        <v>6857</v>
      </c>
      <c r="G275" s="104">
        <v>1</v>
      </c>
      <c r="H275" s="105" t="s">
        <v>483</v>
      </c>
      <c r="I275" s="104" t="b">
        <v>0</v>
      </c>
      <c r="J275" s="105"/>
      <c r="K275" s="105"/>
      <c r="L275" s="104">
        <v>24</v>
      </c>
      <c r="M275" s="105"/>
      <c r="N275" s="104" t="b">
        <v>1</v>
      </c>
      <c r="O275" s="104">
        <v>0</v>
      </c>
      <c r="P275" s="105" t="s">
        <v>485</v>
      </c>
      <c r="Q275" s="105" t="s">
        <v>6002</v>
      </c>
      <c r="R275" s="104" t="b">
        <v>0</v>
      </c>
      <c r="S275" s="105"/>
      <c r="T275" s="105"/>
      <c r="U275" s="105"/>
      <c r="V275" s="105"/>
      <c r="W275" s="105"/>
      <c r="X275" s="105"/>
      <c r="Y275" s="105"/>
      <c r="Z275" s="105"/>
      <c r="AA275" s="105"/>
      <c r="AB275" s="105"/>
      <c r="AC275" s="105"/>
      <c r="AD275" s="105"/>
      <c r="AE275" s="105"/>
      <c r="AF275" s="105"/>
      <c r="AG275" s="105"/>
      <c r="AH275" s="105"/>
      <c r="AI275" s="105"/>
      <c r="AJ275" s="105"/>
      <c r="AK275" s="105"/>
      <c r="AL275" s="105"/>
      <c r="AM275" s="105"/>
      <c r="AN275" s="105"/>
      <c r="AO275" s="105"/>
      <c r="AP275" s="105"/>
      <c r="AQ275" s="104">
        <v>0</v>
      </c>
      <c r="AR275" s="104">
        <v>0</v>
      </c>
      <c r="AS275" s="105"/>
      <c r="AT275" s="104">
        <v>0</v>
      </c>
      <c r="AU275" s="104">
        <v>0</v>
      </c>
      <c r="AV275" s="104">
        <v>-1</v>
      </c>
      <c r="AW275" s="104">
        <v>1460</v>
      </c>
      <c r="AX275" s="104">
        <v>1460</v>
      </c>
      <c r="AY275" s="104">
        <v>20</v>
      </c>
      <c r="AZ275" s="104" t="b">
        <v>0</v>
      </c>
      <c r="BA275" s="104">
        <v>0</v>
      </c>
      <c r="BB275" s="104">
        <v>0</v>
      </c>
      <c r="BC275" s="104">
        <v>0</v>
      </c>
      <c r="BD275" s="104" t="b">
        <v>0</v>
      </c>
      <c r="BE275" s="105" t="s">
        <v>512</v>
      </c>
      <c r="BF275" s="104">
        <v>0</v>
      </c>
      <c r="BG275" s="104">
        <v>0</v>
      </c>
      <c r="BH275" s="104">
        <v>0</v>
      </c>
      <c r="BI275" s="104" t="b">
        <v>0</v>
      </c>
      <c r="BJ275" s="105"/>
      <c r="BK275" s="105"/>
      <c r="BL275" s="104">
        <v>0</v>
      </c>
      <c r="BM275" s="104">
        <v>2</v>
      </c>
      <c r="BN275" s="104">
        <v>8</v>
      </c>
      <c r="BO275" s="105"/>
      <c r="BP275" s="105" t="s">
        <v>208</v>
      </c>
      <c r="BQ275" s="104">
        <v>8760</v>
      </c>
      <c r="BR275" s="105"/>
      <c r="BS275" s="105" t="s">
        <v>513</v>
      </c>
      <c r="BT275" s="105"/>
      <c r="BU275" s="104">
        <v>0</v>
      </c>
    </row>
    <row r="276" spans="1:73" ht="15" customHeight="1" x14ac:dyDescent="0.35">
      <c r="A276" s="104">
        <v>0</v>
      </c>
      <c r="B276" s="105" t="s">
        <v>511</v>
      </c>
      <c r="C276" s="105"/>
      <c r="D276" s="104">
        <v>2</v>
      </c>
      <c r="E276" s="105" t="s">
        <v>10794</v>
      </c>
      <c r="F276" s="105" t="s">
        <v>6858</v>
      </c>
      <c r="G276" s="104">
        <v>1</v>
      </c>
      <c r="H276" s="105" t="s">
        <v>483</v>
      </c>
      <c r="I276" s="104" t="b">
        <v>0</v>
      </c>
      <c r="J276" s="105"/>
      <c r="K276" s="105"/>
      <c r="L276" s="104">
        <v>24</v>
      </c>
      <c r="M276" s="105"/>
      <c r="N276" s="104" t="b">
        <v>1</v>
      </c>
      <c r="O276" s="104">
        <v>0</v>
      </c>
      <c r="P276" s="105" t="s">
        <v>485</v>
      </c>
      <c r="Q276" s="105" t="s">
        <v>6002</v>
      </c>
      <c r="R276" s="104" t="b">
        <v>0</v>
      </c>
      <c r="S276" s="105"/>
      <c r="T276" s="105"/>
      <c r="U276" s="105"/>
      <c r="V276" s="105"/>
      <c r="W276" s="105"/>
      <c r="X276" s="105"/>
      <c r="Y276" s="105"/>
      <c r="Z276" s="105"/>
      <c r="AA276" s="105"/>
      <c r="AB276" s="105"/>
      <c r="AC276" s="105"/>
      <c r="AD276" s="105"/>
      <c r="AE276" s="105"/>
      <c r="AF276" s="105"/>
      <c r="AG276" s="105"/>
      <c r="AH276" s="105"/>
      <c r="AI276" s="105"/>
      <c r="AJ276" s="105"/>
      <c r="AK276" s="105"/>
      <c r="AL276" s="105"/>
      <c r="AM276" s="105"/>
      <c r="AN276" s="105"/>
      <c r="AO276" s="105"/>
      <c r="AP276" s="105"/>
      <c r="AQ276" s="104">
        <v>0</v>
      </c>
      <c r="AR276" s="104">
        <v>0</v>
      </c>
      <c r="AS276" s="105"/>
      <c r="AT276" s="104">
        <v>0</v>
      </c>
      <c r="AU276" s="104">
        <v>0</v>
      </c>
      <c r="AV276" s="104">
        <v>-1</v>
      </c>
      <c r="AW276" s="104">
        <v>1460</v>
      </c>
      <c r="AX276" s="104">
        <v>1460</v>
      </c>
      <c r="AY276" s="104">
        <v>20</v>
      </c>
      <c r="AZ276" s="104" t="b">
        <v>0</v>
      </c>
      <c r="BA276" s="104">
        <v>0</v>
      </c>
      <c r="BB276" s="104">
        <v>0</v>
      </c>
      <c r="BC276" s="104">
        <v>0</v>
      </c>
      <c r="BD276" s="104" t="b">
        <v>0</v>
      </c>
      <c r="BE276" s="105" t="s">
        <v>512</v>
      </c>
      <c r="BF276" s="104">
        <v>0</v>
      </c>
      <c r="BG276" s="104">
        <v>0</v>
      </c>
      <c r="BH276" s="104">
        <v>0</v>
      </c>
      <c r="BI276" s="104" t="b">
        <v>0</v>
      </c>
      <c r="BJ276" s="105"/>
      <c r="BK276" s="105"/>
      <c r="BL276" s="104">
        <v>0</v>
      </c>
      <c r="BM276" s="104">
        <v>3</v>
      </c>
      <c r="BN276" s="104">
        <v>8</v>
      </c>
      <c r="BO276" s="105"/>
      <c r="BP276" s="105" t="s">
        <v>208</v>
      </c>
      <c r="BQ276" s="104">
        <v>26280</v>
      </c>
      <c r="BR276" s="105"/>
      <c r="BS276" s="105" t="s">
        <v>513</v>
      </c>
      <c r="BT276" s="105"/>
      <c r="BU276" s="104">
        <v>0</v>
      </c>
    </row>
    <row r="277" spans="1:73" ht="15" customHeight="1" x14ac:dyDescent="0.35">
      <c r="A277" s="104">
        <v>0</v>
      </c>
      <c r="B277" s="105" t="s">
        <v>511</v>
      </c>
      <c r="C277" s="105"/>
      <c r="D277" s="104">
        <v>2</v>
      </c>
      <c r="E277" s="105" t="s">
        <v>6965</v>
      </c>
      <c r="F277" s="105" t="s">
        <v>10656</v>
      </c>
      <c r="G277" s="104">
        <v>1</v>
      </c>
      <c r="H277" s="105" t="s">
        <v>483</v>
      </c>
      <c r="I277" s="104" t="b">
        <v>0</v>
      </c>
      <c r="J277" s="105"/>
      <c r="K277" s="105"/>
      <c r="L277" s="104">
        <v>24</v>
      </c>
      <c r="M277" s="105"/>
      <c r="N277" s="104" t="b">
        <v>1</v>
      </c>
      <c r="O277" s="104">
        <v>0</v>
      </c>
      <c r="P277" s="105"/>
      <c r="Q277" s="105"/>
      <c r="R277" s="104" t="b">
        <v>1</v>
      </c>
      <c r="S277" s="105"/>
      <c r="T277" s="105"/>
      <c r="U277" s="105"/>
      <c r="V277" s="105"/>
      <c r="W277" s="105"/>
      <c r="X277" s="105"/>
      <c r="Y277" s="105"/>
      <c r="Z277" s="105"/>
      <c r="AA277" s="105"/>
      <c r="AB277" s="105"/>
      <c r="AC277" s="105"/>
      <c r="AD277" s="105"/>
      <c r="AE277" s="105"/>
      <c r="AF277" s="105"/>
      <c r="AG277" s="105"/>
      <c r="AH277" s="105"/>
      <c r="AI277" s="105"/>
      <c r="AJ277" s="105"/>
      <c r="AK277" s="105"/>
      <c r="AL277" s="105"/>
      <c r="AM277" s="105"/>
      <c r="AN277" s="105"/>
      <c r="AO277" s="105"/>
      <c r="AP277" s="105"/>
      <c r="AQ277" s="104">
        <v>0</v>
      </c>
      <c r="AR277" s="104">
        <v>0</v>
      </c>
      <c r="AS277" s="105"/>
      <c r="AT277" s="104">
        <v>0</v>
      </c>
      <c r="AU277" s="104">
        <v>0</v>
      </c>
      <c r="AV277" s="104">
        <v>-1</v>
      </c>
      <c r="AW277" s="104">
        <v>1460</v>
      </c>
      <c r="AX277" s="104">
        <v>1460</v>
      </c>
      <c r="AY277" s="104">
        <v>20</v>
      </c>
      <c r="AZ277" s="104" t="b">
        <v>0</v>
      </c>
      <c r="BA277" s="104">
        <v>0</v>
      </c>
      <c r="BB277" s="104">
        <v>0</v>
      </c>
      <c r="BC277" s="104">
        <v>0</v>
      </c>
      <c r="BD277" s="104" t="b">
        <v>0</v>
      </c>
      <c r="BE277" s="105" t="s">
        <v>512</v>
      </c>
      <c r="BF277" s="104">
        <v>0</v>
      </c>
      <c r="BG277" s="104">
        <v>0</v>
      </c>
      <c r="BH277" s="104">
        <v>0</v>
      </c>
      <c r="BI277" s="104" t="b">
        <v>0</v>
      </c>
      <c r="BJ277" s="105"/>
      <c r="BK277" s="105"/>
      <c r="BL277" s="104">
        <v>0</v>
      </c>
      <c r="BM277" s="104">
        <v>0</v>
      </c>
      <c r="BN277" s="104">
        <v>0</v>
      </c>
      <c r="BO277" s="105" t="s">
        <v>6742</v>
      </c>
      <c r="BP277" s="105" t="s">
        <v>6743</v>
      </c>
      <c r="BQ277" s="104">
        <v>17520</v>
      </c>
      <c r="BR277" s="105"/>
      <c r="BS277" s="105" t="s">
        <v>513</v>
      </c>
      <c r="BT277" s="105"/>
      <c r="BU277" s="104">
        <v>0</v>
      </c>
    </row>
    <row r="278" spans="1:73" ht="15" customHeight="1" x14ac:dyDescent="0.35">
      <c r="A278" s="104">
        <v>0</v>
      </c>
      <c r="B278" s="105" t="s">
        <v>482</v>
      </c>
      <c r="C278" s="105"/>
      <c r="D278" s="104">
        <v>2</v>
      </c>
      <c r="E278" s="105" t="s">
        <v>6965</v>
      </c>
      <c r="F278" s="105" t="s">
        <v>6871</v>
      </c>
      <c r="G278" s="104">
        <v>1</v>
      </c>
      <c r="H278" s="105" t="s">
        <v>483</v>
      </c>
      <c r="I278" s="104" t="b">
        <v>0</v>
      </c>
      <c r="J278" s="105"/>
      <c r="K278" s="105"/>
      <c r="L278" s="104">
        <v>24</v>
      </c>
      <c r="M278" s="105"/>
      <c r="N278" s="104" t="b">
        <v>1</v>
      </c>
      <c r="O278" s="104">
        <v>0</v>
      </c>
      <c r="P278" s="105" t="s">
        <v>485</v>
      </c>
      <c r="Q278" s="105" t="s">
        <v>6002</v>
      </c>
      <c r="R278" s="104" t="b">
        <v>0</v>
      </c>
      <c r="S278" s="105"/>
      <c r="T278" s="105"/>
      <c r="U278" s="105"/>
      <c r="V278" s="105"/>
      <c r="W278" s="105"/>
      <c r="X278" s="105"/>
      <c r="Y278" s="105"/>
      <c r="Z278" s="105"/>
      <c r="AA278" s="105"/>
      <c r="AB278" s="105"/>
      <c r="AC278" s="105"/>
      <c r="AD278" s="105"/>
      <c r="AE278" s="105"/>
      <c r="AF278" s="105"/>
      <c r="AG278" s="105"/>
      <c r="AH278" s="105"/>
      <c r="AI278" s="105"/>
      <c r="AJ278" s="105"/>
      <c r="AK278" s="105"/>
      <c r="AL278" s="105"/>
      <c r="AM278" s="105"/>
      <c r="AN278" s="105"/>
      <c r="AO278" s="105"/>
      <c r="AP278" s="105"/>
      <c r="AQ278" s="104">
        <v>0</v>
      </c>
      <c r="AR278" s="104">
        <v>30000</v>
      </c>
      <c r="AS278" s="105"/>
      <c r="AT278" s="104">
        <v>0</v>
      </c>
      <c r="AU278" s="104">
        <v>0</v>
      </c>
      <c r="AV278" s="104">
        <v>-1</v>
      </c>
      <c r="AW278" s="104">
        <v>1460</v>
      </c>
      <c r="AX278" s="104">
        <v>1460</v>
      </c>
      <c r="AY278" s="104">
        <v>20</v>
      </c>
      <c r="AZ278" s="104" t="b">
        <v>0</v>
      </c>
      <c r="BA278" s="104">
        <v>0</v>
      </c>
      <c r="BB278" s="104">
        <v>0</v>
      </c>
      <c r="BC278" s="104">
        <v>0</v>
      </c>
      <c r="BD278" s="104" t="b">
        <v>1</v>
      </c>
      <c r="BE278" s="105" t="s">
        <v>512</v>
      </c>
      <c r="BF278" s="104">
        <v>0</v>
      </c>
      <c r="BG278" s="104">
        <v>0</v>
      </c>
      <c r="BH278" s="104">
        <v>0</v>
      </c>
      <c r="BI278" s="104" t="b">
        <v>1</v>
      </c>
      <c r="BJ278" s="105"/>
      <c r="BK278" s="105"/>
      <c r="BL278" s="104">
        <v>0</v>
      </c>
      <c r="BM278" s="104">
        <v>1</v>
      </c>
      <c r="BN278" s="104">
        <v>8</v>
      </c>
      <c r="BO278" s="105"/>
      <c r="BP278" s="105" t="s">
        <v>207</v>
      </c>
      <c r="BQ278" s="104">
        <v>394200</v>
      </c>
      <c r="BR278" s="105"/>
      <c r="BS278" s="105" t="s">
        <v>105</v>
      </c>
      <c r="BT278" s="105"/>
      <c r="BU278" s="104">
        <v>0</v>
      </c>
    </row>
    <row r="279" spans="1:73" ht="15" customHeight="1" x14ac:dyDescent="0.35">
      <c r="A279" s="104">
        <v>0</v>
      </c>
      <c r="B279" s="105" t="s">
        <v>511</v>
      </c>
      <c r="C279" s="105"/>
      <c r="D279" s="104">
        <v>2</v>
      </c>
      <c r="E279" s="105" t="s">
        <v>6965</v>
      </c>
      <c r="F279" s="105" t="s">
        <v>6857</v>
      </c>
      <c r="G279" s="104">
        <v>1</v>
      </c>
      <c r="H279" s="105" t="s">
        <v>483</v>
      </c>
      <c r="I279" s="104" t="b">
        <v>0</v>
      </c>
      <c r="J279" s="105"/>
      <c r="K279" s="105"/>
      <c r="L279" s="104">
        <v>24</v>
      </c>
      <c r="M279" s="105"/>
      <c r="N279" s="104" t="b">
        <v>1</v>
      </c>
      <c r="O279" s="104">
        <v>0</v>
      </c>
      <c r="P279" s="105" t="s">
        <v>485</v>
      </c>
      <c r="Q279" s="105" t="s">
        <v>6002</v>
      </c>
      <c r="R279" s="104" t="b">
        <v>0</v>
      </c>
      <c r="S279" s="105"/>
      <c r="T279" s="105"/>
      <c r="U279" s="105"/>
      <c r="V279" s="105"/>
      <c r="W279" s="105"/>
      <c r="X279" s="105"/>
      <c r="Y279" s="105"/>
      <c r="Z279" s="105"/>
      <c r="AA279" s="105"/>
      <c r="AB279" s="105"/>
      <c r="AC279" s="105"/>
      <c r="AD279" s="105"/>
      <c r="AE279" s="105"/>
      <c r="AF279" s="105"/>
      <c r="AG279" s="105"/>
      <c r="AH279" s="105"/>
      <c r="AI279" s="105"/>
      <c r="AJ279" s="105"/>
      <c r="AK279" s="105"/>
      <c r="AL279" s="105"/>
      <c r="AM279" s="105"/>
      <c r="AN279" s="105"/>
      <c r="AO279" s="105"/>
      <c r="AP279" s="105"/>
      <c r="AQ279" s="104">
        <v>0</v>
      </c>
      <c r="AR279" s="104">
        <v>0</v>
      </c>
      <c r="AS279" s="105"/>
      <c r="AT279" s="104">
        <v>0</v>
      </c>
      <c r="AU279" s="104">
        <v>0</v>
      </c>
      <c r="AV279" s="104">
        <v>-1</v>
      </c>
      <c r="AW279" s="104">
        <v>1460</v>
      </c>
      <c r="AX279" s="104">
        <v>1460</v>
      </c>
      <c r="AY279" s="104">
        <v>20</v>
      </c>
      <c r="AZ279" s="104" t="b">
        <v>0</v>
      </c>
      <c r="BA279" s="104">
        <v>0</v>
      </c>
      <c r="BB279" s="104">
        <v>0</v>
      </c>
      <c r="BC279" s="104">
        <v>0</v>
      </c>
      <c r="BD279" s="104" t="b">
        <v>0</v>
      </c>
      <c r="BE279" s="105" t="s">
        <v>512</v>
      </c>
      <c r="BF279" s="104">
        <v>0</v>
      </c>
      <c r="BG279" s="104">
        <v>0</v>
      </c>
      <c r="BH279" s="104">
        <v>0</v>
      </c>
      <c r="BI279" s="104" t="b">
        <v>0</v>
      </c>
      <c r="BJ279" s="105"/>
      <c r="BK279" s="105"/>
      <c r="BL279" s="104">
        <v>0</v>
      </c>
      <c r="BM279" s="104">
        <v>2</v>
      </c>
      <c r="BN279" s="104">
        <v>8</v>
      </c>
      <c r="BO279" s="105"/>
      <c r="BP279" s="105" t="s">
        <v>208</v>
      </c>
      <c r="BQ279" s="104">
        <v>8760</v>
      </c>
      <c r="BR279" s="105"/>
      <c r="BS279" s="105" t="s">
        <v>513</v>
      </c>
      <c r="BT279" s="105"/>
      <c r="BU279" s="104">
        <v>0</v>
      </c>
    </row>
    <row r="280" spans="1:73" ht="15" customHeight="1" x14ac:dyDescent="0.35">
      <c r="A280" s="104">
        <v>0</v>
      </c>
      <c r="B280" s="105" t="s">
        <v>511</v>
      </c>
      <c r="C280" s="105"/>
      <c r="D280" s="104">
        <v>2</v>
      </c>
      <c r="E280" s="105" t="s">
        <v>6965</v>
      </c>
      <c r="F280" s="105" t="s">
        <v>6809</v>
      </c>
      <c r="G280" s="104">
        <v>1</v>
      </c>
      <c r="H280" s="105" t="s">
        <v>483</v>
      </c>
      <c r="I280" s="104" t="b">
        <v>0</v>
      </c>
      <c r="J280" s="105"/>
      <c r="K280" s="105"/>
      <c r="L280" s="104">
        <v>24</v>
      </c>
      <c r="M280" s="105"/>
      <c r="N280" s="104" t="b">
        <v>1</v>
      </c>
      <c r="O280" s="104">
        <v>0</v>
      </c>
      <c r="P280" s="105"/>
      <c r="Q280" s="105"/>
      <c r="R280" s="104" t="b">
        <v>1</v>
      </c>
      <c r="S280" s="105"/>
      <c r="T280" s="105"/>
      <c r="U280" s="105"/>
      <c r="V280" s="105"/>
      <c r="W280" s="105"/>
      <c r="X280" s="105"/>
      <c r="Y280" s="105"/>
      <c r="Z280" s="105"/>
      <c r="AA280" s="105"/>
      <c r="AB280" s="105"/>
      <c r="AC280" s="105"/>
      <c r="AD280" s="105"/>
      <c r="AE280" s="105"/>
      <c r="AF280" s="105"/>
      <c r="AG280" s="105"/>
      <c r="AH280" s="105"/>
      <c r="AI280" s="105"/>
      <c r="AJ280" s="105"/>
      <c r="AK280" s="105"/>
      <c r="AL280" s="105"/>
      <c r="AM280" s="105"/>
      <c r="AN280" s="105"/>
      <c r="AO280" s="105"/>
      <c r="AP280" s="105"/>
      <c r="AQ280" s="104">
        <v>0</v>
      </c>
      <c r="AR280" s="104">
        <v>0</v>
      </c>
      <c r="AS280" s="105"/>
      <c r="AT280" s="104">
        <v>0</v>
      </c>
      <c r="AU280" s="104">
        <v>0</v>
      </c>
      <c r="AV280" s="104">
        <v>-1</v>
      </c>
      <c r="AW280" s="104">
        <v>1460</v>
      </c>
      <c r="AX280" s="104">
        <v>1460</v>
      </c>
      <c r="AY280" s="104">
        <v>20</v>
      </c>
      <c r="AZ280" s="104" t="b">
        <v>0</v>
      </c>
      <c r="BA280" s="104">
        <v>0</v>
      </c>
      <c r="BB280" s="104">
        <v>0</v>
      </c>
      <c r="BC280" s="104">
        <v>0</v>
      </c>
      <c r="BD280" s="104" t="b">
        <v>0</v>
      </c>
      <c r="BE280" s="105" t="s">
        <v>512</v>
      </c>
      <c r="BF280" s="104">
        <v>0</v>
      </c>
      <c r="BG280" s="104">
        <v>0</v>
      </c>
      <c r="BH280" s="104">
        <v>0</v>
      </c>
      <c r="BI280" s="104" t="b">
        <v>0</v>
      </c>
      <c r="BJ280" s="105"/>
      <c r="BK280" s="105"/>
      <c r="BL280" s="104">
        <v>0</v>
      </c>
      <c r="BM280" s="104">
        <v>3</v>
      </c>
      <c r="BN280" s="104">
        <v>0</v>
      </c>
      <c r="BO280" s="105" t="s">
        <v>6810</v>
      </c>
      <c r="BP280" s="105" t="s">
        <v>6743</v>
      </c>
      <c r="BQ280" s="104">
        <v>8760</v>
      </c>
      <c r="BR280" s="105"/>
      <c r="BS280" s="105" t="s">
        <v>513</v>
      </c>
      <c r="BT280" s="105"/>
      <c r="BU280" s="104">
        <v>0</v>
      </c>
    </row>
    <row r="281" spans="1:73" ht="15" customHeight="1" x14ac:dyDescent="0.35">
      <c r="A281" s="104">
        <v>0</v>
      </c>
      <c r="B281" s="105" t="s">
        <v>511</v>
      </c>
      <c r="C281" s="105"/>
      <c r="D281" s="104">
        <v>2</v>
      </c>
      <c r="E281" s="105" t="s">
        <v>6942</v>
      </c>
      <c r="F281" s="105" t="s">
        <v>10656</v>
      </c>
      <c r="G281" s="104">
        <v>1</v>
      </c>
      <c r="H281" s="105" t="s">
        <v>483</v>
      </c>
      <c r="I281" s="104" t="b">
        <v>0</v>
      </c>
      <c r="J281" s="105"/>
      <c r="K281" s="105"/>
      <c r="L281" s="104">
        <v>24</v>
      </c>
      <c r="M281" s="105"/>
      <c r="N281" s="104" t="b">
        <v>1</v>
      </c>
      <c r="O281" s="104">
        <v>0</v>
      </c>
      <c r="P281" s="105"/>
      <c r="Q281" s="105"/>
      <c r="R281" s="104" t="b">
        <v>1</v>
      </c>
      <c r="S281" s="105"/>
      <c r="T281" s="105"/>
      <c r="U281" s="105"/>
      <c r="V281" s="105"/>
      <c r="W281" s="105"/>
      <c r="X281" s="105"/>
      <c r="Y281" s="105"/>
      <c r="Z281" s="105"/>
      <c r="AA281" s="105"/>
      <c r="AB281" s="105"/>
      <c r="AC281" s="105"/>
      <c r="AD281" s="105"/>
      <c r="AE281" s="105"/>
      <c r="AF281" s="105"/>
      <c r="AG281" s="105"/>
      <c r="AH281" s="105"/>
      <c r="AI281" s="105"/>
      <c r="AJ281" s="105"/>
      <c r="AK281" s="105"/>
      <c r="AL281" s="105"/>
      <c r="AM281" s="105"/>
      <c r="AN281" s="105"/>
      <c r="AO281" s="105"/>
      <c r="AP281" s="105"/>
      <c r="AQ281" s="104">
        <v>0</v>
      </c>
      <c r="AR281" s="104">
        <v>0</v>
      </c>
      <c r="AS281" s="105"/>
      <c r="AT281" s="104">
        <v>0</v>
      </c>
      <c r="AU281" s="104">
        <v>0</v>
      </c>
      <c r="AV281" s="104">
        <v>-1</v>
      </c>
      <c r="AW281" s="104">
        <v>1460</v>
      </c>
      <c r="AX281" s="104">
        <v>1460</v>
      </c>
      <c r="AY281" s="104">
        <v>20</v>
      </c>
      <c r="AZ281" s="104" t="b">
        <v>0</v>
      </c>
      <c r="BA281" s="104">
        <v>0</v>
      </c>
      <c r="BB281" s="104">
        <v>0</v>
      </c>
      <c r="BC281" s="104">
        <v>0</v>
      </c>
      <c r="BD281" s="104" t="b">
        <v>0</v>
      </c>
      <c r="BE281" s="105" t="s">
        <v>512</v>
      </c>
      <c r="BF281" s="104">
        <v>0</v>
      </c>
      <c r="BG281" s="104">
        <v>0</v>
      </c>
      <c r="BH281" s="104">
        <v>0</v>
      </c>
      <c r="BI281" s="104" t="b">
        <v>0</v>
      </c>
      <c r="BJ281" s="105"/>
      <c r="BK281" s="105"/>
      <c r="BL281" s="104">
        <v>0</v>
      </c>
      <c r="BM281" s="104">
        <v>0</v>
      </c>
      <c r="BN281" s="104">
        <v>0</v>
      </c>
      <c r="BO281" s="105" t="s">
        <v>6742</v>
      </c>
      <c r="BP281" s="105" t="s">
        <v>6743</v>
      </c>
      <c r="BQ281" s="104">
        <v>17520</v>
      </c>
      <c r="BR281" s="105"/>
      <c r="BS281" s="105" t="s">
        <v>513</v>
      </c>
      <c r="BT281" s="105"/>
      <c r="BU281" s="104">
        <v>0</v>
      </c>
    </row>
    <row r="282" spans="1:73" ht="15" customHeight="1" x14ac:dyDescent="0.35">
      <c r="A282" s="104">
        <v>0</v>
      </c>
      <c r="B282" s="105" t="s">
        <v>482</v>
      </c>
      <c r="C282" s="105"/>
      <c r="D282" s="104">
        <v>2</v>
      </c>
      <c r="E282" s="105" t="s">
        <v>6942</v>
      </c>
      <c r="F282" s="105" t="s">
        <v>6859</v>
      </c>
      <c r="G282" s="104">
        <v>1</v>
      </c>
      <c r="H282" s="105" t="s">
        <v>483</v>
      </c>
      <c r="I282" s="104" t="b">
        <v>0</v>
      </c>
      <c r="J282" s="105" t="s">
        <v>5939</v>
      </c>
      <c r="K282" s="105" t="s">
        <v>872</v>
      </c>
      <c r="L282" s="104">
        <v>24</v>
      </c>
      <c r="M282" s="105"/>
      <c r="N282" s="104" t="b">
        <v>1</v>
      </c>
      <c r="O282" s="104">
        <v>0</v>
      </c>
      <c r="P282" s="105" t="s">
        <v>485</v>
      </c>
      <c r="Q282" s="105" t="s">
        <v>6002</v>
      </c>
      <c r="R282" s="104" t="b">
        <v>0</v>
      </c>
      <c r="S282" s="105"/>
      <c r="T282" s="105"/>
      <c r="U282" s="105"/>
      <c r="V282" s="105"/>
      <c r="W282" s="105"/>
      <c r="X282" s="105"/>
      <c r="Y282" s="105"/>
      <c r="Z282" s="105"/>
      <c r="AA282" s="105"/>
      <c r="AB282" s="105"/>
      <c r="AC282" s="105"/>
      <c r="AD282" s="105"/>
      <c r="AE282" s="105"/>
      <c r="AF282" s="105"/>
      <c r="AG282" s="105"/>
      <c r="AH282" s="105"/>
      <c r="AI282" s="105"/>
      <c r="AJ282" s="105"/>
      <c r="AK282" s="105"/>
      <c r="AL282" s="105"/>
      <c r="AM282" s="105"/>
      <c r="AN282" s="105"/>
      <c r="AO282" s="105"/>
      <c r="AP282" s="105"/>
      <c r="AQ282" s="104">
        <v>0</v>
      </c>
      <c r="AR282" s="104">
        <v>15000</v>
      </c>
      <c r="AS282" s="105"/>
      <c r="AT282" s="104">
        <v>0</v>
      </c>
      <c r="AU282" s="104">
        <v>0</v>
      </c>
      <c r="AV282" s="104">
        <v>-1</v>
      </c>
      <c r="AW282" s="104">
        <v>1460</v>
      </c>
      <c r="AX282" s="104">
        <v>1460</v>
      </c>
      <c r="AY282" s="104">
        <v>20</v>
      </c>
      <c r="AZ282" s="104" t="b">
        <v>0</v>
      </c>
      <c r="BA282" s="104">
        <v>0</v>
      </c>
      <c r="BB282" s="104">
        <v>0</v>
      </c>
      <c r="BC282" s="104">
        <v>0</v>
      </c>
      <c r="BD282" s="104" t="b">
        <v>1</v>
      </c>
      <c r="BE282" s="105" t="s">
        <v>512</v>
      </c>
      <c r="BF282" s="104">
        <v>0</v>
      </c>
      <c r="BG282" s="104">
        <v>0</v>
      </c>
      <c r="BH282" s="104">
        <v>0</v>
      </c>
      <c r="BI282" s="104" t="b">
        <v>1</v>
      </c>
      <c r="BJ282" s="105"/>
      <c r="BK282" s="105"/>
      <c r="BL282" s="104">
        <v>0</v>
      </c>
      <c r="BM282" s="104">
        <v>1</v>
      </c>
      <c r="BN282" s="104">
        <v>336</v>
      </c>
      <c r="BO282" s="105"/>
      <c r="BP282" s="105" t="s">
        <v>311</v>
      </c>
      <c r="BQ282" s="104">
        <v>262800</v>
      </c>
      <c r="BR282" s="105"/>
      <c r="BS282" s="105" t="s">
        <v>105</v>
      </c>
      <c r="BT282" s="105"/>
      <c r="BU282" s="104">
        <v>0</v>
      </c>
    </row>
    <row r="283" spans="1:73" ht="15" customHeight="1" x14ac:dyDescent="0.35">
      <c r="A283" s="104">
        <v>0</v>
      </c>
      <c r="B283" s="105" t="s">
        <v>511</v>
      </c>
      <c r="C283" s="105"/>
      <c r="D283" s="104">
        <v>2</v>
      </c>
      <c r="E283" s="105" t="s">
        <v>6942</v>
      </c>
      <c r="F283" s="105" t="s">
        <v>6857</v>
      </c>
      <c r="G283" s="104">
        <v>1</v>
      </c>
      <c r="H283" s="105" t="s">
        <v>483</v>
      </c>
      <c r="I283" s="104" t="b">
        <v>0</v>
      </c>
      <c r="J283" s="105"/>
      <c r="K283" s="105"/>
      <c r="L283" s="104">
        <v>24</v>
      </c>
      <c r="M283" s="105"/>
      <c r="N283" s="104" t="b">
        <v>1</v>
      </c>
      <c r="O283" s="104">
        <v>0</v>
      </c>
      <c r="P283" s="105" t="s">
        <v>485</v>
      </c>
      <c r="Q283" s="105" t="s">
        <v>6002</v>
      </c>
      <c r="R283" s="104" t="b">
        <v>0</v>
      </c>
      <c r="S283" s="105"/>
      <c r="T283" s="105"/>
      <c r="U283" s="105"/>
      <c r="V283" s="105"/>
      <c r="W283" s="105"/>
      <c r="X283" s="105"/>
      <c r="Y283" s="105"/>
      <c r="Z283" s="105"/>
      <c r="AA283" s="105"/>
      <c r="AB283" s="105"/>
      <c r="AC283" s="105"/>
      <c r="AD283" s="105"/>
      <c r="AE283" s="105"/>
      <c r="AF283" s="105"/>
      <c r="AG283" s="105"/>
      <c r="AH283" s="105"/>
      <c r="AI283" s="105"/>
      <c r="AJ283" s="105"/>
      <c r="AK283" s="105"/>
      <c r="AL283" s="105"/>
      <c r="AM283" s="105"/>
      <c r="AN283" s="105"/>
      <c r="AO283" s="105"/>
      <c r="AP283" s="105"/>
      <c r="AQ283" s="104">
        <v>0</v>
      </c>
      <c r="AR283" s="104">
        <v>0</v>
      </c>
      <c r="AS283" s="105"/>
      <c r="AT283" s="104">
        <v>0</v>
      </c>
      <c r="AU283" s="104">
        <v>0</v>
      </c>
      <c r="AV283" s="104">
        <v>-1</v>
      </c>
      <c r="AW283" s="104">
        <v>1460</v>
      </c>
      <c r="AX283" s="104">
        <v>1460</v>
      </c>
      <c r="AY283" s="104">
        <v>20</v>
      </c>
      <c r="AZ283" s="104" t="b">
        <v>0</v>
      </c>
      <c r="BA283" s="104">
        <v>0</v>
      </c>
      <c r="BB283" s="104">
        <v>0</v>
      </c>
      <c r="BC283" s="104">
        <v>0</v>
      </c>
      <c r="BD283" s="104" t="b">
        <v>0</v>
      </c>
      <c r="BE283" s="105" t="s">
        <v>512</v>
      </c>
      <c r="BF283" s="104">
        <v>0</v>
      </c>
      <c r="BG283" s="104">
        <v>0</v>
      </c>
      <c r="BH283" s="104">
        <v>0</v>
      </c>
      <c r="BI283" s="104" t="b">
        <v>0</v>
      </c>
      <c r="BJ283" s="105"/>
      <c r="BK283" s="105"/>
      <c r="BL283" s="104">
        <v>0</v>
      </c>
      <c r="BM283" s="104">
        <v>2</v>
      </c>
      <c r="BN283" s="104">
        <v>8</v>
      </c>
      <c r="BO283" s="105"/>
      <c r="BP283" s="105" t="s">
        <v>208</v>
      </c>
      <c r="BQ283" s="104">
        <v>8760</v>
      </c>
      <c r="BR283" s="105"/>
      <c r="BS283" s="105" t="s">
        <v>513</v>
      </c>
      <c r="BT283" s="105"/>
      <c r="BU283" s="104">
        <v>0</v>
      </c>
    </row>
    <row r="284" spans="1:73" ht="15" customHeight="1" x14ac:dyDescent="0.35">
      <c r="A284" s="104">
        <v>0</v>
      </c>
      <c r="B284" s="105" t="s">
        <v>511</v>
      </c>
      <c r="C284" s="105"/>
      <c r="D284" s="104">
        <v>2</v>
      </c>
      <c r="E284" s="105" t="s">
        <v>6942</v>
      </c>
      <c r="F284" s="105" t="s">
        <v>6858</v>
      </c>
      <c r="G284" s="104">
        <v>1</v>
      </c>
      <c r="H284" s="105" t="s">
        <v>483</v>
      </c>
      <c r="I284" s="104" t="b">
        <v>0</v>
      </c>
      <c r="J284" s="105"/>
      <c r="K284" s="105"/>
      <c r="L284" s="104">
        <v>24</v>
      </c>
      <c r="M284" s="105"/>
      <c r="N284" s="104" t="b">
        <v>1</v>
      </c>
      <c r="O284" s="104">
        <v>0</v>
      </c>
      <c r="P284" s="105" t="s">
        <v>485</v>
      </c>
      <c r="Q284" s="105" t="s">
        <v>6002</v>
      </c>
      <c r="R284" s="104" t="b">
        <v>0</v>
      </c>
      <c r="S284" s="105"/>
      <c r="T284" s="105"/>
      <c r="U284" s="105"/>
      <c r="V284" s="105"/>
      <c r="W284" s="105"/>
      <c r="X284" s="105"/>
      <c r="Y284" s="105"/>
      <c r="Z284" s="105"/>
      <c r="AA284" s="105"/>
      <c r="AB284" s="105"/>
      <c r="AC284" s="105"/>
      <c r="AD284" s="105"/>
      <c r="AE284" s="105"/>
      <c r="AF284" s="105"/>
      <c r="AG284" s="105"/>
      <c r="AH284" s="105"/>
      <c r="AI284" s="105"/>
      <c r="AJ284" s="105"/>
      <c r="AK284" s="105"/>
      <c r="AL284" s="105"/>
      <c r="AM284" s="105"/>
      <c r="AN284" s="105"/>
      <c r="AO284" s="105"/>
      <c r="AP284" s="105"/>
      <c r="AQ284" s="104">
        <v>0</v>
      </c>
      <c r="AR284" s="104">
        <v>0</v>
      </c>
      <c r="AS284" s="105"/>
      <c r="AT284" s="104">
        <v>0</v>
      </c>
      <c r="AU284" s="104">
        <v>0</v>
      </c>
      <c r="AV284" s="104">
        <v>-1</v>
      </c>
      <c r="AW284" s="104">
        <v>1460</v>
      </c>
      <c r="AX284" s="104">
        <v>1460</v>
      </c>
      <c r="AY284" s="104">
        <v>20</v>
      </c>
      <c r="AZ284" s="104" t="b">
        <v>0</v>
      </c>
      <c r="BA284" s="104">
        <v>0</v>
      </c>
      <c r="BB284" s="104">
        <v>0</v>
      </c>
      <c r="BC284" s="104">
        <v>0</v>
      </c>
      <c r="BD284" s="104" t="b">
        <v>0</v>
      </c>
      <c r="BE284" s="105" t="s">
        <v>512</v>
      </c>
      <c r="BF284" s="104">
        <v>0</v>
      </c>
      <c r="BG284" s="104">
        <v>0</v>
      </c>
      <c r="BH284" s="104">
        <v>0</v>
      </c>
      <c r="BI284" s="104" t="b">
        <v>0</v>
      </c>
      <c r="BJ284" s="105"/>
      <c r="BK284" s="105"/>
      <c r="BL284" s="104">
        <v>0</v>
      </c>
      <c r="BM284" s="104">
        <v>3</v>
      </c>
      <c r="BN284" s="104">
        <v>8</v>
      </c>
      <c r="BO284" s="105"/>
      <c r="BP284" s="105" t="s">
        <v>208</v>
      </c>
      <c r="BQ284" s="104">
        <v>26280</v>
      </c>
      <c r="BR284" s="105"/>
      <c r="BS284" s="105" t="s">
        <v>513</v>
      </c>
      <c r="BT284" s="105"/>
      <c r="BU284" s="104">
        <v>0</v>
      </c>
    </row>
    <row r="285" spans="1:73" ht="15" customHeight="1" x14ac:dyDescent="0.35">
      <c r="A285" s="104">
        <v>0</v>
      </c>
      <c r="B285" s="105" t="s">
        <v>511</v>
      </c>
      <c r="C285" s="105"/>
      <c r="D285" s="104">
        <v>2</v>
      </c>
      <c r="E285" s="105" t="s">
        <v>6942</v>
      </c>
      <c r="F285" s="105" t="s">
        <v>6809</v>
      </c>
      <c r="G285" s="104">
        <v>1</v>
      </c>
      <c r="H285" s="105" t="s">
        <v>483</v>
      </c>
      <c r="I285" s="104" t="b">
        <v>0</v>
      </c>
      <c r="J285" s="105"/>
      <c r="K285" s="105"/>
      <c r="L285" s="104">
        <v>24</v>
      </c>
      <c r="M285" s="105"/>
      <c r="N285" s="104" t="b">
        <v>1</v>
      </c>
      <c r="O285" s="104">
        <v>0</v>
      </c>
      <c r="P285" s="105"/>
      <c r="Q285" s="105"/>
      <c r="R285" s="104" t="b">
        <v>1</v>
      </c>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4">
        <v>0</v>
      </c>
      <c r="AR285" s="104">
        <v>0</v>
      </c>
      <c r="AS285" s="105"/>
      <c r="AT285" s="104">
        <v>0</v>
      </c>
      <c r="AU285" s="104">
        <v>0</v>
      </c>
      <c r="AV285" s="104">
        <v>-1</v>
      </c>
      <c r="AW285" s="104">
        <v>1460</v>
      </c>
      <c r="AX285" s="104">
        <v>1460</v>
      </c>
      <c r="AY285" s="104">
        <v>20</v>
      </c>
      <c r="AZ285" s="104" t="b">
        <v>0</v>
      </c>
      <c r="BA285" s="104">
        <v>0</v>
      </c>
      <c r="BB285" s="104">
        <v>0</v>
      </c>
      <c r="BC285" s="104">
        <v>0</v>
      </c>
      <c r="BD285" s="104" t="b">
        <v>0</v>
      </c>
      <c r="BE285" s="105" t="s">
        <v>512</v>
      </c>
      <c r="BF285" s="104">
        <v>0</v>
      </c>
      <c r="BG285" s="104">
        <v>0</v>
      </c>
      <c r="BH285" s="104">
        <v>0</v>
      </c>
      <c r="BI285" s="104" t="b">
        <v>0</v>
      </c>
      <c r="BJ285" s="105"/>
      <c r="BK285" s="105"/>
      <c r="BL285" s="104">
        <v>0</v>
      </c>
      <c r="BM285" s="104">
        <v>4</v>
      </c>
      <c r="BN285" s="104">
        <v>0</v>
      </c>
      <c r="BO285" s="105" t="s">
        <v>6810</v>
      </c>
      <c r="BP285" s="105" t="s">
        <v>6743</v>
      </c>
      <c r="BQ285" s="104">
        <v>8760</v>
      </c>
      <c r="BR285" s="105"/>
      <c r="BS285" s="105" t="s">
        <v>513</v>
      </c>
      <c r="BT285" s="105"/>
      <c r="BU285" s="104">
        <v>0</v>
      </c>
    </row>
    <row r="286" spans="1:73" ht="15" customHeight="1" x14ac:dyDescent="0.35">
      <c r="A286" s="104">
        <v>0</v>
      </c>
      <c r="B286" s="105" t="s">
        <v>511</v>
      </c>
      <c r="C286" s="105"/>
      <c r="D286" s="104">
        <v>2</v>
      </c>
      <c r="E286" s="105" t="s">
        <v>10806</v>
      </c>
      <c r="F286" s="105" t="s">
        <v>6809</v>
      </c>
      <c r="G286" s="104">
        <v>1</v>
      </c>
      <c r="H286" s="105" t="s">
        <v>483</v>
      </c>
      <c r="I286" s="104" t="b">
        <v>0</v>
      </c>
      <c r="J286" s="105"/>
      <c r="K286" s="105"/>
      <c r="L286" s="104">
        <v>24</v>
      </c>
      <c r="M286" s="105"/>
      <c r="N286" s="104" t="b">
        <v>1</v>
      </c>
      <c r="O286" s="104">
        <v>0</v>
      </c>
      <c r="P286" s="105"/>
      <c r="Q286" s="105"/>
      <c r="R286" s="104" t="b">
        <v>1</v>
      </c>
      <c r="S286" s="105"/>
      <c r="T286" s="105"/>
      <c r="U286" s="105"/>
      <c r="V286" s="105"/>
      <c r="W286" s="105"/>
      <c r="X286" s="105"/>
      <c r="Y286" s="105"/>
      <c r="Z286" s="105"/>
      <c r="AA286" s="105"/>
      <c r="AB286" s="105"/>
      <c r="AC286" s="105"/>
      <c r="AD286" s="105"/>
      <c r="AE286" s="105"/>
      <c r="AF286" s="105"/>
      <c r="AG286" s="105"/>
      <c r="AH286" s="105"/>
      <c r="AI286" s="105"/>
      <c r="AJ286" s="105"/>
      <c r="AK286" s="105"/>
      <c r="AL286" s="105"/>
      <c r="AM286" s="105"/>
      <c r="AN286" s="105"/>
      <c r="AO286" s="105"/>
      <c r="AP286" s="105"/>
      <c r="AQ286" s="104">
        <v>0</v>
      </c>
      <c r="AR286" s="104">
        <v>0</v>
      </c>
      <c r="AS286" s="105"/>
      <c r="AT286" s="104">
        <v>0</v>
      </c>
      <c r="AU286" s="104">
        <v>0</v>
      </c>
      <c r="AV286" s="104">
        <v>-1</v>
      </c>
      <c r="AW286" s="104">
        <v>1460</v>
      </c>
      <c r="AX286" s="104">
        <v>1460</v>
      </c>
      <c r="AY286" s="104">
        <v>20</v>
      </c>
      <c r="AZ286" s="104" t="b">
        <v>0</v>
      </c>
      <c r="BA286" s="104">
        <v>0</v>
      </c>
      <c r="BB286" s="104">
        <v>0</v>
      </c>
      <c r="BC286" s="104">
        <v>0</v>
      </c>
      <c r="BD286" s="104" t="b">
        <v>0</v>
      </c>
      <c r="BE286" s="105" t="s">
        <v>512</v>
      </c>
      <c r="BF286" s="104">
        <v>0</v>
      </c>
      <c r="BG286" s="104">
        <v>0</v>
      </c>
      <c r="BH286" s="104">
        <v>0</v>
      </c>
      <c r="BI286" s="104" t="b">
        <v>0</v>
      </c>
      <c r="BJ286" s="105"/>
      <c r="BK286" s="105"/>
      <c r="BL286" s="104">
        <v>0</v>
      </c>
      <c r="BM286" s="104">
        <v>0</v>
      </c>
      <c r="BN286" s="104">
        <v>0</v>
      </c>
      <c r="BO286" s="105" t="s">
        <v>6810</v>
      </c>
      <c r="BP286" s="105" t="s">
        <v>6743</v>
      </c>
      <c r="BQ286" s="104">
        <v>8760</v>
      </c>
      <c r="BR286" s="105"/>
      <c r="BS286" s="105" t="s">
        <v>513</v>
      </c>
      <c r="BT286" s="105"/>
      <c r="BU286" s="104">
        <v>0</v>
      </c>
    </row>
    <row r="287" spans="1:73" ht="15" customHeight="1" x14ac:dyDescent="0.35">
      <c r="A287" s="104">
        <v>0</v>
      </c>
      <c r="B287" s="105" t="s">
        <v>482</v>
      </c>
      <c r="C287" s="105"/>
      <c r="D287" s="104">
        <v>2</v>
      </c>
      <c r="E287" s="105" t="s">
        <v>10806</v>
      </c>
      <c r="F287" s="105" t="s">
        <v>6871</v>
      </c>
      <c r="G287" s="104">
        <v>1</v>
      </c>
      <c r="H287" s="105" t="s">
        <v>483</v>
      </c>
      <c r="I287" s="104" t="b">
        <v>0</v>
      </c>
      <c r="J287" s="105"/>
      <c r="K287" s="105"/>
      <c r="L287" s="104">
        <v>24</v>
      </c>
      <c r="M287" s="105"/>
      <c r="N287" s="104" t="b">
        <v>1</v>
      </c>
      <c r="O287" s="104">
        <v>0</v>
      </c>
      <c r="P287" s="105" t="s">
        <v>485</v>
      </c>
      <c r="Q287" s="105" t="s">
        <v>6002</v>
      </c>
      <c r="R287" s="104" t="b">
        <v>0</v>
      </c>
      <c r="S287" s="105"/>
      <c r="T287" s="105"/>
      <c r="U287" s="105"/>
      <c r="V287" s="105"/>
      <c r="W287" s="105"/>
      <c r="X287" s="105"/>
      <c r="Y287" s="105"/>
      <c r="Z287" s="105"/>
      <c r="AA287" s="105"/>
      <c r="AB287" s="105"/>
      <c r="AC287" s="105"/>
      <c r="AD287" s="105"/>
      <c r="AE287" s="105"/>
      <c r="AF287" s="105"/>
      <c r="AG287" s="105"/>
      <c r="AH287" s="105"/>
      <c r="AI287" s="105"/>
      <c r="AJ287" s="105"/>
      <c r="AK287" s="105"/>
      <c r="AL287" s="105"/>
      <c r="AM287" s="105"/>
      <c r="AN287" s="105"/>
      <c r="AO287" s="105"/>
      <c r="AP287" s="105"/>
      <c r="AQ287" s="104">
        <v>0</v>
      </c>
      <c r="AR287" s="104">
        <v>30000</v>
      </c>
      <c r="AS287" s="105"/>
      <c r="AT287" s="104">
        <v>0</v>
      </c>
      <c r="AU287" s="104">
        <v>0</v>
      </c>
      <c r="AV287" s="104">
        <v>-1</v>
      </c>
      <c r="AW287" s="104">
        <v>1460</v>
      </c>
      <c r="AX287" s="104">
        <v>1460</v>
      </c>
      <c r="AY287" s="104">
        <v>20</v>
      </c>
      <c r="AZ287" s="104" t="b">
        <v>0</v>
      </c>
      <c r="BA287" s="104">
        <v>0</v>
      </c>
      <c r="BB287" s="104">
        <v>0</v>
      </c>
      <c r="BC287" s="104">
        <v>0</v>
      </c>
      <c r="BD287" s="104" t="b">
        <v>1</v>
      </c>
      <c r="BE287" s="105" t="s">
        <v>512</v>
      </c>
      <c r="BF287" s="104">
        <v>0</v>
      </c>
      <c r="BG287" s="104">
        <v>0</v>
      </c>
      <c r="BH287" s="104">
        <v>0</v>
      </c>
      <c r="BI287" s="104" t="b">
        <v>1</v>
      </c>
      <c r="BJ287" s="105"/>
      <c r="BK287" s="105"/>
      <c r="BL287" s="104">
        <v>0</v>
      </c>
      <c r="BM287" s="104">
        <v>1</v>
      </c>
      <c r="BN287" s="104">
        <v>8</v>
      </c>
      <c r="BO287" s="105"/>
      <c r="BP287" s="105" t="s">
        <v>207</v>
      </c>
      <c r="BQ287" s="104">
        <v>394200</v>
      </c>
      <c r="BR287" s="105"/>
      <c r="BS287" s="105" t="s">
        <v>105</v>
      </c>
      <c r="BT287" s="105"/>
      <c r="BU287" s="104">
        <v>0</v>
      </c>
    </row>
    <row r="288" spans="1:73" ht="15" customHeight="1" x14ac:dyDescent="0.35">
      <c r="A288" s="104">
        <v>0</v>
      </c>
      <c r="B288" s="105" t="s">
        <v>511</v>
      </c>
      <c r="C288" s="105"/>
      <c r="D288" s="104">
        <v>2</v>
      </c>
      <c r="E288" s="105" t="s">
        <v>10806</v>
      </c>
      <c r="F288" s="105" t="s">
        <v>6857</v>
      </c>
      <c r="G288" s="104">
        <v>1</v>
      </c>
      <c r="H288" s="105" t="s">
        <v>483</v>
      </c>
      <c r="I288" s="104" t="b">
        <v>0</v>
      </c>
      <c r="J288" s="105"/>
      <c r="K288" s="105"/>
      <c r="L288" s="104">
        <v>24</v>
      </c>
      <c r="M288" s="105"/>
      <c r="N288" s="104" t="b">
        <v>1</v>
      </c>
      <c r="O288" s="104">
        <v>0</v>
      </c>
      <c r="P288" s="105" t="s">
        <v>485</v>
      </c>
      <c r="Q288" s="105" t="s">
        <v>6002</v>
      </c>
      <c r="R288" s="104" t="b">
        <v>0</v>
      </c>
      <c r="S288" s="105"/>
      <c r="T288" s="105"/>
      <c r="U288" s="105"/>
      <c r="V288" s="105"/>
      <c r="W288" s="105"/>
      <c r="X288" s="105"/>
      <c r="Y288" s="105"/>
      <c r="Z288" s="105"/>
      <c r="AA288" s="105"/>
      <c r="AB288" s="105"/>
      <c r="AC288" s="105"/>
      <c r="AD288" s="105"/>
      <c r="AE288" s="105"/>
      <c r="AF288" s="105"/>
      <c r="AG288" s="105"/>
      <c r="AH288" s="105"/>
      <c r="AI288" s="105"/>
      <c r="AJ288" s="105"/>
      <c r="AK288" s="105"/>
      <c r="AL288" s="105"/>
      <c r="AM288" s="105"/>
      <c r="AN288" s="105"/>
      <c r="AO288" s="105"/>
      <c r="AP288" s="105"/>
      <c r="AQ288" s="104">
        <v>0</v>
      </c>
      <c r="AR288" s="104">
        <v>0</v>
      </c>
      <c r="AS288" s="105"/>
      <c r="AT288" s="104">
        <v>0</v>
      </c>
      <c r="AU288" s="104">
        <v>0</v>
      </c>
      <c r="AV288" s="104">
        <v>-1</v>
      </c>
      <c r="AW288" s="104">
        <v>1460</v>
      </c>
      <c r="AX288" s="104">
        <v>1460</v>
      </c>
      <c r="AY288" s="104">
        <v>20</v>
      </c>
      <c r="AZ288" s="104" t="b">
        <v>0</v>
      </c>
      <c r="BA288" s="104">
        <v>0</v>
      </c>
      <c r="BB288" s="104">
        <v>0</v>
      </c>
      <c r="BC288" s="104">
        <v>0</v>
      </c>
      <c r="BD288" s="104" t="b">
        <v>0</v>
      </c>
      <c r="BE288" s="105" t="s">
        <v>512</v>
      </c>
      <c r="BF288" s="104">
        <v>0</v>
      </c>
      <c r="BG288" s="104">
        <v>0</v>
      </c>
      <c r="BH288" s="104">
        <v>0</v>
      </c>
      <c r="BI288" s="104" t="b">
        <v>0</v>
      </c>
      <c r="BJ288" s="105"/>
      <c r="BK288" s="105"/>
      <c r="BL288" s="104">
        <v>0</v>
      </c>
      <c r="BM288" s="104">
        <v>2</v>
      </c>
      <c r="BN288" s="104">
        <v>8</v>
      </c>
      <c r="BO288" s="105"/>
      <c r="BP288" s="105" t="s">
        <v>208</v>
      </c>
      <c r="BQ288" s="104">
        <v>8760</v>
      </c>
      <c r="BR288" s="105"/>
      <c r="BS288" s="105" t="s">
        <v>513</v>
      </c>
      <c r="BT288" s="105"/>
      <c r="BU288" s="104">
        <v>0</v>
      </c>
    </row>
    <row r="289" spans="1:73" ht="15" customHeight="1" x14ac:dyDescent="0.35">
      <c r="A289" s="104">
        <v>0</v>
      </c>
      <c r="B289" s="105" t="s">
        <v>511</v>
      </c>
      <c r="C289" s="105"/>
      <c r="D289" s="104">
        <v>2</v>
      </c>
      <c r="E289" s="105" t="s">
        <v>6941</v>
      </c>
      <c r="F289" s="105" t="s">
        <v>10656</v>
      </c>
      <c r="G289" s="104">
        <v>1</v>
      </c>
      <c r="H289" s="105" t="s">
        <v>483</v>
      </c>
      <c r="I289" s="104" t="b">
        <v>0</v>
      </c>
      <c r="J289" s="105"/>
      <c r="K289" s="105"/>
      <c r="L289" s="104">
        <v>24</v>
      </c>
      <c r="M289" s="105"/>
      <c r="N289" s="104" t="b">
        <v>1</v>
      </c>
      <c r="O289" s="104">
        <v>0</v>
      </c>
      <c r="P289" s="105"/>
      <c r="Q289" s="105"/>
      <c r="R289" s="104" t="b">
        <v>1</v>
      </c>
      <c r="S289" s="105"/>
      <c r="T289" s="105"/>
      <c r="U289" s="105"/>
      <c r="V289" s="105"/>
      <c r="W289" s="105"/>
      <c r="X289" s="105"/>
      <c r="Y289" s="105"/>
      <c r="Z289" s="105"/>
      <c r="AA289" s="105"/>
      <c r="AB289" s="105"/>
      <c r="AC289" s="105"/>
      <c r="AD289" s="105"/>
      <c r="AE289" s="105"/>
      <c r="AF289" s="105"/>
      <c r="AG289" s="105"/>
      <c r="AH289" s="105"/>
      <c r="AI289" s="105"/>
      <c r="AJ289" s="105"/>
      <c r="AK289" s="105"/>
      <c r="AL289" s="105"/>
      <c r="AM289" s="105"/>
      <c r="AN289" s="105"/>
      <c r="AO289" s="105"/>
      <c r="AP289" s="105"/>
      <c r="AQ289" s="104">
        <v>0</v>
      </c>
      <c r="AR289" s="104">
        <v>0</v>
      </c>
      <c r="AS289" s="105"/>
      <c r="AT289" s="104">
        <v>0</v>
      </c>
      <c r="AU289" s="104">
        <v>0</v>
      </c>
      <c r="AV289" s="104">
        <v>-1</v>
      </c>
      <c r="AW289" s="104">
        <v>1460</v>
      </c>
      <c r="AX289" s="104">
        <v>1460</v>
      </c>
      <c r="AY289" s="104">
        <v>20</v>
      </c>
      <c r="AZ289" s="104" t="b">
        <v>0</v>
      </c>
      <c r="BA289" s="104">
        <v>0</v>
      </c>
      <c r="BB289" s="104">
        <v>0</v>
      </c>
      <c r="BC289" s="104">
        <v>0</v>
      </c>
      <c r="BD289" s="104" t="b">
        <v>0</v>
      </c>
      <c r="BE289" s="105" t="s">
        <v>512</v>
      </c>
      <c r="BF289" s="104">
        <v>0</v>
      </c>
      <c r="BG289" s="104">
        <v>0</v>
      </c>
      <c r="BH289" s="104">
        <v>0</v>
      </c>
      <c r="BI289" s="104" t="b">
        <v>0</v>
      </c>
      <c r="BJ289" s="105"/>
      <c r="BK289" s="105"/>
      <c r="BL289" s="104">
        <v>0</v>
      </c>
      <c r="BM289" s="104">
        <v>0</v>
      </c>
      <c r="BN289" s="104">
        <v>0</v>
      </c>
      <c r="BO289" s="105" t="s">
        <v>6742</v>
      </c>
      <c r="BP289" s="105" t="s">
        <v>6743</v>
      </c>
      <c r="BQ289" s="104">
        <v>17520</v>
      </c>
      <c r="BR289" s="105"/>
      <c r="BS289" s="105" t="s">
        <v>513</v>
      </c>
      <c r="BT289" s="105"/>
      <c r="BU289" s="104">
        <v>0</v>
      </c>
    </row>
    <row r="290" spans="1:73" ht="15" customHeight="1" x14ac:dyDescent="0.35">
      <c r="A290" s="104">
        <v>0</v>
      </c>
      <c r="B290" s="105" t="s">
        <v>482</v>
      </c>
      <c r="C290" s="105"/>
      <c r="D290" s="104">
        <v>2</v>
      </c>
      <c r="E290" s="105" t="s">
        <v>6941</v>
      </c>
      <c r="F290" s="105" t="s">
        <v>6856</v>
      </c>
      <c r="G290" s="104">
        <v>1</v>
      </c>
      <c r="H290" s="105" t="s">
        <v>483</v>
      </c>
      <c r="I290" s="104" t="b">
        <v>0</v>
      </c>
      <c r="J290" s="105" t="s">
        <v>5939</v>
      </c>
      <c r="K290" s="105" t="s">
        <v>872</v>
      </c>
      <c r="L290" s="104">
        <v>24</v>
      </c>
      <c r="M290" s="105"/>
      <c r="N290" s="104" t="b">
        <v>1</v>
      </c>
      <c r="O290" s="104">
        <v>0</v>
      </c>
      <c r="P290" s="105" t="s">
        <v>485</v>
      </c>
      <c r="Q290" s="105" t="s">
        <v>6002</v>
      </c>
      <c r="R290" s="104" t="b">
        <v>0</v>
      </c>
      <c r="S290" s="105"/>
      <c r="T290" s="105"/>
      <c r="U290" s="105"/>
      <c r="V290" s="105"/>
      <c r="W290" s="105"/>
      <c r="X290" s="105"/>
      <c r="Y290" s="105"/>
      <c r="Z290" s="105"/>
      <c r="AA290" s="105"/>
      <c r="AB290" s="105"/>
      <c r="AC290" s="105"/>
      <c r="AD290" s="105"/>
      <c r="AE290" s="105"/>
      <c r="AF290" s="105"/>
      <c r="AG290" s="105"/>
      <c r="AH290" s="105"/>
      <c r="AI290" s="105"/>
      <c r="AJ290" s="105"/>
      <c r="AK290" s="105"/>
      <c r="AL290" s="105"/>
      <c r="AM290" s="105"/>
      <c r="AN290" s="105"/>
      <c r="AO290" s="105"/>
      <c r="AP290" s="105"/>
      <c r="AQ290" s="104">
        <v>0</v>
      </c>
      <c r="AR290" s="104">
        <v>15000</v>
      </c>
      <c r="AS290" s="105"/>
      <c r="AT290" s="104">
        <v>0</v>
      </c>
      <c r="AU290" s="104">
        <v>0</v>
      </c>
      <c r="AV290" s="104">
        <v>-1</v>
      </c>
      <c r="AW290" s="104">
        <v>1460</v>
      </c>
      <c r="AX290" s="104">
        <v>1460</v>
      </c>
      <c r="AY290" s="104">
        <v>20</v>
      </c>
      <c r="AZ290" s="104" t="b">
        <v>0</v>
      </c>
      <c r="BA290" s="104">
        <v>0</v>
      </c>
      <c r="BB290" s="104">
        <v>0</v>
      </c>
      <c r="BC290" s="104">
        <v>0</v>
      </c>
      <c r="BD290" s="104" t="b">
        <v>1</v>
      </c>
      <c r="BE290" s="105" t="s">
        <v>512</v>
      </c>
      <c r="BF290" s="104">
        <v>0</v>
      </c>
      <c r="BG290" s="104">
        <v>0</v>
      </c>
      <c r="BH290" s="104">
        <v>0</v>
      </c>
      <c r="BI290" s="104" t="b">
        <v>1</v>
      </c>
      <c r="BJ290" s="105"/>
      <c r="BK290" s="105"/>
      <c r="BL290" s="104">
        <v>0</v>
      </c>
      <c r="BM290" s="104">
        <v>1</v>
      </c>
      <c r="BN290" s="104">
        <v>336</v>
      </c>
      <c r="BO290" s="105"/>
      <c r="BP290" s="105" t="s">
        <v>207</v>
      </c>
      <c r="BQ290" s="104">
        <v>262800</v>
      </c>
      <c r="BR290" s="105"/>
      <c r="BS290" s="105" t="s">
        <v>105</v>
      </c>
      <c r="BT290" s="105"/>
      <c r="BU290" s="104">
        <v>0</v>
      </c>
    </row>
    <row r="291" spans="1:73" ht="15" customHeight="1" x14ac:dyDescent="0.35">
      <c r="A291" s="104">
        <v>0</v>
      </c>
      <c r="B291" s="105" t="s">
        <v>511</v>
      </c>
      <c r="C291" s="105"/>
      <c r="D291" s="104">
        <v>2</v>
      </c>
      <c r="E291" s="105" t="s">
        <v>6941</v>
      </c>
      <c r="F291" s="105" t="s">
        <v>6857</v>
      </c>
      <c r="G291" s="104">
        <v>1</v>
      </c>
      <c r="H291" s="105" t="s">
        <v>483</v>
      </c>
      <c r="I291" s="104" t="b">
        <v>0</v>
      </c>
      <c r="J291" s="105"/>
      <c r="K291" s="105"/>
      <c r="L291" s="104">
        <v>24</v>
      </c>
      <c r="M291" s="105"/>
      <c r="N291" s="104" t="b">
        <v>1</v>
      </c>
      <c r="O291" s="104">
        <v>0</v>
      </c>
      <c r="P291" s="105" t="s">
        <v>485</v>
      </c>
      <c r="Q291" s="105" t="s">
        <v>6002</v>
      </c>
      <c r="R291" s="104" t="b">
        <v>0</v>
      </c>
      <c r="S291" s="105"/>
      <c r="T291" s="105"/>
      <c r="U291" s="105"/>
      <c r="V291" s="105"/>
      <c r="W291" s="105"/>
      <c r="X291" s="105"/>
      <c r="Y291" s="105"/>
      <c r="Z291" s="105"/>
      <c r="AA291" s="105"/>
      <c r="AB291" s="105"/>
      <c r="AC291" s="105"/>
      <c r="AD291" s="105"/>
      <c r="AE291" s="105"/>
      <c r="AF291" s="105"/>
      <c r="AG291" s="105"/>
      <c r="AH291" s="105"/>
      <c r="AI291" s="105"/>
      <c r="AJ291" s="105"/>
      <c r="AK291" s="105"/>
      <c r="AL291" s="105"/>
      <c r="AM291" s="105"/>
      <c r="AN291" s="105"/>
      <c r="AO291" s="105"/>
      <c r="AP291" s="105"/>
      <c r="AQ291" s="104">
        <v>0</v>
      </c>
      <c r="AR291" s="104">
        <v>0</v>
      </c>
      <c r="AS291" s="105"/>
      <c r="AT291" s="104">
        <v>0</v>
      </c>
      <c r="AU291" s="104">
        <v>0</v>
      </c>
      <c r="AV291" s="104">
        <v>-1</v>
      </c>
      <c r="AW291" s="104">
        <v>1460</v>
      </c>
      <c r="AX291" s="104">
        <v>1460</v>
      </c>
      <c r="AY291" s="104">
        <v>20</v>
      </c>
      <c r="AZ291" s="104" t="b">
        <v>0</v>
      </c>
      <c r="BA291" s="104">
        <v>0</v>
      </c>
      <c r="BB291" s="104">
        <v>0</v>
      </c>
      <c r="BC291" s="104">
        <v>0</v>
      </c>
      <c r="BD291" s="104" t="b">
        <v>0</v>
      </c>
      <c r="BE291" s="105" t="s">
        <v>512</v>
      </c>
      <c r="BF291" s="104">
        <v>0</v>
      </c>
      <c r="BG291" s="104">
        <v>0</v>
      </c>
      <c r="BH291" s="104">
        <v>0</v>
      </c>
      <c r="BI291" s="104" t="b">
        <v>0</v>
      </c>
      <c r="BJ291" s="105"/>
      <c r="BK291" s="105"/>
      <c r="BL291" s="104">
        <v>0</v>
      </c>
      <c r="BM291" s="104">
        <v>2</v>
      </c>
      <c r="BN291" s="104">
        <v>8</v>
      </c>
      <c r="BO291" s="105"/>
      <c r="BP291" s="105" t="s">
        <v>208</v>
      </c>
      <c r="BQ291" s="104">
        <v>8760</v>
      </c>
      <c r="BR291" s="105"/>
      <c r="BS291" s="105" t="s">
        <v>513</v>
      </c>
      <c r="BT291" s="105"/>
      <c r="BU291" s="104">
        <v>0</v>
      </c>
    </row>
    <row r="292" spans="1:73" ht="15" customHeight="1" x14ac:dyDescent="0.35">
      <c r="A292" s="104">
        <v>0</v>
      </c>
      <c r="B292" s="105" t="s">
        <v>511</v>
      </c>
      <c r="C292" s="105"/>
      <c r="D292" s="104">
        <v>2</v>
      </c>
      <c r="E292" s="105" t="s">
        <v>6941</v>
      </c>
      <c r="F292" s="105" t="s">
        <v>6858</v>
      </c>
      <c r="G292" s="104">
        <v>1</v>
      </c>
      <c r="H292" s="105" t="s">
        <v>483</v>
      </c>
      <c r="I292" s="104" t="b">
        <v>0</v>
      </c>
      <c r="J292" s="105"/>
      <c r="K292" s="105"/>
      <c r="L292" s="104">
        <v>24</v>
      </c>
      <c r="M292" s="105"/>
      <c r="N292" s="104" t="b">
        <v>1</v>
      </c>
      <c r="O292" s="104">
        <v>0</v>
      </c>
      <c r="P292" s="105" t="s">
        <v>485</v>
      </c>
      <c r="Q292" s="105" t="s">
        <v>6002</v>
      </c>
      <c r="R292" s="104" t="b">
        <v>0</v>
      </c>
      <c r="S292" s="105"/>
      <c r="T292" s="105"/>
      <c r="U292" s="105"/>
      <c r="V292" s="105"/>
      <c r="W292" s="105"/>
      <c r="X292" s="105"/>
      <c r="Y292" s="105"/>
      <c r="Z292" s="105"/>
      <c r="AA292" s="105"/>
      <c r="AB292" s="105"/>
      <c r="AC292" s="105"/>
      <c r="AD292" s="105"/>
      <c r="AE292" s="105"/>
      <c r="AF292" s="105"/>
      <c r="AG292" s="105"/>
      <c r="AH292" s="105"/>
      <c r="AI292" s="105"/>
      <c r="AJ292" s="105"/>
      <c r="AK292" s="105"/>
      <c r="AL292" s="105"/>
      <c r="AM292" s="105"/>
      <c r="AN292" s="105"/>
      <c r="AO292" s="105"/>
      <c r="AP292" s="105"/>
      <c r="AQ292" s="104">
        <v>0</v>
      </c>
      <c r="AR292" s="104">
        <v>0</v>
      </c>
      <c r="AS292" s="105"/>
      <c r="AT292" s="104">
        <v>0</v>
      </c>
      <c r="AU292" s="104">
        <v>0</v>
      </c>
      <c r="AV292" s="104">
        <v>-1</v>
      </c>
      <c r="AW292" s="104">
        <v>1460</v>
      </c>
      <c r="AX292" s="104">
        <v>1460</v>
      </c>
      <c r="AY292" s="104">
        <v>20</v>
      </c>
      <c r="AZ292" s="104" t="b">
        <v>0</v>
      </c>
      <c r="BA292" s="104">
        <v>0</v>
      </c>
      <c r="BB292" s="104">
        <v>0</v>
      </c>
      <c r="BC292" s="104">
        <v>0</v>
      </c>
      <c r="BD292" s="104" t="b">
        <v>0</v>
      </c>
      <c r="BE292" s="105" t="s">
        <v>512</v>
      </c>
      <c r="BF292" s="104">
        <v>0</v>
      </c>
      <c r="BG292" s="104">
        <v>0</v>
      </c>
      <c r="BH292" s="104">
        <v>0</v>
      </c>
      <c r="BI292" s="104" t="b">
        <v>0</v>
      </c>
      <c r="BJ292" s="105"/>
      <c r="BK292" s="105"/>
      <c r="BL292" s="104">
        <v>0</v>
      </c>
      <c r="BM292" s="104">
        <v>3</v>
      </c>
      <c r="BN292" s="104">
        <v>8</v>
      </c>
      <c r="BO292" s="105"/>
      <c r="BP292" s="105" t="s">
        <v>208</v>
      </c>
      <c r="BQ292" s="104">
        <v>26280</v>
      </c>
      <c r="BR292" s="105"/>
      <c r="BS292" s="105" t="s">
        <v>513</v>
      </c>
      <c r="BT292" s="105"/>
      <c r="BU292" s="104">
        <v>0</v>
      </c>
    </row>
    <row r="293" spans="1:73" ht="15" customHeight="1" x14ac:dyDescent="0.35">
      <c r="A293" s="104">
        <v>0</v>
      </c>
      <c r="B293" s="105" t="s">
        <v>511</v>
      </c>
      <c r="C293" s="105"/>
      <c r="D293" s="104">
        <v>2</v>
      </c>
      <c r="E293" s="105" t="s">
        <v>6941</v>
      </c>
      <c r="F293" s="105" t="s">
        <v>6809</v>
      </c>
      <c r="G293" s="104">
        <v>1</v>
      </c>
      <c r="H293" s="105" t="s">
        <v>483</v>
      </c>
      <c r="I293" s="104" t="b">
        <v>0</v>
      </c>
      <c r="J293" s="105"/>
      <c r="K293" s="105"/>
      <c r="L293" s="104">
        <v>24</v>
      </c>
      <c r="M293" s="105"/>
      <c r="N293" s="104" t="b">
        <v>1</v>
      </c>
      <c r="O293" s="104">
        <v>0</v>
      </c>
      <c r="P293" s="105"/>
      <c r="Q293" s="105"/>
      <c r="R293" s="104" t="b">
        <v>1</v>
      </c>
      <c r="S293" s="105"/>
      <c r="T293" s="105"/>
      <c r="U293" s="105"/>
      <c r="V293" s="105"/>
      <c r="W293" s="105"/>
      <c r="X293" s="105"/>
      <c r="Y293" s="105"/>
      <c r="Z293" s="105"/>
      <c r="AA293" s="105"/>
      <c r="AB293" s="105"/>
      <c r="AC293" s="105"/>
      <c r="AD293" s="105"/>
      <c r="AE293" s="105"/>
      <c r="AF293" s="105"/>
      <c r="AG293" s="105"/>
      <c r="AH293" s="105"/>
      <c r="AI293" s="105"/>
      <c r="AJ293" s="105"/>
      <c r="AK293" s="105"/>
      <c r="AL293" s="105"/>
      <c r="AM293" s="105"/>
      <c r="AN293" s="105"/>
      <c r="AO293" s="105"/>
      <c r="AP293" s="105"/>
      <c r="AQ293" s="104">
        <v>0</v>
      </c>
      <c r="AR293" s="104">
        <v>0</v>
      </c>
      <c r="AS293" s="105"/>
      <c r="AT293" s="104">
        <v>0</v>
      </c>
      <c r="AU293" s="104">
        <v>0</v>
      </c>
      <c r="AV293" s="104">
        <v>-1</v>
      </c>
      <c r="AW293" s="104">
        <v>1460</v>
      </c>
      <c r="AX293" s="104">
        <v>1460</v>
      </c>
      <c r="AY293" s="104">
        <v>20</v>
      </c>
      <c r="AZ293" s="104" t="b">
        <v>0</v>
      </c>
      <c r="BA293" s="104">
        <v>0</v>
      </c>
      <c r="BB293" s="104">
        <v>0</v>
      </c>
      <c r="BC293" s="104">
        <v>0</v>
      </c>
      <c r="BD293" s="104" t="b">
        <v>0</v>
      </c>
      <c r="BE293" s="105" t="s">
        <v>512</v>
      </c>
      <c r="BF293" s="104">
        <v>0</v>
      </c>
      <c r="BG293" s="104">
        <v>0</v>
      </c>
      <c r="BH293" s="104">
        <v>0</v>
      </c>
      <c r="BI293" s="104" t="b">
        <v>0</v>
      </c>
      <c r="BJ293" s="105"/>
      <c r="BK293" s="105"/>
      <c r="BL293" s="104">
        <v>0</v>
      </c>
      <c r="BM293" s="104">
        <v>4</v>
      </c>
      <c r="BN293" s="104">
        <v>0</v>
      </c>
      <c r="BO293" s="105" t="s">
        <v>6810</v>
      </c>
      <c r="BP293" s="105" t="s">
        <v>6743</v>
      </c>
      <c r="BQ293" s="104">
        <v>8760</v>
      </c>
      <c r="BR293" s="105"/>
      <c r="BS293" s="105" t="s">
        <v>513</v>
      </c>
      <c r="BT293" s="105"/>
      <c r="BU293" s="104">
        <v>0</v>
      </c>
    </row>
    <row r="294" spans="1:73" ht="15" customHeight="1" x14ac:dyDescent="0.35">
      <c r="A294" s="104">
        <v>0</v>
      </c>
      <c r="B294" s="105" t="s">
        <v>511</v>
      </c>
      <c r="C294" s="105"/>
      <c r="D294" s="104">
        <v>2</v>
      </c>
      <c r="E294" s="105" t="s">
        <v>10802</v>
      </c>
      <c r="F294" s="105" t="s">
        <v>6754</v>
      </c>
      <c r="G294" s="104">
        <v>1</v>
      </c>
      <c r="H294" s="105" t="s">
        <v>483</v>
      </c>
      <c r="I294" s="104" t="b">
        <v>0</v>
      </c>
      <c r="J294" s="105"/>
      <c r="K294" s="105"/>
      <c r="L294" s="104">
        <v>24</v>
      </c>
      <c r="M294" s="105"/>
      <c r="N294" s="104" t="b">
        <v>1</v>
      </c>
      <c r="O294" s="104">
        <v>0</v>
      </c>
      <c r="P294" s="105"/>
      <c r="Q294" s="105"/>
      <c r="R294" s="104" t="b">
        <v>0</v>
      </c>
      <c r="S294" s="105"/>
      <c r="T294" s="105"/>
      <c r="U294" s="105"/>
      <c r="V294" s="105"/>
      <c r="W294" s="105"/>
      <c r="X294" s="105"/>
      <c r="Y294" s="105"/>
      <c r="Z294" s="105"/>
      <c r="AA294" s="105"/>
      <c r="AB294" s="105"/>
      <c r="AC294" s="105"/>
      <c r="AD294" s="105"/>
      <c r="AE294" s="105"/>
      <c r="AF294" s="105"/>
      <c r="AG294" s="105"/>
      <c r="AH294" s="105"/>
      <c r="AI294" s="105"/>
      <c r="AJ294" s="105"/>
      <c r="AK294" s="105"/>
      <c r="AL294" s="105"/>
      <c r="AM294" s="105"/>
      <c r="AN294" s="105"/>
      <c r="AO294" s="105"/>
      <c r="AP294" s="105"/>
      <c r="AQ294" s="104">
        <v>0</v>
      </c>
      <c r="AR294" s="104">
        <v>0</v>
      </c>
      <c r="AS294" s="105"/>
      <c r="AT294" s="104">
        <v>0</v>
      </c>
      <c r="AU294" s="104">
        <v>0</v>
      </c>
      <c r="AV294" s="104">
        <v>-1</v>
      </c>
      <c r="AW294" s="104">
        <v>1460</v>
      </c>
      <c r="AX294" s="104">
        <v>1460</v>
      </c>
      <c r="AY294" s="104">
        <v>20</v>
      </c>
      <c r="AZ294" s="104" t="b">
        <v>0</v>
      </c>
      <c r="BA294" s="104">
        <v>0</v>
      </c>
      <c r="BB294" s="104">
        <v>0</v>
      </c>
      <c r="BC294" s="104">
        <v>0</v>
      </c>
      <c r="BD294" s="104" t="b">
        <v>0</v>
      </c>
      <c r="BE294" s="105" t="s">
        <v>512</v>
      </c>
      <c r="BF294" s="104">
        <v>0</v>
      </c>
      <c r="BG294" s="104">
        <v>0</v>
      </c>
      <c r="BH294" s="104">
        <v>0</v>
      </c>
      <c r="BI294" s="104" t="b">
        <v>0</v>
      </c>
      <c r="BJ294" s="105"/>
      <c r="BK294" s="105"/>
      <c r="BL294" s="104">
        <v>0</v>
      </c>
      <c r="BM294" s="104">
        <v>0</v>
      </c>
      <c r="BN294" s="104">
        <v>0</v>
      </c>
      <c r="BO294" s="105" t="s">
        <v>6755</v>
      </c>
      <c r="BP294" s="105" t="s">
        <v>208</v>
      </c>
      <c r="BQ294" s="104">
        <v>8760</v>
      </c>
      <c r="BR294" s="105"/>
      <c r="BS294" s="105" t="s">
        <v>513</v>
      </c>
      <c r="BT294" s="105"/>
      <c r="BU294" s="104">
        <v>0</v>
      </c>
    </row>
    <row r="295" spans="1:73" ht="15" customHeight="1" x14ac:dyDescent="0.35">
      <c r="A295" s="104">
        <v>0</v>
      </c>
      <c r="B295" s="105" t="s">
        <v>482</v>
      </c>
      <c r="C295" s="105"/>
      <c r="D295" s="104">
        <v>2</v>
      </c>
      <c r="E295" s="105" t="s">
        <v>10802</v>
      </c>
      <c r="F295" s="105" t="s">
        <v>6860</v>
      </c>
      <c r="G295" s="104">
        <v>1</v>
      </c>
      <c r="H295" s="105" t="s">
        <v>483</v>
      </c>
      <c r="I295" s="104" t="b">
        <v>0</v>
      </c>
      <c r="J295" s="105"/>
      <c r="K295" s="105"/>
      <c r="L295" s="104">
        <v>24</v>
      </c>
      <c r="M295" s="105"/>
      <c r="N295" s="104" t="b">
        <v>1</v>
      </c>
      <c r="O295" s="104">
        <v>0</v>
      </c>
      <c r="P295" s="105" t="s">
        <v>485</v>
      </c>
      <c r="Q295" s="105" t="s">
        <v>6002</v>
      </c>
      <c r="R295" s="104" t="b">
        <v>0</v>
      </c>
      <c r="S295" s="105"/>
      <c r="T295" s="105"/>
      <c r="U295" s="105"/>
      <c r="V295" s="105"/>
      <c r="W295" s="105"/>
      <c r="X295" s="105"/>
      <c r="Y295" s="105"/>
      <c r="Z295" s="105"/>
      <c r="AA295" s="105"/>
      <c r="AB295" s="105"/>
      <c r="AC295" s="105"/>
      <c r="AD295" s="105"/>
      <c r="AE295" s="105"/>
      <c r="AF295" s="105"/>
      <c r="AG295" s="105"/>
      <c r="AH295" s="105"/>
      <c r="AI295" s="105"/>
      <c r="AJ295" s="105"/>
      <c r="AK295" s="105"/>
      <c r="AL295" s="105"/>
      <c r="AM295" s="105"/>
      <c r="AN295" s="105"/>
      <c r="AO295" s="105"/>
      <c r="AP295" s="105"/>
      <c r="AQ295" s="104">
        <v>0</v>
      </c>
      <c r="AR295" s="104">
        <v>5000</v>
      </c>
      <c r="AS295" s="105"/>
      <c r="AT295" s="104">
        <v>0</v>
      </c>
      <c r="AU295" s="104">
        <v>0</v>
      </c>
      <c r="AV295" s="104">
        <v>-1</v>
      </c>
      <c r="AW295" s="104">
        <v>1460</v>
      </c>
      <c r="AX295" s="104">
        <v>1460</v>
      </c>
      <c r="AY295" s="104">
        <v>20</v>
      </c>
      <c r="AZ295" s="104" t="b">
        <v>0</v>
      </c>
      <c r="BA295" s="104">
        <v>0</v>
      </c>
      <c r="BB295" s="104">
        <v>0</v>
      </c>
      <c r="BC295" s="104">
        <v>0</v>
      </c>
      <c r="BD295" s="104" t="b">
        <v>1</v>
      </c>
      <c r="BE295" s="105" t="s">
        <v>512</v>
      </c>
      <c r="BF295" s="104">
        <v>0</v>
      </c>
      <c r="BG295" s="104">
        <v>0</v>
      </c>
      <c r="BH295" s="104">
        <v>0</v>
      </c>
      <c r="BI295" s="104" t="b">
        <v>1</v>
      </c>
      <c r="BJ295" s="105"/>
      <c r="BK295" s="105"/>
      <c r="BL295" s="104">
        <v>0</v>
      </c>
      <c r="BM295" s="104">
        <v>1</v>
      </c>
      <c r="BN295" s="104">
        <v>16</v>
      </c>
      <c r="BO295" s="105"/>
      <c r="BP295" s="105" t="s">
        <v>207</v>
      </c>
      <c r="BQ295" s="104">
        <v>105120</v>
      </c>
      <c r="BR295" s="105"/>
      <c r="BS295" s="105" t="s">
        <v>105</v>
      </c>
      <c r="BT295" s="105"/>
      <c r="BU295" s="104">
        <v>0</v>
      </c>
    </row>
    <row r="296" spans="1:73" ht="15" customHeight="1" x14ac:dyDescent="0.35">
      <c r="A296" s="104">
        <v>0</v>
      </c>
      <c r="B296" s="105" t="s">
        <v>511</v>
      </c>
      <c r="C296" s="105"/>
      <c r="D296" s="104">
        <v>2</v>
      </c>
      <c r="E296" s="105" t="s">
        <v>10802</v>
      </c>
      <c r="F296" s="105" t="s">
        <v>6861</v>
      </c>
      <c r="G296" s="104">
        <v>1</v>
      </c>
      <c r="H296" s="105" t="s">
        <v>483</v>
      </c>
      <c r="I296" s="104" t="b">
        <v>1</v>
      </c>
      <c r="J296" s="105"/>
      <c r="K296" s="105"/>
      <c r="L296" s="104">
        <v>24</v>
      </c>
      <c r="M296" s="105"/>
      <c r="N296" s="104" t="b">
        <v>1</v>
      </c>
      <c r="O296" s="104">
        <v>0</v>
      </c>
      <c r="P296" s="105"/>
      <c r="Q296" s="105"/>
      <c r="R296" s="104" t="b">
        <v>0</v>
      </c>
      <c r="S296" s="105"/>
      <c r="T296" s="105"/>
      <c r="U296" s="105"/>
      <c r="V296" s="105"/>
      <c r="W296" s="105"/>
      <c r="X296" s="105"/>
      <c r="Y296" s="105"/>
      <c r="Z296" s="105"/>
      <c r="AA296" s="105"/>
      <c r="AB296" s="105"/>
      <c r="AC296" s="105"/>
      <c r="AD296" s="105"/>
      <c r="AE296" s="105"/>
      <c r="AF296" s="105"/>
      <c r="AG296" s="105"/>
      <c r="AH296" s="105"/>
      <c r="AI296" s="105"/>
      <c r="AJ296" s="105"/>
      <c r="AK296" s="105"/>
      <c r="AL296" s="105"/>
      <c r="AM296" s="105"/>
      <c r="AN296" s="105"/>
      <c r="AO296" s="105"/>
      <c r="AP296" s="105"/>
      <c r="AQ296" s="104">
        <v>0</v>
      </c>
      <c r="AR296" s="104">
        <v>500</v>
      </c>
      <c r="AS296" s="105"/>
      <c r="AT296" s="104">
        <v>0</v>
      </c>
      <c r="AU296" s="104">
        <v>0</v>
      </c>
      <c r="AV296" s="104">
        <v>-1</v>
      </c>
      <c r="AW296" s="104">
        <v>1460</v>
      </c>
      <c r="AX296" s="104">
        <v>1460</v>
      </c>
      <c r="AY296" s="104">
        <v>20</v>
      </c>
      <c r="AZ296" s="104" t="b">
        <v>0</v>
      </c>
      <c r="BA296" s="104">
        <v>0</v>
      </c>
      <c r="BB296" s="104">
        <v>0</v>
      </c>
      <c r="BC296" s="104">
        <v>0</v>
      </c>
      <c r="BD296" s="104" t="b">
        <v>0</v>
      </c>
      <c r="BE296" s="105" t="s">
        <v>512</v>
      </c>
      <c r="BF296" s="104">
        <v>0</v>
      </c>
      <c r="BG296" s="104">
        <v>0</v>
      </c>
      <c r="BH296" s="104">
        <v>0</v>
      </c>
      <c r="BI296" s="104" t="b">
        <v>0</v>
      </c>
      <c r="BJ296" s="105"/>
      <c r="BK296" s="105"/>
      <c r="BL296" s="104">
        <v>0</v>
      </c>
      <c r="BM296" s="104">
        <v>2</v>
      </c>
      <c r="BN296" s="104">
        <v>0</v>
      </c>
      <c r="BO296" s="105"/>
      <c r="BP296" s="105" t="s">
        <v>209</v>
      </c>
      <c r="BQ296" s="104">
        <v>4380</v>
      </c>
      <c r="BR296" s="105"/>
      <c r="BS296" s="105" t="s">
        <v>513</v>
      </c>
      <c r="BT296" s="105"/>
      <c r="BU296" s="104">
        <v>0</v>
      </c>
    </row>
    <row r="297" spans="1:73" ht="15" customHeight="1" x14ac:dyDescent="0.35">
      <c r="A297" s="104">
        <v>0</v>
      </c>
      <c r="B297" s="105" t="s">
        <v>511</v>
      </c>
      <c r="C297" s="105"/>
      <c r="D297" s="104">
        <v>2</v>
      </c>
      <c r="E297" s="105" t="s">
        <v>10802</v>
      </c>
      <c r="F297" s="105" t="s">
        <v>10656</v>
      </c>
      <c r="G297" s="104">
        <v>1</v>
      </c>
      <c r="H297" s="105" t="s">
        <v>483</v>
      </c>
      <c r="I297" s="104" t="b">
        <v>0</v>
      </c>
      <c r="J297" s="105"/>
      <c r="K297" s="105"/>
      <c r="L297" s="104">
        <v>24</v>
      </c>
      <c r="M297" s="105"/>
      <c r="N297" s="104" t="b">
        <v>1</v>
      </c>
      <c r="O297" s="104">
        <v>0</v>
      </c>
      <c r="P297" s="105"/>
      <c r="Q297" s="105"/>
      <c r="R297" s="104" t="b">
        <v>1</v>
      </c>
      <c r="S297" s="105"/>
      <c r="T297" s="105"/>
      <c r="U297" s="105"/>
      <c r="V297" s="105"/>
      <c r="W297" s="105"/>
      <c r="X297" s="105"/>
      <c r="Y297" s="105"/>
      <c r="Z297" s="105"/>
      <c r="AA297" s="105"/>
      <c r="AB297" s="105"/>
      <c r="AC297" s="105"/>
      <c r="AD297" s="105"/>
      <c r="AE297" s="105"/>
      <c r="AF297" s="105"/>
      <c r="AG297" s="105"/>
      <c r="AH297" s="105"/>
      <c r="AI297" s="105"/>
      <c r="AJ297" s="105"/>
      <c r="AK297" s="105"/>
      <c r="AL297" s="105"/>
      <c r="AM297" s="105"/>
      <c r="AN297" s="105"/>
      <c r="AO297" s="105"/>
      <c r="AP297" s="105"/>
      <c r="AQ297" s="104">
        <v>0</v>
      </c>
      <c r="AR297" s="104">
        <v>0</v>
      </c>
      <c r="AS297" s="105"/>
      <c r="AT297" s="104">
        <v>0</v>
      </c>
      <c r="AU297" s="104">
        <v>0</v>
      </c>
      <c r="AV297" s="104">
        <v>-1</v>
      </c>
      <c r="AW297" s="104">
        <v>1460</v>
      </c>
      <c r="AX297" s="104">
        <v>1460</v>
      </c>
      <c r="AY297" s="104">
        <v>20</v>
      </c>
      <c r="AZ297" s="104" t="b">
        <v>0</v>
      </c>
      <c r="BA297" s="104">
        <v>0</v>
      </c>
      <c r="BB297" s="104">
        <v>0</v>
      </c>
      <c r="BC297" s="104">
        <v>0</v>
      </c>
      <c r="BD297" s="104" t="b">
        <v>0</v>
      </c>
      <c r="BE297" s="105" t="s">
        <v>512</v>
      </c>
      <c r="BF297" s="104">
        <v>0</v>
      </c>
      <c r="BG297" s="104">
        <v>0</v>
      </c>
      <c r="BH297" s="104">
        <v>0</v>
      </c>
      <c r="BI297" s="104" t="b">
        <v>0</v>
      </c>
      <c r="BJ297" s="105"/>
      <c r="BK297" s="105"/>
      <c r="BL297" s="104">
        <v>0</v>
      </c>
      <c r="BM297" s="104">
        <v>3</v>
      </c>
      <c r="BN297" s="104">
        <v>0</v>
      </c>
      <c r="BO297" s="105" t="s">
        <v>6742</v>
      </c>
      <c r="BP297" s="105" t="s">
        <v>6743</v>
      </c>
      <c r="BQ297" s="104">
        <v>17520</v>
      </c>
      <c r="BR297" s="105"/>
      <c r="BS297" s="105" t="s">
        <v>513</v>
      </c>
      <c r="BT297" s="105"/>
      <c r="BU297" s="104">
        <v>0</v>
      </c>
    </row>
    <row r="298" spans="1:73" ht="15" customHeight="1" x14ac:dyDescent="0.35">
      <c r="A298" s="104">
        <v>0</v>
      </c>
      <c r="B298" s="105" t="s">
        <v>482</v>
      </c>
      <c r="C298" s="105"/>
      <c r="D298" s="104">
        <v>2</v>
      </c>
      <c r="E298" s="105" t="s">
        <v>6966</v>
      </c>
      <c r="F298" s="105" t="s">
        <v>6872</v>
      </c>
      <c r="G298" s="104">
        <v>1</v>
      </c>
      <c r="H298" s="105" t="s">
        <v>483</v>
      </c>
      <c r="I298" s="104" t="b">
        <v>0</v>
      </c>
      <c r="J298" s="105"/>
      <c r="K298" s="105"/>
      <c r="L298" s="104">
        <v>24</v>
      </c>
      <c r="M298" s="105"/>
      <c r="N298" s="104" t="b">
        <v>1</v>
      </c>
      <c r="O298" s="104">
        <v>0</v>
      </c>
      <c r="P298" s="105" t="s">
        <v>485</v>
      </c>
      <c r="Q298" s="105" t="s">
        <v>6002</v>
      </c>
      <c r="R298" s="104" t="b">
        <v>0</v>
      </c>
      <c r="S298" s="105"/>
      <c r="T298" s="105"/>
      <c r="U298" s="105"/>
      <c r="V298" s="105"/>
      <c r="W298" s="105"/>
      <c r="X298" s="105"/>
      <c r="Y298" s="105"/>
      <c r="Z298" s="105"/>
      <c r="AA298" s="105"/>
      <c r="AB298" s="105"/>
      <c r="AC298" s="105"/>
      <c r="AD298" s="105"/>
      <c r="AE298" s="105"/>
      <c r="AF298" s="105"/>
      <c r="AG298" s="105"/>
      <c r="AH298" s="105"/>
      <c r="AI298" s="105"/>
      <c r="AJ298" s="105"/>
      <c r="AK298" s="105"/>
      <c r="AL298" s="105"/>
      <c r="AM298" s="105"/>
      <c r="AN298" s="105"/>
      <c r="AO298" s="105"/>
      <c r="AP298" s="105"/>
      <c r="AQ298" s="104">
        <v>0</v>
      </c>
      <c r="AR298" s="104">
        <v>2500</v>
      </c>
      <c r="AS298" s="105"/>
      <c r="AT298" s="104">
        <v>0</v>
      </c>
      <c r="AU298" s="104">
        <v>0</v>
      </c>
      <c r="AV298" s="104">
        <v>-1</v>
      </c>
      <c r="AW298" s="104">
        <v>1460</v>
      </c>
      <c r="AX298" s="104">
        <v>1460</v>
      </c>
      <c r="AY298" s="104">
        <v>20</v>
      </c>
      <c r="AZ298" s="104" t="b">
        <v>0</v>
      </c>
      <c r="BA298" s="104">
        <v>0</v>
      </c>
      <c r="BB298" s="104">
        <v>0</v>
      </c>
      <c r="BC298" s="104">
        <v>0</v>
      </c>
      <c r="BD298" s="104" t="b">
        <v>1</v>
      </c>
      <c r="BE298" s="105" t="s">
        <v>512</v>
      </c>
      <c r="BF298" s="104">
        <v>0</v>
      </c>
      <c r="BG298" s="104">
        <v>0</v>
      </c>
      <c r="BH298" s="104">
        <v>0</v>
      </c>
      <c r="BI298" s="104" t="b">
        <v>1</v>
      </c>
      <c r="BJ298" s="105"/>
      <c r="BK298" s="105"/>
      <c r="BL298" s="104">
        <v>0</v>
      </c>
      <c r="BM298" s="104">
        <v>0</v>
      </c>
      <c r="BN298" s="104">
        <v>8</v>
      </c>
      <c r="BO298" s="105"/>
      <c r="BP298" s="105" t="s">
        <v>207</v>
      </c>
      <c r="BQ298" s="104">
        <v>70080</v>
      </c>
      <c r="BR298" s="105"/>
      <c r="BS298" s="105" t="s">
        <v>105</v>
      </c>
      <c r="BT298" s="105"/>
      <c r="BU298" s="104">
        <v>0</v>
      </c>
    </row>
    <row r="299" spans="1:73" ht="15" customHeight="1" x14ac:dyDescent="0.35">
      <c r="A299" s="104">
        <v>0</v>
      </c>
      <c r="B299" s="105" t="s">
        <v>511</v>
      </c>
      <c r="C299" s="105"/>
      <c r="D299" s="104">
        <v>2</v>
      </c>
      <c r="E299" s="105" t="s">
        <v>6966</v>
      </c>
      <c r="F299" s="105" t="s">
        <v>10656</v>
      </c>
      <c r="G299" s="104">
        <v>1</v>
      </c>
      <c r="H299" s="105" t="s">
        <v>483</v>
      </c>
      <c r="I299" s="104" t="b">
        <v>0</v>
      </c>
      <c r="J299" s="105"/>
      <c r="K299" s="105"/>
      <c r="L299" s="104">
        <v>24</v>
      </c>
      <c r="M299" s="105"/>
      <c r="N299" s="104" t="b">
        <v>1</v>
      </c>
      <c r="O299" s="104">
        <v>0</v>
      </c>
      <c r="P299" s="105"/>
      <c r="Q299" s="105"/>
      <c r="R299" s="104" t="b">
        <v>1</v>
      </c>
      <c r="S299" s="105"/>
      <c r="T299" s="105"/>
      <c r="U299" s="105"/>
      <c r="V299" s="105"/>
      <c r="W299" s="105"/>
      <c r="X299" s="105"/>
      <c r="Y299" s="105"/>
      <c r="Z299" s="105"/>
      <c r="AA299" s="105"/>
      <c r="AB299" s="105"/>
      <c r="AC299" s="105"/>
      <c r="AD299" s="105"/>
      <c r="AE299" s="105"/>
      <c r="AF299" s="105"/>
      <c r="AG299" s="105"/>
      <c r="AH299" s="105"/>
      <c r="AI299" s="105"/>
      <c r="AJ299" s="105"/>
      <c r="AK299" s="105"/>
      <c r="AL299" s="105"/>
      <c r="AM299" s="105"/>
      <c r="AN299" s="105"/>
      <c r="AO299" s="105"/>
      <c r="AP299" s="105"/>
      <c r="AQ299" s="104">
        <v>0</v>
      </c>
      <c r="AR299" s="104">
        <v>0</v>
      </c>
      <c r="AS299" s="105"/>
      <c r="AT299" s="104">
        <v>0</v>
      </c>
      <c r="AU299" s="104">
        <v>0</v>
      </c>
      <c r="AV299" s="104">
        <v>-1</v>
      </c>
      <c r="AW299" s="104">
        <v>1460</v>
      </c>
      <c r="AX299" s="104">
        <v>1460</v>
      </c>
      <c r="AY299" s="104">
        <v>20</v>
      </c>
      <c r="AZ299" s="104" t="b">
        <v>0</v>
      </c>
      <c r="BA299" s="104">
        <v>0</v>
      </c>
      <c r="BB299" s="104">
        <v>0</v>
      </c>
      <c r="BC299" s="104">
        <v>0</v>
      </c>
      <c r="BD299" s="104" t="b">
        <v>0</v>
      </c>
      <c r="BE299" s="105" t="s">
        <v>512</v>
      </c>
      <c r="BF299" s="104">
        <v>0</v>
      </c>
      <c r="BG299" s="104">
        <v>0</v>
      </c>
      <c r="BH299" s="104">
        <v>0</v>
      </c>
      <c r="BI299" s="104" t="b">
        <v>0</v>
      </c>
      <c r="BJ299" s="105"/>
      <c r="BK299" s="105"/>
      <c r="BL299" s="104">
        <v>0</v>
      </c>
      <c r="BM299" s="104">
        <v>1</v>
      </c>
      <c r="BN299" s="104">
        <v>0</v>
      </c>
      <c r="BO299" s="105" t="s">
        <v>6742</v>
      </c>
      <c r="BP299" s="105" t="s">
        <v>6743</v>
      </c>
      <c r="BQ299" s="104">
        <v>17520</v>
      </c>
      <c r="BR299" s="105"/>
      <c r="BS299" s="105" t="s">
        <v>513</v>
      </c>
      <c r="BT299" s="105"/>
      <c r="BU299" s="104">
        <v>0</v>
      </c>
    </row>
    <row r="300" spans="1:73" ht="15" customHeight="1" x14ac:dyDescent="0.35">
      <c r="A300" s="104">
        <v>0</v>
      </c>
      <c r="B300" s="105" t="s">
        <v>482</v>
      </c>
      <c r="C300" s="105"/>
      <c r="D300" s="104">
        <v>2</v>
      </c>
      <c r="E300" s="105" t="s">
        <v>7011</v>
      </c>
      <c r="F300" s="105" t="s">
        <v>6747</v>
      </c>
      <c r="G300" s="104">
        <v>1</v>
      </c>
      <c r="H300" s="105" t="s">
        <v>483</v>
      </c>
      <c r="I300" s="104" t="b">
        <v>0</v>
      </c>
      <c r="J300" s="105"/>
      <c r="K300" s="105"/>
      <c r="L300" s="104">
        <v>24</v>
      </c>
      <c r="M300" s="105"/>
      <c r="N300" s="104" t="b">
        <v>1</v>
      </c>
      <c r="O300" s="104">
        <v>0</v>
      </c>
      <c r="P300" s="105"/>
      <c r="Q300" s="105"/>
      <c r="R300" s="104" t="b">
        <v>0</v>
      </c>
      <c r="S300" s="105"/>
      <c r="T300" s="105"/>
      <c r="U300" s="105"/>
      <c r="V300" s="105"/>
      <c r="W300" s="105"/>
      <c r="X300" s="105"/>
      <c r="Y300" s="105"/>
      <c r="Z300" s="105"/>
      <c r="AA300" s="105"/>
      <c r="AB300" s="105"/>
      <c r="AC300" s="105"/>
      <c r="AD300" s="105"/>
      <c r="AE300" s="105"/>
      <c r="AF300" s="105"/>
      <c r="AG300" s="105"/>
      <c r="AH300" s="105"/>
      <c r="AI300" s="105"/>
      <c r="AJ300" s="105"/>
      <c r="AK300" s="105"/>
      <c r="AL300" s="105"/>
      <c r="AM300" s="105"/>
      <c r="AN300" s="105"/>
      <c r="AO300" s="105"/>
      <c r="AP300" s="105"/>
      <c r="AQ300" s="104">
        <v>0</v>
      </c>
      <c r="AR300" s="104">
        <v>300000</v>
      </c>
      <c r="AS300" s="105"/>
      <c r="AT300" s="104">
        <v>0</v>
      </c>
      <c r="AU300" s="104">
        <v>0</v>
      </c>
      <c r="AV300" s="104">
        <v>-1</v>
      </c>
      <c r="AW300" s="104">
        <v>219000</v>
      </c>
      <c r="AX300" s="104">
        <v>0.1</v>
      </c>
      <c r="AY300" s="104">
        <v>2</v>
      </c>
      <c r="AZ300" s="104" t="b">
        <v>0</v>
      </c>
      <c r="BA300" s="104">
        <v>0</v>
      </c>
      <c r="BB300" s="104">
        <v>0</v>
      </c>
      <c r="BC300" s="104">
        <v>0</v>
      </c>
      <c r="BD300" s="104" t="b">
        <v>1</v>
      </c>
      <c r="BE300" s="105" t="s">
        <v>512</v>
      </c>
      <c r="BF300" s="104">
        <v>0</v>
      </c>
      <c r="BG300" s="104">
        <v>0</v>
      </c>
      <c r="BH300" s="104">
        <v>0</v>
      </c>
      <c r="BI300" s="104" t="b">
        <v>0</v>
      </c>
      <c r="BJ300" s="105"/>
      <c r="BK300" s="105"/>
      <c r="BL300" s="104">
        <v>0</v>
      </c>
      <c r="BM300" s="104">
        <v>0</v>
      </c>
      <c r="BN300" s="104">
        <v>0</v>
      </c>
      <c r="BO300" s="105"/>
      <c r="BP300" s="105" t="s">
        <v>207</v>
      </c>
      <c r="BQ300" s="104">
        <v>219000</v>
      </c>
      <c r="BR300" s="105"/>
      <c r="BS300" s="105" t="s">
        <v>105</v>
      </c>
      <c r="BT300" s="105"/>
      <c r="BU300" s="104">
        <v>0</v>
      </c>
    </row>
    <row r="301" spans="1:73" ht="15" customHeight="1" x14ac:dyDescent="0.35">
      <c r="A301" s="104">
        <v>0</v>
      </c>
      <c r="B301" s="105" t="s">
        <v>511</v>
      </c>
      <c r="C301" s="105"/>
      <c r="D301" s="104">
        <v>2</v>
      </c>
      <c r="E301" s="105" t="s">
        <v>7011</v>
      </c>
      <c r="F301" s="105" t="s">
        <v>10656</v>
      </c>
      <c r="G301" s="104">
        <v>1</v>
      </c>
      <c r="H301" s="105" t="s">
        <v>483</v>
      </c>
      <c r="I301" s="104" t="b">
        <v>0</v>
      </c>
      <c r="J301" s="105"/>
      <c r="K301" s="105"/>
      <c r="L301" s="104">
        <v>24</v>
      </c>
      <c r="M301" s="105"/>
      <c r="N301" s="104" t="b">
        <v>1</v>
      </c>
      <c r="O301" s="104">
        <v>0</v>
      </c>
      <c r="P301" s="105"/>
      <c r="Q301" s="105"/>
      <c r="R301" s="104" t="b">
        <v>1</v>
      </c>
      <c r="S301" s="105"/>
      <c r="T301" s="105"/>
      <c r="U301" s="105"/>
      <c r="V301" s="105"/>
      <c r="W301" s="105"/>
      <c r="X301" s="105"/>
      <c r="Y301" s="105"/>
      <c r="Z301" s="105"/>
      <c r="AA301" s="105"/>
      <c r="AB301" s="105"/>
      <c r="AC301" s="105"/>
      <c r="AD301" s="105"/>
      <c r="AE301" s="105"/>
      <c r="AF301" s="105"/>
      <c r="AG301" s="105"/>
      <c r="AH301" s="105"/>
      <c r="AI301" s="105"/>
      <c r="AJ301" s="105"/>
      <c r="AK301" s="105"/>
      <c r="AL301" s="105"/>
      <c r="AM301" s="105"/>
      <c r="AN301" s="105"/>
      <c r="AO301" s="105"/>
      <c r="AP301" s="105"/>
      <c r="AQ301" s="104">
        <v>0</v>
      </c>
      <c r="AR301" s="104">
        <v>0</v>
      </c>
      <c r="AS301" s="105"/>
      <c r="AT301" s="104">
        <v>0</v>
      </c>
      <c r="AU301" s="104">
        <v>0</v>
      </c>
      <c r="AV301" s="104">
        <v>-1</v>
      </c>
      <c r="AW301" s="104">
        <v>26280</v>
      </c>
      <c r="AX301" s="104">
        <v>0.1</v>
      </c>
      <c r="AY301" s="104">
        <v>2</v>
      </c>
      <c r="AZ301" s="104" t="b">
        <v>0</v>
      </c>
      <c r="BA301" s="104">
        <v>0</v>
      </c>
      <c r="BB301" s="104">
        <v>0</v>
      </c>
      <c r="BC301" s="104">
        <v>0</v>
      </c>
      <c r="BD301" s="104" t="b">
        <v>1</v>
      </c>
      <c r="BE301" s="105" t="s">
        <v>512</v>
      </c>
      <c r="BF301" s="104">
        <v>0</v>
      </c>
      <c r="BG301" s="104">
        <v>0</v>
      </c>
      <c r="BH301" s="104">
        <v>0</v>
      </c>
      <c r="BI301" s="104" t="b">
        <v>0</v>
      </c>
      <c r="BJ301" s="105"/>
      <c r="BK301" s="105"/>
      <c r="BL301" s="104">
        <v>0</v>
      </c>
      <c r="BM301" s="104">
        <v>1</v>
      </c>
      <c r="BN301" s="104">
        <v>0</v>
      </c>
      <c r="BO301" s="105" t="s">
        <v>6742</v>
      </c>
      <c r="BP301" s="105" t="s">
        <v>6743</v>
      </c>
      <c r="BQ301" s="104">
        <v>17520</v>
      </c>
      <c r="BR301" s="105"/>
      <c r="BS301" s="105" t="s">
        <v>513</v>
      </c>
      <c r="BT301" s="105"/>
      <c r="BU301" s="104">
        <v>0</v>
      </c>
    </row>
    <row r="302" spans="1:73" ht="15" customHeight="1" x14ac:dyDescent="0.35">
      <c r="A302" s="104">
        <v>0</v>
      </c>
      <c r="B302" s="105" t="s">
        <v>511</v>
      </c>
      <c r="C302" s="105"/>
      <c r="D302" s="104">
        <v>2</v>
      </c>
      <c r="E302" s="105" t="s">
        <v>7011</v>
      </c>
      <c r="F302" s="105" t="s">
        <v>6748</v>
      </c>
      <c r="G302" s="104">
        <v>1</v>
      </c>
      <c r="H302" s="105" t="s">
        <v>483</v>
      </c>
      <c r="I302" s="104" t="b">
        <v>0</v>
      </c>
      <c r="J302" s="105"/>
      <c r="K302" s="105"/>
      <c r="L302" s="104">
        <v>24</v>
      </c>
      <c r="M302" s="105"/>
      <c r="N302" s="104" t="b">
        <v>1</v>
      </c>
      <c r="O302" s="104">
        <v>0</v>
      </c>
      <c r="P302" s="105"/>
      <c r="Q302" s="105"/>
      <c r="R302" s="104" t="b">
        <v>0</v>
      </c>
      <c r="S302" s="105"/>
      <c r="T302" s="105"/>
      <c r="U302" s="105"/>
      <c r="V302" s="105"/>
      <c r="W302" s="105"/>
      <c r="X302" s="105"/>
      <c r="Y302" s="105"/>
      <c r="Z302" s="105"/>
      <c r="AA302" s="105"/>
      <c r="AB302" s="105"/>
      <c r="AC302" s="105"/>
      <c r="AD302" s="105"/>
      <c r="AE302" s="105"/>
      <c r="AF302" s="105"/>
      <c r="AG302" s="105"/>
      <c r="AH302" s="105"/>
      <c r="AI302" s="105"/>
      <c r="AJ302" s="105"/>
      <c r="AK302" s="105"/>
      <c r="AL302" s="105"/>
      <c r="AM302" s="105"/>
      <c r="AN302" s="105"/>
      <c r="AO302" s="105"/>
      <c r="AP302" s="105"/>
      <c r="AQ302" s="104">
        <v>0</v>
      </c>
      <c r="AR302" s="104">
        <v>0</v>
      </c>
      <c r="AS302" s="105"/>
      <c r="AT302" s="104">
        <v>0</v>
      </c>
      <c r="AU302" s="104">
        <v>0</v>
      </c>
      <c r="AV302" s="104">
        <v>-1</v>
      </c>
      <c r="AW302" s="104">
        <v>1460</v>
      </c>
      <c r="AX302" s="104">
        <v>0.1</v>
      </c>
      <c r="AY302" s="104">
        <v>2</v>
      </c>
      <c r="AZ302" s="104" t="b">
        <v>0</v>
      </c>
      <c r="BA302" s="104">
        <v>0</v>
      </c>
      <c r="BB302" s="104">
        <v>0</v>
      </c>
      <c r="BC302" s="104">
        <v>0</v>
      </c>
      <c r="BD302" s="104" t="b">
        <v>1</v>
      </c>
      <c r="BE302" s="105" t="s">
        <v>512</v>
      </c>
      <c r="BF302" s="104">
        <v>0</v>
      </c>
      <c r="BG302" s="104">
        <v>0</v>
      </c>
      <c r="BH302" s="104">
        <v>0</v>
      </c>
      <c r="BI302" s="104" t="b">
        <v>0</v>
      </c>
      <c r="BJ302" s="105"/>
      <c r="BK302" s="105"/>
      <c r="BL302" s="104">
        <v>0</v>
      </c>
      <c r="BM302" s="104">
        <v>2</v>
      </c>
      <c r="BN302" s="104">
        <v>0</v>
      </c>
      <c r="BO302" s="105" t="s">
        <v>6749</v>
      </c>
      <c r="BP302" s="105" t="s">
        <v>208</v>
      </c>
      <c r="BQ302" s="104">
        <v>1460</v>
      </c>
      <c r="BR302" s="105"/>
      <c r="BS302" s="105" t="s">
        <v>513</v>
      </c>
      <c r="BT302" s="105"/>
      <c r="BU302" s="104">
        <v>0</v>
      </c>
    </row>
    <row r="303" spans="1:73" ht="15" customHeight="1" x14ac:dyDescent="0.35">
      <c r="A303" s="104">
        <v>0</v>
      </c>
      <c r="B303" s="105" t="s">
        <v>482</v>
      </c>
      <c r="C303" s="105"/>
      <c r="D303" s="104">
        <v>2</v>
      </c>
      <c r="E303" s="105" t="s">
        <v>7001</v>
      </c>
      <c r="F303" s="105" t="s">
        <v>10704</v>
      </c>
      <c r="G303" s="104">
        <v>1</v>
      </c>
      <c r="H303" s="105" t="s">
        <v>483</v>
      </c>
      <c r="I303" s="104" t="b">
        <v>0</v>
      </c>
      <c r="J303" s="105"/>
      <c r="K303" s="105"/>
      <c r="L303" s="104">
        <v>24</v>
      </c>
      <c r="M303" s="105"/>
      <c r="N303" s="104" t="b">
        <v>1</v>
      </c>
      <c r="O303" s="104">
        <v>0</v>
      </c>
      <c r="P303" s="105"/>
      <c r="Q303" s="105" t="s">
        <v>5934</v>
      </c>
      <c r="R303" s="104" t="b">
        <v>0</v>
      </c>
      <c r="S303" s="105"/>
      <c r="T303" s="105"/>
      <c r="U303" s="105"/>
      <c r="V303" s="105"/>
      <c r="W303" s="105"/>
      <c r="X303" s="105"/>
      <c r="Y303" s="105"/>
      <c r="Z303" s="105"/>
      <c r="AA303" s="105"/>
      <c r="AB303" s="105"/>
      <c r="AC303" s="105"/>
      <c r="AD303" s="105"/>
      <c r="AE303" s="105"/>
      <c r="AF303" s="105"/>
      <c r="AG303" s="105"/>
      <c r="AH303" s="105"/>
      <c r="AI303" s="105"/>
      <c r="AJ303" s="105"/>
      <c r="AK303" s="105"/>
      <c r="AL303" s="105"/>
      <c r="AM303" s="105"/>
      <c r="AN303" s="105"/>
      <c r="AO303" s="105"/>
      <c r="AP303" s="105"/>
      <c r="AQ303" s="104">
        <v>0</v>
      </c>
      <c r="AR303" s="104">
        <v>1500</v>
      </c>
      <c r="AS303" s="105"/>
      <c r="AT303" s="104">
        <v>0</v>
      </c>
      <c r="AU303" s="104">
        <v>0</v>
      </c>
      <c r="AV303" s="104">
        <v>-1</v>
      </c>
      <c r="AW303" s="104">
        <v>1460</v>
      </c>
      <c r="AX303" s="104">
        <v>1460</v>
      </c>
      <c r="AY303" s="104">
        <v>20</v>
      </c>
      <c r="AZ303" s="104" t="b">
        <v>0</v>
      </c>
      <c r="BA303" s="104">
        <v>0</v>
      </c>
      <c r="BB303" s="104">
        <v>0</v>
      </c>
      <c r="BC303" s="104">
        <v>0</v>
      </c>
      <c r="BD303" s="104" t="b">
        <v>1</v>
      </c>
      <c r="BE303" s="105" t="s">
        <v>512</v>
      </c>
      <c r="BF303" s="104">
        <v>0</v>
      </c>
      <c r="BG303" s="104">
        <v>0</v>
      </c>
      <c r="BH303" s="104">
        <v>0</v>
      </c>
      <c r="BI303" s="104" t="b">
        <v>0</v>
      </c>
      <c r="BJ303" s="105"/>
      <c r="BK303" s="105"/>
      <c r="BL303" s="104">
        <v>0</v>
      </c>
      <c r="BM303" s="104">
        <v>0</v>
      </c>
      <c r="BN303" s="104">
        <v>2</v>
      </c>
      <c r="BO303" s="105"/>
      <c r="BP303" s="105" t="s">
        <v>207</v>
      </c>
      <c r="BQ303" s="104">
        <v>70080</v>
      </c>
      <c r="BR303" s="105"/>
      <c r="BS303" s="105" t="s">
        <v>105</v>
      </c>
      <c r="BT303" s="105"/>
      <c r="BU303" s="104">
        <v>0</v>
      </c>
    </row>
    <row r="304" spans="1:73" ht="15" customHeight="1" x14ac:dyDescent="0.35">
      <c r="A304" s="104">
        <v>0</v>
      </c>
      <c r="B304" s="105" t="s">
        <v>482</v>
      </c>
      <c r="C304" s="105"/>
      <c r="D304" s="104">
        <v>2</v>
      </c>
      <c r="E304" s="105" t="s">
        <v>7001</v>
      </c>
      <c r="F304" s="105" t="s">
        <v>10676</v>
      </c>
      <c r="G304" s="104">
        <v>1</v>
      </c>
      <c r="H304" s="105" t="s">
        <v>483</v>
      </c>
      <c r="I304" s="104" t="b">
        <v>0</v>
      </c>
      <c r="J304" s="105"/>
      <c r="K304" s="105"/>
      <c r="L304" s="104">
        <v>24</v>
      </c>
      <c r="M304" s="105"/>
      <c r="N304" s="104" t="b">
        <v>1</v>
      </c>
      <c r="O304" s="104">
        <v>0</v>
      </c>
      <c r="P304" s="105"/>
      <c r="Q304" s="105"/>
      <c r="R304" s="104" t="b">
        <v>0</v>
      </c>
      <c r="S304" s="105"/>
      <c r="T304" s="105"/>
      <c r="U304" s="105"/>
      <c r="V304" s="105"/>
      <c r="W304" s="105"/>
      <c r="X304" s="105"/>
      <c r="Y304" s="105"/>
      <c r="Z304" s="105"/>
      <c r="AA304" s="105"/>
      <c r="AB304" s="105"/>
      <c r="AC304" s="105"/>
      <c r="AD304" s="105"/>
      <c r="AE304" s="105"/>
      <c r="AF304" s="105"/>
      <c r="AG304" s="105"/>
      <c r="AH304" s="105"/>
      <c r="AI304" s="105"/>
      <c r="AJ304" s="105"/>
      <c r="AK304" s="105"/>
      <c r="AL304" s="105"/>
      <c r="AM304" s="105"/>
      <c r="AN304" s="105"/>
      <c r="AO304" s="105"/>
      <c r="AP304" s="105"/>
      <c r="AQ304" s="104">
        <v>0</v>
      </c>
      <c r="AR304" s="104">
        <v>0</v>
      </c>
      <c r="AS304" s="105"/>
      <c r="AT304" s="104">
        <v>0</v>
      </c>
      <c r="AU304" s="104">
        <v>0</v>
      </c>
      <c r="AV304" s="104">
        <v>-1</v>
      </c>
      <c r="AW304" s="104">
        <v>1460</v>
      </c>
      <c r="AX304" s="104">
        <v>1460</v>
      </c>
      <c r="AY304" s="104">
        <v>20</v>
      </c>
      <c r="AZ304" s="104" t="b">
        <v>0</v>
      </c>
      <c r="BA304" s="104">
        <v>0</v>
      </c>
      <c r="BB304" s="104">
        <v>0</v>
      </c>
      <c r="BC304" s="104">
        <v>0</v>
      </c>
      <c r="BD304" s="104" t="b">
        <v>1</v>
      </c>
      <c r="BE304" s="105" t="s">
        <v>512</v>
      </c>
      <c r="BF304" s="104">
        <v>0</v>
      </c>
      <c r="BG304" s="104">
        <v>0</v>
      </c>
      <c r="BH304" s="104">
        <v>0</v>
      </c>
      <c r="BI304" s="104" t="b">
        <v>0</v>
      </c>
      <c r="BJ304" s="105"/>
      <c r="BK304" s="105"/>
      <c r="BL304" s="104">
        <v>0</v>
      </c>
      <c r="BM304" s="104">
        <v>1</v>
      </c>
      <c r="BN304" s="104">
        <v>0</v>
      </c>
      <c r="BO304" s="105" t="s">
        <v>6825</v>
      </c>
      <c r="BP304" s="105" t="s">
        <v>209</v>
      </c>
      <c r="BQ304" s="104">
        <v>8760</v>
      </c>
      <c r="BR304" s="105"/>
      <c r="BS304" s="105" t="s">
        <v>513</v>
      </c>
      <c r="BT304" s="105"/>
      <c r="BU304" s="104">
        <v>0</v>
      </c>
    </row>
    <row r="305" spans="1:73" ht="15" customHeight="1" x14ac:dyDescent="0.35">
      <c r="A305" s="104">
        <v>0</v>
      </c>
      <c r="B305" s="105" t="s">
        <v>511</v>
      </c>
      <c r="C305" s="105"/>
      <c r="D305" s="104">
        <v>2</v>
      </c>
      <c r="E305" s="105" t="s">
        <v>10805</v>
      </c>
      <c r="F305" s="105" t="s">
        <v>6836</v>
      </c>
      <c r="G305" s="104">
        <v>1</v>
      </c>
      <c r="H305" s="105" t="s">
        <v>483</v>
      </c>
      <c r="I305" s="104" t="b">
        <v>0</v>
      </c>
      <c r="J305" s="105"/>
      <c r="K305" s="105"/>
      <c r="L305" s="104">
        <v>24</v>
      </c>
      <c r="M305" s="105"/>
      <c r="N305" s="104" t="b">
        <v>1</v>
      </c>
      <c r="O305" s="104">
        <v>0</v>
      </c>
      <c r="P305" s="105" t="s">
        <v>485</v>
      </c>
      <c r="Q305" s="105" t="s">
        <v>6002</v>
      </c>
      <c r="R305" s="104" t="b">
        <v>0</v>
      </c>
      <c r="S305" s="105"/>
      <c r="T305" s="105"/>
      <c r="U305" s="105"/>
      <c r="V305" s="105"/>
      <c r="W305" s="105"/>
      <c r="X305" s="105"/>
      <c r="Y305" s="105"/>
      <c r="Z305" s="105"/>
      <c r="AA305" s="105"/>
      <c r="AB305" s="105"/>
      <c r="AC305" s="105"/>
      <c r="AD305" s="105"/>
      <c r="AE305" s="105"/>
      <c r="AF305" s="105"/>
      <c r="AG305" s="105"/>
      <c r="AH305" s="105"/>
      <c r="AI305" s="105"/>
      <c r="AJ305" s="105"/>
      <c r="AK305" s="105"/>
      <c r="AL305" s="105"/>
      <c r="AM305" s="105"/>
      <c r="AN305" s="105"/>
      <c r="AO305" s="105"/>
      <c r="AP305" s="105"/>
      <c r="AQ305" s="104">
        <v>0</v>
      </c>
      <c r="AR305" s="104">
        <v>0</v>
      </c>
      <c r="AS305" s="105"/>
      <c r="AT305" s="104">
        <v>0</v>
      </c>
      <c r="AU305" s="104">
        <v>0</v>
      </c>
      <c r="AV305" s="104">
        <v>-1</v>
      </c>
      <c r="AW305" s="104">
        <v>1460</v>
      </c>
      <c r="AX305" s="104">
        <v>1460</v>
      </c>
      <c r="AY305" s="104">
        <v>20</v>
      </c>
      <c r="AZ305" s="104" t="b">
        <v>0</v>
      </c>
      <c r="BA305" s="104">
        <v>0</v>
      </c>
      <c r="BB305" s="104">
        <v>0</v>
      </c>
      <c r="BC305" s="104">
        <v>0</v>
      </c>
      <c r="BD305" s="104" t="b">
        <v>0</v>
      </c>
      <c r="BE305" s="105" t="s">
        <v>512</v>
      </c>
      <c r="BF305" s="104">
        <v>0</v>
      </c>
      <c r="BG305" s="104">
        <v>0</v>
      </c>
      <c r="BH305" s="104">
        <v>0</v>
      </c>
      <c r="BI305" s="104" t="b">
        <v>0</v>
      </c>
      <c r="BJ305" s="105"/>
      <c r="BK305" s="105"/>
      <c r="BL305" s="104">
        <v>0</v>
      </c>
      <c r="BM305" s="104">
        <v>0</v>
      </c>
      <c r="BN305" s="104">
        <v>3</v>
      </c>
      <c r="BO305" s="105"/>
      <c r="BP305" s="105" t="s">
        <v>208</v>
      </c>
      <c r="BQ305" s="104">
        <v>8760</v>
      </c>
      <c r="BR305" s="105"/>
      <c r="BS305" s="105" t="s">
        <v>513</v>
      </c>
      <c r="BT305" s="105"/>
      <c r="BU305" s="104">
        <v>0</v>
      </c>
    </row>
    <row r="306" spans="1:73" ht="15" customHeight="1" x14ac:dyDescent="0.35">
      <c r="A306" s="104">
        <v>0</v>
      </c>
      <c r="B306" s="105" t="s">
        <v>482</v>
      </c>
      <c r="C306" s="105"/>
      <c r="D306" s="104">
        <v>2</v>
      </c>
      <c r="E306" s="105" t="s">
        <v>10805</v>
      </c>
      <c r="F306" s="105" t="s">
        <v>6866</v>
      </c>
      <c r="G306" s="104">
        <v>1</v>
      </c>
      <c r="H306" s="105" t="s">
        <v>483</v>
      </c>
      <c r="I306" s="104" t="b">
        <v>0</v>
      </c>
      <c r="J306" s="105"/>
      <c r="K306" s="105"/>
      <c r="L306" s="104">
        <v>24</v>
      </c>
      <c r="M306" s="105"/>
      <c r="N306" s="104" t="b">
        <v>1</v>
      </c>
      <c r="O306" s="104">
        <v>0</v>
      </c>
      <c r="P306" s="105" t="s">
        <v>485</v>
      </c>
      <c r="Q306" s="105" t="s">
        <v>6002</v>
      </c>
      <c r="R306" s="104" t="b">
        <v>0</v>
      </c>
      <c r="S306" s="105"/>
      <c r="T306" s="105"/>
      <c r="U306" s="105"/>
      <c r="V306" s="105"/>
      <c r="W306" s="105"/>
      <c r="X306" s="105"/>
      <c r="Y306" s="105"/>
      <c r="Z306" s="105"/>
      <c r="AA306" s="105"/>
      <c r="AB306" s="105"/>
      <c r="AC306" s="105"/>
      <c r="AD306" s="105"/>
      <c r="AE306" s="105"/>
      <c r="AF306" s="105"/>
      <c r="AG306" s="105"/>
      <c r="AH306" s="105"/>
      <c r="AI306" s="105"/>
      <c r="AJ306" s="105"/>
      <c r="AK306" s="105"/>
      <c r="AL306" s="105"/>
      <c r="AM306" s="105"/>
      <c r="AN306" s="105"/>
      <c r="AO306" s="105"/>
      <c r="AP306" s="105"/>
      <c r="AQ306" s="104">
        <v>0</v>
      </c>
      <c r="AR306" s="104">
        <v>20000</v>
      </c>
      <c r="AS306" s="105"/>
      <c r="AT306" s="104">
        <v>0</v>
      </c>
      <c r="AU306" s="104">
        <v>0</v>
      </c>
      <c r="AV306" s="104">
        <v>-1</v>
      </c>
      <c r="AW306" s="104">
        <v>1460</v>
      </c>
      <c r="AX306" s="104">
        <v>1460</v>
      </c>
      <c r="AY306" s="104">
        <v>20</v>
      </c>
      <c r="AZ306" s="104" t="b">
        <v>0</v>
      </c>
      <c r="BA306" s="104">
        <v>0</v>
      </c>
      <c r="BB306" s="104">
        <v>0</v>
      </c>
      <c r="BC306" s="104">
        <v>0</v>
      </c>
      <c r="BD306" s="104" t="b">
        <v>1</v>
      </c>
      <c r="BE306" s="105" t="s">
        <v>512</v>
      </c>
      <c r="BF306" s="104">
        <v>0</v>
      </c>
      <c r="BG306" s="104">
        <v>0</v>
      </c>
      <c r="BH306" s="104">
        <v>0</v>
      </c>
      <c r="BI306" s="104" t="b">
        <v>1</v>
      </c>
      <c r="BJ306" s="105"/>
      <c r="BK306" s="105"/>
      <c r="BL306" s="104">
        <v>0</v>
      </c>
      <c r="BM306" s="104">
        <v>1</v>
      </c>
      <c r="BN306" s="104">
        <v>4</v>
      </c>
      <c r="BO306" s="105"/>
      <c r="BP306" s="105" t="s">
        <v>207</v>
      </c>
      <c r="BQ306" s="104">
        <v>140160</v>
      </c>
      <c r="BR306" s="105"/>
      <c r="BS306" s="105" t="s">
        <v>105</v>
      </c>
      <c r="BT306" s="105"/>
      <c r="BU306" s="104">
        <v>0</v>
      </c>
    </row>
    <row r="307" spans="1:73" ht="15" customHeight="1" x14ac:dyDescent="0.35">
      <c r="A307" s="104">
        <v>0</v>
      </c>
      <c r="B307" s="105" t="s">
        <v>511</v>
      </c>
      <c r="C307" s="105"/>
      <c r="D307" s="104">
        <v>2</v>
      </c>
      <c r="E307" s="105" t="s">
        <v>10805</v>
      </c>
      <c r="F307" s="105" t="s">
        <v>10656</v>
      </c>
      <c r="G307" s="104">
        <v>1</v>
      </c>
      <c r="H307" s="105" t="s">
        <v>483</v>
      </c>
      <c r="I307" s="104" t="b">
        <v>0</v>
      </c>
      <c r="J307" s="105"/>
      <c r="K307" s="105"/>
      <c r="L307" s="104">
        <v>24</v>
      </c>
      <c r="M307" s="105"/>
      <c r="N307" s="104" t="b">
        <v>1</v>
      </c>
      <c r="O307" s="104">
        <v>0</v>
      </c>
      <c r="P307" s="105"/>
      <c r="Q307" s="105"/>
      <c r="R307" s="104" t="b">
        <v>1</v>
      </c>
      <c r="S307" s="105"/>
      <c r="T307" s="105"/>
      <c r="U307" s="105"/>
      <c r="V307" s="105"/>
      <c r="W307" s="105"/>
      <c r="X307" s="105"/>
      <c r="Y307" s="105"/>
      <c r="Z307" s="105"/>
      <c r="AA307" s="105"/>
      <c r="AB307" s="105"/>
      <c r="AC307" s="105"/>
      <c r="AD307" s="105"/>
      <c r="AE307" s="105"/>
      <c r="AF307" s="105"/>
      <c r="AG307" s="105"/>
      <c r="AH307" s="105"/>
      <c r="AI307" s="105"/>
      <c r="AJ307" s="105"/>
      <c r="AK307" s="105"/>
      <c r="AL307" s="105"/>
      <c r="AM307" s="105"/>
      <c r="AN307" s="105"/>
      <c r="AO307" s="105"/>
      <c r="AP307" s="105"/>
      <c r="AQ307" s="104">
        <v>0</v>
      </c>
      <c r="AR307" s="104">
        <v>0</v>
      </c>
      <c r="AS307" s="105"/>
      <c r="AT307" s="104">
        <v>0</v>
      </c>
      <c r="AU307" s="104">
        <v>0</v>
      </c>
      <c r="AV307" s="104">
        <v>-1</v>
      </c>
      <c r="AW307" s="104">
        <v>1460</v>
      </c>
      <c r="AX307" s="104">
        <v>1460</v>
      </c>
      <c r="AY307" s="104">
        <v>20</v>
      </c>
      <c r="AZ307" s="104" t="b">
        <v>0</v>
      </c>
      <c r="BA307" s="104">
        <v>0</v>
      </c>
      <c r="BB307" s="104">
        <v>0</v>
      </c>
      <c r="BC307" s="104">
        <v>0</v>
      </c>
      <c r="BD307" s="104" t="b">
        <v>0</v>
      </c>
      <c r="BE307" s="105" t="s">
        <v>512</v>
      </c>
      <c r="BF307" s="104">
        <v>0</v>
      </c>
      <c r="BG307" s="104">
        <v>0</v>
      </c>
      <c r="BH307" s="104">
        <v>0</v>
      </c>
      <c r="BI307" s="104" t="b">
        <v>0</v>
      </c>
      <c r="BJ307" s="105"/>
      <c r="BK307" s="105"/>
      <c r="BL307" s="104">
        <v>0</v>
      </c>
      <c r="BM307" s="104">
        <v>2</v>
      </c>
      <c r="BN307" s="104">
        <v>0</v>
      </c>
      <c r="BO307" s="105" t="s">
        <v>6742</v>
      </c>
      <c r="BP307" s="105" t="s">
        <v>6743</v>
      </c>
      <c r="BQ307" s="104">
        <v>17520</v>
      </c>
      <c r="BR307" s="105"/>
      <c r="BS307" s="105" t="s">
        <v>513</v>
      </c>
      <c r="BT307" s="105"/>
      <c r="BU307" s="104">
        <v>0</v>
      </c>
    </row>
    <row r="308" spans="1:73" ht="15" customHeight="1" x14ac:dyDescent="0.35">
      <c r="A308" s="104">
        <v>0</v>
      </c>
      <c r="B308" s="105" t="s">
        <v>482</v>
      </c>
      <c r="C308" s="105"/>
      <c r="D308" s="104">
        <v>2</v>
      </c>
      <c r="E308" s="105" t="s">
        <v>6964</v>
      </c>
      <c r="F308" s="105" t="s">
        <v>6867</v>
      </c>
      <c r="G308" s="104">
        <v>1</v>
      </c>
      <c r="H308" s="105" t="s">
        <v>483</v>
      </c>
      <c r="I308" s="104" t="b">
        <v>0</v>
      </c>
      <c r="J308" s="105"/>
      <c r="K308" s="105"/>
      <c r="L308" s="104">
        <v>24</v>
      </c>
      <c r="M308" s="105"/>
      <c r="N308" s="104" t="b">
        <v>1</v>
      </c>
      <c r="O308" s="104">
        <v>0</v>
      </c>
      <c r="P308" s="105" t="s">
        <v>485</v>
      </c>
      <c r="Q308" s="105" t="s">
        <v>6002</v>
      </c>
      <c r="R308" s="104" t="b">
        <v>0</v>
      </c>
      <c r="S308" s="105"/>
      <c r="T308" s="105"/>
      <c r="U308" s="105"/>
      <c r="V308" s="105"/>
      <c r="W308" s="105"/>
      <c r="X308" s="105"/>
      <c r="Y308" s="105"/>
      <c r="Z308" s="105"/>
      <c r="AA308" s="105"/>
      <c r="AB308" s="105"/>
      <c r="AC308" s="105"/>
      <c r="AD308" s="105"/>
      <c r="AE308" s="105"/>
      <c r="AF308" s="105"/>
      <c r="AG308" s="105"/>
      <c r="AH308" s="105"/>
      <c r="AI308" s="105"/>
      <c r="AJ308" s="105"/>
      <c r="AK308" s="105"/>
      <c r="AL308" s="105"/>
      <c r="AM308" s="105"/>
      <c r="AN308" s="105"/>
      <c r="AO308" s="105"/>
      <c r="AP308" s="105"/>
      <c r="AQ308" s="104">
        <v>0</v>
      </c>
      <c r="AR308" s="104">
        <v>20000</v>
      </c>
      <c r="AS308" s="105"/>
      <c r="AT308" s="104">
        <v>0</v>
      </c>
      <c r="AU308" s="104">
        <v>0</v>
      </c>
      <c r="AV308" s="104">
        <v>-1</v>
      </c>
      <c r="AW308" s="104">
        <v>1460</v>
      </c>
      <c r="AX308" s="104">
        <v>1460</v>
      </c>
      <c r="AY308" s="104">
        <v>20</v>
      </c>
      <c r="AZ308" s="104" t="b">
        <v>0</v>
      </c>
      <c r="BA308" s="104">
        <v>0</v>
      </c>
      <c r="BB308" s="104">
        <v>0</v>
      </c>
      <c r="BC308" s="104">
        <v>0</v>
      </c>
      <c r="BD308" s="104" t="b">
        <v>1</v>
      </c>
      <c r="BE308" s="105" t="s">
        <v>512</v>
      </c>
      <c r="BF308" s="104">
        <v>0</v>
      </c>
      <c r="BG308" s="104">
        <v>0</v>
      </c>
      <c r="BH308" s="104">
        <v>0</v>
      </c>
      <c r="BI308" s="104" t="b">
        <v>1</v>
      </c>
      <c r="BJ308" s="105"/>
      <c r="BK308" s="105"/>
      <c r="BL308" s="104">
        <v>0</v>
      </c>
      <c r="BM308" s="104">
        <v>0</v>
      </c>
      <c r="BN308" s="104">
        <v>4</v>
      </c>
      <c r="BO308" s="105"/>
      <c r="BP308" s="105" t="s">
        <v>207</v>
      </c>
      <c r="BQ308" s="104">
        <v>140160</v>
      </c>
      <c r="BR308" s="105"/>
      <c r="BS308" s="105" t="s">
        <v>105</v>
      </c>
      <c r="BT308" s="105"/>
      <c r="BU308" s="104">
        <v>0</v>
      </c>
    </row>
    <row r="309" spans="1:73" ht="15" customHeight="1" x14ac:dyDescent="0.35">
      <c r="A309" s="104">
        <v>0</v>
      </c>
      <c r="B309" s="105" t="s">
        <v>511</v>
      </c>
      <c r="C309" s="105"/>
      <c r="D309" s="104">
        <v>2</v>
      </c>
      <c r="E309" s="105" t="s">
        <v>6964</v>
      </c>
      <c r="F309" s="105" t="s">
        <v>6740</v>
      </c>
      <c r="G309" s="104">
        <v>1</v>
      </c>
      <c r="H309" s="105" t="s">
        <v>483</v>
      </c>
      <c r="I309" s="104" t="b">
        <v>0</v>
      </c>
      <c r="J309" s="105"/>
      <c r="K309" s="105"/>
      <c r="L309" s="104">
        <v>24</v>
      </c>
      <c r="M309" s="105"/>
      <c r="N309" s="104" t="b">
        <v>1</v>
      </c>
      <c r="O309" s="104">
        <v>0</v>
      </c>
      <c r="P309" s="105"/>
      <c r="Q309" s="105"/>
      <c r="R309" s="104" t="b">
        <v>0</v>
      </c>
      <c r="S309" s="105"/>
      <c r="T309" s="105"/>
      <c r="U309" s="105"/>
      <c r="V309" s="105"/>
      <c r="W309" s="105"/>
      <c r="X309" s="105"/>
      <c r="Y309" s="105"/>
      <c r="Z309" s="105"/>
      <c r="AA309" s="105"/>
      <c r="AB309" s="105"/>
      <c r="AC309" s="105"/>
      <c r="AD309" s="105"/>
      <c r="AE309" s="105"/>
      <c r="AF309" s="105"/>
      <c r="AG309" s="105"/>
      <c r="AH309" s="105"/>
      <c r="AI309" s="105"/>
      <c r="AJ309" s="105"/>
      <c r="AK309" s="105"/>
      <c r="AL309" s="105"/>
      <c r="AM309" s="105"/>
      <c r="AN309" s="105"/>
      <c r="AO309" s="105"/>
      <c r="AP309" s="105"/>
      <c r="AQ309" s="104">
        <v>0</v>
      </c>
      <c r="AR309" s="104">
        <v>0</v>
      </c>
      <c r="AS309" s="105"/>
      <c r="AT309" s="104">
        <v>0</v>
      </c>
      <c r="AU309" s="104">
        <v>0</v>
      </c>
      <c r="AV309" s="104">
        <v>-1</v>
      </c>
      <c r="AW309" s="104">
        <v>1460</v>
      </c>
      <c r="AX309" s="104">
        <v>1460</v>
      </c>
      <c r="AY309" s="104">
        <v>20</v>
      </c>
      <c r="AZ309" s="104" t="b">
        <v>0</v>
      </c>
      <c r="BA309" s="104">
        <v>0</v>
      </c>
      <c r="BB309" s="104">
        <v>0</v>
      </c>
      <c r="BC309" s="104">
        <v>0</v>
      </c>
      <c r="BD309" s="104" t="b">
        <v>0</v>
      </c>
      <c r="BE309" s="105" t="s">
        <v>512</v>
      </c>
      <c r="BF309" s="104">
        <v>0</v>
      </c>
      <c r="BG309" s="104">
        <v>0</v>
      </c>
      <c r="BH309" s="104">
        <v>0</v>
      </c>
      <c r="BI309" s="104" t="b">
        <v>0</v>
      </c>
      <c r="BJ309" s="105"/>
      <c r="BK309" s="105"/>
      <c r="BL309" s="104">
        <v>0</v>
      </c>
      <c r="BM309" s="104">
        <v>1</v>
      </c>
      <c r="BN309" s="104">
        <v>0</v>
      </c>
      <c r="BO309" s="105" t="s">
        <v>6741</v>
      </c>
      <c r="BP309" s="105" t="s">
        <v>208</v>
      </c>
      <c r="BQ309" s="104">
        <v>8760</v>
      </c>
      <c r="BR309" s="105"/>
      <c r="BS309" s="105" t="s">
        <v>513</v>
      </c>
      <c r="BT309" s="105"/>
      <c r="BU309" s="104">
        <v>0</v>
      </c>
    </row>
    <row r="310" spans="1:73" ht="15" customHeight="1" x14ac:dyDescent="0.35">
      <c r="A310" s="104">
        <v>0</v>
      </c>
      <c r="B310" s="105" t="s">
        <v>511</v>
      </c>
      <c r="C310" s="105"/>
      <c r="D310" s="104">
        <v>2</v>
      </c>
      <c r="E310" s="105" t="s">
        <v>6964</v>
      </c>
      <c r="F310" s="105" t="s">
        <v>10656</v>
      </c>
      <c r="G310" s="104">
        <v>1</v>
      </c>
      <c r="H310" s="105" t="s">
        <v>483</v>
      </c>
      <c r="I310" s="104" t="b">
        <v>0</v>
      </c>
      <c r="J310" s="105"/>
      <c r="K310" s="105"/>
      <c r="L310" s="104">
        <v>24</v>
      </c>
      <c r="M310" s="105"/>
      <c r="N310" s="104" t="b">
        <v>1</v>
      </c>
      <c r="O310" s="104">
        <v>0</v>
      </c>
      <c r="P310" s="105"/>
      <c r="Q310" s="105"/>
      <c r="R310" s="104" t="b">
        <v>1</v>
      </c>
      <c r="S310" s="105"/>
      <c r="T310" s="105"/>
      <c r="U310" s="105"/>
      <c r="V310" s="105"/>
      <c r="W310" s="105"/>
      <c r="X310" s="105"/>
      <c r="Y310" s="105"/>
      <c r="Z310" s="105"/>
      <c r="AA310" s="105"/>
      <c r="AB310" s="105"/>
      <c r="AC310" s="105"/>
      <c r="AD310" s="105"/>
      <c r="AE310" s="105"/>
      <c r="AF310" s="105"/>
      <c r="AG310" s="105"/>
      <c r="AH310" s="105"/>
      <c r="AI310" s="105"/>
      <c r="AJ310" s="105"/>
      <c r="AK310" s="105"/>
      <c r="AL310" s="105"/>
      <c r="AM310" s="105"/>
      <c r="AN310" s="105"/>
      <c r="AO310" s="105"/>
      <c r="AP310" s="105"/>
      <c r="AQ310" s="104">
        <v>0</v>
      </c>
      <c r="AR310" s="104">
        <v>0</v>
      </c>
      <c r="AS310" s="105"/>
      <c r="AT310" s="104">
        <v>0</v>
      </c>
      <c r="AU310" s="104">
        <v>0</v>
      </c>
      <c r="AV310" s="104">
        <v>-1</v>
      </c>
      <c r="AW310" s="104">
        <v>1460</v>
      </c>
      <c r="AX310" s="104">
        <v>1460</v>
      </c>
      <c r="AY310" s="104">
        <v>20</v>
      </c>
      <c r="AZ310" s="104" t="b">
        <v>0</v>
      </c>
      <c r="BA310" s="104">
        <v>0</v>
      </c>
      <c r="BB310" s="104">
        <v>0</v>
      </c>
      <c r="BC310" s="104">
        <v>0</v>
      </c>
      <c r="BD310" s="104" t="b">
        <v>0</v>
      </c>
      <c r="BE310" s="105" t="s">
        <v>512</v>
      </c>
      <c r="BF310" s="104">
        <v>0</v>
      </c>
      <c r="BG310" s="104">
        <v>0</v>
      </c>
      <c r="BH310" s="104">
        <v>0</v>
      </c>
      <c r="BI310" s="104" t="b">
        <v>0</v>
      </c>
      <c r="BJ310" s="105"/>
      <c r="BK310" s="105"/>
      <c r="BL310" s="104">
        <v>0</v>
      </c>
      <c r="BM310" s="104">
        <v>2</v>
      </c>
      <c r="BN310" s="104">
        <v>0</v>
      </c>
      <c r="BO310" s="105" t="s">
        <v>6742</v>
      </c>
      <c r="BP310" s="105" t="s">
        <v>6743</v>
      </c>
      <c r="BQ310" s="104">
        <v>17520</v>
      </c>
      <c r="BR310" s="105"/>
      <c r="BS310" s="105" t="s">
        <v>513</v>
      </c>
      <c r="BT310" s="105"/>
      <c r="BU310" s="104">
        <v>0</v>
      </c>
    </row>
    <row r="311" spans="1:73" ht="15" customHeight="1" x14ac:dyDescent="0.35">
      <c r="A311" s="104">
        <v>0</v>
      </c>
      <c r="B311" s="105" t="s">
        <v>482</v>
      </c>
      <c r="C311" s="105"/>
      <c r="D311" s="104">
        <v>2</v>
      </c>
      <c r="E311" s="105" t="s">
        <v>6996</v>
      </c>
      <c r="F311" s="105" t="s">
        <v>10704</v>
      </c>
      <c r="G311" s="104">
        <v>1</v>
      </c>
      <c r="H311" s="105" t="s">
        <v>483</v>
      </c>
      <c r="I311" s="104" t="b">
        <v>0</v>
      </c>
      <c r="J311" s="105"/>
      <c r="K311" s="105"/>
      <c r="L311" s="104">
        <v>24</v>
      </c>
      <c r="M311" s="105"/>
      <c r="N311" s="104" t="b">
        <v>1</v>
      </c>
      <c r="O311" s="104">
        <v>0</v>
      </c>
      <c r="P311" s="105"/>
      <c r="Q311" s="105" t="s">
        <v>5934</v>
      </c>
      <c r="R311" s="104" t="b">
        <v>0</v>
      </c>
      <c r="S311" s="105"/>
      <c r="T311" s="105"/>
      <c r="U311" s="105"/>
      <c r="V311" s="105"/>
      <c r="W311" s="105"/>
      <c r="X311" s="105"/>
      <c r="Y311" s="105"/>
      <c r="Z311" s="105"/>
      <c r="AA311" s="105"/>
      <c r="AB311" s="105"/>
      <c r="AC311" s="105"/>
      <c r="AD311" s="105"/>
      <c r="AE311" s="105"/>
      <c r="AF311" s="105"/>
      <c r="AG311" s="105"/>
      <c r="AH311" s="105"/>
      <c r="AI311" s="105"/>
      <c r="AJ311" s="105"/>
      <c r="AK311" s="105"/>
      <c r="AL311" s="105"/>
      <c r="AM311" s="105"/>
      <c r="AN311" s="105"/>
      <c r="AO311" s="105"/>
      <c r="AP311" s="105"/>
      <c r="AQ311" s="104">
        <v>0</v>
      </c>
      <c r="AR311" s="104">
        <v>1500</v>
      </c>
      <c r="AS311" s="105"/>
      <c r="AT311" s="104">
        <v>0</v>
      </c>
      <c r="AU311" s="104">
        <v>0</v>
      </c>
      <c r="AV311" s="104">
        <v>-1</v>
      </c>
      <c r="AW311" s="104">
        <v>1460</v>
      </c>
      <c r="AX311" s="104">
        <v>1460</v>
      </c>
      <c r="AY311" s="104">
        <v>20</v>
      </c>
      <c r="AZ311" s="104" t="b">
        <v>0</v>
      </c>
      <c r="BA311" s="104">
        <v>0</v>
      </c>
      <c r="BB311" s="104">
        <v>0</v>
      </c>
      <c r="BC311" s="104">
        <v>0</v>
      </c>
      <c r="BD311" s="104" t="b">
        <v>1</v>
      </c>
      <c r="BE311" s="105" t="s">
        <v>512</v>
      </c>
      <c r="BF311" s="104">
        <v>0</v>
      </c>
      <c r="BG311" s="104">
        <v>0</v>
      </c>
      <c r="BH311" s="104">
        <v>0</v>
      </c>
      <c r="BI311" s="104" t="b">
        <v>0</v>
      </c>
      <c r="BJ311" s="105"/>
      <c r="BK311" s="105"/>
      <c r="BL311" s="104">
        <v>0</v>
      </c>
      <c r="BM311" s="104">
        <v>0</v>
      </c>
      <c r="BN311" s="104">
        <v>2</v>
      </c>
      <c r="BO311" s="105"/>
      <c r="BP311" s="105" t="s">
        <v>207</v>
      </c>
      <c r="BQ311" s="104">
        <v>70080</v>
      </c>
      <c r="BR311" s="105"/>
      <c r="BS311" s="105" t="s">
        <v>105</v>
      </c>
      <c r="BT311" s="105"/>
      <c r="BU311" s="104">
        <v>0</v>
      </c>
    </row>
    <row r="312" spans="1:73" ht="15" customHeight="1" x14ac:dyDescent="0.35">
      <c r="A312" s="104">
        <v>0</v>
      </c>
      <c r="B312" s="105" t="s">
        <v>482</v>
      </c>
      <c r="C312" s="105"/>
      <c r="D312" s="104">
        <v>2</v>
      </c>
      <c r="E312" s="105" t="s">
        <v>6996</v>
      </c>
      <c r="F312" s="105" t="s">
        <v>10676</v>
      </c>
      <c r="G312" s="104">
        <v>1</v>
      </c>
      <c r="H312" s="105" t="s">
        <v>483</v>
      </c>
      <c r="I312" s="104" t="b">
        <v>0</v>
      </c>
      <c r="J312" s="105"/>
      <c r="K312" s="105"/>
      <c r="L312" s="104">
        <v>24</v>
      </c>
      <c r="M312" s="105"/>
      <c r="N312" s="104" t="b">
        <v>1</v>
      </c>
      <c r="O312" s="104">
        <v>0</v>
      </c>
      <c r="P312" s="105"/>
      <c r="Q312" s="105"/>
      <c r="R312" s="104" t="b">
        <v>0</v>
      </c>
      <c r="S312" s="105"/>
      <c r="T312" s="105"/>
      <c r="U312" s="105"/>
      <c r="V312" s="105"/>
      <c r="W312" s="105"/>
      <c r="X312" s="105"/>
      <c r="Y312" s="105"/>
      <c r="Z312" s="105"/>
      <c r="AA312" s="105"/>
      <c r="AB312" s="105"/>
      <c r="AC312" s="105"/>
      <c r="AD312" s="105"/>
      <c r="AE312" s="105"/>
      <c r="AF312" s="105"/>
      <c r="AG312" s="105"/>
      <c r="AH312" s="105"/>
      <c r="AI312" s="105"/>
      <c r="AJ312" s="105"/>
      <c r="AK312" s="105"/>
      <c r="AL312" s="105"/>
      <c r="AM312" s="105"/>
      <c r="AN312" s="105"/>
      <c r="AO312" s="105"/>
      <c r="AP312" s="105"/>
      <c r="AQ312" s="104">
        <v>0</v>
      </c>
      <c r="AR312" s="104">
        <v>0</v>
      </c>
      <c r="AS312" s="105"/>
      <c r="AT312" s="104">
        <v>0</v>
      </c>
      <c r="AU312" s="104">
        <v>0</v>
      </c>
      <c r="AV312" s="104">
        <v>-1</v>
      </c>
      <c r="AW312" s="104">
        <v>1460</v>
      </c>
      <c r="AX312" s="104">
        <v>1460</v>
      </c>
      <c r="AY312" s="104">
        <v>20</v>
      </c>
      <c r="AZ312" s="104" t="b">
        <v>0</v>
      </c>
      <c r="BA312" s="104">
        <v>0</v>
      </c>
      <c r="BB312" s="104">
        <v>0</v>
      </c>
      <c r="BC312" s="104">
        <v>0</v>
      </c>
      <c r="BD312" s="104" t="b">
        <v>1</v>
      </c>
      <c r="BE312" s="105" t="s">
        <v>512</v>
      </c>
      <c r="BF312" s="104">
        <v>0</v>
      </c>
      <c r="BG312" s="104">
        <v>0</v>
      </c>
      <c r="BH312" s="104">
        <v>0</v>
      </c>
      <c r="BI312" s="104" t="b">
        <v>0</v>
      </c>
      <c r="BJ312" s="105"/>
      <c r="BK312" s="105"/>
      <c r="BL312" s="104">
        <v>0</v>
      </c>
      <c r="BM312" s="104">
        <v>1</v>
      </c>
      <c r="BN312" s="104">
        <v>0</v>
      </c>
      <c r="BO312" s="105" t="s">
        <v>6825</v>
      </c>
      <c r="BP312" s="105" t="s">
        <v>209</v>
      </c>
      <c r="BQ312" s="104">
        <v>8760</v>
      </c>
      <c r="BR312" s="105"/>
      <c r="BS312" s="105" t="s">
        <v>513</v>
      </c>
      <c r="BT312" s="105"/>
      <c r="BU312" s="104">
        <v>0</v>
      </c>
    </row>
    <row r="313" spans="1:73" ht="15" customHeight="1" x14ac:dyDescent="0.35">
      <c r="A313" s="104">
        <v>0</v>
      </c>
      <c r="B313" s="105" t="s">
        <v>482</v>
      </c>
      <c r="C313" s="105"/>
      <c r="D313" s="104">
        <v>2</v>
      </c>
      <c r="E313" s="105" t="s">
        <v>7010</v>
      </c>
      <c r="F313" s="105" t="s">
        <v>6744</v>
      </c>
      <c r="G313" s="104">
        <v>1</v>
      </c>
      <c r="H313" s="105" t="s">
        <v>483</v>
      </c>
      <c r="I313" s="104" t="b">
        <v>0</v>
      </c>
      <c r="J313" s="105"/>
      <c r="K313" s="105"/>
      <c r="L313" s="104">
        <v>24</v>
      </c>
      <c r="M313" s="105"/>
      <c r="N313" s="104" t="b">
        <v>1</v>
      </c>
      <c r="O313" s="104">
        <v>0</v>
      </c>
      <c r="P313" s="105"/>
      <c r="Q313" s="105"/>
      <c r="R313" s="104" t="b">
        <v>0</v>
      </c>
      <c r="S313" s="105"/>
      <c r="T313" s="105"/>
      <c r="U313" s="105"/>
      <c r="V313" s="105"/>
      <c r="W313" s="105"/>
      <c r="X313" s="105"/>
      <c r="Y313" s="105"/>
      <c r="Z313" s="105"/>
      <c r="AA313" s="105"/>
      <c r="AB313" s="105"/>
      <c r="AC313" s="105"/>
      <c r="AD313" s="105"/>
      <c r="AE313" s="105"/>
      <c r="AF313" s="105"/>
      <c r="AG313" s="105"/>
      <c r="AH313" s="105"/>
      <c r="AI313" s="105"/>
      <c r="AJ313" s="105"/>
      <c r="AK313" s="105"/>
      <c r="AL313" s="105"/>
      <c r="AM313" s="105"/>
      <c r="AN313" s="105"/>
      <c r="AO313" s="105"/>
      <c r="AP313" s="105"/>
      <c r="AQ313" s="104">
        <v>0</v>
      </c>
      <c r="AR313" s="104">
        <v>50000</v>
      </c>
      <c r="AS313" s="105"/>
      <c r="AT313" s="104">
        <v>0</v>
      </c>
      <c r="AU313" s="104">
        <v>0</v>
      </c>
      <c r="AV313" s="104">
        <v>-1</v>
      </c>
      <c r="AW313" s="104">
        <v>1460</v>
      </c>
      <c r="AX313" s="104">
        <v>1460</v>
      </c>
      <c r="AY313" s="104">
        <v>20</v>
      </c>
      <c r="AZ313" s="104" t="b">
        <v>0</v>
      </c>
      <c r="BA313" s="104">
        <v>0</v>
      </c>
      <c r="BB313" s="104">
        <v>0</v>
      </c>
      <c r="BC313" s="104">
        <v>0</v>
      </c>
      <c r="BD313" s="104" t="b">
        <v>1</v>
      </c>
      <c r="BE313" s="105" t="s">
        <v>512</v>
      </c>
      <c r="BF313" s="104">
        <v>0</v>
      </c>
      <c r="BG313" s="104">
        <v>0</v>
      </c>
      <c r="BH313" s="104">
        <v>0</v>
      </c>
      <c r="BI313" s="104" t="b">
        <v>0</v>
      </c>
      <c r="BJ313" s="105"/>
      <c r="BK313" s="105"/>
      <c r="BL313" s="104">
        <v>0</v>
      </c>
      <c r="BM313" s="104">
        <v>0</v>
      </c>
      <c r="BN313" s="104">
        <v>336</v>
      </c>
      <c r="BO313" s="105"/>
      <c r="BP313" s="105" t="s">
        <v>207</v>
      </c>
      <c r="BQ313" s="104">
        <v>262800</v>
      </c>
      <c r="BR313" s="105"/>
      <c r="BS313" s="105" t="s">
        <v>105</v>
      </c>
      <c r="BT313" s="105"/>
      <c r="BU313" s="104">
        <v>0</v>
      </c>
    </row>
    <row r="314" spans="1:73" ht="15" customHeight="1" x14ac:dyDescent="0.35">
      <c r="A314" s="104">
        <v>0</v>
      </c>
      <c r="B314" s="105" t="s">
        <v>511</v>
      </c>
      <c r="C314" s="105"/>
      <c r="D314" s="104">
        <v>2</v>
      </c>
      <c r="E314" s="105" t="s">
        <v>7010</v>
      </c>
      <c r="F314" s="105" t="s">
        <v>6745</v>
      </c>
      <c r="G314" s="104">
        <v>1</v>
      </c>
      <c r="H314" s="105" t="s">
        <v>483</v>
      </c>
      <c r="I314" s="104" t="b">
        <v>1</v>
      </c>
      <c r="J314" s="105"/>
      <c r="K314" s="105"/>
      <c r="L314" s="104">
        <v>24</v>
      </c>
      <c r="M314" s="105"/>
      <c r="N314" s="104" t="b">
        <v>1</v>
      </c>
      <c r="O314" s="104">
        <v>0</v>
      </c>
      <c r="P314" s="105"/>
      <c r="Q314" s="105"/>
      <c r="R314" s="104" t="b">
        <v>1</v>
      </c>
      <c r="S314" s="105"/>
      <c r="T314" s="105"/>
      <c r="U314" s="105"/>
      <c r="V314" s="105"/>
      <c r="W314" s="105"/>
      <c r="X314" s="105"/>
      <c r="Y314" s="105"/>
      <c r="Z314" s="105"/>
      <c r="AA314" s="105"/>
      <c r="AB314" s="105"/>
      <c r="AC314" s="105"/>
      <c r="AD314" s="105"/>
      <c r="AE314" s="105"/>
      <c r="AF314" s="105"/>
      <c r="AG314" s="105"/>
      <c r="AH314" s="105"/>
      <c r="AI314" s="105"/>
      <c r="AJ314" s="105"/>
      <c r="AK314" s="105"/>
      <c r="AL314" s="105"/>
      <c r="AM314" s="105"/>
      <c r="AN314" s="105"/>
      <c r="AO314" s="105"/>
      <c r="AP314" s="105"/>
      <c r="AQ314" s="104">
        <v>0</v>
      </c>
      <c r="AR314" s="104">
        <v>1000</v>
      </c>
      <c r="AS314" s="105"/>
      <c r="AT314" s="104">
        <v>0</v>
      </c>
      <c r="AU314" s="104">
        <v>0</v>
      </c>
      <c r="AV314" s="104">
        <v>-1</v>
      </c>
      <c r="AW314" s="104">
        <v>1460</v>
      </c>
      <c r="AX314" s="104">
        <v>1460</v>
      </c>
      <c r="AY314" s="104">
        <v>20</v>
      </c>
      <c r="AZ314" s="104" t="b">
        <v>0</v>
      </c>
      <c r="BA314" s="104">
        <v>0</v>
      </c>
      <c r="BB314" s="104">
        <v>0</v>
      </c>
      <c r="BC314" s="104">
        <v>0</v>
      </c>
      <c r="BD314" s="104" t="b">
        <v>1</v>
      </c>
      <c r="BE314" s="105" t="s">
        <v>512</v>
      </c>
      <c r="BF314" s="104">
        <v>0</v>
      </c>
      <c r="BG314" s="104">
        <v>0</v>
      </c>
      <c r="BH314" s="104">
        <v>0</v>
      </c>
      <c r="BI314" s="104" t="b">
        <v>0</v>
      </c>
      <c r="BJ314" s="105"/>
      <c r="BK314" s="105"/>
      <c r="BL314" s="104">
        <v>0</v>
      </c>
      <c r="BM314" s="104">
        <v>1</v>
      </c>
      <c r="BN314" s="104">
        <v>4</v>
      </c>
      <c r="BO314" s="105"/>
      <c r="BP314" s="105" t="s">
        <v>6743</v>
      </c>
      <c r="BQ314" s="104">
        <v>8760</v>
      </c>
      <c r="BR314" s="105"/>
      <c r="BS314" s="105" t="s">
        <v>513</v>
      </c>
      <c r="BT314" s="105"/>
      <c r="BU314" s="104">
        <v>0</v>
      </c>
    </row>
    <row r="315" spans="1:73" ht="15" customHeight="1" x14ac:dyDescent="0.35">
      <c r="A315" s="104">
        <v>0</v>
      </c>
      <c r="B315" s="105" t="s">
        <v>511</v>
      </c>
      <c r="C315" s="105"/>
      <c r="D315" s="104">
        <v>2</v>
      </c>
      <c r="E315" s="105" t="s">
        <v>7010</v>
      </c>
      <c r="F315" s="105" t="s">
        <v>10657</v>
      </c>
      <c r="G315" s="104">
        <v>1</v>
      </c>
      <c r="H315" s="105" t="s">
        <v>483</v>
      </c>
      <c r="I315" s="104" t="b">
        <v>1</v>
      </c>
      <c r="J315" s="105"/>
      <c r="K315" s="105"/>
      <c r="L315" s="104">
        <v>24</v>
      </c>
      <c r="M315" s="105"/>
      <c r="N315" s="104" t="b">
        <v>1</v>
      </c>
      <c r="O315" s="104">
        <v>0</v>
      </c>
      <c r="P315" s="105"/>
      <c r="Q315" s="105"/>
      <c r="R315" s="104" t="b">
        <v>1</v>
      </c>
      <c r="S315" s="105"/>
      <c r="T315" s="105"/>
      <c r="U315" s="105"/>
      <c r="V315" s="105"/>
      <c r="W315" s="105"/>
      <c r="X315" s="105"/>
      <c r="Y315" s="105"/>
      <c r="Z315" s="105"/>
      <c r="AA315" s="105"/>
      <c r="AB315" s="105"/>
      <c r="AC315" s="105"/>
      <c r="AD315" s="105"/>
      <c r="AE315" s="105"/>
      <c r="AF315" s="105"/>
      <c r="AG315" s="105"/>
      <c r="AH315" s="105"/>
      <c r="AI315" s="105"/>
      <c r="AJ315" s="105"/>
      <c r="AK315" s="105"/>
      <c r="AL315" s="105"/>
      <c r="AM315" s="105"/>
      <c r="AN315" s="105"/>
      <c r="AO315" s="105"/>
      <c r="AP315" s="105"/>
      <c r="AQ315" s="104">
        <v>0</v>
      </c>
      <c r="AR315" s="104">
        <v>15000</v>
      </c>
      <c r="AS315" s="105"/>
      <c r="AT315" s="104">
        <v>0</v>
      </c>
      <c r="AU315" s="104">
        <v>0</v>
      </c>
      <c r="AV315" s="104">
        <v>-1</v>
      </c>
      <c r="AW315" s="104">
        <v>1460</v>
      </c>
      <c r="AX315" s="104">
        <v>1460</v>
      </c>
      <c r="AY315" s="104">
        <v>20</v>
      </c>
      <c r="AZ315" s="104" t="b">
        <v>0</v>
      </c>
      <c r="BA315" s="104">
        <v>0</v>
      </c>
      <c r="BB315" s="104">
        <v>0</v>
      </c>
      <c r="BC315" s="104">
        <v>0</v>
      </c>
      <c r="BD315" s="104" t="b">
        <v>0</v>
      </c>
      <c r="BE315" s="105" t="s">
        <v>512</v>
      </c>
      <c r="BF315" s="104">
        <v>0</v>
      </c>
      <c r="BG315" s="104">
        <v>0</v>
      </c>
      <c r="BH315" s="104">
        <v>0</v>
      </c>
      <c r="BI315" s="104" t="b">
        <v>0</v>
      </c>
      <c r="BJ315" s="105"/>
      <c r="BK315" s="105"/>
      <c r="BL315" s="104">
        <v>0</v>
      </c>
      <c r="BM315" s="104">
        <v>2</v>
      </c>
      <c r="BN315" s="104">
        <v>336</v>
      </c>
      <c r="BO315" s="105"/>
      <c r="BP315" s="105" t="s">
        <v>6743</v>
      </c>
      <c r="BQ315" s="104">
        <v>131400</v>
      </c>
      <c r="BR315" s="105"/>
      <c r="BS315" s="105" t="s">
        <v>513</v>
      </c>
      <c r="BT315" s="105"/>
      <c r="BU315" s="104">
        <v>0</v>
      </c>
    </row>
    <row r="316" spans="1:73" ht="15" customHeight="1" x14ac:dyDescent="0.35">
      <c r="A316" s="104">
        <v>0</v>
      </c>
      <c r="B316" s="105" t="s">
        <v>511</v>
      </c>
      <c r="C316" s="105"/>
      <c r="D316" s="104">
        <v>2</v>
      </c>
      <c r="E316" s="105" t="s">
        <v>7010</v>
      </c>
      <c r="F316" s="105" t="s">
        <v>6746</v>
      </c>
      <c r="G316" s="104">
        <v>1</v>
      </c>
      <c r="H316" s="105" t="s">
        <v>483</v>
      </c>
      <c r="I316" s="104" t="b">
        <v>1</v>
      </c>
      <c r="J316" s="105"/>
      <c r="K316" s="105"/>
      <c r="L316" s="104">
        <v>24</v>
      </c>
      <c r="M316" s="105"/>
      <c r="N316" s="104" t="b">
        <v>1</v>
      </c>
      <c r="O316" s="104">
        <v>0</v>
      </c>
      <c r="P316" s="105"/>
      <c r="Q316" s="105"/>
      <c r="R316" s="104" t="b">
        <v>0</v>
      </c>
      <c r="S316" s="105"/>
      <c r="T316" s="105"/>
      <c r="U316" s="105"/>
      <c r="V316" s="105"/>
      <c r="W316" s="105"/>
      <c r="X316" s="105"/>
      <c r="Y316" s="105"/>
      <c r="Z316" s="105"/>
      <c r="AA316" s="105"/>
      <c r="AB316" s="105"/>
      <c r="AC316" s="105"/>
      <c r="AD316" s="105"/>
      <c r="AE316" s="105"/>
      <c r="AF316" s="105"/>
      <c r="AG316" s="105"/>
      <c r="AH316" s="105"/>
      <c r="AI316" s="105"/>
      <c r="AJ316" s="105"/>
      <c r="AK316" s="105"/>
      <c r="AL316" s="105"/>
      <c r="AM316" s="105"/>
      <c r="AN316" s="105"/>
      <c r="AO316" s="105"/>
      <c r="AP316" s="105"/>
      <c r="AQ316" s="104">
        <v>0</v>
      </c>
      <c r="AR316" s="104">
        <v>8750</v>
      </c>
      <c r="AS316" s="105"/>
      <c r="AT316" s="104">
        <v>0</v>
      </c>
      <c r="AU316" s="104">
        <v>0</v>
      </c>
      <c r="AV316" s="104">
        <v>-1</v>
      </c>
      <c r="AW316" s="104">
        <v>1460</v>
      </c>
      <c r="AX316" s="104">
        <v>1460</v>
      </c>
      <c r="AY316" s="104">
        <v>20</v>
      </c>
      <c r="AZ316" s="104" t="b">
        <v>0</v>
      </c>
      <c r="BA316" s="104">
        <v>0</v>
      </c>
      <c r="BB316" s="104">
        <v>0</v>
      </c>
      <c r="BC316" s="104">
        <v>0</v>
      </c>
      <c r="BD316" s="104" t="b">
        <v>0</v>
      </c>
      <c r="BE316" s="105" t="s">
        <v>512</v>
      </c>
      <c r="BF316" s="104">
        <v>0</v>
      </c>
      <c r="BG316" s="104">
        <v>0</v>
      </c>
      <c r="BH316" s="104">
        <v>0</v>
      </c>
      <c r="BI316" s="104" t="b">
        <v>0</v>
      </c>
      <c r="BJ316" s="105"/>
      <c r="BK316" s="105"/>
      <c r="BL316" s="104">
        <v>0</v>
      </c>
      <c r="BM316" s="104">
        <v>3</v>
      </c>
      <c r="BN316" s="104">
        <v>0</v>
      </c>
      <c r="BO316" s="105"/>
      <c r="BP316" s="105" t="s">
        <v>209</v>
      </c>
      <c r="BQ316" s="104">
        <v>1460</v>
      </c>
      <c r="BR316" s="105"/>
      <c r="BS316" s="105" t="s">
        <v>513</v>
      </c>
      <c r="BT316" s="105"/>
      <c r="BU316" s="104">
        <v>0</v>
      </c>
    </row>
    <row r="317" spans="1:73" ht="15" customHeight="1" x14ac:dyDescent="0.35">
      <c r="A317" s="104">
        <v>0</v>
      </c>
      <c r="B317" s="105" t="s">
        <v>511</v>
      </c>
      <c r="C317" s="105"/>
      <c r="D317" s="104">
        <v>2</v>
      </c>
      <c r="E317" s="105" t="s">
        <v>6945</v>
      </c>
      <c r="F317" s="105" t="s">
        <v>6736</v>
      </c>
      <c r="G317" s="104">
        <v>1</v>
      </c>
      <c r="H317" s="105" t="s">
        <v>483</v>
      </c>
      <c r="I317" s="104" t="b">
        <v>0</v>
      </c>
      <c r="J317" s="105"/>
      <c r="K317" s="105"/>
      <c r="L317" s="104">
        <v>24</v>
      </c>
      <c r="M317" s="105"/>
      <c r="N317" s="104" t="b">
        <v>1</v>
      </c>
      <c r="O317" s="104">
        <v>0</v>
      </c>
      <c r="P317" s="105" t="s">
        <v>485</v>
      </c>
      <c r="Q317" s="105" t="s">
        <v>6002</v>
      </c>
      <c r="R317" s="104" t="b">
        <v>0</v>
      </c>
      <c r="S317" s="105"/>
      <c r="T317" s="105"/>
      <c r="U317" s="105"/>
      <c r="V317" s="105"/>
      <c r="W317" s="105"/>
      <c r="X317" s="105"/>
      <c r="Y317" s="105"/>
      <c r="Z317" s="105"/>
      <c r="AA317" s="105"/>
      <c r="AB317" s="105"/>
      <c r="AC317" s="105"/>
      <c r="AD317" s="105"/>
      <c r="AE317" s="105"/>
      <c r="AF317" s="105"/>
      <c r="AG317" s="105"/>
      <c r="AH317" s="105"/>
      <c r="AI317" s="105"/>
      <c r="AJ317" s="105"/>
      <c r="AK317" s="105"/>
      <c r="AL317" s="105"/>
      <c r="AM317" s="105"/>
      <c r="AN317" s="105"/>
      <c r="AO317" s="105"/>
      <c r="AP317" s="105"/>
      <c r="AQ317" s="104">
        <v>0</v>
      </c>
      <c r="AR317" s="104">
        <v>0</v>
      </c>
      <c r="AS317" s="105"/>
      <c r="AT317" s="104">
        <v>0</v>
      </c>
      <c r="AU317" s="104">
        <v>0</v>
      </c>
      <c r="AV317" s="104">
        <v>-1</v>
      </c>
      <c r="AW317" s="104">
        <v>2190</v>
      </c>
      <c r="AX317" s="104">
        <v>0.1</v>
      </c>
      <c r="AY317" s="104">
        <v>2</v>
      </c>
      <c r="AZ317" s="104" t="b">
        <v>0</v>
      </c>
      <c r="BA317" s="104">
        <v>0</v>
      </c>
      <c r="BB317" s="104">
        <v>0</v>
      </c>
      <c r="BC317" s="104">
        <v>0</v>
      </c>
      <c r="BD317" s="104" t="b">
        <v>1</v>
      </c>
      <c r="BE317" s="105" t="s">
        <v>877</v>
      </c>
      <c r="BF317" s="104">
        <v>43800</v>
      </c>
      <c r="BG317" s="104">
        <v>0</v>
      </c>
      <c r="BH317" s="104">
        <v>0</v>
      </c>
      <c r="BI317" s="104" t="b">
        <v>0</v>
      </c>
      <c r="BJ317" s="105"/>
      <c r="BK317" s="105"/>
      <c r="BL317" s="104">
        <v>0</v>
      </c>
      <c r="BM317" s="104">
        <v>0</v>
      </c>
      <c r="BN317" s="104">
        <v>4</v>
      </c>
      <c r="BO317" s="105"/>
      <c r="BP317" s="105" t="s">
        <v>208</v>
      </c>
      <c r="BQ317" s="104">
        <v>2190</v>
      </c>
      <c r="BR317" s="105"/>
      <c r="BS317" s="105" t="s">
        <v>513</v>
      </c>
      <c r="BT317" s="105"/>
      <c r="BU317" s="104">
        <v>0</v>
      </c>
    </row>
    <row r="318" spans="1:73" ht="15" customHeight="1" x14ac:dyDescent="0.35">
      <c r="A318" s="104">
        <v>0</v>
      </c>
      <c r="B318" s="105" t="s">
        <v>511</v>
      </c>
      <c r="C318" s="105"/>
      <c r="D318" s="104">
        <v>2</v>
      </c>
      <c r="E318" s="105" t="s">
        <v>6945</v>
      </c>
      <c r="F318" s="105" t="s">
        <v>6737</v>
      </c>
      <c r="G318" s="104">
        <v>1</v>
      </c>
      <c r="H318" s="105" t="s">
        <v>483</v>
      </c>
      <c r="I318" s="104" t="b">
        <v>1</v>
      </c>
      <c r="J318" s="105"/>
      <c r="K318" s="105"/>
      <c r="L318" s="104">
        <v>24</v>
      </c>
      <c r="M318" s="105"/>
      <c r="N318" s="104" t="b">
        <v>1</v>
      </c>
      <c r="O318" s="104">
        <v>0</v>
      </c>
      <c r="P318" s="105" t="s">
        <v>485</v>
      </c>
      <c r="Q318" s="105" t="s">
        <v>6002</v>
      </c>
      <c r="R318" s="104" t="b">
        <v>0</v>
      </c>
      <c r="S318" s="105"/>
      <c r="T318" s="105"/>
      <c r="U318" s="105"/>
      <c r="V318" s="105"/>
      <c r="W318" s="105"/>
      <c r="X318" s="105"/>
      <c r="Y318" s="105"/>
      <c r="Z318" s="105"/>
      <c r="AA318" s="105"/>
      <c r="AB318" s="105"/>
      <c r="AC318" s="105"/>
      <c r="AD318" s="105"/>
      <c r="AE318" s="105"/>
      <c r="AF318" s="105"/>
      <c r="AG318" s="105"/>
      <c r="AH318" s="105"/>
      <c r="AI318" s="105"/>
      <c r="AJ318" s="105"/>
      <c r="AK318" s="105"/>
      <c r="AL318" s="105"/>
      <c r="AM318" s="105"/>
      <c r="AN318" s="105"/>
      <c r="AO318" s="105"/>
      <c r="AP318" s="105"/>
      <c r="AQ318" s="104">
        <v>0</v>
      </c>
      <c r="AR318" s="104">
        <v>500</v>
      </c>
      <c r="AS318" s="105"/>
      <c r="AT318" s="104">
        <v>0</v>
      </c>
      <c r="AU318" s="104">
        <v>0</v>
      </c>
      <c r="AV318" s="104">
        <v>-1</v>
      </c>
      <c r="AW318" s="104">
        <v>1460</v>
      </c>
      <c r="AX318" s="104">
        <v>1460</v>
      </c>
      <c r="AY318" s="104">
        <v>20</v>
      </c>
      <c r="AZ318" s="104" t="b">
        <v>0</v>
      </c>
      <c r="BA318" s="104">
        <v>0</v>
      </c>
      <c r="BB318" s="104">
        <v>0</v>
      </c>
      <c r="BC318" s="104">
        <v>0</v>
      </c>
      <c r="BD318" s="104" t="b">
        <v>1</v>
      </c>
      <c r="BE318" s="105" t="s">
        <v>512</v>
      </c>
      <c r="BF318" s="104">
        <v>0</v>
      </c>
      <c r="BG318" s="104">
        <v>0</v>
      </c>
      <c r="BH318" s="104">
        <v>0</v>
      </c>
      <c r="BI318" s="104" t="b">
        <v>0</v>
      </c>
      <c r="BJ318" s="105"/>
      <c r="BK318" s="105"/>
      <c r="BL318" s="104">
        <v>0</v>
      </c>
      <c r="BM318" s="104">
        <v>1</v>
      </c>
      <c r="BN318" s="104">
        <v>8</v>
      </c>
      <c r="BO318" s="105"/>
      <c r="BP318" s="105" t="s">
        <v>209</v>
      </c>
      <c r="BQ318" s="104">
        <v>8760</v>
      </c>
      <c r="BR318" s="105"/>
      <c r="BS318" s="105" t="s">
        <v>513</v>
      </c>
      <c r="BT318" s="105"/>
      <c r="BU318" s="104">
        <v>0</v>
      </c>
    </row>
    <row r="319" spans="1:73" ht="15" customHeight="1" x14ac:dyDescent="0.35">
      <c r="A319" s="104">
        <v>0</v>
      </c>
      <c r="B319" s="105" t="s">
        <v>482</v>
      </c>
      <c r="C319" s="105"/>
      <c r="D319" s="104">
        <v>2</v>
      </c>
      <c r="E319" s="105" t="s">
        <v>6945</v>
      </c>
      <c r="F319" s="105" t="s">
        <v>6738</v>
      </c>
      <c r="G319" s="104">
        <v>1</v>
      </c>
      <c r="H319" s="105" t="s">
        <v>483</v>
      </c>
      <c r="I319" s="104" t="b">
        <v>0</v>
      </c>
      <c r="J319" s="105"/>
      <c r="K319" s="105"/>
      <c r="L319" s="104">
        <v>24</v>
      </c>
      <c r="M319" s="105"/>
      <c r="N319" s="104" t="b">
        <v>1</v>
      </c>
      <c r="O319" s="104">
        <v>0</v>
      </c>
      <c r="P319" s="105"/>
      <c r="Q319" s="105"/>
      <c r="R319" s="104" t="b">
        <v>0</v>
      </c>
      <c r="S319" s="105"/>
      <c r="T319" s="105"/>
      <c r="U319" s="105"/>
      <c r="V319" s="105"/>
      <c r="W319" s="105"/>
      <c r="X319" s="105"/>
      <c r="Y319" s="105"/>
      <c r="Z319" s="105"/>
      <c r="AA319" s="105"/>
      <c r="AB319" s="105"/>
      <c r="AC319" s="105"/>
      <c r="AD319" s="105"/>
      <c r="AE319" s="105"/>
      <c r="AF319" s="105"/>
      <c r="AG319" s="105"/>
      <c r="AH319" s="105"/>
      <c r="AI319" s="105"/>
      <c r="AJ319" s="105"/>
      <c r="AK319" s="105"/>
      <c r="AL319" s="105"/>
      <c r="AM319" s="105"/>
      <c r="AN319" s="105"/>
      <c r="AO319" s="105"/>
      <c r="AP319" s="105"/>
      <c r="AQ319" s="104">
        <v>0</v>
      </c>
      <c r="AR319" s="104">
        <v>15000</v>
      </c>
      <c r="AS319" s="105"/>
      <c r="AT319" s="104">
        <v>0</v>
      </c>
      <c r="AU319" s="104">
        <v>0</v>
      </c>
      <c r="AV319" s="104">
        <v>-1</v>
      </c>
      <c r="AW319" s="104">
        <v>1460</v>
      </c>
      <c r="AX319" s="104">
        <v>1460</v>
      </c>
      <c r="AY319" s="104">
        <v>20</v>
      </c>
      <c r="AZ319" s="104" t="b">
        <v>0</v>
      </c>
      <c r="BA319" s="104">
        <v>0</v>
      </c>
      <c r="BB319" s="104">
        <v>0</v>
      </c>
      <c r="BC319" s="104">
        <v>0</v>
      </c>
      <c r="BD319" s="104" t="b">
        <v>1</v>
      </c>
      <c r="BE319" s="105" t="s">
        <v>512</v>
      </c>
      <c r="BF319" s="104">
        <v>0</v>
      </c>
      <c r="BG319" s="104">
        <v>0</v>
      </c>
      <c r="BH319" s="104">
        <v>0</v>
      </c>
      <c r="BI319" s="104" t="b">
        <v>0</v>
      </c>
      <c r="BJ319" s="105"/>
      <c r="BK319" s="105"/>
      <c r="BL319" s="104">
        <v>0</v>
      </c>
      <c r="BM319" s="104">
        <v>2</v>
      </c>
      <c r="BN319" s="104">
        <v>0</v>
      </c>
      <c r="BO319" s="105"/>
      <c r="BP319" s="105" t="s">
        <v>207</v>
      </c>
      <c r="BQ319" s="104">
        <v>262800</v>
      </c>
      <c r="BR319" s="105"/>
      <c r="BS319" s="105" t="s">
        <v>105</v>
      </c>
      <c r="BT319" s="105"/>
      <c r="BU319" s="104">
        <v>0</v>
      </c>
    </row>
    <row r="320" spans="1:73" ht="15" customHeight="1" x14ac:dyDescent="0.35">
      <c r="A320" s="104">
        <v>0</v>
      </c>
      <c r="B320" s="105" t="s">
        <v>511</v>
      </c>
      <c r="C320" s="105"/>
      <c r="D320" s="104">
        <v>2</v>
      </c>
      <c r="E320" s="105" t="s">
        <v>6945</v>
      </c>
      <c r="F320" s="105" t="s">
        <v>6739</v>
      </c>
      <c r="G320" s="104">
        <v>1</v>
      </c>
      <c r="H320" s="105" t="s">
        <v>483</v>
      </c>
      <c r="I320" s="104" t="b">
        <v>0</v>
      </c>
      <c r="J320" s="105"/>
      <c r="K320" s="105"/>
      <c r="L320" s="104">
        <v>24</v>
      </c>
      <c r="M320" s="105"/>
      <c r="N320" s="104" t="b">
        <v>1</v>
      </c>
      <c r="O320" s="104">
        <v>0</v>
      </c>
      <c r="P320" s="105" t="s">
        <v>485</v>
      </c>
      <c r="Q320" s="105" t="s">
        <v>6002</v>
      </c>
      <c r="R320" s="104" t="b">
        <v>0</v>
      </c>
      <c r="S320" s="105"/>
      <c r="T320" s="105"/>
      <c r="U320" s="105"/>
      <c r="V320" s="105"/>
      <c r="W320" s="105"/>
      <c r="X320" s="105"/>
      <c r="Y320" s="105"/>
      <c r="Z320" s="105"/>
      <c r="AA320" s="105"/>
      <c r="AB320" s="105"/>
      <c r="AC320" s="105"/>
      <c r="AD320" s="105"/>
      <c r="AE320" s="105"/>
      <c r="AF320" s="105"/>
      <c r="AG320" s="105"/>
      <c r="AH320" s="105"/>
      <c r="AI320" s="105"/>
      <c r="AJ320" s="105"/>
      <c r="AK320" s="105"/>
      <c r="AL320" s="105"/>
      <c r="AM320" s="105"/>
      <c r="AN320" s="105"/>
      <c r="AO320" s="105"/>
      <c r="AP320" s="105"/>
      <c r="AQ320" s="104">
        <v>0</v>
      </c>
      <c r="AR320" s="104">
        <v>400</v>
      </c>
      <c r="AS320" s="105"/>
      <c r="AT320" s="104">
        <v>0</v>
      </c>
      <c r="AU320" s="104">
        <v>0</v>
      </c>
      <c r="AV320" s="104">
        <v>-1</v>
      </c>
      <c r="AW320" s="104">
        <v>1460</v>
      </c>
      <c r="AX320" s="104">
        <v>1460</v>
      </c>
      <c r="AY320" s="104">
        <v>20</v>
      </c>
      <c r="AZ320" s="104" t="b">
        <v>0</v>
      </c>
      <c r="BA320" s="104">
        <v>0</v>
      </c>
      <c r="BB320" s="104">
        <v>0</v>
      </c>
      <c r="BC320" s="104">
        <v>0</v>
      </c>
      <c r="BD320" s="104" t="b">
        <v>0</v>
      </c>
      <c r="BE320" s="105" t="s">
        <v>512</v>
      </c>
      <c r="BF320" s="104">
        <v>0</v>
      </c>
      <c r="BG320" s="104">
        <v>0</v>
      </c>
      <c r="BH320" s="104">
        <v>0</v>
      </c>
      <c r="BI320" s="104" t="b">
        <v>0</v>
      </c>
      <c r="BJ320" s="105"/>
      <c r="BK320" s="105"/>
      <c r="BL320" s="104">
        <v>0</v>
      </c>
      <c r="BM320" s="104">
        <v>3</v>
      </c>
      <c r="BN320" s="104">
        <v>1</v>
      </c>
      <c r="BO320" s="105"/>
      <c r="BP320" s="105" t="s">
        <v>208</v>
      </c>
      <c r="BQ320" s="104">
        <v>43800</v>
      </c>
      <c r="BR320" s="105"/>
      <c r="BS320" s="105" t="s">
        <v>513</v>
      </c>
      <c r="BT320" s="105"/>
      <c r="BU320" s="104">
        <v>0</v>
      </c>
    </row>
    <row r="321" spans="1:73" ht="15" customHeight="1" x14ac:dyDescent="0.35">
      <c r="A321" s="104">
        <v>0</v>
      </c>
      <c r="B321" s="105" t="s">
        <v>511</v>
      </c>
      <c r="C321" s="105"/>
      <c r="D321" s="104">
        <v>2</v>
      </c>
      <c r="E321" s="105" t="s">
        <v>6945</v>
      </c>
      <c r="F321" s="105" t="s">
        <v>6740</v>
      </c>
      <c r="G321" s="104">
        <v>1</v>
      </c>
      <c r="H321" s="105" t="s">
        <v>483</v>
      </c>
      <c r="I321" s="104" t="b">
        <v>0</v>
      </c>
      <c r="J321" s="105"/>
      <c r="K321" s="105"/>
      <c r="L321" s="104">
        <v>24</v>
      </c>
      <c r="M321" s="105"/>
      <c r="N321" s="104" t="b">
        <v>1</v>
      </c>
      <c r="O321" s="104">
        <v>0</v>
      </c>
      <c r="P321" s="105"/>
      <c r="Q321" s="105"/>
      <c r="R321" s="104" t="b">
        <v>0</v>
      </c>
      <c r="S321" s="105"/>
      <c r="T321" s="105"/>
      <c r="U321" s="105"/>
      <c r="V321" s="105"/>
      <c r="W321" s="105"/>
      <c r="X321" s="105"/>
      <c r="Y321" s="105"/>
      <c r="Z321" s="105"/>
      <c r="AA321" s="105"/>
      <c r="AB321" s="105"/>
      <c r="AC321" s="105"/>
      <c r="AD321" s="105"/>
      <c r="AE321" s="105"/>
      <c r="AF321" s="105"/>
      <c r="AG321" s="105"/>
      <c r="AH321" s="105"/>
      <c r="AI321" s="105"/>
      <c r="AJ321" s="105"/>
      <c r="AK321" s="105"/>
      <c r="AL321" s="105"/>
      <c r="AM321" s="105"/>
      <c r="AN321" s="105"/>
      <c r="AO321" s="105"/>
      <c r="AP321" s="105"/>
      <c r="AQ321" s="104">
        <v>0</v>
      </c>
      <c r="AR321" s="104">
        <v>0</v>
      </c>
      <c r="AS321" s="105"/>
      <c r="AT321" s="104">
        <v>0</v>
      </c>
      <c r="AU321" s="104">
        <v>0</v>
      </c>
      <c r="AV321" s="104">
        <v>-1</v>
      </c>
      <c r="AW321" s="104">
        <v>1460</v>
      </c>
      <c r="AX321" s="104">
        <v>1460</v>
      </c>
      <c r="AY321" s="104">
        <v>20</v>
      </c>
      <c r="AZ321" s="104" t="b">
        <v>0</v>
      </c>
      <c r="BA321" s="104">
        <v>0</v>
      </c>
      <c r="BB321" s="104">
        <v>0</v>
      </c>
      <c r="BC321" s="104">
        <v>0</v>
      </c>
      <c r="BD321" s="104" t="b">
        <v>0</v>
      </c>
      <c r="BE321" s="105" t="s">
        <v>512</v>
      </c>
      <c r="BF321" s="104">
        <v>0</v>
      </c>
      <c r="BG321" s="104">
        <v>0</v>
      </c>
      <c r="BH321" s="104">
        <v>0</v>
      </c>
      <c r="BI321" s="104" t="b">
        <v>0</v>
      </c>
      <c r="BJ321" s="105"/>
      <c r="BK321" s="105"/>
      <c r="BL321" s="104">
        <v>0</v>
      </c>
      <c r="BM321" s="104">
        <v>4</v>
      </c>
      <c r="BN321" s="104">
        <v>0</v>
      </c>
      <c r="BO321" s="105" t="s">
        <v>6741</v>
      </c>
      <c r="BP321" s="105" t="s">
        <v>208</v>
      </c>
      <c r="BQ321" s="104">
        <v>8760</v>
      </c>
      <c r="BR321" s="105"/>
      <c r="BS321" s="105" t="s">
        <v>513</v>
      </c>
      <c r="BT321" s="105"/>
      <c r="BU321" s="104">
        <v>0</v>
      </c>
    </row>
    <row r="322" spans="1:73" ht="15" customHeight="1" x14ac:dyDescent="0.35">
      <c r="A322" s="104">
        <v>0</v>
      </c>
      <c r="B322" s="105" t="s">
        <v>511</v>
      </c>
      <c r="C322" s="105"/>
      <c r="D322" s="104">
        <v>2</v>
      </c>
      <c r="E322" s="105" t="s">
        <v>6945</v>
      </c>
      <c r="F322" s="105" t="s">
        <v>10656</v>
      </c>
      <c r="G322" s="104">
        <v>1</v>
      </c>
      <c r="H322" s="105" t="s">
        <v>483</v>
      </c>
      <c r="I322" s="104" t="b">
        <v>0</v>
      </c>
      <c r="J322" s="105"/>
      <c r="K322" s="105"/>
      <c r="L322" s="104">
        <v>24</v>
      </c>
      <c r="M322" s="105"/>
      <c r="N322" s="104" t="b">
        <v>1</v>
      </c>
      <c r="O322" s="104">
        <v>0</v>
      </c>
      <c r="P322" s="105"/>
      <c r="Q322" s="105"/>
      <c r="R322" s="104" t="b">
        <v>1</v>
      </c>
      <c r="S322" s="105"/>
      <c r="T322" s="105"/>
      <c r="U322" s="105"/>
      <c r="V322" s="105"/>
      <c r="W322" s="105"/>
      <c r="X322" s="105"/>
      <c r="Y322" s="105"/>
      <c r="Z322" s="105"/>
      <c r="AA322" s="105"/>
      <c r="AB322" s="105"/>
      <c r="AC322" s="105"/>
      <c r="AD322" s="105"/>
      <c r="AE322" s="105"/>
      <c r="AF322" s="105"/>
      <c r="AG322" s="105"/>
      <c r="AH322" s="105"/>
      <c r="AI322" s="105"/>
      <c r="AJ322" s="105"/>
      <c r="AK322" s="105"/>
      <c r="AL322" s="105"/>
      <c r="AM322" s="105"/>
      <c r="AN322" s="105"/>
      <c r="AO322" s="105"/>
      <c r="AP322" s="105"/>
      <c r="AQ322" s="104">
        <v>0</v>
      </c>
      <c r="AR322" s="104">
        <v>0</v>
      </c>
      <c r="AS322" s="105"/>
      <c r="AT322" s="104">
        <v>0</v>
      </c>
      <c r="AU322" s="104">
        <v>0</v>
      </c>
      <c r="AV322" s="104">
        <v>-1</v>
      </c>
      <c r="AW322" s="104">
        <v>1460</v>
      </c>
      <c r="AX322" s="104">
        <v>1460</v>
      </c>
      <c r="AY322" s="104">
        <v>20</v>
      </c>
      <c r="AZ322" s="104" t="b">
        <v>0</v>
      </c>
      <c r="BA322" s="104">
        <v>0</v>
      </c>
      <c r="BB322" s="104">
        <v>0</v>
      </c>
      <c r="BC322" s="104">
        <v>0</v>
      </c>
      <c r="BD322" s="104" t="b">
        <v>0</v>
      </c>
      <c r="BE322" s="105" t="s">
        <v>512</v>
      </c>
      <c r="BF322" s="104">
        <v>0</v>
      </c>
      <c r="BG322" s="104">
        <v>0</v>
      </c>
      <c r="BH322" s="104">
        <v>0</v>
      </c>
      <c r="BI322" s="104" t="b">
        <v>0</v>
      </c>
      <c r="BJ322" s="105"/>
      <c r="BK322" s="105"/>
      <c r="BL322" s="104">
        <v>0</v>
      </c>
      <c r="BM322" s="104">
        <v>5</v>
      </c>
      <c r="BN322" s="104">
        <v>0</v>
      </c>
      <c r="BO322" s="105" t="s">
        <v>6742</v>
      </c>
      <c r="BP322" s="105" t="s">
        <v>6743</v>
      </c>
      <c r="BQ322" s="104">
        <v>17520</v>
      </c>
      <c r="BR322" s="105"/>
      <c r="BS322" s="105" t="s">
        <v>513</v>
      </c>
      <c r="BT322" s="105"/>
      <c r="BU322" s="104">
        <v>0</v>
      </c>
    </row>
    <row r="323" spans="1:73" ht="15" customHeight="1" x14ac:dyDescent="0.35">
      <c r="A323" s="104">
        <v>0</v>
      </c>
      <c r="B323" s="105" t="s">
        <v>482</v>
      </c>
      <c r="C323" s="105"/>
      <c r="D323" s="104">
        <v>2</v>
      </c>
      <c r="E323" s="105" t="s">
        <v>10833</v>
      </c>
      <c r="F323" s="105" t="s">
        <v>6815</v>
      </c>
      <c r="G323" s="104">
        <v>1</v>
      </c>
      <c r="H323" s="105" t="s">
        <v>483</v>
      </c>
      <c r="I323" s="104" t="b">
        <v>0</v>
      </c>
      <c r="J323" s="105"/>
      <c r="K323" s="105"/>
      <c r="L323" s="104">
        <v>24</v>
      </c>
      <c r="M323" s="105"/>
      <c r="N323" s="104" t="b">
        <v>1</v>
      </c>
      <c r="O323" s="104">
        <v>0</v>
      </c>
      <c r="P323" s="105"/>
      <c r="Q323" s="105"/>
      <c r="R323" s="104" t="b">
        <v>0</v>
      </c>
      <c r="S323" s="105"/>
      <c r="T323" s="105"/>
      <c r="U323" s="105"/>
      <c r="V323" s="105"/>
      <c r="W323" s="105"/>
      <c r="X323" s="105"/>
      <c r="Y323" s="105"/>
      <c r="Z323" s="105"/>
      <c r="AA323" s="105"/>
      <c r="AB323" s="105"/>
      <c r="AC323" s="105"/>
      <c r="AD323" s="105"/>
      <c r="AE323" s="105"/>
      <c r="AF323" s="105"/>
      <c r="AG323" s="105"/>
      <c r="AH323" s="105"/>
      <c r="AI323" s="105"/>
      <c r="AJ323" s="105"/>
      <c r="AK323" s="105"/>
      <c r="AL323" s="105"/>
      <c r="AM323" s="105"/>
      <c r="AN323" s="105"/>
      <c r="AO323" s="105"/>
      <c r="AP323" s="105"/>
      <c r="AQ323" s="104">
        <v>0</v>
      </c>
      <c r="AR323" s="104">
        <v>20000</v>
      </c>
      <c r="AS323" s="105"/>
      <c r="AT323" s="104">
        <v>0</v>
      </c>
      <c r="AU323" s="104">
        <v>0</v>
      </c>
      <c r="AV323" s="104">
        <v>-1</v>
      </c>
      <c r="AW323" s="104">
        <v>21900</v>
      </c>
      <c r="AX323" s="104">
        <v>4380</v>
      </c>
      <c r="AY323" s="104">
        <v>11</v>
      </c>
      <c r="AZ323" s="104" t="b">
        <v>0</v>
      </c>
      <c r="BA323" s="104">
        <v>0</v>
      </c>
      <c r="BB323" s="104">
        <v>0</v>
      </c>
      <c r="BC323" s="104">
        <v>0</v>
      </c>
      <c r="BD323" s="104" t="b">
        <v>1</v>
      </c>
      <c r="BE323" s="105" t="s">
        <v>512</v>
      </c>
      <c r="BF323" s="104">
        <v>0</v>
      </c>
      <c r="BG323" s="104">
        <v>0</v>
      </c>
      <c r="BH323" s="104">
        <v>0</v>
      </c>
      <c r="BI323" s="104" t="b">
        <v>0</v>
      </c>
      <c r="BJ323" s="105"/>
      <c r="BK323" s="105"/>
      <c r="BL323" s="104">
        <v>0</v>
      </c>
      <c r="BM323" s="104">
        <v>0</v>
      </c>
      <c r="BN323" s="104">
        <v>0</v>
      </c>
      <c r="BO323" s="105"/>
      <c r="BP323" s="105" t="s">
        <v>207</v>
      </c>
      <c r="BQ323" s="104">
        <v>43800</v>
      </c>
      <c r="BR323" s="105"/>
      <c r="BS323" s="105" t="s">
        <v>105</v>
      </c>
      <c r="BT323" s="105"/>
      <c r="BU323" s="104">
        <v>0</v>
      </c>
    </row>
    <row r="324" spans="1:73" ht="15" customHeight="1" x14ac:dyDescent="0.35">
      <c r="A324" s="104">
        <v>0</v>
      </c>
      <c r="B324" s="105" t="s">
        <v>511</v>
      </c>
      <c r="C324" s="105"/>
      <c r="D324" s="104">
        <v>2</v>
      </c>
      <c r="E324" s="105" t="s">
        <v>10833</v>
      </c>
      <c r="F324" s="105" t="s">
        <v>6813</v>
      </c>
      <c r="G324" s="104">
        <v>1</v>
      </c>
      <c r="H324" s="105" t="s">
        <v>483</v>
      </c>
      <c r="I324" s="104" t="b">
        <v>0</v>
      </c>
      <c r="J324" s="105"/>
      <c r="K324" s="105"/>
      <c r="L324" s="104">
        <v>24</v>
      </c>
      <c r="M324" s="105"/>
      <c r="N324" s="104" t="b">
        <v>1</v>
      </c>
      <c r="O324" s="104">
        <v>0</v>
      </c>
      <c r="P324" s="105"/>
      <c r="Q324" s="105"/>
      <c r="R324" s="104" t="b">
        <v>0</v>
      </c>
      <c r="S324" s="105"/>
      <c r="T324" s="105"/>
      <c r="U324" s="105"/>
      <c r="V324" s="105"/>
      <c r="W324" s="105"/>
      <c r="X324" s="105"/>
      <c r="Y324" s="105"/>
      <c r="Z324" s="105"/>
      <c r="AA324" s="105"/>
      <c r="AB324" s="105"/>
      <c r="AC324" s="105"/>
      <c r="AD324" s="105"/>
      <c r="AE324" s="105"/>
      <c r="AF324" s="105"/>
      <c r="AG324" s="105"/>
      <c r="AH324" s="105"/>
      <c r="AI324" s="105"/>
      <c r="AJ324" s="105"/>
      <c r="AK324" s="105"/>
      <c r="AL324" s="105"/>
      <c r="AM324" s="105"/>
      <c r="AN324" s="105"/>
      <c r="AO324" s="105"/>
      <c r="AP324" s="105"/>
      <c r="AQ324" s="104">
        <v>0</v>
      </c>
      <c r="AR324" s="104">
        <v>0</v>
      </c>
      <c r="AS324" s="105"/>
      <c r="AT324" s="104">
        <v>0</v>
      </c>
      <c r="AU324" s="104">
        <v>0</v>
      </c>
      <c r="AV324" s="104">
        <v>-1</v>
      </c>
      <c r="AW324" s="104">
        <v>1460</v>
      </c>
      <c r="AX324" s="104">
        <v>1460</v>
      </c>
      <c r="AY324" s="104">
        <v>20</v>
      </c>
      <c r="AZ324" s="104" t="b">
        <v>0</v>
      </c>
      <c r="BA324" s="104">
        <v>0</v>
      </c>
      <c r="BB324" s="104">
        <v>0</v>
      </c>
      <c r="BC324" s="104">
        <v>0</v>
      </c>
      <c r="BD324" s="104" t="b">
        <v>1</v>
      </c>
      <c r="BE324" s="105" t="s">
        <v>512</v>
      </c>
      <c r="BF324" s="104">
        <v>0</v>
      </c>
      <c r="BG324" s="104">
        <v>0</v>
      </c>
      <c r="BH324" s="104">
        <v>0</v>
      </c>
      <c r="BI324" s="104" t="b">
        <v>0</v>
      </c>
      <c r="BJ324" s="105"/>
      <c r="BK324" s="105"/>
      <c r="BL324" s="104">
        <v>0</v>
      </c>
      <c r="BM324" s="104">
        <v>1</v>
      </c>
      <c r="BN324" s="104">
        <v>0</v>
      </c>
      <c r="BO324" s="105"/>
      <c r="BP324" s="105" t="s">
        <v>208</v>
      </c>
      <c r="BQ324" s="104">
        <v>2190</v>
      </c>
      <c r="BR324" s="105"/>
      <c r="BS324" s="105" t="s">
        <v>513</v>
      </c>
      <c r="BT324" s="105"/>
      <c r="BU324" s="104">
        <v>0</v>
      </c>
    </row>
    <row r="325" spans="1:73" ht="15" customHeight="1" x14ac:dyDescent="0.35">
      <c r="A325" s="104">
        <v>0</v>
      </c>
      <c r="B325" s="105" t="s">
        <v>511</v>
      </c>
      <c r="C325" s="105"/>
      <c r="D325" s="104">
        <v>2</v>
      </c>
      <c r="E325" s="105" t="s">
        <v>10833</v>
      </c>
      <c r="F325" s="105" t="s">
        <v>10656</v>
      </c>
      <c r="G325" s="104">
        <v>1</v>
      </c>
      <c r="H325" s="105" t="s">
        <v>483</v>
      </c>
      <c r="I325" s="104" t="b">
        <v>0</v>
      </c>
      <c r="J325" s="105"/>
      <c r="K325" s="105"/>
      <c r="L325" s="104">
        <v>24</v>
      </c>
      <c r="M325" s="105"/>
      <c r="N325" s="104" t="b">
        <v>1</v>
      </c>
      <c r="O325" s="104">
        <v>0</v>
      </c>
      <c r="P325" s="105"/>
      <c r="Q325" s="105"/>
      <c r="R325" s="104" t="b">
        <v>1</v>
      </c>
      <c r="S325" s="105"/>
      <c r="T325" s="105"/>
      <c r="U325" s="105"/>
      <c r="V325" s="105"/>
      <c r="W325" s="105"/>
      <c r="X325" s="105"/>
      <c r="Y325" s="105"/>
      <c r="Z325" s="105"/>
      <c r="AA325" s="105"/>
      <c r="AB325" s="105"/>
      <c r="AC325" s="105"/>
      <c r="AD325" s="105"/>
      <c r="AE325" s="105"/>
      <c r="AF325" s="105"/>
      <c r="AG325" s="105"/>
      <c r="AH325" s="105"/>
      <c r="AI325" s="105"/>
      <c r="AJ325" s="105"/>
      <c r="AK325" s="105"/>
      <c r="AL325" s="105"/>
      <c r="AM325" s="105"/>
      <c r="AN325" s="105"/>
      <c r="AO325" s="105"/>
      <c r="AP325" s="105"/>
      <c r="AQ325" s="104">
        <v>0</v>
      </c>
      <c r="AR325" s="104">
        <v>0</v>
      </c>
      <c r="AS325" s="105"/>
      <c r="AT325" s="104">
        <v>0</v>
      </c>
      <c r="AU325" s="104">
        <v>0</v>
      </c>
      <c r="AV325" s="104">
        <v>-1</v>
      </c>
      <c r="AW325" s="104">
        <v>1460</v>
      </c>
      <c r="AX325" s="104">
        <v>1460</v>
      </c>
      <c r="AY325" s="104">
        <v>20</v>
      </c>
      <c r="AZ325" s="104" t="b">
        <v>0</v>
      </c>
      <c r="BA325" s="104">
        <v>0</v>
      </c>
      <c r="BB325" s="104">
        <v>0</v>
      </c>
      <c r="BC325" s="104">
        <v>0</v>
      </c>
      <c r="BD325" s="104" t="b">
        <v>0</v>
      </c>
      <c r="BE325" s="105" t="s">
        <v>512</v>
      </c>
      <c r="BF325" s="104">
        <v>0</v>
      </c>
      <c r="BG325" s="104">
        <v>0</v>
      </c>
      <c r="BH325" s="104">
        <v>0</v>
      </c>
      <c r="BI325" s="104" t="b">
        <v>0</v>
      </c>
      <c r="BJ325" s="105"/>
      <c r="BK325" s="105"/>
      <c r="BL325" s="104">
        <v>0</v>
      </c>
      <c r="BM325" s="104">
        <v>2</v>
      </c>
      <c r="BN325" s="104">
        <v>0</v>
      </c>
      <c r="BO325" s="105" t="s">
        <v>6742</v>
      </c>
      <c r="BP325" s="105" t="s">
        <v>6743</v>
      </c>
      <c r="BQ325" s="104">
        <v>17520</v>
      </c>
      <c r="BR325" s="105"/>
      <c r="BS325" s="105" t="s">
        <v>513</v>
      </c>
      <c r="BT325" s="105"/>
      <c r="BU325" s="104">
        <v>0</v>
      </c>
    </row>
    <row r="326" spans="1:73" ht="15" customHeight="1" x14ac:dyDescent="0.35">
      <c r="A326" s="104">
        <v>0</v>
      </c>
      <c r="B326" s="105" t="s">
        <v>482</v>
      </c>
      <c r="C326" s="105"/>
      <c r="D326" s="104">
        <v>2</v>
      </c>
      <c r="E326" s="105" t="s">
        <v>10834</v>
      </c>
      <c r="F326" s="105" t="s">
        <v>6816</v>
      </c>
      <c r="G326" s="104">
        <v>1</v>
      </c>
      <c r="H326" s="105" t="s">
        <v>483</v>
      </c>
      <c r="I326" s="104" t="b">
        <v>0</v>
      </c>
      <c r="J326" s="105"/>
      <c r="K326" s="105"/>
      <c r="L326" s="104">
        <v>24</v>
      </c>
      <c r="M326" s="105"/>
      <c r="N326" s="104" t="b">
        <v>1</v>
      </c>
      <c r="O326" s="104">
        <v>0</v>
      </c>
      <c r="P326" s="105"/>
      <c r="Q326" s="105"/>
      <c r="R326" s="104" t="b">
        <v>0</v>
      </c>
      <c r="S326" s="105"/>
      <c r="T326" s="105"/>
      <c r="U326" s="105"/>
      <c r="V326" s="105"/>
      <c r="W326" s="105"/>
      <c r="X326" s="105"/>
      <c r="Y326" s="105"/>
      <c r="Z326" s="105"/>
      <c r="AA326" s="105"/>
      <c r="AB326" s="105"/>
      <c r="AC326" s="105"/>
      <c r="AD326" s="105"/>
      <c r="AE326" s="105"/>
      <c r="AF326" s="105"/>
      <c r="AG326" s="105"/>
      <c r="AH326" s="105"/>
      <c r="AI326" s="105"/>
      <c r="AJ326" s="105"/>
      <c r="AK326" s="105"/>
      <c r="AL326" s="105"/>
      <c r="AM326" s="105"/>
      <c r="AN326" s="105"/>
      <c r="AO326" s="105"/>
      <c r="AP326" s="105"/>
      <c r="AQ326" s="104">
        <v>0</v>
      </c>
      <c r="AR326" s="104">
        <v>10000</v>
      </c>
      <c r="AS326" s="105"/>
      <c r="AT326" s="104">
        <v>0</v>
      </c>
      <c r="AU326" s="104">
        <v>0</v>
      </c>
      <c r="AV326" s="104">
        <v>-1</v>
      </c>
      <c r="AW326" s="104">
        <v>43800</v>
      </c>
      <c r="AX326" s="104">
        <v>8760</v>
      </c>
      <c r="AY326" s="104">
        <v>11</v>
      </c>
      <c r="AZ326" s="104" t="b">
        <v>0</v>
      </c>
      <c r="BA326" s="104">
        <v>0</v>
      </c>
      <c r="BB326" s="104">
        <v>0</v>
      </c>
      <c r="BC326" s="104">
        <v>0</v>
      </c>
      <c r="BD326" s="104" t="b">
        <v>1</v>
      </c>
      <c r="BE326" s="105" t="s">
        <v>512</v>
      </c>
      <c r="BF326" s="104">
        <v>0</v>
      </c>
      <c r="BG326" s="104">
        <v>0</v>
      </c>
      <c r="BH326" s="104">
        <v>0</v>
      </c>
      <c r="BI326" s="104" t="b">
        <v>0</v>
      </c>
      <c r="BJ326" s="105"/>
      <c r="BK326" s="105"/>
      <c r="BL326" s="104">
        <v>0</v>
      </c>
      <c r="BM326" s="104">
        <v>0</v>
      </c>
      <c r="BN326" s="104">
        <v>0</v>
      </c>
      <c r="BO326" s="105"/>
      <c r="BP326" s="105" t="s">
        <v>207</v>
      </c>
      <c r="BQ326" s="104">
        <v>87600</v>
      </c>
      <c r="BR326" s="105"/>
      <c r="BS326" s="105" t="s">
        <v>105</v>
      </c>
      <c r="BT326" s="105"/>
      <c r="BU326" s="104">
        <v>0</v>
      </c>
    </row>
    <row r="327" spans="1:73" ht="15" customHeight="1" x14ac:dyDescent="0.35">
      <c r="A327" s="104">
        <v>0</v>
      </c>
      <c r="B327" s="105" t="s">
        <v>511</v>
      </c>
      <c r="C327" s="105"/>
      <c r="D327" s="104">
        <v>2</v>
      </c>
      <c r="E327" s="105" t="s">
        <v>10834</v>
      </c>
      <c r="F327" s="105" t="s">
        <v>6813</v>
      </c>
      <c r="G327" s="104">
        <v>1</v>
      </c>
      <c r="H327" s="105" t="s">
        <v>483</v>
      </c>
      <c r="I327" s="104" t="b">
        <v>0</v>
      </c>
      <c r="J327" s="105"/>
      <c r="K327" s="105"/>
      <c r="L327" s="104">
        <v>24</v>
      </c>
      <c r="M327" s="105"/>
      <c r="N327" s="104" t="b">
        <v>1</v>
      </c>
      <c r="O327" s="104">
        <v>0</v>
      </c>
      <c r="P327" s="105"/>
      <c r="Q327" s="105"/>
      <c r="R327" s="104" t="b">
        <v>0</v>
      </c>
      <c r="S327" s="105"/>
      <c r="T327" s="105"/>
      <c r="U327" s="105"/>
      <c r="V327" s="105"/>
      <c r="W327" s="105"/>
      <c r="X327" s="105"/>
      <c r="Y327" s="105"/>
      <c r="Z327" s="105"/>
      <c r="AA327" s="105"/>
      <c r="AB327" s="105"/>
      <c r="AC327" s="105"/>
      <c r="AD327" s="105"/>
      <c r="AE327" s="105"/>
      <c r="AF327" s="105"/>
      <c r="AG327" s="105"/>
      <c r="AH327" s="105"/>
      <c r="AI327" s="105"/>
      <c r="AJ327" s="105"/>
      <c r="AK327" s="105"/>
      <c r="AL327" s="105"/>
      <c r="AM327" s="105"/>
      <c r="AN327" s="105"/>
      <c r="AO327" s="105"/>
      <c r="AP327" s="105"/>
      <c r="AQ327" s="104">
        <v>0</v>
      </c>
      <c r="AR327" s="104">
        <v>0</v>
      </c>
      <c r="AS327" s="105"/>
      <c r="AT327" s="104">
        <v>0</v>
      </c>
      <c r="AU327" s="104">
        <v>0</v>
      </c>
      <c r="AV327" s="104">
        <v>-1</v>
      </c>
      <c r="AW327" s="104">
        <v>1460</v>
      </c>
      <c r="AX327" s="104">
        <v>1460</v>
      </c>
      <c r="AY327" s="104">
        <v>20</v>
      </c>
      <c r="AZ327" s="104" t="b">
        <v>0</v>
      </c>
      <c r="BA327" s="104">
        <v>0</v>
      </c>
      <c r="BB327" s="104">
        <v>0</v>
      </c>
      <c r="BC327" s="104">
        <v>0</v>
      </c>
      <c r="BD327" s="104" t="b">
        <v>0</v>
      </c>
      <c r="BE327" s="105" t="s">
        <v>512</v>
      </c>
      <c r="BF327" s="104">
        <v>0</v>
      </c>
      <c r="BG327" s="104">
        <v>0</v>
      </c>
      <c r="BH327" s="104">
        <v>0</v>
      </c>
      <c r="BI327" s="104" t="b">
        <v>0</v>
      </c>
      <c r="BJ327" s="105"/>
      <c r="BK327" s="105"/>
      <c r="BL327" s="104">
        <v>0</v>
      </c>
      <c r="BM327" s="104">
        <v>1</v>
      </c>
      <c r="BN327" s="104">
        <v>0</v>
      </c>
      <c r="BO327" s="105"/>
      <c r="BP327" s="105" t="s">
        <v>208</v>
      </c>
      <c r="BQ327" s="104">
        <v>2190</v>
      </c>
      <c r="BR327" s="105"/>
      <c r="BS327" s="105" t="s">
        <v>513</v>
      </c>
      <c r="BT327" s="105"/>
      <c r="BU327" s="104">
        <v>0</v>
      </c>
    </row>
    <row r="328" spans="1:73" ht="15" customHeight="1" x14ac:dyDescent="0.35">
      <c r="A328" s="104">
        <v>0</v>
      </c>
      <c r="B328" s="105" t="s">
        <v>511</v>
      </c>
      <c r="C328" s="105"/>
      <c r="D328" s="104">
        <v>2</v>
      </c>
      <c r="E328" s="105" t="s">
        <v>10834</v>
      </c>
      <c r="F328" s="105" t="s">
        <v>10656</v>
      </c>
      <c r="G328" s="104">
        <v>1</v>
      </c>
      <c r="H328" s="105" t="s">
        <v>483</v>
      </c>
      <c r="I328" s="104" t="b">
        <v>0</v>
      </c>
      <c r="J328" s="105"/>
      <c r="K328" s="105"/>
      <c r="L328" s="104">
        <v>24</v>
      </c>
      <c r="M328" s="105"/>
      <c r="N328" s="104" t="b">
        <v>1</v>
      </c>
      <c r="O328" s="104">
        <v>0</v>
      </c>
      <c r="P328" s="105"/>
      <c r="Q328" s="105"/>
      <c r="R328" s="104" t="b">
        <v>1</v>
      </c>
      <c r="S328" s="105"/>
      <c r="T328" s="105"/>
      <c r="U328" s="105"/>
      <c r="V328" s="105"/>
      <c r="W328" s="105"/>
      <c r="X328" s="105"/>
      <c r="Y328" s="105"/>
      <c r="Z328" s="105"/>
      <c r="AA328" s="105"/>
      <c r="AB328" s="105"/>
      <c r="AC328" s="105"/>
      <c r="AD328" s="105"/>
      <c r="AE328" s="105"/>
      <c r="AF328" s="105"/>
      <c r="AG328" s="105"/>
      <c r="AH328" s="105"/>
      <c r="AI328" s="105"/>
      <c r="AJ328" s="105"/>
      <c r="AK328" s="105"/>
      <c r="AL328" s="105"/>
      <c r="AM328" s="105"/>
      <c r="AN328" s="105"/>
      <c r="AO328" s="105"/>
      <c r="AP328" s="105"/>
      <c r="AQ328" s="104">
        <v>0</v>
      </c>
      <c r="AR328" s="104">
        <v>0</v>
      </c>
      <c r="AS328" s="105"/>
      <c r="AT328" s="104">
        <v>0</v>
      </c>
      <c r="AU328" s="104">
        <v>0</v>
      </c>
      <c r="AV328" s="104">
        <v>-1</v>
      </c>
      <c r="AW328" s="104">
        <v>1460</v>
      </c>
      <c r="AX328" s="104">
        <v>1460</v>
      </c>
      <c r="AY328" s="104">
        <v>20</v>
      </c>
      <c r="AZ328" s="104" t="b">
        <v>0</v>
      </c>
      <c r="BA328" s="104">
        <v>0</v>
      </c>
      <c r="BB328" s="104">
        <v>0</v>
      </c>
      <c r="BC328" s="104">
        <v>0</v>
      </c>
      <c r="BD328" s="104" t="b">
        <v>0</v>
      </c>
      <c r="BE328" s="105" t="s">
        <v>512</v>
      </c>
      <c r="BF328" s="104">
        <v>0</v>
      </c>
      <c r="BG328" s="104">
        <v>0</v>
      </c>
      <c r="BH328" s="104">
        <v>0</v>
      </c>
      <c r="BI328" s="104" t="b">
        <v>0</v>
      </c>
      <c r="BJ328" s="105"/>
      <c r="BK328" s="105"/>
      <c r="BL328" s="104">
        <v>0</v>
      </c>
      <c r="BM328" s="104">
        <v>2</v>
      </c>
      <c r="BN328" s="104">
        <v>0</v>
      </c>
      <c r="BO328" s="105" t="s">
        <v>6742</v>
      </c>
      <c r="BP328" s="105" t="s">
        <v>6743</v>
      </c>
      <c r="BQ328" s="104">
        <v>17520</v>
      </c>
      <c r="BR328" s="105"/>
      <c r="BS328" s="105" t="s">
        <v>513</v>
      </c>
      <c r="BT328" s="105"/>
      <c r="BU328" s="104">
        <v>0</v>
      </c>
    </row>
    <row r="329" spans="1:73" ht="15" customHeight="1" x14ac:dyDescent="0.35">
      <c r="A329" s="104">
        <v>0</v>
      </c>
      <c r="B329" s="105" t="s">
        <v>482</v>
      </c>
      <c r="C329" s="105"/>
      <c r="D329" s="104">
        <v>2</v>
      </c>
      <c r="E329" s="105" t="s">
        <v>10832</v>
      </c>
      <c r="F329" s="105" t="s">
        <v>6812</v>
      </c>
      <c r="G329" s="104">
        <v>1</v>
      </c>
      <c r="H329" s="105" t="s">
        <v>483</v>
      </c>
      <c r="I329" s="104" t="b">
        <v>0</v>
      </c>
      <c r="J329" s="105"/>
      <c r="K329" s="105"/>
      <c r="L329" s="104">
        <v>24</v>
      </c>
      <c r="M329" s="105"/>
      <c r="N329" s="104" t="b">
        <v>1</v>
      </c>
      <c r="O329" s="104">
        <v>0</v>
      </c>
      <c r="P329" s="105"/>
      <c r="Q329" s="105"/>
      <c r="R329" s="104" t="b">
        <v>0</v>
      </c>
      <c r="S329" s="105"/>
      <c r="T329" s="105"/>
      <c r="U329" s="105"/>
      <c r="V329" s="105"/>
      <c r="W329" s="105"/>
      <c r="X329" s="105"/>
      <c r="Y329" s="105"/>
      <c r="Z329" s="105"/>
      <c r="AA329" s="105"/>
      <c r="AB329" s="105"/>
      <c r="AC329" s="105"/>
      <c r="AD329" s="105"/>
      <c r="AE329" s="105"/>
      <c r="AF329" s="105"/>
      <c r="AG329" s="105"/>
      <c r="AH329" s="105"/>
      <c r="AI329" s="105"/>
      <c r="AJ329" s="105"/>
      <c r="AK329" s="105"/>
      <c r="AL329" s="105"/>
      <c r="AM329" s="105"/>
      <c r="AN329" s="105"/>
      <c r="AO329" s="105"/>
      <c r="AP329" s="105"/>
      <c r="AQ329" s="104">
        <v>0</v>
      </c>
      <c r="AR329" s="104">
        <v>8000</v>
      </c>
      <c r="AS329" s="105"/>
      <c r="AT329" s="104">
        <v>0</v>
      </c>
      <c r="AU329" s="104">
        <v>0</v>
      </c>
      <c r="AV329" s="104">
        <v>-1</v>
      </c>
      <c r="AW329" s="104">
        <v>21900</v>
      </c>
      <c r="AX329" s="104">
        <v>4380</v>
      </c>
      <c r="AY329" s="104">
        <v>11</v>
      </c>
      <c r="AZ329" s="104" t="b">
        <v>0</v>
      </c>
      <c r="BA329" s="104">
        <v>0</v>
      </c>
      <c r="BB329" s="104">
        <v>0</v>
      </c>
      <c r="BC329" s="104">
        <v>0</v>
      </c>
      <c r="BD329" s="104" t="b">
        <v>1</v>
      </c>
      <c r="BE329" s="105" t="s">
        <v>512</v>
      </c>
      <c r="BF329" s="104">
        <v>0</v>
      </c>
      <c r="BG329" s="104">
        <v>0</v>
      </c>
      <c r="BH329" s="104">
        <v>0</v>
      </c>
      <c r="BI329" s="104" t="b">
        <v>0</v>
      </c>
      <c r="BJ329" s="105"/>
      <c r="BK329" s="105"/>
      <c r="BL329" s="104">
        <v>0</v>
      </c>
      <c r="BM329" s="104">
        <v>0</v>
      </c>
      <c r="BN329" s="104">
        <v>0</v>
      </c>
      <c r="BO329" s="105"/>
      <c r="BP329" s="105" t="s">
        <v>207</v>
      </c>
      <c r="BQ329" s="104">
        <v>105120</v>
      </c>
      <c r="BR329" s="105"/>
      <c r="BS329" s="105" t="s">
        <v>105</v>
      </c>
      <c r="BT329" s="105"/>
      <c r="BU329" s="104">
        <v>0</v>
      </c>
    </row>
    <row r="330" spans="1:73" ht="15" customHeight="1" x14ac:dyDescent="0.35">
      <c r="A330" s="104">
        <v>0</v>
      </c>
      <c r="B330" s="105" t="s">
        <v>511</v>
      </c>
      <c r="C330" s="105"/>
      <c r="D330" s="104">
        <v>2</v>
      </c>
      <c r="E330" s="105" t="s">
        <v>10832</v>
      </c>
      <c r="F330" s="105" t="s">
        <v>6813</v>
      </c>
      <c r="G330" s="104">
        <v>1</v>
      </c>
      <c r="H330" s="105" t="s">
        <v>483</v>
      </c>
      <c r="I330" s="104" t="b">
        <v>0</v>
      </c>
      <c r="J330" s="105"/>
      <c r="K330" s="105"/>
      <c r="L330" s="104">
        <v>24</v>
      </c>
      <c r="M330" s="105"/>
      <c r="N330" s="104" t="b">
        <v>1</v>
      </c>
      <c r="O330" s="104">
        <v>0</v>
      </c>
      <c r="P330" s="105"/>
      <c r="Q330" s="105"/>
      <c r="R330" s="104" t="b">
        <v>0</v>
      </c>
      <c r="S330" s="105"/>
      <c r="T330" s="105"/>
      <c r="U330" s="105"/>
      <c r="V330" s="105"/>
      <c r="W330" s="105"/>
      <c r="X330" s="105"/>
      <c r="Y330" s="105"/>
      <c r="Z330" s="105"/>
      <c r="AA330" s="105"/>
      <c r="AB330" s="105"/>
      <c r="AC330" s="105"/>
      <c r="AD330" s="105"/>
      <c r="AE330" s="105"/>
      <c r="AF330" s="105"/>
      <c r="AG330" s="105"/>
      <c r="AH330" s="105"/>
      <c r="AI330" s="105"/>
      <c r="AJ330" s="105"/>
      <c r="AK330" s="105"/>
      <c r="AL330" s="105"/>
      <c r="AM330" s="105"/>
      <c r="AN330" s="105"/>
      <c r="AO330" s="105"/>
      <c r="AP330" s="105"/>
      <c r="AQ330" s="104">
        <v>0</v>
      </c>
      <c r="AR330" s="104">
        <v>0</v>
      </c>
      <c r="AS330" s="105"/>
      <c r="AT330" s="104">
        <v>0</v>
      </c>
      <c r="AU330" s="104">
        <v>0</v>
      </c>
      <c r="AV330" s="104">
        <v>-1</v>
      </c>
      <c r="AW330" s="104">
        <v>1460</v>
      </c>
      <c r="AX330" s="104">
        <v>1460</v>
      </c>
      <c r="AY330" s="104">
        <v>20</v>
      </c>
      <c r="AZ330" s="104" t="b">
        <v>0</v>
      </c>
      <c r="BA330" s="104">
        <v>0</v>
      </c>
      <c r="BB330" s="104">
        <v>0</v>
      </c>
      <c r="BC330" s="104">
        <v>0</v>
      </c>
      <c r="BD330" s="104" t="b">
        <v>1</v>
      </c>
      <c r="BE330" s="105" t="s">
        <v>512</v>
      </c>
      <c r="BF330" s="104">
        <v>0</v>
      </c>
      <c r="BG330" s="104">
        <v>0</v>
      </c>
      <c r="BH330" s="104">
        <v>0</v>
      </c>
      <c r="BI330" s="104" t="b">
        <v>0</v>
      </c>
      <c r="BJ330" s="105"/>
      <c r="BK330" s="105"/>
      <c r="BL330" s="104">
        <v>0</v>
      </c>
      <c r="BM330" s="104">
        <v>1</v>
      </c>
      <c r="BN330" s="104">
        <v>0</v>
      </c>
      <c r="BO330" s="105"/>
      <c r="BP330" s="105" t="s">
        <v>208</v>
      </c>
      <c r="BQ330" s="104">
        <v>2190</v>
      </c>
      <c r="BR330" s="105"/>
      <c r="BS330" s="105" t="s">
        <v>513</v>
      </c>
      <c r="BT330" s="105"/>
      <c r="BU330" s="104">
        <v>0</v>
      </c>
    </row>
    <row r="331" spans="1:73" ht="15" customHeight="1" x14ac:dyDescent="0.35">
      <c r="A331" s="104">
        <v>0</v>
      </c>
      <c r="B331" s="105" t="s">
        <v>511</v>
      </c>
      <c r="C331" s="105"/>
      <c r="D331" s="104">
        <v>2</v>
      </c>
      <c r="E331" s="105" t="s">
        <v>10832</v>
      </c>
      <c r="F331" s="105" t="s">
        <v>10656</v>
      </c>
      <c r="G331" s="104">
        <v>1</v>
      </c>
      <c r="H331" s="105" t="s">
        <v>483</v>
      </c>
      <c r="I331" s="104" t="b">
        <v>0</v>
      </c>
      <c r="J331" s="105"/>
      <c r="K331" s="105"/>
      <c r="L331" s="104">
        <v>24</v>
      </c>
      <c r="M331" s="105"/>
      <c r="N331" s="104" t="b">
        <v>1</v>
      </c>
      <c r="O331" s="104">
        <v>0</v>
      </c>
      <c r="P331" s="105"/>
      <c r="Q331" s="105"/>
      <c r="R331" s="104" t="b">
        <v>1</v>
      </c>
      <c r="S331" s="105"/>
      <c r="T331" s="105"/>
      <c r="U331" s="105"/>
      <c r="V331" s="105"/>
      <c r="W331" s="105"/>
      <c r="X331" s="105"/>
      <c r="Y331" s="105"/>
      <c r="Z331" s="105"/>
      <c r="AA331" s="105"/>
      <c r="AB331" s="105"/>
      <c r="AC331" s="105"/>
      <c r="AD331" s="105"/>
      <c r="AE331" s="105"/>
      <c r="AF331" s="105"/>
      <c r="AG331" s="105"/>
      <c r="AH331" s="105"/>
      <c r="AI331" s="105"/>
      <c r="AJ331" s="105"/>
      <c r="AK331" s="105"/>
      <c r="AL331" s="105"/>
      <c r="AM331" s="105"/>
      <c r="AN331" s="105"/>
      <c r="AO331" s="105"/>
      <c r="AP331" s="105"/>
      <c r="AQ331" s="104">
        <v>0</v>
      </c>
      <c r="AR331" s="104">
        <v>0</v>
      </c>
      <c r="AS331" s="105"/>
      <c r="AT331" s="104">
        <v>0</v>
      </c>
      <c r="AU331" s="104">
        <v>0</v>
      </c>
      <c r="AV331" s="104">
        <v>-1</v>
      </c>
      <c r="AW331" s="104">
        <v>1460</v>
      </c>
      <c r="AX331" s="104">
        <v>1460</v>
      </c>
      <c r="AY331" s="104">
        <v>20</v>
      </c>
      <c r="AZ331" s="104" t="b">
        <v>0</v>
      </c>
      <c r="BA331" s="104">
        <v>0</v>
      </c>
      <c r="BB331" s="104">
        <v>0</v>
      </c>
      <c r="BC331" s="104">
        <v>0</v>
      </c>
      <c r="BD331" s="104" t="b">
        <v>0</v>
      </c>
      <c r="BE331" s="105" t="s">
        <v>512</v>
      </c>
      <c r="BF331" s="104">
        <v>0</v>
      </c>
      <c r="BG331" s="104">
        <v>0</v>
      </c>
      <c r="BH331" s="104">
        <v>0</v>
      </c>
      <c r="BI331" s="104" t="b">
        <v>0</v>
      </c>
      <c r="BJ331" s="105"/>
      <c r="BK331" s="105"/>
      <c r="BL331" s="104">
        <v>0</v>
      </c>
      <c r="BM331" s="104">
        <v>2</v>
      </c>
      <c r="BN331" s="104">
        <v>0</v>
      </c>
      <c r="BO331" s="105" t="s">
        <v>6742</v>
      </c>
      <c r="BP331" s="105" t="s">
        <v>6743</v>
      </c>
      <c r="BQ331" s="104">
        <v>17520</v>
      </c>
      <c r="BR331" s="105"/>
      <c r="BS331" s="105" t="s">
        <v>513</v>
      </c>
      <c r="BT331" s="105"/>
      <c r="BU331" s="104">
        <v>0</v>
      </c>
    </row>
    <row r="332" spans="1:73" ht="15" customHeight="1" x14ac:dyDescent="0.35">
      <c r="A332" s="104">
        <v>0</v>
      </c>
      <c r="B332" s="105" t="s">
        <v>482</v>
      </c>
      <c r="C332" s="105"/>
      <c r="D332" s="104">
        <v>2</v>
      </c>
      <c r="E332" s="105" t="s">
        <v>7030</v>
      </c>
      <c r="F332" s="105" t="s">
        <v>6814</v>
      </c>
      <c r="G332" s="104">
        <v>1</v>
      </c>
      <c r="H332" s="105" t="s">
        <v>483</v>
      </c>
      <c r="I332" s="104" t="b">
        <v>0</v>
      </c>
      <c r="J332" s="105"/>
      <c r="K332" s="105"/>
      <c r="L332" s="104">
        <v>24</v>
      </c>
      <c r="M332" s="105"/>
      <c r="N332" s="104" t="b">
        <v>1</v>
      </c>
      <c r="O332" s="104">
        <v>0</v>
      </c>
      <c r="P332" s="105"/>
      <c r="Q332" s="105"/>
      <c r="R332" s="104" t="b">
        <v>0</v>
      </c>
      <c r="S332" s="105"/>
      <c r="T332" s="105"/>
      <c r="U332" s="105"/>
      <c r="V332" s="105"/>
      <c r="W332" s="105"/>
      <c r="X332" s="105"/>
      <c r="Y332" s="105"/>
      <c r="Z332" s="105"/>
      <c r="AA332" s="105"/>
      <c r="AB332" s="105"/>
      <c r="AC332" s="105"/>
      <c r="AD332" s="105"/>
      <c r="AE332" s="105"/>
      <c r="AF332" s="105"/>
      <c r="AG332" s="105"/>
      <c r="AH332" s="105"/>
      <c r="AI332" s="105"/>
      <c r="AJ332" s="105"/>
      <c r="AK332" s="105"/>
      <c r="AL332" s="105"/>
      <c r="AM332" s="105"/>
      <c r="AN332" s="105"/>
      <c r="AO332" s="105"/>
      <c r="AP332" s="105"/>
      <c r="AQ332" s="104">
        <v>0</v>
      </c>
      <c r="AR332" s="104">
        <v>0</v>
      </c>
      <c r="AS332" s="105"/>
      <c r="AT332" s="104">
        <v>0</v>
      </c>
      <c r="AU332" s="104">
        <v>0</v>
      </c>
      <c r="AV332" s="104">
        <v>-1</v>
      </c>
      <c r="AW332" s="104">
        <v>43800</v>
      </c>
      <c r="AX332" s="104">
        <v>8760</v>
      </c>
      <c r="AY332" s="104">
        <v>11</v>
      </c>
      <c r="AZ332" s="104" t="b">
        <v>0</v>
      </c>
      <c r="BA332" s="104">
        <v>0</v>
      </c>
      <c r="BB332" s="104">
        <v>0</v>
      </c>
      <c r="BC332" s="104">
        <v>0</v>
      </c>
      <c r="BD332" s="104" t="b">
        <v>1</v>
      </c>
      <c r="BE332" s="105" t="s">
        <v>512</v>
      </c>
      <c r="BF332" s="104">
        <v>0</v>
      </c>
      <c r="BG332" s="104">
        <v>0</v>
      </c>
      <c r="BH332" s="104">
        <v>0</v>
      </c>
      <c r="BI332" s="104" t="b">
        <v>0</v>
      </c>
      <c r="BJ332" s="105"/>
      <c r="BK332" s="105"/>
      <c r="BL332" s="104">
        <v>0</v>
      </c>
      <c r="BM332" s="104">
        <v>0</v>
      </c>
      <c r="BN332" s="104">
        <v>0</v>
      </c>
      <c r="BO332" s="105"/>
      <c r="BP332" s="105" t="s">
        <v>207</v>
      </c>
      <c r="BQ332" s="104">
        <v>140160</v>
      </c>
      <c r="BR332" s="105"/>
      <c r="BS332" s="105" t="s">
        <v>105</v>
      </c>
      <c r="BT332" s="105"/>
      <c r="BU332" s="104">
        <v>0</v>
      </c>
    </row>
    <row r="333" spans="1:73" ht="15" customHeight="1" x14ac:dyDescent="0.35">
      <c r="A333" s="104">
        <v>0</v>
      </c>
      <c r="B333" s="105" t="s">
        <v>511</v>
      </c>
      <c r="C333" s="105"/>
      <c r="D333" s="104">
        <v>2</v>
      </c>
      <c r="E333" s="105" t="s">
        <v>7030</v>
      </c>
      <c r="F333" s="105" t="s">
        <v>6813</v>
      </c>
      <c r="G333" s="104">
        <v>1</v>
      </c>
      <c r="H333" s="105" t="s">
        <v>483</v>
      </c>
      <c r="I333" s="104" t="b">
        <v>0</v>
      </c>
      <c r="J333" s="105"/>
      <c r="K333" s="105"/>
      <c r="L333" s="104">
        <v>24</v>
      </c>
      <c r="M333" s="105"/>
      <c r="N333" s="104" t="b">
        <v>1</v>
      </c>
      <c r="O333" s="104">
        <v>0</v>
      </c>
      <c r="P333" s="105"/>
      <c r="Q333" s="105"/>
      <c r="R333" s="104" t="b">
        <v>0</v>
      </c>
      <c r="S333" s="105"/>
      <c r="T333" s="105"/>
      <c r="U333" s="105"/>
      <c r="V333" s="105"/>
      <c r="W333" s="105"/>
      <c r="X333" s="105"/>
      <c r="Y333" s="105"/>
      <c r="Z333" s="105"/>
      <c r="AA333" s="105"/>
      <c r="AB333" s="105"/>
      <c r="AC333" s="105"/>
      <c r="AD333" s="105"/>
      <c r="AE333" s="105"/>
      <c r="AF333" s="105"/>
      <c r="AG333" s="105"/>
      <c r="AH333" s="105"/>
      <c r="AI333" s="105"/>
      <c r="AJ333" s="105"/>
      <c r="AK333" s="105"/>
      <c r="AL333" s="105"/>
      <c r="AM333" s="105"/>
      <c r="AN333" s="105"/>
      <c r="AO333" s="105"/>
      <c r="AP333" s="105"/>
      <c r="AQ333" s="104">
        <v>0</v>
      </c>
      <c r="AR333" s="104">
        <v>0</v>
      </c>
      <c r="AS333" s="105"/>
      <c r="AT333" s="104">
        <v>0</v>
      </c>
      <c r="AU333" s="104">
        <v>0</v>
      </c>
      <c r="AV333" s="104">
        <v>-1</v>
      </c>
      <c r="AW333" s="104">
        <v>1460</v>
      </c>
      <c r="AX333" s="104">
        <v>1460</v>
      </c>
      <c r="AY333" s="104">
        <v>20</v>
      </c>
      <c r="AZ333" s="104" t="b">
        <v>0</v>
      </c>
      <c r="BA333" s="104">
        <v>0</v>
      </c>
      <c r="BB333" s="104">
        <v>0</v>
      </c>
      <c r="BC333" s="104">
        <v>0</v>
      </c>
      <c r="BD333" s="104" t="b">
        <v>0</v>
      </c>
      <c r="BE333" s="105" t="s">
        <v>512</v>
      </c>
      <c r="BF333" s="104">
        <v>0</v>
      </c>
      <c r="BG333" s="104">
        <v>0</v>
      </c>
      <c r="BH333" s="104">
        <v>0</v>
      </c>
      <c r="BI333" s="104" t="b">
        <v>0</v>
      </c>
      <c r="BJ333" s="105"/>
      <c r="BK333" s="105"/>
      <c r="BL333" s="104">
        <v>0</v>
      </c>
      <c r="BM333" s="104">
        <v>1</v>
      </c>
      <c r="BN333" s="104">
        <v>0</v>
      </c>
      <c r="BO333" s="105"/>
      <c r="BP333" s="105" t="s">
        <v>208</v>
      </c>
      <c r="BQ333" s="104">
        <v>2190</v>
      </c>
      <c r="BR333" s="105"/>
      <c r="BS333" s="105" t="s">
        <v>513</v>
      </c>
      <c r="BT333" s="105"/>
      <c r="BU333" s="104">
        <v>0</v>
      </c>
    </row>
    <row r="334" spans="1:73" ht="15" customHeight="1" x14ac:dyDescent="0.35">
      <c r="A334" s="104">
        <v>0</v>
      </c>
      <c r="B334" s="105" t="s">
        <v>511</v>
      </c>
      <c r="C334" s="105"/>
      <c r="D334" s="104">
        <v>2</v>
      </c>
      <c r="E334" s="105" t="s">
        <v>7030</v>
      </c>
      <c r="F334" s="105" t="s">
        <v>10656</v>
      </c>
      <c r="G334" s="104">
        <v>1</v>
      </c>
      <c r="H334" s="105" t="s">
        <v>483</v>
      </c>
      <c r="I334" s="104" t="b">
        <v>0</v>
      </c>
      <c r="J334" s="105"/>
      <c r="K334" s="105"/>
      <c r="L334" s="104">
        <v>24</v>
      </c>
      <c r="M334" s="105"/>
      <c r="N334" s="104" t="b">
        <v>1</v>
      </c>
      <c r="O334" s="104">
        <v>0</v>
      </c>
      <c r="P334" s="105"/>
      <c r="Q334" s="105"/>
      <c r="R334" s="104" t="b">
        <v>1</v>
      </c>
      <c r="S334" s="105"/>
      <c r="T334" s="105"/>
      <c r="U334" s="105"/>
      <c r="V334" s="105"/>
      <c r="W334" s="105"/>
      <c r="X334" s="105"/>
      <c r="Y334" s="105"/>
      <c r="Z334" s="105"/>
      <c r="AA334" s="105"/>
      <c r="AB334" s="105"/>
      <c r="AC334" s="105"/>
      <c r="AD334" s="105"/>
      <c r="AE334" s="105"/>
      <c r="AF334" s="105"/>
      <c r="AG334" s="105"/>
      <c r="AH334" s="105"/>
      <c r="AI334" s="105"/>
      <c r="AJ334" s="105"/>
      <c r="AK334" s="105"/>
      <c r="AL334" s="105"/>
      <c r="AM334" s="105"/>
      <c r="AN334" s="105"/>
      <c r="AO334" s="105"/>
      <c r="AP334" s="105"/>
      <c r="AQ334" s="104">
        <v>0</v>
      </c>
      <c r="AR334" s="104">
        <v>0</v>
      </c>
      <c r="AS334" s="105"/>
      <c r="AT334" s="104">
        <v>0</v>
      </c>
      <c r="AU334" s="104">
        <v>0</v>
      </c>
      <c r="AV334" s="104">
        <v>-1</v>
      </c>
      <c r="AW334" s="104">
        <v>1460</v>
      </c>
      <c r="AX334" s="104">
        <v>1460</v>
      </c>
      <c r="AY334" s="104">
        <v>20</v>
      </c>
      <c r="AZ334" s="104" t="b">
        <v>0</v>
      </c>
      <c r="BA334" s="104">
        <v>0</v>
      </c>
      <c r="BB334" s="104">
        <v>0</v>
      </c>
      <c r="BC334" s="104">
        <v>0</v>
      </c>
      <c r="BD334" s="104" t="b">
        <v>0</v>
      </c>
      <c r="BE334" s="105" t="s">
        <v>512</v>
      </c>
      <c r="BF334" s="104">
        <v>0</v>
      </c>
      <c r="BG334" s="104">
        <v>0</v>
      </c>
      <c r="BH334" s="104">
        <v>0</v>
      </c>
      <c r="BI334" s="104" t="b">
        <v>0</v>
      </c>
      <c r="BJ334" s="105"/>
      <c r="BK334" s="105"/>
      <c r="BL334" s="104">
        <v>0</v>
      </c>
      <c r="BM334" s="104">
        <v>2</v>
      </c>
      <c r="BN334" s="104">
        <v>0</v>
      </c>
      <c r="BO334" s="105" t="s">
        <v>6742</v>
      </c>
      <c r="BP334" s="105" t="s">
        <v>6743</v>
      </c>
      <c r="BQ334" s="104">
        <v>17520</v>
      </c>
      <c r="BR334" s="105"/>
      <c r="BS334" s="105" t="s">
        <v>513</v>
      </c>
      <c r="BT334" s="105"/>
      <c r="BU334" s="104">
        <v>0</v>
      </c>
    </row>
    <row r="335" spans="1:73" ht="15" customHeight="1" x14ac:dyDescent="0.35">
      <c r="A335" s="104">
        <v>0</v>
      </c>
      <c r="B335" s="105" t="s">
        <v>482</v>
      </c>
      <c r="C335" s="105"/>
      <c r="D335" s="104">
        <v>2</v>
      </c>
      <c r="E335" s="105" t="s">
        <v>7028</v>
      </c>
      <c r="F335" s="105" t="s">
        <v>6868</v>
      </c>
      <c r="G335" s="104">
        <v>1</v>
      </c>
      <c r="H335" s="105" t="s">
        <v>483</v>
      </c>
      <c r="I335" s="104" t="b">
        <v>0</v>
      </c>
      <c r="J335" s="105"/>
      <c r="K335" s="105"/>
      <c r="L335" s="104">
        <v>24</v>
      </c>
      <c r="M335" s="105"/>
      <c r="N335" s="104" t="b">
        <v>1</v>
      </c>
      <c r="O335" s="104">
        <v>0</v>
      </c>
      <c r="P335" s="105"/>
      <c r="Q335" s="105"/>
      <c r="R335" s="104" t="b">
        <v>0</v>
      </c>
      <c r="S335" s="105"/>
      <c r="T335" s="105"/>
      <c r="U335" s="105"/>
      <c r="V335" s="105"/>
      <c r="W335" s="105"/>
      <c r="X335" s="105"/>
      <c r="Y335" s="105"/>
      <c r="Z335" s="105"/>
      <c r="AA335" s="105"/>
      <c r="AB335" s="105"/>
      <c r="AC335" s="105"/>
      <c r="AD335" s="105"/>
      <c r="AE335" s="105"/>
      <c r="AF335" s="105"/>
      <c r="AG335" s="105"/>
      <c r="AH335" s="105"/>
      <c r="AI335" s="105"/>
      <c r="AJ335" s="105"/>
      <c r="AK335" s="105"/>
      <c r="AL335" s="105"/>
      <c r="AM335" s="105"/>
      <c r="AN335" s="105"/>
      <c r="AO335" s="105"/>
      <c r="AP335" s="105"/>
      <c r="AQ335" s="104">
        <v>0</v>
      </c>
      <c r="AR335" s="104">
        <v>20000</v>
      </c>
      <c r="AS335" s="105"/>
      <c r="AT335" s="104">
        <v>0</v>
      </c>
      <c r="AU335" s="104">
        <v>0</v>
      </c>
      <c r="AV335" s="104">
        <v>-1</v>
      </c>
      <c r="AW335" s="104">
        <v>21900</v>
      </c>
      <c r="AX335" s="104">
        <v>4380</v>
      </c>
      <c r="AY335" s="104">
        <v>11</v>
      </c>
      <c r="AZ335" s="104" t="b">
        <v>0</v>
      </c>
      <c r="BA335" s="104">
        <v>0</v>
      </c>
      <c r="BB335" s="104">
        <v>0</v>
      </c>
      <c r="BC335" s="104">
        <v>0</v>
      </c>
      <c r="BD335" s="104" t="b">
        <v>1</v>
      </c>
      <c r="BE335" s="105" t="s">
        <v>512</v>
      </c>
      <c r="BF335" s="104">
        <v>0</v>
      </c>
      <c r="BG335" s="104">
        <v>0</v>
      </c>
      <c r="BH335" s="104">
        <v>0</v>
      </c>
      <c r="BI335" s="104" t="b">
        <v>0</v>
      </c>
      <c r="BJ335" s="105"/>
      <c r="BK335" s="105"/>
      <c r="BL335" s="104">
        <v>0</v>
      </c>
      <c r="BM335" s="104">
        <v>0</v>
      </c>
      <c r="BN335" s="104">
        <v>0</v>
      </c>
      <c r="BO335" s="105"/>
      <c r="BP335" s="105" t="s">
        <v>207</v>
      </c>
      <c r="BQ335" s="104">
        <v>43800</v>
      </c>
      <c r="BR335" s="105"/>
      <c r="BS335" s="105" t="s">
        <v>105</v>
      </c>
      <c r="BT335" s="105"/>
      <c r="BU335" s="104">
        <v>0</v>
      </c>
    </row>
    <row r="336" spans="1:73" ht="15" customHeight="1" x14ac:dyDescent="0.35">
      <c r="A336" s="104">
        <v>0</v>
      </c>
      <c r="B336" s="105" t="s">
        <v>511</v>
      </c>
      <c r="C336" s="105"/>
      <c r="D336" s="104">
        <v>2</v>
      </c>
      <c r="E336" s="105" t="s">
        <v>7028</v>
      </c>
      <c r="F336" s="105" t="s">
        <v>6813</v>
      </c>
      <c r="G336" s="104">
        <v>1</v>
      </c>
      <c r="H336" s="105" t="s">
        <v>483</v>
      </c>
      <c r="I336" s="104" t="b">
        <v>0</v>
      </c>
      <c r="J336" s="105"/>
      <c r="K336" s="105"/>
      <c r="L336" s="104">
        <v>24</v>
      </c>
      <c r="M336" s="105"/>
      <c r="N336" s="104" t="b">
        <v>1</v>
      </c>
      <c r="O336" s="104">
        <v>0</v>
      </c>
      <c r="P336" s="105"/>
      <c r="Q336" s="105"/>
      <c r="R336" s="104" t="b">
        <v>0</v>
      </c>
      <c r="S336" s="105"/>
      <c r="T336" s="105"/>
      <c r="U336" s="105"/>
      <c r="V336" s="105"/>
      <c r="W336" s="105"/>
      <c r="X336" s="105"/>
      <c r="Y336" s="105"/>
      <c r="Z336" s="105"/>
      <c r="AA336" s="105"/>
      <c r="AB336" s="105"/>
      <c r="AC336" s="105"/>
      <c r="AD336" s="105"/>
      <c r="AE336" s="105"/>
      <c r="AF336" s="105"/>
      <c r="AG336" s="105"/>
      <c r="AH336" s="105"/>
      <c r="AI336" s="105"/>
      <c r="AJ336" s="105"/>
      <c r="AK336" s="105"/>
      <c r="AL336" s="105"/>
      <c r="AM336" s="105"/>
      <c r="AN336" s="105"/>
      <c r="AO336" s="105"/>
      <c r="AP336" s="105"/>
      <c r="AQ336" s="104">
        <v>0</v>
      </c>
      <c r="AR336" s="104">
        <v>0</v>
      </c>
      <c r="AS336" s="105"/>
      <c r="AT336" s="104">
        <v>0</v>
      </c>
      <c r="AU336" s="104">
        <v>0</v>
      </c>
      <c r="AV336" s="104">
        <v>-1</v>
      </c>
      <c r="AW336" s="104">
        <v>1460</v>
      </c>
      <c r="AX336" s="104">
        <v>1460</v>
      </c>
      <c r="AY336" s="104">
        <v>20</v>
      </c>
      <c r="AZ336" s="104" t="b">
        <v>0</v>
      </c>
      <c r="BA336" s="104">
        <v>0</v>
      </c>
      <c r="BB336" s="104">
        <v>0</v>
      </c>
      <c r="BC336" s="104">
        <v>0</v>
      </c>
      <c r="BD336" s="104" t="b">
        <v>1</v>
      </c>
      <c r="BE336" s="105" t="s">
        <v>512</v>
      </c>
      <c r="BF336" s="104">
        <v>0</v>
      </c>
      <c r="BG336" s="104">
        <v>0</v>
      </c>
      <c r="BH336" s="104">
        <v>0</v>
      </c>
      <c r="BI336" s="104" t="b">
        <v>0</v>
      </c>
      <c r="BJ336" s="105"/>
      <c r="BK336" s="105"/>
      <c r="BL336" s="104">
        <v>0</v>
      </c>
      <c r="BM336" s="104">
        <v>1</v>
      </c>
      <c r="BN336" s="104">
        <v>0</v>
      </c>
      <c r="BO336" s="105"/>
      <c r="BP336" s="105" t="s">
        <v>208</v>
      </c>
      <c r="BQ336" s="104">
        <v>2190</v>
      </c>
      <c r="BR336" s="105"/>
      <c r="BS336" s="105" t="s">
        <v>513</v>
      </c>
      <c r="BT336" s="105"/>
      <c r="BU336" s="104">
        <v>0</v>
      </c>
    </row>
    <row r="337" spans="1:73" ht="15" customHeight="1" x14ac:dyDescent="0.35">
      <c r="A337" s="104">
        <v>0</v>
      </c>
      <c r="B337" s="105" t="s">
        <v>511</v>
      </c>
      <c r="C337" s="105"/>
      <c r="D337" s="104">
        <v>2</v>
      </c>
      <c r="E337" s="105" t="s">
        <v>7028</v>
      </c>
      <c r="F337" s="105" t="s">
        <v>10656</v>
      </c>
      <c r="G337" s="104">
        <v>1</v>
      </c>
      <c r="H337" s="105" t="s">
        <v>483</v>
      </c>
      <c r="I337" s="104" t="b">
        <v>0</v>
      </c>
      <c r="J337" s="105"/>
      <c r="K337" s="105"/>
      <c r="L337" s="104">
        <v>24</v>
      </c>
      <c r="M337" s="105"/>
      <c r="N337" s="104" t="b">
        <v>1</v>
      </c>
      <c r="O337" s="104">
        <v>0</v>
      </c>
      <c r="P337" s="105"/>
      <c r="Q337" s="105"/>
      <c r="R337" s="104" t="b">
        <v>1</v>
      </c>
      <c r="S337" s="105"/>
      <c r="T337" s="105"/>
      <c r="U337" s="105"/>
      <c r="V337" s="105"/>
      <c r="W337" s="105"/>
      <c r="X337" s="105"/>
      <c r="Y337" s="105"/>
      <c r="Z337" s="105"/>
      <c r="AA337" s="105"/>
      <c r="AB337" s="105"/>
      <c r="AC337" s="105"/>
      <c r="AD337" s="105"/>
      <c r="AE337" s="105"/>
      <c r="AF337" s="105"/>
      <c r="AG337" s="105"/>
      <c r="AH337" s="105"/>
      <c r="AI337" s="105"/>
      <c r="AJ337" s="105"/>
      <c r="AK337" s="105"/>
      <c r="AL337" s="105"/>
      <c r="AM337" s="105"/>
      <c r="AN337" s="105"/>
      <c r="AO337" s="105"/>
      <c r="AP337" s="105"/>
      <c r="AQ337" s="104">
        <v>0</v>
      </c>
      <c r="AR337" s="104">
        <v>0</v>
      </c>
      <c r="AS337" s="105"/>
      <c r="AT337" s="104">
        <v>0</v>
      </c>
      <c r="AU337" s="104">
        <v>0</v>
      </c>
      <c r="AV337" s="104">
        <v>-1</v>
      </c>
      <c r="AW337" s="104">
        <v>1460</v>
      </c>
      <c r="AX337" s="104">
        <v>1460</v>
      </c>
      <c r="AY337" s="104">
        <v>20</v>
      </c>
      <c r="AZ337" s="104" t="b">
        <v>0</v>
      </c>
      <c r="BA337" s="104">
        <v>0</v>
      </c>
      <c r="BB337" s="104">
        <v>0</v>
      </c>
      <c r="BC337" s="104">
        <v>0</v>
      </c>
      <c r="BD337" s="104" t="b">
        <v>0</v>
      </c>
      <c r="BE337" s="105" t="s">
        <v>512</v>
      </c>
      <c r="BF337" s="104">
        <v>0</v>
      </c>
      <c r="BG337" s="104">
        <v>0</v>
      </c>
      <c r="BH337" s="104">
        <v>0</v>
      </c>
      <c r="BI337" s="104" t="b">
        <v>0</v>
      </c>
      <c r="BJ337" s="105"/>
      <c r="BK337" s="105"/>
      <c r="BL337" s="104">
        <v>0</v>
      </c>
      <c r="BM337" s="104">
        <v>2</v>
      </c>
      <c r="BN337" s="104">
        <v>0</v>
      </c>
      <c r="BO337" s="105" t="s">
        <v>6742</v>
      </c>
      <c r="BP337" s="105" t="s">
        <v>6743</v>
      </c>
      <c r="BQ337" s="104">
        <v>17520</v>
      </c>
      <c r="BR337" s="105"/>
      <c r="BS337" s="105" t="s">
        <v>513</v>
      </c>
      <c r="BT337" s="105"/>
      <c r="BU337" s="104">
        <v>0</v>
      </c>
    </row>
    <row r="338" spans="1:73" ht="15" customHeight="1" x14ac:dyDescent="0.35">
      <c r="A338" s="104">
        <v>0</v>
      </c>
      <c r="B338" s="105" t="s">
        <v>482</v>
      </c>
      <c r="C338" s="105"/>
      <c r="D338" s="104">
        <v>2</v>
      </c>
      <c r="E338" s="105" t="s">
        <v>7029</v>
      </c>
      <c r="F338" s="105" t="s">
        <v>6869</v>
      </c>
      <c r="G338" s="104">
        <v>1</v>
      </c>
      <c r="H338" s="105" t="s">
        <v>483</v>
      </c>
      <c r="I338" s="104" t="b">
        <v>0</v>
      </c>
      <c r="J338" s="105"/>
      <c r="K338" s="105"/>
      <c r="L338" s="104">
        <v>24</v>
      </c>
      <c r="M338" s="105"/>
      <c r="N338" s="104" t="b">
        <v>1</v>
      </c>
      <c r="O338" s="104">
        <v>0</v>
      </c>
      <c r="P338" s="105"/>
      <c r="Q338" s="105"/>
      <c r="R338" s="104" t="b">
        <v>0</v>
      </c>
      <c r="S338" s="105"/>
      <c r="T338" s="105"/>
      <c r="U338" s="105"/>
      <c r="V338" s="105"/>
      <c r="W338" s="105"/>
      <c r="X338" s="105"/>
      <c r="Y338" s="105"/>
      <c r="Z338" s="105"/>
      <c r="AA338" s="105"/>
      <c r="AB338" s="105"/>
      <c r="AC338" s="105"/>
      <c r="AD338" s="105"/>
      <c r="AE338" s="105"/>
      <c r="AF338" s="105"/>
      <c r="AG338" s="105"/>
      <c r="AH338" s="105"/>
      <c r="AI338" s="105"/>
      <c r="AJ338" s="105"/>
      <c r="AK338" s="105"/>
      <c r="AL338" s="105"/>
      <c r="AM338" s="105"/>
      <c r="AN338" s="105"/>
      <c r="AO338" s="105"/>
      <c r="AP338" s="105"/>
      <c r="AQ338" s="104">
        <v>0</v>
      </c>
      <c r="AR338" s="104">
        <v>10000</v>
      </c>
      <c r="AS338" s="105"/>
      <c r="AT338" s="104">
        <v>0</v>
      </c>
      <c r="AU338" s="104">
        <v>0</v>
      </c>
      <c r="AV338" s="104">
        <v>-1</v>
      </c>
      <c r="AW338" s="104">
        <v>43800</v>
      </c>
      <c r="AX338" s="104">
        <v>8760</v>
      </c>
      <c r="AY338" s="104">
        <v>11</v>
      </c>
      <c r="AZ338" s="104" t="b">
        <v>0</v>
      </c>
      <c r="BA338" s="104">
        <v>0</v>
      </c>
      <c r="BB338" s="104">
        <v>0</v>
      </c>
      <c r="BC338" s="104">
        <v>0</v>
      </c>
      <c r="BD338" s="104" t="b">
        <v>1</v>
      </c>
      <c r="BE338" s="105" t="s">
        <v>512</v>
      </c>
      <c r="BF338" s="104">
        <v>0</v>
      </c>
      <c r="BG338" s="104">
        <v>0</v>
      </c>
      <c r="BH338" s="104">
        <v>0</v>
      </c>
      <c r="BI338" s="104" t="b">
        <v>0</v>
      </c>
      <c r="BJ338" s="105"/>
      <c r="BK338" s="105"/>
      <c r="BL338" s="104">
        <v>0</v>
      </c>
      <c r="BM338" s="104">
        <v>0</v>
      </c>
      <c r="BN338" s="104">
        <v>0</v>
      </c>
      <c r="BO338" s="105"/>
      <c r="BP338" s="105" t="s">
        <v>207</v>
      </c>
      <c r="BQ338" s="104">
        <v>87600</v>
      </c>
      <c r="BR338" s="105"/>
      <c r="BS338" s="105" t="s">
        <v>105</v>
      </c>
      <c r="BT338" s="105"/>
      <c r="BU338" s="104">
        <v>0</v>
      </c>
    </row>
    <row r="339" spans="1:73" ht="15" customHeight="1" x14ac:dyDescent="0.35">
      <c r="A339" s="104">
        <v>0</v>
      </c>
      <c r="B339" s="105" t="s">
        <v>511</v>
      </c>
      <c r="C339" s="105"/>
      <c r="D339" s="104">
        <v>2</v>
      </c>
      <c r="E339" s="105" t="s">
        <v>7029</v>
      </c>
      <c r="F339" s="105" t="s">
        <v>6748</v>
      </c>
      <c r="G339" s="104">
        <v>1</v>
      </c>
      <c r="H339" s="105" t="s">
        <v>483</v>
      </c>
      <c r="I339" s="104" t="b">
        <v>0</v>
      </c>
      <c r="J339" s="105"/>
      <c r="K339" s="105"/>
      <c r="L339" s="104">
        <v>24</v>
      </c>
      <c r="M339" s="105"/>
      <c r="N339" s="104" t="b">
        <v>1</v>
      </c>
      <c r="O339" s="104">
        <v>0</v>
      </c>
      <c r="P339" s="105"/>
      <c r="Q339" s="105"/>
      <c r="R339" s="104" t="b">
        <v>0</v>
      </c>
      <c r="S339" s="105"/>
      <c r="T339" s="105"/>
      <c r="U339" s="105"/>
      <c r="V339" s="105"/>
      <c r="W339" s="105"/>
      <c r="X339" s="105"/>
      <c r="Y339" s="105"/>
      <c r="Z339" s="105"/>
      <c r="AA339" s="105"/>
      <c r="AB339" s="105"/>
      <c r="AC339" s="105"/>
      <c r="AD339" s="105"/>
      <c r="AE339" s="105"/>
      <c r="AF339" s="105"/>
      <c r="AG339" s="105"/>
      <c r="AH339" s="105"/>
      <c r="AI339" s="105"/>
      <c r="AJ339" s="105"/>
      <c r="AK339" s="105"/>
      <c r="AL339" s="105"/>
      <c r="AM339" s="105"/>
      <c r="AN339" s="105"/>
      <c r="AO339" s="105"/>
      <c r="AP339" s="105"/>
      <c r="AQ339" s="104">
        <v>0</v>
      </c>
      <c r="AR339" s="104">
        <v>0</v>
      </c>
      <c r="AS339" s="105"/>
      <c r="AT339" s="104">
        <v>0</v>
      </c>
      <c r="AU339" s="104">
        <v>0</v>
      </c>
      <c r="AV339" s="104">
        <v>-1</v>
      </c>
      <c r="AW339" s="104">
        <v>1460</v>
      </c>
      <c r="AX339" s="104">
        <v>1460</v>
      </c>
      <c r="AY339" s="104">
        <v>20</v>
      </c>
      <c r="AZ339" s="104" t="b">
        <v>0</v>
      </c>
      <c r="BA339" s="104">
        <v>0</v>
      </c>
      <c r="BB339" s="104">
        <v>0</v>
      </c>
      <c r="BC339" s="104">
        <v>0</v>
      </c>
      <c r="BD339" s="104" t="b">
        <v>0</v>
      </c>
      <c r="BE339" s="105" t="s">
        <v>512</v>
      </c>
      <c r="BF339" s="104">
        <v>0</v>
      </c>
      <c r="BG339" s="104">
        <v>0</v>
      </c>
      <c r="BH339" s="104">
        <v>0</v>
      </c>
      <c r="BI339" s="104" t="b">
        <v>0</v>
      </c>
      <c r="BJ339" s="105"/>
      <c r="BK339" s="105"/>
      <c r="BL339" s="104">
        <v>0</v>
      </c>
      <c r="BM339" s="104">
        <v>1</v>
      </c>
      <c r="BN339" s="104">
        <v>0</v>
      </c>
      <c r="BO339" s="105" t="s">
        <v>6749</v>
      </c>
      <c r="BP339" s="105" t="s">
        <v>208</v>
      </c>
      <c r="BQ339" s="104">
        <v>1460</v>
      </c>
      <c r="BR339" s="105"/>
      <c r="BS339" s="105" t="s">
        <v>513</v>
      </c>
      <c r="BT339" s="105"/>
      <c r="BU339" s="104">
        <v>0</v>
      </c>
    </row>
    <row r="340" spans="1:73" ht="15" customHeight="1" x14ac:dyDescent="0.35">
      <c r="A340" s="104">
        <v>0</v>
      </c>
      <c r="B340" s="105" t="s">
        <v>511</v>
      </c>
      <c r="C340" s="105"/>
      <c r="D340" s="104">
        <v>2</v>
      </c>
      <c r="E340" s="105" t="s">
        <v>7029</v>
      </c>
      <c r="F340" s="105" t="s">
        <v>10656</v>
      </c>
      <c r="G340" s="104">
        <v>1</v>
      </c>
      <c r="H340" s="105" t="s">
        <v>483</v>
      </c>
      <c r="I340" s="104" t="b">
        <v>0</v>
      </c>
      <c r="J340" s="105"/>
      <c r="K340" s="105"/>
      <c r="L340" s="104">
        <v>24</v>
      </c>
      <c r="M340" s="105"/>
      <c r="N340" s="104" t="b">
        <v>1</v>
      </c>
      <c r="O340" s="104">
        <v>0</v>
      </c>
      <c r="P340" s="105"/>
      <c r="Q340" s="105"/>
      <c r="R340" s="104" t="b">
        <v>1</v>
      </c>
      <c r="S340" s="105"/>
      <c r="T340" s="105"/>
      <c r="U340" s="105"/>
      <c r="V340" s="105"/>
      <c r="W340" s="105"/>
      <c r="X340" s="105"/>
      <c r="Y340" s="105"/>
      <c r="Z340" s="105"/>
      <c r="AA340" s="105"/>
      <c r="AB340" s="105"/>
      <c r="AC340" s="105"/>
      <c r="AD340" s="105"/>
      <c r="AE340" s="105"/>
      <c r="AF340" s="105"/>
      <c r="AG340" s="105"/>
      <c r="AH340" s="105"/>
      <c r="AI340" s="105"/>
      <c r="AJ340" s="105"/>
      <c r="AK340" s="105"/>
      <c r="AL340" s="105"/>
      <c r="AM340" s="105"/>
      <c r="AN340" s="105"/>
      <c r="AO340" s="105"/>
      <c r="AP340" s="105"/>
      <c r="AQ340" s="104">
        <v>0</v>
      </c>
      <c r="AR340" s="104">
        <v>0</v>
      </c>
      <c r="AS340" s="105"/>
      <c r="AT340" s="104">
        <v>0</v>
      </c>
      <c r="AU340" s="104">
        <v>0</v>
      </c>
      <c r="AV340" s="104">
        <v>-1</v>
      </c>
      <c r="AW340" s="104">
        <v>1460</v>
      </c>
      <c r="AX340" s="104">
        <v>1460</v>
      </c>
      <c r="AY340" s="104">
        <v>20</v>
      </c>
      <c r="AZ340" s="104" t="b">
        <v>0</v>
      </c>
      <c r="BA340" s="104">
        <v>0</v>
      </c>
      <c r="BB340" s="104">
        <v>0</v>
      </c>
      <c r="BC340" s="104">
        <v>0</v>
      </c>
      <c r="BD340" s="104" t="b">
        <v>0</v>
      </c>
      <c r="BE340" s="105" t="s">
        <v>512</v>
      </c>
      <c r="BF340" s="104">
        <v>0</v>
      </c>
      <c r="BG340" s="104">
        <v>0</v>
      </c>
      <c r="BH340" s="104">
        <v>0</v>
      </c>
      <c r="BI340" s="104" t="b">
        <v>0</v>
      </c>
      <c r="BJ340" s="105"/>
      <c r="BK340" s="105"/>
      <c r="BL340" s="104">
        <v>0</v>
      </c>
      <c r="BM340" s="104">
        <v>2</v>
      </c>
      <c r="BN340" s="104">
        <v>0</v>
      </c>
      <c r="BO340" s="105" t="s">
        <v>6742</v>
      </c>
      <c r="BP340" s="105" t="s">
        <v>6743</v>
      </c>
      <c r="BQ340" s="104">
        <v>17520</v>
      </c>
      <c r="BR340" s="105"/>
      <c r="BS340" s="105" t="s">
        <v>513</v>
      </c>
      <c r="BT340" s="105"/>
      <c r="BU340" s="104">
        <v>0</v>
      </c>
    </row>
    <row r="341" spans="1:73" ht="15" customHeight="1" x14ac:dyDescent="0.35">
      <c r="A341" s="104">
        <v>0</v>
      </c>
      <c r="B341" s="105" t="s">
        <v>511</v>
      </c>
      <c r="C341" s="105"/>
      <c r="D341" s="104">
        <v>2</v>
      </c>
      <c r="E341" s="105" t="s">
        <v>6948</v>
      </c>
      <c r="F341" s="105" t="s">
        <v>6776</v>
      </c>
      <c r="G341" s="104">
        <v>1</v>
      </c>
      <c r="H341" s="105" t="s">
        <v>483</v>
      </c>
      <c r="I341" s="104" t="b">
        <v>1</v>
      </c>
      <c r="J341" s="105"/>
      <c r="K341" s="105"/>
      <c r="L341" s="104">
        <v>24</v>
      </c>
      <c r="M341" s="105"/>
      <c r="N341" s="104" t="b">
        <v>1</v>
      </c>
      <c r="O341" s="104">
        <v>0</v>
      </c>
      <c r="P341" s="105"/>
      <c r="Q341" s="105"/>
      <c r="R341" s="104" t="b">
        <v>1</v>
      </c>
      <c r="S341" s="105"/>
      <c r="T341" s="105"/>
      <c r="U341" s="105"/>
      <c r="V341" s="105"/>
      <c r="W341" s="105"/>
      <c r="X341" s="105"/>
      <c r="Y341" s="105"/>
      <c r="Z341" s="105"/>
      <c r="AA341" s="105"/>
      <c r="AB341" s="105"/>
      <c r="AC341" s="105"/>
      <c r="AD341" s="105"/>
      <c r="AE341" s="105"/>
      <c r="AF341" s="105"/>
      <c r="AG341" s="105"/>
      <c r="AH341" s="105"/>
      <c r="AI341" s="105"/>
      <c r="AJ341" s="105"/>
      <c r="AK341" s="105"/>
      <c r="AL341" s="105"/>
      <c r="AM341" s="105"/>
      <c r="AN341" s="105"/>
      <c r="AO341" s="105"/>
      <c r="AP341" s="105"/>
      <c r="AQ341" s="104">
        <v>0</v>
      </c>
      <c r="AR341" s="104">
        <v>0</v>
      </c>
      <c r="AS341" s="105"/>
      <c r="AT341" s="104">
        <v>0</v>
      </c>
      <c r="AU341" s="104">
        <v>0</v>
      </c>
      <c r="AV341" s="104">
        <v>-1</v>
      </c>
      <c r="AW341" s="104">
        <v>1460</v>
      </c>
      <c r="AX341" s="104">
        <v>1460</v>
      </c>
      <c r="AY341" s="104">
        <v>20</v>
      </c>
      <c r="AZ341" s="104" t="b">
        <v>0</v>
      </c>
      <c r="BA341" s="104">
        <v>0</v>
      </c>
      <c r="BB341" s="104">
        <v>0</v>
      </c>
      <c r="BC341" s="104">
        <v>0</v>
      </c>
      <c r="BD341" s="104" t="b">
        <v>1</v>
      </c>
      <c r="BE341" s="105" t="s">
        <v>512</v>
      </c>
      <c r="BF341" s="104">
        <v>0</v>
      </c>
      <c r="BG341" s="104">
        <v>0</v>
      </c>
      <c r="BH341" s="104">
        <v>0</v>
      </c>
      <c r="BI341" s="104" t="b">
        <v>0</v>
      </c>
      <c r="BJ341" s="105"/>
      <c r="BK341" s="105"/>
      <c r="BL341" s="104">
        <v>0</v>
      </c>
      <c r="BM341" s="104">
        <v>0</v>
      </c>
      <c r="BN341" s="104">
        <v>4</v>
      </c>
      <c r="BO341" s="105"/>
      <c r="BP341" s="105" t="s">
        <v>6777</v>
      </c>
      <c r="BQ341" s="104">
        <v>8760</v>
      </c>
      <c r="BR341" s="105"/>
      <c r="BS341" s="105" t="s">
        <v>513</v>
      </c>
      <c r="BT341" s="105"/>
      <c r="BU341" s="104">
        <v>0</v>
      </c>
    </row>
    <row r="342" spans="1:73" ht="15" customHeight="1" x14ac:dyDescent="0.35">
      <c r="A342" s="104">
        <v>0</v>
      </c>
      <c r="B342" s="105" t="s">
        <v>511</v>
      </c>
      <c r="C342" s="105"/>
      <c r="D342" s="104">
        <v>2</v>
      </c>
      <c r="E342" s="105" t="s">
        <v>6948</v>
      </c>
      <c r="F342" s="105" t="s">
        <v>10662</v>
      </c>
      <c r="G342" s="104">
        <v>1</v>
      </c>
      <c r="H342" s="105" t="s">
        <v>483</v>
      </c>
      <c r="I342" s="104" t="b">
        <v>0</v>
      </c>
      <c r="J342" s="105"/>
      <c r="K342" s="105"/>
      <c r="L342" s="104">
        <v>24</v>
      </c>
      <c r="M342" s="105"/>
      <c r="N342" s="104" t="b">
        <v>1</v>
      </c>
      <c r="O342" s="104">
        <v>0</v>
      </c>
      <c r="P342" s="105" t="s">
        <v>485</v>
      </c>
      <c r="Q342" s="105" t="s">
        <v>6002</v>
      </c>
      <c r="R342" s="104" t="b">
        <v>0</v>
      </c>
      <c r="S342" s="105"/>
      <c r="T342" s="105"/>
      <c r="U342" s="105"/>
      <c r="V342" s="105"/>
      <c r="W342" s="105"/>
      <c r="X342" s="105"/>
      <c r="Y342" s="105"/>
      <c r="Z342" s="105"/>
      <c r="AA342" s="105"/>
      <c r="AB342" s="105"/>
      <c r="AC342" s="105"/>
      <c r="AD342" s="105"/>
      <c r="AE342" s="105"/>
      <c r="AF342" s="105"/>
      <c r="AG342" s="105"/>
      <c r="AH342" s="105"/>
      <c r="AI342" s="105"/>
      <c r="AJ342" s="105"/>
      <c r="AK342" s="105"/>
      <c r="AL342" s="105"/>
      <c r="AM342" s="105"/>
      <c r="AN342" s="105"/>
      <c r="AO342" s="105"/>
      <c r="AP342" s="105"/>
      <c r="AQ342" s="104">
        <v>0</v>
      </c>
      <c r="AR342" s="104">
        <v>25000</v>
      </c>
      <c r="AS342" s="105"/>
      <c r="AT342" s="104">
        <v>0</v>
      </c>
      <c r="AU342" s="104">
        <v>0</v>
      </c>
      <c r="AV342" s="104">
        <v>-1</v>
      </c>
      <c r="AW342" s="104">
        <v>1460</v>
      </c>
      <c r="AX342" s="104">
        <v>1460</v>
      </c>
      <c r="AY342" s="104">
        <v>20</v>
      </c>
      <c r="AZ342" s="104" t="b">
        <v>0</v>
      </c>
      <c r="BA342" s="104">
        <v>0</v>
      </c>
      <c r="BB342" s="104">
        <v>0</v>
      </c>
      <c r="BC342" s="104">
        <v>0</v>
      </c>
      <c r="BD342" s="104" t="b">
        <v>1</v>
      </c>
      <c r="BE342" s="105" t="s">
        <v>512</v>
      </c>
      <c r="BF342" s="104">
        <v>0</v>
      </c>
      <c r="BG342" s="104">
        <v>0</v>
      </c>
      <c r="BH342" s="104">
        <v>0</v>
      </c>
      <c r="BI342" s="104" t="b">
        <v>1</v>
      </c>
      <c r="BJ342" s="105"/>
      <c r="BK342" s="105"/>
      <c r="BL342" s="104">
        <v>0</v>
      </c>
      <c r="BM342" s="104">
        <v>1</v>
      </c>
      <c r="BN342" s="104">
        <v>8</v>
      </c>
      <c r="BO342" s="105"/>
      <c r="BP342" s="105" t="s">
        <v>207</v>
      </c>
      <c r="BQ342" s="104">
        <v>219000</v>
      </c>
      <c r="BR342" s="105"/>
      <c r="BS342" s="105" t="s">
        <v>105</v>
      </c>
      <c r="BT342" s="105"/>
      <c r="BU342" s="104">
        <v>0</v>
      </c>
    </row>
    <row r="343" spans="1:73" ht="15" customHeight="1" x14ac:dyDescent="0.35">
      <c r="A343" s="104">
        <v>0</v>
      </c>
      <c r="B343" s="105" t="s">
        <v>511</v>
      </c>
      <c r="C343" s="105"/>
      <c r="D343" s="104">
        <v>2</v>
      </c>
      <c r="E343" s="105" t="s">
        <v>6948</v>
      </c>
      <c r="F343" s="105" t="s">
        <v>10656</v>
      </c>
      <c r="G343" s="104">
        <v>1</v>
      </c>
      <c r="H343" s="105" t="s">
        <v>483</v>
      </c>
      <c r="I343" s="104" t="b">
        <v>0</v>
      </c>
      <c r="J343" s="105"/>
      <c r="K343" s="105"/>
      <c r="L343" s="104">
        <v>24</v>
      </c>
      <c r="M343" s="105"/>
      <c r="N343" s="104" t="b">
        <v>1</v>
      </c>
      <c r="O343" s="104">
        <v>0</v>
      </c>
      <c r="P343" s="105"/>
      <c r="Q343" s="105"/>
      <c r="R343" s="104" t="b">
        <v>1</v>
      </c>
      <c r="S343" s="105"/>
      <c r="T343" s="105"/>
      <c r="U343" s="105"/>
      <c r="V343" s="105"/>
      <c r="W343" s="105"/>
      <c r="X343" s="105"/>
      <c r="Y343" s="105"/>
      <c r="Z343" s="105"/>
      <c r="AA343" s="105"/>
      <c r="AB343" s="105"/>
      <c r="AC343" s="105"/>
      <c r="AD343" s="105"/>
      <c r="AE343" s="105"/>
      <c r="AF343" s="105"/>
      <c r="AG343" s="105"/>
      <c r="AH343" s="105"/>
      <c r="AI343" s="105"/>
      <c r="AJ343" s="105"/>
      <c r="AK343" s="105"/>
      <c r="AL343" s="105"/>
      <c r="AM343" s="105"/>
      <c r="AN343" s="105"/>
      <c r="AO343" s="105"/>
      <c r="AP343" s="105"/>
      <c r="AQ343" s="104">
        <v>0</v>
      </c>
      <c r="AR343" s="104">
        <v>0</v>
      </c>
      <c r="AS343" s="105"/>
      <c r="AT343" s="104">
        <v>0</v>
      </c>
      <c r="AU343" s="104">
        <v>0</v>
      </c>
      <c r="AV343" s="104">
        <v>-1</v>
      </c>
      <c r="AW343" s="104">
        <v>1460</v>
      </c>
      <c r="AX343" s="104">
        <v>1460</v>
      </c>
      <c r="AY343" s="104">
        <v>20</v>
      </c>
      <c r="AZ343" s="104" t="b">
        <v>0</v>
      </c>
      <c r="BA343" s="104">
        <v>0</v>
      </c>
      <c r="BB343" s="104">
        <v>0</v>
      </c>
      <c r="BC343" s="104">
        <v>0</v>
      </c>
      <c r="BD343" s="104" t="b">
        <v>0</v>
      </c>
      <c r="BE343" s="105" t="s">
        <v>512</v>
      </c>
      <c r="BF343" s="104">
        <v>0</v>
      </c>
      <c r="BG343" s="104">
        <v>0</v>
      </c>
      <c r="BH343" s="104">
        <v>0</v>
      </c>
      <c r="BI343" s="104" t="b">
        <v>0</v>
      </c>
      <c r="BJ343" s="105"/>
      <c r="BK343" s="105"/>
      <c r="BL343" s="104">
        <v>0</v>
      </c>
      <c r="BM343" s="104">
        <v>2</v>
      </c>
      <c r="BN343" s="104">
        <v>0</v>
      </c>
      <c r="BO343" s="105" t="s">
        <v>6742</v>
      </c>
      <c r="BP343" s="105" t="s">
        <v>6743</v>
      </c>
      <c r="BQ343" s="104">
        <v>17520</v>
      </c>
      <c r="BR343" s="105"/>
      <c r="BS343" s="105" t="s">
        <v>513</v>
      </c>
      <c r="BT343" s="105"/>
      <c r="BU343" s="104">
        <v>0</v>
      </c>
    </row>
    <row r="344" spans="1:73" ht="15" customHeight="1" x14ac:dyDescent="0.35">
      <c r="A344" s="104">
        <v>0</v>
      </c>
      <c r="B344" s="105" t="s">
        <v>482</v>
      </c>
      <c r="C344" s="105"/>
      <c r="D344" s="104">
        <v>2</v>
      </c>
      <c r="E344" s="105" t="s">
        <v>10797</v>
      </c>
      <c r="F344" s="105" t="s">
        <v>6817</v>
      </c>
      <c r="G344" s="104">
        <v>1</v>
      </c>
      <c r="H344" s="105" t="s">
        <v>483</v>
      </c>
      <c r="I344" s="104" t="b">
        <v>0</v>
      </c>
      <c r="J344" s="105"/>
      <c r="K344" s="105"/>
      <c r="L344" s="104">
        <v>24</v>
      </c>
      <c r="M344" s="105"/>
      <c r="N344" s="104" t="b">
        <v>1</v>
      </c>
      <c r="O344" s="104">
        <v>0</v>
      </c>
      <c r="P344" s="105" t="s">
        <v>6044</v>
      </c>
      <c r="Q344" s="105" t="s">
        <v>6045</v>
      </c>
      <c r="R344" s="104" t="b">
        <v>0</v>
      </c>
      <c r="S344" s="105"/>
      <c r="T344" s="105"/>
      <c r="U344" s="105"/>
      <c r="V344" s="105"/>
      <c r="W344" s="105"/>
      <c r="X344" s="105"/>
      <c r="Y344" s="105"/>
      <c r="Z344" s="105"/>
      <c r="AA344" s="105"/>
      <c r="AB344" s="105"/>
      <c r="AC344" s="105"/>
      <c r="AD344" s="105"/>
      <c r="AE344" s="105"/>
      <c r="AF344" s="105"/>
      <c r="AG344" s="105"/>
      <c r="AH344" s="105"/>
      <c r="AI344" s="105"/>
      <c r="AJ344" s="105"/>
      <c r="AK344" s="105"/>
      <c r="AL344" s="105"/>
      <c r="AM344" s="105"/>
      <c r="AN344" s="105"/>
      <c r="AO344" s="105"/>
      <c r="AP344" s="105"/>
      <c r="AQ344" s="104">
        <v>0</v>
      </c>
      <c r="AR344" s="104">
        <v>40000</v>
      </c>
      <c r="AS344" s="105"/>
      <c r="AT344" s="104">
        <v>0</v>
      </c>
      <c r="AU344" s="104">
        <v>0</v>
      </c>
      <c r="AV344" s="104">
        <v>-1</v>
      </c>
      <c r="AW344" s="104">
        <v>1460</v>
      </c>
      <c r="AX344" s="104">
        <v>1460</v>
      </c>
      <c r="AY344" s="104">
        <v>20</v>
      </c>
      <c r="AZ344" s="104" t="b">
        <v>0</v>
      </c>
      <c r="BA344" s="104">
        <v>0</v>
      </c>
      <c r="BB344" s="104">
        <v>0</v>
      </c>
      <c r="BC344" s="104">
        <v>0</v>
      </c>
      <c r="BD344" s="104" t="b">
        <v>1</v>
      </c>
      <c r="BE344" s="105" t="s">
        <v>512</v>
      </c>
      <c r="BF344" s="104">
        <v>0</v>
      </c>
      <c r="BG344" s="104">
        <v>0</v>
      </c>
      <c r="BH344" s="104">
        <v>0</v>
      </c>
      <c r="BI344" s="104" t="b">
        <v>1</v>
      </c>
      <c r="BJ344" s="105"/>
      <c r="BK344" s="105"/>
      <c r="BL344" s="104">
        <v>0</v>
      </c>
      <c r="BM344" s="104">
        <v>0</v>
      </c>
      <c r="BN344" s="104">
        <v>8</v>
      </c>
      <c r="BO344" s="105"/>
      <c r="BP344" s="105" t="s">
        <v>311</v>
      </c>
      <c r="BQ344" s="104">
        <v>87600</v>
      </c>
      <c r="BR344" s="105"/>
      <c r="BS344" s="105" t="s">
        <v>105</v>
      </c>
      <c r="BT344" s="105"/>
      <c r="BU344" s="104">
        <v>0</v>
      </c>
    </row>
    <row r="345" spans="1:73" ht="15" customHeight="1" x14ac:dyDescent="0.35">
      <c r="A345" s="104">
        <v>0</v>
      </c>
      <c r="B345" s="105" t="s">
        <v>511</v>
      </c>
      <c r="C345" s="105"/>
      <c r="D345" s="104">
        <v>2</v>
      </c>
      <c r="E345" s="105" t="s">
        <v>10797</v>
      </c>
      <c r="F345" s="105" t="s">
        <v>6754</v>
      </c>
      <c r="G345" s="104">
        <v>1</v>
      </c>
      <c r="H345" s="105" t="s">
        <v>483</v>
      </c>
      <c r="I345" s="104" t="b">
        <v>0</v>
      </c>
      <c r="J345" s="105"/>
      <c r="K345" s="105"/>
      <c r="L345" s="104">
        <v>24</v>
      </c>
      <c r="M345" s="105"/>
      <c r="N345" s="104" t="b">
        <v>1</v>
      </c>
      <c r="O345" s="104">
        <v>0</v>
      </c>
      <c r="P345" s="105"/>
      <c r="Q345" s="105"/>
      <c r="R345" s="104" t="b">
        <v>0</v>
      </c>
      <c r="S345" s="105"/>
      <c r="T345" s="105"/>
      <c r="U345" s="105"/>
      <c r="V345" s="105"/>
      <c r="W345" s="105"/>
      <c r="X345" s="105"/>
      <c r="Y345" s="105"/>
      <c r="Z345" s="105"/>
      <c r="AA345" s="105"/>
      <c r="AB345" s="105"/>
      <c r="AC345" s="105"/>
      <c r="AD345" s="105"/>
      <c r="AE345" s="105"/>
      <c r="AF345" s="105"/>
      <c r="AG345" s="105"/>
      <c r="AH345" s="105"/>
      <c r="AI345" s="105"/>
      <c r="AJ345" s="105"/>
      <c r="AK345" s="105"/>
      <c r="AL345" s="105"/>
      <c r="AM345" s="105"/>
      <c r="AN345" s="105"/>
      <c r="AO345" s="105"/>
      <c r="AP345" s="105"/>
      <c r="AQ345" s="104">
        <v>0</v>
      </c>
      <c r="AR345" s="104">
        <v>0</v>
      </c>
      <c r="AS345" s="105"/>
      <c r="AT345" s="104">
        <v>0</v>
      </c>
      <c r="AU345" s="104">
        <v>0</v>
      </c>
      <c r="AV345" s="104">
        <v>-1</v>
      </c>
      <c r="AW345" s="104">
        <v>1460</v>
      </c>
      <c r="AX345" s="104">
        <v>1460</v>
      </c>
      <c r="AY345" s="104">
        <v>20</v>
      </c>
      <c r="AZ345" s="104" t="b">
        <v>0</v>
      </c>
      <c r="BA345" s="104">
        <v>0</v>
      </c>
      <c r="BB345" s="104">
        <v>0</v>
      </c>
      <c r="BC345" s="104">
        <v>0</v>
      </c>
      <c r="BD345" s="104" t="b">
        <v>0</v>
      </c>
      <c r="BE345" s="105" t="s">
        <v>512</v>
      </c>
      <c r="BF345" s="104">
        <v>0</v>
      </c>
      <c r="BG345" s="104">
        <v>0</v>
      </c>
      <c r="BH345" s="104">
        <v>0</v>
      </c>
      <c r="BI345" s="104" t="b">
        <v>0</v>
      </c>
      <c r="BJ345" s="105"/>
      <c r="BK345" s="105"/>
      <c r="BL345" s="104">
        <v>0</v>
      </c>
      <c r="BM345" s="104">
        <v>1</v>
      </c>
      <c r="BN345" s="104">
        <v>0</v>
      </c>
      <c r="BO345" s="105" t="s">
        <v>6755</v>
      </c>
      <c r="BP345" s="105" t="s">
        <v>514</v>
      </c>
      <c r="BQ345" s="104">
        <v>8760</v>
      </c>
      <c r="BR345" s="105"/>
      <c r="BS345" s="105" t="s">
        <v>513</v>
      </c>
      <c r="BT345" s="105"/>
      <c r="BU345" s="104">
        <v>0</v>
      </c>
    </row>
    <row r="346" spans="1:73" ht="15" customHeight="1" x14ac:dyDescent="0.35">
      <c r="A346" s="104">
        <v>0</v>
      </c>
      <c r="B346" s="105" t="s">
        <v>511</v>
      </c>
      <c r="C346" s="105"/>
      <c r="D346" s="104">
        <v>2</v>
      </c>
      <c r="E346" s="105" t="s">
        <v>10797</v>
      </c>
      <c r="F346" s="105" t="s">
        <v>6818</v>
      </c>
      <c r="G346" s="104">
        <v>1</v>
      </c>
      <c r="H346" s="105" t="s">
        <v>483</v>
      </c>
      <c r="I346" s="104" t="b">
        <v>1</v>
      </c>
      <c r="J346" s="105"/>
      <c r="K346" s="105"/>
      <c r="L346" s="104">
        <v>24</v>
      </c>
      <c r="M346" s="105"/>
      <c r="N346" s="104" t="b">
        <v>1</v>
      </c>
      <c r="O346" s="104">
        <v>0</v>
      </c>
      <c r="P346" s="105"/>
      <c r="Q346" s="105" t="s">
        <v>5934</v>
      </c>
      <c r="R346" s="104" t="b">
        <v>1</v>
      </c>
      <c r="S346" s="105"/>
      <c r="T346" s="105"/>
      <c r="U346" s="105"/>
      <c r="V346" s="105"/>
      <c r="W346" s="105"/>
      <c r="X346" s="105"/>
      <c r="Y346" s="105"/>
      <c r="Z346" s="105"/>
      <c r="AA346" s="105"/>
      <c r="AB346" s="105"/>
      <c r="AC346" s="105"/>
      <c r="AD346" s="105"/>
      <c r="AE346" s="105"/>
      <c r="AF346" s="105"/>
      <c r="AG346" s="105"/>
      <c r="AH346" s="105"/>
      <c r="AI346" s="105"/>
      <c r="AJ346" s="105"/>
      <c r="AK346" s="105"/>
      <c r="AL346" s="105"/>
      <c r="AM346" s="105"/>
      <c r="AN346" s="105"/>
      <c r="AO346" s="105"/>
      <c r="AP346" s="105"/>
      <c r="AQ346" s="104">
        <v>0</v>
      </c>
      <c r="AR346" s="104">
        <v>0</v>
      </c>
      <c r="AS346" s="105"/>
      <c r="AT346" s="104">
        <v>0</v>
      </c>
      <c r="AU346" s="104">
        <v>0</v>
      </c>
      <c r="AV346" s="104">
        <v>-1</v>
      </c>
      <c r="AW346" s="104">
        <v>1460</v>
      </c>
      <c r="AX346" s="104">
        <v>1460</v>
      </c>
      <c r="AY346" s="104">
        <v>20</v>
      </c>
      <c r="AZ346" s="104" t="b">
        <v>0</v>
      </c>
      <c r="BA346" s="104">
        <v>0</v>
      </c>
      <c r="BB346" s="104">
        <v>0</v>
      </c>
      <c r="BC346" s="104">
        <v>0</v>
      </c>
      <c r="BD346" s="104" t="b">
        <v>0</v>
      </c>
      <c r="BE346" s="105" t="s">
        <v>512</v>
      </c>
      <c r="BF346" s="104">
        <v>0</v>
      </c>
      <c r="BG346" s="104">
        <v>0</v>
      </c>
      <c r="BH346" s="104">
        <v>0</v>
      </c>
      <c r="BI346" s="104" t="b">
        <v>0</v>
      </c>
      <c r="BJ346" s="105"/>
      <c r="BK346" s="105"/>
      <c r="BL346" s="104">
        <v>0</v>
      </c>
      <c r="BM346" s="104">
        <v>2</v>
      </c>
      <c r="BN346" s="104">
        <v>8</v>
      </c>
      <c r="BO346" s="105"/>
      <c r="BP346" s="105" t="s">
        <v>6777</v>
      </c>
      <c r="BQ346" s="104">
        <v>8760</v>
      </c>
      <c r="BR346" s="105"/>
      <c r="BS346" s="105" t="s">
        <v>513</v>
      </c>
      <c r="BT346" s="105"/>
      <c r="BU346" s="104">
        <v>0</v>
      </c>
    </row>
    <row r="347" spans="1:73" ht="15" customHeight="1" x14ac:dyDescent="0.35">
      <c r="A347" s="104">
        <v>0</v>
      </c>
      <c r="B347" s="105" t="s">
        <v>511</v>
      </c>
      <c r="C347" s="105"/>
      <c r="D347" s="104">
        <v>2</v>
      </c>
      <c r="E347" s="105" t="s">
        <v>6955</v>
      </c>
      <c r="F347" s="105" t="s">
        <v>6776</v>
      </c>
      <c r="G347" s="104">
        <v>1</v>
      </c>
      <c r="H347" s="105" t="s">
        <v>483</v>
      </c>
      <c r="I347" s="104" t="b">
        <v>1</v>
      </c>
      <c r="J347" s="105"/>
      <c r="K347" s="105"/>
      <c r="L347" s="104">
        <v>24</v>
      </c>
      <c r="M347" s="105"/>
      <c r="N347" s="104" t="b">
        <v>1</v>
      </c>
      <c r="O347" s="104">
        <v>0</v>
      </c>
      <c r="P347" s="105"/>
      <c r="Q347" s="105"/>
      <c r="R347" s="104" t="b">
        <v>1</v>
      </c>
      <c r="S347" s="105"/>
      <c r="T347" s="105"/>
      <c r="U347" s="105"/>
      <c r="V347" s="105"/>
      <c r="W347" s="105"/>
      <c r="X347" s="105"/>
      <c r="Y347" s="105"/>
      <c r="Z347" s="105"/>
      <c r="AA347" s="105"/>
      <c r="AB347" s="105"/>
      <c r="AC347" s="105"/>
      <c r="AD347" s="105"/>
      <c r="AE347" s="105"/>
      <c r="AF347" s="105"/>
      <c r="AG347" s="105"/>
      <c r="AH347" s="105"/>
      <c r="AI347" s="105"/>
      <c r="AJ347" s="105"/>
      <c r="AK347" s="105"/>
      <c r="AL347" s="105"/>
      <c r="AM347" s="105"/>
      <c r="AN347" s="105"/>
      <c r="AO347" s="105"/>
      <c r="AP347" s="105"/>
      <c r="AQ347" s="104">
        <v>0</v>
      </c>
      <c r="AR347" s="104">
        <v>0</v>
      </c>
      <c r="AS347" s="105"/>
      <c r="AT347" s="104">
        <v>0</v>
      </c>
      <c r="AU347" s="104">
        <v>0</v>
      </c>
      <c r="AV347" s="104">
        <v>-1</v>
      </c>
      <c r="AW347" s="104">
        <v>8760</v>
      </c>
      <c r="AX347" s="104">
        <v>0.1</v>
      </c>
      <c r="AY347" s="104">
        <v>2</v>
      </c>
      <c r="AZ347" s="104" t="b">
        <v>0</v>
      </c>
      <c r="BA347" s="104">
        <v>0</v>
      </c>
      <c r="BB347" s="104">
        <v>0</v>
      </c>
      <c r="BC347" s="104">
        <v>0</v>
      </c>
      <c r="BD347" s="104" t="b">
        <v>1</v>
      </c>
      <c r="BE347" s="105" t="s">
        <v>512</v>
      </c>
      <c r="BF347" s="104">
        <v>0</v>
      </c>
      <c r="BG347" s="104">
        <v>0</v>
      </c>
      <c r="BH347" s="104">
        <v>0</v>
      </c>
      <c r="BI347" s="104" t="b">
        <v>0</v>
      </c>
      <c r="BJ347" s="105"/>
      <c r="BK347" s="105"/>
      <c r="BL347" s="104">
        <v>0</v>
      </c>
      <c r="BM347" s="104">
        <v>0</v>
      </c>
      <c r="BN347" s="104">
        <v>4</v>
      </c>
      <c r="BO347" s="105"/>
      <c r="BP347" s="105" t="s">
        <v>6743</v>
      </c>
      <c r="BQ347" s="104">
        <v>8760</v>
      </c>
      <c r="BR347" s="105"/>
      <c r="BS347" s="105" t="s">
        <v>513</v>
      </c>
      <c r="BT347" s="105"/>
      <c r="BU347" s="104">
        <v>0</v>
      </c>
    </row>
    <row r="348" spans="1:73" ht="15" customHeight="1" x14ac:dyDescent="0.35">
      <c r="A348" s="104">
        <v>0</v>
      </c>
      <c r="B348" s="105" t="s">
        <v>482</v>
      </c>
      <c r="C348" s="105"/>
      <c r="D348" s="104">
        <v>2</v>
      </c>
      <c r="E348" s="105" t="s">
        <v>6955</v>
      </c>
      <c r="F348" s="105" t="s">
        <v>6819</v>
      </c>
      <c r="G348" s="104">
        <v>1</v>
      </c>
      <c r="H348" s="105" t="s">
        <v>483</v>
      </c>
      <c r="I348" s="104" t="b">
        <v>0</v>
      </c>
      <c r="J348" s="105"/>
      <c r="K348" s="105"/>
      <c r="L348" s="104">
        <v>24</v>
      </c>
      <c r="M348" s="105"/>
      <c r="N348" s="104" t="b">
        <v>1</v>
      </c>
      <c r="O348" s="104">
        <v>0</v>
      </c>
      <c r="P348" s="105" t="s">
        <v>485</v>
      </c>
      <c r="Q348" s="105" t="s">
        <v>6002</v>
      </c>
      <c r="R348" s="104" t="b">
        <v>0</v>
      </c>
      <c r="S348" s="105"/>
      <c r="T348" s="105"/>
      <c r="U348" s="105"/>
      <c r="V348" s="105"/>
      <c r="W348" s="105"/>
      <c r="X348" s="105"/>
      <c r="Y348" s="105"/>
      <c r="Z348" s="105"/>
      <c r="AA348" s="105"/>
      <c r="AB348" s="105"/>
      <c r="AC348" s="105"/>
      <c r="AD348" s="105"/>
      <c r="AE348" s="105"/>
      <c r="AF348" s="105"/>
      <c r="AG348" s="105"/>
      <c r="AH348" s="105"/>
      <c r="AI348" s="105"/>
      <c r="AJ348" s="105"/>
      <c r="AK348" s="105"/>
      <c r="AL348" s="105"/>
      <c r="AM348" s="105"/>
      <c r="AN348" s="105"/>
      <c r="AO348" s="105"/>
      <c r="AP348" s="105"/>
      <c r="AQ348" s="104">
        <v>0</v>
      </c>
      <c r="AR348" s="104">
        <v>10000</v>
      </c>
      <c r="AS348" s="105"/>
      <c r="AT348" s="104">
        <v>0</v>
      </c>
      <c r="AU348" s="104">
        <v>0</v>
      </c>
      <c r="AV348" s="104">
        <v>-1</v>
      </c>
      <c r="AW348" s="104">
        <v>1460</v>
      </c>
      <c r="AX348" s="104">
        <v>1460</v>
      </c>
      <c r="AY348" s="104">
        <v>20</v>
      </c>
      <c r="AZ348" s="104" t="b">
        <v>0</v>
      </c>
      <c r="BA348" s="104">
        <v>0</v>
      </c>
      <c r="BB348" s="104">
        <v>0</v>
      </c>
      <c r="BC348" s="104">
        <v>0</v>
      </c>
      <c r="BD348" s="104" t="b">
        <v>1</v>
      </c>
      <c r="BE348" s="105" t="s">
        <v>512</v>
      </c>
      <c r="BF348" s="104">
        <v>0</v>
      </c>
      <c r="BG348" s="104">
        <v>0</v>
      </c>
      <c r="BH348" s="104">
        <v>0</v>
      </c>
      <c r="BI348" s="104" t="b">
        <v>0</v>
      </c>
      <c r="BJ348" s="105"/>
      <c r="BK348" s="105"/>
      <c r="BL348" s="104">
        <v>0</v>
      </c>
      <c r="BM348" s="104">
        <v>1</v>
      </c>
      <c r="BN348" s="104">
        <v>4</v>
      </c>
      <c r="BO348" s="105"/>
      <c r="BP348" s="105" t="s">
        <v>207</v>
      </c>
      <c r="BQ348" s="104">
        <v>175200</v>
      </c>
      <c r="BR348" s="105"/>
      <c r="BS348" s="105" t="s">
        <v>105</v>
      </c>
      <c r="BT348" s="105"/>
      <c r="BU348" s="104">
        <v>0</v>
      </c>
    </row>
    <row r="349" spans="1:73" ht="15" customHeight="1" x14ac:dyDescent="0.35">
      <c r="A349" s="104">
        <v>0</v>
      </c>
      <c r="B349" s="105" t="s">
        <v>511</v>
      </c>
      <c r="C349" s="105"/>
      <c r="D349" s="104">
        <v>2</v>
      </c>
      <c r="E349" s="105" t="s">
        <v>6955</v>
      </c>
      <c r="F349" s="105" t="s">
        <v>10656</v>
      </c>
      <c r="G349" s="104">
        <v>1</v>
      </c>
      <c r="H349" s="105" t="s">
        <v>483</v>
      </c>
      <c r="I349" s="104" t="b">
        <v>0</v>
      </c>
      <c r="J349" s="105"/>
      <c r="K349" s="105"/>
      <c r="L349" s="104">
        <v>24</v>
      </c>
      <c r="M349" s="105"/>
      <c r="N349" s="104" t="b">
        <v>1</v>
      </c>
      <c r="O349" s="104">
        <v>0</v>
      </c>
      <c r="P349" s="105"/>
      <c r="Q349" s="105"/>
      <c r="R349" s="104" t="b">
        <v>1</v>
      </c>
      <c r="S349" s="105"/>
      <c r="T349" s="105"/>
      <c r="U349" s="105"/>
      <c r="V349" s="105"/>
      <c r="W349" s="105"/>
      <c r="X349" s="105"/>
      <c r="Y349" s="105"/>
      <c r="Z349" s="105"/>
      <c r="AA349" s="105"/>
      <c r="AB349" s="105"/>
      <c r="AC349" s="105"/>
      <c r="AD349" s="105"/>
      <c r="AE349" s="105"/>
      <c r="AF349" s="105"/>
      <c r="AG349" s="105"/>
      <c r="AH349" s="105"/>
      <c r="AI349" s="105"/>
      <c r="AJ349" s="105"/>
      <c r="AK349" s="105"/>
      <c r="AL349" s="105"/>
      <c r="AM349" s="105"/>
      <c r="AN349" s="105"/>
      <c r="AO349" s="105"/>
      <c r="AP349" s="105"/>
      <c r="AQ349" s="104">
        <v>0</v>
      </c>
      <c r="AR349" s="104">
        <v>0</v>
      </c>
      <c r="AS349" s="105"/>
      <c r="AT349" s="104">
        <v>0</v>
      </c>
      <c r="AU349" s="104">
        <v>0</v>
      </c>
      <c r="AV349" s="104">
        <v>-1</v>
      </c>
      <c r="AW349" s="104">
        <v>1460</v>
      </c>
      <c r="AX349" s="104">
        <v>1460</v>
      </c>
      <c r="AY349" s="104">
        <v>20</v>
      </c>
      <c r="AZ349" s="104" t="b">
        <v>0</v>
      </c>
      <c r="BA349" s="104">
        <v>0</v>
      </c>
      <c r="BB349" s="104">
        <v>0</v>
      </c>
      <c r="BC349" s="104">
        <v>0</v>
      </c>
      <c r="BD349" s="104" t="b">
        <v>0</v>
      </c>
      <c r="BE349" s="105" t="s">
        <v>512</v>
      </c>
      <c r="BF349" s="104">
        <v>0</v>
      </c>
      <c r="BG349" s="104">
        <v>0</v>
      </c>
      <c r="BH349" s="104">
        <v>0</v>
      </c>
      <c r="BI349" s="104" t="b">
        <v>0</v>
      </c>
      <c r="BJ349" s="105"/>
      <c r="BK349" s="105"/>
      <c r="BL349" s="104">
        <v>0</v>
      </c>
      <c r="BM349" s="104">
        <v>2</v>
      </c>
      <c r="BN349" s="104">
        <v>0</v>
      </c>
      <c r="BO349" s="105" t="s">
        <v>6742</v>
      </c>
      <c r="BP349" s="105" t="s">
        <v>6743</v>
      </c>
      <c r="BQ349" s="104">
        <v>17520</v>
      </c>
      <c r="BR349" s="105"/>
      <c r="BS349" s="105" t="s">
        <v>513</v>
      </c>
      <c r="BT349" s="105"/>
      <c r="BU349" s="104">
        <v>0</v>
      </c>
    </row>
    <row r="350" spans="1:73" ht="15" customHeight="1" x14ac:dyDescent="0.35">
      <c r="A350" s="104">
        <v>0</v>
      </c>
      <c r="B350" s="105" t="s">
        <v>482</v>
      </c>
      <c r="C350" s="105"/>
      <c r="D350" s="104">
        <v>2</v>
      </c>
      <c r="E350" s="105" t="s">
        <v>6962</v>
      </c>
      <c r="F350" s="105" t="s">
        <v>10681</v>
      </c>
      <c r="G350" s="104">
        <v>1</v>
      </c>
      <c r="H350" s="105" t="s">
        <v>483</v>
      </c>
      <c r="I350" s="104" t="b">
        <v>0</v>
      </c>
      <c r="J350" s="105"/>
      <c r="K350" s="105"/>
      <c r="L350" s="104">
        <v>24</v>
      </c>
      <c r="M350" s="105"/>
      <c r="N350" s="104" t="b">
        <v>1</v>
      </c>
      <c r="O350" s="104">
        <v>0</v>
      </c>
      <c r="P350" s="105" t="s">
        <v>6007</v>
      </c>
      <c r="Q350" s="105" t="s">
        <v>6008</v>
      </c>
      <c r="R350" s="104" t="b">
        <v>0</v>
      </c>
      <c r="S350" s="105"/>
      <c r="T350" s="105"/>
      <c r="U350" s="105"/>
      <c r="V350" s="105"/>
      <c r="W350" s="105"/>
      <c r="X350" s="105"/>
      <c r="Y350" s="105"/>
      <c r="Z350" s="105"/>
      <c r="AA350" s="105"/>
      <c r="AB350" s="105"/>
      <c r="AC350" s="105"/>
      <c r="AD350" s="105"/>
      <c r="AE350" s="105"/>
      <c r="AF350" s="105"/>
      <c r="AG350" s="105"/>
      <c r="AH350" s="105"/>
      <c r="AI350" s="105"/>
      <c r="AJ350" s="105"/>
      <c r="AK350" s="105"/>
      <c r="AL350" s="105"/>
      <c r="AM350" s="105"/>
      <c r="AN350" s="105"/>
      <c r="AO350" s="105"/>
      <c r="AP350" s="105"/>
      <c r="AQ350" s="104">
        <v>0</v>
      </c>
      <c r="AR350" s="104">
        <v>10000</v>
      </c>
      <c r="AS350" s="105"/>
      <c r="AT350" s="104">
        <v>0</v>
      </c>
      <c r="AU350" s="104">
        <v>0</v>
      </c>
      <c r="AV350" s="104">
        <v>-1</v>
      </c>
      <c r="AW350" s="104">
        <v>1460</v>
      </c>
      <c r="AX350" s="104">
        <v>1460</v>
      </c>
      <c r="AY350" s="104">
        <v>20</v>
      </c>
      <c r="AZ350" s="104" t="b">
        <v>0</v>
      </c>
      <c r="BA350" s="104">
        <v>0</v>
      </c>
      <c r="BB350" s="104">
        <v>0</v>
      </c>
      <c r="BC350" s="104">
        <v>0</v>
      </c>
      <c r="BD350" s="104" t="b">
        <v>1</v>
      </c>
      <c r="BE350" s="105" t="s">
        <v>512</v>
      </c>
      <c r="BF350" s="104">
        <v>0</v>
      </c>
      <c r="BG350" s="104">
        <v>0</v>
      </c>
      <c r="BH350" s="104">
        <v>0</v>
      </c>
      <c r="BI350" s="104" t="b">
        <v>1</v>
      </c>
      <c r="BJ350" s="105"/>
      <c r="BK350" s="105"/>
      <c r="BL350" s="104">
        <v>0</v>
      </c>
      <c r="BM350" s="104">
        <v>0</v>
      </c>
      <c r="BN350" s="104">
        <v>8</v>
      </c>
      <c r="BO350" s="105"/>
      <c r="BP350" s="105" t="s">
        <v>10655</v>
      </c>
      <c r="BQ350" s="104">
        <v>87600</v>
      </c>
      <c r="BR350" s="105"/>
      <c r="BS350" s="105" t="s">
        <v>105</v>
      </c>
      <c r="BT350" s="105"/>
      <c r="BU350" s="104">
        <v>0</v>
      </c>
    </row>
    <row r="351" spans="1:73" ht="15" customHeight="1" x14ac:dyDescent="0.35">
      <c r="A351" s="104">
        <v>0</v>
      </c>
      <c r="B351" s="105" t="s">
        <v>511</v>
      </c>
      <c r="C351" s="105"/>
      <c r="D351" s="104">
        <v>2</v>
      </c>
      <c r="E351" s="105" t="s">
        <v>6962</v>
      </c>
      <c r="F351" s="105" t="s">
        <v>6754</v>
      </c>
      <c r="G351" s="104">
        <v>1</v>
      </c>
      <c r="H351" s="105" t="s">
        <v>483</v>
      </c>
      <c r="I351" s="104" t="b">
        <v>0</v>
      </c>
      <c r="J351" s="105"/>
      <c r="K351" s="105"/>
      <c r="L351" s="104">
        <v>24</v>
      </c>
      <c r="M351" s="105"/>
      <c r="N351" s="104" t="b">
        <v>1</v>
      </c>
      <c r="O351" s="104">
        <v>0</v>
      </c>
      <c r="P351" s="105"/>
      <c r="Q351" s="105"/>
      <c r="R351" s="104" t="b">
        <v>0</v>
      </c>
      <c r="S351" s="105"/>
      <c r="T351" s="105"/>
      <c r="U351" s="105"/>
      <c r="V351" s="105"/>
      <c r="W351" s="105"/>
      <c r="X351" s="105"/>
      <c r="Y351" s="105"/>
      <c r="Z351" s="105"/>
      <c r="AA351" s="105"/>
      <c r="AB351" s="105"/>
      <c r="AC351" s="105"/>
      <c r="AD351" s="105"/>
      <c r="AE351" s="105"/>
      <c r="AF351" s="105"/>
      <c r="AG351" s="105"/>
      <c r="AH351" s="105"/>
      <c r="AI351" s="105"/>
      <c r="AJ351" s="105"/>
      <c r="AK351" s="105"/>
      <c r="AL351" s="105"/>
      <c r="AM351" s="105"/>
      <c r="AN351" s="105"/>
      <c r="AO351" s="105"/>
      <c r="AP351" s="105"/>
      <c r="AQ351" s="104">
        <v>0</v>
      </c>
      <c r="AR351" s="104">
        <v>0</v>
      </c>
      <c r="AS351" s="105"/>
      <c r="AT351" s="104">
        <v>0</v>
      </c>
      <c r="AU351" s="104">
        <v>0</v>
      </c>
      <c r="AV351" s="104">
        <v>-1</v>
      </c>
      <c r="AW351" s="104">
        <v>1460</v>
      </c>
      <c r="AX351" s="104">
        <v>1460</v>
      </c>
      <c r="AY351" s="104">
        <v>20</v>
      </c>
      <c r="AZ351" s="104" t="b">
        <v>0</v>
      </c>
      <c r="BA351" s="104">
        <v>0</v>
      </c>
      <c r="BB351" s="104">
        <v>0</v>
      </c>
      <c r="BC351" s="104">
        <v>0</v>
      </c>
      <c r="BD351" s="104" t="b">
        <v>0</v>
      </c>
      <c r="BE351" s="105" t="s">
        <v>512</v>
      </c>
      <c r="BF351" s="104">
        <v>0</v>
      </c>
      <c r="BG351" s="104">
        <v>0</v>
      </c>
      <c r="BH351" s="104">
        <v>0</v>
      </c>
      <c r="BI351" s="104" t="b">
        <v>0</v>
      </c>
      <c r="BJ351" s="105"/>
      <c r="BK351" s="105"/>
      <c r="BL351" s="104">
        <v>0</v>
      </c>
      <c r="BM351" s="104">
        <v>1</v>
      </c>
      <c r="BN351" s="104">
        <v>0</v>
      </c>
      <c r="BO351" s="105" t="s">
        <v>6755</v>
      </c>
      <c r="BP351" s="105" t="s">
        <v>208</v>
      </c>
      <c r="BQ351" s="104">
        <v>8760</v>
      </c>
      <c r="BR351" s="105"/>
      <c r="BS351" s="105" t="s">
        <v>513</v>
      </c>
      <c r="BT351" s="105"/>
      <c r="BU351" s="104">
        <v>0</v>
      </c>
    </row>
    <row r="352" spans="1:73" ht="15" customHeight="1" x14ac:dyDescent="0.35">
      <c r="A352" s="104">
        <v>0</v>
      </c>
      <c r="B352" s="105" t="s">
        <v>511</v>
      </c>
      <c r="C352" s="105"/>
      <c r="D352" s="104">
        <v>2</v>
      </c>
      <c r="E352" s="105" t="s">
        <v>6962</v>
      </c>
      <c r="F352" s="105" t="s">
        <v>10682</v>
      </c>
      <c r="G352" s="104">
        <v>1</v>
      </c>
      <c r="H352" s="105" t="s">
        <v>483</v>
      </c>
      <c r="I352" s="104" t="b">
        <v>0</v>
      </c>
      <c r="J352" s="105"/>
      <c r="K352" s="105"/>
      <c r="L352" s="104">
        <v>24</v>
      </c>
      <c r="M352" s="105"/>
      <c r="N352" s="104" t="b">
        <v>1</v>
      </c>
      <c r="O352" s="104">
        <v>0</v>
      </c>
      <c r="P352" s="105"/>
      <c r="Q352" s="105" t="s">
        <v>5934</v>
      </c>
      <c r="R352" s="104" t="b">
        <v>1</v>
      </c>
      <c r="S352" s="105"/>
      <c r="T352" s="105"/>
      <c r="U352" s="105"/>
      <c r="V352" s="105"/>
      <c r="W352" s="105"/>
      <c r="X352" s="105"/>
      <c r="Y352" s="105"/>
      <c r="Z352" s="105"/>
      <c r="AA352" s="105"/>
      <c r="AB352" s="105"/>
      <c r="AC352" s="105"/>
      <c r="AD352" s="105"/>
      <c r="AE352" s="105"/>
      <c r="AF352" s="105"/>
      <c r="AG352" s="105"/>
      <c r="AH352" s="105"/>
      <c r="AI352" s="105"/>
      <c r="AJ352" s="105"/>
      <c r="AK352" s="105"/>
      <c r="AL352" s="105"/>
      <c r="AM352" s="105"/>
      <c r="AN352" s="105"/>
      <c r="AO352" s="105"/>
      <c r="AP352" s="105"/>
      <c r="AQ352" s="104">
        <v>0</v>
      </c>
      <c r="AR352" s="104">
        <v>0</v>
      </c>
      <c r="AS352" s="105"/>
      <c r="AT352" s="104">
        <v>0</v>
      </c>
      <c r="AU352" s="104">
        <v>0</v>
      </c>
      <c r="AV352" s="104">
        <v>-1</v>
      </c>
      <c r="AW352" s="104">
        <v>1460</v>
      </c>
      <c r="AX352" s="104">
        <v>1460</v>
      </c>
      <c r="AY352" s="104">
        <v>20</v>
      </c>
      <c r="AZ352" s="104" t="b">
        <v>0</v>
      </c>
      <c r="BA352" s="104">
        <v>0</v>
      </c>
      <c r="BB352" s="104">
        <v>0</v>
      </c>
      <c r="BC352" s="104">
        <v>0</v>
      </c>
      <c r="BD352" s="104" t="b">
        <v>0</v>
      </c>
      <c r="BE352" s="105" t="s">
        <v>512</v>
      </c>
      <c r="BF352" s="104">
        <v>0</v>
      </c>
      <c r="BG352" s="104">
        <v>0</v>
      </c>
      <c r="BH352" s="104">
        <v>0</v>
      </c>
      <c r="BI352" s="104" t="b">
        <v>0</v>
      </c>
      <c r="BJ352" s="105"/>
      <c r="BK352" s="105"/>
      <c r="BL352" s="104">
        <v>0</v>
      </c>
      <c r="BM352" s="104">
        <v>2</v>
      </c>
      <c r="BN352" s="104">
        <v>8</v>
      </c>
      <c r="BO352" s="105" t="s">
        <v>6843</v>
      </c>
      <c r="BP352" s="105" t="s">
        <v>6743</v>
      </c>
      <c r="BQ352" s="104">
        <v>8760</v>
      </c>
      <c r="BR352" s="105"/>
      <c r="BS352" s="105" t="s">
        <v>513</v>
      </c>
      <c r="BT352" s="105"/>
      <c r="BU352" s="104">
        <v>0</v>
      </c>
    </row>
    <row r="353" spans="1:73" ht="15" customHeight="1" x14ac:dyDescent="0.35">
      <c r="A353" s="104">
        <v>0</v>
      </c>
      <c r="B353" s="105" t="s">
        <v>511</v>
      </c>
      <c r="C353" s="105"/>
      <c r="D353" s="104">
        <v>2</v>
      </c>
      <c r="E353" s="105" t="s">
        <v>6961</v>
      </c>
      <c r="F353" s="105" t="s">
        <v>6754</v>
      </c>
      <c r="G353" s="104">
        <v>1</v>
      </c>
      <c r="H353" s="105" t="s">
        <v>483</v>
      </c>
      <c r="I353" s="104" t="b">
        <v>0</v>
      </c>
      <c r="J353" s="105"/>
      <c r="K353" s="105"/>
      <c r="L353" s="104">
        <v>24</v>
      </c>
      <c r="M353" s="105"/>
      <c r="N353" s="104" t="b">
        <v>1</v>
      </c>
      <c r="O353" s="104">
        <v>0</v>
      </c>
      <c r="P353" s="105"/>
      <c r="Q353" s="105"/>
      <c r="R353" s="104" t="b">
        <v>0</v>
      </c>
      <c r="S353" s="105"/>
      <c r="T353" s="105"/>
      <c r="U353" s="105"/>
      <c r="V353" s="105"/>
      <c r="W353" s="105"/>
      <c r="X353" s="105"/>
      <c r="Y353" s="105"/>
      <c r="Z353" s="105"/>
      <c r="AA353" s="105"/>
      <c r="AB353" s="105"/>
      <c r="AC353" s="105"/>
      <c r="AD353" s="105"/>
      <c r="AE353" s="105"/>
      <c r="AF353" s="105"/>
      <c r="AG353" s="105"/>
      <c r="AH353" s="105"/>
      <c r="AI353" s="105"/>
      <c r="AJ353" s="105"/>
      <c r="AK353" s="105"/>
      <c r="AL353" s="105"/>
      <c r="AM353" s="105"/>
      <c r="AN353" s="105"/>
      <c r="AO353" s="105"/>
      <c r="AP353" s="105"/>
      <c r="AQ353" s="104">
        <v>0</v>
      </c>
      <c r="AR353" s="104">
        <v>0</v>
      </c>
      <c r="AS353" s="105"/>
      <c r="AT353" s="104">
        <v>0</v>
      </c>
      <c r="AU353" s="104">
        <v>0</v>
      </c>
      <c r="AV353" s="104">
        <v>-1</v>
      </c>
      <c r="AW353" s="104">
        <v>1460</v>
      </c>
      <c r="AX353" s="104">
        <v>1460</v>
      </c>
      <c r="AY353" s="104">
        <v>20</v>
      </c>
      <c r="AZ353" s="104" t="b">
        <v>0</v>
      </c>
      <c r="BA353" s="104">
        <v>0</v>
      </c>
      <c r="BB353" s="104">
        <v>0</v>
      </c>
      <c r="BC353" s="104">
        <v>0</v>
      </c>
      <c r="BD353" s="104" t="b">
        <v>0</v>
      </c>
      <c r="BE353" s="105" t="s">
        <v>512</v>
      </c>
      <c r="BF353" s="104">
        <v>0</v>
      </c>
      <c r="BG353" s="104">
        <v>0</v>
      </c>
      <c r="BH353" s="104">
        <v>0</v>
      </c>
      <c r="BI353" s="104" t="b">
        <v>0</v>
      </c>
      <c r="BJ353" s="105"/>
      <c r="BK353" s="105"/>
      <c r="BL353" s="104">
        <v>0</v>
      </c>
      <c r="BM353" s="104">
        <v>0</v>
      </c>
      <c r="BN353" s="104">
        <v>0</v>
      </c>
      <c r="BO353" s="105" t="s">
        <v>6755</v>
      </c>
      <c r="BP353" s="105" t="s">
        <v>208</v>
      </c>
      <c r="BQ353" s="104">
        <v>8760</v>
      </c>
      <c r="BR353" s="105"/>
      <c r="BS353" s="105" t="s">
        <v>513</v>
      </c>
      <c r="BT353" s="105"/>
      <c r="BU353" s="104">
        <v>0</v>
      </c>
    </row>
    <row r="354" spans="1:73" ht="15" customHeight="1" x14ac:dyDescent="0.35">
      <c r="A354" s="104">
        <v>0</v>
      </c>
      <c r="B354" s="105" t="s">
        <v>511</v>
      </c>
      <c r="C354" s="105"/>
      <c r="D354" s="104">
        <v>2</v>
      </c>
      <c r="E354" s="105" t="s">
        <v>6961</v>
      </c>
      <c r="F354" s="105" t="s">
        <v>6762</v>
      </c>
      <c r="G354" s="104">
        <v>1</v>
      </c>
      <c r="H354" s="105" t="s">
        <v>483</v>
      </c>
      <c r="I354" s="104" t="b">
        <v>0</v>
      </c>
      <c r="J354" s="105"/>
      <c r="K354" s="105"/>
      <c r="L354" s="104">
        <v>24</v>
      </c>
      <c r="M354" s="105"/>
      <c r="N354" s="104" t="b">
        <v>1</v>
      </c>
      <c r="O354" s="104">
        <v>0</v>
      </c>
      <c r="P354" s="105"/>
      <c r="Q354" s="105"/>
      <c r="R354" s="104" t="b">
        <v>0</v>
      </c>
      <c r="S354" s="105"/>
      <c r="T354" s="105"/>
      <c r="U354" s="105"/>
      <c r="V354" s="105"/>
      <c r="W354" s="105"/>
      <c r="X354" s="105"/>
      <c r="Y354" s="105"/>
      <c r="Z354" s="105"/>
      <c r="AA354" s="105"/>
      <c r="AB354" s="105"/>
      <c r="AC354" s="105"/>
      <c r="AD354" s="105"/>
      <c r="AE354" s="105"/>
      <c r="AF354" s="105"/>
      <c r="AG354" s="105"/>
      <c r="AH354" s="105"/>
      <c r="AI354" s="105"/>
      <c r="AJ354" s="105"/>
      <c r="AK354" s="105"/>
      <c r="AL354" s="105"/>
      <c r="AM354" s="105"/>
      <c r="AN354" s="105"/>
      <c r="AO354" s="105"/>
      <c r="AP354" s="105"/>
      <c r="AQ354" s="104">
        <v>0</v>
      </c>
      <c r="AR354" s="104">
        <v>0</v>
      </c>
      <c r="AS354" s="105"/>
      <c r="AT354" s="104">
        <v>0</v>
      </c>
      <c r="AU354" s="104">
        <v>0</v>
      </c>
      <c r="AV354" s="104">
        <v>-1</v>
      </c>
      <c r="AW354" s="104">
        <v>1460</v>
      </c>
      <c r="AX354" s="104">
        <v>1460</v>
      </c>
      <c r="AY354" s="104">
        <v>20</v>
      </c>
      <c r="AZ354" s="104" t="b">
        <v>0</v>
      </c>
      <c r="BA354" s="104">
        <v>0</v>
      </c>
      <c r="BB354" s="104">
        <v>0</v>
      </c>
      <c r="BC354" s="104">
        <v>0</v>
      </c>
      <c r="BD354" s="104" t="b">
        <v>0</v>
      </c>
      <c r="BE354" s="105" t="s">
        <v>512</v>
      </c>
      <c r="BF354" s="104">
        <v>0</v>
      </c>
      <c r="BG354" s="104">
        <v>0</v>
      </c>
      <c r="BH354" s="104">
        <v>0</v>
      </c>
      <c r="BI354" s="104" t="b">
        <v>0</v>
      </c>
      <c r="BJ354" s="105"/>
      <c r="BK354" s="105"/>
      <c r="BL354" s="104">
        <v>0</v>
      </c>
      <c r="BM354" s="104">
        <v>1</v>
      </c>
      <c r="BN354" s="104">
        <v>0</v>
      </c>
      <c r="BO354" s="105" t="s">
        <v>6763</v>
      </c>
      <c r="BP354" s="105" t="s">
        <v>208</v>
      </c>
      <c r="BQ354" s="104">
        <v>8760</v>
      </c>
      <c r="BR354" s="105"/>
      <c r="BS354" s="105" t="s">
        <v>513</v>
      </c>
      <c r="BT354" s="105"/>
      <c r="BU354" s="104">
        <v>0</v>
      </c>
    </row>
    <row r="355" spans="1:73" ht="15" customHeight="1" x14ac:dyDescent="0.35">
      <c r="A355" s="104">
        <v>0</v>
      </c>
      <c r="B355" s="105" t="s">
        <v>511</v>
      </c>
      <c r="C355" s="105"/>
      <c r="D355" s="104">
        <v>2</v>
      </c>
      <c r="E355" s="105" t="s">
        <v>6961</v>
      </c>
      <c r="F355" s="105" t="s">
        <v>6818</v>
      </c>
      <c r="G355" s="104">
        <v>1</v>
      </c>
      <c r="H355" s="105" t="s">
        <v>483</v>
      </c>
      <c r="I355" s="104" t="b">
        <v>1</v>
      </c>
      <c r="J355" s="105"/>
      <c r="K355" s="105"/>
      <c r="L355" s="104">
        <v>24</v>
      </c>
      <c r="M355" s="105"/>
      <c r="N355" s="104" t="b">
        <v>1</v>
      </c>
      <c r="O355" s="104">
        <v>0</v>
      </c>
      <c r="P355" s="105" t="s">
        <v>485</v>
      </c>
      <c r="Q355" s="105" t="s">
        <v>6002</v>
      </c>
      <c r="R355" s="104" t="b">
        <v>1</v>
      </c>
      <c r="S355" s="105"/>
      <c r="T355" s="105"/>
      <c r="U355" s="105"/>
      <c r="V355" s="105"/>
      <c r="W355" s="105"/>
      <c r="X355" s="105"/>
      <c r="Y355" s="105"/>
      <c r="Z355" s="105"/>
      <c r="AA355" s="105"/>
      <c r="AB355" s="105"/>
      <c r="AC355" s="105"/>
      <c r="AD355" s="105"/>
      <c r="AE355" s="105"/>
      <c r="AF355" s="105"/>
      <c r="AG355" s="105"/>
      <c r="AH355" s="105"/>
      <c r="AI355" s="105"/>
      <c r="AJ355" s="105"/>
      <c r="AK355" s="105"/>
      <c r="AL355" s="105"/>
      <c r="AM355" s="105"/>
      <c r="AN355" s="105"/>
      <c r="AO355" s="105"/>
      <c r="AP355" s="105"/>
      <c r="AQ355" s="104">
        <v>0</v>
      </c>
      <c r="AR355" s="104">
        <v>0</v>
      </c>
      <c r="AS355" s="105"/>
      <c r="AT355" s="104">
        <v>0</v>
      </c>
      <c r="AU355" s="104">
        <v>0</v>
      </c>
      <c r="AV355" s="104">
        <v>-1</v>
      </c>
      <c r="AW355" s="104">
        <v>1460</v>
      </c>
      <c r="AX355" s="104">
        <v>1460</v>
      </c>
      <c r="AY355" s="104">
        <v>20</v>
      </c>
      <c r="AZ355" s="104" t="b">
        <v>0</v>
      </c>
      <c r="BA355" s="104">
        <v>0</v>
      </c>
      <c r="BB355" s="104">
        <v>0</v>
      </c>
      <c r="BC355" s="104">
        <v>0</v>
      </c>
      <c r="BD355" s="104" t="b">
        <v>0</v>
      </c>
      <c r="BE355" s="105" t="s">
        <v>512</v>
      </c>
      <c r="BF355" s="104">
        <v>0</v>
      </c>
      <c r="BG355" s="104">
        <v>0</v>
      </c>
      <c r="BH355" s="104">
        <v>0</v>
      </c>
      <c r="BI355" s="104" t="b">
        <v>0</v>
      </c>
      <c r="BJ355" s="105"/>
      <c r="BK355" s="105"/>
      <c r="BL355" s="104">
        <v>0</v>
      </c>
      <c r="BM355" s="104">
        <v>2</v>
      </c>
      <c r="BN355" s="104">
        <v>8</v>
      </c>
      <c r="BO355" s="105"/>
      <c r="BP355" s="105" t="s">
        <v>6743</v>
      </c>
      <c r="BQ355" s="104">
        <v>8760</v>
      </c>
      <c r="BR355" s="105"/>
      <c r="BS355" s="105" t="s">
        <v>513</v>
      </c>
      <c r="BT355" s="105"/>
      <c r="BU355" s="104">
        <v>0</v>
      </c>
    </row>
    <row r="356" spans="1:73" ht="15" customHeight="1" x14ac:dyDescent="0.35">
      <c r="A356" s="104">
        <v>0</v>
      </c>
      <c r="B356" s="105" t="s">
        <v>511</v>
      </c>
      <c r="C356" s="105"/>
      <c r="D356" s="104">
        <v>2</v>
      </c>
      <c r="E356" s="105" t="s">
        <v>7007</v>
      </c>
      <c r="F356" s="105" t="s">
        <v>10656</v>
      </c>
      <c r="G356" s="104">
        <v>1</v>
      </c>
      <c r="H356" s="105" t="s">
        <v>483</v>
      </c>
      <c r="I356" s="104" t="b">
        <v>0</v>
      </c>
      <c r="J356" s="105"/>
      <c r="K356" s="105"/>
      <c r="L356" s="104">
        <v>24</v>
      </c>
      <c r="M356" s="105"/>
      <c r="N356" s="104" t="b">
        <v>1</v>
      </c>
      <c r="O356" s="104">
        <v>0</v>
      </c>
      <c r="P356" s="105"/>
      <c r="Q356" s="105"/>
      <c r="R356" s="104" t="b">
        <v>1</v>
      </c>
      <c r="S356" s="105"/>
      <c r="T356" s="105"/>
      <c r="U356" s="105"/>
      <c r="V356" s="105"/>
      <c r="W356" s="105"/>
      <c r="X356" s="105"/>
      <c r="Y356" s="105"/>
      <c r="Z356" s="105"/>
      <c r="AA356" s="105"/>
      <c r="AB356" s="105"/>
      <c r="AC356" s="105"/>
      <c r="AD356" s="105"/>
      <c r="AE356" s="105"/>
      <c r="AF356" s="105"/>
      <c r="AG356" s="105"/>
      <c r="AH356" s="105"/>
      <c r="AI356" s="105"/>
      <c r="AJ356" s="105"/>
      <c r="AK356" s="105"/>
      <c r="AL356" s="105"/>
      <c r="AM356" s="105"/>
      <c r="AN356" s="105"/>
      <c r="AO356" s="105"/>
      <c r="AP356" s="105"/>
      <c r="AQ356" s="104">
        <v>0</v>
      </c>
      <c r="AR356" s="104">
        <v>0</v>
      </c>
      <c r="AS356" s="105"/>
      <c r="AT356" s="104">
        <v>0</v>
      </c>
      <c r="AU356" s="104">
        <v>0</v>
      </c>
      <c r="AV356" s="104">
        <v>-1</v>
      </c>
      <c r="AW356" s="104">
        <v>1460</v>
      </c>
      <c r="AX356" s="104">
        <v>1460</v>
      </c>
      <c r="AY356" s="104">
        <v>20</v>
      </c>
      <c r="AZ356" s="104" t="b">
        <v>0</v>
      </c>
      <c r="BA356" s="104">
        <v>0</v>
      </c>
      <c r="BB356" s="104">
        <v>0</v>
      </c>
      <c r="BC356" s="104">
        <v>0</v>
      </c>
      <c r="BD356" s="104" t="b">
        <v>0</v>
      </c>
      <c r="BE356" s="105" t="s">
        <v>512</v>
      </c>
      <c r="BF356" s="104">
        <v>0</v>
      </c>
      <c r="BG356" s="104">
        <v>0</v>
      </c>
      <c r="BH356" s="104">
        <v>0</v>
      </c>
      <c r="BI356" s="104" t="b">
        <v>0</v>
      </c>
      <c r="BJ356" s="105"/>
      <c r="BK356" s="105"/>
      <c r="BL356" s="104">
        <v>0</v>
      </c>
      <c r="BM356" s="104">
        <v>0</v>
      </c>
      <c r="BN356" s="104">
        <v>0</v>
      </c>
      <c r="BO356" s="105" t="s">
        <v>6742</v>
      </c>
      <c r="BP356" s="105" t="s">
        <v>6743</v>
      </c>
      <c r="BQ356" s="104">
        <v>17520</v>
      </c>
      <c r="BR356" s="105"/>
      <c r="BS356" s="105" t="s">
        <v>513</v>
      </c>
      <c r="BT356" s="105"/>
      <c r="BU356" s="104">
        <v>0</v>
      </c>
    </row>
    <row r="357" spans="1:73" ht="15" customHeight="1" x14ac:dyDescent="0.35">
      <c r="A357" s="104">
        <v>0.1</v>
      </c>
      <c r="B357" s="105" t="s">
        <v>484</v>
      </c>
      <c r="C357" s="105"/>
      <c r="D357" s="104">
        <v>2</v>
      </c>
      <c r="E357" s="105" t="s">
        <v>6970</v>
      </c>
      <c r="F357" s="105" t="s">
        <v>6881</v>
      </c>
      <c r="G357" s="104">
        <v>1</v>
      </c>
      <c r="H357" s="105" t="s">
        <v>483</v>
      </c>
      <c r="I357" s="104" t="b">
        <v>1</v>
      </c>
      <c r="J357" s="105"/>
      <c r="K357" s="105"/>
      <c r="L357" s="104">
        <v>24</v>
      </c>
      <c r="M357" s="105"/>
      <c r="N357" s="104" t="b">
        <v>1</v>
      </c>
      <c r="O357" s="104">
        <v>0</v>
      </c>
      <c r="P357" s="105" t="s">
        <v>485</v>
      </c>
      <c r="Q357" s="105" t="s">
        <v>6002</v>
      </c>
      <c r="R357" s="104" t="b">
        <v>1</v>
      </c>
      <c r="S357" s="105"/>
      <c r="T357" s="105"/>
      <c r="U357" s="105"/>
      <c r="V357" s="105"/>
      <c r="W357" s="105"/>
      <c r="X357" s="105"/>
      <c r="Y357" s="105"/>
      <c r="Z357" s="105"/>
      <c r="AA357" s="105"/>
      <c r="AB357" s="105"/>
      <c r="AC357" s="105"/>
      <c r="AD357" s="105"/>
      <c r="AE357" s="105"/>
      <c r="AF357" s="105"/>
      <c r="AG357" s="105"/>
      <c r="AH357" s="105"/>
      <c r="AI357" s="105"/>
      <c r="AJ357" s="105"/>
      <c r="AK357" s="105"/>
      <c r="AL357" s="105"/>
      <c r="AM357" s="105"/>
      <c r="AN357" s="105"/>
      <c r="AO357" s="105"/>
      <c r="AP357" s="105"/>
      <c r="AQ357" s="104">
        <v>0</v>
      </c>
      <c r="AR357" s="104">
        <v>1600</v>
      </c>
      <c r="AS357" s="105"/>
      <c r="AT357" s="104">
        <v>0</v>
      </c>
      <c r="AU357" s="104">
        <v>0</v>
      </c>
      <c r="AV357" s="104">
        <v>-1</v>
      </c>
      <c r="AW357" s="104">
        <v>17520</v>
      </c>
      <c r="AX357" s="104">
        <v>0.1</v>
      </c>
      <c r="AY357" s="104">
        <v>2</v>
      </c>
      <c r="AZ357" s="104" t="b">
        <v>0</v>
      </c>
      <c r="BA357" s="104">
        <v>0</v>
      </c>
      <c r="BB357" s="104">
        <v>0</v>
      </c>
      <c r="BC357" s="104">
        <v>0</v>
      </c>
      <c r="BD357" s="104" t="b">
        <v>1</v>
      </c>
      <c r="BE357" s="105" t="s">
        <v>512</v>
      </c>
      <c r="BF357" s="104">
        <v>0</v>
      </c>
      <c r="BG357" s="104">
        <v>0</v>
      </c>
      <c r="BH357" s="104">
        <v>0</v>
      </c>
      <c r="BI357" s="104" t="b">
        <v>0</v>
      </c>
      <c r="BJ357" s="105"/>
      <c r="BK357" s="105"/>
      <c r="BL357" s="104">
        <v>0</v>
      </c>
      <c r="BM357" s="104">
        <v>0</v>
      </c>
      <c r="BN357" s="104">
        <v>8</v>
      </c>
      <c r="BO357" s="105"/>
      <c r="BP357" s="105" t="s">
        <v>6778</v>
      </c>
      <c r="BQ357" s="104">
        <v>8760</v>
      </c>
      <c r="BR357" s="105"/>
      <c r="BS357" s="105" t="s">
        <v>105</v>
      </c>
      <c r="BT357" s="105"/>
      <c r="BU357" s="104">
        <v>0</v>
      </c>
    </row>
    <row r="358" spans="1:73" ht="15" customHeight="1" x14ac:dyDescent="0.35">
      <c r="A358" s="104">
        <v>0</v>
      </c>
      <c r="B358" s="105" t="s">
        <v>511</v>
      </c>
      <c r="C358" s="105"/>
      <c r="D358" s="104">
        <v>2</v>
      </c>
      <c r="E358" s="105" t="s">
        <v>6970</v>
      </c>
      <c r="F358" s="105" t="s">
        <v>6882</v>
      </c>
      <c r="G358" s="104">
        <v>1</v>
      </c>
      <c r="H358" s="105" t="s">
        <v>483</v>
      </c>
      <c r="I358" s="104" t="b">
        <v>0</v>
      </c>
      <c r="J358" s="105"/>
      <c r="K358" s="105"/>
      <c r="L358" s="104">
        <v>24</v>
      </c>
      <c r="M358" s="105"/>
      <c r="N358" s="104" t="b">
        <v>1</v>
      </c>
      <c r="O358" s="104">
        <v>0</v>
      </c>
      <c r="P358" s="105" t="s">
        <v>6007</v>
      </c>
      <c r="Q358" s="105" t="s">
        <v>6008</v>
      </c>
      <c r="R358" s="104" t="b">
        <v>0</v>
      </c>
      <c r="S358" s="105"/>
      <c r="T358" s="105"/>
      <c r="U358" s="105"/>
      <c r="V358" s="105"/>
      <c r="W358" s="105"/>
      <c r="X358" s="105"/>
      <c r="Y358" s="105"/>
      <c r="Z358" s="105"/>
      <c r="AA358" s="105"/>
      <c r="AB358" s="105"/>
      <c r="AC358" s="105"/>
      <c r="AD358" s="105"/>
      <c r="AE358" s="105"/>
      <c r="AF358" s="105"/>
      <c r="AG358" s="105"/>
      <c r="AH358" s="105"/>
      <c r="AI358" s="105"/>
      <c r="AJ358" s="105"/>
      <c r="AK358" s="105"/>
      <c r="AL358" s="105"/>
      <c r="AM358" s="105"/>
      <c r="AN358" s="105"/>
      <c r="AO358" s="105"/>
      <c r="AP358" s="105"/>
      <c r="AQ358" s="104">
        <v>0</v>
      </c>
      <c r="AR358" s="104">
        <v>1500</v>
      </c>
      <c r="AS358" s="105"/>
      <c r="AT358" s="104">
        <v>0</v>
      </c>
      <c r="AU358" s="104">
        <v>0</v>
      </c>
      <c r="AV358" s="104">
        <v>-1</v>
      </c>
      <c r="AW358" s="104">
        <v>8760</v>
      </c>
      <c r="AX358" s="104">
        <v>0.1</v>
      </c>
      <c r="AY358" s="104">
        <v>2</v>
      </c>
      <c r="AZ358" s="104" t="b">
        <v>0</v>
      </c>
      <c r="BA358" s="104">
        <v>0</v>
      </c>
      <c r="BB358" s="104">
        <v>0</v>
      </c>
      <c r="BC358" s="104">
        <v>0</v>
      </c>
      <c r="BD358" s="104" t="b">
        <v>1</v>
      </c>
      <c r="BE358" s="105" t="s">
        <v>512</v>
      </c>
      <c r="BF358" s="104">
        <v>0</v>
      </c>
      <c r="BG358" s="104">
        <v>0</v>
      </c>
      <c r="BH358" s="104">
        <v>0</v>
      </c>
      <c r="BI358" s="104" t="b">
        <v>0</v>
      </c>
      <c r="BJ358" s="105"/>
      <c r="BK358" s="105"/>
      <c r="BL358" s="104">
        <v>0</v>
      </c>
      <c r="BM358" s="104">
        <v>1</v>
      </c>
      <c r="BN358" s="104">
        <v>8</v>
      </c>
      <c r="BO358" s="105"/>
      <c r="BP358" s="105" t="s">
        <v>208</v>
      </c>
      <c r="BQ358" s="104">
        <v>8760</v>
      </c>
      <c r="BR358" s="105"/>
      <c r="BS358" s="105" t="s">
        <v>513</v>
      </c>
      <c r="BT358" s="105"/>
      <c r="BU358" s="104">
        <v>0</v>
      </c>
    </row>
    <row r="359" spans="1:73" ht="15" customHeight="1" x14ac:dyDescent="0.35">
      <c r="A359" s="104">
        <v>0</v>
      </c>
      <c r="B359" s="105" t="s">
        <v>511</v>
      </c>
      <c r="C359" s="105"/>
      <c r="D359" s="104">
        <v>2</v>
      </c>
      <c r="E359" s="105" t="s">
        <v>6970</v>
      </c>
      <c r="F359" s="105" t="s">
        <v>10656</v>
      </c>
      <c r="G359" s="104">
        <v>1</v>
      </c>
      <c r="H359" s="105" t="s">
        <v>483</v>
      </c>
      <c r="I359" s="104" t="b">
        <v>0</v>
      </c>
      <c r="J359" s="105"/>
      <c r="K359" s="105"/>
      <c r="L359" s="104">
        <v>24</v>
      </c>
      <c r="M359" s="105"/>
      <c r="N359" s="104" t="b">
        <v>1</v>
      </c>
      <c r="O359" s="104">
        <v>0</v>
      </c>
      <c r="P359" s="105"/>
      <c r="Q359" s="105"/>
      <c r="R359" s="104" t="b">
        <v>1</v>
      </c>
      <c r="S359" s="105"/>
      <c r="T359" s="105"/>
      <c r="U359" s="105"/>
      <c r="V359" s="105"/>
      <c r="W359" s="105"/>
      <c r="X359" s="105"/>
      <c r="Y359" s="105"/>
      <c r="Z359" s="105"/>
      <c r="AA359" s="105"/>
      <c r="AB359" s="105"/>
      <c r="AC359" s="105"/>
      <c r="AD359" s="105"/>
      <c r="AE359" s="105"/>
      <c r="AF359" s="105"/>
      <c r="AG359" s="105"/>
      <c r="AH359" s="105"/>
      <c r="AI359" s="105"/>
      <c r="AJ359" s="105"/>
      <c r="AK359" s="105"/>
      <c r="AL359" s="105"/>
      <c r="AM359" s="105"/>
      <c r="AN359" s="105"/>
      <c r="AO359" s="105"/>
      <c r="AP359" s="105"/>
      <c r="AQ359" s="104">
        <v>0</v>
      </c>
      <c r="AR359" s="104">
        <v>0</v>
      </c>
      <c r="AS359" s="105"/>
      <c r="AT359" s="104">
        <v>0</v>
      </c>
      <c r="AU359" s="104">
        <v>0</v>
      </c>
      <c r="AV359" s="104">
        <v>-1</v>
      </c>
      <c r="AW359" s="104">
        <v>1460</v>
      </c>
      <c r="AX359" s="104">
        <v>1460</v>
      </c>
      <c r="AY359" s="104">
        <v>20</v>
      </c>
      <c r="AZ359" s="104" t="b">
        <v>0</v>
      </c>
      <c r="BA359" s="104">
        <v>0</v>
      </c>
      <c r="BB359" s="104">
        <v>0</v>
      </c>
      <c r="BC359" s="104">
        <v>0</v>
      </c>
      <c r="BD359" s="104" t="b">
        <v>0</v>
      </c>
      <c r="BE359" s="105" t="s">
        <v>512</v>
      </c>
      <c r="BF359" s="104">
        <v>0</v>
      </c>
      <c r="BG359" s="104">
        <v>0</v>
      </c>
      <c r="BH359" s="104">
        <v>0</v>
      </c>
      <c r="BI359" s="104" t="b">
        <v>0</v>
      </c>
      <c r="BJ359" s="105"/>
      <c r="BK359" s="105"/>
      <c r="BL359" s="104">
        <v>0</v>
      </c>
      <c r="BM359" s="104">
        <v>2</v>
      </c>
      <c r="BN359" s="104">
        <v>0</v>
      </c>
      <c r="BO359" s="105" t="s">
        <v>6742</v>
      </c>
      <c r="BP359" s="105" t="s">
        <v>6743</v>
      </c>
      <c r="BQ359" s="104">
        <v>17520</v>
      </c>
      <c r="BR359" s="105"/>
      <c r="BS359" s="105" t="s">
        <v>513</v>
      </c>
      <c r="BT359" s="105"/>
      <c r="BU359" s="104">
        <v>0</v>
      </c>
    </row>
    <row r="360" spans="1:73" ht="15" customHeight="1" x14ac:dyDescent="0.35">
      <c r="A360" s="104">
        <v>0</v>
      </c>
      <c r="B360" s="105" t="s">
        <v>511</v>
      </c>
      <c r="C360" s="105"/>
      <c r="D360" s="104">
        <v>2</v>
      </c>
      <c r="E360" s="105" t="s">
        <v>7005</v>
      </c>
      <c r="F360" s="105" t="s">
        <v>6786</v>
      </c>
      <c r="G360" s="104">
        <v>1</v>
      </c>
      <c r="H360" s="105" t="s">
        <v>483</v>
      </c>
      <c r="I360" s="104" t="b">
        <v>0</v>
      </c>
      <c r="J360" s="105"/>
      <c r="K360" s="105"/>
      <c r="L360" s="104">
        <v>24</v>
      </c>
      <c r="M360" s="105"/>
      <c r="N360" s="104" t="b">
        <v>1</v>
      </c>
      <c r="O360" s="104">
        <v>0</v>
      </c>
      <c r="P360" s="105"/>
      <c r="Q360" s="105"/>
      <c r="R360" s="104" t="b">
        <v>0</v>
      </c>
      <c r="S360" s="105"/>
      <c r="T360" s="105"/>
      <c r="U360" s="105"/>
      <c r="V360" s="105"/>
      <c r="W360" s="105"/>
      <c r="X360" s="105"/>
      <c r="Y360" s="105"/>
      <c r="Z360" s="105"/>
      <c r="AA360" s="105"/>
      <c r="AB360" s="105"/>
      <c r="AC360" s="105"/>
      <c r="AD360" s="105"/>
      <c r="AE360" s="105"/>
      <c r="AF360" s="105"/>
      <c r="AG360" s="105"/>
      <c r="AH360" s="105"/>
      <c r="AI360" s="105"/>
      <c r="AJ360" s="105"/>
      <c r="AK360" s="105"/>
      <c r="AL360" s="105"/>
      <c r="AM360" s="105"/>
      <c r="AN360" s="105"/>
      <c r="AO360" s="105"/>
      <c r="AP360" s="105"/>
      <c r="AQ360" s="104">
        <v>0</v>
      </c>
      <c r="AR360" s="104">
        <v>0</v>
      </c>
      <c r="AS360" s="105"/>
      <c r="AT360" s="104">
        <v>0</v>
      </c>
      <c r="AU360" s="104">
        <v>0</v>
      </c>
      <c r="AV360" s="104">
        <v>-1</v>
      </c>
      <c r="AW360" s="104">
        <v>1460</v>
      </c>
      <c r="AX360" s="104">
        <v>1460</v>
      </c>
      <c r="AY360" s="104">
        <v>20</v>
      </c>
      <c r="AZ360" s="104" t="b">
        <v>0</v>
      </c>
      <c r="BA360" s="104">
        <v>0</v>
      </c>
      <c r="BB360" s="104">
        <v>0</v>
      </c>
      <c r="BC360" s="104">
        <v>0</v>
      </c>
      <c r="BD360" s="104" t="b">
        <v>0</v>
      </c>
      <c r="BE360" s="105" t="s">
        <v>512</v>
      </c>
      <c r="BF360" s="104">
        <v>0</v>
      </c>
      <c r="BG360" s="104">
        <v>0</v>
      </c>
      <c r="BH360" s="104">
        <v>0</v>
      </c>
      <c r="BI360" s="104" t="b">
        <v>0</v>
      </c>
      <c r="BJ360" s="105"/>
      <c r="BK360" s="105"/>
      <c r="BL360" s="104">
        <v>0</v>
      </c>
      <c r="BM360" s="104">
        <v>0</v>
      </c>
      <c r="BN360" s="104">
        <v>0</v>
      </c>
      <c r="BO360" s="105" t="s">
        <v>6787</v>
      </c>
      <c r="BP360" s="105" t="s">
        <v>208</v>
      </c>
      <c r="BQ360" s="104">
        <v>730</v>
      </c>
      <c r="BR360" s="105"/>
      <c r="BS360" s="105" t="s">
        <v>513</v>
      </c>
      <c r="BT360" s="105"/>
      <c r="BU360" s="104">
        <v>0</v>
      </c>
    </row>
    <row r="361" spans="1:73" ht="15" customHeight="1" x14ac:dyDescent="0.35">
      <c r="A361" s="104">
        <v>0</v>
      </c>
      <c r="B361" s="105" t="s">
        <v>511</v>
      </c>
      <c r="C361" s="105"/>
      <c r="D361" s="104">
        <v>2</v>
      </c>
      <c r="E361" s="105" t="s">
        <v>6968</v>
      </c>
      <c r="F361" s="105" t="s">
        <v>6878</v>
      </c>
      <c r="G361" s="104">
        <v>1</v>
      </c>
      <c r="H361" s="105" t="s">
        <v>483</v>
      </c>
      <c r="I361" s="104" t="b">
        <v>1</v>
      </c>
      <c r="J361" s="105"/>
      <c r="K361" s="105"/>
      <c r="L361" s="104">
        <v>24</v>
      </c>
      <c r="M361" s="105"/>
      <c r="N361" s="104" t="b">
        <v>1</v>
      </c>
      <c r="O361" s="104">
        <v>0</v>
      </c>
      <c r="P361" s="105"/>
      <c r="Q361" s="105" t="s">
        <v>5934</v>
      </c>
      <c r="R361" s="104" t="b">
        <v>1</v>
      </c>
      <c r="S361" s="105"/>
      <c r="T361" s="105"/>
      <c r="U361" s="105"/>
      <c r="V361" s="105"/>
      <c r="W361" s="105"/>
      <c r="X361" s="105"/>
      <c r="Y361" s="105"/>
      <c r="Z361" s="105"/>
      <c r="AA361" s="105"/>
      <c r="AB361" s="105"/>
      <c r="AC361" s="105"/>
      <c r="AD361" s="105"/>
      <c r="AE361" s="105"/>
      <c r="AF361" s="105"/>
      <c r="AG361" s="105"/>
      <c r="AH361" s="105"/>
      <c r="AI361" s="105"/>
      <c r="AJ361" s="105"/>
      <c r="AK361" s="105"/>
      <c r="AL361" s="105"/>
      <c r="AM361" s="105"/>
      <c r="AN361" s="105"/>
      <c r="AO361" s="105"/>
      <c r="AP361" s="105"/>
      <c r="AQ361" s="104">
        <v>0</v>
      </c>
      <c r="AR361" s="104">
        <v>0</v>
      </c>
      <c r="AS361" s="105"/>
      <c r="AT361" s="104">
        <v>0</v>
      </c>
      <c r="AU361" s="104">
        <v>0</v>
      </c>
      <c r="AV361" s="104">
        <v>-1</v>
      </c>
      <c r="AW361" s="104">
        <v>17520</v>
      </c>
      <c r="AX361" s="104">
        <v>0.1</v>
      </c>
      <c r="AY361" s="104">
        <v>2</v>
      </c>
      <c r="AZ361" s="104" t="b">
        <v>0</v>
      </c>
      <c r="BA361" s="104">
        <v>0</v>
      </c>
      <c r="BB361" s="104">
        <v>0</v>
      </c>
      <c r="BC361" s="104">
        <v>0</v>
      </c>
      <c r="BD361" s="104" t="b">
        <v>1</v>
      </c>
      <c r="BE361" s="105" t="s">
        <v>877</v>
      </c>
      <c r="BF361" s="104">
        <v>8760</v>
      </c>
      <c r="BG361" s="104">
        <v>0</v>
      </c>
      <c r="BH361" s="104">
        <v>0</v>
      </c>
      <c r="BI361" s="104" t="b">
        <v>0</v>
      </c>
      <c r="BJ361" s="105"/>
      <c r="BK361" s="105"/>
      <c r="BL361" s="104">
        <v>0</v>
      </c>
      <c r="BM361" s="104">
        <v>0</v>
      </c>
      <c r="BN361" s="104">
        <v>8</v>
      </c>
      <c r="BO361" s="105"/>
      <c r="BP361" s="105" t="s">
        <v>6743</v>
      </c>
      <c r="BQ361" s="104">
        <v>8760</v>
      </c>
      <c r="BR361" s="105"/>
      <c r="BS361" s="105" t="s">
        <v>513</v>
      </c>
      <c r="BT361" s="105"/>
      <c r="BU361" s="104">
        <v>0</v>
      </c>
    </row>
    <row r="362" spans="1:73" ht="15" customHeight="1" x14ac:dyDescent="0.35">
      <c r="A362" s="104">
        <v>0</v>
      </c>
      <c r="B362" s="105" t="s">
        <v>482</v>
      </c>
      <c r="C362" s="105"/>
      <c r="D362" s="104">
        <v>2</v>
      </c>
      <c r="E362" s="105" t="s">
        <v>6968</v>
      </c>
      <c r="F362" s="105" t="s">
        <v>6879</v>
      </c>
      <c r="G362" s="104">
        <v>1</v>
      </c>
      <c r="H362" s="105" t="s">
        <v>483</v>
      </c>
      <c r="I362" s="104" t="b">
        <v>0</v>
      </c>
      <c r="J362" s="105"/>
      <c r="K362" s="105"/>
      <c r="L362" s="104">
        <v>24</v>
      </c>
      <c r="M362" s="105"/>
      <c r="N362" s="104" t="b">
        <v>1</v>
      </c>
      <c r="O362" s="104">
        <v>0</v>
      </c>
      <c r="P362" s="105" t="s">
        <v>485</v>
      </c>
      <c r="Q362" s="105" t="s">
        <v>6002</v>
      </c>
      <c r="R362" s="104" t="b">
        <v>0</v>
      </c>
      <c r="S362" s="105"/>
      <c r="T362" s="105"/>
      <c r="U362" s="105"/>
      <c r="V362" s="105"/>
      <c r="W362" s="105"/>
      <c r="X362" s="105"/>
      <c r="Y362" s="105"/>
      <c r="Z362" s="105"/>
      <c r="AA362" s="105"/>
      <c r="AB362" s="105"/>
      <c r="AC362" s="105"/>
      <c r="AD362" s="105"/>
      <c r="AE362" s="105"/>
      <c r="AF362" s="105"/>
      <c r="AG362" s="105"/>
      <c r="AH362" s="105"/>
      <c r="AI362" s="105"/>
      <c r="AJ362" s="105"/>
      <c r="AK362" s="105"/>
      <c r="AL362" s="105"/>
      <c r="AM362" s="105"/>
      <c r="AN362" s="105"/>
      <c r="AO362" s="105"/>
      <c r="AP362" s="105"/>
      <c r="AQ362" s="104">
        <v>0</v>
      </c>
      <c r="AR362" s="104">
        <v>2500</v>
      </c>
      <c r="AS362" s="105"/>
      <c r="AT362" s="104">
        <v>0</v>
      </c>
      <c r="AU362" s="104">
        <v>0</v>
      </c>
      <c r="AV362" s="104">
        <v>-1</v>
      </c>
      <c r="AW362" s="104">
        <v>1460</v>
      </c>
      <c r="AX362" s="104">
        <v>1460</v>
      </c>
      <c r="AY362" s="104">
        <v>20</v>
      </c>
      <c r="AZ362" s="104" t="b">
        <v>0</v>
      </c>
      <c r="BA362" s="104">
        <v>0</v>
      </c>
      <c r="BB362" s="104">
        <v>0</v>
      </c>
      <c r="BC362" s="104">
        <v>0</v>
      </c>
      <c r="BD362" s="104" t="b">
        <v>1</v>
      </c>
      <c r="BE362" s="105" t="s">
        <v>512</v>
      </c>
      <c r="BF362" s="104">
        <v>0</v>
      </c>
      <c r="BG362" s="104">
        <v>0</v>
      </c>
      <c r="BH362" s="104">
        <v>0</v>
      </c>
      <c r="BI362" s="104" t="b">
        <v>1</v>
      </c>
      <c r="BJ362" s="105"/>
      <c r="BK362" s="105"/>
      <c r="BL362" s="104">
        <v>0</v>
      </c>
      <c r="BM362" s="104">
        <v>1</v>
      </c>
      <c r="BN362" s="104">
        <v>4</v>
      </c>
      <c r="BO362" s="105"/>
      <c r="BP362" s="105" t="s">
        <v>311</v>
      </c>
      <c r="BQ362" s="104">
        <v>175200</v>
      </c>
      <c r="BR362" s="105"/>
      <c r="BS362" s="105" t="s">
        <v>105</v>
      </c>
      <c r="BT362" s="105"/>
      <c r="BU362" s="104">
        <v>0</v>
      </c>
    </row>
    <row r="363" spans="1:73" ht="15" customHeight="1" x14ac:dyDescent="0.35">
      <c r="A363" s="104">
        <v>0</v>
      </c>
      <c r="B363" s="105" t="s">
        <v>511</v>
      </c>
      <c r="C363" s="105"/>
      <c r="D363" s="104">
        <v>2</v>
      </c>
      <c r="E363" s="105" t="s">
        <v>10808</v>
      </c>
      <c r="F363" s="105" t="s">
        <v>6878</v>
      </c>
      <c r="G363" s="104">
        <v>1</v>
      </c>
      <c r="H363" s="105" t="s">
        <v>483</v>
      </c>
      <c r="I363" s="104" t="b">
        <v>1</v>
      </c>
      <c r="J363" s="105"/>
      <c r="K363" s="105"/>
      <c r="L363" s="104">
        <v>24</v>
      </c>
      <c r="M363" s="105"/>
      <c r="N363" s="104" t="b">
        <v>1</v>
      </c>
      <c r="O363" s="104">
        <v>0</v>
      </c>
      <c r="P363" s="105"/>
      <c r="Q363" s="105" t="s">
        <v>5934</v>
      </c>
      <c r="R363" s="104" t="b">
        <v>1</v>
      </c>
      <c r="S363" s="105"/>
      <c r="T363" s="105"/>
      <c r="U363" s="105"/>
      <c r="V363" s="105"/>
      <c r="W363" s="105"/>
      <c r="X363" s="105"/>
      <c r="Y363" s="105"/>
      <c r="Z363" s="105"/>
      <c r="AA363" s="105"/>
      <c r="AB363" s="105"/>
      <c r="AC363" s="105"/>
      <c r="AD363" s="105"/>
      <c r="AE363" s="105"/>
      <c r="AF363" s="105"/>
      <c r="AG363" s="105"/>
      <c r="AH363" s="105"/>
      <c r="AI363" s="105"/>
      <c r="AJ363" s="105"/>
      <c r="AK363" s="105"/>
      <c r="AL363" s="105"/>
      <c r="AM363" s="105"/>
      <c r="AN363" s="105"/>
      <c r="AO363" s="105"/>
      <c r="AP363" s="105"/>
      <c r="AQ363" s="104">
        <v>0</v>
      </c>
      <c r="AR363" s="104">
        <v>0</v>
      </c>
      <c r="AS363" s="105"/>
      <c r="AT363" s="104">
        <v>0</v>
      </c>
      <c r="AU363" s="104">
        <v>0</v>
      </c>
      <c r="AV363" s="104">
        <v>-1</v>
      </c>
      <c r="AW363" s="104">
        <v>17520</v>
      </c>
      <c r="AX363" s="104">
        <v>0.1</v>
      </c>
      <c r="AY363" s="104">
        <v>2</v>
      </c>
      <c r="AZ363" s="104" t="b">
        <v>0</v>
      </c>
      <c r="BA363" s="104">
        <v>0</v>
      </c>
      <c r="BB363" s="104">
        <v>0</v>
      </c>
      <c r="BC363" s="104">
        <v>0</v>
      </c>
      <c r="BD363" s="104" t="b">
        <v>1</v>
      </c>
      <c r="BE363" s="105" t="s">
        <v>877</v>
      </c>
      <c r="BF363" s="104">
        <v>8760</v>
      </c>
      <c r="BG363" s="104">
        <v>0</v>
      </c>
      <c r="BH363" s="104">
        <v>0</v>
      </c>
      <c r="BI363" s="104" t="b">
        <v>0</v>
      </c>
      <c r="BJ363" s="105"/>
      <c r="BK363" s="105"/>
      <c r="BL363" s="104">
        <v>0</v>
      </c>
      <c r="BM363" s="104">
        <v>0</v>
      </c>
      <c r="BN363" s="104">
        <v>8</v>
      </c>
      <c r="BO363" s="105"/>
      <c r="BP363" s="105" t="s">
        <v>6743</v>
      </c>
      <c r="BQ363" s="104">
        <v>8760</v>
      </c>
      <c r="BR363" s="105"/>
      <c r="BS363" s="105" t="s">
        <v>513</v>
      </c>
      <c r="BT363" s="105"/>
      <c r="BU363" s="104">
        <v>0</v>
      </c>
    </row>
    <row r="364" spans="1:73" ht="15" customHeight="1" x14ac:dyDescent="0.35">
      <c r="A364" s="104">
        <v>0</v>
      </c>
      <c r="B364" s="105" t="s">
        <v>482</v>
      </c>
      <c r="C364" s="105"/>
      <c r="D364" s="104">
        <v>2</v>
      </c>
      <c r="E364" s="105" t="s">
        <v>10808</v>
      </c>
      <c r="F364" s="105" t="s">
        <v>10688</v>
      </c>
      <c r="G364" s="104">
        <v>1</v>
      </c>
      <c r="H364" s="105" t="s">
        <v>483</v>
      </c>
      <c r="I364" s="104" t="b">
        <v>0</v>
      </c>
      <c r="J364" s="105"/>
      <c r="K364" s="105"/>
      <c r="L364" s="104">
        <v>24</v>
      </c>
      <c r="M364" s="105"/>
      <c r="N364" s="104" t="b">
        <v>1</v>
      </c>
      <c r="O364" s="104">
        <v>0</v>
      </c>
      <c r="P364" s="105" t="s">
        <v>485</v>
      </c>
      <c r="Q364" s="105" t="s">
        <v>6002</v>
      </c>
      <c r="R364" s="104" t="b">
        <v>0</v>
      </c>
      <c r="S364" s="105"/>
      <c r="T364" s="105"/>
      <c r="U364" s="105"/>
      <c r="V364" s="105"/>
      <c r="W364" s="105"/>
      <c r="X364" s="105"/>
      <c r="Y364" s="105"/>
      <c r="Z364" s="105"/>
      <c r="AA364" s="105"/>
      <c r="AB364" s="105"/>
      <c r="AC364" s="105"/>
      <c r="AD364" s="105"/>
      <c r="AE364" s="105"/>
      <c r="AF364" s="105"/>
      <c r="AG364" s="105"/>
      <c r="AH364" s="105"/>
      <c r="AI364" s="105"/>
      <c r="AJ364" s="105"/>
      <c r="AK364" s="105"/>
      <c r="AL364" s="105"/>
      <c r="AM364" s="105"/>
      <c r="AN364" s="105"/>
      <c r="AO364" s="105"/>
      <c r="AP364" s="105"/>
      <c r="AQ364" s="104">
        <v>0</v>
      </c>
      <c r="AR364" s="104">
        <v>1500</v>
      </c>
      <c r="AS364" s="105"/>
      <c r="AT364" s="104">
        <v>0</v>
      </c>
      <c r="AU364" s="104">
        <v>0</v>
      </c>
      <c r="AV364" s="104">
        <v>-1</v>
      </c>
      <c r="AW364" s="104">
        <v>1460</v>
      </c>
      <c r="AX364" s="104">
        <v>1460</v>
      </c>
      <c r="AY364" s="104">
        <v>20</v>
      </c>
      <c r="AZ364" s="104" t="b">
        <v>0</v>
      </c>
      <c r="BA364" s="104">
        <v>0</v>
      </c>
      <c r="BB364" s="104">
        <v>0</v>
      </c>
      <c r="BC364" s="104">
        <v>0</v>
      </c>
      <c r="BD364" s="104" t="b">
        <v>1</v>
      </c>
      <c r="BE364" s="105" t="s">
        <v>512</v>
      </c>
      <c r="BF364" s="104">
        <v>0</v>
      </c>
      <c r="BG364" s="104">
        <v>0</v>
      </c>
      <c r="BH364" s="104">
        <v>0</v>
      </c>
      <c r="BI364" s="104" t="b">
        <v>1</v>
      </c>
      <c r="BJ364" s="105"/>
      <c r="BK364" s="105"/>
      <c r="BL364" s="104">
        <v>0</v>
      </c>
      <c r="BM364" s="104">
        <v>1</v>
      </c>
      <c r="BN364" s="104">
        <v>4</v>
      </c>
      <c r="BO364" s="105"/>
      <c r="BP364" s="105" t="s">
        <v>311</v>
      </c>
      <c r="BQ364" s="104">
        <v>175200</v>
      </c>
      <c r="BR364" s="105"/>
      <c r="BS364" s="105" t="s">
        <v>105</v>
      </c>
      <c r="BT364" s="105"/>
      <c r="BU364" s="104">
        <v>0</v>
      </c>
    </row>
    <row r="365" spans="1:73" ht="15" customHeight="1" x14ac:dyDescent="0.35">
      <c r="A365" s="104">
        <v>0</v>
      </c>
      <c r="B365" s="105" t="s">
        <v>482</v>
      </c>
      <c r="C365" s="105"/>
      <c r="D365" s="104">
        <v>2</v>
      </c>
      <c r="E365" s="105" t="s">
        <v>6956</v>
      </c>
      <c r="F365" s="105" t="s">
        <v>6820</v>
      </c>
      <c r="G365" s="104">
        <v>1</v>
      </c>
      <c r="H365" s="105" t="s">
        <v>483</v>
      </c>
      <c r="I365" s="104" t="b">
        <v>0</v>
      </c>
      <c r="J365" s="105"/>
      <c r="K365" s="105"/>
      <c r="L365" s="104">
        <v>24</v>
      </c>
      <c r="M365" s="105"/>
      <c r="N365" s="104" t="b">
        <v>1</v>
      </c>
      <c r="O365" s="104">
        <v>0</v>
      </c>
      <c r="P365" s="105"/>
      <c r="Q365" s="105"/>
      <c r="R365" s="104" t="b">
        <v>0</v>
      </c>
      <c r="S365" s="105"/>
      <c r="T365" s="105"/>
      <c r="U365" s="105"/>
      <c r="V365" s="105"/>
      <c r="W365" s="105"/>
      <c r="X365" s="105"/>
      <c r="Y365" s="105"/>
      <c r="Z365" s="105"/>
      <c r="AA365" s="105"/>
      <c r="AB365" s="105"/>
      <c r="AC365" s="105"/>
      <c r="AD365" s="105"/>
      <c r="AE365" s="105"/>
      <c r="AF365" s="105"/>
      <c r="AG365" s="105"/>
      <c r="AH365" s="105"/>
      <c r="AI365" s="105"/>
      <c r="AJ365" s="105"/>
      <c r="AK365" s="105"/>
      <c r="AL365" s="105"/>
      <c r="AM365" s="105"/>
      <c r="AN365" s="105"/>
      <c r="AO365" s="105"/>
      <c r="AP365" s="105"/>
      <c r="AQ365" s="104">
        <v>0</v>
      </c>
      <c r="AR365" s="104">
        <v>20000</v>
      </c>
      <c r="AS365" s="105"/>
      <c r="AT365" s="104">
        <v>0</v>
      </c>
      <c r="AU365" s="104">
        <v>0</v>
      </c>
      <c r="AV365" s="104">
        <v>-1</v>
      </c>
      <c r="AW365" s="104">
        <v>87600</v>
      </c>
      <c r="AX365" s="104">
        <v>17520</v>
      </c>
      <c r="AY365" s="104">
        <v>11</v>
      </c>
      <c r="AZ365" s="104" t="b">
        <v>0</v>
      </c>
      <c r="BA365" s="104">
        <v>0</v>
      </c>
      <c r="BB365" s="104">
        <v>0</v>
      </c>
      <c r="BC365" s="104">
        <v>0</v>
      </c>
      <c r="BD365" s="104" t="b">
        <v>1</v>
      </c>
      <c r="BE365" s="105" t="s">
        <v>512</v>
      </c>
      <c r="BF365" s="104">
        <v>0</v>
      </c>
      <c r="BG365" s="104">
        <v>0</v>
      </c>
      <c r="BH365" s="104">
        <v>0</v>
      </c>
      <c r="BI365" s="104" t="b">
        <v>0</v>
      </c>
      <c r="BJ365" s="105"/>
      <c r="BK365" s="105"/>
      <c r="BL365" s="104">
        <v>0</v>
      </c>
      <c r="BM365" s="104">
        <v>0</v>
      </c>
      <c r="BN365" s="104">
        <v>120</v>
      </c>
      <c r="BO365" s="105"/>
      <c r="BP365" s="105" t="s">
        <v>207</v>
      </c>
      <c r="BQ365" s="104">
        <v>140160</v>
      </c>
      <c r="BR365" s="105"/>
      <c r="BS365" s="105" t="s">
        <v>105</v>
      </c>
      <c r="BT365" s="105"/>
      <c r="BU365" s="104">
        <v>0</v>
      </c>
    </row>
    <row r="366" spans="1:73" ht="15" customHeight="1" x14ac:dyDescent="0.35">
      <c r="A366" s="104">
        <v>0</v>
      </c>
      <c r="B366" s="105" t="s">
        <v>511</v>
      </c>
      <c r="C366" s="105"/>
      <c r="D366" s="104">
        <v>2</v>
      </c>
      <c r="E366" s="105" t="s">
        <v>6956</v>
      </c>
      <c r="F366" s="105" t="s">
        <v>6821</v>
      </c>
      <c r="G366" s="104">
        <v>1</v>
      </c>
      <c r="H366" s="105" t="s">
        <v>483</v>
      </c>
      <c r="I366" s="104" t="b">
        <v>1</v>
      </c>
      <c r="J366" s="105"/>
      <c r="K366" s="105"/>
      <c r="L366" s="104">
        <v>24</v>
      </c>
      <c r="M366" s="105"/>
      <c r="N366" s="104" t="b">
        <v>1</v>
      </c>
      <c r="O366" s="104">
        <v>0</v>
      </c>
      <c r="P366" s="105"/>
      <c r="Q366" s="105"/>
      <c r="R366" s="104" t="b">
        <v>1</v>
      </c>
      <c r="S366" s="105"/>
      <c r="T366" s="105"/>
      <c r="U366" s="105"/>
      <c r="V366" s="105"/>
      <c r="W366" s="105"/>
      <c r="X366" s="105"/>
      <c r="Y366" s="105"/>
      <c r="Z366" s="105"/>
      <c r="AA366" s="105"/>
      <c r="AB366" s="105"/>
      <c r="AC366" s="105"/>
      <c r="AD366" s="105"/>
      <c r="AE366" s="105"/>
      <c r="AF366" s="105"/>
      <c r="AG366" s="105"/>
      <c r="AH366" s="105"/>
      <c r="AI366" s="105"/>
      <c r="AJ366" s="105"/>
      <c r="AK366" s="105"/>
      <c r="AL366" s="105"/>
      <c r="AM366" s="105"/>
      <c r="AN366" s="105"/>
      <c r="AO366" s="105"/>
      <c r="AP366" s="105"/>
      <c r="AQ366" s="104">
        <v>0</v>
      </c>
      <c r="AR366" s="104">
        <v>4000</v>
      </c>
      <c r="AS366" s="105"/>
      <c r="AT366" s="104">
        <v>0</v>
      </c>
      <c r="AU366" s="104">
        <v>0</v>
      </c>
      <c r="AV366" s="104">
        <v>-1</v>
      </c>
      <c r="AW366" s="104">
        <v>1460</v>
      </c>
      <c r="AX366" s="104">
        <v>1460</v>
      </c>
      <c r="AY366" s="104">
        <v>20</v>
      </c>
      <c r="AZ366" s="104" t="b">
        <v>0</v>
      </c>
      <c r="BA366" s="104">
        <v>0</v>
      </c>
      <c r="BB366" s="104">
        <v>0</v>
      </c>
      <c r="BC366" s="104">
        <v>0</v>
      </c>
      <c r="BD366" s="104" t="b">
        <v>0</v>
      </c>
      <c r="BE366" s="105" t="s">
        <v>512</v>
      </c>
      <c r="BF366" s="104">
        <v>0</v>
      </c>
      <c r="BG366" s="104">
        <v>0</v>
      </c>
      <c r="BH366" s="104">
        <v>0</v>
      </c>
      <c r="BI366" s="104" t="b">
        <v>0</v>
      </c>
      <c r="BJ366" s="105"/>
      <c r="BK366" s="105"/>
      <c r="BL366" s="104">
        <v>0</v>
      </c>
      <c r="BM366" s="104">
        <v>1</v>
      </c>
      <c r="BN366" s="104">
        <v>0</v>
      </c>
      <c r="BO366" s="105"/>
      <c r="BP366" s="105" t="s">
        <v>10675</v>
      </c>
      <c r="BQ366" s="104">
        <v>8760</v>
      </c>
      <c r="BR366" s="105"/>
      <c r="BS366" s="105" t="s">
        <v>513</v>
      </c>
      <c r="BT366" s="105"/>
      <c r="BU366" s="104">
        <v>0</v>
      </c>
    </row>
    <row r="367" spans="1:73" ht="15" customHeight="1" x14ac:dyDescent="0.35">
      <c r="A367" s="104">
        <v>0</v>
      </c>
      <c r="B367" s="105" t="s">
        <v>511</v>
      </c>
      <c r="C367" s="105"/>
      <c r="D367" s="104">
        <v>2</v>
      </c>
      <c r="E367" s="105" t="s">
        <v>6956</v>
      </c>
      <c r="F367" s="105" t="s">
        <v>6822</v>
      </c>
      <c r="G367" s="104">
        <v>1</v>
      </c>
      <c r="H367" s="105" t="s">
        <v>483</v>
      </c>
      <c r="I367" s="104" t="b">
        <v>0</v>
      </c>
      <c r="J367" s="105"/>
      <c r="K367" s="105"/>
      <c r="L367" s="104">
        <v>24</v>
      </c>
      <c r="M367" s="105"/>
      <c r="N367" s="104" t="b">
        <v>1</v>
      </c>
      <c r="O367" s="104">
        <v>0</v>
      </c>
      <c r="P367" s="105" t="s">
        <v>485</v>
      </c>
      <c r="Q367" s="105" t="s">
        <v>6002</v>
      </c>
      <c r="R367" s="104" t="b">
        <v>0</v>
      </c>
      <c r="S367" s="105"/>
      <c r="T367" s="105"/>
      <c r="U367" s="105"/>
      <c r="V367" s="105"/>
      <c r="W367" s="105"/>
      <c r="X367" s="105"/>
      <c r="Y367" s="105"/>
      <c r="Z367" s="105"/>
      <c r="AA367" s="105"/>
      <c r="AB367" s="105"/>
      <c r="AC367" s="105"/>
      <c r="AD367" s="105"/>
      <c r="AE367" s="105"/>
      <c r="AF367" s="105"/>
      <c r="AG367" s="105"/>
      <c r="AH367" s="105"/>
      <c r="AI367" s="105"/>
      <c r="AJ367" s="105"/>
      <c r="AK367" s="105"/>
      <c r="AL367" s="105"/>
      <c r="AM367" s="105"/>
      <c r="AN367" s="105"/>
      <c r="AO367" s="105"/>
      <c r="AP367" s="105"/>
      <c r="AQ367" s="104">
        <v>0</v>
      </c>
      <c r="AR367" s="104">
        <v>5000</v>
      </c>
      <c r="AS367" s="105"/>
      <c r="AT367" s="104">
        <v>0</v>
      </c>
      <c r="AU367" s="104">
        <v>0</v>
      </c>
      <c r="AV367" s="104">
        <v>-1</v>
      </c>
      <c r="AW367" s="104">
        <v>1460</v>
      </c>
      <c r="AX367" s="104">
        <v>1460</v>
      </c>
      <c r="AY367" s="104">
        <v>20</v>
      </c>
      <c r="AZ367" s="104" t="b">
        <v>0</v>
      </c>
      <c r="BA367" s="104">
        <v>0</v>
      </c>
      <c r="BB367" s="104">
        <v>0</v>
      </c>
      <c r="BC367" s="104">
        <v>0</v>
      </c>
      <c r="BD367" s="104" t="b">
        <v>0</v>
      </c>
      <c r="BE367" s="105" t="s">
        <v>512</v>
      </c>
      <c r="BF367" s="104">
        <v>0</v>
      </c>
      <c r="BG367" s="104">
        <v>0</v>
      </c>
      <c r="BH367" s="104">
        <v>0</v>
      </c>
      <c r="BI367" s="104" t="b">
        <v>0</v>
      </c>
      <c r="BJ367" s="105"/>
      <c r="BK367" s="105"/>
      <c r="BL367" s="104">
        <v>0</v>
      </c>
      <c r="BM367" s="104">
        <v>2</v>
      </c>
      <c r="BN367" s="104">
        <v>16</v>
      </c>
      <c r="BO367" s="105"/>
      <c r="BP367" s="105" t="s">
        <v>208</v>
      </c>
      <c r="BQ367" s="104">
        <v>8760</v>
      </c>
      <c r="BR367" s="105"/>
      <c r="BS367" s="105" t="s">
        <v>513</v>
      </c>
      <c r="BT367" s="105"/>
      <c r="BU367" s="104">
        <v>0</v>
      </c>
    </row>
    <row r="368" spans="1:73" ht="15" customHeight="1" x14ac:dyDescent="0.35">
      <c r="A368" s="104">
        <v>0</v>
      </c>
      <c r="B368" s="105" t="s">
        <v>511</v>
      </c>
      <c r="C368" s="105"/>
      <c r="D368" s="104">
        <v>2</v>
      </c>
      <c r="E368" s="105" t="s">
        <v>6956</v>
      </c>
      <c r="F368" s="105" t="s">
        <v>10656</v>
      </c>
      <c r="G368" s="104">
        <v>1</v>
      </c>
      <c r="H368" s="105" t="s">
        <v>483</v>
      </c>
      <c r="I368" s="104" t="b">
        <v>0</v>
      </c>
      <c r="J368" s="105"/>
      <c r="K368" s="105"/>
      <c r="L368" s="104">
        <v>24</v>
      </c>
      <c r="M368" s="105"/>
      <c r="N368" s="104" t="b">
        <v>1</v>
      </c>
      <c r="O368" s="104">
        <v>0</v>
      </c>
      <c r="P368" s="105"/>
      <c r="Q368" s="105"/>
      <c r="R368" s="104" t="b">
        <v>1</v>
      </c>
      <c r="S368" s="105"/>
      <c r="T368" s="105"/>
      <c r="U368" s="105"/>
      <c r="V368" s="105"/>
      <c r="W368" s="105"/>
      <c r="X368" s="105"/>
      <c r="Y368" s="105"/>
      <c r="Z368" s="105"/>
      <c r="AA368" s="105"/>
      <c r="AB368" s="105"/>
      <c r="AC368" s="105"/>
      <c r="AD368" s="105"/>
      <c r="AE368" s="105"/>
      <c r="AF368" s="105"/>
      <c r="AG368" s="105"/>
      <c r="AH368" s="105"/>
      <c r="AI368" s="105"/>
      <c r="AJ368" s="105"/>
      <c r="AK368" s="105"/>
      <c r="AL368" s="105"/>
      <c r="AM368" s="105"/>
      <c r="AN368" s="105"/>
      <c r="AO368" s="105"/>
      <c r="AP368" s="105"/>
      <c r="AQ368" s="104">
        <v>0</v>
      </c>
      <c r="AR368" s="104">
        <v>0</v>
      </c>
      <c r="AS368" s="105"/>
      <c r="AT368" s="104">
        <v>0</v>
      </c>
      <c r="AU368" s="104">
        <v>0</v>
      </c>
      <c r="AV368" s="104">
        <v>-1</v>
      </c>
      <c r="AW368" s="104">
        <v>1460</v>
      </c>
      <c r="AX368" s="104">
        <v>1460</v>
      </c>
      <c r="AY368" s="104">
        <v>20</v>
      </c>
      <c r="AZ368" s="104" t="b">
        <v>0</v>
      </c>
      <c r="BA368" s="104">
        <v>0</v>
      </c>
      <c r="BB368" s="104">
        <v>0</v>
      </c>
      <c r="BC368" s="104">
        <v>0</v>
      </c>
      <c r="BD368" s="104" t="b">
        <v>0</v>
      </c>
      <c r="BE368" s="105" t="s">
        <v>512</v>
      </c>
      <c r="BF368" s="104">
        <v>0</v>
      </c>
      <c r="BG368" s="104">
        <v>0</v>
      </c>
      <c r="BH368" s="104">
        <v>0</v>
      </c>
      <c r="BI368" s="104" t="b">
        <v>0</v>
      </c>
      <c r="BJ368" s="105"/>
      <c r="BK368" s="105"/>
      <c r="BL368" s="104">
        <v>0</v>
      </c>
      <c r="BM368" s="104">
        <v>3</v>
      </c>
      <c r="BN368" s="104">
        <v>0</v>
      </c>
      <c r="BO368" s="105" t="s">
        <v>6742</v>
      </c>
      <c r="BP368" s="105" t="s">
        <v>6743</v>
      </c>
      <c r="BQ368" s="104">
        <v>17520</v>
      </c>
      <c r="BR368" s="105"/>
      <c r="BS368" s="105" t="s">
        <v>513</v>
      </c>
      <c r="BT368" s="105"/>
      <c r="BU368" s="104">
        <v>0</v>
      </c>
    </row>
    <row r="369" spans="1:73" ht="15" customHeight="1" x14ac:dyDescent="0.35">
      <c r="A369" s="104">
        <v>0</v>
      </c>
      <c r="B369" s="105" t="s">
        <v>482</v>
      </c>
      <c r="C369" s="105"/>
      <c r="D369" s="104">
        <v>2</v>
      </c>
      <c r="E369" s="105" t="s">
        <v>6937</v>
      </c>
      <c r="F369" s="105" t="s">
        <v>6752</v>
      </c>
      <c r="G369" s="104">
        <v>1</v>
      </c>
      <c r="H369" s="105" t="s">
        <v>483</v>
      </c>
      <c r="I369" s="104" t="b">
        <v>0</v>
      </c>
      <c r="J369" s="105" t="s">
        <v>846</v>
      </c>
      <c r="K369" s="105" t="s">
        <v>846</v>
      </c>
      <c r="L369" s="104">
        <v>24</v>
      </c>
      <c r="M369" s="105"/>
      <c r="N369" s="104" t="b">
        <v>1</v>
      </c>
      <c r="O369" s="104">
        <v>0</v>
      </c>
      <c r="P369" s="105" t="s">
        <v>485</v>
      </c>
      <c r="Q369" s="105" t="s">
        <v>6002</v>
      </c>
      <c r="R369" s="104" t="b">
        <v>0</v>
      </c>
      <c r="S369" s="105"/>
      <c r="T369" s="105"/>
      <c r="U369" s="105"/>
      <c r="V369" s="105"/>
      <c r="W369" s="105"/>
      <c r="X369" s="105"/>
      <c r="Y369" s="105"/>
      <c r="Z369" s="105"/>
      <c r="AA369" s="105"/>
      <c r="AB369" s="105"/>
      <c r="AC369" s="105"/>
      <c r="AD369" s="105"/>
      <c r="AE369" s="105"/>
      <c r="AF369" s="105"/>
      <c r="AG369" s="105"/>
      <c r="AH369" s="105"/>
      <c r="AI369" s="105"/>
      <c r="AJ369" s="105"/>
      <c r="AK369" s="105"/>
      <c r="AL369" s="105"/>
      <c r="AM369" s="105"/>
      <c r="AN369" s="105"/>
      <c r="AO369" s="105"/>
      <c r="AP369" s="105"/>
      <c r="AQ369" s="104">
        <v>0</v>
      </c>
      <c r="AR369" s="104">
        <v>22500</v>
      </c>
      <c r="AS369" s="105"/>
      <c r="AT369" s="104">
        <v>0</v>
      </c>
      <c r="AU369" s="104">
        <v>0</v>
      </c>
      <c r="AV369" s="104">
        <v>-1</v>
      </c>
      <c r="AW369" s="104">
        <v>43800</v>
      </c>
      <c r="AX369" s="104">
        <v>8760</v>
      </c>
      <c r="AY369" s="104">
        <v>11</v>
      </c>
      <c r="AZ369" s="104" t="b">
        <v>0</v>
      </c>
      <c r="BA369" s="104">
        <v>0</v>
      </c>
      <c r="BB369" s="104">
        <v>0</v>
      </c>
      <c r="BC369" s="104">
        <v>0</v>
      </c>
      <c r="BD369" s="104" t="b">
        <v>1</v>
      </c>
      <c r="BE369" s="105" t="s">
        <v>512</v>
      </c>
      <c r="BF369" s="104">
        <v>0</v>
      </c>
      <c r="BG369" s="104">
        <v>0</v>
      </c>
      <c r="BH369" s="104">
        <v>0</v>
      </c>
      <c r="BI369" s="104" t="b">
        <v>0</v>
      </c>
      <c r="BJ369" s="105"/>
      <c r="BK369" s="105"/>
      <c r="BL369" s="104">
        <v>0</v>
      </c>
      <c r="BM369" s="104">
        <v>0</v>
      </c>
      <c r="BN369" s="104">
        <v>72</v>
      </c>
      <c r="BO369" s="105"/>
      <c r="BP369" s="105" t="s">
        <v>311</v>
      </c>
      <c r="BQ369" s="104">
        <v>70080</v>
      </c>
      <c r="BR369" s="105"/>
      <c r="BS369" s="105" t="s">
        <v>105</v>
      </c>
      <c r="BT369" s="105"/>
      <c r="BU369" s="104">
        <v>0</v>
      </c>
    </row>
    <row r="370" spans="1:73" ht="15" customHeight="1" x14ac:dyDescent="0.35">
      <c r="A370" s="104">
        <v>0</v>
      </c>
      <c r="B370" s="105" t="s">
        <v>511</v>
      </c>
      <c r="C370" s="105"/>
      <c r="D370" s="104">
        <v>2</v>
      </c>
      <c r="E370" s="105" t="s">
        <v>6937</v>
      </c>
      <c r="F370" s="105" t="s">
        <v>6753</v>
      </c>
      <c r="G370" s="104">
        <v>1</v>
      </c>
      <c r="H370" s="105" t="s">
        <v>483</v>
      </c>
      <c r="I370" s="104" t="b">
        <v>1</v>
      </c>
      <c r="J370" s="105"/>
      <c r="K370" s="105"/>
      <c r="L370" s="104">
        <v>24</v>
      </c>
      <c r="M370" s="105"/>
      <c r="N370" s="104" t="b">
        <v>1</v>
      </c>
      <c r="O370" s="104">
        <v>0</v>
      </c>
      <c r="P370" s="105"/>
      <c r="Q370" s="105" t="s">
        <v>5934</v>
      </c>
      <c r="R370" s="104" t="b">
        <v>0</v>
      </c>
      <c r="S370" s="105"/>
      <c r="T370" s="105"/>
      <c r="U370" s="105"/>
      <c r="V370" s="105"/>
      <c r="W370" s="105"/>
      <c r="X370" s="105"/>
      <c r="Y370" s="105"/>
      <c r="Z370" s="105"/>
      <c r="AA370" s="105"/>
      <c r="AB370" s="105"/>
      <c r="AC370" s="105"/>
      <c r="AD370" s="105"/>
      <c r="AE370" s="105"/>
      <c r="AF370" s="105"/>
      <c r="AG370" s="105"/>
      <c r="AH370" s="105"/>
      <c r="AI370" s="105"/>
      <c r="AJ370" s="105"/>
      <c r="AK370" s="105"/>
      <c r="AL370" s="105"/>
      <c r="AM370" s="105"/>
      <c r="AN370" s="105"/>
      <c r="AO370" s="105"/>
      <c r="AP370" s="105"/>
      <c r="AQ370" s="104">
        <v>0</v>
      </c>
      <c r="AR370" s="104">
        <v>0</v>
      </c>
      <c r="AS370" s="105"/>
      <c r="AT370" s="104">
        <v>0</v>
      </c>
      <c r="AU370" s="104">
        <v>0</v>
      </c>
      <c r="AV370" s="104">
        <v>-1</v>
      </c>
      <c r="AW370" s="104">
        <v>1460</v>
      </c>
      <c r="AX370" s="104">
        <v>1460</v>
      </c>
      <c r="AY370" s="104">
        <v>20</v>
      </c>
      <c r="AZ370" s="104" t="b">
        <v>0</v>
      </c>
      <c r="BA370" s="104">
        <v>0</v>
      </c>
      <c r="BB370" s="104">
        <v>0</v>
      </c>
      <c r="BC370" s="104">
        <v>0</v>
      </c>
      <c r="BD370" s="104" t="b">
        <v>1</v>
      </c>
      <c r="BE370" s="105" t="s">
        <v>512</v>
      </c>
      <c r="BF370" s="104">
        <v>0</v>
      </c>
      <c r="BG370" s="104">
        <v>0</v>
      </c>
      <c r="BH370" s="104">
        <v>0</v>
      </c>
      <c r="BI370" s="104" t="b">
        <v>0</v>
      </c>
      <c r="BJ370" s="105"/>
      <c r="BK370" s="105"/>
      <c r="BL370" s="104">
        <v>0</v>
      </c>
      <c r="BM370" s="104">
        <v>1</v>
      </c>
      <c r="BN370" s="104">
        <v>8</v>
      </c>
      <c r="BO370" s="105"/>
      <c r="BP370" s="105" t="s">
        <v>209</v>
      </c>
      <c r="BQ370" s="104">
        <v>2190</v>
      </c>
      <c r="BR370" s="105"/>
      <c r="BS370" s="105" t="s">
        <v>513</v>
      </c>
      <c r="BT370" s="105"/>
      <c r="BU370" s="104">
        <v>0</v>
      </c>
    </row>
    <row r="371" spans="1:73" ht="15" customHeight="1" x14ac:dyDescent="0.35">
      <c r="A371" s="104">
        <v>0</v>
      </c>
      <c r="B371" s="105" t="s">
        <v>511</v>
      </c>
      <c r="C371" s="105"/>
      <c r="D371" s="104">
        <v>2</v>
      </c>
      <c r="E371" s="105" t="s">
        <v>6937</v>
      </c>
      <c r="F371" s="105" t="s">
        <v>10656</v>
      </c>
      <c r="G371" s="104">
        <v>1</v>
      </c>
      <c r="H371" s="105" t="s">
        <v>483</v>
      </c>
      <c r="I371" s="104" t="b">
        <v>0</v>
      </c>
      <c r="J371" s="105"/>
      <c r="K371" s="105"/>
      <c r="L371" s="104">
        <v>24</v>
      </c>
      <c r="M371" s="105"/>
      <c r="N371" s="104" t="b">
        <v>1</v>
      </c>
      <c r="O371" s="104">
        <v>0</v>
      </c>
      <c r="P371" s="105"/>
      <c r="Q371" s="105"/>
      <c r="R371" s="104" t="b">
        <v>1</v>
      </c>
      <c r="S371" s="105"/>
      <c r="T371" s="105"/>
      <c r="U371" s="105"/>
      <c r="V371" s="105"/>
      <c r="W371" s="105"/>
      <c r="X371" s="105"/>
      <c r="Y371" s="105"/>
      <c r="Z371" s="105"/>
      <c r="AA371" s="105"/>
      <c r="AB371" s="105"/>
      <c r="AC371" s="105"/>
      <c r="AD371" s="105"/>
      <c r="AE371" s="105"/>
      <c r="AF371" s="105"/>
      <c r="AG371" s="105"/>
      <c r="AH371" s="105"/>
      <c r="AI371" s="105"/>
      <c r="AJ371" s="105"/>
      <c r="AK371" s="105"/>
      <c r="AL371" s="105"/>
      <c r="AM371" s="105"/>
      <c r="AN371" s="105"/>
      <c r="AO371" s="105"/>
      <c r="AP371" s="105"/>
      <c r="AQ371" s="104">
        <v>0</v>
      </c>
      <c r="AR371" s="104">
        <v>0</v>
      </c>
      <c r="AS371" s="105"/>
      <c r="AT371" s="104">
        <v>0</v>
      </c>
      <c r="AU371" s="104">
        <v>0</v>
      </c>
      <c r="AV371" s="104">
        <v>-1</v>
      </c>
      <c r="AW371" s="104">
        <v>1460</v>
      </c>
      <c r="AX371" s="104">
        <v>1460</v>
      </c>
      <c r="AY371" s="104">
        <v>20</v>
      </c>
      <c r="AZ371" s="104" t="b">
        <v>0</v>
      </c>
      <c r="BA371" s="104">
        <v>0</v>
      </c>
      <c r="BB371" s="104">
        <v>0</v>
      </c>
      <c r="BC371" s="104">
        <v>0</v>
      </c>
      <c r="BD371" s="104" t="b">
        <v>0</v>
      </c>
      <c r="BE371" s="105" t="s">
        <v>512</v>
      </c>
      <c r="BF371" s="104">
        <v>0</v>
      </c>
      <c r="BG371" s="104">
        <v>0</v>
      </c>
      <c r="BH371" s="104">
        <v>0</v>
      </c>
      <c r="BI371" s="104" t="b">
        <v>0</v>
      </c>
      <c r="BJ371" s="105"/>
      <c r="BK371" s="105"/>
      <c r="BL371" s="104">
        <v>0</v>
      </c>
      <c r="BM371" s="104">
        <v>2</v>
      </c>
      <c r="BN371" s="104">
        <v>0</v>
      </c>
      <c r="BO371" s="105" t="s">
        <v>6742</v>
      </c>
      <c r="BP371" s="105" t="s">
        <v>6743</v>
      </c>
      <c r="BQ371" s="104">
        <v>17520</v>
      </c>
      <c r="BR371" s="105"/>
      <c r="BS371" s="105" t="s">
        <v>513</v>
      </c>
      <c r="BT371" s="105"/>
      <c r="BU371" s="104">
        <v>0</v>
      </c>
    </row>
    <row r="372" spans="1:73" ht="15" customHeight="1" x14ac:dyDescent="0.35">
      <c r="A372" s="104">
        <v>0</v>
      </c>
      <c r="B372" s="105" t="s">
        <v>482</v>
      </c>
      <c r="C372" s="105"/>
      <c r="D372" s="104">
        <v>2</v>
      </c>
      <c r="E372" s="105" t="s">
        <v>6946</v>
      </c>
      <c r="F372" s="105" t="s">
        <v>10658</v>
      </c>
      <c r="G372" s="104">
        <v>1</v>
      </c>
      <c r="H372" s="105" t="s">
        <v>483</v>
      </c>
      <c r="I372" s="104" t="b">
        <v>0</v>
      </c>
      <c r="J372" s="105"/>
      <c r="K372" s="105"/>
      <c r="L372" s="104">
        <v>24</v>
      </c>
      <c r="M372" s="105"/>
      <c r="N372" s="104" t="b">
        <v>1</v>
      </c>
      <c r="O372" s="104">
        <v>0</v>
      </c>
      <c r="P372" s="105" t="s">
        <v>485</v>
      </c>
      <c r="Q372" s="105" t="s">
        <v>6002</v>
      </c>
      <c r="R372" s="104" t="b">
        <v>0</v>
      </c>
      <c r="S372" s="105"/>
      <c r="T372" s="105"/>
      <c r="U372" s="105"/>
      <c r="V372" s="105"/>
      <c r="W372" s="105"/>
      <c r="X372" s="105"/>
      <c r="Y372" s="105"/>
      <c r="Z372" s="105"/>
      <c r="AA372" s="105"/>
      <c r="AB372" s="105"/>
      <c r="AC372" s="105"/>
      <c r="AD372" s="105"/>
      <c r="AE372" s="105"/>
      <c r="AF372" s="105"/>
      <c r="AG372" s="105"/>
      <c r="AH372" s="105"/>
      <c r="AI372" s="105"/>
      <c r="AJ372" s="105"/>
      <c r="AK372" s="105"/>
      <c r="AL372" s="105"/>
      <c r="AM372" s="105"/>
      <c r="AN372" s="105"/>
      <c r="AO372" s="105"/>
      <c r="AP372" s="105"/>
      <c r="AQ372" s="104">
        <v>0</v>
      </c>
      <c r="AR372" s="104">
        <v>13500</v>
      </c>
      <c r="AS372" s="105"/>
      <c r="AT372" s="104">
        <v>0</v>
      </c>
      <c r="AU372" s="104">
        <v>0</v>
      </c>
      <c r="AV372" s="104">
        <v>-1</v>
      </c>
      <c r="AW372" s="104">
        <v>1460</v>
      </c>
      <c r="AX372" s="104">
        <v>1460</v>
      </c>
      <c r="AY372" s="104">
        <v>20</v>
      </c>
      <c r="AZ372" s="104" t="b">
        <v>0</v>
      </c>
      <c r="BA372" s="104">
        <v>0</v>
      </c>
      <c r="BB372" s="104">
        <v>0</v>
      </c>
      <c r="BC372" s="104">
        <v>0</v>
      </c>
      <c r="BD372" s="104" t="b">
        <v>1</v>
      </c>
      <c r="BE372" s="105" t="s">
        <v>512</v>
      </c>
      <c r="BF372" s="104">
        <v>0</v>
      </c>
      <c r="BG372" s="104">
        <v>0</v>
      </c>
      <c r="BH372" s="104">
        <v>0</v>
      </c>
      <c r="BI372" s="104" t="b">
        <v>0</v>
      </c>
      <c r="BJ372" s="105"/>
      <c r="BK372" s="105"/>
      <c r="BL372" s="104">
        <v>0</v>
      </c>
      <c r="BM372" s="104">
        <v>0</v>
      </c>
      <c r="BN372" s="104">
        <v>8</v>
      </c>
      <c r="BO372" s="105"/>
      <c r="BP372" s="105" t="s">
        <v>311</v>
      </c>
      <c r="BQ372" s="104">
        <v>87600</v>
      </c>
      <c r="BR372" s="105"/>
      <c r="BS372" s="105" t="s">
        <v>105</v>
      </c>
      <c r="BT372" s="105"/>
      <c r="BU372" s="104">
        <v>0</v>
      </c>
    </row>
    <row r="373" spans="1:73" ht="15" customHeight="1" x14ac:dyDescent="0.35">
      <c r="A373" s="104">
        <v>0</v>
      </c>
      <c r="B373" s="105" t="s">
        <v>511</v>
      </c>
      <c r="C373" s="105"/>
      <c r="D373" s="104">
        <v>2</v>
      </c>
      <c r="E373" s="105" t="s">
        <v>6946</v>
      </c>
      <c r="F373" s="105" t="s">
        <v>6754</v>
      </c>
      <c r="G373" s="104">
        <v>1</v>
      </c>
      <c r="H373" s="105" t="s">
        <v>483</v>
      </c>
      <c r="I373" s="104" t="b">
        <v>0</v>
      </c>
      <c r="J373" s="105"/>
      <c r="K373" s="105"/>
      <c r="L373" s="104">
        <v>24</v>
      </c>
      <c r="M373" s="105"/>
      <c r="N373" s="104" t="b">
        <v>1</v>
      </c>
      <c r="O373" s="104">
        <v>0</v>
      </c>
      <c r="P373" s="105"/>
      <c r="Q373" s="105"/>
      <c r="R373" s="104" t="b">
        <v>0</v>
      </c>
      <c r="S373" s="105"/>
      <c r="T373" s="105"/>
      <c r="U373" s="105"/>
      <c r="V373" s="105"/>
      <c r="W373" s="105"/>
      <c r="X373" s="105"/>
      <c r="Y373" s="105"/>
      <c r="Z373" s="105"/>
      <c r="AA373" s="105"/>
      <c r="AB373" s="105"/>
      <c r="AC373" s="105"/>
      <c r="AD373" s="105"/>
      <c r="AE373" s="105"/>
      <c r="AF373" s="105"/>
      <c r="AG373" s="105"/>
      <c r="AH373" s="105"/>
      <c r="AI373" s="105"/>
      <c r="AJ373" s="105"/>
      <c r="AK373" s="105"/>
      <c r="AL373" s="105"/>
      <c r="AM373" s="105"/>
      <c r="AN373" s="105"/>
      <c r="AO373" s="105"/>
      <c r="AP373" s="105"/>
      <c r="AQ373" s="104">
        <v>0</v>
      </c>
      <c r="AR373" s="104">
        <v>0</v>
      </c>
      <c r="AS373" s="105"/>
      <c r="AT373" s="104">
        <v>0</v>
      </c>
      <c r="AU373" s="104">
        <v>0</v>
      </c>
      <c r="AV373" s="104">
        <v>-1</v>
      </c>
      <c r="AW373" s="104">
        <v>1460</v>
      </c>
      <c r="AX373" s="104">
        <v>1460</v>
      </c>
      <c r="AY373" s="104">
        <v>20</v>
      </c>
      <c r="AZ373" s="104" t="b">
        <v>0</v>
      </c>
      <c r="BA373" s="104">
        <v>0</v>
      </c>
      <c r="BB373" s="104">
        <v>0</v>
      </c>
      <c r="BC373" s="104">
        <v>0</v>
      </c>
      <c r="BD373" s="104" t="b">
        <v>1</v>
      </c>
      <c r="BE373" s="105" t="s">
        <v>512</v>
      </c>
      <c r="BF373" s="104">
        <v>0</v>
      </c>
      <c r="BG373" s="104">
        <v>0</v>
      </c>
      <c r="BH373" s="104">
        <v>0</v>
      </c>
      <c r="BI373" s="104" t="b">
        <v>0</v>
      </c>
      <c r="BJ373" s="105"/>
      <c r="BK373" s="105"/>
      <c r="BL373" s="104">
        <v>0</v>
      </c>
      <c r="BM373" s="104">
        <v>1</v>
      </c>
      <c r="BN373" s="104">
        <v>0</v>
      </c>
      <c r="BO373" s="105" t="s">
        <v>6755</v>
      </c>
      <c r="BP373" s="105" t="s">
        <v>208</v>
      </c>
      <c r="BQ373" s="104">
        <v>8760</v>
      </c>
      <c r="BR373" s="105"/>
      <c r="BS373" s="105" t="s">
        <v>513</v>
      </c>
      <c r="BT373" s="105"/>
      <c r="BU373" s="104">
        <v>0</v>
      </c>
    </row>
    <row r="374" spans="1:73" ht="15" customHeight="1" x14ac:dyDescent="0.35">
      <c r="A374" s="104">
        <v>0</v>
      </c>
      <c r="B374" s="105" t="s">
        <v>511</v>
      </c>
      <c r="C374" s="105"/>
      <c r="D374" s="104">
        <v>2</v>
      </c>
      <c r="E374" s="105" t="s">
        <v>6946</v>
      </c>
      <c r="F374" s="105" t="s">
        <v>10656</v>
      </c>
      <c r="G374" s="104">
        <v>1</v>
      </c>
      <c r="H374" s="105" t="s">
        <v>483</v>
      </c>
      <c r="I374" s="104" t="b">
        <v>0</v>
      </c>
      <c r="J374" s="105"/>
      <c r="K374" s="105"/>
      <c r="L374" s="104">
        <v>24</v>
      </c>
      <c r="M374" s="105"/>
      <c r="N374" s="104" t="b">
        <v>1</v>
      </c>
      <c r="O374" s="104">
        <v>0</v>
      </c>
      <c r="P374" s="105"/>
      <c r="Q374" s="105"/>
      <c r="R374" s="104" t="b">
        <v>1</v>
      </c>
      <c r="S374" s="105"/>
      <c r="T374" s="105"/>
      <c r="U374" s="105"/>
      <c r="V374" s="105"/>
      <c r="W374" s="105"/>
      <c r="X374" s="105"/>
      <c r="Y374" s="105"/>
      <c r="Z374" s="105"/>
      <c r="AA374" s="105"/>
      <c r="AB374" s="105"/>
      <c r="AC374" s="105"/>
      <c r="AD374" s="105"/>
      <c r="AE374" s="105"/>
      <c r="AF374" s="105"/>
      <c r="AG374" s="105"/>
      <c r="AH374" s="105"/>
      <c r="AI374" s="105"/>
      <c r="AJ374" s="105"/>
      <c r="AK374" s="105"/>
      <c r="AL374" s="105"/>
      <c r="AM374" s="105"/>
      <c r="AN374" s="105"/>
      <c r="AO374" s="105"/>
      <c r="AP374" s="105"/>
      <c r="AQ374" s="104">
        <v>0</v>
      </c>
      <c r="AR374" s="104">
        <v>0</v>
      </c>
      <c r="AS374" s="105"/>
      <c r="AT374" s="104">
        <v>0</v>
      </c>
      <c r="AU374" s="104">
        <v>0</v>
      </c>
      <c r="AV374" s="104">
        <v>-1</v>
      </c>
      <c r="AW374" s="104">
        <v>1460</v>
      </c>
      <c r="AX374" s="104">
        <v>1460</v>
      </c>
      <c r="AY374" s="104">
        <v>20</v>
      </c>
      <c r="AZ374" s="104" t="b">
        <v>0</v>
      </c>
      <c r="BA374" s="104">
        <v>0</v>
      </c>
      <c r="BB374" s="104">
        <v>0</v>
      </c>
      <c r="BC374" s="104">
        <v>0</v>
      </c>
      <c r="BD374" s="104" t="b">
        <v>0</v>
      </c>
      <c r="BE374" s="105" t="s">
        <v>512</v>
      </c>
      <c r="BF374" s="104">
        <v>0</v>
      </c>
      <c r="BG374" s="104">
        <v>0</v>
      </c>
      <c r="BH374" s="104">
        <v>0</v>
      </c>
      <c r="BI374" s="104" t="b">
        <v>0</v>
      </c>
      <c r="BJ374" s="105"/>
      <c r="BK374" s="105"/>
      <c r="BL374" s="104">
        <v>0</v>
      </c>
      <c r="BM374" s="104">
        <v>2</v>
      </c>
      <c r="BN374" s="104">
        <v>0</v>
      </c>
      <c r="BO374" s="105" t="s">
        <v>6742</v>
      </c>
      <c r="BP374" s="105" t="s">
        <v>6743</v>
      </c>
      <c r="BQ374" s="104">
        <v>17520</v>
      </c>
      <c r="BR374" s="105"/>
      <c r="BS374" s="105" t="s">
        <v>513</v>
      </c>
      <c r="BT374" s="105"/>
      <c r="BU374" s="104">
        <v>0</v>
      </c>
    </row>
    <row r="375" spans="1:73" ht="15" customHeight="1" x14ac:dyDescent="0.35">
      <c r="A375" s="104">
        <v>0</v>
      </c>
      <c r="B375" s="105" t="s">
        <v>482</v>
      </c>
      <c r="C375" s="105"/>
      <c r="D375" s="104">
        <v>2</v>
      </c>
      <c r="E375" s="105" t="s">
        <v>6947</v>
      </c>
      <c r="F375" s="105" t="s">
        <v>10659</v>
      </c>
      <c r="G375" s="104">
        <v>1</v>
      </c>
      <c r="H375" s="105" t="s">
        <v>483</v>
      </c>
      <c r="I375" s="104" t="b">
        <v>0</v>
      </c>
      <c r="J375" s="105"/>
      <c r="K375" s="105"/>
      <c r="L375" s="104">
        <v>24</v>
      </c>
      <c r="M375" s="105"/>
      <c r="N375" s="104" t="b">
        <v>1</v>
      </c>
      <c r="O375" s="104">
        <v>0</v>
      </c>
      <c r="P375" s="105" t="s">
        <v>485</v>
      </c>
      <c r="Q375" s="105" t="s">
        <v>6002</v>
      </c>
      <c r="R375" s="104" t="b">
        <v>0</v>
      </c>
      <c r="S375" s="105"/>
      <c r="T375" s="105"/>
      <c r="U375" s="105"/>
      <c r="V375" s="105"/>
      <c r="W375" s="105"/>
      <c r="X375" s="105"/>
      <c r="Y375" s="105"/>
      <c r="Z375" s="105"/>
      <c r="AA375" s="105"/>
      <c r="AB375" s="105"/>
      <c r="AC375" s="105"/>
      <c r="AD375" s="105"/>
      <c r="AE375" s="105"/>
      <c r="AF375" s="105"/>
      <c r="AG375" s="105"/>
      <c r="AH375" s="105"/>
      <c r="AI375" s="105"/>
      <c r="AJ375" s="105"/>
      <c r="AK375" s="105"/>
      <c r="AL375" s="105"/>
      <c r="AM375" s="105"/>
      <c r="AN375" s="105"/>
      <c r="AO375" s="105"/>
      <c r="AP375" s="105"/>
      <c r="AQ375" s="104">
        <v>0</v>
      </c>
      <c r="AR375" s="104">
        <v>1000</v>
      </c>
      <c r="AS375" s="105"/>
      <c r="AT375" s="104">
        <v>0</v>
      </c>
      <c r="AU375" s="104">
        <v>0</v>
      </c>
      <c r="AV375" s="104">
        <v>-1</v>
      </c>
      <c r="AW375" s="104">
        <v>1460</v>
      </c>
      <c r="AX375" s="104">
        <v>1460</v>
      </c>
      <c r="AY375" s="104">
        <v>20</v>
      </c>
      <c r="AZ375" s="104" t="b">
        <v>0</v>
      </c>
      <c r="BA375" s="104">
        <v>0</v>
      </c>
      <c r="BB375" s="104">
        <v>0</v>
      </c>
      <c r="BC375" s="104">
        <v>0</v>
      </c>
      <c r="BD375" s="104" t="b">
        <v>1</v>
      </c>
      <c r="BE375" s="105" t="s">
        <v>512</v>
      </c>
      <c r="BF375" s="104">
        <v>0</v>
      </c>
      <c r="BG375" s="104">
        <v>0</v>
      </c>
      <c r="BH375" s="104">
        <v>0</v>
      </c>
      <c r="BI375" s="104" t="b">
        <v>0</v>
      </c>
      <c r="BJ375" s="105"/>
      <c r="BK375" s="105"/>
      <c r="BL375" s="104">
        <v>0</v>
      </c>
      <c r="BM375" s="104">
        <v>0</v>
      </c>
      <c r="BN375" s="104">
        <v>2</v>
      </c>
      <c r="BO375" s="105"/>
      <c r="BP375" s="105" t="s">
        <v>311</v>
      </c>
      <c r="BQ375" s="104">
        <v>52560</v>
      </c>
      <c r="BR375" s="105"/>
      <c r="BS375" s="105" t="s">
        <v>105</v>
      </c>
      <c r="BT375" s="105"/>
      <c r="BU375" s="104">
        <v>0</v>
      </c>
    </row>
    <row r="376" spans="1:73" ht="15" customHeight="1" x14ac:dyDescent="0.35">
      <c r="A376" s="104">
        <v>0</v>
      </c>
      <c r="B376" s="105" t="s">
        <v>511</v>
      </c>
      <c r="C376" s="105"/>
      <c r="D376" s="104">
        <v>2</v>
      </c>
      <c r="E376" s="105" t="s">
        <v>6947</v>
      </c>
      <c r="F376" s="105" t="s">
        <v>10656</v>
      </c>
      <c r="G376" s="104">
        <v>1</v>
      </c>
      <c r="H376" s="105" t="s">
        <v>483</v>
      </c>
      <c r="I376" s="104" t="b">
        <v>0</v>
      </c>
      <c r="J376" s="105"/>
      <c r="K376" s="105"/>
      <c r="L376" s="104">
        <v>24</v>
      </c>
      <c r="M376" s="105"/>
      <c r="N376" s="104" t="b">
        <v>1</v>
      </c>
      <c r="O376" s="104">
        <v>0</v>
      </c>
      <c r="P376" s="105"/>
      <c r="Q376" s="105"/>
      <c r="R376" s="104" t="b">
        <v>1</v>
      </c>
      <c r="S376" s="105"/>
      <c r="T376" s="105"/>
      <c r="U376" s="105"/>
      <c r="V376" s="105"/>
      <c r="W376" s="105"/>
      <c r="X376" s="105"/>
      <c r="Y376" s="105"/>
      <c r="Z376" s="105"/>
      <c r="AA376" s="105"/>
      <c r="AB376" s="105"/>
      <c r="AC376" s="105"/>
      <c r="AD376" s="105"/>
      <c r="AE376" s="105"/>
      <c r="AF376" s="105"/>
      <c r="AG376" s="105"/>
      <c r="AH376" s="105"/>
      <c r="AI376" s="105"/>
      <c r="AJ376" s="105"/>
      <c r="AK376" s="105"/>
      <c r="AL376" s="105"/>
      <c r="AM376" s="105"/>
      <c r="AN376" s="105"/>
      <c r="AO376" s="105"/>
      <c r="AP376" s="105"/>
      <c r="AQ376" s="104">
        <v>0</v>
      </c>
      <c r="AR376" s="104">
        <v>0</v>
      </c>
      <c r="AS376" s="105"/>
      <c r="AT376" s="104">
        <v>0</v>
      </c>
      <c r="AU376" s="104">
        <v>0</v>
      </c>
      <c r="AV376" s="104">
        <v>-1</v>
      </c>
      <c r="AW376" s="104">
        <v>1460</v>
      </c>
      <c r="AX376" s="104">
        <v>1460</v>
      </c>
      <c r="AY376" s="104">
        <v>20</v>
      </c>
      <c r="AZ376" s="104" t="b">
        <v>0</v>
      </c>
      <c r="BA376" s="104">
        <v>0</v>
      </c>
      <c r="BB376" s="104">
        <v>0</v>
      </c>
      <c r="BC376" s="104">
        <v>0</v>
      </c>
      <c r="BD376" s="104" t="b">
        <v>0</v>
      </c>
      <c r="BE376" s="105" t="s">
        <v>512</v>
      </c>
      <c r="BF376" s="104">
        <v>0</v>
      </c>
      <c r="BG376" s="104">
        <v>0</v>
      </c>
      <c r="BH376" s="104">
        <v>0</v>
      </c>
      <c r="BI376" s="104" t="b">
        <v>0</v>
      </c>
      <c r="BJ376" s="105"/>
      <c r="BK376" s="105"/>
      <c r="BL376" s="104">
        <v>0</v>
      </c>
      <c r="BM376" s="104">
        <v>1</v>
      </c>
      <c r="BN376" s="104">
        <v>0</v>
      </c>
      <c r="BO376" s="105" t="s">
        <v>6742</v>
      </c>
      <c r="BP376" s="105" t="s">
        <v>6743</v>
      </c>
      <c r="BQ376" s="104">
        <v>17520</v>
      </c>
      <c r="BR376" s="105"/>
      <c r="BS376" s="105" t="s">
        <v>513</v>
      </c>
      <c r="BT376" s="105"/>
      <c r="BU376" s="104">
        <v>0</v>
      </c>
    </row>
    <row r="377" spans="1:73" ht="15" customHeight="1" x14ac:dyDescent="0.35">
      <c r="A377" s="104">
        <v>0</v>
      </c>
      <c r="B377" s="105" t="s">
        <v>511</v>
      </c>
      <c r="C377" s="105"/>
      <c r="D377" s="104">
        <v>2</v>
      </c>
      <c r="E377" s="105" t="s">
        <v>6957</v>
      </c>
      <c r="F377" s="105" t="s">
        <v>6823</v>
      </c>
      <c r="G377" s="104">
        <v>1</v>
      </c>
      <c r="H377" s="105" t="s">
        <v>483</v>
      </c>
      <c r="I377" s="104" t="b">
        <v>1</v>
      </c>
      <c r="J377" s="105"/>
      <c r="K377" s="105"/>
      <c r="L377" s="104">
        <v>24</v>
      </c>
      <c r="M377" s="105"/>
      <c r="N377" s="104" t="b">
        <v>1</v>
      </c>
      <c r="O377" s="104">
        <v>0</v>
      </c>
      <c r="P377" s="105" t="s">
        <v>485</v>
      </c>
      <c r="Q377" s="105" t="s">
        <v>6002</v>
      </c>
      <c r="R377" s="104" t="b">
        <v>0</v>
      </c>
      <c r="S377" s="105"/>
      <c r="T377" s="105"/>
      <c r="U377" s="105"/>
      <c r="V377" s="105"/>
      <c r="W377" s="105"/>
      <c r="X377" s="105"/>
      <c r="Y377" s="105"/>
      <c r="Z377" s="105"/>
      <c r="AA377" s="105"/>
      <c r="AB377" s="105"/>
      <c r="AC377" s="105"/>
      <c r="AD377" s="105"/>
      <c r="AE377" s="105"/>
      <c r="AF377" s="105"/>
      <c r="AG377" s="105"/>
      <c r="AH377" s="105"/>
      <c r="AI377" s="105"/>
      <c r="AJ377" s="105"/>
      <c r="AK377" s="105"/>
      <c r="AL377" s="105"/>
      <c r="AM377" s="105"/>
      <c r="AN377" s="105"/>
      <c r="AO377" s="105"/>
      <c r="AP377" s="105"/>
      <c r="AQ377" s="104">
        <v>0</v>
      </c>
      <c r="AR377" s="104">
        <v>0</v>
      </c>
      <c r="AS377" s="105"/>
      <c r="AT377" s="104">
        <v>0</v>
      </c>
      <c r="AU377" s="104">
        <v>0</v>
      </c>
      <c r="AV377" s="104">
        <v>-1</v>
      </c>
      <c r="AW377" s="104">
        <v>1460</v>
      </c>
      <c r="AX377" s="104">
        <v>1460</v>
      </c>
      <c r="AY377" s="104">
        <v>20</v>
      </c>
      <c r="AZ377" s="104" t="b">
        <v>0</v>
      </c>
      <c r="BA377" s="104">
        <v>0</v>
      </c>
      <c r="BB377" s="104">
        <v>0</v>
      </c>
      <c r="BC377" s="104">
        <v>0</v>
      </c>
      <c r="BD377" s="104" t="b">
        <v>0</v>
      </c>
      <c r="BE377" s="105" t="s">
        <v>512</v>
      </c>
      <c r="BF377" s="104">
        <v>0</v>
      </c>
      <c r="BG377" s="104">
        <v>0</v>
      </c>
      <c r="BH377" s="104">
        <v>0</v>
      </c>
      <c r="BI377" s="104" t="b">
        <v>0</v>
      </c>
      <c r="BJ377" s="105"/>
      <c r="BK377" s="105"/>
      <c r="BL377" s="104">
        <v>0</v>
      </c>
      <c r="BM377" s="104">
        <v>0</v>
      </c>
      <c r="BN377" s="104">
        <v>8</v>
      </c>
      <c r="BO377" s="105"/>
      <c r="BP377" s="105" t="s">
        <v>209</v>
      </c>
      <c r="BQ377" s="104">
        <v>4380</v>
      </c>
      <c r="BR377" s="105"/>
      <c r="BS377" s="105" t="s">
        <v>513</v>
      </c>
      <c r="BT377" s="105"/>
      <c r="BU377" s="104">
        <v>0</v>
      </c>
    </row>
    <row r="378" spans="1:73" ht="15" customHeight="1" x14ac:dyDescent="0.35">
      <c r="A378" s="104">
        <v>0</v>
      </c>
      <c r="B378" s="105" t="s">
        <v>511</v>
      </c>
      <c r="C378" s="105"/>
      <c r="D378" s="104">
        <v>2</v>
      </c>
      <c r="E378" s="105" t="s">
        <v>6957</v>
      </c>
      <c r="F378" s="105" t="s">
        <v>10656</v>
      </c>
      <c r="G378" s="104">
        <v>1</v>
      </c>
      <c r="H378" s="105" t="s">
        <v>483</v>
      </c>
      <c r="I378" s="104" t="b">
        <v>0</v>
      </c>
      <c r="J378" s="105"/>
      <c r="K378" s="105"/>
      <c r="L378" s="104">
        <v>24</v>
      </c>
      <c r="M378" s="105"/>
      <c r="N378" s="104" t="b">
        <v>1</v>
      </c>
      <c r="O378" s="104">
        <v>0</v>
      </c>
      <c r="P378" s="105"/>
      <c r="Q378" s="105"/>
      <c r="R378" s="104" t="b">
        <v>1</v>
      </c>
      <c r="S378" s="105"/>
      <c r="T378" s="105"/>
      <c r="U378" s="105"/>
      <c r="V378" s="105"/>
      <c r="W378" s="105"/>
      <c r="X378" s="105"/>
      <c r="Y378" s="105"/>
      <c r="Z378" s="105"/>
      <c r="AA378" s="105"/>
      <c r="AB378" s="105"/>
      <c r="AC378" s="105"/>
      <c r="AD378" s="105"/>
      <c r="AE378" s="105"/>
      <c r="AF378" s="105"/>
      <c r="AG378" s="105"/>
      <c r="AH378" s="105"/>
      <c r="AI378" s="105"/>
      <c r="AJ378" s="105"/>
      <c r="AK378" s="105"/>
      <c r="AL378" s="105"/>
      <c r="AM378" s="105"/>
      <c r="AN378" s="105"/>
      <c r="AO378" s="105"/>
      <c r="AP378" s="105"/>
      <c r="AQ378" s="104">
        <v>0</v>
      </c>
      <c r="AR378" s="104">
        <v>0</v>
      </c>
      <c r="AS378" s="105"/>
      <c r="AT378" s="104">
        <v>0</v>
      </c>
      <c r="AU378" s="104">
        <v>0</v>
      </c>
      <c r="AV378" s="104">
        <v>-1</v>
      </c>
      <c r="AW378" s="104">
        <v>1460</v>
      </c>
      <c r="AX378" s="104">
        <v>1460</v>
      </c>
      <c r="AY378" s="104">
        <v>20</v>
      </c>
      <c r="AZ378" s="104" t="b">
        <v>0</v>
      </c>
      <c r="BA378" s="104">
        <v>0</v>
      </c>
      <c r="BB378" s="104">
        <v>0</v>
      </c>
      <c r="BC378" s="104">
        <v>0</v>
      </c>
      <c r="BD378" s="104" t="b">
        <v>0</v>
      </c>
      <c r="BE378" s="105" t="s">
        <v>512</v>
      </c>
      <c r="BF378" s="104">
        <v>0</v>
      </c>
      <c r="BG378" s="104">
        <v>0</v>
      </c>
      <c r="BH378" s="104">
        <v>0</v>
      </c>
      <c r="BI378" s="104" t="b">
        <v>0</v>
      </c>
      <c r="BJ378" s="105"/>
      <c r="BK378" s="105"/>
      <c r="BL378" s="104">
        <v>0</v>
      </c>
      <c r="BM378" s="104">
        <v>1</v>
      </c>
      <c r="BN378" s="104">
        <v>0</v>
      </c>
      <c r="BO378" s="105" t="s">
        <v>6742</v>
      </c>
      <c r="BP378" s="105" t="s">
        <v>6743</v>
      </c>
      <c r="BQ378" s="104">
        <v>17520</v>
      </c>
      <c r="BR378" s="105"/>
      <c r="BS378" s="105" t="s">
        <v>513</v>
      </c>
      <c r="BT378" s="105"/>
      <c r="BU378" s="104">
        <v>0</v>
      </c>
    </row>
    <row r="379" spans="1:73" ht="15" customHeight="1" x14ac:dyDescent="0.35">
      <c r="A379" s="104">
        <v>0</v>
      </c>
      <c r="B379" s="105" t="s">
        <v>482</v>
      </c>
      <c r="C379" s="105"/>
      <c r="D379" s="104">
        <v>2</v>
      </c>
      <c r="E379" s="105" t="s">
        <v>7012</v>
      </c>
      <c r="F379" s="105" t="s">
        <v>6756</v>
      </c>
      <c r="G379" s="104">
        <v>1</v>
      </c>
      <c r="H379" s="105" t="s">
        <v>483</v>
      </c>
      <c r="I379" s="104" t="b">
        <v>0</v>
      </c>
      <c r="J379" s="105"/>
      <c r="K379" s="105"/>
      <c r="L379" s="104">
        <v>24</v>
      </c>
      <c r="M379" s="105"/>
      <c r="N379" s="104" t="b">
        <v>1</v>
      </c>
      <c r="O379" s="104">
        <v>0</v>
      </c>
      <c r="P379" s="105"/>
      <c r="Q379" s="105"/>
      <c r="R379" s="104" t="b">
        <v>0</v>
      </c>
      <c r="S379" s="105"/>
      <c r="T379" s="105"/>
      <c r="U379" s="105"/>
      <c r="V379" s="105"/>
      <c r="W379" s="105"/>
      <c r="X379" s="105"/>
      <c r="Y379" s="105"/>
      <c r="Z379" s="105"/>
      <c r="AA379" s="105"/>
      <c r="AB379" s="105"/>
      <c r="AC379" s="105"/>
      <c r="AD379" s="105"/>
      <c r="AE379" s="105"/>
      <c r="AF379" s="105"/>
      <c r="AG379" s="105"/>
      <c r="AH379" s="105"/>
      <c r="AI379" s="105"/>
      <c r="AJ379" s="105"/>
      <c r="AK379" s="105"/>
      <c r="AL379" s="105"/>
      <c r="AM379" s="105"/>
      <c r="AN379" s="105"/>
      <c r="AO379" s="105"/>
      <c r="AP379" s="105"/>
      <c r="AQ379" s="104">
        <v>0</v>
      </c>
      <c r="AR379" s="104">
        <v>50000</v>
      </c>
      <c r="AS379" s="105"/>
      <c r="AT379" s="104">
        <v>0</v>
      </c>
      <c r="AU379" s="104">
        <v>0</v>
      </c>
      <c r="AV379" s="104">
        <v>-1</v>
      </c>
      <c r="AW379" s="104">
        <v>1460</v>
      </c>
      <c r="AX379" s="104">
        <v>1460</v>
      </c>
      <c r="AY379" s="104">
        <v>20</v>
      </c>
      <c r="AZ379" s="104" t="b">
        <v>0</v>
      </c>
      <c r="BA379" s="104">
        <v>0</v>
      </c>
      <c r="BB379" s="104">
        <v>0</v>
      </c>
      <c r="BC379" s="104">
        <v>0</v>
      </c>
      <c r="BD379" s="104" t="b">
        <v>1</v>
      </c>
      <c r="BE379" s="105" t="s">
        <v>512</v>
      </c>
      <c r="BF379" s="104">
        <v>0</v>
      </c>
      <c r="BG379" s="104">
        <v>0</v>
      </c>
      <c r="BH379" s="104">
        <v>0</v>
      </c>
      <c r="BI379" s="104" t="b">
        <v>0</v>
      </c>
      <c r="BJ379" s="105"/>
      <c r="BK379" s="105"/>
      <c r="BL379" s="104">
        <v>0</v>
      </c>
      <c r="BM379" s="104">
        <v>0</v>
      </c>
      <c r="BN379" s="104">
        <v>16</v>
      </c>
      <c r="BO379" s="105"/>
      <c r="BP379" s="105" t="s">
        <v>311</v>
      </c>
      <c r="BQ379" s="104">
        <v>140160</v>
      </c>
      <c r="BR379" s="105"/>
      <c r="BS379" s="105" t="s">
        <v>105</v>
      </c>
      <c r="BT379" s="105"/>
      <c r="BU379" s="104">
        <v>0</v>
      </c>
    </row>
    <row r="380" spans="1:73" ht="15" customHeight="1" x14ac:dyDescent="0.35">
      <c r="A380" s="104">
        <v>0</v>
      </c>
      <c r="B380" s="105" t="s">
        <v>511</v>
      </c>
      <c r="C380" s="105"/>
      <c r="D380" s="104">
        <v>2</v>
      </c>
      <c r="E380" s="105" t="s">
        <v>7012</v>
      </c>
      <c r="F380" s="105" t="s">
        <v>6757</v>
      </c>
      <c r="G380" s="104">
        <v>1</v>
      </c>
      <c r="H380" s="105" t="s">
        <v>483</v>
      </c>
      <c r="I380" s="104" t="b">
        <v>1</v>
      </c>
      <c r="J380" s="105"/>
      <c r="K380" s="105"/>
      <c r="L380" s="104">
        <v>24</v>
      </c>
      <c r="M380" s="105"/>
      <c r="N380" s="104" t="b">
        <v>1</v>
      </c>
      <c r="O380" s="104">
        <v>0</v>
      </c>
      <c r="P380" s="105"/>
      <c r="Q380" s="105"/>
      <c r="R380" s="104" t="b">
        <v>0</v>
      </c>
      <c r="S380" s="105"/>
      <c r="T380" s="105"/>
      <c r="U380" s="105"/>
      <c r="V380" s="105"/>
      <c r="W380" s="105"/>
      <c r="X380" s="105"/>
      <c r="Y380" s="105"/>
      <c r="Z380" s="105"/>
      <c r="AA380" s="105"/>
      <c r="AB380" s="105"/>
      <c r="AC380" s="105"/>
      <c r="AD380" s="105"/>
      <c r="AE380" s="105"/>
      <c r="AF380" s="105"/>
      <c r="AG380" s="105"/>
      <c r="AH380" s="105"/>
      <c r="AI380" s="105"/>
      <c r="AJ380" s="105"/>
      <c r="AK380" s="105"/>
      <c r="AL380" s="105"/>
      <c r="AM380" s="105"/>
      <c r="AN380" s="105"/>
      <c r="AO380" s="105"/>
      <c r="AP380" s="105"/>
      <c r="AQ380" s="104">
        <v>0</v>
      </c>
      <c r="AR380" s="104">
        <v>0</v>
      </c>
      <c r="AS380" s="105"/>
      <c r="AT380" s="104">
        <v>0</v>
      </c>
      <c r="AU380" s="104">
        <v>0</v>
      </c>
      <c r="AV380" s="104">
        <v>-1</v>
      </c>
      <c r="AW380" s="104">
        <v>1460</v>
      </c>
      <c r="AX380" s="104">
        <v>1460</v>
      </c>
      <c r="AY380" s="104">
        <v>20</v>
      </c>
      <c r="AZ380" s="104" t="b">
        <v>0</v>
      </c>
      <c r="BA380" s="104">
        <v>0</v>
      </c>
      <c r="BB380" s="104">
        <v>0</v>
      </c>
      <c r="BC380" s="104">
        <v>0</v>
      </c>
      <c r="BD380" s="104" t="b">
        <v>0</v>
      </c>
      <c r="BE380" s="105" t="s">
        <v>512</v>
      </c>
      <c r="BF380" s="104">
        <v>0</v>
      </c>
      <c r="BG380" s="104">
        <v>0</v>
      </c>
      <c r="BH380" s="104">
        <v>0</v>
      </c>
      <c r="BI380" s="104" t="b">
        <v>0</v>
      </c>
      <c r="BJ380" s="105"/>
      <c r="BK380" s="105"/>
      <c r="BL380" s="104">
        <v>0</v>
      </c>
      <c r="BM380" s="104">
        <v>1</v>
      </c>
      <c r="BN380" s="104">
        <v>4</v>
      </c>
      <c r="BO380" s="105"/>
      <c r="BP380" s="105" t="s">
        <v>209</v>
      </c>
      <c r="BQ380" s="104">
        <v>8760</v>
      </c>
      <c r="BR380" s="105"/>
      <c r="BS380" s="105" t="s">
        <v>513</v>
      </c>
      <c r="BT380" s="105"/>
      <c r="BU380" s="104">
        <v>0</v>
      </c>
    </row>
    <row r="381" spans="1:73" ht="15" customHeight="1" x14ac:dyDescent="0.35">
      <c r="A381" s="104">
        <v>0</v>
      </c>
      <c r="B381" s="105" t="s">
        <v>511</v>
      </c>
      <c r="C381" s="105"/>
      <c r="D381" s="104">
        <v>2</v>
      </c>
      <c r="E381" s="105" t="s">
        <v>7012</v>
      </c>
      <c r="F381" s="105" t="s">
        <v>10656</v>
      </c>
      <c r="G381" s="104">
        <v>1</v>
      </c>
      <c r="H381" s="105" t="s">
        <v>483</v>
      </c>
      <c r="I381" s="104" t="b">
        <v>0</v>
      </c>
      <c r="J381" s="105"/>
      <c r="K381" s="105"/>
      <c r="L381" s="104">
        <v>24</v>
      </c>
      <c r="M381" s="105"/>
      <c r="N381" s="104" t="b">
        <v>1</v>
      </c>
      <c r="O381" s="104">
        <v>0</v>
      </c>
      <c r="P381" s="105"/>
      <c r="Q381" s="105"/>
      <c r="R381" s="104" t="b">
        <v>1</v>
      </c>
      <c r="S381" s="105"/>
      <c r="T381" s="105"/>
      <c r="U381" s="105"/>
      <c r="V381" s="105"/>
      <c r="W381" s="105"/>
      <c r="X381" s="105"/>
      <c r="Y381" s="105"/>
      <c r="Z381" s="105"/>
      <c r="AA381" s="105"/>
      <c r="AB381" s="105"/>
      <c r="AC381" s="105"/>
      <c r="AD381" s="105"/>
      <c r="AE381" s="105"/>
      <c r="AF381" s="105"/>
      <c r="AG381" s="105"/>
      <c r="AH381" s="105"/>
      <c r="AI381" s="105"/>
      <c r="AJ381" s="105"/>
      <c r="AK381" s="105"/>
      <c r="AL381" s="105"/>
      <c r="AM381" s="105"/>
      <c r="AN381" s="105"/>
      <c r="AO381" s="105"/>
      <c r="AP381" s="105"/>
      <c r="AQ381" s="104">
        <v>0</v>
      </c>
      <c r="AR381" s="104">
        <v>0</v>
      </c>
      <c r="AS381" s="105"/>
      <c r="AT381" s="104">
        <v>0</v>
      </c>
      <c r="AU381" s="104">
        <v>0</v>
      </c>
      <c r="AV381" s="104">
        <v>-1</v>
      </c>
      <c r="AW381" s="104">
        <v>1460</v>
      </c>
      <c r="AX381" s="104">
        <v>1460</v>
      </c>
      <c r="AY381" s="104">
        <v>20</v>
      </c>
      <c r="AZ381" s="104" t="b">
        <v>0</v>
      </c>
      <c r="BA381" s="104">
        <v>0</v>
      </c>
      <c r="BB381" s="104">
        <v>0</v>
      </c>
      <c r="BC381" s="104">
        <v>0</v>
      </c>
      <c r="BD381" s="104" t="b">
        <v>0</v>
      </c>
      <c r="BE381" s="105" t="s">
        <v>512</v>
      </c>
      <c r="BF381" s="104">
        <v>0</v>
      </c>
      <c r="BG381" s="104">
        <v>0</v>
      </c>
      <c r="BH381" s="104">
        <v>0</v>
      </c>
      <c r="BI381" s="104" t="b">
        <v>0</v>
      </c>
      <c r="BJ381" s="105"/>
      <c r="BK381" s="105"/>
      <c r="BL381" s="104">
        <v>0</v>
      </c>
      <c r="BM381" s="104">
        <v>2</v>
      </c>
      <c r="BN381" s="104">
        <v>0</v>
      </c>
      <c r="BO381" s="105" t="s">
        <v>6742</v>
      </c>
      <c r="BP381" s="105" t="s">
        <v>6743</v>
      </c>
      <c r="BQ381" s="104">
        <v>17520</v>
      </c>
      <c r="BR381" s="105"/>
      <c r="BS381" s="105" t="s">
        <v>513</v>
      </c>
      <c r="BT381" s="105"/>
      <c r="BU381" s="104">
        <v>0</v>
      </c>
    </row>
    <row r="382" spans="1:73" ht="15" customHeight="1" x14ac:dyDescent="0.35">
      <c r="A382" s="104">
        <v>0</v>
      </c>
      <c r="B382" s="105" t="s">
        <v>482</v>
      </c>
      <c r="C382" s="105"/>
      <c r="D382" s="104">
        <v>2</v>
      </c>
      <c r="E382" s="105" t="s">
        <v>7031</v>
      </c>
      <c r="F382" s="105" t="s">
        <v>6824</v>
      </c>
      <c r="G382" s="104">
        <v>1</v>
      </c>
      <c r="H382" s="105" t="s">
        <v>483</v>
      </c>
      <c r="I382" s="104" t="b">
        <v>0</v>
      </c>
      <c r="J382" s="105"/>
      <c r="K382" s="105"/>
      <c r="L382" s="104">
        <v>24</v>
      </c>
      <c r="M382" s="105"/>
      <c r="N382" s="104" t="b">
        <v>1</v>
      </c>
      <c r="O382" s="104">
        <v>0</v>
      </c>
      <c r="P382" s="105"/>
      <c r="Q382" s="105"/>
      <c r="R382" s="104" t="b">
        <v>0</v>
      </c>
      <c r="S382" s="105"/>
      <c r="T382" s="105"/>
      <c r="U382" s="105"/>
      <c r="V382" s="105"/>
      <c r="W382" s="105"/>
      <c r="X382" s="105"/>
      <c r="Y382" s="105"/>
      <c r="Z382" s="105"/>
      <c r="AA382" s="105"/>
      <c r="AB382" s="105"/>
      <c r="AC382" s="105"/>
      <c r="AD382" s="105"/>
      <c r="AE382" s="105"/>
      <c r="AF382" s="105"/>
      <c r="AG382" s="105"/>
      <c r="AH382" s="105"/>
      <c r="AI382" s="105"/>
      <c r="AJ382" s="105"/>
      <c r="AK382" s="105"/>
      <c r="AL382" s="105"/>
      <c r="AM382" s="105"/>
      <c r="AN382" s="105"/>
      <c r="AO382" s="105"/>
      <c r="AP382" s="105"/>
      <c r="AQ382" s="104">
        <v>0</v>
      </c>
      <c r="AR382" s="104">
        <v>15000</v>
      </c>
      <c r="AS382" s="105"/>
      <c r="AT382" s="104">
        <v>0</v>
      </c>
      <c r="AU382" s="104">
        <v>0</v>
      </c>
      <c r="AV382" s="104">
        <v>-1</v>
      </c>
      <c r="AW382" s="104">
        <v>1460</v>
      </c>
      <c r="AX382" s="104">
        <v>1460</v>
      </c>
      <c r="AY382" s="104">
        <v>20</v>
      </c>
      <c r="AZ382" s="104" t="b">
        <v>0</v>
      </c>
      <c r="BA382" s="104">
        <v>0</v>
      </c>
      <c r="BB382" s="104">
        <v>0</v>
      </c>
      <c r="BC382" s="104">
        <v>0</v>
      </c>
      <c r="BD382" s="104" t="b">
        <v>1</v>
      </c>
      <c r="BE382" s="105" t="s">
        <v>512</v>
      </c>
      <c r="BF382" s="104">
        <v>0</v>
      </c>
      <c r="BG382" s="104">
        <v>0</v>
      </c>
      <c r="BH382" s="104">
        <v>0</v>
      </c>
      <c r="BI382" s="104" t="b">
        <v>1</v>
      </c>
      <c r="BJ382" s="105"/>
      <c r="BK382" s="105"/>
      <c r="BL382" s="104">
        <v>0</v>
      </c>
      <c r="BM382" s="104">
        <v>0</v>
      </c>
      <c r="BN382" s="104">
        <v>0</v>
      </c>
      <c r="BO382" s="105"/>
      <c r="BP382" s="105" t="s">
        <v>311</v>
      </c>
      <c r="BQ382" s="104">
        <v>70080</v>
      </c>
      <c r="BR382" s="105"/>
      <c r="BS382" s="105" t="s">
        <v>105</v>
      </c>
      <c r="BT382" s="105"/>
      <c r="BU382" s="104">
        <v>0</v>
      </c>
    </row>
    <row r="383" spans="1:73" ht="15" customHeight="1" x14ac:dyDescent="0.35">
      <c r="A383" s="104">
        <v>0</v>
      </c>
      <c r="B383" s="105" t="s">
        <v>511</v>
      </c>
      <c r="C383" s="105"/>
      <c r="D383" s="104">
        <v>2</v>
      </c>
      <c r="E383" s="105" t="s">
        <v>7031</v>
      </c>
      <c r="F383" s="105" t="s">
        <v>10676</v>
      </c>
      <c r="G383" s="104">
        <v>1</v>
      </c>
      <c r="H383" s="105" t="s">
        <v>483</v>
      </c>
      <c r="I383" s="104" t="b">
        <v>0</v>
      </c>
      <c r="J383" s="105"/>
      <c r="K383" s="105"/>
      <c r="L383" s="104">
        <v>24</v>
      </c>
      <c r="M383" s="105"/>
      <c r="N383" s="104" t="b">
        <v>1</v>
      </c>
      <c r="O383" s="104">
        <v>0</v>
      </c>
      <c r="P383" s="105"/>
      <c r="Q383" s="105"/>
      <c r="R383" s="104" t="b">
        <v>0</v>
      </c>
      <c r="S383" s="105"/>
      <c r="T383" s="105"/>
      <c r="U383" s="105"/>
      <c r="V383" s="105"/>
      <c r="W383" s="105"/>
      <c r="X383" s="105"/>
      <c r="Y383" s="105"/>
      <c r="Z383" s="105"/>
      <c r="AA383" s="105"/>
      <c r="AB383" s="105"/>
      <c r="AC383" s="105"/>
      <c r="AD383" s="105"/>
      <c r="AE383" s="105"/>
      <c r="AF383" s="105"/>
      <c r="AG383" s="105"/>
      <c r="AH383" s="105"/>
      <c r="AI383" s="105"/>
      <c r="AJ383" s="105"/>
      <c r="AK383" s="105"/>
      <c r="AL383" s="105"/>
      <c r="AM383" s="105"/>
      <c r="AN383" s="105"/>
      <c r="AO383" s="105"/>
      <c r="AP383" s="105"/>
      <c r="AQ383" s="104">
        <v>0</v>
      </c>
      <c r="AR383" s="104">
        <v>0</v>
      </c>
      <c r="AS383" s="105"/>
      <c r="AT383" s="104">
        <v>0</v>
      </c>
      <c r="AU383" s="104">
        <v>0</v>
      </c>
      <c r="AV383" s="104">
        <v>-1</v>
      </c>
      <c r="AW383" s="104">
        <v>1460</v>
      </c>
      <c r="AX383" s="104">
        <v>1460</v>
      </c>
      <c r="AY383" s="104">
        <v>20</v>
      </c>
      <c r="AZ383" s="104" t="b">
        <v>0</v>
      </c>
      <c r="BA383" s="104">
        <v>0</v>
      </c>
      <c r="BB383" s="104">
        <v>0</v>
      </c>
      <c r="BC383" s="104">
        <v>0</v>
      </c>
      <c r="BD383" s="104" t="b">
        <v>0</v>
      </c>
      <c r="BE383" s="105" t="s">
        <v>512</v>
      </c>
      <c r="BF383" s="104">
        <v>0</v>
      </c>
      <c r="BG383" s="104">
        <v>0</v>
      </c>
      <c r="BH383" s="104">
        <v>0</v>
      </c>
      <c r="BI383" s="104" t="b">
        <v>0</v>
      </c>
      <c r="BJ383" s="105"/>
      <c r="BK383" s="105"/>
      <c r="BL383" s="104">
        <v>0</v>
      </c>
      <c r="BM383" s="104">
        <v>1</v>
      </c>
      <c r="BN383" s="104">
        <v>0</v>
      </c>
      <c r="BO383" s="105" t="s">
        <v>6825</v>
      </c>
      <c r="BP383" s="105" t="s">
        <v>209</v>
      </c>
      <c r="BQ383" s="104">
        <v>8760</v>
      </c>
      <c r="BR383" s="105"/>
      <c r="BS383" s="105" t="s">
        <v>513</v>
      </c>
      <c r="BT383" s="105"/>
      <c r="BU383" s="104">
        <v>0</v>
      </c>
    </row>
    <row r="384" spans="1:73" ht="15" customHeight="1" x14ac:dyDescent="0.35">
      <c r="A384" s="104">
        <v>0</v>
      </c>
      <c r="B384" s="105" t="s">
        <v>511</v>
      </c>
      <c r="C384" s="105"/>
      <c r="D384" s="104">
        <v>2</v>
      </c>
      <c r="E384" s="105" t="s">
        <v>7031</v>
      </c>
      <c r="F384" s="105" t="s">
        <v>10656</v>
      </c>
      <c r="G384" s="104">
        <v>1</v>
      </c>
      <c r="H384" s="105" t="s">
        <v>483</v>
      </c>
      <c r="I384" s="104" t="b">
        <v>0</v>
      </c>
      <c r="J384" s="105"/>
      <c r="K384" s="105"/>
      <c r="L384" s="104">
        <v>24</v>
      </c>
      <c r="M384" s="105"/>
      <c r="N384" s="104" t="b">
        <v>1</v>
      </c>
      <c r="O384" s="104">
        <v>0</v>
      </c>
      <c r="P384" s="105"/>
      <c r="Q384" s="105"/>
      <c r="R384" s="104" t="b">
        <v>1</v>
      </c>
      <c r="S384" s="105"/>
      <c r="T384" s="105"/>
      <c r="U384" s="105"/>
      <c r="V384" s="105"/>
      <c r="W384" s="105"/>
      <c r="X384" s="105"/>
      <c r="Y384" s="105"/>
      <c r="Z384" s="105"/>
      <c r="AA384" s="105"/>
      <c r="AB384" s="105"/>
      <c r="AC384" s="105"/>
      <c r="AD384" s="105"/>
      <c r="AE384" s="105"/>
      <c r="AF384" s="105"/>
      <c r="AG384" s="105"/>
      <c r="AH384" s="105"/>
      <c r="AI384" s="105"/>
      <c r="AJ384" s="105"/>
      <c r="AK384" s="105"/>
      <c r="AL384" s="105"/>
      <c r="AM384" s="105"/>
      <c r="AN384" s="105"/>
      <c r="AO384" s="105"/>
      <c r="AP384" s="105"/>
      <c r="AQ384" s="104">
        <v>0</v>
      </c>
      <c r="AR384" s="104">
        <v>0</v>
      </c>
      <c r="AS384" s="105"/>
      <c r="AT384" s="104">
        <v>0</v>
      </c>
      <c r="AU384" s="104">
        <v>0</v>
      </c>
      <c r="AV384" s="104">
        <v>-1</v>
      </c>
      <c r="AW384" s="104">
        <v>1460</v>
      </c>
      <c r="AX384" s="104">
        <v>1460</v>
      </c>
      <c r="AY384" s="104">
        <v>20</v>
      </c>
      <c r="AZ384" s="104" t="b">
        <v>0</v>
      </c>
      <c r="BA384" s="104">
        <v>0</v>
      </c>
      <c r="BB384" s="104">
        <v>0</v>
      </c>
      <c r="BC384" s="104">
        <v>0</v>
      </c>
      <c r="BD384" s="104" t="b">
        <v>0</v>
      </c>
      <c r="BE384" s="105" t="s">
        <v>512</v>
      </c>
      <c r="BF384" s="104">
        <v>0</v>
      </c>
      <c r="BG384" s="104">
        <v>0</v>
      </c>
      <c r="BH384" s="104">
        <v>0</v>
      </c>
      <c r="BI384" s="104" t="b">
        <v>0</v>
      </c>
      <c r="BJ384" s="105"/>
      <c r="BK384" s="105"/>
      <c r="BL384" s="104">
        <v>0</v>
      </c>
      <c r="BM384" s="104">
        <v>2</v>
      </c>
      <c r="BN384" s="104">
        <v>0</v>
      </c>
      <c r="BO384" s="105" t="s">
        <v>6742</v>
      </c>
      <c r="BP384" s="105" t="s">
        <v>6743</v>
      </c>
      <c r="BQ384" s="104">
        <v>17520</v>
      </c>
      <c r="BR384" s="105"/>
      <c r="BS384" s="105" t="s">
        <v>513</v>
      </c>
      <c r="BT384" s="105"/>
      <c r="BU384" s="104">
        <v>0</v>
      </c>
    </row>
    <row r="385" spans="1:73" ht="15" customHeight="1" x14ac:dyDescent="0.35">
      <c r="A385" s="104">
        <v>0</v>
      </c>
      <c r="B385" s="105" t="s">
        <v>482</v>
      </c>
      <c r="C385" s="105"/>
      <c r="D385" s="104">
        <v>2</v>
      </c>
      <c r="E385" s="105" t="s">
        <v>6969</v>
      </c>
      <c r="F385" s="105" t="s">
        <v>6880</v>
      </c>
      <c r="G385" s="104">
        <v>1</v>
      </c>
      <c r="H385" s="105" t="s">
        <v>483</v>
      </c>
      <c r="I385" s="104" t="b">
        <v>0</v>
      </c>
      <c r="J385" s="105"/>
      <c r="K385" s="105"/>
      <c r="L385" s="104">
        <v>24</v>
      </c>
      <c r="M385" s="105"/>
      <c r="N385" s="104" t="b">
        <v>1</v>
      </c>
      <c r="O385" s="104">
        <v>0</v>
      </c>
      <c r="P385" s="105"/>
      <c r="Q385" s="105"/>
      <c r="R385" s="104" t="b">
        <v>0</v>
      </c>
      <c r="S385" s="105"/>
      <c r="T385" s="105"/>
      <c r="U385" s="105"/>
      <c r="V385" s="105"/>
      <c r="W385" s="105"/>
      <c r="X385" s="105"/>
      <c r="Y385" s="105"/>
      <c r="Z385" s="105"/>
      <c r="AA385" s="105"/>
      <c r="AB385" s="105"/>
      <c r="AC385" s="105"/>
      <c r="AD385" s="105"/>
      <c r="AE385" s="105"/>
      <c r="AF385" s="105"/>
      <c r="AG385" s="105"/>
      <c r="AH385" s="105"/>
      <c r="AI385" s="105"/>
      <c r="AJ385" s="105"/>
      <c r="AK385" s="105"/>
      <c r="AL385" s="105"/>
      <c r="AM385" s="105"/>
      <c r="AN385" s="105"/>
      <c r="AO385" s="105"/>
      <c r="AP385" s="105"/>
      <c r="AQ385" s="104">
        <v>0</v>
      </c>
      <c r="AR385" s="104">
        <v>45000</v>
      </c>
      <c r="AS385" s="105"/>
      <c r="AT385" s="104">
        <v>0</v>
      </c>
      <c r="AU385" s="104">
        <v>0</v>
      </c>
      <c r="AV385" s="104">
        <v>-1</v>
      </c>
      <c r="AW385" s="104">
        <v>1460</v>
      </c>
      <c r="AX385" s="104">
        <v>1460</v>
      </c>
      <c r="AY385" s="104">
        <v>20</v>
      </c>
      <c r="AZ385" s="104" t="b">
        <v>0</v>
      </c>
      <c r="BA385" s="104">
        <v>0</v>
      </c>
      <c r="BB385" s="104">
        <v>0</v>
      </c>
      <c r="BC385" s="104">
        <v>0</v>
      </c>
      <c r="BD385" s="104" t="b">
        <v>1</v>
      </c>
      <c r="BE385" s="105" t="s">
        <v>512</v>
      </c>
      <c r="BF385" s="104">
        <v>0</v>
      </c>
      <c r="BG385" s="104">
        <v>0</v>
      </c>
      <c r="BH385" s="104">
        <v>0</v>
      </c>
      <c r="BI385" s="104" t="b">
        <v>0</v>
      </c>
      <c r="BJ385" s="105"/>
      <c r="BK385" s="105"/>
      <c r="BL385" s="104">
        <v>0</v>
      </c>
      <c r="BM385" s="104">
        <v>0</v>
      </c>
      <c r="BN385" s="104">
        <v>168</v>
      </c>
      <c r="BO385" s="105"/>
      <c r="BP385" s="105" t="s">
        <v>207</v>
      </c>
      <c r="BQ385" s="104">
        <v>140160</v>
      </c>
      <c r="BR385" s="105"/>
      <c r="BS385" s="105" t="s">
        <v>105</v>
      </c>
      <c r="BT385" s="105"/>
      <c r="BU385" s="104">
        <v>0</v>
      </c>
    </row>
    <row r="386" spans="1:73" ht="15" customHeight="1" x14ac:dyDescent="0.35">
      <c r="A386" s="104">
        <v>0</v>
      </c>
      <c r="B386" s="105" t="s">
        <v>511</v>
      </c>
      <c r="C386" s="105"/>
      <c r="D386" s="104">
        <v>2</v>
      </c>
      <c r="E386" s="105" t="s">
        <v>6969</v>
      </c>
      <c r="F386" s="105" t="s">
        <v>6834</v>
      </c>
      <c r="G386" s="104">
        <v>1</v>
      </c>
      <c r="H386" s="105" t="s">
        <v>483</v>
      </c>
      <c r="I386" s="104" t="b">
        <v>1</v>
      </c>
      <c r="J386" s="105"/>
      <c r="K386" s="105"/>
      <c r="L386" s="104">
        <v>24</v>
      </c>
      <c r="M386" s="105"/>
      <c r="N386" s="104" t="b">
        <v>1</v>
      </c>
      <c r="O386" s="104">
        <v>0</v>
      </c>
      <c r="P386" s="105" t="s">
        <v>485</v>
      </c>
      <c r="Q386" s="105" t="s">
        <v>6002</v>
      </c>
      <c r="R386" s="104" t="b">
        <v>0</v>
      </c>
      <c r="S386" s="105"/>
      <c r="T386" s="105"/>
      <c r="U386" s="105"/>
      <c r="V386" s="105"/>
      <c r="W386" s="105"/>
      <c r="X386" s="105"/>
      <c r="Y386" s="105"/>
      <c r="Z386" s="105"/>
      <c r="AA386" s="105"/>
      <c r="AB386" s="105"/>
      <c r="AC386" s="105"/>
      <c r="AD386" s="105"/>
      <c r="AE386" s="105"/>
      <c r="AF386" s="105"/>
      <c r="AG386" s="105"/>
      <c r="AH386" s="105"/>
      <c r="AI386" s="105"/>
      <c r="AJ386" s="105"/>
      <c r="AK386" s="105"/>
      <c r="AL386" s="105"/>
      <c r="AM386" s="105"/>
      <c r="AN386" s="105"/>
      <c r="AO386" s="105"/>
      <c r="AP386" s="105"/>
      <c r="AQ386" s="104">
        <v>0</v>
      </c>
      <c r="AR386" s="104">
        <v>1000</v>
      </c>
      <c r="AS386" s="105"/>
      <c r="AT386" s="104">
        <v>0</v>
      </c>
      <c r="AU386" s="104">
        <v>0</v>
      </c>
      <c r="AV386" s="104">
        <v>-1</v>
      </c>
      <c r="AW386" s="104">
        <v>1460</v>
      </c>
      <c r="AX386" s="104">
        <v>1460</v>
      </c>
      <c r="AY386" s="104">
        <v>20</v>
      </c>
      <c r="AZ386" s="104" t="b">
        <v>0</v>
      </c>
      <c r="BA386" s="104">
        <v>0</v>
      </c>
      <c r="BB386" s="104">
        <v>0</v>
      </c>
      <c r="BC386" s="104">
        <v>0</v>
      </c>
      <c r="BD386" s="104" t="b">
        <v>0</v>
      </c>
      <c r="BE386" s="105" t="s">
        <v>512</v>
      </c>
      <c r="BF386" s="104">
        <v>0</v>
      </c>
      <c r="BG386" s="104">
        <v>0</v>
      </c>
      <c r="BH386" s="104">
        <v>0</v>
      </c>
      <c r="BI386" s="104" t="b">
        <v>0</v>
      </c>
      <c r="BJ386" s="105"/>
      <c r="BK386" s="105"/>
      <c r="BL386" s="104">
        <v>0</v>
      </c>
      <c r="BM386" s="104">
        <v>1</v>
      </c>
      <c r="BN386" s="104">
        <v>8</v>
      </c>
      <c r="BO386" s="105"/>
      <c r="BP386" s="105" t="s">
        <v>209</v>
      </c>
      <c r="BQ386" s="104">
        <v>8760</v>
      </c>
      <c r="BR386" s="105"/>
      <c r="BS386" s="105" t="s">
        <v>513</v>
      </c>
      <c r="BT386" s="105"/>
      <c r="BU386" s="104">
        <v>0</v>
      </c>
    </row>
    <row r="387" spans="1:73" ht="15" customHeight="1" x14ac:dyDescent="0.35">
      <c r="A387" s="104">
        <v>0</v>
      </c>
      <c r="B387" s="105" t="s">
        <v>511</v>
      </c>
      <c r="C387" s="105"/>
      <c r="D387" s="104">
        <v>2</v>
      </c>
      <c r="E387" s="105" t="s">
        <v>6969</v>
      </c>
      <c r="F387" s="105" t="s">
        <v>10656</v>
      </c>
      <c r="G387" s="104">
        <v>1</v>
      </c>
      <c r="H387" s="105" t="s">
        <v>483</v>
      </c>
      <c r="I387" s="104" t="b">
        <v>0</v>
      </c>
      <c r="J387" s="105"/>
      <c r="K387" s="105"/>
      <c r="L387" s="104">
        <v>24</v>
      </c>
      <c r="M387" s="105"/>
      <c r="N387" s="104" t="b">
        <v>1</v>
      </c>
      <c r="O387" s="104">
        <v>0</v>
      </c>
      <c r="P387" s="105"/>
      <c r="Q387" s="105"/>
      <c r="R387" s="104" t="b">
        <v>1</v>
      </c>
      <c r="S387" s="105"/>
      <c r="T387" s="105"/>
      <c r="U387" s="105"/>
      <c r="V387" s="105"/>
      <c r="W387" s="105"/>
      <c r="X387" s="105"/>
      <c r="Y387" s="105"/>
      <c r="Z387" s="105"/>
      <c r="AA387" s="105"/>
      <c r="AB387" s="105"/>
      <c r="AC387" s="105"/>
      <c r="AD387" s="105"/>
      <c r="AE387" s="105"/>
      <c r="AF387" s="105"/>
      <c r="AG387" s="105"/>
      <c r="AH387" s="105"/>
      <c r="AI387" s="105"/>
      <c r="AJ387" s="105"/>
      <c r="AK387" s="105"/>
      <c r="AL387" s="105"/>
      <c r="AM387" s="105"/>
      <c r="AN387" s="105"/>
      <c r="AO387" s="105"/>
      <c r="AP387" s="105"/>
      <c r="AQ387" s="104">
        <v>0</v>
      </c>
      <c r="AR387" s="104">
        <v>0</v>
      </c>
      <c r="AS387" s="105"/>
      <c r="AT387" s="104">
        <v>0</v>
      </c>
      <c r="AU387" s="104">
        <v>0</v>
      </c>
      <c r="AV387" s="104">
        <v>-1</v>
      </c>
      <c r="AW387" s="104">
        <v>1460</v>
      </c>
      <c r="AX387" s="104">
        <v>1460</v>
      </c>
      <c r="AY387" s="104">
        <v>20</v>
      </c>
      <c r="AZ387" s="104" t="b">
        <v>0</v>
      </c>
      <c r="BA387" s="104">
        <v>0</v>
      </c>
      <c r="BB387" s="104">
        <v>0</v>
      </c>
      <c r="BC387" s="104">
        <v>0</v>
      </c>
      <c r="BD387" s="104" t="b">
        <v>0</v>
      </c>
      <c r="BE387" s="105" t="s">
        <v>512</v>
      </c>
      <c r="BF387" s="104">
        <v>0</v>
      </c>
      <c r="BG387" s="104">
        <v>0</v>
      </c>
      <c r="BH387" s="104">
        <v>0</v>
      </c>
      <c r="BI387" s="104" t="b">
        <v>0</v>
      </c>
      <c r="BJ387" s="105"/>
      <c r="BK387" s="105"/>
      <c r="BL387" s="104">
        <v>0</v>
      </c>
      <c r="BM387" s="104">
        <v>2</v>
      </c>
      <c r="BN387" s="104">
        <v>0</v>
      </c>
      <c r="BO387" s="105" t="s">
        <v>6742</v>
      </c>
      <c r="BP387" s="105" t="s">
        <v>6743</v>
      </c>
      <c r="BQ387" s="104">
        <v>17520</v>
      </c>
      <c r="BR387" s="105"/>
      <c r="BS387" s="105" t="s">
        <v>513</v>
      </c>
      <c r="BT387" s="105"/>
      <c r="BU387" s="104">
        <v>0</v>
      </c>
    </row>
    <row r="388" spans="1:73" ht="15" customHeight="1" x14ac:dyDescent="0.35">
      <c r="A388" s="104">
        <v>0</v>
      </c>
      <c r="B388" s="105" t="s">
        <v>482</v>
      </c>
      <c r="C388" s="105"/>
      <c r="D388" s="104">
        <v>2</v>
      </c>
      <c r="E388" s="105" t="s">
        <v>6959</v>
      </c>
      <c r="F388" s="105" t="s">
        <v>6833</v>
      </c>
      <c r="G388" s="104">
        <v>1</v>
      </c>
      <c r="H388" s="105" t="s">
        <v>483</v>
      </c>
      <c r="I388" s="104" t="b">
        <v>0</v>
      </c>
      <c r="J388" s="105"/>
      <c r="K388" s="105"/>
      <c r="L388" s="104">
        <v>24</v>
      </c>
      <c r="M388" s="105"/>
      <c r="N388" s="104" t="b">
        <v>1</v>
      </c>
      <c r="O388" s="104">
        <v>0</v>
      </c>
      <c r="P388" s="105"/>
      <c r="Q388" s="105"/>
      <c r="R388" s="104" t="b">
        <v>0</v>
      </c>
      <c r="S388" s="105"/>
      <c r="T388" s="105"/>
      <c r="U388" s="105"/>
      <c r="V388" s="105"/>
      <c r="W388" s="105"/>
      <c r="X388" s="105"/>
      <c r="Y388" s="105"/>
      <c r="Z388" s="105"/>
      <c r="AA388" s="105"/>
      <c r="AB388" s="105"/>
      <c r="AC388" s="105"/>
      <c r="AD388" s="105"/>
      <c r="AE388" s="105"/>
      <c r="AF388" s="105"/>
      <c r="AG388" s="105"/>
      <c r="AH388" s="105"/>
      <c r="AI388" s="105"/>
      <c r="AJ388" s="105"/>
      <c r="AK388" s="105"/>
      <c r="AL388" s="105"/>
      <c r="AM388" s="105"/>
      <c r="AN388" s="105"/>
      <c r="AO388" s="105"/>
      <c r="AP388" s="105"/>
      <c r="AQ388" s="104">
        <v>0</v>
      </c>
      <c r="AR388" s="104">
        <v>60000</v>
      </c>
      <c r="AS388" s="105"/>
      <c r="AT388" s="104">
        <v>0</v>
      </c>
      <c r="AU388" s="104">
        <v>0</v>
      </c>
      <c r="AV388" s="104">
        <v>-1</v>
      </c>
      <c r="AW388" s="104">
        <v>1460</v>
      </c>
      <c r="AX388" s="104">
        <v>1460</v>
      </c>
      <c r="AY388" s="104">
        <v>20</v>
      </c>
      <c r="AZ388" s="104" t="b">
        <v>0</v>
      </c>
      <c r="BA388" s="104">
        <v>0</v>
      </c>
      <c r="BB388" s="104">
        <v>0</v>
      </c>
      <c r="BC388" s="104">
        <v>0</v>
      </c>
      <c r="BD388" s="104" t="b">
        <v>1</v>
      </c>
      <c r="BE388" s="105" t="s">
        <v>512</v>
      </c>
      <c r="BF388" s="104">
        <v>0</v>
      </c>
      <c r="BG388" s="104">
        <v>0</v>
      </c>
      <c r="BH388" s="104">
        <v>0</v>
      </c>
      <c r="BI388" s="104" t="b">
        <v>0</v>
      </c>
      <c r="BJ388" s="105"/>
      <c r="BK388" s="105"/>
      <c r="BL388" s="104">
        <v>0</v>
      </c>
      <c r="BM388" s="104">
        <v>0</v>
      </c>
      <c r="BN388" s="104">
        <v>168</v>
      </c>
      <c r="BO388" s="105"/>
      <c r="BP388" s="105" t="s">
        <v>311</v>
      </c>
      <c r="BQ388" s="104">
        <v>175200</v>
      </c>
      <c r="BR388" s="105"/>
      <c r="BS388" s="105" t="s">
        <v>105</v>
      </c>
      <c r="BT388" s="105"/>
      <c r="BU388" s="104">
        <v>0</v>
      </c>
    </row>
    <row r="389" spans="1:73" ht="15" customHeight="1" x14ac:dyDescent="0.35">
      <c r="A389" s="104">
        <v>0</v>
      </c>
      <c r="B389" s="105" t="s">
        <v>511</v>
      </c>
      <c r="C389" s="105"/>
      <c r="D389" s="104">
        <v>2</v>
      </c>
      <c r="E389" s="105" t="s">
        <v>6959</v>
      </c>
      <c r="F389" s="105" t="s">
        <v>6834</v>
      </c>
      <c r="G389" s="104">
        <v>1</v>
      </c>
      <c r="H389" s="105" t="s">
        <v>483</v>
      </c>
      <c r="I389" s="104" t="b">
        <v>1</v>
      </c>
      <c r="J389" s="105"/>
      <c r="K389" s="105"/>
      <c r="L389" s="104">
        <v>24</v>
      </c>
      <c r="M389" s="105"/>
      <c r="N389" s="104" t="b">
        <v>1</v>
      </c>
      <c r="O389" s="104">
        <v>0</v>
      </c>
      <c r="P389" s="105" t="s">
        <v>485</v>
      </c>
      <c r="Q389" s="105" t="s">
        <v>6002</v>
      </c>
      <c r="R389" s="104" t="b">
        <v>0</v>
      </c>
      <c r="S389" s="105"/>
      <c r="T389" s="105"/>
      <c r="U389" s="105"/>
      <c r="V389" s="105"/>
      <c r="W389" s="105"/>
      <c r="X389" s="105"/>
      <c r="Y389" s="105"/>
      <c r="Z389" s="105"/>
      <c r="AA389" s="105"/>
      <c r="AB389" s="105"/>
      <c r="AC389" s="105"/>
      <c r="AD389" s="105"/>
      <c r="AE389" s="105"/>
      <c r="AF389" s="105"/>
      <c r="AG389" s="105"/>
      <c r="AH389" s="105"/>
      <c r="AI389" s="105"/>
      <c r="AJ389" s="105"/>
      <c r="AK389" s="105"/>
      <c r="AL389" s="105"/>
      <c r="AM389" s="105"/>
      <c r="AN389" s="105"/>
      <c r="AO389" s="105"/>
      <c r="AP389" s="105"/>
      <c r="AQ389" s="104">
        <v>0</v>
      </c>
      <c r="AR389" s="104">
        <v>1000</v>
      </c>
      <c r="AS389" s="105"/>
      <c r="AT389" s="104">
        <v>0</v>
      </c>
      <c r="AU389" s="104">
        <v>0</v>
      </c>
      <c r="AV389" s="104">
        <v>-1</v>
      </c>
      <c r="AW389" s="104">
        <v>1460</v>
      </c>
      <c r="AX389" s="104">
        <v>1460</v>
      </c>
      <c r="AY389" s="104">
        <v>20</v>
      </c>
      <c r="AZ389" s="104" t="b">
        <v>0</v>
      </c>
      <c r="BA389" s="104">
        <v>0</v>
      </c>
      <c r="BB389" s="104">
        <v>0</v>
      </c>
      <c r="BC389" s="104">
        <v>0</v>
      </c>
      <c r="BD389" s="104" t="b">
        <v>0</v>
      </c>
      <c r="BE389" s="105" t="s">
        <v>512</v>
      </c>
      <c r="BF389" s="104">
        <v>0</v>
      </c>
      <c r="BG389" s="104">
        <v>0</v>
      </c>
      <c r="BH389" s="104">
        <v>0</v>
      </c>
      <c r="BI389" s="104" t="b">
        <v>0</v>
      </c>
      <c r="BJ389" s="105"/>
      <c r="BK389" s="105"/>
      <c r="BL389" s="104">
        <v>0</v>
      </c>
      <c r="BM389" s="104">
        <v>1</v>
      </c>
      <c r="BN389" s="104">
        <v>8</v>
      </c>
      <c r="BO389" s="105"/>
      <c r="BP389" s="105" t="s">
        <v>209</v>
      </c>
      <c r="BQ389" s="104">
        <v>8760</v>
      </c>
      <c r="BR389" s="105"/>
      <c r="BS389" s="105" t="s">
        <v>513</v>
      </c>
      <c r="BT389" s="105"/>
      <c r="BU389" s="104">
        <v>0</v>
      </c>
    </row>
    <row r="390" spans="1:73" ht="15" customHeight="1" x14ac:dyDescent="0.35">
      <c r="A390" s="104">
        <v>0</v>
      </c>
      <c r="B390" s="105" t="s">
        <v>511</v>
      </c>
      <c r="C390" s="105"/>
      <c r="D390" s="104">
        <v>2</v>
      </c>
      <c r="E390" s="105" t="s">
        <v>6959</v>
      </c>
      <c r="F390" s="105" t="s">
        <v>10656</v>
      </c>
      <c r="G390" s="104">
        <v>1</v>
      </c>
      <c r="H390" s="105" t="s">
        <v>483</v>
      </c>
      <c r="I390" s="104" t="b">
        <v>0</v>
      </c>
      <c r="J390" s="105"/>
      <c r="K390" s="105"/>
      <c r="L390" s="104">
        <v>24</v>
      </c>
      <c r="M390" s="105"/>
      <c r="N390" s="104" t="b">
        <v>1</v>
      </c>
      <c r="O390" s="104">
        <v>0</v>
      </c>
      <c r="P390" s="105"/>
      <c r="Q390" s="105"/>
      <c r="R390" s="104" t="b">
        <v>1</v>
      </c>
      <c r="S390" s="105"/>
      <c r="T390" s="105"/>
      <c r="U390" s="105"/>
      <c r="V390" s="105"/>
      <c r="W390" s="105"/>
      <c r="X390" s="105"/>
      <c r="Y390" s="105"/>
      <c r="Z390" s="105"/>
      <c r="AA390" s="105"/>
      <c r="AB390" s="105"/>
      <c r="AC390" s="105"/>
      <c r="AD390" s="105"/>
      <c r="AE390" s="105"/>
      <c r="AF390" s="105"/>
      <c r="AG390" s="105"/>
      <c r="AH390" s="105"/>
      <c r="AI390" s="105"/>
      <c r="AJ390" s="105"/>
      <c r="AK390" s="105"/>
      <c r="AL390" s="105"/>
      <c r="AM390" s="105"/>
      <c r="AN390" s="105"/>
      <c r="AO390" s="105"/>
      <c r="AP390" s="105"/>
      <c r="AQ390" s="104">
        <v>0</v>
      </c>
      <c r="AR390" s="104">
        <v>0</v>
      </c>
      <c r="AS390" s="105"/>
      <c r="AT390" s="104">
        <v>0</v>
      </c>
      <c r="AU390" s="104">
        <v>0</v>
      </c>
      <c r="AV390" s="104">
        <v>-1</v>
      </c>
      <c r="AW390" s="104">
        <v>1460</v>
      </c>
      <c r="AX390" s="104">
        <v>1460</v>
      </c>
      <c r="AY390" s="104">
        <v>20</v>
      </c>
      <c r="AZ390" s="104" t="b">
        <v>0</v>
      </c>
      <c r="BA390" s="104">
        <v>0</v>
      </c>
      <c r="BB390" s="104">
        <v>0</v>
      </c>
      <c r="BC390" s="104">
        <v>0</v>
      </c>
      <c r="BD390" s="104" t="b">
        <v>0</v>
      </c>
      <c r="BE390" s="105" t="s">
        <v>512</v>
      </c>
      <c r="BF390" s="104">
        <v>0</v>
      </c>
      <c r="BG390" s="104">
        <v>0</v>
      </c>
      <c r="BH390" s="104">
        <v>0</v>
      </c>
      <c r="BI390" s="104" t="b">
        <v>0</v>
      </c>
      <c r="BJ390" s="105"/>
      <c r="BK390" s="105"/>
      <c r="BL390" s="104">
        <v>0</v>
      </c>
      <c r="BM390" s="104">
        <v>2</v>
      </c>
      <c r="BN390" s="104">
        <v>0</v>
      </c>
      <c r="BO390" s="105" t="s">
        <v>6742</v>
      </c>
      <c r="BP390" s="105" t="s">
        <v>6743</v>
      </c>
      <c r="BQ390" s="104">
        <v>17520</v>
      </c>
      <c r="BR390" s="105"/>
      <c r="BS390" s="105" t="s">
        <v>513</v>
      </c>
      <c r="BT390" s="105"/>
      <c r="BU390" s="104">
        <v>0</v>
      </c>
    </row>
    <row r="391" spans="1:73" ht="15" customHeight="1" x14ac:dyDescent="0.35">
      <c r="A391" s="104">
        <v>0</v>
      </c>
      <c r="B391" s="105" t="s">
        <v>482</v>
      </c>
      <c r="C391" s="105"/>
      <c r="D391" s="104">
        <v>2</v>
      </c>
      <c r="E391" s="105" t="s">
        <v>10816</v>
      </c>
      <c r="F391" s="105" t="s">
        <v>6883</v>
      </c>
      <c r="G391" s="104">
        <v>1</v>
      </c>
      <c r="H391" s="105" t="s">
        <v>483</v>
      </c>
      <c r="I391" s="104" t="b">
        <v>0</v>
      </c>
      <c r="J391" s="105"/>
      <c r="K391" s="105"/>
      <c r="L391" s="104">
        <v>24</v>
      </c>
      <c r="M391" s="105"/>
      <c r="N391" s="104" t="b">
        <v>1</v>
      </c>
      <c r="O391" s="104">
        <v>0</v>
      </c>
      <c r="P391" s="105"/>
      <c r="Q391" s="105"/>
      <c r="R391" s="104" t="b">
        <v>0</v>
      </c>
      <c r="S391" s="105"/>
      <c r="T391" s="105"/>
      <c r="U391" s="105"/>
      <c r="V391" s="105"/>
      <c r="W391" s="105"/>
      <c r="X391" s="105"/>
      <c r="Y391" s="105"/>
      <c r="Z391" s="105"/>
      <c r="AA391" s="105"/>
      <c r="AB391" s="105"/>
      <c r="AC391" s="105"/>
      <c r="AD391" s="105"/>
      <c r="AE391" s="105"/>
      <c r="AF391" s="105"/>
      <c r="AG391" s="105"/>
      <c r="AH391" s="105"/>
      <c r="AI391" s="105"/>
      <c r="AJ391" s="105"/>
      <c r="AK391" s="105"/>
      <c r="AL391" s="105"/>
      <c r="AM391" s="105"/>
      <c r="AN391" s="105"/>
      <c r="AO391" s="105"/>
      <c r="AP391" s="105"/>
      <c r="AQ391" s="104">
        <v>0</v>
      </c>
      <c r="AR391" s="104">
        <v>45000</v>
      </c>
      <c r="AS391" s="105"/>
      <c r="AT391" s="104">
        <v>0</v>
      </c>
      <c r="AU391" s="104">
        <v>0</v>
      </c>
      <c r="AV391" s="104">
        <v>-1</v>
      </c>
      <c r="AW391" s="104">
        <v>1460</v>
      </c>
      <c r="AX391" s="104">
        <v>1460</v>
      </c>
      <c r="AY391" s="104">
        <v>20</v>
      </c>
      <c r="AZ391" s="104" t="b">
        <v>0</v>
      </c>
      <c r="BA391" s="104">
        <v>0</v>
      </c>
      <c r="BB391" s="104">
        <v>0</v>
      </c>
      <c r="BC391" s="104">
        <v>0</v>
      </c>
      <c r="BD391" s="104" t="b">
        <v>1</v>
      </c>
      <c r="BE391" s="105" t="s">
        <v>512</v>
      </c>
      <c r="BF391" s="104">
        <v>0</v>
      </c>
      <c r="BG391" s="104">
        <v>0</v>
      </c>
      <c r="BH391" s="104">
        <v>0</v>
      </c>
      <c r="BI391" s="104" t="b">
        <v>0</v>
      </c>
      <c r="BJ391" s="105"/>
      <c r="BK391" s="105"/>
      <c r="BL391" s="104">
        <v>0</v>
      </c>
      <c r="BM391" s="104">
        <v>0</v>
      </c>
      <c r="BN391" s="104">
        <v>0</v>
      </c>
      <c r="BO391" s="105"/>
      <c r="BP391" s="105" t="s">
        <v>207</v>
      </c>
      <c r="BQ391" s="104">
        <v>140160</v>
      </c>
      <c r="BR391" s="105"/>
      <c r="BS391" s="105" t="s">
        <v>105</v>
      </c>
      <c r="BT391" s="105"/>
      <c r="BU391" s="104">
        <v>0</v>
      </c>
    </row>
    <row r="392" spans="1:73" ht="15" customHeight="1" x14ac:dyDescent="0.35">
      <c r="A392" s="104">
        <v>0</v>
      </c>
      <c r="B392" s="105" t="s">
        <v>511</v>
      </c>
      <c r="C392" s="105"/>
      <c r="D392" s="104">
        <v>2</v>
      </c>
      <c r="E392" s="105" t="s">
        <v>10816</v>
      </c>
      <c r="F392" s="105" t="s">
        <v>6834</v>
      </c>
      <c r="G392" s="104">
        <v>1</v>
      </c>
      <c r="H392" s="105" t="s">
        <v>483</v>
      </c>
      <c r="I392" s="104" t="b">
        <v>1</v>
      </c>
      <c r="J392" s="105"/>
      <c r="K392" s="105"/>
      <c r="L392" s="104">
        <v>24</v>
      </c>
      <c r="M392" s="105"/>
      <c r="N392" s="104" t="b">
        <v>1</v>
      </c>
      <c r="O392" s="104">
        <v>0</v>
      </c>
      <c r="P392" s="105" t="s">
        <v>485</v>
      </c>
      <c r="Q392" s="105" t="s">
        <v>6002</v>
      </c>
      <c r="R392" s="104" t="b">
        <v>0</v>
      </c>
      <c r="S392" s="105"/>
      <c r="T392" s="105"/>
      <c r="U392" s="105"/>
      <c r="V392" s="105"/>
      <c r="W392" s="105"/>
      <c r="X392" s="105"/>
      <c r="Y392" s="105"/>
      <c r="Z392" s="105"/>
      <c r="AA392" s="105"/>
      <c r="AB392" s="105"/>
      <c r="AC392" s="105"/>
      <c r="AD392" s="105"/>
      <c r="AE392" s="105"/>
      <c r="AF392" s="105"/>
      <c r="AG392" s="105"/>
      <c r="AH392" s="105"/>
      <c r="AI392" s="105"/>
      <c r="AJ392" s="105"/>
      <c r="AK392" s="105"/>
      <c r="AL392" s="105"/>
      <c r="AM392" s="105"/>
      <c r="AN392" s="105"/>
      <c r="AO392" s="105"/>
      <c r="AP392" s="105"/>
      <c r="AQ392" s="104">
        <v>0</v>
      </c>
      <c r="AR392" s="104">
        <v>1000</v>
      </c>
      <c r="AS392" s="105"/>
      <c r="AT392" s="104">
        <v>0</v>
      </c>
      <c r="AU392" s="104">
        <v>0</v>
      </c>
      <c r="AV392" s="104">
        <v>-1</v>
      </c>
      <c r="AW392" s="104">
        <v>1460</v>
      </c>
      <c r="AX392" s="104">
        <v>1460</v>
      </c>
      <c r="AY392" s="104">
        <v>20</v>
      </c>
      <c r="AZ392" s="104" t="b">
        <v>0</v>
      </c>
      <c r="BA392" s="104">
        <v>0</v>
      </c>
      <c r="BB392" s="104">
        <v>0</v>
      </c>
      <c r="BC392" s="104">
        <v>0</v>
      </c>
      <c r="BD392" s="104" t="b">
        <v>0</v>
      </c>
      <c r="BE392" s="105" t="s">
        <v>512</v>
      </c>
      <c r="BF392" s="104">
        <v>0</v>
      </c>
      <c r="BG392" s="104">
        <v>0</v>
      </c>
      <c r="BH392" s="104">
        <v>0</v>
      </c>
      <c r="BI392" s="104" t="b">
        <v>0</v>
      </c>
      <c r="BJ392" s="105"/>
      <c r="BK392" s="105"/>
      <c r="BL392" s="104">
        <v>0</v>
      </c>
      <c r="BM392" s="104">
        <v>1</v>
      </c>
      <c r="BN392" s="104">
        <v>8</v>
      </c>
      <c r="BO392" s="105"/>
      <c r="BP392" s="105" t="s">
        <v>209</v>
      </c>
      <c r="BQ392" s="104">
        <v>8760</v>
      </c>
      <c r="BR392" s="105"/>
      <c r="BS392" s="105" t="s">
        <v>513</v>
      </c>
      <c r="BT392" s="105"/>
      <c r="BU392" s="104">
        <v>0</v>
      </c>
    </row>
    <row r="393" spans="1:73" ht="15" customHeight="1" x14ac:dyDescent="0.35">
      <c r="A393" s="104">
        <v>0</v>
      </c>
      <c r="B393" s="105" t="s">
        <v>511</v>
      </c>
      <c r="C393" s="105"/>
      <c r="D393" s="104">
        <v>2</v>
      </c>
      <c r="E393" s="105" t="s">
        <v>10816</v>
      </c>
      <c r="F393" s="105" t="s">
        <v>10656</v>
      </c>
      <c r="G393" s="104">
        <v>1</v>
      </c>
      <c r="H393" s="105" t="s">
        <v>483</v>
      </c>
      <c r="I393" s="104" t="b">
        <v>0</v>
      </c>
      <c r="J393" s="105"/>
      <c r="K393" s="105"/>
      <c r="L393" s="104">
        <v>24</v>
      </c>
      <c r="M393" s="105"/>
      <c r="N393" s="104" t="b">
        <v>1</v>
      </c>
      <c r="O393" s="104">
        <v>0</v>
      </c>
      <c r="P393" s="105"/>
      <c r="Q393" s="105"/>
      <c r="R393" s="104" t="b">
        <v>1</v>
      </c>
      <c r="S393" s="105"/>
      <c r="T393" s="105"/>
      <c r="U393" s="105"/>
      <c r="V393" s="105"/>
      <c r="W393" s="105"/>
      <c r="X393" s="105"/>
      <c r="Y393" s="105"/>
      <c r="Z393" s="105"/>
      <c r="AA393" s="105"/>
      <c r="AB393" s="105"/>
      <c r="AC393" s="105"/>
      <c r="AD393" s="105"/>
      <c r="AE393" s="105"/>
      <c r="AF393" s="105"/>
      <c r="AG393" s="105"/>
      <c r="AH393" s="105"/>
      <c r="AI393" s="105"/>
      <c r="AJ393" s="105"/>
      <c r="AK393" s="105"/>
      <c r="AL393" s="105"/>
      <c r="AM393" s="105"/>
      <c r="AN393" s="105"/>
      <c r="AO393" s="105"/>
      <c r="AP393" s="105"/>
      <c r="AQ393" s="104">
        <v>0</v>
      </c>
      <c r="AR393" s="104">
        <v>0</v>
      </c>
      <c r="AS393" s="105"/>
      <c r="AT393" s="104">
        <v>0</v>
      </c>
      <c r="AU393" s="104">
        <v>0</v>
      </c>
      <c r="AV393" s="104">
        <v>-1</v>
      </c>
      <c r="AW393" s="104">
        <v>1460</v>
      </c>
      <c r="AX393" s="104">
        <v>1460</v>
      </c>
      <c r="AY393" s="104">
        <v>20</v>
      </c>
      <c r="AZ393" s="104" t="b">
        <v>0</v>
      </c>
      <c r="BA393" s="104">
        <v>0</v>
      </c>
      <c r="BB393" s="104">
        <v>0</v>
      </c>
      <c r="BC393" s="104">
        <v>0</v>
      </c>
      <c r="BD393" s="104" t="b">
        <v>0</v>
      </c>
      <c r="BE393" s="105" t="s">
        <v>512</v>
      </c>
      <c r="BF393" s="104">
        <v>0</v>
      </c>
      <c r="BG393" s="104">
        <v>0</v>
      </c>
      <c r="BH393" s="104">
        <v>0</v>
      </c>
      <c r="BI393" s="104" t="b">
        <v>0</v>
      </c>
      <c r="BJ393" s="105"/>
      <c r="BK393" s="105"/>
      <c r="BL393" s="104">
        <v>0</v>
      </c>
      <c r="BM393" s="104">
        <v>2</v>
      </c>
      <c r="BN393" s="104">
        <v>0</v>
      </c>
      <c r="BO393" s="105" t="s">
        <v>6742</v>
      </c>
      <c r="BP393" s="105" t="s">
        <v>6743</v>
      </c>
      <c r="BQ393" s="104">
        <v>17520</v>
      </c>
      <c r="BR393" s="105"/>
      <c r="BS393" s="105" t="s">
        <v>513</v>
      </c>
      <c r="BT393" s="105"/>
      <c r="BU393" s="104">
        <v>0</v>
      </c>
    </row>
    <row r="394" spans="1:73" ht="15" customHeight="1" x14ac:dyDescent="0.35">
      <c r="A394" s="104">
        <v>0</v>
      </c>
      <c r="B394" s="105" t="s">
        <v>482</v>
      </c>
      <c r="C394" s="105"/>
      <c r="D394" s="104">
        <v>2</v>
      </c>
      <c r="E394" s="105" t="s">
        <v>6974</v>
      </c>
      <c r="F394" s="105" t="s">
        <v>10691</v>
      </c>
      <c r="G394" s="104">
        <v>1</v>
      </c>
      <c r="H394" s="105" t="s">
        <v>483</v>
      </c>
      <c r="I394" s="104" t="b">
        <v>0</v>
      </c>
      <c r="J394" s="105"/>
      <c r="K394" s="105"/>
      <c r="L394" s="104">
        <v>24</v>
      </c>
      <c r="M394" s="105"/>
      <c r="N394" s="104" t="b">
        <v>1</v>
      </c>
      <c r="O394" s="104">
        <v>0</v>
      </c>
      <c r="P394" s="105"/>
      <c r="Q394" s="105"/>
      <c r="R394" s="104" t="b">
        <v>0</v>
      </c>
      <c r="S394" s="105"/>
      <c r="T394" s="105"/>
      <c r="U394" s="105"/>
      <c r="V394" s="105"/>
      <c r="W394" s="105"/>
      <c r="X394" s="105"/>
      <c r="Y394" s="105"/>
      <c r="Z394" s="105"/>
      <c r="AA394" s="105"/>
      <c r="AB394" s="105"/>
      <c r="AC394" s="105"/>
      <c r="AD394" s="105"/>
      <c r="AE394" s="105"/>
      <c r="AF394" s="105"/>
      <c r="AG394" s="105"/>
      <c r="AH394" s="105"/>
      <c r="AI394" s="105"/>
      <c r="AJ394" s="105"/>
      <c r="AK394" s="105"/>
      <c r="AL394" s="105"/>
      <c r="AM394" s="105"/>
      <c r="AN394" s="105"/>
      <c r="AO394" s="105"/>
      <c r="AP394" s="105"/>
      <c r="AQ394" s="104">
        <v>0</v>
      </c>
      <c r="AR394" s="104">
        <v>55000</v>
      </c>
      <c r="AS394" s="105"/>
      <c r="AT394" s="104">
        <v>0</v>
      </c>
      <c r="AU394" s="104">
        <v>0</v>
      </c>
      <c r="AV394" s="104">
        <v>-1</v>
      </c>
      <c r="AW394" s="104">
        <v>1460</v>
      </c>
      <c r="AX394" s="104">
        <v>1460</v>
      </c>
      <c r="AY394" s="104">
        <v>20</v>
      </c>
      <c r="AZ394" s="104" t="b">
        <v>0</v>
      </c>
      <c r="BA394" s="104">
        <v>0</v>
      </c>
      <c r="BB394" s="104">
        <v>0</v>
      </c>
      <c r="BC394" s="104">
        <v>0</v>
      </c>
      <c r="BD394" s="104" t="b">
        <v>1</v>
      </c>
      <c r="BE394" s="105" t="s">
        <v>512</v>
      </c>
      <c r="BF394" s="104">
        <v>0</v>
      </c>
      <c r="BG394" s="104">
        <v>0</v>
      </c>
      <c r="BH394" s="104">
        <v>0</v>
      </c>
      <c r="BI394" s="104" t="b">
        <v>0</v>
      </c>
      <c r="BJ394" s="105"/>
      <c r="BK394" s="105"/>
      <c r="BL394" s="104">
        <v>0</v>
      </c>
      <c r="BM394" s="104">
        <v>0</v>
      </c>
      <c r="BN394" s="104">
        <v>24</v>
      </c>
      <c r="BO394" s="105"/>
      <c r="BP394" s="105" t="s">
        <v>207</v>
      </c>
      <c r="BQ394" s="104">
        <v>140160</v>
      </c>
      <c r="BR394" s="105"/>
      <c r="BS394" s="105" t="s">
        <v>105</v>
      </c>
      <c r="BT394" s="105"/>
      <c r="BU394" s="104">
        <v>0</v>
      </c>
    </row>
    <row r="395" spans="1:73" ht="15" customHeight="1" x14ac:dyDescent="0.35">
      <c r="A395" s="104">
        <v>0</v>
      </c>
      <c r="B395" s="105" t="s">
        <v>511</v>
      </c>
      <c r="C395" s="105"/>
      <c r="D395" s="104">
        <v>2</v>
      </c>
      <c r="E395" s="105" t="s">
        <v>6974</v>
      </c>
      <c r="F395" s="105" t="s">
        <v>6834</v>
      </c>
      <c r="G395" s="104">
        <v>1</v>
      </c>
      <c r="H395" s="105" t="s">
        <v>483</v>
      </c>
      <c r="I395" s="104" t="b">
        <v>1</v>
      </c>
      <c r="J395" s="105"/>
      <c r="K395" s="105"/>
      <c r="L395" s="104">
        <v>24</v>
      </c>
      <c r="M395" s="105"/>
      <c r="N395" s="104" t="b">
        <v>1</v>
      </c>
      <c r="O395" s="104">
        <v>0</v>
      </c>
      <c r="P395" s="105" t="s">
        <v>485</v>
      </c>
      <c r="Q395" s="105" t="s">
        <v>6002</v>
      </c>
      <c r="R395" s="104" t="b">
        <v>0</v>
      </c>
      <c r="S395" s="105"/>
      <c r="T395" s="105"/>
      <c r="U395" s="105"/>
      <c r="V395" s="105"/>
      <c r="W395" s="105"/>
      <c r="X395" s="105"/>
      <c r="Y395" s="105"/>
      <c r="Z395" s="105"/>
      <c r="AA395" s="105"/>
      <c r="AB395" s="105"/>
      <c r="AC395" s="105"/>
      <c r="AD395" s="105"/>
      <c r="AE395" s="105"/>
      <c r="AF395" s="105"/>
      <c r="AG395" s="105"/>
      <c r="AH395" s="105"/>
      <c r="AI395" s="105"/>
      <c r="AJ395" s="105"/>
      <c r="AK395" s="105"/>
      <c r="AL395" s="105"/>
      <c r="AM395" s="105"/>
      <c r="AN395" s="105"/>
      <c r="AO395" s="105"/>
      <c r="AP395" s="105"/>
      <c r="AQ395" s="104">
        <v>0</v>
      </c>
      <c r="AR395" s="104">
        <v>1000</v>
      </c>
      <c r="AS395" s="105"/>
      <c r="AT395" s="104">
        <v>0</v>
      </c>
      <c r="AU395" s="104">
        <v>0</v>
      </c>
      <c r="AV395" s="104">
        <v>-1</v>
      </c>
      <c r="AW395" s="104">
        <v>1460</v>
      </c>
      <c r="AX395" s="104">
        <v>1460</v>
      </c>
      <c r="AY395" s="104">
        <v>20</v>
      </c>
      <c r="AZ395" s="104" t="b">
        <v>0</v>
      </c>
      <c r="BA395" s="104">
        <v>0</v>
      </c>
      <c r="BB395" s="104">
        <v>0</v>
      </c>
      <c r="BC395" s="104">
        <v>0</v>
      </c>
      <c r="BD395" s="104" t="b">
        <v>0</v>
      </c>
      <c r="BE395" s="105" t="s">
        <v>512</v>
      </c>
      <c r="BF395" s="104">
        <v>0</v>
      </c>
      <c r="BG395" s="104">
        <v>0</v>
      </c>
      <c r="BH395" s="104">
        <v>0</v>
      </c>
      <c r="BI395" s="104" t="b">
        <v>0</v>
      </c>
      <c r="BJ395" s="105"/>
      <c r="BK395" s="105"/>
      <c r="BL395" s="104">
        <v>0</v>
      </c>
      <c r="BM395" s="104">
        <v>1</v>
      </c>
      <c r="BN395" s="104">
        <v>8</v>
      </c>
      <c r="BO395" s="105"/>
      <c r="BP395" s="105" t="s">
        <v>209</v>
      </c>
      <c r="BQ395" s="104">
        <v>8760</v>
      </c>
      <c r="BR395" s="105"/>
      <c r="BS395" s="105" t="s">
        <v>513</v>
      </c>
      <c r="BT395" s="105"/>
      <c r="BU395" s="104">
        <v>0</v>
      </c>
    </row>
    <row r="396" spans="1:73" ht="15" customHeight="1" x14ac:dyDescent="0.35">
      <c r="A396" s="104">
        <v>0</v>
      </c>
      <c r="B396" s="105" t="s">
        <v>511</v>
      </c>
      <c r="C396" s="105"/>
      <c r="D396" s="104">
        <v>2</v>
      </c>
      <c r="E396" s="105" t="s">
        <v>6974</v>
      </c>
      <c r="F396" s="105" t="s">
        <v>10656</v>
      </c>
      <c r="G396" s="104">
        <v>1</v>
      </c>
      <c r="H396" s="105" t="s">
        <v>483</v>
      </c>
      <c r="I396" s="104" t="b">
        <v>0</v>
      </c>
      <c r="J396" s="105"/>
      <c r="K396" s="105"/>
      <c r="L396" s="104">
        <v>24</v>
      </c>
      <c r="M396" s="105"/>
      <c r="N396" s="104" t="b">
        <v>1</v>
      </c>
      <c r="O396" s="104">
        <v>0</v>
      </c>
      <c r="P396" s="105"/>
      <c r="Q396" s="105"/>
      <c r="R396" s="104" t="b">
        <v>1</v>
      </c>
      <c r="S396" s="105"/>
      <c r="T396" s="105"/>
      <c r="U396" s="105"/>
      <c r="V396" s="105"/>
      <c r="W396" s="105"/>
      <c r="X396" s="105"/>
      <c r="Y396" s="105"/>
      <c r="Z396" s="105"/>
      <c r="AA396" s="105"/>
      <c r="AB396" s="105"/>
      <c r="AC396" s="105"/>
      <c r="AD396" s="105"/>
      <c r="AE396" s="105"/>
      <c r="AF396" s="105"/>
      <c r="AG396" s="105"/>
      <c r="AH396" s="105"/>
      <c r="AI396" s="105"/>
      <c r="AJ396" s="105"/>
      <c r="AK396" s="105"/>
      <c r="AL396" s="105"/>
      <c r="AM396" s="105"/>
      <c r="AN396" s="105"/>
      <c r="AO396" s="105"/>
      <c r="AP396" s="105"/>
      <c r="AQ396" s="104">
        <v>0</v>
      </c>
      <c r="AR396" s="104">
        <v>0</v>
      </c>
      <c r="AS396" s="105"/>
      <c r="AT396" s="104">
        <v>0</v>
      </c>
      <c r="AU396" s="104">
        <v>0</v>
      </c>
      <c r="AV396" s="104">
        <v>-1</v>
      </c>
      <c r="AW396" s="104">
        <v>1460</v>
      </c>
      <c r="AX396" s="104">
        <v>1460</v>
      </c>
      <c r="AY396" s="104">
        <v>20</v>
      </c>
      <c r="AZ396" s="104" t="b">
        <v>0</v>
      </c>
      <c r="BA396" s="104">
        <v>0</v>
      </c>
      <c r="BB396" s="104">
        <v>0</v>
      </c>
      <c r="BC396" s="104">
        <v>0</v>
      </c>
      <c r="BD396" s="104" t="b">
        <v>0</v>
      </c>
      <c r="BE396" s="105" t="s">
        <v>512</v>
      </c>
      <c r="BF396" s="104">
        <v>0</v>
      </c>
      <c r="BG396" s="104">
        <v>0</v>
      </c>
      <c r="BH396" s="104">
        <v>0</v>
      </c>
      <c r="BI396" s="104" t="b">
        <v>0</v>
      </c>
      <c r="BJ396" s="105"/>
      <c r="BK396" s="105"/>
      <c r="BL396" s="104">
        <v>0</v>
      </c>
      <c r="BM396" s="104">
        <v>2</v>
      </c>
      <c r="BN396" s="104">
        <v>0</v>
      </c>
      <c r="BO396" s="105" t="s">
        <v>6742</v>
      </c>
      <c r="BP396" s="105" t="s">
        <v>6743</v>
      </c>
      <c r="BQ396" s="104">
        <v>17520</v>
      </c>
      <c r="BR396" s="105"/>
      <c r="BS396" s="105" t="s">
        <v>513</v>
      </c>
      <c r="BT396" s="105"/>
      <c r="BU396" s="104">
        <v>0</v>
      </c>
    </row>
    <row r="397" spans="1:73" ht="15" customHeight="1" x14ac:dyDescent="0.35">
      <c r="A397" s="104">
        <v>0</v>
      </c>
      <c r="B397" s="105" t="s">
        <v>511</v>
      </c>
      <c r="C397" s="105"/>
      <c r="D397" s="104">
        <v>2</v>
      </c>
      <c r="E397" s="105" t="s">
        <v>6974</v>
      </c>
      <c r="F397" s="105" t="s">
        <v>10692</v>
      </c>
      <c r="G397" s="104">
        <v>1</v>
      </c>
      <c r="H397" s="105" t="s">
        <v>483</v>
      </c>
      <c r="I397" s="104" t="b">
        <v>1</v>
      </c>
      <c r="J397" s="105"/>
      <c r="K397" s="105"/>
      <c r="L397" s="104">
        <v>24</v>
      </c>
      <c r="M397" s="105"/>
      <c r="N397" s="104" t="b">
        <v>1</v>
      </c>
      <c r="O397" s="104">
        <v>0</v>
      </c>
      <c r="P397" s="105"/>
      <c r="Q397" s="105" t="s">
        <v>5934</v>
      </c>
      <c r="R397" s="104" t="b">
        <v>0</v>
      </c>
      <c r="S397" s="105"/>
      <c r="T397" s="105"/>
      <c r="U397" s="105"/>
      <c r="V397" s="105"/>
      <c r="W397" s="105"/>
      <c r="X397" s="105"/>
      <c r="Y397" s="105"/>
      <c r="Z397" s="105"/>
      <c r="AA397" s="105"/>
      <c r="AB397" s="105"/>
      <c r="AC397" s="105"/>
      <c r="AD397" s="105"/>
      <c r="AE397" s="105"/>
      <c r="AF397" s="105"/>
      <c r="AG397" s="105"/>
      <c r="AH397" s="105"/>
      <c r="AI397" s="105"/>
      <c r="AJ397" s="105"/>
      <c r="AK397" s="105"/>
      <c r="AL397" s="105"/>
      <c r="AM397" s="105"/>
      <c r="AN397" s="105"/>
      <c r="AO397" s="105"/>
      <c r="AP397" s="105"/>
      <c r="AQ397" s="104">
        <v>0</v>
      </c>
      <c r="AR397" s="104">
        <v>1000</v>
      </c>
      <c r="AS397" s="105"/>
      <c r="AT397" s="104">
        <v>0</v>
      </c>
      <c r="AU397" s="104">
        <v>0</v>
      </c>
      <c r="AV397" s="104">
        <v>-1</v>
      </c>
      <c r="AW397" s="104">
        <v>1460</v>
      </c>
      <c r="AX397" s="104">
        <v>1460</v>
      </c>
      <c r="AY397" s="104">
        <v>20</v>
      </c>
      <c r="AZ397" s="104" t="b">
        <v>0</v>
      </c>
      <c r="BA397" s="104">
        <v>0</v>
      </c>
      <c r="BB397" s="104">
        <v>0</v>
      </c>
      <c r="BC397" s="104">
        <v>0</v>
      </c>
      <c r="BD397" s="104" t="b">
        <v>1</v>
      </c>
      <c r="BE397" s="105" t="s">
        <v>512</v>
      </c>
      <c r="BF397" s="104">
        <v>0</v>
      </c>
      <c r="BG397" s="104">
        <v>0</v>
      </c>
      <c r="BH397" s="104">
        <v>0</v>
      </c>
      <c r="BI397" s="104" t="b">
        <v>0</v>
      </c>
      <c r="BJ397" s="105"/>
      <c r="BK397" s="105"/>
      <c r="BL397" s="104">
        <v>0</v>
      </c>
      <c r="BM397" s="104">
        <v>3</v>
      </c>
      <c r="BN397" s="104">
        <v>3</v>
      </c>
      <c r="BO397" s="105"/>
      <c r="BP397" s="105" t="s">
        <v>209</v>
      </c>
      <c r="BQ397" s="104">
        <v>8760</v>
      </c>
      <c r="BR397" s="105"/>
      <c r="BS397" s="105" t="s">
        <v>513</v>
      </c>
      <c r="BT397" s="105"/>
      <c r="BU397" s="104">
        <v>0</v>
      </c>
    </row>
    <row r="398" spans="1:73" ht="15" customHeight="1" x14ac:dyDescent="0.35">
      <c r="A398" s="104">
        <v>0</v>
      </c>
      <c r="B398" s="105" t="s">
        <v>482</v>
      </c>
      <c r="C398" s="105"/>
      <c r="D398" s="104">
        <v>2</v>
      </c>
      <c r="E398" s="105" t="s">
        <v>10814</v>
      </c>
      <c r="F398" s="105" t="s">
        <v>10694</v>
      </c>
      <c r="G398" s="104">
        <v>1</v>
      </c>
      <c r="H398" s="105" t="s">
        <v>483</v>
      </c>
      <c r="I398" s="104" t="b">
        <v>0</v>
      </c>
      <c r="J398" s="105"/>
      <c r="K398" s="105"/>
      <c r="L398" s="104">
        <v>24</v>
      </c>
      <c r="M398" s="105"/>
      <c r="N398" s="104" t="b">
        <v>1</v>
      </c>
      <c r="O398" s="104">
        <v>0</v>
      </c>
      <c r="P398" s="105"/>
      <c r="Q398" s="105"/>
      <c r="R398" s="104" t="b">
        <v>0</v>
      </c>
      <c r="S398" s="105"/>
      <c r="T398" s="105"/>
      <c r="U398" s="105"/>
      <c r="V398" s="105"/>
      <c r="W398" s="105"/>
      <c r="X398" s="105"/>
      <c r="Y398" s="105"/>
      <c r="Z398" s="105"/>
      <c r="AA398" s="105"/>
      <c r="AB398" s="105"/>
      <c r="AC398" s="105"/>
      <c r="AD398" s="105"/>
      <c r="AE398" s="105"/>
      <c r="AF398" s="105"/>
      <c r="AG398" s="105"/>
      <c r="AH398" s="105"/>
      <c r="AI398" s="105"/>
      <c r="AJ398" s="105"/>
      <c r="AK398" s="105"/>
      <c r="AL398" s="105"/>
      <c r="AM398" s="105"/>
      <c r="AN398" s="105"/>
      <c r="AO398" s="105"/>
      <c r="AP398" s="105"/>
      <c r="AQ398" s="104">
        <v>0</v>
      </c>
      <c r="AR398" s="104">
        <v>10000</v>
      </c>
      <c r="AS398" s="105"/>
      <c r="AT398" s="104">
        <v>0</v>
      </c>
      <c r="AU398" s="104">
        <v>0</v>
      </c>
      <c r="AV398" s="104">
        <v>-1</v>
      </c>
      <c r="AW398" s="104">
        <v>1460</v>
      </c>
      <c r="AX398" s="104">
        <v>1460</v>
      </c>
      <c r="AY398" s="104">
        <v>20</v>
      </c>
      <c r="AZ398" s="104" t="b">
        <v>0</v>
      </c>
      <c r="BA398" s="104">
        <v>0</v>
      </c>
      <c r="BB398" s="104">
        <v>0</v>
      </c>
      <c r="BC398" s="104">
        <v>0</v>
      </c>
      <c r="BD398" s="104" t="b">
        <v>1</v>
      </c>
      <c r="BE398" s="105" t="s">
        <v>512</v>
      </c>
      <c r="BF398" s="104">
        <v>0</v>
      </c>
      <c r="BG398" s="104">
        <v>0</v>
      </c>
      <c r="BH398" s="104">
        <v>0</v>
      </c>
      <c r="BI398" s="104" t="b">
        <v>0</v>
      </c>
      <c r="BJ398" s="105"/>
      <c r="BK398" s="105"/>
      <c r="BL398" s="104">
        <v>0</v>
      </c>
      <c r="BM398" s="104">
        <v>0</v>
      </c>
      <c r="BN398" s="104">
        <v>8</v>
      </c>
      <c r="BO398" s="105"/>
      <c r="BP398" s="105" t="s">
        <v>207</v>
      </c>
      <c r="BQ398" s="104">
        <v>140160</v>
      </c>
      <c r="BR398" s="105"/>
      <c r="BS398" s="105" t="s">
        <v>105</v>
      </c>
      <c r="BT398" s="105"/>
      <c r="BU398" s="104">
        <v>0</v>
      </c>
    </row>
    <row r="399" spans="1:73" ht="15" customHeight="1" x14ac:dyDescent="0.35">
      <c r="A399" s="104">
        <v>0</v>
      </c>
      <c r="B399" s="105" t="s">
        <v>511</v>
      </c>
      <c r="C399" s="105"/>
      <c r="D399" s="104">
        <v>2</v>
      </c>
      <c r="E399" s="105" t="s">
        <v>10814</v>
      </c>
      <c r="F399" s="105" t="s">
        <v>6834</v>
      </c>
      <c r="G399" s="104">
        <v>1</v>
      </c>
      <c r="H399" s="105" t="s">
        <v>483</v>
      </c>
      <c r="I399" s="104" t="b">
        <v>1</v>
      </c>
      <c r="J399" s="105"/>
      <c r="K399" s="105"/>
      <c r="L399" s="104">
        <v>24</v>
      </c>
      <c r="M399" s="105"/>
      <c r="N399" s="104" t="b">
        <v>1</v>
      </c>
      <c r="O399" s="104">
        <v>0</v>
      </c>
      <c r="P399" s="105" t="s">
        <v>485</v>
      </c>
      <c r="Q399" s="105" t="s">
        <v>6002</v>
      </c>
      <c r="R399" s="104" t="b">
        <v>0</v>
      </c>
      <c r="S399" s="105"/>
      <c r="T399" s="105"/>
      <c r="U399" s="105"/>
      <c r="V399" s="105"/>
      <c r="W399" s="105"/>
      <c r="X399" s="105"/>
      <c r="Y399" s="105"/>
      <c r="Z399" s="105"/>
      <c r="AA399" s="105"/>
      <c r="AB399" s="105"/>
      <c r="AC399" s="105"/>
      <c r="AD399" s="105"/>
      <c r="AE399" s="105"/>
      <c r="AF399" s="105"/>
      <c r="AG399" s="105"/>
      <c r="AH399" s="105"/>
      <c r="AI399" s="105"/>
      <c r="AJ399" s="105"/>
      <c r="AK399" s="105"/>
      <c r="AL399" s="105"/>
      <c r="AM399" s="105"/>
      <c r="AN399" s="105"/>
      <c r="AO399" s="105"/>
      <c r="AP399" s="105"/>
      <c r="AQ399" s="104">
        <v>0</v>
      </c>
      <c r="AR399" s="104">
        <v>1000</v>
      </c>
      <c r="AS399" s="105"/>
      <c r="AT399" s="104">
        <v>0</v>
      </c>
      <c r="AU399" s="104">
        <v>0</v>
      </c>
      <c r="AV399" s="104">
        <v>-1</v>
      </c>
      <c r="AW399" s="104">
        <v>1460</v>
      </c>
      <c r="AX399" s="104">
        <v>1460</v>
      </c>
      <c r="AY399" s="104">
        <v>20</v>
      </c>
      <c r="AZ399" s="104" t="b">
        <v>0</v>
      </c>
      <c r="BA399" s="104">
        <v>0</v>
      </c>
      <c r="BB399" s="104">
        <v>0</v>
      </c>
      <c r="BC399" s="104">
        <v>0</v>
      </c>
      <c r="BD399" s="104" t="b">
        <v>0</v>
      </c>
      <c r="BE399" s="105" t="s">
        <v>512</v>
      </c>
      <c r="BF399" s="104">
        <v>0</v>
      </c>
      <c r="BG399" s="104">
        <v>0</v>
      </c>
      <c r="BH399" s="104">
        <v>0</v>
      </c>
      <c r="BI399" s="104" t="b">
        <v>0</v>
      </c>
      <c r="BJ399" s="105"/>
      <c r="BK399" s="105"/>
      <c r="BL399" s="104">
        <v>0</v>
      </c>
      <c r="BM399" s="104">
        <v>1</v>
      </c>
      <c r="BN399" s="104">
        <v>8</v>
      </c>
      <c r="BO399" s="105"/>
      <c r="BP399" s="105" t="s">
        <v>209</v>
      </c>
      <c r="BQ399" s="104">
        <v>8760</v>
      </c>
      <c r="BR399" s="105"/>
      <c r="BS399" s="105" t="s">
        <v>513</v>
      </c>
      <c r="BT399" s="105"/>
      <c r="BU399" s="104">
        <v>0</v>
      </c>
    </row>
    <row r="400" spans="1:73" ht="15" customHeight="1" x14ac:dyDescent="0.35">
      <c r="A400" s="104">
        <v>0</v>
      </c>
      <c r="B400" s="105" t="s">
        <v>511</v>
      </c>
      <c r="C400" s="105"/>
      <c r="D400" s="104">
        <v>2</v>
      </c>
      <c r="E400" s="105" t="s">
        <v>10814</v>
      </c>
      <c r="F400" s="105" t="s">
        <v>10656</v>
      </c>
      <c r="G400" s="104">
        <v>1</v>
      </c>
      <c r="H400" s="105" t="s">
        <v>483</v>
      </c>
      <c r="I400" s="104" t="b">
        <v>0</v>
      </c>
      <c r="J400" s="105"/>
      <c r="K400" s="105"/>
      <c r="L400" s="104">
        <v>24</v>
      </c>
      <c r="M400" s="105"/>
      <c r="N400" s="104" t="b">
        <v>1</v>
      </c>
      <c r="O400" s="104">
        <v>0</v>
      </c>
      <c r="P400" s="105"/>
      <c r="Q400" s="105"/>
      <c r="R400" s="104" t="b">
        <v>1</v>
      </c>
      <c r="S400" s="105"/>
      <c r="T400" s="105"/>
      <c r="U400" s="105"/>
      <c r="V400" s="105"/>
      <c r="W400" s="105"/>
      <c r="X400" s="105"/>
      <c r="Y400" s="105"/>
      <c r="Z400" s="105"/>
      <c r="AA400" s="105"/>
      <c r="AB400" s="105"/>
      <c r="AC400" s="105"/>
      <c r="AD400" s="105"/>
      <c r="AE400" s="105"/>
      <c r="AF400" s="105"/>
      <c r="AG400" s="105"/>
      <c r="AH400" s="105"/>
      <c r="AI400" s="105"/>
      <c r="AJ400" s="105"/>
      <c r="AK400" s="105"/>
      <c r="AL400" s="105"/>
      <c r="AM400" s="105"/>
      <c r="AN400" s="105"/>
      <c r="AO400" s="105"/>
      <c r="AP400" s="105"/>
      <c r="AQ400" s="104">
        <v>0</v>
      </c>
      <c r="AR400" s="104">
        <v>0</v>
      </c>
      <c r="AS400" s="105"/>
      <c r="AT400" s="104">
        <v>0</v>
      </c>
      <c r="AU400" s="104">
        <v>0</v>
      </c>
      <c r="AV400" s="104">
        <v>-1</v>
      </c>
      <c r="AW400" s="104">
        <v>1460</v>
      </c>
      <c r="AX400" s="104">
        <v>1460</v>
      </c>
      <c r="AY400" s="104">
        <v>20</v>
      </c>
      <c r="AZ400" s="104" t="b">
        <v>0</v>
      </c>
      <c r="BA400" s="104">
        <v>0</v>
      </c>
      <c r="BB400" s="104">
        <v>0</v>
      </c>
      <c r="BC400" s="104">
        <v>0</v>
      </c>
      <c r="BD400" s="104" t="b">
        <v>0</v>
      </c>
      <c r="BE400" s="105" t="s">
        <v>512</v>
      </c>
      <c r="BF400" s="104">
        <v>0</v>
      </c>
      <c r="BG400" s="104">
        <v>0</v>
      </c>
      <c r="BH400" s="104">
        <v>0</v>
      </c>
      <c r="BI400" s="104" t="b">
        <v>0</v>
      </c>
      <c r="BJ400" s="105"/>
      <c r="BK400" s="105"/>
      <c r="BL400" s="104">
        <v>0</v>
      </c>
      <c r="BM400" s="104">
        <v>2</v>
      </c>
      <c r="BN400" s="104">
        <v>0</v>
      </c>
      <c r="BO400" s="105" t="s">
        <v>6742</v>
      </c>
      <c r="BP400" s="105" t="s">
        <v>6743</v>
      </c>
      <c r="BQ400" s="104">
        <v>17520</v>
      </c>
      <c r="BR400" s="105"/>
      <c r="BS400" s="105" t="s">
        <v>513</v>
      </c>
      <c r="BT400" s="105"/>
      <c r="BU400" s="104">
        <v>0</v>
      </c>
    </row>
    <row r="401" spans="1:73" ht="15" customHeight="1" x14ac:dyDescent="0.35">
      <c r="A401" s="104">
        <v>0</v>
      </c>
      <c r="B401" s="105" t="s">
        <v>511</v>
      </c>
      <c r="C401" s="105"/>
      <c r="D401" s="104">
        <v>2</v>
      </c>
      <c r="E401" s="105" t="s">
        <v>7013</v>
      </c>
      <c r="F401" s="105" t="s">
        <v>6758</v>
      </c>
      <c r="G401" s="104">
        <v>1</v>
      </c>
      <c r="H401" s="105" t="s">
        <v>483</v>
      </c>
      <c r="I401" s="104" t="b">
        <v>1</v>
      </c>
      <c r="J401" s="105"/>
      <c r="K401" s="105"/>
      <c r="L401" s="104">
        <v>24</v>
      </c>
      <c r="M401" s="105"/>
      <c r="N401" s="104" t="b">
        <v>1</v>
      </c>
      <c r="O401" s="104">
        <v>0</v>
      </c>
      <c r="P401" s="105"/>
      <c r="Q401" s="105"/>
      <c r="R401" s="104" t="b">
        <v>1</v>
      </c>
      <c r="S401" s="105"/>
      <c r="T401" s="105"/>
      <c r="U401" s="105"/>
      <c r="V401" s="105"/>
      <c r="W401" s="105"/>
      <c r="X401" s="105"/>
      <c r="Y401" s="105"/>
      <c r="Z401" s="105"/>
      <c r="AA401" s="105"/>
      <c r="AB401" s="105"/>
      <c r="AC401" s="105"/>
      <c r="AD401" s="105"/>
      <c r="AE401" s="105"/>
      <c r="AF401" s="105"/>
      <c r="AG401" s="105"/>
      <c r="AH401" s="105"/>
      <c r="AI401" s="105"/>
      <c r="AJ401" s="105"/>
      <c r="AK401" s="105"/>
      <c r="AL401" s="105"/>
      <c r="AM401" s="105"/>
      <c r="AN401" s="105"/>
      <c r="AO401" s="105"/>
      <c r="AP401" s="105"/>
      <c r="AQ401" s="104">
        <v>0</v>
      </c>
      <c r="AR401" s="104">
        <v>5000</v>
      </c>
      <c r="AS401" s="105"/>
      <c r="AT401" s="104">
        <v>0</v>
      </c>
      <c r="AU401" s="104">
        <v>0</v>
      </c>
      <c r="AV401" s="104">
        <v>-1</v>
      </c>
      <c r="AW401" s="104">
        <v>1460</v>
      </c>
      <c r="AX401" s="104">
        <v>1460</v>
      </c>
      <c r="AY401" s="104">
        <v>20</v>
      </c>
      <c r="AZ401" s="104" t="b">
        <v>0</v>
      </c>
      <c r="BA401" s="104">
        <v>0</v>
      </c>
      <c r="BB401" s="104">
        <v>0</v>
      </c>
      <c r="BC401" s="104">
        <v>0</v>
      </c>
      <c r="BD401" s="104" t="b">
        <v>0</v>
      </c>
      <c r="BE401" s="105" t="s">
        <v>877</v>
      </c>
      <c r="BF401" s="104">
        <v>0</v>
      </c>
      <c r="BG401" s="104">
        <v>0</v>
      </c>
      <c r="BH401" s="104">
        <v>0</v>
      </c>
      <c r="BI401" s="104" t="b">
        <v>0</v>
      </c>
      <c r="BJ401" s="105"/>
      <c r="BK401" s="105"/>
      <c r="BL401" s="104">
        <v>0</v>
      </c>
      <c r="BM401" s="104">
        <v>0</v>
      </c>
      <c r="BN401" s="104">
        <v>0</v>
      </c>
      <c r="BO401" s="105"/>
      <c r="BP401" s="105" t="s">
        <v>6743</v>
      </c>
      <c r="BQ401" s="104">
        <v>8760</v>
      </c>
      <c r="BR401" s="105"/>
      <c r="BS401" s="105" t="s">
        <v>513</v>
      </c>
      <c r="BT401" s="105"/>
      <c r="BU401" s="104">
        <v>0</v>
      </c>
    </row>
    <row r="402" spans="1:73" ht="15" customHeight="1" x14ac:dyDescent="0.35">
      <c r="A402" s="104">
        <v>0</v>
      </c>
      <c r="B402" s="105" t="s">
        <v>482</v>
      </c>
      <c r="C402" s="105"/>
      <c r="D402" s="104">
        <v>2</v>
      </c>
      <c r="E402" s="105" t="s">
        <v>7013</v>
      </c>
      <c r="F402" s="105" t="s">
        <v>6759</v>
      </c>
      <c r="G402" s="104">
        <v>1</v>
      </c>
      <c r="H402" s="105" t="s">
        <v>483</v>
      </c>
      <c r="I402" s="104" t="b">
        <v>0</v>
      </c>
      <c r="J402" s="105"/>
      <c r="K402" s="105"/>
      <c r="L402" s="104">
        <v>24</v>
      </c>
      <c r="M402" s="105"/>
      <c r="N402" s="104" t="b">
        <v>1</v>
      </c>
      <c r="O402" s="104">
        <v>0</v>
      </c>
      <c r="P402" s="105"/>
      <c r="Q402" s="105"/>
      <c r="R402" s="104" t="b">
        <v>0</v>
      </c>
      <c r="S402" s="105"/>
      <c r="T402" s="105"/>
      <c r="U402" s="105"/>
      <c r="V402" s="105"/>
      <c r="W402" s="105"/>
      <c r="X402" s="105"/>
      <c r="Y402" s="105"/>
      <c r="Z402" s="105"/>
      <c r="AA402" s="105"/>
      <c r="AB402" s="105"/>
      <c r="AC402" s="105"/>
      <c r="AD402" s="105"/>
      <c r="AE402" s="105"/>
      <c r="AF402" s="105"/>
      <c r="AG402" s="105"/>
      <c r="AH402" s="105"/>
      <c r="AI402" s="105"/>
      <c r="AJ402" s="105"/>
      <c r="AK402" s="105"/>
      <c r="AL402" s="105"/>
      <c r="AM402" s="105"/>
      <c r="AN402" s="105"/>
      <c r="AO402" s="105"/>
      <c r="AP402" s="105"/>
      <c r="AQ402" s="104">
        <v>0</v>
      </c>
      <c r="AR402" s="104">
        <v>80000</v>
      </c>
      <c r="AS402" s="105"/>
      <c r="AT402" s="104">
        <v>0</v>
      </c>
      <c r="AU402" s="104">
        <v>0</v>
      </c>
      <c r="AV402" s="104">
        <v>-1</v>
      </c>
      <c r="AW402" s="104">
        <v>1460</v>
      </c>
      <c r="AX402" s="104">
        <v>1460</v>
      </c>
      <c r="AY402" s="104">
        <v>20</v>
      </c>
      <c r="AZ402" s="104" t="b">
        <v>0</v>
      </c>
      <c r="BA402" s="104">
        <v>0</v>
      </c>
      <c r="BB402" s="104">
        <v>0</v>
      </c>
      <c r="BC402" s="104">
        <v>0</v>
      </c>
      <c r="BD402" s="104" t="b">
        <v>1</v>
      </c>
      <c r="BE402" s="105" t="s">
        <v>512</v>
      </c>
      <c r="BF402" s="104">
        <v>0</v>
      </c>
      <c r="BG402" s="104">
        <v>0</v>
      </c>
      <c r="BH402" s="104">
        <v>0</v>
      </c>
      <c r="BI402" s="104" t="b">
        <v>0</v>
      </c>
      <c r="BJ402" s="105"/>
      <c r="BK402" s="105"/>
      <c r="BL402" s="104">
        <v>0</v>
      </c>
      <c r="BM402" s="104">
        <v>1</v>
      </c>
      <c r="BN402" s="104">
        <v>0</v>
      </c>
      <c r="BO402" s="105"/>
      <c r="BP402" s="105" t="s">
        <v>311</v>
      </c>
      <c r="BQ402" s="104">
        <v>367920</v>
      </c>
      <c r="BR402" s="105"/>
      <c r="BS402" s="105" t="s">
        <v>105</v>
      </c>
      <c r="BT402" s="105"/>
      <c r="BU402" s="104">
        <v>0</v>
      </c>
    </row>
    <row r="403" spans="1:73" ht="15" customHeight="1" x14ac:dyDescent="0.35">
      <c r="A403" s="104">
        <v>0</v>
      </c>
      <c r="B403" s="105" t="s">
        <v>511</v>
      </c>
      <c r="C403" s="105"/>
      <c r="D403" s="104">
        <v>2</v>
      </c>
      <c r="E403" s="105" t="s">
        <v>7013</v>
      </c>
      <c r="F403" s="105" t="s">
        <v>6760</v>
      </c>
      <c r="G403" s="104">
        <v>1</v>
      </c>
      <c r="H403" s="105" t="s">
        <v>483</v>
      </c>
      <c r="I403" s="104" t="b">
        <v>0</v>
      </c>
      <c r="J403" s="105"/>
      <c r="K403" s="105"/>
      <c r="L403" s="104">
        <v>24</v>
      </c>
      <c r="M403" s="105"/>
      <c r="N403" s="104" t="b">
        <v>1</v>
      </c>
      <c r="O403" s="104">
        <v>0</v>
      </c>
      <c r="P403" s="105"/>
      <c r="Q403" s="105"/>
      <c r="R403" s="104" t="b">
        <v>0</v>
      </c>
      <c r="S403" s="105"/>
      <c r="T403" s="105"/>
      <c r="U403" s="105"/>
      <c r="V403" s="105"/>
      <c r="W403" s="105"/>
      <c r="X403" s="105"/>
      <c r="Y403" s="105"/>
      <c r="Z403" s="105"/>
      <c r="AA403" s="105"/>
      <c r="AB403" s="105"/>
      <c r="AC403" s="105"/>
      <c r="AD403" s="105"/>
      <c r="AE403" s="105"/>
      <c r="AF403" s="105"/>
      <c r="AG403" s="105"/>
      <c r="AH403" s="105"/>
      <c r="AI403" s="105"/>
      <c r="AJ403" s="105"/>
      <c r="AK403" s="105"/>
      <c r="AL403" s="105"/>
      <c r="AM403" s="105"/>
      <c r="AN403" s="105"/>
      <c r="AO403" s="105"/>
      <c r="AP403" s="105"/>
      <c r="AQ403" s="104">
        <v>0</v>
      </c>
      <c r="AR403" s="104">
        <v>0</v>
      </c>
      <c r="AS403" s="105"/>
      <c r="AT403" s="104">
        <v>0</v>
      </c>
      <c r="AU403" s="104">
        <v>0</v>
      </c>
      <c r="AV403" s="104">
        <v>-1</v>
      </c>
      <c r="AW403" s="104">
        <v>1460</v>
      </c>
      <c r="AX403" s="104">
        <v>1460</v>
      </c>
      <c r="AY403" s="104">
        <v>20</v>
      </c>
      <c r="AZ403" s="104" t="b">
        <v>0</v>
      </c>
      <c r="BA403" s="104">
        <v>0</v>
      </c>
      <c r="BB403" s="104">
        <v>0</v>
      </c>
      <c r="BC403" s="104">
        <v>0</v>
      </c>
      <c r="BD403" s="104" t="b">
        <v>0</v>
      </c>
      <c r="BE403" s="105" t="s">
        <v>512</v>
      </c>
      <c r="BF403" s="104">
        <v>0</v>
      </c>
      <c r="BG403" s="104">
        <v>0</v>
      </c>
      <c r="BH403" s="104">
        <v>0</v>
      </c>
      <c r="BI403" s="104" t="b">
        <v>0</v>
      </c>
      <c r="BJ403" s="105"/>
      <c r="BK403" s="105"/>
      <c r="BL403" s="104">
        <v>0</v>
      </c>
      <c r="BM403" s="104">
        <v>2</v>
      </c>
      <c r="BN403" s="104">
        <v>0</v>
      </c>
      <c r="BO403" s="105" t="s">
        <v>6761</v>
      </c>
      <c r="BP403" s="105" t="s">
        <v>208</v>
      </c>
      <c r="BQ403" s="104">
        <v>43800</v>
      </c>
      <c r="BR403" s="105"/>
      <c r="BS403" s="105" t="s">
        <v>513</v>
      </c>
      <c r="BT403" s="105"/>
      <c r="BU403" s="104">
        <v>0</v>
      </c>
    </row>
    <row r="404" spans="1:73" ht="15" customHeight="1" x14ac:dyDescent="0.35">
      <c r="A404" s="104">
        <v>0</v>
      </c>
      <c r="B404" s="105" t="s">
        <v>511</v>
      </c>
      <c r="C404" s="105"/>
      <c r="D404" s="104">
        <v>2</v>
      </c>
      <c r="E404" s="105" t="s">
        <v>7013</v>
      </c>
      <c r="F404" s="105" t="s">
        <v>10656</v>
      </c>
      <c r="G404" s="104">
        <v>1</v>
      </c>
      <c r="H404" s="105" t="s">
        <v>483</v>
      </c>
      <c r="I404" s="104" t="b">
        <v>0</v>
      </c>
      <c r="J404" s="105"/>
      <c r="K404" s="105"/>
      <c r="L404" s="104">
        <v>24</v>
      </c>
      <c r="M404" s="105"/>
      <c r="N404" s="104" t="b">
        <v>1</v>
      </c>
      <c r="O404" s="104">
        <v>0</v>
      </c>
      <c r="P404" s="105"/>
      <c r="Q404" s="105"/>
      <c r="R404" s="104" t="b">
        <v>1</v>
      </c>
      <c r="S404" s="105"/>
      <c r="T404" s="105"/>
      <c r="U404" s="105"/>
      <c r="V404" s="105"/>
      <c r="W404" s="105"/>
      <c r="X404" s="105"/>
      <c r="Y404" s="105"/>
      <c r="Z404" s="105"/>
      <c r="AA404" s="105"/>
      <c r="AB404" s="105"/>
      <c r="AC404" s="105"/>
      <c r="AD404" s="105"/>
      <c r="AE404" s="105"/>
      <c r="AF404" s="105"/>
      <c r="AG404" s="105"/>
      <c r="AH404" s="105"/>
      <c r="AI404" s="105"/>
      <c r="AJ404" s="105"/>
      <c r="AK404" s="105"/>
      <c r="AL404" s="105"/>
      <c r="AM404" s="105"/>
      <c r="AN404" s="105"/>
      <c r="AO404" s="105"/>
      <c r="AP404" s="105"/>
      <c r="AQ404" s="104">
        <v>0</v>
      </c>
      <c r="AR404" s="104">
        <v>0</v>
      </c>
      <c r="AS404" s="105"/>
      <c r="AT404" s="104">
        <v>0</v>
      </c>
      <c r="AU404" s="104">
        <v>0</v>
      </c>
      <c r="AV404" s="104">
        <v>-1</v>
      </c>
      <c r="AW404" s="104">
        <v>1460</v>
      </c>
      <c r="AX404" s="104">
        <v>1460</v>
      </c>
      <c r="AY404" s="104">
        <v>20</v>
      </c>
      <c r="AZ404" s="104" t="b">
        <v>0</v>
      </c>
      <c r="BA404" s="104">
        <v>0</v>
      </c>
      <c r="BB404" s="104">
        <v>0</v>
      </c>
      <c r="BC404" s="104">
        <v>0</v>
      </c>
      <c r="BD404" s="104" t="b">
        <v>0</v>
      </c>
      <c r="BE404" s="105" t="s">
        <v>512</v>
      </c>
      <c r="BF404" s="104">
        <v>0</v>
      </c>
      <c r="BG404" s="104">
        <v>0</v>
      </c>
      <c r="BH404" s="104">
        <v>0</v>
      </c>
      <c r="BI404" s="104" t="b">
        <v>0</v>
      </c>
      <c r="BJ404" s="105"/>
      <c r="BK404" s="105"/>
      <c r="BL404" s="104">
        <v>0</v>
      </c>
      <c r="BM404" s="104">
        <v>3</v>
      </c>
      <c r="BN404" s="104">
        <v>0</v>
      </c>
      <c r="BO404" s="105" t="s">
        <v>6742</v>
      </c>
      <c r="BP404" s="105" t="s">
        <v>6743</v>
      </c>
      <c r="BQ404" s="104">
        <v>17520</v>
      </c>
      <c r="BR404" s="105"/>
      <c r="BS404" s="105" t="s">
        <v>513</v>
      </c>
      <c r="BT404" s="105"/>
      <c r="BU404" s="104">
        <v>0</v>
      </c>
    </row>
    <row r="405" spans="1:73" ht="15" customHeight="1" x14ac:dyDescent="0.35">
      <c r="A405" s="104">
        <v>0</v>
      </c>
      <c r="B405" s="105" t="s">
        <v>482</v>
      </c>
      <c r="C405" s="105"/>
      <c r="D405" s="104">
        <v>2</v>
      </c>
      <c r="E405" s="105" t="s">
        <v>7014</v>
      </c>
      <c r="F405" s="105" t="s">
        <v>6765</v>
      </c>
      <c r="G405" s="104">
        <v>1</v>
      </c>
      <c r="H405" s="105" t="s">
        <v>483</v>
      </c>
      <c r="I405" s="104" t="b">
        <v>0</v>
      </c>
      <c r="J405" s="105"/>
      <c r="K405" s="105"/>
      <c r="L405" s="104">
        <v>24</v>
      </c>
      <c r="M405" s="105"/>
      <c r="N405" s="104" t="b">
        <v>1</v>
      </c>
      <c r="O405" s="104">
        <v>0</v>
      </c>
      <c r="P405" s="105"/>
      <c r="Q405" s="105"/>
      <c r="R405" s="104" t="b">
        <v>0</v>
      </c>
      <c r="S405" s="105"/>
      <c r="T405" s="105"/>
      <c r="U405" s="105"/>
      <c r="V405" s="105"/>
      <c r="W405" s="105"/>
      <c r="X405" s="105"/>
      <c r="Y405" s="105"/>
      <c r="Z405" s="105"/>
      <c r="AA405" s="105"/>
      <c r="AB405" s="105"/>
      <c r="AC405" s="105"/>
      <c r="AD405" s="105"/>
      <c r="AE405" s="105"/>
      <c r="AF405" s="105"/>
      <c r="AG405" s="105"/>
      <c r="AH405" s="105"/>
      <c r="AI405" s="105"/>
      <c r="AJ405" s="105"/>
      <c r="AK405" s="105"/>
      <c r="AL405" s="105"/>
      <c r="AM405" s="105"/>
      <c r="AN405" s="105"/>
      <c r="AO405" s="105"/>
      <c r="AP405" s="105"/>
      <c r="AQ405" s="104">
        <v>0</v>
      </c>
      <c r="AR405" s="104">
        <v>100000</v>
      </c>
      <c r="AS405" s="105"/>
      <c r="AT405" s="104">
        <v>0</v>
      </c>
      <c r="AU405" s="104">
        <v>0</v>
      </c>
      <c r="AV405" s="104">
        <v>-1</v>
      </c>
      <c r="AW405" s="104">
        <v>87600</v>
      </c>
      <c r="AX405" s="104">
        <v>17520</v>
      </c>
      <c r="AY405" s="104">
        <v>11</v>
      </c>
      <c r="AZ405" s="104" t="b">
        <v>0</v>
      </c>
      <c r="BA405" s="104">
        <v>0</v>
      </c>
      <c r="BB405" s="104">
        <v>0</v>
      </c>
      <c r="BC405" s="104">
        <v>0</v>
      </c>
      <c r="BD405" s="104" t="b">
        <v>1</v>
      </c>
      <c r="BE405" s="105" t="s">
        <v>512</v>
      </c>
      <c r="BF405" s="104">
        <v>0</v>
      </c>
      <c r="BG405" s="104">
        <v>0</v>
      </c>
      <c r="BH405" s="104">
        <v>0</v>
      </c>
      <c r="BI405" s="104" t="b">
        <v>0</v>
      </c>
      <c r="BJ405" s="105"/>
      <c r="BK405" s="105"/>
      <c r="BL405" s="104">
        <v>0</v>
      </c>
      <c r="BM405" s="104">
        <v>0</v>
      </c>
      <c r="BN405" s="104">
        <v>0</v>
      </c>
      <c r="BO405" s="105"/>
      <c r="BP405" s="105" t="s">
        <v>311</v>
      </c>
      <c r="BQ405" s="104">
        <v>140160</v>
      </c>
      <c r="BR405" s="105"/>
      <c r="BS405" s="105" t="s">
        <v>105</v>
      </c>
      <c r="BT405" s="105"/>
      <c r="BU405" s="104">
        <v>0</v>
      </c>
    </row>
    <row r="406" spans="1:73" ht="15" customHeight="1" x14ac:dyDescent="0.35">
      <c r="A406" s="104">
        <v>0</v>
      </c>
      <c r="B406" s="105" t="s">
        <v>511</v>
      </c>
      <c r="C406" s="105"/>
      <c r="D406" s="104">
        <v>2</v>
      </c>
      <c r="E406" s="105" t="s">
        <v>7014</v>
      </c>
      <c r="F406" s="105" t="s">
        <v>6740</v>
      </c>
      <c r="G406" s="104">
        <v>1</v>
      </c>
      <c r="H406" s="105" t="s">
        <v>483</v>
      </c>
      <c r="I406" s="104" t="b">
        <v>0</v>
      </c>
      <c r="J406" s="105"/>
      <c r="K406" s="105"/>
      <c r="L406" s="104">
        <v>24</v>
      </c>
      <c r="M406" s="105"/>
      <c r="N406" s="104" t="b">
        <v>1</v>
      </c>
      <c r="O406" s="104">
        <v>0</v>
      </c>
      <c r="P406" s="105"/>
      <c r="Q406" s="105"/>
      <c r="R406" s="104" t="b">
        <v>0</v>
      </c>
      <c r="S406" s="105"/>
      <c r="T406" s="105"/>
      <c r="U406" s="105"/>
      <c r="V406" s="105"/>
      <c r="W406" s="105"/>
      <c r="X406" s="105"/>
      <c r="Y406" s="105"/>
      <c r="Z406" s="105"/>
      <c r="AA406" s="105"/>
      <c r="AB406" s="105"/>
      <c r="AC406" s="105"/>
      <c r="AD406" s="105"/>
      <c r="AE406" s="105"/>
      <c r="AF406" s="105"/>
      <c r="AG406" s="105"/>
      <c r="AH406" s="105"/>
      <c r="AI406" s="105"/>
      <c r="AJ406" s="105"/>
      <c r="AK406" s="105"/>
      <c r="AL406" s="105"/>
      <c r="AM406" s="105"/>
      <c r="AN406" s="105"/>
      <c r="AO406" s="105"/>
      <c r="AP406" s="105"/>
      <c r="AQ406" s="104">
        <v>0</v>
      </c>
      <c r="AR406" s="104">
        <v>0</v>
      </c>
      <c r="AS406" s="105"/>
      <c r="AT406" s="104">
        <v>0</v>
      </c>
      <c r="AU406" s="104">
        <v>0</v>
      </c>
      <c r="AV406" s="104">
        <v>-1</v>
      </c>
      <c r="AW406" s="104">
        <v>1460</v>
      </c>
      <c r="AX406" s="104">
        <v>1460</v>
      </c>
      <c r="AY406" s="104">
        <v>20</v>
      </c>
      <c r="AZ406" s="104" t="b">
        <v>0</v>
      </c>
      <c r="BA406" s="104">
        <v>0</v>
      </c>
      <c r="BB406" s="104">
        <v>0</v>
      </c>
      <c r="BC406" s="104">
        <v>0</v>
      </c>
      <c r="BD406" s="104" t="b">
        <v>0</v>
      </c>
      <c r="BE406" s="105" t="s">
        <v>512</v>
      </c>
      <c r="BF406" s="104">
        <v>0</v>
      </c>
      <c r="BG406" s="104">
        <v>0</v>
      </c>
      <c r="BH406" s="104">
        <v>0</v>
      </c>
      <c r="BI406" s="104" t="b">
        <v>0</v>
      </c>
      <c r="BJ406" s="105"/>
      <c r="BK406" s="105"/>
      <c r="BL406" s="104">
        <v>0</v>
      </c>
      <c r="BM406" s="104">
        <v>1</v>
      </c>
      <c r="BN406" s="104">
        <v>0</v>
      </c>
      <c r="BO406" s="105" t="s">
        <v>6741</v>
      </c>
      <c r="BP406" s="105" t="s">
        <v>208</v>
      </c>
      <c r="BQ406" s="104">
        <v>8760</v>
      </c>
      <c r="BR406" s="105"/>
      <c r="BS406" s="105" t="s">
        <v>513</v>
      </c>
      <c r="BT406" s="105"/>
      <c r="BU406" s="104">
        <v>0</v>
      </c>
    </row>
    <row r="407" spans="1:73" ht="15" customHeight="1" x14ac:dyDescent="0.35">
      <c r="A407" s="104">
        <v>0</v>
      </c>
      <c r="B407" s="105" t="s">
        <v>511</v>
      </c>
      <c r="C407" s="105"/>
      <c r="D407" s="104">
        <v>2</v>
      </c>
      <c r="E407" s="105" t="s">
        <v>7014</v>
      </c>
      <c r="F407" s="105" t="s">
        <v>10656</v>
      </c>
      <c r="G407" s="104">
        <v>1</v>
      </c>
      <c r="H407" s="105" t="s">
        <v>483</v>
      </c>
      <c r="I407" s="104" t="b">
        <v>0</v>
      </c>
      <c r="J407" s="105"/>
      <c r="K407" s="105"/>
      <c r="L407" s="104">
        <v>24</v>
      </c>
      <c r="M407" s="105"/>
      <c r="N407" s="104" t="b">
        <v>1</v>
      </c>
      <c r="O407" s="104">
        <v>0</v>
      </c>
      <c r="P407" s="105"/>
      <c r="Q407" s="105"/>
      <c r="R407" s="104" t="b">
        <v>1</v>
      </c>
      <c r="S407" s="105"/>
      <c r="T407" s="105"/>
      <c r="U407" s="105"/>
      <c r="V407" s="105"/>
      <c r="W407" s="105"/>
      <c r="X407" s="105"/>
      <c r="Y407" s="105"/>
      <c r="Z407" s="105"/>
      <c r="AA407" s="105"/>
      <c r="AB407" s="105"/>
      <c r="AC407" s="105"/>
      <c r="AD407" s="105"/>
      <c r="AE407" s="105"/>
      <c r="AF407" s="105"/>
      <c r="AG407" s="105"/>
      <c r="AH407" s="105"/>
      <c r="AI407" s="105"/>
      <c r="AJ407" s="105"/>
      <c r="AK407" s="105"/>
      <c r="AL407" s="105"/>
      <c r="AM407" s="105"/>
      <c r="AN407" s="105"/>
      <c r="AO407" s="105"/>
      <c r="AP407" s="105"/>
      <c r="AQ407" s="104">
        <v>0</v>
      </c>
      <c r="AR407" s="104">
        <v>0</v>
      </c>
      <c r="AS407" s="105"/>
      <c r="AT407" s="104">
        <v>0</v>
      </c>
      <c r="AU407" s="104">
        <v>0</v>
      </c>
      <c r="AV407" s="104">
        <v>-1</v>
      </c>
      <c r="AW407" s="104">
        <v>1460</v>
      </c>
      <c r="AX407" s="104">
        <v>1460</v>
      </c>
      <c r="AY407" s="104">
        <v>20</v>
      </c>
      <c r="AZ407" s="104" t="b">
        <v>0</v>
      </c>
      <c r="BA407" s="104">
        <v>0</v>
      </c>
      <c r="BB407" s="104">
        <v>0</v>
      </c>
      <c r="BC407" s="104">
        <v>0</v>
      </c>
      <c r="BD407" s="104" t="b">
        <v>0</v>
      </c>
      <c r="BE407" s="105" t="s">
        <v>512</v>
      </c>
      <c r="BF407" s="104">
        <v>0</v>
      </c>
      <c r="BG407" s="104">
        <v>0</v>
      </c>
      <c r="BH407" s="104">
        <v>0</v>
      </c>
      <c r="BI407" s="104" t="b">
        <v>0</v>
      </c>
      <c r="BJ407" s="105"/>
      <c r="BK407" s="105"/>
      <c r="BL407" s="104">
        <v>0</v>
      </c>
      <c r="BM407" s="104">
        <v>2</v>
      </c>
      <c r="BN407" s="104">
        <v>0</v>
      </c>
      <c r="BO407" s="105" t="s">
        <v>6742</v>
      </c>
      <c r="BP407" s="105" t="s">
        <v>6743</v>
      </c>
      <c r="BQ407" s="104">
        <v>17520</v>
      </c>
      <c r="BR407" s="105"/>
      <c r="BS407" s="105" t="s">
        <v>513</v>
      </c>
      <c r="BT407" s="105"/>
      <c r="BU407" s="104">
        <v>0</v>
      </c>
    </row>
    <row r="408" spans="1:73" ht="15" customHeight="1" x14ac:dyDescent="0.35">
      <c r="A408" s="104">
        <v>0</v>
      </c>
      <c r="B408" s="105" t="s">
        <v>482</v>
      </c>
      <c r="C408" s="105"/>
      <c r="D408" s="104">
        <v>2</v>
      </c>
      <c r="E408" s="105" t="s">
        <v>10830</v>
      </c>
      <c r="F408" s="105" t="s">
        <v>10660</v>
      </c>
      <c r="G408" s="104">
        <v>1</v>
      </c>
      <c r="H408" s="105" t="s">
        <v>483</v>
      </c>
      <c r="I408" s="104" t="b">
        <v>0</v>
      </c>
      <c r="J408" s="105"/>
      <c r="K408" s="105"/>
      <c r="L408" s="104">
        <v>24</v>
      </c>
      <c r="M408" s="105"/>
      <c r="N408" s="104" t="b">
        <v>1</v>
      </c>
      <c r="O408" s="104">
        <v>0</v>
      </c>
      <c r="P408" s="105"/>
      <c r="Q408" s="105"/>
      <c r="R408" s="104" t="b">
        <v>0</v>
      </c>
      <c r="S408" s="105"/>
      <c r="T408" s="105"/>
      <c r="U408" s="105"/>
      <c r="V408" s="105"/>
      <c r="W408" s="105"/>
      <c r="X408" s="105"/>
      <c r="Y408" s="105"/>
      <c r="Z408" s="105"/>
      <c r="AA408" s="105"/>
      <c r="AB408" s="105"/>
      <c r="AC408" s="105"/>
      <c r="AD408" s="105"/>
      <c r="AE408" s="105"/>
      <c r="AF408" s="105"/>
      <c r="AG408" s="105"/>
      <c r="AH408" s="105"/>
      <c r="AI408" s="105"/>
      <c r="AJ408" s="105"/>
      <c r="AK408" s="105"/>
      <c r="AL408" s="105"/>
      <c r="AM408" s="105"/>
      <c r="AN408" s="105"/>
      <c r="AO408" s="105"/>
      <c r="AP408" s="105"/>
      <c r="AQ408" s="104">
        <v>0</v>
      </c>
      <c r="AR408" s="104">
        <v>4400</v>
      </c>
      <c r="AS408" s="105"/>
      <c r="AT408" s="104">
        <v>0</v>
      </c>
      <c r="AU408" s="104">
        <v>0</v>
      </c>
      <c r="AV408" s="104">
        <v>-1</v>
      </c>
      <c r="AW408" s="104">
        <v>8760</v>
      </c>
      <c r="AX408" s="104">
        <v>1752</v>
      </c>
      <c r="AY408" s="104">
        <v>10</v>
      </c>
      <c r="AZ408" s="104" t="b">
        <v>0</v>
      </c>
      <c r="BA408" s="104">
        <v>0</v>
      </c>
      <c r="BB408" s="104">
        <v>0</v>
      </c>
      <c r="BC408" s="104">
        <v>0</v>
      </c>
      <c r="BD408" s="104" t="b">
        <v>1</v>
      </c>
      <c r="BE408" s="105" t="s">
        <v>512</v>
      </c>
      <c r="BF408" s="104">
        <v>0</v>
      </c>
      <c r="BG408" s="104">
        <v>0</v>
      </c>
      <c r="BH408" s="104">
        <v>0</v>
      </c>
      <c r="BI408" s="104" t="b">
        <v>0</v>
      </c>
      <c r="BJ408" s="105"/>
      <c r="BK408" s="105"/>
      <c r="BL408" s="104">
        <v>0</v>
      </c>
      <c r="BM408" s="104">
        <v>0</v>
      </c>
      <c r="BN408" s="104">
        <v>8</v>
      </c>
      <c r="BO408" s="105"/>
      <c r="BP408" s="105" t="s">
        <v>311</v>
      </c>
      <c r="BQ408" s="104">
        <v>17520</v>
      </c>
      <c r="BR408" s="105"/>
      <c r="BS408" s="105" t="s">
        <v>105</v>
      </c>
      <c r="BT408" s="105"/>
      <c r="BU408" s="104">
        <v>0</v>
      </c>
    </row>
    <row r="409" spans="1:73" ht="15" customHeight="1" x14ac:dyDescent="0.35">
      <c r="A409" s="104">
        <v>0</v>
      </c>
      <c r="B409" s="105" t="s">
        <v>511</v>
      </c>
      <c r="C409" s="105"/>
      <c r="D409" s="104">
        <v>2</v>
      </c>
      <c r="E409" s="105" t="s">
        <v>10830</v>
      </c>
      <c r="F409" s="105" t="s">
        <v>6762</v>
      </c>
      <c r="G409" s="104">
        <v>1</v>
      </c>
      <c r="H409" s="105" t="s">
        <v>483</v>
      </c>
      <c r="I409" s="104" t="b">
        <v>0</v>
      </c>
      <c r="J409" s="105"/>
      <c r="K409" s="105"/>
      <c r="L409" s="104">
        <v>24</v>
      </c>
      <c r="M409" s="105"/>
      <c r="N409" s="104" t="b">
        <v>1</v>
      </c>
      <c r="O409" s="104">
        <v>0</v>
      </c>
      <c r="P409" s="105"/>
      <c r="Q409" s="105"/>
      <c r="R409" s="104" t="b">
        <v>0</v>
      </c>
      <c r="S409" s="105"/>
      <c r="T409" s="105"/>
      <c r="U409" s="105"/>
      <c r="V409" s="105"/>
      <c r="W409" s="105"/>
      <c r="X409" s="105"/>
      <c r="Y409" s="105"/>
      <c r="Z409" s="105"/>
      <c r="AA409" s="105"/>
      <c r="AB409" s="105"/>
      <c r="AC409" s="105"/>
      <c r="AD409" s="105"/>
      <c r="AE409" s="105"/>
      <c r="AF409" s="105"/>
      <c r="AG409" s="105"/>
      <c r="AH409" s="105"/>
      <c r="AI409" s="105"/>
      <c r="AJ409" s="105"/>
      <c r="AK409" s="105"/>
      <c r="AL409" s="105"/>
      <c r="AM409" s="105"/>
      <c r="AN409" s="105"/>
      <c r="AO409" s="105"/>
      <c r="AP409" s="105"/>
      <c r="AQ409" s="104">
        <v>0</v>
      </c>
      <c r="AR409" s="104">
        <v>0</v>
      </c>
      <c r="AS409" s="105"/>
      <c r="AT409" s="104">
        <v>0</v>
      </c>
      <c r="AU409" s="104">
        <v>0</v>
      </c>
      <c r="AV409" s="104">
        <v>-1</v>
      </c>
      <c r="AW409" s="104">
        <v>1460</v>
      </c>
      <c r="AX409" s="104">
        <v>1460</v>
      </c>
      <c r="AY409" s="104">
        <v>20</v>
      </c>
      <c r="AZ409" s="104" t="b">
        <v>0</v>
      </c>
      <c r="BA409" s="104">
        <v>0</v>
      </c>
      <c r="BB409" s="104">
        <v>0</v>
      </c>
      <c r="BC409" s="104">
        <v>0</v>
      </c>
      <c r="BD409" s="104" t="b">
        <v>0</v>
      </c>
      <c r="BE409" s="105" t="s">
        <v>512</v>
      </c>
      <c r="BF409" s="104">
        <v>0</v>
      </c>
      <c r="BG409" s="104">
        <v>0</v>
      </c>
      <c r="BH409" s="104">
        <v>0</v>
      </c>
      <c r="BI409" s="104" t="b">
        <v>0</v>
      </c>
      <c r="BJ409" s="105"/>
      <c r="BK409" s="105"/>
      <c r="BL409" s="104">
        <v>0</v>
      </c>
      <c r="BM409" s="104">
        <v>1</v>
      </c>
      <c r="BN409" s="104">
        <v>0</v>
      </c>
      <c r="BO409" s="105" t="s">
        <v>6763</v>
      </c>
      <c r="BP409" s="105" t="s">
        <v>208</v>
      </c>
      <c r="BQ409" s="104">
        <v>8760</v>
      </c>
      <c r="BR409" s="105"/>
      <c r="BS409" s="105" t="s">
        <v>513</v>
      </c>
      <c r="BT409" s="105"/>
      <c r="BU409" s="104">
        <v>0</v>
      </c>
    </row>
    <row r="410" spans="1:73" ht="15" customHeight="1" x14ac:dyDescent="0.35">
      <c r="A410" s="104">
        <v>0</v>
      </c>
      <c r="B410" s="105" t="s">
        <v>482</v>
      </c>
      <c r="C410" s="105"/>
      <c r="D410" s="104">
        <v>2</v>
      </c>
      <c r="E410" s="105" t="s">
        <v>10831</v>
      </c>
      <c r="F410" s="105" t="s">
        <v>6764</v>
      </c>
      <c r="G410" s="104">
        <v>1</v>
      </c>
      <c r="H410" s="105" t="s">
        <v>483</v>
      </c>
      <c r="I410" s="104" t="b">
        <v>0</v>
      </c>
      <c r="J410" s="105"/>
      <c r="K410" s="105"/>
      <c r="L410" s="104">
        <v>24</v>
      </c>
      <c r="M410" s="105"/>
      <c r="N410" s="104" t="b">
        <v>1</v>
      </c>
      <c r="O410" s="104">
        <v>0</v>
      </c>
      <c r="P410" s="105"/>
      <c r="Q410" s="105"/>
      <c r="R410" s="104" t="b">
        <v>0</v>
      </c>
      <c r="S410" s="105"/>
      <c r="T410" s="105"/>
      <c r="U410" s="105"/>
      <c r="V410" s="105"/>
      <c r="W410" s="105"/>
      <c r="X410" s="105"/>
      <c r="Y410" s="105"/>
      <c r="Z410" s="105"/>
      <c r="AA410" s="105"/>
      <c r="AB410" s="105"/>
      <c r="AC410" s="105"/>
      <c r="AD410" s="105"/>
      <c r="AE410" s="105"/>
      <c r="AF410" s="105"/>
      <c r="AG410" s="105"/>
      <c r="AH410" s="105"/>
      <c r="AI410" s="105"/>
      <c r="AJ410" s="105"/>
      <c r="AK410" s="105"/>
      <c r="AL410" s="105"/>
      <c r="AM410" s="105"/>
      <c r="AN410" s="105"/>
      <c r="AO410" s="105"/>
      <c r="AP410" s="105"/>
      <c r="AQ410" s="104">
        <v>0</v>
      </c>
      <c r="AR410" s="104">
        <v>7000</v>
      </c>
      <c r="AS410" s="105"/>
      <c r="AT410" s="104">
        <v>0</v>
      </c>
      <c r="AU410" s="104">
        <v>0</v>
      </c>
      <c r="AV410" s="104">
        <v>-1</v>
      </c>
      <c r="AW410" s="104">
        <v>8760</v>
      </c>
      <c r="AX410" s="104">
        <v>1752</v>
      </c>
      <c r="AY410" s="104">
        <v>10</v>
      </c>
      <c r="AZ410" s="104" t="b">
        <v>0</v>
      </c>
      <c r="BA410" s="104">
        <v>0</v>
      </c>
      <c r="BB410" s="104">
        <v>0</v>
      </c>
      <c r="BC410" s="104">
        <v>0</v>
      </c>
      <c r="BD410" s="104" t="b">
        <v>1</v>
      </c>
      <c r="BE410" s="105" t="s">
        <v>512</v>
      </c>
      <c r="BF410" s="104">
        <v>0</v>
      </c>
      <c r="BG410" s="104">
        <v>0</v>
      </c>
      <c r="BH410" s="104">
        <v>0</v>
      </c>
      <c r="BI410" s="104" t="b">
        <v>0</v>
      </c>
      <c r="BJ410" s="105"/>
      <c r="BK410" s="105"/>
      <c r="BL410" s="104">
        <v>0</v>
      </c>
      <c r="BM410" s="104">
        <v>0</v>
      </c>
      <c r="BN410" s="104">
        <v>0</v>
      </c>
      <c r="BO410" s="105"/>
      <c r="BP410" s="105" t="s">
        <v>311</v>
      </c>
      <c r="BQ410" s="104">
        <v>175200</v>
      </c>
      <c r="BR410" s="105"/>
      <c r="BS410" s="105" t="s">
        <v>105</v>
      </c>
      <c r="BT410" s="105"/>
      <c r="BU410" s="104">
        <v>0</v>
      </c>
    </row>
    <row r="411" spans="1:73" ht="15" customHeight="1" x14ac:dyDescent="0.35">
      <c r="A411" s="104">
        <v>0</v>
      </c>
      <c r="B411" s="105" t="s">
        <v>511</v>
      </c>
      <c r="C411" s="105"/>
      <c r="D411" s="104">
        <v>2</v>
      </c>
      <c r="E411" s="105" t="s">
        <v>10831</v>
      </c>
      <c r="F411" s="105" t="s">
        <v>6762</v>
      </c>
      <c r="G411" s="104">
        <v>1</v>
      </c>
      <c r="H411" s="105" t="s">
        <v>483</v>
      </c>
      <c r="I411" s="104" t="b">
        <v>0</v>
      </c>
      <c r="J411" s="105"/>
      <c r="K411" s="105"/>
      <c r="L411" s="104">
        <v>24</v>
      </c>
      <c r="M411" s="105"/>
      <c r="N411" s="104" t="b">
        <v>1</v>
      </c>
      <c r="O411" s="104">
        <v>0</v>
      </c>
      <c r="P411" s="105"/>
      <c r="Q411" s="105"/>
      <c r="R411" s="104" t="b">
        <v>0</v>
      </c>
      <c r="S411" s="105"/>
      <c r="T411" s="105"/>
      <c r="U411" s="105"/>
      <c r="V411" s="105"/>
      <c r="W411" s="105"/>
      <c r="X411" s="105"/>
      <c r="Y411" s="105"/>
      <c r="Z411" s="105"/>
      <c r="AA411" s="105"/>
      <c r="AB411" s="105"/>
      <c r="AC411" s="105"/>
      <c r="AD411" s="105"/>
      <c r="AE411" s="105"/>
      <c r="AF411" s="105"/>
      <c r="AG411" s="105"/>
      <c r="AH411" s="105"/>
      <c r="AI411" s="105"/>
      <c r="AJ411" s="105"/>
      <c r="AK411" s="105"/>
      <c r="AL411" s="105"/>
      <c r="AM411" s="105"/>
      <c r="AN411" s="105"/>
      <c r="AO411" s="105"/>
      <c r="AP411" s="105"/>
      <c r="AQ411" s="104">
        <v>0</v>
      </c>
      <c r="AR411" s="104">
        <v>0</v>
      </c>
      <c r="AS411" s="105"/>
      <c r="AT411" s="104">
        <v>0</v>
      </c>
      <c r="AU411" s="104">
        <v>0</v>
      </c>
      <c r="AV411" s="104">
        <v>-1</v>
      </c>
      <c r="AW411" s="104">
        <v>1460</v>
      </c>
      <c r="AX411" s="104">
        <v>1460</v>
      </c>
      <c r="AY411" s="104">
        <v>20</v>
      </c>
      <c r="AZ411" s="104" t="b">
        <v>0</v>
      </c>
      <c r="BA411" s="104">
        <v>0</v>
      </c>
      <c r="BB411" s="104">
        <v>0</v>
      </c>
      <c r="BC411" s="104">
        <v>0</v>
      </c>
      <c r="BD411" s="104" t="b">
        <v>0</v>
      </c>
      <c r="BE411" s="105" t="s">
        <v>512</v>
      </c>
      <c r="BF411" s="104">
        <v>0</v>
      </c>
      <c r="BG411" s="104">
        <v>0</v>
      </c>
      <c r="BH411" s="104">
        <v>0</v>
      </c>
      <c r="BI411" s="104" t="b">
        <v>0</v>
      </c>
      <c r="BJ411" s="105"/>
      <c r="BK411" s="105"/>
      <c r="BL411" s="104">
        <v>0</v>
      </c>
      <c r="BM411" s="104">
        <v>1</v>
      </c>
      <c r="BN411" s="104">
        <v>0</v>
      </c>
      <c r="BO411" s="105" t="s">
        <v>6763</v>
      </c>
      <c r="BP411" s="105" t="s">
        <v>208</v>
      </c>
      <c r="BQ411" s="104">
        <v>8760</v>
      </c>
      <c r="BR411" s="105"/>
      <c r="BS411" s="105" t="s">
        <v>513</v>
      </c>
      <c r="BT411" s="105"/>
      <c r="BU411" s="104">
        <v>0</v>
      </c>
    </row>
    <row r="412" spans="1:73" ht="15" customHeight="1" x14ac:dyDescent="0.35">
      <c r="A412" s="104">
        <v>0</v>
      </c>
      <c r="B412" s="105" t="s">
        <v>511</v>
      </c>
      <c r="C412" s="105"/>
      <c r="D412" s="104">
        <v>2</v>
      </c>
      <c r="E412" s="105" t="s">
        <v>10831</v>
      </c>
      <c r="F412" s="105" t="s">
        <v>10656</v>
      </c>
      <c r="G412" s="104">
        <v>1</v>
      </c>
      <c r="H412" s="105" t="s">
        <v>483</v>
      </c>
      <c r="I412" s="104" t="b">
        <v>0</v>
      </c>
      <c r="J412" s="105"/>
      <c r="K412" s="105"/>
      <c r="L412" s="104">
        <v>24</v>
      </c>
      <c r="M412" s="105"/>
      <c r="N412" s="104" t="b">
        <v>1</v>
      </c>
      <c r="O412" s="104">
        <v>0</v>
      </c>
      <c r="P412" s="105"/>
      <c r="Q412" s="105"/>
      <c r="R412" s="104" t="b">
        <v>1</v>
      </c>
      <c r="S412" s="105"/>
      <c r="T412" s="105"/>
      <c r="U412" s="105"/>
      <c r="V412" s="105"/>
      <c r="W412" s="105"/>
      <c r="X412" s="105"/>
      <c r="Y412" s="105"/>
      <c r="Z412" s="105"/>
      <c r="AA412" s="105"/>
      <c r="AB412" s="105"/>
      <c r="AC412" s="105"/>
      <c r="AD412" s="105"/>
      <c r="AE412" s="105"/>
      <c r="AF412" s="105"/>
      <c r="AG412" s="105"/>
      <c r="AH412" s="105"/>
      <c r="AI412" s="105"/>
      <c r="AJ412" s="105"/>
      <c r="AK412" s="105"/>
      <c r="AL412" s="105"/>
      <c r="AM412" s="105"/>
      <c r="AN412" s="105"/>
      <c r="AO412" s="105"/>
      <c r="AP412" s="105"/>
      <c r="AQ412" s="104">
        <v>0</v>
      </c>
      <c r="AR412" s="104">
        <v>0</v>
      </c>
      <c r="AS412" s="105"/>
      <c r="AT412" s="104">
        <v>0</v>
      </c>
      <c r="AU412" s="104">
        <v>0</v>
      </c>
      <c r="AV412" s="104">
        <v>-1</v>
      </c>
      <c r="AW412" s="104">
        <v>1460</v>
      </c>
      <c r="AX412" s="104">
        <v>1460</v>
      </c>
      <c r="AY412" s="104">
        <v>20</v>
      </c>
      <c r="AZ412" s="104" t="b">
        <v>0</v>
      </c>
      <c r="BA412" s="104">
        <v>0</v>
      </c>
      <c r="BB412" s="104">
        <v>0</v>
      </c>
      <c r="BC412" s="104">
        <v>0</v>
      </c>
      <c r="BD412" s="104" t="b">
        <v>0</v>
      </c>
      <c r="BE412" s="105" t="s">
        <v>512</v>
      </c>
      <c r="BF412" s="104">
        <v>0</v>
      </c>
      <c r="BG412" s="104">
        <v>0</v>
      </c>
      <c r="BH412" s="104">
        <v>0</v>
      </c>
      <c r="BI412" s="104" t="b">
        <v>0</v>
      </c>
      <c r="BJ412" s="105"/>
      <c r="BK412" s="105"/>
      <c r="BL412" s="104">
        <v>0</v>
      </c>
      <c r="BM412" s="104">
        <v>2</v>
      </c>
      <c r="BN412" s="104">
        <v>0</v>
      </c>
      <c r="BO412" s="105" t="s">
        <v>6742</v>
      </c>
      <c r="BP412" s="105" t="s">
        <v>6743</v>
      </c>
      <c r="BQ412" s="104">
        <v>17520</v>
      </c>
      <c r="BR412" s="105"/>
      <c r="BS412" s="105" t="s">
        <v>513</v>
      </c>
      <c r="BT412" s="105"/>
      <c r="BU412" s="104">
        <v>0</v>
      </c>
    </row>
    <row r="413" spans="1:73" ht="15" customHeight="1" x14ac:dyDescent="0.35">
      <c r="A413" s="104">
        <v>0</v>
      </c>
      <c r="B413" s="105" t="s">
        <v>482</v>
      </c>
      <c r="C413" s="105"/>
      <c r="D413" s="104">
        <v>2</v>
      </c>
      <c r="E413" s="105" t="s">
        <v>10842</v>
      </c>
      <c r="F413" s="105" t="s">
        <v>6877</v>
      </c>
      <c r="G413" s="104">
        <v>1</v>
      </c>
      <c r="H413" s="105" t="s">
        <v>483</v>
      </c>
      <c r="I413" s="104" t="b">
        <v>0</v>
      </c>
      <c r="J413" s="105"/>
      <c r="K413" s="105"/>
      <c r="L413" s="104">
        <v>24</v>
      </c>
      <c r="M413" s="105"/>
      <c r="N413" s="104" t="b">
        <v>1</v>
      </c>
      <c r="O413" s="104">
        <v>0</v>
      </c>
      <c r="P413" s="105"/>
      <c r="Q413" s="105"/>
      <c r="R413" s="104" t="b">
        <v>0</v>
      </c>
      <c r="S413" s="105"/>
      <c r="T413" s="105"/>
      <c r="U413" s="105"/>
      <c r="V413" s="105"/>
      <c r="W413" s="105"/>
      <c r="X413" s="105"/>
      <c r="Y413" s="105"/>
      <c r="Z413" s="105"/>
      <c r="AA413" s="105"/>
      <c r="AB413" s="105"/>
      <c r="AC413" s="105"/>
      <c r="AD413" s="105"/>
      <c r="AE413" s="105"/>
      <c r="AF413" s="105"/>
      <c r="AG413" s="105"/>
      <c r="AH413" s="105"/>
      <c r="AI413" s="105"/>
      <c r="AJ413" s="105"/>
      <c r="AK413" s="105"/>
      <c r="AL413" s="105"/>
      <c r="AM413" s="105"/>
      <c r="AN413" s="105"/>
      <c r="AO413" s="105"/>
      <c r="AP413" s="105"/>
      <c r="AQ413" s="104">
        <v>0</v>
      </c>
      <c r="AR413" s="104">
        <v>10000</v>
      </c>
      <c r="AS413" s="105"/>
      <c r="AT413" s="104">
        <v>0</v>
      </c>
      <c r="AU413" s="104">
        <v>0</v>
      </c>
      <c r="AV413" s="104">
        <v>-1</v>
      </c>
      <c r="AW413" s="104">
        <v>8760</v>
      </c>
      <c r="AX413" s="104">
        <v>1752</v>
      </c>
      <c r="AY413" s="104">
        <v>10</v>
      </c>
      <c r="AZ413" s="104" t="b">
        <v>0</v>
      </c>
      <c r="BA413" s="104">
        <v>0</v>
      </c>
      <c r="BB413" s="104">
        <v>0</v>
      </c>
      <c r="BC413" s="104">
        <v>0</v>
      </c>
      <c r="BD413" s="104" t="b">
        <v>1</v>
      </c>
      <c r="BE413" s="105" t="s">
        <v>512</v>
      </c>
      <c r="BF413" s="104">
        <v>0</v>
      </c>
      <c r="BG413" s="104">
        <v>0</v>
      </c>
      <c r="BH413" s="104">
        <v>0</v>
      </c>
      <c r="BI413" s="104" t="b">
        <v>0</v>
      </c>
      <c r="BJ413" s="105"/>
      <c r="BK413" s="105"/>
      <c r="BL413" s="104">
        <v>0</v>
      </c>
      <c r="BM413" s="104">
        <v>0</v>
      </c>
      <c r="BN413" s="104">
        <v>40</v>
      </c>
      <c r="BO413" s="105"/>
      <c r="BP413" s="105" t="s">
        <v>311</v>
      </c>
      <c r="BQ413" s="104">
        <v>17520</v>
      </c>
      <c r="BR413" s="105"/>
      <c r="BS413" s="105" t="s">
        <v>105</v>
      </c>
      <c r="BT413" s="105"/>
      <c r="BU413" s="104">
        <v>0</v>
      </c>
    </row>
    <row r="414" spans="1:73" ht="15" customHeight="1" x14ac:dyDescent="0.35">
      <c r="A414" s="104">
        <v>0</v>
      </c>
      <c r="B414" s="105" t="s">
        <v>511</v>
      </c>
      <c r="C414" s="105"/>
      <c r="D414" s="104">
        <v>2</v>
      </c>
      <c r="E414" s="105" t="s">
        <v>10842</v>
      </c>
      <c r="F414" s="105" t="s">
        <v>6762</v>
      </c>
      <c r="G414" s="104">
        <v>1</v>
      </c>
      <c r="H414" s="105" t="s">
        <v>483</v>
      </c>
      <c r="I414" s="104" t="b">
        <v>0</v>
      </c>
      <c r="J414" s="105"/>
      <c r="K414" s="105"/>
      <c r="L414" s="104">
        <v>24</v>
      </c>
      <c r="M414" s="105"/>
      <c r="N414" s="104" t="b">
        <v>1</v>
      </c>
      <c r="O414" s="104">
        <v>0</v>
      </c>
      <c r="P414" s="105"/>
      <c r="Q414" s="105"/>
      <c r="R414" s="104" t="b">
        <v>0</v>
      </c>
      <c r="S414" s="105"/>
      <c r="T414" s="105"/>
      <c r="U414" s="105"/>
      <c r="V414" s="105"/>
      <c r="W414" s="105"/>
      <c r="X414" s="105"/>
      <c r="Y414" s="105"/>
      <c r="Z414" s="105"/>
      <c r="AA414" s="105"/>
      <c r="AB414" s="105"/>
      <c r="AC414" s="105"/>
      <c r="AD414" s="105"/>
      <c r="AE414" s="105"/>
      <c r="AF414" s="105"/>
      <c r="AG414" s="105"/>
      <c r="AH414" s="105"/>
      <c r="AI414" s="105"/>
      <c r="AJ414" s="105"/>
      <c r="AK414" s="105"/>
      <c r="AL414" s="105"/>
      <c r="AM414" s="105"/>
      <c r="AN414" s="105"/>
      <c r="AO414" s="105"/>
      <c r="AP414" s="105"/>
      <c r="AQ414" s="104">
        <v>0</v>
      </c>
      <c r="AR414" s="104">
        <v>0</v>
      </c>
      <c r="AS414" s="105"/>
      <c r="AT414" s="104">
        <v>0</v>
      </c>
      <c r="AU414" s="104">
        <v>0</v>
      </c>
      <c r="AV414" s="104">
        <v>-1</v>
      </c>
      <c r="AW414" s="104">
        <v>1460</v>
      </c>
      <c r="AX414" s="104">
        <v>1460</v>
      </c>
      <c r="AY414" s="104">
        <v>20</v>
      </c>
      <c r="AZ414" s="104" t="b">
        <v>0</v>
      </c>
      <c r="BA414" s="104">
        <v>0</v>
      </c>
      <c r="BB414" s="104">
        <v>0</v>
      </c>
      <c r="BC414" s="104">
        <v>0</v>
      </c>
      <c r="BD414" s="104" t="b">
        <v>0</v>
      </c>
      <c r="BE414" s="105" t="s">
        <v>512</v>
      </c>
      <c r="BF414" s="104">
        <v>0</v>
      </c>
      <c r="BG414" s="104">
        <v>0</v>
      </c>
      <c r="BH414" s="104">
        <v>0</v>
      </c>
      <c r="BI414" s="104" t="b">
        <v>0</v>
      </c>
      <c r="BJ414" s="105"/>
      <c r="BK414" s="105"/>
      <c r="BL414" s="104">
        <v>0</v>
      </c>
      <c r="BM414" s="104">
        <v>1</v>
      </c>
      <c r="BN414" s="104">
        <v>0</v>
      </c>
      <c r="BO414" s="105" t="s">
        <v>6763</v>
      </c>
      <c r="BP414" s="105" t="s">
        <v>208</v>
      </c>
      <c r="BQ414" s="104">
        <v>8760</v>
      </c>
      <c r="BR414" s="105"/>
      <c r="BS414" s="105" t="s">
        <v>513</v>
      </c>
      <c r="BT414" s="105"/>
      <c r="BU414" s="104">
        <v>0</v>
      </c>
    </row>
    <row r="415" spans="1:73" ht="15" customHeight="1" x14ac:dyDescent="0.35">
      <c r="A415" s="104">
        <v>0</v>
      </c>
      <c r="B415" s="105" t="s">
        <v>482</v>
      </c>
      <c r="C415" s="105"/>
      <c r="D415" s="104">
        <v>2</v>
      </c>
      <c r="E415" s="105" t="s">
        <v>7015</v>
      </c>
      <c r="F415" s="105" t="s">
        <v>6766</v>
      </c>
      <c r="G415" s="104">
        <v>1</v>
      </c>
      <c r="H415" s="105" t="s">
        <v>483</v>
      </c>
      <c r="I415" s="104" t="b">
        <v>0</v>
      </c>
      <c r="J415" s="105"/>
      <c r="K415" s="105"/>
      <c r="L415" s="104">
        <v>24</v>
      </c>
      <c r="M415" s="105"/>
      <c r="N415" s="104" t="b">
        <v>1</v>
      </c>
      <c r="O415" s="104">
        <v>0</v>
      </c>
      <c r="P415" s="105"/>
      <c r="Q415" s="105"/>
      <c r="R415" s="104" t="b">
        <v>0</v>
      </c>
      <c r="S415" s="105"/>
      <c r="T415" s="105"/>
      <c r="U415" s="105"/>
      <c r="V415" s="105"/>
      <c r="W415" s="105"/>
      <c r="X415" s="105"/>
      <c r="Y415" s="105"/>
      <c r="Z415" s="105"/>
      <c r="AA415" s="105"/>
      <c r="AB415" s="105"/>
      <c r="AC415" s="105"/>
      <c r="AD415" s="105"/>
      <c r="AE415" s="105"/>
      <c r="AF415" s="105"/>
      <c r="AG415" s="105"/>
      <c r="AH415" s="105"/>
      <c r="AI415" s="105"/>
      <c r="AJ415" s="105"/>
      <c r="AK415" s="105"/>
      <c r="AL415" s="105"/>
      <c r="AM415" s="105"/>
      <c r="AN415" s="105"/>
      <c r="AO415" s="105"/>
      <c r="AP415" s="105"/>
      <c r="AQ415" s="104">
        <v>0</v>
      </c>
      <c r="AR415" s="104">
        <v>15000</v>
      </c>
      <c r="AS415" s="105"/>
      <c r="AT415" s="104">
        <v>0</v>
      </c>
      <c r="AU415" s="104">
        <v>0</v>
      </c>
      <c r="AV415" s="104">
        <v>-1</v>
      </c>
      <c r="AW415" s="104">
        <v>1460</v>
      </c>
      <c r="AX415" s="104">
        <v>1460</v>
      </c>
      <c r="AY415" s="104">
        <v>20</v>
      </c>
      <c r="AZ415" s="104" t="b">
        <v>0</v>
      </c>
      <c r="BA415" s="104">
        <v>0</v>
      </c>
      <c r="BB415" s="104">
        <v>0</v>
      </c>
      <c r="BC415" s="104">
        <v>0</v>
      </c>
      <c r="BD415" s="104" t="b">
        <v>1</v>
      </c>
      <c r="BE415" s="105" t="s">
        <v>512</v>
      </c>
      <c r="BF415" s="104">
        <v>0</v>
      </c>
      <c r="BG415" s="104">
        <v>0</v>
      </c>
      <c r="BH415" s="104">
        <v>0</v>
      </c>
      <c r="BI415" s="104" t="b">
        <v>0</v>
      </c>
      <c r="BJ415" s="105"/>
      <c r="BK415" s="105"/>
      <c r="BL415" s="104">
        <v>0</v>
      </c>
      <c r="BM415" s="104">
        <v>0</v>
      </c>
      <c r="BN415" s="104">
        <v>0</v>
      </c>
      <c r="BO415" s="105"/>
      <c r="BP415" s="105" t="s">
        <v>311</v>
      </c>
      <c r="BQ415" s="104">
        <v>219000</v>
      </c>
      <c r="BR415" s="105"/>
      <c r="BS415" s="105" t="s">
        <v>105</v>
      </c>
      <c r="BT415" s="105"/>
      <c r="BU415" s="104">
        <v>0</v>
      </c>
    </row>
    <row r="416" spans="1:73" ht="15" customHeight="1" x14ac:dyDescent="0.35">
      <c r="A416" s="104">
        <v>0</v>
      </c>
      <c r="B416" s="105" t="s">
        <v>511</v>
      </c>
      <c r="C416" s="105"/>
      <c r="D416" s="104">
        <v>2</v>
      </c>
      <c r="E416" s="105" t="s">
        <v>7015</v>
      </c>
      <c r="F416" s="105" t="s">
        <v>6740</v>
      </c>
      <c r="G416" s="104">
        <v>1</v>
      </c>
      <c r="H416" s="105" t="s">
        <v>483</v>
      </c>
      <c r="I416" s="104" t="b">
        <v>0</v>
      </c>
      <c r="J416" s="105"/>
      <c r="K416" s="105"/>
      <c r="L416" s="104">
        <v>24</v>
      </c>
      <c r="M416" s="105"/>
      <c r="N416" s="104" t="b">
        <v>1</v>
      </c>
      <c r="O416" s="104">
        <v>0</v>
      </c>
      <c r="P416" s="105"/>
      <c r="Q416" s="105"/>
      <c r="R416" s="104" t="b">
        <v>0</v>
      </c>
      <c r="S416" s="105"/>
      <c r="T416" s="105"/>
      <c r="U416" s="105"/>
      <c r="V416" s="105"/>
      <c r="W416" s="105"/>
      <c r="X416" s="105"/>
      <c r="Y416" s="105"/>
      <c r="Z416" s="105"/>
      <c r="AA416" s="105"/>
      <c r="AB416" s="105"/>
      <c r="AC416" s="105"/>
      <c r="AD416" s="105"/>
      <c r="AE416" s="105"/>
      <c r="AF416" s="105"/>
      <c r="AG416" s="105"/>
      <c r="AH416" s="105"/>
      <c r="AI416" s="105"/>
      <c r="AJ416" s="105"/>
      <c r="AK416" s="105"/>
      <c r="AL416" s="105"/>
      <c r="AM416" s="105"/>
      <c r="AN416" s="105"/>
      <c r="AO416" s="105"/>
      <c r="AP416" s="105"/>
      <c r="AQ416" s="104">
        <v>0</v>
      </c>
      <c r="AR416" s="104">
        <v>0</v>
      </c>
      <c r="AS416" s="105"/>
      <c r="AT416" s="104">
        <v>0</v>
      </c>
      <c r="AU416" s="104">
        <v>0</v>
      </c>
      <c r="AV416" s="104">
        <v>-1</v>
      </c>
      <c r="AW416" s="104">
        <v>1460</v>
      </c>
      <c r="AX416" s="104">
        <v>1460</v>
      </c>
      <c r="AY416" s="104">
        <v>20</v>
      </c>
      <c r="AZ416" s="104" t="b">
        <v>0</v>
      </c>
      <c r="BA416" s="104">
        <v>0</v>
      </c>
      <c r="BB416" s="104">
        <v>0</v>
      </c>
      <c r="BC416" s="104">
        <v>0</v>
      </c>
      <c r="BD416" s="104" t="b">
        <v>0</v>
      </c>
      <c r="BE416" s="105" t="s">
        <v>512</v>
      </c>
      <c r="BF416" s="104">
        <v>0</v>
      </c>
      <c r="BG416" s="104">
        <v>0</v>
      </c>
      <c r="BH416" s="104">
        <v>0</v>
      </c>
      <c r="BI416" s="104" t="b">
        <v>0</v>
      </c>
      <c r="BJ416" s="105"/>
      <c r="BK416" s="105"/>
      <c r="BL416" s="104">
        <v>0</v>
      </c>
      <c r="BM416" s="104">
        <v>1</v>
      </c>
      <c r="BN416" s="104">
        <v>0</v>
      </c>
      <c r="BO416" s="105" t="s">
        <v>6741</v>
      </c>
      <c r="BP416" s="105" t="s">
        <v>208</v>
      </c>
      <c r="BQ416" s="104">
        <v>8760</v>
      </c>
      <c r="BR416" s="105"/>
      <c r="BS416" s="105" t="s">
        <v>513</v>
      </c>
      <c r="BT416" s="105"/>
      <c r="BU416" s="104">
        <v>0</v>
      </c>
    </row>
    <row r="417" spans="1:73" ht="15" customHeight="1" x14ac:dyDescent="0.35">
      <c r="A417" s="104">
        <v>0</v>
      </c>
      <c r="B417" s="105" t="s">
        <v>511</v>
      </c>
      <c r="C417" s="105"/>
      <c r="D417" s="104">
        <v>2</v>
      </c>
      <c r="E417" s="105" t="s">
        <v>7015</v>
      </c>
      <c r="F417" s="105" t="s">
        <v>10656</v>
      </c>
      <c r="G417" s="104">
        <v>1</v>
      </c>
      <c r="H417" s="105" t="s">
        <v>483</v>
      </c>
      <c r="I417" s="104" t="b">
        <v>0</v>
      </c>
      <c r="J417" s="105"/>
      <c r="K417" s="105"/>
      <c r="L417" s="104">
        <v>24</v>
      </c>
      <c r="M417" s="105"/>
      <c r="N417" s="104" t="b">
        <v>1</v>
      </c>
      <c r="O417" s="104">
        <v>0</v>
      </c>
      <c r="P417" s="105"/>
      <c r="Q417" s="105"/>
      <c r="R417" s="104" t="b">
        <v>1</v>
      </c>
      <c r="S417" s="105"/>
      <c r="T417" s="105"/>
      <c r="U417" s="105"/>
      <c r="V417" s="105"/>
      <c r="W417" s="105"/>
      <c r="X417" s="105"/>
      <c r="Y417" s="105"/>
      <c r="Z417" s="105"/>
      <c r="AA417" s="105"/>
      <c r="AB417" s="105"/>
      <c r="AC417" s="105"/>
      <c r="AD417" s="105"/>
      <c r="AE417" s="105"/>
      <c r="AF417" s="105"/>
      <c r="AG417" s="105"/>
      <c r="AH417" s="105"/>
      <c r="AI417" s="105"/>
      <c r="AJ417" s="105"/>
      <c r="AK417" s="105"/>
      <c r="AL417" s="105"/>
      <c r="AM417" s="105"/>
      <c r="AN417" s="105"/>
      <c r="AO417" s="105"/>
      <c r="AP417" s="105"/>
      <c r="AQ417" s="104">
        <v>0</v>
      </c>
      <c r="AR417" s="104">
        <v>0</v>
      </c>
      <c r="AS417" s="105"/>
      <c r="AT417" s="104">
        <v>0</v>
      </c>
      <c r="AU417" s="104">
        <v>0</v>
      </c>
      <c r="AV417" s="104">
        <v>-1</v>
      </c>
      <c r="AW417" s="104">
        <v>1460</v>
      </c>
      <c r="AX417" s="104">
        <v>1460</v>
      </c>
      <c r="AY417" s="104">
        <v>20</v>
      </c>
      <c r="AZ417" s="104" t="b">
        <v>0</v>
      </c>
      <c r="BA417" s="104">
        <v>0</v>
      </c>
      <c r="BB417" s="104">
        <v>0</v>
      </c>
      <c r="BC417" s="104">
        <v>0</v>
      </c>
      <c r="BD417" s="104" t="b">
        <v>0</v>
      </c>
      <c r="BE417" s="105" t="s">
        <v>512</v>
      </c>
      <c r="BF417" s="104">
        <v>0</v>
      </c>
      <c r="BG417" s="104">
        <v>0</v>
      </c>
      <c r="BH417" s="104">
        <v>0</v>
      </c>
      <c r="BI417" s="104" t="b">
        <v>0</v>
      </c>
      <c r="BJ417" s="105"/>
      <c r="BK417" s="105"/>
      <c r="BL417" s="104">
        <v>0</v>
      </c>
      <c r="BM417" s="104">
        <v>2</v>
      </c>
      <c r="BN417" s="104">
        <v>0</v>
      </c>
      <c r="BO417" s="105" t="s">
        <v>6742</v>
      </c>
      <c r="BP417" s="105" t="s">
        <v>6743</v>
      </c>
      <c r="BQ417" s="104">
        <v>17520</v>
      </c>
      <c r="BR417" s="105"/>
      <c r="BS417" s="105" t="s">
        <v>513</v>
      </c>
      <c r="BT417" s="105"/>
      <c r="BU417" s="104">
        <v>0</v>
      </c>
    </row>
    <row r="418" spans="1:73" ht="15" customHeight="1" x14ac:dyDescent="0.35">
      <c r="A418" s="104">
        <v>0</v>
      </c>
      <c r="B418" s="105" t="s">
        <v>511</v>
      </c>
      <c r="C418" s="105"/>
      <c r="D418" s="104">
        <v>2</v>
      </c>
      <c r="E418" s="105" t="s">
        <v>6938</v>
      </c>
      <c r="F418" s="105" t="s">
        <v>6767</v>
      </c>
      <c r="G418" s="104">
        <v>1</v>
      </c>
      <c r="H418" s="105" t="s">
        <v>483</v>
      </c>
      <c r="I418" s="104" t="b">
        <v>1</v>
      </c>
      <c r="J418" s="105"/>
      <c r="K418" s="105"/>
      <c r="L418" s="104">
        <v>24</v>
      </c>
      <c r="M418" s="105"/>
      <c r="N418" s="104" t="b">
        <v>1</v>
      </c>
      <c r="O418" s="104">
        <v>0</v>
      </c>
      <c r="P418" s="105"/>
      <c r="Q418" s="105" t="s">
        <v>5934</v>
      </c>
      <c r="R418" s="104" t="b">
        <v>1</v>
      </c>
      <c r="S418" s="105"/>
      <c r="T418" s="105"/>
      <c r="U418" s="105"/>
      <c r="V418" s="105"/>
      <c r="W418" s="105"/>
      <c r="X418" s="105"/>
      <c r="Y418" s="105"/>
      <c r="Z418" s="105"/>
      <c r="AA418" s="105"/>
      <c r="AB418" s="105"/>
      <c r="AC418" s="105"/>
      <c r="AD418" s="105"/>
      <c r="AE418" s="105"/>
      <c r="AF418" s="105"/>
      <c r="AG418" s="105"/>
      <c r="AH418" s="105"/>
      <c r="AI418" s="105"/>
      <c r="AJ418" s="105"/>
      <c r="AK418" s="105"/>
      <c r="AL418" s="105"/>
      <c r="AM418" s="105"/>
      <c r="AN418" s="105"/>
      <c r="AO418" s="105"/>
      <c r="AP418" s="105"/>
      <c r="AQ418" s="104">
        <v>0</v>
      </c>
      <c r="AR418" s="104">
        <v>0</v>
      </c>
      <c r="AS418" s="105"/>
      <c r="AT418" s="104">
        <v>0</v>
      </c>
      <c r="AU418" s="104">
        <v>0</v>
      </c>
      <c r="AV418" s="104">
        <v>-1</v>
      </c>
      <c r="AW418" s="104">
        <v>8760</v>
      </c>
      <c r="AX418" s="104">
        <v>0.1</v>
      </c>
      <c r="AY418" s="104">
        <v>2</v>
      </c>
      <c r="AZ418" s="104" t="b">
        <v>0</v>
      </c>
      <c r="BA418" s="104">
        <v>0</v>
      </c>
      <c r="BB418" s="104">
        <v>0</v>
      </c>
      <c r="BC418" s="104">
        <v>0</v>
      </c>
      <c r="BD418" s="104" t="b">
        <v>1</v>
      </c>
      <c r="BE418" s="105" t="s">
        <v>512</v>
      </c>
      <c r="BF418" s="104">
        <v>0</v>
      </c>
      <c r="BG418" s="104">
        <v>0</v>
      </c>
      <c r="BH418" s="104">
        <v>0</v>
      </c>
      <c r="BI418" s="104" t="b">
        <v>0</v>
      </c>
      <c r="BJ418" s="105"/>
      <c r="BK418" s="105"/>
      <c r="BL418" s="104">
        <v>0</v>
      </c>
      <c r="BM418" s="104">
        <v>0</v>
      </c>
      <c r="BN418" s="104">
        <v>8</v>
      </c>
      <c r="BO418" s="105"/>
      <c r="BP418" s="105" t="s">
        <v>6743</v>
      </c>
      <c r="BQ418" s="104">
        <v>8760</v>
      </c>
      <c r="BR418" s="105"/>
      <c r="BS418" s="105" t="s">
        <v>513</v>
      </c>
      <c r="BT418" s="105"/>
      <c r="BU418" s="104">
        <v>0</v>
      </c>
    </row>
    <row r="419" spans="1:73" ht="15" customHeight="1" x14ac:dyDescent="0.35">
      <c r="A419" s="104">
        <v>0</v>
      </c>
      <c r="B419" s="105" t="s">
        <v>482</v>
      </c>
      <c r="C419" s="105"/>
      <c r="D419" s="104">
        <v>2</v>
      </c>
      <c r="E419" s="105" t="s">
        <v>6938</v>
      </c>
      <c r="F419" s="105" t="s">
        <v>10661</v>
      </c>
      <c r="G419" s="104">
        <v>1</v>
      </c>
      <c r="H419" s="105" t="s">
        <v>483</v>
      </c>
      <c r="I419" s="104" t="b">
        <v>0</v>
      </c>
      <c r="J419" s="105"/>
      <c r="K419" s="105"/>
      <c r="L419" s="104">
        <v>24</v>
      </c>
      <c r="M419" s="105"/>
      <c r="N419" s="104" t="b">
        <v>1</v>
      </c>
      <c r="O419" s="104">
        <v>0</v>
      </c>
      <c r="P419" s="105"/>
      <c r="Q419" s="105"/>
      <c r="R419" s="104" t="b">
        <v>0</v>
      </c>
      <c r="S419" s="105"/>
      <c r="T419" s="105"/>
      <c r="U419" s="105"/>
      <c r="V419" s="105"/>
      <c r="W419" s="105"/>
      <c r="X419" s="105"/>
      <c r="Y419" s="105"/>
      <c r="Z419" s="105"/>
      <c r="AA419" s="105"/>
      <c r="AB419" s="105"/>
      <c r="AC419" s="105"/>
      <c r="AD419" s="105"/>
      <c r="AE419" s="105"/>
      <c r="AF419" s="105"/>
      <c r="AG419" s="105"/>
      <c r="AH419" s="105"/>
      <c r="AI419" s="105"/>
      <c r="AJ419" s="105"/>
      <c r="AK419" s="105"/>
      <c r="AL419" s="105"/>
      <c r="AM419" s="105"/>
      <c r="AN419" s="105"/>
      <c r="AO419" s="105"/>
      <c r="AP419" s="105"/>
      <c r="AQ419" s="104">
        <v>0</v>
      </c>
      <c r="AR419" s="104">
        <v>48000</v>
      </c>
      <c r="AS419" s="105"/>
      <c r="AT419" s="104">
        <v>0</v>
      </c>
      <c r="AU419" s="104">
        <v>0</v>
      </c>
      <c r="AV419" s="104">
        <v>-1</v>
      </c>
      <c r="AW419" s="104">
        <v>87600</v>
      </c>
      <c r="AX419" s="104">
        <v>17520</v>
      </c>
      <c r="AY419" s="104">
        <v>20</v>
      </c>
      <c r="AZ419" s="104" t="b">
        <v>0</v>
      </c>
      <c r="BA419" s="104">
        <v>0</v>
      </c>
      <c r="BB419" s="104">
        <v>0</v>
      </c>
      <c r="BC419" s="104">
        <v>0</v>
      </c>
      <c r="BD419" s="104" t="b">
        <v>1</v>
      </c>
      <c r="BE419" s="105" t="s">
        <v>512</v>
      </c>
      <c r="BF419" s="104">
        <v>0</v>
      </c>
      <c r="BG419" s="104">
        <v>0</v>
      </c>
      <c r="BH419" s="104">
        <v>0</v>
      </c>
      <c r="BI419" s="104" t="b">
        <v>0</v>
      </c>
      <c r="BJ419" s="105"/>
      <c r="BK419" s="105"/>
      <c r="BL419" s="104">
        <v>0</v>
      </c>
      <c r="BM419" s="104">
        <v>1</v>
      </c>
      <c r="BN419" s="104">
        <v>0</v>
      </c>
      <c r="BO419" s="105"/>
      <c r="BP419" s="105" t="s">
        <v>207</v>
      </c>
      <c r="BQ419" s="104">
        <v>175200</v>
      </c>
      <c r="BR419" s="105"/>
      <c r="BS419" s="105" t="s">
        <v>105</v>
      </c>
      <c r="BT419" s="105"/>
      <c r="BU419" s="104">
        <v>0</v>
      </c>
    </row>
    <row r="420" spans="1:73" ht="15" customHeight="1" x14ac:dyDescent="0.35">
      <c r="A420" s="104">
        <v>0.1</v>
      </c>
      <c r="B420" s="105" t="s">
        <v>484</v>
      </c>
      <c r="C420" s="105"/>
      <c r="D420" s="104">
        <v>2</v>
      </c>
      <c r="E420" s="105" t="s">
        <v>6938</v>
      </c>
      <c r="F420" s="105" t="s">
        <v>6768</v>
      </c>
      <c r="G420" s="104">
        <v>1</v>
      </c>
      <c r="H420" s="105" t="s">
        <v>483</v>
      </c>
      <c r="I420" s="104" t="b">
        <v>1</v>
      </c>
      <c r="J420" s="105" t="s">
        <v>846</v>
      </c>
      <c r="K420" s="105" t="s">
        <v>846</v>
      </c>
      <c r="L420" s="104">
        <v>24</v>
      </c>
      <c r="M420" s="105"/>
      <c r="N420" s="104" t="b">
        <v>1</v>
      </c>
      <c r="O420" s="104">
        <v>0</v>
      </c>
      <c r="P420" s="105" t="s">
        <v>485</v>
      </c>
      <c r="Q420" s="105" t="s">
        <v>6002</v>
      </c>
      <c r="R420" s="104" t="b">
        <v>0</v>
      </c>
      <c r="S420" s="105"/>
      <c r="T420" s="105"/>
      <c r="U420" s="105"/>
      <c r="V420" s="105"/>
      <c r="W420" s="105"/>
      <c r="X420" s="105"/>
      <c r="Y420" s="105"/>
      <c r="Z420" s="105"/>
      <c r="AA420" s="105"/>
      <c r="AB420" s="105"/>
      <c r="AC420" s="105"/>
      <c r="AD420" s="105"/>
      <c r="AE420" s="105"/>
      <c r="AF420" s="105"/>
      <c r="AG420" s="105"/>
      <c r="AH420" s="105"/>
      <c r="AI420" s="105"/>
      <c r="AJ420" s="105"/>
      <c r="AK420" s="105"/>
      <c r="AL420" s="105"/>
      <c r="AM420" s="105"/>
      <c r="AN420" s="105"/>
      <c r="AO420" s="105"/>
      <c r="AP420" s="105"/>
      <c r="AQ420" s="104">
        <v>0</v>
      </c>
      <c r="AR420" s="104">
        <v>50</v>
      </c>
      <c r="AS420" s="105"/>
      <c r="AT420" s="104">
        <v>0</v>
      </c>
      <c r="AU420" s="104">
        <v>0</v>
      </c>
      <c r="AV420" s="104">
        <v>-1</v>
      </c>
      <c r="AW420" s="104">
        <v>1460</v>
      </c>
      <c r="AX420" s="104">
        <v>1460</v>
      </c>
      <c r="AY420" s="104">
        <v>20</v>
      </c>
      <c r="AZ420" s="104" t="b">
        <v>0</v>
      </c>
      <c r="BA420" s="104">
        <v>0</v>
      </c>
      <c r="BB420" s="104">
        <v>0</v>
      </c>
      <c r="BC420" s="104">
        <v>0</v>
      </c>
      <c r="BD420" s="104" t="b">
        <v>1</v>
      </c>
      <c r="BE420" s="105" t="s">
        <v>512</v>
      </c>
      <c r="BF420" s="104">
        <v>0</v>
      </c>
      <c r="BG420" s="104">
        <v>0</v>
      </c>
      <c r="BH420" s="104">
        <v>0</v>
      </c>
      <c r="BI420" s="104" t="b">
        <v>0</v>
      </c>
      <c r="BJ420" s="105"/>
      <c r="BK420" s="105"/>
      <c r="BL420" s="104">
        <v>0</v>
      </c>
      <c r="BM420" s="104">
        <v>2</v>
      </c>
      <c r="BN420" s="104">
        <v>2</v>
      </c>
      <c r="BO420" s="105"/>
      <c r="BP420" s="105" t="s">
        <v>209</v>
      </c>
      <c r="BQ420" s="104">
        <v>35040</v>
      </c>
      <c r="BR420" s="105"/>
      <c r="BS420" s="105" t="s">
        <v>513</v>
      </c>
      <c r="BT420" s="105"/>
      <c r="BU420" s="104">
        <v>0</v>
      </c>
    </row>
    <row r="421" spans="1:73" ht="15" customHeight="1" x14ac:dyDescent="0.35">
      <c r="A421" s="104">
        <v>0</v>
      </c>
      <c r="B421" s="105" t="s">
        <v>511</v>
      </c>
      <c r="C421" s="105"/>
      <c r="D421" s="104">
        <v>2</v>
      </c>
      <c r="E421" s="105" t="s">
        <v>6938</v>
      </c>
      <c r="F421" s="105" t="s">
        <v>6769</v>
      </c>
      <c r="G421" s="104">
        <v>1</v>
      </c>
      <c r="H421" s="105" t="s">
        <v>483</v>
      </c>
      <c r="I421" s="104" t="b">
        <v>1</v>
      </c>
      <c r="J421" s="105"/>
      <c r="K421" s="105"/>
      <c r="L421" s="104">
        <v>24</v>
      </c>
      <c r="M421" s="105"/>
      <c r="N421" s="104" t="b">
        <v>1</v>
      </c>
      <c r="O421" s="104">
        <v>0</v>
      </c>
      <c r="P421" s="105"/>
      <c r="Q421" s="105" t="s">
        <v>5934</v>
      </c>
      <c r="R421" s="104" t="b">
        <v>0</v>
      </c>
      <c r="S421" s="105"/>
      <c r="T421" s="105"/>
      <c r="U421" s="105"/>
      <c r="V421" s="105"/>
      <c r="W421" s="105"/>
      <c r="X421" s="105"/>
      <c r="Y421" s="105"/>
      <c r="Z421" s="105"/>
      <c r="AA421" s="105"/>
      <c r="AB421" s="105"/>
      <c r="AC421" s="105"/>
      <c r="AD421" s="105"/>
      <c r="AE421" s="105"/>
      <c r="AF421" s="105"/>
      <c r="AG421" s="105"/>
      <c r="AH421" s="105"/>
      <c r="AI421" s="105"/>
      <c r="AJ421" s="105"/>
      <c r="AK421" s="105"/>
      <c r="AL421" s="105"/>
      <c r="AM421" s="105"/>
      <c r="AN421" s="105"/>
      <c r="AO421" s="105"/>
      <c r="AP421" s="105"/>
      <c r="AQ421" s="104">
        <v>0</v>
      </c>
      <c r="AR421" s="104">
        <v>20</v>
      </c>
      <c r="AS421" s="105"/>
      <c r="AT421" s="104">
        <v>0</v>
      </c>
      <c r="AU421" s="104">
        <v>0</v>
      </c>
      <c r="AV421" s="104">
        <v>-1</v>
      </c>
      <c r="AW421" s="104">
        <v>1460</v>
      </c>
      <c r="AX421" s="104">
        <v>1460</v>
      </c>
      <c r="AY421" s="104">
        <v>20</v>
      </c>
      <c r="AZ421" s="104" t="b">
        <v>0</v>
      </c>
      <c r="BA421" s="104">
        <v>0</v>
      </c>
      <c r="BB421" s="104">
        <v>0</v>
      </c>
      <c r="BC421" s="104">
        <v>0</v>
      </c>
      <c r="BD421" s="104" t="b">
        <v>1</v>
      </c>
      <c r="BE421" s="105" t="s">
        <v>512</v>
      </c>
      <c r="BF421" s="104">
        <v>0</v>
      </c>
      <c r="BG421" s="104">
        <v>0</v>
      </c>
      <c r="BH421" s="104">
        <v>0</v>
      </c>
      <c r="BI421" s="104" t="b">
        <v>0</v>
      </c>
      <c r="BJ421" s="105"/>
      <c r="BK421" s="105"/>
      <c r="BL421" s="104">
        <v>0</v>
      </c>
      <c r="BM421" s="104">
        <v>3</v>
      </c>
      <c r="BN421" s="104">
        <v>1</v>
      </c>
      <c r="BO421" s="105"/>
      <c r="BP421" s="105" t="s">
        <v>209</v>
      </c>
      <c r="BQ421" s="104">
        <v>8760</v>
      </c>
      <c r="BR421" s="105"/>
      <c r="BS421" s="105" t="s">
        <v>513</v>
      </c>
      <c r="BT421" s="105"/>
      <c r="BU421" s="104">
        <v>0</v>
      </c>
    </row>
    <row r="422" spans="1:73" ht="15" customHeight="1" x14ac:dyDescent="0.35">
      <c r="A422" s="104">
        <v>0</v>
      </c>
      <c r="B422" s="105" t="s">
        <v>511</v>
      </c>
      <c r="C422" s="105"/>
      <c r="D422" s="104">
        <v>2</v>
      </c>
      <c r="E422" s="105" t="s">
        <v>6938</v>
      </c>
      <c r="F422" s="105" t="s">
        <v>10656</v>
      </c>
      <c r="G422" s="104">
        <v>1</v>
      </c>
      <c r="H422" s="105" t="s">
        <v>483</v>
      </c>
      <c r="I422" s="104" t="b">
        <v>0</v>
      </c>
      <c r="J422" s="105"/>
      <c r="K422" s="105"/>
      <c r="L422" s="104">
        <v>24</v>
      </c>
      <c r="M422" s="105"/>
      <c r="N422" s="104" t="b">
        <v>1</v>
      </c>
      <c r="O422" s="104">
        <v>0</v>
      </c>
      <c r="P422" s="105"/>
      <c r="Q422" s="105"/>
      <c r="R422" s="104" t="b">
        <v>1</v>
      </c>
      <c r="S422" s="105"/>
      <c r="T422" s="105"/>
      <c r="U422" s="105"/>
      <c r="V422" s="105"/>
      <c r="W422" s="105"/>
      <c r="X422" s="105"/>
      <c r="Y422" s="105"/>
      <c r="Z422" s="105"/>
      <c r="AA422" s="105"/>
      <c r="AB422" s="105"/>
      <c r="AC422" s="105"/>
      <c r="AD422" s="105"/>
      <c r="AE422" s="105"/>
      <c r="AF422" s="105"/>
      <c r="AG422" s="105"/>
      <c r="AH422" s="105"/>
      <c r="AI422" s="105"/>
      <c r="AJ422" s="105"/>
      <c r="AK422" s="105"/>
      <c r="AL422" s="105"/>
      <c r="AM422" s="105"/>
      <c r="AN422" s="105"/>
      <c r="AO422" s="105"/>
      <c r="AP422" s="105"/>
      <c r="AQ422" s="104">
        <v>0</v>
      </c>
      <c r="AR422" s="104">
        <v>0</v>
      </c>
      <c r="AS422" s="105"/>
      <c r="AT422" s="104">
        <v>0</v>
      </c>
      <c r="AU422" s="104">
        <v>0</v>
      </c>
      <c r="AV422" s="104">
        <v>-1</v>
      </c>
      <c r="AW422" s="104">
        <v>1460</v>
      </c>
      <c r="AX422" s="104">
        <v>1460</v>
      </c>
      <c r="AY422" s="104">
        <v>20</v>
      </c>
      <c r="AZ422" s="104" t="b">
        <v>0</v>
      </c>
      <c r="BA422" s="104">
        <v>0</v>
      </c>
      <c r="BB422" s="104">
        <v>0</v>
      </c>
      <c r="BC422" s="104">
        <v>0</v>
      </c>
      <c r="BD422" s="104" t="b">
        <v>0</v>
      </c>
      <c r="BE422" s="105" t="s">
        <v>512</v>
      </c>
      <c r="BF422" s="104">
        <v>0</v>
      </c>
      <c r="BG422" s="104">
        <v>0</v>
      </c>
      <c r="BH422" s="104">
        <v>0</v>
      </c>
      <c r="BI422" s="104" t="b">
        <v>0</v>
      </c>
      <c r="BJ422" s="105"/>
      <c r="BK422" s="105"/>
      <c r="BL422" s="104">
        <v>0</v>
      </c>
      <c r="BM422" s="104">
        <v>4</v>
      </c>
      <c r="BN422" s="104">
        <v>0</v>
      </c>
      <c r="BO422" s="105" t="s">
        <v>6742</v>
      </c>
      <c r="BP422" s="105" t="s">
        <v>6743</v>
      </c>
      <c r="BQ422" s="104">
        <v>17520</v>
      </c>
      <c r="BR422" s="105"/>
      <c r="BS422" s="105" t="s">
        <v>513</v>
      </c>
      <c r="BT422" s="105"/>
      <c r="BU422" s="104">
        <v>0</v>
      </c>
    </row>
    <row r="423" spans="1:73" ht="15" customHeight="1" x14ac:dyDescent="0.35">
      <c r="A423" s="104">
        <v>0</v>
      </c>
      <c r="B423" s="105" t="s">
        <v>511</v>
      </c>
      <c r="C423" s="105"/>
      <c r="D423" s="104">
        <v>2</v>
      </c>
      <c r="E423" s="105" t="s">
        <v>6967</v>
      </c>
      <c r="F423" s="105" t="s">
        <v>6767</v>
      </c>
      <c r="G423" s="104">
        <v>1</v>
      </c>
      <c r="H423" s="105" t="s">
        <v>483</v>
      </c>
      <c r="I423" s="104" t="b">
        <v>1</v>
      </c>
      <c r="J423" s="105"/>
      <c r="K423" s="105"/>
      <c r="L423" s="104">
        <v>24</v>
      </c>
      <c r="M423" s="105"/>
      <c r="N423" s="104" t="b">
        <v>1</v>
      </c>
      <c r="O423" s="104">
        <v>0</v>
      </c>
      <c r="P423" s="105"/>
      <c r="Q423" s="105" t="s">
        <v>5934</v>
      </c>
      <c r="R423" s="104" t="b">
        <v>1</v>
      </c>
      <c r="S423" s="105"/>
      <c r="T423" s="105"/>
      <c r="U423" s="105"/>
      <c r="V423" s="105"/>
      <c r="W423" s="105"/>
      <c r="X423" s="105"/>
      <c r="Y423" s="105"/>
      <c r="Z423" s="105"/>
      <c r="AA423" s="105"/>
      <c r="AB423" s="105"/>
      <c r="AC423" s="105"/>
      <c r="AD423" s="105"/>
      <c r="AE423" s="105"/>
      <c r="AF423" s="105"/>
      <c r="AG423" s="105"/>
      <c r="AH423" s="105"/>
      <c r="AI423" s="105"/>
      <c r="AJ423" s="105"/>
      <c r="AK423" s="105"/>
      <c r="AL423" s="105"/>
      <c r="AM423" s="105"/>
      <c r="AN423" s="105"/>
      <c r="AO423" s="105"/>
      <c r="AP423" s="105"/>
      <c r="AQ423" s="104">
        <v>0</v>
      </c>
      <c r="AR423" s="104">
        <v>0</v>
      </c>
      <c r="AS423" s="105"/>
      <c r="AT423" s="104">
        <v>0</v>
      </c>
      <c r="AU423" s="104">
        <v>0</v>
      </c>
      <c r="AV423" s="104">
        <v>-1</v>
      </c>
      <c r="AW423" s="104">
        <v>8760</v>
      </c>
      <c r="AX423" s="104">
        <v>0.1</v>
      </c>
      <c r="AY423" s="104">
        <v>2</v>
      </c>
      <c r="AZ423" s="104" t="b">
        <v>0</v>
      </c>
      <c r="BA423" s="104">
        <v>0</v>
      </c>
      <c r="BB423" s="104">
        <v>0</v>
      </c>
      <c r="BC423" s="104">
        <v>0</v>
      </c>
      <c r="BD423" s="104" t="b">
        <v>1</v>
      </c>
      <c r="BE423" s="105" t="s">
        <v>512</v>
      </c>
      <c r="BF423" s="104">
        <v>0</v>
      </c>
      <c r="BG423" s="104">
        <v>0</v>
      </c>
      <c r="BH423" s="104">
        <v>0</v>
      </c>
      <c r="BI423" s="104" t="b">
        <v>0</v>
      </c>
      <c r="BJ423" s="105"/>
      <c r="BK423" s="105"/>
      <c r="BL423" s="104">
        <v>0</v>
      </c>
      <c r="BM423" s="104">
        <v>0</v>
      </c>
      <c r="BN423" s="104">
        <v>8</v>
      </c>
      <c r="BO423" s="105"/>
      <c r="BP423" s="105" t="s">
        <v>6743</v>
      </c>
      <c r="BQ423" s="104">
        <v>8760</v>
      </c>
      <c r="BR423" s="105"/>
      <c r="BS423" s="105" t="s">
        <v>513</v>
      </c>
      <c r="BT423" s="105"/>
      <c r="BU423" s="104">
        <v>0</v>
      </c>
    </row>
    <row r="424" spans="1:73" ht="15" customHeight="1" x14ac:dyDescent="0.35">
      <c r="A424" s="104">
        <v>0</v>
      </c>
      <c r="B424" s="105" t="s">
        <v>482</v>
      </c>
      <c r="C424" s="105"/>
      <c r="D424" s="104">
        <v>2</v>
      </c>
      <c r="E424" s="105" t="s">
        <v>6967</v>
      </c>
      <c r="F424" s="105" t="s">
        <v>10687</v>
      </c>
      <c r="G424" s="104">
        <v>1</v>
      </c>
      <c r="H424" s="105" t="s">
        <v>483</v>
      </c>
      <c r="I424" s="104" t="b">
        <v>0</v>
      </c>
      <c r="J424" s="105"/>
      <c r="K424" s="105"/>
      <c r="L424" s="104">
        <v>24</v>
      </c>
      <c r="M424" s="105"/>
      <c r="N424" s="104" t="b">
        <v>1</v>
      </c>
      <c r="O424" s="104">
        <v>0</v>
      </c>
      <c r="P424" s="105"/>
      <c r="Q424" s="105"/>
      <c r="R424" s="104" t="b">
        <v>0</v>
      </c>
      <c r="S424" s="105"/>
      <c r="T424" s="105"/>
      <c r="U424" s="105"/>
      <c r="V424" s="105"/>
      <c r="W424" s="105"/>
      <c r="X424" s="105"/>
      <c r="Y424" s="105"/>
      <c r="Z424" s="105"/>
      <c r="AA424" s="105"/>
      <c r="AB424" s="105"/>
      <c r="AC424" s="105"/>
      <c r="AD424" s="105"/>
      <c r="AE424" s="105"/>
      <c r="AF424" s="105"/>
      <c r="AG424" s="105"/>
      <c r="AH424" s="105"/>
      <c r="AI424" s="105"/>
      <c r="AJ424" s="105"/>
      <c r="AK424" s="105"/>
      <c r="AL424" s="105"/>
      <c r="AM424" s="105"/>
      <c r="AN424" s="105"/>
      <c r="AO424" s="105"/>
      <c r="AP424" s="105"/>
      <c r="AQ424" s="104">
        <v>0</v>
      </c>
      <c r="AR424" s="104">
        <v>20000</v>
      </c>
      <c r="AS424" s="105"/>
      <c r="AT424" s="104">
        <v>0</v>
      </c>
      <c r="AU424" s="104">
        <v>0</v>
      </c>
      <c r="AV424" s="104">
        <v>-1</v>
      </c>
      <c r="AW424" s="104">
        <v>87600</v>
      </c>
      <c r="AX424" s="104">
        <v>17520</v>
      </c>
      <c r="AY424" s="104">
        <v>20</v>
      </c>
      <c r="AZ424" s="104" t="b">
        <v>0</v>
      </c>
      <c r="BA424" s="104">
        <v>0</v>
      </c>
      <c r="BB424" s="104">
        <v>0</v>
      </c>
      <c r="BC424" s="104">
        <v>0</v>
      </c>
      <c r="BD424" s="104" t="b">
        <v>1</v>
      </c>
      <c r="BE424" s="105" t="s">
        <v>512</v>
      </c>
      <c r="BF424" s="104">
        <v>0</v>
      </c>
      <c r="BG424" s="104">
        <v>0</v>
      </c>
      <c r="BH424" s="104">
        <v>0</v>
      </c>
      <c r="BI424" s="104" t="b">
        <v>0</v>
      </c>
      <c r="BJ424" s="105"/>
      <c r="BK424" s="105"/>
      <c r="BL424" s="104">
        <v>0</v>
      </c>
      <c r="BM424" s="104">
        <v>1</v>
      </c>
      <c r="BN424" s="104">
        <v>0</v>
      </c>
      <c r="BO424" s="105"/>
      <c r="BP424" s="105" t="s">
        <v>207</v>
      </c>
      <c r="BQ424" s="104">
        <v>175200</v>
      </c>
      <c r="BR424" s="105"/>
      <c r="BS424" s="105" t="s">
        <v>105</v>
      </c>
      <c r="BT424" s="105"/>
      <c r="BU424" s="104">
        <v>0</v>
      </c>
    </row>
    <row r="425" spans="1:73" ht="15" customHeight="1" x14ac:dyDescent="0.35">
      <c r="A425" s="104">
        <v>0.1</v>
      </c>
      <c r="B425" s="105" t="s">
        <v>484</v>
      </c>
      <c r="C425" s="105"/>
      <c r="D425" s="104">
        <v>2</v>
      </c>
      <c r="E425" s="105" t="s">
        <v>6967</v>
      </c>
      <c r="F425" s="105" t="s">
        <v>6768</v>
      </c>
      <c r="G425" s="104">
        <v>1</v>
      </c>
      <c r="H425" s="105" t="s">
        <v>483</v>
      </c>
      <c r="I425" s="104" t="b">
        <v>1</v>
      </c>
      <c r="J425" s="105"/>
      <c r="K425" s="105"/>
      <c r="L425" s="104">
        <v>24</v>
      </c>
      <c r="M425" s="105"/>
      <c r="N425" s="104" t="b">
        <v>1</v>
      </c>
      <c r="O425" s="104">
        <v>0</v>
      </c>
      <c r="P425" s="105" t="s">
        <v>485</v>
      </c>
      <c r="Q425" s="105" t="s">
        <v>6002</v>
      </c>
      <c r="R425" s="104" t="b">
        <v>0</v>
      </c>
      <c r="S425" s="105"/>
      <c r="T425" s="105"/>
      <c r="U425" s="105"/>
      <c r="V425" s="105"/>
      <c r="W425" s="105"/>
      <c r="X425" s="105"/>
      <c r="Y425" s="105"/>
      <c r="Z425" s="105"/>
      <c r="AA425" s="105"/>
      <c r="AB425" s="105"/>
      <c r="AC425" s="105"/>
      <c r="AD425" s="105"/>
      <c r="AE425" s="105"/>
      <c r="AF425" s="105"/>
      <c r="AG425" s="105"/>
      <c r="AH425" s="105"/>
      <c r="AI425" s="105"/>
      <c r="AJ425" s="105"/>
      <c r="AK425" s="105"/>
      <c r="AL425" s="105"/>
      <c r="AM425" s="105"/>
      <c r="AN425" s="105"/>
      <c r="AO425" s="105"/>
      <c r="AP425" s="105"/>
      <c r="AQ425" s="104">
        <v>0</v>
      </c>
      <c r="AR425" s="104">
        <v>50</v>
      </c>
      <c r="AS425" s="105"/>
      <c r="AT425" s="104">
        <v>0</v>
      </c>
      <c r="AU425" s="104">
        <v>0</v>
      </c>
      <c r="AV425" s="104">
        <v>-1</v>
      </c>
      <c r="AW425" s="104">
        <v>1460</v>
      </c>
      <c r="AX425" s="104">
        <v>1460</v>
      </c>
      <c r="AY425" s="104">
        <v>20</v>
      </c>
      <c r="AZ425" s="104" t="b">
        <v>0</v>
      </c>
      <c r="BA425" s="104">
        <v>0</v>
      </c>
      <c r="BB425" s="104">
        <v>0</v>
      </c>
      <c r="BC425" s="104">
        <v>0</v>
      </c>
      <c r="BD425" s="104" t="b">
        <v>1</v>
      </c>
      <c r="BE425" s="105" t="s">
        <v>512</v>
      </c>
      <c r="BF425" s="104">
        <v>0</v>
      </c>
      <c r="BG425" s="104">
        <v>0</v>
      </c>
      <c r="BH425" s="104">
        <v>0</v>
      </c>
      <c r="BI425" s="104" t="b">
        <v>0</v>
      </c>
      <c r="BJ425" s="105"/>
      <c r="BK425" s="105"/>
      <c r="BL425" s="104">
        <v>0</v>
      </c>
      <c r="BM425" s="104">
        <v>2</v>
      </c>
      <c r="BN425" s="104">
        <v>2</v>
      </c>
      <c r="BO425" s="105"/>
      <c r="BP425" s="105" t="s">
        <v>209</v>
      </c>
      <c r="BQ425" s="104">
        <v>35040</v>
      </c>
      <c r="BR425" s="105"/>
      <c r="BS425" s="105" t="s">
        <v>513</v>
      </c>
      <c r="BT425" s="105"/>
      <c r="BU425" s="104">
        <v>0</v>
      </c>
    </row>
    <row r="426" spans="1:73" ht="15" customHeight="1" x14ac:dyDescent="0.35">
      <c r="A426" s="104">
        <v>0</v>
      </c>
      <c r="B426" s="105" t="s">
        <v>511</v>
      </c>
      <c r="C426" s="105"/>
      <c r="D426" s="104">
        <v>2</v>
      </c>
      <c r="E426" s="105" t="s">
        <v>6967</v>
      </c>
      <c r="F426" s="105" t="s">
        <v>6874</v>
      </c>
      <c r="G426" s="104">
        <v>1</v>
      </c>
      <c r="H426" s="105" t="s">
        <v>483</v>
      </c>
      <c r="I426" s="104" t="b">
        <v>1</v>
      </c>
      <c r="J426" s="105"/>
      <c r="K426" s="105"/>
      <c r="L426" s="104">
        <v>24</v>
      </c>
      <c r="M426" s="105"/>
      <c r="N426" s="104" t="b">
        <v>1</v>
      </c>
      <c r="O426" s="104">
        <v>0</v>
      </c>
      <c r="P426" s="105" t="s">
        <v>485</v>
      </c>
      <c r="Q426" s="105" t="s">
        <v>6002</v>
      </c>
      <c r="R426" s="104" t="b">
        <v>0</v>
      </c>
      <c r="S426" s="105"/>
      <c r="T426" s="105"/>
      <c r="U426" s="105"/>
      <c r="V426" s="105"/>
      <c r="W426" s="105"/>
      <c r="X426" s="105"/>
      <c r="Y426" s="105"/>
      <c r="Z426" s="105"/>
      <c r="AA426" s="105"/>
      <c r="AB426" s="105"/>
      <c r="AC426" s="105"/>
      <c r="AD426" s="105"/>
      <c r="AE426" s="105"/>
      <c r="AF426" s="105"/>
      <c r="AG426" s="105"/>
      <c r="AH426" s="105"/>
      <c r="AI426" s="105"/>
      <c r="AJ426" s="105"/>
      <c r="AK426" s="105"/>
      <c r="AL426" s="105"/>
      <c r="AM426" s="105"/>
      <c r="AN426" s="105"/>
      <c r="AO426" s="105"/>
      <c r="AP426" s="105"/>
      <c r="AQ426" s="104">
        <v>0</v>
      </c>
      <c r="AR426" s="104">
        <v>200</v>
      </c>
      <c r="AS426" s="105"/>
      <c r="AT426" s="104">
        <v>0</v>
      </c>
      <c r="AU426" s="104">
        <v>0</v>
      </c>
      <c r="AV426" s="104">
        <v>-1</v>
      </c>
      <c r="AW426" s="104">
        <v>1460</v>
      </c>
      <c r="AX426" s="104">
        <v>1460</v>
      </c>
      <c r="AY426" s="104">
        <v>20</v>
      </c>
      <c r="AZ426" s="104" t="b">
        <v>0</v>
      </c>
      <c r="BA426" s="104">
        <v>0</v>
      </c>
      <c r="BB426" s="104">
        <v>0</v>
      </c>
      <c r="BC426" s="104">
        <v>0</v>
      </c>
      <c r="BD426" s="104" t="b">
        <v>1</v>
      </c>
      <c r="BE426" s="105" t="s">
        <v>512</v>
      </c>
      <c r="BF426" s="104">
        <v>0</v>
      </c>
      <c r="BG426" s="104">
        <v>0</v>
      </c>
      <c r="BH426" s="104">
        <v>0</v>
      </c>
      <c r="BI426" s="104" t="b">
        <v>0</v>
      </c>
      <c r="BJ426" s="105"/>
      <c r="BK426" s="105"/>
      <c r="BL426" s="104">
        <v>0</v>
      </c>
      <c r="BM426" s="104">
        <v>3</v>
      </c>
      <c r="BN426" s="104">
        <v>1</v>
      </c>
      <c r="BO426" s="105"/>
      <c r="BP426" s="105" t="s">
        <v>209</v>
      </c>
      <c r="BQ426" s="104">
        <v>17520</v>
      </c>
      <c r="BR426" s="105"/>
      <c r="BS426" s="105" t="s">
        <v>513</v>
      </c>
      <c r="BT426" s="105"/>
      <c r="BU426" s="104">
        <v>0</v>
      </c>
    </row>
    <row r="427" spans="1:73" ht="15" customHeight="1" x14ac:dyDescent="0.35">
      <c r="A427" s="104">
        <v>0</v>
      </c>
      <c r="B427" s="105" t="s">
        <v>511</v>
      </c>
      <c r="C427" s="105"/>
      <c r="D427" s="104">
        <v>2</v>
      </c>
      <c r="E427" s="105" t="s">
        <v>6967</v>
      </c>
      <c r="F427" s="105" t="s">
        <v>6740</v>
      </c>
      <c r="G427" s="104">
        <v>1</v>
      </c>
      <c r="H427" s="105" t="s">
        <v>483</v>
      </c>
      <c r="I427" s="104" t="b">
        <v>0</v>
      </c>
      <c r="J427" s="105"/>
      <c r="K427" s="105"/>
      <c r="L427" s="104">
        <v>24</v>
      </c>
      <c r="M427" s="105"/>
      <c r="N427" s="104" t="b">
        <v>1</v>
      </c>
      <c r="O427" s="104">
        <v>0</v>
      </c>
      <c r="P427" s="105"/>
      <c r="Q427" s="105"/>
      <c r="R427" s="104" t="b">
        <v>0</v>
      </c>
      <c r="S427" s="105"/>
      <c r="T427" s="105"/>
      <c r="U427" s="105"/>
      <c r="V427" s="105"/>
      <c r="W427" s="105"/>
      <c r="X427" s="105"/>
      <c r="Y427" s="105"/>
      <c r="Z427" s="105"/>
      <c r="AA427" s="105"/>
      <c r="AB427" s="105"/>
      <c r="AC427" s="105"/>
      <c r="AD427" s="105"/>
      <c r="AE427" s="105"/>
      <c r="AF427" s="105"/>
      <c r="AG427" s="105"/>
      <c r="AH427" s="105"/>
      <c r="AI427" s="105"/>
      <c r="AJ427" s="105"/>
      <c r="AK427" s="105"/>
      <c r="AL427" s="105"/>
      <c r="AM427" s="105"/>
      <c r="AN427" s="105"/>
      <c r="AO427" s="105"/>
      <c r="AP427" s="105"/>
      <c r="AQ427" s="104">
        <v>0</v>
      </c>
      <c r="AR427" s="104">
        <v>0</v>
      </c>
      <c r="AS427" s="105"/>
      <c r="AT427" s="104">
        <v>0</v>
      </c>
      <c r="AU427" s="104">
        <v>0</v>
      </c>
      <c r="AV427" s="104">
        <v>-1</v>
      </c>
      <c r="AW427" s="104">
        <v>1460</v>
      </c>
      <c r="AX427" s="104">
        <v>1460</v>
      </c>
      <c r="AY427" s="104">
        <v>20</v>
      </c>
      <c r="AZ427" s="104" t="b">
        <v>0</v>
      </c>
      <c r="BA427" s="104">
        <v>0</v>
      </c>
      <c r="BB427" s="104">
        <v>0</v>
      </c>
      <c r="BC427" s="104">
        <v>0</v>
      </c>
      <c r="BD427" s="104" t="b">
        <v>0</v>
      </c>
      <c r="BE427" s="105" t="s">
        <v>512</v>
      </c>
      <c r="BF427" s="104">
        <v>0</v>
      </c>
      <c r="BG427" s="104">
        <v>0</v>
      </c>
      <c r="BH427" s="104">
        <v>0</v>
      </c>
      <c r="BI427" s="104" t="b">
        <v>0</v>
      </c>
      <c r="BJ427" s="105"/>
      <c r="BK427" s="105"/>
      <c r="BL427" s="104">
        <v>0</v>
      </c>
      <c r="BM427" s="104">
        <v>4</v>
      </c>
      <c r="BN427" s="104">
        <v>0</v>
      </c>
      <c r="BO427" s="105" t="s">
        <v>6741</v>
      </c>
      <c r="BP427" s="105" t="s">
        <v>208</v>
      </c>
      <c r="BQ427" s="104">
        <v>8760</v>
      </c>
      <c r="BR427" s="105"/>
      <c r="BS427" s="105" t="s">
        <v>513</v>
      </c>
      <c r="BT427" s="105"/>
      <c r="BU427" s="104">
        <v>0</v>
      </c>
    </row>
    <row r="428" spans="1:73" ht="15" customHeight="1" x14ac:dyDescent="0.35">
      <c r="A428" s="104">
        <v>0</v>
      </c>
      <c r="B428" s="105" t="s">
        <v>511</v>
      </c>
      <c r="C428" s="105"/>
      <c r="D428" s="104">
        <v>2</v>
      </c>
      <c r="E428" s="105" t="s">
        <v>6967</v>
      </c>
      <c r="F428" s="105" t="s">
        <v>10656</v>
      </c>
      <c r="G428" s="104">
        <v>1</v>
      </c>
      <c r="H428" s="105" t="s">
        <v>483</v>
      </c>
      <c r="I428" s="104" t="b">
        <v>0</v>
      </c>
      <c r="J428" s="105"/>
      <c r="K428" s="105"/>
      <c r="L428" s="104">
        <v>24</v>
      </c>
      <c r="M428" s="105"/>
      <c r="N428" s="104" t="b">
        <v>1</v>
      </c>
      <c r="O428" s="104">
        <v>0</v>
      </c>
      <c r="P428" s="105"/>
      <c r="Q428" s="105"/>
      <c r="R428" s="104" t="b">
        <v>1</v>
      </c>
      <c r="S428" s="105"/>
      <c r="T428" s="105"/>
      <c r="U428" s="105"/>
      <c r="V428" s="105"/>
      <c r="W428" s="105"/>
      <c r="X428" s="105"/>
      <c r="Y428" s="105"/>
      <c r="Z428" s="105"/>
      <c r="AA428" s="105"/>
      <c r="AB428" s="105"/>
      <c r="AC428" s="105"/>
      <c r="AD428" s="105"/>
      <c r="AE428" s="105"/>
      <c r="AF428" s="105"/>
      <c r="AG428" s="105"/>
      <c r="AH428" s="105"/>
      <c r="AI428" s="105"/>
      <c r="AJ428" s="105"/>
      <c r="AK428" s="105"/>
      <c r="AL428" s="105"/>
      <c r="AM428" s="105"/>
      <c r="AN428" s="105"/>
      <c r="AO428" s="105"/>
      <c r="AP428" s="105"/>
      <c r="AQ428" s="104">
        <v>0</v>
      </c>
      <c r="AR428" s="104">
        <v>0</v>
      </c>
      <c r="AS428" s="105"/>
      <c r="AT428" s="104">
        <v>0</v>
      </c>
      <c r="AU428" s="104">
        <v>0</v>
      </c>
      <c r="AV428" s="104">
        <v>-1</v>
      </c>
      <c r="AW428" s="104">
        <v>1460</v>
      </c>
      <c r="AX428" s="104">
        <v>1460</v>
      </c>
      <c r="AY428" s="104">
        <v>20</v>
      </c>
      <c r="AZ428" s="104" t="b">
        <v>0</v>
      </c>
      <c r="BA428" s="104">
        <v>0</v>
      </c>
      <c r="BB428" s="104">
        <v>0</v>
      </c>
      <c r="BC428" s="104">
        <v>0</v>
      </c>
      <c r="BD428" s="104" t="b">
        <v>0</v>
      </c>
      <c r="BE428" s="105" t="s">
        <v>512</v>
      </c>
      <c r="BF428" s="104">
        <v>0</v>
      </c>
      <c r="BG428" s="104">
        <v>0</v>
      </c>
      <c r="BH428" s="104">
        <v>0</v>
      </c>
      <c r="BI428" s="104" t="b">
        <v>0</v>
      </c>
      <c r="BJ428" s="105"/>
      <c r="BK428" s="105"/>
      <c r="BL428" s="104">
        <v>0</v>
      </c>
      <c r="BM428" s="104">
        <v>5</v>
      </c>
      <c r="BN428" s="104">
        <v>0</v>
      </c>
      <c r="BO428" s="105" t="s">
        <v>6742</v>
      </c>
      <c r="BP428" s="105" t="s">
        <v>6743</v>
      </c>
      <c r="BQ428" s="104">
        <v>17520</v>
      </c>
      <c r="BR428" s="105"/>
      <c r="BS428" s="105" t="s">
        <v>513</v>
      </c>
      <c r="BT428" s="105"/>
      <c r="BU428" s="104">
        <v>0</v>
      </c>
    </row>
    <row r="429" spans="1:73" ht="15" customHeight="1" x14ac:dyDescent="0.35">
      <c r="A429" s="104">
        <v>0</v>
      </c>
      <c r="B429" s="105" t="s">
        <v>482</v>
      </c>
      <c r="C429" s="105"/>
      <c r="D429" s="104">
        <v>2</v>
      </c>
      <c r="E429" s="105" t="s">
        <v>6960</v>
      </c>
      <c r="F429" s="105" t="s">
        <v>6842</v>
      </c>
      <c r="G429" s="104">
        <v>1</v>
      </c>
      <c r="H429" s="105" t="s">
        <v>483</v>
      </c>
      <c r="I429" s="104" t="b">
        <v>0</v>
      </c>
      <c r="J429" s="105"/>
      <c r="K429" s="105"/>
      <c r="L429" s="104">
        <v>24</v>
      </c>
      <c r="M429" s="105"/>
      <c r="N429" s="104" t="b">
        <v>1</v>
      </c>
      <c r="O429" s="104">
        <v>0</v>
      </c>
      <c r="P429" s="105" t="s">
        <v>485</v>
      </c>
      <c r="Q429" s="105" t="s">
        <v>6002</v>
      </c>
      <c r="R429" s="104" t="b">
        <v>0</v>
      </c>
      <c r="S429" s="105"/>
      <c r="T429" s="105"/>
      <c r="U429" s="105"/>
      <c r="V429" s="105"/>
      <c r="W429" s="105"/>
      <c r="X429" s="105"/>
      <c r="Y429" s="105"/>
      <c r="Z429" s="105"/>
      <c r="AA429" s="105"/>
      <c r="AB429" s="105"/>
      <c r="AC429" s="105"/>
      <c r="AD429" s="105"/>
      <c r="AE429" s="105"/>
      <c r="AF429" s="105"/>
      <c r="AG429" s="105"/>
      <c r="AH429" s="105"/>
      <c r="AI429" s="105"/>
      <c r="AJ429" s="105"/>
      <c r="AK429" s="105"/>
      <c r="AL429" s="105"/>
      <c r="AM429" s="105"/>
      <c r="AN429" s="105"/>
      <c r="AO429" s="105"/>
      <c r="AP429" s="105"/>
      <c r="AQ429" s="104">
        <v>0</v>
      </c>
      <c r="AR429" s="104">
        <v>7500</v>
      </c>
      <c r="AS429" s="105"/>
      <c r="AT429" s="104">
        <v>0</v>
      </c>
      <c r="AU429" s="104">
        <v>0</v>
      </c>
      <c r="AV429" s="104">
        <v>-1</v>
      </c>
      <c r="AW429" s="104">
        <v>1460</v>
      </c>
      <c r="AX429" s="104">
        <v>1460</v>
      </c>
      <c r="AY429" s="104">
        <v>20</v>
      </c>
      <c r="AZ429" s="104" t="b">
        <v>0</v>
      </c>
      <c r="BA429" s="104">
        <v>0</v>
      </c>
      <c r="BB429" s="104">
        <v>0</v>
      </c>
      <c r="BC429" s="104">
        <v>0</v>
      </c>
      <c r="BD429" s="104" t="b">
        <v>1</v>
      </c>
      <c r="BE429" s="105" t="s">
        <v>512</v>
      </c>
      <c r="BF429" s="104">
        <v>0</v>
      </c>
      <c r="BG429" s="104">
        <v>0</v>
      </c>
      <c r="BH429" s="104">
        <v>0</v>
      </c>
      <c r="BI429" s="104" t="b">
        <v>1</v>
      </c>
      <c r="BJ429" s="105"/>
      <c r="BK429" s="105"/>
      <c r="BL429" s="104">
        <v>0</v>
      </c>
      <c r="BM429" s="104">
        <v>0</v>
      </c>
      <c r="BN429" s="104">
        <v>16</v>
      </c>
      <c r="BO429" s="105"/>
      <c r="BP429" s="105" t="s">
        <v>207</v>
      </c>
      <c r="BQ429" s="104">
        <v>17200</v>
      </c>
      <c r="BR429" s="105"/>
      <c r="BS429" s="105" t="s">
        <v>105</v>
      </c>
      <c r="BT429" s="105"/>
      <c r="BU429" s="104">
        <v>0</v>
      </c>
    </row>
    <row r="430" spans="1:73" ht="15" customHeight="1" x14ac:dyDescent="0.35">
      <c r="A430" s="104">
        <v>0</v>
      </c>
      <c r="B430" s="105" t="s">
        <v>482</v>
      </c>
      <c r="C430" s="105"/>
      <c r="D430" s="104">
        <v>2</v>
      </c>
      <c r="E430" s="105" t="s">
        <v>10850</v>
      </c>
      <c r="F430" s="105" t="s">
        <v>10695</v>
      </c>
      <c r="G430" s="104">
        <v>1</v>
      </c>
      <c r="H430" s="105" t="s">
        <v>483</v>
      </c>
      <c r="I430" s="104" t="b">
        <v>0</v>
      </c>
      <c r="J430" s="105"/>
      <c r="K430" s="105"/>
      <c r="L430" s="104">
        <v>24</v>
      </c>
      <c r="M430" s="105"/>
      <c r="N430" s="104" t="b">
        <v>1</v>
      </c>
      <c r="O430" s="104">
        <v>0</v>
      </c>
      <c r="P430" s="105"/>
      <c r="Q430" s="105"/>
      <c r="R430" s="104" t="b">
        <v>0</v>
      </c>
      <c r="S430" s="105"/>
      <c r="T430" s="105"/>
      <c r="U430" s="105"/>
      <c r="V430" s="105"/>
      <c r="W430" s="105"/>
      <c r="X430" s="105"/>
      <c r="Y430" s="105"/>
      <c r="Z430" s="105"/>
      <c r="AA430" s="105"/>
      <c r="AB430" s="105"/>
      <c r="AC430" s="105"/>
      <c r="AD430" s="105"/>
      <c r="AE430" s="105"/>
      <c r="AF430" s="105"/>
      <c r="AG430" s="105"/>
      <c r="AH430" s="105"/>
      <c r="AI430" s="105"/>
      <c r="AJ430" s="105"/>
      <c r="AK430" s="105"/>
      <c r="AL430" s="105"/>
      <c r="AM430" s="105"/>
      <c r="AN430" s="105"/>
      <c r="AO430" s="105"/>
      <c r="AP430" s="105"/>
      <c r="AQ430" s="104">
        <v>0</v>
      </c>
      <c r="AR430" s="104">
        <v>110000</v>
      </c>
      <c r="AS430" s="105"/>
      <c r="AT430" s="104">
        <v>0</v>
      </c>
      <c r="AU430" s="104">
        <v>0</v>
      </c>
      <c r="AV430" s="104">
        <v>-1</v>
      </c>
      <c r="AW430" s="104">
        <v>1460</v>
      </c>
      <c r="AX430" s="104">
        <v>1460</v>
      </c>
      <c r="AY430" s="104">
        <v>20</v>
      </c>
      <c r="AZ430" s="104" t="b">
        <v>0</v>
      </c>
      <c r="BA430" s="104">
        <v>0</v>
      </c>
      <c r="BB430" s="104">
        <v>0</v>
      </c>
      <c r="BC430" s="104">
        <v>0</v>
      </c>
      <c r="BD430" s="104" t="b">
        <v>1</v>
      </c>
      <c r="BE430" s="105" t="s">
        <v>512</v>
      </c>
      <c r="BF430" s="104">
        <v>0</v>
      </c>
      <c r="BG430" s="104">
        <v>0</v>
      </c>
      <c r="BH430" s="104">
        <v>0</v>
      </c>
      <c r="BI430" s="104" t="b">
        <v>1</v>
      </c>
      <c r="BJ430" s="105"/>
      <c r="BK430" s="105"/>
      <c r="BL430" s="104">
        <v>0</v>
      </c>
      <c r="BM430" s="104">
        <v>0</v>
      </c>
      <c r="BN430" s="104">
        <v>16</v>
      </c>
      <c r="BO430" s="105"/>
      <c r="BP430" s="105" t="s">
        <v>207</v>
      </c>
      <c r="BQ430" s="104">
        <v>175200</v>
      </c>
      <c r="BR430" s="105"/>
      <c r="BS430" s="105" t="s">
        <v>105</v>
      </c>
      <c r="BT430" s="105"/>
      <c r="BU430" s="104">
        <v>0</v>
      </c>
    </row>
    <row r="431" spans="1:73" ht="15" customHeight="1" x14ac:dyDescent="0.35">
      <c r="A431" s="104">
        <v>0</v>
      </c>
      <c r="B431" s="105" t="s">
        <v>511</v>
      </c>
      <c r="C431" s="105"/>
      <c r="D431" s="104">
        <v>2</v>
      </c>
      <c r="E431" s="105" t="s">
        <v>10850</v>
      </c>
      <c r="F431" s="105" t="s">
        <v>10656</v>
      </c>
      <c r="G431" s="104">
        <v>1</v>
      </c>
      <c r="H431" s="105" t="s">
        <v>483</v>
      </c>
      <c r="I431" s="104" t="b">
        <v>0</v>
      </c>
      <c r="J431" s="105"/>
      <c r="K431" s="105"/>
      <c r="L431" s="104">
        <v>24</v>
      </c>
      <c r="M431" s="105"/>
      <c r="N431" s="104" t="b">
        <v>1</v>
      </c>
      <c r="O431" s="104">
        <v>0</v>
      </c>
      <c r="P431" s="105"/>
      <c r="Q431" s="105"/>
      <c r="R431" s="104" t="b">
        <v>1</v>
      </c>
      <c r="S431" s="105"/>
      <c r="T431" s="105"/>
      <c r="U431" s="105"/>
      <c r="V431" s="105"/>
      <c r="W431" s="105"/>
      <c r="X431" s="105"/>
      <c r="Y431" s="105"/>
      <c r="Z431" s="105"/>
      <c r="AA431" s="105"/>
      <c r="AB431" s="105"/>
      <c r="AC431" s="105"/>
      <c r="AD431" s="105"/>
      <c r="AE431" s="105"/>
      <c r="AF431" s="105"/>
      <c r="AG431" s="105"/>
      <c r="AH431" s="105"/>
      <c r="AI431" s="105"/>
      <c r="AJ431" s="105"/>
      <c r="AK431" s="105"/>
      <c r="AL431" s="105"/>
      <c r="AM431" s="105"/>
      <c r="AN431" s="105"/>
      <c r="AO431" s="105"/>
      <c r="AP431" s="105"/>
      <c r="AQ431" s="104">
        <v>0</v>
      </c>
      <c r="AR431" s="104">
        <v>0</v>
      </c>
      <c r="AS431" s="105"/>
      <c r="AT431" s="104">
        <v>0</v>
      </c>
      <c r="AU431" s="104">
        <v>0</v>
      </c>
      <c r="AV431" s="104">
        <v>-1</v>
      </c>
      <c r="AW431" s="104">
        <v>1460</v>
      </c>
      <c r="AX431" s="104">
        <v>1460</v>
      </c>
      <c r="AY431" s="104">
        <v>20</v>
      </c>
      <c r="AZ431" s="104" t="b">
        <v>0</v>
      </c>
      <c r="BA431" s="104">
        <v>0</v>
      </c>
      <c r="BB431" s="104">
        <v>0</v>
      </c>
      <c r="BC431" s="104">
        <v>0</v>
      </c>
      <c r="BD431" s="104" t="b">
        <v>0</v>
      </c>
      <c r="BE431" s="105" t="s">
        <v>512</v>
      </c>
      <c r="BF431" s="104">
        <v>0</v>
      </c>
      <c r="BG431" s="104">
        <v>0</v>
      </c>
      <c r="BH431" s="104">
        <v>0</v>
      </c>
      <c r="BI431" s="104" t="b">
        <v>0</v>
      </c>
      <c r="BJ431" s="105"/>
      <c r="BK431" s="105"/>
      <c r="BL431" s="104">
        <v>0</v>
      </c>
      <c r="BM431" s="104">
        <v>1</v>
      </c>
      <c r="BN431" s="104">
        <v>0</v>
      </c>
      <c r="BO431" s="105" t="s">
        <v>6742</v>
      </c>
      <c r="BP431" s="105" t="s">
        <v>6743</v>
      </c>
      <c r="BQ431" s="104">
        <v>17520</v>
      </c>
      <c r="BR431" s="105"/>
      <c r="BS431" s="105" t="s">
        <v>513</v>
      </c>
      <c r="BT431" s="105"/>
      <c r="BU431" s="104">
        <v>0</v>
      </c>
    </row>
    <row r="432" spans="1:73" ht="15" customHeight="1" x14ac:dyDescent="0.35">
      <c r="A432" s="104">
        <v>0</v>
      </c>
      <c r="B432" s="105" t="s">
        <v>482</v>
      </c>
      <c r="C432" s="105"/>
      <c r="D432" s="104">
        <v>2</v>
      </c>
      <c r="E432" s="105" t="s">
        <v>10851</v>
      </c>
      <c r="F432" s="105" t="s">
        <v>10696</v>
      </c>
      <c r="G432" s="104">
        <v>1</v>
      </c>
      <c r="H432" s="105" t="s">
        <v>483</v>
      </c>
      <c r="I432" s="104" t="b">
        <v>0</v>
      </c>
      <c r="J432" s="105"/>
      <c r="K432" s="105"/>
      <c r="L432" s="104">
        <v>24</v>
      </c>
      <c r="M432" s="105"/>
      <c r="N432" s="104" t="b">
        <v>1</v>
      </c>
      <c r="O432" s="104">
        <v>0</v>
      </c>
      <c r="P432" s="105"/>
      <c r="Q432" s="105"/>
      <c r="R432" s="104" t="b">
        <v>0</v>
      </c>
      <c r="S432" s="105"/>
      <c r="T432" s="105"/>
      <c r="U432" s="105"/>
      <c r="V432" s="105"/>
      <c r="W432" s="105"/>
      <c r="X432" s="105"/>
      <c r="Y432" s="105"/>
      <c r="Z432" s="105"/>
      <c r="AA432" s="105"/>
      <c r="AB432" s="105"/>
      <c r="AC432" s="105"/>
      <c r="AD432" s="105"/>
      <c r="AE432" s="105"/>
      <c r="AF432" s="105"/>
      <c r="AG432" s="105"/>
      <c r="AH432" s="105"/>
      <c r="AI432" s="105"/>
      <c r="AJ432" s="105"/>
      <c r="AK432" s="105"/>
      <c r="AL432" s="105"/>
      <c r="AM432" s="105"/>
      <c r="AN432" s="105"/>
      <c r="AO432" s="105"/>
      <c r="AP432" s="105"/>
      <c r="AQ432" s="104">
        <v>0</v>
      </c>
      <c r="AR432" s="104">
        <v>110000</v>
      </c>
      <c r="AS432" s="105"/>
      <c r="AT432" s="104">
        <v>0</v>
      </c>
      <c r="AU432" s="104">
        <v>0</v>
      </c>
      <c r="AV432" s="104">
        <v>-1</v>
      </c>
      <c r="AW432" s="104">
        <v>1460</v>
      </c>
      <c r="AX432" s="104">
        <v>1460</v>
      </c>
      <c r="AY432" s="104">
        <v>20</v>
      </c>
      <c r="AZ432" s="104" t="b">
        <v>0</v>
      </c>
      <c r="BA432" s="104">
        <v>0</v>
      </c>
      <c r="BB432" s="104">
        <v>0</v>
      </c>
      <c r="BC432" s="104">
        <v>0</v>
      </c>
      <c r="BD432" s="104" t="b">
        <v>1</v>
      </c>
      <c r="BE432" s="105" t="s">
        <v>512</v>
      </c>
      <c r="BF432" s="104">
        <v>0</v>
      </c>
      <c r="BG432" s="104">
        <v>0</v>
      </c>
      <c r="BH432" s="104">
        <v>0</v>
      </c>
      <c r="BI432" s="104" t="b">
        <v>1</v>
      </c>
      <c r="BJ432" s="105"/>
      <c r="BK432" s="105"/>
      <c r="BL432" s="104">
        <v>0</v>
      </c>
      <c r="BM432" s="104">
        <v>0</v>
      </c>
      <c r="BN432" s="104">
        <v>16</v>
      </c>
      <c r="BO432" s="105"/>
      <c r="BP432" s="105" t="s">
        <v>207</v>
      </c>
      <c r="BQ432" s="104">
        <v>175200</v>
      </c>
      <c r="BR432" s="105"/>
      <c r="BS432" s="105" t="s">
        <v>105</v>
      </c>
      <c r="BT432" s="105"/>
      <c r="BU432" s="104">
        <v>0</v>
      </c>
    </row>
    <row r="433" spans="1:73" ht="15" customHeight="1" x14ac:dyDescent="0.35">
      <c r="A433" s="104">
        <v>0</v>
      </c>
      <c r="B433" s="105" t="s">
        <v>511</v>
      </c>
      <c r="C433" s="105"/>
      <c r="D433" s="104">
        <v>2</v>
      </c>
      <c r="E433" s="105" t="s">
        <v>10851</v>
      </c>
      <c r="F433" s="105" t="s">
        <v>10656</v>
      </c>
      <c r="G433" s="104">
        <v>1</v>
      </c>
      <c r="H433" s="105" t="s">
        <v>483</v>
      </c>
      <c r="I433" s="104" t="b">
        <v>0</v>
      </c>
      <c r="J433" s="105"/>
      <c r="K433" s="105"/>
      <c r="L433" s="104">
        <v>24</v>
      </c>
      <c r="M433" s="105"/>
      <c r="N433" s="104" t="b">
        <v>1</v>
      </c>
      <c r="O433" s="104">
        <v>0</v>
      </c>
      <c r="P433" s="105"/>
      <c r="Q433" s="105"/>
      <c r="R433" s="104" t="b">
        <v>1</v>
      </c>
      <c r="S433" s="105"/>
      <c r="T433" s="105"/>
      <c r="U433" s="105"/>
      <c r="V433" s="105"/>
      <c r="W433" s="105"/>
      <c r="X433" s="105"/>
      <c r="Y433" s="105"/>
      <c r="Z433" s="105"/>
      <c r="AA433" s="105"/>
      <c r="AB433" s="105"/>
      <c r="AC433" s="105"/>
      <c r="AD433" s="105"/>
      <c r="AE433" s="105"/>
      <c r="AF433" s="105"/>
      <c r="AG433" s="105"/>
      <c r="AH433" s="105"/>
      <c r="AI433" s="105"/>
      <c r="AJ433" s="105"/>
      <c r="AK433" s="105"/>
      <c r="AL433" s="105"/>
      <c r="AM433" s="105"/>
      <c r="AN433" s="105"/>
      <c r="AO433" s="105"/>
      <c r="AP433" s="105"/>
      <c r="AQ433" s="104">
        <v>0</v>
      </c>
      <c r="AR433" s="104">
        <v>0</v>
      </c>
      <c r="AS433" s="105"/>
      <c r="AT433" s="104">
        <v>0</v>
      </c>
      <c r="AU433" s="104">
        <v>0</v>
      </c>
      <c r="AV433" s="104">
        <v>-1</v>
      </c>
      <c r="AW433" s="104">
        <v>1460</v>
      </c>
      <c r="AX433" s="104">
        <v>1460</v>
      </c>
      <c r="AY433" s="104">
        <v>20</v>
      </c>
      <c r="AZ433" s="104" t="b">
        <v>0</v>
      </c>
      <c r="BA433" s="104">
        <v>0</v>
      </c>
      <c r="BB433" s="104">
        <v>0</v>
      </c>
      <c r="BC433" s="104">
        <v>0</v>
      </c>
      <c r="BD433" s="104" t="b">
        <v>0</v>
      </c>
      <c r="BE433" s="105" t="s">
        <v>512</v>
      </c>
      <c r="BF433" s="104">
        <v>0</v>
      </c>
      <c r="BG433" s="104">
        <v>0</v>
      </c>
      <c r="BH433" s="104">
        <v>0</v>
      </c>
      <c r="BI433" s="104" t="b">
        <v>0</v>
      </c>
      <c r="BJ433" s="105"/>
      <c r="BK433" s="105"/>
      <c r="BL433" s="104">
        <v>0</v>
      </c>
      <c r="BM433" s="104">
        <v>1</v>
      </c>
      <c r="BN433" s="104">
        <v>0</v>
      </c>
      <c r="BO433" s="105" t="s">
        <v>6742</v>
      </c>
      <c r="BP433" s="105" t="s">
        <v>6743</v>
      </c>
      <c r="BQ433" s="104">
        <v>17520</v>
      </c>
      <c r="BR433" s="105"/>
      <c r="BS433" s="105" t="s">
        <v>513</v>
      </c>
      <c r="BT433" s="105"/>
      <c r="BU433" s="104">
        <v>0</v>
      </c>
    </row>
    <row r="434" spans="1:73" ht="15" customHeight="1" x14ac:dyDescent="0.35">
      <c r="A434" s="104">
        <v>0</v>
      </c>
      <c r="B434" s="105" t="s">
        <v>482</v>
      </c>
      <c r="C434" s="105"/>
      <c r="D434" s="104">
        <v>2</v>
      </c>
      <c r="E434" s="105" t="s">
        <v>10854</v>
      </c>
      <c r="F434" s="105" t="s">
        <v>10695</v>
      </c>
      <c r="G434" s="104">
        <v>1</v>
      </c>
      <c r="H434" s="105" t="s">
        <v>483</v>
      </c>
      <c r="I434" s="104" t="b">
        <v>0</v>
      </c>
      <c r="J434" s="105"/>
      <c r="K434" s="105"/>
      <c r="L434" s="104">
        <v>24</v>
      </c>
      <c r="M434" s="105"/>
      <c r="N434" s="104" t="b">
        <v>1</v>
      </c>
      <c r="O434" s="104">
        <v>0</v>
      </c>
      <c r="P434" s="105"/>
      <c r="Q434" s="105"/>
      <c r="R434" s="104" t="b">
        <v>0</v>
      </c>
      <c r="S434" s="105"/>
      <c r="T434" s="105"/>
      <c r="U434" s="105"/>
      <c r="V434" s="105"/>
      <c r="W434" s="105"/>
      <c r="X434" s="105"/>
      <c r="Y434" s="105"/>
      <c r="Z434" s="105"/>
      <c r="AA434" s="105"/>
      <c r="AB434" s="105"/>
      <c r="AC434" s="105"/>
      <c r="AD434" s="105"/>
      <c r="AE434" s="105"/>
      <c r="AF434" s="105"/>
      <c r="AG434" s="105"/>
      <c r="AH434" s="105"/>
      <c r="AI434" s="105"/>
      <c r="AJ434" s="105"/>
      <c r="AK434" s="105"/>
      <c r="AL434" s="105"/>
      <c r="AM434" s="105"/>
      <c r="AN434" s="105"/>
      <c r="AO434" s="105"/>
      <c r="AP434" s="105"/>
      <c r="AQ434" s="104">
        <v>0</v>
      </c>
      <c r="AR434" s="104">
        <v>110000</v>
      </c>
      <c r="AS434" s="105"/>
      <c r="AT434" s="104">
        <v>0</v>
      </c>
      <c r="AU434" s="104">
        <v>0</v>
      </c>
      <c r="AV434" s="104">
        <v>-1</v>
      </c>
      <c r="AW434" s="104">
        <v>1460</v>
      </c>
      <c r="AX434" s="104">
        <v>1460</v>
      </c>
      <c r="AY434" s="104">
        <v>20</v>
      </c>
      <c r="AZ434" s="104" t="b">
        <v>0</v>
      </c>
      <c r="BA434" s="104">
        <v>0</v>
      </c>
      <c r="BB434" s="104">
        <v>0</v>
      </c>
      <c r="BC434" s="104">
        <v>0</v>
      </c>
      <c r="BD434" s="104" t="b">
        <v>1</v>
      </c>
      <c r="BE434" s="105" t="s">
        <v>512</v>
      </c>
      <c r="BF434" s="104">
        <v>0</v>
      </c>
      <c r="BG434" s="104">
        <v>0</v>
      </c>
      <c r="BH434" s="104">
        <v>0</v>
      </c>
      <c r="BI434" s="104" t="b">
        <v>1</v>
      </c>
      <c r="BJ434" s="105"/>
      <c r="BK434" s="105"/>
      <c r="BL434" s="104">
        <v>0</v>
      </c>
      <c r="BM434" s="104">
        <v>0</v>
      </c>
      <c r="BN434" s="104">
        <v>16</v>
      </c>
      <c r="BO434" s="105"/>
      <c r="BP434" s="105" t="s">
        <v>207</v>
      </c>
      <c r="BQ434" s="104">
        <v>175200</v>
      </c>
      <c r="BR434" s="105"/>
      <c r="BS434" s="105" t="s">
        <v>105</v>
      </c>
      <c r="BT434" s="105"/>
      <c r="BU434" s="104">
        <v>0</v>
      </c>
    </row>
    <row r="435" spans="1:73" ht="15" customHeight="1" x14ac:dyDescent="0.35">
      <c r="A435" s="104">
        <v>0</v>
      </c>
      <c r="B435" s="105" t="s">
        <v>511</v>
      </c>
      <c r="C435" s="105"/>
      <c r="D435" s="104">
        <v>2</v>
      </c>
      <c r="E435" s="105" t="s">
        <v>10854</v>
      </c>
      <c r="F435" s="105" t="s">
        <v>10656</v>
      </c>
      <c r="G435" s="104">
        <v>1</v>
      </c>
      <c r="H435" s="105" t="s">
        <v>483</v>
      </c>
      <c r="I435" s="104" t="b">
        <v>0</v>
      </c>
      <c r="J435" s="105"/>
      <c r="K435" s="105"/>
      <c r="L435" s="104">
        <v>24</v>
      </c>
      <c r="M435" s="105"/>
      <c r="N435" s="104" t="b">
        <v>1</v>
      </c>
      <c r="O435" s="104">
        <v>0</v>
      </c>
      <c r="P435" s="105"/>
      <c r="Q435" s="105"/>
      <c r="R435" s="104" t="b">
        <v>1</v>
      </c>
      <c r="S435" s="105"/>
      <c r="T435" s="105"/>
      <c r="U435" s="105"/>
      <c r="V435" s="105"/>
      <c r="W435" s="105"/>
      <c r="X435" s="105"/>
      <c r="Y435" s="105"/>
      <c r="Z435" s="105"/>
      <c r="AA435" s="105"/>
      <c r="AB435" s="105"/>
      <c r="AC435" s="105"/>
      <c r="AD435" s="105"/>
      <c r="AE435" s="105"/>
      <c r="AF435" s="105"/>
      <c r="AG435" s="105"/>
      <c r="AH435" s="105"/>
      <c r="AI435" s="105"/>
      <c r="AJ435" s="105"/>
      <c r="AK435" s="105"/>
      <c r="AL435" s="105"/>
      <c r="AM435" s="105"/>
      <c r="AN435" s="105"/>
      <c r="AO435" s="105"/>
      <c r="AP435" s="105"/>
      <c r="AQ435" s="104">
        <v>0</v>
      </c>
      <c r="AR435" s="104">
        <v>0</v>
      </c>
      <c r="AS435" s="105"/>
      <c r="AT435" s="104">
        <v>0</v>
      </c>
      <c r="AU435" s="104">
        <v>0</v>
      </c>
      <c r="AV435" s="104">
        <v>-1</v>
      </c>
      <c r="AW435" s="104">
        <v>1460</v>
      </c>
      <c r="AX435" s="104">
        <v>1460</v>
      </c>
      <c r="AY435" s="104">
        <v>20</v>
      </c>
      <c r="AZ435" s="104" t="b">
        <v>0</v>
      </c>
      <c r="BA435" s="104">
        <v>0</v>
      </c>
      <c r="BB435" s="104">
        <v>0</v>
      </c>
      <c r="BC435" s="104">
        <v>0</v>
      </c>
      <c r="BD435" s="104" t="b">
        <v>0</v>
      </c>
      <c r="BE435" s="105" t="s">
        <v>512</v>
      </c>
      <c r="BF435" s="104">
        <v>0</v>
      </c>
      <c r="BG435" s="104">
        <v>0</v>
      </c>
      <c r="BH435" s="104">
        <v>0</v>
      </c>
      <c r="BI435" s="104" t="b">
        <v>0</v>
      </c>
      <c r="BJ435" s="105"/>
      <c r="BK435" s="105"/>
      <c r="BL435" s="104">
        <v>0</v>
      </c>
      <c r="BM435" s="104">
        <v>1</v>
      </c>
      <c r="BN435" s="104">
        <v>0</v>
      </c>
      <c r="BO435" s="105" t="s">
        <v>6742</v>
      </c>
      <c r="BP435" s="105" t="s">
        <v>6743</v>
      </c>
      <c r="BQ435" s="104">
        <v>17520</v>
      </c>
      <c r="BR435" s="105"/>
      <c r="BS435" s="105" t="s">
        <v>513</v>
      </c>
      <c r="BT435" s="105"/>
      <c r="BU435" s="104">
        <v>0</v>
      </c>
    </row>
    <row r="436" spans="1:73" ht="15" customHeight="1" x14ac:dyDescent="0.35">
      <c r="A436" s="104">
        <v>0</v>
      </c>
      <c r="B436" s="105" t="s">
        <v>482</v>
      </c>
      <c r="C436" s="105"/>
      <c r="D436" s="104">
        <v>2</v>
      </c>
      <c r="E436" s="105" t="s">
        <v>10855</v>
      </c>
      <c r="F436" s="105" t="s">
        <v>10695</v>
      </c>
      <c r="G436" s="104">
        <v>1</v>
      </c>
      <c r="H436" s="105" t="s">
        <v>483</v>
      </c>
      <c r="I436" s="104" t="b">
        <v>0</v>
      </c>
      <c r="J436" s="105"/>
      <c r="K436" s="105"/>
      <c r="L436" s="104">
        <v>24</v>
      </c>
      <c r="M436" s="105"/>
      <c r="N436" s="104" t="b">
        <v>1</v>
      </c>
      <c r="O436" s="104">
        <v>0</v>
      </c>
      <c r="P436" s="105"/>
      <c r="Q436" s="105"/>
      <c r="R436" s="104" t="b">
        <v>0</v>
      </c>
      <c r="S436" s="105"/>
      <c r="T436" s="105"/>
      <c r="U436" s="105"/>
      <c r="V436" s="105"/>
      <c r="W436" s="105"/>
      <c r="X436" s="105"/>
      <c r="Y436" s="105"/>
      <c r="Z436" s="105"/>
      <c r="AA436" s="105"/>
      <c r="AB436" s="105"/>
      <c r="AC436" s="105"/>
      <c r="AD436" s="105"/>
      <c r="AE436" s="105"/>
      <c r="AF436" s="105"/>
      <c r="AG436" s="105"/>
      <c r="AH436" s="105"/>
      <c r="AI436" s="105"/>
      <c r="AJ436" s="105"/>
      <c r="AK436" s="105"/>
      <c r="AL436" s="105"/>
      <c r="AM436" s="105"/>
      <c r="AN436" s="105"/>
      <c r="AO436" s="105"/>
      <c r="AP436" s="105"/>
      <c r="AQ436" s="104">
        <v>0</v>
      </c>
      <c r="AR436" s="104">
        <v>110000</v>
      </c>
      <c r="AS436" s="105"/>
      <c r="AT436" s="104">
        <v>0</v>
      </c>
      <c r="AU436" s="104">
        <v>0</v>
      </c>
      <c r="AV436" s="104">
        <v>-1</v>
      </c>
      <c r="AW436" s="104">
        <v>1460</v>
      </c>
      <c r="AX436" s="104">
        <v>1460</v>
      </c>
      <c r="AY436" s="104">
        <v>20</v>
      </c>
      <c r="AZ436" s="104" t="b">
        <v>0</v>
      </c>
      <c r="BA436" s="104">
        <v>0</v>
      </c>
      <c r="BB436" s="104">
        <v>0</v>
      </c>
      <c r="BC436" s="104">
        <v>0</v>
      </c>
      <c r="BD436" s="104" t="b">
        <v>1</v>
      </c>
      <c r="BE436" s="105" t="s">
        <v>512</v>
      </c>
      <c r="BF436" s="104">
        <v>0</v>
      </c>
      <c r="BG436" s="104">
        <v>0</v>
      </c>
      <c r="BH436" s="104">
        <v>0</v>
      </c>
      <c r="BI436" s="104" t="b">
        <v>1</v>
      </c>
      <c r="BJ436" s="105"/>
      <c r="BK436" s="105"/>
      <c r="BL436" s="104">
        <v>0</v>
      </c>
      <c r="BM436" s="104">
        <v>0</v>
      </c>
      <c r="BN436" s="104">
        <v>16</v>
      </c>
      <c r="BO436" s="105"/>
      <c r="BP436" s="105" t="s">
        <v>207</v>
      </c>
      <c r="BQ436" s="104">
        <v>175200</v>
      </c>
      <c r="BR436" s="105"/>
      <c r="BS436" s="105" t="s">
        <v>105</v>
      </c>
      <c r="BT436" s="105"/>
      <c r="BU436" s="104">
        <v>0</v>
      </c>
    </row>
    <row r="437" spans="1:73" ht="15" customHeight="1" x14ac:dyDescent="0.35">
      <c r="A437" s="104">
        <v>0</v>
      </c>
      <c r="B437" s="105" t="s">
        <v>511</v>
      </c>
      <c r="C437" s="105"/>
      <c r="D437" s="104">
        <v>2</v>
      </c>
      <c r="E437" s="105" t="s">
        <v>10855</v>
      </c>
      <c r="F437" s="105" t="s">
        <v>10656</v>
      </c>
      <c r="G437" s="104">
        <v>1</v>
      </c>
      <c r="H437" s="105" t="s">
        <v>483</v>
      </c>
      <c r="I437" s="104" t="b">
        <v>0</v>
      </c>
      <c r="J437" s="105"/>
      <c r="K437" s="105"/>
      <c r="L437" s="104">
        <v>24</v>
      </c>
      <c r="M437" s="105"/>
      <c r="N437" s="104" t="b">
        <v>1</v>
      </c>
      <c r="O437" s="104">
        <v>0</v>
      </c>
      <c r="P437" s="105"/>
      <c r="Q437" s="105"/>
      <c r="R437" s="104" t="b">
        <v>1</v>
      </c>
      <c r="S437" s="105"/>
      <c r="T437" s="105"/>
      <c r="U437" s="105"/>
      <c r="V437" s="105"/>
      <c r="W437" s="105"/>
      <c r="X437" s="105"/>
      <c r="Y437" s="105"/>
      <c r="Z437" s="105"/>
      <c r="AA437" s="105"/>
      <c r="AB437" s="105"/>
      <c r="AC437" s="105"/>
      <c r="AD437" s="105"/>
      <c r="AE437" s="105"/>
      <c r="AF437" s="105"/>
      <c r="AG437" s="105"/>
      <c r="AH437" s="105"/>
      <c r="AI437" s="105"/>
      <c r="AJ437" s="105"/>
      <c r="AK437" s="105"/>
      <c r="AL437" s="105"/>
      <c r="AM437" s="105"/>
      <c r="AN437" s="105"/>
      <c r="AO437" s="105"/>
      <c r="AP437" s="105"/>
      <c r="AQ437" s="104">
        <v>0</v>
      </c>
      <c r="AR437" s="104">
        <v>0</v>
      </c>
      <c r="AS437" s="105"/>
      <c r="AT437" s="104">
        <v>0</v>
      </c>
      <c r="AU437" s="104">
        <v>0</v>
      </c>
      <c r="AV437" s="104">
        <v>-1</v>
      </c>
      <c r="AW437" s="104">
        <v>1460</v>
      </c>
      <c r="AX437" s="104">
        <v>1460</v>
      </c>
      <c r="AY437" s="104">
        <v>20</v>
      </c>
      <c r="AZ437" s="104" t="b">
        <v>0</v>
      </c>
      <c r="BA437" s="104">
        <v>0</v>
      </c>
      <c r="BB437" s="104">
        <v>0</v>
      </c>
      <c r="BC437" s="104">
        <v>0</v>
      </c>
      <c r="BD437" s="104" t="b">
        <v>0</v>
      </c>
      <c r="BE437" s="105" t="s">
        <v>512</v>
      </c>
      <c r="BF437" s="104">
        <v>0</v>
      </c>
      <c r="BG437" s="104">
        <v>0</v>
      </c>
      <c r="BH437" s="104">
        <v>0</v>
      </c>
      <c r="BI437" s="104" t="b">
        <v>0</v>
      </c>
      <c r="BJ437" s="105"/>
      <c r="BK437" s="105"/>
      <c r="BL437" s="104">
        <v>0</v>
      </c>
      <c r="BM437" s="104">
        <v>1</v>
      </c>
      <c r="BN437" s="104">
        <v>0</v>
      </c>
      <c r="BO437" s="105" t="s">
        <v>6742</v>
      </c>
      <c r="BP437" s="105" t="s">
        <v>6743</v>
      </c>
      <c r="BQ437" s="104">
        <v>17520</v>
      </c>
      <c r="BR437" s="105"/>
      <c r="BS437" s="105" t="s">
        <v>513</v>
      </c>
      <c r="BT437" s="105"/>
      <c r="BU437" s="104">
        <v>0</v>
      </c>
    </row>
    <row r="438" spans="1:73" ht="15" customHeight="1" x14ac:dyDescent="0.35">
      <c r="A438" s="104">
        <v>0</v>
      </c>
      <c r="B438" s="105" t="s">
        <v>482</v>
      </c>
      <c r="C438" s="105"/>
      <c r="D438" s="104">
        <v>2</v>
      </c>
      <c r="E438" s="105" t="s">
        <v>10857</v>
      </c>
      <c r="F438" s="105" t="s">
        <v>10696</v>
      </c>
      <c r="G438" s="104">
        <v>1</v>
      </c>
      <c r="H438" s="105" t="s">
        <v>483</v>
      </c>
      <c r="I438" s="104" t="b">
        <v>0</v>
      </c>
      <c r="J438" s="105"/>
      <c r="K438" s="105"/>
      <c r="L438" s="104">
        <v>24</v>
      </c>
      <c r="M438" s="105"/>
      <c r="N438" s="104" t="b">
        <v>1</v>
      </c>
      <c r="O438" s="104">
        <v>0</v>
      </c>
      <c r="P438" s="105"/>
      <c r="Q438" s="105"/>
      <c r="R438" s="104" t="b">
        <v>0</v>
      </c>
      <c r="S438" s="105"/>
      <c r="T438" s="105"/>
      <c r="U438" s="105"/>
      <c r="V438" s="105"/>
      <c r="W438" s="105"/>
      <c r="X438" s="105"/>
      <c r="Y438" s="105"/>
      <c r="Z438" s="105"/>
      <c r="AA438" s="105"/>
      <c r="AB438" s="105"/>
      <c r="AC438" s="105"/>
      <c r="AD438" s="105"/>
      <c r="AE438" s="105"/>
      <c r="AF438" s="105"/>
      <c r="AG438" s="105"/>
      <c r="AH438" s="105"/>
      <c r="AI438" s="105"/>
      <c r="AJ438" s="105"/>
      <c r="AK438" s="105"/>
      <c r="AL438" s="105"/>
      <c r="AM438" s="105"/>
      <c r="AN438" s="105"/>
      <c r="AO438" s="105"/>
      <c r="AP438" s="105"/>
      <c r="AQ438" s="104">
        <v>0</v>
      </c>
      <c r="AR438" s="104">
        <v>110000</v>
      </c>
      <c r="AS438" s="105"/>
      <c r="AT438" s="104">
        <v>0</v>
      </c>
      <c r="AU438" s="104">
        <v>0</v>
      </c>
      <c r="AV438" s="104">
        <v>-1</v>
      </c>
      <c r="AW438" s="104">
        <v>1460</v>
      </c>
      <c r="AX438" s="104">
        <v>1460</v>
      </c>
      <c r="AY438" s="104">
        <v>20</v>
      </c>
      <c r="AZ438" s="104" t="b">
        <v>0</v>
      </c>
      <c r="BA438" s="104">
        <v>0</v>
      </c>
      <c r="BB438" s="104">
        <v>0</v>
      </c>
      <c r="BC438" s="104">
        <v>0</v>
      </c>
      <c r="BD438" s="104" t="b">
        <v>1</v>
      </c>
      <c r="BE438" s="105" t="s">
        <v>512</v>
      </c>
      <c r="BF438" s="104">
        <v>0</v>
      </c>
      <c r="BG438" s="104">
        <v>0</v>
      </c>
      <c r="BH438" s="104">
        <v>0</v>
      </c>
      <c r="BI438" s="104" t="b">
        <v>1</v>
      </c>
      <c r="BJ438" s="105"/>
      <c r="BK438" s="105"/>
      <c r="BL438" s="104">
        <v>0</v>
      </c>
      <c r="BM438" s="104">
        <v>0</v>
      </c>
      <c r="BN438" s="104">
        <v>16</v>
      </c>
      <c r="BO438" s="105"/>
      <c r="BP438" s="105" t="s">
        <v>207</v>
      </c>
      <c r="BQ438" s="104">
        <v>175200</v>
      </c>
      <c r="BR438" s="105"/>
      <c r="BS438" s="105" t="s">
        <v>105</v>
      </c>
      <c r="BT438" s="105"/>
      <c r="BU438" s="104">
        <v>0</v>
      </c>
    </row>
    <row r="439" spans="1:73" ht="15" customHeight="1" x14ac:dyDescent="0.35">
      <c r="A439" s="104">
        <v>0</v>
      </c>
      <c r="B439" s="105" t="s">
        <v>511</v>
      </c>
      <c r="C439" s="105"/>
      <c r="D439" s="104">
        <v>2</v>
      </c>
      <c r="E439" s="105" t="s">
        <v>10857</v>
      </c>
      <c r="F439" s="105" t="s">
        <v>10656</v>
      </c>
      <c r="G439" s="104">
        <v>1</v>
      </c>
      <c r="H439" s="105" t="s">
        <v>483</v>
      </c>
      <c r="I439" s="104" t="b">
        <v>0</v>
      </c>
      <c r="J439" s="105"/>
      <c r="K439" s="105"/>
      <c r="L439" s="104">
        <v>24</v>
      </c>
      <c r="M439" s="105"/>
      <c r="N439" s="104" t="b">
        <v>1</v>
      </c>
      <c r="O439" s="104">
        <v>0</v>
      </c>
      <c r="P439" s="105"/>
      <c r="Q439" s="105"/>
      <c r="R439" s="104" t="b">
        <v>1</v>
      </c>
      <c r="S439" s="105"/>
      <c r="T439" s="105"/>
      <c r="U439" s="105"/>
      <c r="V439" s="105"/>
      <c r="W439" s="105"/>
      <c r="X439" s="105"/>
      <c r="Y439" s="105"/>
      <c r="Z439" s="105"/>
      <c r="AA439" s="105"/>
      <c r="AB439" s="105"/>
      <c r="AC439" s="105"/>
      <c r="AD439" s="105"/>
      <c r="AE439" s="105"/>
      <c r="AF439" s="105"/>
      <c r="AG439" s="105"/>
      <c r="AH439" s="105"/>
      <c r="AI439" s="105"/>
      <c r="AJ439" s="105"/>
      <c r="AK439" s="105"/>
      <c r="AL439" s="105"/>
      <c r="AM439" s="105"/>
      <c r="AN439" s="105"/>
      <c r="AO439" s="105"/>
      <c r="AP439" s="105"/>
      <c r="AQ439" s="104">
        <v>0</v>
      </c>
      <c r="AR439" s="104">
        <v>0</v>
      </c>
      <c r="AS439" s="105"/>
      <c r="AT439" s="104">
        <v>0</v>
      </c>
      <c r="AU439" s="104">
        <v>0</v>
      </c>
      <c r="AV439" s="104">
        <v>-1</v>
      </c>
      <c r="AW439" s="104">
        <v>1460</v>
      </c>
      <c r="AX439" s="104">
        <v>1460</v>
      </c>
      <c r="AY439" s="104">
        <v>20</v>
      </c>
      <c r="AZ439" s="104" t="b">
        <v>0</v>
      </c>
      <c r="BA439" s="104">
        <v>0</v>
      </c>
      <c r="BB439" s="104">
        <v>0</v>
      </c>
      <c r="BC439" s="104">
        <v>0</v>
      </c>
      <c r="BD439" s="104" t="b">
        <v>0</v>
      </c>
      <c r="BE439" s="105" t="s">
        <v>512</v>
      </c>
      <c r="BF439" s="104">
        <v>0</v>
      </c>
      <c r="BG439" s="104">
        <v>0</v>
      </c>
      <c r="BH439" s="104">
        <v>0</v>
      </c>
      <c r="BI439" s="104" t="b">
        <v>0</v>
      </c>
      <c r="BJ439" s="105"/>
      <c r="BK439" s="105"/>
      <c r="BL439" s="104">
        <v>0</v>
      </c>
      <c r="BM439" s="104">
        <v>1</v>
      </c>
      <c r="BN439" s="104">
        <v>0</v>
      </c>
      <c r="BO439" s="105" t="s">
        <v>6742</v>
      </c>
      <c r="BP439" s="105" t="s">
        <v>6743</v>
      </c>
      <c r="BQ439" s="104">
        <v>17520</v>
      </c>
      <c r="BR439" s="105"/>
      <c r="BS439" s="105" t="s">
        <v>513</v>
      </c>
      <c r="BT439" s="105"/>
      <c r="BU439" s="104">
        <v>0</v>
      </c>
    </row>
    <row r="440" spans="1:73" ht="15" customHeight="1" x14ac:dyDescent="0.35">
      <c r="A440" s="104">
        <v>0</v>
      </c>
      <c r="B440" s="105" t="s">
        <v>482</v>
      </c>
      <c r="C440" s="105"/>
      <c r="D440" s="104">
        <v>2</v>
      </c>
      <c r="E440" s="105" t="s">
        <v>10856</v>
      </c>
      <c r="F440" s="105" t="s">
        <v>10695</v>
      </c>
      <c r="G440" s="104">
        <v>1</v>
      </c>
      <c r="H440" s="105" t="s">
        <v>483</v>
      </c>
      <c r="I440" s="104" t="b">
        <v>0</v>
      </c>
      <c r="J440" s="105"/>
      <c r="K440" s="105"/>
      <c r="L440" s="104">
        <v>24</v>
      </c>
      <c r="M440" s="105"/>
      <c r="N440" s="104" t="b">
        <v>1</v>
      </c>
      <c r="O440" s="104">
        <v>0</v>
      </c>
      <c r="P440" s="105"/>
      <c r="Q440" s="105"/>
      <c r="R440" s="104" t="b">
        <v>0</v>
      </c>
      <c r="S440" s="105"/>
      <c r="T440" s="105"/>
      <c r="U440" s="105"/>
      <c r="V440" s="105"/>
      <c r="W440" s="105"/>
      <c r="X440" s="105"/>
      <c r="Y440" s="105"/>
      <c r="Z440" s="105"/>
      <c r="AA440" s="105"/>
      <c r="AB440" s="105"/>
      <c r="AC440" s="105"/>
      <c r="AD440" s="105"/>
      <c r="AE440" s="105"/>
      <c r="AF440" s="105"/>
      <c r="AG440" s="105"/>
      <c r="AH440" s="105"/>
      <c r="AI440" s="105"/>
      <c r="AJ440" s="105"/>
      <c r="AK440" s="105"/>
      <c r="AL440" s="105"/>
      <c r="AM440" s="105"/>
      <c r="AN440" s="105"/>
      <c r="AO440" s="105"/>
      <c r="AP440" s="105"/>
      <c r="AQ440" s="104">
        <v>0</v>
      </c>
      <c r="AR440" s="104">
        <v>110000</v>
      </c>
      <c r="AS440" s="105"/>
      <c r="AT440" s="104">
        <v>0</v>
      </c>
      <c r="AU440" s="104">
        <v>0</v>
      </c>
      <c r="AV440" s="104">
        <v>-1</v>
      </c>
      <c r="AW440" s="104">
        <v>1460</v>
      </c>
      <c r="AX440" s="104">
        <v>1460</v>
      </c>
      <c r="AY440" s="104">
        <v>20</v>
      </c>
      <c r="AZ440" s="104" t="b">
        <v>0</v>
      </c>
      <c r="BA440" s="104">
        <v>0</v>
      </c>
      <c r="BB440" s="104">
        <v>0</v>
      </c>
      <c r="BC440" s="104">
        <v>0</v>
      </c>
      <c r="BD440" s="104" t="b">
        <v>1</v>
      </c>
      <c r="BE440" s="105" t="s">
        <v>512</v>
      </c>
      <c r="BF440" s="104">
        <v>0</v>
      </c>
      <c r="BG440" s="104">
        <v>0</v>
      </c>
      <c r="BH440" s="104">
        <v>0</v>
      </c>
      <c r="BI440" s="104" t="b">
        <v>1</v>
      </c>
      <c r="BJ440" s="105"/>
      <c r="BK440" s="105"/>
      <c r="BL440" s="104">
        <v>0</v>
      </c>
      <c r="BM440" s="104">
        <v>0</v>
      </c>
      <c r="BN440" s="104">
        <v>16</v>
      </c>
      <c r="BO440" s="105"/>
      <c r="BP440" s="105" t="s">
        <v>207</v>
      </c>
      <c r="BQ440" s="104">
        <v>175200</v>
      </c>
      <c r="BR440" s="105"/>
      <c r="BS440" s="105" t="s">
        <v>105</v>
      </c>
      <c r="BT440" s="105"/>
      <c r="BU440" s="104">
        <v>0</v>
      </c>
    </row>
    <row r="441" spans="1:73" ht="15" customHeight="1" x14ac:dyDescent="0.35">
      <c r="A441" s="104">
        <v>0</v>
      </c>
      <c r="B441" s="105" t="s">
        <v>511</v>
      </c>
      <c r="C441" s="105"/>
      <c r="D441" s="104">
        <v>2</v>
      </c>
      <c r="E441" s="105" t="s">
        <v>10856</v>
      </c>
      <c r="F441" s="105" t="s">
        <v>10656</v>
      </c>
      <c r="G441" s="104">
        <v>1</v>
      </c>
      <c r="H441" s="105" t="s">
        <v>483</v>
      </c>
      <c r="I441" s="104" t="b">
        <v>0</v>
      </c>
      <c r="J441" s="105"/>
      <c r="K441" s="105"/>
      <c r="L441" s="104">
        <v>24</v>
      </c>
      <c r="M441" s="105"/>
      <c r="N441" s="104" t="b">
        <v>1</v>
      </c>
      <c r="O441" s="104">
        <v>0</v>
      </c>
      <c r="P441" s="105"/>
      <c r="Q441" s="105"/>
      <c r="R441" s="104" t="b">
        <v>1</v>
      </c>
      <c r="S441" s="105"/>
      <c r="T441" s="105"/>
      <c r="U441" s="105"/>
      <c r="V441" s="105"/>
      <c r="W441" s="105"/>
      <c r="X441" s="105"/>
      <c r="Y441" s="105"/>
      <c r="Z441" s="105"/>
      <c r="AA441" s="105"/>
      <c r="AB441" s="105"/>
      <c r="AC441" s="105"/>
      <c r="AD441" s="105"/>
      <c r="AE441" s="105"/>
      <c r="AF441" s="105"/>
      <c r="AG441" s="105"/>
      <c r="AH441" s="105"/>
      <c r="AI441" s="105"/>
      <c r="AJ441" s="105"/>
      <c r="AK441" s="105"/>
      <c r="AL441" s="105"/>
      <c r="AM441" s="105"/>
      <c r="AN441" s="105"/>
      <c r="AO441" s="105"/>
      <c r="AP441" s="105"/>
      <c r="AQ441" s="104">
        <v>0</v>
      </c>
      <c r="AR441" s="104">
        <v>0</v>
      </c>
      <c r="AS441" s="105"/>
      <c r="AT441" s="104">
        <v>0</v>
      </c>
      <c r="AU441" s="104">
        <v>0</v>
      </c>
      <c r="AV441" s="104">
        <v>-1</v>
      </c>
      <c r="AW441" s="104">
        <v>1460</v>
      </c>
      <c r="AX441" s="104">
        <v>1460</v>
      </c>
      <c r="AY441" s="104">
        <v>20</v>
      </c>
      <c r="AZ441" s="104" t="b">
        <v>0</v>
      </c>
      <c r="BA441" s="104">
        <v>0</v>
      </c>
      <c r="BB441" s="104">
        <v>0</v>
      </c>
      <c r="BC441" s="104">
        <v>0</v>
      </c>
      <c r="BD441" s="104" t="b">
        <v>0</v>
      </c>
      <c r="BE441" s="105" t="s">
        <v>512</v>
      </c>
      <c r="BF441" s="104">
        <v>0</v>
      </c>
      <c r="BG441" s="104">
        <v>0</v>
      </c>
      <c r="BH441" s="104">
        <v>0</v>
      </c>
      <c r="BI441" s="104" t="b">
        <v>0</v>
      </c>
      <c r="BJ441" s="105"/>
      <c r="BK441" s="105"/>
      <c r="BL441" s="104">
        <v>0</v>
      </c>
      <c r="BM441" s="104">
        <v>1</v>
      </c>
      <c r="BN441" s="104">
        <v>0</v>
      </c>
      <c r="BO441" s="105" t="s">
        <v>6742</v>
      </c>
      <c r="BP441" s="105" t="s">
        <v>6743</v>
      </c>
      <c r="BQ441" s="104">
        <v>17520</v>
      </c>
      <c r="BR441" s="105"/>
      <c r="BS441" s="105" t="s">
        <v>513</v>
      </c>
      <c r="BT441" s="105"/>
      <c r="BU441" s="104">
        <v>0</v>
      </c>
    </row>
    <row r="442" spans="1:73" ht="15" customHeight="1" x14ac:dyDescent="0.35">
      <c r="A442" s="104">
        <v>0</v>
      </c>
      <c r="B442" s="105" t="s">
        <v>482</v>
      </c>
      <c r="C442" s="105"/>
      <c r="D442" s="104">
        <v>2</v>
      </c>
      <c r="E442" s="105" t="s">
        <v>7046</v>
      </c>
      <c r="F442" s="105" t="s">
        <v>6750</v>
      </c>
      <c r="G442" s="104">
        <v>1</v>
      </c>
      <c r="H442" s="105" t="s">
        <v>483</v>
      </c>
      <c r="I442" s="104" t="b">
        <v>0</v>
      </c>
      <c r="J442" s="105"/>
      <c r="K442" s="105"/>
      <c r="L442" s="104">
        <v>24</v>
      </c>
      <c r="M442" s="105"/>
      <c r="N442" s="104" t="b">
        <v>1</v>
      </c>
      <c r="O442" s="104">
        <v>0</v>
      </c>
      <c r="P442" s="105"/>
      <c r="Q442" s="105"/>
      <c r="R442" s="104" t="b">
        <v>0</v>
      </c>
      <c r="S442" s="105"/>
      <c r="T442" s="105"/>
      <c r="U442" s="105"/>
      <c r="V442" s="105"/>
      <c r="W442" s="105"/>
      <c r="X442" s="105"/>
      <c r="Y442" s="105"/>
      <c r="Z442" s="105"/>
      <c r="AA442" s="105"/>
      <c r="AB442" s="105"/>
      <c r="AC442" s="105"/>
      <c r="AD442" s="105"/>
      <c r="AE442" s="105"/>
      <c r="AF442" s="105"/>
      <c r="AG442" s="105"/>
      <c r="AH442" s="105"/>
      <c r="AI442" s="105"/>
      <c r="AJ442" s="105"/>
      <c r="AK442" s="105"/>
      <c r="AL442" s="105"/>
      <c r="AM442" s="105"/>
      <c r="AN442" s="105"/>
      <c r="AO442" s="105"/>
      <c r="AP442" s="105"/>
      <c r="AQ442" s="104">
        <v>0</v>
      </c>
      <c r="AR442" s="104">
        <v>0</v>
      </c>
      <c r="AS442" s="105"/>
      <c r="AT442" s="104">
        <v>0</v>
      </c>
      <c r="AU442" s="104">
        <v>0</v>
      </c>
      <c r="AV442" s="104">
        <v>-1</v>
      </c>
      <c r="AW442" s="104">
        <v>52560</v>
      </c>
      <c r="AX442" s="104">
        <v>10512</v>
      </c>
      <c r="AY442" s="104">
        <v>11</v>
      </c>
      <c r="AZ442" s="104" t="b">
        <v>0</v>
      </c>
      <c r="BA442" s="104">
        <v>0</v>
      </c>
      <c r="BB442" s="104">
        <v>0</v>
      </c>
      <c r="BC442" s="104">
        <v>0</v>
      </c>
      <c r="BD442" s="104" t="b">
        <v>1</v>
      </c>
      <c r="BE442" s="105" t="s">
        <v>512</v>
      </c>
      <c r="BF442" s="104">
        <v>0</v>
      </c>
      <c r="BG442" s="104">
        <v>0</v>
      </c>
      <c r="BH442" s="104">
        <v>0</v>
      </c>
      <c r="BI442" s="104" t="b">
        <v>0</v>
      </c>
      <c r="BJ442" s="105"/>
      <c r="BK442" s="105"/>
      <c r="BL442" s="104">
        <v>0</v>
      </c>
      <c r="BM442" s="104">
        <v>0</v>
      </c>
      <c r="BN442" s="104">
        <v>48</v>
      </c>
      <c r="BO442" s="105"/>
      <c r="BP442" s="105" t="s">
        <v>207</v>
      </c>
      <c r="BQ442" s="104">
        <v>78840</v>
      </c>
      <c r="BR442" s="105"/>
      <c r="BS442" s="105" t="s">
        <v>105</v>
      </c>
      <c r="BT442" s="105"/>
      <c r="BU442" s="104">
        <v>0</v>
      </c>
    </row>
    <row r="443" spans="1:73" ht="15" customHeight="1" x14ac:dyDescent="0.35">
      <c r="A443" s="104">
        <v>0</v>
      </c>
      <c r="B443" s="105" t="s">
        <v>511</v>
      </c>
      <c r="C443" s="105"/>
      <c r="D443" s="104">
        <v>2</v>
      </c>
      <c r="E443" s="105" t="s">
        <v>7046</v>
      </c>
      <c r="F443" s="105" t="s">
        <v>6751</v>
      </c>
      <c r="G443" s="104">
        <v>1</v>
      </c>
      <c r="H443" s="105" t="s">
        <v>483</v>
      </c>
      <c r="I443" s="104" t="b">
        <v>1</v>
      </c>
      <c r="J443" s="105"/>
      <c r="K443" s="105"/>
      <c r="L443" s="104">
        <v>24</v>
      </c>
      <c r="M443" s="105"/>
      <c r="N443" s="104" t="b">
        <v>1</v>
      </c>
      <c r="O443" s="104">
        <v>0</v>
      </c>
      <c r="P443" s="105"/>
      <c r="Q443" s="105"/>
      <c r="R443" s="104" t="b">
        <v>0</v>
      </c>
      <c r="S443" s="105"/>
      <c r="T443" s="105"/>
      <c r="U443" s="105"/>
      <c r="V443" s="105"/>
      <c r="W443" s="105"/>
      <c r="X443" s="105"/>
      <c r="Y443" s="105"/>
      <c r="Z443" s="105"/>
      <c r="AA443" s="105"/>
      <c r="AB443" s="105"/>
      <c r="AC443" s="105"/>
      <c r="AD443" s="105"/>
      <c r="AE443" s="105"/>
      <c r="AF443" s="105"/>
      <c r="AG443" s="105"/>
      <c r="AH443" s="105"/>
      <c r="AI443" s="105"/>
      <c r="AJ443" s="105"/>
      <c r="AK443" s="105"/>
      <c r="AL443" s="105"/>
      <c r="AM443" s="105"/>
      <c r="AN443" s="105"/>
      <c r="AO443" s="105"/>
      <c r="AP443" s="105"/>
      <c r="AQ443" s="104">
        <v>0</v>
      </c>
      <c r="AR443" s="104">
        <v>0</v>
      </c>
      <c r="AS443" s="105"/>
      <c r="AT443" s="104">
        <v>0</v>
      </c>
      <c r="AU443" s="104">
        <v>0</v>
      </c>
      <c r="AV443" s="104">
        <v>-1</v>
      </c>
      <c r="AW443" s="104">
        <v>1460</v>
      </c>
      <c r="AX443" s="104">
        <v>1460</v>
      </c>
      <c r="AY443" s="104">
        <v>20</v>
      </c>
      <c r="AZ443" s="104" t="b">
        <v>0</v>
      </c>
      <c r="BA443" s="104">
        <v>0</v>
      </c>
      <c r="BB443" s="104">
        <v>0</v>
      </c>
      <c r="BC443" s="104">
        <v>0</v>
      </c>
      <c r="BD443" s="104" t="b">
        <v>0</v>
      </c>
      <c r="BE443" s="105" t="s">
        <v>512</v>
      </c>
      <c r="BF443" s="104">
        <v>0</v>
      </c>
      <c r="BG443" s="104">
        <v>0</v>
      </c>
      <c r="BH443" s="104">
        <v>0</v>
      </c>
      <c r="BI443" s="104" t="b">
        <v>0</v>
      </c>
      <c r="BJ443" s="105"/>
      <c r="BK443" s="105"/>
      <c r="BL443" s="104">
        <v>0</v>
      </c>
      <c r="BM443" s="104">
        <v>1</v>
      </c>
      <c r="BN443" s="104">
        <v>0</v>
      </c>
      <c r="BO443" s="105"/>
      <c r="BP443" s="105" t="s">
        <v>209</v>
      </c>
      <c r="BQ443" s="104">
        <v>8760</v>
      </c>
      <c r="BR443" s="105"/>
      <c r="BS443" s="105" t="s">
        <v>513</v>
      </c>
      <c r="BT443" s="105"/>
      <c r="BU443" s="104">
        <v>0</v>
      </c>
    </row>
    <row r="444" spans="1:73" ht="15" customHeight="1" x14ac:dyDescent="0.35">
      <c r="A444" s="104">
        <v>0</v>
      </c>
      <c r="B444" s="105" t="s">
        <v>511</v>
      </c>
      <c r="C444" s="105"/>
      <c r="D444" s="104">
        <v>2</v>
      </c>
      <c r="E444" s="105" t="s">
        <v>7046</v>
      </c>
      <c r="F444" s="105" t="s">
        <v>10656</v>
      </c>
      <c r="G444" s="104">
        <v>1</v>
      </c>
      <c r="H444" s="105" t="s">
        <v>483</v>
      </c>
      <c r="I444" s="104" t="b">
        <v>0</v>
      </c>
      <c r="J444" s="105"/>
      <c r="K444" s="105"/>
      <c r="L444" s="104">
        <v>24</v>
      </c>
      <c r="M444" s="105"/>
      <c r="N444" s="104" t="b">
        <v>1</v>
      </c>
      <c r="O444" s="104">
        <v>0</v>
      </c>
      <c r="P444" s="105"/>
      <c r="Q444" s="105"/>
      <c r="R444" s="104" t="b">
        <v>1</v>
      </c>
      <c r="S444" s="105"/>
      <c r="T444" s="105"/>
      <c r="U444" s="105"/>
      <c r="V444" s="105"/>
      <c r="W444" s="105"/>
      <c r="X444" s="105"/>
      <c r="Y444" s="105"/>
      <c r="Z444" s="105"/>
      <c r="AA444" s="105"/>
      <c r="AB444" s="105"/>
      <c r="AC444" s="105"/>
      <c r="AD444" s="105"/>
      <c r="AE444" s="105"/>
      <c r="AF444" s="105"/>
      <c r="AG444" s="105"/>
      <c r="AH444" s="105"/>
      <c r="AI444" s="105"/>
      <c r="AJ444" s="105"/>
      <c r="AK444" s="105"/>
      <c r="AL444" s="105"/>
      <c r="AM444" s="105"/>
      <c r="AN444" s="105"/>
      <c r="AO444" s="105"/>
      <c r="AP444" s="105"/>
      <c r="AQ444" s="104">
        <v>0</v>
      </c>
      <c r="AR444" s="104">
        <v>0</v>
      </c>
      <c r="AS444" s="105"/>
      <c r="AT444" s="104">
        <v>0</v>
      </c>
      <c r="AU444" s="104">
        <v>0</v>
      </c>
      <c r="AV444" s="104">
        <v>-1</v>
      </c>
      <c r="AW444" s="104">
        <v>1460</v>
      </c>
      <c r="AX444" s="104">
        <v>1460</v>
      </c>
      <c r="AY444" s="104">
        <v>20</v>
      </c>
      <c r="AZ444" s="104" t="b">
        <v>0</v>
      </c>
      <c r="BA444" s="104">
        <v>0</v>
      </c>
      <c r="BB444" s="104">
        <v>0</v>
      </c>
      <c r="BC444" s="104">
        <v>0</v>
      </c>
      <c r="BD444" s="104" t="b">
        <v>0</v>
      </c>
      <c r="BE444" s="105" t="s">
        <v>512</v>
      </c>
      <c r="BF444" s="104">
        <v>0</v>
      </c>
      <c r="BG444" s="104">
        <v>0</v>
      </c>
      <c r="BH444" s="104">
        <v>0</v>
      </c>
      <c r="BI444" s="104" t="b">
        <v>0</v>
      </c>
      <c r="BJ444" s="105"/>
      <c r="BK444" s="105"/>
      <c r="BL444" s="104">
        <v>0</v>
      </c>
      <c r="BM444" s="104">
        <v>2</v>
      </c>
      <c r="BN444" s="104">
        <v>0</v>
      </c>
      <c r="BO444" s="105" t="s">
        <v>6742</v>
      </c>
      <c r="BP444" s="105" t="s">
        <v>6743</v>
      </c>
      <c r="BQ444" s="104">
        <v>17520</v>
      </c>
      <c r="BR444" s="105"/>
      <c r="BS444" s="105" t="s">
        <v>513</v>
      </c>
      <c r="BT444" s="105"/>
      <c r="BU444" s="104">
        <v>0</v>
      </c>
    </row>
    <row r="445" spans="1:73" ht="15" customHeight="1" x14ac:dyDescent="0.35">
      <c r="A445" s="104">
        <v>0</v>
      </c>
      <c r="B445" s="105" t="s">
        <v>482</v>
      </c>
      <c r="C445" s="105"/>
      <c r="D445" s="104">
        <v>2</v>
      </c>
      <c r="E445" s="105" t="s">
        <v>7000</v>
      </c>
      <c r="F445" s="105" t="s">
        <v>6853</v>
      </c>
      <c r="G445" s="104">
        <v>1</v>
      </c>
      <c r="H445" s="105" t="s">
        <v>483</v>
      </c>
      <c r="I445" s="104" t="b">
        <v>0</v>
      </c>
      <c r="J445" s="105"/>
      <c r="K445" s="105"/>
      <c r="L445" s="104">
        <v>24</v>
      </c>
      <c r="M445" s="105"/>
      <c r="N445" s="104" t="b">
        <v>1</v>
      </c>
      <c r="O445" s="104">
        <v>0</v>
      </c>
      <c r="P445" s="105"/>
      <c r="Q445" s="105"/>
      <c r="R445" s="104" t="b">
        <v>0</v>
      </c>
      <c r="S445" s="105"/>
      <c r="T445" s="105"/>
      <c r="U445" s="105"/>
      <c r="V445" s="105"/>
      <c r="W445" s="105"/>
      <c r="X445" s="105"/>
      <c r="Y445" s="105"/>
      <c r="Z445" s="105"/>
      <c r="AA445" s="105"/>
      <c r="AB445" s="105"/>
      <c r="AC445" s="105"/>
      <c r="AD445" s="105"/>
      <c r="AE445" s="105"/>
      <c r="AF445" s="105"/>
      <c r="AG445" s="105"/>
      <c r="AH445" s="105"/>
      <c r="AI445" s="105"/>
      <c r="AJ445" s="105"/>
      <c r="AK445" s="105"/>
      <c r="AL445" s="105"/>
      <c r="AM445" s="105"/>
      <c r="AN445" s="105"/>
      <c r="AO445" s="105"/>
      <c r="AP445" s="105"/>
      <c r="AQ445" s="104">
        <v>0</v>
      </c>
      <c r="AR445" s="104">
        <v>200000</v>
      </c>
      <c r="AS445" s="105"/>
      <c r="AT445" s="104">
        <v>0</v>
      </c>
      <c r="AU445" s="104">
        <v>0</v>
      </c>
      <c r="AV445" s="104">
        <v>-1</v>
      </c>
      <c r="AW445" s="104">
        <v>1460</v>
      </c>
      <c r="AX445" s="104">
        <v>1460</v>
      </c>
      <c r="AY445" s="104">
        <v>20</v>
      </c>
      <c r="AZ445" s="104" t="b">
        <v>0</v>
      </c>
      <c r="BA445" s="104">
        <v>0</v>
      </c>
      <c r="BB445" s="104">
        <v>0</v>
      </c>
      <c r="BC445" s="104">
        <v>0</v>
      </c>
      <c r="BD445" s="104" t="b">
        <v>1</v>
      </c>
      <c r="BE445" s="105" t="s">
        <v>512</v>
      </c>
      <c r="BF445" s="104">
        <v>0</v>
      </c>
      <c r="BG445" s="104">
        <v>0</v>
      </c>
      <c r="BH445" s="104">
        <v>0</v>
      </c>
      <c r="BI445" s="104" t="b">
        <v>1</v>
      </c>
      <c r="BJ445" s="105"/>
      <c r="BK445" s="105"/>
      <c r="BL445" s="104">
        <v>0</v>
      </c>
      <c r="BM445" s="104">
        <v>0</v>
      </c>
      <c r="BN445" s="104">
        <v>0</v>
      </c>
      <c r="BO445" s="105"/>
      <c r="BP445" s="105" t="s">
        <v>311</v>
      </c>
      <c r="BQ445" s="104">
        <v>140160</v>
      </c>
      <c r="BR445" s="105"/>
      <c r="BS445" s="105" t="s">
        <v>105</v>
      </c>
      <c r="BT445" s="105"/>
      <c r="BU445" s="104">
        <v>0</v>
      </c>
    </row>
    <row r="446" spans="1:73" ht="15" customHeight="1" x14ac:dyDescent="0.35">
      <c r="A446" s="104">
        <v>0</v>
      </c>
      <c r="B446" s="105" t="s">
        <v>511</v>
      </c>
      <c r="C446" s="105"/>
      <c r="D446" s="104">
        <v>2</v>
      </c>
      <c r="E446" s="105" t="s">
        <v>7000</v>
      </c>
      <c r="F446" s="105" t="s">
        <v>10656</v>
      </c>
      <c r="G446" s="104">
        <v>1</v>
      </c>
      <c r="H446" s="105" t="s">
        <v>483</v>
      </c>
      <c r="I446" s="104" t="b">
        <v>0</v>
      </c>
      <c r="J446" s="105"/>
      <c r="K446" s="105"/>
      <c r="L446" s="104">
        <v>24</v>
      </c>
      <c r="M446" s="105"/>
      <c r="N446" s="104" t="b">
        <v>1</v>
      </c>
      <c r="O446" s="104">
        <v>0</v>
      </c>
      <c r="P446" s="105"/>
      <c r="Q446" s="105"/>
      <c r="R446" s="104" t="b">
        <v>1</v>
      </c>
      <c r="S446" s="105"/>
      <c r="T446" s="105"/>
      <c r="U446" s="105"/>
      <c r="V446" s="105"/>
      <c r="W446" s="105"/>
      <c r="X446" s="105"/>
      <c r="Y446" s="105"/>
      <c r="Z446" s="105"/>
      <c r="AA446" s="105"/>
      <c r="AB446" s="105"/>
      <c r="AC446" s="105"/>
      <c r="AD446" s="105"/>
      <c r="AE446" s="105"/>
      <c r="AF446" s="105"/>
      <c r="AG446" s="105"/>
      <c r="AH446" s="105"/>
      <c r="AI446" s="105"/>
      <c r="AJ446" s="105"/>
      <c r="AK446" s="105"/>
      <c r="AL446" s="105"/>
      <c r="AM446" s="105"/>
      <c r="AN446" s="105"/>
      <c r="AO446" s="105"/>
      <c r="AP446" s="105"/>
      <c r="AQ446" s="104">
        <v>0</v>
      </c>
      <c r="AR446" s="104">
        <v>0</v>
      </c>
      <c r="AS446" s="105"/>
      <c r="AT446" s="104">
        <v>0</v>
      </c>
      <c r="AU446" s="104">
        <v>0</v>
      </c>
      <c r="AV446" s="104">
        <v>-1</v>
      </c>
      <c r="AW446" s="104">
        <v>1460</v>
      </c>
      <c r="AX446" s="104">
        <v>1460</v>
      </c>
      <c r="AY446" s="104">
        <v>20</v>
      </c>
      <c r="AZ446" s="104" t="b">
        <v>0</v>
      </c>
      <c r="BA446" s="104">
        <v>0</v>
      </c>
      <c r="BB446" s="104">
        <v>0</v>
      </c>
      <c r="BC446" s="104">
        <v>0</v>
      </c>
      <c r="BD446" s="104" t="b">
        <v>0</v>
      </c>
      <c r="BE446" s="105" t="s">
        <v>512</v>
      </c>
      <c r="BF446" s="104">
        <v>0</v>
      </c>
      <c r="BG446" s="104">
        <v>0</v>
      </c>
      <c r="BH446" s="104">
        <v>0</v>
      </c>
      <c r="BI446" s="104" t="b">
        <v>0</v>
      </c>
      <c r="BJ446" s="105"/>
      <c r="BK446" s="105"/>
      <c r="BL446" s="104">
        <v>0</v>
      </c>
      <c r="BM446" s="104">
        <v>1</v>
      </c>
      <c r="BN446" s="104">
        <v>0</v>
      </c>
      <c r="BO446" s="105" t="s">
        <v>6742</v>
      </c>
      <c r="BP446" s="105" t="s">
        <v>6743</v>
      </c>
      <c r="BQ446" s="104">
        <v>17520</v>
      </c>
      <c r="BR446" s="105"/>
      <c r="BS446" s="105" t="s">
        <v>513</v>
      </c>
      <c r="BT446" s="105"/>
      <c r="BU446" s="104">
        <v>0</v>
      </c>
    </row>
    <row r="447" spans="1:73" ht="15" customHeight="1" x14ac:dyDescent="0.35">
      <c r="A447" s="104">
        <v>0</v>
      </c>
      <c r="B447" s="105" t="s">
        <v>511</v>
      </c>
      <c r="C447" s="105"/>
      <c r="D447" s="104">
        <v>2</v>
      </c>
      <c r="E447" s="105" t="s">
        <v>6963</v>
      </c>
      <c r="F447" s="105" t="s">
        <v>10683</v>
      </c>
      <c r="G447" s="104">
        <v>1</v>
      </c>
      <c r="H447" s="105" t="s">
        <v>483</v>
      </c>
      <c r="I447" s="104" t="b">
        <v>0</v>
      </c>
      <c r="J447" s="105"/>
      <c r="K447" s="105"/>
      <c r="L447" s="104">
        <v>24</v>
      </c>
      <c r="M447" s="105"/>
      <c r="N447" s="104" t="b">
        <v>1</v>
      </c>
      <c r="O447" s="104">
        <v>0</v>
      </c>
      <c r="P447" s="105"/>
      <c r="Q447" s="105"/>
      <c r="R447" s="104" t="b">
        <v>0</v>
      </c>
      <c r="S447" s="105"/>
      <c r="T447" s="105"/>
      <c r="U447" s="105"/>
      <c r="V447" s="105"/>
      <c r="W447" s="105"/>
      <c r="X447" s="105"/>
      <c r="Y447" s="105"/>
      <c r="Z447" s="105"/>
      <c r="AA447" s="105"/>
      <c r="AB447" s="105"/>
      <c r="AC447" s="105"/>
      <c r="AD447" s="105"/>
      <c r="AE447" s="105"/>
      <c r="AF447" s="105"/>
      <c r="AG447" s="105"/>
      <c r="AH447" s="105"/>
      <c r="AI447" s="105"/>
      <c r="AJ447" s="105"/>
      <c r="AK447" s="105"/>
      <c r="AL447" s="105"/>
      <c r="AM447" s="105"/>
      <c r="AN447" s="105"/>
      <c r="AO447" s="105"/>
      <c r="AP447" s="105"/>
      <c r="AQ447" s="104">
        <v>0</v>
      </c>
      <c r="AR447" s="104">
        <v>0</v>
      </c>
      <c r="AS447" s="105"/>
      <c r="AT447" s="104">
        <v>0</v>
      </c>
      <c r="AU447" s="104">
        <v>0</v>
      </c>
      <c r="AV447" s="104">
        <v>-1</v>
      </c>
      <c r="AW447" s="104">
        <v>1460</v>
      </c>
      <c r="AX447" s="104">
        <v>1460</v>
      </c>
      <c r="AY447" s="104">
        <v>20</v>
      </c>
      <c r="AZ447" s="104" t="b">
        <v>0</v>
      </c>
      <c r="BA447" s="104">
        <v>0</v>
      </c>
      <c r="BB447" s="104">
        <v>0</v>
      </c>
      <c r="BC447" s="104">
        <v>0</v>
      </c>
      <c r="BD447" s="104" t="b">
        <v>1</v>
      </c>
      <c r="BE447" s="105" t="s">
        <v>512</v>
      </c>
      <c r="BF447" s="104">
        <v>0</v>
      </c>
      <c r="BG447" s="104">
        <v>0</v>
      </c>
      <c r="BH447" s="104">
        <v>0</v>
      </c>
      <c r="BI447" s="104" t="b">
        <v>0</v>
      </c>
      <c r="BJ447" s="105"/>
      <c r="BK447" s="105"/>
      <c r="BL447" s="104">
        <v>0</v>
      </c>
      <c r="BM447" s="104">
        <v>0</v>
      </c>
      <c r="BN447" s="104">
        <v>0</v>
      </c>
      <c r="BO447" s="105" t="s">
        <v>10684</v>
      </c>
      <c r="BP447" s="105" t="s">
        <v>208</v>
      </c>
      <c r="BQ447" s="104">
        <v>8760</v>
      </c>
      <c r="BR447" s="105"/>
      <c r="BS447" s="105" t="s">
        <v>513</v>
      </c>
      <c r="BT447" s="105"/>
      <c r="BU447" s="104">
        <v>0</v>
      </c>
    </row>
    <row r="448" spans="1:73" ht="15" customHeight="1" x14ac:dyDescent="0.35">
      <c r="A448" s="104">
        <v>0</v>
      </c>
      <c r="B448" s="105" t="s">
        <v>511</v>
      </c>
      <c r="C448" s="105"/>
      <c r="D448" s="104">
        <v>2</v>
      </c>
      <c r="E448" s="105" t="s">
        <v>6958</v>
      </c>
      <c r="F448" s="105" t="s">
        <v>6826</v>
      </c>
      <c r="G448" s="104">
        <v>1</v>
      </c>
      <c r="H448" s="105" t="s">
        <v>483</v>
      </c>
      <c r="I448" s="104" t="b">
        <v>0</v>
      </c>
      <c r="J448" s="105"/>
      <c r="K448" s="105"/>
      <c r="L448" s="104">
        <v>24</v>
      </c>
      <c r="M448" s="105"/>
      <c r="N448" s="104" t="b">
        <v>1</v>
      </c>
      <c r="O448" s="104">
        <v>0</v>
      </c>
      <c r="P448" s="105"/>
      <c r="Q448" s="105" t="s">
        <v>5934</v>
      </c>
      <c r="R448" s="104" t="b">
        <v>0</v>
      </c>
      <c r="S448" s="105"/>
      <c r="T448" s="105"/>
      <c r="U448" s="105"/>
      <c r="V448" s="105"/>
      <c r="W448" s="105"/>
      <c r="X448" s="105"/>
      <c r="Y448" s="105"/>
      <c r="Z448" s="105"/>
      <c r="AA448" s="105"/>
      <c r="AB448" s="105"/>
      <c r="AC448" s="105"/>
      <c r="AD448" s="105"/>
      <c r="AE448" s="105"/>
      <c r="AF448" s="105"/>
      <c r="AG448" s="105"/>
      <c r="AH448" s="105"/>
      <c r="AI448" s="105"/>
      <c r="AJ448" s="105"/>
      <c r="AK448" s="105"/>
      <c r="AL448" s="105"/>
      <c r="AM448" s="105"/>
      <c r="AN448" s="105"/>
      <c r="AO448" s="105"/>
      <c r="AP448" s="105"/>
      <c r="AQ448" s="104">
        <v>0</v>
      </c>
      <c r="AR448" s="104">
        <v>0</v>
      </c>
      <c r="AS448" s="105"/>
      <c r="AT448" s="104">
        <v>0</v>
      </c>
      <c r="AU448" s="104">
        <v>0</v>
      </c>
      <c r="AV448" s="104">
        <v>-1</v>
      </c>
      <c r="AW448" s="104">
        <v>1460</v>
      </c>
      <c r="AX448" s="104">
        <v>1460</v>
      </c>
      <c r="AY448" s="104">
        <v>20</v>
      </c>
      <c r="AZ448" s="104" t="b">
        <v>0</v>
      </c>
      <c r="BA448" s="104">
        <v>0</v>
      </c>
      <c r="BB448" s="104">
        <v>0</v>
      </c>
      <c r="BC448" s="104">
        <v>0</v>
      </c>
      <c r="BD448" s="104" t="b">
        <v>1</v>
      </c>
      <c r="BE448" s="105" t="s">
        <v>512</v>
      </c>
      <c r="BF448" s="104">
        <v>0</v>
      </c>
      <c r="BG448" s="104">
        <v>0</v>
      </c>
      <c r="BH448" s="104">
        <v>0</v>
      </c>
      <c r="BI448" s="104" t="b">
        <v>0</v>
      </c>
      <c r="BJ448" s="105"/>
      <c r="BK448" s="105"/>
      <c r="BL448" s="104">
        <v>0</v>
      </c>
      <c r="BM448" s="104">
        <v>0</v>
      </c>
      <c r="BN448" s="104">
        <v>6</v>
      </c>
      <c r="BO448" s="105"/>
      <c r="BP448" s="105" t="s">
        <v>208</v>
      </c>
      <c r="BQ448" s="104">
        <v>8760</v>
      </c>
      <c r="BR448" s="105"/>
      <c r="BS448" s="105" t="s">
        <v>513</v>
      </c>
      <c r="BT448" s="105"/>
      <c r="BU448" s="104">
        <v>0</v>
      </c>
    </row>
    <row r="449" spans="1:73" ht="15" customHeight="1" x14ac:dyDescent="0.35">
      <c r="A449" s="104">
        <v>0</v>
      </c>
      <c r="B449" s="105" t="s">
        <v>482</v>
      </c>
      <c r="C449" s="105"/>
      <c r="D449" s="104">
        <v>2</v>
      </c>
      <c r="E449" s="105" t="s">
        <v>7016</v>
      </c>
      <c r="F449" s="105" t="s">
        <v>6770</v>
      </c>
      <c r="G449" s="104">
        <v>1</v>
      </c>
      <c r="H449" s="105" t="s">
        <v>483</v>
      </c>
      <c r="I449" s="104" t="b">
        <v>0</v>
      </c>
      <c r="J449" s="105"/>
      <c r="K449" s="105"/>
      <c r="L449" s="104">
        <v>24</v>
      </c>
      <c r="M449" s="105"/>
      <c r="N449" s="104" t="b">
        <v>1</v>
      </c>
      <c r="O449" s="104">
        <v>0</v>
      </c>
      <c r="P449" s="105"/>
      <c r="Q449" s="105"/>
      <c r="R449" s="104" t="b">
        <v>0</v>
      </c>
      <c r="S449" s="105"/>
      <c r="T449" s="105"/>
      <c r="U449" s="105"/>
      <c r="V449" s="105"/>
      <c r="W449" s="105"/>
      <c r="X449" s="105"/>
      <c r="Y449" s="105"/>
      <c r="Z449" s="105"/>
      <c r="AA449" s="105"/>
      <c r="AB449" s="105"/>
      <c r="AC449" s="105"/>
      <c r="AD449" s="105"/>
      <c r="AE449" s="105"/>
      <c r="AF449" s="105"/>
      <c r="AG449" s="105"/>
      <c r="AH449" s="105"/>
      <c r="AI449" s="105"/>
      <c r="AJ449" s="105"/>
      <c r="AK449" s="105"/>
      <c r="AL449" s="105"/>
      <c r="AM449" s="105"/>
      <c r="AN449" s="105"/>
      <c r="AO449" s="105"/>
      <c r="AP449" s="105"/>
      <c r="AQ449" s="104">
        <v>0</v>
      </c>
      <c r="AR449" s="104">
        <v>90000</v>
      </c>
      <c r="AS449" s="105"/>
      <c r="AT449" s="104">
        <v>0</v>
      </c>
      <c r="AU449" s="104">
        <v>0</v>
      </c>
      <c r="AV449" s="104">
        <v>-1</v>
      </c>
      <c r="AW449" s="104">
        <v>1460</v>
      </c>
      <c r="AX449" s="104">
        <v>1460</v>
      </c>
      <c r="AY449" s="104">
        <v>20</v>
      </c>
      <c r="AZ449" s="104" t="b">
        <v>0</v>
      </c>
      <c r="BA449" s="104">
        <v>0</v>
      </c>
      <c r="BB449" s="104">
        <v>0</v>
      </c>
      <c r="BC449" s="104">
        <v>0</v>
      </c>
      <c r="BD449" s="104" t="b">
        <v>1</v>
      </c>
      <c r="BE449" s="105" t="s">
        <v>512</v>
      </c>
      <c r="BF449" s="104">
        <v>0</v>
      </c>
      <c r="BG449" s="104">
        <v>0</v>
      </c>
      <c r="BH449" s="104">
        <v>0</v>
      </c>
      <c r="BI449" s="104" t="b">
        <v>0</v>
      </c>
      <c r="BJ449" s="105"/>
      <c r="BK449" s="105"/>
      <c r="BL449" s="104">
        <v>0</v>
      </c>
      <c r="BM449" s="104">
        <v>0</v>
      </c>
      <c r="BN449" s="104">
        <v>0</v>
      </c>
      <c r="BO449" s="105"/>
      <c r="BP449" s="105" t="s">
        <v>207</v>
      </c>
      <c r="BQ449" s="104">
        <v>262800</v>
      </c>
      <c r="BR449" s="105"/>
      <c r="BS449" s="105" t="s">
        <v>105</v>
      </c>
      <c r="BT449" s="105"/>
      <c r="BU449" s="104">
        <v>0</v>
      </c>
    </row>
    <row r="450" spans="1:73" ht="15" customHeight="1" x14ac:dyDescent="0.35">
      <c r="A450" s="104">
        <v>0</v>
      </c>
      <c r="B450" s="105" t="s">
        <v>511</v>
      </c>
      <c r="C450" s="105"/>
      <c r="D450" s="104">
        <v>2</v>
      </c>
      <c r="E450" s="105" t="s">
        <v>7016</v>
      </c>
      <c r="F450" s="105" t="s">
        <v>6771</v>
      </c>
      <c r="G450" s="104">
        <v>1</v>
      </c>
      <c r="H450" s="105" t="s">
        <v>483</v>
      </c>
      <c r="I450" s="104" t="b">
        <v>1</v>
      </c>
      <c r="J450" s="105"/>
      <c r="K450" s="105"/>
      <c r="L450" s="104">
        <v>24</v>
      </c>
      <c r="M450" s="105"/>
      <c r="N450" s="104" t="b">
        <v>1</v>
      </c>
      <c r="O450" s="104">
        <v>0</v>
      </c>
      <c r="P450" s="105"/>
      <c r="Q450" s="105"/>
      <c r="R450" s="104" t="b">
        <v>0</v>
      </c>
      <c r="S450" s="105"/>
      <c r="T450" s="105"/>
      <c r="U450" s="105"/>
      <c r="V450" s="105"/>
      <c r="W450" s="105"/>
      <c r="X450" s="105"/>
      <c r="Y450" s="105"/>
      <c r="Z450" s="105"/>
      <c r="AA450" s="105"/>
      <c r="AB450" s="105"/>
      <c r="AC450" s="105"/>
      <c r="AD450" s="105"/>
      <c r="AE450" s="105"/>
      <c r="AF450" s="105"/>
      <c r="AG450" s="105"/>
      <c r="AH450" s="105"/>
      <c r="AI450" s="105"/>
      <c r="AJ450" s="105"/>
      <c r="AK450" s="105"/>
      <c r="AL450" s="105"/>
      <c r="AM450" s="105"/>
      <c r="AN450" s="105"/>
      <c r="AO450" s="105"/>
      <c r="AP450" s="105"/>
      <c r="AQ450" s="104">
        <v>0</v>
      </c>
      <c r="AR450" s="104">
        <v>500</v>
      </c>
      <c r="AS450" s="105"/>
      <c r="AT450" s="104">
        <v>0</v>
      </c>
      <c r="AU450" s="104">
        <v>0</v>
      </c>
      <c r="AV450" s="104">
        <v>-1</v>
      </c>
      <c r="AW450" s="104">
        <v>1460</v>
      </c>
      <c r="AX450" s="104">
        <v>1460</v>
      </c>
      <c r="AY450" s="104">
        <v>20</v>
      </c>
      <c r="AZ450" s="104" t="b">
        <v>0</v>
      </c>
      <c r="BA450" s="104">
        <v>0</v>
      </c>
      <c r="BB450" s="104">
        <v>0</v>
      </c>
      <c r="BC450" s="104">
        <v>0</v>
      </c>
      <c r="BD450" s="104" t="b">
        <v>1</v>
      </c>
      <c r="BE450" s="105" t="s">
        <v>512</v>
      </c>
      <c r="BF450" s="104">
        <v>0</v>
      </c>
      <c r="BG450" s="104">
        <v>0</v>
      </c>
      <c r="BH450" s="104">
        <v>0</v>
      </c>
      <c r="BI450" s="104" t="b">
        <v>0</v>
      </c>
      <c r="BJ450" s="105"/>
      <c r="BK450" s="105"/>
      <c r="BL450" s="104">
        <v>0</v>
      </c>
      <c r="BM450" s="104">
        <v>1</v>
      </c>
      <c r="BN450" s="104">
        <v>0</v>
      </c>
      <c r="BO450" s="105"/>
      <c r="BP450" s="105" t="s">
        <v>209</v>
      </c>
      <c r="BQ450" s="104">
        <v>8760</v>
      </c>
      <c r="BR450" s="105"/>
      <c r="BS450" s="105" t="s">
        <v>513</v>
      </c>
      <c r="BT450" s="105"/>
      <c r="BU450" s="104">
        <v>0</v>
      </c>
    </row>
    <row r="451" spans="1:73" ht="15" customHeight="1" x14ac:dyDescent="0.35">
      <c r="A451" s="104">
        <v>0</v>
      </c>
      <c r="B451" s="105" t="s">
        <v>482</v>
      </c>
      <c r="C451" s="105"/>
      <c r="D451" s="104">
        <v>2</v>
      </c>
      <c r="E451" s="105" t="s">
        <v>7017</v>
      </c>
      <c r="F451" s="105" t="s">
        <v>6772</v>
      </c>
      <c r="G451" s="104">
        <v>1</v>
      </c>
      <c r="H451" s="105" t="s">
        <v>483</v>
      </c>
      <c r="I451" s="104" t="b">
        <v>0</v>
      </c>
      <c r="J451" s="105"/>
      <c r="K451" s="105"/>
      <c r="L451" s="104">
        <v>24</v>
      </c>
      <c r="M451" s="105"/>
      <c r="N451" s="104" t="b">
        <v>1</v>
      </c>
      <c r="O451" s="104">
        <v>0</v>
      </c>
      <c r="P451" s="105"/>
      <c r="Q451" s="105"/>
      <c r="R451" s="104" t="b">
        <v>0</v>
      </c>
      <c r="S451" s="105"/>
      <c r="T451" s="105"/>
      <c r="U451" s="105"/>
      <c r="V451" s="105"/>
      <c r="W451" s="105"/>
      <c r="X451" s="105"/>
      <c r="Y451" s="105"/>
      <c r="Z451" s="105"/>
      <c r="AA451" s="105"/>
      <c r="AB451" s="105"/>
      <c r="AC451" s="105"/>
      <c r="AD451" s="105"/>
      <c r="AE451" s="105"/>
      <c r="AF451" s="105"/>
      <c r="AG451" s="105"/>
      <c r="AH451" s="105"/>
      <c r="AI451" s="105"/>
      <c r="AJ451" s="105"/>
      <c r="AK451" s="105"/>
      <c r="AL451" s="105"/>
      <c r="AM451" s="105"/>
      <c r="AN451" s="105"/>
      <c r="AO451" s="105"/>
      <c r="AP451" s="105"/>
      <c r="AQ451" s="104">
        <v>0</v>
      </c>
      <c r="AR451" s="104">
        <v>30000</v>
      </c>
      <c r="AS451" s="105"/>
      <c r="AT451" s="104">
        <v>0</v>
      </c>
      <c r="AU451" s="104">
        <v>0</v>
      </c>
      <c r="AV451" s="104">
        <v>-1</v>
      </c>
      <c r="AW451" s="104">
        <v>87600</v>
      </c>
      <c r="AX451" s="104">
        <v>17520</v>
      </c>
      <c r="AY451" s="104">
        <v>10</v>
      </c>
      <c r="AZ451" s="104" t="b">
        <v>0</v>
      </c>
      <c r="BA451" s="104">
        <v>0</v>
      </c>
      <c r="BB451" s="104">
        <v>0</v>
      </c>
      <c r="BC451" s="104">
        <v>0</v>
      </c>
      <c r="BD451" s="104" t="b">
        <v>1</v>
      </c>
      <c r="BE451" s="105" t="s">
        <v>512</v>
      </c>
      <c r="BF451" s="104">
        <v>0</v>
      </c>
      <c r="BG451" s="104">
        <v>0</v>
      </c>
      <c r="BH451" s="104">
        <v>0</v>
      </c>
      <c r="BI451" s="104" t="b">
        <v>0</v>
      </c>
      <c r="BJ451" s="105"/>
      <c r="BK451" s="105"/>
      <c r="BL451" s="104">
        <v>0</v>
      </c>
      <c r="BM451" s="104">
        <v>0</v>
      </c>
      <c r="BN451" s="104">
        <v>0</v>
      </c>
      <c r="BO451" s="105"/>
      <c r="BP451" s="105" t="s">
        <v>207</v>
      </c>
      <c r="BQ451" s="104">
        <v>219000</v>
      </c>
      <c r="BR451" s="105"/>
      <c r="BS451" s="105" t="s">
        <v>105</v>
      </c>
      <c r="BT451" s="105"/>
      <c r="BU451" s="104">
        <v>0</v>
      </c>
    </row>
    <row r="452" spans="1:73" ht="15" customHeight="1" x14ac:dyDescent="0.35">
      <c r="A452" s="104">
        <v>0</v>
      </c>
      <c r="B452" s="105" t="s">
        <v>511</v>
      </c>
      <c r="C452" s="105"/>
      <c r="D452" s="104">
        <v>2</v>
      </c>
      <c r="E452" s="105" t="s">
        <v>7017</v>
      </c>
      <c r="F452" s="105" t="s">
        <v>6773</v>
      </c>
      <c r="G452" s="104">
        <v>1</v>
      </c>
      <c r="H452" s="105" t="s">
        <v>483</v>
      </c>
      <c r="I452" s="104" t="b">
        <v>0</v>
      </c>
      <c r="J452" s="105"/>
      <c r="K452" s="105"/>
      <c r="L452" s="104">
        <v>24</v>
      </c>
      <c r="M452" s="105"/>
      <c r="N452" s="104" t="b">
        <v>1</v>
      </c>
      <c r="O452" s="104">
        <v>0</v>
      </c>
      <c r="P452" s="105"/>
      <c r="Q452" s="105"/>
      <c r="R452" s="104" t="b">
        <v>0</v>
      </c>
      <c r="S452" s="105"/>
      <c r="T452" s="105"/>
      <c r="U452" s="105"/>
      <c r="V452" s="105"/>
      <c r="W452" s="105"/>
      <c r="X452" s="105"/>
      <c r="Y452" s="105"/>
      <c r="Z452" s="105"/>
      <c r="AA452" s="105"/>
      <c r="AB452" s="105"/>
      <c r="AC452" s="105"/>
      <c r="AD452" s="105"/>
      <c r="AE452" s="105"/>
      <c r="AF452" s="105"/>
      <c r="AG452" s="105"/>
      <c r="AH452" s="105"/>
      <c r="AI452" s="105"/>
      <c r="AJ452" s="105"/>
      <c r="AK452" s="105"/>
      <c r="AL452" s="105"/>
      <c r="AM452" s="105"/>
      <c r="AN452" s="105"/>
      <c r="AO452" s="105"/>
      <c r="AP452" s="105"/>
      <c r="AQ452" s="104">
        <v>0</v>
      </c>
      <c r="AR452" s="104">
        <v>0</v>
      </c>
      <c r="AS452" s="105"/>
      <c r="AT452" s="104">
        <v>0</v>
      </c>
      <c r="AU452" s="104">
        <v>0</v>
      </c>
      <c r="AV452" s="104">
        <v>-1</v>
      </c>
      <c r="AW452" s="104">
        <v>1460</v>
      </c>
      <c r="AX452" s="104">
        <v>1460</v>
      </c>
      <c r="AY452" s="104">
        <v>20</v>
      </c>
      <c r="AZ452" s="104" t="b">
        <v>0</v>
      </c>
      <c r="BA452" s="104">
        <v>0</v>
      </c>
      <c r="BB452" s="104">
        <v>0</v>
      </c>
      <c r="BC452" s="104">
        <v>0</v>
      </c>
      <c r="BD452" s="104" t="b">
        <v>1</v>
      </c>
      <c r="BE452" s="105" t="s">
        <v>512</v>
      </c>
      <c r="BF452" s="104">
        <v>0</v>
      </c>
      <c r="BG452" s="104">
        <v>0</v>
      </c>
      <c r="BH452" s="104">
        <v>0</v>
      </c>
      <c r="BI452" s="104" t="b">
        <v>0</v>
      </c>
      <c r="BJ452" s="105"/>
      <c r="BK452" s="105"/>
      <c r="BL452" s="104">
        <v>0</v>
      </c>
      <c r="BM452" s="104">
        <v>1</v>
      </c>
      <c r="BN452" s="104">
        <v>0</v>
      </c>
      <c r="BO452" s="105"/>
      <c r="BP452" s="105" t="s">
        <v>208</v>
      </c>
      <c r="BQ452" s="104">
        <v>2190</v>
      </c>
      <c r="BR452" s="105"/>
      <c r="BS452" s="105" t="s">
        <v>513</v>
      </c>
      <c r="BT452" s="105"/>
      <c r="BU452" s="104">
        <v>0</v>
      </c>
    </row>
    <row r="453" spans="1:73" ht="15" customHeight="1" x14ac:dyDescent="0.35">
      <c r="A453" s="104">
        <v>0</v>
      </c>
      <c r="B453" s="105" t="s">
        <v>511</v>
      </c>
      <c r="C453" s="105"/>
      <c r="D453" s="104">
        <v>2</v>
      </c>
      <c r="E453" s="105" t="s">
        <v>7017</v>
      </c>
      <c r="F453" s="105" t="s">
        <v>6774</v>
      </c>
      <c r="G453" s="104">
        <v>1</v>
      </c>
      <c r="H453" s="105" t="s">
        <v>483</v>
      </c>
      <c r="I453" s="104" t="b">
        <v>0</v>
      </c>
      <c r="J453" s="105"/>
      <c r="K453" s="105"/>
      <c r="L453" s="104">
        <v>24</v>
      </c>
      <c r="M453" s="105"/>
      <c r="N453" s="104" t="b">
        <v>1</v>
      </c>
      <c r="O453" s="104">
        <v>0</v>
      </c>
      <c r="P453" s="105"/>
      <c r="Q453" s="105"/>
      <c r="R453" s="104" t="b">
        <v>0</v>
      </c>
      <c r="S453" s="105"/>
      <c r="T453" s="105"/>
      <c r="U453" s="105"/>
      <c r="V453" s="105"/>
      <c r="W453" s="105"/>
      <c r="X453" s="105"/>
      <c r="Y453" s="105"/>
      <c r="Z453" s="105"/>
      <c r="AA453" s="105"/>
      <c r="AB453" s="105"/>
      <c r="AC453" s="105"/>
      <c r="AD453" s="105"/>
      <c r="AE453" s="105"/>
      <c r="AF453" s="105"/>
      <c r="AG453" s="105"/>
      <c r="AH453" s="105"/>
      <c r="AI453" s="105"/>
      <c r="AJ453" s="105"/>
      <c r="AK453" s="105"/>
      <c r="AL453" s="105"/>
      <c r="AM453" s="105"/>
      <c r="AN453" s="105"/>
      <c r="AO453" s="105"/>
      <c r="AP453" s="105"/>
      <c r="AQ453" s="104">
        <v>0</v>
      </c>
      <c r="AR453" s="104">
        <v>0</v>
      </c>
      <c r="AS453" s="105"/>
      <c r="AT453" s="104">
        <v>0</v>
      </c>
      <c r="AU453" s="104">
        <v>0</v>
      </c>
      <c r="AV453" s="104">
        <v>-1</v>
      </c>
      <c r="AW453" s="104">
        <v>1460</v>
      </c>
      <c r="AX453" s="104">
        <v>1460</v>
      </c>
      <c r="AY453" s="104">
        <v>20</v>
      </c>
      <c r="AZ453" s="104" t="b">
        <v>0</v>
      </c>
      <c r="BA453" s="104">
        <v>0</v>
      </c>
      <c r="BB453" s="104">
        <v>0</v>
      </c>
      <c r="BC453" s="104">
        <v>0</v>
      </c>
      <c r="BD453" s="104" t="b">
        <v>1</v>
      </c>
      <c r="BE453" s="105" t="s">
        <v>512</v>
      </c>
      <c r="BF453" s="104">
        <v>0</v>
      </c>
      <c r="BG453" s="104">
        <v>0</v>
      </c>
      <c r="BH453" s="104">
        <v>0</v>
      </c>
      <c r="BI453" s="104" t="b">
        <v>0</v>
      </c>
      <c r="BJ453" s="105"/>
      <c r="BK453" s="105"/>
      <c r="BL453" s="104">
        <v>0</v>
      </c>
      <c r="BM453" s="104">
        <v>2</v>
      </c>
      <c r="BN453" s="104">
        <v>0</v>
      </c>
      <c r="BO453" s="105"/>
      <c r="BP453" s="105" t="s">
        <v>208</v>
      </c>
      <c r="BQ453" s="104">
        <v>8760</v>
      </c>
      <c r="BR453" s="105"/>
      <c r="BS453" s="105" t="s">
        <v>513</v>
      </c>
      <c r="BT453" s="105"/>
      <c r="BU453" s="104">
        <v>0</v>
      </c>
    </row>
    <row r="454" spans="1:73" ht="15" customHeight="1" x14ac:dyDescent="0.35">
      <c r="A454" s="104">
        <v>0</v>
      </c>
      <c r="B454" s="105" t="s">
        <v>511</v>
      </c>
      <c r="C454" s="105"/>
      <c r="D454" s="104">
        <v>2</v>
      </c>
      <c r="E454" s="105" t="s">
        <v>7017</v>
      </c>
      <c r="F454" s="105" t="s">
        <v>6775</v>
      </c>
      <c r="G454" s="104">
        <v>1</v>
      </c>
      <c r="H454" s="105" t="s">
        <v>483</v>
      </c>
      <c r="I454" s="104" t="b">
        <v>1</v>
      </c>
      <c r="J454" s="105"/>
      <c r="K454" s="105"/>
      <c r="L454" s="104">
        <v>24</v>
      </c>
      <c r="M454" s="105"/>
      <c r="N454" s="104" t="b">
        <v>1</v>
      </c>
      <c r="O454" s="104">
        <v>0</v>
      </c>
      <c r="P454" s="105"/>
      <c r="Q454" s="105"/>
      <c r="R454" s="104" t="b">
        <v>0</v>
      </c>
      <c r="S454" s="105"/>
      <c r="T454" s="105"/>
      <c r="U454" s="105"/>
      <c r="V454" s="105"/>
      <c r="W454" s="105"/>
      <c r="X454" s="105"/>
      <c r="Y454" s="105"/>
      <c r="Z454" s="105"/>
      <c r="AA454" s="105"/>
      <c r="AB454" s="105"/>
      <c r="AC454" s="105"/>
      <c r="AD454" s="105"/>
      <c r="AE454" s="105"/>
      <c r="AF454" s="105"/>
      <c r="AG454" s="105"/>
      <c r="AH454" s="105"/>
      <c r="AI454" s="105"/>
      <c r="AJ454" s="105"/>
      <c r="AK454" s="105"/>
      <c r="AL454" s="105"/>
      <c r="AM454" s="105"/>
      <c r="AN454" s="105"/>
      <c r="AO454" s="105"/>
      <c r="AP454" s="105"/>
      <c r="AQ454" s="104">
        <v>0</v>
      </c>
      <c r="AR454" s="104">
        <v>1000</v>
      </c>
      <c r="AS454" s="105"/>
      <c r="AT454" s="104">
        <v>0</v>
      </c>
      <c r="AU454" s="104">
        <v>0</v>
      </c>
      <c r="AV454" s="104">
        <v>-1</v>
      </c>
      <c r="AW454" s="104">
        <v>1460</v>
      </c>
      <c r="AX454" s="104">
        <v>1460</v>
      </c>
      <c r="AY454" s="104">
        <v>20</v>
      </c>
      <c r="AZ454" s="104" t="b">
        <v>0</v>
      </c>
      <c r="BA454" s="104">
        <v>0</v>
      </c>
      <c r="BB454" s="104">
        <v>0</v>
      </c>
      <c r="BC454" s="104">
        <v>0</v>
      </c>
      <c r="BD454" s="104" t="b">
        <v>0</v>
      </c>
      <c r="BE454" s="105" t="s">
        <v>512</v>
      </c>
      <c r="BF454" s="104">
        <v>0</v>
      </c>
      <c r="BG454" s="104">
        <v>0</v>
      </c>
      <c r="BH454" s="104">
        <v>0</v>
      </c>
      <c r="BI454" s="104" t="b">
        <v>0</v>
      </c>
      <c r="BJ454" s="105"/>
      <c r="BK454" s="105"/>
      <c r="BL454" s="104">
        <v>0</v>
      </c>
      <c r="BM454" s="104">
        <v>3</v>
      </c>
      <c r="BN454" s="104">
        <v>0</v>
      </c>
      <c r="BO454" s="105"/>
      <c r="BP454" s="105" t="s">
        <v>209</v>
      </c>
      <c r="BQ454" s="104">
        <v>8760</v>
      </c>
      <c r="BR454" s="105"/>
      <c r="BS454" s="105" t="s">
        <v>513</v>
      </c>
      <c r="BT454" s="105"/>
      <c r="BU454" s="104">
        <v>0</v>
      </c>
    </row>
    <row r="455" spans="1:73" ht="15" customHeight="1" x14ac:dyDescent="0.35">
      <c r="A455" s="104">
        <v>0</v>
      </c>
      <c r="B455" s="105" t="s">
        <v>511</v>
      </c>
      <c r="C455" s="105"/>
      <c r="D455" s="104">
        <v>2</v>
      </c>
      <c r="E455" s="105" t="s">
        <v>7017</v>
      </c>
      <c r="F455" s="105" t="s">
        <v>10656</v>
      </c>
      <c r="G455" s="104">
        <v>1</v>
      </c>
      <c r="H455" s="105" t="s">
        <v>483</v>
      </c>
      <c r="I455" s="104" t="b">
        <v>0</v>
      </c>
      <c r="J455" s="105"/>
      <c r="K455" s="105"/>
      <c r="L455" s="104">
        <v>24</v>
      </c>
      <c r="M455" s="105"/>
      <c r="N455" s="104" t="b">
        <v>1</v>
      </c>
      <c r="O455" s="104">
        <v>0</v>
      </c>
      <c r="P455" s="105"/>
      <c r="Q455" s="105"/>
      <c r="R455" s="104" t="b">
        <v>1</v>
      </c>
      <c r="S455" s="105"/>
      <c r="T455" s="105"/>
      <c r="U455" s="105"/>
      <c r="V455" s="105"/>
      <c r="W455" s="105"/>
      <c r="X455" s="105"/>
      <c r="Y455" s="105"/>
      <c r="Z455" s="105"/>
      <c r="AA455" s="105"/>
      <c r="AB455" s="105"/>
      <c r="AC455" s="105"/>
      <c r="AD455" s="105"/>
      <c r="AE455" s="105"/>
      <c r="AF455" s="105"/>
      <c r="AG455" s="105"/>
      <c r="AH455" s="105"/>
      <c r="AI455" s="105"/>
      <c r="AJ455" s="105"/>
      <c r="AK455" s="105"/>
      <c r="AL455" s="105"/>
      <c r="AM455" s="105"/>
      <c r="AN455" s="105"/>
      <c r="AO455" s="105"/>
      <c r="AP455" s="105"/>
      <c r="AQ455" s="104">
        <v>0</v>
      </c>
      <c r="AR455" s="104">
        <v>0</v>
      </c>
      <c r="AS455" s="105"/>
      <c r="AT455" s="104">
        <v>0</v>
      </c>
      <c r="AU455" s="104">
        <v>0</v>
      </c>
      <c r="AV455" s="104">
        <v>-1</v>
      </c>
      <c r="AW455" s="104">
        <v>1460</v>
      </c>
      <c r="AX455" s="104">
        <v>1460</v>
      </c>
      <c r="AY455" s="104">
        <v>20</v>
      </c>
      <c r="AZ455" s="104" t="b">
        <v>0</v>
      </c>
      <c r="BA455" s="104">
        <v>0</v>
      </c>
      <c r="BB455" s="104">
        <v>0</v>
      </c>
      <c r="BC455" s="104">
        <v>0</v>
      </c>
      <c r="BD455" s="104" t="b">
        <v>0</v>
      </c>
      <c r="BE455" s="105" t="s">
        <v>512</v>
      </c>
      <c r="BF455" s="104">
        <v>0</v>
      </c>
      <c r="BG455" s="104">
        <v>0</v>
      </c>
      <c r="BH455" s="104">
        <v>0</v>
      </c>
      <c r="BI455" s="104" t="b">
        <v>0</v>
      </c>
      <c r="BJ455" s="105"/>
      <c r="BK455" s="105"/>
      <c r="BL455" s="104">
        <v>0</v>
      </c>
      <c r="BM455" s="104">
        <v>4</v>
      </c>
      <c r="BN455" s="104">
        <v>0</v>
      </c>
      <c r="BO455" s="105" t="s">
        <v>6742</v>
      </c>
      <c r="BP455" s="105" t="s">
        <v>6743</v>
      </c>
      <c r="BQ455" s="104">
        <v>17520</v>
      </c>
      <c r="BR455" s="105"/>
      <c r="BS455" s="105" t="s">
        <v>513</v>
      </c>
      <c r="BT455" s="105"/>
      <c r="BU455" s="104">
        <v>0</v>
      </c>
    </row>
    <row r="456" spans="1:73" ht="15" customHeight="1" x14ac:dyDescent="0.35">
      <c r="A456" s="104">
        <v>0</v>
      </c>
      <c r="B456" s="105" t="s">
        <v>511</v>
      </c>
      <c r="C456" s="105"/>
      <c r="D456" s="104">
        <v>2</v>
      </c>
      <c r="E456" s="105" t="s">
        <v>7035</v>
      </c>
      <c r="F456" s="105" t="s">
        <v>6805</v>
      </c>
      <c r="G456" s="104">
        <v>1</v>
      </c>
      <c r="H456" s="105" t="s">
        <v>483</v>
      </c>
      <c r="I456" s="104" t="b">
        <v>0</v>
      </c>
      <c r="J456" s="105"/>
      <c r="K456" s="105"/>
      <c r="L456" s="104">
        <v>24</v>
      </c>
      <c r="M456" s="105"/>
      <c r="N456" s="104" t="b">
        <v>1</v>
      </c>
      <c r="O456" s="104">
        <v>0</v>
      </c>
      <c r="P456" s="105"/>
      <c r="Q456" s="105"/>
      <c r="R456" s="104" t="b">
        <v>0</v>
      </c>
      <c r="S456" s="105"/>
      <c r="T456" s="105"/>
      <c r="U456" s="105"/>
      <c r="V456" s="105"/>
      <c r="W456" s="105"/>
      <c r="X456" s="105"/>
      <c r="Y456" s="105"/>
      <c r="Z456" s="105"/>
      <c r="AA456" s="105"/>
      <c r="AB456" s="105"/>
      <c r="AC456" s="105"/>
      <c r="AD456" s="105"/>
      <c r="AE456" s="105"/>
      <c r="AF456" s="105"/>
      <c r="AG456" s="105"/>
      <c r="AH456" s="105"/>
      <c r="AI456" s="105"/>
      <c r="AJ456" s="105"/>
      <c r="AK456" s="105"/>
      <c r="AL456" s="105"/>
      <c r="AM456" s="105"/>
      <c r="AN456" s="105"/>
      <c r="AO456" s="105"/>
      <c r="AP456" s="105"/>
      <c r="AQ456" s="104">
        <v>0</v>
      </c>
      <c r="AR456" s="104">
        <v>0</v>
      </c>
      <c r="AS456" s="105"/>
      <c r="AT456" s="104">
        <v>0</v>
      </c>
      <c r="AU456" s="104">
        <v>0</v>
      </c>
      <c r="AV456" s="104">
        <v>-1</v>
      </c>
      <c r="AW456" s="104">
        <v>1460</v>
      </c>
      <c r="AX456" s="104">
        <v>1460</v>
      </c>
      <c r="AY456" s="104">
        <v>20</v>
      </c>
      <c r="AZ456" s="104" t="b">
        <v>0</v>
      </c>
      <c r="BA456" s="104">
        <v>0</v>
      </c>
      <c r="BB456" s="104">
        <v>0</v>
      </c>
      <c r="BC456" s="104">
        <v>0</v>
      </c>
      <c r="BD456" s="104" t="b">
        <v>0</v>
      </c>
      <c r="BE456" s="105" t="s">
        <v>512</v>
      </c>
      <c r="BF456" s="104">
        <v>0</v>
      </c>
      <c r="BG456" s="104">
        <v>0</v>
      </c>
      <c r="BH456" s="104">
        <v>0</v>
      </c>
      <c r="BI456" s="104" t="b">
        <v>0</v>
      </c>
      <c r="BJ456" s="105"/>
      <c r="BK456" s="105"/>
      <c r="BL456" s="104">
        <v>0</v>
      </c>
      <c r="BM456" s="104">
        <v>0</v>
      </c>
      <c r="BN456" s="104">
        <v>0</v>
      </c>
      <c r="BO456" s="105" t="s">
        <v>6806</v>
      </c>
      <c r="BP456" s="105" t="s">
        <v>208</v>
      </c>
      <c r="BQ456" s="104">
        <v>4380</v>
      </c>
      <c r="BR456" s="105"/>
      <c r="BS456" s="105" t="s">
        <v>513</v>
      </c>
      <c r="BT456" s="105"/>
      <c r="BU456" s="104">
        <v>0</v>
      </c>
    </row>
    <row r="457" spans="1:73" ht="15" customHeight="1" x14ac:dyDescent="0.35">
      <c r="A457" s="104">
        <v>0</v>
      </c>
      <c r="B457" s="105" t="s">
        <v>482</v>
      </c>
      <c r="C457" s="105"/>
      <c r="D457" s="104">
        <v>2</v>
      </c>
      <c r="E457" s="105" t="s">
        <v>7035</v>
      </c>
      <c r="F457" s="105" t="s">
        <v>6839</v>
      </c>
      <c r="G457" s="104">
        <v>1</v>
      </c>
      <c r="H457" s="105" t="s">
        <v>483</v>
      </c>
      <c r="I457" s="104" t="b">
        <v>0</v>
      </c>
      <c r="J457" s="105"/>
      <c r="K457" s="105"/>
      <c r="L457" s="104">
        <v>24</v>
      </c>
      <c r="M457" s="105"/>
      <c r="N457" s="104" t="b">
        <v>1</v>
      </c>
      <c r="O457" s="104">
        <v>0</v>
      </c>
      <c r="P457" s="105"/>
      <c r="Q457" s="105"/>
      <c r="R457" s="104" t="b">
        <v>0</v>
      </c>
      <c r="S457" s="105"/>
      <c r="T457" s="105"/>
      <c r="U457" s="105"/>
      <c r="V457" s="105"/>
      <c r="W457" s="105"/>
      <c r="X457" s="105"/>
      <c r="Y457" s="105"/>
      <c r="Z457" s="105"/>
      <c r="AA457" s="105"/>
      <c r="AB457" s="105"/>
      <c r="AC457" s="105"/>
      <c r="AD457" s="105"/>
      <c r="AE457" s="105"/>
      <c r="AF457" s="105"/>
      <c r="AG457" s="105"/>
      <c r="AH457" s="105"/>
      <c r="AI457" s="105"/>
      <c r="AJ457" s="105"/>
      <c r="AK457" s="105"/>
      <c r="AL457" s="105"/>
      <c r="AM457" s="105"/>
      <c r="AN457" s="105"/>
      <c r="AO457" s="105"/>
      <c r="AP457" s="105"/>
      <c r="AQ457" s="104">
        <v>0</v>
      </c>
      <c r="AR457" s="104">
        <v>800000</v>
      </c>
      <c r="AS457" s="105"/>
      <c r="AT457" s="104">
        <v>0</v>
      </c>
      <c r="AU457" s="104">
        <v>0</v>
      </c>
      <c r="AV457" s="104">
        <v>-1</v>
      </c>
      <c r="AW457" s="104">
        <v>1460</v>
      </c>
      <c r="AX457" s="104">
        <v>1460</v>
      </c>
      <c r="AY457" s="104">
        <v>20</v>
      </c>
      <c r="AZ457" s="104" t="b">
        <v>0</v>
      </c>
      <c r="BA457" s="104">
        <v>0</v>
      </c>
      <c r="BB457" s="104">
        <v>0</v>
      </c>
      <c r="BC457" s="104">
        <v>0</v>
      </c>
      <c r="BD457" s="104" t="b">
        <v>1</v>
      </c>
      <c r="BE457" s="105" t="s">
        <v>512</v>
      </c>
      <c r="BF457" s="104">
        <v>0</v>
      </c>
      <c r="BG457" s="104">
        <v>0</v>
      </c>
      <c r="BH457" s="104">
        <v>0</v>
      </c>
      <c r="BI457" s="104" t="b">
        <v>1</v>
      </c>
      <c r="BJ457" s="105"/>
      <c r="BK457" s="105"/>
      <c r="BL457" s="104">
        <v>0</v>
      </c>
      <c r="BM457" s="104">
        <v>1</v>
      </c>
      <c r="BN457" s="104">
        <v>4380</v>
      </c>
      <c r="BO457" s="105"/>
      <c r="BP457" s="105" t="s">
        <v>207</v>
      </c>
      <c r="BQ457" s="104">
        <v>700800</v>
      </c>
      <c r="BR457" s="105"/>
      <c r="BS457" s="105" t="s">
        <v>105</v>
      </c>
      <c r="BT457" s="105"/>
      <c r="BU457" s="104">
        <v>0</v>
      </c>
    </row>
    <row r="458" spans="1:73" ht="15" customHeight="1" x14ac:dyDescent="0.35">
      <c r="A458" s="104">
        <v>0</v>
      </c>
      <c r="B458" s="105" t="s">
        <v>482</v>
      </c>
      <c r="C458" s="105"/>
      <c r="D458" s="104">
        <v>2</v>
      </c>
      <c r="E458" s="105" t="s">
        <v>7042</v>
      </c>
      <c r="F458" s="105" t="s">
        <v>6888</v>
      </c>
      <c r="G458" s="104">
        <v>1</v>
      </c>
      <c r="H458" s="105" t="s">
        <v>483</v>
      </c>
      <c r="I458" s="104" t="b">
        <v>0</v>
      </c>
      <c r="J458" s="105"/>
      <c r="K458" s="105"/>
      <c r="L458" s="104">
        <v>24</v>
      </c>
      <c r="M458" s="105"/>
      <c r="N458" s="104" t="b">
        <v>1</v>
      </c>
      <c r="O458" s="104">
        <v>0</v>
      </c>
      <c r="P458" s="105"/>
      <c r="Q458" s="105"/>
      <c r="R458" s="104" t="b">
        <v>0</v>
      </c>
      <c r="S458" s="105"/>
      <c r="T458" s="105"/>
      <c r="U458" s="105"/>
      <c r="V458" s="105"/>
      <c r="W458" s="105"/>
      <c r="X458" s="105"/>
      <c r="Y458" s="105"/>
      <c r="Z458" s="105"/>
      <c r="AA458" s="105"/>
      <c r="AB458" s="105"/>
      <c r="AC458" s="105"/>
      <c r="AD458" s="105"/>
      <c r="AE458" s="105"/>
      <c r="AF458" s="105"/>
      <c r="AG458" s="105"/>
      <c r="AH458" s="105"/>
      <c r="AI458" s="105"/>
      <c r="AJ458" s="105"/>
      <c r="AK458" s="105"/>
      <c r="AL458" s="105"/>
      <c r="AM458" s="105"/>
      <c r="AN458" s="105"/>
      <c r="AO458" s="105"/>
      <c r="AP458" s="105"/>
      <c r="AQ458" s="104">
        <v>0</v>
      </c>
      <c r="AR458" s="104">
        <v>52000</v>
      </c>
      <c r="AS458" s="105"/>
      <c r="AT458" s="104">
        <v>0</v>
      </c>
      <c r="AU458" s="104">
        <v>0</v>
      </c>
      <c r="AV458" s="104">
        <v>-1</v>
      </c>
      <c r="AW458" s="104">
        <v>350400</v>
      </c>
      <c r="AX458" s="104">
        <v>0.1</v>
      </c>
      <c r="AY458" s="104">
        <v>2</v>
      </c>
      <c r="AZ458" s="104" t="b">
        <v>0</v>
      </c>
      <c r="BA458" s="104">
        <v>0</v>
      </c>
      <c r="BB458" s="104">
        <v>0</v>
      </c>
      <c r="BC458" s="104">
        <v>0</v>
      </c>
      <c r="BD458" s="104" t="b">
        <v>1</v>
      </c>
      <c r="BE458" s="105" t="s">
        <v>512</v>
      </c>
      <c r="BF458" s="104">
        <v>0</v>
      </c>
      <c r="BG458" s="104">
        <v>0</v>
      </c>
      <c r="BH458" s="104">
        <v>0</v>
      </c>
      <c r="BI458" s="104" t="b">
        <v>0</v>
      </c>
      <c r="BJ458" s="105"/>
      <c r="BK458" s="105"/>
      <c r="BL458" s="104">
        <v>0</v>
      </c>
      <c r="BM458" s="104">
        <v>0</v>
      </c>
      <c r="BN458" s="104">
        <v>168</v>
      </c>
      <c r="BO458" s="105"/>
      <c r="BP458" s="105" t="s">
        <v>207</v>
      </c>
      <c r="BQ458" s="104">
        <v>350400</v>
      </c>
      <c r="BR458" s="105"/>
      <c r="BS458" s="105" t="s">
        <v>105</v>
      </c>
      <c r="BT458" s="105"/>
      <c r="BU458" s="104">
        <v>0</v>
      </c>
    </row>
    <row r="459" spans="1:73" ht="15" customHeight="1" x14ac:dyDescent="0.35">
      <c r="A459" s="104">
        <v>0</v>
      </c>
      <c r="B459" s="105" t="s">
        <v>511</v>
      </c>
      <c r="C459" s="105"/>
      <c r="D459" s="104">
        <v>2</v>
      </c>
      <c r="E459" s="105" t="s">
        <v>7042</v>
      </c>
      <c r="F459" s="105" t="s">
        <v>6754</v>
      </c>
      <c r="G459" s="104">
        <v>1</v>
      </c>
      <c r="H459" s="105" t="s">
        <v>483</v>
      </c>
      <c r="I459" s="104" t="b">
        <v>0</v>
      </c>
      <c r="J459" s="105"/>
      <c r="K459" s="105"/>
      <c r="L459" s="104">
        <v>24</v>
      </c>
      <c r="M459" s="105"/>
      <c r="N459" s="104" t="b">
        <v>1</v>
      </c>
      <c r="O459" s="104">
        <v>0</v>
      </c>
      <c r="P459" s="105"/>
      <c r="Q459" s="105"/>
      <c r="R459" s="104" t="b">
        <v>0</v>
      </c>
      <c r="S459" s="105"/>
      <c r="T459" s="105"/>
      <c r="U459" s="105"/>
      <c r="V459" s="105"/>
      <c r="W459" s="105"/>
      <c r="X459" s="105"/>
      <c r="Y459" s="105"/>
      <c r="Z459" s="105"/>
      <c r="AA459" s="105"/>
      <c r="AB459" s="105"/>
      <c r="AC459" s="105"/>
      <c r="AD459" s="105"/>
      <c r="AE459" s="105"/>
      <c r="AF459" s="105"/>
      <c r="AG459" s="105"/>
      <c r="AH459" s="105"/>
      <c r="AI459" s="105"/>
      <c r="AJ459" s="105"/>
      <c r="AK459" s="105"/>
      <c r="AL459" s="105"/>
      <c r="AM459" s="105"/>
      <c r="AN459" s="105"/>
      <c r="AO459" s="105"/>
      <c r="AP459" s="105"/>
      <c r="AQ459" s="104">
        <v>0</v>
      </c>
      <c r="AR459" s="104">
        <v>0</v>
      </c>
      <c r="AS459" s="105"/>
      <c r="AT459" s="104">
        <v>0</v>
      </c>
      <c r="AU459" s="104">
        <v>0</v>
      </c>
      <c r="AV459" s="104">
        <v>-1</v>
      </c>
      <c r="AW459" s="104">
        <v>1460</v>
      </c>
      <c r="AX459" s="104">
        <v>1460</v>
      </c>
      <c r="AY459" s="104">
        <v>20</v>
      </c>
      <c r="AZ459" s="104" t="b">
        <v>0</v>
      </c>
      <c r="BA459" s="104">
        <v>0</v>
      </c>
      <c r="BB459" s="104">
        <v>0</v>
      </c>
      <c r="BC459" s="104">
        <v>0</v>
      </c>
      <c r="BD459" s="104" t="b">
        <v>0</v>
      </c>
      <c r="BE459" s="105" t="s">
        <v>512</v>
      </c>
      <c r="BF459" s="104">
        <v>0</v>
      </c>
      <c r="BG459" s="104">
        <v>0</v>
      </c>
      <c r="BH459" s="104">
        <v>0</v>
      </c>
      <c r="BI459" s="104" t="b">
        <v>0</v>
      </c>
      <c r="BJ459" s="105"/>
      <c r="BK459" s="105"/>
      <c r="BL459" s="104">
        <v>0</v>
      </c>
      <c r="BM459" s="104">
        <v>1</v>
      </c>
      <c r="BN459" s="104">
        <v>0</v>
      </c>
      <c r="BO459" s="105" t="s">
        <v>6755</v>
      </c>
      <c r="BP459" s="105" t="s">
        <v>208</v>
      </c>
      <c r="BQ459" s="104">
        <v>8760</v>
      </c>
      <c r="BR459" s="105"/>
      <c r="BS459" s="105" t="s">
        <v>513</v>
      </c>
      <c r="BT459" s="105"/>
      <c r="BU459" s="104">
        <v>0</v>
      </c>
    </row>
    <row r="460" spans="1:73" ht="15" customHeight="1" x14ac:dyDescent="0.35">
      <c r="A460" s="104">
        <v>0</v>
      </c>
      <c r="B460" s="105" t="s">
        <v>511</v>
      </c>
      <c r="C460" s="105"/>
      <c r="D460" s="104">
        <v>2</v>
      </c>
      <c r="E460" s="105" t="s">
        <v>7042</v>
      </c>
      <c r="F460" s="105" t="s">
        <v>6731</v>
      </c>
      <c r="G460" s="104">
        <v>1</v>
      </c>
      <c r="H460" s="105" t="s">
        <v>483</v>
      </c>
      <c r="I460" s="104" t="b">
        <v>0</v>
      </c>
      <c r="J460" s="105"/>
      <c r="K460" s="105"/>
      <c r="L460" s="104">
        <v>24</v>
      </c>
      <c r="M460" s="105"/>
      <c r="N460" s="104" t="b">
        <v>1</v>
      </c>
      <c r="O460" s="104">
        <v>0</v>
      </c>
      <c r="P460" s="105"/>
      <c r="Q460" s="105"/>
      <c r="R460" s="104" t="b">
        <v>0</v>
      </c>
      <c r="S460" s="105"/>
      <c r="T460" s="105"/>
      <c r="U460" s="105"/>
      <c r="V460" s="105"/>
      <c r="W460" s="105"/>
      <c r="X460" s="105"/>
      <c r="Y460" s="105"/>
      <c r="Z460" s="105"/>
      <c r="AA460" s="105"/>
      <c r="AB460" s="105"/>
      <c r="AC460" s="105"/>
      <c r="AD460" s="105"/>
      <c r="AE460" s="105"/>
      <c r="AF460" s="105"/>
      <c r="AG460" s="105"/>
      <c r="AH460" s="105"/>
      <c r="AI460" s="105"/>
      <c r="AJ460" s="105"/>
      <c r="AK460" s="105"/>
      <c r="AL460" s="105"/>
      <c r="AM460" s="105"/>
      <c r="AN460" s="105"/>
      <c r="AO460" s="105"/>
      <c r="AP460" s="105"/>
      <c r="AQ460" s="104">
        <v>0</v>
      </c>
      <c r="AR460" s="104">
        <v>0</v>
      </c>
      <c r="AS460" s="105"/>
      <c r="AT460" s="104">
        <v>0</v>
      </c>
      <c r="AU460" s="104">
        <v>0</v>
      </c>
      <c r="AV460" s="104">
        <v>-1</v>
      </c>
      <c r="AW460" s="104">
        <v>1460</v>
      </c>
      <c r="AX460" s="104">
        <v>1460</v>
      </c>
      <c r="AY460" s="104">
        <v>20</v>
      </c>
      <c r="AZ460" s="104" t="b">
        <v>0</v>
      </c>
      <c r="BA460" s="104">
        <v>0</v>
      </c>
      <c r="BB460" s="104">
        <v>0</v>
      </c>
      <c r="BC460" s="104">
        <v>0</v>
      </c>
      <c r="BD460" s="104" t="b">
        <v>0</v>
      </c>
      <c r="BE460" s="105" t="s">
        <v>512</v>
      </c>
      <c r="BF460" s="104">
        <v>0</v>
      </c>
      <c r="BG460" s="104">
        <v>0</v>
      </c>
      <c r="BH460" s="104">
        <v>0</v>
      </c>
      <c r="BI460" s="104" t="b">
        <v>0</v>
      </c>
      <c r="BJ460" s="105"/>
      <c r="BK460" s="105"/>
      <c r="BL460" s="104">
        <v>0</v>
      </c>
      <c r="BM460" s="104">
        <v>2</v>
      </c>
      <c r="BN460" s="104">
        <v>0</v>
      </c>
      <c r="BO460" s="105" t="s">
        <v>6732</v>
      </c>
      <c r="BP460" s="105" t="s">
        <v>209</v>
      </c>
      <c r="BQ460" s="104">
        <v>8760</v>
      </c>
      <c r="BR460" s="105"/>
      <c r="BS460" s="105" t="s">
        <v>513</v>
      </c>
      <c r="BT460" s="105"/>
      <c r="BU460" s="104">
        <v>0</v>
      </c>
    </row>
    <row r="461" spans="1:73" ht="15" customHeight="1" x14ac:dyDescent="0.35">
      <c r="A461" s="104">
        <v>0</v>
      </c>
      <c r="B461" s="105" t="s">
        <v>511</v>
      </c>
      <c r="C461" s="105"/>
      <c r="D461" s="104">
        <v>2</v>
      </c>
      <c r="E461" s="105" t="s">
        <v>7042</v>
      </c>
      <c r="F461" s="105" t="s">
        <v>6760</v>
      </c>
      <c r="G461" s="104">
        <v>1</v>
      </c>
      <c r="H461" s="105" t="s">
        <v>483</v>
      </c>
      <c r="I461" s="104" t="b">
        <v>0</v>
      </c>
      <c r="J461" s="105"/>
      <c r="K461" s="105"/>
      <c r="L461" s="104">
        <v>24</v>
      </c>
      <c r="M461" s="105"/>
      <c r="N461" s="104" t="b">
        <v>1</v>
      </c>
      <c r="O461" s="104">
        <v>0</v>
      </c>
      <c r="P461" s="105"/>
      <c r="Q461" s="105"/>
      <c r="R461" s="104" t="b">
        <v>0</v>
      </c>
      <c r="S461" s="105"/>
      <c r="T461" s="105"/>
      <c r="U461" s="105"/>
      <c r="V461" s="105"/>
      <c r="W461" s="105"/>
      <c r="X461" s="105"/>
      <c r="Y461" s="105"/>
      <c r="Z461" s="105"/>
      <c r="AA461" s="105"/>
      <c r="AB461" s="105"/>
      <c r="AC461" s="105"/>
      <c r="AD461" s="105"/>
      <c r="AE461" s="105"/>
      <c r="AF461" s="105"/>
      <c r="AG461" s="105"/>
      <c r="AH461" s="105"/>
      <c r="AI461" s="105"/>
      <c r="AJ461" s="105"/>
      <c r="AK461" s="105"/>
      <c r="AL461" s="105"/>
      <c r="AM461" s="105"/>
      <c r="AN461" s="105"/>
      <c r="AO461" s="105"/>
      <c r="AP461" s="105"/>
      <c r="AQ461" s="104">
        <v>0</v>
      </c>
      <c r="AR461" s="104">
        <v>0</v>
      </c>
      <c r="AS461" s="105"/>
      <c r="AT461" s="104">
        <v>0</v>
      </c>
      <c r="AU461" s="104">
        <v>0</v>
      </c>
      <c r="AV461" s="104">
        <v>-1</v>
      </c>
      <c r="AW461" s="104">
        <v>1460</v>
      </c>
      <c r="AX461" s="104">
        <v>1460</v>
      </c>
      <c r="AY461" s="104">
        <v>20</v>
      </c>
      <c r="AZ461" s="104" t="b">
        <v>0</v>
      </c>
      <c r="BA461" s="104">
        <v>0</v>
      </c>
      <c r="BB461" s="104">
        <v>0</v>
      </c>
      <c r="BC461" s="104">
        <v>0</v>
      </c>
      <c r="BD461" s="104" t="b">
        <v>0</v>
      </c>
      <c r="BE461" s="105" t="s">
        <v>512</v>
      </c>
      <c r="BF461" s="104">
        <v>0</v>
      </c>
      <c r="BG461" s="104">
        <v>0</v>
      </c>
      <c r="BH461" s="104">
        <v>0</v>
      </c>
      <c r="BI461" s="104" t="b">
        <v>0</v>
      </c>
      <c r="BJ461" s="105"/>
      <c r="BK461" s="105"/>
      <c r="BL461" s="104">
        <v>0</v>
      </c>
      <c r="BM461" s="104">
        <v>3</v>
      </c>
      <c r="BN461" s="104">
        <v>0</v>
      </c>
      <c r="BO461" s="105" t="s">
        <v>6761</v>
      </c>
      <c r="BP461" s="105" t="s">
        <v>208</v>
      </c>
      <c r="BQ461" s="104">
        <v>43800</v>
      </c>
      <c r="BR461" s="105"/>
      <c r="BS461" s="105" t="s">
        <v>513</v>
      </c>
      <c r="BT461" s="105"/>
      <c r="BU461" s="104">
        <v>0</v>
      </c>
    </row>
    <row r="462" spans="1:73" ht="15" customHeight="1" x14ac:dyDescent="0.35">
      <c r="A462" s="104">
        <v>0</v>
      </c>
      <c r="B462" s="105" t="s">
        <v>511</v>
      </c>
      <c r="C462" s="105"/>
      <c r="D462" s="104">
        <v>2</v>
      </c>
      <c r="E462" s="105" t="s">
        <v>7042</v>
      </c>
      <c r="F462" s="105" t="s">
        <v>6729</v>
      </c>
      <c r="G462" s="104">
        <v>1</v>
      </c>
      <c r="H462" s="105" t="s">
        <v>483</v>
      </c>
      <c r="I462" s="104" t="b">
        <v>0</v>
      </c>
      <c r="J462" s="105"/>
      <c r="K462" s="105"/>
      <c r="L462" s="104">
        <v>24</v>
      </c>
      <c r="M462" s="105"/>
      <c r="N462" s="104" t="b">
        <v>1</v>
      </c>
      <c r="O462" s="104">
        <v>0</v>
      </c>
      <c r="P462" s="105"/>
      <c r="Q462" s="105"/>
      <c r="R462" s="104" t="b">
        <v>0</v>
      </c>
      <c r="S462" s="105"/>
      <c r="T462" s="105"/>
      <c r="U462" s="105"/>
      <c r="V462" s="105"/>
      <c r="W462" s="105"/>
      <c r="X462" s="105"/>
      <c r="Y462" s="105"/>
      <c r="Z462" s="105"/>
      <c r="AA462" s="105"/>
      <c r="AB462" s="105"/>
      <c r="AC462" s="105"/>
      <c r="AD462" s="105"/>
      <c r="AE462" s="105"/>
      <c r="AF462" s="105"/>
      <c r="AG462" s="105"/>
      <c r="AH462" s="105"/>
      <c r="AI462" s="105"/>
      <c r="AJ462" s="105"/>
      <c r="AK462" s="105"/>
      <c r="AL462" s="105"/>
      <c r="AM462" s="105"/>
      <c r="AN462" s="105"/>
      <c r="AO462" s="105"/>
      <c r="AP462" s="105"/>
      <c r="AQ462" s="104">
        <v>0</v>
      </c>
      <c r="AR462" s="104">
        <v>0</v>
      </c>
      <c r="AS462" s="105"/>
      <c r="AT462" s="104">
        <v>0</v>
      </c>
      <c r="AU462" s="104">
        <v>0</v>
      </c>
      <c r="AV462" s="104">
        <v>-1</v>
      </c>
      <c r="AW462" s="104">
        <v>1460</v>
      </c>
      <c r="AX462" s="104">
        <v>1460</v>
      </c>
      <c r="AY462" s="104">
        <v>20</v>
      </c>
      <c r="AZ462" s="104" t="b">
        <v>0</v>
      </c>
      <c r="BA462" s="104">
        <v>0</v>
      </c>
      <c r="BB462" s="104">
        <v>0</v>
      </c>
      <c r="BC462" s="104">
        <v>0</v>
      </c>
      <c r="BD462" s="104" t="b">
        <v>0</v>
      </c>
      <c r="BE462" s="105" t="s">
        <v>512</v>
      </c>
      <c r="BF462" s="104">
        <v>0</v>
      </c>
      <c r="BG462" s="104">
        <v>0</v>
      </c>
      <c r="BH462" s="104">
        <v>0</v>
      </c>
      <c r="BI462" s="104" t="b">
        <v>0</v>
      </c>
      <c r="BJ462" s="105"/>
      <c r="BK462" s="105"/>
      <c r="BL462" s="104">
        <v>0</v>
      </c>
      <c r="BM462" s="104">
        <v>4</v>
      </c>
      <c r="BN462" s="104">
        <v>0</v>
      </c>
      <c r="BO462" s="105" t="s">
        <v>6730</v>
      </c>
      <c r="BP462" s="105" t="s">
        <v>208</v>
      </c>
      <c r="BQ462" s="104">
        <v>8760</v>
      </c>
      <c r="BR462" s="105"/>
      <c r="BS462" s="105" t="s">
        <v>513</v>
      </c>
      <c r="BT462" s="105"/>
      <c r="BU462" s="104">
        <v>0</v>
      </c>
    </row>
    <row r="463" spans="1:73" ht="15" customHeight="1" x14ac:dyDescent="0.35">
      <c r="A463" s="104">
        <v>0</v>
      </c>
      <c r="B463" s="105" t="s">
        <v>511</v>
      </c>
      <c r="C463" s="105"/>
      <c r="D463" s="104">
        <v>2</v>
      </c>
      <c r="E463" s="105" t="s">
        <v>7042</v>
      </c>
      <c r="F463" s="105" t="s">
        <v>10656</v>
      </c>
      <c r="G463" s="104">
        <v>1</v>
      </c>
      <c r="H463" s="105" t="s">
        <v>483</v>
      </c>
      <c r="I463" s="104" t="b">
        <v>0</v>
      </c>
      <c r="J463" s="105"/>
      <c r="K463" s="105"/>
      <c r="L463" s="104">
        <v>24</v>
      </c>
      <c r="M463" s="105"/>
      <c r="N463" s="104" t="b">
        <v>1</v>
      </c>
      <c r="O463" s="104">
        <v>0</v>
      </c>
      <c r="P463" s="105"/>
      <c r="Q463" s="105"/>
      <c r="R463" s="104" t="b">
        <v>1</v>
      </c>
      <c r="S463" s="105"/>
      <c r="T463" s="105"/>
      <c r="U463" s="105"/>
      <c r="V463" s="105"/>
      <c r="W463" s="105"/>
      <c r="X463" s="105"/>
      <c r="Y463" s="105"/>
      <c r="Z463" s="105"/>
      <c r="AA463" s="105"/>
      <c r="AB463" s="105"/>
      <c r="AC463" s="105"/>
      <c r="AD463" s="105"/>
      <c r="AE463" s="105"/>
      <c r="AF463" s="105"/>
      <c r="AG463" s="105"/>
      <c r="AH463" s="105"/>
      <c r="AI463" s="105"/>
      <c r="AJ463" s="105"/>
      <c r="AK463" s="105"/>
      <c r="AL463" s="105"/>
      <c r="AM463" s="105"/>
      <c r="AN463" s="105"/>
      <c r="AO463" s="105"/>
      <c r="AP463" s="105"/>
      <c r="AQ463" s="104">
        <v>0</v>
      </c>
      <c r="AR463" s="104">
        <v>0</v>
      </c>
      <c r="AS463" s="105"/>
      <c r="AT463" s="104">
        <v>0</v>
      </c>
      <c r="AU463" s="104">
        <v>0</v>
      </c>
      <c r="AV463" s="104">
        <v>-1</v>
      </c>
      <c r="AW463" s="104">
        <v>1460</v>
      </c>
      <c r="AX463" s="104">
        <v>1460</v>
      </c>
      <c r="AY463" s="104">
        <v>20</v>
      </c>
      <c r="AZ463" s="104" t="b">
        <v>0</v>
      </c>
      <c r="BA463" s="104">
        <v>0</v>
      </c>
      <c r="BB463" s="104">
        <v>0</v>
      </c>
      <c r="BC463" s="104">
        <v>0</v>
      </c>
      <c r="BD463" s="104" t="b">
        <v>0</v>
      </c>
      <c r="BE463" s="105" t="s">
        <v>512</v>
      </c>
      <c r="BF463" s="104">
        <v>0</v>
      </c>
      <c r="BG463" s="104">
        <v>0</v>
      </c>
      <c r="BH463" s="104">
        <v>0</v>
      </c>
      <c r="BI463" s="104" t="b">
        <v>0</v>
      </c>
      <c r="BJ463" s="105"/>
      <c r="BK463" s="105"/>
      <c r="BL463" s="104">
        <v>0</v>
      </c>
      <c r="BM463" s="104">
        <v>5</v>
      </c>
      <c r="BN463" s="104">
        <v>0</v>
      </c>
      <c r="BO463" s="105" t="s">
        <v>6742</v>
      </c>
      <c r="BP463" s="105" t="s">
        <v>6743</v>
      </c>
      <c r="BQ463" s="104">
        <v>17520</v>
      </c>
      <c r="BR463" s="105"/>
      <c r="BS463" s="105" t="s">
        <v>513</v>
      </c>
      <c r="BT463" s="105"/>
      <c r="BU463" s="104">
        <v>0</v>
      </c>
    </row>
    <row r="464" spans="1:73" ht="15" customHeight="1" x14ac:dyDescent="0.35">
      <c r="A464" s="104">
        <v>0</v>
      </c>
      <c r="B464" s="105" t="s">
        <v>482</v>
      </c>
      <c r="C464" s="105"/>
      <c r="D464" s="104">
        <v>2</v>
      </c>
      <c r="E464" s="105" t="s">
        <v>6973</v>
      </c>
      <c r="F464" s="105" t="s">
        <v>6862</v>
      </c>
      <c r="G464" s="104">
        <v>1</v>
      </c>
      <c r="H464" s="105" t="s">
        <v>483</v>
      </c>
      <c r="I464" s="104" t="b">
        <v>0</v>
      </c>
      <c r="J464" s="105"/>
      <c r="K464" s="105"/>
      <c r="L464" s="104">
        <v>24</v>
      </c>
      <c r="M464" s="105"/>
      <c r="N464" s="104" t="b">
        <v>1</v>
      </c>
      <c r="O464" s="104">
        <v>0</v>
      </c>
      <c r="P464" s="105" t="s">
        <v>485</v>
      </c>
      <c r="Q464" s="105" t="s">
        <v>6002</v>
      </c>
      <c r="R464" s="104" t="b">
        <v>0</v>
      </c>
      <c r="S464" s="105"/>
      <c r="T464" s="105"/>
      <c r="U464" s="105"/>
      <c r="V464" s="105"/>
      <c r="W464" s="105"/>
      <c r="X464" s="105"/>
      <c r="Y464" s="105"/>
      <c r="Z464" s="105"/>
      <c r="AA464" s="105"/>
      <c r="AB464" s="105"/>
      <c r="AC464" s="105"/>
      <c r="AD464" s="105"/>
      <c r="AE464" s="105"/>
      <c r="AF464" s="105"/>
      <c r="AG464" s="105"/>
      <c r="AH464" s="105"/>
      <c r="AI464" s="105"/>
      <c r="AJ464" s="105"/>
      <c r="AK464" s="105"/>
      <c r="AL464" s="105"/>
      <c r="AM464" s="105"/>
      <c r="AN464" s="105"/>
      <c r="AO464" s="105"/>
      <c r="AP464" s="105"/>
      <c r="AQ464" s="104">
        <v>0</v>
      </c>
      <c r="AR464" s="104">
        <v>25000</v>
      </c>
      <c r="AS464" s="105"/>
      <c r="AT464" s="104">
        <v>0</v>
      </c>
      <c r="AU464" s="104">
        <v>0</v>
      </c>
      <c r="AV464" s="104">
        <v>-1</v>
      </c>
      <c r="AW464" s="104">
        <v>1460</v>
      </c>
      <c r="AX464" s="104">
        <v>1460</v>
      </c>
      <c r="AY464" s="104">
        <v>20</v>
      </c>
      <c r="AZ464" s="104" t="b">
        <v>0</v>
      </c>
      <c r="BA464" s="104">
        <v>0</v>
      </c>
      <c r="BB464" s="104">
        <v>0</v>
      </c>
      <c r="BC464" s="104">
        <v>0</v>
      </c>
      <c r="BD464" s="104" t="b">
        <v>1</v>
      </c>
      <c r="BE464" s="105" t="s">
        <v>512</v>
      </c>
      <c r="BF464" s="104">
        <v>0</v>
      </c>
      <c r="BG464" s="104">
        <v>0</v>
      </c>
      <c r="BH464" s="104">
        <v>0</v>
      </c>
      <c r="BI464" s="104" t="b">
        <v>1</v>
      </c>
      <c r="BJ464" s="105"/>
      <c r="BK464" s="105"/>
      <c r="BL464" s="104">
        <v>0</v>
      </c>
      <c r="BM464" s="104">
        <v>0</v>
      </c>
      <c r="BN464" s="104">
        <v>8</v>
      </c>
      <c r="BO464" s="105"/>
      <c r="BP464" s="105" t="s">
        <v>207</v>
      </c>
      <c r="BQ464" s="104">
        <v>280320</v>
      </c>
      <c r="BR464" s="105"/>
      <c r="BS464" s="105" t="s">
        <v>105</v>
      </c>
      <c r="BT464" s="105"/>
      <c r="BU464" s="104">
        <v>0</v>
      </c>
    </row>
    <row r="465" spans="1:73" ht="15" customHeight="1" x14ac:dyDescent="0.35">
      <c r="A465" s="104">
        <v>0</v>
      </c>
      <c r="B465" s="105" t="s">
        <v>511</v>
      </c>
      <c r="C465" s="105"/>
      <c r="D465" s="104">
        <v>2</v>
      </c>
      <c r="E465" s="105" t="s">
        <v>6973</v>
      </c>
      <c r="F465" s="105" t="s">
        <v>6754</v>
      </c>
      <c r="G465" s="104">
        <v>1</v>
      </c>
      <c r="H465" s="105" t="s">
        <v>483</v>
      </c>
      <c r="I465" s="104" t="b">
        <v>0</v>
      </c>
      <c r="J465" s="105"/>
      <c r="K465" s="105"/>
      <c r="L465" s="104">
        <v>24</v>
      </c>
      <c r="M465" s="105"/>
      <c r="N465" s="104" t="b">
        <v>1</v>
      </c>
      <c r="O465" s="104">
        <v>0</v>
      </c>
      <c r="P465" s="105"/>
      <c r="Q465" s="105"/>
      <c r="R465" s="104" t="b">
        <v>0</v>
      </c>
      <c r="S465" s="105"/>
      <c r="T465" s="105"/>
      <c r="U465" s="105"/>
      <c r="V465" s="105"/>
      <c r="W465" s="105"/>
      <c r="X465" s="105"/>
      <c r="Y465" s="105"/>
      <c r="Z465" s="105"/>
      <c r="AA465" s="105"/>
      <c r="AB465" s="105"/>
      <c r="AC465" s="105"/>
      <c r="AD465" s="105"/>
      <c r="AE465" s="105"/>
      <c r="AF465" s="105"/>
      <c r="AG465" s="105"/>
      <c r="AH465" s="105"/>
      <c r="AI465" s="105"/>
      <c r="AJ465" s="105"/>
      <c r="AK465" s="105"/>
      <c r="AL465" s="105"/>
      <c r="AM465" s="105"/>
      <c r="AN465" s="105"/>
      <c r="AO465" s="105"/>
      <c r="AP465" s="105"/>
      <c r="AQ465" s="104">
        <v>0</v>
      </c>
      <c r="AR465" s="104">
        <v>0</v>
      </c>
      <c r="AS465" s="105"/>
      <c r="AT465" s="104">
        <v>0</v>
      </c>
      <c r="AU465" s="104">
        <v>0</v>
      </c>
      <c r="AV465" s="104">
        <v>-1</v>
      </c>
      <c r="AW465" s="104">
        <v>1460</v>
      </c>
      <c r="AX465" s="104">
        <v>1460</v>
      </c>
      <c r="AY465" s="104">
        <v>20</v>
      </c>
      <c r="AZ465" s="104" t="b">
        <v>0</v>
      </c>
      <c r="BA465" s="104">
        <v>0</v>
      </c>
      <c r="BB465" s="104">
        <v>0</v>
      </c>
      <c r="BC465" s="104">
        <v>0</v>
      </c>
      <c r="BD465" s="104" t="b">
        <v>0</v>
      </c>
      <c r="BE465" s="105" t="s">
        <v>512</v>
      </c>
      <c r="BF465" s="104">
        <v>0</v>
      </c>
      <c r="BG465" s="104">
        <v>0</v>
      </c>
      <c r="BH465" s="104">
        <v>0</v>
      </c>
      <c r="BI465" s="104" t="b">
        <v>0</v>
      </c>
      <c r="BJ465" s="105"/>
      <c r="BK465" s="105"/>
      <c r="BL465" s="104">
        <v>0</v>
      </c>
      <c r="BM465" s="104">
        <v>1</v>
      </c>
      <c r="BN465" s="104">
        <v>0</v>
      </c>
      <c r="BO465" s="105" t="s">
        <v>6755</v>
      </c>
      <c r="BP465" s="105" t="s">
        <v>208</v>
      </c>
      <c r="BQ465" s="104">
        <v>8760</v>
      </c>
      <c r="BR465" s="105"/>
      <c r="BS465" s="105" t="s">
        <v>513</v>
      </c>
      <c r="BT465" s="105"/>
      <c r="BU465" s="104">
        <v>0</v>
      </c>
    </row>
    <row r="466" spans="1:73" ht="15" customHeight="1" x14ac:dyDescent="0.35">
      <c r="A466" s="104">
        <v>0</v>
      </c>
      <c r="B466" s="105" t="s">
        <v>511</v>
      </c>
      <c r="C466" s="105"/>
      <c r="D466" s="104">
        <v>2</v>
      </c>
      <c r="E466" s="105" t="s">
        <v>6973</v>
      </c>
      <c r="F466" s="105" t="s">
        <v>6863</v>
      </c>
      <c r="G466" s="104">
        <v>1</v>
      </c>
      <c r="H466" s="105" t="s">
        <v>483</v>
      </c>
      <c r="I466" s="104" t="b">
        <v>1</v>
      </c>
      <c r="J466" s="105"/>
      <c r="K466" s="105"/>
      <c r="L466" s="104">
        <v>24</v>
      </c>
      <c r="M466" s="105"/>
      <c r="N466" s="104" t="b">
        <v>1</v>
      </c>
      <c r="O466" s="104">
        <v>0</v>
      </c>
      <c r="P466" s="105" t="s">
        <v>485</v>
      </c>
      <c r="Q466" s="105" t="s">
        <v>6002</v>
      </c>
      <c r="R466" s="104" t="b">
        <v>0</v>
      </c>
      <c r="S466" s="105"/>
      <c r="T466" s="105"/>
      <c r="U466" s="105"/>
      <c r="V466" s="105"/>
      <c r="W466" s="105"/>
      <c r="X466" s="105"/>
      <c r="Y466" s="105"/>
      <c r="Z466" s="105"/>
      <c r="AA466" s="105"/>
      <c r="AB466" s="105"/>
      <c r="AC466" s="105"/>
      <c r="AD466" s="105"/>
      <c r="AE466" s="105"/>
      <c r="AF466" s="105"/>
      <c r="AG466" s="105"/>
      <c r="AH466" s="105"/>
      <c r="AI466" s="105"/>
      <c r="AJ466" s="105"/>
      <c r="AK466" s="105"/>
      <c r="AL466" s="105"/>
      <c r="AM466" s="105"/>
      <c r="AN466" s="105"/>
      <c r="AO466" s="105"/>
      <c r="AP466" s="105"/>
      <c r="AQ466" s="104">
        <v>0</v>
      </c>
      <c r="AR466" s="104">
        <v>0</v>
      </c>
      <c r="AS466" s="105"/>
      <c r="AT466" s="104">
        <v>0</v>
      </c>
      <c r="AU466" s="104">
        <v>0</v>
      </c>
      <c r="AV466" s="104">
        <v>-1</v>
      </c>
      <c r="AW466" s="104">
        <v>1460</v>
      </c>
      <c r="AX466" s="104">
        <v>1460</v>
      </c>
      <c r="AY466" s="104">
        <v>20</v>
      </c>
      <c r="AZ466" s="104" t="b">
        <v>0</v>
      </c>
      <c r="BA466" s="104">
        <v>0</v>
      </c>
      <c r="BB466" s="104">
        <v>0</v>
      </c>
      <c r="BC466" s="104">
        <v>0</v>
      </c>
      <c r="BD466" s="104" t="b">
        <v>0</v>
      </c>
      <c r="BE466" s="105" t="s">
        <v>512</v>
      </c>
      <c r="BF466" s="104">
        <v>0</v>
      </c>
      <c r="BG466" s="104">
        <v>0</v>
      </c>
      <c r="BH466" s="104">
        <v>0</v>
      </c>
      <c r="BI466" s="104" t="b">
        <v>0</v>
      </c>
      <c r="BJ466" s="105"/>
      <c r="BK466" s="105"/>
      <c r="BL466" s="104">
        <v>0</v>
      </c>
      <c r="BM466" s="104">
        <v>2</v>
      </c>
      <c r="BN466" s="104">
        <v>2</v>
      </c>
      <c r="BO466" s="105"/>
      <c r="BP466" s="105" t="s">
        <v>209</v>
      </c>
      <c r="BQ466" s="104">
        <v>52560</v>
      </c>
      <c r="BR466" s="105"/>
      <c r="BS466" s="105" t="s">
        <v>513</v>
      </c>
      <c r="BT466" s="105"/>
      <c r="BU466" s="104">
        <v>0</v>
      </c>
    </row>
    <row r="467" spans="1:73" ht="15" customHeight="1" x14ac:dyDescent="0.35">
      <c r="A467" s="104">
        <v>0</v>
      </c>
      <c r="B467" s="105" t="s">
        <v>511</v>
      </c>
      <c r="C467" s="105"/>
      <c r="D467" s="104">
        <v>2</v>
      </c>
      <c r="E467" s="105" t="s">
        <v>6973</v>
      </c>
      <c r="F467" s="105" t="s">
        <v>10656</v>
      </c>
      <c r="G467" s="104">
        <v>1</v>
      </c>
      <c r="H467" s="105" t="s">
        <v>483</v>
      </c>
      <c r="I467" s="104" t="b">
        <v>0</v>
      </c>
      <c r="J467" s="105"/>
      <c r="K467" s="105"/>
      <c r="L467" s="104">
        <v>24</v>
      </c>
      <c r="M467" s="105"/>
      <c r="N467" s="104" t="b">
        <v>1</v>
      </c>
      <c r="O467" s="104">
        <v>0</v>
      </c>
      <c r="P467" s="105"/>
      <c r="Q467" s="105"/>
      <c r="R467" s="104" t="b">
        <v>1</v>
      </c>
      <c r="S467" s="105"/>
      <c r="T467" s="105"/>
      <c r="U467" s="105"/>
      <c r="V467" s="105"/>
      <c r="W467" s="105"/>
      <c r="X467" s="105"/>
      <c r="Y467" s="105"/>
      <c r="Z467" s="105"/>
      <c r="AA467" s="105"/>
      <c r="AB467" s="105"/>
      <c r="AC467" s="105"/>
      <c r="AD467" s="105"/>
      <c r="AE467" s="105"/>
      <c r="AF467" s="105"/>
      <c r="AG467" s="105"/>
      <c r="AH467" s="105"/>
      <c r="AI467" s="105"/>
      <c r="AJ467" s="105"/>
      <c r="AK467" s="105"/>
      <c r="AL467" s="105"/>
      <c r="AM467" s="105"/>
      <c r="AN467" s="105"/>
      <c r="AO467" s="105"/>
      <c r="AP467" s="105"/>
      <c r="AQ467" s="104">
        <v>0</v>
      </c>
      <c r="AR467" s="104">
        <v>0</v>
      </c>
      <c r="AS467" s="105"/>
      <c r="AT467" s="104">
        <v>0</v>
      </c>
      <c r="AU467" s="104">
        <v>0</v>
      </c>
      <c r="AV467" s="104">
        <v>-1</v>
      </c>
      <c r="AW467" s="104">
        <v>1460</v>
      </c>
      <c r="AX467" s="104">
        <v>1460</v>
      </c>
      <c r="AY467" s="104">
        <v>20</v>
      </c>
      <c r="AZ467" s="104" t="b">
        <v>0</v>
      </c>
      <c r="BA467" s="104">
        <v>0</v>
      </c>
      <c r="BB467" s="104">
        <v>0</v>
      </c>
      <c r="BC467" s="104">
        <v>0</v>
      </c>
      <c r="BD467" s="104" t="b">
        <v>0</v>
      </c>
      <c r="BE467" s="105" t="s">
        <v>512</v>
      </c>
      <c r="BF467" s="104">
        <v>0</v>
      </c>
      <c r="BG467" s="104">
        <v>0</v>
      </c>
      <c r="BH467" s="104">
        <v>0</v>
      </c>
      <c r="BI467" s="104" t="b">
        <v>0</v>
      </c>
      <c r="BJ467" s="105"/>
      <c r="BK467" s="105"/>
      <c r="BL467" s="104">
        <v>0</v>
      </c>
      <c r="BM467" s="104">
        <v>3</v>
      </c>
      <c r="BN467" s="104">
        <v>0</v>
      </c>
      <c r="BO467" s="105" t="s">
        <v>6742</v>
      </c>
      <c r="BP467" s="105" t="s">
        <v>6743</v>
      </c>
      <c r="BQ467" s="104">
        <v>17520</v>
      </c>
      <c r="BR467" s="105"/>
      <c r="BS467" s="105" t="s">
        <v>513</v>
      </c>
      <c r="BT467" s="105"/>
      <c r="BU467" s="104">
        <v>0</v>
      </c>
    </row>
    <row r="468" spans="1:73" ht="15" customHeight="1" x14ac:dyDescent="0.35">
      <c r="A468" s="104">
        <v>0</v>
      </c>
      <c r="B468" s="105" t="s">
        <v>511</v>
      </c>
      <c r="C468" s="105"/>
      <c r="D468" s="104">
        <v>2</v>
      </c>
      <c r="E468" s="105" t="s">
        <v>6972</v>
      </c>
      <c r="F468" s="105" t="s">
        <v>6886</v>
      </c>
      <c r="G468" s="104">
        <v>1</v>
      </c>
      <c r="H468" s="105" t="s">
        <v>483</v>
      </c>
      <c r="I468" s="104" t="b">
        <v>1</v>
      </c>
      <c r="J468" s="105"/>
      <c r="K468" s="105"/>
      <c r="L468" s="104">
        <v>24</v>
      </c>
      <c r="M468" s="105"/>
      <c r="N468" s="104" t="b">
        <v>1</v>
      </c>
      <c r="O468" s="104">
        <v>0</v>
      </c>
      <c r="P468" s="105" t="s">
        <v>485</v>
      </c>
      <c r="Q468" s="105" t="s">
        <v>6002</v>
      </c>
      <c r="R468" s="104" t="b">
        <v>0</v>
      </c>
      <c r="S468" s="105"/>
      <c r="T468" s="105"/>
      <c r="U468" s="105"/>
      <c r="V468" s="105"/>
      <c r="W468" s="105"/>
      <c r="X468" s="105"/>
      <c r="Y468" s="105"/>
      <c r="Z468" s="105"/>
      <c r="AA468" s="105"/>
      <c r="AB468" s="105"/>
      <c r="AC468" s="105"/>
      <c r="AD468" s="105"/>
      <c r="AE468" s="105"/>
      <c r="AF468" s="105"/>
      <c r="AG468" s="105"/>
      <c r="AH468" s="105"/>
      <c r="AI468" s="105"/>
      <c r="AJ468" s="105"/>
      <c r="AK468" s="105"/>
      <c r="AL468" s="105"/>
      <c r="AM468" s="105"/>
      <c r="AN468" s="105"/>
      <c r="AO468" s="105"/>
      <c r="AP468" s="105"/>
      <c r="AQ468" s="104">
        <v>0</v>
      </c>
      <c r="AR468" s="104">
        <v>0</v>
      </c>
      <c r="AS468" s="105"/>
      <c r="AT468" s="104">
        <v>0</v>
      </c>
      <c r="AU468" s="104">
        <v>0</v>
      </c>
      <c r="AV468" s="104">
        <v>-1</v>
      </c>
      <c r="AW468" s="104">
        <v>1460</v>
      </c>
      <c r="AX468" s="104">
        <v>1460</v>
      </c>
      <c r="AY468" s="104">
        <v>20</v>
      </c>
      <c r="AZ468" s="104" t="b">
        <v>0</v>
      </c>
      <c r="BA468" s="104">
        <v>0</v>
      </c>
      <c r="BB468" s="104">
        <v>0</v>
      </c>
      <c r="BC468" s="104">
        <v>0</v>
      </c>
      <c r="BD468" s="104" t="b">
        <v>0</v>
      </c>
      <c r="BE468" s="105" t="s">
        <v>512</v>
      </c>
      <c r="BF468" s="104">
        <v>0</v>
      </c>
      <c r="BG468" s="104">
        <v>0</v>
      </c>
      <c r="BH468" s="104">
        <v>0</v>
      </c>
      <c r="BI468" s="104" t="b">
        <v>0</v>
      </c>
      <c r="BJ468" s="105"/>
      <c r="BK468" s="105"/>
      <c r="BL468" s="104">
        <v>0</v>
      </c>
      <c r="BM468" s="104">
        <v>0</v>
      </c>
      <c r="BN468" s="104">
        <v>0.5</v>
      </c>
      <c r="BO468" s="105"/>
      <c r="BP468" s="105" t="s">
        <v>209</v>
      </c>
      <c r="BQ468" s="104">
        <v>8760</v>
      </c>
      <c r="BR468" s="105"/>
      <c r="BS468" s="105" t="s">
        <v>513</v>
      </c>
      <c r="BT468" s="105"/>
      <c r="BU468" s="104">
        <v>0</v>
      </c>
    </row>
    <row r="469" spans="1:73" ht="15" customHeight="1" x14ac:dyDescent="0.35">
      <c r="A469" s="104">
        <v>0</v>
      </c>
      <c r="B469" s="105" t="s">
        <v>482</v>
      </c>
      <c r="C469" s="105"/>
      <c r="D469" s="104">
        <v>2</v>
      </c>
      <c r="E469" s="105" t="s">
        <v>6972</v>
      </c>
      <c r="F469" s="105" t="s">
        <v>6887</v>
      </c>
      <c r="G469" s="104">
        <v>1</v>
      </c>
      <c r="H469" s="105" t="s">
        <v>483</v>
      </c>
      <c r="I469" s="104" t="b">
        <v>0</v>
      </c>
      <c r="J469" s="105"/>
      <c r="K469" s="105"/>
      <c r="L469" s="104">
        <v>24</v>
      </c>
      <c r="M469" s="105"/>
      <c r="N469" s="104" t="b">
        <v>1</v>
      </c>
      <c r="O469" s="104">
        <v>0</v>
      </c>
      <c r="P469" s="105" t="s">
        <v>485</v>
      </c>
      <c r="Q469" s="105" t="s">
        <v>6002</v>
      </c>
      <c r="R469" s="104" t="b">
        <v>0</v>
      </c>
      <c r="S469" s="105"/>
      <c r="T469" s="105"/>
      <c r="U469" s="105"/>
      <c r="V469" s="105"/>
      <c r="W469" s="105"/>
      <c r="X469" s="105"/>
      <c r="Y469" s="105"/>
      <c r="Z469" s="105"/>
      <c r="AA469" s="105"/>
      <c r="AB469" s="105"/>
      <c r="AC469" s="105"/>
      <c r="AD469" s="105"/>
      <c r="AE469" s="105"/>
      <c r="AF469" s="105"/>
      <c r="AG469" s="105"/>
      <c r="AH469" s="105"/>
      <c r="AI469" s="105"/>
      <c r="AJ469" s="105"/>
      <c r="AK469" s="105"/>
      <c r="AL469" s="105"/>
      <c r="AM469" s="105"/>
      <c r="AN469" s="105"/>
      <c r="AO469" s="105"/>
      <c r="AP469" s="105"/>
      <c r="AQ469" s="104">
        <v>0</v>
      </c>
      <c r="AR469" s="104">
        <v>15000</v>
      </c>
      <c r="AS469" s="105"/>
      <c r="AT469" s="104">
        <v>0</v>
      </c>
      <c r="AU469" s="104">
        <v>0</v>
      </c>
      <c r="AV469" s="104">
        <v>-1</v>
      </c>
      <c r="AW469" s="104">
        <v>1460</v>
      </c>
      <c r="AX469" s="104">
        <v>1460</v>
      </c>
      <c r="AY469" s="104">
        <v>20</v>
      </c>
      <c r="AZ469" s="104" t="b">
        <v>0</v>
      </c>
      <c r="BA469" s="104">
        <v>0</v>
      </c>
      <c r="BB469" s="104">
        <v>0</v>
      </c>
      <c r="BC469" s="104">
        <v>0</v>
      </c>
      <c r="BD469" s="104" t="b">
        <v>1</v>
      </c>
      <c r="BE469" s="105" t="s">
        <v>512</v>
      </c>
      <c r="BF469" s="104">
        <v>0</v>
      </c>
      <c r="BG469" s="104">
        <v>0</v>
      </c>
      <c r="BH469" s="104">
        <v>0</v>
      </c>
      <c r="BI469" s="104" t="b">
        <v>1</v>
      </c>
      <c r="BJ469" s="105"/>
      <c r="BK469" s="105"/>
      <c r="BL469" s="104">
        <v>0</v>
      </c>
      <c r="BM469" s="104">
        <v>1</v>
      </c>
      <c r="BN469" s="104">
        <v>6</v>
      </c>
      <c r="BO469" s="105"/>
      <c r="BP469" s="105" t="s">
        <v>207</v>
      </c>
      <c r="BQ469" s="104">
        <v>35040</v>
      </c>
      <c r="BR469" s="105"/>
      <c r="BS469" s="105" t="s">
        <v>105</v>
      </c>
      <c r="BT469" s="105"/>
      <c r="BU469" s="104">
        <v>0</v>
      </c>
    </row>
    <row r="470" spans="1:73" ht="15" customHeight="1" x14ac:dyDescent="0.35">
      <c r="A470" s="104">
        <v>0</v>
      </c>
      <c r="B470" s="105" t="s">
        <v>511</v>
      </c>
      <c r="C470" s="105"/>
      <c r="D470" s="104">
        <v>2</v>
      </c>
      <c r="E470" s="105" t="s">
        <v>6972</v>
      </c>
      <c r="F470" s="105" t="s">
        <v>10656</v>
      </c>
      <c r="G470" s="104">
        <v>1</v>
      </c>
      <c r="H470" s="105" t="s">
        <v>483</v>
      </c>
      <c r="I470" s="104" t="b">
        <v>0</v>
      </c>
      <c r="J470" s="105"/>
      <c r="K470" s="105"/>
      <c r="L470" s="104">
        <v>24</v>
      </c>
      <c r="M470" s="105"/>
      <c r="N470" s="104" t="b">
        <v>1</v>
      </c>
      <c r="O470" s="104">
        <v>0</v>
      </c>
      <c r="P470" s="105"/>
      <c r="Q470" s="105"/>
      <c r="R470" s="104" t="b">
        <v>1</v>
      </c>
      <c r="S470" s="105"/>
      <c r="T470" s="105"/>
      <c r="U470" s="105"/>
      <c r="V470" s="105"/>
      <c r="W470" s="105"/>
      <c r="X470" s="105"/>
      <c r="Y470" s="105"/>
      <c r="Z470" s="105"/>
      <c r="AA470" s="105"/>
      <c r="AB470" s="105"/>
      <c r="AC470" s="105"/>
      <c r="AD470" s="105"/>
      <c r="AE470" s="105"/>
      <c r="AF470" s="105"/>
      <c r="AG470" s="105"/>
      <c r="AH470" s="105"/>
      <c r="AI470" s="105"/>
      <c r="AJ470" s="105"/>
      <c r="AK470" s="105"/>
      <c r="AL470" s="105"/>
      <c r="AM470" s="105"/>
      <c r="AN470" s="105"/>
      <c r="AO470" s="105"/>
      <c r="AP470" s="105"/>
      <c r="AQ470" s="104">
        <v>0</v>
      </c>
      <c r="AR470" s="104">
        <v>0</v>
      </c>
      <c r="AS470" s="105"/>
      <c r="AT470" s="104">
        <v>0</v>
      </c>
      <c r="AU470" s="104">
        <v>0</v>
      </c>
      <c r="AV470" s="104">
        <v>-1</v>
      </c>
      <c r="AW470" s="104">
        <v>1460</v>
      </c>
      <c r="AX470" s="104">
        <v>1460</v>
      </c>
      <c r="AY470" s="104">
        <v>20</v>
      </c>
      <c r="AZ470" s="104" t="b">
        <v>0</v>
      </c>
      <c r="BA470" s="104">
        <v>0</v>
      </c>
      <c r="BB470" s="104">
        <v>0</v>
      </c>
      <c r="BC470" s="104">
        <v>0</v>
      </c>
      <c r="BD470" s="104" t="b">
        <v>0</v>
      </c>
      <c r="BE470" s="105" t="s">
        <v>512</v>
      </c>
      <c r="BF470" s="104">
        <v>0</v>
      </c>
      <c r="BG470" s="104">
        <v>0</v>
      </c>
      <c r="BH470" s="104">
        <v>0</v>
      </c>
      <c r="BI470" s="104" t="b">
        <v>0</v>
      </c>
      <c r="BJ470" s="105"/>
      <c r="BK470" s="105"/>
      <c r="BL470" s="104">
        <v>0</v>
      </c>
      <c r="BM470" s="104">
        <v>2</v>
      </c>
      <c r="BN470" s="104">
        <v>0</v>
      </c>
      <c r="BO470" s="105" t="s">
        <v>6742</v>
      </c>
      <c r="BP470" s="105" t="s">
        <v>6743</v>
      </c>
      <c r="BQ470" s="104">
        <v>17520</v>
      </c>
      <c r="BR470" s="105"/>
      <c r="BS470" s="105" t="s">
        <v>513</v>
      </c>
      <c r="BT470" s="105"/>
      <c r="BU470" s="104">
        <v>0</v>
      </c>
    </row>
    <row r="471" spans="1:73" ht="15" customHeight="1" x14ac:dyDescent="0.35">
      <c r="A471" s="104">
        <v>0</v>
      </c>
      <c r="B471" s="105" t="s">
        <v>482</v>
      </c>
      <c r="C471" s="105"/>
      <c r="D471" s="104">
        <v>2</v>
      </c>
      <c r="E471" s="105" t="s">
        <v>6936</v>
      </c>
      <c r="F471" s="105" t="s">
        <v>10690</v>
      </c>
      <c r="G471" s="104">
        <v>1</v>
      </c>
      <c r="H471" s="105" t="s">
        <v>483</v>
      </c>
      <c r="I471" s="104" t="b">
        <v>0</v>
      </c>
      <c r="J471" s="105" t="s">
        <v>5946</v>
      </c>
      <c r="K471" s="105" t="s">
        <v>5945</v>
      </c>
      <c r="L471" s="104">
        <v>24</v>
      </c>
      <c r="M471" s="105"/>
      <c r="N471" s="104" t="b">
        <v>1</v>
      </c>
      <c r="O471" s="104">
        <v>0</v>
      </c>
      <c r="P471" s="105" t="s">
        <v>485</v>
      </c>
      <c r="Q471" s="105" t="s">
        <v>6002</v>
      </c>
      <c r="R471" s="104" t="b">
        <v>0</v>
      </c>
      <c r="S471" s="105"/>
      <c r="T471" s="105"/>
      <c r="U471" s="105"/>
      <c r="V471" s="105"/>
      <c r="W471" s="105"/>
      <c r="X471" s="105"/>
      <c r="Y471" s="105"/>
      <c r="Z471" s="105"/>
      <c r="AA471" s="105"/>
      <c r="AB471" s="105"/>
      <c r="AC471" s="105"/>
      <c r="AD471" s="105"/>
      <c r="AE471" s="105"/>
      <c r="AF471" s="105"/>
      <c r="AG471" s="105"/>
      <c r="AH471" s="105"/>
      <c r="AI471" s="105"/>
      <c r="AJ471" s="105"/>
      <c r="AK471" s="105"/>
      <c r="AL471" s="105"/>
      <c r="AM471" s="105"/>
      <c r="AN471" s="105"/>
      <c r="AO471" s="105"/>
      <c r="AP471" s="105"/>
      <c r="AQ471" s="104">
        <v>0</v>
      </c>
      <c r="AR471" s="104">
        <v>0</v>
      </c>
      <c r="AS471" s="105"/>
      <c r="AT471" s="104">
        <v>0</v>
      </c>
      <c r="AU471" s="104">
        <v>0</v>
      </c>
      <c r="AV471" s="104">
        <v>-1</v>
      </c>
      <c r="AW471" s="104">
        <v>1460</v>
      </c>
      <c r="AX471" s="104">
        <v>1460</v>
      </c>
      <c r="AY471" s="104">
        <v>20</v>
      </c>
      <c r="AZ471" s="104" t="b">
        <v>0</v>
      </c>
      <c r="BA471" s="104">
        <v>0</v>
      </c>
      <c r="BB471" s="104">
        <v>0</v>
      </c>
      <c r="BC471" s="104">
        <v>0</v>
      </c>
      <c r="BD471" s="104" t="b">
        <v>1</v>
      </c>
      <c r="BE471" s="105" t="s">
        <v>512</v>
      </c>
      <c r="BF471" s="104">
        <v>0</v>
      </c>
      <c r="BG471" s="104">
        <v>0</v>
      </c>
      <c r="BH471" s="104">
        <v>0</v>
      </c>
      <c r="BI471" s="104" t="b">
        <v>1</v>
      </c>
      <c r="BJ471" s="106" t="s">
        <v>11438</v>
      </c>
      <c r="BK471" s="105" t="s">
        <v>5987</v>
      </c>
      <c r="BL471" s="104">
        <v>0</v>
      </c>
      <c r="BM471" s="104">
        <v>0</v>
      </c>
      <c r="BN471" s="104">
        <v>16</v>
      </c>
      <c r="BO471" s="105"/>
      <c r="BP471" s="105" t="s">
        <v>207</v>
      </c>
      <c r="BQ471" s="104">
        <v>175200</v>
      </c>
      <c r="BR471" s="105"/>
      <c r="BS471" s="105" t="s">
        <v>105</v>
      </c>
      <c r="BT471" s="105"/>
      <c r="BU471" s="104">
        <v>0</v>
      </c>
    </row>
    <row r="472" spans="1:73" ht="15" customHeight="1" x14ac:dyDescent="0.35">
      <c r="A472" s="104">
        <v>0</v>
      </c>
      <c r="B472" s="105" t="s">
        <v>511</v>
      </c>
      <c r="C472" s="105"/>
      <c r="D472" s="104">
        <v>2</v>
      </c>
      <c r="E472" s="105" t="s">
        <v>6936</v>
      </c>
      <c r="F472" s="105" t="s">
        <v>6734</v>
      </c>
      <c r="G472" s="104">
        <v>1</v>
      </c>
      <c r="H472" s="105" t="s">
        <v>483</v>
      </c>
      <c r="I472" s="104" t="b">
        <v>0</v>
      </c>
      <c r="J472" s="105"/>
      <c r="K472" s="105"/>
      <c r="L472" s="104">
        <v>24</v>
      </c>
      <c r="M472" s="105"/>
      <c r="N472" s="104" t="b">
        <v>1</v>
      </c>
      <c r="O472" s="104">
        <v>0</v>
      </c>
      <c r="P472" s="105"/>
      <c r="Q472" s="105"/>
      <c r="R472" s="104" t="b">
        <v>0</v>
      </c>
      <c r="S472" s="105"/>
      <c r="T472" s="105"/>
      <c r="U472" s="105"/>
      <c r="V472" s="105"/>
      <c r="W472" s="105"/>
      <c r="X472" s="105"/>
      <c r="Y472" s="105"/>
      <c r="Z472" s="105"/>
      <c r="AA472" s="105"/>
      <c r="AB472" s="105"/>
      <c r="AC472" s="105"/>
      <c r="AD472" s="105"/>
      <c r="AE472" s="105"/>
      <c r="AF472" s="105"/>
      <c r="AG472" s="105"/>
      <c r="AH472" s="105"/>
      <c r="AI472" s="105"/>
      <c r="AJ472" s="105"/>
      <c r="AK472" s="105"/>
      <c r="AL472" s="105"/>
      <c r="AM472" s="105"/>
      <c r="AN472" s="105"/>
      <c r="AO472" s="105"/>
      <c r="AP472" s="105"/>
      <c r="AQ472" s="104">
        <v>0</v>
      </c>
      <c r="AR472" s="104">
        <v>0</v>
      </c>
      <c r="AS472" s="105"/>
      <c r="AT472" s="104">
        <v>0</v>
      </c>
      <c r="AU472" s="104">
        <v>0</v>
      </c>
      <c r="AV472" s="104">
        <v>-1</v>
      </c>
      <c r="AW472" s="104">
        <v>1460</v>
      </c>
      <c r="AX472" s="104">
        <v>1460</v>
      </c>
      <c r="AY472" s="104">
        <v>20</v>
      </c>
      <c r="AZ472" s="104" t="b">
        <v>0</v>
      </c>
      <c r="BA472" s="104">
        <v>0</v>
      </c>
      <c r="BB472" s="104">
        <v>0</v>
      </c>
      <c r="BC472" s="104">
        <v>0</v>
      </c>
      <c r="BD472" s="104" t="b">
        <v>1</v>
      </c>
      <c r="BE472" s="105" t="s">
        <v>512</v>
      </c>
      <c r="BF472" s="104">
        <v>0</v>
      </c>
      <c r="BG472" s="104">
        <v>0</v>
      </c>
      <c r="BH472" s="104">
        <v>0</v>
      </c>
      <c r="BI472" s="104" t="b">
        <v>0</v>
      </c>
      <c r="BJ472" s="105"/>
      <c r="BK472" s="105"/>
      <c r="BL472" s="104">
        <v>0</v>
      </c>
      <c r="BM472" s="104">
        <v>1</v>
      </c>
      <c r="BN472" s="104">
        <v>0</v>
      </c>
      <c r="BO472" s="105" t="s">
        <v>6735</v>
      </c>
      <c r="BP472" s="105" t="s">
        <v>209</v>
      </c>
      <c r="BQ472" s="104">
        <v>8760</v>
      </c>
      <c r="BR472" s="105"/>
      <c r="BS472" s="105" t="s">
        <v>513</v>
      </c>
      <c r="BT472" s="105"/>
      <c r="BU472" s="104">
        <v>0</v>
      </c>
    </row>
    <row r="473" spans="1:73" ht="15" customHeight="1" x14ac:dyDescent="0.35">
      <c r="A473" s="104">
        <v>0</v>
      </c>
      <c r="B473" s="105" t="s">
        <v>511</v>
      </c>
      <c r="C473" s="105"/>
      <c r="D473" s="104">
        <v>2</v>
      </c>
      <c r="E473" s="105" t="s">
        <v>6936</v>
      </c>
      <c r="F473" s="105" t="s">
        <v>6754</v>
      </c>
      <c r="G473" s="104">
        <v>1</v>
      </c>
      <c r="H473" s="105" t="s">
        <v>483</v>
      </c>
      <c r="I473" s="104" t="b">
        <v>0</v>
      </c>
      <c r="J473" s="105"/>
      <c r="K473" s="105"/>
      <c r="L473" s="104">
        <v>24</v>
      </c>
      <c r="M473" s="105"/>
      <c r="N473" s="104" t="b">
        <v>1</v>
      </c>
      <c r="O473" s="104">
        <v>0</v>
      </c>
      <c r="P473" s="105"/>
      <c r="Q473" s="105"/>
      <c r="R473" s="104" t="b">
        <v>0</v>
      </c>
      <c r="S473" s="105"/>
      <c r="T473" s="105"/>
      <c r="U473" s="105"/>
      <c r="V473" s="105"/>
      <c r="W473" s="105"/>
      <c r="X473" s="105"/>
      <c r="Y473" s="105"/>
      <c r="Z473" s="105"/>
      <c r="AA473" s="105"/>
      <c r="AB473" s="105"/>
      <c r="AC473" s="105"/>
      <c r="AD473" s="105"/>
      <c r="AE473" s="105"/>
      <c r="AF473" s="105"/>
      <c r="AG473" s="105"/>
      <c r="AH473" s="105"/>
      <c r="AI473" s="105"/>
      <c r="AJ473" s="105"/>
      <c r="AK473" s="105"/>
      <c r="AL473" s="105"/>
      <c r="AM473" s="105"/>
      <c r="AN473" s="105"/>
      <c r="AO473" s="105"/>
      <c r="AP473" s="105"/>
      <c r="AQ473" s="104">
        <v>0</v>
      </c>
      <c r="AR473" s="104">
        <v>0</v>
      </c>
      <c r="AS473" s="105"/>
      <c r="AT473" s="104">
        <v>0</v>
      </c>
      <c r="AU473" s="104">
        <v>0</v>
      </c>
      <c r="AV473" s="104">
        <v>-1</v>
      </c>
      <c r="AW473" s="104">
        <v>1460</v>
      </c>
      <c r="AX473" s="104">
        <v>1460</v>
      </c>
      <c r="AY473" s="104">
        <v>20</v>
      </c>
      <c r="AZ473" s="104" t="b">
        <v>0</v>
      </c>
      <c r="BA473" s="104">
        <v>0</v>
      </c>
      <c r="BB473" s="104">
        <v>0</v>
      </c>
      <c r="BC473" s="104">
        <v>0</v>
      </c>
      <c r="BD473" s="104" t="b">
        <v>0</v>
      </c>
      <c r="BE473" s="105" t="s">
        <v>512</v>
      </c>
      <c r="BF473" s="104">
        <v>0</v>
      </c>
      <c r="BG473" s="104">
        <v>0</v>
      </c>
      <c r="BH473" s="104">
        <v>0</v>
      </c>
      <c r="BI473" s="104" t="b">
        <v>0</v>
      </c>
      <c r="BJ473" s="105"/>
      <c r="BK473" s="105"/>
      <c r="BL473" s="104">
        <v>0</v>
      </c>
      <c r="BM473" s="104">
        <v>2</v>
      </c>
      <c r="BN473" s="104">
        <v>0</v>
      </c>
      <c r="BO473" s="105" t="s">
        <v>6755</v>
      </c>
      <c r="BP473" s="105" t="s">
        <v>208</v>
      </c>
      <c r="BQ473" s="104">
        <v>8760</v>
      </c>
      <c r="BR473" s="105"/>
      <c r="BS473" s="105" t="s">
        <v>513</v>
      </c>
      <c r="BT473" s="105"/>
      <c r="BU473" s="104">
        <v>0</v>
      </c>
    </row>
    <row r="474" spans="1:73" ht="15" customHeight="1" x14ac:dyDescent="0.35">
      <c r="A474" s="104">
        <v>0</v>
      </c>
      <c r="B474" s="105" t="s">
        <v>482</v>
      </c>
      <c r="C474" s="105"/>
      <c r="D474" s="104">
        <v>2</v>
      </c>
      <c r="E474" s="105" t="s">
        <v>10815</v>
      </c>
      <c r="F474" s="105" t="s">
        <v>10704</v>
      </c>
      <c r="G474" s="104">
        <v>1</v>
      </c>
      <c r="H474" s="105" t="s">
        <v>483</v>
      </c>
      <c r="I474" s="104" t="b">
        <v>0</v>
      </c>
      <c r="J474" s="105"/>
      <c r="K474" s="105"/>
      <c r="L474" s="104">
        <v>24</v>
      </c>
      <c r="M474" s="105"/>
      <c r="N474" s="104" t="b">
        <v>1</v>
      </c>
      <c r="O474" s="104">
        <v>0</v>
      </c>
      <c r="P474" s="105"/>
      <c r="Q474" s="105" t="s">
        <v>5934</v>
      </c>
      <c r="R474" s="104" t="b">
        <v>0</v>
      </c>
      <c r="S474" s="105"/>
      <c r="T474" s="105"/>
      <c r="U474" s="105"/>
      <c r="V474" s="105"/>
      <c r="W474" s="105"/>
      <c r="X474" s="105"/>
      <c r="Y474" s="105"/>
      <c r="Z474" s="105"/>
      <c r="AA474" s="105"/>
      <c r="AB474" s="105"/>
      <c r="AC474" s="105"/>
      <c r="AD474" s="105"/>
      <c r="AE474" s="105"/>
      <c r="AF474" s="105"/>
      <c r="AG474" s="105"/>
      <c r="AH474" s="105"/>
      <c r="AI474" s="105"/>
      <c r="AJ474" s="105"/>
      <c r="AK474" s="105"/>
      <c r="AL474" s="105"/>
      <c r="AM474" s="105"/>
      <c r="AN474" s="105"/>
      <c r="AO474" s="105"/>
      <c r="AP474" s="105"/>
      <c r="AQ474" s="104">
        <v>0</v>
      </c>
      <c r="AR474" s="104">
        <v>1500</v>
      </c>
      <c r="AS474" s="105"/>
      <c r="AT474" s="104">
        <v>0</v>
      </c>
      <c r="AU474" s="104">
        <v>0</v>
      </c>
      <c r="AV474" s="104">
        <v>-1</v>
      </c>
      <c r="AW474" s="104">
        <v>1460</v>
      </c>
      <c r="AX474" s="104">
        <v>1460</v>
      </c>
      <c r="AY474" s="104">
        <v>20</v>
      </c>
      <c r="AZ474" s="104" t="b">
        <v>0</v>
      </c>
      <c r="BA474" s="104">
        <v>0</v>
      </c>
      <c r="BB474" s="104">
        <v>0</v>
      </c>
      <c r="BC474" s="104">
        <v>0</v>
      </c>
      <c r="BD474" s="104" t="b">
        <v>1</v>
      </c>
      <c r="BE474" s="105" t="s">
        <v>512</v>
      </c>
      <c r="BF474" s="104">
        <v>0</v>
      </c>
      <c r="BG474" s="104">
        <v>0</v>
      </c>
      <c r="BH474" s="104">
        <v>0</v>
      </c>
      <c r="BI474" s="104" t="b">
        <v>0</v>
      </c>
      <c r="BJ474" s="105"/>
      <c r="BK474" s="105"/>
      <c r="BL474" s="104">
        <v>0</v>
      </c>
      <c r="BM474" s="104">
        <v>0</v>
      </c>
      <c r="BN474" s="104">
        <v>2</v>
      </c>
      <c r="BO474" s="105"/>
      <c r="BP474" s="105" t="s">
        <v>207</v>
      </c>
      <c r="BQ474" s="104">
        <v>70080</v>
      </c>
      <c r="BR474" s="105"/>
      <c r="BS474" s="105" t="s">
        <v>105</v>
      </c>
      <c r="BT474" s="105"/>
      <c r="BU474" s="104">
        <v>0</v>
      </c>
    </row>
    <row r="475" spans="1:73" ht="15" customHeight="1" x14ac:dyDescent="0.35">
      <c r="A475" s="104">
        <v>0</v>
      </c>
      <c r="B475" s="105" t="s">
        <v>482</v>
      </c>
      <c r="C475" s="105"/>
      <c r="D475" s="104">
        <v>2</v>
      </c>
      <c r="E475" s="105" t="s">
        <v>10815</v>
      </c>
      <c r="F475" s="105" t="s">
        <v>10676</v>
      </c>
      <c r="G475" s="104">
        <v>1</v>
      </c>
      <c r="H475" s="105" t="s">
        <v>483</v>
      </c>
      <c r="I475" s="104" t="b">
        <v>0</v>
      </c>
      <c r="J475" s="105"/>
      <c r="K475" s="105"/>
      <c r="L475" s="104">
        <v>24</v>
      </c>
      <c r="M475" s="105"/>
      <c r="N475" s="104" t="b">
        <v>1</v>
      </c>
      <c r="O475" s="104">
        <v>0</v>
      </c>
      <c r="P475" s="105"/>
      <c r="Q475" s="105"/>
      <c r="R475" s="104" t="b">
        <v>0</v>
      </c>
      <c r="S475" s="105"/>
      <c r="T475" s="105"/>
      <c r="U475" s="105"/>
      <c r="V475" s="105"/>
      <c r="W475" s="105"/>
      <c r="X475" s="105"/>
      <c r="Y475" s="105"/>
      <c r="Z475" s="105"/>
      <c r="AA475" s="105"/>
      <c r="AB475" s="105"/>
      <c r="AC475" s="105"/>
      <c r="AD475" s="105"/>
      <c r="AE475" s="105"/>
      <c r="AF475" s="105"/>
      <c r="AG475" s="105"/>
      <c r="AH475" s="105"/>
      <c r="AI475" s="105"/>
      <c r="AJ475" s="105"/>
      <c r="AK475" s="105"/>
      <c r="AL475" s="105"/>
      <c r="AM475" s="105"/>
      <c r="AN475" s="105"/>
      <c r="AO475" s="105"/>
      <c r="AP475" s="105"/>
      <c r="AQ475" s="104">
        <v>0</v>
      </c>
      <c r="AR475" s="104">
        <v>0</v>
      </c>
      <c r="AS475" s="105"/>
      <c r="AT475" s="104">
        <v>0</v>
      </c>
      <c r="AU475" s="104">
        <v>0</v>
      </c>
      <c r="AV475" s="104">
        <v>-1</v>
      </c>
      <c r="AW475" s="104">
        <v>1460</v>
      </c>
      <c r="AX475" s="104">
        <v>1460</v>
      </c>
      <c r="AY475" s="104">
        <v>20</v>
      </c>
      <c r="AZ475" s="104" t="b">
        <v>0</v>
      </c>
      <c r="BA475" s="104">
        <v>0</v>
      </c>
      <c r="BB475" s="104">
        <v>0</v>
      </c>
      <c r="BC475" s="104">
        <v>0</v>
      </c>
      <c r="BD475" s="104" t="b">
        <v>1</v>
      </c>
      <c r="BE475" s="105" t="s">
        <v>512</v>
      </c>
      <c r="BF475" s="104">
        <v>0</v>
      </c>
      <c r="BG475" s="104">
        <v>0</v>
      </c>
      <c r="BH475" s="104">
        <v>0</v>
      </c>
      <c r="BI475" s="104" t="b">
        <v>0</v>
      </c>
      <c r="BJ475" s="105"/>
      <c r="BK475" s="105"/>
      <c r="BL475" s="104">
        <v>0</v>
      </c>
      <c r="BM475" s="104">
        <v>1</v>
      </c>
      <c r="BN475" s="104">
        <v>0</v>
      </c>
      <c r="BO475" s="105" t="s">
        <v>6825</v>
      </c>
      <c r="BP475" s="105" t="s">
        <v>209</v>
      </c>
      <c r="BQ475" s="104">
        <v>8760</v>
      </c>
      <c r="BR475" s="105"/>
      <c r="BS475" s="105" t="s">
        <v>513</v>
      </c>
      <c r="BT475" s="105"/>
      <c r="BU475" s="104">
        <v>0</v>
      </c>
    </row>
    <row r="476" spans="1:73" ht="15" customHeight="1" x14ac:dyDescent="0.35">
      <c r="A476" s="104">
        <v>0</v>
      </c>
      <c r="B476" s="105" t="s">
        <v>511</v>
      </c>
      <c r="C476" s="105"/>
      <c r="D476" s="104">
        <v>2</v>
      </c>
      <c r="E476" s="105" t="s">
        <v>10849</v>
      </c>
      <c r="F476" s="105" t="s">
        <v>6899</v>
      </c>
      <c r="G476" s="104">
        <v>1</v>
      </c>
      <c r="H476" s="105" t="s">
        <v>483</v>
      </c>
      <c r="I476" s="104" t="b">
        <v>1</v>
      </c>
      <c r="J476" s="105"/>
      <c r="K476" s="105"/>
      <c r="L476" s="104">
        <v>24</v>
      </c>
      <c r="M476" s="105"/>
      <c r="N476" s="104" t="b">
        <v>1</v>
      </c>
      <c r="O476" s="104">
        <v>0</v>
      </c>
      <c r="P476" s="105"/>
      <c r="Q476" s="105"/>
      <c r="R476" s="104" t="b">
        <v>0</v>
      </c>
      <c r="S476" s="105"/>
      <c r="T476" s="105"/>
      <c r="U476" s="105"/>
      <c r="V476" s="105"/>
      <c r="W476" s="105"/>
      <c r="X476" s="105"/>
      <c r="Y476" s="105"/>
      <c r="Z476" s="105"/>
      <c r="AA476" s="105"/>
      <c r="AB476" s="105"/>
      <c r="AC476" s="105"/>
      <c r="AD476" s="105"/>
      <c r="AE476" s="105"/>
      <c r="AF476" s="105"/>
      <c r="AG476" s="105"/>
      <c r="AH476" s="105"/>
      <c r="AI476" s="105"/>
      <c r="AJ476" s="105"/>
      <c r="AK476" s="105"/>
      <c r="AL476" s="105"/>
      <c r="AM476" s="105"/>
      <c r="AN476" s="105"/>
      <c r="AO476" s="105"/>
      <c r="AP476" s="105"/>
      <c r="AQ476" s="104">
        <v>0</v>
      </c>
      <c r="AR476" s="104">
        <v>200000</v>
      </c>
      <c r="AS476" s="105"/>
      <c r="AT476" s="104">
        <v>0</v>
      </c>
      <c r="AU476" s="104">
        <v>0</v>
      </c>
      <c r="AV476" s="104">
        <v>-1</v>
      </c>
      <c r="AW476" s="104">
        <v>1460</v>
      </c>
      <c r="AX476" s="104">
        <v>1460</v>
      </c>
      <c r="AY476" s="104">
        <v>20</v>
      </c>
      <c r="AZ476" s="104" t="b">
        <v>0</v>
      </c>
      <c r="BA476" s="104">
        <v>0</v>
      </c>
      <c r="BB476" s="104">
        <v>0</v>
      </c>
      <c r="BC476" s="104">
        <v>0</v>
      </c>
      <c r="BD476" s="104" t="b">
        <v>0</v>
      </c>
      <c r="BE476" s="105" t="s">
        <v>512</v>
      </c>
      <c r="BF476" s="104">
        <v>0</v>
      </c>
      <c r="BG476" s="104">
        <v>0</v>
      </c>
      <c r="BH476" s="104">
        <v>0</v>
      </c>
      <c r="BI476" s="104" t="b">
        <v>0</v>
      </c>
      <c r="BJ476" s="105"/>
      <c r="BK476" s="105"/>
      <c r="BL476" s="104">
        <v>0</v>
      </c>
      <c r="BM476" s="104">
        <v>0</v>
      </c>
      <c r="BN476" s="104">
        <v>0</v>
      </c>
      <c r="BO476" s="105"/>
      <c r="BP476" s="105" t="s">
        <v>209</v>
      </c>
      <c r="BQ476" s="104">
        <v>87600</v>
      </c>
      <c r="BR476" s="105"/>
      <c r="BS476" s="105" t="s">
        <v>513</v>
      </c>
      <c r="BT476" s="105"/>
      <c r="BU476" s="104">
        <v>0</v>
      </c>
    </row>
    <row r="477" spans="1:73" ht="15" customHeight="1" x14ac:dyDescent="0.35">
      <c r="A477" s="104">
        <v>0</v>
      </c>
      <c r="B477" s="105" t="s">
        <v>482</v>
      </c>
      <c r="C477" s="105"/>
      <c r="D477" s="104">
        <v>2</v>
      </c>
      <c r="E477" s="105" t="s">
        <v>10813</v>
      </c>
      <c r="F477" s="105" t="s">
        <v>6900</v>
      </c>
      <c r="G477" s="104">
        <v>1</v>
      </c>
      <c r="H477" s="105" t="s">
        <v>483</v>
      </c>
      <c r="I477" s="104" t="b">
        <v>0</v>
      </c>
      <c r="J477" s="105"/>
      <c r="K477" s="105"/>
      <c r="L477" s="104">
        <v>24</v>
      </c>
      <c r="M477" s="105"/>
      <c r="N477" s="104" t="b">
        <v>1</v>
      </c>
      <c r="O477" s="104">
        <v>0</v>
      </c>
      <c r="P477" s="105"/>
      <c r="Q477" s="105"/>
      <c r="R477" s="104" t="b">
        <v>0</v>
      </c>
      <c r="S477" s="105"/>
      <c r="T477" s="105"/>
      <c r="U477" s="105"/>
      <c r="V477" s="105"/>
      <c r="W477" s="105"/>
      <c r="X477" s="105"/>
      <c r="Y477" s="105"/>
      <c r="Z477" s="105"/>
      <c r="AA477" s="105"/>
      <c r="AB477" s="105"/>
      <c r="AC477" s="105"/>
      <c r="AD477" s="105"/>
      <c r="AE477" s="105"/>
      <c r="AF477" s="105"/>
      <c r="AG477" s="105"/>
      <c r="AH477" s="105"/>
      <c r="AI477" s="105"/>
      <c r="AJ477" s="105"/>
      <c r="AK477" s="105"/>
      <c r="AL477" s="105"/>
      <c r="AM477" s="105"/>
      <c r="AN477" s="105"/>
      <c r="AO477" s="105"/>
      <c r="AP477" s="105"/>
      <c r="AQ477" s="104">
        <v>0</v>
      </c>
      <c r="AR477" s="104">
        <v>70000</v>
      </c>
      <c r="AS477" s="105"/>
      <c r="AT477" s="104">
        <v>0</v>
      </c>
      <c r="AU477" s="104">
        <v>0</v>
      </c>
      <c r="AV477" s="104">
        <v>-1</v>
      </c>
      <c r="AW477" s="104">
        <v>1460</v>
      </c>
      <c r="AX477" s="104">
        <v>1460</v>
      </c>
      <c r="AY477" s="104">
        <v>20</v>
      </c>
      <c r="AZ477" s="104" t="b">
        <v>0</v>
      </c>
      <c r="BA477" s="104">
        <v>0</v>
      </c>
      <c r="BB477" s="104">
        <v>0</v>
      </c>
      <c r="BC477" s="104">
        <v>0</v>
      </c>
      <c r="BD477" s="104" t="b">
        <v>1</v>
      </c>
      <c r="BE477" s="105" t="s">
        <v>512</v>
      </c>
      <c r="BF477" s="104">
        <v>0</v>
      </c>
      <c r="BG477" s="104">
        <v>0</v>
      </c>
      <c r="BH477" s="104">
        <v>0</v>
      </c>
      <c r="BI477" s="104" t="b">
        <v>1</v>
      </c>
      <c r="BJ477" s="105"/>
      <c r="BK477" s="105"/>
      <c r="BL477" s="104">
        <v>0</v>
      </c>
      <c r="BM477" s="104">
        <v>0</v>
      </c>
      <c r="BN477" s="104">
        <v>56</v>
      </c>
      <c r="BO477" s="105"/>
      <c r="BP477" s="105" t="s">
        <v>311</v>
      </c>
      <c r="BQ477" s="104">
        <v>438000</v>
      </c>
      <c r="BR477" s="105"/>
      <c r="BS477" s="105" t="s">
        <v>105</v>
      </c>
      <c r="BT477" s="105"/>
      <c r="BU477" s="104">
        <v>0</v>
      </c>
    </row>
    <row r="478" spans="1:73" ht="15" customHeight="1" x14ac:dyDescent="0.35">
      <c r="A478" s="104">
        <v>0</v>
      </c>
      <c r="B478" s="105" t="s">
        <v>511</v>
      </c>
      <c r="C478" s="105"/>
      <c r="D478" s="104">
        <v>2</v>
      </c>
      <c r="E478" s="105" t="s">
        <v>10813</v>
      </c>
      <c r="F478" s="105" t="s">
        <v>6901</v>
      </c>
      <c r="G478" s="104">
        <v>1</v>
      </c>
      <c r="H478" s="105" t="s">
        <v>483</v>
      </c>
      <c r="I478" s="104" t="b">
        <v>1</v>
      </c>
      <c r="J478" s="105"/>
      <c r="K478" s="105"/>
      <c r="L478" s="104">
        <v>24</v>
      </c>
      <c r="M478" s="105"/>
      <c r="N478" s="104" t="b">
        <v>1</v>
      </c>
      <c r="O478" s="104">
        <v>0</v>
      </c>
      <c r="P478" s="105" t="s">
        <v>485</v>
      </c>
      <c r="Q478" s="105" t="s">
        <v>6002</v>
      </c>
      <c r="R478" s="104" t="b">
        <v>0</v>
      </c>
      <c r="S478" s="105"/>
      <c r="T478" s="105"/>
      <c r="U478" s="105"/>
      <c r="V478" s="105"/>
      <c r="W478" s="105"/>
      <c r="X478" s="105"/>
      <c r="Y478" s="105"/>
      <c r="Z478" s="105"/>
      <c r="AA478" s="105"/>
      <c r="AB478" s="105"/>
      <c r="AC478" s="105"/>
      <c r="AD478" s="105"/>
      <c r="AE478" s="105"/>
      <c r="AF478" s="105"/>
      <c r="AG478" s="105"/>
      <c r="AH478" s="105"/>
      <c r="AI478" s="105"/>
      <c r="AJ478" s="105"/>
      <c r="AK478" s="105"/>
      <c r="AL478" s="105"/>
      <c r="AM478" s="105"/>
      <c r="AN478" s="105"/>
      <c r="AO478" s="105"/>
      <c r="AP478" s="105"/>
      <c r="AQ478" s="104">
        <v>0</v>
      </c>
      <c r="AR478" s="104">
        <v>0</v>
      </c>
      <c r="AS478" s="105"/>
      <c r="AT478" s="104">
        <v>0</v>
      </c>
      <c r="AU478" s="104">
        <v>0</v>
      </c>
      <c r="AV478" s="104">
        <v>-1</v>
      </c>
      <c r="AW478" s="104">
        <v>1460</v>
      </c>
      <c r="AX478" s="104">
        <v>1460</v>
      </c>
      <c r="AY478" s="104">
        <v>20</v>
      </c>
      <c r="AZ478" s="104" t="b">
        <v>0</v>
      </c>
      <c r="BA478" s="104">
        <v>0</v>
      </c>
      <c r="BB478" s="104">
        <v>0</v>
      </c>
      <c r="BC478" s="104">
        <v>0</v>
      </c>
      <c r="BD478" s="104" t="b">
        <v>0</v>
      </c>
      <c r="BE478" s="105" t="s">
        <v>512</v>
      </c>
      <c r="BF478" s="104">
        <v>0</v>
      </c>
      <c r="BG478" s="104">
        <v>0</v>
      </c>
      <c r="BH478" s="104">
        <v>0</v>
      </c>
      <c r="BI478" s="104" t="b">
        <v>0</v>
      </c>
      <c r="BJ478" s="105"/>
      <c r="BK478" s="105"/>
      <c r="BL478" s="104">
        <v>0</v>
      </c>
      <c r="BM478" s="104">
        <v>1</v>
      </c>
      <c r="BN478" s="104">
        <v>14</v>
      </c>
      <c r="BO478" s="105"/>
      <c r="BP478" s="105" t="s">
        <v>209</v>
      </c>
      <c r="BQ478" s="104">
        <v>175200</v>
      </c>
      <c r="BR478" s="105"/>
      <c r="BS478" s="105" t="s">
        <v>513</v>
      </c>
      <c r="BT478" s="105"/>
      <c r="BU478" s="104">
        <v>0</v>
      </c>
    </row>
    <row r="479" spans="1:73" ht="15" customHeight="1" x14ac:dyDescent="0.35">
      <c r="A479" s="104">
        <v>0</v>
      </c>
      <c r="B479" s="105" t="s">
        <v>482</v>
      </c>
      <c r="C479" s="105"/>
      <c r="D479" s="104">
        <v>2</v>
      </c>
      <c r="E479" s="105" t="s">
        <v>11648</v>
      </c>
      <c r="F479" s="105" t="s">
        <v>11646</v>
      </c>
      <c r="G479" s="104">
        <v>1</v>
      </c>
      <c r="H479" s="105" t="s">
        <v>483</v>
      </c>
      <c r="I479" s="104" t="b">
        <v>0</v>
      </c>
      <c r="J479" s="105"/>
      <c r="K479" s="105"/>
      <c r="L479" s="104">
        <v>24</v>
      </c>
      <c r="M479" s="105"/>
      <c r="N479" s="104" t="b">
        <v>1</v>
      </c>
      <c r="O479" s="104">
        <v>0</v>
      </c>
      <c r="P479" s="105"/>
      <c r="Q479" s="105"/>
      <c r="R479" s="104" t="b">
        <v>0</v>
      </c>
      <c r="S479" s="105"/>
      <c r="T479" s="105"/>
      <c r="U479" s="105"/>
      <c r="V479" s="105"/>
      <c r="W479" s="105"/>
      <c r="X479" s="105"/>
      <c r="Y479" s="105"/>
      <c r="Z479" s="105"/>
      <c r="AA479" s="105"/>
      <c r="AB479" s="105"/>
      <c r="AC479" s="105"/>
      <c r="AD479" s="105"/>
      <c r="AE479" s="105"/>
      <c r="AF479" s="105"/>
      <c r="AG479" s="105"/>
      <c r="AH479" s="105"/>
      <c r="AI479" s="105"/>
      <c r="AJ479" s="105"/>
      <c r="AK479" s="105"/>
      <c r="AL479" s="105"/>
      <c r="AM479" s="105"/>
      <c r="AN479" s="105"/>
      <c r="AO479" s="105"/>
      <c r="AP479" s="105"/>
      <c r="AQ479" s="104">
        <v>0</v>
      </c>
      <c r="AR479" s="104">
        <v>53000</v>
      </c>
      <c r="AS479" s="105"/>
      <c r="AT479" s="104">
        <v>0</v>
      </c>
      <c r="AU479" s="104">
        <v>0</v>
      </c>
      <c r="AV479" s="104">
        <v>-1</v>
      </c>
      <c r="AW479" s="104">
        <v>1460</v>
      </c>
      <c r="AX479" s="104">
        <v>1460</v>
      </c>
      <c r="AY479" s="104">
        <v>20</v>
      </c>
      <c r="AZ479" s="104" t="b">
        <v>0</v>
      </c>
      <c r="BA479" s="104">
        <v>0</v>
      </c>
      <c r="BB479" s="104">
        <v>0</v>
      </c>
      <c r="BC479" s="104">
        <v>0</v>
      </c>
      <c r="BD479" s="104" t="b">
        <v>1</v>
      </c>
      <c r="BE479" s="105" t="s">
        <v>512</v>
      </c>
      <c r="BF479" s="104">
        <v>0</v>
      </c>
      <c r="BG479" s="104">
        <v>0</v>
      </c>
      <c r="BH479" s="104">
        <v>0</v>
      </c>
      <c r="BI479" s="104" t="b">
        <v>1</v>
      </c>
      <c r="BJ479" s="105"/>
      <c r="BK479" s="105"/>
      <c r="BL479" s="104">
        <v>0</v>
      </c>
      <c r="BM479" s="104">
        <v>0</v>
      </c>
      <c r="BN479" s="104">
        <v>16</v>
      </c>
      <c r="BO479" s="105"/>
      <c r="BP479" s="105" t="s">
        <v>207</v>
      </c>
      <c r="BQ479" s="104">
        <v>105120</v>
      </c>
      <c r="BR479" s="105"/>
      <c r="BS479" s="105" t="s">
        <v>105</v>
      </c>
      <c r="BT479" s="105"/>
      <c r="BU479" s="104">
        <v>0</v>
      </c>
    </row>
    <row r="480" spans="1:73" ht="15" customHeight="1" x14ac:dyDescent="0.35">
      <c r="A480" s="104">
        <v>0</v>
      </c>
      <c r="B480" s="105" t="s">
        <v>511</v>
      </c>
      <c r="C480" s="105"/>
      <c r="D480" s="104">
        <v>2</v>
      </c>
      <c r="E480" s="105" t="s">
        <v>11648</v>
      </c>
      <c r="F480" s="105" t="s">
        <v>6873</v>
      </c>
      <c r="G480" s="104">
        <v>1</v>
      </c>
      <c r="H480" s="105" t="s">
        <v>483</v>
      </c>
      <c r="I480" s="104" t="b">
        <v>0</v>
      </c>
      <c r="J480" s="105"/>
      <c r="K480" s="105"/>
      <c r="L480" s="104">
        <v>24</v>
      </c>
      <c r="M480" s="105"/>
      <c r="N480" s="104" t="b">
        <v>1</v>
      </c>
      <c r="O480" s="104">
        <v>0</v>
      </c>
      <c r="P480" s="105" t="s">
        <v>485</v>
      </c>
      <c r="Q480" s="105" t="s">
        <v>6002</v>
      </c>
      <c r="R480" s="104" t="b">
        <v>0</v>
      </c>
      <c r="S480" s="105"/>
      <c r="T480" s="105"/>
      <c r="U480" s="105"/>
      <c r="V480" s="105"/>
      <c r="W480" s="105"/>
      <c r="X480" s="105"/>
      <c r="Y480" s="105"/>
      <c r="Z480" s="105"/>
      <c r="AA480" s="105"/>
      <c r="AB480" s="105"/>
      <c r="AC480" s="105"/>
      <c r="AD480" s="105"/>
      <c r="AE480" s="105"/>
      <c r="AF480" s="105"/>
      <c r="AG480" s="105"/>
      <c r="AH480" s="105"/>
      <c r="AI480" s="105"/>
      <c r="AJ480" s="105"/>
      <c r="AK480" s="105"/>
      <c r="AL480" s="105"/>
      <c r="AM480" s="105"/>
      <c r="AN480" s="105"/>
      <c r="AO480" s="105"/>
      <c r="AP480" s="105"/>
      <c r="AQ480" s="104">
        <v>0</v>
      </c>
      <c r="AR480" s="104">
        <v>100</v>
      </c>
      <c r="AS480" s="105"/>
      <c r="AT480" s="104">
        <v>0</v>
      </c>
      <c r="AU480" s="104">
        <v>0</v>
      </c>
      <c r="AV480" s="104">
        <v>-1</v>
      </c>
      <c r="AW480" s="104">
        <v>1460</v>
      </c>
      <c r="AX480" s="104">
        <v>1460</v>
      </c>
      <c r="AY480" s="104">
        <v>20</v>
      </c>
      <c r="AZ480" s="104" t="b">
        <v>0</v>
      </c>
      <c r="BA480" s="104">
        <v>0</v>
      </c>
      <c r="BB480" s="104">
        <v>0</v>
      </c>
      <c r="BC480" s="104">
        <v>0</v>
      </c>
      <c r="BD480" s="104" t="b">
        <v>0</v>
      </c>
      <c r="BE480" s="105" t="s">
        <v>512</v>
      </c>
      <c r="BF480" s="104">
        <v>0</v>
      </c>
      <c r="BG480" s="104">
        <v>0</v>
      </c>
      <c r="BH480" s="104">
        <v>0</v>
      </c>
      <c r="BI480" s="104" t="b">
        <v>0</v>
      </c>
      <c r="BJ480" s="105"/>
      <c r="BK480" s="105"/>
      <c r="BL480" s="104">
        <v>0</v>
      </c>
      <c r="BM480" s="104">
        <v>1</v>
      </c>
      <c r="BN480" s="104">
        <v>4</v>
      </c>
      <c r="BO480" s="105"/>
      <c r="BP480" s="105" t="s">
        <v>208</v>
      </c>
      <c r="BQ480" s="104">
        <v>4380</v>
      </c>
      <c r="BR480" s="105"/>
      <c r="BS480" s="105" t="s">
        <v>513</v>
      </c>
      <c r="BT480" s="105"/>
      <c r="BU480" s="104">
        <v>0</v>
      </c>
    </row>
    <row r="481" spans="1:73" ht="15" customHeight="1" x14ac:dyDescent="0.35">
      <c r="A481" s="104">
        <v>0</v>
      </c>
      <c r="B481" s="105" t="s">
        <v>511</v>
      </c>
      <c r="C481" s="105"/>
      <c r="D481" s="104">
        <v>2</v>
      </c>
      <c r="E481" s="105" t="s">
        <v>11648</v>
      </c>
      <c r="F481" s="105" t="s">
        <v>6762</v>
      </c>
      <c r="G481" s="104">
        <v>1</v>
      </c>
      <c r="H481" s="105" t="s">
        <v>483</v>
      </c>
      <c r="I481" s="104" t="b">
        <v>0</v>
      </c>
      <c r="J481" s="105"/>
      <c r="K481" s="105"/>
      <c r="L481" s="104">
        <v>24</v>
      </c>
      <c r="M481" s="105"/>
      <c r="N481" s="104" t="b">
        <v>1</v>
      </c>
      <c r="O481" s="104">
        <v>0</v>
      </c>
      <c r="P481" s="105"/>
      <c r="Q481" s="105"/>
      <c r="R481" s="104" t="b">
        <v>0</v>
      </c>
      <c r="S481" s="105"/>
      <c r="T481" s="105"/>
      <c r="U481" s="105"/>
      <c r="V481" s="105"/>
      <c r="W481" s="105"/>
      <c r="X481" s="105"/>
      <c r="Y481" s="105"/>
      <c r="Z481" s="105"/>
      <c r="AA481" s="105"/>
      <c r="AB481" s="105"/>
      <c r="AC481" s="105"/>
      <c r="AD481" s="105"/>
      <c r="AE481" s="105"/>
      <c r="AF481" s="105"/>
      <c r="AG481" s="105"/>
      <c r="AH481" s="105"/>
      <c r="AI481" s="105"/>
      <c r="AJ481" s="105"/>
      <c r="AK481" s="105"/>
      <c r="AL481" s="105"/>
      <c r="AM481" s="105"/>
      <c r="AN481" s="105"/>
      <c r="AO481" s="105"/>
      <c r="AP481" s="105"/>
      <c r="AQ481" s="104">
        <v>0</v>
      </c>
      <c r="AR481" s="104">
        <v>0</v>
      </c>
      <c r="AS481" s="105"/>
      <c r="AT481" s="104">
        <v>0</v>
      </c>
      <c r="AU481" s="104">
        <v>0</v>
      </c>
      <c r="AV481" s="104">
        <v>-1</v>
      </c>
      <c r="AW481" s="104">
        <v>1460</v>
      </c>
      <c r="AX481" s="104">
        <v>1460</v>
      </c>
      <c r="AY481" s="104">
        <v>20</v>
      </c>
      <c r="AZ481" s="104" t="b">
        <v>0</v>
      </c>
      <c r="BA481" s="104">
        <v>0</v>
      </c>
      <c r="BB481" s="104">
        <v>0</v>
      </c>
      <c r="BC481" s="104">
        <v>0</v>
      </c>
      <c r="BD481" s="104" t="b">
        <v>0</v>
      </c>
      <c r="BE481" s="105" t="s">
        <v>512</v>
      </c>
      <c r="BF481" s="104">
        <v>0</v>
      </c>
      <c r="BG481" s="104">
        <v>0</v>
      </c>
      <c r="BH481" s="104">
        <v>0</v>
      </c>
      <c r="BI481" s="104" t="b">
        <v>0</v>
      </c>
      <c r="BJ481" s="105"/>
      <c r="BK481" s="105"/>
      <c r="BL481" s="104">
        <v>0</v>
      </c>
      <c r="BM481" s="104">
        <v>2</v>
      </c>
      <c r="BN481" s="104">
        <v>0</v>
      </c>
      <c r="BO481" s="105" t="s">
        <v>6763</v>
      </c>
      <c r="BP481" s="105" t="s">
        <v>208</v>
      </c>
      <c r="BQ481" s="104">
        <v>8760</v>
      </c>
      <c r="BR481" s="105"/>
      <c r="BS481" s="105" t="s">
        <v>513</v>
      </c>
      <c r="BT481" s="105"/>
      <c r="BU481" s="104">
        <v>0</v>
      </c>
    </row>
    <row r="482" spans="1:73" ht="15" customHeight="1" x14ac:dyDescent="0.35">
      <c r="A482" s="104">
        <v>0</v>
      </c>
      <c r="B482" s="105" t="s">
        <v>482</v>
      </c>
      <c r="C482" s="105"/>
      <c r="D482" s="104">
        <v>2</v>
      </c>
      <c r="E482" s="105" t="s">
        <v>11649</v>
      </c>
      <c r="F482" s="105" t="s">
        <v>11647</v>
      </c>
      <c r="G482" s="104">
        <v>1</v>
      </c>
      <c r="H482" s="105" t="s">
        <v>483</v>
      </c>
      <c r="I482" s="104" t="b">
        <v>0</v>
      </c>
      <c r="J482" s="105"/>
      <c r="K482" s="105"/>
      <c r="L482" s="104">
        <v>24</v>
      </c>
      <c r="M482" s="105"/>
      <c r="N482" s="104" t="b">
        <v>1</v>
      </c>
      <c r="O482" s="104">
        <v>0</v>
      </c>
      <c r="P482" s="105"/>
      <c r="Q482" s="105"/>
      <c r="R482" s="104" t="b">
        <v>0</v>
      </c>
      <c r="S482" s="105"/>
      <c r="T482" s="105"/>
      <c r="U482" s="105"/>
      <c r="V482" s="105"/>
      <c r="W482" s="105"/>
      <c r="X482" s="105"/>
      <c r="Y482" s="105"/>
      <c r="Z482" s="105"/>
      <c r="AA482" s="105"/>
      <c r="AB482" s="105"/>
      <c r="AC482" s="105"/>
      <c r="AD482" s="105"/>
      <c r="AE482" s="105"/>
      <c r="AF482" s="105"/>
      <c r="AG482" s="105"/>
      <c r="AH482" s="105"/>
      <c r="AI482" s="105"/>
      <c r="AJ482" s="105"/>
      <c r="AK482" s="105"/>
      <c r="AL482" s="105"/>
      <c r="AM482" s="105"/>
      <c r="AN482" s="105"/>
      <c r="AO482" s="105"/>
      <c r="AP482" s="105"/>
      <c r="AQ482" s="104">
        <v>0</v>
      </c>
      <c r="AR482" s="104">
        <v>53000</v>
      </c>
      <c r="AS482" s="105"/>
      <c r="AT482" s="104">
        <v>0</v>
      </c>
      <c r="AU482" s="104">
        <v>0</v>
      </c>
      <c r="AV482" s="104">
        <v>-1</v>
      </c>
      <c r="AW482" s="104">
        <v>1460</v>
      </c>
      <c r="AX482" s="104">
        <v>1460</v>
      </c>
      <c r="AY482" s="104">
        <v>20</v>
      </c>
      <c r="AZ482" s="104" t="b">
        <v>0</v>
      </c>
      <c r="BA482" s="104">
        <v>0</v>
      </c>
      <c r="BB482" s="104">
        <v>0</v>
      </c>
      <c r="BC482" s="104">
        <v>0</v>
      </c>
      <c r="BD482" s="104" t="b">
        <v>1</v>
      </c>
      <c r="BE482" s="105" t="s">
        <v>512</v>
      </c>
      <c r="BF482" s="104">
        <v>0</v>
      </c>
      <c r="BG482" s="104">
        <v>0</v>
      </c>
      <c r="BH482" s="104">
        <v>0</v>
      </c>
      <c r="BI482" s="104" t="b">
        <v>1</v>
      </c>
      <c r="BJ482" s="105"/>
      <c r="BK482" s="105"/>
      <c r="BL482" s="104">
        <v>0</v>
      </c>
      <c r="BM482" s="104">
        <v>0</v>
      </c>
      <c r="BN482" s="104">
        <v>16</v>
      </c>
      <c r="BO482" s="105"/>
      <c r="BP482" s="105" t="s">
        <v>207</v>
      </c>
      <c r="BQ482" s="104">
        <v>105120</v>
      </c>
      <c r="BR482" s="105"/>
      <c r="BS482" s="105" t="s">
        <v>105</v>
      </c>
      <c r="BT482" s="105"/>
      <c r="BU482" s="104">
        <v>0</v>
      </c>
    </row>
    <row r="483" spans="1:73" ht="15" customHeight="1" x14ac:dyDescent="0.35">
      <c r="A483" s="104">
        <v>0</v>
      </c>
      <c r="B483" s="105" t="s">
        <v>511</v>
      </c>
      <c r="C483" s="105"/>
      <c r="D483" s="104">
        <v>2</v>
      </c>
      <c r="E483" s="105" t="s">
        <v>11649</v>
      </c>
      <c r="F483" s="105" t="s">
        <v>6873</v>
      </c>
      <c r="G483" s="104">
        <v>1</v>
      </c>
      <c r="H483" s="105" t="s">
        <v>483</v>
      </c>
      <c r="I483" s="104" t="b">
        <v>0</v>
      </c>
      <c r="J483" s="105"/>
      <c r="K483" s="105"/>
      <c r="L483" s="104">
        <v>24</v>
      </c>
      <c r="M483" s="105"/>
      <c r="N483" s="104" t="b">
        <v>1</v>
      </c>
      <c r="O483" s="104">
        <v>0</v>
      </c>
      <c r="P483" s="105" t="s">
        <v>485</v>
      </c>
      <c r="Q483" s="105" t="s">
        <v>6002</v>
      </c>
      <c r="R483" s="104" t="b">
        <v>0</v>
      </c>
      <c r="S483" s="105"/>
      <c r="T483" s="105"/>
      <c r="U483" s="105"/>
      <c r="V483" s="105"/>
      <c r="W483" s="105"/>
      <c r="X483" s="105"/>
      <c r="Y483" s="105"/>
      <c r="Z483" s="105"/>
      <c r="AA483" s="105"/>
      <c r="AB483" s="105"/>
      <c r="AC483" s="105"/>
      <c r="AD483" s="105"/>
      <c r="AE483" s="105"/>
      <c r="AF483" s="105"/>
      <c r="AG483" s="105"/>
      <c r="AH483" s="105"/>
      <c r="AI483" s="105"/>
      <c r="AJ483" s="105"/>
      <c r="AK483" s="105"/>
      <c r="AL483" s="105"/>
      <c r="AM483" s="105"/>
      <c r="AN483" s="105"/>
      <c r="AO483" s="105"/>
      <c r="AP483" s="105"/>
      <c r="AQ483" s="104">
        <v>0</v>
      </c>
      <c r="AR483" s="104">
        <v>100</v>
      </c>
      <c r="AS483" s="105"/>
      <c r="AT483" s="104">
        <v>0</v>
      </c>
      <c r="AU483" s="104">
        <v>0</v>
      </c>
      <c r="AV483" s="104">
        <v>-1</v>
      </c>
      <c r="AW483" s="104">
        <v>1460</v>
      </c>
      <c r="AX483" s="104">
        <v>1460</v>
      </c>
      <c r="AY483" s="104">
        <v>20</v>
      </c>
      <c r="AZ483" s="104" t="b">
        <v>0</v>
      </c>
      <c r="BA483" s="104">
        <v>0</v>
      </c>
      <c r="BB483" s="104">
        <v>0</v>
      </c>
      <c r="BC483" s="104">
        <v>0</v>
      </c>
      <c r="BD483" s="104" t="b">
        <v>0</v>
      </c>
      <c r="BE483" s="105" t="s">
        <v>512</v>
      </c>
      <c r="BF483" s="104">
        <v>0</v>
      </c>
      <c r="BG483" s="104">
        <v>0</v>
      </c>
      <c r="BH483" s="104">
        <v>0</v>
      </c>
      <c r="BI483" s="104" t="b">
        <v>0</v>
      </c>
      <c r="BJ483" s="105"/>
      <c r="BK483" s="105"/>
      <c r="BL483" s="104">
        <v>0</v>
      </c>
      <c r="BM483" s="104">
        <v>1</v>
      </c>
      <c r="BN483" s="104">
        <v>4</v>
      </c>
      <c r="BO483" s="105"/>
      <c r="BP483" s="105" t="s">
        <v>208</v>
      </c>
      <c r="BQ483" s="104">
        <v>4380</v>
      </c>
      <c r="BR483" s="105"/>
      <c r="BS483" s="105" t="s">
        <v>513</v>
      </c>
      <c r="BT483" s="105"/>
      <c r="BU483" s="104">
        <v>0</v>
      </c>
    </row>
    <row r="484" spans="1:73" ht="15" customHeight="1" x14ac:dyDescent="0.35">
      <c r="A484" s="104">
        <v>0</v>
      </c>
      <c r="B484" s="105" t="s">
        <v>511</v>
      </c>
      <c r="C484" s="105"/>
      <c r="D484" s="104">
        <v>2</v>
      </c>
      <c r="E484" s="105" t="s">
        <v>11649</v>
      </c>
      <c r="F484" s="105" t="s">
        <v>6762</v>
      </c>
      <c r="G484" s="104">
        <v>1</v>
      </c>
      <c r="H484" s="105" t="s">
        <v>483</v>
      </c>
      <c r="I484" s="104" t="b">
        <v>0</v>
      </c>
      <c r="J484" s="105"/>
      <c r="K484" s="105"/>
      <c r="L484" s="104">
        <v>24</v>
      </c>
      <c r="M484" s="105"/>
      <c r="N484" s="104" t="b">
        <v>1</v>
      </c>
      <c r="O484" s="104">
        <v>0</v>
      </c>
      <c r="P484" s="105"/>
      <c r="Q484" s="105"/>
      <c r="R484" s="104" t="b">
        <v>0</v>
      </c>
      <c r="S484" s="105"/>
      <c r="T484" s="105"/>
      <c r="U484" s="105"/>
      <c r="V484" s="105"/>
      <c r="W484" s="105"/>
      <c r="X484" s="105"/>
      <c r="Y484" s="105"/>
      <c r="Z484" s="105"/>
      <c r="AA484" s="105"/>
      <c r="AB484" s="105"/>
      <c r="AC484" s="105"/>
      <c r="AD484" s="105"/>
      <c r="AE484" s="105"/>
      <c r="AF484" s="105"/>
      <c r="AG484" s="105"/>
      <c r="AH484" s="105"/>
      <c r="AI484" s="105"/>
      <c r="AJ484" s="105"/>
      <c r="AK484" s="105"/>
      <c r="AL484" s="105"/>
      <c r="AM484" s="105"/>
      <c r="AN484" s="105"/>
      <c r="AO484" s="105"/>
      <c r="AP484" s="105"/>
      <c r="AQ484" s="104">
        <v>0</v>
      </c>
      <c r="AR484" s="104">
        <v>0</v>
      </c>
      <c r="AS484" s="105"/>
      <c r="AT484" s="104">
        <v>0</v>
      </c>
      <c r="AU484" s="104">
        <v>0</v>
      </c>
      <c r="AV484" s="104">
        <v>-1</v>
      </c>
      <c r="AW484" s="104">
        <v>1460</v>
      </c>
      <c r="AX484" s="104">
        <v>1460</v>
      </c>
      <c r="AY484" s="104">
        <v>20</v>
      </c>
      <c r="AZ484" s="104" t="b">
        <v>0</v>
      </c>
      <c r="BA484" s="104">
        <v>0</v>
      </c>
      <c r="BB484" s="104">
        <v>0</v>
      </c>
      <c r="BC484" s="104">
        <v>0</v>
      </c>
      <c r="BD484" s="104" t="b">
        <v>0</v>
      </c>
      <c r="BE484" s="105" t="s">
        <v>512</v>
      </c>
      <c r="BF484" s="104">
        <v>0</v>
      </c>
      <c r="BG484" s="104">
        <v>0</v>
      </c>
      <c r="BH484" s="104">
        <v>0</v>
      </c>
      <c r="BI484" s="104" t="b">
        <v>0</v>
      </c>
      <c r="BJ484" s="105"/>
      <c r="BK484" s="105"/>
      <c r="BL484" s="104">
        <v>0</v>
      </c>
      <c r="BM484" s="104">
        <v>2</v>
      </c>
      <c r="BN484" s="104">
        <v>0</v>
      </c>
      <c r="BO484" s="105" t="s">
        <v>6763</v>
      </c>
      <c r="BP484" s="105" t="s">
        <v>208</v>
      </c>
      <c r="BQ484" s="104">
        <v>8760</v>
      </c>
      <c r="BR484" s="105"/>
      <c r="BS484" s="105" t="s">
        <v>513</v>
      </c>
      <c r="BT484" s="105"/>
      <c r="BU484" s="104">
        <v>0</v>
      </c>
    </row>
    <row r="485" spans="1:73" ht="15" customHeight="1" x14ac:dyDescent="0.35">
      <c r="A485" s="104">
        <v>0</v>
      </c>
      <c r="B485" s="105" t="s">
        <v>482</v>
      </c>
      <c r="C485" s="105"/>
      <c r="D485" s="104">
        <v>2</v>
      </c>
      <c r="E485" s="105" t="s">
        <v>7043</v>
      </c>
      <c r="F485" s="105" t="s">
        <v>6898</v>
      </c>
      <c r="G485" s="104">
        <v>1</v>
      </c>
      <c r="H485" s="105" t="s">
        <v>483</v>
      </c>
      <c r="I485" s="104" t="b">
        <v>0</v>
      </c>
      <c r="J485" s="105"/>
      <c r="K485" s="105"/>
      <c r="L485" s="104">
        <v>24</v>
      </c>
      <c r="M485" s="105"/>
      <c r="N485" s="104" t="b">
        <v>1</v>
      </c>
      <c r="O485" s="104">
        <v>0</v>
      </c>
      <c r="P485" s="105"/>
      <c r="Q485" s="105"/>
      <c r="R485" s="104" t="b">
        <v>0</v>
      </c>
      <c r="S485" s="105"/>
      <c r="T485" s="105"/>
      <c r="U485" s="105"/>
      <c r="V485" s="105"/>
      <c r="W485" s="105"/>
      <c r="X485" s="105"/>
      <c r="Y485" s="105"/>
      <c r="Z485" s="105"/>
      <c r="AA485" s="105"/>
      <c r="AB485" s="105"/>
      <c r="AC485" s="105"/>
      <c r="AD485" s="105"/>
      <c r="AE485" s="105"/>
      <c r="AF485" s="105"/>
      <c r="AG485" s="105"/>
      <c r="AH485" s="105"/>
      <c r="AI485" s="105"/>
      <c r="AJ485" s="105"/>
      <c r="AK485" s="105"/>
      <c r="AL485" s="105"/>
      <c r="AM485" s="105"/>
      <c r="AN485" s="105"/>
      <c r="AO485" s="105"/>
      <c r="AP485" s="105"/>
      <c r="AQ485" s="104">
        <v>0</v>
      </c>
      <c r="AR485" s="104">
        <v>4000</v>
      </c>
      <c r="AS485" s="105"/>
      <c r="AT485" s="104">
        <v>0</v>
      </c>
      <c r="AU485" s="104">
        <v>0</v>
      </c>
      <c r="AV485" s="104">
        <v>-1</v>
      </c>
      <c r="AW485" s="104">
        <v>1460</v>
      </c>
      <c r="AX485" s="104">
        <v>1460</v>
      </c>
      <c r="AY485" s="104">
        <v>20</v>
      </c>
      <c r="AZ485" s="104" t="b">
        <v>0</v>
      </c>
      <c r="BA485" s="104">
        <v>0</v>
      </c>
      <c r="BB485" s="104">
        <v>0</v>
      </c>
      <c r="BC485" s="104">
        <v>0</v>
      </c>
      <c r="BD485" s="104" t="b">
        <v>1</v>
      </c>
      <c r="BE485" s="105" t="s">
        <v>512</v>
      </c>
      <c r="BF485" s="104">
        <v>0</v>
      </c>
      <c r="BG485" s="104">
        <v>0</v>
      </c>
      <c r="BH485" s="104">
        <v>0</v>
      </c>
      <c r="BI485" s="104" t="b">
        <v>1</v>
      </c>
      <c r="BJ485" s="105"/>
      <c r="BK485" s="105"/>
      <c r="BL485" s="104">
        <v>0</v>
      </c>
      <c r="BM485" s="104">
        <v>0</v>
      </c>
      <c r="BN485" s="104">
        <v>24</v>
      </c>
      <c r="BO485" s="105"/>
      <c r="BP485" s="105" t="s">
        <v>207</v>
      </c>
      <c r="BQ485" s="104">
        <v>262800</v>
      </c>
      <c r="BR485" s="105"/>
      <c r="BS485" s="105" t="s">
        <v>105</v>
      </c>
      <c r="BT485" s="105"/>
      <c r="BU485" s="104">
        <v>0</v>
      </c>
    </row>
    <row r="486" spans="1:73" ht="15" customHeight="1" x14ac:dyDescent="0.35">
      <c r="A486" s="104">
        <v>0</v>
      </c>
      <c r="B486" s="105" t="s">
        <v>511</v>
      </c>
      <c r="C486" s="105"/>
      <c r="D486" s="104">
        <v>2</v>
      </c>
      <c r="E486" s="105" t="s">
        <v>10810</v>
      </c>
      <c r="F486" s="105" t="s">
        <v>6892</v>
      </c>
      <c r="G486" s="104">
        <v>1</v>
      </c>
      <c r="H486" s="105" t="s">
        <v>483</v>
      </c>
      <c r="I486" s="104" t="b">
        <v>0</v>
      </c>
      <c r="J486" s="105"/>
      <c r="K486" s="105"/>
      <c r="L486" s="104">
        <v>24</v>
      </c>
      <c r="M486" s="105"/>
      <c r="N486" s="104" t="b">
        <v>1</v>
      </c>
      <c r="O486" s="104">
        <v>0</v>
      </c>
      <c r="P486" s="105" t="s">
        <v>485</v>
      </c>
      <c r="Q486" s="105" t="s">
        <v>6002</v>
      </c>
      <c r="R486" s="104" t="b">
        <v>0</v>
      </c>
      <c r="S486" s="105"/>
      <c r="T486" s="105"/>
      <c r="U486" s="105"/>
      <c r="V486" s="105"/>
      <c r="W486" s="105"/>
      <c r="X486" s="105"/>
      <c r="Y486" s="105"/>
      <c r="Z486" s="105"/>
      <c r="AA486" s="105"/>
      <c r="AB486" s="105"/>
      <c r="AC486" s="105"/>
      <c r="AD486" s="105"/>
      <c r="AE486" s="105"/>
      <c r="AF486" s="105"/>
      <c r="AG486" s="105"/>
      <c r="AH486" s="105"/>
      <c r="AI486" s="105"/>
      <c r="AJ486" s="105"/>
      <c r="AK486" s="105"/>
      <c r="AL486" s="105"/>
      <c r="AM486" s="105"/>
      <c r="AN486" s="105"/>
      <c r="AO486" s="105"/>
      <c r="AP486" s="105"/>
      <c r="AQ486" s="104">
        <v>0</v>
      </c>
      <c r="AR486" s="104">
        <v>0</v>
      </c>
      <c r="AS486" s="105"/>
      <c r="AT486" s="104">
        <v>0</v>
      </c>
      <c r="AU486" s="104">
        <v>0</v>
      </c>
      <c r="AV486" s="104">
        <v>-1</v>
      </c>
      <c r="AW486" s="104">
        <v>1460</v>
      </c>
      <c r="AX486" s="104">
        <v>1460</v>
      </c>
      <c r="AY486" s="104">
        <v>20</v>
      </c>
      <c r="AZ486" s="104" t="b">
        <v>0</v>
      </c>
      <c r="BA486" s="104">
        <v>0</v>
      </c>
      <c r="BB486" s="104">
        <v>0</v>
      </c>
      <c r="BC486" s="104">
        <v>0</v>
      </c>
      <c r="BD486" s="104" t="b">
        <v>0</v>
      </c>
      <c r="BE486" s="105" t="s">
        <v>512</v>
      </c>
      <c r="BF486" s="104">
        <v>0</v>
      </c>
      <c r="BG486" s="104">
        <v>0</v>
      </c>
      <c r="BH486" s="104">
        <v>0</v>
      </c>
      <c r="BI486" s="104" t="b">
        <v>0</v>
      </c>
      <c r="BJ486" s="105"/>
      <c r="BK486" s="105"/>
      <c r="BL486" s="104">
        <v>0</v>
      </c>
      <c r="BM486" s="104">
        <v>0</v>
      </c>
      <c r="BN486" s="104">
        <v>2</v>
      </c>
      <c r="BO486" s="105"/>
      <c r="BP486" s="105" t="s">
        <v>208</v>
      </c>
      <c r="BQ486" s="104">
        <v>8760</v>
      </c>
      <c r="BR486" s="105"/>
      <c r="BS486" s="105" t="s">
        <v>513</v>
      </c>
      <c r="BT486" s="105"/>
      <c r="BU486" s="104">
        <v>0</v>
      </c>
    </row>
    <row r="487" spans="1:73" ht="15" customHeight="1" x14ac:dyDescent="0.35">
      <c r="A487" s="104">
        <v>0</v>
      </c>
      <c r="B487" s="105" t="s">
        <v>482</v>
      </c>
      <c r="C487" s="105"/>
      <c r="D487" s="104">
        <v>2</v>
      </c>
      <c r="E487" s="105" t="s">
        <v>10810</v>
      </c>
      <c r="F487" s="105" t="s">
        <v>6893</v>
      </c>
      <c r="G487" s="104">
        <v>1</v>
      </c>
      <c r="H487" s="105" t="s">
        <v>483</v>
      </c>
      <c r="I487" s="104" t="b">
        <v>0</v>
      </c>
      <c r="J487" s="105"/>
      <c r="K487" s="105"/>
      <c r="L487" s="104">
        <v>24</v>
      </c>
      <c r="M487" s="105"/>
      <c r="N487" s="104" t="b">
        <v>1</v>
      </c>
      <c r="O487" s="104">
        <v>0</v>
      </c>
      <c r="P487" s="105" t="s">
        <v>485</v>
      </c>
      <c r="Q487" s="105" t="s">
        <v>6002</v>
      </c>
      <c r="R487" s="104" t="b">
        <v>0</v>
      </c>
      <c r="S487" s="105"/>
      <c r="T487" s="105"/>
      <c r="U487" s="105"/>
      <c r="V487" s="105"/>
      <c r="W487" s="105"/>
      <c r="X487" s="105"/>
      <c r="Y487" s="105"/>
      <c r="Z487" s="105"/>
      <c r="AA487" s="105"/>
      <c r="AB487" s="105"/>
      <c r="AC487" s="105"/>
      <c r="AD487" s="105"/>
      <c r="AE487" s="105"/>
      <c r="AF487" s="105"/>
      <c r="AG487" s="105"/>
      <c r="AH487" s="105"/>
      <c r="AI487" s="105"/>
      <c r="AJ487" s="105"/>
      <c r="AK487" s="105"/>
      <c r="AL487" s="105"/>
      <c r="AM487" s="105"/>
      <c r="AN487" s="105"/>
      <c r="AO487" s="105"/>
      <c r="AP487" s="105"/>
      <c r="AQ487" s="104">
        <v>0</v>
      </c>
      <c r="AR487" s="104">
        <v>20000</v>
      </c>
      <c r="AS487" s="105"/>
      <c r="AT487" s="104">
        <v>0</v>
      </c>
      <c r="AU487" s="104">
        <v>0</v>
      </c>
      <c r="AV487" s="104">
        <v>-1</v>
      </c>
      <c r="AW487" s="104">
        <v>1460</v>
      </c>
      <c r="AX487" s="104">
        <v>1460</v>
      </c>
      <c r="AY487" s="104">
        <v>20</v>
      </c>
      <c r="AZ487" s="104" t="b">
        <v>0</v>
      </c>
      <c r="BA487" s="104">
        <v>0</v>
      </c>
      <c r="BB487" s="104">
        <v>0</v>
      </c>
      <c r="BC487" s="104">
        <v>0</v>
      </c>
      <c r="BD487" s="104" t="b">
        <v>1</v>
      </c>
      <c r="BE487" s="105" t="s">
        <v>512</v>
      </c>
      <c r="BF487" s="104">
        <v>0</v>
      </c>
      <c r="BG487" s="104">
        <v>0</v>
      </c>
      <c r="BH487" s="104">
        <v>0</v>
      </c>
      <c r="BI487" s="104" t="b">
        <v>1</v>
      </c>
      <c r="BJ487" s="105"/>
      <c r="BK487" s="105"/>
      <c r="BL487" s="104">
        <v>0</v>
      </c>
      <c r="BM487" s="104">
        <v>1</v>
      </c>
      <c r="BN487" s="104">
        <v>4</v>
      </c>
      <c r="BO487" s="105"/>
      <c r="BP487" s="105" t="s">
        <v>207</v>
      </c>
      <c r="BQ487" s="104">
        <v>140160</v>
      </c>
      <c r="BR487" s="105"/>
      <c r="BS487" s="105" t="s">
        <v>105</v>
      </c>
      <c r="BT487" s="105"/>
      <c r="BU487" s="104">
        <v>0</v>
      </c>
    </row>
    <row r="488" spans="1:73" ht="15" customHeight="1" x14ac:dyDescent="0.35">
      <c r="A488" s="104">
        <v>0</v>
      </c>
      <c r="B488" s="105" t="s">
        <v>511</v>
      </c>
      <c r="C488" s="105"/>
      <c r="D488" s="104">
        <v>2</v>
      </c>
      <c r="E488" s="105" t="s">
        <v>10810</v>
      </c>
      <c r="F488" s="105" t="s">
        <v>10656</v>
      </c>
      <c r="G488" s="104">
        <v>1</v>
      </c>
      <c r="H488" s="105" t="s">
        <v>483</v>
      </c>
      <c r="I488" s="104" t="b">
        <v>0</v>
      </c>
      <c r="J488" s="105"/>
      <c r="K488" s="105"/>
      <c r="L488" s="104">
        <v>24</v>
      </c>
      <c r="M488" s="105"/>
      <c r="N488" s="104" t="b">
        <v>1</v>
      </c>
      <c r="O488" s="104">
        <v>0</v>
      </c>
      <c r="P488" s="105"/>
      <c r="Q488" s="105"/>
      <c r="R488" s="104" t="b">
        <v>1</v>
      </c>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4">
        <v>0</v>
      </c>
      <c r="AR488" s="104">
        <v>0</v>
      </c>
      <c r="AS488" s="105"/>
      <c r="AT488" s="104">
        <v>0</v>
      </c>
      <c r="AU488" s="104">
        <v>0</v>
      </c>
      <c r="AV488" s="104">
        <v>-1</v>
      </c>
      <c r="AW488" s="104">
        <v>1460</v>
      </c>
      <c r="AX488" s="104">
        <v>1460</v>
      </c>
      <c r="AY488" s="104">
        <v>20</v>
      </c>
      <c r="AZ488" s="104" t="b">
        <v>0</v>
      </c>
      <c r="BA488" s="104">
        <v>0</v>
      </c>
      <c r="BB488" s="104">
        <v>0</v>
      </c>
      <c r="BC488" s="104">
        <v>0</v>
      </c>
      <c r="BD488" s="104" t="b">
        <v>0</v>
      </c>
      <c r="BE488" s="105" t="s">
        <v>512</v>
      </c>
      <c r="BF488" s="104">
        <v>0</v>
      </c>
      <c r="BG488" s="104">
        <v>0</v>
      </c>
      <c r="BH488" s="104">
        <v>0</v>
      </c>
      <c r="BI488" s="104" t="b">
        <v>0</v>
      </c>
      <c r="BJ488" s="105"/>
      <c r="BK488" s="105"/>
      <c r="BL488" s="104">
        <v>0</v>
      </c>
      <c r="BM488" s="104">
        <v>2</v>
      </c>
      <c r="BN488" s="104">
        <v>0</v>
      </c>
      <c r="BO488" s="105" t="s">
        <v>6742</v>
      </c>
      <c r="BP488" s="105" t="s">
        <v>6743</v>
      </c>
      <c r="BQ488" s="104">
        <v>17520</v>
      </c>
      <c r="BR488" s="105"/>
      <c r="BS488" s="105" t="s">
        <v>513</v>
      </c>
      <c r="BT488" s="105"/>
      <c r="BU488" s="104">
        <v>0</v>
      </c>
    </row>
    <row r="489" spans="1:73" ht="15" customHeight="1" x14ac:dyDescent="0.35">
      <c r="A489" s="104">
        <v>0</v>
      </c>
      <c r="B489" s="105" t="s">
        <v>482</v>
      </c>
      <c r="C489" s="105"/>
      <c r="D489" s="104">
        <v>2</v>
      </c>
      <c r="E489" s="105" t="s">
        <v>10844</v>
      </c>
      <c r="F489" s="105" t="s">
        <v>6889</v>
      </c>
      <c r="G489" s="104">
        <v>1</v>
      </c>
      <c r="H489" s="105" t="s">
        <v>483</v>
      </c>
      <c r="I489" s="104" t="b">
        <v>0</v>
      </c>
      <c r="J489" s="105"/>
      <c r="K489" s="105"/>
      <c r="L489" s="104">
        <v>24</v>
      </c>
      <c r="M489" s="105"/>
      <c r="N489" s="104" t="b">
        <v>1</v>
      </c>
      <c r="O489" s="104">
        <v>0</v>
      </c>
      <c r="P489" s="105"/>
      <c r="Q489" s="105"/>
      <c r="R489" s="104" t="b">
        <v>0</v>
      </c>
      <c r="S489" s="105"/>
      <c r="T489" s="105"/>
      <c r="U489" s="105"/>
      <c r="V489" s="105"/>
      <c r="W489" s="105"/>
      <c r="X489" s="105"/>
      <c r="Y489" s="105"/>
      <c r="Z489" s="105"/>
      <c r="AA489" s="105"/>
      <c r="AB489" s="105"/>
      <c r="AC489" s="105"/>
      <c r="AD489" s="105"/>
      <c r="AE489" s="105"/>
      <c r="AF489" s="105"/>
      <c r="AG489" s="105"/>
      <c r="AH489" s="105"/>
      <c r="AI489" s="105"/>
      <c r="AJ489" s="105"/>
      <c r="AK489" s="105"/>
      <c r="AL489" s="105"/>
      <c r="AM489" s="105"/>
      <c r="AN489" s="105"/>
      <c r="AO489" s="105"/>
      <c r="AP489" s="105"/>
      <c r="AQ489" s="104">
        <v>0</v>
      </c>
      <c r="AR489" s="104">
        <v>80000</v>
      </c>
      <c r="AS489" s="105"/>
      <c r="AT489" s="104">
        <v>0</v>
      </c>
      <c r="AU489" s="104">
        <v>0</v>
      </c>
      <c r="AV489" s="104">
        <v>-1</v>
      </c>
      <c r="AW489" s="104">
        <v>219000</v>
      </c>
      <c r="AX489" s="104">
        <v>0.1</v>
      </c>
      <c r="AY489" s="104">
        <v>2</v>
      </c>
      <c r="AZ489" s="104" t="b">
        <v>0</v>
      </c>
      <c r="BA489" s="104">
        <v>0</v>
      </c>
      <c r="BB489" s="104">
        <v>0</v>
      </c>
      <c r="BC489" s="104">
        <v>0</v>
      </c>
      <c r="BD489" s="104" t="b">
        <v>1</v>
      </c>
      <c r="BE489" s="105" t="s">
        <v>512</v>
      </c>
      <c r="BF489" s="104">
        <v>0</v>
      </c>
      <c r="BG489" s="104">
        <v>0</v>
      </c>
      <c r="BH489" s="104">
        <v>0</v>
      </c>
      <c r="BI489" s="104" t="b">
        <v>0</v>
      </c>
      <c r="BJ489" s="105"/>
      <c r="BK489" s="105"/>
      <c r="BL489" s="104">
        <v>0</v>
      </c>
      <c r="BM489" s="104">
        <v>0</v>
      </c>
      <c r="BN489" s="104">
        <v>8</v>
      </c>
      <c r="BO489" s="105"/>
      <c r="BP489" s="105" t="s">
        <v>207</v>
      </c>
      <c r="BQ489" s="104">
        <v>219000</v>
      </c>
      <c r="BR489" s="105"/>
      <c r="BS489" s="105" t="s">
        <v>105</v>
      </c>
      <c r="BT489" s="105"/>
      <c r="BU489" s="104">
        <v>0</v>
      </c>
    </row>
    <row r="490" spans="1:73" ht="15" customHeight="1" x14ac:dyDescent="0.35">
      <c r="A490" s="104">
        <v>0</v>
      </c>
      <c r="B490" s="105" t="s">
        <v>511</v>
      </c>
      <c r="C490" s="105"/>
      <c r="D490" s="104">
        <v>2</v>
      </c>
      <c r="E490" s="105" t="s">
        <v>10844</v>
      </c>
      <c r="F490" s="105" t="s">
        <v>10656</v>
      </c>
      <c r="G490" s="104">
        <v>1</v>
      </c>
      <c r="H490" s="105" t="s">
        <v>483</v>
      </c>
      <c r="I490" s="104" t="b">
        <v>0</v>
      </c>
      <c r="J490" s="105"/>
      <c r="K490" s="105"/>
      <c r="L490" s="104">
        <v>24</v>
      </c>
      <c r="M490" s="105"/>
      <c r="N490" s="104" t="b">
        <v>1</v>
      </c>
      <c r="O490" s="104">
        <v>0</v>
      </c>
      <c r="P490" s="105"/>
      <c r="Q490" s="105"/>
      <c r="R490" s="104" t="b">
        <v>1</v>
      </c>
      <c r="S490" s="105"/>
      <c r="T490" s="105"/>
      <c r="U490" s="105"/>
      <c r="V490" s="105"/>
      <c r="W490" s="105"/>
      <c r="X490" s="105"/>
      <c r="Y490" s="105"/>
      <c r="Z490" s="105"/>
      <c r="AA490" s="105"/>
      <c r="AB490" s="105"/>
      <c r="AC490" s="105"/>
      <c r="AD490" s="105"/>
      <c r="AE490" s="105"/>
      <c r="AF490" s="105"/>
      <c r="AG490" s="105"/>
      <c r="AH490" s="105"/>
      <c r="AI490" s="105"/>
      <c r="AJ490" s="105"/>
      <c r="AK490" s="105"/>
      <c r="AL490" s="105"/>
      <c r="AM490" s="105"/>
      <c r="AN490" s="105"/>
      <c r="AO490" s="105"/>
      <c r="AP490" s="105"/>
      <c r="AQ490" s="104">
        <v>0</v>
      </c>
      <c r="AR490" s="104">
        <v>0</v>
      </c>
      <c r="AS490" s="105"/>
      <c r="AT490" s="104">
        <v>0</v>
      </c>
      <c r="AU490" s="104">
        <v>0</v>
      </c>
      <c r="AV490" s="104">
        <v>-1</v>
      </c>
      <c r="AW490" s="104">
        <v>26280</v>
      </c>
      <c r="AX490" s="104">
        <v>0.1</v>
      </c>
      <c r="AY490" s="104">
        <v>2</v>
      </c>
      <c r="AZ490" s="104" t="b">
        <v>0</v>
      </c>
      <c r="BA490" s="104">
        <v>0</v>
      </c>
      <c r="BB490" s="104">
        <v>0</v>
      </c>
      <c r="BC490" s="104">
        <v>0</v>
      </c>
      <c r="BD490" s="104" t="b">
        <v>1</v>
      </c>
      <c r="BE490" s="105" t="s">
        <v>512</v>
      </c>
      <c r="BF490" s="104">
        <v>0</v>
      </c>
      <c r="BG490" s="104">
        <v>0</v>
      </c>
      <c r="BH490" s="104">
        <v>0</v>
      </c>
      <c r="BI490" s="104" t="b">
        <v>0</v>
      </c>
      <c r="BJ490" s="105"/>
      <c r="BK490" s="105"/>
      <c r="BL490" s="104">
        <v>0</v>
      </c>
      <c r="BM490" s="104">
        <v>1</v>
      </c>
      <c r="BN490" s="104">
        <v>0</v>
      </c>
      <c r="BO490" s="105" t="s">
        <v>6742</v>
      </c>
      <c r="BP490" s="105" t="s">
        <v>6743</v>
      </c>
      <c r="BQ490" s="104">
        <v>17520</v>
      </c>
      <c r="BR490" s="105"/>
      <c r="BS490" s="105" t="s">
        <v>513</v>
      </c>
      <c r="BT490" s="105"/>
      <c r="BU490" s="104">
        <v>0</v>
      </c>
    </row>
    <row r="491" spans="1:73" ht="15" customHeight="1" x14ac:dyDescent="0.35">
      <c r="A491" s="104">
        <v>0</v>
      </c>
      <c r="B491" s="105" t="s">
        <v>511</v>
      </c>
      <c r="C491" s="105"/>
      <c r="D491" s="104">
        <v>2</v>
      </c>
      <c r="E491" s="105" t="s">
        <v>10844</v>
      </c>
      <c r="F491" s="105" t="s">
        <v>6748</v>
      </c>
      <c r="G491" s="104">
        <v>1</v>
      </c>
      <c r="H491" s="105" t="s">
        <v>483</v>
      </c>
      <c r="I491" s="104" t="b">
        <v>0</v>
      </c>
      <c r="J491" s="105"/>
      <c r="K491" s="105"/>
      <c r="L491" s="104">
        <v>24</v>
      </c>
      <c r="M491" s="105"/>
      <c r="N491" s="104" t="b">
        <v>1</v>
      </c>
      <c r="O491" s="104">
        <v>0</v>
      </c>
      <c r="P491" s="105"/>
      <c r="Q491" s="105"/>
      <c r="R491" s="104" t="b">
        <v>0</v>
      </c>
      <c r="S491" s="105"/>
      <c r="T491" s="105"/>
      <c r="U491" s="105"/>
      <c r="V491" s="105"/>
      <c r="W491" s="105"/>
      <c r="X491" s="105"/>
      <c r="Y491" s="105"/>
      <c r="Z491" s="105"/>
      <c r="AA491" s="105"/>
      <c r="AB491" s="105"/>
      <c r="AC491" s="105"/>
      <c r="AD491" s="105"/>
      <c r="AE491" s="105"/>
      <c r="AF491" s="105"/>
      <c r="AG491" s="105"/>
      <c r="AH491" s="105"/>
      <c r="AI491" s="105"/>
      <c r="AJ491" s="105"/>
      <c r="AK491" s="105"/>
      <c r="AL491" s="105"/>
      <c r="AM491" s="105"/>
      <c r="AN491" s="105"/>
      <c r="AO491" s="105"/>
      <c r="AP491" s="105"/>
      <c r="AQ491" s="104">
        <v>0</v>
      </c>
      <c r="AR491" s="104">
        <v>0</v>
      </c>
      <c r="AS491" s="105"/>
      <c r="AT491" s="104">
        <v>0</v>
      </c>
      <c r="AU491" s="104">
        <v>0</v>
      </c>
      <c r="AV491" s="104">
        <v>-1</v>
      </c>
      <c r="AW491" s="104">
        <v>1460</v>
      </c>
      <c r="AX491" s="104">
        <v>0.1</v>
      </c>
      <c r="AY491" s="104">
        <v>2</v>
      </c>
      <c r="AZ491" s="104" t="b">
        <v>0</v>
      </c>
      <c r="BA491" s="104">
        <v>0</v>
      </c>
      <c r="BB491" s="104">
        <v>0</v>
      </c>
      <c r="BC491" s="104">
        <v>0</v>
      </c>
      <c r="BD491" s="104" t="b">
        <v>1</v>
      </c>
      <c r="BE491" s="105" t="s">
        <v>512</v>
      </c>
      <c r="BF491" s="104">
        <v>0</v>
      </c>
      <c r="BG491" s="104">
        <v>0</v>
      </c>
      <c r="BH491" s="104">
        <v>0</v>
      </c>
      <c r="BI491" s="104" t="b">
        <v>0</v>
      </c>
      <c r="BJ491" s="105"/>
      <c r="BK491" s="105"/>
      <c r="BL491" s="104">
        <v>0</v>
      </c>
      <c r="BM491" s="104">
        <v>2</v>
      </c>
      <c r="BN491" s="104">
        <v>0</v>
      </c>
      <c r="BO491" s="105" t="s">
        <v>6749</v>
      </c>
      <c r="BP491" s="105" t="s">
        <v>208</v>
      </c>
      <c r="BQ491" s="104">
        <v>1460</v>
      </c>
      <c r="BR491" s="105"/>
      <c r="BS491" s="105" t="s">
        <v>513</v>
      </c>
      <c r="BT491" s="105"/>
      <c r="BU491" s="104">
        <v>0</v>
      </c>
    </row>
    <row r="492" spans="1:73" ht="15" customHeight="1" x14ac:dyDescent="0.35">
      <c r="A492" s="104">
        <v>0</v>
      </c>
      <c r="B492" s="105" t="s">
        <v>511</v>
      </c>
      <c r="C492" s="105"/>
      <c r="D492" s="104">
        <v>2</v>
      </c>
      <c r="E492" s="105" t="s">
        <v>10809</v>
      </c>
      <c r="F492" s="105" t="s">
        <v>6890</v>
      </c>
      <c r="G492" s="104">
        <v>1</v>
      </c>
      <c r="H492" s="105" t="s">
        <v>483</v>
      </c>
      <c r="I492" s="104" t="b">
        <v>0</v>
      </c>
      <c r="J492" s="105"/>
      <c r="K492" s="105"/>
      <c r="L492" s="104">
        <v>24</v>
      </c>
      <c r="M492" s="105"/>
      <c r="N492" s="104" t="b">
        <v>1</v>
      </c>
      <c r="O492" s="104">
        <v>0</v>
      </c>
      <c r="P492" s="105" t="s">
        <v>485</v>
      </c>
      <c r="Q492" s="105" t="s">
        <v>6002</v>
      </c>
      <c r="R492" s="104" t="b">
        <v>0</v>
      </c>
      <c r="S492" s="105"/>
      <c r="T492" s="105"/>
      <c r="U492" s="105"/>
      <c r="V492" s="105"/>
      <c r="W492" s="105"/>
      <c r="X492" s="105"/>
      <c r="Y492" s="105"/>
      <c r="Z492" s="105"/>
      <c r="AA492" s="105"/>
      <c r="AB492" s="105"/>
      <c r="AC492" s="105"/>
      <c r="AD492" s="105"/>
      <c r="AE492" s="105"/>
      <c r="AF492" s="105"/>
      <c r="AG492" s="105"/>
      <c r="AH492" s="105"/>
      <c r="AI492" s="105"/>
      <c r="AJ492" s="105"/>
      <c r="AK492" s="105"/>
      <c r="AL492" s="105"/>
      <c r="AM492" s="105"/>
      <c r="AN492" s="105"/>
      <c r="AO492" s="105"/>
      <c r="AP492" s="105"/>
      <c r="AQ492" s="104">
        <v>0</v>
      </c>
      <c r="AR492" s="104">
        <v>0</v>
      </c>
      <c r="AS492" s="105"/>
      <c r="AT492" s="104">
        <v>0</v>
      </c>
      <c r="AU492" s="104">
        <v>0</v>
      </c>
      <c r="AV492" s="104">
        <v>-1</v>
      </c>
      <c r="AW492" s="104">
        <v>1460</v>
      </c>
      <c r="AX492" s="104">
        <v>1460</v>
      </c>
      <c r="AY492" s="104">
        <v>20</v>
      </c>
      <c r="AZ492" s="104" t="b">
        <v>0</v>
      </c>
      <c r="BA492" s="104">
        <v>0</v>
      </c>
      <c r="BB492" s="104">
        <v>0</v>
      </c>
      <c r="BC492" s="104">
        <v>0</v>
      </c>
      <c r="BD492" s="104" t="b">
        <v>0</v>
      </c>
      <c r="BE492" s="105" t="s">
        <v>512</v>
      </c>
      <c r="BF492" s="104">
        <v>0</v>
      </c>
      <c r="BG492" s="104">
        <v>0</v>
      </c>
      <c r="BH492" s="104">
        <v>0</v>
      </c>
      <c r="BI492" s="104" t="b">
        <v>0</v>
      </c>
      <c r="BJ492" s="105"/>
      <c r="BK492" s="105"/>
      <c r="BL492" s="104">
        <v>0</v>
      </c>
      <c r="BM492" s="104">
        <v>0</v>
      </c>
      <c r="BN492" s="104">
        <v>2</v>
      </c>
      <c r="BO492" s="105"/>
      <c r="BP492" s="105" t="s">
        <v>208</v>
      </c>
      <c r="BQ492" s="104">
        <v>8760</v>
      </c>
      <c r="BR492" s="105"/>
      <c r="BS492" s="105" t="s">
        <v>513</v>
      </c>
      <c r="BT492" s="105"/>
      <c r="BU492" s="104">
        <v>0</v>
      </c>
    </row>
    <row r="493" spans="1:73" ht="15" customHeight="1" x14ac:dyDescent="0.35">
      <c r="A493" s="104">
        <v>0</v>
      </c>
      <c r="B493" s="105" t="s">
        <v>482</v>
      </c>
      <c r="C493" s="105"/>
      <c r="D493" s="104">
        <v>2</v>
      </c>
      <c r="E493" s="105" t="s">
        <v>10809</v>
      </c>
      <c r="F493" s="105" t="s">
        <v>6891</v>
      </c>
      <c r="G493" s="104">
        <v>1</v>
      </c>
      <c r="H493" s="105" t="s">
        <v>483</v>
      </c>
      <c r="I493" s="104" t="b">
        <v>0</v>
      </c>
      <c r="J493" s="105"/>
      <c r="K493" s="105"/>
      <c r="L493" s="104">
        <v>24</v>
      </c>
      <c r="M493" s="105"/>
      <c r="N493" s="104" t="b">
        <v>1</v>
      </c>
      <c r="O493" s="104">
        <v>0</v>
      </c>
      <c r="P493" s="105" t="s">
        <v>485</v>
      </c>
      <c r="Q493" s="105" t="s">
        <v>6002</v>
      </c>
      <c r="R493" s="104" t="b">
        <v>0</v>
      </c>
      <c r="S493" s="105"/>
      <c r="T493" s="105"/>
      <c r="U493" s="105"/>
      <c r="V493" s="105"/>
      <c r="W493" s="105"/>
      <c r="X493" s="105"/>
      <c r="Y493" s="105"/>
      <c r="Z493" s="105"/>
      <c r="AA493" s="105"/>
      <c r="AB493" s="105"/>
      <c r="AC493" s="105"/>
      <c r="AD493" s="105"/>
      <c r="AE493" s="105"/>
      <c r="AF493" s="105"/>
      <c r="AG493" s="105"/>
      <c r="AH493" s="105"/>
      <c r="AI493" s="105"/>
      <c r="AJ493" s="105"/>
      <c r="AK493" s="105"/>
      <c r="AL493" s="105"/>
      <c r="AM493" s="105"/>
      <c r="AN493" s="105"/>
      <c r="AO493" s="105"/>
      <c r="AP493" s="105"/>
      <c r="AQ493" s="104">
        <v>0</v>
      </c>
      <c r="AR493" s="104">
        <v>20000</v>
      </c>
      <c r="AS493" s="105"/>
      <c r="AT493" s="104">
        <v>0</v>
      </c>
      <c r="AU493" s="104">
        <v>0</v>
      </c>
      <c r="AV493" s="104">
        <v>-1</v>
      </c>
      <c r="AW493" s="104">
        <v>1460</v>
      </c>
      <c r="AX493" s="104">
        <v>1460</v>
      </c>
      <c r="AY493" s="104">
        <v>20</v>
      </c>
      <c r="AZ493" s="104" t="b">
        <v>0</v>
      </c>
      <c r="BA493" s="104">
        <v>0</v>
      </c>
      <c r="BB493" s="104">
        <v>0</v>
      </c>
      <c r="BC493" s="104">
        <v>0</v>
      </c>
      <c r="BD493" s="104" t="b">
        <v>1</v>
      </c>
      <c r="BE493" s="105" t="s">
        <v>512</v>
      </c>
      <c r="BF493" s="104">
        <v>0</v>
      </c>
      <c r="BG493" s="104">
        <v>0</v>
      </c>
      <c r="BH493" s="104">
        <v>0</v>
      </c>
      <c r="BI493" s="104" t="b">
        <v>1</v>
      </c>
      <c r="BJ493" s="105"/>
      <c r="BK493" s="105"/>
      <c r="BL493" s="104">
        <v>0</v>
      </c>
      <c r="BM493" s="104">
        <v>1</v>
      </c>
      <c r="BN493" s="104">
        <v>4</v>
      </c>
      <c r="BO493" s="105"/>
      <c r="BP493" s="105" t="s">
        <v>207</v>
      </c>
      <c r="BQ493" s="104">
        <v>140160</v>
      </c>
      <c r="BR493" s="105"/>
      <c r="BS493" s="105" t="s">
        <v>105</v>
      </c>
      <c r="BT493" s="105"/>
      <c r="BU493" s="104">
        <v>0</v>
      </c>
    </row>
    <row r="494" spans="1:73" ht="15" customHeight="1" x14ac:dyDescent="0.35">
      <c r="A494" s="104">
        <v>0</v>
      </c>
      <c r="B494" s="105" t="s">
        <v>511</v>
      </c>
      <c r="C494" s="105"/>
      <c r="D494" s="104">
        <v>2</v>
      </c>
      <c r="E494" s="105" t="s">
        <v>10809</v>
      </c>
      <c r="F494" s="105" t="s">
        <v>10656</v>
      </c>
      <c r="G494" s="104">
        <v>1</v>
      </c>
      <c r="H494" s="105" t="s">
        <v>483</v>
      </c>
      <c r="I494" s="104" t="b">
        <v>0</v>
      </c>
      <c r="J494" s="105"/>
      <c r="K494" s="105"/>
      <c r="L494" s="104">
        <v>24</v>
      </c>
      <c r="M494" s="105"/>
      <c r="N494" s="104" t="b">
        <v>1</v>
      </c>
      <c r="O494" s="104">
        <v>0</v>
      </c>
      <c r="P494" s="105"/>
      <c r="Q494" s="105"/>
      <c r="R494" s="104" t="b">
        <v>1</v>
      </c>
      <c r="S494" s="105"/>
      <c r="T494" s="105"/>
      <c r="U494" s="105"/>
      <c r="V494" s="105"/>
      <c r="W494" s="105"/>
      <c r="X494" s="105"/>
      <c r="Y494" s="105"/>
      <c r="Z494" s="105"/>
      <c r="AA494" s="105"/>
      <c r="AB494" s="105"/>
      <c r="AC494" s="105"/>
      <c r="AD494" s="105"/>
      <c r="AE494" s="105"/>
      <c r="AF494" s="105"/>
      <c r="AG494" s="105"/>
      <c r="AH494" s="105"/>
      <c r="AI494" s="105"/>
      <c r="AJ494" s="105"/>
      <c r="AK494" s="105"/>
      <c r="AL494" s="105"/>
      <c r="AM494" s="105"/>
      <c r="AN494" s="105"/>
      <c r="AO494" s="105"/>
      <c r="AP494" s="105"/>
      <c r="AQ494" s="104">
        <v>0</v>
      </c>
      <c r="AR494" s="104">
        <v>0</v>
      </c>
      <c r="AS494" s="105"/>
      <c r="AT494" s="104">
        <v>0</v>
      </c>
      <c r="AU494" s="104">
        <v>0</v>
      </c>
      <c r="AV494" s="104">
        <v>-1</v>
      </c>
      <c r="AW494" s="104">
        <v>1460</v>
      </c>
      <c r="AX494" s="104">
        <v>1460</v>
      </c>
      <c r="AY494" s="104">
        <v>20</v>
      </c>
      <c r="AZ494" s="104" t="b">
        <v>0</v>
      </c>
      <c r="BA494" s="104">
        <v>0</v>
      </c>
      <c r="BB494" s="104">
        <v>0</v>
      </c>
      <c r="BC494" s="104">
        <v>0</v>
      </c>
      <c r="BD494" s="104" t="b">
        <v>0</v>
      </c>
      <c r="BE494" s="105" t="s">
        <v>512</v>
      </c>
      <c r="BF494" s="104">
        <v>0</v>
      </c>
      <c r="BG494" s="104">
        <v>0</v>
      </c>
      <c r="BH494" s="104">
        <v>0</v>
      </c>
      <c r="BI494" s="104" t="b">
        <v>0</v>
      </c>
      <c r="BJ494" s="105"/>
      <c r="BK494" s="105"/>
      <c r="BL494" s="104">
        <v>0</v>
      </c>
      <c r="BM494" s="104">
        <v>2</v>
      </c>
      <c r="BN494" s="104">
        <v>0</v>
      </c>
      <c r="BO494" s="105" t="s">
        <v>6742</v>
      </c>
      <c r="BP494" s="105" t="s">
        <v>6743</v>
      </c>
      <c r="BQ494" s="104">
        <v>17520</v>
      </c>
      <c r="BR494" s="105"/>
      <c r="BS494" s="105" t="s">
        <v>513</v>
      </c>
      <c r="BT494" s="105"/>
      <c r="BU494" s="104">
        <v>0</v>
      </c>
    </row>
    <row r="495" spans="1:73" ht="15" customHeight="1" x14ac:dyDescent="0.35">
      <c r="A495" s="104">
        <v>0</v>
      </c>
      <c r="B495" s="105" t="s">
        <v>511</v>
      </c>
      <c r="C495" s="105"/>
      <c r="D495" s="104">
        <v>2</v>
      </c>
      <c r="E495" s="105" t="s">
        <v>10811</v>
      </c>
      <c r="F495" s="105" t="s">
        <v>6892</v>
      </c>
      <c r="G495" s="104">
        <v>1</v>
      </c>
      <c r="H495" s="105" t="s">
        <v>483</v>
      </c>
      <c r="I495" s="104" t="b">
        <v>0</v>
      </c>
      <c r="J495" s="105"/>
      <c r="K495" s="105"/>
      <c r="L495" s="104">
        <v>24</v>
      </c>
      <c r="M495" s="105"/>
      <c r="N495" s="104" t="b">
        <v>1</v>
      </c>
      <c r="O495" s="104">
        <v>0</v>
      </c>
      <c r="P495" s="105" t="s">
        <v>485</v>
      </c>
      <c r="Q495" s="105" t="s">
        <v>6002</v>
      </c>
      <c r="R495" s="104" t="b">
        <v>0</v>
      </c>
      <c r="S495" s="105"/>
      <c r="T495" s="105"/>
      <c r="U495" s="105"/>
      <c r="V495" s="105"/>
      <c r="W495" s="105"/>
      <c r="X495" s="105"/>
      <c r="Y495" s="105"/>
      <c r="Z495" s="105"/>
      <c r="AA495" s="105"/>
      <c r="AB495" s="105"/>
      <c r="AC495" s="105"/>
      <c r="AD495" s="105"/>
      <c r="AE495" s="105"/>
      <c r="AF495" s="105"/>
      <c r="AG495" s="105"/>
      <c r="AH495" s="105"/>
      <c r="AI495" s="105"/>
      <c r="AJ495" s="105"/>
      <c r="AK495" s="105"/>
      <c r="AL495" s="105"/>
      <c r="AM495" s="105"/>
      <c r="AN495" s="105"/>
      <c r="AO495" s="105"/>
      <c r="AP495" s="105"/>
      <c r="AQ495" s="104">
        <v>0</v>
      </c>
      <c r="AR495" s="104">
        <v>0</v>
      </c>
      <c r="AS495" s="105"/>
      <c r="AT495" s="104">
        <v>0</v>
      </c>
      <c r="AU495" s="104">
        <v>0</v>
      </c>
      <c r="AV495" s="104">
        <v>-1</v>
      </c>
      <c r="AW495" s="104">
        <v>1460</v>
      </c>
      <c r="AX495" s="104">
        <v>1460</v>
      </c>
      <c r="AY495" s="104">
        <v>20</v>
      </c>
      <c r="AZ495" s="104" t="b">
        <v>0</v>
      </c>
      <c r="BA495" s="104">
        <v>0</v>
      </c>
      <c r="BB495" s="104">
        <v>0</v>
      </c>
      <c r="BC495" s="104">
        <v>0</v>
      </c>
      <c r="BD495" s="104" t="b">
        <v>0</v>
      </c>
      <c r="BE495" s="105" t="s">
        <v>512</v>
      </c>
      <c r="BF495" s="104">
        <v>0</v>
      </c>
      <c r="BG495" s="104">
        <v>0</v>
      </c>
      <c r="BH495" s="104">
        <v>0</v>
      </c>
      <c r="BI495" s="104" t="b">
        <v>0</v>
      </c>
      <c r="BJ495" s="105"/>
      <c r="BK495" s="105"/>
      <c r="BL495" s="104">
        <v>0</v>
      </c>
      <c r="BM495" s="104">
        <v>0</v>
      </c>
      <c r="BN495" s="104">
        <v>2</v>
      </c>
      <c r="BO495" s="105"/>
      <c r="BP495" s="105" t="s">
        <v>208</v>
      </c>
      <c r="BQ495" s="104">
        <v>8760</v>
      </c>
      <c r="BR495" s="105"/>
      <c r="BS495" s="105" t="s">
        <v>513</v>
      </c>
      <c r="BT495" s="105"/>
      <c r="BU495" s="104">
        <v>0</v>
      </c>
    </row>
    <row r="496" spans="1:73" ht="15" customHeight="1" x14ac:dyDescent="0.35">
      <c r="A496" s="104">
        <v>0</v>
      </c>
      <c r="B496" s="105" t="s">
        <v>482</v>
      </c>
      <c r="C496" s="105"/>
      <c r="D496" s="104">
        <v>2</v>
      </c>
      <c r="E496" s="105" t="s">
        <v>10811</v>
      </c>
      <c r="F496" s="105" t="s">
        <v>6894</v>
      </c>
      <c r="G496" s="104">
        <v>1</v>
      </c>
      <c r="H496" s="105" t="s">
        <v>483</v>
      </c>
      <c r="I496" s="104" t="b">
        <v>0</v>
      </c>
      <c r="J496" s="105"/>
      <c r="K496" s="105"/>
      <c r="L496" s="104">
        <v>24</v>
      </c>
      <c r="M496" s="105"/>
      <c r="N496" s="104" t="b">
        <v>1</v>
      </c>
      <c r="O496" s="104">
        <v>0</v>
      </c>
      <c r="P496" s="105" t="s">
        <v>485</v>
      </c>
      <c r="Q496" s="105" t="s">
        <v>6002</v>
      </c>
      <c r="R496" s="104" t="b">
        <v>0</v>
      </c>
      <c r="S496" s="105"/>
      <c r="T496" s="105"/>
      <c r="U496" s="105"/>
      <c r="V496" s="105"/>
      <c r="W496" s="105"/>
      <c r="X496" s="105"/>
      <c r="Y496" s="105"/>
      <c r="Z496" s="105"/>
      <c r="AA496" s="105"/>
      <c r="AB496" s="105"/>
      <c r="AC496" s="105"/>
      <c r="AD496" s="105"/>
      <c r="AE496" s="105"/>
      <c r="AF496" s="105"/>
      <c r="AG496" s="105"/>
      <c r="AH496" s="105"/>
      <c r="AI496" s="105"/>
      <c r="AJ496" s="105"/>
      <c r="AK496" s="105"/>
      <c r="AL496" s="105"/>
      <c r="AM496" s="105"/>
      <c r="AN496" s="105"/>
      <c r="AO496" s="105"/>
      <c r="AP496" s="105"/>
      <c r="AQ496" s="104">
        <v>0</v>
      </c>
      <c r="AR496" s="104">
        <v>20000</v>
      </c>
      <c r="AS496" s="105"/>
      <c r="AT496" s="104">
        <v>0</v>
      </c>
      <c r="AU496" s="104">
        <v>0</v>
      </c>
      <c r="AV496" s="104">
        <v>-1</v>
      </c>
      <c r="AW496" s="104">
        <v>1460</v>
      </c>
      <c r="AX496" s="104">
        <v>1460</v>
      </c>
      <c r="AY496" s="104">
        <v>20</v>
      </c>
      <c r="AZ496" s="104" t="b">
        <v>0</v>
      </c>
      <c r="BA496" s="104">
        <v>0</v>
      </c>
      <c r="BB496" s="104">
        <v>0</v>
      </c>
      <c r="BC496" s="104">
        <v>0</v>
      </c>
      <c r="BD496" s="104" t="b">
        <v>1</v>
      </c>
      <c r="BE496" s="105" t="s">
        <v>512</v>
      </c>
      <c r="BF496" s="104">
        <v>0</v>
      </c>
      <c r="BG496" s="104">
        <v>0</v>
      </c>
      <c r="BH496" s="104">
        <v>0</v>
      </c>
      <c r="BI496" s="104" t="b">
        <v>1</v>
      </c>
      <c r="BJ496" s="105"/>
      <c r="BK496" s="105"/>
      <c r="BL496" s="104">
        <v>0</v>
      </c>
      <c r="BM496" s="104">
        <v>1</v>
      </c>
      <c r="BN496" s="104">
        <v>4</v>
      </c>
      <c r="BO496" s="105"/>
      <c r="BP496" s="105" t="s">
        <v>207</v>
      </c>
      <c r="BQ496" s="104">
        <v>140160</v>
      </c>
      <c r="BR496" s="105"/>
      <c r="BS496" s="105" t="s">
        <v>105</v>
      </c>
      <c r="BT496" s="105"/>
      <c r="BU496" s="104">
        <v>0</v>
      </c>
    </row>
    <row r="497" spans="1:73" ht="15" customHeight="1" x14ac:dyDescent="0.35">
      <c r="A497" s="104">
        <v>0</v>
      </c>
      <c r="B497" s="105" t="s">
        <v>511</v>
      </c>
      <c r="C497" s="105"/>
      <c r="D497" s="104">
        <v>2</v>
      </c>
      <c r="E497" s="105" t="s">
        <v>10811</v>
      </c>
      <c r="F497" s="105" t="s">
        <v>10656</v>
      </c>
      <c r="G497" s="104">
        <v>1</v>
      </c>
      <c r="H497" s="105" t="s">
        <v>483</v>
      </c>
      <c r="I497" s="104" t="b">
        <v>0</v>
      </c>
      <c r="J497" s="105"/>
      <c r="K497" s="105"/>
      <c r="L497" s="104">
        <v>24</v>
      </c>
      <c r="M497" s="105"/>
      <c r="N497" s="104" t="b">
        <v>1</v>
      </c>
      <c r="O497" s="104">
        <v>0</v>
      </c>
      <c r="P497" s="105"/>
      <c r="Q497" s="105"/>
      <c r="R497" s="104" t="b">
        <v>1</v>
      </c>
      <c r="S497" s="105"/>
      <c r="T497" s="105"/>
      <c r="U497" s="105"/>
      <c r="V497" s="105"/>
      <c r="W497" s="105"/>
      <c r="X497" s="105"/>
      <c r="Y497" s="105"/>
      <c r="Z497" s="105"/>
      <c r="AA497" s="105"/>
      <c r="AB497" s="105"/>
      <c r="AC497" s="105"/>
      <c r="AD497" s="105"/>
      <c r="AE497" s="105"/>
      <c r="AF497" s="105"/>
      <c r="AG497" s="105"/>
      <c r="AH497" s="105"/>
      <c r="AI497" s="105"/>
      <c r="AJ497" s="105"/>
      <c r="AK497" s="105"/>
      <c r="AL497" s="105"/>
      <c r="AM497" s="105"/>
      <c r="AN497" s="105"/>
      <c r="AO497" s="105"/>
      <c r="AP497" s="105"/>
      <c r="AQ497" s="104">
        <v>0</v>
      </c>
      <c r="AR497" s="104">
        <v>0</v>
      </c>
      <c r="AS497" s="105"/>
      <c r="AT497" s="104">
        <v>0</v>
      </c>
      <c r="AU497" s="104">
        <v>0</v>
      </c>
      <c r="AV497" s="104">
        <v>-1</v>
      </c>
      <c r="AW497" s="104">
        <v>1460</v>
      </c>
      <c r="AX497" s="104">
        <v>1460</v>
      </c>
      <c r="AY497" s="104">
        <v>20</v>
      </c>
      <c r="AZ497" s="104" t="b">
        <v>0</v>
      </c>
      <c r="BA497" s="104">
        <v>0</v>
      </c>
      <c r="BB497" s="104">
        <v>0</v>
      </c>
      <c r="BC497" s="104">
        <v>0</v>
      </c>
      <c r="BD497" s="104" t="b">
        <v>0</v>
      </c>
      <c r="BE497" s="105" t="s">
        <v>512</v>
      </c>
      <c r="BF497" s="104">
        <v>0</v>
      </c>
      <c r="BG497" s="104">
        <v>0</v>
      </c>
      <c r="BH497" s="104">
        <v>0</v>
      </c>
      <c r="BI497" s="104" t="b">
        <v>0</v>
      </c>
      <c r="BJ497" s="105"/>
      <c r="BK497" s="105"/>
      <c r="BL497" s="104">
        <v>0</v>
      </c>
      <c r="BM497" s="104">
        <v>2</v>
      </c>
      <c r="BN497" s="104">
        <v>0</v>
      </c>
      <c r="BO497" s="105" t="s">
        <v>6742</v>
      </c>
      <c r="BP497" s="105" t="s">
        <v>6743</v>
      </c>
      <c r="BQ497" s="104">
        <v>17520</v>
      </c>
      <c r="BR497" s="105"/>
      <c r="BS497" s="105" t="s">
        <v>513</v>
      </c>
      <c r="BT497" s="105"/>
      <c r="BU497" s="104">
        <v>0</v>
      </c>
    </row>
    <row r="498" spans="1:73" ht="15" customHeight="1" x14ac:dyDescent="0.35">
      <c r="A498" s="104">
        <v>0</v>
      </c>
      <c r="B498" s="105" t="s">
        <v>511</v>
      </c>
      <c r="C498" s="105"/>
      <c r="D498" s="104">
        <v>2</v>
      </c>
      <c r="E498" s="105" t="s">
        <v>10812</v>
      </c>
      <c r="F498" s="105" t="s">
        <v>6892</v>
      </c>
      <c r="G498" s="104">
        <v>1</v>
      </c>
      <c r="H498" s="105" t="s">
        <v>483</v>
      </c>
      <c r="I498" s="104" t="b">
        <v>0</v>
      </c>
      <c r="J498" s="105"/>
      <c r="K498" s="105"/>
      <c r="L498" s="104">
        <v>24</v>
      </c>
      <c r="M498" s="105"/>
      <c r="N498" s="104" t="b">
        <v>1</v>
      </c>
      <c r="O498" s="104">
        <v>0</v>
      </c>
      <c r="P498" s="105" t="s">
        <v>485</v>
      </c>
      <c r="Q498" s="105" t="s">
        <v>6002</v>
      </c>
      <c r="R498" s="104" t="b">
        <v>0</v>
      </c>
      <c r="S498" s="105"/>
      <c r="T498" s="105"/>
      <c r="U498" s="105"/>
      <c r="V498" s="105"/>
      <c r="W498" s="105"/>
      <c r="X498" s="105"/>
      <c r="Y498" s="105"/>
      <c r="Z498" s="105"/>
      <c r="AA498" s="105"/>
      <c r="AB498" s="105"/>
      <c r="AC498" s="105"/>
      <c r="AD498" s="105"/>
      <c r="AE498" s="105"/>
      <c r="AF498" s="105"/>
      <c r="AG498" s="105"/>
      <c r="AH498" s="105"/>
      <c r="AI498" s="105"/>
      <c r="AJ498" s="105"/>
      <c r="AK498" s="105"/>
      <c r="AL498" s="105"/>
      <c r="AM498" s="105"/>
      <c r="AN498" s="105"/>
      <c r="AO498" s="105"/>
      <c r="AP498" s="105"/>
      <c r="AQ498" s="104">
        <v>0</v>
      </c>
      <c r="AR498" s="104">
        <v>0</v>
      </c>
      <c r="AS498" s="105"/>
      <c r="AT498" s="104">
        <v>0</v>
      </c>
      <c r="AU498" s="104">
        <v>0</v>
      </c>
      <c r="AV498" s="104">
        <v>-1</v>
      </c>
      <c r="AW498" s="104">
        <v>1460</v>
      </c>
      <c r="AX498" s="104">
        <v>1460</v>
      </c>
      <c r="AY498" s="104">
        <v>20</v>
      </c>
      <c r="AZ498" s="104" t="b">
        <v>0</v>
      </c>
      <c r="BA498" s="104">
        <v>0</v>
      </c>
      <c r="BB498" s="104">
        <v>0</v>
      </c>
      <c r="BC498" s="104">
        <v>0</v>
      </c>
      <c r="BD498" s="104" t="b">
        <v>0</v>
      </c>
      <c r="BE498" s="105" t="s">
        <v>512</v>
      </c>
      <c r="BF498" s="104">
        <v>0</v>
      </c>
      <c r="BG498" s="104">
        <v>0</v>
      </c>
      <c r="BH498" s="104">
        <v>0</v>
      </c>
      <c r="BI498" s="104" t="b">
        <v>0</v>
      </c>
      <c r="BJ498" s="105"/>
      <c r="BK498" s="105"/>
      <c r="BL498" s="104">
        <v>0</v>
      </c>
      <c r="BM498" s="104">
        <v>0</v>
      </c>
      <c r="BN498" s="104">
        <v>2</v>
      </c>
      <c r="BO498" s="105"/>
      <c r="BP498" s="105" t="s">
        <v>208</v>
      </c>
      <c r="BQ498" s="104">
        <v>8760</v>
      </c>
      <c r="BR498" s="105"/>
      <c r="BS498" s="105" t="s">
        <v>513</v>
      </c>
      <c r="BT498" s="105"/>
      <c r="BU498" s="104">
        <v>0</v>
      </c>
    </row>
    <row r="499" spans="1:73" ht="15" customHeight="1" x14ac:dyDescent="0.35">
      <c r="A499" s="104">
        <v>0</v>
      </c>
      <c r="B499" s="105" t="s">
        <v>482</v>
      </c>
      <c r="C499" s="105"/>
      <c r="D499" s="104">
        <v>2</v>
      </c>
      <c r="E499" s="105" t="s">
        <v>10812</v>
      </c>
      <c r="F499" s="105" t="s">
        <v>6895</v>
      </c>
      <c r="G499" s="104">
        <v>1</v>
      </c>
      <c r="H499" s="105" t="s">
        <v>483</v>
      </c>
      <c r="I499" s="104" t="b">
        <v>0</v>
      </c>
      <c r="J499" s="105"/>
      <c r="K499" s="105"/>
      <c r="L499" s="104">
        <v>24</v>
      </c>
      <c r="M499" s="105"/>
      <c r="N499" s="104" t="b">
        <v>1</v>
      </c>
      <c r="O499" s="104">
        <v>0</v>
      </c>
      <c r="P499" s="105" t="s">
        <v>485</v>
      </c>
      <c r="Q499" s="105" t="s">
        <v>6002</v>
      </c>
      <c r="R499" s="104" t="b">
        <v>0</v>
      </c>
      <c r="S499" s="105"/>
      <c r="T499" s="105"/>
      <c r="U499" s="105"/>
      <c r="V499" s="105"/>
      <c r="W499" s="105"/>
      <c r="X499" s="105"/>
      <c r="Y499" s="105"/>
      <c r="Z499" s="105"/>
      <c r="AA499" s="105"/>
      <c r="AB499" s="105"/>
      <c r="AC499" s="105"/>
      <c r="AD499" s="105"/>
      <c r="AE499" s="105"/>
      <c r="AF499" s="105"/>
      <c r="AG499" s="105"/>
      <c r="AH499" s="105"/>
      <c r="AI499" s="105"/>
      <c r="AJ499" s="105"/>
      <c r="AK499" s="105"/>
      <c r="AL499" s="105"/>
      <c r="AM499" s="105"/>
      <c r="AN499" s="105"/>
      <c r="AO499" s="105"/>
      <c r="AP499" s="105"/>
      <c r="AQ499" s="104">
        <v>0</v>
      </c>
      <c r="AR499" s="104">
        <v>20000</v>
      </c>
      <c r="AS499" s="105"/>
      <c r="AT499" s="104">
        <v>0</v>
      </c>
      <c r="AU499" s="104">
        <v>0</v>
      </c>
      <c r="AV499" s="104">
        <v>-1</v>
      </c>
      <c r="AW499" s="104">
        <v>1460</v>
      </c>
      <c r="AX499" s="104">
        <v>1460</v>
      </c>
      <c r="AY499" s="104">
        <v>20</v>
      </c>
      <c r="AZ499" s="104" t="b">
        <v>0</v>
      </c>
      <c r="BA499" s="104">
        <v>0</v>
      </c>
      <c r="BB499" s="104">
        <v>0</v>
      </c>
      <c r="BC499" s="104">
        <v>0</v>
      </c>
      <c r="BD499" s="104" t="b">
        <v>1</v>
      </c>
      <c r="BE499" s="105" t="s">
        <v>512</v>
      </c>
      <c r="BF499" s="104">
        <v>0</v>
      </c>
      <c r="BG499" s="104">
        <v>0</v>
      </c>
      <c r="BH499" s="104">
        <v>0</v>
      </c>
      <c r="BI499" s="104" t="b">
        <v>1</v>
      </c>
      <c r="BJ499" s="105"/>
      <c r="BK499" s="105"/>
      <c r="BL499" s="104">
        <v>0</v>
      </c>
      <c r="BM499" s="104">
        <v>1</v>
      </c>
      <c r="BN499" s="104">
        <v>4</v>
      </c>
      <c r="BO499" s="105"/>
      <c r="BP499" s="105" t="s">
        <v>207</v>
      </c>
      <c r="BQ499" s="104">
        <v>140160</v>
      </c>
      <c r="BR499" s="105"/>
      <c r="BS499" s="105" t="s">
        <v>105</v>
      </c>
      <c r="BT499" s="105"/>
      <c r="BU499" s="104">
        <v>0</v>
      </c>
    </row>
    <row r="500" spans="1:73" ht="15" customHeight="1" x14ac:dyDescent="0.35">
      <c r="A500" s="104">
        <v>0</v>
      </c>
      <c r="B500" s="105" t="s">
        <v>511</v>
      </c>
      <c r="C500" s="105"/>
      <c r="D500" s="104">
        <v>2</v>
      </c>
      <c r="E500" s="105" t="s">
        <v>10812</v>
      </c>
      <c r="F500" s="105" t="s">
        <v>10656</v>
      </c>
      <c r="G500" s="104">
        <v>1</v>
      </c>
      <c r="H500" s="105" t="s">
        <v>483</v>
      </c>
      <c r="I500" s="104" t="b">
        <v>0</v>
      </c>
      <c r="J500" s="105"/>
      <c r="K500" s="105"/>
      <c r="L500" s="104">
        <v>24</v>
      </c>
      <c r="M500" s="105"/>
      <c r="N500" s="104" t="b">
        <v>1</v>
      </c>
      <c r="O500" s="104">
        <v>0</v>
      </c>
      <c r="P500" s="105"/>
      <c r="Q500" s="105"/>
      <c r="R500" s="104" t="b">
        <v>1</v>
      </c>
      <c r="S500" s="105"/>
      <c r="T500" s="105"/>
      <c r="U500" s="105"/>
      <c r="V500" s="105"/>
      <c r="W500" s="105"/>
      <c r="X500" s="105"/>
      <c r="Y500" s="105"/>
      <c r="Z500" s="105"/>
      <c r="AA500" s="105"/>
      <c r="AB500" s="105"/>
      <c r="AC500" s="105"/>
      <c r="AD500" s="105"/>
      <c r="AE500" s="105"/>
      <c r="AF500" s="105"/>
      <c r="AG500" s="105"/>
      <c r="AH500" s="105"/>
      <c r="AI500" s="105"/>
      <c r="AJ500" s="105"/>
      <c r="AK500" s="105"/>
      <c r="AL500" s="105"/>
      <c r="AM500" s="105"/>
      <c r="AN500" s="105"/>
      <c r="AO500" s="105"/>
      <c r="AP500" s="105"/>
      <c r="AQ500" s="104">
        <v>0</v>
      </c>
      <c r="AR500" s="104">
        <v>0</v>
      </c>
      <c r="AS500" s="105"/>
      <c r="AT500" s="104">
        <v>0</v>
      </c>
      <c r="AU500" s="104">
        <v>0</v>
      </c>
      <c r="AV500" s="104">
        <v>-1</v>
      </c>
      <c r="AW500" s="104">
        <v>1460</v>
      </c>
      <c r="AX500" s="104">
        <v>1460</v>
      </c>
      <c r="AY500" s="104">
        <v>20</v>
      </c>
      <c r="AZ500" s="104" t="b">
        <v>0</v>
      </c>
      <c r="BA500" s="104">
        <v>0</v>
      </c>
      <c r="BB500" s="104">
        <v>0</v>
      </c>
      <c r="BC500" s="104">
        <v>0</v>
      </c>
      <c r="BD500" s="104" t="b">
        <v>0</v>
      </c>
      <c r="BE500" s="105" t="s">
        <v>512</v>
      </c>
      <c r="BF500" s="104">
        <v>0</v>
      </c>
      <c r="BG500" s="104">
        <v>0</v>
      </c>
      <c r="BH500" s="104">
        <v>0</v>
      </c>
      <c r="BI500" s="104" t="b">
        <v>0</v>
      </c>
      <c r="BJ500" s="105"/>
      <c r="BK500" s="105"/>
      <c r="BL500" s="104">
        <v>0</v>
      </c>
      <c r="BM500" s="104">
        <v>2</v>
      </c>
      <c r="BN500" s="104">
        <v>0</v>
      </c>
      <c r="BO500" s="105" t="s">
        <v>6742</v>
      </c>
      <c r="BP500" s="105" t="s">
        <v>6743</v>
      </c>
      <c r="BQ500" s="104">
        <v>17520</v>
      </c>
      <c r="BR500" s="105"/>
      <c r="BS500" s="105" t="s">
        <v>513</v>
      </c>
      <c r="BT500" s="105"/>
      <c r="BU500" s="104">
        <v>0</v>
      </c>
    </row>
    <row r="501" spans="1:73" ht="15" customHeight="1" x14ac:dyDescent="0.35">
      <c r="A501" s="104">
        <v>0</v>
      </c>
      <c r="B501" s="105" t="s">
        <v>482</v>
      </c>
      <c r="C501" s="105"/>
      <c r="D501" s="104">
        <v>2</v>
      </c>
      <c r="E501" s="105" t="s">
        <v>6943</v>
      </c>
      <c r="F501" s="105" t="s">
        <v>6896</v>
      </c>
      <c r="G501" s="104">
        <v>1</v>
      </c>
      <c r="H501" s="105" t="s">
        <v>483</v>
      </c>
      <c r="I501" s="104" t="b">
        <v>0</v>
      </c>
      <c r="J501" s="105" t="s">
        <v>5946</v>
      </c>
      <c r="K501" s="105" t="s">
        <v>5945</v>
      </c>
      <c r="L501" s="104">
        <v>24</v>
      </c>
      <c r="M501" s="105"/>
      <c r="N501" s="104" t="b">
        <v>1</v>
      </c>
      <c r="O501" s="104">
        <v>0</v>
      </c>
      <c r="P501" s="105" t="s">
        <v>485</v>
      </c>
      <c r="Q501" s="105" t="s">
        <v>6002</v>
      </c>
      <c r="R501" s="104" t="b">
        <v>0</v>
      </c>
      <c r="S501" s="105"/>
      <c r="T501" s="105"/>
      <c r="U501" s="105"/>
      <c r="V501" s="105"/>
      <c r="W501" s="105"/>
      <c r="X501" s="105"/>
      <c r="Y501" s="105"/>
      <c r="Z501" s="105"/>
      <c r="AA501" s="105"/>
      <c r="AB501" s="105"/>
      <c r="AC501" s="105"/>
      <c r="AD501" s="105"/>
      <c r="AE501" s="105"/>
      <c r="AF501" s="105"/>
      <c r="AG501" s="105"/>
      <c r="AH501" s="105"/>
      <c r="AI501" s="105"/>
      <c r="AJ501" s="105"/>
      <c r="AK501" s="105"/>
      <c r="AL501" s="105"/>
      <c r="AM501" s="105"/>
      <c r="AN501" s="105"/>
      <c r="AO501" s="105"/>
      <c r="AP501" s="105"/>
      <c r="AQ501" s="104">
        <v>0</v>
      </c>
      <c r="AR501" s="104">
        <v>10000</v>
      </c>
      <c r="AS501" s="105"/>
      <c r="AT501" s="104">
        <v>0</v>
      </c>
      <c r="AU501" s="104">
        <v>0</v>
      </c>
      <c r="AV501" s="104">
        <v>-1</v>
      </c>
      <c r="AW501" s="104">
        <v>1460</v>
      </c>
      <c r="AX501" s="104">
        <v>1460</v>
      </c>
      <c r="AY501" s="104">
        <v>20</v>
      </c>
      <c r="AZ501" s="104" t="b">
        <v>0</v>
      </c>
      <c r="BA501" s="104">
        <v>0</v>
      </c>
      <c r="BB501" s="104">
        <v>0</v>
      </c>
      <c r="BC501" s="104">
        <v>0</v>
      </c>
      <c r="BD501" s="104" t="b">
        <v>1</v>
      </c>
      <c r="BE501" s="105" t="s">
        <v>512</v>
      </c>
      <c r="BF501" s="104">
        <v>0</v>
      </c>
      <c r="BG501" s="104">
        <v>0</v>
      </c>
      <c r="BH501" s="104">
        <v>0</v>
      </c>
      <c r="BI501" s="104" t="b">
        <v>1</v>
      </c>
      <c r="BJ501" s="105"/>
      <c r="BK501" s="105"/>
      <c r="BL501" s="104">
        <v>0</v>
      </c>
      <c r="BM501" s="104">
        <v>0</v>
      </c>
      <c r="BN501" s="104">
        <v>4</v>
      </c>
      <c r="BO501" s="105"/>
      <c r="BP501" s="105" t="s">
        <v>207</v>
      </c>
      <c r="BQ501" s="104">
        <v>175200</v>
      </c>
      <c r="BR501" s="105"/>
      <c r="BS501" s="105" t="s">
        <v>105</v>
      </c>
      <c r="BT501" s="105"/>
      <c r="BU501" s="104">
        <v>0</v>
      </c>
    </row>
    <row r="502" spans="1:73" ht="15" customHeight="1" x14ac:dyDescent="0.35">
      <c r="A502" s="104">
        <v>0</v>
      </c>
      <c r="B502" s="105" t="s">
        <v>511</v>
      </c>
      <c r="C502" s="105"/>
      <c r="D502" s="104">
        <v>2</v>
      </c>
      <c r="E502" s="105" t="s">
        <v>6943</v>
      </c>
      <c r="F502" s="105" t="s">
        <v>10682</v>
      </c>
      <c r="G502" s="104">
        <v>1</v>
      </c>
      <c r="H502" s="105" t="s">
        <v>483</v>
      </c>
      <c r="I502" s="104" t="b">
        <v>0</v>
      </c>
      <c r="J502" s="105"/>
      <c r="K502" s="105"/>
      <c r="L502" s="104">
        <v>24</v>
      </c>
      <c r="M502" s="105"/>
      <c r="N502" s="104" t="b">
        <v>1</v>
      </c>
      <c r="O502" s="104">
        <v>0</v>
      </c>
      <c r="P502" s="105"/>
      <c r="Q502" s="105"/>
      <c r="R502" s="104" t="b">
        <v>1</v>
      </c>
      <c r="S502" s="105"/>
      <c r="T502" s="105"/>
      <c r="U502" s="105"/>
      <c r="V502" s="105"/>
      <c r="W502" s="105"/>
      <c r="X502" s="105"/>
      <c r="Y502" s="105"/>
      <c r="Z502" s="105"/>
      <c r="AA502" s="105"/>
      <c r="AB502" s="105"/>
      <c r="AC502" s="105"/>
      <c r="AD502" s="105"/>
      <c r="AE502" s="105"/>
      <c r="AF502" s="105"/>
      <c r="AG502" s="105"/>
      <c r="AH502" s="105"/>
      <c r="AI502" s="105"/>
      <c r="AJ502" s="105"/>
      <c r="AK502" s="105"/>
      <c r="AL502" s="105"/>
      <c r="AM502" s="105"/>
      <c r="AN502" s="105"/>
      <c r="AO502" s="105"/>
      <c r="AP502" s="105"/>
      <c r="AQ502" s="104">
        <v>0</v>
      </c>
      <c r="AR502" s="104">
        <v>0</v>
      </c>
      <c r="AS502" s="105"/>
      <c r="AT502" s="104">
        <v>0</v>
      </c>
      <c r="AU502" s="104">
        <v>0</v>
      </c>
      <c r="AV502" s="104">
        <v>-1</v>
      </c>
      <c r="AW502" s="104">
        <v>1460</v>
      </c>
      <c r="AX502" s="104">
        <v>1460</v>
      </c>
      <c r="AY502" s="104">
        <v>20</v>
      </c>
      <c r="AZ502" s="104" t="b">
        <v>0</v>
      </c>
      <c r="BA502" s="104">
        <v>0</v>
      </c>
      <c r="BB502" s="104">
        <v>0</v>
      </c>
      <c r="BC502" s="104">
        <v>0</v>
      </c>
      <c r="BD502" s="104" t="b">
        <v>0</v>
      </c>
      <c r="BE502" s="105" t="s">
        <v>512</v>
      </c>
      <c r="BF502" s="104">
        <v>0</v>
      </c>
      <c r="BG502" s="104">
        <v>0</v>
      </c>
      <c r="BH502" s="104">
        <v>0</v>
      </c>
      <c r="BI502" s="104" t="b">
        <v>0</v>
      </c>
      <c r="BJ502" s="105"/>
      <c r="BK502" s="105"/>
      <c r="BL502" s="104">
        <v>0</v>
      </c>
      <c r="BM502" s="104">
        <v>1</v>
      </c>
      <c r="BN502" s="104">
        <v>0</v>
      </c>
      <c r="BO502" s="105" t="s">
        <v>6843</v>
      </c>
      <c r="BP502" s="105" t="s">
        <v>6743</v>
      </c>
      <c r="BQ502" s="104">
        <v>8760</v>
      </c>
      <c r="BR502" s="105"/>
      <c r="BS502" s="105" t="s">
        <v>513</v>
      </c>
      <c r="BT502" s="105"/>
      <c r="BU502" s="104">
        <v>0</v>
      </c>
    </row>
    <row r="503" spans="1:73" ht="15" customHeight="1" x14ac:dyDescent="0.35">
      <c r="A503" s="104">
        <v>0</v>
      </c>
      <c r="B503" s="105" t="s">
        <v>511</v>
      </c>
      <c r="C503" s="105"/>
      <c r="D503" s="104">
        <v>2</v>
      </c>
      <c r="E503" s="105" t="s">
        <v>6943</v>
      </c>
      <c r="F503" s="105" t="s">
        <v>6897</v>
      </c>
      <c r="G503" s="104">
        <v>1</v>
      </c>
      <c r="H503" s="105" t="s">
        <v>483</v>
      </c>
      <c r="I503" s="104" t="b">
        <v>1</v>
      </c>
      <c r="J503" s="105"/>
      <c r="K503" s="105"/>
      <c r="L503" s="104">
        <v>24</v>
      </c>
      <c r="M503" s="105"/>
      <c r="N503" s="104" t="b">
        <v>1</v>
      </c>
      <c r="O503" s="104">
        <v>0</v>
      </c>
      <c r="P503" s="105"/>
      <c r="Q503" s="105" t="s">
        <v>5934</v>
      </c>
      <c r="R503" s="104" t="b">
        <v>1</v>
      </c>
      <c r="S503" s="105"/>
      <c r="T503" s="105"/>
      <c r="U503" s="105"/>
      <c r="V503" s="105"/>
      <c r="W503" s="105"/>
      <c r="X503" s="105"/>
      <c r="Y503" s="105"/>
      <c r="Z503" s="105"/>
      <c r="AA503" s="105"/>
      <c r="AB503" s="105"/>
      <c r="AC503" s="105"/>
      <c r="AD503" s="105"/>
      <c r="AE503" s="105"/>
      <c r="AF503" s="105"/>
      <c r="AG503" s="105"/>
      <c r="AH503" s="105"/>
      <c r="AI503" s="105"/>
      <c r="AJ503" s="105"/>
      <c r="AK503" s="105"/>
      <c r="AL503" s="105"/>
      <c r="AM503" s="105"/>
      <c r="AN503" s="105"/>
      <c r="AO503" s="105"/>
      <c r="AP503" s="105"/>
      <c r="AQ503" s="104">
        <v>0</v>
      </c>
      <c r="AR503" s="104">
        <v>0</v>
      </c>
      <c r="AS503" s="105"/>
      <c r="AT503" s="104">
        <v>0</v>
      </c>
      <c r="AU503" s="104">
        <v>0</v>
      </c>
      <c r="AV503" s="104">
        <v>-1</v>
      </c>
      <c r="AW503" s="104">
        <v>1460</v>
      </c>
      <c r="AX503" s="104">
        <v>1460</v>
      </c>
      <c r="AY503" s="104">
        <v>20</v>
      </c>
      <c r="AZ503" s="104" t="b">
        <v>0</v>
      </c>
      <c r="BA503" s="104">
        <v>0</v>
      </c>
      <c r="BB503" s="104">
        <v>0</v>
      </c>
      <c r="BC503" s="104">
        <v>0</v>
      </c>
      <c r="BD503" s="104" t="b">
        <v>0</v>
      </c>
      <c r="BE503" s="105" t="s">
        <v>512</v>
      </c>
      <c r="BF503" s="104">
        <v>0</v>
      </c>
      <c r="BG503" s="104">
        <v>0</v>
      </c>
      <c r="BH503" s="104">
        <v>0</v>
      </c>
      <c r="BI503" s="104" t="b">
        <v>0</v>
      </c>
      <c r="BJ503" s="105"/>
      <c r="BK503" s="105"/>
      <c r="BL503" s="104">
        <v>0</v>
      </c>
      <c r="BM503" s="104">
        <v>2</v>
      </c>
      <c r="BN503" s="104">
        <v>8</v>
      </c>
      <c r="BO503" s="105"/>
      <c r="BP503" s="105" t="s">
        <v>6743</v>
      </c>
      <c r="BQ503" s="104">
        <v>43800</v>
      </c>
      <c r="BR503" s="105"/>
      <c r="BS503" s="105" t="s">
        <v>513</v>
      </c>
      <c r="BT503" s="105"/>
      <c r="BU503" s="104">
        <v>0</v>
      </c>
    </row>
    <row r="504" spans="1:73" ht="15" customHeight="1" x14ac:dyDescent="0.35">
      <c r="A504" s="104">
        <v>0</v>
      </c>
      <c r="B504" s="105" t="s">
        <v>511</v>
      </c>
      <c r="C504" s="105"/>
      <c r="D504" s="104">
        <v>2</v>
      </c>
      <c r="E504" s="105" t="s">
        <v>6943</v>
      </c>
      <c r="F504" s="105" t="s">
        <v>10656</v>
      </c>
      <c r="G504" s="104">
        <v>1</v>
      </c>
      <c r="H504" s="105" t="s">
        <v>483</v>
      </c>
      <c r="I504" s="104" t="b">
        <v>0</v>
      </c>
      <c r="J504" s="105"/>
      <c r="K504" s="105"/>
      <c r="L504" s="104">
        <v>24</v>
      </c>
      <c r="M504" s="105"/>
      <c r="N504" s="104" t="b">
        <v>1</v>
      </c>
      <c r="O504" s="104">
        <v>0</v>
      </c>
      <c r="P504" s="105"/>
      <c r="Q504" s="105"/>
      <c r="R504" s="104" t="b">
        <v>1</v>
      </c>
      <c r="S504" s="105"/>
      <c r="T504" s="105"/>
      <c r="U504" s="105"/>
      <c r="V504" s="105"/>
      <c r="W504" s="105"/>
      <c r="X504" s="105"/>
      <c r="Y504" s="105"/>
      <c r="Z504" s="105"/>
      <c r="AA504" s="105"/>
      <c r="AB504" s="105"/>
      <c r="AC504" s="105"/>
      <c r="AD504" s="105"/>
      <c r="AE504" s="105"/>
      <c r="AF504" s="105"/>
      <c r="AG504" s="105"/>
      <c r="AH504" s="105"/>
      <c r="AI504" s="105"/>
      <c r="AJ504" s="105"/>
      <c r="AK504" s="105"/>
      <c r="AL504" s="105"/>
      <c r="AM504" s="105"/>
      <c r="AN504" s="105"/>
      <c r="AO504" s="105"/>
      <c r="AP504" s="105"/>
      <c r="AQ504" s="104">
        <v>0</v>
      </c>
      <c r="AR504" s="104">
        <v>0</v>
      </c>
      <c r="AS504" s="105"/>
      <c r="AT504" s="104">
        <v>0</v>
      </c>
      <c r="AU504" s="104">
        <v>0</v>
      </c>
      <c r="AV504" s="104">
        <v>-1</v>
      </c>
      <c r="AW504" s="104">
        <v>1460</v>
      </c>
      <c r="AX504" s="104">
        <v>1460</v>
      </c>
      <c r="AY504" s="104">
        <v>20</v>
      </c>
      <c r="AZ504" s="104" t="b">
        <v>0</v>
      </c>
      <c r="BA504" s="104">
        <v>0</v>
      </c>
      <c r="BB504" s="104">
        <v>0</v>
      </c>
      <c r="BC504" s="104">
        <v>0</v>
      </c>
      <c r="BD504" s="104" t="b">
        <v>0</v>
      </c>
      <c r="BE504" s="105" t="s">
        <v>512</v>
      </c>
      <c r="BF504" s="104">
        <v>0</v>
      </c>
      <c r="BG504" s="104">
        <v>0</v>
      </c>
      <c r="BH504" s="104">
        <v>0</v>
      </c>
      <c r="BI504" s="104" t="b">
        <v>0</v>
      </c>
      <c r="BJ504" s="105"/>
      <c r="BK504" s="105"/>
      <c r="BL504" s="104">
        <v>0</v>
      </c>
      <c r="BM504" s="104">
        <v>3</v>
      </c>
      <c r="BN504" s="104">
        <v>0</v>
      </c>
      <c r="BO504" s="105" t="s">
        <v>6742</v>
      </c>
      <c r="BP504" s="105" t="s">
        <v>6743</v>
      </c>
      <c r="BQ504" s="104">
        <v>17520</v>
      </c>
      <c r="BR504" s="105"/>
      <c r="BS504" s="105" t="s">
        <v>513</v>
      </c>
      <c r="BT504" s="105"/>
      <c r="BU504" s="104">
        <v>0</v>
      </c>
    </row>
    <row r="505" spans="1:73" ht="15" customHeight="1" x14ac:dyDescent="0.35">
      <c r="A505" s="104">
        <v>0</v>
      </c>
      <c r="B505" s="105" t="s">
        <v>511</v>
      </c>
      <c r="C505" s="105"/>
      <c r="D505" s="104">
        <v>2</v>
      </c>
      <c r="E505" s="105" t="s">
        <v>6979</v>
      </c>
      <c r="F505" s="105" t="s">
        <v>6878</v>
      </c>
      <c r="G505" s="104">
        <v>1</v>
      </c>
      <c r="H505" s="105" t="s">
        <v>483</v>
      </c>
      <c r="I505" s="104" t="b">
        <v>1</v>
      </c>
      <c r="J505" s="105"/>
      <c r="K505" s="105"/>
      <c r="L505" s="104">
        <v>24</v>
      </c>
      <c r="M505" s="105"/>
      <c r="N505" s="104" t="b">
        <v>1</v>
      </c>
      <c r="O505" s="104">
        <v>0</v>
      </c>
      <c r="P505" s="105"/>
      <c r="Q505" s="105" t="s">
        <v>5934</v>
      </c>
      <c r="R505" s="104" t="b">
        <v>1</v>
      </c>
      <c r="S505" s="105"/>
      <c r="T505" s="105"/>
      <c r="U505" s="105"/>
      <c r="V505" s="105"/>
      <c r="W505" s="105"/>
      <c r="X505" s="105"/>
      <c r="Y505" s="105"/>
      <c r="Z505" s="105"/>
      <c r="AA505" s="105"/>
      <c r="AB505" s="105"/>
      <c r="AC505" s="105"/>
      <c r="AD505" s="105"/>
      <c r="AE505" s="105"/>
      <c r="AF505" s="105"/>
      <c r="AG505" s="105"/>
      <c r="AH505" s="105"/>
      <c r="AI505" s="105"/>
      <c r="AJ505" s="105"/>
      <c r="AK505" s="105"/>
      <c r="AL505" s="105"/>
      <c r="AM505" s="105"/>
      <c r="AN505" s="105"/>
      <c r="AO505" s="105"/>
      <c r="AP505" s="105"/>
      <c r="AQ505" s="104">
        <v>0</v>
      </c>
      <c r="AR505" s="104">
        <v>0</v>
      </c>
      <c r="AS505" s="105"/>
      <c r="AT505" s="104">
        <v>0</v>
      </c>
      <c r="AU505" s="104">
        <v>0</v>
      </c>
      <c r="AV505" s="104">
        <v>-1</v>
      </c>
      <c r="AW505" s="104">
        <v>17520</v>
      </c>
      <c r="AX505" s="104">
        <v>0.1</v>
      </c>
      <c r="AY505" s="104">
        <v>2</v>
      </c>
      <c r="AZ505" s="104" t="b">
        <v>0</v>
      </c>
      <c r="BA505" s="104">
        <v>0</v>
      </c>
      <c r="BB505" s="104">
        <v>0</v>
      </c>
      <c r="BC505" s="104">
        <v>0</v>
      </c>
      <c r="BD505" s="104" t="b">
        <v>1</v>
      </c>
      <c r="BE505" s="105" t="s">
        <v>877</v>
      </c>
      <c r="BF505" s="104">
        <v>8760</v>
      </c>
      <c r="BG505" s="104">
        <v>0</v>
      </c>
      <c r="BH505" s="104">
        <v>0</v>
      </c>
      <c r="BI505" s="104" t="b">
        <v>0</v>
      </c>
      <c r="BJ505" s="105"/>
      <c r="BK505" s="105"/>
      <c r="BL505" s="104">
        <v>0</v>
      </c>
      <c r="BM505" s="104">
        <v>0</v>
      </c>
      <c r="BN505" s="104">
        <v>8</v>
      </c>
      <c r="BO505" s="105"/>
      <c r="BP505" s="105" t="s">
        <v>6743</v>
      </c>
      <c r="BQ505" s="104">
        <v>8760</v>
      </c>
      <c r="BR505" s="105"/>
      <c r="BS505" s="105" t="s">
        <v>513</v>
      </c>
      <c r="BT505" s="105"/>
      <c r="BU505" s="104">
        <v>0</v>
      </c>
    </row>
    <row r="506" spans="1:73" ht="15" customHeight="1" x14ac:dyDescent="0.35">
      <c r="A506" s="104">
        <v>0</v>
      </c>
      <c r="B506" s="105" t="s">
        <v>482</v>
      </c>
      <c r="C506" s="105"/>
      <c r="D506" s="104">
        <v>2</v>
      </c>
      <c r="E506" s="105" t="s">
        <v>6979</v>
      </c>
      <c r="F506" s="105" t="s">
        <v>6903</v>
      </c>
      <c r="G506" s="104">
        <v>1</v>
      </c>
      <c r="H506" s="105" t="s">
        <v>483</v>
      </c>
      <c r="I506" s="104" t="b">
        <v>0</v>
      </c>
      <c r="J506" s="105"/>
      <c r="K506" s="105"/>
      <c r="L506" s="104">
        <v>24</v>
      </c>
      <c r="M506" s="105"/>
      <c r="N506" s="104" t="b">
        <v>1</v>
      </c>
      <c r="O506" s="104">
        <v>0</v>
      </c>
      <c r="P506" s="105" t="s">
        <v>485</v>
      </c>
      <c r="Q506" s="105" t="s">
        <v>6002</v>
      </c>
      <c r="R506" s="104" t="b">
        <v>0</v>
      </c>
      <c r="S506" s="105"/>
      <c r="T506" s="105"/>
      <c r="U506" s="105"/>
      <c r="V506" s="105"/>
      <c r="W506" s="105"/>
      <c r="X506" s="105"/>
      <c r="Y506" s="105"/>
      <c r="Z506" s="105"/>
      <c r="AA506" s="105"/>
      <c r="AB506" s="105"/>
      <c r="AC506" s="105"/>
      <c r="AD506" s="105"/>
      <c r="AE506" s="105"/>
      <c r="AF506" s="105"/>
      <c r="AG506" s="105"/>
      <c r="AH506" s="105"/>
      <c r="AI506" s="105"/>
      <c r="AJ506" s="105"/>
      <c r="AK506" s="105"/>
      <c r="AL506" s="105"/>
      <c r="AM506" s="105"/>
      <c r="AN506" s="105"/>
      <c r="AO506" s="105"/>
      <c r="AP506" s="105"/>
      <c r="AQ506" s="104">
        <v>0</v>
      </c>
      <c r="AR506" s="104">
        <v>500</v>
      </c>
      <c r="AS506" s="105"/>
      <c r="AT506" s="104">
        <v>0</v>
      </c>
      <c r="AU506" s="104">
        <v>0</v>
      </c>
      <c r="AV506" s="104">
        <v>-1</v>
      </c>
      <c r="AW506" s="104">
        <v>1460</v>
      </c>
      <c r="AX506" s="104">
        <v>1460</v>
      </c>
      <c r="AY506" s="104">
        <v>20</v>
      </c>
      <c r="AZ506" s="104" t="b">
        <v>0</v>
      </c>
      <c r="BA506" s="104">
        <v>0</v>
      </c>
      <c r="BB506" s="104">
        <v>0</v>
      </c>
      <c r="BC506" s="104">
        <v>0</v>
      </c>
      <c r="BD506" s="104" t="b">
        <v>1</v>
      </c>
      <c r="BE506" s="105" t="s">
        <v>512</v>
      </c>
      <c r="BF506" s="104">
        <v>0</v>
      </c>
      <c r="BG506" s="104">
        <v>0</v>
      </c>
      <c r="BH506" s="104">
        <v>0</v>
      </c>
      <c r="BI506" s="104" t="b">
        <v>1</v>
      </c>
      <c r="BJ506" s="105"/>
      <c r="BK506" s="105"/>
      <c r="BL506" s="104">
        <v>0</v>
      </c>
      <c r="BM506" s="104">
        <v>1</v>
      </c>
      <c r="BN506" s="104">
        <v>4</v>
      </c>
      <c r="BO506" s="105"/>
      <c r="BP506" s="105" t="s">
        <v>311</v>
      </c>
      <c r="BQ506" s="104">
        <v>175200</v>
      </c>
      <c r="BR506" s="105"/>
      <c r="BS506" s="105" t="s">
        <v>105</v>
      </c>
      <c r="BT506" s="105"/>
      <c r="BU506" s="104">
        <v>0</v>
      </c>
    </row>
    <row r="507" spans="1:73" ht="15" customHeight="1" x14ac:dyDescent="0.35">
      <c r="A507" s="104">
        <v>0</v>
      </c>
      <c r="B507" s="105" t="s">
        <v>482</v>
      </c>
      <c r="C507" s="105"/>
      <c r="D507" s="104">
        <v>2</v>
      </c>
      <c r="E507" s="105" t="s">
        <v>6944</v>
      </c>
      <c r="F507" s="105" t="s">
        <v>6902</v>
      </c>
      <c r="G507" s="104">
        <v>1</v>
      </c>
      <c r="H507" s="105" t="s">
        <v>483</v>
      </c>
      <c r="I507" s="104" t="b">
        <v>0</v>
      </c>
      <c r="J507" s="105" t="s">
        <v>846</v>
      </c>
      <c r="K507" s="105" t="s">
        <v>846</v>
      </c>
      <c r="L507" s="104">
        <v>24</v>
      </c>
      <c r="M507" s="105"/>
      <c r="N507" s="104" t="b">
        <v>1</v>
      </c>
      <c r="O507" s="104">
        <v>0</v>
      </c>
      <c r="P507" s="105" t="s">
        <v>485</v>
      </c>
      <c r="Q507" s="105" t="s">
        <v>6002</v>
      </c>
      <c r="R507" s="104" t="b">
        <v>0</v>
      </c>
      <c r="S507" s="105"/>
      <c r="T507" s="105"/>
      <c r="U507" s="105"/>
      <c r="V507" s="105"/>
      <c r="W507" s="105"/>
      <c r="X507" s="105"/>
      <c r="Y507" s="105"/>
      <c r="Z507" s="105"/>
      <c r="AA507" s="105"/>
      <c r="AB507" s="105"/>
      <c r="AC507" s="105"/>
      <c r="AD507" s="105"/>
      <c r="AE507" s="105"/>
      <c r="AF507" s="105"/>
      <c r="AG507" s="105"/>
      <c r="AH507" s="105"/>
      <c r="AI507" s="105"/>
      <c r="AJ507" s="105"/>
      <c r="AK507" s="105"/>
      <c r="AL507" s="105"/>
      <c r="AM507" s="105"/>
      <c r="AN507" s="105"/>
      <c r="AO507" s="105"/>
      <c r="AP507" s="105"/>
      <c r="AQ507" s="104">
        <v>0</v>
      </c>
      <c r="AR507" s="104">
        <v>30000</v>
      </c>
      <c r="AS507" s="105"/>
      <c r="AT507" s="104">
        <v>0</v>
      </c>
      <c r="AU507" s="104">
        <v>0</v>
      </c>
      <c r="AV507" s="104">
        <v>-1</v>
      </c>
      <c r="AW507" s="104">
        <v>1460</v>
      </c>
      <c r="AX507" s="104">
        <v>1460</v>
      </c>
      <c r="AY507" s="104">
        <v>20</v>
      </c>
      <c r="AZ507" s="104" t="b">
        <v>0</v>
      </c>
      <c r="BA507" s="104">
        <v>0</v>
      </c>
      <c r="BB507" s="104">
        <v>0</v>
      </c>
      <c r="BC507" s="104">
        <v>0</v>
      </c>
      <c r="BD507" s="104" t="b">
        <v>1</v>
      </c>
      <c r="BE507" s="105" t="s">
        <v>512</v>
      </c>
      <c r="BF507" s="104">
        <v>0</v>
      </c>
      <c r="BG507" s="104">
        <v>0</v>
      </c>
      <c r="BH507" s="104">
        <v>0</v>
      </c>
      <c r="BI507" s="104" t="b">
        <v>1</v>
      </c>
      <c r="BJ507" s="105"/>
      <c r="BK507" s="105"/>
      <c r="BL507" s="104">
        <v>0</v>
      </c>
      <c r="BM507" s="104">
        <v>0</v>
      </c>
      <c r="BN507" s="104">
        <v>226</v>
      </c>
      <c r="BO507" s="105"/>
      <c r="BP507" s="105" t="s">
        <v>311</v>
      </c>
      <c r="BQ507" s="104">
        <v>175200</v>
      </c>
      <c r="BR507" s="105"/>
      <c r="BS507" s="105" t="s">
        <v>105</v>
      </c>
      <c r="BT507" s="105"/>
      <c r="BU507" s="104">
        <v>0</v>
      </c>
    </row>
    <row r="508" spans="1:73" ht="15" customHeight="1" x14ac:dyDescent="0.35">
      <c r="A508" s="104">
        <v>0</v>
      </c>
      <c r="B508" s="105" t="s">
        <v>511</v>
      </c>
      <c r="C508" s="105"/>
      <c r="D508" s="104">
        <v>2</v>
      </c>
      <c r="E508" s="105" t="s">
        <v>6944</v>
      </c>
      <c r="F508" s="105" t="s">
        <v>6754</v>
      </c>
      <c r="G508" s="104">
        <v>1</v>
      </c>
      <c r="H508" s="105" t="s">
        <v>483</v>
      </c>
      <c r="I508" s="104" t="b">
        <v>0</v>
      </c>
      <c r="J508" s="105"/>
      <c r="K508" s="105"/>
      <c r="L508" s="104">
        <v>24</v>
      </c>
      <c r="M508" s="105"/>
      <c r="N508" s="104" t="b">
        <v>1</v>
      </c>
      <c r="O508" s="104">
        <v>0</v>
      </c>
      <c r="P508" s="105"/>
      <c r="Q508" s="105"/>
      <c r="R508" s="104" t="b">
        <v>0</v>
      </c>
      <c r="S508" s="105"/>
      <c r="T508" s="105"/>
      <c r="U508" s="105"/>
      <c r="V508" s="105"/>
      <c r="W508" s="105"/>
      <c r="X508" s="105"/>
      <c r="Y508" s="105"/>
      <c r="Z508" s="105"/>
      <c r="AA508" s="105"/>
      <c r="AB508" s="105"/>
      <c r="AC508" s="105"/>
      <c r="AD508" s="105"/>
      <c r="AE508" s="105"/>
      <c r="AF508" s="105"/>
      <c r="AG508" s="105"/>
      <c r="AH508" s="105"/>
      <c r="AI508" s="105"/>
      <c r="AJ508" s="105"/>
      <c r="AK508" s="105"/>
      <c r="AL508" s="105"/>
      <c r="AM508" s="105"/>
      <c r="AN508" s="105"/>
      <c r="AO508" s="105"/>
      <c r="AP508" s="105"/>
      <c r="AQ508" s="104">
        <v>0</v>
      </c>
      <c r="AR508" s="104">
        <v>0</v>
      </c>
      <c r="AS508" s="105"/>
      <c r="AT508" s="104">
        <v>0</v>
      </c>
      <c r="AU508" s="104">
        <v>0</v>
      </c>
      <c r="AV508" s="104">
        <v>-1</v>
      </c>
      <c r="AW508" s="104">
        <v>1460</v>
      </c>
      <c r="AX508" s="104">
        <v>1460</v>
      </c>
      <c r="AY508" s="104">
        <v>20</v>
      </c>
      <c r="AZ508" s="104" t="b">
        <v>0</v>
      </c>
      <c r="BA508" s="104">
        <v>0</v>
      </c>
      <c r="BB508" s="104">
        <v>0</v>
      </c>
      <c r="BC508" s="104">
        <v>0</v>
      </c>
      <c r="BD508" s="104" t="b">
        <v>0</v>
      </c>
      <c r="BE508" s="105" t="s">
        <v>512</v>
      </c>
      <c r="BF508" s="104">
        <v>0</v>
      </c>
      <c r="BG508" s="104">
        <v>0</v>
      </c>
      <c r="BH508" s="104">
        <v>0</v>
      </c>
      <c r="BI508" s="104" t="b">
        <v>0</v>
      </c>
      <c r="BJ508" s="105"/>
      <c r="BK508" s="105"/>
      <c r="BL508" s="104">
        <v>0</v>
      </c>
      <c r="BM508" s="104">
        <v>1</v>
      </c>
      <c r="BN508" s="104">
        <v>0</v>
      </c>
      <c r="BO508" s="105" t="s">
        <v>6755</v>
      </c>
      <c r="BP508" s="105" t="s">
        <v>208</v>
      </c>
      <c r="BQ508" s="104">
        <v>8760</v>
      </c>
      <c r="BR508" s="105"/>
      <c r="BS508" s="105" t="s">
        <v>513</v>
      </c>
      <c r="BT508" s="105"/>
      <c r="BU508" s="104">
        <v>0</v>
      </c>
    </row>
    <row r="509" spans="1:73" ht="15" customHeight="1" x14ac:dyDescent="0.35">
      <c r="A509" s="104">
        <v>0</v>
      </c>
      <c r="B509" s="105" t="s">
        <v>511</v>
      </c>
      <c r="C509" s="105"/>
      <c r="D509" s="104">
        <v>2</v>
      </c>
      <c r="E509" s="105" t="s">
        <v>6944</v>
      </c>
      <c r="F509" s="105" t="s">
        <v>10656</v>
      </c>
      <c r="G509" s="104">
        <v>1</v>
      </c>
      <c r="H509" s="105" t="s">
        <v>483</v>
      </c>
      <c r="I509" s="104" t="b">
        <v>0</v>
      </c>
      <c r="J509" s="105"/>
      <c r="K509" s="105"/>
      <c r="L509" s="104">
        <v>24</v>
      </c>
      <c r="M509" s="105"/>
      <c r="N509" s="104" t="b">
        <v>1</v>
      </c>
      <c r="O509" s="104">
        <v>0</v>
      </c>
      <c r="P509" s="105"/>
      <c r="Q509" s="105"/>
      <c r="R509" s="104" t="b">
        <v>1</v>
      </c>
      <c r="S509" s="105"/>
      <c r="T509" s="105"/>
      <c r="U509" s="105"/>
      <c r="V509" s="105"/>
      <c r="W509" s="105"/>
      <c r="X509" s="105"/>
      <c r="Y509" s="105"/>
      <c r="Z509" s="105"/>
      <c r="AA509" s="105"/>
      <c r="AB509" s="105"/>
      <c r="AC509" s="105"/>
      <c r="AD509" s="105"/>
      <c r="AE509" s="105"/>
      <c r="AF509" s="105"/>
      <c r="AG509" s="105"/>
      <c r="AH509" s="105"/>
      <c r="AI509" s="105"/>
      <c r="AJ509" s="105"/>
      <c r="AK509" s="105"/>
      <c r="AL509" s="105"/>
      <c r="AM509" s="105"/>
      <c r="AN509" s="105"/>
      <c r="AO509" s="105"/>
      <c r="AP509" s="105"/>
      <c r="AQ509" s="104">
        <v>0</v>
      </c>
      <c r="AR509" s="104">
        <v>0</v>
      </c>
      <c r="AS509" s="105"/>
      <c r="AT509" s="104">
        <v>0</v>
      </c>
      <c r="AU509" s="104">
        <v>0</v>
      </c>
      <c r="AV509" s="104">
        <v>-1</v>
      </c>
      <c r="AW509" s="104">
        <v>1460</v>
      </c>
      <c r="AX509" s="104">
        <v>1460</v>
      </c>
      <c r="AY509" s="104">
        <v>20</v>
      </c>
      <c r="AZ509" s="104" t="b">
        <v>0</v>
      </c>
      <c r="BA509" s="104">
        <v>0</v>
      </c>
      <c r="BB509" s="104">
        <v>0</v>
      </c>
      <c r="BC509" s="104">
        <v>0</v>
      </c>
      <c r="BD509" s="104" t="b">
        <v>0</v>
      </c>
      <c r="BE509" s="105" t="s">
        <v>512</v>
      </c>
      <c r="BF509" s="104">
        <v>0</v>
      </c>
      <c r="BG509" s="104">
        <v>0</v>
      </c>
      <c r="BH509" s="104">
        <v>0</v>
      </c>
      <c r="BI509" s="104" t="b">
        <v>0</v>
      </c>
      <c r="BJ509" s="105"/>
      <c r="BK509" s="105"/>
      <c r="BL509" s="104">
        <v>0</v>
      </c>
      <c r="BM509" s="104">
        <v>2</v>
      </c>
      <c r="BN509" s="104">
        <v>0</v>
      </c>
      <c r="BO509" s="105" t="s">
        <v>6742</v>
      </c>
      <c r="BP509" s="105" t="s">
        <v>6743</v>
      </c>
      <c r="BQ509" s="104">
        <v>17520</v>
      </c>
      <c r="BR509" s="105"/>
      <c r="BS509" s="105" t="s">
        <v>513</v>
      </c>
      <c r="BT509" s="105"/>
      <c r="BU509" s="104">
        <v>0</v>
      </c>
    </row>
    <row r="510" spans="1:73" ht="15" customHeight="1" x14ac:dyDescent="0.35">
      <c r="A510" s="104">
        <v>0</v>
      </c>
      <c r="B510" s="105" t="s">
        <v>482</v>
      </c>
      <c r="C510" s="105"/>
      <c r="D510" s="104">
        <v>2</v>
      </c>
      <c r="E510" s="105" t="s">
        <v>6971</v>
      </c>
      <c r="F510" s="105" t="s">
        <v>6884</v>
      </c>
      <c r="G510" s="104">
        <v>1</v>
      </c>
      <c r="H510" s="105" t="s">
        <v>483</v>
      </c>
      <c r="I510" s="104" t="b">
        <v>0</v>
      </c>
      <c r="J510" s="105"/>
      <c r="K510" s="105"/>
      <c r="L510" s="104">
        <v>24</v>
      </c>
      <c r="M510" s="105"/>
      <c r="N510" s="104" t="b">
        <v>1</v>
      </c>
      <c r="O510" s="104">
        <v>0</v>
      </c>
      <c r="P510" s="105" t="s">
        <v>485</v>
      </c>
      <c r="Q510" s="105" t="s">
        <v>6002</v>
      </c>
      <c r="R510" s="104" t="b">
        <v>0</v>
      </c>
      <c r="S510" s="105"/>
      <c r="T510" s="105"/>
      <c r="U510" s="105"/>
      <c r="V510" s="105"/>
      <c r="W510" s="105"/>
      <c r="X510" s="105"/>
      <c r="Y510" s="105"/>
      <c r="Z510" s="105"/>
      <c r="AA510" s="105"/>
      <c r="AB510" s="105"/>
      <c r="AC510" s="105"/>
      <c r="AD510" s="105"/>
      <c r="AE510" s="105"/>
      <c r="AF510" s="105"/>
      <c r="AG510" s="105"/>
      <c r="AH510" s="105"/>
      <c r="AI510" s="105"/>
      <c r="AJ510" s="105"/>
      <c r="AK510" s="105"/>
      <c r="AL510" s="105"/>
      <c r="AM510" s="105"/>
      <c r="AN510" s="105"/>
      <c r="AO510" s="105"/>
      <c r="AP510" s="105"/>
      <c r="AQ510" s="104">
        <v>0</v>
      </c>
      <c r="AR510" s="104">
        <v>8400</v>
      </c>
      <c r="AS510" s="105"/>
      <c r="AT510" s="104">
        <v>0.23732676398703301</v>
      </c>
      <c r="AU510" s="104">
        <v>329975.36754028499</v>
      </c>
      <c r="AV510" s="104">
        <v>-1</v>
      </c>
      <c r="AW510" s="104">
        <v>43800</v>
      </c>
      <c r="AX510" s="104">
        <v>8760</v>
      </c>
      <c r="AY510" s="104">
        <v>11</v>
      </c>
      <c r="AZ510" s="104" t="b">
        <v>0</v>
      </c>
      <c r="BA510" s="104">
        <v>5.3209942603406205E-4</v>
      </c>
      <c r="BB510" s="104">
        <v>0.43859896154894401</v>
      </c>
      <c r="BC510" s="104">
        <v>0</v>
      </c>
      <c r="BD510" s="104" t="b">
        <v>1</v>
      </c>
      <c r="BE510" s="105" t="s">
        <v>512</v>
      </c>
      <c r="BF510" s="104">
        <v>0</v>
      </c>
      <c r="BG510" s="104">
        <v>0</v>
      </c>
      <c r="BH510" s="104">
        <v>0</v>
      </c>
      <c r="BI510" s="104" t="b">
        <v>0</v>
      </c>
      <c r="BJ510" s="105"/>
      <c r="BK510" s="105"/>
      <c r="BL510" s="104">
        <v>0</v>
      </c>
      <c r="BM510" s="104">
        <v>0</v>
      </c>
      <c r="BN510" s="104">
        <v>7</v>
      </c>
      <c r="BO510" s="105"/>
      <c r="BP510" s="105" t="s">
        <v>311</v>
      </c>
      <c r="BQ510" s="104">
        <v>105120</v>
      </c>
      <c r="BR510" s="105"/>
      <c r="BS510" s="105" t="s">
        <v>105</v>
      </c>
      <c r="BT510" s="105"/>
      <c r="BU510" s="104">
        <v>0</v>
      </c>
    </row>
    <row r="511" spans="1:73" ht="15" customHeight="1" x14ac:dyDescent="0.35">
      <c r="A511" s="104">
        <v>0</v>
      </c>
      <c r="B511" s="105" t="s">
        <v>511</v>
      </c>
      <c r="C511" s="105"/>
      <c r="D511" s="104">
        <v>2</v>
      </c>
      <c r="E511" s="105" t="s">
        <v>6971</v>
      </c>
      <c r="F511" s="105" t="s">
        <v>6885</v>
      </c>
      <c r="G511" s="104">
        <v>1</v>
      </c>
      <c r="H511" s="105" t="s">
        <v>483</v>
      </c>
      <c r="I511" s="104" t="b">
        <v>0</v>
      </c>
      <c r="J511" s="105"/>
      <c r="K511" s="105"/>
      <c r="L511" s="104">
        <v>24</v>
      </c>
      <c r="M511" s="105"/>
      <c r="N511" s="104" t="b">
        <v>1</v>
      </c>
      <c r="O511" s="104">
        <v>0</v>
      </c>
      <c r="P511" s="105"/>
      <c r="Q511" s="105"/>
      <c r="R511" s="104" t="b">
        <v>0</v>
      </c>
      <c r="S511" s="105"/>
      <c r="T511" s="105"/>
      <c r="U511" s="105"/>
      <c r="V511" s="105"/>
      <c r="W511" s="105"/>
      <c r="X511" s="105"/>
      <c r="Y511" s="105"/>
      <c r="Z511" s="105"/>
      <c r="AA511" s="105"/>
      <c r="AB511" s="105"/>
      <c r="AC511" s="105"/>
      <c r="AD511" s="105"/>
      <c r="AE511" s="105"/>
      <c r="AF511" s="105"/>
      <c r="AG511" s="105"/>
      <c r="AH511" s="105"/>
      <c r="AI511" s="105"/>
      <c r="AJ511" s="105"/>
      <c r="AK511" s="105"/>
      <c r="AL511" s="105"/>
      <c r="AM511" s="105"/>
      <c r="AN511" s="105"/>
      <c r="AO511" s="105"/>
      <c r="AP511" s="105"/>
      <c r="AQ511" s="104">
        <v>0</v>
      </c>
      <c r="AR511" s="104">
        <v>0</v>
      </c>
      <c r="AS511" s="105"/>
      <c r="AT511" s="104">
        <v>0</v>
      </c>
      <c r="AU511" s="104">
        <v>0</v>
      </c>
      <c r="AV511" s="104">
        <v>-1</v>
      </c>
      <c r="AW511" s="104">
        <v>1460</v>
      </c>
      <c r="AX511" s="104">
        <v>1460</v>
      </c>
      <c r="AY511" s="104">
        <v>20</v>
      </c>
      <c r="AZ511" s="104" t="b">
        <v>0</v>
      </c>
      <c r="BA511" s="104">
        <v>0</v>
      </c>
      <c r="BB511" s="104">
        <v>0</v>
      </c>
      <c r="BC511" s="104">
        <v>0</v>
      </c>
      <c r="BD511" s="104" t="b">
        <v>1</v>
      </c>
      <c r="BE511" s="105" t="s">
        <v>512</v>
      </c>
      <c r="BF511" s="104">
        <v>0</v>
      </c>
      <c r="BG511" s="104">
        <v>0</v>
      </c>
      <c r="BH511" s="104">
        <v>0</v>
      </c>
      <c r="BI511" s="104" t="b">
        <v>0</v>
      </c>
      <c r="BJ511" s="105"/>
      <c r="BK511" s="105"/>
      <c r="BL511" s="104">
        <v>0</v>
      </c>
      <c r="BM511" s="104">
        <v>1</v>
      </c>
      <c r="BN511" s="104">
        <v>0</v>
      </c>
      <c r="BO511" s="105"/>
      <c r="BP511" s="105" t="s">
        <v>208</v>
      </c>
      <c r="BQ511" s="104">
        <v>2190</v>
      </c>
      <c r="BR511" s="105"/>
      <c r="BS511" s="105" t="s">
        <v>513</v>
      </c>
      <c r="BT511" s="105"/>
      <c r="BU511" s="104">
        <v>0</v>
      </c>
    </row>
    <row r="512" spans="1:73" ht="15" customHeight="1" x14ac:dyDescent="0.35">
      <c r="A512" s="104">
        <v>0</v>
      </c>
      <c r="B512" s="105" t="s">
        <v>511</v>
      </c>
      <c r="C512" s="105"/>
      <c r="D512" s="104">
        <v>2</v>
      </c>
      <c r="E512" s="105" t="s">
        <v>6971</v>
      </c>
      <c r="F512" s="105" t="s">
        <v>6762</v>
      </c>
      <c r="G512" s="104">
        <v>1</v>
      </c>
      <c r="H512" s="105" t="s">
        <v>483</v>
      </c>
      <c r="I512" s="104" t="b">
        <v>0</v>
      </c>
      <c r="J512" s="105"/>
      <c r="K512" s="105"/>
      <c r="L512" s="104">
        <v>24</v>
      </c>
      <c r="M512" s="105"/>
      <c r="N512" s="104" t="b">
        <v>1</v>
      </c>
      <c r="O512" s="104">
        <v>0</v>
      </c>
      <c r="P512" s="105"/>
      <c r="Q512" s="105"/>
      <c r="R512" s="104" t="b">
        <v>0</v>
      </c>
      <c r="S512" s="105"/>
      <c r="T512" s="105"/>
      <c r="U512" s="105"/>
      <c r="V512" s="105"/>
      <c r="W512" s="105"/>
      <c r="X512" s="105"/>
      <c r="Y512" s="105"/>
      <c r="Z512" s="105"/>
      <c r="AA512" s="105"/>
      <c r="AB512" s="105"/>
      <c r="AC512" s="105"/>
      <c r="AD512" s="105"/>
      <c r="AE512" s="105"/>
      <c r="AF512" s="105"/>
      <c r="AG512" s="105"/>
      <c r="AH512" s="105"/>
      <c r="AI512" s="105"/>
      <c r="AJ512" s="105"/>
      <c r="AK512" s="105"/>
      <c r="AL512" s="105"/>
      <c r="AM512" s="105"/>
      <c r="AN512" s="105"/>
      <c r="AO512" s="105"/>
      <c r="AP512" s="105"/>
      <c r="AQ512" s="104">
        <v>0</v>
      </c>
      <c r="AR512" s="104">
        <v>0</v>
      </c>
      <c r="AS512" s="105"/>
      <c r="AT512" s="104">
        <v>0</v>
      </c>
      <c r="AU512" s="104">
        <v>0</v>
      </c>
      <c r="AV512" s="104">
        <v>-1</v>
      </c>
      <c r="AW512" s="104">
        <v>1460</v>
      </c>
      <c r="AX512" s="104">
        <v>1460</v>
      </c>
      <c r="AY512" s="104">
        <v>20</v>
      </c>
      <c r="AZ512" s="104" t="b">
        <v>0</v>
      </c>
      <c r="BA512" s="104">
        <v>0</v>
      </c>
      <c r="BB512" s="104">
        <v>0</v>
      </c>
      <c r="BC512" s="104">
        <v>0</v>
      </c>
      <c r="BD512" s="104" t="b">
        <v>0</v>
      </c>
      <c r="BE512" s="105" t="s">
        <v>512</v>
      </c>
      <c r="BF512" s="104">
        <v>0</v>
      </c>
      <c r="BG512" s="104">
        <v>0</v>
      </c>
      <c r="BH512" s="104">
        <v>0</v>
      </c>
      <c r="BI512" s="104" t="b">
        <v>0</v>
      </c>
      <c r="BJ512" s="105"/>
      <c r="BK512" s="105"/>
      <c r="BL512" s="104">
        <v>0</v>
      </c>
      <c r="BM512" s="104">
        <v>2</v>
      </c>
      <c r="BN512" s="104">
        <v>0</v>
      </c>
      <c r="BO512" s="105" t="s">
        <v>6763</v>
      </c>
      <c r="BP512" s="105" t="s">
        <v>208</v>
      </c>
      <c r="BQ512" s="104">
        <v>8760</v>
      </c>
      <c r="BR512" s="105"/>
      <c r="BS512" s="105" t="s">
        <v>513</v>
      </c>
      <c r="BT512" s="105"/>
      <c r="BU512" s="104">
        <v>0</v>
      </c>
    </row>
    <row r="513" spans="1:73" ht="15" customHeight="1" x14ac:dyDescent="0.35">
      <c r="A513" s="104">
        <v>0</v>
      </c>
      <c r="B513" s="105" t="s">
        <v>511</v>
      </c>
      <c r="C513" s="105"/>
      <c r="D513" s="104">
        <v>2</v>
      </c>
      <c r="E513" s="105" t="s">
        <v>6971</v>
      </c>
      <c r="F513" s="105" t="s">
        <v>10656</v>
      </c>
      <c r="G513" s="104">
        <v>1</v>
      </c>
      <c r="H513" s="105" t="s">
        <v>483</v>
      </c>
      <c r="I513" s="104" t="b">
        <v>0</v>
      </c>
      <c r="J513" s="105"/>
      <c r="K513" s="105"/>
      <c r="L513" s="104">
        <v>24</v>
      </c>
      <c r="M513" s="105"/>
      <c r="N513" s="104" t="b">
        <v>1</v>
      </c>
      <c r="O513" s="104">
        <v>0</v>
      </c>
      <c r="P513" s="105"/>
      <c r="Q513" s="105"/>
      <c r="R513" s="104" t="b">
        <v>1</v>
      </c>
      <c r="S513" s="105"/>
      <c r="T513" s="105"/>
      <c r="U513" s="105"/>
      <c r="V513" s="105"/>
      <c r="W513" s="105"/>
      <c r="X513" s="105"/>
      <c r="Y513" s="105"/>
      <c r="Z513" s="105"/>
      <c r="AA513" s="105"/>
      <c r="AB513" s="105"/>
      <c r="AC513" s="105"/>
      <c r="AD513" s="105"/>
      <c r="AE513" s="105"/>
      <c r="AF513" s="105"/>
      <c r="AG513" s="105"/>
      <c r="AH513" s="105"/>
      <c r="AI513" s="105"/>
      <c r="AJ513" s="105"/>
      <c r="AK513" s="105"/>
      <c r="AL513" s="105"/>
      <c r="AM513" s="105"/>
      <c r="AN513" s="105"/>
      <c r="AO513" s="105"/>
      <c r="AP513" s="105"/>
      <c r="AQ513" s="104">
        <v>0</v>
      </c>
      <c r="AR513" s="104">
        <v>0</v>
      </c>
      <c r="AS513" s="105"/>
      <c r="AT513" s="104">
        <v>0</v>
      </c>
      <c r="AU513" s="104">
        <v>0</v>
      </c>
      <c r="AV513" s="104">
        <v>-1</v>
      </c>
      <c r="AW513" s="104">
        <v>1460</v>
      </c>
      <c r="AX513" s="104">
        <v>1460</v>
      </c>
      <c r="AY513" s="104">
        <v>20</v>
      </c>
      <c r="AZ513" s="104" t="b">
        <v>0</v>
      </c>
      <c r="BA513" s="104">
        <v>0</v>
      </c>
      <c r="BB513" s="104">
        <v>0</v>
      </c>
      <c r="BC513" s="104">
        <v>0</v>
      </c>
      <c r="BD513" s="104" t="b">
        <v>0</v>
      </c>
      <c r="BE513" s="105" t="s">
        <v>512</v>
      </c>
      <c r="BF513" s="104">
        <v>0</v>
      </c>
      <c r="BG513" s="104">
        <v>0</v>
      </c>
      <c r="BH513" s="104">
        <v>0</v>
      </c>
      <c r="BI513" s="104" t="b">
        <v>0</v>
      </c>
      <c r="BJ513" s="105"/>
      <c r="BK513" s="105"/>
      <c r="BL513" s="104">
        <v>0</v>
      </c>
      <c r="BM513" s="104">
        <v>3</v>
      </c>
      <c r="BN513" s="104">
        <v>0</v>
      </c>
      <c r="BO513" s="105" t="s">
        <v>6742</v>
      </c>
      <c r="BP513" s="105" t="s">
        <v>6743</v>
      </c>
      <c r="BQ513" s="104">
        <v>17520</v>
      </c>
      <c r="BR513" s="105"/>
      <c r="BS513" s="105" t="s">
        <v>513</v>
      </c>
      <c r="BT513" s="105"/>
      <c r="BU513" s="104">
        <v>0</v>
      </c>
    </row>
    <row r="514" spans="1:73" ht="15" customHeight="1" x14ac:dyDescent="0.35">
      <c r="A514" s="104">
        <v>0</v>
      </c>
      <c r="B514" s="105" t="s">
        <v>482</v>
      </c>
      <c r="C514" s="105"/>
      <c r="D514" s="104">
        <v>2</v>
      </c>
      <c r="E514" s="105" t="s">
        <v>10755</v>
      </c>
      <c r="F514" s="105" t="s">
        <v>10704</v>
      </c>
      <c r="G514" s="104">
        <v>1</v>
      </c>
      <c r="H514" s="105" t="s">
        <v>483</v>
      </c>
      <c r="I514" s="104" t="b">
        <v>0</v>
      </c>
      <c r="J514" s="105"/>
      <c r="K514" s="105"/>
      <c r="L514" s="104">
        <v>24</v>
      </c>
      <c r="M514" s="105"/>
      <c r="N514" s="104" t="b">
        <v>1</v>
      </c>
      <c r="O514" s="104">
        <v>0</v>
      </c>
      <c r="P514" s="105"/>
      <c r="Q514" s="105" t="s">
        <v>5934</v>
      </c>
      <c r="R514" s="104" t="b">
        <v>0</v>
      </c>
      <c r="S514" s="105"/>
      <c r="T514" s="105"/>
      <c r="U514" s="105"/>
      <c r="V514" s="105"/>
      <c r="W514" s="105"/>
      <c r="X514" s="105"/>
      <c r="Y514" s="105"/>
      <c r="Z514" s="105"/>
      <c r="AA514" s="105"/>
      <c r="AB514" s="105"/>
      <c r="AC514" s="105"/>
      <c r="AD514" s="105"/>
      <c r="AE514" s="105"/>
      <c r="AF514" s="105"/>
      <c r="AG514" s="105"/>
      <c r="AH514" s="105"/>
      <c r="AI514" s="105"/>
      <c r="AJ514" s="105"/>
      <c r="AK514" s="105"/>
      <c r="AL514" s="105"/>
      <c r="AM514" s="105"/>
      <c r="AN514" s="105"/>
      <c r="AO514" s="105"/>
      <c r="AP514" s="105"/>
      <c r="AQ514" s="104">
        <v>0</v>
      </c>
      <c r="AR514" s="104">
        <v>0</v>
      </c>
      <c r="AS514" s="105"/>
      <c r="AT514" s="104">
        <v>0</v>
      </c>
      <c r="AU514" s="104">
        <v>0</v>
      </c>
      <c r="AV514" s="104">
        <v>-1</v>
      </c>
      <c r="AW514" s="104">
        <v>1460</v>
      </c>
      <c r="AX514" s="104">
        <v>1460</v>
      </c>
      <c r="AY514" s="104">
        <v>20</v>
      </c>
      <c r="AZ514" s="104" t="b">
        <v>0</v>
      </c>
      <c r="BA514" s="104">
        <v>0</v>
      </c>
      <c r="BB514" s="104">
        <v>0</v>
      </c>
      <c r="BC514" s="104">
        <v>0</v>
      </c>
      <c r="BD514" s="104" t="b">
        <v>1</v>
      </c>
      <c r="BE514" s="105" t="s">
        <v>512</v>
      </c>
      <c r="BF514" s="104">
        <v>0</v>
      </c>
      <c r="BG514" s="104">
        <v>0</v>
      </c>
      <c r="BH514" s="104">
        <v>0</v>
      </c>
      <c r="BI514" s="104" t="b">
        <v>1</v>
      </c>
      <c r="BJ514" s="105" t="s">
        <v>10084</v>
      </c>
      <c r="BK514" s="105" t="s">
        <v>5972</v>
      </c>
      <c r="BL514" s="104">
        <v>0</v>
      </c>
      <c r="BM514" s="104">
        <v>0</v>
      </c>
      <c r="BN514" s="104">
        <v>2</v>
      </c>
      <c r="BO514" s="105"/>
      <c r="BP514" s="105" t="s">
        <v>207</v>
      </c>
      <c r="BQ514" s="104">
        <v>70080</v>
      </c>
      <c r="BR514" s="105"/>
      <c r="BS514" s="105" t="s">
        <v>105</v>
      </c>
      <c r="BT514" s="105"/>
      <c r="BU514" s="104">
        <v>0</v>
      </c>
    </row>
    <row r="515" spans="1:73" ht="15" customHeight="1" x14ac:dyDescent="0.35">
      <c r="A515" s="104">
        <v>0</v>
      </c>
      <c r="B515" s="105" t="s">
        <v>511</v>
      </c>
      <c r="C515" s="105"/>
      <c r="D515" s="104">
        <v>2</v>
      </c>
      <c r="E515" s="105" t="s">
        <v>10755</v>
      </c>
      <c r="F515" s="105" t="s">
        <v>10676</v>
      </c>
      <c r="G515" s="104">
        <v>1</v>
      </c>
      <c r="H515" s="105" t="s">
        <v>483</v>
      </c>
      <c r="I515" s="104" t="b">
        <v>0</v>
      </c>
      <c r="J515" s="105"/>
      <c r="K515" s="105"/>
      <c r="L515" s="104">
        <v>24</v>
      </c>
      <c r="M515" s="105"/>
      <c r="N515" s="104" t="b">
        <v>1</v>
      </c>
      <c r="O515" s="104">
        <v>0</v>
      </c>
      <c r="P515" s="105"/>
      <c r="Q515" s="105"/>
      <c r="R515" s="104" t="b">
        <v>0</v>
      </c>
      <c r="S515" s="105"/>
      <c r="T515" s="105"/>
      <c r="U515" s="105"/>
      <c r="V515" s="105"/>
      <c r="W515" s="105"/>
      <c r="X515" s="105"/>
      <c r="Y515" s="105"/>
      <c r="Z515" s="105"/>
      <c r="AA515" s="105"/>
      <c r="AB515" s="105"/>
      <c r="AC515" s="105"/>
      <c r="AD515" s="105"/>
      <c r="AE515" s="105"/>
      <c r="AF515" s="105"/>
      <c r="AG515" s="105"/>
      <c r="AH515" s="105"/>
      <c r="AI515" s="105"/>
      <c r="AJ515" s="105"/>
      <c r="AK515" s="105"/>
      <c r="AL515" s="105"/>
      <c r="AM515" s="105"/>
      <c r="AN515" s="105"/>
      <c r="AO515" s="105"/>
      <c r="AP515" s="105"/>
      <c r="AQ515" s="104">
        <v>0</v>
      </c>
      <c r="AR515" s="104">
        <v>0</v>
      </c>
      <c r="AS515" s="105"/>
      <c r="AT515" s="104">
        <v>0</v>
      </c>
      <c r="AU515" s="104">
        <v>0</v>
      </c>
      <c r="AV515" s="104">
        <v>-1</v>
      </c>
      <c r="AW515" s="104">
        <v>1460</v>
      </c>
      <c r="AX515" s="104">
        <v>1460</v>
      </c>
      <c r="AY515" s="104">
        <v>20</v>
      </c>
      <c r="AZ515" s="104" t="b">
        <v>0</v>
      </c>
      <c r="BA515" s="104">
        <v>0</v>
      </c>
      <c r="BB515" s="104">
        <v>0</v>
      </c>
      <c r="BC515" s="104">
        <v>0</v>
      </c>
      <c r="BD515" s="104" t="b">
        <v>0</v>
      </c>
      <c r="BE515" s="105" t="s">
        <v>512</v>
      </c>
      <c r="BF515" s="104">
        <v>0</v>
      </c>
      <c r="BG515" s="104">
        <v>0</v>
      </c>
      <c r="BH515" s="104">
        <v>0</v>
      </c>
      <c r="BI515" s="104" t="b">
        <v>0</v>
      </c>
      <c r="BJ515" s="105"/>
      <c r="BK515" s="105"/>
      <c r="BL515" s="104">
        <v>0</v>
      </c>
      <c r="BM515" s="104">
        <v>1</v>
      </c>
      <c r="BN515" s="104">
        <v>0</v>
      </c>
      <c r="BO515" s="105" t="s">
        <v>6825</v>
      </c>
      <c r="BP515" s="105" t="s">
        <v>209</v>
      </c>
      <c r="BQ515" s="104">
        <v>8760</v>
      </c>
      <c r="BR515" s="105"/>
      <c r="BS515" s="105" t="s">
        <v>513</v>
      </c>
      <c r="BT515" s="105"/>
      <c r="BU515" s="104">
        <v>0</v>
      </c>
    </row>
    <row r="516" spans="1:73" ht="15" customHeight="1" x14ac:dyDescent="0.35">
      <c r="A516" s="104">
        <v>0</v>
      </c>
      <c r="B516" s="105" t="s">
        <v>511</v>
      </c>
      <c r="C516" s="105"/>
      <c r="D516" s="104">
        <v>2</v>
      </c>
      <c r="E516" s="105" t="s">
        <v>6980</v>
      </c>
      <c r="F516" s="105" t="s">
        <v>6805</v>
      </c>
      <c r="G516" s="104">
        <v>1</v>
      </c>
      <c r="H516" s="105" t="s">
        <v>483</v>
      </c>
      <c r="I516" s="104" t="b">
        <v>0</v>
      </c>
      <c r="J516" s="105"/>
      <c r="K516" s="105"/>
      <c r="L516" s="104">
        <v>24</v>
      </c>
      <c r="M516" s="105"/>
      <c r="N516" s="104" t="b">
        <v>1</v>
      </c>
      <c r="O516" s="104">
        <v>0</v>
      </c>
      <c r="P516" s="105" t="s">
        <v>5937</v>
      </c>
      <c r="Q516" s="105" t="s">
        <v>5936</v>
      </c>
      <c r="R516" s="104" t="b">
        <v>0</v>
      </c>
      <c r="S516" s="105"/>
      <c r="T516" s="105"/>
      <c r="U516" s="105"/>
      <c r="V516" s="105"/>
      <c r="W516" s="105"/>
      <c r="X516" s="105"/>
      <c r="Y516" s="105"/>
      <c r="Z516" s="105"/>
      <c r="AA516" s="105"/>
      <c r="AB516" s="105"/>
      <c r="AC516" s="105"/>
      <c r="AD516" s="105"/>
      <c r="AE516" s="105"/>
      <c r="AF516" s="105"/>
      <c r="AG516" s="105"/>
      <c r="AH516" s="105"/>
      <c r="AI516" s="105"/>
      <c r="AJ516" s="105"/>
      <c r="AK516" s="105"/>
      <c r="AL516" s="105"/>
      <c r="AM516" s="105"/>
      <c r="AN516" s="105"/>
      <c r="AO516" s="105"/>
      <c r="AP516" s="105"/>
      <c r="AQ516" s="104">
        <v>0</v>
      </c>
      <c r="AR516" s="104">
        <v>0</v>
      </c>
      <c r="AS516" s="105"/>
      <c r="AT516" s="104">
        <v>0</v>
      </c>
      <c r="AU516" s="104">
        <v>0</v>
      </c>
      <c r="AV516" s="104">
        <v>-1</v>
      </c>
      <c r="AW516" s="104">
        <v>1460</v>
      </c>
      <c r="AX516" s="104">
        <v>1460</v>
      </c>
      <c r="AY516" s="104">
        <v>20</v>
      </c>
      <c r="AZ516" s="104" t="b">
        <v>0</v>
      </c>
      <c r="BA516" s="104">
        <v>0</v>
      </c>
      <c r="BB516" s="104">
        <v>0</v>
      </c>
      <c r="BC516" s="104">
        <v>0</v>
      </c>
      <c r="BD516" s="104" t="b">
        <v>0</v>
      </c>
      <c r="BE516" s="105" t="s">
        <v>512</v>
      </c>
      <c r="BF516" s="104">
        <v>0</v>
      </c>
      <c r="BG516" s="104">
        <v>0</v>
      </c>
      <c r="BH516" s="104">
        <v>0</v>
      </c>
      <c r="BI516" s="104" t="b">
        <v>0</v>
      </c>
      <c r="BJ516" s="105"/>
      <c r="BK516" s="105"/>
      <c r="BL516" s="104">
        <v>0</v>
      </c>
      <c r="BM516" s="104">
        <v>0</v>
      </c>
      <c r="BN516" s="104">
        <v>2</v>
      </c>
      <c r="BO516" s="105" t="s">
        <v>6806</v>
      </c>
      <c r="BP516" s="105" t="s">
        <v>208</v>
      </c>
      <c r="BQ516" s="104">
        <v>4380</v>
      </c>
      <c r="BR516" s="105"/>
      <c r="BS516" s="105" t="s">
        <v>513</v>
      </c>
      <c r="BT516" s="105"/>
      <c r="BU516" s="104">
        <v>0</v>
      </c>
    </row>
    <row r="517" spans="1:73" ht="15" customHeight="1" x14ac:dyDescent="0.35">
      <c r="A517" s="104">
        <v>0</v>
      </c>
      <c r="B517" s="105" t="s">
        <v>511</v>
      </c>
      <c r="C517" s="105"/>
      <c r="D517" s="104">
        <v>2</v>
      </c>
      <c r="E517" s="105" t="s">
        <v>6987</v>
      </c>
      <c r="F517" s="105" t="s">
        <v>6754</v>
      </c>
      <c r="G517" s="104">
        <v>1</v>
      </c>
      <c r="H517" s="105" t="s">
        <v>483</v>
      </c>
      <c r="I517" s="104" t="b">
        <v>0</v>
      </c>
      <c r="J517" s="105"/>
      <c r="K517" s="105"/>
      <c r="L517" s="104">
        <v>24</v>
      </c>
      <c r="M517" s="105"/>
      <c r="N517" s="104" t="b">
        <v>1</v>
      </c>
      <c r="O517" s="104">
        <v>0</v>
      </c>
      <c r="P517" s="105" t="s">
        <v>485</v>
      </c>
      <c r="Q517" s="105" t="s">
        <v>6002</v>
      </c>
      <c r="R517" s="104" t="b">
        <v>0</v>
      </c>
      <c r="S517" s="105"/>
      <c r="T517" s="105"/>
      <c r="U517" s="105"/>
      <c r="V517" s="105"/>
      <c r="W517" s="105"/>
      <c r="X517" s="105"/>
      <c r="Y517" s="105"/>
      <c r="Z517" s="105"/>
      <c r="AA517" s="105"/>
      <c r="AB517" s="105"/>
      <c r="AC517" s="105"/>
      <c r="AD517" s="105"/>
      <c r="AE517" s="105"/>
      <c r="AF517" s="105"/>
      <c r="AG517" s="105"/>
      <c r="AH517" s="105"/>
      <c r="AI517" s="105"/>
      <c r="AJ517" s="105"/>
      <c r="AK517" s="105"/>
      <c r="AL517" s="105"/>
      <c r="AM517" s="105"/>
      <c r="AN517" s="105"/>
      <c r="AO517" s="105"/>
      <c r="AP517" s="105"/>
      <c r="AQ517" s="104">
        <v>0</v>
      </c>
      <c r="AR517" s="104">
        <v>15000</v>
      </c>
      <c r="AS517" s="105"/>
      <c r="AT517" s="104">
        <v>0</v>
      </c>
      <c r="AU517" s="104">
        <v>0</v>
      </c>
      <c r="AV517" s="104">
        <v>-1</v>
      </c>
      <c r="AW517" s="104">
        <v>1460</v>
      </c>
      <c r="AX517" s="104">
        <v>1460</v>
      </c>
      <c r="AY517" s="104">
        <v>20</v>
      </c>
      <c r="AZ517" s="104" t="b">
        <v>0</v>
      </c>
      <c r="BA517" s="104">
        <v>0</v>
      </c>
      <c r="BB517" s="104">
        <v>0</v>
      </c>
      <c r="BC517" s="104">
        <v>0</v>
      </c>
      <c r="BD517" s="104" t="b">
        <v>1</v>
      </c>
      <c r="BE517" s="105" t="s">
        <v>512</v>
      </c>
      <c r="BF517" s="104">
        <v>0</v>
      </c>
      <c r="BG517" s="104">
        <v>0</v>
      </c>
      <c r="BH517" s="104">
        <v>0</v>
      </c>
      <c r="BI517" s="104" t="b">
        <v>0</v>
      </c>
      <c r="BJ517" s="105"/>
      <c r="BK517" s="105"/>
      <c r="BL517" s="104">
        <v>0</v>
      </c>
      <c r="BM517" s="104">
        <v>0</v>
      </c>
      <c r="BN517" s="104">
        <v>40</v>
      </c>
      <c r="BO517" s="105" t="s">
        <v>6755</v>
      </c>
      <c r="BP517" s="105" t="s">
        <v>208</v>
      </c>
      <c r="BQ517" s="104">
        <v>8760</v>
      </c>
      <c r="BR517" s="105"/>
      <c r="BS517" s="105" t="s">
        <v>513</v>
      </c>
      <c r="BT517" s="105"/>
      <c r="BU517" s="104">
        <v>0</v>
      </c>
    </row>
    <row r="518" spans="1:73" ht="15" customHeight="1" x14ac:dyDescent="0.35">
      <c r="A518" s="104">
        <v>0</v>
      </c>
      <c r="B518" s="105" t="s">
        <v>511</v>
      </c>
      <c r="C518" s="105"/>
      <c r="D518" s="104">
        <v>2</v>
      </c>
      <c r="E518" s="105" t="s">
        <v>6981</v>
      </c>
      <c r="F518" s="105" t="s">
        <v>6762</v>
      </c>
      <c r="G518" s="104">
        <v>1</v>
      </c>
      <c r="H518" s="105" t="s">
        <v>483</v>
      </c>
      <c r="I518" s="104" t="b">
        <v>0</v>
      </c>
      <c r="J518" s="105"/>
      <c r="K518" s="105"/>
      <c r="L518" s="104">
        <v>24</v>
      </c>
      <c r="M518" s="105"/>
      <c r="N518" s="104" t="b">
        <v>1</v>
      </c>
      <c r="O518" s="104">
        <v>0</v>
      </c>
      <c r="P518" s="105" t="s">
        <v>485</v>
      </c>
      <c r="Q518" s="105" t="s">
        <v>6002</v>
      </c>
      <c r="R518" s="104" t="b">
        <v>0</v>
      </c>
      <c r="S518" s="105"/>
      <c r="T518" s="105"/>
      <c r="U518" s="105"/>
      <c r="V518" s="105"/>
      <c r="W518" s="105"/>
      <c r="X518" s="105"/>
      <c r="Y518" s="105"/>
      <c r="Z518" s="105"/>
      <c r="AA518" s="105"/>
      <c r="AB518" s="105"/>
      <c r="AC518" s="105"/>
      <c r="AD518" s="105"/>
      <c r="AE518" s="105"/>
      <c r="AF518" s="105"/>
      <c r="AG518" s="105"/>
      <c r="AH518" s="105"/>
      <c r="AI518" s="105"/>
      <c r="AJ518" s="105"/>
      <c r="AK518" s="105"/>
      <c r="AL518" s="105"/>
      <c r="AM518" s="105"/>
      <c r="AN518" s="105"/>
      <c r="AO518" s="105"/>
      <c r="AP518" s="105"/>
      <c r="AQ518" s="104">
        <v>0</v>
      </c>
      <c r="AR518" s="104">
        <v>5000</v>
      </c>
      <c r="AS518" s="105"/>
      <c r="AT518" s="104">
        <v>0</v>
      </c>
      <c r="AU518" s="104">
        <v>0</v>
      </c>
      <c r="AV518" s="104">
        <v>-1</v>
      </c>
      <c r="AW518" s="104">
        <v>1460</v>
      </c>
      <c r="AX518" s="104">
        <v>1460</v>
      </c>
      <c r="AY518" s="104">
        <v>20</v>
      </c>
      <c r="AZ518" s="104" t="b">
        <v>0</v>
      </c>
      <c r="BA518" s="104">
        <v>0</v>
      </c>
      <c r="BB518" s="104">
        <v>0</v>
      </c>
      <c r="BC518" s="104">
        <v>0</v>
      </c>
      <c r="BD518" s="104" t="b">
        <v>0</v>
      </c>
      <c r="BE518" s="105" t="s">
        <v>512</v>
      </c>
      <c r="BF518" s="104">
        <v>0</v>
      </c>
      <c r="BG518" s="104">
        <v>0</v>
      </c>
      <c r="BH518" s="104">
        <v>0</v>
      </c>
      <c r="BI518" s="104" t="b">
        <v>0</v>
      </c>
      <c r="BJ518" s="105"/>
      <c r="BK518" s="105"/>
      <c r="BL518" s="104">
        <v>0</v>
      </c>
      <c r="BM518" s="104">
        <v>0</v>
      </c>
      <c r="BN518" s="104">
        <v>8</v>
      </c>
      <c r="BO518" s="105" t="s">
        <v>6763</v>
      </c>
      <c r="BP518" s="105" t="s">
        <v>208</v>
      </c>
      <c r="BQ518" s="104">
        <v>8760</v>
      </c>
      <c r="BR518" s="105"/>
      <c r="BS518" s="105" t="s">
        <v>513</v>
      </c>
      <c r="BT518" s="105"/>
      <c r="BU518" s="104">
        <v>0</v>
      </c>
    </row>
    <row r="519" spans="1:73" ht="15" customHeight="1" x14ac:dyDescent="0.35">
      <c r="A519" s="104">
        <v>0</v>
      </c>
      <c r="B519" s="105" t="s">
        <v>511</v>
      </c>
      <c r="C519" s="105"/>
      <c r="D519" s="104">
        <v>2</v>
      </c>
      <c r="E519" s="105" t="s">
        <v>6985</v>
      </c>
      <c r="F519" s="105" t="s">
        <v>6748</v>
      </c>
      <c r="G519" s="104">
        <v>1</v>
      </c>
      <c r="H519" s="105" t="s">
        <v>483</v>
      </c>
      <c r="I519" s="104" t="b">
        <v>0</v>
      </c>
      <c r="J519" s="105"/>
      <c r="K519" s="105"/>
      <c r="L519" s="104">
        <v>24</v>
      </c>
      <c r="M519" s="105"/>
      <c r="N519" s="104" t="b">
        <v>1</v>
      </c>
      <c r="O519" s="104">
        <v>0</v>
      </c>
      <c r="P519" s="105" t="s">
        <v>485</v>
      </c>
      <c r="Q519" s="105" t="s">
        <v>6002</v>
      </c>
      <c r="R519" s="104" t="b">
        <v>0</v>
      </c>
      <c r="S519" s="105"/>
      <c r="T519" s="105"/>
      <c r="U519" s="105"/>
      <c r="V519" s="105"/>
      <c r="W519" s="105"/>
      <c r="X519" s="105"/>
      <c r="Y519" s="105"/>
      <c r="Z519" s="105"/>
      <c r="AA519" s="105"/>
      <c r="AB519" s="105"/>
      <c r="AC519" s="105"/>
      <c r="AD519" s="105"/>
      <c r="AE519" s="105"/>
      <c r="AF519" s="105"/>
      <c r="AG519" s="105"/>
      <c r="AH519" s="105"/>
      <c r="AI519" s="105"/>
      <c r="AJ519" s="105"/>
      <c r="AK519" s="105"/>
      <c r="AL519" s="105"/>
      <c r="AM519" s="105"/>
      <c r="AN519" s="105"/>
      <c r="AO519" s="105"/>
      <c r="AP519" s="105"/>
      <c r="AQ519" s="104">
        <v>0</v>
      </c>
      <c r="AR519" s="104">
        <v>0</v>
      </c>
      <c r="AS519" s="105"/>
      <c r="AT519" s="104">
        <v>0</v>
      </c>
      <c r="AU519" s="104">
        <v>0</v>
      </c>
      <c r="AV519" s="104">
        <v>-1</v>
      </c>
      <c r="AW519" s="104">
        <v>1460</v>
      </c>
      <c r="AX519" s="104">
        <v>1460</v>
      </c>
      <c r="AY519" s="104">
        <v>20</v>
      </c>
      <c r="AZ519" s="104" t="b">
        <v>0</v>
      </c>
      <c r="BA519" s="104">
        <v>0</v>
      </c>
      <c r="BB519" s="104">
        <v>0</v>
      </c>
      <c r="BC519" s="104">
        <v>0</v>
      </c>
      <c r="BD519" s="104" t="b">
        <v>0</v>
      </c>
      <c r="BE519" s="105" t="s">
        <v>512</v>
      </c>
      <c r="BF519" s="104">
        <v>0</v>
      </c>
      <c r="BG519" s="104">
        <v>0</v>
      </c>
      <c r="BH519" s="104">
        <v>0</v>
      </c>
      <c r="BI519" s="104" t="b">
        <v>0</v>
      </c>
      <c r="BJ519" s="105"/>
      <c r="BK519" s="105"/>
      <c r="BL519" s="104">
        <v>0</v>
      </c>
      <c r="BM519" s="104">
        <v>0</v>
      </c>
      <c r="BN519" s="104">
        <v>8</v>
      </c>
      <c r="BO519" s="105" t="s">
        <v>6749</v>
      </c>
      <c r="BP519" s="105" t="s">
        <v>208</v>
      </c>
      <c r="BQ519" s="104">
        <v>1460</v>
      </c>
      <c r="BR519" s="105"/>
      <c r="BS519" s="105" t="s">
        <v>513</v>
      </c>
      <c r="BT519" s="105"/>
      <c r="BU519" s="104">
        <v>0</v>
      </c>
    </row>
    <row r="520" spans="1:73" ht="15" customHeight="1" x14ac:dyDescent="0.35">
      <c r="A520" s="104">
        <v>0</v>
      </c>
      <c r="B520" s="105" t="s">
        <v>511</v>
      </c>
      <c r="C520" s="105"/>
      <c r="D520" s="104">
        <v>2</v>
      </c>
      <c r="E520" s="105" t="s">
        <v>6986</v>
      </c>
      <c r="F520" s="105" t="s">
        <v>6786</v>
      </c>
      <c r="G520" s="104">
        <v>1</v>
      </c>
      <c r="H520" s="105" t="s">
        <v>483</v>
      </c>
      <c r="I520" s="104" t="b">
        <v>0</v>
      </c>
      <c r="J520" s="105"/>
      <c r="K520" s="105"/>
      <c r="L520" s="104">
        <v>24</v>
      </c>
      <c r="M520" s="105"/>
      <c r="N520" s="104" t="b">
        <v>1</v>
      </c>
      <c r="O520" s="104">
        <v>0</v>
      </c>
      <c r="P520" s="105" t="s">
        <v>485</v>
      </c>
      <c r="Q520" s="105" t="s">
        <v>6002</v>
      </c>
      <c r="R520" s="104" t="b">
        <v>0</v>
      </c>
      <c r="S520" s="105"/>
      <c r="T520" s="105"/>
      <c r="U520" s="105"/>
      <c r="V520" s="105"/>
      <c r="W520" s="105"/>
      <c r="X520" s="105"/>
      <c r="Y520" s="105"/>
      <c r="Z520" s="105"/>
      <c r="AA520" s="105"/>
      <c r="AB520" s="105"/>
      <c r="AC520" s="105"/>
      <c r="AD520" s="105"/>
      <c r="AE520" s="105"/>
      <c r="AF520" s="105"/>
      <c r="AG520" s="105"/>
      <c r="AH520" s="105"/>
      <c r="AI520" s="105"/>
      <c r="AJ520" s="105"/>
      <c r="AK520" s="105"/>
      <c r="AL520" s="105"/>
      <c r="AM520" s="105"/>
      <c r="AN520" s="105"/>
      <c r="AO520" s="105"/>
      <c r="AP520" s="105"/>
      <c r="AQ520" s="104">
        <v>0</v>
      </c>
      <c r="AR520" s="104">
        <v>0</v>
      </c>
      <c r="AS520" s="105"/>
      <c r="AT520" s="104">
        <v>0</v>
      </c>
      <c r="AU520" s="104">
        <v>0</v>
      </c>
      <c r="AV520" s="104">
        <v>-1</v>
      </c>
      <c r="AW520" s="104">
        <v>1460</v>
      </c>
      <c r="AX520" s="104">
        <v>1460</v>
      </c>
      <c r="AY520" s="104">
        <v>20</v>
      </c>
      <c r="AZ520" s="104" t="b">
        <v>0</v>
      </c>
      <c r="BA520" s="104">
        <v>0</v>
      </c>
      <c r="BB520" s="104">
        <v>0</v>
      </c>
      <c r="BC520" s="104">
        <v>0</v>
      </c>
      <c r="BD520" s="104" t="b">
        <v>0</v>
      </c>
      <c r="BE520" s="105" t="s">
        <v>512</v>
      </c>
      <c r="BF520" s="104">
        <v>0</v>
      </c>
      <c r="BG520" s="104">
        <v>0</v>
      </c>
      <c r="BH520" s="104">
        <v>0</v>
      </c>
      <c r="BI520" s="104" t="b">
        <v>0</v>
      </c>
      <c r="BJ520" s="105"/>
      <c r="BK520" s="105"/>
      <c r="BL520" s="104">
        <v>0</v>
      </c>
      <c r="BM520" s="104">
        <v>0</v>
      </c>
      <c r="BN520" s="104">
        <v>8</v>
      </c>
      <c r="BO520" s="105" t="s">
        <v>6787</v>
      </c>
      <c r="BP520" s="105" t="s">
        <v>208</v>
      </c>
      <c r="BQ520" s="104">
        <v>730</v>
      </c>
      <c r="BR520" s="105"/>
      <c r="BS520" s="105" t="s">
        <v>513</v>
      </c>
      <c r="BT520" s="105"/>
      <c r="BU520" s="104">
        <v>0</v>
      </c>
    </row>
    <row r="521" spans="1:73" ht="15" customHeight="1" x14ac:dyDescent="0.35">
      <c r="A521" s="104">
        <v>0</v>
      </c>
      <c r="B521" s="105" t="s">
        <v>511</v>
      </c>
      <c r="C521" s="105"/>
      <c r="D521" s="104">
        <v>2</v>
      </c>
      <c r="E521" s="105" t="s">
        <v>6988</v>
      </c>
      <c r="F521" s="105" t="s">
        <v>6828</v>
      </c>
      <c r="G521" s="104">
        <v>1</v>
      </c>
      <c r="H521" s="105" t="s">
        <v>483</v>
      </c>
      <c r="I521" s="104" t="b">
        <v>0</v>
      </c>
      <c r="J521" s="105"/>
      <c r="K521" s="105"/>
      <c r="L521" s="104">
        <v>24</v>
      </c>
      <c r="M521" s="105"/>
      <c r="N521" s="104" t="b">
        <v>1</v>
      </c>
      <c r="O521" s="104">
        <v>0</v>
      </c>
      <c r="P521" s="105"/>
      <c r="Q521" s="105" t="s">
        <v>5934</v>
      </c>
      <c r="R521" s="104" t="b">
        <v>0</v>
      </c>
      <c r="S521" s="105"/>
      <c r="T521" s="105"/>
      <c r="U521" s="105"/>
      <c r="V521" s="105"/>
      <c r="W521" s="105"/>
      <c r="X521" s="105"/>
      <c r="Y521" s="105"/>
      <c r="Z521" s="105"/>
      <c r="AA521" s="105"/>
      <c r="AB521" s="105"/>
      <c r="AC521" s="105"/>
      <c r="AD521" s="105"/>
      <c r="AE521" s="105"/>
      <c r="AF521" s="105"/>
      <c r="AG521" s="105"/>
      <c r="AH521" s="105"/>
      <c r="AI521" s="105"/>
      <c r="AJ521" s="105"/>
      <c r="AK521" s="105"/>
      <c r="AL521" s="105"/>
      <c r="AM521" s="105"/>
      <c r="AN521" s="105"/>
      <c r="AO521" s="105"/>
      <c r="AP521" s="105"/>
      <c r="AQ521" s="104">
        <v>0</v>
      </c>
      <c r="AR521" s="104">
        <v>0</v>
      </c>
      <c r="AS521" s="105"/>
      <c r="AT521" s="104">
        <v>0</v>
      </c>
      <c r="AU521" s="104">
        <v>0</v>
      </c>
      <c r="AV521" s="104">
        <v>-1</v>
      </c>
      <c r="AW521" s="104">
        <v>1460</v>
      </c>
      <c r="AX521" s="104">
        <v>1460</v>
      </c>
      <c r="AY521" s="104">
        <v>20</v>
      </c>
      <c r="AZ521" s="104" t="b">
        <v>0</v>
      </c>
      <c r="BA521" s="104">
        <v>0</v>
      </c>
      <c r="BB521" s="104">
        <v>0</v>
      </c>
      <c r="BC521" s="104">
        <v>0</v>
      </c>
      <c r="BD521" s="104" t="b">
        <v>0</v>
      </c>
      <c r="BE521" s="105" t="s">
        <v>512</v>
      </c>
      <c r="BF521" s="104">
        <v>0</v>
      </c>
      <c r="BG521" s="104">
        <v>0</v>
      </c>
      <c r="BH521" s="104">
        <v>0</v>
      </c>
      <c r="BI521" s="104" t="b">
        <v>0</v>
      </c>
      <c r="BJ521" s="105"/>
      <c r="BK521" s="105"/>
      <c r="BL521" s="104">
        <v>0</v>
      </c>
      <c r="BM521" s="104">
        <v>0</v>
      </c>
      <c r="BN521" s="104">
        <v>16</v>
      </c>
      <c r="BO521" s="105" t="s">
        <v>6829</v>
      </c>
      <c r="BP521" s="105" t="s">
        <v>208</v>
      </c>
      <c r="BQ521" s="104">
        <v>768</v>
      </c>
      <c r="BR521" s="105"/>
      <c r="BS521" s="105" t="s">
        <v>513</v>
      </c>
      <c r="BT521" s="105"/>
      <c r="BU521" s="104">
        <v>0</v>
      </c>
    </row>
    <row r="522" spans="1:73" ht="15" customHeight="1" x14ac:dyDescent="0.35">
      <c r="A522" s="104">
        <v>0</v>
      </c>
      <c r="B522" s="105" t="s">
        <v>511</v>
      </c>
      <c r="C522" s="105"/>
      <c r="D522" s="104">
        <v>2</v>
      </c>
      <c r="E522" s="105" t="s">
        <v>6989</v>
      </c>
      <c r="F522" s="105" t="s">
        <v>6729</v>
      </c>
      <c r="G522" s="104">
        <v>1</v>
      </c>
      <c r="H522" s="105" t="s">
        <v>483</v>
      </c>
      <c r="I522" s="104" t="b">
        <v>0</v>
      </c>
      <c r="J522" s="105"/>
      <c r="K522" s="105"/>
      <c r="L522" s="104">
        <v>24</v>
      </c>
      <c r="M522" s="105"/>
      <c r="N522" s="104" t="b">
        <v>1</v>
      </c>
      <c r="O522" s="104">
        <v>0</v>
      </c>
      <c r="P522" s="105" t="s">
        <v>485</v>
      </c>
      <c r="Q522" s="105" t="s">
        <v>6002</v>
      </c>
      <c r="R522" s="104" t="b">
        <v>0</v>
      </c>
      <c r="S522" s="105"/>
      <c r="T522" s="105"/>
      <c r="U522" s="105"/>
      <c r="V522" s="105"/>
      <c r="W522" s="105"/>
      <c r="X522" s="105"/>
      <c r="Y522" s="105"/>
      <c r="Z522" s="105"/>
      <c r="AA522" s="105"/>
      <c r="AB522" s="105"/>
      <c r="AC522" s="105"/>
      <c r="AD522" s="105"/>
      <c r="AE522" s="105"/>
      <c r="AF522" s="105"/>
      <c r="AG522" s="105"/>
      <c r="AH522" s="105"/>
      <c r="AI522" s="105"/>
      <c r="AJ522" s="105"/>
      <c r="AK522" s="105"/>
      <c r="AL522" s="105"/>
      <c r="AM522" s="105"/>
      <c r="AN522" s="105"/>
      <c r="AO522" s="105"/>
      <c r="AP522" s="105"/>
      <c r="AQ522" s="104">
        <v>0</v>
      </c>
      <c r="AR522" s="104">
        <v>0</v>
      </c>
      <c r="AS522" s="105"/>
      <c r="AT522" s="104">
        <v>0</v>
      </c>
      <c r="AU522" s="104">
        <v>0</v>
      </c>
      <c r="AV522" s="104">
        <v>-1</v>
      </c>
      <c r="AW522" s="104">
        <v>1460</v>
      </c>
      <c r="AX522" s="104">
        <v>1460</v>
      </c>
      <c r="AY522" s="104">
        <v>20</v>
      </c>
      <c r="AZ522" s="104" t="b">
        <v>0</v>
      </c>
      <c r="BA522" s="104">
        <v>0</v>
      </c>
      <c r="BB522" s="104">
        <v>0</v>
      </c>
      <c r="BC522" s="104">
        <v>0</v>
      </c>
      <c r="BD522" s="104" t="b">
        <v>0</v>
      </c>
      <c r="BE522" s="105" t="s">
        <v>512</v>
      </c>
      <c r="BF522" s="104">
        <v>0</v>
      </c>
      <c r="BG522" s="104">
        <v>0</v>
      </c>
      <c r="BH522" s="104">
        <v>0</v>
      </c>
      <c r="BI522" s="104" t="b">
        <v>0</v>
      </c>
      <c r="BJ522" s="105"/>
      <c r="BK522" s="105"/>
      <c r="BL522" s="104">
        <v>0</v>
      </c>
      <c r="BM522" s="104">
        <v>0</v>
      </c>
      <c r="BN522" s="104">
        <v>16</v>
      </c>
      <c r="BO522" s="105" t="s">
        <v>6730</v>
      </c>
      <c r="BP522" s="105" t="s">
        <v>208</v>
      </c>
      <c r="BQ522" s="104">
        <v>8760</v>
      </c>
      <c r="BR522" s="105"/>
      <c r="BS522" s="105" t="s">
        <v>513</v>
      </c>
      <c r="BT522" s="105"/>
      <c r="BU522" s="104">
        <v>0</v>
      </c>
    </row>
    <row r="523" spans="1:73" ht="15" customHeight="1" x14ac:dyDescent="0.35">
      <c r="A523" s="104">
        <v>0</v>
      </c>
      <c r="B523" s="105" t="s">
        <v>511</v>
      </c>
      <c r="C523" s="105"/>
      <c r="D523" s="104">
        <v>2</v>
      </c>
      <c r="E523" s="105" t="s">
        <v>6990</v>
      </c>
      <c r="F523" s="105" t="s">
        <v>6760</v>
      </c>
      <c r="G523" s="104">
        <v>1</v>
      </c>
      <c r="H523" s="105" t="s">
        <v>483</v>
      </c>
      <c r="I523" s="104" t="b">
        <v>0</v>
      </c>
      <c r="J523" s="105"/>
      <c r="K523" s="105"/>
      <c r="L523" s="104">
        <v>24</v>
      </c>
      <c r="M523" s="105"/>
      <c r="N523" s="104" t="b">
        <v>1</v>
      </c>
      <c r="O523" s="104">
        <v>0</v>
      </c>
      <c r="P523" s="105" t="s">
        <v>485</v>
      </c>
      <c r="Q523" s="105" t="s">
        <v>6002</v>
      </c>
      <c r="R523" s="104" t="b">
        <v>0</v>
      </c>
      <c r="S523" s="105"/>
      <c r="T523" s="105"/>
      <c r="U523" s="105"/>
      <c r="V523" s="105"/>
      <c r="W523" s="105"/>
      <c r="X523" s="105"/>
      <c r="Y523" s="105"/>
      <c r="Z523" s="105"/>
      <c r="AA523" s="105"/>
      <c r="AB523" s="105"/>
      <c r="AC523" s="105"/>
      <c r="AD523" s="105"/>
      <c r="AE523" s="105"/>
      <c r="AF523" s="105"/>
      <c r="AG523" s="105"/>
      <c r="AH523" s="105"/>
      <c r="AI523" s="105"/>
      <c r="AJ523" s="105"/>
      <c r="AK523" s="105"/>
      <c r="AL523" s="105"/>
      <c r="AM523" s="105"/>
      <c r="AN523" s="105"/>
      <c r="AO523" s="105"/>
      <c r="AP523" s="105"/>
      <c r="AQ523" s="104">
        <v>0</v>
      </c>
      <c r="AR523" s="104">
        <v>0</v>
      </c>
      <c r="AS523" s="105"/>
      <c r="AT523" s="104">
        <v>0</v>
      </c>
      <c r="AU523" s="104">
        <v>0</v>
      </c>
      <c r="AV523" s="104">
        <v>-1</v>
      </c>
      <c r="AW523" s="104">
        <v>1460</v>
      </c>
      <c r="AX523" s="104">
        <v>1460</v>
      </c>
      <c r="AY523" s="104">
        <v>20</v>
      </c>
      <c r="AZ523" s="104" t="b">
        <v>0</v>
      </c>
      <c r="BA523" s="104">
        <v>0</v>
      </c>
      <c r="BB523" s="104">
        <v>0</v>
      </c>
      <c r="BC523" s="104">
        <v>0</v>
      </c>
      <c r="BD523" s="104" t="b">
        <v>0</v>
      </c>
      <c r="BE523" s="105" t="s">
        <v>512</v>
      </c>
      <c r="BF523" s="104">
        <v>0</v>
      </c>
      <c r="BG523" s="104">
        <v>0</v>
      </c>
      <c r="BH523" s="104">
        <v>0</v>
      </c>
      <c r="BI523" s="104" t="b">
        <v>0</v>
      </c>
      <c r="BJ523" s="105"/>
      <c r="BK523" s="105"/>
      <c r="BL523" s="104">
        <v>0</v>
      </c>
      <c r="BM523" s="104">
        <v>0</v>
      </c>
      <c r="BN523" s="104">
        <v>40</v>
      </c>
      <c r="BO523" s="105" t="s">
        <v>6761</v>
      </c>
      <c r="BP523" s="105" t="s">
        <v>208</v>
      </c>
      <c r="BQ523" s="104">
        <v>43800</v>
      </c>
      <c r="BR523" s="105"/>
      <c r="BS523" s="105" t="s">
        <v>513</v>
      </c>
      <c r="BT523" s="105"/>
      <c r="BU523" s="104">
        <v>0</v>
      </c>
    </row>
    <row r="524" spans="1:73" ht="15" customHeight="1" x14ac:dyDescent="0.35">
      <c r="A524" s="104">
        <v>0</v>
      </c>
      <c r="B524" s="105" t="s">
        <v>511</v>
      </c>
      <c r="C524" s="105"/>
      <c r="D524" s="104">
        <v>2</v>
      </c>
      <c r="E524" s="105" t="s">
        <v>6991</v>
      </c>
      <c r="F524" s="105" t="s">
        <v>6740</v>
      </c>
      <c r="G524" s="104">
        <v>1</v>
      </c>
      <c r="H524" s="105" t="s">
        <v>483</v>
      </c>
      <c r="I524" s="104" t="b">
        <v>0</v>
      </c>
      <c r="J524" s="105"/>
      <c r="K524" s="105"/>
      <c r="L524" s="104">
        <v>24</v>
      </c>
      <c r="M524" s="105"/>
      <c r="N524" s="104" t="b">
        <v>1</v>
      </c>
      <c r="O524" s="104">
        <v>0</v>
      </c>
      <c r="P524" s="105" t="s">
        <v>485</v>
      </c>
      <c r="Q524" s="105" t="s">
        <v>6002</v>
      </c>
      <c r="R524" s="104" t="b">
        <v>0</v>
      </c>
      <c r="S524" s="105"/>
      <c r="T524" s="105"/>
      <c r="U524" s="105"/>
      <c r="V524" s="105"/>
      <c r="W524" s="105"/>
      <c r="X524" s="105"/>
      <c r="Y524" s="105"/>
      <c r="Z524" s="105"/>
      <c r="AA524" s="105"/>
      <c r="AB524" s="105"/>
      <c r="AC524" s="105"/>
      <c r="AD524" s="105"/>
      <c r="AE524" s="105"/>
      <c r="AF524" s="105"/>
      <c r="AG524" s="105"/>
      <c r="AH524" s="105"/>
      <c r="AI524" s="105"/>
      <c r="AJ524" s="105"/>
      <c r="AK524" s="105"/>
      <c r="AL524" s="105"/>
      <c r="AM524" s="105"/>
      <c r="AN524" s="105"/>
      <c r="AO524" s="105"/>
      <c r="AP524" s="105"/>
      <c r="AQ524" s="104">
        <v>0</v>
      </c>
      <c r="AR524" s="104">
        <v>0</v>
      </c>
      <c r="AS524" s="105"/>
      <c r="AT524" s="104">
        <v>0</v>
      </c>
      <c r="AU524" s="104">
        <v>0</v>
      </c>
      <c r="AV524" s="104">
        <v>-1</v>
      </c>
      <c r="AW524" s="104">
        <v>1460</v>
      </c>
      <c r="AX524" s="104">
        <v>1460</v>
      </c>
      <c r="AY524" s="104">
        <v>20</v>
      </c>
      <c r="AZ524" s="104" t="b">
        <v>0</v>
      </c>
      <c r="BA524" s="104">
        <v>0</v>
      </c>
      <c r="BB524" s="104">
        <v>0</v>
      </c>
      <c r="BC524" s="104">
        <v>0</v>
      </c>
      <c r="BD524" s="104" t="b">
        <v>0</v>
      </c>
      <c r="BE524" s="105" t="s">
        <v>512</v>
      </c>
      <c r="BF524" s="104">
        <v>0</v>
      </c>
      <c r="BG524" s="104">
        <v>0</v>
      </c>
      <c r="BH524" s="104">
        <v>0</v>
      </c>
      <c r="BI524" s="104" t="b">
        <v>0</v>
      </c>
      <c r="BJ524" s="105"/>
      <c r="BK524" s="105"/>
      <c r="BL524" s="104">
        <v>0</v>
      </c>
      <c r="BM524" s="104">
        <v>0</v>
      </c>
      <c r="BN524" s="104">
        <v>16</v>
      </c>
      <c r="BO524" s="105" t="s">
        <v>6741</v>
      </c>
      <c r="BP524" s="105" t="s">
        <v>208</v>
      </c>
      <c r="BQ524" s="104">
        <v>8760</v>
      </c>
      <c r="BR524" s="105"/>
      <c r="BS524" s="105" t="s">
        <v>513</v>
      </c>
      <c r="BT524" s="105"/>
      <c r="BU524" s="104">
        <v>0</v>
      </c>
    </row>
    <row r="525" spans="1:73" ht="15" customHeight="1" x14ac:dyDescent="0.35">
      <c r="A525" s="104">
        <v>0</v>
      </c>
      <c r="B525" s="105" t="s">
        <v>511</v>
      </c>
      <c r="C525" s="105"/>
      <c r="D525" s="104">
        <v>2</v>
      </c>
      <c r="E525" s="105" t="s">
        <v>10859</v>
      </c>
      <c r="F525" s="105" t="s">
        <v>10706</v>
      </c>
      <c r="G525" s="104">
        <v>1</v>
      </c>
      <c r="H525" s="105" t="s">
        <v>483</v>
      </c>
      <c r="I525" s="104" t="b">
        <v>0</v>
      </c>
      <c r="J525" s="105"/>
      <c r="K525" s="105"/>
      <c r="L525" s="104">
        <v>24</v>
      </c>
      <c r="M525" s="105"/>
      <c r="N525" s="104" t="b">
        <v>1</v>
      </c>
      <c r="O525" s="104">
        <v>0</v>
      </c>
      <c r="P525" s="105"/>
      <c r="Q525" s="105"/>
      <c r="R525" s="104" t="b">
        <v>0</v>
      </c>
      <c r="S525" s="105"/>
      <c r="T525" s="105"/>
      <c r="U525" s="105"/>
      <c r="V525" s="105"/>
      <c r="W525" s="105"/>
      <c r="X525" s="105"/>
      <c r="Y525" s="105"/>
      <c r="Z525" s="105"/>
      <c r="AA525" s="105"/>
      <c r="AB525" s="105"/>
      <c r="AC525" s="105"/>
      <c r="AD525" s="105"/>
      <c r="AE525" s="105"/>
      <c r="AF525" s="105"/>
      <c r="AG525" s="105"/>
      <c r="AH525" s="105"/>
      <c r="AI525" s="105"/>
      <c r="AJ525" s="105"/>
      <c r="AK525" s="105"/>
      <c r="AL525" s="105"/>
      <c r="AM525" s="105"/>
      <c r="AN525" s="105"/>
      <c r="AO525" s="105"/>
      <c r="AP525" s="105"/>
      <c r="AQ525" s="104">
        <v>0</v>
      </c>
      <c r="AR525" s="104">
        <v>5000</v>
      </c>
      <c r="AS525" s="105"/>
      <c r="AT525" s="104">
        <v>0</v>
      </c>
      <c r="AU525" s="104">
        <v>0</v>
      </c>
      <c r="AV525" s="104">
        <v>-1</v>
      </c>
      <c r="AW525" s="104">
        <v>1460</v>
      </c>
      <c r="AX525" s="104">
        <v>1460</v>
      </c>
      <c r="AY525" s="104">
        <v>20</v>
      </c>
      <c r="AZ525" s="104" t="b">
        <v>0</v>
      </c>
      <c r="BA525" s="104">
        <v>0</v>
      </c>
      <c r="BB525" s="104">
        <v>0</v>
      </c>
      <c r="BC525" s="104">
        <v>0</v>
      </c>
      <c r="BD525" s="104" t="b">
        <v>1</v>
      </c>
      <c r="BE525" s="105" t="s">
        <v>512</v>
      </c>
      <c r="BF525" s="104">
        <v>0</v>
      </c>
      <c r="BG525" s="104">
        <v>0</v>
      </c>
      <c r="BH525" s="104">
        <v>0</v>
      </c>
      <c r="BI525" s="104" t="b">
        <v>0</v>
      </c>
      <c r="BJ525" s="105"/>
      <c r="BK525" s="105"/>
      <c r="BL525" s="104">
        <v>0</v>
      </c>
      <c r="BM525" s="104">
        <v>0</v>
      </c>
      <c r="BN525" s="104">
        <v>8</v>
      </c>
      <c r="BO525" s="105"/>
      <c r="BP525" s="105" t="s">
        <v>208</v>
      </c>
      <c r="BQ525" s="104">
        <v>8760</v>
      </c>
      <c r="BR525" s="105"/>
      <c r="BS525" s="105" t="s">
        <v>513</v>
      </c>
      <c r="BT525" s="105"/>
      <c r="BU525" s="104">
        <v>0</v>
      </c>
    </row>
    <row r="526" spans="1:73" ht="15" customHeight="1" x14ac:dyDescent="0.35">
      <c r="A526" s="104">
        <v>0</v>
      </c>
      <c r="B526" s="105" t="s">
        <v>511</v>
      </c>
      <c r="C526" s="105"/>
      <c r="D526" s="104">
        <v>2</v>
      </c>
      <c r="E526" s="105" t="s">
        <v>6983</v>
      </c>
      <c r="F526" s="105" t="s">
        <v>10676</v>
      </c>
      <c r="G526" s="104">
        <v>1</v>
      </c>
      <c r="H526" s="105" t="s">
        <v>483</v>
      </c>
      <c r="I526" s="104" t="b">
        <v>0</v>
      </c>
      <c r="J526" s="105"/>
      <c r="K526" s="105"/>
      <c r="L526" s="104">
        <v>24</v>
      </c>
      <c r="M526" s="105"/>
      <c r="N526" s="104" t="b">
        <v>1</v>
      </c>
      <c r="O526" s="104">
        <v>0</v>
      </c>
      <c r="P526" s="105" t="s">
        <v>485</v>
      </c>
      <c r="Q526" s="105" t="s">
        <v>6002</v>
      </c>
      <c r="R526" s="104" t="b">
        <v>0</v>
      </c>
      <c r="S526" s="105"/>
      <c r="T526" s="105"/>
      <c r="U526" s="105"/>
      <c r="V526" s="105"/>
      <c r="W526" s="105"/>
      <c r="X526" s="105"/>
      <c r="Y526" s="105"/>
      <c r="Z526" s="105"/>
      <c r="AA526" s="105"/>
      <c r="AB526" s="105"/>
      <c r="AC526" s="105"/>
      <c r="AD526" s="105"/>
      <c r="AE526" s="105"/>
      <c r="AF526" s="105"/>
      <c r="AG526" s="105"/>
      <c r="AH526" s="105"/>
      <c r="AI526" s="105"/>
      <c r="AJ526" s="105"/>
      <c r="AK526" s="105"/>
      <c r="AL526" s="105"/>
      <c r="AM526" s="105"/>
      <c r="AN526" s="105"/>
      <c r="AO526" s="105"/>
      <c r="AP526" s="105"/>
      <c r="AQ526" s="104">
        <v>0</v>
      </c>
      <c r="AR526" s="104">
        <v>2500</v>
      </c>
      <c r="AS526" s="105"/>
      <c r="AT526" s="104">
        <v>0</v>
      </c>
      <c r="AU526" s="104">
        <v>0</v>
      </c>
      <c r="AV526" s="104">
        <v>-1</v>
      </c>
      <c r="AW526" s="104">
        <v>1460</v>
      </c>
      <c r="AX526" s="104">
        <v>1460</v>
      </c>
      <c r="AY526" s="104">
        <v>20</v>
      </c>
      <c r="AZ526" s="104" t="b">
        <v>0</v>
      </c>
      <c r="BA526" s="104">
        <v>0</v>
      </c>
      <c r="BB526" s="104">
        <v>0</v>
      </c>
      <c r="BC526" s="104">
        <v>0</v>
      </c>
      <c r="BD526" s="104" t="b">
        <v>0</v>
      </c>
      <c r="BE526" s="105" t="s">
        <v>512</v>
      </c>
      <c r="BF526" s="104">
        <v>0</v>
      </c>
      <c r="BG526" s="104">
        <v>0</v>
      </c>
      <c r="BH526" s="104">
        <v>0</v>
      </c>
      <c r="BI526" s="104" t="b">
        <v>0</v>
      </c>
      <c r="BJ526" s="105"/>
      <c r="BK526" s="105"/>
      <c r="BL526" s="104">
        <v>0</v>
      </c>
      <c r="BM526" s="104">
        <v>0</v>
      </c>
      <c r="BN526" s="104">
        <v>16</v>
      </c>
      <c r="BO526" s="105" t="s">
        <v>6825</v>
      </c>
      <c r="BP526" s="105" t="s">
        <v>209</v>
      </c>
      <c r="BQ526" s="104">
        <v>8760</v>
      </c>
      <c r="BR526" s="105"/>
      <c r="BS526" s="105" t="s">
        <v>513</v>
      </c>
      <c r="BT526" s="105"/>
      <c r="BU526" s="104">
        <v>0</v>
      </c>
    </row>
    <row r="527" spans="1:73" ht="15" customHeight="1" x14ac:dyDescent="0.35">
      <c r="A527" s="104">
        <v>0</v>
      </c>
      <c r="B527" s="105" t="s">
        <v>511</v>
      </c>
      <c r="C527" s="105"/>
      <c r="D527" s="104">
        <v>2</v>
      </c>
      <c r="E527" s="105" t="s">
        <v>6992</v>
      </c>
      <c r="F527" s="105" t="s">
        <v>10685</v>
      </c>
      <c r="G527" s="104">
        <v>1</v>
      </c>
      <c r="H527" s="105" t="s">
        <v>483</v>
      </c>
      <c r="I527" s="104" t="b">
        <v>0</v>
      </c>
      <c r="J527" s="105"/>
      <c r="K527" s="105"/>
      <c r="L527" s="104">
        <v>24</v>
      </c>
      <c r="M527" s="105"/>
      <c r="N527" s="104" t="b">
        <v>1</v>
      </c>
      <c r="O527" s="104">
        <v>0</v>
      </c>
      <c r="P527" s="105" t="s">
        <v>485</v>
      </c>
      <c r="Q527" s="105" t="s">
        <v>6002</v>
      </c>
      <c r="R527" s="104" t="b">
        <v>0</v>
      </c>
      <c r="S527" s="105"/>
      <c r="T527" s="105"/>
      <c r="U527" s="105"/>
      <c r="V527" s="105"/>
      <c r="W527" s="105"/>
      <c r="X527" s="105"/>
      <c r="Y527" s="105"/>
      <c r="Z527" s="105"/>
      <c r="AA527" s="105"/>
      <c r="AB527" s="105"/>
      <c r="AC527" s="105"/>
      <c r="AD527" s="105"/>
      <c r="AE527" s="105"/>
      <c r="AF527" s="105"/>
      <c r="AG527" s="105"/>
      <c r="AH527" s="105"/>
      <c r="AI527" s="105"/>
      <c r="AJ527" s="105"/>
      <c r="AK527" s="105"/>
      <c r="AL527" s="105"/>
      <c r="AM527" s="105"/>
      <c r="AN527" s="105"/>
      <c r="AO527" s="105"/>
      <c r="AP527" s="105"/>
      <c r="AQ527" s="104">
        <v>0</v>
      </c>
      <c r="AR527" s="104">
        <v>1500</v>
      </c>
      <c r="AS527" s="105"/>
      <c r="AT527" s="104">
        <v>0</v>
      </c>
      <c r="AU527" s="104">
        <v>0</v>
      </c>
      <c r="AV527" s="104">
        <v>-1</v>
      </c>
      <c r="AW527" s="104">
        <v>1460</v>
      </c>
      <c r="AX527" s="104">
        <v>1460</v>
      </c>
      <c r="AY527" s="104">
        <v>20</v>
      </c>
      <c r="AZ527" s="104" t="b">
        <v>0</v>
      </c>
      <c r="BA527" s="104">
        <v>0</v>
      </c>
      <c r="BB527" s="104">
        <v>0</v>
      </c>
      <c r="BC527" s="104">
        <v>0</v>
      </c>
      <c r="BD527" s="104" t="b">
        <v>0</v>
      </c>
      <c r="BE527" s="105" t="s">
        <v>512</v>
      </c>
      <c r="BF527" s="104">
        <v>0</v>
      </c>
      <c r="BG527" s="104">
        <v>0</v>
      </c>
      <c r="BH527" s="104">
        <v>0</v>
      </c>
      <c r="BI527" s="104" t="b">
        <v>0</v>
      </c>
      <c r="BJ527" s="105"/>
      <c r="BK527" s="105"/>
      <c r="BL527" s="104">
        <v>0</v>
      </c>
      <c r="BM527" s="104">
        <v>0</v>
      </c>
      <c r="BN527" s="104">
        <v>16</v>
      </c>
      <c r="BO527" s="105" t="s">
        <v>6865</v>
      </c>
      <c r="BP527" s="105" t="s">
        <v>209</v>
      </c>
      <c r="BQ527" s="104">
        <v>1460</v>
      </c>
      <c r="BR527" s="105"/>
      <c r="BS527" s="105" t="s">
        <v>513</v>
      </c>
      <c r="BT527" s="105"/>
      <c r="BU527" s="104">
        <v>0</v>
      </c>
    </row>
    <row r="528" spans="1:73" ht="15" customHeight="1" x14ac:dyDescent="0.35">
      <c r="A528" s="104">
        <v>0</v>
      </c>
      <c r="B528" s="105" t="s">
        <v>511</v>
      </c>
      <c r="C528" s="105"/>
      <c r="D528" s="104">
        <v>2</v>
      </c>
      <c r="E528" s="105" t="s">
        <v>6993</v>
      </c>
      <c r="F528" s="105" t="s">
        <v>6734</v>
      </c>
      <c r="G528" s="104">
        <v>1</v>
      </c>
      <c r="H528" s="105" t="s">
        <v>483</v>
      </c>
      <c r="I528" s="104" t="b">
        <v>0</v>
      </c>
      <c r="J528" s="105"/>
      <c r="K528" s="105"/>
      <c r="L528" s="104">
        <v>24</v>
      </c>
      <c r="M528" s="105"/>
      <c r="N528" s="104" t="b">
        <v>1</v>
      </c>
      <c r="O528" s="104">
        <v>0</v>
      </c>
      <c r="P528" s="105" t="s">
        <v>485</v>
      </c>
      <c r="Q528" s="105" t="s">
        <v>6002</v>
      </c>
      <c r="R528" s="104" t="b">
        <v>0</v>
      </c>
      <c r="S528" s="105"/>
      <c r="T528" s="105"/>
      <c r="U528" s="105"/>
      <c r="V528" s="105"/>
      <c r="W528" s="105"/>
      <c r="X528" s="105"/>
      <c r="Y528" s="105"/>
      <c r="Z528" s="105"/>
      <c r="AA528" s="105"/>
      <c r="AB528" s="105"/>
      <c r="AC528" s="105"/>
      <c r="AD528" s="105"/>
      <c r="AE528" s="105"/>
      <c r="AF528" s="105"/>
      <c r="AG528" s="105"/>
      <c r="AH528" s="105"/>
      <c r="AI528" s="105"/>
      <c r="AJ528" s="105"/>
      <c r="AK528" s="105"/>
      <c r="AL528" s="105"/>
      <c r="AM528" s="105"/>
      <c r="AN528" s="105"/>
      <c r="AO528" s="105"/>
      <c r="AP528" s="105"/>
      <c r="AQ528" s="104">
        <v>0</v>
      </c>
      <c r="AR528" s="104">
        <v>2000</v>
      </c>
      <c r="AS528" s="105"/>
      <c r="AT528" s="104">
        <v>0</v>
      </c>
      <c r="AU528" s="104">
        <v>0</v>
      </c>
      <c r="AV528" s="104">
        <v>-1</v>
      </c>
      <c r="AW528" s="104">
        <v>1460</v>
      </c>
      <c r="AX528" s="104">
        <v>1460</v>
      </c>
      <c r="AY528" s="104">
        <v>20</v>
      </c>
      <c r="AZ528" s="104" t="b">
        <v>0</v>
      </c>
      <c r="BA528" s="104">
        <v>0</v>
      </c>
      <c r="BB528" s="104">
        <v>0</v>
      </c>
      <c r="BC528" s="104">
        <v>0</v>
      </c>
      <c r="BD528" s="104" t="b">
        <v>0</v>
      </c>
      <c r="BE528" s="105" t="s">
        <v>512</v>
      </c>
      <c r="BF528" s="104">
        <v>0</v>
      </c>
      <c r="BG528" s="104">
        <v>0</v>
      </c>
      <c r="BH528" s="104">
        <v>0</v>
      </c>
      <c r="BI528" s="104" t="b">
        <v>0</v>
      </c>
      <c r="BJ528" s="105"/>
      <c r="BK528" s="105"/>
      <c r="BL528" s="104">
        <v>0</v>
      </c>
      <c r="BM528" s="104">
        <v>0</v>
      </c>
      <c r="BN528" s="104">
        <v>16</v>
      </c>
      <c r="BO528" s="105" t="s">
        <v>6735</v>
      </c>
      <c r="BP528" s="105" t="s">
        <v>209</v>
      </c>
      <c r="BQ528" s="104">
        <v>8760</v>
      </c>
      <c r="BR528" s="105"/>
      <c r="BS528" s="105" t="s">
        <v>513</v>
      </c>
      <c r="BT528" s="105"/>
      <c r="BU528" s="104">
        <v>0</v>
      </c>
    </row>
    <row r="529" spans="1:73" ht="15" customHeight="1" x14ac:dyDescent="0.35">
      <c r="A529" s="104">
        <v>0</v>
      </c>
      <c r="B529" s="105" t="s">
        <v>511</v>
      </c>
      <c r="C529" s="105"/>
      <c r="D529" s="104">
        <v>2</v>
      </c>
      <c r="E529" s="105" t="s">
        <v>7047</v>
      </c>
      <c r="F529" s="105" t="s">
        <v>10671</v>
      </c>
      <c r="G529" s="104">
        <v>1</v>
      </c>
      <c r="H529" s="105" t="s">
        <v>483</v>
      </c>
      <c r="I529" s="104" t="b">
        <v>0</v>
      </c>
      <c r="J529" s="105"/>
      <c r="K529" s="105"/>
      <c r="L529" s="104">
        <v>24</v>
      </c>
      <c r="M529" s="105"/>
      <c r="N529" s="104" t="b">
        <v>1</v>
      </c>
      <c r="O529" s="104">
        <v>0</v>
      </c>
      <c r="P529" s="105"/>
      <c r="Q529" s="105"/>
      <c r="R529" s="104" t="b">
        <v>0</v>
      </c>
      <c r="S529" s="105"/>
      <c r="T529" s="105"/>
      <c r="U529" s="105"/>
      <c r="V529" s="105"/>
      <c r="W529" s="105"/>
      <c r="X529" s="105"/>
      <c r="Y529" s="105"/>
      <c r="Z529" s="105"/>
      <c r="AA529" s="105"/>
      <c r="AB529" s="105"/>
      <c r="AC529" s="105"/>
      <c r="AD529" s="105"/>
      <c r="AE529" s="105"/>
      <c r="AF529" s="105"/>
      <c r="AG529" s="105"/>
      <c r="AH529" s="105"/>
      <c r="AI529" s="105"/>
      <c r="AJ529" s="105"/>
      <c r="AK529" s="105"/>
      <c r="AL529" s="106" t="s">
        <v>11559</v>
      </c>
      <c r="AM529" s="105"/>
      <c r="AN529" s="105"/>
      <c r="AO529" s="105"/>
      <c r="AP529" s="105"/>
      <c r="AQ529" s="104">
        <v>0</v>
      </c>
      <c r="AR529" s="104">
        <v>156000</v>
      </c>
      <c r="AS529" s="105"/>
      <c r="AT529" s="104">
        <v>0</v>
      </c>
      <c r="AU529" s="104">
        <v>0</v>
      </c>
      <c r="AV529" s="104">
        <v>-1</v>
      </c>
      <c r="AW529" s="104">
        <v>1460</v>
      </c>
      <c r="AX529" s="104">
        <v>1460</v>
      </c>
      <c r="AY529" s="104">
        <v>20</v>
      </c>
      <c r="AZ529" s="104" t="b">
        <v>0</v>
      </c>
      <c r="BA529" s="104">
        <v>0</v>
      </c>
      <c r="BB529" s="104">
        <v>0</v>
      </c>
      <c r="BC529" s="104">
        <v>0</v>
      </c>
      <c r="BD529" s="104" t="b">
        <v>1</v>
      </c>
      <c r="BE529" s="105" t="s">
        <v>512</v>
      </c>
      <c r="BF529" s="104">
        <v>0</v>
      </c>
      <c r="BG529" s="104">
        <v>0</v>
      </c>
      <c r="BH529" s="104">
        <v>0</v>
      </c>
      <c r="BI529" s="104" t="b">
        <v>0</v>
      </c>
      <c r="BJ529" s="105"/>
      <c r="BK529" s="105"/>
      <c r="BL529" s="104">
        <v>0</v>
      </c>
      <c r="BM529" s="104">
        <v>0</v>
      </c>
      <c r="BN529" s="104">
        <v>1460</v>
      </c>
      <c r="BO529" s="105" t="s">
        <v>6793</v>
      </c>
      <c r="BP529" s="105" t="s">
        <v>209</v>
      </c>
      <c r="BQ529" s="104">
        <v>43800</v>
      </c>
      <c r="BR529" s="105"/>
      <c r="BS529" s="105" t="s">
        <v>513</v>
      </c>
      <c r="BT529" s="105"/>
      <c r="BU529" s="104">
        <v>0</v>
      </c>
    </row>
    <row r="530" spans="1:73" ht="15" customHeight="1" x14ac:dyDescent="0.35">
      <c r="A530" s="104">
        <v>0</v>
      </c>
      <c r="B530" s="105" t="s">
        <v>511</v>
      </c>
      <c r="C530" s="105"/>
      <c r="D530" s="104">
        <v>2</v>
      </c>
      <c r="E530" s="105" t="s">
        <v>7048</v>
      </c>
      <c r="F530" s="105" t="s">
        <v>10670</v>
      </c>
      <c r="G530" s="104">
        <v>1</v>
      </c>
      <c r="H530" s="105" t="s">
        <v>483</v>
      </c>
      <c r="I530" s="104" t="b">
        <v>1</v>
      </c>
      <c r="J530" s="105"/>
      <c r="K530" s="105"/>
      <c r="L530" s="104">
        <v>24</v>
      </c>
      <c r="M530" s="105"/>
      <c r="N530" s="104" t="b">
        <v>1</v>
      </c>
      <c r="O530" s="104">
        <v>0</v>
      </c>
      <c r="P530" s="105"/>
      <c r="Q530" s="105"/>
      <c r="R530" s="104" t="b">
        <v>0</v>
      </c>
      <c r="S530" s="105"/>
      <c r="T530" s="105"/>
      <c r="U530" s="105"/>
      <c r="V530" s="105"/>
      <c r="W530" s="105"/>
      <c r="X530" s="105"/>
      <c r="Y530" s="105"/>
      <c r="Z530" s="105"/>
      <c r="AA530" s="105"/>
      <c r="AB530" s="105"/>
      <c r="AC530" s="105"/>
      <c r="AD530" s="105"/>
      <c r="AE530" s="105"/>
      <c r="AF530" s="105"/>
      <c r="AG530" s="105"/>
      <c r="AH530" s="105"/>
      <c r="AI530" s="105"/>
      <c r="AJ530" s="105"/>
      <c r="AK530" s="105"/>
      <c r="AL530" s="105"/>
      <c r="AM530" s="105"/>
      <c r="AN530" s="105"/>
      <c r="AO530" s="105"/>
      <c r="AP530" s="105"/>
      <c r="AQ530" s="104">
        <v>0</v>
      </c>
      <c r="AR530" s="104">
        <v>156000</v>
      </c>
      <c r="AS530" s="105"/>
      <c r="AT530" s="104">
        <v>0</v>
      </c>
      <c r="AU530" s="104">
        <v>0</v>
      </c>
      <c r="AV530" s="104">
        <v>-1</v>
      </c>
      <c r="AW530" s="104">
        <v>1460</v>
      </c>
      <c r="AX530" s="104">
        <v>1460</v>
      </c>
      <c r="AY530" s="104">
        <v>20</v>
      </c>
      <c r="AZ530" s="104" t="b">
        <v>0</v>
      </c>
      <c r="BA530" s="104">
        <v>0</v>
      </c>
      <c r="BB530" s="104">
        <v>0</v>
      </c>
      <c r="BC530" s="104">
        <v>0</v>
      </c>
      <c r="BD530" s="104" t="b">
        <v>1</v>
      </c>
      <c r="BE530" s="105" t="s">
        <v>512</v>
      </c>
      <c r="BF530" s="104">
        <v>0</v>
      </c>
      <c r="BG530" s="104">
        <v>0</v>
      </c>
      <c r="BH530" s="104">
        <v>0</v>
      </c>
      <c r="BI530" s="104" t="b">
        <v>0</v>
      </c>
      <c r="BJ530" s="105"/>
      <c r="BK530" s="105"/>
      <c r="BL530" s="104">
        <v>0</v>
      </c>
      <c r="BM530" s="104">
        <v>0</v>
      </c>
      <c r="BN530" s="104">
        <v>1344</v>
      </c>
      <c r="BO530" s="105" t="s">
        <v>6790</v>
      </c>
      <c r="BP530" s="105" t="s">
        <v>209</v>
      </c>
      <c r="BQ530" s="104">
        <v>8760</v>
      </c>
      <c r="BR530" s="105"/>
      <c r="BS530" s="105" t="s">
        <v>513</v>
      </c>
      <c r="BT530" s="105"/>
      <c r="BU530" s="104">
        <v>0</v>
      </c>
    </row>
    <row r="531" spans="1:73" ht="15" customHeight="1" x14ac:dyDescent="0.35">
      <c r="A531" s="104">
        <v>0</v>
      </c>
      <c r="B531" s="105" t="s">
        <v>511</v>
      </c>
      <c r="C531" s="105"/>
      <c r="D531" s="104">
        <v>2</v>
      </c>
      <c r="E531" s="105" t="s">
        <v>7049</v>
      </c>
      <c r="F531" s="105" t="s">
        <v>6731</v>
      </c>
      <c r="G531" s="104">
        <v>1</v>
      </c>
      <c r="H531" s="105" t="s">
        <v>483</v>
      </c>
      <c r="I531" s="104" t="b">
        <v>0</v>
      </c>
      <c r="J531" s="105"/>
      <c r="K531" s="105"/>
      <c r="L531" s="104">
        <v>24</v>
      </c>
      <c r="M531" s="105"/>
      <c r="N531" s="104" t="b">
        <v>1</v>
      </c>
      <c r="O531" s="104">
        <v>0</v>
      </c>
      <c r="P531" s="105"/>
      <c r="Q531" s="105"/>
      <c r="R531" s="104" t="b">
        <v>0</v>
      </c>
      <c r="S531" s="105"/>
      <c r="T531" s="105"/>
      <c r="U531" s="105"/>
      <c r="V531" s="105"/>
      <c r="W531" s="105"/>
      <c r="X531" s="105"/>
      <c r="Y531" s="105"/>
      <c r="Z531" s="105"/>
      <c r="AA531" s="105"/>
      <c r="AB531" s="105"/>
      <c r="AC531" s="105"/>
      <c r="AD531" s="105"/>
      <c r="AE531" s="105"/>
      <c r="AF531" s="105"/>
      <c r="AG531" s="105"/>
      <c r="AH531" s="105"/>
      <c r="AI531" s="105"/>
      <c r="AJ531" s="105"/>
      <c r="AK531" s="105"/>
      <c r="AL531" s="105"/>
      <c r="AM531" s="105"/>
      <c r="AN531" s="105"/>
      <c r="AO531" s="105"/>
      <c r="AP531" s="105"/>
      <c r="AQ531" s="104">
        <v>0</v>
      </c>
      <c r="AR531" s="104">
        <v>24000</v>
      </c>
      <c r="AS531" s="105"/>
      <c r="AT531" s="104">
        <v>0</v>
      </c>
      <c r="AU531" s="104">
        <v>0</v>
      </c>
      <c r="AV531" s="104">
        <v>-1</v>
      </c>
      <c r="AW531" s="104">
        <v>1460</v>
      </c>
      <c r="AX531" s="104">
        <v>1460</v>
      </c>
      <c r="AY531" s="104">
        <v>20</v>
      </c>
      <c r="AZ531" s="104" t="b">
        <v>0</v>
      </c>
      <c r="BA531" s="104">
        <v>0</v>
      </c>
      <c r="BB531" s="104">
        <v>0</v>
      </c>
      <c r="BC531" s="104">
        <v>0</v>
      </c>
      <c r="BD531" s="104" t="b">
        <v>0</v>
      </c>
      <c r="BE531" s="105" t="s">
        <v>512</v>
      </c>
      <c r="BF531" s="104">
        <v>0</v>
      </c>
      <c r="BG531" s="104">
        <v>0</v>
      </c>
      <c r="BH531" s="104">
        <v>0</v>
      </c>
      <c r="BI531" s="104" t="b">
        <v>0</v>
      </c>
      <c r="BJ531" s="105"/>
      <c r="BK531" s="105"/>
      <c r="BL531" s="104">
        <v>0</v>
      </c>
      <c r="BM531" s="104">
        <v>0</v>
      </c>
      <c r="BN531" s="104">
        <v>32</v>
      </c>
      <c r="BO531" s="105" t="s">
        <v>6732</v>
      </c>
      <c r="BP531" s="105" t="s">
        <v>209</v>
      </c>
      <c r="BQ531" s="104">
        <v>8760</v>
      </c>
      <c r="BR531" s="105"/>
      <c r="BS531" s="105" t="s">
        <v>513</v>
      </c>
      <c r="BT531" s="105"/>
      <c r="BU531" s="104">
        <v>0</v>
      </c>
    </row>
    <row r="532" spans="1:73" ht="15" customHeight="1" x14ac:dyDescent="0.35">
      <c r="A532" s="104">
        <v>0</v>
      </c>
      <c r="B532" s="105" t="s">
        <v>511</v>
      </c>
      <c r="C532" s="105"/>
      <c r="D532" s="104">
        <v>2</v>
      </c>
      <c r="E532" s="105" t="s">
        <v>6982</v>
      </c>
      <c r="F532" s="105" t="s">
        <v>10656</v>
      </c>
      <c r="G532" s="104">
        <v>1</v>
      </c>
      <c r="H532" s="105" t="s">
        <v>483</v>
      </c>
      <c r="I532" s="104" t="b">
        <v>0</v>
      </c>
      <c r="J532" s="105"/>
      <c r="K532" s="105"/>
      <c r="L532" s="104">
        <v>24</v>
      </c>
      <c r="M532" s="105"/>
      <c r="N532" s="104" t="b">
        <v>1</v>
      </c>
      <c r="O532" s="104">
        <v>0</v>
      </c>
      <c r="P532" s="105" t="s">
        <v>485</v>
      </c>
      <c r="Q532" s="105" t="s">
        <v>6002</v>
      </c>
      <c r="R532" s="104" t="b">
        <v>1</v>
      </c>
      <c r="S532" s="105"/>
      <c r="T532" s="105"/>
      <c r="U532" s="105"/>
      <c r="V532" s="105"/>
      <c r="W532" s="105"/>
      <c r="X532" s="105"/>
      <c r="Y532" s="105"/>
      <c r="Z532" s="105"/>
      <c r="AA532" s="105"/>
      <c r="AB532" s="105"/>
      <c r="AC532" s="105"/>
      <c r="AD532" s="105"/>
      <c r="AE532" s="105"/>
      <c r="AF532" s="105"/>
      <c r="AG532" s="105"/>
      <c r="AH532" s="105"/>
      <c r="AI532" s="105"/>
      <c r="AJ532" s="105"/>
      <c r="AK532" s="105"/>
      <c r="AL532" s="105"/>
      <c r="AM532" s="105"/>
      <c r="AN532" s="105"/>
      <c r="AO532" s="105"/>
      <c r="AP532" s="105"/>
      <c r="AQ532" s="104">
        <v>0</v>
      </c>
      <c r="AR532" s="104">
        <v>10000</v>
      </c>
      <c r="AS532" s="105"/>
      <c r="AT532" s="104">
        <v>0</v>
      </c>
      <c r="AU532" s="104">
        <v>0</v>
      </c>
      <c r="AV532" s="104">
        <v>-1</v>
      </c>
      <c r="AW532" s="104">
        <v>1460</v>
      </c>
      <c r="AX532" s="104">
        <v>1460</v>
      </c>
      <c r="AY532" s="104">
        <v>20</v>
      </c>
      <c r="AZ532" s="104" t="b">
        <v>0</v>
      </c>
      <c r="BA532" s="104">
        <v>0</v>
      </c>
      <c r="BB532" s="104">
        <v>0</v>
      </c>
      <c r="BC532" s="104">
        <v>0</v>
      </c>
      <c r="BD532" s="104" t="b">
        <v>0</v>
      </c>
      <c r="BE532" s="105" t="s">
        <v>512</v>
      </c>
      <c r="BF532" s="104">
        <v>0</v>
      </c>
      <c r="BG532" s="104">
        <v>0</v>
      </c>
      <c r="BH532" s="104">
        <v>0</v>
      </c>
      <c r="BI532" s="104" t="b">
        <v>0</v>
      </c>
      <c r="BJ532" s="105"/>
      <c r="BK532" s="105"/>
      <c r="BL532" s="104">
        <v>0</v>
      </c>
      <c r="BM532" s="104">
        <v>0</v>
      </c>
      <c r="BN532" s="104">
        <v>40</v>
      </c>
      <c r="BO532" s="105" t="s">
        <v>6742</v>
      </c>
      <c r="BP532" s="105" t="s">
        <v>6743</v>
      </c>
      <c r="BQ532" s="104">
        <v>17520</v>
      </c>
      <c r="BR532" s="105"/>
      <c r="BS532" s="105" t="s">
        <v>513</v>
      </c>
      <c r="BT532" s="105"/>
      <c r="BU532" s="104">
        <v>0</v>
      </c>
    </row>
    <row r="533" spans="1:73" ht="15" customHeight="1" x14ac:dyDescent="0.35">
      <c r="A533" s="104">
        <v>0</v>
      </c>
      <c r="B533" s="105" t="s">
        <v>511</v>
      </c>
      <c r="C533" s="105"/>
      <c r="D533" s="104">
        <v>2</v>
      </c>
      <c r="E533" s="105" t="s">
        <v>6984</v>
      </c>
      <c r="F533" s="105" t="s">
        <v>10682</v>
      </c>
      <c r="G533" s="104">
        <v>1</v>
      </c>
      <c r="H533" s="105" t="s">
        <v>483</v>
      </c>
      <c r="I533" s="104" t="b">
        <v>0</v>
      </c>
      <c r="J533" s="105"/>
      <c r="K533" s="105"/>
      <c r="L533" s="104">
        <v>24</v>
      </c>
      <c r="M533" s="105"/>
      <c r="N533" s="104" t="b">
        <v>1</v>
      </c>
      <c r="O533" s="104">
        <v>0</v>
      </c>
      <c r="P533" s="105"/>
      <c r="Q533" s="105" t="s">
        <v>5934</v>
      </c>
      <c r="R533" s="104" t="b">
        <v>1</v>
      </c>
      <c r="S533" s="105"/>
      <c r="T533" s="105"/>
      <c r="U533" s="105"/>
      <c r="V533" s="105"/>
      <c r="W533" s="105"/>
      <c r="X533" s="105"/>
      <c r="Y533" s="105"/>
      <c r="Z533" s="105"/>
      <c r="AA533" s="105"/>
      <c r="AB533" s="105"/>
      <c r="AC533" s="105"/>
      <c r="AD533" s="105"/>
      <c r="AE533" s="105"/>
      <c r="AF533" s="105"/>
      <c r="AG533" s="105"/>
      <c r="AH533" s="105"/>
      <c r="AI533" s="105"/>
      <c r="AJ533" s="105"/>
      <c r="AK533" s="105"/>
      <c r="AL533" s="105"/>
      <c r="AM533" s="105"/>
      <c r="AN533" s="105"/>
      <c r="AO533" s="105"/>
      <c r="AP533" s="105"/>
      <c r="AQ533" s="104">
        <v>0</v>
      </c>
      <c r="AR533" s="104">
        <v>6000</v>
      </c>
      <c r="AS533" s="105"/>
      <c r="AT533" s="104">
        <v>0</v>
      </c>
      <c r="AU533" s="104">
        <v>0</v>
      </c>
      <c r="AV533" s="104">
        <v>-1</v>
      </c>
      <c r="AW533" s="104">
        <v>1460</v>
      </c>
      <c r="AX533" s="104">
        <v>1460</v>
      </c>
      <c r="AY533" s="104">
        <v>20</v>
      </c>
      <c r="AZ533" s="104" t="b">
        <v>0</v>
      </c>
      <c r="BA533" s="104">
        <v>0</v>
      </c>
      <c r="BB533" s="104">
        <v>0</v>
      </c>
      <c r="BC533" s="104">
        <v>0</v>
      </c>
      <c r="BD533" s="104" t="b">
        <v>0</v>
      </c>
      <c r="BE533" s="105" t="s">
        <v>512</v>
      </c>
      <c r="BF533" s="104">
        <v>0</v>
      </c>
      <c r="BG533" s="104">
        <v>0</v>
      </c>
      <c r="BH533" s="104">
        <v>0</v>
      </c>
      <c r="BI533" s="104" t="b">
        <v>0</v>
      </c>
      <c r="BJ533" s="105"/>
      <c r="BK533" s="105"/>
      <c r="BL533" s="104">
        <v>0</v>
      </c>
      <c r="BM533" s="104">
        <v>0</v>
      </c>
      <c r="BN533" s="104">
        <v>8</v>
      </c>
      <c r="BO533" s="105" t="s">
        <v>6843</v>
      </c>
      <c r="BP533" s="105" t="s">
        <v>6743</v>
      </c>
      <c r="BQ533" s="104">
        <v>8760</v>
      </c>
      <c r="BR533" s="105"/>
      <c r="BS533" s="105" t="s">
        <v>513</v>
      </c>
      <c r="BT533" s="105"/>
      <c r="BU533" s="104">
        <v>0</v>
      </c>
    </row>
    <row r="534" spans="1:73" ht="15" customHeight="1" x14ac:dyDescent="0.35">
      <c r="A534" s="104">
        <v>0</v>
      </c>
      <c r="B534" s="105" t="s">
        <v>511</v>
      </c>
      <c r="C534" s="105"/>
      <c r="D534" s="104">
        <v>2</v>
      </c>
      <c r="E534" s="105" t="s">
        <v>6994</v>
      </c>
      <c r="F534" s="105" t="s">
        <v>6809</v>
      </c>
      <c r="G534" s="104">
        <v>1</v>
      </c>
      <c r="H534" s="105" t="s">
        <v>483</v>
      </c>
      <c r="I534" s="104" t="b">
        <v>0</v>
      </c>
      <c r="J534" s="105"/>
      <c r="K534" s="105"/>
      <c r="L534" s="104">
        <v>24</v>
      </c>
      <c r="M534" s="105"/>
      <c r="N534" s="104" t="b">
        <v>1</v>
      </c>
      <c r="O534" s="104">
        <v>0</v>
      </c>
      <c r="P534" s="105" t="s">
        <v>485</v>
      </c>
      <c r="Q534" s="105" t="s">
        <v>6002</v>
      </c>
      <c r="R534" s="104" t="b">
        <v>1</v>
      </c>
      <c r="S534" s="105"/>
      <c r="T534" s="105"/>
      <c r="U534" s="105"/>
      <c r="V534" s="105"/>
      <c r="W534" s="105"/>
      <c r="X534" s="105"/>
      <c r="Y534" s="105"/>
      <c r="Z534" s="105"/>
      <c r="AA534" s="105"/>
      <c r="AB534" s="105"/>
      <c r="AC534" s="105"/>
      <c r="AD534" s="105"/>
      <c r="AE534" s="105"/>
      <c r="AF534" s="105"/>
      <c r="AG534" s="105"/>
      <c r="AH534" s="105"/>
      <c r="AI534" s="105"/>
      <c r="AJ534" s="105"/>
      <c r="AK534" s="105"/>
      <c r="AL534" s="105"/>
      <c r="AM534" s="105"/>
      <c r="AN534" s="105"/>
      <c r="AO534" s="105"/>
      <c r="AP534" s="105"/>
      <c r="AQ534" s="104">
        <v>0</v>
      </c>
      <c r="AR534" s="104">
        <v>10000</v>
      </c>
      <c r="AS534" s="105"/>
      <c r="AT534" s="104">
        <v>0</v>
      </c>
      <c r="AU534" s="104">
        <v>0</v>
      </c>
      <c r="AV534" s="104">
        <v>-1</v>
      </c>
      <c r="AW534" s="104">
        <v>1460</v>
      </c>
      <c r="AX534" s="104">
        <v>1460</v>
      </c>
      <c r="AY534" s="104">
        <v>20</v>
      </c>
      <c r="AZ534" s="104" t="b">
        <v>0</v>
      </c>
      <c r="BA534" s="104">
        <v>0</v>
      </c>
      <c r="BB534" s="104">
        <v>0</v>
      </c>
      <c r="BC534" s="104">
        <v>0</v>
      </c>
      <c r="BD534" s="104" t="b">
        <v>0</v>
      </c>
      <c r="BE534" s="105" t="s">
        <v>512</v>
      </c>
      <c r="BF534" s="104">
        <v>0</v>
      </c>
      <c r="BG534" s="104">
        <v>0</v>
      </c>
      <c r="BH534" s="104">
        <v>0</v>
      </c>
      <c r="BI534" s="104" t="b">
        <v>0</v>
      </c>
      <c r="BJ534" s="105"/>
      <c r="BK534" s="105"/>
      <c r="BL534" s="104">
        <v>0</v>
      </c>
      <c r="BM534" s="104">
        <v>0</v>
      </c>
      <c r="BN534" s="104">
        <v>40</v>
      </c>
      <c r="BO534" s="105" t="s">
        <v>6810</v>
      </c>
      <c r="BP534" s="105" t="s">
        <v>6743</v>
      </c>
      <c r="BQ534" s="104">
        <v>8760</v>
      </c>
      <c r="BR534" s="105"/>
      <c r="BS534" s="105" t="s">
        <v>513</v>
      </c>
      <c r="BT534" s="105"/>
      <c r="BU534" s="104">
        <v>0</v>
      </c>
    </row>
    <row r="535" spans="1:73" ht="15" customHeight="1" x14ac:dyDescent="0.35">
      <c r="A535" s="104">
        <v>0</v>
      </c>
      <c r="B535" s="105" t="s">
        <v>511</v>
      </c>
      <c r="C535" s="105"/>
      <c r="D535" s="104">
        <v>2</v>
      </c>
      <c r="E535" s="105" t="s">
        <v>6976</v>
      </c>
      <c r="F535" s="105" t="s">
        <v>10656</v>
      </c>
      <c r="G535" s="104">
        <v>1</v>
      </c>
      <c r="H535" s="105" t="s">
        <v>483</v>
      </c>
      <c r="I535" s="104" t="b">
        <v>0</v>
      </c>
      <c r="J535" s="105"/>
      <c r="K535" s="105"/>
      <c r="L535" s="104">
        <v>24</v>
      </c>
      <c r="M535" s="105"/>
      <c r="N535" s="104" t="b">
        <v>1</v>
      </c>
      <c r="O535" s="104">
        <v>0</v>
      </c>
      <c r="P535" s="105"/>
      <c r="Q535" s="105"/>
      <c r="R535" s="104" t="b">
        <v>1</v>
      </c>
      <c r="S535" s="105"/>
      <c r="T535" s="105"/>
      <c r="U535" s="105"/>
      <c r="V535" s="105"/>
      <c r="W535" s="105"/>
      <c r="X535" s="105"/>
      <c r="Y535" s="105"/>
      <c r="Z535" s="105"/>
      <c r="AA535" s="105"/>
      <c r="AB535" s="105"/>
      <c r="AC535" s="105"/>
      <c r="AD535" s="105"/>
      <c r="AE535" s="105"/>
      <c r="AF535" s="105"/>
      <c r="AG535" s="105"/>
      <c r="AH535" s="105"/>
      <c r="AI535" s="105"/>
      <c r="AJ535" s="105"/>
      <c r="AK535" s="105"/>
      <c r="AL535" s="105"/>
      <c r="AM535" s="105"/>
      <c r="AN535" s="105"/>
      <c r="AO535" s="105"/>
      <c r="AP535" s="105"/>
      <c r="AQ535" s="104">
        <v>0</v>
      </c>
      <c r="AR535" s="104">
        <v>0</v>
      </c>
      <c r="AS535" s="105"/>
      <c r="AT535" s="104">
        <v>0</v>
      </c>
      <c r="AU535" s="104">
        <v>0</v>
      </c>
      <c r="AV535" s="104">
        <v>-1</v>
      </c>
      <c r="AW535" s="104">
        <v>1460</v>
      </c>
      <c r="AX535" s="104">
        <v>1460</v>
      </c>
      <c r="AY535" s="104">
        <v>20</v>
      </c>
      <c r="AZ535" s="104" t="b">
        <v>0</v>
      </c>
      <c r="BA535" s="104">
        <v>0</v>
      </c>
      <c r="BB535" s="104">
        <v>0</v>
      </c>
      <c r="BC535" s="104">
        <v>0</v>
      </c>
      <c r="BD535" s="104" t="b">
        <v>0</v>
      </c>
      <c r="BE535" s="105" t="s">
        <v>512</v>
      </c>
      <c r="BF535" s="104">
        <v>0</v>
      </c>
      <c r="BG535" s="104">
        <v>0</v>
      </c>
      <c r="BH535" s="104">
        <v>0</v>
      </c>
      <c r="BI535" s="104" t="b">
        <v>0</v>
      </c>
      <c r="BJ535" s="105"/>
      <c r="BK535" s="105"/>
      <c r="BL535" s="104">
        <v>0</v>
      </c>
      <c r="BM535" s="104">
        <v>0</v>
      </c>
      <c r="BN535" s="104">
        <v>0</v>
      </c>
      <c r="BO535" s="105" t="s">
        <v>6742</v>
      </c>
      <c r="BP535" s="105" t="s">
        <v>6743</v>
      </c>
      <c r="BQ535" s="104">
        <v>17520</v>
      </c>
      <c r="BR535" s="105"/>
      <c r="BS535" s="105" t="s">
        <v>513</v>
      </c>
      <c r="BT535" s="105"/>
      <c r="BU535" s="104">
        <v>0</v>
      </c>
    </row>
    <row r="536" spans="1:73" ht="15" customHeight="1" x14ac:dyDescent="0.35">
      <c r="A536" s="104">
        <v>0</v>
      </c>
      <c r="B536" s="105" t="s">
        <v>511</v>
      </c>
      <c r="C536" s="105"/>
      <c r="D536" s="104">
        <v>2</v>
      </c>
      <c r="E536" s="105" t="s">
        <v>6976</v>
      </c>
      <c r="F536" s="105" t="s">
        <v>10683</v>
      </c>
      <c r="G536" s="104">
        <v>1</v>
      </c>
      <c r="H536" s="105" t="s">
        <v>483</v>
      </c>
      <c r="I536" s="104" t="b">
        <v>0</v>
      </c>
      <c r="J536" s="105"/>
      <c r="K536" s="105"/>
      <c r="L536" s="104">
        <v>24</v>
      </c>
      <c r="M536" s="105"/>
      <c r="N536" s="104" t="b">
        <v>1</v>
      </c>
      <c r="O536" s="104">
        <v>0</v>
      </c>
      <c r="P536" s="105"/>
      <c r="Q536" s="105"/>
      <c r="R536" s="104" t="b">
        <v>0</v>
      </c>
      <c r="S536" s="105"/>
      <c r="T536" s="105"/>
      <c r="U536" s="105"/>
      <c r="V536" s="105"/>
      <c r="W536" s="105"/>
      <c r="X536" s="105"/>
      <c r="Y536" s="105"/>
      <c r="Z536" s="105"/>
      <c r="AA536" s="105"/>
      <c r="AB536" s="105"/>
      <c r="AC536" s="105"/>
      <c r="AD536" s="105"/>
      <c r="AE536" s="105"/>
      <c r="AF536" s="105"/>
      <c r="AG536" s="105"/>
      <c r="AH536" s="105"/>
      <c r="AI536" s="105"/>
      <c r="AJ536" s="105"/>
      <c r="AK536" s="105"/>
      <c r="AL536" s="105"/>
      <c r="AM536" s="105"/>
      <c r="AN536" s="105"/>
      <c r="AO536" s="105"/>
      <c r="AP536" s="105"/>
      <c r="AQ536" s="104">
        <v>0</v>
      </c>
      <c r="AR536" s="104">
        <v>0</v>
      </c>
      <c r="AS536" s="105"/>
      <c r="AT536" s="104">
        <v>0</v>
      </c>
      <c r="AU536" s="104">
        <v>0</v>
      </c>
      <c r="AV536" s="104">
        <v>-1</v>
      </c>
      <c r="AW536" s="104">
        <v>1460</v>
      </c>
      <c r="AX536" s="104">
        <v>1460</v>
      </c>
      <c r="AY536" s="104">
        <v>20</v>
      </c>
      <c r="AZ536" s="104" t="b">
        <v>0</v>
      </c>
      <c r="BA536" s="104">
        <v>0</v>
      </c>
      <c r="BB536" s="104">
        <v>0</v>
      </c>
      <c r="BC536" s="104">
        <v>0</v>
      </c>
      <c r="BD536" s="104" t="b">
        <v>1</v>
      </c>
      <c r="BE536" s="105" t="s">
        <v>512</v>
      </c>
      <c r="BF536" s="104">
        <v>0</v>
      </c>
      <c r="BG536" s="104">
        <v>0</v>
      </c>
      <c r="BH536" s="104">
        <v>0</v>
      </c>
      <c r="BI536" s="104" t="b">
        <v>0</v>
      </c>
      <c r="BJ536" s="105"/>
      <c r="BK536" s="105"/>
      <c r="BL536" s="104">
        <v>0</v>
      </c>
      <c r="BM536" s="104">
        <v>1</v>
      </c>
      <c r="BN536" s="104">
        <v>0</v>
      </c>
      <c r="BO536" s="105" t="s">
        <v>10684</v>
      </c>
      <c r="BP536" s="105" t="s">
        <v>208</v>
      </c>
      <c r="BQ536" s="104">
        <v>8760</v>
      </c>
      <c r="BR536" s="105"/>
      <c r="BS536" s="105" t="s">
        <v>513</v>
      </c>
      <c r="BT536" s="105"/>
      <c r="BU536" s="104">
        <v>0</v>
      </c>
    </row>
    <row r="537" spans="1:73" ht="15" customHeight="1" x14ac:dyDescent="0.35">
      <c r="A537" s="104">
        <v>0</v>
      </c>
      <c r="B537" s="105" t="s">
        <v>511</v>
      </c>
      <c r="C537" s="105"/>
      <c r="D537" s="104">
        <v>2</v>
      </c>
      <c r="E537" s="105" t="s">
        <v>6977</v>
      </c>
      <c r="F537" s="105" t="s">
        <v>10656</v>
      </c>
      <c r="G537" s="104">
        <v>1</v>
      </c>
      <c r="H537" s="105" t="s">
        <v>483</v>
      </c>
      <c r="I537" s="104" t="b">
        <v>0</v>
      </c>
      <c r="J537" s="105"/>
      <c r="K537" s="105"/>
      <c r="L537" s="104">
        <v>24</v>
      </c>
      <c r="M537" s="105"/>
      <c r="N537" s="104" t="b">
        <v>1</v>
      </c>
      <c r="O537" s="104">
        <v>0</v>
      </c>
      <c r="P537" s="105"/>
      <c r="Q537" s="105"/>
      <c r="R537" s="104" t="b">
        <v>1</v>
      </c>
      <c r="S537" s="105"/>
      <c r="T537" s="105"/>
      <c r="U537" s="105"/>
      <c r="V537" s="105"/>
      <c r="W537" s="105"/>
      <c r="X537" s="105"/>
      <c r="Y537" s="105"/>
      <c r="Z537" s="105"/>
      <c r="AA537" s="105"/>
      <c r="AB537" s="105"/>
      <c r="AC537" s="105"/>
      <c r="AD537" s="105"/>
      <c r="AE537" s="105"/>
      <c r="AF537" s="105"/>
      <c r="AG537" s="105"/>
      <c r="AH537" s="105"/>
      <c r="AI537" s="105"/>
      <c r="AJ537" s="105"/>
      <c r="AK537" s="105"/>
      <c r="AL537" s="105"/>
      <c r="AM537" s="105"/>
      <c r="AN537" s="105"/>
      <c r="AO537" s="105"/>
      <c r="AP537" s="105"/>
      <c r="AQ537" s="104">
        <v>0</v>
      </c>
      <c r="AR537" s="104">
        <v>0</v>
      </c>
      <c r="AS537" s="105"/>
      <c r="AT537" s="104">
        <v>0</v>
      </c>
      <c r="AU537" s="104">
        <v>0</v>
      </c>
      <c r="AV537" s="104">
        <v>-1</v>
      </c>
      <c r="AW537" s="104">
        <v>1460</v>
      </c>
      <c r="AX537" s="104">
        <v>1460</v>
      </c>
      <c r="AY537" s="104">
        <v>20</v>
      </c>
      <c r="AZ537" s="104" t="b">
        <v>0</v>
      </c>
      <c r="BA537" s="104">
        <v>0</v>
      </c>
      <c r="BB537" s="104">
        <v>0</v>
      </c>
      <c r="BC537" s="104">
        <v>0</v>
      </c>
      <c r="BD537" s="104" t="b">
        <v>0</v>
      </c>
      <c r="BE537" s="105" t="s">
        <v>512</v>
      </c>
      <c r="BF537" s="104">
        <v>0</v>
      </c>
      <c r="BG537" s="104">
        <v>0</v>
      </c>
      <c r="BH537" s="104">
        <v>0</v>
      </c>
      <c r="BI537" s="104" t="b">
        <v>0</v>
      </c>
      <c r="BJ537" s="105"/>
      <c r="BK537" s="105"/>
      <c r="BL537" s="104">
        <v>0</v>
      </c>
      <c r="BM537" s="104">
        <v>0</v>
      </c>
      <c r="BN537" s="104">
        <v>0</v>
      </c>
      <c r="BO537" s="105" t="s">
        <v>6742</v>
      </c>
      <c r="BP537" s="105" t="s">
        <v>6743</v>
      </c>
      <c r="BQ537" s="104">
        <v>17520</v>
      </c>
      <c r="BR537" s="105"/>
      <c r="BS537" s="105" t="s">
        <v>513</v>
      </c>
      <c r="BT537" s="105"/>
      <c r="BU537" s="104">
        <v>0</v>
      </c>
    </row>
    <row r="538" spans="1:73" ht="15" customHeight="1" x14ac:dyDescent="0.35">
      <c r="A538" s="104">
        <v>0</v>
      </c>
      <c r="B538" s="105" t="s">
        <v>511</v>
      </c>
      <c r="C538" s="105"/>
      <c r="D538" s="104">
        <v>2</v>
      </c>
      <c r="E538" s="105" t="s">
        <v>6977</v>
      </c>
      <c r="F538" s="105" t="s">
        <v>10683</v>
      </c>
      <c r="G538" s="104">
        <v>1</v>
      </c>
      <c r="H538" s="105" t="s">
        <v>483</v>
      </c>
      <c r="I538" s="104" t="b">
        <v>0</v>
      </c>
      <c r="J538" s="105"/>
      <c r="K538" s="105"/>
      <c r="L538" s="104">
        <v>24</v>
      </c>
      <c r="M538" s="105"/>
      <c r="N538" s="104" t="b">
        <v>1</v>
      </c>
      <c r="O538" s="104">
        <v>0</v>
      </c>
      <c r="P538" s="105"/>
      <c r="Q538" s="105"/>
      <c r="R538" s="104" t="b">
        <v>0</v>
      </c>
      <c r="S538" s="105"/>
      <c r="T538" s="105"/>
      <c r="U538" s="105"/>
      <c r="V538" s="105"/>
      <c r="W538" s="105"/>
      <c r="X538" s="105"/>
      <c r="Y538" s="105"/>
      <c r="Z538" s="105"/>
      <c r="AA538" s="105"/>
      <c r="AB538" s="105"/>
      <c r="AC538" s="105"/>
      <c r="AD538" s="105"/>
      <c r="AE538" s="105"/>
      <c r="AF538" s="105"/>
      <c r="AG538" s="105"/>
      <c r="AH538" s="105"/>
      <c r="AI538" s="105"/>
      <c r="AJ538" s="105"/>
      <c r="AK538" s="105"/>
      <c r="AL538" s="105"/>
      <c r="AM538" s="105"/>
      <c r="AN538" s="105"/>
      <c r="AO538" s="105"/>
      <c r="AP538" s="105"/>
      <c r="AQ538" s="104">
        <v>0</v>
      </c>
      <c r="AR538" s="104">
        <v>0</v>
      </c>
      <c r="AS538" s="105"/>
      <c r="AT538" s="104">
        <v>0</v>
      </c>
      <c r="AU538" s="104">
        <v>0</v>
      </c>
      <c r="AV538" s="104">
        <v>-1</v>
      </c>
      <c r="AW538" s="104">
        <v>1460</v>
      </c>
      <c r="AX538" s="104">
        <v>1460</v>
      </c>
      <c r="AY538" s="104">
        <v>20</v>
      </c>
      <c r="AZ538" s="104" t="b">
        <v>0</v>
      </c>
      <c r="BA538" s="104">
        <v>0</v>
      </c>
      <c r="BB538" s="104">
        <v>0</v>
      </c>
      <c r="BC538" s="104">
        <v>0</v>
      </c>
      <c r="BD538" s="104" t="b">
        <v>1</v>
      </c>
      <c r="BE538" s="105" t="s">
        <v>512</v>
      </c>
      <c r="BF538" s="104">
        <v>0</v>
      </c>
      <c r="BG538" s="104">
        <v>0</v>
      </c>
      <c r="BH538" s="104">
        <v>0</v>
      </c>
      <c r="BI538" s="104" t="b">
        <v>0</v>
      </c>
      <c r="BJ538" s="105"/>
      <c r="BK538" s="105"/>
      <c r="BL538" s="104">
        <v>0</v>
      </c>
      <c r="BM538" s="104">
        <v>1</v>
      </c>
      <c r="BN538" s="104">
        <v>0</v>
      </c>
      <c r="BO538" s="105" t="s">
        <v>10684</v>
      </c>
      <c r="BP538" s="105" t="s">
        <v>208</v>
      </c>
      <c r="BQ538" s="104">
        <v>8760</v>
      </c>
      <c r="BR538" s="105"/>
      <c r="BS538" s="105" t="s">
        <v>513</v>
      </c>
      <c r="BT538" s="105"/>
      <c r="BU538" s="104">
        <v>0</v>
      </c>
    </row>
    <row r="539" spans="1:73" ht="15" customHeight="1" x14ac:dyDescent="0.35">
      <c r="A539" s="104">
        <v>0</v>
      </c>
      <c r="B539" s="105" t="s">
        <v>511</v>
      </c>
      <c r="C539" s="105"/>
      <c r="D539" s="104">
        <v>2</v>
      </c>
      <c r="E539" s="105" t="s">
        <v>6978</v>
      </c>
      <c r="F539" s="105" t="s">
        <v>10656</v>
      </c>
      <c r="G539" s="104">
        <v>1</v>
      </c>
      <c r="H539" s="105" t="s">
        <v>483</v>
      </c>
      <c r="I539" s="104" t="b">
        <v>0</v>
      </c>
      <c r="J539" s="105"/>
      <c r="K539" s="105"/>
      <c r="L539" s="104">
        <v>24</v>
      </c>
      <c r="M539" s="105"/>
      <c r="N539" s="104" t="b">
        <v>1</v>
      </c>
      <c r="O539" s="104">
        <v>0</v>
      </c>
      <c r="P539" s="105"/>
      <c r="Q539" s="105"/>
      <c r="R539" s="104" t="b">
        <v>1</v>
      </c>
      <c r="S539" s="105"/>
      <c r="T539" s="105"/>
      <c r="U539" s="105"/>
      <c r="V539" s="105"/>
      <c r="W539" s="105"/>
      <c r="X539" s="105"/>
      <c r="Y539" s="105"/>
      <c r="Z539" s="105"/>
      <c r="AA539" s="105"/>
      <c r="AB539" s="105"/>
      <c r="AC539" s="105"/>
      <c r="AD539" s="105"/>
      <c r="AE539" s="105"/>
      <c r="AF539" s="105"/>
      <c r="AG539" s="105"/>
      <c r="AH539" s="105"/>
      <c r="AI539" s="105"/>
      <c r="AJ539" s="105"/>
      <c r="AK539" s="105"/>
      <c r="AL539" s="105"/>
      <c r="AM539" s="105"/>
      <c r="AN539" s="105"/>
      <c r="AO539" s="105"/>
      <c r="AP539" s="105"/>
      <c r="AQ539" s="104">
        <v>0</v>
      </c>
      <c r="AR539" s="104">
        <v>0</v>
      </c>
      <c r="AS539" s="105"/>
      <c r="AT539" s="104">
        <v>0</v>
      </c>
      <c r="AU539" s="104">
        <v>0</v>
      </c>
      <c r="AV539" s="104">
        <v>-1</v>
      </c>
      <c r="AW539" s="104">
        <v>1460</v>
      </c>
      <c r="AX539" s="104">
        <v>1460</v>
      </c>
      <c r="AY539" s="104">
        <v>20</v>
      </c>
      <c r="AZ539" s="104" t="b">
        <v>0</v>
      </c>
      <c r="BA539" s="104">
        <v>0</v>
      </c>
      <c r="BB539" s="104">
        <v>0</v>
      </c>
      <c r="BC539" s="104">
        <v>0</v>
      </c>
      <c r="BD539" s="104" t="b">
        <v>0</v>
      </c>
      <c r="BE539" s="105" t="s">
        <v>512</v>
      </c>
      <c r="BF539" s="104">
        <v>0</v>
      </c>
      <c r="BG539" s="104">
        <v>0</v>
      </c>
      <c r="BH539" s="104">
        <v>0</v>
      </c>
      <c r="BI539" s="104" t="b">
        <v>0</v>
      </c>
      <c r="BJ539" s="105"/>
      <c r="BK539" s="105"/>
      <c r="BL539" s="104">
        <v>0</v>
      </c>
      <c r="BM539" s="104">
        <v>0</v>
      </c>
      <c r="BN539" s="104">
        <v>0</v>
      </c>
      <c r="BO539" s="105" t="s">
        <v>6742</v>
      </c>
      <c r="BP539" s="105" t="s">
        <v>6743</v>
      </c>
      <c r="BQ539" s="104">
        <v>17520</v>
      </c>
      <c r="BR539" s="105"/>
      <c r="BS539" s="105" t="s">
        <v>513</v>
      </c>
      <c r="BT539" s="105"/>
      <c r="BU539" s="104">
        <v>0</v>
      </c>
    </row>
    <row r="540" spans="1:73" ht="15" customHeight="1" x14ac:dyDescent="0.35">
      <c r="A540" s="104">
        <v>0</v>
      </c>
      <c r="B540" s="105" t="s">
        <v>511</v>
      </c>
      <c r="C540" s="105"/>
      <c r="D540" s="104">
        <v>2</v>
      </c>
      <c r="E540" s="105" t="s">
        <v>6978</v>
      </c>
      <c r="F540" s="105" t="s">
        <v>10683</v>
      </c>
      <c r="G540" s="104">
        <v>1</v>
      </c>
      <c r="H540" s="105" t="s">
        <v>483</v>
      </c>
      <c r="I540" s="104" t="b">
        <v>0</v>
      </c>
      <c r="J540" s="105"/>
      <c r="K540" s="105"/>
      <c r="L540" s="104">
        <v>24</v>
      </c>
      <c r="M540" s="105"/>
      <c r="N540" s="104" t="b">
        <v>1</v>
      </c>
      <c r="O540" s="104">
        <v>0</v>
      </c>
      <c r="P540" s="105"/>
      <c r="Q540" s="105"/>
      <c r="R540" s="104" t="b">
        <v>0</v>
      </c>
      <c r="S540" s="105"/>
      <c r="T540" s="105"/>
      <c r="U540" s="105"/>
      <c r="V540" s="105"/>
      <c r="W540" s="105"/>
      <c r="X540" s="105"/>
      <c r="Y540" s="105"/>
      <c r="Z540" s="105"/>
      <c r="AA540" s="105"/>
      <c r="AB540" s="105"/>
      <c r="AC540" s="105"/>
      <c r="AD540" s="105"/>
      <c r="AE540" s="105"/>
      <c r="AF540" s="105"/>
      <c r="AG540" s="105"/>
      <c r="AH540" s="105"/>
      <c r="AI540" s="105"/>
      <c r="AJ540" s="105"/>
      <c r="AK540" s="105"/>
      <c r="AL540" s="105"/>
      <c r="AM540" s="105"/>
      <c r="AN540" s="105"/>
      <c r="AO540" s="105"/>
      <c r="AP540" s="105"/>
      <c r="AQ540" s="104">
        <v>0</v>
      </c>
      <c r="AR540" s="104">
        <v>0</v>
      </c>
      <c r="AS540" s="105"/>
      <c r="AT540" s="104">
        <v>0</v>
      </c>
      <c r="AU540" s="104">
        <v>0</v>
      </c>
      <c r="AV540" s="104">
        <v>-1</v>
      </c>
      <c r="AW540" s="104">
        <v>1460</v>
      </c>
      <c r="AX540" s="104">
        <v>1460</v>
      </c>
      <c r="AY540" s="104">
        <v>20</v>
      </c>
      <c r="AZ540" s="104" t="b">
        <v>0</v>
      </c>
      <c r="BA540" s="104">
        <v>0</v>
      </c>
      <c r="BB540" s="104">
        <v>0</v>
      </c>
      <c r="BC540" s="104">
        <v>0</v>
      </c>
      <c r="BD540" s="104" t="b">
        <v>1</v>
      </c>
      <c r="BE540" s="105" t="s">
        <v>512</v>
      </c>
      <c r="BF540" s="104">
        <v>0</v>
      </c>
      <c r="BG540" s="104">
        <v>0</v>
      </c>
      <c r="BH540" s="104">
        <v>0</v>
      </c>
      <c r="BI540" s="104" t="b">
        <v>0</v>
      </c>
      <c r="BJ540" s="105"/>
      <c r="BK540" s="105"/>
      <c r="BL540" s="104">
        <v>0</v>
      </c>
      <c r="BM540" s="104">
        <v>1</v>
      </c>
      <c r="BN540" s="104">
        <v>0</v>
      </c>
      <c r="BO540" s="105" t="s">
        <v>10684</v>
      </c>
      <c r="BP540" s="105" t="s">
        <v>208</v>
      </c>
      <c r="BQ540" s="104">
        <v>8760</v>
      </c>
      <c r="BR540" s="105"/>
      <c r="BS540" s="105" t="s">
        <v>513</v>
      </c>
      <c r="BT540" s="105"/>
      <c r="BU540" s="104">
        <v>0</v>
      </c>
    </row>
  </sheetData>
  <sortState xmlns:xlrd2="http://schemas.microsoft.com/office/spreadsheetml/2017/richdata2" ref="A2:BU540">
    <sortCondition ref="E1"/>
  </sortState>
  <pageMargins left="0.7" right="0.7" top="0.75" bottom="0.75" header="0.3" footer="0.3"/>
  <pageSetup paperSize="0" orientation="portrait" horizontalDpi="0" verticalDpi="0" copies="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1">
    <tabColor theme="4" tint="0.39997558519241921"/>
  </sheetPr>
  <dimension ref="A1:XE368"/>
  <sheetViews>
    <sheetView showGridLines="0" tabSelected="1" zoomScale="60" zoomScaleNormal="60" workbookViewId="0">
      <pane ySplit="3" topLeftCell="A4" activePane="bottomLeft" state="frozen"/>
      <selection pane="bottomLeft" activeCell="B9" sqref="B9"/>
    </sheetView>
  </sheetViews>
  <sheetFormatPr defaultColWidth="9.08984375" defaultRowHeight="17.5" x14ac:dyDescent="0.35"/>
  <cols>
    <col min="1" max="1" width="45.36328125" style="176" customWidth="1"/>
    <col min="2" max="2" width="41.6328125" style="176" customWidth="1"/>
    <col min="3" max="3" width="44.6328125" style="176" customWidth="1"/>
    <col min="4" max="4" width="46.6328125" style="229" bestFit="1" customWidth="1"/>
    <col min="5" max="5" width="29.453125" style="176" customWidth="1"/>
    <col min="6" max="6" width="32.54296875" style="176" customWidth="1"/>
    <col min="7" max="7" width="31.36328125" style="176" customWidth="1"/>
    <col min="8" max="8" width="77" style="176" bestFit="1" customWidth="1"/>
    <col min="9" max="9" width="27.90625" style="176" customWidth="1"/>
    <col min="10" max="10" width="30.36328125" style="176" customWidth="1"/>
    <col min="11" max="11" width="51.08984375" style="176" customWidth="1"/>
    <col min="12" max="12" width="31.453125" style="230" customWidth="1"/>
    <col min="13" max="13" width="50.453125" style="176" customWidth="1"/>
    <col min="14" max="14" width="38.90625" style="176" customWidth="1"/>
    <col min="15" max="15" width="24.36328125" style="176" customWidth="1"/>
    <col min="16" max="16" width="47" style="176" bestFit="1" customWidth="1"/>
    <col min="17" max="17" width="11.6328125" style="266" bestFit="1" customWidth="1"/>
    <col min="18" max="18" width="34.90625" style="176" customWidth="1"/>
    <col min="19" max="21" width="32" style="176" customWidth="1"/>
    <col min="22" max="22" width="38.6328125" style="176" customWidth="1"/>
    <col min="23" max="23" width="32" style="176" customWidth="1"/>
    <col min="24" max="24" width="49.90625" style="176" customWidth="1"/>
    <col min="25" max="25" width="25.90625" style="176" customWidth="1"/>
    <col min="26" max="16384" width="9.08984375" style="176"/>
  </cols>
  <sheetData>
    <row r="1" spans="1:629" s="231" customFormat="1" ht="36.75" customHeight="1" thickBot="1" x14ac:dyDescent="0.4">
      <c r="A1" s="326" t="s">
        <v>11864</v>
      </c>
      <c r="B1" s="327"/>
      <c r="C1" s="327"/>
      <c r="D1" s="327"/>
      <c r="E1" s="328"/>
      <c r="F1" s="329" t="s">
        <v>11865</v>
      </c>
      <c r="G1" s="330"/>
      <c r="H1" s="330"/>
      <c r="I1" s="330"/>
      <c r="J1" s="331"/>
      <c r="K1" s="334" t="s">
        <v>11880</v>
      </c>
      <c r="L1" s="335"/>
      <c r="M1" s="335"/>
      <c r="N1" s="335"/>
      <c r="O1" s="335"/>
      <c r="P1" s="335"/>
      <c r="Q1" s="336" t="s">
        <v>11877</v>
      </c>
      <c r="R1" s="337"/>
      <c r="S1" s="332" t="s">
        <v>11866</v>
      </c>
      <c r="T1" s="333"/>
      <c r="U1" s="333"/>
      <c r="V1" s="249"/>
      <c r="W1" s="247"/>
      <c r="X1" s="232"/>
      <c r="Y1" s="269"/>
    </row>
    <row r="2" spans="1:629" s="169" customFormat="1" ht="116.4" customHeight="1" thickBot="1" x14ac:dyDescent="0.3">
      <c r="A2" s="244" t="s">
        <v>11783</v>
      </c>
      <c r="B2" s="244" t="s">
        <v>229</v>
      </c>
      <c r="C2" s="244" t="s">
        <v>11784</v>
      </c>
      <c r="D2" s="244" t="s">
        <v>322</v>
      </c>
      <c r="E2" s="243" t="s">
        <v>11785</v>
      </c>
      <c r="F2" s="240" t="s">
        <v>11786</v>
      </c>
      <c r="G2" s="241" t="s">
        <v>11787</v>
      </c>
      <c r="H2" s="242" t="s">
        <v>2</v>
      </c>
      <c r="I2" s="242" t="s">
        <v>210</v>
      </c>
      <c r="J2" s="242" t="s">
        <v>3</v>
      </c>
      <c r="K2" s="245" t="s">
        <v>11863</v>
      </c>
      <c r="L2" s="245" t="s">
        <v>11789</v>
      </c>
      <c r="M2" s="245" t="s">
        <v>11859</v>
      </c>
      <c r="N2" s="245" t="s">
        <v>11796</v>
      </c>
      <c r="O2" s="245" t="s">
        <v>11860</v>
      </c>
      <c r="P2" s="250" t="s">
        <v>11861</v>
      </c>
      <c r="Q2" s="254" t="s">
        <v>11797</v>
      </c>
      <c r="R2" s="242" t="s">
        <v>11798</v>
      </c>
      <c r="S2" s="246" t="s">
        <v>11799</v>
      </c>
      <c r="T2" s="246" t="s">
        <v>11800</v>
      </c>
      <c r="U2" s="246" t="s">
        <v>11801</v>
      </c>
      <c r="V2" s="246" t="s">
        <v>11883</v>
      </c>
      <c r="W2" s="247" t="s">
        <v>11862</v>
      </c>
      <c r="X2" s="248" t="s">
        <v>11788</v>
      </c>
      <c r="Y2" s="270" t="s">
        <v>11882</v>
      </c>
      <c r="Z2" s="239"/>
      <c r="AA2" s="239"/>
      <c r="AB2" s="239"/>
      <c r="AC2" s="239"/>
      <c r="AD2" s="239"/>
      <c r="AE2" s="239"/>
      <c r="AF2" s="239"/>
      <c r="AG2" s="239"/>
      <c r="AH2" s="239"/>
      <c r="AI2" s="239"/>
      <c r="AJ2" s="239"/>
      <c r="AK2" s="239"/>
      <c r="AL2" s="239"/>
      <c r="AM2" s="239"/>
      <c r="AN2" s="239"/>
      <c r="AO2" s="239"/>
      <c r="AP2" s="239"/>
      <c r="AQ2" s="239"/>
      <c r="AR2" s="239"/>
      <c r="AS2" s="239"/>
      <c r="AT2" s="239"/>
      <c r="AU2" s="239"/>
      <c r="AV2" s="239"/>
      <c r="AW2" s="239"/>
      <c r="AX2" s="239"/>
      <c r="AY2" s="239"/>
      <c r="AZ2" s="239"/>
      <c r="BA2" s="239"/>
      <c r="BB2" s="239"/>
      <c r="BC2" s="239"/>
      <c r="BD2" s="239"/>
      <c r="BE2" s="239"/>
      <c r="BF2" s="239"/>
      <c r="BG2" s="239"/>
      <c r="BH2" s="239"/>
      <c r="BI2" s="239"/>
      <c r="BJ2" s="239"/>
      <c r="BK2" s="239"/>
      <c r="BL2" s="239"/>
      <c r="BM2" s="239"/>
      <c r="BN2" s="239"/>
      <c r="BO2" s="239"/>
      <c r="BP2" s="239"/>
      <c r="BQ2" s="239"/>
      <c r="BR2" s="239"/>
      <c r="BS2" s="239"/>
      <c r="BT2" s="239"/>
      <c r="BU2" s="239"/>
      <c r="BV2" s="239"/>
      <c r="BW2" s="239"/>
      <c r="BX2" s="239"/>
      <c r="BY2" s="239"/>
      <c r="BZ2" s="239"/>
      <c r="CA2" s="239"/>
      <c r="CB2" s="239"/>
      <c r="CC2" s="239"/>
      <c r="CD2" s="239"/>
      <c r="CE2" s="239"/>
      <c r="CF2" s="239"/>
      <c r="CG2" s="239"/>
      <c r="CH2" s="239"/>
      <c r="CI2" s="239"/>
      <c r="CJ2" s="239"/>
      <c r="CK2" s="239"/>
      <c r="CL2" s="239"/>
      <c r="CM2" s="239"/>
      <c r="CN2" s="239"/>
      <c r="CO2" s="239"/>
      <c r="CP2" s="239"/>
      <c r="CQ2" s="239"/>
      <c r="CR2" s="239"/>
      <c r="CS2" s="239"/>
      <c r="CT2" s="239"/>
      <c r="CU2" s="239"/>
      <c r="CV2" s="239"/>
      <c r="CW2" s="239"/>
      <c r="CX2" s="239"/>
      <c r="CY2" s="239"/>
      <c r="CZ2" s="239"/>
      <c r="DA2" s="239"/>
      <c r="DB2" s="239"/>
      <c r="DC2" s="239"/>
      <c r="DD2" s="239"/>
      <c r="DE2" s="239"/>
      <c r="DF2" s="239"/>
      <c r="DG2" s="239"/>
      <c r="DH2" s="239"/>
      <c r="DI2" s="239"/>
      <c r="DJ2" s="239"/>
      <c r="DK2" s="239"/>
      <c r="DL2" s="239"/>
      <c r="DM2" s="239"/>
      <c r="DN2" s="239"/>
      <c r="DO2" s="239"/>
      <c r="DP2" s="239"/>
      <c r="DQ2" s="239"/>
      <c r="DR2" s="239"/>
      <c r="DS2" s="239"/>
      <c r="DT2" s="239"/>
      <c r="DU2" s="239"/>
      <c r="DV2" s="239"/>
      <c r="DW2" s="239"/>
      <c r="DX2" s="239"/>
      <c r="DY2" s="239"/>
      <c r="DZ2" s="239"/>
      <c r="EA2" s="239"/>
      <c r="EB2" s="239"/>
      <c r="EC2" s="239"/>
      <c r="ED2" s="239"/>
      <c r="EE2" s="239"/>
      <c r="EF2" s="239"/>
      <c r="EG2" s="239"/>
      <c r="EH2" s="239"/>
      <c r="EI2" s="239"/>
      <c r="EJ2" s="239"/>
      <c r="EK2" s="239"/>
      <c r="EL2" s="239"/>
      <c r="EM2" s="239"/>
      <c r="EN2" s="239"/>
      <c r="EO2" s="239"/>
      <c r="EP2" s="239"/>
      <c r="EQ2" s="239"/>
      <c r="ER2" s="239"/>
      <c r="ES2" s="239"/>
      <c r="ET2" s="239"/>
      <c r="EU2" s="239"/>
      <c r="EV2" s="239"/>
      <c r="EW2" s="239"/>
      <c r="EX2" s="239"/>
      <c r="EY2" s="239"/>
      <c r="EZ2" s="239"/>
      <c r="FA2" s="239"/>
      <c r="FB2" s="239"/>
      <c r="FC2" s="239"/>
      <c r="FD2" s="239"/>
      <c r="FE2" s="239"/>
      <c r="FF2" s="239"/>
      <c r="FG2" s="239"/>
      <c r="FH2" s="239"/>
      <c r="FI2" s="239"/>
      <c r="FJ2" s="239"/>
      <c r="FK2" s="239"/>
      <c r="FL2" s="239"/>
      <c r="FM2" s="239"/>
      <c r="FN2" s="239"/>
      <c r="FO2" s="239"/>
      <c r="FP2" s="239"/>
      <c r="FQ2" s="239"/>
      <c r="FR2" s="239"/>
      <c r="FS2" s="239"/>
      <c r="FT2" s="239"/>
      <c r="FU2" s="239"/>
      <c r="FV2" s="239"/>
      <c r="FW2" s="239"/>
      <c r="FX2" s="239"/>
      <c r="FY2" s="239"/>
      <c r="FZ2" s="239"/>
      <c r="GA2" s="239"/>
      <c r="GB2" s="239"/>
      <c r="GC2" s="239"/>
      <c r="GD2" s="239"/>
      <c r="GE2" s="239"/>
      <c r="GF2" s="239"/>
      <c r="GG2" s="239"/>
      <c r="GH2" s="239"/>
      <c r="GI2" s="239"/>
      <c r="GJ2" s="239"/>
      <c r="GK2" s="239"/>
      <c r="GL2" s="239"/>
      <c r="GM2" s="239"/>
      <c r="GN2" s="239"/>
      <c r="GO2" s="239"/>
      <c r="GP2" s="239"/>
      <c r="GQ2" s="239"/>
      <c r="GR2" s="239"/>
      <c r="GS2" s="239"/>
      <c r="GT2" s="239"/>
      <c r="GU2" s="239"/>
      <c r="GV2" s="239"/>
      <c r="GW2" s="239"/>
      <c r="GX2" s="239"/>
      <c r="GY2" s="239"/>
      <c r="GZ2" s="239"/>
      <c r="HA2" s="239"/>
      <c r="HB2" s="239"/>
      <c r="HC2" s="239"/>
      <c r="HD2" s="239"/>
      <c r="HE2" s="239"/>
      <c r="HF2" s="239"/>
      <c r="HG2" s="239"/>
      <c r="HH2" s="239"/>
      <c r="HI2" s="239"/>
      <c r="HJ2" s="239"/>
      <c r="HK2" s="239"/>
      <c r="HL2" s="239"/>
      <c r="HM2" s="239"/>
      <c r="HN2" s="239"/>
      <c r="HO2" s="239"/>
      <c r="HP2" s="239"/>
      <c r="HQ2" s="239"/>
      <c r="HR2" s="239"/>
      <c r="HS2" s="239"/>
      <c r="HT2" s="239"/>
      <c r="HU2" s="239"/>
      <c r="HV2" s="239"/>
      <c r="HW2" s="239"/>
      <c r="HX2" s="239"/>
      <c r="HY2" s="239"/>
      <c r="HZ2" s="239"/>
      <c r="IA2" s="239"/>
      <c r="IB2" s="239"/>
      <c r="IC2" s="239"/>
      <c r="ID2" s="239"/>
      <c r="IE2" s="239"/>
      <c r="IF2" s="239"/>
      <c r="IG2" s="239"/>
      <c r="IH2" s="239"/>
      <c r="II2" s="239"/>
      <c r="IJ2" s="239"/>
      <c r="IK2" s="239"/>
      <c r="IL2" s="239"/>
      <c r="IM2" s="239"/>
      <c r="IN2" s="239"/>
      <c r="IO2" s="239"/>
      <c r="IP2" s="239"/>
      <c r="IQ2" s="239"/>
      <c r="IR2" s="239"/>
      <c r="IS2" s="239"/>
      <c r="IT2" s="239"/>
      <c r="IU2" s="239"/>
      <c r="IV2" s="239"/>
      <c r="IW2" s="239"/>
      <c r="IX2" s="239"/>
      <c r="IY2" s="239"/>
      <c r="IZ2" s="239"/>
      <c r="JA2" s="239"/>
      <c r="JB2" s="239"/>
      <c r="JC2" s="239"/>
      <c r="JD2" s="239"/>
      <c r="JE2" s="239"/>
      <c r="JF2" s="239"/>
      <c r="JG2" s="239"/>
      <c r="JH2" s="239"/>
      <c r="JI2" s="239"/>
      <c r="JJ2" s="239"/>
      <c r="JK2" s="239"/>
      <c r="JL2" s="239"/>
      <c r="JM2" s="239"/>
      <c r="JN2" s="239"/>
      <c r="JO2" s="239"/>
      <c r="JP2" s="239"/>
      <c r="JQ2" s="239"/>
      <c r="JR2" s="239"/>
      <c r="JS2" s="239"/>
      <c r="JT2" s="239"/>
      <c r="JU2" s="239"/>
      <c r="JV2" s="239"/>
      <c r="JW2" s="239"/>
      <c r="JX2" s="239"/>
      <c r="JY2" s="239"/>
      <c r="JZ2" s="239"/>
      <c r="KA2" s="239"/>
      <c r="KB2" s="239"/>
      <c r="KC2" s="239"/>
      <c r="KD2" s="239"/>
      <c r="KE2" s="239"/>
      <c r="KF2" s="239"/>
      <c r="KG2" s="239"/>
      <c r="KH2" s="239"/>
      <c r="KI2" s="239"/>
      <c r="KJ2" s="239"/>
      <c r="KK2" s="239"/>
      <c r="KL2" s="239"/>
      <c r="KM2" s="239"/>
      <c r="KN2" s="239"/>
      <c r="KO2" s="239"/>
      <c r="KP2" s="239"/>
      <c r="KQ2" s="239"/>
      <c r="KR2" s="239"/>
      <c r="KS2" s="239"/>
      <c r="KT2" s="239"/>
      <c r="KU2" s="239"/>
      <c r="KV2" s="239"/>
      <c r="KW2" s="239"/>
      <c r="KX2" s="239"/>
      <c r="KY2" s="239"/>
      <c r="KZ2" s="239"/>
      <c r="LA2" s="239"/>
      <c r="LB2" s="239"/>
      <c r="LC2" s="239"/>
      <c r="LD2" s="239"/>
      <c r="LE2" s="239"/>
      <c r="LF2" s="239"/>
      <c r="LG2" s="239"/>
      <c r="LH2" s="239"/>
      <c r="LI2" s="239"/>
      <c r="LJ2" s="239"/>
      <c r="LK2" s="239"/>
      <c r="LL2" s="239"/>
      <c r="LM2" s="239"/>
      <c r="LN2" s="239"/>
      <c r="LO2" s="239"/>
      <c r="LP2" s="239"/>
      <c r="LQ2" s="239"/>
      <c r="LR2" s="239"/>
      <c r="LS2" s="239"/>
      <c r="LT2" s="239"/>
      <c r="LU2" s="239"/>
      <c r="LV2" s="239"/>
      <c r="LW2" s="239"/>
      <c r="LX2" s="239"/>
      <c r="LY2" s="239"/>
      <c r="LZ2" s="239"/>
      <c r="MA2" s="239"/>
      <c r="MB2" s="239"/>
      <c r="MC2" s="239"/>
      <c r="MD2" s="239"/>
      <c r="ME2" s="239"/>
      <c r="MF2" s="239"/>
      <c r="MG2" s="239"/>
      <c r="MH2" s="239"/>
      <c r="MI2" s="239"/>
      <c r="MJ2" s="239"/>
      <c r="MK2" s="239"/>
      <c r="ML2" s="239"/>
      <c r="MM2" s="239"/>
      <c r="MN2" s="239"/>
      <c r="MO2" s="239"/>
      <c r="MP2" s="239"/>
      <c r="MQ2" s="239"/>
      <c r="MR2" s="239"/>
      <c r="MS2" s="239"/>
      <c r="MT2" s="239"/>
      <c r="MU2" s="239"/>
      <c r="MV2" s="239"/>
      <c r="MW2" s="239"/>
      <c r="MX2" s="239"/>
      <c r="MY2" s="239"/>
      <c r="MZ2" s="239"/>
      <c r="NA2" s="239"/>
      <c r="NB2" s="239"/>
      <c r="NC2" s="239"/>
      <c r="ND2" s="239"/>
      <c r="NE2" s="239"/>
      <c r="NF2" s="239"/>
      <c r="NG2" s="239"/>
      <c r="NH2" s="239"/>
      <c r="NI2" s="239"/>
      <c r="NJ2" s="239"/>
      <c r="NK2" s="239"/>
      <c r="NL2" s="239"/>
      <c r="NM2" s="239"/>
      <c r="NN2" s="239"/>
      <c r="NO2" s="239"/>
      <c r="NP2" s="239"/>
      <c r="NQ2" s="239"/>
      <c r="NR2" s="239"/>
      <c r="NS2" s="239"/>
      <c r="NT2" s="239"/>
      <c r="NU2" s="239"/>
      <c r="NV2" s="239"/>
      <c r="NW2" s="239"/>
      <c r="NX2" s="239"/>
      <c r="NY2" s="239"/>
      <c r="NZ2" s="239"/>
      <c r="OA2" s="239"/>
      <c r="OB2" s="239"/>
      <c r="OC2" s="239"/>
      <c r="OD2" s="239"/>
      <c r="OE2" s="239"/>
      <c r="OF2" s="239"/>
      <c r="OG2" s="239"/>
      <c r="OH2" s="239"/>
      <c r="OI2" s="239"/>
      <c r="OJ2" s="239"/>
      <c r="OK2" s="239"/>
      <c r="OL2" s="239"/>
      <c r="OM2" s="239"/>
      <c r="ON2" s="239"/>
      <c r="OO2" s="239"/>
      <c r="OP2" s="239"/>
      <c r="OQ2" s="239"/>
      <c r="OR2" s="239"/>
      <c r="OS2" s="239"/>
      <c r="OT2" s="239"/>
      <c r="OU2" s="239"/>
      <c r="OV2" s="239"/>
      <c r="OW2" s="239"/>
      <c r="OX2" s="239"/>
      <c r="OY2" s="239"/>
      <c r="OZ2" s="239"/>
      <c r="PA2" s="239"/>
      <c r="PB2" s="239"/>
      <c r="PC2" s="239"/>
      <c r="PD2" s="239"/>
      <c r="PE2" s="239"/>
      <c r="PF2" s="239"/>
      <c r="PG2" s="239"/>
      <c r="PH2" s="239"/>
      <c r="PI2" s="239"/>
      <c r="PJ2" s="239"/>
      <c r="PK2" s="239"/>
      <c r="PL2" s="239"/>
      <c r="PM2" s="239"/>
      <c r="PN2" s="239"/>
      <c r="PO2" s="239"/>
      <c r="PP2" s="239"/>
      <c r="PQ2" s="239"/>
      <c r="PR2" s="239"/>
      <c r="PS2" s="239"/>
      <c r="PT2" s="239"/>
      <c r="PU2" s="239"/>
      <c r="PV2" s="239"/>
      <c r="PW2" s="239"/>
      <c r="PX2" s="239"/>
      <c r="PY2" s="239"/>
      <c r="PZ2" s="239"/>
      <c r="QA2" s="239"/>
      <c r="QB2" s="239"/>
      <c r="QC2" s="239"/>
      <c r="QD2" s="239"/>
      <c r="QE2" s="239"/>
      <c r="QF2" s="239"/>
      <c r="QG2" s="239"/>
      <c r="QH2" s="239"/>
      <c r="QI2" s="239"/>
      <c r="QJ2" s="239"/>
      <c r="QK2" s="239"/>
      <c r="QL2" s="239"/>
      <c r="QM2" s="239"/>
      <c r="QN2" s="239"/>
      <c r="QO2" s="239"/>
      <c r="QP2" s="239"/>
      <c r="QQ2" s="239"/>
      <c r="QR2" s="239"/>
      <c r="QS2" s="239"/>
      <c r="QT2" s="239"/>
      <c r="QU2" s="239"/>
      <c r="QV2" s="239"/>
      <c r="QW2" s="239"/>
      <c r="QX2" s="239"/>
      <c r="QY2" s="239"/>
      <c r="QZ2" s="239"/>
      <c r="RA2" s="239"/>
      <c r="RB2" s="239"/>
      <c r="RC2" s="239"/>
      <c r="RD2" s="239"/>
      <c r="RE2" s="239"/>
      <c r="RF2" s="239"/>
      <c r="RG2" s="239"/>
      <c r="RH2" s="239"/>
      <c r="RI2" s="239"/>
      <c r="RJ2" s="239"/>
      <c r="RK2" s="239"/>
      <c r="RL2" s="239"/>
      <c r="RM2" s="239"/>
      <c r="RN2" s="239"/>
      <c r="RO2" s="239"/>
      <c r="RP2" s="239"/>
      <c r="RQ2" s="239"/>
      <c r="RR2" s="239"/>
      <c r="RS2" s="239"/>
      <c r="RT2" s="239"/>
      <c r="RU2" s="239"/>
      <c r="RV2" s="239"/>
      <c r="RW2" s="239"/>
      <c r="RX2" s="239"/>
      <c r="RY2" s="239"/>
      <c r="RZ2" s="239"/>
      <c r="SA2" s="239"/>
      <c r="SB2" s="239"/>
      <c r="SC2" s="239"/>
      <c r="SD2" s="239"/>
      <c r="SE2" s="239"/>
      <c r="SF2" s="239"/>
      <c r="SG2" s="239"/>
      <c r="SH2" s="239"/>
      <c r="SI2" s="239"/>
      <c r="SJ2" s="239"/>
      <c r="SK2" s="239"/>
      <c r="SL2" s="239"/>
      <c r="SM2" s="239"/>
      <c r="SN2" s="239"/>
      <c r="SO2" s="239"/>
      <c r="SP2" s="239"/>
      <c r="SQ2" s="239"/>
      <c r="SR2" s="239"/>
      <c r="SS2" s="239"/>
      <c r="ST2" s="239"/>
      <c r="SU2" s="239"/>
      <c r="SV2" s="239"/>
      <c r="SW2" s="239"/>
      <c r="SX2" s="239"/>
      <c r="SY2" s="239"/>
      <c r="SZ2" s="239"/>
      <c r="TA2" s="239"/>
      <c r="TB2" s="239"/>
      <c r="TC2" s="239"/>
      <c r="TD2" s="239"/>
      <c r="TE2" s="239"/>
      <c r="TF2" s="239"/>
      <c r="TG2" s="239"/>
      <c r="TH2" s="239"/>
      <c r="TI2" s="239"/>
      <c r="TJ2" s="239"/>
      <c r="TK2" s="239"/>
      <c r="TL2" s="239"/>
      <c r="TM2" s="239"/>
      <c r="TN2" s="239"/>
      <c r="TO2" s="239"/>
      <c r="TP2" s="239"/>
      <c r="TQ2" s="239"/>
      <c r="TR2" s="239"/>
      <c r="TS2" s="239"/>
      <c r="TT2" s="239"/>
      <c r="TU2" s="239"/>
      <c r="TV2" s="239"/>
      <c r="TW2" s="239"/>
      <c r="TX2" s="239"/>
      <c r="TY2" s="239"/>
      <c r="TZ2" s="239"/>
      <c r="UA2" s="239"/>
      <c r="UB2" s="239"/>
      <c r="UC2" s="239"/>
      <c r="UD2" s="239"/>
      <c r="UE2" s="239"/>
      <c r="UF2" s="239"/>
      <c r="UG2" s="239"/>
      <c r="UH2" s="239"/>
      <c r="UI2" s="239"/>
      <c r="UJ2" s="239"/>
      <c r="UK2" s="239"/>
      <c r="UL2" s="239"/>
      <c r="UM2" s="239"/>
      <c r="UN2" s="239"/>
      <c r="UO2" s="239"/>
      <c r="UP2" s="239"/>
      <c r="UQ2" s="239"/>
      <c r="UR2" s="239"/>
      <c r="US2" s="239"/>
      <c r="UT2" s="239"/>
      <c r="UU2" s="239"/>
      <c r="UV2" s="239"/>
      <c r="UW2" s="239"/>
      <c r="UX2" s="239"/>
      <c r="UY2" s="239"/>
      <c r="UZ2" s="239"/>
      <c r="VA2" s="239"/>
      <c r="VB2" s="239"/>
      <c r="VC2" s="239"/>
      <c r="VD2" s="239"/>
      <c r="VE2" s="239"/>
      <c r="VF2" s="239"/>
      <c r="VG2" s="239"/>
      <c r="VH2" s="239"/>
      <c r="VI2" s="239"/>
      <c r="VJ2" s="239"/>
      <c r="VK2" s="239"/>
      <c r="VL2" s="239"/>
      <c r="VM2" s="239"/>
      <c r="VN2" s="239"/>
      <c r="VO2" s="239"/>
      <c r="VP2" s="239"/>
      <c r="VQ2" s="239"/>
      <c r="VR2" s="239"/>
      <c r="VS2" s="239"/>
      <c r="VT2" s="239"/>
      <c r="VU2" s="239"/>
      <c r="VV2" s="239"/>
      <c r="VW2" s="239"/>
      <c r="VX2" s="239"/>
      <c r="VY2" s="239"/>
      <c r="VZ2" s="239"/>
      <c r="WA2" s="239"/>
      <c r="WB2" s="239"/>
      <c r="WC2" s="239"/>
      <c r="WD2" s="239"/>
      <c r="WE2" s="239"/>
      <c r="WF2" s="239"/>
      <c r="WG2" s="239"/>
      <c r="WH2" s="239"/>
      <c r="WI2" s="239"/>
      <c r="WJ2" s="239"/>
      <c r="WK2" s="239"/>
      <c r="WL2" s="239"/>
      <c r="WM2" s="239"/>
      <c r="WN2" s="239"/>
      <c r="WO2" s="239"/>
      <c r="WP2" s="239"/>
      <c r="WQ2" s="239"/>
      <c r="WR2" s="239"/>
      <c r="WS2" s="239"/>
      <c r="WT2" s="239"/>
      <c r="WU2" s="239"/>
      <c r="WV2" s="239"/>
      <c r="WW2" s="239"/>
      <c r="WX2" s="239"/>
      <c r="WY2" s="239"/>
      <c r="WZ2" s="239"/>
      <c r="XA2" s="239"/>
      <c r="XB2" s="239"/>
      <c r="XC2" s="239"/>
      <c r="XD2" s="239"/>
      <c r="XE2" s="239"/>
    </row>
    <row r="3" spans="1:629" s="173" customFormat="1" ht="18.75" customHeight="1" x14ac:dyDescent="0.3">
      <c r="A3" s="170"/>
      <c r="B3" s="171"/>
      <c r="C3" s="171"/>
      <c r="D3" s="172"/>
      <c r="E3" s="171"/>
      <c r="F3" s="171"/>
      <c r="G3" s="171"/>
      <c r="H3" s="171"/>
      <c r="I3" s="171"/>
      <c r="J3" s="171"/>
      <c r="K3" s="171"/>
      <c r="L3" s="171"/>
      <c r="M3" s="171"/>
      <c r="N3" s="171"/>
      <c r="O3" s="171"/>
      <c r="P3" s="171"/>
      <c r="Q3" s="255"/>
      <c r="R3" s="171"/>
      <c r="S3" s="171"/>
      <c r="T3" s="171"/>
      <c r="U3" s="171"/>
      <c r="V3" s="171"/>
      <c r="W3" s="171"/>
      <c r="X3" s="171"/>
      <c r="Y3" s="171"/>
    </row>
    <row r="4" spans="1:629" x14ac:dyDescent="0.3">
      <c r="A4" s="174" t="s">
        <v>11867</v>
      </c>
      <c r="B4" s="175"/>
      <c r="D4" s="177"/>
      <c r="E4" s="175"/>
      <c r="F4" s="175"/>
      <c r="G4" s="175"/>
      <c r="H4" s="175"/>
      <c r="I4" s="175"/>
      <c r="J4" s="175"/>
      <c r="K4" s="175"/>
      <c r="L4" s="175"/>
      <c r="M4" s="175"/>
      <c r="N4" s="175"/>
      <c r="O4" s="175"/>
      <c r="P4" s="175"/>
      <c r="Q4" s="256"/>
      <c r="R4" s="175"/>
      <c r="S4" s="175"/>
      <c r="T4" s="175"/>
      <c r="U4" s="175"/>
      <c r="V4" s="175"/>
      <c r="W4" s="175"/>
      <c r="X4" s="175"/>
      <c r="Y4" s="268" t="b">
        <v>0</v>
      </c>
    </row>
    <row r="5" spans="1:629" x14ac:dyDescent="0.3">
      <c r="A5" s="178" t="s">
        <v>11867</v>
      </c>
      <c r="B5" s="175"/>
      <c r="C5" s="177"/>
      <c r="D5" s="177"/>
      <c r="E5" s="175"/>
      <c r="F5" s="175"/>
      <c r="G5" s="175"/>
      <c r="H5" s="175"/>
      <c r="I5" s="175"/>
      <c r="J5" s="175"/>
      <c r="K5" s="179"/>
      <c r="L5" s="175"/>
      <c r="M5" s="175"/>
      <c r="N5" s="175"/>
      <c r="O5" s="175"/>
      <c r="P5" s="175"/>
      <c r="Q5" s="256"/>
      <c r="R5" s="175"/>
      <c r="S5" s="175"/>
      <c r="T5" s="175"/>
      <c r="U5" s="175"/>
      <c r="V5" s="175"/>
      <c r="W5" s="175"/>
      <c r="X5" s="175"/>
      <c r="Y5" s="268" t="b">
        <v>0</v>
      </c>
    </row>
    <row r="6" spans="1:629" x14ac:dyDescent="0.3">
      <c r="A6" s="178"/>
      <c r="B6" s="175"/>
      <c r="C6" s="175"/>
      <c r="D6" s="177"/>
      <c r="E6" s="175"/>
      <c r="F6" s="175"/>
      <c r="G6" s="180"/>
      <c r="H6" s="175"/>
      <c r="I6" s="178"/>
      <c r="J6" s="175"/>
      <c r="K6" s="181"/>
      <c r="L6" s="182"/>
      <c r="M6" s="175"/>
      <c r="N6" s="177"/>
      <c r="O6" s="183"/>
      <c r="P6" s="183"/>
      <c r="Q6" s="257"/>
      <c r="R6" s="184"/>
      <c r="S6" s="184"/>
      <c r="T6" s="184"/>
      <c r="U6" s="184"/>
      <c r="V6" s="184"/>
      <c r="W6" s="184"/>
      <c r="X6" s="233"/>
      <c r="Y6" s="268" t="b">
        <v>0</v>
      </c>
    </row>
    <row r="7" spans="1:629" x14ac:dyDescent="0.3">
      <c r="A7" s="178"/>
      <c r="B7" s="175"/>
      <c r="C7" s="175"/>
      <c r="D7" s="177"/>
      <c r="E7" s="175"/>
      <c r="F7" s="175"/>
      <c r="G7" s="175"/>
      <c r="H7" s="175"/>
      <c r="I7" s="178"/>
      <c r="J7" s="175"/>
      <c r="K7" s="181"/>
      <c r="L7" s="182"/>
      <c r="M7" s="185"/>
      <c r="N7" s="185"/>
      <c r="O7" s="175"/>
      <c r="P7" s="175"/>
      <c r="Q7" s="258"/>
      <c r="R7" s="180"/>
      <c r="S7" s="180"/>
      <c r="T7" s="180"/>
      <c r="U7" s="180"/>
      <c r="V7" s="180"/>
      <c r="W7" s="180"/>
      <c r="X7" s="175"/>
      <c r="Y7" s="268" t="b">
        <v>0</v>
      </c>
    </row>
    <row r="8" spans="1:629" x14ac:dyDescent="0.3">
      <c r="A8" s="178"/>
      <c r="B8" s="175"/>
      <c r="C8" s="175"/>
      <c r="D8" s="177"/>
      <c r="E8" s="175"/>
      <c r="F8" s="175"/>
      <c r="G8" s="175"/>
      <c r="H8" s="175"/>
      <c r="I8" s="178"/>
      <c r="J8" s="175"/>
      <c r="K8" s="181"/>
      <c r="L8" s="182"/>
      <c r="M8" s="185"/>
      <c r="N8" s="186"/>
      <c r="O8" s="175"/>
      <c r="P8" s="175"/>
      <c r="Q8" s="258"/>
      <c r="R8" s="180"/>
      <c r="S8" s="180"/>
      <c r="T8" s="180"/>
      <c r="U8" s="180"/>
      <c r="V8" s="180"/>
      <c r="W8" s="180"/>
      <c r="X8" s="175"/>
      <c r="Y8" s="268" t="b">
        <v>0</v>
      </c>
    </row>
    <row r="9" spans="1:629" x14ac:dyDescent="0.3">
      <c r="A9" s="178"/>
      <c r="B9" s="175"/>
      <c r="C9" s="175"/>
      <c r="D9" s="177"/>
      <c r="E9" s="175"/>
      <c r="F9" s="175"/>
      <c r="G9" s="175"/>
      <c r="H9" s="175"/>
      <c r="I9" s="178"/>
      <c r="J9" s="175"/>
      <c r="K9" s="181"/>
      <c r="L9" s="182"/>
      <c r="M9" s="185"/>
      <c r="N9" s="187"/>
      <c r="O9" s="183"/>
      <c r="P9" s="183"/>
      <c r="Q9" s="257"/>
      <c r="R9" s="184"/>
      <c r="S9" s="184"/>
      <c r="T9" s="184"/>
      <c r="U9" s="184"/>
      <c r="V9" s="184"/>
      <c r="W9" s="184"/>
      <c r="X9" s="233"/>
      <c r="Y9" s="268" t="b">
        <v>0</v>
      </c>
    </row>
    <row r="10" spans="1:629" x14ac:dyDescent="0.3">
      <c r="A10" s="178"/>
      <c r="B10" s="175"/>
      <c r="C10" s="175"/>
      <c r="D10" s="177"/>
      <c r="E10" s="175"/>
      <c r="F10" s="175"/>
      <c r="G10" s="175"/>
      <c r="H10" s="175"/>
      <c r="I10" s="178"/>
      <c r="J10" s="175"/>
      <c r="K10" s="181"/>
      <c r="L10" s="182"/>
      <c r="M10" s="185"/>
      <c r="N10" s="185"/>
      <c r="O10" s="183"/>
      <c r="P10" s="183"/>
      <c r="Q10" s="257"/>
      <c r="R10" s="184"/>
      <c r="S10" s="184"/>
      <c r="T10" s="184"/>
      <c r="U10" s="184"/>
      <c r="V10" s="184"/>
      <c r="W10" s="184"/>
      <c r="X10" s="233"/>
      <c r="Y10" s="268" t="b">
        <v>0</v>
      </c>
    </row>
    <row r="11" spans="1:629" x14ac:dyDescent="0.3">
      <c r="A11" s="178"/>
      <c r="B11" s="175"/>
      <c r="C11" s="175"/>
      <c r="D11" s="177"/>
      <c r="E11" s="175"/>
      <c r="F11" s="175"/>
      <c r="G11" s="175"/>
      <c r="H11" s="175"/>
      <c r="I11" s="178"/>
      <c r="J11" s="175"/>
      <c r="K11" s="181"/>
      <c r="L11" s="182"/>
      <c r="M11" s="185"/>
      <c r="N11" s="187"/>
      <c r="O11" s="183"/>
      <c r="P11" s="183"/>
      <c r="Q11" s="259"/>
      <c r="R11" s="184"/>
      <c r="S11" s="184"/>
      <c r="T11" s="184"/>
      <c r="U11" s="184"/>
      <c r="V11" s="184"/>
      <c r="W11" s="184"/>
      <c r="X11" s="233"/>
      <c r="Y11" s="268" t="b">
        <v>0</v>
      </c>
    </row>
    <row r="12" spans="1:629" x14ac:dyDescent="0.3">
      <c r="A12" s="178"/>
      <c r="B12" s="175"/>
      <c r="C12" s="175"/>
      <c r="D12" s="177"/>
      <c r="E12" s="175"/>
      <c r="F12" s="175"/>
      <c r="G12" s="175"/>
      <c r="H12" s="175"/>
      <c r="I12" s="178"/>
      <c r="J12" s="175"/>
      <c r="K12" s="181"/>
      <c r="L12" s="182"/>
      <c r="M12" s="185"/>
      <c r="N12" s="185"/>
      <c r="O12" s="183"/>
      <c r="P12" s="183"/>
      <c r="Q12" s="257"/>
      <c r="R12" s="184"/>
      <c r="S12" s="184"/>
      <c r="T12" s="184"/>
      <c r="U12" s="184"/>
      <c r="V12" s="184"/>
      <c r="W12" s="184"/>
      <c r="X12" s="233"/>
      <c r="Y12" s="268" t="b">
        <v>0</v>
      </c>
    </row>
    <row r="13" spans="1:629" x14ac:dyDescent="0.3">
      <c r="A13" s="178"/>
      <c r="B13" s="175"/>
      <c r="C13" s="175"/>
      <c r="D13" s="177"/>
      <c r="E13" s="175"/>
      <c r="F13" s="175"/>
      <c r="G13" s="175"/>
      <c r="H13" s="175"/>
      <c r="I13" s="178"/>
      <c r="J13" s="175"/>
      <c r="K13" s="181"/>
      <c r="L13" s="182"/>
      <c r="M13" s="185"/>
      <c r="N13" s="188"/>
      <c r="O13" s="183"/>
      <c r="P13" s="183"/>
      <c r="Q13" s="257"/>
      <c r="R13" s="184"/>
      <c r="S13" s="184"/>
      <c r="T13" s="184"/>
      <c r="U13" s="184"/>
      <c r="V13" s="184"/>
      <c r="W13" s="184"/>
      <c r="X13" s="233"/>
      <c r="Y13" s="268" t="b">
        <v>0</v>
      </c>
    </row>
    <row r="14" spans="1:629" x14ac:dyDescent="0.3">
      <c r="A14" s="178"/>
      <c r="B14" s="175"/>
      <c r="C14" s="175"/>
      <c r="D14" s="177"/>
      <c r="E14" s="175"/>
      <c r="F14" s="175"/>
      <c r="G14" s="175"/>
      <c r="H14" s="175"/>
      <c r="I14" s="178"/>
      <c r="J14" s="175"/>
      <c r="K14" s="181"/>
      <c r="L14" s="182"/>
      <c r="M14" s="185"/>
      <c r="N14" s="186"/>
      <c r="O14" s="183"/>
      <c r="P14" s="183"/>
      <c r="Q14" s="257"/>
      <c r="R14" s="184"/>
      <c r="S14" s="184"/>
      <c r="T14" s="184"/>
      <c r="U14" s="184"/>
      <c r="V14" s="184"/>
      <c r="W14" s="184"/>
      <c r="X14" s="234"/>
      <c r="Y14" s="268" t="b">
        <v>0</v>
      </c>
    </row>
    <row r="15" spans="1:629" x14ac:dyDescent="0.3">
      <c r="A15" s="178"/>
      <c r="B15" s="175"/>
      <c r="C15" s="175"/>
      <c r="D15" s="177"/>
      <c r="E15" s="175"/>
      <c r="F15" s="175"/>
      <c r="G15" s="175"/>
      <c r="H15" s="175"/>
      <c r="I15" s="178"/>
      <c r="J15" s="175"/>
      <c r="K15" s="181"/>
      <c r="L15" s="182"/>
      <c r="M15" s="185"/>
      <c r="N15" s="186"/>
      <c r="O15" s="183"/>
      <c r="P15" s="183"/>
      <c r="Q15" s="257"/>
      <c r="R15" s="184"/>
      <c r="S15" s="184"/>
      <c r="T15" s="184"/>
      <c r="U15" s="184"/>
      <c r="V15" s="184"/>
      <c r="W15" s="184"/>
      <c r="X15" s="233"/>
      <c r="Y15" s="268" t="b">
        <v>0</v>
      </c>
    </row>
    <row r="16" spans="1:629" x14ac:dyDescent="0.3">
      <c r="A16" s="178"/>
      <c r="B16" s="175"/>
      <c r="C16" s="175"/>
      <c r="D16" s="177"/>
      <c r="E16" s="175"/>
      <c r="F16" s="175"/>
      <c r="G16" s="175"/>
      <c r="H16" s="175"/>
      <c r="I16" s="178"/>
      <c r="J16" s="175"/>
      <c r="K16" s="179"/>
      <c r="L16" s="182"/>
      <c r="M16" s="185"/>
      <c r="N16" s="186"/>
      <c r="O16" s="183"/>
      <c r="P16" s="183"/>
      <c r="Q16" s="260"/>
      <c r="R16" s="184"/>
      <c r="S16" s="184"/>
      <c r="T16" s="184"/>
      <c r="U16" s="184"/>
      <c r="V16" s="184"/>
      <c r="W16" s="184"/>
      <c r="X16" s="233"/>
      <c r="Y16" s="268" t="b">
        <v>0</v>
      </c>
    </row>
    <row r="17" spans="1:25" x14ac:dyDescent="0.35">
      <c r="A17" s="178"/>
      <c r="B17" s="175"/>
      <c r="C17" s="175"/>
      <c r="D17" s="177"/>
      <c r="E17" s="175"/>
      <c r="F17" s="175"/>
      <c r="G17" s="175"/>
      <c r="H17" s="175"/>
      <c r="I17" s="178"/>
      <c r="J17" s="175"/>
      <c r="K17" s="179"/>
      <c r="L17" s="182"/>
      <c r="M17" s="185"/>
      <c r="N17" s="188"/>
      <c r="O17" s="183"/>
      <c r="P17" s="183"/>
      <c r="Q17" s="261"/>
      <c r="R17" s="184"/>
      <c r="S17" s="184"/>
      <c r="T17" s="184"/>
      <c r="U17" s="184"/>
      <c r="V17" s="184"/>
      <c r="W17" s="184"/>
      <c r="X17" s="233"/>
      <c r="Y17" s="268" t="b">
        <v>0</v>
      </c>
    </row>
    <row r="18" spans="1:25" x14ac:dyDescent="0.3">
      <c r="A18" s="178"/>
      <c r="B18" s="175"/>
      <c r="C18" s="175"/>
      <c r="D18" s="177"/>
      <c r="E18" s="175"/>
      <c r="F18" s="175"/>
      <c r="G18" s="175"/>
      <c r="H18" s="175"/>
      <c r="I18" s="178"/>
      <c r="J18" s="175"/>
      <c r="K18" s="179"/>
      <c r="L18" s="176"/>
      <c r="M18" s="182"/>
      <c r="N18" s="189"/>
      <c r="O18" s="183"/>
      <c r="P18" s="183"/>
      <c r="Q18" s="260"/>
      <c r="R18" s="184"/>
      <c r="S18" s="184"/>
      <c r="T18" s="184"/>
      <c r="U18" s="184"/>
      <c r="V18" s="184"/>
      <c r="W18" s="184"/>
      <c r="X18" s="233"/>
      <c r="Y18" s="268" t="b">
        <v>0</v>
      </c>
    </row>
    <row r="19" spans="1:25" x14ac:dyDescent="0.35">
      <c r="A19" s="178"/>
      <c r="B19" s="175"/>
      <c r="C19" s="175"/>
      <c r="D19" s="177"/>
      <c r="E19" s="175"/>
      <c r="F19" s="175"/>
      <c r="G19" s="175"/>
      <c r="H19" s="175"/>
      <c r="I19" s="178"/>
      <c r="J19" s="175"/>
      <c r="K19" s="179"/>
      <c r="L19" s="182"/>
      <c r="M19" s="185"/>
      <c r="N19" s="188"/>
      <c r="O19" s="183"/>
      <c r="P19" s="183"/>
      <c r="Q19" s="261"/>
      <c r="R19" s="184"/>
      <c r="S19" s="184"/>
      <c r="T19" s="184"/>
      <c r="U19" s="184"/>
      <c r="V19" s="184"/>
      <c r="W19" s="184"/>
      <c r="X19" s="233"/>
      <c r="Y19" s="268" t="b">
        <v>0</v>
      </c>
    </row>
    <row r="20" spans="1:25" x14ac:dyDescent="0.3">
      <c r="A20" s="178"/>
      <c r="B20" s="175"/>
      <c r="C20" s="175"/>
      <c r="D20" s="177"/>
      <c r="E20" s="175"/>
      <c r="F20" s="175"/>
      <c r="G20" s="175"/>
      <c r="H20" s="175"/>
      <c r="I20" s="178"/>
      <c r="J20" s="175"/>
      <c r="K20" s="181"/>
      <c r="L20" s="176"/>
      <c r="M20" s="182"/>
      <c r="N20" s="187"/>
      <c r="O20" s="183"/>
      <c r="P20" s="183"/>
      <c r="Q20" s="257"/>
      <c r="R20" s="184"/>
      <c r="S20" s="184"/>
      <c r="T20" s="184"/>
      <c r="U20" s="184"/>
      <c r="V20" s="184"/>
      <c r="W20" s="184"/>
      <c r="X20" s="233"/>
      <c r="Y20" s="268" t="b">
        <v>0</v>
      </c>
    </row>
    <row r="21" spans="1:25" x14ac:dyDescent="0.3">
      <c r="A21" s="178"/>
      <c r="B21" s="175"/>
      <c r="C21" s="175"/>
      <c r="D21" s="177"/>
      <c r="E21" s="175"/>
      <c r="F21" s="175"/>
      <c r="G21" s="175"/>
      <c r="H21" s="175"/>
      <c r="I21" s="178"/>
      <c r="J21" s="175"/>
      <c r="K21" s="181"/>
      <c r="L21" s="182"/>
      <c r="M21" s="185"/>
      <c r="N21" s="187"/>
      <c r="O21" s="183"/>
      <c r="P21" s="183"/>
      <c r="Q21" s="257"/>
      <c r="R21" s="184"/>
      <c r="S21" s="184"/>
      <c r="T21" s="184"/>
      <c r="U21" s="184"/>
      <c r="V21" s="184"/>
      <c r="W21" s="184"/>
      <c r="X21" s="233"/>
      <c r="Y21" s="268" t="b">
        <v>0</v>
      </c>
    </row>
    <row r="22" spans="1:25" x14ac:dyDescent="0.3">
      <c r="A22" s="178"/>
      <c r="B22" s="175"/>
      <c r="C22" s="175"/>
      <c r="D22" s="177"/>
      <c r="E22" s="175"/>
      <c r="F22" s="175"/>
      <c r="G22" s="175"/>
      <c r="H22" s="175"/>
      <c r="I22" s="178"/>
      <c r="J22" s="175"/>
      <c r="K22" s="181"/>
      <c r="L22" s="182"/>
      <c r="M22" s="185"/>
      <c r="N22" s="186"/>
      <c r="O22" s="183"/>
      <c r="P22" s="183"/>
      <c r="Q22" s="260"/>
      <c r="R22" s="184"/>
      <c r="S22" s="184"/>
      <c r="T22" s="184"/>
      <c r="U22" s="184"/>
      <c r="V22" s="184"/>
      <c r="W22" s="184"/>
      <c r="X22" s="233"/>
      <c r="Y22" s="268" t="b">
        <v>0</v>
      </c>
    </row>
    <row r="23" spans="1:25" x14ac:dyDescent="0.3">
      <c r="A23" s="178"/>
      <c r="B23" s="175"/>
      <c r="C23" s="175"/>
      <c r="D23" s="177"/>
      <c r="E23" s="175"/>
      <c r="F23" s="175"/>
      <c r="G23" s="175"/>
      <c r="H23" s="175"/>
      <c r="I23" s="178"/>
      <c r="J23" s="175"/>
      <c r="K23" s="179"/>
      <c r="L23" s="182"/>
      <c r="M23" s="175"/>
      <c r="N23" s="175"/>
      <c r="O23" s="183"/>
      <c r="P23" s="183"/>
      <c r="Q23" s="257"/>
      <c r="R23" s="184"/>
      <c r="S23" s="184"/>
      <c r="T23" s="184"/>
      <c r="U23" s="184"/>
      <c r="V23" s="184"/>
      <c r="W23" s="184"/>
      <c r="X23" s="233"/>
      <c r="Y23" s="268" t="b">
        <v>0</v>
      </c>
    </row>
    <row r="24" spans="1:25" x14ac:dyDescent="0.35">
      <c r="A24" s="178"/>
      <c r="B24" s="175"/>
      <c r="C24" s="175"/>
      <c r="D24" s="177"/>
      <c r="E24" s="175"/>
      <c r="F24" s="175"/>
      <c r="G24" s="175"/>
      <c r="H24" s="175"/>
      <c r="I24" s="178"/>
      <c r="J24" s="175"/>
      <c r="K24" s="179"/>
      <c r="L24" s="176"/>
      <c r="M24" s="182"/>
      <c r="N24" s="188"/>
      <c r="O24" s="183"/>
      <c r="P24" s="183"/>
      <c r="Q24" s="261"/>
      <c r="R24" s="184"/>
      <c r="S24" s="184"/>
      <c r="T24" s="184"/>
      <c r="U24" s="184"/>
      <c r="V24" s="184"/>
      <c r="W24" s="184"/>
      <c r="X24" s="233"/>
      <c r="Y24" s="268" t="b">
        <v>0</v>
      </c>
    </row>
    <row r="25" spans="1:25" x14ac:dyDescent="0.3">
      <c r="A25" s="178"/>
      <c r="B25" s="175"/>
      <c r="C25" s="175"/>
      <c r="D25" s="177"/>
      <c r="E25" s="175"/>
      <c r="F25" s="175"/>
      <c r="G25" s="175"/>
      <c r="H25" s="175"/>
      <c r="I25" s="178"/>
      <c r="J25" s="175"/>
      <c r="K25" s="179"/>
      <c r="L25" s="182"/>
      <c r="M25" s="185"/>
      <c r="N25" s="185"/>
      <c r="O25" s="183"/>
      <c r="P25" s="183"/>
      <c r="Q25" s="257"/>
      <c r="R25" s="184"/>
      <c r="S25" s="184"/>
      <c r="T25" s="184"/>
      <c r="U25" s="184"/>
      <c r="V25" s="184"/>
      <c r="W25" s="184"/>
      <c r="X25" s="233"/>
      <c r="Y25" s="268" t="b">
        <v>0</v>
      </c>
    </row>
    <row r="26" spans="1:25" x14ac:dyDescent="0.3">
      <c r="A26" s="178"/>
      <c r="B26" s="175"/>
      <c r="C26" s="175"/>
      <c r="D26" s="177"/>
      <c r="E26" s="175"/>
      <c r="F26" s="175"/>
      <c r="G26" s="175"/>
      <c r="H26" s="175"/>
      <c r="I26" s="178"/>
      <c r="J26" s="175"/>
      <c r="K26" s="179"/>
      <c r="L26" s="182"/>
      <c r="M26" s="185"/>
      <c r="N26" s="185"/>
      <c r="O26" s="183"/>
      <c r="P26" s="183"/>
      <c r="Q26" s="257"/>
      <c r="R26" s="184"/>
      <c r="S26" s="184"/>
      <c r="T26" s="184"/>
      <c r="U26" s="184"/>
      <c r="V26" s="184"/>
      <c r="W26" s="184"/>
      <c r="X26" s="233"/>
      <c r="Y26" s="268" t="b">
        <v>0</v>
      </c>
    </row>
    <row r="27" spans="1:25" x14ac:dyDescent="0.3">
      <c r="A27" s="178"/>
      <c r="B27" s="175"/>
      <c r="C27" s="175"/>
      <c r="D27" s="177"/>
      <c r="E27" s="175"/>
      <c r="F27" s="175"/>
      <c r="G27" s="175"/>
      <c r="H27" s="175"/>
      <c r="I27" s="178"/>
      <c r="J27" s="175"/>
      <c r="K27" s="179"/>
      <c r="L27" s="182"/>
      <c r="M27" s="185"/>
      <c r="N27" s="185"/>
      <c r="O27" s="183"/>
      <c r="P27" s="183"/>
      <c r="Q27" s="257"/>
      <c r="R27" s="184"/>
      <c r="S27" s="184"/>
      <c r="T27" s="184"/>
      <c r="U27" s="184"/>
      <c r="V27" s="184"/>
      <c r="W27" s="184"/>
      <c r="X27" s="233"/>
      <c r="Y27" s="268" t="b">
        <v>0</v>
      </c>
    </row>
    <row r="28" spans="1:25" x14ac:dyDescent="0.3">
      <c r="A28" s="178"/>
      <c r="B28" s="175"/>
      <c r="C28" s="175"/>
      <c r="D28" s="177"/>
      <c r="E28" s="175"/>
      <c r="F28" s="175"/>
      <c r="G28" s="175"/>
      <c r="H28" s="175"/>
      <c r="I28" s="178"/>
      <c r="J28" s="175"/>
      <c r="K28" s="179"/>
      <c r="L28" s="182"/>
      <c r="M28" s="185"/>
      <c r="N28" s="185"/>
      <c r="O28" s="183"/>
      <c r="P28" s="183"/>
      <c r="Q28" s="257"/>
      <c r="R28" s="184"/>
      <c r="S28" s="184"/>
      <c r="T28" s="184"/>
      <c r="U28" s="184"/>
      <c r="V28" s="184"/>
      <c r="W28" s="184"/>
      <c r="X28" s="233"/>
      <c r="Y28" s="268" t="b">
        <v>0</v>
      </c>
    </row>
    <row r="29" spans="1:25" x14ac:dyDescent="0.35">
      <c r="A29" s="178"/>
      <c r="B29" s="175"/>
      <c r="C29" s="175"/>
      <c r="D29" s="177"/>
      <c r="E29" s="175"/>
      <c r="F29" s="175"/>
      <c r="G29" s="175"/>
      <c r="H29" s="175"/>
      <c r="I29" s="178"/>
      <c r="J29" s="175"/>
      <c r="K29" s="181"/>
      <c r="L29" s="190"/>
      <c r="M29" s="185"/>
      <c r="N29" s="188"/>
      <c r="O29" s="183"/>
      <c r="P29" s="183"/>
      <c r="Q29" s="261"/>
      <c r="R29" s="191"/>
      <c r="S29" s="184"/>
      <c r="T29" s="184"/>
      <c r="U29" s="184"/>
      <c r="V29" s="184"/>
      <c r="W29" s="191"/>
      <c r="X29" s="233"/>
      <c r="Y29" s="268" t="b">
        <v>0</v>
      </c>
    </row>
    <row r="30" spans="1:25" x14ac:dyDescent="0.35">
      <c r="A30" s="178"/>
      <c r="B30" s="175"/>
      <c r="C30" s="175"/>
      <c r="D30" s="177"/>
      <c r="E30" s="175"/>
      <c r="F30" s="175"/>
      <c r="G30" s="175"/>
      <c r="H30" s="175"/>
      <c r="I30" s="178"/>
      <c r="J30" s="175"/>
      <c r="K30" s="181"/>
      <c r="L30" s="190"/>
      <c r="M30" s="185"/>
      <c r="N30" s="187"/>
      <c r="O30" s="183"/>
      <c r="P30" s="183"/>
      <c r="Q30" s="262"/>
      <c r="R30" s="191"/>
      <c r="S30" s="184"/>
      <c r="T30" s="184"/>
      <c r="U30" s="184"/>
      <c r="V30" s="184"/>
      <c r="W30" s="191"/>
      <c r="X30" s="233"/>
      <c r="Y30" s="268" t="b">
        <v>0</v>
      </c>
    </row>
    <row r="31" spans="1:25" x14ac:dyDescent="0.35">
      <c r="A31" s="178"/>
      <c r="B31" s="175"/>
      <c r="C31" s="175"/>
      <c r="D31" s="177"/>
      <c r="E31" s="175"/>
      <c r="F31" s="175"/>
      <c r="G31" s="175"/>
      <c r="H31" s="175"/>
      <c r="I31" s="178"/>
      <c r="J31" s="175"/>
      <c r="K31" s="181"/>
      <c r="L31" s="176"/>
      <c r="M31" s="181"/>
      <c r="N31" s="185"/>
      <c r="O31" s="183"/>
      <c r="P31" s="183"/>
      <c r="Q31" s="262"/>
      <c r="R31" s="191"/>
      <c r="S31" s="184"/>
      <c r="T31" s="184"/>
      <c r="U31" s="184"/>
      <c r="V31" s="184"/>
      <c r="W31" s="191"/>
      <c r="X31" s="233"/>
      <c r="Y31" s="268" t="b">
        <v>0</v>
      </c>
    </row>
    <row r="32" spans="1:25" x14ac:dyDescent="0.35">
      <c r="A32" s="178"/>
      <c r="B32" s="175"/>
      <c r="C32" s="175"/>
      <c r="D32" s="177"/>
      <c r="E32" s="175"/>
      <c r="F32" s="175"/>
      <c r="G32" s="175"/>
      <c r="H32" s="175"/>
      <c r="I32" s="193"/>
      <c r="J32" s="175"/>
      <c r="K32" s="181"/>
      <c r="L32" s="190"/>
      <c r="M32" s="185"/>
      <c r="N32" s="185"/>
      <c r="O32" s="194"/>
      <c r="P32" s="183"/>
      <c r="Q32" s="262"/>
      <c r="R32" s="195"/>
      <c r="S32" s="184"/>
      <c r="T32" s="196"/>
      <c r="U32" s="196"/>
      <c r="V32" s="196"/>
      <c r="W32" s="195"/>
      <c r="X32" s="235"/>
      <c r="Y32" s="268" t="b">
        <v>0</v>
      </c>
    </row>
    <row r="33" spans="1:25" x14ac:dyDescent="0.35">
      <c r="A33" s="178"/>
      <c r="B33" s="175"/>
      <c r="C33" s="175"/>
      <c r="D33" s="177"/>
      <c r="E33" s="175"/>
      <c r="F33" s="175"/>
      <c r="G33" s="175"/>
      <c r="H33" s="175"/>
      <c r="I33" s="193"/>
      <c r="J33" s="175"/>
      <c r="K33" s="181"/>
      <c r="L33" s="190"/>
      <c r="M33" s="185"/>
      <c r="N33" s="185"/>
      <c r="O33" s="194"/>
      <c r="P33" s="183"/>
      <c r="Q33" s="262"/>
      <c r="R33" s="195"/>
      <c r="S33" s="184"/>
      <c r="T33" s="196"/>
      <c r="U33" s="196"/>
      <c r="V33" s="196"/>
      <c r="W33" s="195"/>
      <c r="X33" s="235"/>
      <c r="Y33" s="268" t="b">
        <v>0</v>
      </c>
    </row>
    <row r="34" spans="1:25" x14ac:dyDescent="0.35">
      <c r="A34" s="197"/>
      <c r="B34" s="175"/>
      <c r="C34" s="175"/>
      <c r="D34" s="177"/>
      <c r="E34" s="175"/>
      <c r="F34" s="175"/>
      <c r="G34" s="175"/>
      <c r="H34" s="175"/>
      <c r="I34" s="193"/>
      <c r="J34" s="175"/>
      <c r="K34" s="181"/>
      <c r="L34" s="190"/>
      <c r="M34" s="185"/>
      <c r="N34" s="185"/>
      <c r="O34" s="194"/>
      <c r="P34" s="183"/>
      <c r="Q34" s="262"/>
      <c r="R34" s="195"/>
      <c r="S34" s="184"/>
      <c r="T34" s="196"/>
      <c r="U34" s="196"/>
      <c r="V34" s="196"/>
      <c r="W34" s="195"/>
      <c r="X34" s="235"/>
      <c r="Y34" s="268" t="b">
        <v>0</v>
      </c>
    </row>
    <row r="35" spans="1:25" x14ac:dyDescent="0.35">
      <c r="A35" s="197"/>
      <c r="B35" s="175"/>
      <c r="C35" s="175"/>
      <c r="D35" s="177"/>
      <c r="E35" s="175"/>
      <c r="F35" s="175"/>
      <c r="G35" s="175"/>
      <c r="H35" s="175"/>
      <c r="I35" s="193"/>
      <c r="J35" s="175"/>
      <c r="K35" s="181"/>
      <c r="L35" s="190"/>
      <c r="M35" s="185"/>
      <c r="N35" s="185"/>
      <c r="O35" s="194"/>
      <c r="P35" s="183"/>
      <c r="Q35" s="262"/>
      <c r="R35" s="195"/>
      <c r="S35" s="184"/>
      <c r="T35" s="196"/>
      <c r="U35" s="196"/>
      <c r="V35" s="196"/>
      <c r="W35" s="195"/>
      <c r="X35" s="235"/>
      <c r="Y35" s="268" t="b">
        <v>0</v>
      </c>
    </row>
    <row r="36" spans="1:25" x14ac:dyDescent="0.35">
      <c r="A36" s="197"/>
      <c r="B36" s="175"/>
      <c r="C36" s="175"/>
      <c r="D36" s="177"/>
      <c r="E36" s="175"/>
      <c r="F36" s="175"/>
      <c r="G36" s="175"/>
      <c r="H36" s="175"/>
      <c r="I36" s="193"/>
      <c r="J36" s="175"/>
      <c r="K36" s="181"/>
      <c r="L36" s="190"/>
      <c r="M36" s="180"/>
      <c r="N36" s="185"/>
      <c r="O36" s="194"/>
      <c r="P36" s="183"/>
      <c r="Q36" s="262"/>
      <c r="R36" s="195"/>
      <c r="S36" s="184"/>
      <c r="T36" s="196"/>
      <c r="U36" s="196"/>
      <c r="V36" s="196"/>
      <c r="W36" s="195"/>
      <c r="X36" s="235"/>
      <c r="Y36" s="268" t="b">
        <v>0</v>
      </c>
    </row>
    <row r="37" spans="1:25" x14ac:dyDescent="0.35">
      <c r="A37" s="178"/>
      <c r="B37" s="175"/>
      <c r="C37" s="175"/>
      <c r="D37" s="177"/>
      <c r="E37" s="175"/>
      <c r="F37" s="175"/>
      <c r="G37" s="175"/>
      <c r="H37" s="175"/>
      <c r="I37" s="193"/>
      <c r="J37" s="175"/>
      <c r="K37" s="181"/>
      <c r="L37" s="190"/>
      <c r="M37" s="180"/>
      <c r="N37" s="185"/>
      <c r="O37" s="194"/>
      <c r="P37" s="183"/>
      <c r="Q37" s="262"/>
      <c r="R37" s="195"/>
      <c r="S37" s="184"/>
      <c r="T37" s="196"/>
      <c r="U37" s="196"/>
      <c r="V37" s="196"/>
      <c r="W37" s="195"/>
      <c r="X37" s="235"/>
      <c r="Y37" s="268" t="b">
        <v>0</v>
      </c>
    </row>
    <row r="38" spans="1:25" x14ac:dyDescent="0.35">
      <c r="A38" s="178"/>
      <c r="B38" s="175"/>
      <c r="C38" s="175"/>
      <c r="D38" s="177"/>
      <c r="E38" s="175"/>
      <c r="F38" s="175"/>
      <c r="G38" s="175"/>
      <c r="H38" s="175"/>
      <c r="I38" s="193"/>
      <c r="J38" s="175"/>
      <c r="K38" s="181"/>
      <c r="L38" s="176"/>
      <c r="M38" s="181"/>
      <c r="N38" s="185"/>
      <c r="O38" s="194"/>
      <c r="P38" s="183"/>
      <c r="Q38" s="262"/>
      <c r="R38" s="195"/>
      <c r="S38" s="184"/>
      <c r="T38" s="196"/>
      <c r="U38" s="196"/>
      <c r="V38" s="196"/>
      <c r="W38" s="195"/>
      <c r="X38" s="235"/>
      <c r="Y38" s="268" t="b">
        <v>0</v>
      </c>
    </row>
    <row r="39" spans="1:25" x14ac:dyDescent="0.35">
      <c r="A39" s="178"/>
      <c r="B39" s="175"/>
      <c r="C39" s="175"/>
      <c r="D39" s="177"/>
      <c r="E39" s="175"/>
      <c r="F39" s="175"/>
      <c r="G39" s="175"/>
      <c r="H39" s="175"/>
      <c r="I39" s="193"/>
      <c r="J39" s="175"/>
      <c r="K39" s="181"/>
      <c r="L39" s="181"/>
      <c r="M39" s="185"/>
      <c r="N39" s="186"/>
      <c r="O39" s="194"/>
      <c r="P39" s="183"/>
      <c r="Q39" s="262"/>
      <c r="R39" s="195"/>
      <c r="S39" s="184"/>
      <c r="T39" s="196"/>
      <c r="U39" s="196"/>
      <c r="V39" s="196"/>
      <c r="W39" s="195"/>
      <c r="X39" s="235"/>
      <c r="Y39" s="268" t="b">
        <v>0</v>
      </c>
    </row>
    <row r="40" spans="1:25" x14ac:dyDescent="0.3">
      <c r="A40" s="178"/>
      <c r="B40" s="175"/>
      <c r="C40" s="175"/>
      <c r="D40" s="177"/>
      <c r="E40" s="175"/>
      <c r="F40" s="175"/>
      <c r="G40" s="175"/>
      <c r="H40" s="175"/>
      <c r="I40" s="193"/>
      <c r="J40" s="175"/>
      <c r="K40" s="181"/>
      <c r="L40" s="190"/>
      <c r="M40" s="198"/>
      <c r="N40" s="199"/>
      <c r="O40" s="194"/>
      <c r="P40" s="183"/>
      <c r="Q40" s="260"/>
      <c r="R40" s="195"/>
      <c r="S40" s="200"/>
      <c r="T40" s="201"/>
      <c r="U40" s="201"/>
      <c r="V40" s="201"/>
      <c r="W40" s="195"/>
      <c r="X40" s="235"/>
      <c r="Y40" s="268" t="b">
        <v>0</v>
      </c>
    </row>
    <row r="41" spans="1:25" x14ac:dyDescent="0.35">
      <c r="A41" s="178"/>
      <c r="B41" s="175"/>
      <c r="C41" s="175"/>
      <c r="D41" s="177"/>
      <c r="E41" s="175"/>
      <c r="F41" s="175"/>
      <c r="G41" s="175"/>
      <c r="H41" s="175"/>
      <c r="I41" s="193"/>
      <c r="J41" s="175"/>
      <c r="K41" s="181"/>
      <c r="L41" s="190"/>
      <c r="M41" s="198"/>
      <c r="N41" s="199"/>
      <c r="O41" s="194"/>
      <c r="P41" s="183"/>
      <c r="Q41" s="262"/>
      <c r="R41" s="195"/>
      <c r="S41" s="184"/>
      <c r="T41" s="196"/>
      <c r="U41" s="196"/>
      <c r="V41" s="196"/>
      <c r="W41" s="195"/>
      <c r="X41" s="235"/>
      <c r="Y41" s="268" t="b">
        <v>0</v>
      </c>
    </row>
    <row r="42" spans="1:25" x14ac:dyDescent="0.3">
      <c r="A42" s="178"/>
      <c r="B42" s="175"/>
      <c r="C42" s="175"/>
      <c r="D42" s="177"/>
      <c r="E42" s="175"/>
      <c r="F42" s="175"/>
      <c r="G42" s="175"/>
      <c r="H42" s="175"/>
      <c r="I42" s="193"/>
      <c r="J42" s="175"/>
      <c r="K42" s="181"/>
      <c r="L42" s="190"/>
      <c r="M42" s="198"/>
      <c r="N42" s="199"/>
      <c r="O42" s="194"/>
      <c r="P42" s="183"/>
      <c r="Q42" s="260"/>
      <c r="R42" s="202"/>
      <c r="S42" s="184"/>
      <c r="T42" s="196"/>
      <c r="U42" s="196"/>
      <c r="V42" s="196"/>
      <c r="W42" s="195"/>
      <c r="X42" s="235"/>
      <c r="Y42" s="268" t="b">
        <v>0</v>
      </c>
    </row>
    <row r="43" spans="1:25" x14ac:dyDescent="0.35">
      <c r="A43" s="178"/>
      <c r="B43" s="175"/>
      <c r="C43" s="175"/>
      <c r="D43" s="177"/>
      <c r="E43" s="175"/>
      <c r="F43" s="175"/>
      <c r="G43" s="175"/>
      <c r="H43" s="175"/>
      <c r="I43" s="193"/>
      <c r="J43" s="175"/>
      <c r="K43" s="181"/>
      <c r="L43" s="190"/>
      <c r="M43" s="198"/>
      <c r="N43" s="199"/>
      <c r="O43" s="194"/>
      <c r="P43" s="183"/>
      <c r="Q43" s="262"/>
      <c r="R43" s="195"/>
      <c r="S43" s="184"/>
      <c r="T43" s="196"/>
      <c r="U43" s="196"/>
      <c r="V43" s="196"/>
      <c r="W43" s="195"/>
      <c r="X43" s="235"/>
      <c r="Y43" s="268" t="b">
        <v>0</v>
      </c>
    </row>
    <row r="44" spans="1:25" x14ac:dyDescent="0.35">
      <c r="A44" s="178"/>
      <c r="B44" s="175"/>
      <c r="C44" s="175"/>
      <c r="D44" s="177"/>
      <c r="E44" s="175"/>
      <c r="F44" s="175"/>
      <c r="G44" s="175"/>
      <c r="H44" s="175"/>
      <c r="I44" s="193"/>
      <c r="J44" s="175"/>
      <c r="K44" s="181"/>
      <c r="L44" s="190"/>
      <c r="M44" s="198"/>
      <c r="N44" s="203"/>
      <c r="O44" s="194"/>
      <c r="P44" s="183"/>
      <c r="Q44" s="261"/>
      <c r="R44" s="195"/>
      <c r="S44" s="184"/>
      <c r="T44" s="196"/>
      <c r="U44" s="196"/>
      <c r="V44" s="196"/>
      <c r="W44" s="195"/>
      <c r="X44" s="235"/>
      <c r="Y44" s="268" t="b">
        <v>0</v>
      </c>
    </row>
    <row r="45" spans="1:25" x14ac:dyDescent="0.35">
      <c r="A45" s="178"/>
      <c r="B45" s="175"/>
      <c r="C45" s="175"/>
      <c r="D45" s="177"/>
      <c r="E45" s="175"/>
      <c r="F45" s="175"/>
      <c r="G45" s="175"/>
      <c r="H45" s="175"/>
      <c r="I45" s="193"/>
      <c r="J45" s="175"/>
      <c r="K45" s="181"/>
      <c r="L45" s="190"/>
      <c r="M45" s="198"/>
      <c r="N45" s="199"/>
      <c r="O45" s="194"/>
      <c r="P45" s="183"/>
      <c r="Q45" s="262"/>
      <c r="R45" s="195"/>
      <c r="S45" s="184"/>
      <c r="T45" s="196"/>
      <c r="U45" s="196"/>
      <c r="V45" s="196"/>
      <c r="W45" s="195"/>
      <c r="X45" s="235"/>
      <c r="Y45" s="268" t="b">
        <v>0</v>
      </c>
    </row>
    <row r="46" spans="1:25" x14ac:dyDescent="0.35">
      <c r="A46" s="178"/>
      <c r="B46" s="175"/>
      <c r="C46" s="175"/>
      <c r="D46" s="177"/>
      <c r="E46" s="175"/>
      <c r="F46" s="175"/>
      <c r="G46" s="175"/>
      <c r="H46" s="175"/>
      <c r="I46" s="193"/>
      <c r="J46" s="175"/>
      <c r="K46" s="181"/>
      <c r="L46" s="190"/>
      <c r="M46" s="198"/>
      <c r="N46" s="203"/>
      <c r="O46" s="194"/>
      <c r="P46" s="183"/>
      <c r="Q46" s="261"/>
      <c r="R46" s="195"/>
      <c r="S46" s="184"/>
      <c r="T46" s="196"/>
      <c r="U46" s="196"/>
      <c r="V46" s="196"/>
      <c r="W46" s="195"/>
      <c r="X46" s="235"/>
      <c r="Y46" s="268" t="b">
        <v>0</v>
      </c>
    </row>
    <row r="47" spans="1:25" x14ac:dyDescent="0.35">
      <c r="A47" s="178"/>
      <c r="B47" s="175"/>
      <c r="C47" s="175"/>
      <c r="D47" s="177"/>
      <c r="E47" s="175"/>
      <c r="F47" s="175"/>
      <c r="G47" s="175"/>
      <c r="H47" s="175"/>
      <c r="I47" s="193"/>
      <c r="J47" s="175"/>
      <c r="K47" s="181"/>
      <c r="L47" s="190"/>
      <c r="M47" s="198"/>
      <c r="N47" s="203"/>
      <c r="O47" s="194"/>
      <c r="P47" s="183"/>
      <c r="Q47" s="262"/>
      <c r="R47" s="195"/>
      <c r="S47" s="184"/>
      <c r="T47" s="196"/>
      <c r="U47" s="196"/>
      <c r="V47" s="196"/>
      <c r="W47" s="195"/>
      <c r="X47" s="235"/>
      <c r="Y47" s="268" t="b">
        <v>0</v>
      </c>
    </row>
    <row r="48" spans="1:25" x14ac:dyDescent="0.35">
      <c r="A48" s="178"/>
      <c r="B48" s="175"/>
      <c r="C48" s="175"/>
      <c r="D48" s="177"/>
      <c r="E48" s="175"/>
      <c r="F48" s="175"/>
      <c r="G48" s="175"/>
      <c r="H48" s="175"/>
      <c r="I48" s="193"/>
      <c r="J48" s="175"/>
      <c r="K48" s="181"/>
      <c r="L48" s="190"/>
      <c r="M48" s="198"/>
      <c r="N48" s="203"/>
      <c r="O48" s="194"/>
      <c r="P48" s="183"/>
      <c r="Q48" s="261"/>
      <c r="R48" s="195"/>
      <c r="S48" s="184"/>
      <c r="T48" s="196"/>
      <c r="U48" s="196"/>
      <c r="V48" s="196"/>
      <c r="W48" s="195"/>
      <c r="X48" s="235"/>
      <c r="Y48" s="268" t="b">
        <v>0</v>
      </c>
    </row>
    <row r="49" spans="1:25" x14ac:dyDescent="0.35">
      <c r="A49" s="178"/>
      <c r="B49" s="175"/>
      <c r="C49" s="175"/>
      <c r="D49" s="177"/>
      <c r="E49" s="175"/>
      <c r="F49" s="175"/>
      <c r="G49" s="175"/>
      <c r="H49" s="175"/>
      <c r="I49" s="193"/>
      <c r="J49" s="175"/>
      <c r="K49" s="181"/>
      <c r="L49" s="190"/>
      <c r="M49" s="198"/>
      <c r="N49" s="204"/>
      <c r="O49" s="194"/>
      <c r="P49" s="183"/>
      <c r="Q49" s="262"/>
      <c r="R49" s="195"/>
      <c r="S49" s="184"/>
      <c r="T49" s="196"/>
      <c r="U49" s="196"/>
      <c r="V49" s="196"/>
      <c r="W49" s="195"/>
      <c r="X49" s="235"/>
      <c r="Y49" s="268" t="b">
        <v>0</v>
      </c>
    </row>
    <row r="50" spans="1:25" x14ac:dyDescent="0.35">
      <c r="A50" s="178"/>
      <c r="B50" s="175"/>
      <c r="C50" s="175"/>
      <c r="D50" s="177"/>
      <c r="E50" s="175"/>
      <c r="F50" s="175"/>
      <c r="G50" s="175"/>
      <c r="H50" s="175"/>
      <c r="I50" s="193"/>
      <c r="J50" s="175"/>
      <c r="K50" s="181"/>
      <c r="L50" s="190"/>
      <c r="M50" s="180"/>
      <c r="N50" s="180"/>
      <c r="O50" s="194"/>
      <c r="P50" s="183"/>
      <c r="Q50" s="262"/>
      <c r="R50" s="195"/>
      <c r="S50" s="184"/>
      <c r="T50" s="196"/>
      <c r="U50" s="196"/>
      <c r="V50" s="196"/>
      <c r="W50" s="195"/>
      <c r="X50" s="235"/>
      <c r="Y50" s="268" t="b">
        <v>0</v>
      </c>
    </row>
    <row r="51" spans="1:25" x14ac:dyDescent="0.35">
      <c r="A51" s="178"/>
      <c r="B51" s="175"/>
      <c r="C51" s="175"/>
      <c r="D51" s="177"/>
      <c r="E51" s="175"/>
      <c r="F51" s="175"/>
      <c r="G51" s="175"/>
      <c r="H51" s="175"/>
      <c r="I51" s="193"/>
      <c r="J51" s="175"/>
      <c r="K51" s="181"/>
      <c r="L51" s="190"/>
      <c r="M51" s="198"/>
      <c r="N51" s="204"/>
      <c r="O51" s="194"/>
      <c r="P51" s="183"/>
      <c r="Q51" s="262"/>
      <c r="R51" s="195"/>
      <c r="S51" s="184"/>
      <c r="T51" s="196"/>
      <c r="U51" s="196"/>
      <c r="V51" s="196"/>
      <c r="W51" s="195"/>
      <c r="X51" s="235"/>
      <c r="Y51" s="268" t="b">
        <v>0</v>
      </c>
    </row>
    <row r="52" spans="1:25" x14ac:dyDescent="0.3">
      <c r="A52" s="178"/>
      <c r="B52" s="175"/>
      <c r="C52" s="175"/>
      <c r="D52" s="177"/>
      <c r="E52" s="175"/>
      <c r="F52" s="175"/>
      <c r="G52" s="175"/>
      <c r="H52" s="175"/>
      <c r="I52" s="193"/>
      <c r="J52" s="175"/>
      <c r="K52" s="181"/>
      <c r="L52" s="190"/>
      <c r="M52" s="198"/>
      <c r="N52" s="199"/>
      <c r="O52" s="194"/>
      <c r="P52" s="183"/>
      <c r="Q52" s="263"/>
      <c r="R52" s="205"/>
      <c r="S52" s="184"/>
      <c r="T52" s="196"/>
      <c r="U52" s="196"/>
      <c r="V52" s="196"/>
      <c r="W52" s="195"/>
      <c r="X52" s="235"/>
      <c r="Y52" s="268" t="b">
        <v>0</v>
      </c>
    </row>
    <row r="53" spans="1:25" x14ac:dyDescent="0.35">
      <c r="A53" s="178"/>
      <c r="B53" s="175"/>
      <c r="C53" s="175"/>
      <c r="D53" s="177"/>
      <c r="E53" s="175"/>
      <c r="F53" s="175"/>
      <c r="G53" s="175"/>
      <c r="H53" s="175"/>
      <c r="I53" s="193"/>
      <c r="J53" s="175"/>
      <c r="K53" s="181"/>
      <c r="L53" s="190"/>
      <c r="M53" s="198"/>
      <c r="N53" s="199"/>
      <c r="O53" s="194"/>
      <c r="P53" s="183"/>
      <c r="Q53" s="262"/>
      <c r="R53" s="195"/>
      <c r="S53" s="184"/>
      <c r="T53" s="196"/>
      <c r="U53" s="196"/>
      <c r="V53" s="196"/>
      <c r="W53" s="195"/>
      <c r="X53" s="235"/>
      <c r="Y53" s="268" t="b">
        <v>0</v>
      </c>
    </row>
    <row r="54" spans="1:25" x14ac:dyDescent="0.35">
      <c r="A54" s="178"/>
      <c r="B54" s="175"/>
      <c r="C54" s="175"/>
      <c r="D54" s="177"/>
      <c r="E54" s="175"/>
      <c r="F54" s="175"/>
      <c r="G54" s="175"/>
      <c r="H54" s="175"/>
      <c r="I54" s="193"/>
      <c r="J54" s="175"/>
      <c r="K54" s="181"/>
      <c r="L54" s="190"/>
      <c r="M54" s="198"/>
      <c r="N54" s="203"/>
      <c r="O54" s="194"/>
      <c r="P54" s="183"/>
      <c r="Q54" s="262"/>
      <c r="R54" s="195"/>
      <c r="S54" s="184"/>
      <c r="T54" s="196"/>
      <c r="U54" s="196"/>
      <c r="V54" s="196"/>
      <c r="W54" s="195"/>
      <c r="X54" s="235"/>
      <c r="Y54" s="268" t="b">
        <v>0</v>
      </c>
    </row>
    <row r="55" spans="1:25" x14ac:dyDescent="0.35">
      <c r="A55" s="178"/>
      <c r="B55" s="175"/>
      <c r="C55" s="175"/>
      <c r="D55" s="177"/>
      <c r="E55" s="175"/>
      <c r="F55" s="175"/>
      <c r="G55" s="175"/>
      <c r="H55" s="175"/>
      <c r="I55" s="193"/>
      <c r="J55" s="175"/>
      <c r="K55" s="181"/>
      <c r="L55" s="190"/>
      <c r="M55" s="180"/>
      <c r="N55" s="180"/>
      <c r="O55" s="194"/>
      <c r="P55" s="183"/>
      <c r="Q55" s="262"/>
      <c r="R55" s="195"/>
      <c r="S55" s="184"/>
      <c r="T55" s="196"/>
      <c r="U55" s="196"/>
      <c r="V55" s="196"/>
      <c r="W55" s="195"/>
      <c r="X55" s="235"/>
      <c r="Y55" s="268" t="b">
        <v>0</v>
      </c>
    </row>
    <row r="56" spans="1:25" x14ac:dyDescent="0.35">
      <c r="A56" s="178"/>
      <c r="B56" s="175"/>
      <c r="C56" s="175"/>
      <c r="D56" s="177"/>
      <c r="E56" s="175"/>
      <c r="F56" s="175"/>
      <c r="G56" s="175"/>
      <c r="H56" s="175"/>
      <c r="I56" s="193"/>
      <c r="J56" s="175"/>
      <c r="K56" s="181"/>
      <c r="L56" s="190"/>
      <c r="M56" s="198"/>
      <c r="N56" s="203"/>
      <c r="O56" s="194"/>
      <c r="P56" s="183"/>
      <c r="Q56" s="261"/>
      <c r="R56" s="195"/>
      <c r="S56" s="184"/>
      <c r="T56" s="196"/>
      <c r="U56" s="196"/>
      <c r="V56" s="196"/>
      <c r="W56" s="195"/>
      <c r="X56" s="235"/>
      <c r="Y56" s="268" t="b">
        <v>0</v>
      </c>
    </row>
    <row r="57" spans="1:25" x14ac:dyDescent="0.35">
      <c r="A57" s="178"/>
      <c r="B57" s="175"/>
      <c r="C57" s="175"/>
      <c r="D57" s="177"/>
      <c r="E57" s="175"/>
      <c r="F57" s="175"/>
      <c r="G57" s="175"/>
      <c r="H57" s="175"/>
      <c r="I57" s="193"/>
      <c r="J57" s="175"/>
      <c r="K57" s="181"/>
      <c r="L57" s="190"/>
      <c r="M57" s="198"/>
      <c r="N57" s="204"/>
      <c r="O57" s="194"/>
      <c r="P57" s="183"/>
      <c r="Q57" s="262"/>
      <c r="R57" s="195"/>
      <c r="S57" s="184"/>
      <c r="T57" s="196"/>
      <c r="U57" s="196"/>
      <c r="V57" s="196"/>
      <c r="W57" s="195"/>
      <c r="X57" s="235"/>
      <c r="Y57" s="268" t="b">
        <v>0</v>
      </c>
    </row>
    <row r="58" spans="1:25" x14ac:dyDescent="0.35">
      <c r="A58" s="178"/>
      <c r="B58" s="175"/>
      <c r="C58" s="175"/>
      <c r="D58" s="177"/>
      <c r="E58" s="175"/>
      <c r="F58" s="175"/>
      <c r="G58" s="175"/>
      <c r="H58" s="175"/>
      <c r="I58" s="193"/>
      <c r="J58" s="175"/>
      <c r="K58" s="181"/>
      <c r="L58" s="190"/>
      <c r="M58" s="180"/>
      <c r="N58" s="180"/>
      <c r="O58" s="194"/>
      <c r="P58" s="183"/>
      <c r="Q58" s="262"/>
      <c r="R58" s="195"/>
      <c r="S58" s="184"/>
      <c r="T58" s="196"/>
      <c r="U58" s="196"/>
      <c r="V58" s="196"/>
      <c r="W58" s="195"/>
      <c r="X58" s="235"/>
      <c r="Y58" s="268" t="b">
        <v>0</v>
      </c>
    </row>
    <row r="59" spans="1:25" x14ac:dyDescent="0.35">
      <c r="A59" s="178"/>
      <c r="B59" s="175"/>
      <c r="C59" s="175"/>
      <c r="D59" s="177"/>
      <c r="E59" s="175"/>
      <c r="F59" s="175"/>
      <c r="G59" s="175"/>
      <c r="H59" s="175"/>
      <c r="I59" s="193"/>
      <c r="J59" s="175"/>
      <c r="K59" s="181"/>
      <c r="L59" s="190"/>
      <c r="M59" s="198"/>
      <c r="N59" s="204"/>
      <c r="O59" s="194"/>
      <c r="P59" s="183"/>
      <c r="Q59" s="262"/>
      <c r="R59" s="195"/>
      <c r="S59" s="184"/>
      <c r="T59" s="196"/>
      <c r="U59" s="196"/>
      <c r="V59" s="196"/>
      <c r="W59" s="195"/>
      <c r="X59" s="235"/>
      <c r="Y59" s="268" t="b">
        <v>0</v>
      </c>
    </row>
    <row r="60" spans="1:25" x14ac:dyDescent="0.3">
      <c r="A60" s="178"/>
      <c r="B60" s="175"/>
      <c r="C60" s="175"/>
      <c r="D60" s="177"/>
      <c r="E60" s="175"/>
      <c r="F60" s="175"/>
      <c r="G60" s="175"/>
      <c r="H60" s="175"/>
      <c r="I60" s="193"/>
      <c r="J60" s="175"/>
      <c r="K60" s="181"/>
      <c r="L60" s="190"/>
      <c r="M60" s="198"/>
      <c r="N60" s="199"/>
      <c r="O60" s="194"/>
      <c r="P60" s="183"/>
      <c r="Q60" s="263"/>
      <c r="R60" s="205"/>
      <c r="S60" s="184"/>
      <c r="T60" s="196"/>
      <c r="U60" s="196"/>
      <c r="V60" s="196"/>
      <c r="W60" s="195"/>
      <c r="X60" s="235"/>
      <c r="Y60" s="268" t="b">
        <v>0</v>
      </c>
    </row>
    <row r="61" spans="1:25" x14ac:dyDescent="0.35">
      <c r="A61" s="178"/>
      <c r="B61" s="175"/>
      <c r="C61" s="175"/>
      <c r="D61" s="177"/>
      <c r="E61" s="175"/>
      <c r="F61" s="175"/>
      <c r="G61" s="175"/>
      <c r="H61" s="175"/>
      <c r="I61" s="193"/>
      <c r="J61" s="175"/>
      <c r="K61" s="181"/>
      <c r="L61" s="190"/>
      <c r="M61" s="198"/>
      <c r="N61" s="199"/>
      <c r="O61" s="194"/>
      <c r="P61" s="183"/>
      <c r="Q61" s="262"/>
      <c r="R61" s="195"/>
      <c r="S61" s="184"/>
      <c r="T61" s="196"/>
      <c r="U61" s="196"/>
      <c r="V61" s="196"/>
      <c r="W61" s="195"/>
      <c r="X61" s="235"/>
      <c r="Y61" s="268" t="b">
        <v>0</v>
      </c>
    </row>
    <row r="62" spans="1:25" x14ac:dyDescent="0.35">
      <c r="A62" s="178"/>
      <c r="B62" s="175"/>
      <c r="C62" s="175"/>
      <c r="D62" s="177"/>
      <c r="E62" s="175"/>
      <c r="F62" s="175"/>
      <c r="G62" s="175"/>
      <c r="H62" s="175"/>
      <c r="I62" s="193"/>
      <c r="J62" s="175"/>
      <c r="K62" s="181"/>
      <c r="L62" s="190"/>
      <c r="M62" s="198"/>
      <c r="N62" s="203"/>
      <c r="O62" s="194"/>
      <c r="P62" s="183"/>
      <c r="Q62" s="262"/>
      <c r="R62" s="195"/>
      <c r="S62" s="184"/>
      <c r="T62" s="196"/>
      <c r="U62" s="196"/>
      <c r="V62" s="196"/>
      <c r="W62" s="195"/>
      <c r="X62" s="235"/>
      <c r="Y62" s="268" t="b">
        <v>0</v>
      </c>
    </row>
    <row r="63" spans="1:25" x14ac:dyDescent="0.35">
      <c r="A63" s="178"/>
      <c r="B63" s="175"/>
      <c r="C63" s="175"/>
      <c r="D63" s="177"/>
      <c r="E63" s="175"/>
      <c r="F63" s="175"/>
      <c r="G63" s="175"/>
      <c r="H63" s="175"/>
      <c r="I63" s="193"/>
      <c r="J63" s="175"/>
      <c r="K63" s="181"/>
      <c r="L63" s="190"/>
      <c r="M63" s="180"/>
      <c r="N63" s="185"/>
      <c r="O63" s="194"/>
      <c r="P63" s="183"/>
      <c r="Q63" s="262"/>
      <c r="R63" s="195"/>
      <c r="S63" s="184"/>
      <c r="T63" s="196"/>
      <c r="U63" s="196"/>
      <c r="V63" s="196"/>
      <c r="W63" s="195"/>
      <c r="X63" s="235"/>
      <c r="Y63" s="268" t="b">
        <v>0</v>
      </c>
    </row>
    <row r="64" spans="1:25" x14ac:dyDescent="0.35">
      <c r="A64" s="178"/>
      <c r="B64" s="175"/>
      <c r="C64" s="175"/>
      <c r="D64" s="177"/>
      <c r="E64" s="175"/>
      <c r="F64" s="175"/>
      <c r="G64" s="175"/>
      <c r="H64" s="175"/>
      <c r="I64" s="193"/>
      <c r="J64" s="175"/>
      <c r="K64" s="181"/>
      <c r="L64" s="190"/>
      <c r="M64" s="180"/>
      <c r="N64" s="185"/>
      <c r="O64" s="194"/>
      <c r="P64" s="183"/>
      <c r="Q64" s="262"/>
      <c r="R64" s="195"/>
      <c r="S64" s="184"/>
      <c r="T64" s="196"/>
      <c r="U64" s="196"/>
      <c r="V64" s="196"/>
      <c r="W64" s="195"/>
      <c r="X64" s="235"/>
      <c r="Y64" s="268" t="b">
        <v>0</v>
      </c>
    </row>
    <row r="65" spans="1:25" x14ac:dyDescent="0.35">
      <c r="A65" s="175"/>
      <c r="B65" s="175"/>
      <c r="C65" s="175"/>
      <c r="D65" s="177"/>
      <c r="E65" s="175"/>
      <c r="F65" s="175"/>
      <c r="G65" s="175"/>
      <c r="H65" s="175"/>
      <c r="I65" s="193"/>
      <c r="J65" s="175"/>
      <c r="K65" s="181"/>
      <c r="L65" s="190"/>
      <c r="M65" s="198"/>
      <c r="N65" s="198"/>
      <c r="O65" s="194"/>
      <c r="P65" s="183"/>
      <c r="Q65" s="262"/>
      <c r="R65" s="195"/>
      <c r="S65" s="184"/>
      <c r="T65" s="196"/>
      <c r="U65" s="196"/>
      <c r="V65" s="196"/>
      <c r="W65" s="195"/>
      <c r="X65" s="235"/>
      <c r="Y65" s="268" t="b">
        <v>0</v>
      </c>
    </row>
    <row r="66" spans="1:25" x14ac:dyDescent="0.35">
      <c r="A66" s="206"/>
      <c r="B66" s="206"/>
      <c r="C66" s="206"/>
      <c r="D66" s="207"/>
      <c r="E66" s="206"/>
      <c r="F66" s="206"/>
      <c r="G66" s="206"/>
      <c r="H66" s="206"/>
      <c r="I66" s="208"/>
      <c r="J66" s="206"/>
      <c r="K66" s="209"/>
      <c r="L66" s="210"/>
      <c r="M66" s="211"/>
      <c r="N66" s="211"/>
      <c r="O66" s="212"/>
      <c r="P66" s="251"/>
      <c r="Q66" s="264"/>
      <c r="R66" s="213"/>
      <c r="S66" s="213"/>
      <c r="T66" s="213"/>
      <c r="U66" s="213"/>
      <c r="V66" s="213"/>
      <c r="W66" s="213"/>
      <c r="X66" s="236"/>
      <c r="Y66" s="268" t="b">
        <v>0</v>
      </c>
    </row>
    <row r="67" spans="1:25" x14ac:dyDescent="0.35">
      <c r="A67" s="193"/>
      <c r="B67" s="214"/>
      <c r="C67" s="214"/>
      <c r="D67" s="215"/>
      <c r="E67" s="214"/>
      <c r="F67" s="214"/>
      <c r="G67" s="214"/>
      <c r="H67" s="214"/>
      <c r="I67" s="193"/>
      <c r="J67" s="214"/>
      <c r="K67" s="216"/>
      <c r="L67" s="217"/>
      <c r="M67" s="218"/>
      <c r="N67" s="218"/>
      <c r="O67" s="219"/>
      <c r="P67" s="252"/>
      <c r="Q67" s="265"/>
      <c r="R67" s="195"/>
      <c r="S67" s="195"/>
      <c r="T67" s="195"/>
      <c r="U67" s="195"/>
      <c r="V67" s="195"/>
      <c r="W67" s="195"/>
      <c r="X67" s="235"/>
      <c r="Y67" s="268" t="b">
        <v>0</v>
      </c>
    </row>
    <row r="68" spans="1:25" x14ac:dyDescent="0.35">
      <c r="A68" s="178"/>
      <c r="B68" s="175"/>
      <c r="C68" s="177"/>
      <c r="D68" s="177"/>
      <c r="E68" s="175"/>
      <c r="F68" s="175"/>
      <c r="G68" s="175"/>
      <c r="H68" s="175"/>
      <c r="I68" s="193"/>
      <c r="J68" s="175"/>
      <c r="K68" s="181"/>
      <c r="L68" s="190"/>
      <c r="M68" s="180"/>
      <c r="N68" s="180"/>
      <c r="O68" s="194"/>
      <c r="P68" s="183"/>
      <c r="Q68" s="262"/>
      <c r="R68" s="195"/>
      <c r="S68" s="195"/>
      <c r="T68" s="195"/>
      <c r="U68" s="195"/>
      <c r="V68" s="195"/>
      <c r="W68" s="195"/>
      <c r="X68" s="235"/>
      <c r="Y68" s="268" t="b">
        <v>0</v>
      </c>
    </row>
    <row r="69" spans="1:25" x14ac:dyDescent="0.35">
      <c r="A69" s="178"/>
      <c r="B69" s="175"/>
      <c r="C69" s="175"/>
      <c r="D69" s="177"/>
      <c r="E69" s="175"/>
      <c r="F69" s="175"/>
      <c r="G69" s="175"/>
      <c r="H69" s="175"/>
      <c r="I69" s="193"/>
      <c r="J69" s="175"/>
      <c r="K69" s="181"/>
      <c r="L69" s="190"/>
      <c r="M69" s="180"/>
      <c r="N69" s="180"/>
      <c r="O69" s="194"/>
      <c r="P69" s="183"/>
      <c r="Q69" s="262"/>
      <c r="R69" s="195"/>
      <c r="S69" s="195"/>
      <c r="T69" s="195"/>
      <c r="U69" s="195"/>
      <c r="V69" s="195"/>
      <c r="W69" s="195"/>
      <c r="X69" s="235"/>
      <c r="Y69" s="268" t="b">
        <v>0</v>
      </c>
    </row>
    <row r="70" spans="1:25" x14ac:dyDescent="0.35">
      <c r="A70" s="178"/>
      <c r="B70" s="175"/>
      <c r="C70" s="175"/>
      <c r="D70" s="177"/>
      <c r="E70" s="175"/>
      <c r="F70" s="175"/>
      <c r="G70" s="175"/>
      <c r="H70" s="175"/>
      <c r="I70" s="193"/>
      <c r="J70" s="175"/>
      <c r="K70" s="181"/>
      <c r="L70" s="190"/>
      <c r="M70" s="198"/>
      <c r="N70" s="198"/>
      <c r="O70" s="194"/>
      <c r="P70" s="183"/>
      <c r="Q70" s="262"/>
      <c r="R70" s="195"/>
      <c r="S70" s="195"/>
      <c r="T70" s="195"/>
      <c r="U70" s="195"/>
      <c r="V70" s="195"/>
      <c r="W70" s="195"/>
      <c r="X70" s="235"/>
      <c r="Y70" s="268" t="b">
        <v>0</v>
      </c>
    </row>
    <row r="71" spans="1:25" x14ac:dyDescent="0.35">
      <c r="A71" s="178"/>
      <c r="B71" s="175"/>
      <c r="C71" s="175"/>
      <c r="D71" s="177"/>
      <c r="E71" s="175"/>
      <c r="F71" s="175"/>
      <c r="G71" s="175"/>
      <c r="H71" s="175"/>
      <c r="I71" s="193"/>
      <c r="J71" s="175"/>
      <c r="K71" s="181"/>
      <c r="L71" s="190"/>
      <c r="M71" s="198"/>
      <c r="N71" s="198"/>
      <c r="O71" s="194"/>
      <c r="P71" s="183"/>
      <c r="Q71" s="262"/>
      <c r="R71" s="195"/>
      <c r="S71" s="195"/>
      <c r="T71" s="195"/>
      <c r="U71" s="195"/>
      <c r="V71" s="195"/>
      <c r="W71" s="195"/>
      <c r="X71" s="235"/>
      <c r="Y71" s="268" t="b">
        <v>0</v>
      </c>
    </row>
    <row r="72" spans="1:25" x14ac:dyDescent="0.35">
      <c r="A72" s="178"/>
      <c r="B72" s="175"/>
      <c r="C72" s="175"/>
      <c r="D72" s="177"/>
      <c r="E72" s="175"/>
      <c r="F72" s="175"/>
      <c r="G72" s="175"/>
      <c r="H72" s="175"/>
      <c r="I72" s="193"/>
      <c r="J72" s="175"/>
      <c r="K72" s="181"/>
      <c r="L72" s="190"/>
      <c r="M72" s="180"/>
      <c r="N72" s="180"/>
      <c r="O72" s="194"/>
      <c r="P72" s="183"/>
      <c r="Q72" s="262"/>
      <c r="R72" s="195"/>
      <c r="S72" s="195"/>
      <c r="T72" s="195"/>
      <c r="U72" s="195"/>
      <c r="V72" s="195"/>
      <c r="W72" s="195"/>
      <c r="X72" s="235"/>
      <c r="Y72" s="268" t="b">
        <v>0</v>
      </c>
    </row>
    <row r="73" spans="1:25" x14ac:dyDescent="0.35">
      <c r="A73" s="178"/>
      <c r="B73" s="175"/>
      <c r="C73" s="175"/>
      <c r="D73" s="177"/>
      <c r="E73" s="175"/>
      <c r="F73" s="175"/>
      <c r="G73" s="175"/>
      <c r="H73" s="175"/>
      <c r="I73" s="193"/>
      <c r="J73" s="175"/>
      <c r="K73" s="181"/>
      <c r="L73" s="190"/>
      <c r="M73" s="198"/>
      <c r="N73" s="198"/>
      <c r="O73" s="194"/>
      <c r="P73" s="183"/>
      <c r="Q73" s="262"/>
      <c r="R73" s="195"/>
      <c r="S73" s="195"/>
      <c r="T73" s="195"/>
      <c r="U73" s="195"/>
      <c r="V73" s="195"/>
      <c r="W73" s="195"/>
      <c r="X73" s="235"/>
      <c r="Y73" s="268" t="b">
        <v>0</v>
      </c>
    </row>
    <row r="74" spans="1:25" x14ac:dyDescent="0.35">
      <c r="A74" s="178"/>
      <c r="B74" s="175"/>
      <c r="C74" s="175"/>
      <c r="D74" s="177"/>
      <c r="E74" s="175"/>
      <c r="F74" s="175"/>
      <c r="G74" s="175"/>
      <c r="H74" s="175"/>
      <c r="I74" s="193"/>
      <c r="J74" s="175"/>
      <c r="K74" s="181"/>
      <c r="L74" s="190"/>
      <c r="M74" s="198"/>
      <c r="N74" s="198"/>
      <c r="O74" s="194"/>
      <c r="P74" s="183"/>
      <c r="Q74" s="262"/>
      <c r="R74" s="195"/>
      <c r="S74" s="195"/>
      <c r="T74" s="195"/>
      <c r="U74" s="195"/>
      <c r="V74" s="195"/>
      <c r="W74" s="195"/>
      <c r="X74" s="235"/>
      <c r="Y74" s="268" t="b">
        <v>0</v>
      </c>
    </row>
    <row r="75" spans="1:25" x14ac:dyDescent="0.35">
      <c r="A75" s="178"/>
      <c r="B75" s="175"/>
      <c r="C75" s="175"/>
      <c r="D75" s="177"/>
      <c r="E75" s="175"/>
      <c r="F75" s="175"/>
      <c r="G75" s="175"/>
      <c r="H75" s="175"/>
      <c r="I75" s="193"/>
      <c r="J75" s="175"/>
      <c r="K75" s="181"/>
      <c r="L75" s="190"/>
      <c r="M75" s="198"/>
      <c r="N75" s="198"/>
      <c r="O75" s="194"/>
      <c r="P75" s="183"/>
      <c r="Q75" s="262"/>
      <c r="R75" s="195"/>
      <c r="S75" s="195"/>
      <c r="T75" s="195"/>
      <c r="U75" s="195"/>
      <c r="V75" s="195"/>
      <c r="W75" s="195"/>
      <c r="X75" s="235"/>
      <c r="Y75" s="268" t="b">
        <v>0</v>
      </c>
    </row>
    <row r="76" spans="1:25" x14ac:dyDescent="0.35">
      <c r="A76" s="178"/>
      <c r="B76" s="175"/>
      <c r="C76" s="175"/>
      <c r="D76" s="177"/>
      <c r="E76" s="175"/>
      <c r="F76" s="175"/>
      <c r="G76" s="175"/>
      <c r="H76" s="175"/>
      <c r="I76" s="193"/>
      <c r="J76" s="175"/>
      <c r="K76" s="181"/>
      <c r="L76" s="190"/>
      <c r="M76" s="198"/>
      <c r="N76" s="198"/>
      <c r="O76" s="194"/>
      <c r="P76" s="183"/>
      <c r="Q76" s="262"/>
      <c r="R76" s="195"/>
      <c r="S76" s="195"/>
      <c r="T76" s="195"/>
      <c r="U76" s="195"/>
      <c r="V76" s="195"/>
      <c r="W76" s="195"/>
      <c r="X76" s="235"/>
      <c r="Y76" s="268" t="b">
        <v>0</v>
      </c>
    </row>
    <row r="77" spans="1:25" x14ac:dyDescent="0.35">
      <c r="A77" s="178"/>
      <c r="B77" s="175"/>
      <c r="C77" s="175"/>
      <c r="D77" s="177"/>
      <c r="E77" s="175"/>
      <c r="F77" s="175"/>
      <c r="G77" s="175"/>
      <c r="H77" s="175"/>
      <c r="I77" s="193"/>
      <c r="J77" s="175"/>
      <c r="K77" s="181"/>
      <c r="L77" s="190"/>
      <c r="M77" s="198"/>
      <c r="N77" s="198"/>
      <c r="O77" s="194"/>
      <c r="P77" s="183"/>
      <c r="Q77" s="262"/>
      <c r="R77" s="195"/>
      <c r="S77" s="195"/>
      <c r="T77" s="195"/>
      <c r="U77" s="195"/>
      <c r="V77" s="195"/>
      <c r="W77" s="195"/>
      <c r="X77" s="235"/>
      <c r="Y77" s="268" t="b">
        <v>0</v>
      </c>
    </row>
    <row r="78" spans="1:25" x14ac:dyDescent="0.35">
      <c r="A78" s="178"/>
      <c r="B78" s="175"/>
      <c r="C78" s="175"/>
      <c r="D78" s="177"/>
      <c r="E78" s="175"/>
      <c r="F78" s="175"/>
      <c r="G78" s="175"/>
      <c r="H78" s="175"/>
      <c r="I78" s="193"/>
      <c r="J78" s="175"/>
      <c r="K78" s="181"/>
      <c r="L78" s="190"/>
      <c r="M78" s="180"/>
      <c r="N78" s="180"/>
      <c r="O78" s="194"/>
      <c r="P78" s="183"/>
      <c r="Q78" s="262"/>
      <c r="R78" s="195"/>
      <c r="S78" s="195"/>
      <c r="T78" s="195"/>
      <c r="U78" s="195"/>
      <c r="V78" s="195"/>
      <c r="W78" s="195"/>
      <c r="X78" s="235"/>
      <c r="Y78" s="268" t="b">
        <v>0</v>
      </c>
    </row>
    <row r="79" spans="1:25" x14ac:dyDescent="0.3">
      <c r="A79" s="178"/>
      <c r="B79" s="175"/>
      <c r="C79" s="175"/>
      <c r="D79" s="177"/>
      <c r="E79" s="175"/>
      <c r="F79" s="175"/>
      <c r="G79" s="175"/>
      <c r="H79" s="175"/>
      <c r="I79" s="178"/>
      <c r="J79" s="175"/>
      <c r="K79" s="181"/>
      <c r="L79" s="182"/>
      <c r="M79" s="185"/>
      <c r="N79" s="185"/>
      <c r="O79" s="183"/>
      <c r="P79" s="183"/>
      <c r="Q79" s="257"/>
      <c r="R79" s="184"/>
      <c r="S79" s="184"/>
      <c r="T79" s="184"/>
      <c r="U79" s="184"/>
      <c r="V79" s="184"/>
      <c r="W79" s="184"/>
      <c r="X79" s="233"/>
      <c r="Y79" s="268" t="b">
        <v>0</v>
      </c>
    </row>
    <row r="80" spans="1:25" x14ac:dyDescent="0.3">
      <c r="A80" s="178"/>
      <c r="B80" s="175"/>
      <c r="C80" s="175"/>
      <c r="D80" s="177"/>
      <c r="E80" s="175"/>
      <c r="F80" s="175"/>
      <c r="G80" s="175"/>
      <c r="H80" s="175"/>
      <c r="I80" s="178"/>
      <c r="J80" s="175"/>
      <c r="K80" s="181"/>
      <c r="L80" s="182"/>
      <c r="M80" s="185"/>
      <c r="N80" s="185"/>
      <c r="O80" s="183"/>
      <c r="P80" s="183"/>
      <c r="Q80" s="257"/>
      <c r="R80" s="184"/>
      <c r="S80" s="184"/>
      <c r="T80" s="184"/>
      <c r="U80" s="184"/>
      <c r="V80" s="184"/>
      <c r="W80" s="184"/>
      <c r="X80" s="233"/>
      <c r="Y80" s="268" t="b">
        <v>0</v>
      </c>
    </row>
    <row r="81" spans="1:25" x14ac:dyDescent="0.3">
      <c r="A81" s="178"/>
      <c r="B81" s="175"/>
      <c r="C81" s="175"/>
      <c r="D81" s="177"/>
      <c r="E81" s="175"/>
      <c r="F81" s="175"/>
      <c r="G81" s="175"/>
      <c r="H81" s="175"/>
      <c r="I81" s="178"/>
      <c r="J81" s="175"/>
      <c r="K81" s="181"/>
      <c r="L81" s="182"/>
      <c r="M81" s="185"/>
      <c r="N81" s="185"/>
      <c r="O81" s="183"/>
      <c r="P81" s="183"/>
      <c r="Q81" s="257"/>
      <c r="R81" s="184"/>
      <c r="S81" s="184"/>
      <c r="T81" s="184"/>
      <c r="U81" s="184"/>
      <c r="V81" s="184"/>
      <c r="W81" s="184"/>
      <c r="X81" s="233"/>
      <c r="Y81" s="268" t="b">
        <v>0</v>
      </c>
    </row>
    <row r="82" spans="1:25" x14ac:dyDescent="0.3">
      <c r="A82" s="178"/>
      <c r="B82" s="175"/>
      <c r="C82" s="175"/>
      <c r="D82" s="177"/>
      <c r="E82" s="175"/>
      <c r="F82" s="175"/>
      <c r="G82" s="175"/>
      <c r="H82" s="175"/>
      <c r="I82" s="178"/>
      <c r="J82" s="175"/>
      <c r="K82" s="181"/>
      <c r="L82" s="182"/>
      <c r="M82" s="185"/>
      <c r="N82" s="185"/>
      <c r="O82" s="183"/>
      <c r="P82" s="183"/>
      <c r="Q82" s="257"/>
      <c r="R82" s="184"/>
      <c r="S82" s="184"/>
      <c r="T82" s="184"/>
      <c r="U82" s="184"/>
      <c r="V82" s="184"/>
      <c r="W82" s="184"/>
      <c r="X82" s="233"/>
      <c r="Y82" s="268" t="b">
        <v>0</v>
      </c>
    </row>
    <row r="83" spans="1:25" x14ac:dyDescent="0.3">
      <c r="A83" s="178"/>
      <c r="B83" s="175"/>
      <c r="C83" s="175"/>
      <c r="D83" s="177"/>
      <c r="E83" s="175"/>
      <c r="F83" s="175"/>
      <c r="G83" s="175"/>
      <c r="H83" s="175"/>
      <c r="I83" s="178"/>
      <c r="J83" s="175"/>
      <c r="K83" s="181"/>
      <c r="L83" s="182"/>
      <c r="M83" s="185"/>
      <c r="N83" s="185"/>
      <c r="O83" s="183"/>
      <c r="P83" s="183"/>
      <c r="Q83" s="257"/>
      <c r="R83" s="184"/>
      <c r="S83" s="184"/>
      <c r="T83" s="184"/>
      <c r="U83" s="184"/>
      <c r="V83" s="184"/>
      <c r="W83" s="184"/>
      <c r="X83" s="233"/>
      <c r="Y83" s="268" t="b">
        <v>0</v>
      </c>
    </row>
    <row r="84" spans="1:25" x14ac:dyDescent="0.3">
      <c r="A84" s="178"/>
      <c r="B84" s="175"/>
      <c r="C84" s="175"/>
      <c r="D84" s="177"/>
      <c r="E84" s="175"/>
      <c r="F84" s="175"/>
      <c r="G84" s="175"/>
      <c r="H84" s="175"/>
      <c r="I84" s="178"/>
      <c r="J84" s="175"/>
      <c r="K84" s="181"/>
      <c r="L84" s="182"/>
      <c r="M84" s="185"/>
      <c r="N84" s="185"/>
      <c r="O84" s="183"/>
      <c r="P84" s="183"/>
      <c r="Q84" s="257"/>
      <c r="R84" s="184"/>
      <c r="S84" s="184"/>
      <c r="T84" s="184"/>
      <c r="U84" s="184"/>
      <c r="V84" s="184"/>
      <c r="W84" s="184"/>
      <c r="X84" s="233"/>
      <c r="Y84" s="268" t="b">
        <v>0</v>
      </c>
    </row>
    <row r="85" spans="1:25" x14ac:dyDescent="0.3">
      <c r="A85" s="178"/>
      <c r="B85" s="175"/>
      <c r="C85" s="175"/>
      <c r="D85" s="177"/>
      <c r="E85" s="175"/>
      <c r="F85" s="175"/>
      <c r="G85" s="175"/>
      <c r="H85" s="175"/>
      <c r="I85" s="178"/>
      <c r="J85" s="175"/>
      <c r="K85" s="181"/>
      <c r="L85" s="182"/>
      <c r="M85" s="185"/>
      <c r="N85" s="185"/>
      <c r="O85" s="183"/>
      <c r="P85" s="183"/>
      <c r="Q85" s="257"/>
      <c r="R85" s="184"/>
      <c r="S85" s="184"/>
      <c r="T85" s="184"/>
      <c r="U85" s="184"/>
      <c r="V85" s="184"/>
      <c r="W85" s="184"/>
      <c r="X85" s="233"/>
      <c r="Y85" s="268" t="b">
        <v>0</v>
      </c>
    </row>
    <row r="86" spans="1:25" x14ac:dyDescent="0.3">
      <c r="A86" s="178"/>
      <c r="B86" s="175"/>
      <c r="C86" s="175"/>
      <c r="D86" s="177"/>
      <c r="E86" s="175"/>
      <c r="F86" s="175"/>
      <c r="G86" s="175"/>
      <c r="H86" s="175"/>
      <c r="I86" s="178"/>
      <c r="J86" s="175"/>
      <c r="K86" s="181"/>
      <c r="L86" s="182"/>
      <c r="M86" s="185"/>
      <c r="N86" s="185"/>
      <c r="O86" s="183"/>
      <c r="P86" s="183"/>
      <c r="Q86" s="257"/>
      <c r="R86" s="184"/>
      <c r="S86" s="184"/>
      <c r="T86" s="184"/>
      <c r="U86" s="184"/>
      <c r="V86" s="184"/>
      <c r="W86" s="184"/>
      <c r="X86" s="233"/>
      <c r="Y86" s="268" t="b">
        <v>0</v>
      </c>
    </row>
    <row r="87" spans="1:25" x14ac:dyDescent="0.3">
      <c r="A87" s="178"/>
      <c r="B87" s="175"/>
      <c r="C87" s="175"/>
      <c r="D87" s="177"/>
      <c r="E87" s="175"/>
      <c r="F87" s="175"/>
      <c r="G87" s="175"/>
      <c r="H87" s="175"/>
      <c r="I87" s="178"/>
      <c r="J87" s="175"/>
      <c r="K87" s="181"/>
      <c r="L87" s="182"/>
      <c r="M87" s="185"/>
      <c r="N87" s="185"/>
      <c r="O87" s="183"/>
      <c r="P87" s="183"/>
      <c r="Q87" s="257"/>
      <c r="R87" s="196"/>
      <c r="S87" s="196"/>
      <c r="T87" s="196"/>
      <c r="U87" s="196"/>
      <c r="V87" s="196"/>
      <c r="W87" s="196"/>
      <c r="X87" s="235"/>
      <c r="Y87" s="268" t="b">
        <v>0</v>
      </c>
    </row>
    <row r="88" spans="1:25" x14ac:dyDescent="0.3">
      <c r="A88" s="178"/>
      <c r="B88" s="175"/>
      <c r="C88" s="175"/>
      <c r="D88" s="177"/>
      <c r="E88" s="175"/>
      <c r="F88" s="175"/>
      <c r="G88" s="175"/>
      <c r="H88" s="175"/>
      <c r="I88" s="178"/>
      <c r="J88" s="175"/>
      <c r="K88" s="181"/>
      <c r="L88" s="182"/>
      <c r="M88" s="185"/>
      <c r="N88" s="185"/>
      <c r="O88" s="183"/>
      <c r="P88" s="183"/>
      <c r="Q88" s="257"/>
      <c r="R88" s="196"/>
      <c r="S88" s="196"/>
      <c r="T88" s="196"/>
      <c r="U88" s="196"/>
      <c r="V88" s="196"/>
      <c r="W88" s="196"/>
      <c r="X88" s="235"/>
      <c r="Y88" s="268" t="b">
        <v>0</v>
      </c>
    </row>
    <row r="89" spans="1:25" x14ac:dyDescent="0.35">
      <c r="A89" s="178"/>
      <c r="B89" s="175"/>
      <c r="C89" s="175"/>
      <c r="D89" s="177"/>
      <c r="E89" s="175"/>
      <c r="F89" s="175"/>
      <c r="G89" s="175"/>
      <c r="H89" s="175"/>
      <c r="I89" s="178"/>
      <c r="J89" s="175"/>
      <c r="K89" s="181"/>
      <c r="L89" s="190"/>
      <c r="M89" s="180"/>
      <c r="N89" s="185"/>
      <c r="O89" s="194"/>
      <c r="P89" s="183"/>
      <c r="Q89" s="262"/>
      <c r="R89" s="195"/>
      <c r="S89" s="195"/>
      <c r="T89" s="195"/>
      <c r="U89" s="195"/>
      <c r="V89" s="195"/>
      <c r="W89" s="195"/>
      <c r="X89" s="235"/>
      <c r="Y89" s="268" t="b">
        <v>0</v>
      </c>
    </row>
    <row r="90" spans="1:25" x14ac:dyDescent="0.3">
      <c r="A90" s="178"/>
      <c r="B90" s="175"/>
      <c r="C90" s="175"/>
      <c r="D90" s="177"/>
      <c r="E90" s="175"/>
      <c r="F90" s="175"/>
      <c r="G90" s="175"/>
      <c r="H90" s="175"/>
      <c r="I90" s="178"/>
      <c r="J90" s="175"/>
      <c r="K90" s="179"/>
      <c r="L90" s="182"/>
      <c r="M90" s="185"/>
      <c r="N90" s="185"/>
      <c r="O90" s="183"/>
      <c r="P90" s="183"/>
      <c r="Q90" s="257"/>
      <c r="R90" s="184"/>
      <c r="S90" s="184"/>
      <c r="T90" s="184"/>
      <c r="U90" s="184"/>
      <c r="V90" s="184"/>
      <c r="W90" s="184"/>
      <c r="X90" s="233"/>
      <c r="Y90" s="268" t="b">
        <v>0</v>
      </c>
    </row>
    <row r="91" spans="1:25" x14ac:dyDescent="0.3">
      <c r="A91" s="178"/>
      <c r="B91" s="175"/>
      <c r="C91" s="175"/>
      <c r="D91" s="177"/>
      <c r="E91" s="175"/>
      <c r="F91" s="175"/>
      <c r="G91" s="175"/>
      <c r="H91" s="175"/>
      <c r="I91" s="178"/>
      <c r="J91" s="175"/>
      <c r="K91" s="179"/>
      <c r="L91" s="182"/>
      <c r="M91" s="185"/>
      <c r="N91" s="185"/>
      <c r="O91" s="183"/>
      <c r="P91" s="183"/>
      <c r="Q91" s="260"/>
      <c r="R91" s="184"/>
      <c r="S91" s="184"/>
      <c r="T91" s="184"/>
      <c r="U91" s="184"/>
      <c r="V91" s="184"/>
      <c r="W91" s="184"/>
      <c r="X91" s="233"/>
      <c r="Y91" s="268" t="b">
        <v>0</v>
      </c>
    </row>
    <row r="92" spans="1:25" x14ac:dyDescent="0.3">
      <c r="A92" s="178"/>
      <c r="B92" s="175"/>
      <c r="C92" s="175"/>
      <c r="D92" s="177"/>
      <c r="E92" s="175"/>
      <c r="F92" s="175"/>
      <c r="G92" s="175"/>
      <c r="H92" s="175"/>
      <c r="I92" s="178"/>
      <c r="J92" s="175"/>
      <c r="K92" s="179"/>
      <c r="L92" s="182"/>
      <c r="M92" s="185"/>
      <c r="N92" s="185"/>
      <c r="O92" s="183"/>
      <c r="P92" s="183"/>
      <c r="Q92" s="257"/>
      <c r="R92" s="184"/>
      <c r="S92" s="184"/>
      <c r="T92" s="184"/>
      <c r="U92" s="184"/>
      <c r="V92" s="184"/>
      <c r="W92" s="184"/>
      <c r="X92" s="233"/>
      <c r="Y92" s="268" t="b">
        <v>0</v>
      </c>
    </row>
    <row r="93" spans="1:25" x14ac:dyDescent="0.3">
      <c r="A93" s="178"/>
      <c r="B93" s="175"/>
      <c r="C93" s="175"/>
      <c r="D93" s="177"/>
      <c r="E93" s="175"/>
      <c r="F93" s="175"/>
      <c r="G93" s="175"/>
      <c r="H93" s="175"/>
      <c r="I93" s="178"/>
      <c r="J93" s="175"/>
      <c r="K93" s="181"/>
      <c r="L93" s="182"/>
      <c r="M93" s="185"/>
      <c r="N93" s="185"/>
      <c r="O93" s="183"/>
      <c r="P93" s="183"/>
      <c r="Q93" s="257"/>
      <c r="R93" s="184"/>
      <c r="S93" s="184"/>
      <c r="T93" s="184"/>
      <c r="U93" s="184"/>
      <c r="V93" s="184"/>
      <c r="W93" s="184"/>
      <c r="X93" s="233"/>
      <c r="Y93" s="268" t="b">
        <v>0</v>
      </c>
    </row>
    <row r="94" spans="1:25" x14ac:dyDescent="0.3">
      <c r="A94" s="178"/>
      <c r="B94" s="175"/>
      <c r="C94" s="175"/>
      <c r="D94" s="177"/>
      <c r="E94" s="175"/>
      <c r="F94" s="175"/>
      <c r="G94" s="175"/>
      <c r="H94" s="175"/>
      <c r="I94" s="178"/>
      <c r="J94" s="175"/>
      <c r="K94" s="181"/>
      <c r="L94" s="182"/>
      <c r="M94" s="185"/>
      <c r="N94" s="185"/>
      <c r="O94" s="183"/>
      <c r="P94" s="183"/>
      <c r="Q94" s="257"/>
      <c r="R94" s="196"/>
      <c r="S94" s="196"/>
      <c r="T94" s="196"/>
      <c r="U94" s="196"/>
      <c r="V94" s="196"/>
      <c r="W94" s="196"/>
      <c r="X94" s="235"/>
      <c r="Y94" s="268" t="b">
        <v>0</v>
      </c>
    </row>
    <row r="95" spans="1:25" x14ac:dyDescent="0.3">
      <c r="A95" s="178"/>
      <c r="B95" s="175"/>
      <c r="C95" s="175"/>
      <c r="D95" s="177"/>
      <c r="E95" s="175"/>
      <c r="F95" s="175"/>
      <c r="G95" s="175"/>
      <c r="H95" s="175"/>
      <c r="I95" s="178"/>
      <c r="J95" s="175"/>
      <c r="K95" s="181"/>
      <c r="L95" s="182"/>
      <c r="M95" s="185"/>
      <c r="N95" s="185"/>
      <c r="O95" s="183"/>
      <c r="P95" s="183"/>
      <c r="Q95" s="257"/>
      <c r="R95" s="196"/>
      <c r="S95" s="196"/>
      <c r="T95" s="196"/>
      <c r="U95" s="196"/>
      <c r="V95" s="196"/>
      <c r="W95" s="196"/>
      <c r="X95" s="235"/>
      <c r="Y95" s="268" t="b">
        <v>0</v>
      </c>
    </row>
    <row r="96" spans="1:25" x14ac:dyDescent="0.35">
      <c r="A96" s="178"/>
      <c r="B96" s="175"/>
      <c r="C96" s="175"/>
      <c r="D96" s="177"/>
      <c r="E96" s="175"/>
      <c r="F96" s="175"/>
      <c r="G96" s="175"/>
      <c r="H96" s="175"/>
      <c r="I96" s="178"/>
      <c r="J96" s="175"/>
      <c r="K96" s="179"/>
      <c r="L96" s="190"/>
      <c r="M96" s="175"/>
      <c r="N96" s="175"/>
      <c r="O96" s="194"/>
      <c r="P96" s="183"/>
      <c r="Q96" s="262"/>
      <c r="R96" s="195"/>
      <c r="S96" s="195"/>
      <c r="T96" s="195"/>
      <c r="U96" s="195"/>
      <c r="V96" s="195"/>
      <c r="W96" s="195"/>
      <c r="X96" s="235"/>
      <c r="Y96" s="268" t="b">
        <v>0</v>
      </c>
    </row>
    <row r="97" spans="1:25" x14ac:dyDescent="0.35">
      <c r="A97" s="178"/>
      <c r="B97" s="175"/>
      <c r="C97" s="175"/>
      <c r="D97" s="177"/>
      <c r="E97" s="175"/>
      <c r="F97" s="175"/>
      <c r="G97" s="175"/>
      <c r="H97" s="175"/>
      <c r="I97" s="178"/>
      <c r="J97" s="175"/>
      <c r="K97" s="179"/>
      <c r="L97" s="190"/>
      <c r="M97" s="185"/>
      <c r="N97" s="185"/>
      <c r="O97" s="194"/>
      <c r="P97" s="183"/>
      <c r="Q97" s="262"/>
      <c r="R97" s="195"/>
      <c r="S97" s="195"/>
      <c r="T97" s="195"/>
      <c r="U97" s="195"/>
      <c r="V97" s="195"/>
      <c r="W97" s="195"/>
      <c r="X97" s="235"/>
      <c r="Y97" s="268" t="b">
        <v>0</v>
      </c>
    </row>
    <row r="98" spans="1:25" x14ac:dyDescent="0.35">
      <c r="A98" s="178"/>
      <c r="B98" s="175"/>
      <c r="C98" s="175"/>
      <c r="D98" s="177"/>
      <c r="E98" s="175"/>
      <c r="F98" s="175"/>
      <c r="G98" s="175"/>
      <c r="H98" s="175"/>
      <c r="I98" s="178"/>
      <c r="J98" s="175"/>
      <c r="K98" s="181"/>
      <c r="L98" s="190"/>
      <c r="M98" s="185"/>
      <c r="N98" s="185"/>
      <c r="O98" s="194"/>
      <c r="P98" s="183"/>
      <c r="Q98" s="262"/>
      <c r="R98" s="195"/>
      <c r="S98" s="195"/>
      <c r="T98" s="195"/>
      <c r="U98" s="195"/>
      <c r="V98" s="195"/>
      <c r="W98" s="195"/>
      <c r="X98" s="235"/>
      <c r="Y98" s="268" t="b">
        <v>0</v>
      </c>
    </row>
    <row r="99" spans="1:25" x14ac:dyDescent="0.35">
      <c r="A99" s="178"/>
      <c r="B99" s="175"/>
      <c r="C99" s="175"/>
      <c r="D99" s="177"/>
      <c r="E99" s="175"/>
      <c r="F99" s="175"/>
      <c r="G99" s="175"/>
      <c r="H99" s="175"/>
      <c r="I99" s="178"/>
      <c r="J99" s="175"/>
      <c r="K99" s="181"/>
      <c r="L99" s="190"/>
      <c r="M99" s="185"/>
      <c r="N99" s="185"/>
      <c r="O99" s="194"/>
      <c r="P99" s="183"/>
      <c r="Q99" s="262"/>
      <c r="R99" s="195"/>
      <c r="S99" s="195"/>
      <c r="T99" s="195"/>
      <c r="U99" s="195"/>
      <c r="V99" s="195"/>
      <c r="W99" s="195"/>
      <c r="X99" s="235"/>
      <c r="Y99" s="268" t="b">
        <v>0</v>
      </c>
    </row>
    <row r="100" spans="1:25" x14ac:dyDescent="0.35">
      <c r="A100" s="178"/>
      <c r="B100" s="175"/>
      <c r="C100" s="175"/>
      <c r="D100" s="177"/>
      <c r="E100" s="175"/>
      <c r="F100" s="175"/>
      <c r="G100" s="175"/>
      <c r="H100" s="175"/>
      <c r="I100" s="178"/>
      <c r="J100" s="175"/>
      <c r="K100" s="181"/>
      <c r="L100" s="190"/>
      <c r="M100" s="185"/>
      <c r="N100" s="185"/>
      <c r="O100" s="194"/>
      <c r="P100" s="183"/>
      <c r="Q100" s="262"/>
      <c r="R100" s="195"/>
      <c r="S100" s="195"/>
      <c r="T100" s="195"/>
      <c r="U100" s="195"/>
      <c r="V100" s="195"/>
      <c r="W100" s="195"/>
      <c r="X100" s="235"/>
      <c r="Y100" s="268" t="b">
        <v>0</v>
      </c>
    </row>
    <row r="101" spans="1:25" x14ac:dyDescent="0.35">
      <c r="A101" s="178"/>
      <c r="B101" s="175"/>
      <c r="C101" s="175"/>
      <c r="D101" s="177"/>
      <c r="E101" s="175"/>
      <c r="F101" s="175"/>
      <c r="G101" s="175"/>
      <c r="H101" s="175"/>
      <c r="I101" s="193"/>
      <c r="J101" s="175"/>
      <c r="K101" s="181"/>
      <c r="L101" s="190"/>
      <c r="M101" s="185"/>
      <c r="N101" s="185"/>
      <c r="O101" s="194"/>
      <c r="P101" s="183"/>
      <c r="Q101" s="262"/>
      <c r="R101" s="195"/>
      <c r="S101" s="195"/>
      <c r="T101" s="195"/>
      <c r="U101" s="195"/>
      <c r="V101" s="195"/>
      <c r="W101" s="195"/>
      <c r="X101" s="235"/>
      <c r="Y101" s="268" t="b">
        <v>0</v>
      </c>
    </row>
    <row r="102" spans="1:25" x14ac:dyDescent="0.35">
      <c r="A102" s="178"/>
      <c r="B102" s="175"/>
      <c r="C102" s="175"/>
      <c r="D102" s="177"/>
      <c r="E102" s="175"/>
      <c r="F102" s="175"/>
      <c r="G102" s="175"/>
      <c r="H102" s="175"/>
      <c r="I102" s="193"/>
      <c r="J102" s="175"/>
      <c r="K102" s="181"/>
      <c r="L102" s="190"/>
      <c r="M102" s="198"/>
      <c r="N102" s="185"/>
      <c r="O102" s="194"/>
      <c r="P102" s="183"/>
      <c r="Q102" s="262"/>
      <c r="R102" s="195"/>
      <c r="S102" s="195"/>
      <c r="T102" s="195"/>
      <c r="U102" s="195"/>
      <c r="V102" s="195"/>
      <c r="W102" s="195"/>
      <c r="X102" s="235"/>
      <c r="Y102" s="268" t="b">
        <v>0</v>
      </c>
    </row>
    <row r="103" spans="1:25" x14ac:dyDescent="0.35">
      <c r="A103" s="178"/>
      <c r="B103" s="175"/>
      <c r="C103" s="180"/>
      <c r="D103" s="177"/>
      <c r="E103" s="175"/>
      <c r="F103" s="175"/>
      <c r="G103" s="175"/>
      <c r="H103" s="175"/>
      <c r="I103" s="193"/>
      <c r="J103" s="175"/>
      <c r="K103" s="181"/>
      <c r="L103" s="190"/>
      <c r="M103" s="185"/>
      <c r="N103" s="185"/>
      <c r="O103" s="194"/>
      <c r="P103" s="183"/>
      <c r="Q103" s="262"/>
      <c r="R103" s="195"/>
      <c r="S103" s="195"/>
      <c r="T103" s="195"/>
      <c r="U103" s="195"/>
      <c r="V103" s="195"/>
      <c r="W103" s="195"/>
      <c r="X103" s="235"/>
      <c r="Y103" s="268" t="b">
        <v>0</v>
      </c>
    </row>
    <row r="104" spans="1:25" x14ac:dyDescent="0.35">
      <c r="A104" s="178"/>
      <c r="B104" s="175"/>
      <c r="C104" s="180"/>
      <c r="D104" s="177"/>
      <c r="E104" s="175"/>
      <c r="F104" s="175"/>
      <c r="G104" s="175"/>
      <c r="H104" s="175"/>
      <c r="I104" s="193"/>
      <c r="J104" s="175"/>
      <c r="K104" s="181"/>
      <c r="L104" s="190"/>
      <c r="M104" s="185"/>
      <c r="N104" s="185"/>
      <c r="O104" s="194"/>
      <c r="P104" s="183"/>
      <c r="Q104" s="262"/>
      <c r="R104" s="195"/>
      <c r="S104" s="195"/>
      <c r="T104" s="195"/>
      <c r="U104" s="195"/>
      <c r="V104" s="195"/>
      <c r="W104" s="195"/>
      <c r="X104" s="235"/>
      <c r="Y104" s="268" t="b">
        <v>0</v>
      </c>
    </row>
    <row r="105" spans="1:25" x14ac:dyDescent="0.35">
      <c r="A105" s="178"/>
      <c r="B105" s="175"/>
      <c r="C105" s="175"/>
      <c r="D105" s="177"/>
      <c r="E105" s="175"/>
      <c r="F105" s="175"/>
      <c r="G105" s="175"/>
      <c r="H105" s="175"/>
      <c r="I105" s="193"/>
      <c r="J105" s="175"/>
      <c r="K105" s="181"/>
      <c r="L105" s="190"/>
      <c r="M105" s="185"/>
      <c r="N105" s="185"/>
      <c r="O105" s="194"/>
      <c r="P105" s="183"/>
      <c r="Q105" s="262"/>
      <c r="R105" s="195"/>
      <c r="S105" s="195"/>
      <c r="T105" s="195"/>
      <c r="U105" s="195"/>
      <c r="V105" s="195"/>
      <c r="W105" s="195"/>
      <c r="X105" s="235"/>
      <c r="Y105" s="268" t="b">
        <v>0</v>
      </c>
    </row>
    <row r="106" spans="1:25" x14ac:dyDescent="0.35">
      <c r="A106" s="178"/>
      <c r="B106" s="175"/>
      <c r="C106" s="180"/>
      <c r="D106" s="177"/>
      <c r="E106" s="175"/>
      <c r="F106" s="175"/>
      <c r="G106" s="175"/>
      <c r="H106" s="175"/>
      <c r="I106" s="193"/>
      <c r="J106" s="175"/>
      <c r="K106" s="181"/>
      <c r="L106" s="190"/>
      <c r="M106" s="185"/>
      <c r="N106" s="185"/>
      <c r="O106" s="194"/>
      <c r="P106" s="183"/>
      <c r="Q106" s="262"/>
      <c r="R106" s="195"/>
      <c r="S106" s="195"/>
      <c r="T106" s="195"/>
      <c r="U106" s="195"/>
      <c r="V106" s="195"/>
      <c r="W106" s="195"/>
      <c r="X106" s="235"/>
      <c r="Y106" s="268" t="b">
        <v>0</v>
      </c>
    </row>
    <row r="107" spans="1:25" x14ac:dyDescent="0.35">
      <c r="A107" s="178"/>
      <c r="B107" s="175"/>
      <c r="C107" s="180"/>
      <c r="D107" s="177"/>
      <c r="E107" s="175"/>
      <c r="F107" s="175"/>
      <c r="G107" s="175"/>
      <c r="H107" s="175"/>
      <c r="I107" s="193"/>
      <c r="J107" s="175"/>
      <c r="K107" s="220"/>
      <c r="L107" s="190"/>
      <c r="M107" s="198"/>
      <c r="N107" s="185"/>
      <c r="O107" s="194"/>
      <c r="P107" s="183"/>
      <c r="Q107" s="262"/>
      <c r="R107" s="195"/>
      <c r="S107" s="195"/>
      <c r="T107" s="195"/>
      <c r="U107" s="195"/>
      <c r="V107" s="195"/>
      <c r="W107" s="195"/>
      <c r="X107" s="235"/>
      <c r="Y107" s="268" t="b">
        <v>0</v>
      </c>
    </row>
    <row r="108" spans="1:25" x14ac:dyDescent="0.35">
      <c r="A108" s="178"/>
      <c r="B108" s="175"/>
      <c r="C108" s="180"/>
      <c r="D108" s="177"/>
      <c r="E108" s="175"/>
      <c r="F108" s="175"/>
      <c r="G108" s="175"/>
      <c r="H108" s="175"/>
      <c r="I108" s="193"/>
      <c r="J108" s="175"/>
      <c r="K108" s="181"/>
      <c r="L108" s="190"/>
      <c r="M108" s="198"/>
      <c r="N108" s="198"/>
      <c r="O108" s="194"/>
      <c r="P108" s="183"/>
      <c r="Q108" s="262"/>
      <c r="R108" s="195"/>
      <c r="S108" s="195"/>
      <c r="T108" s="195"/>
      <c r="U108" s="195"/>
      <c r="V108" s="195"/>
      <c r="W108" s="195"/>
      <c r="X108" s="235"/>
      <c r="Y108" s="268" t="b">
        <v>0</v>
      </c>
    </row>
    <row r="109" spans="1:25" x14ac:dyDescent="0.35">
      <c r="A109" s="178"/>
      <c r="B109" s="175"/>
      <c r="C109" s="180"/>
      <c r="D109" s="221"/>
      <c r="E109" s="180"/>
      <c r="F109" s="180"/>
      <c r="G109" s="180"/>
      <c r="H109" s="180"/>
      <c r="I109" s="178"/>
      <c r="J109" s="175"/>
      <c r="K109" s="192"/>
      <c r="L109" s="190"/>
      <c r="M109" s="180"/>
      <c r="N109" s="180"/>
      <c r="O109" s="194"/>
      <c r="P109" s="183"/>
      <c r="Q109" s="262"/>
      <c r="R109" s="191"/>
      <c r="S109" s="191"/>
      <c r="T109" s="191"/>
      <c r="U109" s="191"/>
      <c r="V109" s="191"/>
      <c r="W109" s="191"/>
      <c r="X109" s="233"/>
      <c r="Y109" s="268" t="b">
        <v>0</v>
      </c>
    </row>
    <row r="110" spans="1:25" x14ac:dyDescent="0.35">
      <c r="A110" s="178"/>
      <c r="B110" s="175"/>
      <c r="C110" s="180"/>
      <c r="D110" s="221"/>
      <c r="E110" s="180"/>
      <c r="F110" s="180"/>
      <c r="G110" s="180"/>
      <c r="H110" s="175"/>
      <c r="I110" s="178"/>
      <c r="J110" s="175"/>
      <c r="K110" s="192"/>
      <c r="L110" s="190"/>
      <c r="M110" s="180"/>
      <c r="N110" s="180"/>
      <c r="O110" s="194"/>
      <c r="P110" s="183"/>
      <c r="Q110" s="262"/>
      <c r="R110" s="191"/>
      <c r="S110" s="191"/>
      <c r="T110" s="191"/>
      <c r="U110" s="191"/>
      <c r="V110" s="191"/>
      <c r="W110" s="191"/>
      <c r="X110" s="233"/>
      <c r="Y110" s="268" t="b">
        <v>0</v>
      </c>
    </row>
    <row r="111" spans="1:25" x14ac:dyDescent="0.35">
      <c r="A111" s="178"/>
      <c r="B111" s="175"/>
      <c r="C111" s="180"/>
      <c r="D111" s="221"/>
      <c r="E111" s="180"/>
      <c r="F111" s="180"/>
      <c r="G111" s="180"/>
      <c r="H111" s="214"/>
      <c r="I111" s="178"/>
      <c r="J111" s="175"/>
      <c r="K111" s="192"/>
      <c r="L111" s="190"/>
      <c r="M111" s="180"/>
      <c r="N111" s="180"/>
      <c r="O111" s="194"/>
      <c r="P111" s="183"/>
      <c r="Q111" s="262"/>
      <c r="R111" s="191"/>
      <c r="S111" s="191"/>
      <c r="T111" s="191"/>
      <c r="U111" s="191"/>
      <c r="V111" s="191"/>
      <c r="W111" s="191"/>
      <c r="X111" s="233"/>
      <c r="Y111" s="268" t="b">
        <v>0</v>
      </c>
    </row>
    <row r="112" spans="1:25" x14ac:dyDescent="0.35">
      <c r="A112" s="178"/>
      <c r="B112" s="180"/>
      <c r="C112" s="180"/>
      <c r="D112" s="221"/>
      <c r="E112" s="180"/>
      <c r="F112" s="180"/>
      <c r="G112" s="180"/>
      <c r="H112" s="175"/>
      <c r="I112" s="178"/>
      <c r="J112" s="175"/>
      <c r="K112" s="192"/>
      <c r="L112" s="190"/>
      <c r="M112" s="180"/>
      <c r="N112" s="180"/>
      <c r="O112" s="194"/>
      <c r="P112" s="183"/>
      <c r="Q112" s="262"/>
      <c r="R112" s="191"/>
      <c r="S112" s="191"/>
      <c r="T112" s="191"/>
      <c r="U112" s="191"/>
      <c r="V112" s="191"/>
      <c r="W112" s="191"/>
      <c r="X112" s="233"/>
      <c r="Y112" s="268" t="b">
        <v>0</v>
      </c>
    </row>
    <row r="113" spans="1:25" x14ac:dyDescent="0.35">
      <c r="A113" s="178"/>
      <c r="B113" s="180"/>
      <c r="C113" s="180"/>
      <c r="D113" s="221"/>
      <c r="E113" s="180"/>
      <c r="F113" s="180"/>
      <c r="G113" s="218"/>
      <c r="H113" s="218"/>
      <c r="I113" s="193"/>
      <c r="J113" s="175"/>
      <c r="K113" s="192"/>
      <c r="L113" s="190"/>
      <c r="M113" s="180"/>
      <c r="N113" s="180"/>
      <c r="O113" s="194"/>
      <c r="P113" s="183"/>
      <c r="Q113" s="262"/>
      <c r="R113" s="191"/>
      <c r="S113" s="191"/>
      <c r="T113" s="191"/>
      <c r="U113" s="191"/>
      <c r="V113" s="191"/>
      <c r="W113" s="191"/>
      <c r="X113" s="233"/>
      <c r="Y113" s="268" t="b">
        <v>0</v>
      </c>
    </row>
    <row r="114" spans="1:25" x14ac:dyDescent="0.35">
      <c r="A114" s="178"/>
      <c r="B114" s="180"/>
      <c r="C114" s="180"/>
      <c r="D114" s="177"/>
      <c r="E114" s="180"/>
      <c r="F114" s="180"/>
      <c r="G114" s="218"/>
      <c r="H114" s="218"/>
      <c r="I114" s="178"/>
      <c r="J114" s="175"/>
      <c r="K114" s="192"/>
      <c r="L114" s="190"/>
      <c r="M114" s="180"/>
      <c r="N114" s="180"/>
      <c r="O114" s="194"/>
      <c r="P114" s="183"/>
      <c r="Q114" s="262"/>
      <c r="R114" s="191"/>
      <c r="S114" s="191"/>
      <c r="T114" s="191"/>
      <c r="U114" s="191"/>
      <c r="V114" s="191"/>
      <c r="W114" s="191"/>
      <c r="X114" s="233"/>
      <c r="Y114" s="268" t="b">
        <v>0</v>
      </c>
    </row>
    <row r="115" spans="1:25" x14ac:dyDescent="0.35">
      <c r="A115" s="178"/>
      <c r="B115" s="180"/>
      <c r="C115" s="180"/>
      <c r="D115" s="177"/>
      <c r="E115" s="180"/>
      <c r="F115" s="180"/>
      <c r="G115" s="180"/>
      <c r="H115" s="175"/>
      <c r="I115" s="178"/>
      <c r="J115" s="175"/>
      <c r="K115" s="192"/>
      <c r="L115" s="190"/>
      <c r="M115" s="180"/>
      <c r="N115" s="180"/>
      <c r="O115" s="194"/>
      <c r="P115" s="183"/>
      <c r="Q115" s="262"/>
      <c r="R115" s="191"/>
      <c r="S115" s="191"/>
      <c r="T115" s="191"/>
      <c r="U115" s="191"/>
      <c r="V115" s="191"/>
      <c r="W115" s="191"/>
      <c r="X115" s="233"/>
      <c r="Y115" s="268" t="b">
        <v>0</v>
      </c>
    </row>
    <row r="116" spans="1:25" x14ac:dyDescent="0.35">
      <c r="A116" s="178"/>
      <c r="B116" s="180"/>
      <c r="C116" s="180"/>
      <c r="D116" s="177"/>
      <c r="E116" s="180"/>
      <c r="F116" s="180"/>
      <c r="G116" s="180"/>
      <c r="H116" s="175"/>
      <c r="I116" s="178"/>
      <c r="J116" s="175"/>
      <c r="K116" s="192"/>
      <c r="L116" s="190"/>
      <c r="M116" s="180"/>
      <c r="N116" s="180"/>
      <c r="O116" s="194"/>
      <c r="P116" s="183"/>
      <c r="Q116" s="262"/>
      <c r="R116" s="191"/>
      <c r="S116" s="191"/>
      <c r="T116" s="191"/>
      <c r="U116" s="191"/>
      <c r="V116" s="191"/>
      <c r="W116" s="191"/>
      <c r="X116" s="233"/>
      <c r="Y116" s="268" t="b">
        <v>0</v>
      </c>
    </row>
    <row r="117" spans="1:25" x14ac:dyDescent="0.35">
      <c r="A117" s="178"/>
      <c r="B117" s="180"/>
      <c r="C117" s="180"/>
      <c r="D117" s="177"/>
      <c r="E117" s="180"/>
      <c r="F117" s="180"/>
      <c r="G117" s="180"/>
      <c r="H117" s="180"/>
      <c r="I117" s="178"/>
      <c r="J117" s="175"/>
      <c r="K117" s="205"/>
      <c r="L117" s="190"/>
      <c r="M117" s="180"/>
      <c r="N117" s="180"/>
      <c r="O117" s="194"/>
      <c r="P117" s="183"/>
      <c r="Q117" s="262"/>
      <c r="R117" s="191"/>
      <c r="S117" s="191"/>
      <c r="T117" s="191"/>
      <c r="U117" s="191"/>
      <c r="V117" s="191"/>
      <c r="W117" s="191"/>
      <c r="X117" s="233"/>
      <c r="Y117" s="268" t="b">
        <v>0</v>
      </c>
    </row>
    <row r="118" spans="1:25" x14ac:dyDescent="0.35">
      <c r="A118" s="178"/>
      <c r="B118" s="180"/>
      <c r="C118" s="180"/>
      <c r="D118" s="177"/>
      <c r="E118" s="180"/>
      <c r="F118" s="180"/>
      <c r="G118" s="180"/>
      <c r="H118" s="218"/>
      <c r="I118" s="178"/>
      <c r="J118" s="175"/>
      <c r="K118" s="205"/>
      <c r="L118" s="190"/>
      <c r="M118" s="180"/>
      <c r="N118" s="180"/>
      <c r="O118" s="194"/>
      <c r="P118" s="183"/>
      <c r="Q118" s="262"/>
      <c r="R118" s="191"/>
      <c r="S118" s="191"/>
      <c r="T118" s="191"/>
      <c r="U118" s="191"/>
      <c r="V118" s="191"/>
      <c r="W118" s="191"/>
      <c r="X118" s="233"/>
      <c r="Y118" s="268" t="b">
        <v>0</v>
      </c>
    </row>
    <row r="119" spans="1:25" x14ac:dyDescent="0.35">
      <c r="A119" s="178"/>
      <c r="B119" s="180"/>
      <c r="C119" s="180"/>
      <c r="D119" s="177"/>
      <c r="E119" s="180"/>
      <c r="F119" s="180"/>
      <c r="G119" s="180"/>
      <c r="H119" s="175"/>
      <c r="I119" s="178"/>
      <c r="J119" s="175"/>
      <c r="K119" s="205"/>
      <c r="L119" s="190"/>
      <c r="M119" s="180"/>
      <c r="N119" s="180"/>
      <c r="O119" s="194"/>
      <c r="P119" s="183"/>
      <c r="Q119" s="262"/>
      <c r="R119" s="191"/>
      <c r="S119" s="191"/>
      <c r="T119" s="191"/>
      <c r="U119" s="191"/>
      <c r="V119" s="191"/>
      <c r="W119" s="191"/>
      <c r="X119" s="233"/>
      <c r="Y119" s="268" t="b">
        <v>0</v>
      </c>
    </row>
    <row r="120" spans="1:25" x14ac:dyDescent="0.35">
      <c r="A120" s="178"/>
      <c r="B120" s="180"/>
      <c r="C120" s="180"/>
      <c r="D120" s="177"/>
      <c r="E120" s="180"/>
      <c r="F120" s="180"/>
      <c r="G120" s="180"/>
      <c r="H120" s="175"/>
      <c r="I120" s="178"/>
      <c r="J120" s="175"/>
      <c r="K120" s="205"/>
      <c r="L120" s="190"/>
      <c r="M120" s="180"/>
      <c r="N120" s="180"/>
      <c r="O120" s="194"/>
      <c r="P120" s="183"/>
      <c r="Q120" s="262"/>
      <c r="R120" s="191"/>
      <c r="S120" s="191"/>
      <c r="T120" s="191"/>
      <c r="U120" s="191"/>
      <c r="V120" s="191"/>
      <c r="W120" s="191"/>
      <c r="X120" s="233"/>
      <c r="Y120" s="268" t="b">
        <v>0</v>
      </c>
    </row>
    <row r="121" spans="1:25" x14ac:dyDescent="0.35">
      <c r="A121" s="178"/>
      <c r="B121" s="180"/>
      <c r="C121" s="180"/>
      <c r="D121" s="177"/>
      <c r="E121" s="180"/>
      <c r="F121" s="180"/>
      <c r="G121" s="180"/>
      <c r="H121" s="175"/>
      <c r="I121" s="178"/>
      <c r="J121" s="175"/>
      <c r="K121" s="205"/>
      <c r="L121" s="190"/>
      <c r="M121" s="180"/>
      <c r="N121" s="180"/>
      <c r="O121" s="194"/>
      <c r="P121" s="183"/>
      <c r="Q121" s="262"/>
      <c r="R121" s="191"/>
      <c r="S121" s="191"/>
      <c r="T121" s="191"/>
      <c r="U121" s="191"/>
      <c r="V121" s="191"/>
      <c r="W121" s="191"/>
      <c r="X121" s="233"/>
      <c r="Y121" s="268" t="b">
        <v>0</v>
      </c>
    </row>
    <row r="122" spans="1:25" x14ac:dyDescent="0.35">
      <c r="A122" s="178"/>
      <c r="B122" s="180"/>
      <c r="C122" s="180"/>
      <c r="D122" s="177"/>
      <c r="E122" s="180"/>
      <c r="F122" s="180"/>
      <c r="G122" s="180"/>
      <c r="H122" s="175"/>
      <c r="I122" s="178"/>
      <c r="J122" s="175"/>
      <c r="K122" s="205"/>
      <c r="L122" s="190"/>
      <c r="M122" s="180"/>
      <c r="N122" s="180"/>
      <c r="O122" s="194"/>
      <c r="P122" s="183"/>
      <c r="Q122" s="262"/>
      <c r="R122" s="191"/>
      <c r="S122" s="191"/>
      <c r="T122" s="191"/>
      <c r="U122" s="191"/>
      <c r="V122" s="191"/>
      <c r="W122" s="191"/>
      <c r="X122" s="233"/>
      <c r="Y122" s="268" t="b">
        <v>0</v>
      </c>
    </row>
    <row r="123" spans="1:25" x14ac:dyDescent="0.35">
      <c r="A123" s="178"/>
      <c r="B123" s="180"/>
      <c r="C123" s="180"/>
      <c r="D123" s="177"/>
      <c r="E123" s="180"/>
      <c r="F123" s="180"/>
      <c r="G123" s="180"/>
      <c r="H123" s="180"/>
      <c r="I123" s="178"/>
      <c r="J123" s="175"/>
      <c r="K123" s="205"/>
      <c r="L123" s="190"/>
      <c r="M123" s="180"/>
      <c r="N123" s="180"/>
      <c r="O123" s="194"/>
      <c r="P123" s="183"/>
      <c r="Q123" s="262"/>
      <c r="R123" s="191"/>
      <c r="S123" s="191"/>
      <c r="T123" s="191"/>
      <c r="U123" s="191"/>
      <c r="V123" s="191"/>
      <c r="W123" s="191"/>
      <c r="X123" s="233"/>
      <c r="Y123" s="268" t="b">
        <v>0</v>
      </c>
    </row>
    <row r="124" spans="1:25" x14ac:dyDescent="0.35">
      <c r="A124" s="178"/>
      <c r="B124" s="180"/>
      <c r="C124" s="180"/>
      <c r="D124" s="177"/>
      <c r="E124" s="180"/>
      <c r="F124" s="180"/>
      <c r="G124" s="180"/>
      <c r="H124" s="180"/>
      <c r="I124" s="178"/>
      <c r="J124" s="175"/>
      <c r="K124" s="205"/>
      <c r="L124" s="190"/>
      <c r="M124" s="180"/>
      <c r="N124" s="180"/>
      <c r="O124" s="194"/>
      <c r="P124" s="183"/>
      <c r="Q124" s="262"/>
      <c r="R124" s="191"/>
      <c r="S124" s="191"/>
      <c r="T124" s="191"/>
      <c r="U124" s="191"/>
      <c r="V124" s="191"/>
      <c r="W124" s="191"/>
      <c r="X124" s="233"/>
      <c r="Y124" s="268" t="b">
        <v>0</v>
      </c>
    </row>
    <row r="125" spans="1:25" x14ac:dyDescent="0.35">
      <c r="A125" s="222"/>
      <c r="B125" s="179"/>
      <c r="C125" s="179"/>
      <c r="D125" s="177"/>
      <c r="E125" s="180"/>
      <c r="F125" s="179"/>
      <c r="G125" s="179"/>
      <c r="H125" s="223"/>
      <c r="I125" s="222"/>
      <c r="J125" s="223"/>
      <c r="K125" s="205"/>
      <c r="L125" s="190"/>
      <c r="M125" s="179"/>
      <c r="N125" s="179"/>
      <c r="O125" s="224"/>
      <c r="P125" s="253"/>
      <c r="Q125" s="262"/>
      <c r="R125" s="191"/>
      <c r="S125" s="191"/>
      <c r="T125" s="191"/>
      <c r="U125" s="191"/>
      <c r="V125" s="191"/>
      <c r="W125" s="191"/>
      <c r="X125" s="237"/>
      <c r="Y125" s="268" t="b">
        <v>0</v>
      </c>
    </row>
    <row r="126" spans="1:25" x14ac:dyDescent="0.35">
      <c r="A126" s="222"/>
      <c r="B126" s="179"/>
      <c r="C126" s="179"/>
      <c r="D126" s="225"/>
      <c r="E126" s="179"/>
      <c r="F126" s="179"/>
      <c r="G126" s="179"/>
      <c r="H126" s="223"/>
      <c r="I126" s="222"/>
      <c r="J126" s="223"/>
      <c r="K126" s="205"/>
      <c r="L126" s="190"/>
      <c r="M126" s="179"/>
      <c r="N126" s="179"/>
      <c r="O126" s="224"/>
      <c r="P126" s="253"/>
      <c r="Q126" s="262"/>
      <c r="R126" s="191"/>
      <c r="S126" s="191"/>
      <c r="T126" s="191"/>
      <c r="U126" s="191"/>
      <c r="V126" s="191"/>
      <c r="W126" s="191"/>
      <c r="X126" s="237"/>
      <c r="Y126" s="268" t="b">
        <v>0</v>
      </c>
    </row>
    <row r="127" spans="1:25" x14ac:dyDescent="0.35">
      <c r="A127" s="222"/>
      <c r="B127" s="179"/>
      <c r="C127" s="179"/>
      <c r="D127" s="225"/>
      <c r="E127" s="179"/>
      <c r="F127" s="179"/>
      <c r="G127" s="179"/>
      <c r="H127" s="223"/>
      <c r="I127" s="222"/>
      <c r="J127" s="223"/>
      <c r="K127" s="205"/>
      <c r="L127" s="190"/>
      <c r="M127" s="179"/>
      <c r="N127" s="179"/>
      <c r="O127" s="224"/>
      <c r="P127" s="253"/>
      <c r="Q127" s="262"/>
      <c r="R127" s="191"/>
      <c r="S127" s="191"/>
      <c r="T127" s="191"/>
      <c r="U127" s="191"/>
      <c r="V127" s="191"/>
      <c r="W127" s="191"/>
      <c r="X127" s="237"/>
      <c r="Y127" s="268" t="b">
        <v>0</v>
      </c>
    </row>
    <row r="128" spans="1:25" x14ac:dyDescent="0.35">
      <c r="A128" s="222"/>
      <c r="B128" s="179"/>
      <c r="C128" s="179"/>
      <c r="D128" s="225"/>
      <c r="E128" s="179"/>
      <c r="F128" s="179"/>
      <c r="G128" s="179"/>
      <c r="H128" s="223"/>
      <c r="I128" s="222"/>
      <c r="J128" s="223"/>
      <c r="K128" s="205"/>
      <c r="L128" s="190"/>
      <c r="M128" s="179"/>
      <c r="N128" s="179"/>
      <c r="O128" s="224"/>
      <c r="P128" s="253"/>
      <c r="Q128" s="262"/>
      <c r="R128" s="191"/>
      <c r="S128" s="191"/>
      <c r="T128" s="191"/>
      <c r="U128" s="191"/>
      <c r="V128" s="191"/>
      <c r="W128" s="191"/>
      <c r="X128" s="237"/>
      <c r="Y128" s="268" t="b">
        <v>0</v>
      </c>
    </row>
    <row r="129" spans="1:25" x14ac:dyDescent="0.35">
      <c r="A129" s="222"/>
      <c r="B129" s="179"/>
      <c r="C129" s="226"/>
      <c r="D129" s="225"/>
      <c r="E129" s="226"/>
      <c r="F129" s="226"/>
      <c r="G129" s="179"/>
      <c r="H129" s="223"/>
      <c r="I129" s="222"/>
      <c r="J129" s="227"/>
      <c r="K129" s="205"/>
      <c r="L129" s="190"/>
      <c r="M129" s="179"/>
      <c r="N129" s="179"/>
      <c r="O129" s="224"/>
      <c r="P129" s="253"/>
      <c r="Q129" s="262"/>
      <c r="R129" s="191"/>
      <c r="S129" s="191"/>
      <c r="T129" s="191"/>
      <c r="U129" s="191"/>
      <c r="V129" s="191"/>
      <c r="W129" s="191"/>
      <c r="X129" s="237"/>
      <c r="Y129" s="268" t="b">
        <v>0</v>
      </c>
    </row>
    <row r="130" spans="1:25" x14ac:dyDescent="0.35">
      <c r="A130" s="222"/>
      <c r="B130" s="179"/>
      <c r="C130" s="226"/>
      <c r="D130" s="225"/>
      <c r="E130" s="226"/>
      <c r="F130" s="226"/>
      <c r="G130" s="179"/>
      <c r="H130" s="223"/>
      <c r="I130" s="222"/>
      <c r="J130" s="227"/>
      <c r="K130" s="205"/>
      <c r="L130" s="190"/>
      <c r="M130" s="179"/>
      <c r="N130" s="179"/>
      <c r="O130" s="224"/>
      <c r="P130" s="253"/>
      <c r="Q130" s="262"/>
      <c r="R130" s="191"/>
      <c r="S130" s="191"/>
      <c r="T130" s="191"/>
      <c r="U130" s="191"/>
      <c r="V130" s="191"/>
      <c r="W130" s="191"/>
      <c r="X130" s="237"/>
      <c r="Y130" s="268" t="b">
        <v>0</v>
      </c>
    </row>
    <row r="131" spans="1:25" x14ac:dyDescent="0.35">
      <c r="A131" s="222"/>
      <c r="B131" s="179"/>
      <c r="C131" s="226"/>
      <c r="D131" s="225"/>
      <c r="E131" s="226"/>
      <c r="F131" s="226"/>
      <c r="G131" s="179"/>
      <c r="H131" s="223"/>
      <c r="I131" s="222"/>
      <c r="J131" s="227"/>
      <c r="K131" s="205"/>
      <c r="L131" s="190"/>
      <c r="M131" s="179"/>
      <c r="N131" s="179"/>
      <c r="O131" s="224"/>
      <c r="P131" s="253"/>
      <c r="Q131" s="262"/>
      <c r="R131" s="191"/>
      <c r="S131" s="191"/>
      <c r="T131" s="191"/>
      <c r="U131" s="191"/>
      <c r="V131" s="191"/>
      <c r="W131" s="191"/>
      <c r="X131" s="237"/>
      <c r="Y131" s="268" t="b">
        <v>0</v>
      </c>
    </row>
    <row r="132" spans="1:25" x14ac:dyDescent="0.35">
      <c r="A132" s="222"/>
      <c r="B132" s="179"/>
      <c r="C132" s="226"/>
      <c r="D132" s="225"/>
      <c r="E132" s="226"/>
      <c r="F132" s="226"/>
      <c r="G132" s="179"/>
      <c r="H132" s="223"/>
      <c r="I132" s="222"/>
      <c r="J132" s="227"/>
      <c r="K132" s="205"/>
      <c r="L132" s="190"/>
      <c r="M132" s="179"/>
      <c r="N132" s="179"/>
      <c r="O132" s="224"/>
      <c r="P132" s="253"/>
      <c r="Q132" s="262"/>
      <c r="R132" s="191"/>
      <c r="S132" s="191"/>
      <c r="T132" s="191"/>
      <c r="U132" s="191"/>
      <c r="V132" s="191"/>
      <c r="W132" s="191"/>
      <c r="X132" s="237"/>
      <c r="Y132" s="268" t="b">
        <v>0</v>
      </c>
    </row>
    <row r="133" spans="1:25" x14ac:dyDescent="0.35">
      <c r="A133" s="222"/>
      <c r="B133" s="179"/>
      <c r="C133" s="226"/>
      <c r="D133" s="225"/>
      <c r="E133" s="226"/>
      <c r="F133" s="226"/>
      <c r="G133" s="179"/>
      <c r="H133" s="223"/>
      <c r="I133" s="222"/>
      <c r="J133" s="227"/>
      <c r="K133" s="205"/>
      <c r="L133" s="190"/>
      <c r="M133" s="179"/>
      <c r="N133" s="179"/>
      <c r="O133" s="224"/>
      <c r="P133" s="253"/>
      <c r="Q133" s="262"/>
      <c r="R133" s="191"/>
      <c r="S133" s="191"/>
      <c r="T133" s="191"/>
      <c r="U133" s="191"/>
      <c r="V133" s="191"/>
      <c r="W133" s="191"/>
      <c r="X133" s="237"/>
      <c r="Y133" s="268" t="b">
        <v>0</v>
      </c>
    </row>
    <row r="134" spans="1:25" x14ac:dyDescent="0.35">
      <c r="A134" s="222"/>
      <c r="B134" s="179"/>
      <c r="C134" s="226"/>
      <c r="D134" s="225"/>
      <c r="E134" s="226"/>
      <c r="F134" s="226"/>
      <c r="G134" s="179"/>
      <c r="H134" s="223"/>
      <c r="I134" s="222"/>
      <c r="J134" s="227"/>
      <c r="K134" s="205"/>
      <c r="L134" s="190"/>
      <c r="M134" s="179"/>
      <c r="N134" s="179"/>
      <c r="O134" s="224"/>
      <c r="P134" s="253"/>
      <c r="Q134" s="262"/>
      <c r="R134" s="191"/>
      <c r="S134" s="191"/>
      <c r="T134" s="191"/>
      <c r="U134" s="191"/>
      <c r="V134" s="191"/>
      <c r="W134" s="191"/>
      <c r="X134" s="237"/>
      <c r="Y134" s="268" t="b">
        <v>0</v>
      </c>
    </row>
    <row r="135" spans="1:25" x14ac:dyDescent="0.35">
      <c r="A135" s="222"/>
      <c r="B135" s="179"/>
      <c r="C135" s="226"/>
      <c r="D135" s="225"/>
      <c r="E135" s="226"/>
      <c r="F135" s="226"/>
      <c r="G135" s="179"/>
      <c r="H135" s="223"/>
      <c r="I135" s="222"/>
      <c r="J135" s="227"/>
      <c r="K135" s="205"/>
      <c r="L135" s="190"/>
      <c r="M135" s="179"/>
      <c r="N135" s="179"/>
      <c r="O135" s="224"/>
      <c r="P135" s="253"/>
      <c r="Q135" s="262"/>
      <c r="R135" s="191"/>
      <c r="S135" s="191"/>
      <c r="T135" s="191"/>
      <c r="U135" s="191"/>
      <c r="V135" s="191"/>
      <c r="W135" s="191"/>
      <c r="X135" s="237"/>
      <c r="Y135" s="268" t="b">
        <v>0</v>
      </c>
    </row>
    <row r="136" spans="1:25" x14ac:dyDescent="0.35">
      <c r="A136" s="222"/>
      <c r="B136" s="179"/>
      <c r="C136" s="226"/>
      <c r="D136" s="225"/>
      <c r="E136" s="226"/>
      <c r="F136" s="226"/>
      <c r="G136" s="179"/>
      <c r="H136" s="223"/>
      <c r="I136" s="222"/>
      <c r="J136" s="227"/>
      <c r="K136" s="205"/>
      <c r="L136" s="190"/>
      <c r="M136" s="179"/>
      <c r="N136" s="179"/>
      <c r="O136" s="224"/>
      <c r="P136" s="253"/>
      <c r="Q136" s="262"/>
      <c r="R136" s="191"/>
      <c r="S136" s="191"/>
      <c r="T136" s="191"/>
      <c r="U136" s="191"/>
      <c r="V136" s="191"/>
      <c r="W136" s="191"/>
      <c r="X136" s="237"/>
      <c r="Y136" s="268" t="b">
        <v>0</v>
      </c>
    </row>
    <row r="137" spans="1:25" x14ac:dyDescent="0.35">
      <c r="A137" s="222"/>
      <c r="B137" s="179"/>
      <c r="C137" s="226"/>
      <c r="D137" s="225"/>
      <c r="E137" s="226"/>
      <c r="F137" s="226"/>
      <c r="G137" s="179"/>
      <c r="H137" s="223"/>
      <c r="I137" s="222"/>
      <c r="J137" s="227"/>
      <c r="K137" s="205"/>
      <c r="L137" s="190"/>
      <c r="M137" s="179"/>
      <c r="N137" s="179"/>
      <c r="O137" s="224"/>
      <c r="P137" s="253"/>
      <c r="Q137" s="262"/>
      <c r="R137" s="191"/>
      <c r="S137" s="191"/>
      <c r="T137" s="191"/>
      <c r="U137" s="191"/>
      <c r="V137" s="191"/>
      <c r="W137" s="191"/>
      <c r="X137" s="237"/>
      <c r="Y137" s="268" t="b">
        <v>0</v>
      </c>
    </row>
    <row r="138" spans="1:25" x14ac:dyDescent="0.35">
      <c r="A138" s="222"/>
      <c r="B138" s="179"/>
      <c r="C138" s="226"/>
      <c r="D138" s="225"/>
      <c r="E138" s="226"/>
      <c r="F138" s="226"/>
      <c r="G138" s="179"/>
      <c r="H138" s="223"/>
      <c r="I138" s="222"/>
      <c r="J138" s="227"/>
      <c r="K138" s="205"/>
      <c r="L138" s="190"/>
      <c r="M138" s="179"/>
      <c r="N138" s="179"/>
      <c r="O138" s="224"/>
      <c r="P138" s="253"/>
      <c r="Q138" s="262"/>
      <c r="R138" s="191"/>
      <c r="S138" s="191"/>
      <c r="T138" s="191"/>
      <c r="U138" s="191"/>
      <c r="V138" s="191"/>
      <c r="W138" s="191"/>
      <c r="X138" s="237"/>
      <c r="Y138" s="268" t="b">
        <v>0</v>
      </c>
    </row>
    <row r="139" spans="1:25" x14ac:dyDescent="0.35">
      <c r="A139" s="222"/>
      <c r="B139" s="179"/>
      <c r="C139" s="226"/>
      <c r="D139" s="225"/>
      <c r="E139" s="226"/>
      <c r="F139" s="226"/>
      <c r="G139" s="179"/>
      <c r="H139" s="223"/>
      <c r="I139" s="222"/>
      <c r="J139" s="227"/>
      <c r="K139" s="205"/>
      <c r="L139" s="190"/>
      <c r="M139" s="179"/>
      <c r="N139" s="179"/>
      <c r="O139" s="224"/>
      <c r="P139" s="253"/>
      <c r="Q139" s="262"/>
      <c r="R139" s="191"/>
      <c r="S139" s="191"/>
      <c r="T139" s="191"/>
      <c r="U139" s="191"/>
      <c r="V139" s="191"/>
      <c r="W139" s="191"/>
      <c r="X139" s="237"/>
      <c r="Y139" s="268" t="b">
        <v>0</v>
      </c>
    </row>
    <row r="140" spans="1:25" x14ac:dyDescent="0.35">
      <c r="A140" s="222"/>
      <c r="B140" s="179"/>
      <c r="C140" s="226"/>
      <c r="D140" s="225"/>
      <c r="E140" s="226"/>
      <c r="F140" s="226"/>
      <c r="G140" s="179"/>
      <c r="H140" s="223"/>
      <c r="I140" s="222"/>
      <c r="J140" s="227"/>
      <c r="K140" s="205"/>
      <c r="L140" s="190"/>
      <c r="M140" s="179"/>
      <c r="N140" s="179"/>
      <c r="O140" s="224"/>
      <c r="P140" s="253"/>
      <c r="Q140" s="262"/>
      <c r="R140" s="191"/>
      <c r="S140" s="191"/>
      <c r="T140" s="191"/>
      <c r="U140" s="191"/>
      <c r="V140" s="191"/>
      <c r="W140" s="191"/>
      <c r="X140" s="237"/>
      <c r="Y140" s="268" t="b">
        <v>0</v>
      </c>
    </row>
    <row r="141" spans="1:25" x14ac:dyDescent="0.35">
      <c r="A141" s="222"/>
      <c r="B141" s="179"/>
      <c r="C141" s="226"/>
      <c r="D141" s="225"/>
      <c r="E141" s="226"/>
      <c r="F141" s="226"/>
      <c r="G141" s="179"/>
      <c r="H141" s="223"/>
      <c r="I141" s="222"/>
      <c r="J141" s="227"/>
      <c r="K141" s="205"/>
      <c r="L141" s="190"/>
      <c r="M141" s="179"/>
      <c r="N141" s="179"/>
      <c r="O141" s="224"/>
      <c r="P141" s="253"/>
      <c r="Q141" s="262"/>
      <c r="R141" s="191"/>
      <c r="S141" s="191"/>
      <c r="T141" s="191"/>
      <c r="U141" s="191"/>
      <c r="V141" s="191"/>
      <c r="W141" s="191"/>
      <c r="X141" s="237"/>
      <c r="Y141" s="268" t="b">
        <v>0</v>
      </c>
    </row>
    <row r="142" spans="1:25" x14ac:dyDescent="0.35">
      <c r="A142" s="222"/>
      <c r="B142" s="179"/>
      <c r="C142" s="226"/>
      <c r="D142" s="225"/>
      <c r="E142" s="226"/>
      <c r="F142" s="226"/>
      <c r="G142" s="179"/>
      <c r="H142" s="223"/>
      <c r="I142" s="222"/>
      <c r="J142" s="227"/>
      <c r="K142" s="205"/>
      <c r="L142" s="190"/>
      <c r="M142" s="179"/>
      <c r="N142" s="179"/>
      <c r="O142" s="224"/>
      <c r="P142" s="253"/>
      <c r="Q142" s="262"/>
      <c r="R142" s="191"/>
      <c r="S142" s="191"/>
      <c r="T142" s="191"/>
      <c r="U142" s="191"/>
      <c r="V142" s="191"/>
      <c r="W142" s="191"/>
      <c r="X142" s="237"/>
      <c r="Y142" s="268" t="b">
        <v>0</v>
      </c>
    </row>
    <row r="143" spans="1:25" x14ac:dyDescent="0.35">
      <c r="A143" s="222"/>
      <c r="B143" s="179"/>
      <c r="C143" s="226"/>
      <c r="D143" s="225"/>
      <c r="E143" s="226"/>
      <c r="F143" s="226"/>
      <c r="G143" s="179"/>
      <c r="H143" s="223"/>
      <c r="I143" s="222"/>
      <c r="J143" s="227"/>
      <c r="K143" s="205"/>
      <c r="L143" s="190"/>
      <c r="M143" s="179"/>
      <c r="N143" s="179"/>
      <c r="O143" s="224"/>
      <c r="P143" s="253"/>
      <c r="Q143" s="262"/>
      <c r="R143" s="191"/>
      <c r="S143" s="191"/>
      <c r="T143" s="191"/>
      <c r="U143" s="191"/>
      <c r="V143" s="191"/>
      <c r="W143" s="191"/>
      <c r="X143" s="237"/>
      <c r="Y143" s="268" t="b">
        <v>0</v>
      </c>
    </row>
    <row r="144" spans="1:25" x14ac:dyDescent="0.35">
      <c r="A144" s="222"/>
      <c r="B144" s="179"/>
      <c r="C144" s="226"/>
      <c r="D144" s="225"/>
      <c r="E144" s="226"/>
      <c r="F144" s="226"/>
      <c r="G144" s="179"/>
      <c r="H144" s="223"/>
      <c r="I144" s="222"/>
      <c r="J144" s="227"/>
      <c r="K144" s="205"/>
      <c r="L144" s="190"/>
      <c r="M144" s="179"/>
      <c r="N144" s="179"/>
      <c r="O144" s="224"/>
      <c r="P144" s="253"/>
      <c r="Q144" s="262"/>
      <c r="R144" s="191"/>
      <c r="S144" s="191"/>
      <c r="T144" s="191"/>
      <c r="U144" s="191"/>
      <c r="V144" s="191"/>
      <c r="W144" s="191"/>
      <c r="X144" s="237"/>
      <c r="Y144" s="268" t="b">
        <v>0</v>
      </c>
    </row>
    <row r="145" spans="1:25" x14ac:dyDescent="0.35">
      <c r="A145" s="222"/>
      <c r="B145" s="179"/>
      <c r="C145" s="226"/>
      <c r="D145" s="225"/>
      <c r="E145" s="226"/>
      <c r="F145" s="226"/>
      <c r="G145" s="179"/>
      <c r="H145" s="223"/>
      <c r="I145" s="222"/>
      <c r="J145" s="227"/>
      <c r="K145" s="205"/>
      <c r="L145" s="190"/>
      <c r="M145" s="179"/>
      <c r="N145" s="179"/>
      <c r="O145" s="224"/>
      <c r="P145" s="253"/>
      <c r="Q145" s="262"/>
      <c r="R145" s="191"/>
      <c r="S145" s="191"/>
      <c r="T145" s="191"/>
      <c r="U145" s="191"/>
      <c r="V145" s="191"/>
      <c r="W145" s="191"/>
      <c r="X145" s="237"/>
      <c r="Y145" s="268" t="b">
        <v>0</v>
      </c>
    </row>
    <row r="146" spans="1:25" x14ac:dyDescent="0.35">
      <c r="A146" s="222"/>
      <c r="B146" s="179"/>
      <c r="C146" s="226"/>
      <c r="D146" s="225"/>
      <c r="E146" s="226"/>
      <c r="F146" s="226"/>
      <c r="G146" s="179"/>
      <c r="H146" s="223"/>
      <c r="I146" s="222"/>
      <c r="J146" s="227"/>
      <c r="K146" s="205"/>
      <c r="L146" s="190"/>
      <c r="M146" s="179"/>
      <c r="N146" s="179"/>
      <c r="O146" s="224"/>
      <c r="P146" s="253"/>
      <c r="Q146" s="262"/>
      <c r="R146" s="191"/>
      <c r="S146" s="191"/>
      <c r="T146" s="191"/>
      <c r="U146" s="191"/>
      <c r="V146" s="191"/>
      <c r="W146" s="191"/>
      <c r="X146" s="237"/>
      <c r="Y146" s="268" t="b">
        <v>0</v>
      </c>
    </row>
    <row r="147" spans="1:25" x14ac:dyDescent="0.35">
      <c r="A147" s="222"/>
      <c r="B147" s="179"/>
      <c r="C147" s="226"/>
      <c r="D147" s="225"/>
      <c r="E147" s="226"/>
      <c r="F147" s="226"/>
      <c r="G147" s="179"/>
      <c r="H147" s="223"/>
      <c r="I147" s="222"/>
      <c r="J147" s="227"/>
      <c r="K147" s="205"/>
      <c r="L147" s="190"/>
      <c r="M147" s="179"/>
      <c r="N147" s="179"/>
      <c r="O147" s="224"/>
      <c r="P147" s="253"/>
      <c r="Q147" s="262"/>
      <c r="R147" s="191"/>
      <c r="S147" s="191"/>
      <c r="T147" s="191"/>
      <c r="U147" s="191"/>
      <c r="V147" s="191"/>
      <c r="W147" s="191"/>
      <c r="X147" s="237"/>
      <c r="Y147" s="268" t="b">
        <v>0</v>
      </c>
    </row>
    <row r="148" spans="1:25" x14ac:dyDescent="0.35">
      <c r="A148" s="222"/>
      <c r="B148" s="179"/>
      <c r="C148" s="226"/>
      <c r="D148" s="225"/>
      <c r="E148" s="226"/>
      <c r="F148" s="226"/>
      <c r="G148" s="179"/>
      <c r="H148" s="223"/>
      <c r="I148" s="222"/>
      <c r="J148" s="227"/>
      <c r="K148" s="205"/>
      <c r="L148" s="190"/>
      <c r="M148" s="179"/>
      <c r="N148" s="179"/>
      <c r="O148" s="224"/>
      <c r="P148" s="253"/>
      <c r="Q148" s="262"/>
      <c r="R148" s="191"/>
      <c r="S148" s="191"/>
      <c r="T148" s="191"/>
      <c r="U148" s="191"/>
      <c r="V148" s="191"/>
      <c r="W148" s="191"/>
      <c r="X148" s="237"/>
      <c r="Y148" s="268" t="b">
        <v>0</v>
      </c>
    </row>
    <row r="149" spans="1:25" x14ac:dyDescent="0.35">
      <c r="A149" s="222"/>
      <c r="B149" s="179"/>
      <c r="C149" s="226"/>
      <c r="D149" s="225"/>
      <c r="E149" s="226"/>
      <c r="F149" s="226"/>
      <c r="G149" s="179"/>
      <c r="H149" s="223"/>
      <c r="I149" s="222"/>
      <c r="J149" s="227"/>
      <c r="K149" s="205"/>
      <c r="L149" s="190"/>
      <c r="M149" s="179"/>
      <c r="N149" s="179"/>
      <c r="O149" s="224"/>
      <c r="P149" s="253"/>
      <c r="Q149" s="262"/>
      <c r="R149" s="191"/>
      <c r="S149" s="191"/>
      <c r="T149" s="191"/>
      <c r="U149" s="191"/>
      <c r="V149" s="191"/>
      <c r="W149" s="191"/>
      <c r="X149" s="237"/>
      <c r="Y149" s="268" t="b">
        <v>0</v>
      </c>
    </row>
    <row r="150" spans="1:25" x14ac:dyDescent="0.35">
      <c r="A150" s="222"/>
      <c r="B150" s="179"/>
      <c r="C150" s="226"/>
      <c r="D150" s="225"/>
      <c r="E150" s="226"/>
      <c r="F150" s="226"/>
      <c r="G150" s="179"/>
      <c r="H150" s="223"/>
      <c r="I150" s="222"/>
      <c r="J150" s="227"/>
      <c r="K150" s="205"/>
      <c r="L150" s="190"/>
      <c r="M150" s="179"/>
      <c r="N150" s="179"/>
      <c r="O150" s="224"/>
      <c r="P150" s="253"/>
      <c r="Q150" s="262"/>
      <c r="R150" s="191"/>
      <c r="S150" s="191"/>
      <c r="T150" s="191"/>
      <c r="U150" s="191"/>
      <c r="V150" s="191"/>
      <c r="W150" s="191"/>
      <c r="X150" s="237"/>
      <c r="Y150" s="268" t="b">
        <v>0</v>
      </c>
    </row>
    <row r="151" spans="1:25" x14ac:dyDescent="0.35">
      <c r="A151" s="222"/>
      <c r="B151" s="179"/>
      <c r="C151" s="226"/>
      <c r="D151" s="225"/>
      <c r="E151" s="226"/>
      <c r="F151" s="226"/>
      <c r="G151" s="179"/>
      <c r="H151" s="223"/>
      <c r="I151" s="222"/>
      <c r="J151" s="227"/>
      <c r="K151" s="205"/>
      <c r="L151" s="190"/>
      <c r="M151" s="179"/>
      <c r="N151" s="179"/>
      <c r="O151" s="224"/>
      <c r="P151" s="253"/>
      <c r="Q151" s="262"/>
      <c r="R151" s="191"/>
      <c r="S151" s="191"/>
      <c r="T151" s="191"/>
      <c r="U151" s="191"/>
      <c r="V151" s="191"/>
      <c r="W151" s="191"/>
      <c r="X151" s="237"/>
      <c r="Y151" s="268" t="b">
        <v>0</v>
      </c>
    </row>
    <row r="152" spans="1:25" x14ac:dyDescent="0.35">
      <c r="A152" s="222"/>
      <c r="B152" s="179"/>
      <c r="C152" s="226"/>
      <c r="D152" s="225"/>
      <c r="E152" s="226"/>
      <c r="F152" s="226"/>
      <c r="G152" s="179"/>
      <c r="H152" s="223"/>
      <c r="I152" s="222"/>
      <c r="J152" s="227"/>
      <c r="K152" s="205"/>
      <c r="L152" s="190"/>
      <c r="M152" s="179"/>
      <c r="N152" s="179"/>
      <c r="O152" s="224"/>
      <c r="P152" s="253"/>
      <c r="Q152" s="262"/>
      <c r="R152" s="191"/>
      <c r="S152" s="191"/>
      <c r="T152" s="191"/>
      <c r="U152" s="191"/>
      <c r="V152" s="191"/>
      <c r="W152" s="191"/>
      <c r="X152" s="237"/>
      <c r="Y152" s="268" t="b">
        <v>0</v>
      </c>
    </row>
    <row r="153" spans="1:25" x14ac:dyDescent="0.35">
      <c r="A153" s="222"/>
      <c r="B153" s="179"/>
      <c r="C153" s="226"/>
      <c r="D153" s="225"/>
      <c r="E153" s="226"/>
      <c r="F153" s="226"/>
      <c r="G153" s="179"/>
      <c r="H153" s="223"/>
      <c r="I153" s="222"/>
      <c r="J153" s="227"/>
      <c r="K153" s="205"/>
      <c r="L153" s="190"/>
      <c r="M153" s="179"/>
      <c r="N153" s="179"/>
      <c r="O153" s="224"/>
      <c r="P153" s="253"/>
      <c r="Q153" s="262"/>
      <c r="R153" s="191"/>
      <c r="S153" s="191"/>
      <c r="T153" s="191"/>
      <c r="U153" s="191"/>
      <c r="V153" s="191"/>
      <c r="W153" s="191"/>
      <c r="X153" s="237"/>
      <c r="Y153" s="268" t="b">
        <v>0</v>
      </c>
    </row>
    <row r="154" spans="1:25" x14ac:dyDescent="0.35">
      <c r="A154" s="222"/>
      <c r="B154" s="179"/>
      <c r="C154" s="226"/>
      <c r="D154" s="225"/>
      <c r="E154" s="226"/>
      <c r="F154" s="226"/>
      <c r="G154" s="179"/>
      <c r="H154" s="223"/>
      <c r="I154" s="222"/>
      <c r="J154" s="227"/>
      <c r="K154" s="205"/>
      <c r="L154" s="190"/>
      <c r="M154" s="179"/>
      <c r="N154" s="179"/>
      <c r="O154" s="224"/>
      <c r="P154" s="253"/>
      <c r="Q154" s="262"/>
      <c r="R154" s="191"/>
      <c r="S154" s="191"/>
      <c r="T154" s="191"/>
      <c r="U154" s="191"/>
      <c r="V154" s="191"/>
      <c r="W154" s="191"/>
      <c r="X154" s="237"/>
      <c r="Y154" s="268" t="b">
        <v>0</v>
      </c>
    </row>
    <row r="155" spans="1:25" x14ac:dyDescent="0.35">
      <c r="A155" s="222"/>
      <c r="B155" s="179"/>
      <c r="C155" s="226"/>
      <c r="D155" s="225"/>
      <c r="E155" s="226"/>
      <c r="F155" s="226"/>
      <c r="G155" s="179"/>
      <c r="H155" s="223"/>
      <c r="I155" s="222"/>
      <c r="J155" s="227"/>
      <c r="K155" s="205"/>
      <c r="L155" s="190"/>
      <c r="M155" s="179"/>
      <c r="N155" s="179"/>
      <c r="O155" s="224"/>
      <c r="P155" s="253"/>
      <c r="Q155" s="262"/>
      <c r="R155" s="191"/>
      <c r="S155" s="191"/>
      <c r="T155" s="191"/>
      <c r="U155" s="191"/>
      <c r="V155" s="191"/>
      <c r="W155" s="191"/>
      <c r="X155" s="237"/>
      <c r="Y155" s="268" t="b">
        <v>0</v>
      </c>
    </row>
    <row r="156" spans="1:25" x14ac:dyDescent="0.35">
      <c r="A156" s="222"/>
      <c r="B156" s="179"/>
      <c r="C156" s="226"/>
      <c r="D156" s="225"/>
      <c r="E156" s="226"/>
      <c r="F156" s="226"/>
      <c r="G156" s="179"/>
      <c r="H156" s="223"/>
      <c r="I156" s="222"/>
      <c r="J156" s="227"/>
      <c r="K156" s="205"/>
      <c r="L156" s="190"/>
      <c r="M156" s="179"/>
      <c r="N156" s="179"/>
      <c r="O156" s="224"/>
      <c r="P156" s="253"/>
      <c r="Q156" s="262"/>
      <c r="R156" s="191"/>
      <c r="S156" s="191"/>
      <c r="T156" s="191"/>
      <c r="U156" s="191"/>
      <c r="V156" s="191"/>
      <c r="W156" s="191"/>
      <c r="X156" s="237"/>
      <c r="Y156" s="268" t="b">
        <v>0</v>
      </c>
    </row>
    <row r="157" spans="1:25" x14ac:dyDescent="0.35">
      <c r="A157" s="222"/>
      <c r="B157" s="179"/>
      <c r="C157" s="226"/>
      <c r="D157" s="225"/>
      <c r="E157" s="226"/>
      <c r="F157" s="226"/>
      <c r="G157" s="179"/>
      <c r="H157" s="223"/>
      <c r="I157" s="222"/>
      <c r="J157" s="227"/>
      <c r="K157" s="205"/>
      <c r="L157" s="190"/>
      <c r="M157" s="179"/>
      <c r="N157" s="179"/>
      <c r="O157" s="224"/>
      <c r="P157" s="253"/>
      <c r="Q157" s="262"/>
      <c r="R157" s="191"/>
      <c r="S157" s="191"/>
      <c r="T157" s="191"/>
      <c r="U157" s="191"/>
      <c r="V157" s="191"/>
      <c r="W157" s="191"/>
      <c r="X157" s="237"/>
      <c r="Y157" s="268" t="b">
        <v>0</v>
      </c>
    </row>
    <row r="158" spans="1:25" x14ac:dyDescent="0.35">
      <c r="A158" s="222"/>
      <c r="B158" s="179"/>
      <c r="C158" s="226"/>
      <c r="D158" s="225"/>
      <c r="E158" s="226"/>
      <c r="F158" s="226"/>
      <c r="G158" s="179"/>
      <c r="H158" s="223"/>
      <c r="I158" s="222"/>
      <c r="J158" s="227"/>
      <c r="K158" s="205"/>
      <c r="L158" s="190"/>
      <c r="M158" s="179"/>
      <c r="N158" s="179"/>
      <c r="O158" s="224"/>
      <c r="P158" s="253"/>
      <c r="Q158" s="262"/>
      <c r="R158" s="191"/>
      <c r="S158" s="191"/>
      <c r="T158" s="191"/>
      <c r="U158" s="191"/>
      <c r="V158" s="191"/>
      <c r="W158" s="191"/>
      <c r="X158" s="237"/>
      <c r="Y158" s="268" t="b">
        <v>0</v>
      </c>
    </row>
    <row r="159" spans="1:25" x14ac:dyDescent="0.35">
      <c r="A159" s="222"/>
      <c r="B159" s="179"/>
      <c r="C159" s="226"/>
      <c r="D159" s="225"/>
      <c r="E159" s="226"/>
      <c r="F159" s="226"/>
      <c r="G159" s="179"/>
      <c r="H159" s="223"/>
      <c r="I159" s="222"/>
      <c r="J159" s="227"/>
      <c r="K159" s="205"/>
      <c r="L159" s="190"/>
      <c r="M159" s="179"/>
      <c r="N159" s="179"/>
      <c r="O159" s="224"/>
      <c r="P159" s="253"/>
      <c r="Q159" s="262"/>
      <c r="R159" s="191"/>
      <c r="S159" s="191"/>
      <c r="T159" s="191"/>
      <c r="U159" s="191"/>
      <c r="V159" s="191"/>
      <c r="W159" s="191"/>
      <c r="X159" s="237"/>
      <c r="Y159" s="268" t="b">
        <v>0</v>
      </c>
    </row>
    <row r="160" spans="1:25" x14ac:dyDescent="0.35">
      <c r="A160" s="222"/>
      <c r="B160" s="179"/>
      <c r="C160" s="226"/>
      <c r="D160" s="225"/>
      <c r="E160" s="226"/>
      <c r="F160" s="226"/>
      <c r="G160" s="179"/>
      <c r="H160" s="223"/>
      <c r="I160" s="222"/>
      <c r="J160" s="227"/>
      <c r="K160" s="205"/>
      <c r="L160" s="190"/>
      <c r="M160" s="179"/>
      <c r="N160" s="179"/>
      <c r="O160" s="224"/>
      <c r="P160" s="253"/>
      <c r="Q160" s="262"/>
      <c r="R160" s="191"/>
      <c r="S160" s="191"/>
      <c r="T160" s="191"/>
      <c r="U160" s="191"/>
      <c r="V160" s="191"/>
      <c r="W160" s="191"/>
      <c r="X160" s="237"/>
      <c r="Y160" s="268" t="b">
        <v>0</v>
      </c>
    </row>
    <row r="161" spans="1:25" x14ac:dyDescent="0.35">
      <c r="A161" s="222"/>
      <c r="B161" s="179"/>
      <c r="C161" s="226"/>
      <c r="D161" s="225"/>
      <c r="E161" s="226"/>
      <c r="F161" s="226"/>
      <c r="G161" s="179"/>
      <c r="H161" s="223"/>
      <c r="I161" s="222"/>
      <c r="J161" s="227"/>
      <c r="K161" s="205"/>
      <c r="L161" s="190"/>
      <c r="M161" s="179"/>
      <c r="N161" s="179"/>
      <c r="O161" s="224"/>
      <c r="P161" s="253"/>
      <c r="Q161" s="262"/>
      <c r="R161" s="191"/>
      <c r="S161" s="191"/>
      <c r="T161" s="191"/>
      <c r="U161" s="191"/>
      <c r="V161" s="191"/>
      <c r="W161" s="191"/>
      <c r="X161" s="237"/>
      <c r="Y161" s="268" t="b">
        <v>0</v>
      </c>
    </row>
    <row r="162" spans="1:25" x14ac:dyDescent="0.35">
      <c r="A162" s="222"/>
      <c r="B162" s="179"/>
      <c r="C162" s="226"/>
      <c r="D162" s="225"/>
      <c r="E162" s="226"/>
      <c r="F162" s="226"/>
      <c r="G162" s="179"/>
      <c r="H162" s="223"/>
      <c r="I162" s="222"/>
      <c r="J162" s="227"/>
      <c r="K162" s="205"/>
      <c r="L162" s="190"/>
      <c r="M162" s="179"/>
      <c r="N162" s="179"/>
      <c r="O162" s="224"/>
      <c r="P162" s="253"/>
      <c r="Q162" s="262"/>
      <c r="R162" s="191"/>
      <c r="S162" s="191"/>
      <c r="T162" s="191"/>
      <c r="U162" s="191"/>
      <c r="V162" s="191"/>
      <c r="W162" s="191"/>
      <c r="X162" s="237"/>
      <c r="Y162" s="268" t="b">
        <v>0</v>
      </c>
    </row>
    <row r="163" spans="1:25" x14ac:dyDescent="0.35">
      <c r="A163" s="222"/>
      <c r="B163" s="179"/>
      <c r="C163" s="226"/>
      <c r="D163" s="225"/>
      <c r="E163" s="226"/>
      <c r="F163" s="226"/>
      <c r="G163" s="179"/>
      <c r="H163" s="223"/>
      <c r="I163" s="222"/>
      <c r="J163" s="227"/>
      <c r="K163" s="205"/>
      <c r="L163" s="190"/>
      <c r="M163" s="179"/>
      <c r="N163" s="179"/>
      <c r="O163" s="224"/>
      <c r="P163" s="253"/>
      <c r="Q163" s="262"/>
      <c r="R163" s="191"/>
      <c r="S163" s="191"/>
      <c r="T163" s="191"/>
      <c r="U163" s="191"/>
      <c r="V163" s="191"/>
      <c r="W163" s="191"/>
      <c r="X163" s="237"/>
      <c r="Y163" s="268" t="b">
        <v>0</v>
      </c>
    </row>
    <row r="164" spans="1:25" x14ac:dyDescent="0.35">
      <c r="A164" s="222"/>
      <c r="B164" s="179"/>
      <c r="C164" s="226"/>
      <c r="D164" s="225"/>
      <c r="E164" s="226"/>
      <c r="F164" s="226"/>
      <c r="G164" s="179"/>
      <c r="H164" s="223"/>
      <c r="I164" s="222"/>
      <c r="J164" s="227"/>
      <c r="K164" s="205"/>
      <c r="L164" s="190"/>
      <c r="M164" s="179"/>
      <c r="N164" s="179"/>
      <c r="O164" s="224"/>
      <c r="P164" s="253"/>
      <c r="Q164" s="262"/>
      <c r="R164" s="191"/>
      <c r="S164" s="191"/>
      <c r="T164" s="191"/>
      <c r="U164" s="191"/>
      <c r="V164" s="191"/>
      <c r="W164" s="191"/>
      <c r="X164" s="237"/>
      <c r="Y164" s="268" t="b">
        <v>0</v>
      </c>
    </row>
    <row r="165" spans="1:25" x14ac:dyDescent="0.35">
      <c r="A165" s="222"/>
      <c r="B165" s="179"/>
      <c r="C165" s="226"/>
      <c r="D165" s="225"/>
      <c r="E165" s="226"/>
      <c r="F165" s="226"/>
      <c r="G165" s="179"/>
      <c r="H165" s="223"/>
      <c r="I165" s="222"/>
      <c r="J165" s="227"/>
      <c r="K165" s="205"/>
      <c r="L165" s="190"/>
      <c r="M165" s="179"/>
      <c r="N165" s="179"/>
      <c r="O165" s="224"/>
      <c r="P165" s="253"/>
      <c r="Q165" s="262"/>
      <c r="R165" s="191"/>
      <c r="S165" s="191"/>
      <c r="T165" s="191"/>
      <c r="U165" s="191"/>
      <c r="V165" s="191"/>
      <c r="W165" s="191"/>
      <c r="X165" s="237"/>
      <c r="Y165" s="268" t="b">
        <v>0</v>
      </c>
    </row>
    <row r="166" spans="1:25" x14ac:dyDescent="0.35">
      <c r="A166" s="222"/>
      <c r="B166" s="179"/>
      <c r="C166" s="226"/>
      <c r="D166" s="225"/>
      <c r="E166" s="226"/>
      <c r="F166" s="226"/>
      <c r="G166" s="179"/>
      <c r="H166" s="223"/>
      <c r="I166" s="222"/>
      <c r="J166" s="227"/>
      <c r="K166" s="205"/>
      <c r="L166" s="190"/>
      <c r="M166" s="179"/>
      <c r="N166" s="179"/>
      <c r="O166" s="224"/>
      <c r="P166" s="253"/>
      <c r="Q166" s="262"/>
      <c r="R166" s="191"/>
      <c r="S166" s="191"/>
      <c r="T166" s="191"/>
      <c r="U166" s="191"/>
      <c r="V166" s="191"/>
      <c r="W166" s="191"/>
      <c r="X166" s="237"/>
      <c r="Y166" s="268" t="b">
        <v>0</v>
      </c>
    </row>
    <row r="167" spans="1:25" x14ac:dyDescent="0.35">
      <c r="A167" s="222"/>
      <c r="B167" s="179"/>
      <c r="C167" s="226"/>
      <c r="D167" s="225"/>
      <c r="E167" s="226"/>
      <c r="F167" s="226"/>
      <c r="G167" s="179"/>
      <c r="H167" s="223"/>
      <c r="I167" s="222"/>
      <c r="J167" s="227"/>
      <c r="K167" s="205"/>
      <c r="L167" s="190"/>
      <c r="M167" s="179"/>
      <c r="N167" s="179"/>
      <c r="O167" s="224"/>
      <c r="P167" s="253"/>
      <c r="Q167" s="262"/>
      <c r="R167" s="191"/>
      <c r="S167" s="191"/>
      <c r="T167" s="191"/>
      <c r="U167" s="191"/>
      <c r="V167" s="191"/>
      <c r="W167" s="191"/>
      <c r="X167" s="237"/>
      <c r="Y167" s="268" t="b">
        <v>0</v>
      </c>
    </row>
    <row r="168" spans="1:25" x14ac:dyDescent="0.35">
      <c r="A168" s="222"/>
      <c r="B168" s="179"/>
      <c r="C168" s="226"/>
      <c r="D168" s="225"/>
      <c r="E168" s="226"/>
      <c r="F168" s="226"/>
      <c r="G168" s="179"/>
      <c r="H168" s="223"/>
      <c r="I168" s="222"/>
      <c r="J168" s="227"/>
      <c r="K168" s="205"/>
      <c r="L168" s="190"/>
      <c r="M168" s="179"/>
      <c r="N168" s="179"/>
      <c r="O168" s="224"/>
      <c r="P168" s="253"/>
      <c r="Q168" s="262"/>
      <c r="R168" s="191"/>
      <c r="S168" s="191"/>
      <c r="T168" s="191"/>
      <c r="U168" s="191"/>
      <c r="V168" s="191"/>
      <c r="W168" s="191"/>
      <c r="X168" s="237"/>
      <c r="Y168" s="268" t="b">
        <v>0</v>
      </c>
    </row>
    <row r="169" spans="1:25" x14ac:dyDescent="0.35">
      <c r="A169" s="222"/>
      <c r="B169" s="179"/>
      <c r="C169" s="226"/>
      <c r="D169" s="225"/>
      <c r="E169" s="226"/>
      <c r="F169" s="226"/>
      <c r="G169" s="179"/>
      <c r="H169" s="223"/>
      <c r="I169" s="222"/>
      <c r="J169" s="227"/>
      <c r="K169" s="205"/>
      <c r="L169" s="190"/>
      <c r="M169" s="179"/>
      <c r="N169" s="179"/>
      <c r="O169" s="224"/>
      <c r="P169" s="253"/>
      <c r="Q169" s="262"/>
      <c r="R169" s="191"/>
      <c r="S169" s="191"/>
      <c r="T169" s="191"/>
      <c r="U169" s="191"/>
      <c r="V169" s="191"/>
      <c r="W169" s="191"/>
      <c r="X169" s="237"/>
      <c r="Y169" s="268" t="b">
        <v>0</v>
      </c>
    </row>
    <row r="170" spans="1:25" x14ac:dyDescent="0.35">
      <c r="A170" s="222"/>
      <c r="B170" s="179"/>
      <c r="C170" s="226"/>
      <c r="D170" s="225"/>
      <c r="E170" s="226"/>
      <c r="F170" s="226"/>
      <c r="G170" s="179"/>
      <c r="H170" s="223"/>
      <c r="I170" s="222"/>
      <c r="J170" s="227"/>
      <c r="K170" s="205"/>
      <c r="L170" s="190"/>
      <c r="M170" s="179"/>
      <c r="N170" s="179"/>
      <c r="O170" s="224"/>
      <c r="P170" s="253"/>
      <c r="Q170" s="262"/>
      <c r="R170" s="191"/>
      <c r="S170" s="191"/>
      <c r="T170" s="191"/>
      <c r="U170" s="191"/>
      <c r="V170" s="191"/>
      <c r="W170" s="191"/>
      <c r="X170" s="237"/>
      <c r="Y170" s="268" t="b">
        <v>0</v>
      </c>
    </row>
    <row r="171" spans="1:25" x14ac:dyDescent="0.35">
      <c r="A171" s="222"/>
      <c r="B171" s="179"/>
      <c r="C171" s="226"/>
      <c r="D171" s="225"/>
      <c r="E171" s="226"/>
      <c r="F171" s="226"/>
      <c r="G171" s="179"/>
      <c r="H171" s="223"/>
      <c r="I171" s="222"/>
      <c r="J171" s="227"/>
      <c r="K171" s="205"/>
      <c r="L171" s="190"/>
      <c r="M171" s="179"/>
      <c r="N171" s="179"/>
      <c r="O171" s="224"/>
      <c r="P171" s="253"/>
      <c r="Q171" s="262"/>
      <c r="R171" s="191"/>
      <c r="S171" s="191"/>
      <c r="T171" s="191"/>
      <c r="U171" s="191"/>
      <c r="V171" s="191"/>
      <c r="W171" s="191"/>
      <c r="X171" s="237"/>
      <c r="Y171" s="268" t="b">
        <v>0</v>
      </c>
    </row>
    <row r="172" spans="1:25" x14ac:dyDescent="0.35">
      <c r="A172" s="222"/>
      <c r="B172" s="179"/>
      <c r="C172" s="226"/>
      <c r="D172" s="225"/>
      <c r="E172" s="226"/>
      <c r="F172" s="226"/>
      <c r="G172" s="179"/>
      <c r="H172" s="223"/>
      <c r="I172" s="222"/>
      <c r="J172" s="227"/>
      <c r="K172" s="205"/>
      <c r="L172" s="190"/>
      <c r="M172" s="179"/>
      <c r="N172" s="179"/>
      <c r="O172" s="224"/>
      <c r="P172" s="253"/>
      <c r="Q172" s="262"/>
      <c r="R172" s="191"/>
      <c r="S172" s="191"/>
      <c r="T172" s="191"/>
      <c r="U172" s="191"/>
      <c r="V172" s="191"/>
      <c r="W172" s="191"/>
      <c r="X172" s="237"/>
      <c r="Y172" s="268" t="b">
        <v>0</v>
      </c>
    </row>
    <row r="173" spans="1:25" x14ac:dyDescent="0.35">
      <c r="A173" s="222"/>
      <c r="B173" s="179"/>
      <c r="C173" s="226"/>
      <c r="D173" s="225"/>
      <c r="E173" s="226"/>
      <c r="F173" s="226"/>
      <c r="G173" s="179"/>
      <c r="H173" s="223"/>
      <c r="I173" s="222"/>
      <c r="J173" s="227"/>
      <c r="K173" s="205"/>
      <c r="L173" s="190"/>
      <c r="M173" s="179"/>
      <c r="N173" s="179"/>
      <c r="O173" s="224"/>
      <c r="P173" s="253"/>
      <c r="Q173" s="262"/>
      <c r="R173" s="191"/>
      <c r="S173" s="191"/>
      <c r="T173" s="191"/>
      <c r="U173" s="191"/>
      <c r="V173" s="191"/>
      <c r="W173" s="191"/>
      <c r="X173" s="237"/>
      <c r="Y173" s="268" t="b">
        <v>0</v>
      </c>
    </row>
    <row r="174" spans="1:25" x14ac:dyDescent="0.35">
      <c r="A174" s="222"/>
      <c r="B174" s="179"/>
      <c r="C174" s="226"/>
      <c r="D174" s="225"/>
      <c r="E174" s="226"/>
      <c r="F174" s="226"/>
      <c r="G174" s="179"/>
      <c r="H174" s="223"/>
      <c r="I174" s="222"/>
      <c r="J174" s="227"/>
      <c r="K174" s="205"/>
      <c r="L174" s="190"/>
      <c r="M174" s="179"/>
      <c r="N174" s="179"/>
      <c r="O174" s="224"/>
      <c r="P174" s="253"/>
      <c r="Q174" s="262"/>
      <c r="R174" s="191"/>
      <c r="S174" s="191"/>
      <c r="T174" s="191"/>
      <c r="U174" s="191"/>
      <c r="V174" s="191"/>
      <c r="W174" s="191"/>
      <c r="X174" s="237"/>
      <c r="Y174" s="268" t="b">
        <v>0</v>
      </c>
    </row>
    <row r="175" spans="1:25" x14ac:dyDescent="0.35">
      <c r="A175" s="222"/>
      <c r="B175" s="179"/>
      <c r="C175" s="226"/>
      <c r="D175" s="225"/>
      <c r="E175" s="226"/>
      <c r="F175" s="226"/>
      <c r="G175" s="179"/>
      <c r="H175" s="223"/>
      <c r="I175" s="222"/>
      <c r="J175" s="227"/>
      <c r="K175" s="205"/>
      <c r="L175" s="190"/>
      <c r="M175" s="179"/>
      <c r="N175" s="179"/>
      <c r="O175" s="224"/>
      <c r="P175" s="253"/>
      <c r="Q175" s="262"/>
      <c r="R175" s="191"/>
      <c r="S175" s="191"/>
      <c r="T175" s="191"/>
      <c r="U175" s="191"/>
      <c r="V175" s="191"/>
      <c r="W175" s="191"/>
      <c r="X175" s="237"/>
      <c r="Y175" s="268" t="b">
        <v>0</v>
      </c>
    </row>
    <row r="176" spans="1:25" x14ac:dyDescent="0.35">
      <c r="A176" s="222"/>
      <c r="B176" s="179"/>
      <c r="C176" s="226"/>
      <c r="D176" s="225"/>
      <c r="E176" s="226"/>
      <c r="F176" s="226"/>
      <c r="G176" s="179"/>
      <c r="H176" s="223"/>
      <c r="I176" s="222"/>
      <c r="J176" s="227"/>
      <c r="K176" s="205"/>
      <c r="L176" s="190"/>
      <c r="M176" s="179"/>
      <c r="N176" s="179"/>
      <c r="O176" s="224"/>
      <c r="P176" s="253"/>
      <c r="Q176" s="262"/>
      <c r="R176" s="191"/>
      <c r="S176" s="191"/>
      <c r="T176" s="191"/>
      <c r="U176" s="191"/>
      <c r="V176" s="191"/>
      <c r="W176" s="191"/>
      <c r="X176" s="237"/>
      <c r="Y176" s="268" t="b">
        <v>0</v>
      </c>
    </row>
    <row r="177" spans="1:25" x14ac:dyDescent="0.35">
      <c r="A177" s="222"/>
      <c r="B177" s="179"/>
      <c r="C177" s="226"/>
      <c r="D177" s="225"/>
      <c r="E177" s="226"/>
      <c r="F177" s="226"/>
      <c r="G177" s="179"/>
      <c r="H177" s="223"/>
      <c r="I177" s="222"/>
      <c r="J177" s="227"/>
      <c r="K177" s="205"/>
      <c r="L177" s="190"/>
      <c r="M177" s="179"/>
      <c r="N177" s="179"/>
      <c r="O177" s="224"/>
      <c r="P177" s="253"/>
      <c r="Q177" s="262"/>
      <c r="R177" s="191"/>
      <c r="S177" s="191"/>
      <c r="T177" s="191"/>
      <c r="U177" s="191"/>
      <c r="V177" s="191"/>
      <c r="W177" s="191"/>
      <c r="X177" s="237"/>
      <c r="Y177" s="268" t="b">
        <v>0</v>
      </c>
    </row>
    <row r="178" spans="1:25" x14ac:dyDescent="0.35">
      <c r="A178" s="222"/>
      <c r="B178" s="179"/>
      <c r="C178" s="226"/>
      <c r="D178" s="225"/>
      <c r="E178" s="226"/>
      <c r="F178" s="226"/>
      <c r="G178" s="179"/>
      <c r="H178" s="223"/>
      <c r="I178" s="222"/>
      <c r="J178" s="227"/>
      <c r="K178" s="205"/>
      <c r="L178" s="190"/>
      <c r="M178" s="179"/>
      <c r="N178" s="179"/>
      <c r="O178" s="224"/>
      <c r="P178" s="253"/>
      <c r="Q178" s="262"/>
      <c r="R178" s="191"/>
      <c r="S178" s="191"/>
      <c r="T178" s="191"/>
      <c r="U178" s="191"/>
      <c r="V178" s="191"/>
      <c r="W178" s="191"/>
      <c r="X178" s="237"/>
      <c r="Y178" s="268" t="b">
        <v>0</v>
      </c>
    </row>
    <row r="179" spans="1:25" x14ac:dyDescent="0.35">
      <c r="A179" s="222"/>
      <c r="B179" s="179"/>
      <c r="C179" s="226"/>
      <c r="D179" s="225"/>
      <c r="E179" s="226"/>
      <c r="F179" s="226"/>
      <c r="G179" s="179"/>
      <c r="H179" s="223"/>
      <c r="I179" s="222"/>
      <c r="J179" s="227"/>
      <c r="K179" s="205"/>
      <c r="L179" s="190"/>
      <c r="M179" s="179"/>
      <c r="N179" s="179"/>
      <c r="O179" s="224"/>
      <c r="P179" s="253"/>
      <c r="Q179" s="262"/>
      <c r="R179" s="191"/>
      <c r="S179" s="191"/>
      <c r="T179" s="191"/>
      <c r="U179" s="191"/>
      <c r="V179" s="191"/>
      <c r="W179" s="191"/>
      <c r="X179" s="237"/>
      <c r="Y179" s="268" t="b">
        <v>0</v>
      </c>
    </row>
    <row r="180" spans="1:25" x14ac:dyDescent="0.35">
      <c r="A180" s="222"/>
      <c r="B180" s="179"/>
      <c r="C180" s="226"/>
      <c r="D180" s="225"/>
      <c r="E180" s="226"/>
      <c r="F180" s="226"/>
      <c r="G180" s="179"/>
      <c r="H180" s="223"/>
      <c r="I180" s="222"/>
      <c r="J180" s="227"/>
      <c r="K180" s="205"/>
      <c r="L180" s="190"/>
      <c r="M180" s="179"/>
      <c r="N180" s="179"/>
      <c r="O180" s="224"/>
      <c r="P180" s="253"/>
      <c r="Q180" s="262"/>
      <c r="R180" s="191"/>
      <c r="S180" s="191"/>
      <c r="T180" s="191"/>
      <c r="U180" s="191"/>
      <c r="V180" s="191"/>
      <c r="W180" s="191"/>
      <c r="X180" s="237"/>
      <c r="Y180" s="268" t="b">
        <v>0</v>
      </c>
    </row>
    <row r="181" spans="1:25" x14ac:dyDescent="0.35">
      <c r="A181" s="222"/>
      <c r="B181" s="179"/>
      <c r="C181" s="226"/>
      <c r="D181" s="225"/>
      <c r="E181" s="226"/>
      <c r="F181" s="226"/>
      <c r="G181" s="179"/>
      <c r="H181" s="223"/>
      <c r="I181" s="222"/>
      <c r="J181" s="227"/>
      <c r="K181" s="205"/>
      <c r="L181" s="190"/>
      <c r="M181" s="179"/>
      <c r="N181" s="179"/>
      <c r="O181" s="224"/>
      <c r="P181" s="253"/>
      <c r="Q181" s="262"/>
      <c r="R181" s="191"/>
      <c r="S181" s="191"/>
      <c r="T181" s="191"/>
      <c r="U181" s="191"/>
      <c r="V181" s="191"/>
      <c r="W181" s="191"/>
      <c r="X181" s="237"/>
      <c r="Y181" s="268" t="b">
        <v>0</v>
      </c>
    </row>
    <row r="182" spans="1:25" x14ac:dyDescent="0.35">
      <c r="A182" s="222"/>
      <c r="B182" s="179"/>
      <c r="C182" s="226"/>
      <c r="D182" s="225"/>
      <c r="E182" s="226"/>
      <c r="F182" s="226"/>
      <c r="G182" s="179"/>
      <c r="H182" s="223"/>
      <c r="I182" s="222"/>
      <c r="J182" s="227"/>
      <c r="K182" s="205"/>
      <c r="L182" s="190"/>
      <c r="M182" s="179"/>
      <c r="N182" s="179"/>
      <c r="O182" s="224"/>
      <c r="P182" s="253"/>
      <c r="Q182" s="262"/>
      <c r="R182" s="191"/>
      <c r="S182" s="191"/>
      <c r="T182" s="191"/>
      <c r="U182" s="191"/>
      <c r="V182" s="191"/>
      <c r="W182" s="191"/>
      <c r="X182" s="237"/>
      <c r="Y182" s="268" t="b">
        <v>0</v>
      </c>
    </row>
    <row r="183" spans="1:25" x14ac:dyDescent="0.35">
      <c r="A183" s="222"/>
      <c r="B183" s="179"/>
      <c r="C183" s="226"/>
      <c r="D183" s="225"/>
      <c r="E183" s="226"/>
      <c r="F183" s="226"/>
      <c r="G183" s="179"/>
      <c r="H183" s="223"/>
      <c r="I183" s="222"/>
      <c r="J183" s="227"/>
      <c r="K183" s="205"/>
      <c r="L183" s="190"/>
      <c r="M183" s="179"/>
      <c r="N183" s="179"/>
      <c r="O183" s="224"/>
      <c r="P183" s="253"/>
      <c r="Q183" s="262"/>
      <c r="R183" s="191"/>
      <c r="S183" s="191"/>
      <c r="T183" s="191"/>
      <c r="U183" s="191"/>
      <c r="V183" s="191"/>
      <c r="W183" s="191"/>
      <c r="X183" s="237"/>
      <c r="Y183" s="268" t="b">
        <v>0</v>
      </c>
    </row>
    <row r="184" spans="1:25" x14ac:dyDescent="0.35">
      <c r="A184" s="222"/>
      <c r="B184" s="179"/>
      <c r="C184" s="226"/>
      <c r="D184" s="225"/>
      <c r="E184" s="226"/>
      <c r="F184" s="226"/>
      <c r="G184" s="179"/>
      <c r="H184" s="223"/>
      <c r="I184" s="222"/>
      <c r="J184" s="227"/>
      <c r="K184" s="205"/>
      <c r="L184" s="190"/>
      <c r="M184" s="179"/>
      <c r="N184" s="179"/>
      <c r="O184" s="224"/>
      <c r="P184" s="253"/>
      <c r="Q184" s="262"/>
      <c r="R184" s="191"/>
      <c r="S184" s="191"/>
      <c r="T184" s="191"/>
      <c r="U184" s="191"/>
      <c r="V184" s="191"/>
      <c r="W184" s="191"/>
      <c r="X184" s="237"/>
      <c r="Y184" s="268" t="b">
        <v>0</v>
      </c>
    </row>
    <row r="185" spans="1:25" x14ac:dyDescent="0.35">
      <c r="A185" s="222"/>
      <c r="B185" s="179"/>
      <c r="C185" s="226"/>
      <c r="D185" s="225"/>
      <c r="E185" s="226"/>
      <c r="F185" s="226"/>
      <c r="G185" s="179"/>
      <c r="H185" s="223"/>
      <c r="I185" s="222"/>
      <c r="J185" s="227"/>
      <c r="K185" s="205"/>
      <c r="L185" s="190"/>
      <c r="M185" s="179"/>
      <c r="N185" s="179"/>
      <c r="O185" s="224"/>
      <c r="P185" s="253"/>
      <c r="Q185" s="262"/>
      <c r="R185" s="191"/>
      <c r="S185" s="191"/>
      <c r="T185" s="191"/>
      <c r="U185" s="191"/>
      <c r="V185" s="191"/>
      <c r="W185" s="191"/>
      <c r="X185" s="237"/>
      <c r="Y185" s="268" t="b">
        <v>0</v>
      </c>
    </row>
    <row r="186" spans="1:25" x14ac:dyDescent="0.35">
      <c r="A186" s="222"/>
      <c r="B186" s="179"/>
      <c r="C186" s="226"/>
      <c r="D186" s="225"/>
      <c r="E186" s="226"/>
      <c r="F186" s="226"/>
      <c r="G186" s="179"/>
      <c r="H186" s="223"/>
      <c r="I186" s="222"/>
      <c r="J186" s="227"/>
      <c r="K186" s="205"/>
      <c r="L186" s="190"/>
      <c r="M186" s="179"/>
      <c r="N186" s="179"/>
      <c r="O186" s="224"/>
      <c r="P186" s="253"/>
      <c r="Q186" s="262"/>
      <c r="R186" s="191"/>
      <c r="S186" s="191"/>
      <c r="T186" s="191"/>
      <c r="U186" s="191"/>
      <c r="V186" s="191"/>
      <c r="W186" s="191"/>
      <c r="X186" s="237"/>
      <c r="Y186" s="268" t="b">
        <v>0</v>
      </c>
    </row>
    <row r="187" spans="1:25" x14ac:dyDescent="0.35">
      <c r="A187" s="222"/>
      <c r="B187" s="179"/>
      <c r="C187" s="226"/>
      <c r="D187" s="225"/>
      <c r="E187" s="226"/>
      <c r="F187" s="226"/>
      <c r="G187" s="179"/>
      <c r="H187" s="223"/>
      <c r="I187" s="222"/>
      <c r="J187" s="227"/>
      <c r="K187" s="205"/>
      <c r="L187" s="190"/>
      <c r="M187" s="179"/>
      <c r="N187" s="179"/>
      <c r="O187" s="224"/>
      <c r="P187" s="253"/>
      <c r="Q187" s="262"/>
      <c r="R187" s="191"/>
      <c r="S187" s="191"/>
      <c r="T187" s="191"/>
      <c r="U187" s="191"/>
      <c r="V187" s="191"/>
      <c r="W187" s="191"/>
      <c r="X187" s="237"/>
      <c r="Y187" s="268" t="b">
        <v>0</v>
      </c>
    </row>
    <row r="188" spans="1:25" x14ac:dyDescent="0.35">
      <c r="A188" s="222"/>
      <c r="B188" s="179"/>
      <c r="C188" s="226"/>
      <c r="D188" s="225"/>
      <c r="E188" s="226"/>
      <c r="F188" s="226"/>
      <c r="G188" s="179"/>
      <c r="H188" s="223"/>
      <c r="I188" s="222"/>
      <c r="J188" s="227"/>
      <c r="K188" s="205"/>
      <c r="L188" s="190"/>
      <c r="M188" s="179"/>
      <c r="N188" s="179"/>
      <c r="O188" s="224"/>
      <c r="P188" s="253"/>
      <c r="Q188" s="262"/>
      <c r="R188" s="191"/>
      <c r="S188" s="191"/>
      <c r="T188" s="191"/>
      <c r="U188" s="191"/>
      <c r="V188" s="191"/>
      <c r="W188" s="191"/>
      <c r="X188" s="237"/>
      <c r="Y188" s="268" t="b">
        <v>0</v>
      </c>
    </row>
    <row r="189" spans="1:25" x14ac:dyDescent="0.35">
      <c r="A189" s="222"/>
      <c r="B189" s="179"/>
      <c r="C189" s="226"/>
      <c r="D189" s="225"/>
      <c r="E189" s="226"/>
      <c r="F189" s="226"/>
      <c r="G189" s="179"/>
      <c r="H189" s="223"/>
      <c r="I189" s="222"/>
      <c r="J189" s="227"/>
      <c r="K189" s="205"/>
      <c r="L189" s="190"/>
      <c r="M189" s="179"/>
      <c r="N189" s="179"/>
      <c r="O189" s="224"/>
      <c r="P189" s="253"/>
      <c r="Q189" s="262"/>
      <c r="R189" s="191"/>
      <c r="S189" s="191"/>
      <c r="T189" s="191"/>
      <c r="U189" s="191"/>
      <c r="V189" s="191"/>
      <c r="W189" s="191"/>
      <c r="X189" s="237"/>
      <c r="Y189" s="268" t="b">
        <v>0</v>
      </c>
    </row>
    <row r="190" spans="1:25" x14ac:dyDescent="0.35">
      <c r="A190" s="222"/>
      <c r="B190" s="179"/>
      <c r="C190" s="226"/>
      <c r="D190" s="225"/>
      <c r="E190" s="226"/>
      <c r="F190" s="226"/>
      <c r="G190" s="179"/>
      <c r="H190" s="223"/>
      <c r="I190" s="222"/>
      <c r="J190" s="227"/>
      <c r="K190" s="205"/>
      <c r="L190" s="190"/>
      <c r="M190" s="179"/>
      <c r="N190" s="179"/>
      <c r="O190" s="224"/>
      <c r="P190" s="253"/>
      <c r="Q190" s="262"/>
      <c r="R190" s="191"/>
      <c r="S190" s="191"/>
      <c r="T190" s="191"/>
      <c r="U190" s="191"/>
      <c r="V190" s="191"/>
      <c r="W190" s="191"/>
      <c r="X190" s="237"/>
      <c r="Y190" s="268" t="b">
        <v>0</v>
      </c>
    </row>
    <row r="191" spans="1:25" x14ac:dyDescent="0.35">
      <c r="A191" s="222"/>
      <c r="B191" s="179"/>
      <c r="C191" s="226"/>
      <c r="D191" s="225"/>
      <c r="E191" s="226"/>
      <c r="F191" s="226"/>
      <c r="G191" s="179"/>
      <c r="H191" s="223"/>
      <c r="I191" s="222"/>
      <c r="J191" s="227"/>
      <c r="K191" s="205"/>
      <c r="L191" s="190"/>
      <c r="M191" s="179"/>
      <c r="N191" s="179"/>
      <c r="O191" s="224"/>
      <c r="P191" s="253"/>
      <c r="Q191" s="262"/>
      <c r="R191" s="191"/>
      <c r="S191" s="191"/>
      <c r="T191" s="191"/>
      <c r="U191" s="191"/>
      <c r="V191" s="191"/>
      <c r="W191" s="191"/>
      <c r="X191" s="237"/>
      <c r="Y191" s="268" t="b">
        <v>0</v>
      </c>
    </row>
    <row r="192" spans="1:25" x14ac:dyDescent="0.35">
      <c r="A192" s="222"/>
      <c r="B192" s="179"/>
      <c r="C192" s="226"/>
      <c r="D192" s="225"/>
      <c r="E192" s="226"/>
      <c r="F192" s="226"/>
      <c r="G192" s="179"/>
      <c r="H192" s="223"/>
      <c r="I192" s="222"/>
      <c r="J192" s="227"/>
      <c r="K192" s="205"/>
      <c r="L192" s="190"/>
      <c r="M192" s="179"/>
      <c r="N192" s="179"/>
      <c r="O192" s="224"/>
      <c r="P192" s="253"/>
      <c r="Q192" s="262"/>
      <c r="R192" s="191"/>
      <c r="S192" s="191"/>
      <c r="T192" s="191"/>
      <c r="U192" s="191"/>
      <c r="V192" s="191"/>
      <c r="W192" s="191"/>
      <c r="X192" s="237"/>
      <c r="Y192" s="268" t="b">
        <v>0</v>
      </c>
    </row>
    <row r="193" spans="1:25" x14ac:dyDescent="0.35">
      <c r="A193" s="222"/>
      <c r="B193" s="179"/>
      <c r="C193" s="226"/>
      <c r="D193" s="225"/>
      <c r="E193" s="226"/>
      <c r="F193" s="226"/>
      <c r="G193" s="179"/>
      <c r="H193" s="223"/>
      <c r="I193" s="222"/>
      <c r="J193" s="227"/>
      <c r="K193" s="205"/>
      <c r="L193" s="190"/>
      <c r="M193" s="179"/>
      <c r="N193" s="179"/>
      <c r="O193" s="224"/>
      <c r="P193" s="253"/>
      <c r="Q193" s="262"/>
      <c r="R193" s="191"/>
      <c r="S193" s="191"/>
      <c r="T193" s="191"/>
      <c r="U193" s="191"/>
      <c r="V193" s="191"/>
      <c r="W193" s="191"/>
      <c r="X193" s="237"/>
      <c r="Y193" s="268" t="b">
        <v>0</v>
      </c>
    </row>
    <row r="194" spans="1:25" x14ac:dyDescent="0.35">
      <c r="A194" s="222"/>
      <c r="B194" s="179"/>
      <c r="C194" s="226"/>
      <c r="D194" s="225"/>
      <c r="E194" s="226"/>
      <c r="F194" s="226"/>
      <c r="G194" s="179"/>
      <c r="H194" s="223"/>
      <c r="I194" s="222"/>
      <c r="J194" s="227"/>
      <c r="K194" s="205"/>
      <c r="L194" s="190"/>
      <c r="M194" s="179"/>
      <c r="N194" s="179"/>
      <c r="O194" s="224"/>
      <c r="P194" s="253"/>
      <c r="Q194" s="262"/>
      <c r="R194" s="191"/>
      <c r="S194" s="191"/>
      <c r="T194" s="191"/>
      <c r="U194" s="191"/>
      <c r="V194" s="191"/>
      <c r="W194" s="191"/>
      <c r="X194" s="237"/>
      <c r="Y194" s="268" t="b">
        <v>0</v>
      </c>
    </row>
    <row r="195" spans="1:25" x14ac:dyDescent="0.35">
      <c r="A195" s="222"/>
      <c r="B195" s="179"/>
      <c r="C195" s="226"/>
      <c r="D195" s="225"/>
      <c r="E195" s="226"/>
      <c r="F195" s="226"/>
      <c r="G195" s="179"/>
      <c r="H195" s="223"/>
      <c r="I195" s="222"/>
      <c r="J195" s="227"/>
      <c r="K195" s="205"/>
      <c r="L195" s="190"/>
      <c r="M195" s="179"/>
      <c r="N195" s="179"/>
      <c r="O195" s="224"/>
      <c r="P195" s="253"/>
      <c r="Q195" s="262"/>
      <c r="R195" s="191"/>
      <c r="S195" s="191"/>
      <c r="T195" s="191"/>
      <c r="U195" s="191"/>
      <c r="V195" s="191"/>
      <c r="W195" s="191"/>
      <c r="X195" s="237"/>
      <c r="Y195" s="268" t="b">
        <v>0</v>
      </c>
    </row>
    <row r="196" spans="1:25" x14ac:dyDescent="0.35">
      <c r="A196" s="222"/>
      <c r="B196" s="179"/>
      <c r="C196" s="226"/>
      <c r="D196" s="225"/>
      <c r="E196" s="226"/>
      <c r="F196" s="226"/>
      <c r="G196" s="179"/>
      <c r="H196" s="223"/>
      <c r="I196" s="222"/>
      <c r="J196" s="227"/>
      <c r="K196" s="205"/>
      <c r="L196" s="190"/>
      <c r="M196" s="179"/>
      <c r="N196" s="179"/>
      <c r="O196" s="224"/>
      <c r="P196" s="253"/>
      <c r="Q196" s="262"/>
      <c r="R196" s="191"/>
      <c r="S196" s="191"/>
      <c r="T196" s="191"/>
      <c r="U196" s="191"/>
      <c r="V196" s="191"/>
      <c r="W196" s="191"/>
      <c r="X196" s="237"/>
      <c r="Y196" s="268" t="b">
        <v>0</v>
      </c>
    </row>
    <row r="197" spans="1:25" x14ac:dyDescent="0.35">
      <c r="A197" s="222"/>
      <c r="B197" s="179"/>
      <c r="C197" s="226"/>
      <c r="D197" s="225"/>
      <c r="E197" s="226"/>
      <c r="F197" s="226"/>
      <c r="G197" s="179"/>
      <c r="H197" s="223"/>
      <c r="I197" s="222"/>
      <c r="J197" s="227"/>
      <c r="K197" s="205"/>
      <c r="L197" s="190"/>
      <c r="M197" s="179"/>
      <c r="N197" s="179"/>
      <c r="O197" s="224"/>
      <c r="P197" s="253"/>
      <c r="Q197" s="262"/>
      <c r="R197" s="191"/>
      <c r="S197" s="191"/>
      <c r="T197" s="191"/>
      <c r="U197" s="191"/>
      <c r="V197" s="191"/>
      <c r="W197" s="191"/>
      <c r="X197" s="237"/>
      <c r="Y197" s="268" t="b">
        <v>0</v>
      </c>
    </row>
    <row r="198" spans="1:25" x14ac:dyDescent="0.35">
      <c r="A198" s="222"/>
      <c r="B198" s="179"/>
      <c r="C198" s="226"/>
      <c r="D198" s="225"/>
      <c r="E198" s="226"/>
      <c r="F198" s="226"/>
      <c r="G198" s="179"/>
      <c r="H198" s="223"/>
      <c r="I198" s="222"/>
      <c r="J198" s="227"/>
      <c r="K198" s="205"/>
      <c r="L198" s="190"/>
      <c r="M198" s="179"/>
      <c r="N198" s="179"/>
      <c r="O198" s="224"/>
      <c r="P198" s="253"/>
      <c r="Q198" s="262"/>
      <c r="R198" s="191"/>
      <c r="S198" s="191"/>
      <c r="T198" s="191"/>
      <c r="U198" s="191"/>
      <c r="V198" s="191"/>
      <c r="W198" s="191"/>
      <c r="X198" s="237"/>
      <c r="Y198" s="268" t="b">
        <v>0</v>
      </c>
    </row>
    <row r="199" spans="1:25" x14ac:dyDescent="0.35">
      <c r="A199" s="222"/>
      <c r="B199" s="179"/>
      <c r="C199" s="226"/>
      <c r="D199" s="225"/>
      <c r="E199" s="226"/>
      <c r="F199" s="226"/>
      <c r="G199" s="179"/>
      <c r="H199" s="223"/>
      <c r="I199" s="222"/>
      <c r="J199" s="227"/>
      <c r="K199" s="205"/>
      <c r="L199" s="190"/>
      <c r="M199" s="179"/>
      <c r="N199" s="179"/>
      <c r="O199" s="224"/>
      <c r="P199" s="253"/>
      <c r="Q199" s="262"/>
      <c r="R199" s="191"/>
      <c r="S199" s="191"/>
      <c r="T199" s="191"/>
      <c r="U199" s="191"/>
      <c r="V199" s="191"/>
      <c r="W199" s="191"/>
      <c r="X199" s="237"/>
      <c r="Y199" s="268" t="b">
        <v>0</v>
      </c>
    </row>
    <row r="200" spans="1:25" x14ac:dyDescent="0.35">
      <c r="A200" s="222"/>
      <c r="B200" s="179"/>
      <c r="C200" s="226"/>
      <c r="D200" s="225"/>
      <c r="E200" s="226"/>
      <c r="F200" s="226"/>
      <c r="G200" s="179"/>
      <c r="H200" s="223"/>
      <c r="I200" s="222"/>
      <c r="J200" s="227"/>
      <c r="K200" s="205"/>
      <c r="L200" s="190"/>
      <c r="M200" s="179"/>
      <c r="N200" s="179"/>
      <c r="O200" s="224"/>
      <c r="P200" s="253"/>
      <c r="Q200" s="262"/>
      <c r="R200" s="191"/>
      <c r="S200" s="191"/>
      <c r="T200" s="191"/>
      <c r="U200" s="191"/>
      <c r="V200" s="191"/>
      <c r="W200" s="191"/>
      <c r="X200" s="237"/>
      <c r="Y200" s="268" t="b">
        <v>0</v>
      </c>
    </row>
    <row r="201" spans="1:25" x14ac:dyDescent="0.35">
      <c r="A201" s="222"/>
      <c r="B201" s="179"/>
      <c r="C201" s="226"/>
      <c r="D201" s="225"/>
      <c r="E201" s="226"/>
      <c r="F201" s="226"/>
      <c r="G201" s="179"/>
      <c r="H201" s="223"/>
      <c r="I201" s="222"/>
      <c r="J201" s="227"/>
      <c r="K201" s="205"/>
      <c r="L201" s="190"/>
      <c r="M201" s="179"/>
      <c r="N201" s="179"/>
      <c r="O201" s="224"/>
      <c r="P201" s="253"/>
      <c r="Q201" s="262"/>
      <c r="R201" s="191"/>
      <c r="S201" s="191"/>
      <c r="T201" s="191"/>
      <c r="U201" s="191"/>
      <c r="V201" s="191"/>
      <c r="W201" s="191"/>
      <c r="X201" s="237"/>
      <c r="Y201" s="268" t="b">
        <v>0</v>
      </c>
    </row>
    <row r="202" spans="1:25" x14ac:dyDescent="0.35">
      <c r="A202" s="222"/>
      <c r="B202" s="179"/>
      <c r="C202" s="226"/>
      <c r="D202" s="225"/>
      <c r="E202" s="226"/>
      <c r="F202" s="226"/>
      <c r="G202" s="179"/>
      <c r="H202" s="223"/>
      <c r="I202" s="222"/>
      <c r="J202" s="227"/>
      <c r="K202" s="205"/>
      <c r="L202" s="190"/>
      <c r="M202" s="179"/>
      <c r="N202" s="179"/>
      <c r="O202" s="224"/>
      <c r="P202" s="253"/>
      <c r="Q202" s="262"/>
      <c r="R202" s="191"/>
      <c r="S202" s="191"/>
      <c r="T202" s="191"/>
      <c r="U202" s="191"/>
      <c r="V202" s="191"/>
      <c r="W202" s="191"/>
      <c r="X202" s="237"/>
      <c r="Y202" s="268" t="b">
        <v>0</v>
      </c>
    </row>
    <row r="203" spans="1:25" x14ac:dyDescent="0.35">
      <c r="A203" s="222"/>
      <c r="B203" s="179"/>
      <c r="C203" s="226"/>
      <c r="D203" s="225"/>
      <c r="E203" s="226"/>
      <c r="F203" s="226"/>
      <c r="G203" s="179"/>
      <c r="H203" s="223"/>
      <c r="I203" s="222"/>
      <c r="J203" s="227"/>
      <c r="K203" s="205"/>
      <c r="L203" s="190"/>
      <c r="M203" s="179"/>
      <c r="N203" s="179"/>
      <c r="O203" s="224"/>
      <c r="P203" s="253"/>
      <c r="Q203" s="262"/>
      <c r="R203" s="191"/>
      <c r="S203" s="191"/>
      <c r="T203" s="191"/>
      <c r="U203" s="191"/>
      <c r="V203" s="191"/>
      <c r="W203" s="191"/>
      <c r="X203" s="237"/>
      <c r="Y203" s="268" t="b">
        <v>0</v>
      </c>
    </row>
    <row r="204" spans="1:25" x14ac:dyDescent="0.35">
      <c r="A204" s="222"/>
      <c r="B204" s="179"/>
      <c r="C204" s="226"/>
      <c r="D204" s="225"/>
      <c r="E204" s="226"/>
      <c r="F204" s="226"/>
      <c r="G204" s="179"/>
      <c r="H204" s="223"/>
      <c r="I204" s="222"/>
      <c r="J204" s="227"/>
      <c r="K204" s="205"/>
      <c r="L204" s="190"/>
      <c r="M204" s="179"/>
      <c r="N204" s="179"/>
      <c r="O204" s="224"/>
      <c r="P204" s="253"/>
      <c r="Q204" s="262"/>
      <c r="R204" s="191"/>
      <c r="S204" s="191"/>
      <c r="T204" s="191"/>
      <c r="U204" s="191"/>
      <c r="V204" s="191"/>
      <c r="W204" s="191"/>
      <c r="X204" s="237"/>
      <c r="Y204" s="268" t="b">
        <v>0</v>
      </c>
    </row>
    <row r="205" spans="1:25" x14ac:dyDescent="0.35">
      <c r="A205" s="222"/>
      <c r="B205" s="179"/>
      <c r="C205" s="226"/>
      <c r="D205" s="225"/>
      <c r="E205" s="226"/>
      <c r="F205" s="226"/>
      <c r="G205" s="179"/>
      <c r="H205" s="223"/>
      <c r="I205" s="222"/>
      <c r="J205" s="227"/>
      <c r="K205" s="205"/>
      <c r="L205" s="190"/>
      <c r="M205" s="179"/>
      <c r="N205" s="179"/>
      <c r="O205" s="224"/>
      <c r="P205" s="253"/>
      <c r="Q205" s="262"/>
      <c r="R205" s="191"/>
      <c r="S205" s="191"/>
      <c r="T205" s="191"/>
      <c r="U205" s="191"/>
      <c r="V205" s="191"/>
      <c r="W205" s="191"/>
      <c r="X205" s="237"/>
      <c r="Y205" s="268" t="b">
        <v>0</v>
      </c>
    </row>
    <row r="206" spans="1:25" x14ac:dyDescent="0.35">
      <c r="A206" s="222"/>
      <c r="B206" s="179"/>
      <c r="C206" s="226"/>
      <c r="D206" s="225"/>
      <c r="E206" s="226"/>
      <c r="F206" s="226"/>
      <c r="G206" s="179"/>
      <c r="H206" s="223"/>
      <c r="I206" s="222"/>
      <c r="J206" s="227"/>
      <c r="K206" s="205"/>
      <c r="L206" s="190"/>
      <c r="M206" s="179"/>
      <c r="N206" s="179"/>
      <c r="O206" s="224"/>
      <c r="P206" s="253"/>
      <c r="Q206" s="262"/>
      <c r="R206" s="191"/>
      <c r="S206" s="191"/>
      <c r="T206" s="191"/>
      <c r="U206" s="191"/>
      <c r="V206" s="191"/>
      <c r="W206" s="191"/>
      <c r="X206" s="237"/>
      <c r="Y206" s="268" t="b">
        <v>0</v>
      </c>
    </row>
    <row r="207" spans="1:25" x14ac:dyDescent="0.35">
      <c r="A207" s="222"/>
      <c r="B207" s="179"/>
      <c r="C207" s="226"/>
      <c r="D207" s="225"/>
      <c r="E207" s="226"/>
      <c r="F207" s="226"/>
      <c r="G207" s="179"/>
      <c r="H207" s="223"/>
      <c r="I207" s="222"/>
      <c r="J207" s="227"/>
      <c r="K207" s="205"/>
      <c r="L207" s="190"/>
      <c r="M207" s="179"/>
      <c r="N207" s="179"/>
      <c r="O207" s="224"/>
      <c r="P207" s="253"/>
      <c r="Q207" s="262"/>
      <c r="R207" s="191"/>
      <c r="S207" s="191"/>
      <c r="T207" s="191"/>
      <c r="U207" s="191"/>
      <c r="V207" s="191"/>
      <c r="W207" s="191"/>
      <c r="X207" s="237"/>
      <c r="Y207" s="268" t="b">
        <v>0</v>
      </c>
    </row>
    <row r="208" spans="1:25" x14ac:dyDescent="0.35">
      <c r="A208" s="222"/>
      <c r="B208" s="179"/>
      <c r="C208" s="226"/>
      <c r="D208" s="225"/>
      <c r="E208" s="226"/>
      <c r="F208" s="226"/>
      <c r="G208" s="179"/>
      <c r="H208" s="223"/>
      <c r="I208" s="222"/>
      <c r="J208" s="227"/>
      <c r="K208" s="205"/>
      <c r="L208" s="190"/>
      <c r="M208" s="179"/>
      <c r="N208" s="179"/>
      <c r="O208" s="224"/>
      <c r="P208" s="253"/>
      <c r="Q208" s="262"/>
      <c r="R208" s="191"/>
      <c r="S208" s="191"/>
      <c r="T208" s="191"/>
      <c r="U208" s="191"/>
      <c r="V208" s="191"/>
      <c r="W208" s="191"/>
      <c r="X208" s="237"/>
      <c r="Y208" s="268" t="b">
        <v>0</v>
      </c>
    </row>
    <row r="209" spans="1:25" x14ac:dyDescent="0.35">
      <c r="A209" s="222"/>
      <c r="B209" s="179"/>
      <c r="C209" s="226"/>
      <c r="D209" s="225"/>
      <c r="E209" s="226"/>
      <c r="F209" s="226"/>
      <c r="G209" s="179"/>
      <c r="H209" s="223"/>
      <c r="I209" s="222"/>
      <c r="J209" s="227"/>
      <c r="K209" s="205"/>
      <c r="L209" s="190"/>
      <c r="M209" s="179"/>
      <c r="N209" s="179"/>
      <c r="O209" s="224"/>
      <c r="P209" s="253"/>
      <c r="Q209" s="262"/>
      <c r="R209" s="191"/>
      <c r="S209" s="191"/>
      <c r="T209" s="191"/>
      <c r="U209" s="191"/>
      <c r="V209" s="191"/>
      <c r="W209" s="191"/>
      <c r="X209" s="237"/>
      <c r="Y209" s="268" t="b">
        <v>0</v>
      </c>
    </row>
    <row r="210" spans="1:25" x14ac:dyDescent="0.35">
      <c r="A210" s="222"/>
      <c r="B210" s="179"/>
      <c r="C210" s="226"/>
      <c r="D210" s="225"/>
      <c r="E210" s="226"/>
      <c r="F210" s="226"/>
      <c r="G210" s="179"/>
      <c r="H210" s="223"/>
      <c r="I210" s="222"/>
      <c r="J210" s="227"/>
      <c r="K210" s="205"/>
      <c r="L210" s="190"/>
      <c r="M210" s="179"/>
      <c r="N210" s="179"/>
      <c r="O210" s="224"/>
      <c r="P210" s="253"/>
      <c r="Q210" s="262"/>
      <c r="R210" s="191"/>
      <c r="S210" s="191"/>
      <c r="T210" s="191"/>
      <c r="U210" s="191"/>
      <c r="V210" s="191"/>
      <c r="W210" s="191"/>
      <c r="X210" s="237"/>
      <c r="Y210" s="268" t="b">
        <v>0</v>
      </c>
    </row>
    <row r="211" spans="1:25" x14ac:dyDescent="0.35">
      <c r="A211" s="222"/>
      <c r="B211" s="179"/>
      <c r="C211" s="226"/>
      <c r="D211" s="225"/>
      <c r="E211" s="226"/>
      <c r="F211" s="226"/>
      <c r="G211" s="179"/>
      <c r="H211" s="223"/>
      <c r="I211" s="222"/>
      <c r="J211" s="227"/>
      <c r="K211" s="205"/>
      <c r="L211" s="190"/>
      <c r="M211" s="179"/>
      <c r="N211" s="179"/>
      <c r="O211" s="224"/>
      <c r="P211" s="253"/>
      <c r="Q211" s="262"/>
      <c r="R211" s="191"/>
      <c r="S211" s="191"/>
      <c r="T211" s="191"/>
      <c r="U211" s="191"/>
      <c r="V211" s="191"/>
      <c r="W211" s="191"/>
      <c r="X211" s="237"/>
      <c r="Y211" s="268" t="b">
        <v>0</v>
      </c>
    </row>
    <row r="212" spans="1:25" x14ac:dyDescent="0.35">
      <c r="A212" s="222"/>
      <c r="B212" s="179"/>
      <c r="C212" s="226"/>
      <c r="D212" s="225"/>
      <c r="E212" s="226"/>
      <c r="F212" s="226"/>
      <c r="G212" s="179"/>
      <c r="H212" s="223"/>
      <c r="I212" s="222"/>
      <c r="J212" s="227"/>
      <c r="K212" s="205"/>
      <c r="L212" s="190"/>
      <c r="M212" s="179"/>
      <c r="N212" s="179"/>
      <c r="O212" s="224"/>
      <c r="P212" s="253"/>
      <c r="Q212" s="262"/>
      <c r="R212" s="191"/>
      <c r="S212" s="191"/>
      <c r="T212" s="191"/>
      <c r="U212" s="191"/>
      <c r="V212" s="191"/>
      <c r="W212" s="191"/>
      <c r="X212" s="237"/>
      <c r="Y212" s="268" t="b">
        <v>0</v>
      </c>
    </row>
    <row r="213" spans="1:25" x14ac:dyDescent="0.35">
      <c r="A213" s="222"/>
      <c r="B213" s="179"/>
      <c r="C213" s="226"/>
      <c r="D213" s="225"/>
      <c r="E213" s="226"/>
      <c r="F213" s="226"/>
      <c r="G213" s="179"/>
      <c r="H213" s="223"/>
      <c r="I213" s="222"/>
      <c r="J213" s="227"/>
      <c r="K213" s="205"/>
      <c r="L213" s="190"/>
      <c r="M213" s="179"/>
      <c r="N213" s="179"/>
      <c r="O213" s="224"/>
      <c r="P213" s="253"/>
      <c r="Q213" s="262"/>
      <c r="R213" s="191"/>
      <c r="S213" s="191"/>
      <c r="T213" s="191"/>
      <c r="U213" s="191"/>
      <c r="V213" s="191"/>
      <c r="W213" s="191"/>
      <c r="X213" s="237"/>
      <c r="Y213" s="268" t="b">
        <v>0</v>
      </c>
    </row>
    <row r="214" spans="1:25" x14ac:dyDescent="0.35">
      <c r="A214" s="222"/>
      <c r="B214" s="179"/>
      <c r="C214" s="226"/>
      <c r="D214" s="225"/>
      <c r="E214" s="226"/>
      <c r="F214" s="226"/>
      <c r="G214" s="179"/>
      <c r="H214" s="223"/>
      <c r="I214" s="222"/>
      <c r="J214" s="227"/>
      <c r="K214" s="205"/>
      <c r="L214" s="190"/>
      <c r="M214" s="179"/>
      <c r="N214" s="179"/>
      <c r="O214" s="224"/>
      <c r="P214" s="253"/>
      <c r="Q214" s="262"/>
      <c r="R214" s="191"/>
      <c r="S214" s="191"/>
      <c r="T214" s="191"/>
      <c r="U214" s="191"/>
      <c r="V214" s="191"/>
      <c r="W214" s="191"/>
      <c r="X214" s="237"/>
      <c r="Y214" s="268" t="b">
        <v>0</v>
      </c>
    </row>
    <row r="215" spans="1:25" x14ac:dyDescent="0.35">
      <c r="A215" s="222"/>
      <c r="B215" s="179"/>
      <c r="C215" s="226"/>
      <c r="D215" s="225"/>
      <c r="E215" s="226"/>
      <c r="F215" s="226"/>
      <c r="G215" s="179"/>
      <c r="H215" s="223"/>
      <c r="I215" s="222"/>
      <c r="J215" s="227"/>
      <c r="K215" s="205"/>
      <c r="L215" s="190"/>
      <c r="M215" s="179"/>
      <c r="N215" s="179"/>
      <c r="O215" s="224"/>
      <c r="P215" s="253"/>
      <c r="Q215" s="262"/>
      <c r="R215" s="191"/>
      <c r="S215" s="191"/>
      <c r="T215" s="191"/>
      <c r="U215" s="191"/>
      <c r="V215" s="191"/>
      <c r="W215" s="191"/>
      <c r="X215" s="237"/>
      <c r="Y215" s="268" t="b">
        <v>0</v>
      </c>
    </row>
    <row r="216" spans="1:25" x14ac:dyDescent="0.35">
      <c r="A216" s="222"/>
      <c r="B216" s="179"/>
      <c r="C216" s="226"/>
      <c r="D216" s="225"/>
      <c r="E216" s="226"/>
      <c r="F216" s="226"/>
      <c r="G216" s="179"/>
      <c r="H216" s="223"/>
      <c r="I216" s="222"/>
      <c r="J216" s="227"/>
      <c r="K216" s="205"/>
      <c r="L216" s="190"/>
      <c r="M216" s="179"/>
      <c r="N216" s="179"/>
      <c r="O216" s="224"/>
      <c r="P216" s="253"/>
      <c r="Q216" s="262"/>
      <c r="R216" s="191"/>
      <c r="S216" s="191"/>
      <c r="T216" s="191"/>
      <c r="U216" s="191"/>
      <c r="V216" s="191"/>
      <c r="W216" s="191"/>
      <c r="X216" s="237"/>
      <c r="Y216" s="268" t="b">
        <v>0</v>
      </c>
    </row>
    <row r="217" spans="1:25" x14ac:dyDescent="0.35">
      <c r="A217" s="222"/>
      <c r="B217" s="179"/>
      <c r="C217" s="226"/>
      <c r="D217" s="225"/>
      <c r="E217" s="226"/>
      <c r="F217" s="226"/>
      <c r="G217" s="179"/>
      <c r="H217" s="223"/>
      <c r="I217" s="222"/>
      <c r="J217" s="227"/>
      <c r="K217" s="205"/>
      <c r="L217" s="190"/>
      <c r="M217" s="179"/>
      <c r="N217" s="179"/>
      <c r="O217" s="224"/>
      <c r="P217" s="253"/>
      <c r="Q217" s="262"/>
      <c r="R217" s="191"/>
      <c r="S217" s="191"/>
      <c r="T217" s="191"/>
      <c r="U217" s="191"/>
      <c r="V217" s="191"/>
      <c r="W217" s="191"/>
      <c r="X217" s="237"/>
      <c r="Y217" s="268" t="b">
        <v>0</v>
      </c>
    </row>
    <row r="218" spans="1:25" x14ac:dyDescent="0.35">
      <c r="A218" s="222"/>
      <c r="B218" s="179"/>
      <c r="C218" s="226"/>
      <c r="D218" s="225"/>
      <c r="E218" s="226"/>
      <c r="F218" s="226"/>
      <c r="G218" s="179"/>
      <c r="H218" s="223"/>
      <c r="I218" s="222"/>
      <c r="J218" s="227"/>
      <c r="K218" s="205"/>
      <c r="L218" s="190"/>
      <c r="M218" s="179"/>
      <c r="N218" s="179"/>
      <c r="O218" s="224"/>
      <c r="P218" s="253"/>
      <c r="Q218" s="262"/>
      <c r="R218" s="191"/>
      <c r="S218" s="191"/>
      <c r="T218" s="191"/>
      <c r="U218" s="191"/>
      <c r="V218" s="191"/>
      <c r="W218" s="191"/>
      <c r="X218" s="237"/>
      <c r="Y218" s="268" t="b">
        <v>0</v>
      </c>
    </row>
    <row r="219" spans="1:25" x14ac:dyDescent="0.35">
      <c r="A219" s="222"/>
      <c r="B219" s="179"/>
      <c r="C219" s="226"/>
      <c r="D219" s="225"/>
      <c r="E219" s="226"/>
      <c r="F219" s="226"/>
      <c r="G219" s="179"/>
      <c r="H219" s="223"/>
      <c r="I219" s="222"/>
      <c r="J219" s="227"/>
      <c r="K219" s="205"/>
      <c r="L219" s="190"/>
      <c r="M219" s="179"/>
      <c r="N219" s="179"/>
      <c r="O219" s="224"/>
      <c r="P219" s="253"/>
      <c r="Q219" s="262"/>
      <c r="R219" s="191"/>
      <c r="S219" s="191"/>
      <c r="T219" s="191"/>
      <c r="U219" s="191"/>
      <c r="V219" s="191"/>
      <c r="W219" s="191"/>
      <c r="X219" s="237"/>
      <c r="Y219" s="268" t="b">
        <v>0</v>
      </c>
    </row>
    <row r="220" spans="1:25" x14ac:dyDescent="0.35">
      <c r="A220" s="222"/>
      <c r="B220" s="179"/>
      <c r="C220" s="226"/>
      <c r="D220" s="225"/>
      <c r="E220" s="226"/>
      <c r="F220" s="226"/>
      <c r="G220" s="179"/>
      <c r="H220" s="223"/>
      <c r="I220" s="222"/>
      <c r="J220" s="227"/>
      <c r="K220" s="205"/>
      <c r="L220" s="190"/>
      <c r="M220" s="179"/>
      <c r="N220" s="179"/>
      <c r="O220" s="224"/>
      <c r="P220" s="253"/>
      <c r="Q220" s="262"/>
      <c r="R220" s="191"/>
      <c r="S220" s="191"/>
      <c r="T220" s="191"/>
      <c r="U220" s="191"/>
      <c r="V220" s="191"/>
      <c r="W220" s="191"/>
      <c r="X220" s="237"/>
      <c r="Y220" s="268" t="b">
        <v>0</v>
      </c>
    </row>
    <row r="221" spans="1:25" x14ac:dyDescent="0.35">
      <c r="A221" s="222"/>
      <c r="B221" s="179"/>
      <c r="C221" s="226"/>
      <c r="D221" s="225"/>
      <c r="E221" s="226"/>
      <c r="F221" s="226"/>
      <c r="G221" s="179"/>
      <c r="H221" s="223"/>
      <c r="I221" s="222"/>
      <c r="J221" s="227"/>
      <c r="K221" s="205"/>
      <c r="L221" s="190"/>
      <c r="M221" s="179"/>
      <c r="N221" s="179"/>
      <c r="O221" s="224"/>
      <c r="P221" s="253"/>
      <c r="Q221" s="262"/>
      <c r="R221" s="191"/>
      <c r="S221" s="191"/>
      <c r="T221" s="191"/>
      <c r="U221" s="191"/>
      <c r="V221" s="191"/>
      <c r="W221" s="191"/>
      <c r="X221" s="237"/>
      <c r="Y221" s="268" t="b">
        <v>0</v>
      </c>
    </row>
    <row r="222" spans="1:25" x14ac:dyDescent="0.35">
      <c r="A222" s="222"/>
      <c r="B222" s="179"/>
      <c r="C222" s="226"/>
      <c r="D222" s="225"/>
      <c r="E222" s="226"/>
      <c r="F222" s="226"/>
      <c r="G222" s="179"/>
      <c r="H222" s="223"/>
      <c r="I222" s="222"/>
      <c r="J222" s="227"/>
      <c r="K222" s="205"/>
      <c r="L222" s="190"/>
      <c r="M222" s="179"/>
      <c r="N222" s="179"/>
      <c r="O222" s="224"/>
      <c r="P222" s="253"/>
      <c r="Q222" s="262"/>
      <c r="R222" s="191"/>
      <c r="S222" s="191"/>
      <c r="T222" s="191"/>
      <c r="U222" s="191"/>
      <c r="V222" s="191"/>
      <c r="W222" s="191"/>
      <c r="X222" s="237"/>
      <c r="Y222" s="268" t="b">
        <v>0</v>
      </c>
    </row>
    <row r="223" spans="1:25" x14ac:dyDescent="0.35">
      <c r="A223" s="222"/>
      <c r="B223" s="179"/>
      <c r="C223" s="226"/>
      <c r="D223" s="225"/>
      <c r="E223" s="226"/>
      <c r="F223" s="226"/>
      <c r="G223" s="179"/>
      <c r="H223" s="223"/>
      <c r="I223" s="222"/>
      <c r="J223" s="227"/>
      <c r="K223" s="205"/>
      <c r="L223" s="190"/>
      <c r="M223" s="179"/>
      <c r="N223" s="179"/>
      <c r="O223" s="224"/>
      <c r="P223" s="253"/>
      <c r="Q223" s="262"/>
      <c r="R223" s="191"/>
      <c r="S223" s="191"/>
      <c r="T223" s="191"/>
      <c r="U223" s="191"/>
      <c r="V223" s="191"/>
      <c r="W223" s="191"/>
      <c r="X223" s="237"/>
      <c r="Y223" s="268" t="b">
        <v>0</v>
      </c>
    </row>
    <row r="224" spans="1:25" x14ac:dyDescent="0.35">
      <c r="A224" s="222"/>
      <c r="B224" s="179"/>
      <c r="C224" s="226"/>
      <c r="D224" s="225"/>
      <c r="E224" s="226"/>
      <c r="F224" s="226"/>
      <c r="G224" s="179"/>
      <c r="H224" s="223"/>
      <c r="I224" s="222"/>
      <c r="J224" s="227"/>
      <c r="K224" s="205"/>
      <c r="L224" s="190"/>
      <c r="M224" s="179"/>
      <c r="N224" s="179"/>
      <c r="O224" s="224"/>
      <c r="P224" s="253"/>
      <c r="Q224" s="262"/>
      <c r="R224" s="191"/>
      <c r="S224" s="191"/>
      <c r="T224" s="191"/>
      <c r="U224" s="191"/>
      <c r="V224" s="191"/>
      <c r="W224" s="191"/>
      <c r="X224" s="237"/>
      <c r="Y224" s="268" t="b">
        <v>0</v>
      </c>
    </row>
    <row r="225" spans="1:25" x14ac:dyDescent="0.35">
      <c r="A225" s="222"/>
      <c r="B225" s="179"/>
      <c r="C225" s="226"/>
      <c r="D225" s="225"/>
      <c r="E225" s="226"/>
      <c r="F225" s="226"/>
      <c r="G225" s="179"/>
      <c r="H225" s="223"/>
      <c r="I225" s="222"/>
      <c r="J225" s="227"/>
      <c r="K225" s="205"/>
      <c r="L225" s="190"/>
      <c r="M225" s="179"/>
      <c r="N225" s="179"/>
      <c r="O225" s="224"/>
      <c r="P225" s="253"/>
      <c r="Q225" s="262"/>
      <c r="R225" s="191"/>
      <c r="S225" s="191"/>
      <c r="T225" s="191"/>
      <c r="U225" s="191"/>
      <c r="V225" s="191"/>
      <c r="W225" s="191"/>
      <c r="X225" s="237"/>
      <c r="Y225" s="268" t="b">
        <v>0</v>
      </c>
    </row>
    <row r="226" spans="1:25" x14ac:dyDescent="0.35">
      <c r="A226" s="222"/>
      <c r="B226" s="179"/>
      <c r="C226" s="226"/>
      <c r="D226" s="225"/>
      <c r="E226" s="226"/>
      <c r="F226" s="226"/>
      <c r="G226" s="179"/>
      <c r="H226" s="223"/>
      <c r="I226" s="222"/>
      <c r="J226" s="227"/>
      <c r="K226" s="205"/>
      <c r="L226" s="190"/>
      <c r="M226" s="179"/>
      <c r="N226" s="179"/>
      <c r="O226" s="224"/>
      <c r="P226" s="253"/>
      <c r="Q226" s="262"/>
      <c r="R226" s="191"/>
      <c r="S226" s="191"/>
      <c r="T226" s="191"/>
      <c r="U226" s="191"/>
      <c r="V226" s="191"/>
      <c r="W226" s="191"/>
      <c r="X226" s="237"/>
      <c r="Y226" s="268" t="b">
        <v>0</v>
      </c>
    </row>
    <row r="227" spans="1:25" x14ac:dyDescent="0.35">
      <c r="A227" s="222"/>
      <c r="B227" s="179"/>
      <c r="C227" s="226"/>
      <c r="D227" s="225"/>
      <c r="E227" s="226"/>
      <c r="F227" s="226"/>
      <c r="G227" s="179"/>
      <c r="H227" s="223"/>
      <c r="I227" s="222"/>
      <c r="J227" s="227"/>
      <c r="K227" s="205"/>
      <c r="L227" s="190"/>
      <c r="M227" s="179"/>
      <c r="N227" s="179"/>
      <c r="O227" s="224"/>
      <c r="P227" s="253"/>
      <c r="Q227" s="262"/>
      <c r="R227" s="191"/>
      <c r="S227" s="191"/>
      <c r="T227" s="191"/>
      <c r="U227" s="191"/>
      <c r="V227" s="191"/>
      <c r="W227" s="191"/>
      <c r="X227" s="237"/>
      <c r="Y227" s="268" t="b">
        <v>0</v>
      </c>
    </row>
    <row r="228" spans="1:25" x14ac:dyDescent="0.35">
      <c r="A228" s="222"/>
      <c r="B228" s="179"/>
      <c r="C228" s="226"/>
      <c r="D228" s="225"/>
      <c r="E228" s="226"/>
      <c r="F228" s="226"/>
      <c r="G228" s="179"/>
      <c r="H228" s="223"/>
      <c r="I228" s="222"/>
      <c r="J228" s="227"/>
      <c r="K228" s="205"/>
      <c r="L228" s="190"/>
      <c r="M228" s="179"/>
      <c r="N228" s="179"/>
      <c r="O228" s="224"/>
      <c r="P228" s="253"/>
      <c r="Q228" s="262"/>
      <c r="R228" s="191"/>
      <c r="S228" s="191"/>
      <c r="T228" s="191"/>
      <c r="U228" s="191"/>
      <c r="V228" s="191"/>
      <c r="W228" s="191"/>
      <c r="X228" s="237"/>
      <c r="Y228" s="268" t="b">
        <v>0</v>
      </c>
    </row>
    <row r="229" spans="1:25" x14ac:dyDescent="0.35">
      <c r="A229" s="222"/>
      <c r="B229" s="179"/>
      <c r="C229" s="226"/>
      <c r="D229" s="225"/>
      <c r="E229" s="226"/>
      <c r="F229" s="226"/>
      <c r="G229" s="179"/>
      <c r="H229" s="223"/>
      <c r="I229" s="222"/>
      <c r="J229" s="227"/>
      <c r="K229" s="205"/>
      <c r="L229" s="190"/>
      <c r="M229" s="179"/>
      <c r="N229" s="179"/>
      <c r="O229" s="224"/>
      <c r="P229" s="253"/>
      <c r="Q229" s="262"/>
      <c r="R229" s="191"/>
      <c r="S229" s="191"/>
      <c r="T229" s="191"/>
      <c r="U229" s="191"/>
      <c r="V229" s="191"/>
      <c r="W229" s="191"/>
      <c r="X229" s="237"/>
      <c r="Y229" s="268" t="b">
        <v>0</v>
      </c>
    </row>
    <row r="230" spans="1:25" x14ac:dyDescent="0.35">
      <c r="A230" s="222"/>
      <c r="B230" s="179"/>
      <c r="C230" s="226"/>
      <c r="D230" s="225"/>
      <c r="E230" s="226"/>
      <c r="F230" s="226"/>
      <c r="G230" s="179"/>
      <c r="H230" s="223"/>
      <c r="I230" s="222"/>
      <c r="J230" s="227"/>
      <c r="K230" s="205"/>
      <c r="L230" s="190"/>
      <c r="M230" s="179"/>
      <c r="N230" s="179"/>
      <c r="O230" s="224"/>
      <c r="P230" s="253"/>
      <c r="Q230" s="262"/>
      <c r="R230" s="191"/>
      <c r="S230" s="191"/>
      <c r="T230" s="191"/>
      <c r="U230" s="191"/>
      <c r="V230" s="191"/>
      <c r="W230" s="191"/>
      <c r="X230" s="237"/>
      <c r="Y230" s="268" t="b">
        <v>0</v>
      </c>
    </row>
    <row r="231" spans="1:25" x14ac:dyDescent="0.35">
      <c r="A231" s="222"/>
      <c r="B231" s="179"/>
      <c r="C231" s="226"/>
      <c r="D231" s="225"/>
      <c r="E231" s="226"/>
      <c r="F231" s="226"/>
      <c r="G231" s="179"/>
      <c r="H231" s="223"/>
      <c r="I231" s="222"/>
      <c r="J231" s="227"/>
      <c r="K231" s="205"/>
      <c r="L231" s="190"/>
      <c r="M231" s="179"/>
      <c r="N231" s="179"/>
      <c r="O231" s="224"/>
      <c r="P231" s="253"/>
      <c r="Q231" s="262"/>
      <c r="R231" s="191"/>
      <c r="S231" s="191"/>
      <c r="T231" s="191"/>
      <c r="U231" s="191"/>
      <c r="V231" s="191"/>
      <c r="W231" s="191"/>
      <c r="X231" s="237"/>
      <c r="Y231" s="268" t="b">
        <v>0</v>
      </c>
    </row>
    <row r="232" spans="1:25" x14ac:dyDescent="0.35">
      <c r="A232" s="222"/>
      <c r="B232" s="179"/>
      <c r="C232" s="226"/>
      <c r="D232" s="225"/>
      <c r="E232" s="226"/>
      <c r="F232" s="226"/>
      <c r="G232" s="179"/>
      <c r="H232" s="223"/>
      <c r="I232" s="222"/>
      <c r="J232" s="227"/>
      <c r="K232" s="205"/>
      <c r="L232" s="190"/>
      <c r="M232" s="179"/>
      <c r="N232" s="179"/>
      <c r="O232" s="224"/>
      <c r="P232" s="253"/>
      <c r="Q232" s="262"/>
      <c r="R232" s="191"/>
      <c r="S232" s="191"/>
      <c r="T232" s="191"/>
      <c r="U232" s="191"/>
      <c r="V232" s="191"/>
      <c r="W232" s="191"/>
      <c r="X232" s="237"/>
      <c r="Y232" s="268" t="b">
        <v>0</v>
      </c>
    </row>
    <row r="233" spans="1:25" x14ac:dyDescent="0.35">
      <c r="A233" s="222"/>
      <c r="B233" s="179"/>
      <c r="C233" s="226"/>
      <c r="D233" s="225"/>
      <c r="E233" s="226"/>
      <c r="F233" s="226"/>
      <c r="G233" s="179"/>
      <c r="H233" s="223"/>
      <c r="I233" s="222"/>
      <c r="J233" s="227"/>
      <c r="K233" s="205"/>
      <c r="L233" s="190"/>
      <c r="M233" s="179"/>
      <c r="N233" s="179"/>
      <c r="O233" s="224"/>
      <c r="P233" s="253"/>
      <c r="Q233" s="262"/>
      <c r="R233" s="191"/>
      <c r="S233" s="191"/>
      <c r="T233" s="191"/>
      <c r="U233" s="191"/>
      <c r="V233" s="191"/>
      <c r="W233" s="191"/>
      <c r="X233" s="237"/>
      <c r="Y233" s="268" t="b">
        <v>0</v>
      </c>
    </row>
    <row r="234" spans="1:25" x14ac:dyDescent="0.35">
      <c r="A234" s="222"/>
      <c r="B234" s="179"/>
      <c r="C234" s="226"/>
      <c r="D234" s="225"/>
      <c r="E234" s="226"/>
      <c r="F234" s="226"/>
      <c r="G234" s="179"/>
      <c r="H234" s="223"/>
      <c r="I234" s="222"/>
      <c r="J234" s="227"/>
      <c r="K234" s="205"/>
      <c r="L234" s="190"/>
      <c r="M234" s="179"/>
      <c r="N234" s="179"/>
      <c r="O234" s="224"/>
      <c r="P234" s="253"/>
      <c r="Q234" s="262"/>
      <c r="R234" s="191"/>
      <c r="S234" s="191"/>
      <c r="T234" s="191"/>
      <c r="U234" s="191"/>
      <c r="V234" s="191"/>
      <c r="W234" s="191"/>
      <c r="X234" s="237"/>
      <c r="Y234" s="268" t="b">
        <v>0</v>
      </c>
    </row>
    <row r="235" spans="1:25" x14ac:dyDescent="0.35">
      <c r="A235" s="222"/>
      <c r="B235" s="179"/>
      <c r="C235" s="226"/>
      <c r="D235" s="225"/>
      <c r="E235" s="226"/>
      <c r="F235" s="226"/>
      <c r="G235" s="179"/>
      <c r="H235" s="223"/>
      <c r="I235" s="222"/>
      <c r="J235" s="227"/>
      <c r="K235" s="205"/>
      <c r="L235" s="190"/>
      <c r="M235" s="179"/>
      <c r="N235" s="179"/>
      <c r="O235" s="224"/>
      <c r="P235" s="253"/>
      <c r="Q235" s="262"/>
      <c r="R235" s="191"/>
      <c r="S235" s="191"/>
      <c r="T235" s="191"/>
      <c r="U235" s="191"/>
      <c r="V235" s="191"/>
      <c r="W235" s="191"/>
      <c r="X235" s="237"/>
      <c r="Y235" s="268" t="b">
        <v>0</v>
      </c>
    </row>
    <row r="236" spans="1:25" x14ac:dyDescent="0.35">
      <c r="A236" s="222"/>
      <c r="B236" s="179"/>
      <c r="C236" s="226"/>
      <c r="D236" s="225"/>
      <c r="E236" s="226"/>
      <c r="F236" s="226"/>
      <c r="G236" s="179"/>
      <c r="H236" s="223"/>
      <c r="I236" s="222"/>
      <c r="J236" s="227"/>
      <c r="K236" s="205"/>
      <c r="L236" s="190"/>
      <c r="M236" s="179"/>
      <c r="N236" s="179"/>
      <c r="O236" s="224"/>
      <c r="P236" s="253"/>
      <c r="Q236" s="262"/>
      <c r="R236" s="191"/>
      <c r="S236" s="191"/>
      <c r="T236" s="191"/>
      <c r="U236" s="191"/>
      <c r="V236" s="191"/>
      <c r="W236" s="191"/>
      <c r="X236" s="237"/>
      <c r="Y236" s="268" t="b">
        <v>0</v>
      </c>
    </row>
    <row r="237" spans="1:25" x14ac:dyDescent="0.35">
      <c r="A237" s="222"/>
      <c r="B237" s="179"/>
      <c r="C237" s="226"/>
      <c r="D237" s="225"/>
      <c r="E237" s="226"/>
      <c r="F237" s="226"/>
      <c r="G237" s="179"/>
      <c r="H237" s="223"/>
      <c r="I237" s="222"/>
      <c r="J237" s="227"/>
      <c r="K237" s="205"/>
      <c r="L237" s="190"/>
      <c r="M237" s="179"/>
      <c r="N237" s="179"/>
      <c r="O237" s="224"/>
      <c r="P237" s="253"/>
      <c r="Q237" s="262"/>
      <c r="R237" s="191"/>
      <c r="S237" s="191"/>
      <c r="T237" s="191"/>
      <c r="U237" s="191"/>
      <c r="V237" s="191"/>
      <c r="W237" s="191"/>
      <c r="X237" s="237"/>
      <c r="Y237" s="268" t="b">
        <v>0</v>
      </c>
    </row>
    <row r="238" spans="1:25" x14ac:dyDescent="0.35">
      <c r="A238" s="222"/>
      <c r="B238" s="179"/>
      <c r="C238" s="226"/>
      <c r="D238" s="225"/>
      <c r="E238" s="226"/>
      <c r="F238" s="226"/>
      <c r="G238" s="179"/>
      <c r="H238" s="223"/>
      <c r="I238" s="222"/>
      <c r="J238" s="227"/>
      <c r="K238" s="205"/>
      <c r="L238" s="190"/>
      <c r="M238" s="179"/>
      <c r="N238" s="179"/>
      <c r="O238" s="224"/>
      <c r="P238" s="253"/>
      <c r="Q238" s="262"/>
      <c r="R238" s="191"/>
      <c r="S238" s="191"/>
      <c r="T238" s="191"/>
      <c r="U238" s="191"/>
      <c r="V238" s="191"/>
      <c r="W238" s="191"/>
      <c r="X238" s="237"/>
      <c r="Y238" s="268" t="b">
        <v>0</v>
      </c>
    </row>
    <row r="239" spans="1:25" x14ac:dyDescent="0.35">
      <c r="A239" s="222"/>
      <c r="B239" s="179"/>
      <c r="C239" s="226"/>
      <c r="D239" s="225"/>
      <c r="E239" s="226"/>
      <c r="F239" s="226"/>
      <c r="G239" s="179"/>
      <c r="H239" s="223"/>
      <c r="I239" s="222"/>
      <c r="J239" s="227"/>
      <c r="K239" s="205"/>
      <c r="L239" s="190"/>
      <c r="M239" s="179"/>
      <c r="N239" s="179"/>
      <c r="O239" s="224"/>
      <c r="P239" s="253"/>
      <c r="Q239" s="262"/>
      <c r="R239" s="191"/>
      <c r="S239" s="191"/>
      <c r="T239" s="191"/>
      <c r="U239" s="191"/>
      <c r="V239" s="191"/>
      <c r="W239" s="191"/>
      <c r="X239" s="237"/>
      <c r="Y239" s="268" t="b">
        <v>0</v>
      </c>
    </row>
    <row r="240" spans="1:25" x14ac:dyDescent="0.35">
      <c r="A240" s="222"/>
      <c r="B240" s="179"/>
      <c r="C240" s="226"/>
      <c r="D240" s="225"/>
      <c r="E240" s="226"/>
      <c r="F240" s="226"/>
      <c r="G240" s="179"/>
      <c r="H240" s="223"/>
      <c r="I240" s="222"/>
      <c r="J240" s="227"/>
      <c r="K240" s="205"/>
      <c r="L240" s="190"/>
      <c r="M240" s="179"/>
      <c r="N240" s="179"/>
      <c r="O240" s="224"/>
      <c r="P240" s="253"/>
      <c r="Q240" s="262"/>
      <c r="R240" s="191"/>
      <c r="S240" s="191"/>
      <c r="T240" s="191"/>
      <c r="U240" s="191"/>
      <c r="V240" s="191"/>
      <c r="W240" s="191"/>
      <c r="X240" s="237"/>
      <c r="Y240" s="268" t="b">
        <v>0</v>
      </c>
    </row>
    <row r="241" spans="1:25" x14ac:dyDescent="0.35">
      <c r="A241" s="222"/>
      <c r="B241" s="179"/>
      <c r="C241" s="226"/>
      <c r="D241" s="225"/>
      <c r="E241" s="226"/>
      <c r="F241" s="226"/>
      <c r="G241" s="179"/>
      <c r="H241" s="223"/>
      <c r="I241" s="222"/>
      <c r="J241" s="227"/>
      <c r="K241" s="205"/>
      <c r="L241" s="190"/>
      <c r="M241" s="179"/>
      <c r="N241" s="179"/>
      <c r="O241" s="224"/>
      <c r="P241" s="253"/>
      <c r="Q241" s="262"/>
      <c r="R241" s="191"/>
      <c r="S241" s="191"/>
      <c r="T241" s="191"/>
      <c r="U241" s="191"/>
      <c r="V241" s="191"/>
      <c r="W241" s="191"/>
      <c r="X241" s="237"/>
      <c r="Y241" s="268" t="b">
        <v>0</v>
      </c>
    </row>
    <row r="242" spans="1:25" x14ac:dyDescent="0.35">
      <c r="A242" s="222"/>
      <c r="B242" s="179"/>
      <c r="C242" s="226"/>
      <c r="D242" s="225"/>
      <c r="E242" s="226"/>
      <c r="F242" s="226"/>
      <c r="G242" s="179"/>
      <c r="H242" s="223"/>
      <c r="I242" s="222"/>
      <c r="J242" s="227"/>
      <c r="K242" s="205"/>
      <c r="L242" s="190"/>
      <c r="M242" s="179"/>
      <c r="N242" s="179"/>
      <c r="O242" s="224"/>
      <c r="P242" s="253"/>
      <c r="Q242" s="262"/>
      <c r="R242" s="191"/>
      <c r="S242" s="191"/>
      <c r="T242" s="191"/>
      <c r="U242" s="191"/>
      <c r="V242" s="191"/>
      <c r="W242" s="191"/>
      <c r="X242" s="237"/>
      <c r="Y242" s="268" t="b">
        <v>0</v>
      </c>
    </row>
    <row r="243" spans="1:25" x14ac:dyDescent="0.35">
      <c r="A243" s="222"/>
      <c r="B243" s="179"/>
      <c r="C243" s="226"/>
      <c r="D243" s="225"/>
      <c r="E243" s="226"/>
      <c r="F243" s="226"/>
      <c r="G243" s="179"/>
      <c r="H243" s="223"/>
      <c r="I243" s="222"/>
      <c r="J243" s="227"/>
      <c r="K243" s="205"/>
      <c r="L243" s="190"/>
      <c r="M243" s="179"/>
      <c r="N243" s="179"/>
      <c r="O243" s="224"/>
      <c r="P243" s="253"/>
      <c r="Q243" s="262"/>
      <c r="R243" s="191"/>
      <c r="S243" s="191"/>
      <c r="T243" s="191"/>
      <c r="U243" s="191"/>
      <c r="V243" s="191"/>
      <c r="W243" s="191"/>
      <c r="X243" s="237"/>
      <c r="Y243" s="268" t="b">
        <v>0</v>
      </c>
    </row>
    <row r="244" spans="1:25" x14ac:dyDescent="0.35">
      <c r="A244" s="222"/>
      <c r="B244" s="179"/>
      <c r="C244" s="226"/>
      <c r="D244" s="225"/>
      <c r="E244" s="226"/>
      <c r="F244" s="226"/>
      <c r="G244" s="179"/>
      <c r="H244" s="223"/>
      <c r="I244" s="222"/>
      <c r="J244" s="227"/>
      <c r="K244" s="205"/>
      <c r="L244" s="190"/>
      <c r="M244" s="179"/>
      <c r="N244" s="179"/>
      <c r="O244" s="224"/>
      <c r="P244" s="253"/>
      <c r="Q244" s="262"/>
      <c r="R244" s="191"/>
      <c r="S244" s="191"/>
      <c r="T244" s="191"/>
      <c r="U244" s="191"/>
      <c r="V244" s="191"/>
      <c r="W244" s="191"/>
      <c r="X244" s="237"/>
      <c r="Y244" s="268" t="b">
        <v>0</v>
      </c>
    </row>
    <row r="245" spans="1:25" x14ac:dyDescent="0.35">
      <c r="A245" s="222"/>
      <c r="B245" s="179"/>
      <c r="C245" s="226"/>
      <c r="D245" s="225"/>
      <c r="E245" s="226"/>
      <c r="F245" s="226"/>
      <c r="G245" s="179"/>
      <c r="H245" s="223"/>
      <c r="I245" s="222"/>
      <c r="J245" s="227"/>
      <c r="K245" s="205"/>
      <c r="L245" s="190"/>
      <c r="M245" s="179"/>
      <c r="N245" s="179"/>
      <c r="O245" s="224"/>
      <c r="P245" s="253"/>
      <c r="Q245" s="262"/>
      <c r="R245" s="191"/>
      <c r="S245" s="191"/>
      <c r="T245" s="191"/>
      <c r="U245" s="191"/>
      <c r="V245" s="191"/>
      <c r="W245" s="191"/>
      <c r="X245" s="237"/>
      <c r="Y245" s="268" t="b">
        <v>0</v>
      </c>
    </row>
    <row r="246" spans="1:25" x14ac:dyDescent="0.35">
      <c r="A246" s="222"/>
      <c r="B246" s="179"/>
      <c r="C246" s="226"/>
      <c r="D246" s="225"/>
      <c r="E246" s="226"/>
      <c r="F246" s="226"/>
      <c r="G246" s="179"/>
      <c r="H246" s="223"/>
      <c r="I246" s="222"/>
      <c r="J246" s="227"/>
      <c r="K246" s="205"/>
      <c r="L246" s="190"/>
      <c r="M246" s="179"/>
      <c r="N246" s="179"/>
      <c r="O246" s="224"/>
      <c r="P246" s="253"/>
      <c r="Q246" s="262"/>
      <c r="R246" s="191"/>
      <c r="S246" s="191"/>
      <c r="T246" s="191"/>
      <c r="U246" s="191"/>
      <c r="V246" s="191"/>
      <c r="W246" s="191"/>
      <c r="X246" s="237"/>
      <c r="Y246" s="268" t="b">
        <v>0</v>
      </c>
    </row>
    <row r="247" spans="1:25" x14ac:dyDescent="0.35">
      <c r="A247" s="222"/>
      <c r="B247" s="179"/>
      <c r="C247" s="226"/>
      <c r="D247" s="225"/>
      <c r="E247" s="226"/>
      <c r="F247" s="226"/>
      <c r="G247" s="179"/>
      <c r="H247" s="223"/>
      <c r="I247" s="222"/>
      <c r="J247" s="227"/>
      <c r="K247" s="205"/>
      <c r="L247" s="190"/>
      <c r="M247" s="179"/>
      <c r="N247" s="179"/>
      <c r="O247" s="224"/>
      <c r="P247" s="253"/>
      <c r="Q247" s="262"/>
      <c r="R247" s="191"/>
      <c r="S247" s="191"/>
      <c r="T247" s="191"/>
      <c r="U247" s="191"/>
      <c r="V247" s="191"/>
      <c r="W247" s="191"/>
      <c r="X247" s="237"/>
      <c r="Y247" s="268" t="b">
        <v>0</v>
      </c>
    </row>
    <row r="248" spans="1:25" x14ac:dyDescent="0.35">
      <c r="A248" s="222"/>
      <c r="B248" s="179"/>
      <c r="C248" s="226"/>
      <c r="D248" s="225"/>
      <c r="E248" s="226"/>
      <c r="F248" s="226"/>
      <c r="G248" s="179"/>
      <c r="H248" s="223"/>
      <c r="I248" s="222"/>
      <c r="J248" s="227"/>
      <c r="K248" s="205"/>
      <c r="L248" s="190"/>
      <c r="M248" s="179"/>
      <c r="N248" s="179"/>
      <c r="O248" s="224"/>
      <c r="P248" s="253"/>
      <c r="Q248" s="262"/>
      <c r="R248" s="191"/>
      <c r="S248" s="191"/>
      <c r="T248" s="191"/>
      <c r="U248" s="191"/>
      <c r="V248" s="191"/>
      <c r="W248" s="191"/>
      <c r="X248" s="237"/>
      <c r="Y248" s="268" t="b">
        <v>0</v>
      </c>
    </row>
    <row r="249" spans="1:25" x14ac:dyDescent="0.35">
      <c r="A249" s="222"/>
      <c r="B249" s="179"/>
      <c r="C249" s="226"/>
      <c r="D249" s="225"/>
      <c r="E249" s="226"/>
      <c r="F249" s="226"/>
      <c r="G249" s="179"/>
      <c r="H249" s="223"/>
      <c r="I249" s="222"/>
      <c r="J249" s="227"/>
      <c r="K249" s="205"/>
      <c r="L249" s="190"/>
      <c r="M249" s="179"/>
      <c r="N249" s="179"/>
      <c r="O249" s="224"/>
      <c r="P249" s="253"/>
      <c r="Q249" s="262"/>
      <c r="R249" s="191"/>
      <c r="S249" s="191"/>
      <c r="T249" s="191"/>
      <c r="U249" s="191"/>
      <c r="V249" s="191"/>
      <c r="W249" s="191"/>
      <c r="X249" s="237"/>
      <c r="Y249" s="268" t="b">
        <v>0</v>
      </c>
    </row>
    <row r="250" spans="1:25" x14ac:dyDescent="0.35">
      <c r="A250" s="222"/>
      <c r="B250" s="179"/>
      <c r="C250" s="226"/>
      <c r="D250" s="225"/>
      <c r="E250" s="226"/>
      <c r="F250" s="226"/>
      <c r="G250" s="179"/>
      <c r="H250" s="223"/>
      <c r="I250" s="222"/>
      <c r="J250" s="227"/>
      <c r="K250" s="205"/>
      <c r="L250" s="190"/>
      <c r="M250" s="179"/>
      <c r="N250" s="179"/>
      <c r="O250" s="224"/>
      <c r="P250" s="253"/>
      <c r="Q250" s="262"/>
      <c r="R250" s="191"/>
      <c r="S250" s="191"/>
      <c r="T250" s="191"/>
      <c r="U250" s="191"/>
      <c r="V250" s="191"/>
      <c r="W250" s="191"/>
      <c r="X250" s="237"/>
      <c r="Y250" s="268" t="b">
        <v>0</v>
      </c>
    </row>
    <row r="251" spans="1:25" x14ac:dyDescent="0.35">
      <c r="A251" s="222"/>
      <c r="B251" s="179"/>
      <c r="C251" s="226"/>
      <c r="D251" s="225"/>
      <c r="E251" s="226"/>
      <c r="F251" s="226"/>
      <c r="G251" s="179"/>
      <c r="H251" s="223"/>
      <c r="I251" s="222"/>
      <c r="J251" s="227"/>
      <c r="K251" s="205"/>
      <c r="L251" s="190"/>
      <c r="M251" s="179"/>
      <c r="N251" s="179"/>
      <c r="O251" s="224"/>
      <c r="P251" s="253"/>
      <c r="Q251" s="262"/>
      <c r="R251" s="191"/>
      <c r="S251" s="191"/>
      <c r="T251" s="191"/>
      <c r="U251" s="191"/>
      <c r="V251" s="191"/>
      <c r="W251" s="191"/>
      <c r="X251" s="237"/>
      <c r="Y251" s="268" t="b">
        <v>0</v>
      </c>
    </row>
    <row r="252" spans="1:25" x14ac:dyDescent="0.35">
      <c r="A252" s="222"/>
      <c r="B252" s="179"/>
      <c r="C252" s="226"/>
      <c r="D252" s="225"/>
      <c r="E252" s="226"/>
      <c r="F252" s="226"/>
      <c r="G252" s="179"/>
      <c r="H252" s="223"/>
      <c r="I252" s="222"/>
      <c r="J252" s="227"/>
      <c r="K252" s="205"/>
      <c r="L252" s="190"/>
      <c r="M252" s="179"/>
      <c r="N252" s="179"/>
      <c r="O252" s="224"/>
      <c r="P252" s="253"/>
      <c r="Q252" s="262"/>
      <c r="R252" s="191"/>
      <c r="S252" s="191"/>
      <c r="T252" s="191"/>
      <c r="U252" s="191"/>
      <c r="V252" s="191"/>
      <c r="W252" s="191"/>
      <c r="X252" s="237"/>
      <c r="Y252" s="268" t="b">
        <v>0</v>
      </c>
    </row>
    <row r="253" spans="1:25" x14ac:dyDescent="0.35">
      <c r="A253" s="222"/>
      <c r="B253" s="179"/>
      <c r="C253" s="226"/>
      <c r="D253" s="225"/>
      <c r="E253" s="226"/>
      <c r="F253" s="226"/>
      <c r="G253" s="179"/>
      <c r="H253" s="223"/>
      <c r="I253" s="222"/>
      <c r="J253" s="227"/>
      <c r="K253" s="205"/>
      <c r="L253" s="190"/>
      <c r="M253" s="179"/>
      <c r="N253" s="179"/>
      <c r="O253" s="224"/>
      <c r="P253" s="253"/>
      <c r="Q253" s="262"/>
      <c r="R253" s="191"/>
      <c r="S253" s="191"/>
      <c r="T253" s="191"/>
      <c r="U253" s="191"/>
      <c r="V253" s="191"/>
      <c r="W253" s="191"/>
      <c r="X253" s="237"/>
      <c r="Y253" s="268" t="b">
        <v>0</v>
      </c>
    </row>
    <row r="254" spans="1:25" x14ac:dyDescent="0.35">
      <c r="A254" s="222"/>
      <c r="B254" s="179"/>
      <c r="C254" s="226"/>
      <c r="D254" s="225"/>
      <c r="E254" s="226"/>
      <c r="F254" s="226"/>
      <c r="G254" s="179"/>
      <c r="H254" s="223"/>
      <c r="I254" s="222"/>
      <c r="J254" s="227"/>
      <c r="K254" s="205"/>
      <c r="L254" s="190"/>
      <c r="M254" s="179"/>
      <c r="N254" s="179"/>
      <c r="O254" s="224"/>
      <c r="P254" s="253"/>
      <c r="Q254" s="262"/>
      <c r="R254" s="191"/>
      <c r="S254" s="191"/>
      <c r="T254" s="191"/>
      <c r="U254" s="191"/>
      <c r="V254" s="191"/>
      <c r="W254" s="191"/>
      <c r="X254" s="237"/>
      <c r="Y254" s="268" t="b">
        <v>0</v>
      </c>
    </row>
    <row r="255" spans="1:25" x14ac:dyDescent="0.35">
      <c r="A255" s="222"/>
      <c r="B255" s="179"/>
      <c r="C255" s="226"/>
      <c r="D255" s="225"/>
      <c r="E255" s="226"/>
      <c r="F255" s="226"/>
      <c r="G255" s="179"/>
      <c r="H255" s="223"/>
      <c r="I255" s="222"/>
      <c r="J255" s="227"/>
      <c r="K255" s="205"/>
      <c r="L255" s="190"/>
      <c r="M255" s="179"/>
      <c r="N255" s="179"/>
      <c r="O255" s="224"/>
      <c r="P255" s="253"/>
      <c r="Q255" s="262"/>
      <c r="R255" s="191"/>
      <c r="S255" s="191"/>
      <c r="T255" s="191"/>
      <c r="U255" s="191"/>
      <c r="V255" s="191"/>
      <c r="W255" s="191"/>
      <c r="X255" s="237"/>
      <c r="Y255" s="268" t="b">
        <v>0</v>
      </c>
    </row>
    <row r="256" spans="1:25" x14ac:dyDescent="0.35">
      <c r="A256" s="222"/>
      <c r="B256" s="179"/>
      <c r="C256" s="226"/>
      <c r="D256" s="225"/>
      <c r="E256" s="226"/>
      <c r="F256" s="226"/>
      <c r="G256" s="179"/>
      <c r="H256" s="223"/>
      <c r="I256" s="222"/>
      <c r="J256" s="227"/>
      <c r="K256" s="205"/>
      <c r="L256" s="190"/>
      <c r="M256" s="179"/>
      <c r="N256" s="179"/>
      <c r="O256" s="224"/>
      <c r="P256" s="253"/>
      <c r="Q256" s="262"/>
      <c r="R256" s="191"/>
      <c r="S256" s="191"/>
      <c r="T256" s="191"/>
      <c r="U256" s="191"/>
      <c r="V256" s="191"/>
      <c r="W256" s="191"/>
      <c r="X256" s="237"/>
      <c r="Y256" s="268" t="b">
        <v>0</v>
      </c>
    </row>
    <row r="257" spans="1:25" x14ac:dyDescent="0.35">
      <c r="A257" s="222"/>
      <c r="B257" s="179"/>
      <c r="C257" s="226"/>
      <c r="D257" s="225"/>
      <c r="E257" s="226"/>
      <c r="F257" s="226"/>
      <c r="G257" s="179"/>
      <c r="H257" s="223"/>
      <c r="I257" s="222"/>
      <c r="J257" s="227"/>
      <c r="K257" s="205"/>
      <c r="L257" s="190"/>
      <c r="M257" s="179"/>
      <c r="N257" s="179"/>
      <c r="O257" s="224"/>
      <c r="P257" s="253"/>
      <c r="Q257" s="262"/>
      <c r="R257" s="191"/>
      <c r="S257" s="191"/>
      <c r="T257" s="191"/>
      <c r="U257" s="191"/>
      <c r="V257" s="191"/>
      <c r="W257" s="191"/>
      <c r="X257" s="237"/>
      <c r="Y257" s="268" t="b">
        <v>0</v>
      </c>
    </row>
    <row r="258" spans="1:25" x14ac:dyDescent="0.35">
      <c r="A258" s="222"/>
      <c r="B258" s="179"/>
      <c r="C258" s="226"/>
      <c r="D258" s="225"/>
      <c r="E258" s="226"/>
      <c r="F258" s="226"/>
      <c r="G258" s="179"/>
      <c r="H258" s="223"/>
      <c r="I258" s="222"/>
      <c r="J258" s="227"/>
      <c r="K258" s="205"/>
      <c r="L258" s="190"/>
      <c r="M258" s="179"/>
      <c r="N258" s="179"/>
      <c r="O258" s="224"/>
      <c r="P258" s="253"/>
      <c r="Q258" s="262"/>
      <c r="R258" s="191"/>
      <c r="S258" s="191"/>
      <c r="T258" s="191"/>
      <c r="U258" s="191"/>
      <c r="V258" s="191"/>
      <c r="W258" s="191"/>
      <c r="X258" s="237"/>
      <c r="Y258" s="268" t="b">
        <v>0</v>
      </c>
    </row>
    <row r="259" spans="1:25" x14ac:dyDescent="0.35">
      <c r="A259" s="222"/>
      <c r="B259" s="179"/>
      <c r="C259" s="226"/>
      <c r="D259" s="225"/>
      <c r="E259" s="226"/>
      <c r="F259" s="226"/>
      <c r="G259" s="179"/>
      <c r="H259" s="223"/>
      <c r="I259" s="222"/>
      <c r="J259" s="227"/>
      <c r="K259" s="205"/>
      <c r="L259" s="190"/>
      <c r="M259" s="179"/>
      <c r="N259" s="179"/>
      <c r="O259" s="224"/>
      <c r="P259" s="253"/>
      <c r="Q259" s="262"/>
      <c r="R259" s="191"/>
      <c r="S259" s="191"/>
      <c r="T259" s="191"/>
      <c r="U259" s="191"/>
      <c r="V259" s="191"/>
      <c r="W259" s="191"/>
      <c r="X259" s="237"/>
      <c r="Y259" s="268" t="b">
        <v>0</v>
      </c>
    </row>
    <row r="260" spans="1:25" x14ac:dyDescent="0.35">
      <c r="A260" s="222"/>
      <c r="B260" s="179"/>
      <c r="C260" s="226"/>
      <c r="D260" s="225"/>
      <c r="E260" s="226"/>
      <c r="F260" s="226"/>
      <c r="G260" s="179"/>
      <c r="H260" s="223"/>
      <c r="I260" s="222"/>
      <c r="J260" s="227"/>
      <c r="K260" s="205"/>
      <c r="L260" s="190"/>
      <c r="M260" s="179"/>
      <c r="N260" s="179"/>
      <c r="O260" s="224"/>
      <c r="P260" s="253"/>
      <c r="Q260" s="262"/>
      <c r="R260" s="191"/>
      <c r="S260" s="191"/>
      <c r="T260" s="191"/>
      <c r="U260" s="191"/>
      <c r="V260" s="191"/>
      <c r="W260" s="191"/>
      <c r="X260" s="237"/>
      <c r="Y260" s="268" t="b">
        <v>0</v>
      </c>
    </row>
    <row r="261" spans="1:25" x14ac:dyDescent="0.35">
      <c r="A261" s="222"/>
      <c r="B261" s="179"/>
      <c r="C261" s="226"/>
      <c r="D261" s="225"/>
      <c r="E261" s="226"/>
      <c r="F261" s="226"/>
      <c r="G261" s="179"/>
      <c r="H261" s="223"/>
      <c r="I261" s="222"/>
      <c r="J261" s="227"/>
      <c r="K261" s="205"/>
      <c r="L261" s="190"/>
      <c r="M261" s="179"/>
      <c r="N261" s="179"/>
      <c r="O261" s="224"/>
      <c r="P261" s="253"/>
      <c r="Q261" s="262"/>
      <c r="R261" s="191"/>
      <c r="S261" s="191"/>
      <c r="T261" s="191"/>
      <c r="U261" s="191"/>
      <c r="V261" s="191"/>
      <c r="W261" s="191"/>
      <c r="X261" s="237"/>
      <c r="Y261" s="268" t="b">
        <v>0</v>
      </c>
    </row>
    <row r="262" spans="1:25" x14ac:dyDescent="0.35">
      <c r="A262" s="222"/>
      <c r="B262" s="179"/>
      <c r="C262" s="226"/>
      <c r="D262" s="225"/>
      <c r="E262" s="226"/>
      <c r="F262" s="226"/>
      <c r="G262" s="179"/>
      <c r="H262" s="223"/>
      <c r="I262" s="222"/>
      <c r="J262" s="227"/>
      <c r="K262" s="205"/>
      <c r="L262" s="190"/>
      <c r="M262" s="179"/>
      <c r="N262" s="179"/>
      <c r="O262" s="224"/>
      <c r="P262" s="253"/>
      <c r="Q262" s="262"/>
      <c r="R262" s="191"/>
      <c r="S262" s="191"/>
      <c r="T262" s="191"/>
      <c r="U262" s="191"/>
      <c r="V262" s="191"/>
      <c r="W262" s="191"/>
      <c r="X262" s="237"/>
      <c r="Y262" s="268" t="b">
        <v>0</v>
      </c>
    </row>
    <row r="263" spans="1:25" x14ac:dyDescent="0.35">
      <c r="A263" s="222"/>
      <c r="B263" s="179"/>
      <c r="C263" s="226"/>
      <c r="D263" s="225"/>
      <c r="E263" s="226"/>
      <c r="F263" s="226"/>
      <c r="G263" s="179"/>
      <c r="H263" s="223"/>
      <c r="I263" s="222"/>
      <c r="J263" s="227"/>
      <c r="K263" s="205"/>
      <c r="L263" s="190"/>
      <c r="M263" s="179"/>
      <c r="N263" s="179"/>
      <c r="O263" s="224"/>
      <c r="P263" s="253"/>
      <c r="Q263" s="262"/>
      <c r="R263" s="191"/>
      <c r="S263" s="191"/>
      <c r="T263" s="191"/>
      <c r="U263" s="191"/>
      <c r="V263" s="191"/>
      <c r="W263" s="191"/>
      <c r="X263" s="237"/>
      <c r="Y263" s="268" t="b">
        <v>0</v>
      </c>
    </row>
    <row r="264" spans="1:25" x14ac:dyDescent="0.35">
      <c r="A264" s="222"/>
      <c r="B264" s="179"/>
      <c r="C264" s="226"/>
      <c r="D264" s="225"/>
      <c r="E264" s="226"/>
      <c r="F264" s="226"/>
      <c r="G264" s="179"/>
      <c r="H264" s="223"/>
      <c r="I264" s="222"/>
      <c r="J264" s="227"/>
      <c r="K264" s="205"/>
      <c r="L264" s="190"/>
      <c r="M264" s="179"/>
      <c r="N264" s="179"/>
      <c r="O264" s="224"/>
      <c r="P264" s="253"/>
      <c r="Q264" s="262"/>
      <c r="R264" s="191"/>
      <c r="S264" s="191"/>
      <c r="T264" s="191"/>
      <c r="U264" s="191"/>
      <c r="V264" s="191"/>
      <c r="W264" s="191"/>
      <c r="X264" s="237"/>
      <c r="Y264" s="268" t="b">
        <v>0</v>
      </c>
    </row>
    <row r="265" spans="1:25" x14ac:dyDescent="0.35">
      <c r="A265" s="222"/>
      <c r="B265" s="179"/>
      <c r="C265" s="226"/>
      <c r="D265" s="225"/>
      <c r="E265" s="226"/>
      <c r="F265" s="226"/>
      <c r="G265" s="179"/>
      <c r="H265" s="223"/>
      <c r="I265" s="222"/>
      <c r="J265" s="227"/>
      <c r="K265" s="205"/>
      <c r="L265" s="190"/>
      <c r="M265" s="179"/>
      <c r="N265" s="179"/>
      <c r="O265" s="224"/>
      <c r="P265" s="253"/>
      <c r="Q265" s="262"/>
      <c r="R265" s="191"/>
      <c r="S265" s="191"/>
      <c r="T265" s="191"/>
      <c r="U265" s="191"/>
      <c r="V265" s="191"/>
      <c r="W265" s="191"/>
      <c r="X265" s="237"/>
      <c r="Y265" s="268" t="b">
        <v>0</v>
      </c>
    </row>
    <row r="266" spans="1:25" x14ac:dyDescent="0.35">
      <c r="A266" s="222"/>
      <c r="B266" s="179"/>
      <c r="C266" s="226"/>
      <c r="D266" s="225"/>
      <c r="E266" s="226"/>
      <c r="F266" s="226"/>
      <c r="G266" s="179"/>
      <c r="H266" s="223"/>
      <c r="I266" s="222"/>
      <c r="J266" s="227"/>
      <c r="K266" s="205"/>
      <c r="L266" s="190"/>
      <c r="M266" s="179"/>
      <c r="N266" s="179"/>
      <c r="O266" s="224"/>
      <c r="P266" s="253"/>
      <c r="Q266" s="262"/>
      <c r="R266" s="191"/>
      <c r="S266" s="191"/>
      <c r="T266" s="191"/>
      <c r="U266" s="191"/>
      <c r="V266" s="191"/>
      <c r="W266" s="191"/>
      <c r="X266" s="237"/>
      <c r="Y266" s="268" t="b">
        <v>0</v>
      </c>
    </row>
    <row r="267" spans="1:25" x14ac:dyDescent="0.35">
      <c r="A267" s="222"/>
      <c r="B267" s="179"/>
      <c r="C267" s="226"/>
      <c r="D267" s="225"/>
      <c r="E267" s="226"/>
      <c r="F267" s="226"/>
      <c r="G267" s="179"/>
      <c r="H267" s="223"/>
      <c r="I267" s="222"/>
      <c r="J267" s="227"/>
      <c r="K267" s="205"/>
      <c r="L267" s="190"/>
      <c r="M267" s="179"/>
      <c r="N267" s="179"/>
      <c r="O267" s="224"/>
      <c r="P267" s="253"/>
      <c r="Q267" s="262"/>
      <c r="R267" s="191"/>
      <c r="S267" s="191"/>
      <c r="T267" s="191"/>
      <c r="U267" s="191"/>
      <c r="V267" s="191"/>
      <c r="W267" s="191"/>
      <c r="X267" s="237"/>
      <c r="Y267" s="268" t="b">
        <v>0</v>
      </c>
    </row>
    <row r="268" spans="1:25" x14ac:dyDescent="0.35">
      <c r="A268" s="222"/>
      <c r="B268" s="179"/>
      <c r="C268" s="226"/>
      <c r="D268" s="225"/>
      <c r="E268" s="226"/>
      <c r="F268" s="226"/>
      <c r="G268" s="179"/>
      <c r="H268" s="223"/>
      <c r="I268" s="222"/>
      <c r="J268" s="227"/>
      <c r="K268" s="205"/>
      <c r="L268" s="190"/>
      <c r="M268" s="179"/>
      <c r="N268" s="179"/>
      <c r="O268" s="224"/>
      <c r="P268" s="253"/>
      <c r="Q268" s="262"/>
      <c r="R268" s="191"/>
      <c r="S268" s="191"/>
      <c r="T268" s="191"/>
      <c r="U268" s="191"/>
      <c r="V268" s="191"/>
      <c r="W268" s="191"/>
      <c r="X268" s="237"/>
      <c r="Y268" s="268" t="b">
        <v>0</v>
      </c>
    </row>
    <row r="269" spans="1:25" x14ac:dyDescent="0.35">
      <c r="A269" s="222"/>
      <c r="B269" s="179"/>
      <c r="C269" s="226"/>
      <c r="D269" s="225"/>
      <c r="E269" s="226"/>
      <c r="F269" s="226"/>
      <c r="G269" s="179"/>
      <c r="H269" s="223"/>
      <c r="I269" s="222"/>
      <c r="J269" s="227"/>
      <c r="K269" s="205"/>
      <c r="L269" s="190"/>
      <c r="M269" s="179"/>
      <c r="N269" s="179"/>
      <c r="O269" s="224"/>
      <c r="P269" s="253"/>
      <c r="Q269" s="262"/>
      <c r="R269" s="191"/>
      <c r="S269" s="191"/>
      <c r="T269" s="191"/>
      <c r="U269" s="191"/>
      <c r="V269" s="191"/>
      <c r="W269" s="191"/>
      <c r="X269" s="237"/>
      <c r="Y269" s="268" t="b">
        <v>0</v>
      </c>
    </row>
    <row r="270" spans="1:25" x14ac:dyDescent="0.35">
      <c r="A270" s="222"/>
      <c r="B270" s="179"/>
      <c r="C270" s="226"/>
      <c r="D270" s="225"/>
      <c r="E270" s="226"/>
      <c r="F270" s="226"/>
      <c r="G270" s="179"/>
      <c r="H270" s="223"/>
      <c r="I270" s="222"/>
      <c r="J270" s="227"/>
      <c r="K270" s="205"/>
      <c r="L270" s="190"/>
      <c r="M270" s="179"/>
      <c r="N270" s="179"/>
      <c r="O270" s="224"/>
      <c r="P270" s="253"/>
      <c r="Q270" s="262"/>
      <c r="R270" s="191"/>
      <c r="S270" s="191"/>
      <c r="T270" s="191"/>
      <c r="U270" s="191"/>
      <c r="V270" s="191"/>
      <c r="W270" s="191"/>
      <c r="X270" s="237"/>
      <c r="Y270" s="268" t="b">
        <v>0</v>
      </c>
    </row>
    <row r="271" spans="1:25" x14ac:dyDescent="0.35">
      <c r="A271" s="222"/>
      <c r="B271" s="179"/>
      <c r="C271" s="226"/>
      <c r="D271" s="225"/>
      <c r="E271" s="226"/>
      <c r="F271" s="226"/>
      <c r="G271" s="179"/>
      <c r="H271" s="223"/>
      <c r="I271" s="222"/>
      <c r="J271" s="227"/>
      <c r="K271" s="205"/>
      <c r="L271" s="190"/>
      <c r="M271" s="179"/>
      <c r="N271" s="179"/>
      <c r="O271" s="224"/>
      <c r="P271" s="253"/>
      <c r="Q271" s="262"/>
      <c r="R271" s="191"/>
      <c r="S271" s="191"/>
      <c r="T271" s="191"/>
      <c r="U271" s="191"/>
      <c r="V271" s="191"/>
      <c r="W271" s="191"/>
      <c r="X271" s="237"/>
      <c r="Y271" s="268" t="b">
        <v>0</v>
      </c>
    </row>
    <row r="272" spans="1:25" x14ac:dyDescent="0.35">
      <c r="A272" s="222"/>
      <c r="B272" s="179"/>
      <c r="C272" s="226"/>
      <c r="D272" s="225"/>
      <c r="E272" s="226"/>
      <c r="F272" s="226"/>
      <c r="G272" s="179"/>
      <c r="H272" s="223"/>
      <c r="I272" s="222"/>
      <c r="J272" s="227"/>
      <c r="K272" s="205"/>
      <c r="L272" s="190"/>
      <c r="M272" s="179"/>
      <c r="N272" s="179"/>
      <c r="O272" s="224"/>
      <c r="P272" s="253"/>
      <c r="Q272" s="262"/>
      <c r="R272" s="191"/>
      <c r="S272" s="191"/>
      <c r="T272" s="191"/>
      <c r="U272" s="191"/>
      <c r="V272" s="191"/>
      <c r="W272" s="191"/>
      <c r="X272" s="237"/>
      <c r="Y272" s="268" t="b">
        <v>0</v>
      </c>
    </row>
    <row r="273" spans="1:25" x14ac:dyDescent="0.35">
      <c r="A273" s="222"/>
      <c r="B273" s="179"/>
      <c r="C273" s="226"/>
      <c r="D273" s="225"/>
      <c r="E273" s="226"/>
      <c r="F273" s="226"/>
      <c r="G273" s="179"/>
      <c r="H273" s="223"/>
      <c r="I273" s="222"/>
      <c r="J273" s="227"/>
      <c r="K273" s="205"/>
      <c r="L273" s="190"/>
      <c r="M273" s="179"/>
      <c r="N273" s="179"/>
      <c r="O273" s="224"/>
      <c r="P273" s="253"/>
      <c r="Q273" s="262"/>
      <c r="R273" s="191"/>
      <c r="S273" s="191"/>
      <c r="T273" s="191"/>
      <c r="U273" s="191"/>
      <c r="V273" s="191"/>
      <c r="W273" s="191"/>
      <c r="X273" s="237"/>
      <c r="Y273" s="268" t="b">
        <v>0</v>
      </c>
    </row>
    <row r="274" spans="1:25" x14ac:dyDescent="0.35">
      <c r="A274" s="222"/>
      <c r="B274" s="179"/>
      <c r="C274" s="226"/>
      <c r="D274" s="225"/>
      <c r="E274" s="226"/>
      <c r="F274" s="226"/>
      <c r="G274" s="179"/>
      <c r="H274" s="223"/>
      <c r="I274" s="222"/>
      <c r="J274" s="227"/>
      <c r="K274" s="205"/>
      <c r="L274" s="190"/>
      <c r="M274" s="179"/>
      <c r="N274" s="179"/>
      <c r="O274" s="224"/>
      <c r="P274" s="253"/>
      <c r="Q274" s="262"/>
      <c r="R274" s="191"/>
      <c r="S274" s="191"/>
      <c r="T274" s="191"/>
      <c r="U274" s="191"/>
      <c r="V274" s="191"/>
      <c r="W274" s="191"/>
      <c r="X274" s="237"/>
      <c r="Y274" s="268" t="b">
        <v>0</v>
      </c>
    </row>
    <row r="275" spans="1:25" x14ac:dyDescent="0.35">
      <c r="A275" s="222"/>
      <c r="B275" s="179"/>
      <c r="C275" s="226"/>
      <c r="D275" s="225"/>
      <c r="E275" s="226"/>
      <c r="F275" s="226"/>
      <c r="G275" s="179"/>
      <c r="H275" s="223"/>
      <c r="I275" s="222"/>
      <c r="J275" s="227"/>
      <c r="K275" s="205"/>
      <c r="L275" s="190"/>
      <c r="M275" s="179"/>
      <c r="N275" s="179"/>
      <c r="O275" s="224"/>
      <c r="P275" s="253"/>
      <c r="Q275" s="262"/>
      <c r="R275" s="191"/>
      <c r="S275" s="191"/>
      <c r="T275" s="191"/>
      <c r="U275" s="191"/>
      <c r="V275" s="191"/>
      <c r="W275" s="191"/>
      <c r="X275" s="237"/>
      <c r="Y275" s="268" t="b">
        <v>0</v>
      </c>
    </row>
    <row r="276" spans="1:25" x14ac:dyDescent="0.35">
      <c r="A276" s="222"/>
      <c r="B276" s="179"/>
      <c r="C276" s="226"/>
      <c r="D276" s="225"/>
      <c r="E276" s="226"/>
      <c r="F276" s="226"/>
      <c r="G276" s="179"/>
      <c r="H276" s="223"/>
      <c r="I276" s="222"/>
      <c r="J276" s="227"/>
      <c r="K276" s="205"/>
      <c r="L276" s="190"/>
      <c r="M276" s="179"/>
      <c r="N276" s="179"/>
      <c r="O276" s="224"/>
      <c r="P276" s="253"/>
      <c r="Q276" s="262"/>
      <c r="R276" s="191"/>
      <c r="S276" s="191"/>
      <c r="T276" s="191"/>
      <c r="U276" s="191"/>
      <c r="V276" s="191"/>
      <c r="W276" s="191"/>
      <c r="X276" s="237"/>
      <c r="Y276" s="268" t="b">
        <v>0</v>
      </c>
    </row>
    <row r="277" spans="1:25" x14ac:dyDescent="0.35">
      <c r="A277" s="222"/>
      <c r="B277" s="179"/>
      <c r="C277" s="226"/>
      <c r="D277" s="225"/>
      <c r="E277" s="226"/>
      <c r="F277" s="226"/>
      <c r="G277" s="179"/>
      <c r="H277" s="223"/>
      <c r="I277" s="222"/>
      <c r="J277" s="227"/>
      <c r="K277" s="205"/>
      <c r="L277" s="190"/>
      <c r="M277" s="179"/>
      <c r="N277" s="179"/>
      <c r="O277" s="224"/>
      <c r="P277" s="253"/>
      <c r="Q277" s="262"/>
      <c r="R277" s="191"/>
      <c r="S277" s="191"/>
      <c r="T277" s="191"/>
      <c r="U277" s="191"/>
      <c r="V277" s="191"/>
      <c r="W277" s="191"/>
      <c r="X277" s="237"/>
      <c r="Y277" s="268" t="b">
        <v>0</v>
      </c>
    </row>
    <row r="278" spans="1:25" x14ac:dyDescent="0.35">
      <c r="A278" s="222"/>
      <c r="B278" s="179"/>
      <c r="C278" s="226"/>
      <c r="D278" s="225"/>
      <c r="E278" s="226"/>
      <c r="F278" s="226"/>
      <c r="G278" s="179"/>
      <c r="H278" s="223"/>
      <c r="I278" s="222"/>
      <c r="J278" s="227"/>
      <c r="K278" s="205"/>
      <c r="L278" s="190"/>
      <c r="M278" s="179"/>
      <c r="N278" s="179"/>
      <c r="O278" s="224"/>
      <c r="P278" s="253"/>
      <c r="Q278" s="262"/>
      <c r="R278" s="191"/>
      <c r="S278" s="191"/>
      <c r="T278" s="191"/>
      <c r="U278" s="191"/>
      <c r="V278" s="191"/>
      <c r="W278" s="191"/>
      <c r="X278" s="237"/>
      <c r="Y278" s="268" t="b">
        <v>0</v>
      </c>
    </row>
    <row r="279" spans="1:25" x14ac:dyDescent="0.35">
      <c r="A279" s="222"/>
      <c r="B279" s="179"/>
      <c r="C279" s="226"/>
      <c r="D279" s="225"/>
      <c r="E279" s="226"/>
      <c r="F279" s="226"/>
      <c r="G279" s="179"/>
      <c r="H279" s="223"/>
      <c r="I279" s="222"/>
      <c r="J279" s="227"/>
      <c r="K279" s="205"/>
      <c r="L279" s="190"/>
      <c r="M279" s="179"/>
      <c r="N279" s="179"/>
      <c r="O279" s="224"/>
      <c r="P279" s="253"/>
      <c r="Q279" s="262"/>
      <c r="R279" s="191"/>
      <c r="S279" s="191"/>
      <c r="T279" s="191"/>
      <c r="U279" s="191"/>
      <c r="V279" s="191"/>
      <c r="W279" s="191"/>
      <c r="X279" s="237"/>
      <c r="Y279" s="268" t="b">
        <v>0</v>
      </c>
    </row>
    <row r="280" spans="1:25" x14ac:dyDescent="0.35">
      <c r="A280" s="222"/>
      <c r="B280" s="179"/>
      <c r="C280" s="226"/>
      <c r="D280" s="225"/>
      <c r="E280" s="226"/>
      <c r="F280" s="226"/>
      <c r="G280" s="179"/>
      <c r="H280" s="223"/>
      <c r="I280" s="222"/>
      <c r="J280" s="227"/>
      <c r="K280" s="205"/>
      <c r="L280" s="190"/>
      <c r="M280" s="179"/>
      <c r="N280" s="179"/>
      <c r="O280" s="224"/>
      <c r="P280" s="253"/>
      <c r="Q280" s="262"/>
      <c r="R280" s="191"/>
      <c r="S280" s="191"/>
      <c r="T280" s="191"/>
      <c r="U280" s="191"/>
      <c r="V280" s="191"/>
      <c r="W280" s="191"/>
      <c r="X280" s="237"/>
      <c r="Y280" s="268" t="b">
        <v>0</v>
      </c>
    </row>
    <row r="281" spans="1:25" x14ac:dyDescent="0.35">
      <c r="A281" s="222"/>
      <c r="B281" s="179"/>
      <c r="C281" s="226"/>
      <c r="D281" s="225"/>
      <c r="E281" s="226"/>
      <c r="F281" s="226"/>
      <c r="G281" s="179"/>
      <c r="H281" s="223"/>
      <c r="I281" s="222"/>
      <c r="J281" s="227"/>
      <c r="K281" s="205"/>
      <c r="L281" s="190"/>
      <c r="M281" s="179"/>
      <c r="N281" s="179"/>
      <c r="O281" s="224"/>
      <c r="P281" s="253"/>
      <c r="Q281" s="262"/>
      <c r="R281" s="191"/>
      <c r="S281" s="191"/>
      <c r="T281" s="191"/>
      <c r="U281" s="191"/>
      <c r="V281" s="191"/>
      <c r="W281" s="191"/>
      <c r="X281" s="237"/>
      <c r="Y281" s="268" t="b">
        <v>0</v>
      </c>
    </row>
    <row r="282" spans="1:25" x14ac:dyDescent="0.35">
      <c r="A282" s="222"/>
      <c r="B282" s="179"/>
      <c r="C282" s="226"/>
      <c r="D282" s="225"/>
      <c r="E282" s="226"/>
      <c r="F282" s="226"/>
      <c r="G282" s="179"/>
      <c r="H282" s="223"/>
      <c r="I282" s="222"/>
      <c r="J282" s="227"/>
      <c r="K282" s="205"/>
      <c r="L282" s="190"/>
      <c r="M282" s="179"/>
      <c r="N282" s="179"/>
      <c r="O282" s="224"/>
      <c r="P282" s="253"/>
      <c r="Q282" s="262"/>
      <c r="R282" s="191"/>
      <c r="S282" s="191"/>
      <c r="T282" s="191"/>
      <c r="U282" s="191"/>
      <c r="V282" s="191"/>
      <c r="W282" s="191"/>
      <c r="X282" s="237"/>
      <c r="Y282" s="268" t="b">
        <v>0</v>
      </c>
    </row>
    <row r="283" spans="1:25" x14ac:dyDescent="0.35">
      <c r="A283" s="222"/>
      <c r="B283" s="179"/>
      <c r="C283" s="226"/>
      <c r="D283" s="225"/>
      <c r="E283" s="226"/>
      <c r="F283" s="226"/>
      <c r="G283" s="179"/>
      <c r="H283" s="223"/>
      <c r="I283" s="222"/>
      <c r="J283" s="227"/>
      <c r="K283" s="205"/>
      <c r="L283" s="190"/>
      <c r="M283" s="179"/>
      <c r="N283" s="179"/>
      <c r="O283" s="224"/>
      <c r="P283" s="253"/>
      <c r="Q283" s="262"/>
      <c r="R283" s="191"/>
      <c r="S283" s="191"/>
      <c r="T283" s="191"/>
      <c r="U283" s="191"/>
      <c r="V283" s="191"/>
      <c r="W283" s="191"/>
      <c r="X283" s="237"/>
      <c r="Y283" s="268" t="b">
        <v>0</v>
      </c>
    </row>
    <row r="284" spans="1:25" x14ac:dyDescent="0.35">
      <c r="A284" s="222"/>
      <c r="B284" s="179"/>
      <c r="C284" s="226"/>
      <c r="D284" s="225"/>
      <c r="E284" s="226"/>
      <c r="F284" s="226"/>
      <c r="G284" s="179"/>
      <c r="H284" s="223"/>
      <c r="I284" s="222"/>
      <c r="J284" s="227"/>
      <c r="K284" s="205"/>
      <c r="L284" s="190"/>
      <c r="M284" s="179"/>
      <c r="N284" s="179"/>
      <c r="O284" s="224"/>
      <c r="P284" s="253"/>
      <c r="Q284" s="262"/>
      <c r="R284" s="191"/>
      <c r="S284" s="191"/>
      <c r="T284" s="191"/>
      <c r="U284" s="191"/>
      <c r="V284" s="191"/>
      <c r="W284" s="191"/>
      <c r="X284" s="237"/>
      <c r="Y284" s="268" t="b">
        <v>0</v>
      </c>
    </row>
    <row r="285" spans="1:25" x14ac:dyDescent="0.35">
      <c r="A285" s="222"/>
      <c r="B285" s="179"/>
      <c r="C285" s="226"/>
      <c r="D285" s="225"/>
      <c r="E285" s="226"/>
      <c r="F285" s="226"/>
      <c r="G285" s="179"/>
      <c r="H285" s="223"/>
      <c r="I285" s="222"/>
      <c r="J285" s="227"/>
      <c r="K285" s="205"/>
      <c r="L285" s="190"/>
      <c r="M285" s="179"/>
      <c r="N285" s="179"/>
      <c r="O285" s="224"/>
      <c r="P285" s="253"/>
      <c r="Q285" s="262"/>
      <c r="R285" s="191"/>
      <c r="S285" s="191"/>
      <c r="T285" s="191"/>
      <c r="U285" s="191"/>
      <c r="V285" s="191"/>
      <c r="W285" s="191"/>
      <c r="X285" s="237"/>
      <c r="Y285" s="268" t="b">
        <v>0</v>
      </c>
    </row>
    <row r="286" spans="1:25" x14ac:dyDescent="0.35">
      <c r="A286" s="222"/>
      <c r="B286" s="179"/>
      <c r="C286" s="226"/>
      <c r="D286" s="225"/>
      <c r="E286" s="226"/>
      <c r="F286" s="226"/>
      <c r="G286" s="179"/>
      <c r="H286" s="223"/>
      <c r="I286" s="222"/>
      <c r="J286" s="227"/>
      <c r="K286" s="205"/>
      <c r="L286" s="190"/>
      <c r="M286" s="179"/>
      <c r="N286" s="179"/>
      <c r="O286" s="224"/>
      <c r="P286" s="253"/>
      <c r="Q286" s="262"/>
      <c r="R286" s="191"/>
      <c r="S286" s="191"/>
      <c r="T286" s="191"/>
      <c r="U286" s="191"/>
      <c r="V286" s="191"/>
      <c r="W286" s="191"/>
      <c r="X286" s="237"/>
      <c r="Y286" s="268" t="b">
        <v>0</v>
      </c>
    </row>
    <row r="287" spans="1:25" x14ac:dyDescent="0.35">
      <c r="A287" s="222"/>
      <c r="B287" s="179"/>
      <c r="C287" s="226"/>
      <c r="D287" s="225"/>
      <c r="E287" s="226"/>
      <c r="F287" s="226"/>
      <c r="G287" s="179"/>
      <c r="H287" s="223"/>
      <c r="I287" s="222"/>
      <c r="J287" s="227"/>
      <c r="K287" s="205"/>
      <c r="L287" s="190"/>
      <c r="M287" s="179"/>
      <c r="N287" s="179"/>
      <c r="O287" s="224"/>
      <c r="P287" s="253"/>
      <c r="Q287" s="262"/>
      <c r="R287" s="191"/>
      <c r="S287" s="191"/>
      <c r="T287" s="191"/>
      <c r="U287" s="191"/>
      <c r="V287" s="191"/>
      <c r="W287" s="191"/>
      <c r="X287" s="237"/>
      <c r="Y287" s="268" t="b">
        <v>0</v>
      </c>
    </row>
    <row r="288" spans="1:25" x14ac:dyDescent="0.35">
      <c r="A288" s="222"/>
      <c r="B288" s="179"/>
      <c r="C288" s="226"/>
      <c r="D288" s="225"/>
      <c r="E288" s="226"/>
      <c r="F288" s="226"/>
      <c r="G288" s="179"/>
      <c r="H288" s="223"/>
      <c r="I288" s="222"/>
      <c r="J288" s="227"/>
      <c r="K288" s="205"/>
      <c r="L288" s="190"/>
      <c r="M288" s="179"/>
      <c r="N288" s="179"/>
      <c r="O288" s="224"/>
      <c r="P288" s="253"/>
      <c r="Q288" s="262"/>
      <c r="R288" s="191"/>
      <c r="S288" s="191"/>
      <c r="T288" s="191"/>
      <c r="U288" s="191"/>
      <c r="V288" s="191"/>
      <c r="W288" s="191"/>
      <c r="X288" s="237"/>
      <c r="Y288" s="268" t="b">
        <v>0</v>
      </c>
    </row>
    <row r="289" spans="1:25" x14ac:dyDescent="0.35">
      <c r="A289" s="222"/>
      <c r="B289" s="179"/>
      <c r="C289" s="226"/>
      <c r="D289" s="225"/>
      <c r="E289" s="226"/>
      <c r="F289" s="226"/>
      <c r="G289" s="179"/>
      <c r="H289" s="223"/>
      <c r="I289" s="222"/>
      <c r="J289" s="227"/>
      <c r="K289" s="205"/>
      <c r="L289" s="190"/>
      <c r="M289" s="179"/>
      <c r="N289" s="179"/>
      <c r="O289" s="224"/>
      <c r="P289" s="253"/>
      <c r="Q289" s="262"/>
      <c r="R289" s="191"/>
      <c r="S289" s="191"/>
      <c r="T289" s="191"/>
      <c r="U289" s="191"/>
      <c r="V289" s="191"/>
      <c r="W289" s="191"/>
      <c r="X289" s="237"/>
      <c r="Y289" s="268" t="b">
        <v>0</v>
      </c>
    </row>
    <row r="290" spans="1:25" x14ac:dyDescent="0.35">
      <c r="A290" s="222"/>
      <c r="B290" s="179"/>
      <c r="C290" s="226"/>
      <c r="D290" s="225"/>
      <c r="E290" s="226"/>
      <c r="F290" s="226"/>
      <c r="G290" s="179"/>
      <c r="H290" s="223"/>
      <c r="I290" s="222"/>
      <c r="J290" s="227"/>
      <c r="K290" s="205"/>
      <c r="L290" s="190"/>
      <c r="M290" s="179"/>
      <c r="N290" s="179"/>
      <c r="O290" s="224"/>
      <c r="P290" s="253"/>
      <c r="Q290" s="262"/>
      <c r="R290" s="191"/>
      <c r="S290" s="191"/>
      <c r="T290" s="191"/>
      <c r="U290" s="191"/>
      <c r="V290" s="191"/>
      <c r="W290" s="191"/>
      <c r="X290" s="237"/>
      <c r="Y290" s="268" t="b">
        <v>0</v>
      </c>
    </row>
    <row r="291" spans="1:25" x14ac:dyDescent="0.35">
      <c r="A291" s="222"/>
      <c r="B291" s="179"/>
      <c r="C291" s="226"/>
      <c r="D291" s="225"/>
      <c r="E291" s="226"/>
      <c r="F291" s="226"/>
      <c r="G291" s="179"/>
      <c r="H291" s="223"/>
      <c r="I291" s="222"/>
      <c r="J291" s="227"/>
      <c r="K291" s="205"/>
      <c r="L291" s="190"/>
      <c r="M291" s="179"/>
      <c r="N291" s="179"/>
      <c r="O291" s="224"/>
      <c r="P291" s="253"/>
      <c r="Q291" s="262"/>
      <c r="R291" s="191"/>
      <c r="S291" s="191"/>
      <c r="T291" s="191"/>
      <c r="U291" s="191"/>
      <c r="V291" s="191"/>
      <c r="W291" s="191"/>
      <c r="X291" s="237"/>
      <c r="Y291" s="268" t="b">
        <v>0</v>
      </c>
    </row>
    <row r="292" spans="1:25" x14ac:dyDescent="0.35">
      <c r="A292" s="222"/>
      <c r="B292" s="179"/>
      <c r="C292" s="226"/>
      <c r="D292" s="225"/>
      <c r="E292" s="226"/>
      <c r="F292" s="226"/>
      <c r="G292" s="179"/>
      <c r="H292" s="223"/>
      <c r="I292" s="222"/>
      <c r="J292" s="227"/>
      <c r="K292" s="205"/>
      <c r="L292" s="190"/>
      <c r="M292" s="179"/>
      <c r="N292" s="179"/>
      <c r="O292" s="224"/>
      <c r="P292" s="253"/>
      <c r="Q292" s="262"/>
      <c r="R292" s="191"/>
      <c r="S292" s="191"/>
      <c r="T292" s="191"/>
      <c r="U292" s="191"/>
      <c r="V292" s="191"/>
      <c r="W292" s="191"/>
      <c r="X292" s="237"/>
      <c r="Y292" s="268" t="b">
        <v>0</v>
      </c>
    </row>
    <row r="293" spans="1:25" x14ac:dyDescent="0.35">
      <c r="A293" s="222"/>
      <c r="B293" s="179"/>
      <c r="C293" s="226"/>
      <c r="D293" s="225"/>
      <c r="E293" s="226"/>
      <c r="F293" s="226"/>
      <c r="G293" s="179"/>
      <c r="H293" s="223"/>
      <c r="I293" s="222"/>
      <c r="J293" s="227"/>
      <c r="K293" s="205"/>
      <c r="L293" s="190"/>
      <c r="M293" s="179"/>
      <c r="N293" s="179"/>
      <c r="O293" s="224"/>
      <c r="P293" s="253"/>
      <c r="Q293" s="262"/>
      <c r="R293" s="191"/>
      <c r="S293" s="191"/>
      <c r="T293" s="191"/>
      <c r="U293" s="191"/>
      <c r="V293" s="191"/>
      <c r="W293" s="191"/>
      <c r="X293" s="237"/>
      <c r="Y293" s="268" t="b">
        <v>0</v>
      </c>
    </row>
    <row r="294" spans="1:25" x14ac:dyDescent="0.35">
      <c r="A294" s="222"/>
      <c r="B294" s="179"/>
      <c r="C294" s="226"/>
      <c r="D294" s="225"/>
      <c r="E294" s="226"/>
      <c r="F294" s="226"/>
      <c r="G294" s="179"/>
      <c r="H294" s="223"/>
      <c r="I294" s="222"/>
      <c r="J294" s="227"/>
      <c r="K294" s="205"/>
      <c r="L294" s="190"/>
      <c r="M294" s="179"/>
      <c r="N294" s="179"/>
      <c r="O294" s="224"/>
      <c r="P294" s="253"/>
      <c r="Q294" s="262"/>
      <c r="R294" s="191"/>
      <c r="S294" s="191"/>
      <c r="T294" s="191"/>
      <c r="U294" s="191"/>
      <c r="V294" s="191"/>
      <c r="W294" s="191"/>
      <c r="X294" s="237"/>
      <c r="Y294" s="268" t="b">
        <v>0</v>
      </c>
    </row>
    <row r="295" spans="1:25" x14ac:dyDescent="0.35">
      <c r="A295" s="222"/>
      <c r="B295" s="179"/>
      <c r="C295" s="226"/>
      <c r="D295" s="225"/>
      <c r="E295" s="226"/>
      <c r="F295" s="226"/>
      <c r="G295" s="179"/>
      <c r="H295" s="223"/>
      <c r="I295" s="222"/>
      <c r="J295" s="227"/>
      <c r="K295" s="205"/>
      <c r="L295" s="190"/>
      <c r="M295" s="179"/>
      <c r="N295" s="179"/>
      <c r="O295" s="224"/>
      <c r="P295" s="253"/>
      <c r="Q295" s="262"/>
      <c r="R295" s="191"/>
      <c r="S295" s="191"/>
      <c r="T295" s="191"/>
      <c r="U295" s="191"/>
      <c r="V295" s="191"/>
      <c r="W295" s="191"/>
      <c r="X295" s="237"/>
      <c r="Y295" s="268" t="b">
        <v>0</v>
      </c>
    </row>
    <row r="296" spans="1:25" x14ac:dyDescent="0.35">
      <c r="A296" s="222"/>
      <c r="B296" s="179"/>
      <c r="C296" s="226"/>
      <c r="D296" s="225"/>
      <c r="E296" s="226"/>
      <c r="F296" s="226"/>
      <c r="G296" s="179"/>
      <c r="H296" s="223"/>
      <c r="I296" s="222"/>
      <c r="J296" s="227"/>
      <c r="K296" s="205"/>
      <c r="L296" s="190"/>
      <c r="M296" s="179"/>
      <c r="N296" s="179"/>
      <c r="O296" s="224"/>
      <c r="P296" s="253"/>
      <c r="Q296" s="262"/>
      <c r="R296" s="191"/>
      <c r="S296" s="191"/>
      <c r="T296" s="191"/>
      <c r="U296" s="191"/>
      <c r="V296" s="191"/>
      <c r="W296" s="191"/>
      <c r="X296" s="237"/>
      <c r="Y296" s="268" t="b">
        <v>0</v>
      </c>
    </row>
    <row r="297" spans="1:25" x14ac:dyDescent="0.35">
      <c r="A297" s="222"/>
      <c r="B297" s="179"/>
      <c r="C297" s="226"/>
      <c r="D297" s="225"/>
      <c r="E297" s="226"/>
      <c r="F297" s="226"/>
      <c r="G297" s="179"/>
      <c r="H297" s="223"/>
      <c r="I297" s="222"/>
      <c r="J297" s="227"/>
      <c r="K297" s="205"/>
      <c r="L297" s="190"/>
      <c r="M297" s="179"/>
      <c r="N297" s="179"/>
      <c r="O297" s="224"/>
      <c r="P297" s="253"/>
      <c r="Q297" s="262"/>
      <c r="R297" s="191"/>
      <c r="S297" s="191"/>
      <c r="T297" s="191"/>
      <c r="U297" s="191"/>
      <c r="V297" s="191"/>
      <c r="W297" s="191"/>
      <c r="X297" s="237"/>
      <c r="Y297" s="268" t="b">
        <v>0</v>
      </c>
    </row>
    <row r="298" spans="1:25" x14ac:dyDescent="0.35">
      <c r="A298" s="222"/>
      <c r="B298" s="179"/>
      <c r="C298" s="226"/>
      <c r="D298" s="225"/>
      <c r="E298" s="226"/>
      <c r="F298" s="226"/>
      <c r="G298" s="179"/>
      <c r="H298" s="223"/>
      <c r="I298" s="222"/>
      <c r="J298" s="227"/>
      <c r="K298" s="205"/>
      <c r="L298" s="190"/>
      <c r="M298" s="179"/>
      <c r="N298" s="179"/>
      <c r="O298" s="224"/>
      <c r="P298" s="253"/>
      <c r="Q298" s="262"/>
      <c r="R298" s="191"/>
      <c r="S298" s="191"/>
      <c r="T298" s="191"/>
      <c r="U298" s="191"/>
      <c r="V298" s="191"/>
      <c r="W298" s="191"/>
      <c r="X298" s="237"/>
      <c r="Y298" s="268" t="b">
        <v>0</v>
      </c>
    </row>
    <row r="299" spans="1:25" x14ac:dyDescent="0.35">
      <c r="A299" s="222"/>
      <c r="B299" s="179"/>
      <c r="C299" s="226"/>
      <c r="D299" s="225"/>
      <c r="E299" s="226"/>
      <c r="F299" s="226"/>
      <c r="G299" s="179"/>
      <c r="H299" s="223"/>
      <c r="I299" s="222"/>
      <c r="J299" s="227"/>
      <c r="K299" s="205"/>
      <c r="L299" s="190"/>
      <c r="M299" s="179"/>
      <c r="N299" s="179"/>
      <c r="O299" s="224"/>
      <c r="P299" s="253"/>
      <c r="Q299" s="262"/>
      <c r="R299" s="191"/>
      <c r="S299" s="191"/>
      <c r="T299" s="191"/>
      <c r="U299" s="191"/>
      <c r="V299" s="191"/>
      <c r="W299" s="191"/>
      <c r="X299" s="237"/>
      <c r="Y299" s="268" t="b">
        <v>0</v>
      </c>
    </row>
    <row r="300" spans="1:25" x14ac:dyDescent="0.35">
      <c r="A300" s="222"/>
      <c r="B300" s="179"/>
      <c r="C300" s="226"/>
      <c r="D300" s="225"/>
      <c r="E300" s="226"/>
      <c r="F300" s="226"/>
      <c r="G300" s="179"/>
      <c r="H300" s="223"/>
      <c r="I300" s="222"/>
      <c r="J300" s="227"/>
      <c r="K300" s="205"/>
      <c r="L300" s="190"/>
      <c r="M300" s="179"/>
      <c r="N300" s="179"/>
      <c r="O300" s="224"/>
      <c r="P300" s="253"/>
      <c r="Q300" s="262"/>
      <c r="R300" s="191"/>
      <c r="S300" s="191"/>
      <c r="T300" s="191"/>
      <c r="U300" s="191"/>
      <c r="V300" s="191"/>
      <c r="W300" s="191"/>
      <c r="X300" s="237"/>
      <c r="Y300" s="268" t="b">
        <v>0</v>
      </c>
    </row>
    <row r="301" spans="1:25" x14ac:dyDescent="0.35">
      <c r="A301" s="222"/>
      <c r="B301" s="179"/>
      <c r="C301" s="226"/>
      <c r="D301" s="225"/>
      <c r="E301" s="226"/>
      <c r="F301" s="226"/>
      <c r="G301" s="179"/>
      <c r="H301" s="223"/>
      <c r="I301" s="222"/>
      <c r="J301" s="227"/>
      <c r="K301" s="205"/>
      <c r="L301" s="190"/>
      <c r="M301" s="179"/>
      <c r="N301" s="179"/>
      <c r="O301" s="224"/>
      <c r="P301" s="253"/>
      <c r="Q301" s="262"/>
      <c r="R301" s="191"/>
      <c r="S301" s="191"/>
      <c r="T301" s="191"/>
      <c r="U301" s="191"/>
      <c r="V301" s="191"/>
      <c r="W301" s="191"/>
      <c r="X301" s="237"/>
      <c r="Y301" s="268" t="b">
        <v>0</v>
      </c>
    </row>
    <row r="302" spans="1:25" x14ac:dyDescent="0.35">
      <c r="A302" s="222"/>
      <c r="B302" s="179"/>
      <c r="C302" s="226"/>
      <c r="D302" s="225"/>
      <c r="E302" s="226"/>
      <c r="F302" s="226"/>
      <c r="G302" s="179"/>
      <c r="H302" s="223"/>
      <c r="I302" s="222"/>
      <c r="J302" s="227"/>
      <c r="K302" s="205"/>
      <c r="L302" s="190"/>
      <c r="M302" s="179"/>
      <c r="N302" s="179"/>
      <c r="O302" s="224"/>
      <c r="P302" s="253"/>
      <c r="Q302" s="262"/>
      <c r="R302" s="191"/>
      <c r="S302" s="191"/>
      <c r="T302" s="191"/>
      <c r="U302" s="191"/>
      <c r="V302" s="191"/>
      <c r="W302" s="191"/>
      <c r="X302" s="237"/>
      <c r="Y302" s="268" t="b">
        <v>0</v>
      </c>
    </row>
    <row r="303" spans="1:25" x14ac:dyDescent="0.35">
      <c r="A303" s="222"/>
      <c r="B303" s="179"/>
      <c r="C303" s="226"/>
      <c r="D303" s="225"/>
      <c r="E303" s="226"/>
      <c r="F303" s="226"/>
      <c r="G303" s="179"/>
      <c r="H303" s="223"/>
      <c r="I303" s="222"/>
      <c r="J303" s="227"/>
      <c r="K303" s="205"/>
      <c r="L303" s="190"/>
      <c r="M303" s="179"/>
      <c r="N303" s="179"/>
      <c r="O303" s="224"/>
      <c r="P303" s="253"/>
      <c r="Q303" s="262"/>
      <c r="R303" s="191"/>
      <c r="S303" s="191"/>
      <c r="T303" s="191"/>
      <c r="U303" s="191"/>
      <c r="V303" s="191"/>
      <c r="W303" s="191"/>
      <c r="X303" s="237"/>
      <c r="Y303" s="268" t="b">
        <v>0</v>
      </c>
    </row>
    <row r="304" spans="1:25" x14ac:dyDescent="0.35">
      <c r="A304" s="222"/>
      <c r="B304" s="179"/>
      <c r="C304" s="226"/>
      <c r="D304" s="225"/>
      <c r="E304" s="226"/>
      <c r="F304" s="226"/>
      <c r="G304" s="179"/>
      <c r="H304" s="223"/>
      <c r="I304" s="222"/>
      <c r="J304" s="227"/>
      <c r="K304" s="205"/>
      <c r="L304" s="190"/>
      <c r="M304" s="179"/>
      <c r="N304" s="179"/>
      <c r="O304" s="224"/>
      <c r="P304" s="253"/>
      <c r="Q304" s="262"/>
      <c r="R304" s="191"/>
      <c r="S304" s="191"/>
      <c r="T304" s="191"/>
      <c r="U304" s="191"/>
      <c r="V304" s="191"/>
      <c r="W304" s="191"/>
      <c r="X304" s="237"/>
      <c r="Y304" s="268" t="b">
        <v>0</v>
      </c>
    </row>
    <row r="305" spans="1:25" x14ac:dyDescent="0.35">
      <c r="A305" s="222"/>
      <c r="B305" s="179"/>
      <c r="C305" s="226"/>
      <c r="D305" s="225"/>
      <c r="E305" s="226"/>
      <c r="F305" s="226"/>
      <c r="G305" s="179"/>
      <c r="H305" s="223"/>
      <c r="I305" s="222"/>
      <c r="J305" s="227"/>
      <c r="K305" s="205"/>
      <c r="L305" s="190"/>
      <c r="M305" s="179"/>
      <c r="N305" s="179"/>
      <c r="O305" s="224"/>
      <c r="P305" s="253"/>
      <c r="Q305" s="262"/>
      <c r="R305" s="191"/>
      <c r="S305" s="191"/>
      <c r="T305" s="191"/>
      <c r="U305" s="191"/>
      <c r="V305" s="191"/>
      <c r="W305" s="191"/>
      <c r="X305" s="237"/>
      <c r="Y305" s="268" t="b">
        <v>0</v>
      </c>
    </row>
    <row r="306" spans="1:25" x14ac:dyDescent="0.35">
      <c r="A306" s="222"/>
      <c r="B306" s="179"/>
      <c r="C306" s="226"/>
      <c r="D306" s="225"/>
      <c r="E306" s="226"/>
      <c r="F306" s="226"/>
      <c r="G306" s="179"/>
      <c r="H306" s="223"/>
      <c r="I306" s="222"/>
      <c r="J306" s="227"/>
      <c r="K306" s="205"/>
      <c r="L306" s="190"/>
      <c r="M306" s="179"/>
      <c r="N306" s="179"/>
      <c r="O306" s="224"/>
      <c r="P306" s="253"/>
      <c r="Q306" s="262"/>
      <c r="R306" s="191"/>
      <c r="S306" s="191"/>
      <c r="T306" s="191"/>
      <c r="U306" s="191"/>
      <c r="V306" s="191"/>
      <c r="W306" s="191"/>
      <c r="X306" s="237"/>
      <c r="Y306" s="268" t="b">
        <v>0</v>
      </c>
    </row>
    <row r="307" spans="1:25" x14ac:dyDescent="0.35">
      <c r="A307" s="222"/>
      <c r="B307" s="179"/>
      <c r="C307" s="226"/>
      <c r="D307" s="225"/>
      <c r="E307" s="226"/>
      <c r="F307" s="226"/>
      <c r="G307" s="179"/>
      <c r="H307" s="223"/>
      <c r="I307" s="222"/>
      <c r="J307" s="227"/>
      <c r="K307" s="205"/>
      <c r="L307" s="190"/>
      <c r="M307" s="179"/>
      <c r="N307" s="179"/>
      <c r="O307" s="224"/>
      <c r="P307" s="253"/>
      <c r="Q307" s="262"/>
      <c r="R307" s="191"/>
      <c r="S307" s="191"/>
      <c r="T307" s="191"/>
      <c r="U307" s="191"/>
      <c r="V307" s="191"/>
      <c r="W307" s="191"/>
      <c r="X307" s="237"/>
      <c r="Y307" s="268" t="b">
        <v>0</v>
      </c>
    </row>
    <row r="308" spans="1:25" x14ac:dyDescent="0.35">
      <c r="A308" s="222"/>
      <c r="B308" s="179"/>
      <c r="C308" s="226"/>
      <c r="D308" s="225"/>
      <c r="E308" s="226"/>
      <c r="F308" s="226"/>
      <c r="G308" s="179"/>
      <c r="H308" s="223"/>
      <c r="I308" s="222"/>
      <c r="J308" s="227"/>
      <c r="K308" s="205"/>
      <c r="L308" s="190"/>
      <c r="M308" s="179"/>
      <c r="N308" s="179"/>
      <c r="O308" s="224"/>
      <c r="P308" s="253"/>
      <c r="Q308" s="262"/>
      <c r="R308" s="191"/>
      <c r="S308" s="191"/>
      <c r="T308" s="191"/>
      <c r="U308" s="191"/>
      <c r="V308" s="191"/>
      <c r="W308" s="191"/>
      <c r="X308" s="237"/>
      <c r="Y308" s="268" t="b">
        <v>0</v>
      </c>
    </row>
    <row r="309" spans="1:25" x14ac:dyDescent="0.35">
      <c r="A309" s="222"/>
      <c r="B309" s="179"/>
      <c r="C309" s="226"/>
      <c r="D309" s="225"/>
      <c r="E309" s="226"/>
      <c r="F309" s="226"/>
      <c r="G309" s="179"/>
      <c r="H309" s="223"/>
      <c r="I309" s="222"/>
      <c r="J309" s="227"/>
      <c r="K309" s="205"/>
      <c r="L309" s="190"/>
      <c r="M309" s="179"/>
      <c r="N309" s="179"/>
      <c r="O309" s="224"/>
      <c r="P309" s="253"/>
      <c r="Q309" s="262"/>
      <c r="R309" s="191"/>
      <c r="S309" s="191"/>
      <c r="T309" s="191"/>
      <c r="U309" s="191"/>
      <c r="V309" s="191"/>
      <c r="W309" s="191"/>
      <c r="X309" s="237"/>
      <c r="Y309" s="268" t="b">
        <v>0</v>
      </c>
    </row>
    <row r="310" spans="1:25" x14ac:dyDescent="0.35">
      <c r="A310" s="222"/>
      <c r="B310" s="179"/>
      <c r="C310" s="226"/>
      <c r="D310" s="225"/>
      <c r="E310" s="226"/>
      <c r="F310" s="226"/>
      <c r="G310" s="179"/>
      <c r="H310" s="223"/>
      <c r="I310" s="222"/>
      <c r="J310" s="227"/>
      <c r="K310" s="205"/>
      <c r="L310" s="190"/>
      <c r="M310" s="179"/>
      <c r="N310" s="179"/>
      <c r="O310" s="224"/>
      <c r="P310" s="253"/>
      <c r="Q310" s="262"/>
      <c r="R310" s="191"/>
      <c r="S310" s="191"/>
      <c r="T310" s="191"/>
      <c r="U310" s="191"/>
      <c r="V310" s="191"/>
      <c r="W310" s="191"/>
      <c r="X310" s="237"/>
      <c r="Y310" s="268" t="b">
        <v>0</v>
      </c>
    </row>
    <row r="311" spans="1:25" x14ac:dyDescent="0.35">
      <c r="A311" s="222"/>
      <c r="B311" s="179"/>
      <c r="C311" s="226"/>
      <c r="D311" s="225"/>
      <c r="E311" s="226"/>
      <c r="F311" s="226"/>
      <c r="G311" s="179"/>
      <c r="H311" s="223"/>
      <c r="I311" s="222"/>
      <c r="J311" s="227"/>
      <c r="K311" s="205"/>
      <c r="L311" s="190"/>
      <c r="M311" s="179"/>
      <c r="N311" s="179"/>
      <c r="O311" s="224"/>
      <c r="P311" s="253"/>
      <c r="Q311" s="262"/>
      <c r="R311" s="191"/>
      <c r="S311" s="191"/>
      <c r="T311" s="191"/>
      <c r="U311" s="191"/>
      <c r="V311" s="191"/>
      <c r="W311" s="191"/>
      <c r="X311" s="237"/>
      <c r="Y311" s="268" t="b">
        <v>0</v>
      </c>
    </row>
    <row r="312" spans="1:25" x14ac:dyDescent="0.35">
      <c r="A312" s="222"/>
      <c r="B312" s="179"/>
      <c r="C312" s="226"/>
      <c r="D312" s="225"/>
      <c r="E312" s="226"/>
      <c r="F312" s="226"/>
      <c r="G312" s="179"/>
      <c r="H312" s="223"/>
      <c r="I312" s="222"/>
      <c r="J312" s="227"/>
      <c r="K312" s="205"/>
      <c r="L312" s="190"/>
      <c r="M312" s="179"/>
      <c r="N312" s="179"/>
      <c r="O312" s="224"/>
      <c r="P312" s="253"/>
      <c r="Q312" s="262"/>
      <c r="R312" s="191"/>
      <c r="S312" s="191"/>
      <c r="T312" s="191"/>
      <c r="U312" s="191"/>
      <c r="V312" s="191"/>
      <c r="W312" s="191"/>
      <c r="X312" s="237"/>
      <c r="Y312" s="268" t="b">
        <v>0</v>
      </c>
    </row>
    <row r="313" spans="1:25" x14ac:dyDescent="0.35">
      <c r="A313" s="222"/>
      <c r="B313" s="179"/>
      <c r="C313" s="226"/>
      <c r="D313" s="225"/>
      <c r="E313" s="226"/>
      <c r="F313" s="226"/>
      <c r="G313" s="179"/>
      <c r="H313" s="223"/>
      <c r="I313" s="222"/>
      <c r="J313" s="227"/>
      <c r="K313" s="205"/>
      <c r="L313" s="190"/>
      <c r="M313" s="179"/>
      <c r="N313" s="179"/>
      <c r="O313" s="224"/>
      <c r="P313" s="253"/>
      <c r="Q313" s="262"/>
      <c r="R313" s="191"/>
      <c r="S313" s="191"/>
      <c r="T313" s="191"/>
      <c r="U313" s="191"/>
      <c r="V313" s="191"/>
      <c r="W313" s="191"/>
      <c r="X313" s="237"/>
      <c r="Y313" s="268" t="b">
        <v>0</v>
      </c>
    </row>
    <row r="314" spans="1:25" x14ac:dyDescent="0.35">
      <c r="A314" s="222"/>
      <c r="B314" s="179"/>
      <c r="C314" s="226"/>
      <c r="D314" s="225"/>
      <c r="E314" s="226"/>
      <c r="F314" s="226"/>
      <c r="G314" s="179"/>
      <c r="H314" s="223"/>
      <c r="I314" s="222"/>
      <c r="J314" s="227"/>
      <c r="K314" s="205"/>
      <c r="L314" s="190"/>
      <c r="M314" s="179"/>
      <c r="N314" s="179"/>
      <c r="O314" s="224"/>
      <c r="P314" s="253"/>
      <c r="Q314" s="262"/>
      <c r="R314" s="191"/>
      <c r="S314" s="191"/>
      <c r="T314" s="191"/>
      <c r="U314" s="191"/>
      <c r="V314" s="191"/>
      <c r="W314" s="191"/>
      <c r="X314" s="237"/>
      <c r="Y314" s="268" t="b">
        <v>0</v>
      </c>
    </row>
    <row r="315" spans="1:25" x14ac:dyDescent="0.35">
      <c r="A315" s="222"/>
      <c r="B315" s="179"/>
      <c r="C315" s="226"/>
      <c r="D315" s="225"/>
      <c r="E315" s="226"/>
      <c r="F315" s="226"/>
      <c r="G315" s="179"/>
      <c r="H315" s="223"/>
      <c r="I315" s="222"/>
      <c r="J315" s="227"/>
      <c r="K315" s="205"/>
      <c r="L315" s="190"/>
      <c r="M315" s="179"/>
      <c r="N315" s="179"/>
      <c r="O315" s="224"/>
      <c r="P315" s="253"/>
      <c r="Q315" s="262"/>
      <c r="R315" s="191"/>
      <c r="S315" s="191"/>
      <c r="T315" s="191"/>
      <c r="U315" s="191"/>
      <c r="V315" s="191"/>
      <c r="W315" s="191"/>
      <c r="X315" s="237"/>
      <c r="Y315" s="268" t="b">
        <v>0</v>
      </c>
    </row>
    <row r="316" spans="1:25" x14ac:dyDescent="0.35">
      <c r="A316" s="222"/>
      <c r="B316" s="179"/>
      <c r="C316" s="226"/>
      <c r="D316" s="225"/>
      <c r="E316" s="226"/>
      <c r="F316" s="226"/>
      <c r="G316" s="179"/>
      <c r="H316" s="223"/>
      <c r="I316" s="222"/>
      <c r="J316" s="227"/>
      <c r="K316" s="205"/>
      <c r="L316" s="190"/>
      <c r="M316" s="179"/>
      <c r="N316" s="179"/>
      <c r="O316" s="224"/>
      <c r="P316" s="253"/>
      <c r="Q316" s="262"/>
      <c r="R316" s="191"/>
      <c r="S316" s="191"/>
      <c r="T316" s="191"/>
      <c r="U316" s="191"/>
      <c r="V316" s="191"/>
      <c r="W316" s="191"/>
      <c r="X316" s="237"/>
      <c r="Y316" s="268" t="b">
        <v>0</v>
      </c>
    </row>
    <row r="317" spans="1:25" x14ac:dyDescent="0.35">
      <c r="A317" s="222"/>
      <c r="B317" s="179"/>
      <c r="C317" s="226"/>
      <c r="D317" s="225"/>
      <c r="E317" s="226"/>
      <c r="F317" s="226"/>
      <c r="G317" s="179"/>
      <c r="H317" s="223"/>
      <c r="I317" s="222"/>
      <c r="J317" s="227"/>
      <c r="K317" s="205"/>
      <c r="L317" s="190"/>
      <c r="M317" s="179"/>
      <c r="N317" s="179"/>
      <c r="O317" s="224"/>
      <c r="P317" s="253"/>
      <c r="Q317" s="262"/>
      <c r="R317" s="191"/>
      <c r="S317" s="191"/>
      <c r="T317" s="191"/>
      <c r="U317" s="191"/>
      <c r="V317" s="191"/>
      <c r="W317" s="191"/>
      <c r="X317" s="237"/>
      <c r="Y317" s="268" t="b">
        <v>0</v>
      </c>
    </row>
    <row r="318" spans="1:25" x14ac:dyDescent="0.35">
      <c r="A318" s="222"/>
      <c r="B318" s="179"/>
      <c r="C318" s="226"/>
      <c r="D318" s="225"/>
      <c r="E318" s="226"/>
      <c r="F318" s="226"/>
      <c r="G318" s="179"/>
      <c r="H318" s="223"/>
      <c r="I318" s="222"/>
      <c r="J318" s="227"/>
      <c r="K318" s="205"/>
      <c r="L318" s="190"/>
      <c r="M318" s="179"/>
      <c r="N318" s="179"/>
      <c r="O318" s="224"/>
      <c r="P318" s="253"/>
      <c r="Q318" s="262"/>
      <c r="R318" s="191"/>
      <c r="S318" s="191"/>
      <c r="T318" s="191"/>
      <c r="U318" s="191"/>
      <c r="V318" s="191"/>
      <c r="W318" s="191"/>
      <c r="X318" s="237"/>
      <c r="Y318" s="268" t="b">
        <v>0</v>
      </c>
    </row>
    <row r="319" spans="1:25" x14ac:dyDescent="0.35">
      <c r="A319" s="222"/>
      <c r="B319" s="179"/>
      <c r="C319" s="226"/>
      <c r="D319" s="225"/>
      <c r="E319" s="226"/>
      <c r="F319" s="226"/>
      <c r="G319" s="179"/>
      <c r="H319" s="223"/>
      <c r="I319" s="222"/>
      <c r="J319" s="227"/>
      <c r="K319" s="205"/>
      <c r="L319" s="190"/>
      <c r="M319" s="179"/>
      <c r="N319" s="179"/>
      <c r="O319" s="224"/>
      <c r="P319" s="253"/>
      <c r="Q319" s="262"/>
      <c r="R319" s="191"/>
      <c r="S319" s="191"/>
      <c r="T319" s="191"/>
      <c r="U319" s="191"/>
      <c r="V319" s="191"/>
      <c r="W319" s="191"/>
      <c r="X319" s="237"/>
      <c r="Y319" s="268" t="b">
        <v>0</v>
      </c>
    </row>
    <row r="320" spans="1:25" x14ac:dyDescent="0.35">
      <c r="A320" s="222"/>
      <c r="B320" s="179"/>
      <c r="C320" s="226"/>
      <c r="D320" s="225"/>
      <c r="E320" s="226"/>
      <c r="F320" s="226"/>
      <c r="G320" s="179"/>
      <c r="H320" s="223"/>
      <c r="I320" s="222"/>
      <c r="J320" s="227"/>
      <c r="K320" s="205"/>
      <c r="L320" s="190"/>
      <c r="M320" s="179"/>
      <c r="N320" s="179"/>
      <c r="O320" s="224"/>
      <c r="P320" s="253"/>
      <c r="Q320" s="262"/>
      <c r="R320" s="191"/>
      <c r="S320" s="191"/>
      <c r="T320" s="191"/>
      <c r="U320" s="191"/>
      <c r="V320" s="191"/>
      <c r="W320" s="191"/>
      <c r="X320" s="237"/>
      <c r="Y320" s="268" t="b">
        <v>0</v>
      </c>
    </row>
    <row r="321" spans="1:25" x14ac:dyDescent="0.35">
      <c r="A321" s="222"/>
      <c r="B321" s="179"/>
      <c r="C321" s="226"/>
      <c r="D321" s="225"/>
      <c r="E321" s="226"/>
      <c r="F321" s="226"/>
      <c r="G321" s="179"/>
      <c r="H321" s="223"/>
      <c r="I321" s="222"/>
      <c r="J321" s="227"/>
      <c r="K321" s="205"/>
      <c r="L321" s="190"/>
      <c r="M321" s="179"/>
      <c r="N321" s="179"/>
      <c r="O321" s="224"/>
      <c r="P321" s="253"/>
      <c r="Q321" s="262"/>
      <c r="R321" s="191"/>
      <c r="S321" s="191"/>
      <c r="T321" s="191"/>
      <c r="U321" s="191"/>
      <c r="V321" s="191"/>
      <c r="W321" s="191"/>
      <c r="X321" s="237"/>
      <c r="Y321" s="268" t="b">
        <v>0</v>
      </c>
    </row>
    <row r="322" spans="1:25" x14ac:dyDescent="0.35">
      <c r="A322" s="222"/>
      <c r="B322" s="179"/>
      <c r="C322" s="226"/>
      <c r="D322" s="225"/>
      <c r="E322" s="226"/>
      <c r="F322" s="226"/>
      <c r="G322" s="179"/>
      <c r="H322" s="223"/>
      <c r="I322" s="222"/>
      <c r="J322" s="227"/>
      <c r="K322" s="205"/>
      <c r="L322" s="190"/>
      <c r="M322" s="179"/>
      <c r="N322" s="179"/>
      <c r="O322" s="224"/>
      <c r="P322" s="253"/>
      <c r="Q322" s="262"/>
      <c r="R322" s="191"/>
      <c r="S322" s="191"/>
      <c r="T322" s="191"/>
      <c r="U322" s="191"/>
      <c r="V322" s="191"/>
      <c r="W322" s="191"/>
      <c r="X322" s="237"/>
      <c r="Y322" s="268" t="b">
        <v>0</v>
      </c>
    </row>
    <row r="323" spans="1:25" x14ac:dyDescent="0.35">
      <c r="A323" s="222"/>
      <c r="B323" s="179"/>
      <c r="C323" s="226"/>
      <c r="D323" s="225"/>
      <c r="E323" s="226"/>
      <c r="F323" s="226"/>
      <c r="G323" s="179"/>
      <c r="H323" s="223"/>
      <c r="I323" s="222"/>
      <c r="J323" s="227"/>
      <c r="K323" s="205"/>
      <c r="L323" s="190"/>
      <c r="M323" s="179"/>
      <c r="N323" s="179"/>
      <c r="O323" s="224"/>
      <c r="P323" s="253"/>
      <c r="Q323" s="262"/>
      <c r="R323" s="191"/>
      <c r="S323" s="191"/>
      <c r="T323" s="191"/>
      <c r="U323" s="191"/>
      <c r="V323" s="191"/>
      <c r="W323" s="191"/>
      <c r="X323" s="237"/>
      <c r="Y323" s="268" t="b">
        <v>0</v>
      </c>
    </row>
    <row r="324" spans="1:25" x14ac:dyDescent="0.35">
      <c r="A324" s="222"/>
      <c r="B324" s="179"/>
      <c r="C324" s="226"/>
      <c r="D324" s="225"/>
      <c r="E324" s="226"/>
      <c r="F324" s="226"/>
      <c r="G324" s="179"/>
      <c r="H324" s="223"/>
      <c r="I324" s="222"/>
      <c r="J324" s="227"/>
      <c r="K324" s="205"/>
      <c r="L324" s="190"/>
      <c r="M324" s="179"/>
      <c r="N324" s="179"/>
      <c r="O324" s="224"/>
      <c r="P324" s="253"/>
      <c r="Q324" s="262"/>
      <c r="R324" s="191"/>
      <c r="S324" s="191"/>
      <c r="T324" s="191"/>
      <c r="U324" s="191"/>
      <c r="V324" s="191"/>
      <c r="W324" s="191"/>
      <c r="X324" s="237"/>
      <c r="Y324" s="268" t="b">
        <v>0</v>
      </c>
    </row>
    <row r="325" spans="1:25" x14ac:dyDescent="0.35">
      <c r="A325" s="222"/>
      <c r="B325" s="179"/>
      <c r="C325" s="226"/>
      <c r="D325" s="225"/>
      <c r="E325" s="226"/>
      <c r="F325" s="226"/>
      <c r="G325" s="179"/>
      <c r="H325" s="223"/>
      <c r="I325" s="222"/>
      <c r="J325" s="227"/>
      <c r="K325" s="205"/>
      <c r="L325" s="190"/>
      <c r="M325" s="179"/>
      <c r="N325" s="179"/>
      <c r="O325" s="224"/>
      <c r="P325" s="253"/>
      <c r="Q325" s="262"/>
      <c r="R325" s="191"/>
      <c r="S325" s="191"/>
      <c r="T325" s="191"/>
      <c r="U325" s="191"/>
      <c r="V325" s="191"/>
      <c r="W325" s="191"/>
      <c r="X325" s="237"/>
      <c r="Y325" s="268" t="b">
        <v>0</v>
      </c>
    </row>
    <row r="326" spans="1:25" x14ac:dyDescent="0.35">
      <c r="A326" s="222"/>
      <c r="B326" s="179"/>
      <c r="C326" s="226"/>
      <c r="D326" s="225"/>
      <c r="E326" s="226"/>
      <c r="F326" s="226"/>
      <c r="G326" s="179"/>
      <c r="H326" s="223"/>
      <c r="I326" s="222"/>
      <c r="J326" s="227"/>
      <c r="K326" s="205"/>
      <c r="L326" s="190"/>
      <c r="M326" s="179"/>
      <c r="N326" s="179"/>
      <c r="O326" s="224"/>
      <c r="P326" s="253"/>
      <c r="Q326" s="262"/>
      <c r="R326" s="191"/>
      <c r="S326" s="191"/>
      <c r="T326" s="191"/>
      <c r="U326" s="191"/>
      <c r="V326" s="191"/>
      <c r="W326" s="191"/>
      <c r="X326" s="237"/>
      <c r="Y326" s="268" t="b">
        <v>0</v>
      </c>
    </row>
    <row r="327" spans="1:25" x14ac:dyDescent="0.35">
      <c r="A327" s="222"/>
      <c r="B327" s="179"/>
      <c r="C327" s="226"/>
      <c r="D327" s="225"/>
      <c r="E327" s="226"/>
      <c r="F327" s="226"/>
      <c r="G327" s="179"/>
      <c r="H327" s="223"/>
      <c r="I327" s="222"/>
      <c r="J327" s="227"/>
      <c r="K327" s="205"/>
      <c r="L327" s="190"/>
      <c r="M327" s="179"/>
      <c r="N327" s="179"/>
      <c r="O327" s="224"/>
      <c r="P327" s="253"/>
      <c r="Q327" s="262"/>
      <c r="R327" s="191"/>
      <c r="S327" s="191"/>
      <c r="T327" s="191"/>
      <c r="U327" s="191"/>
      <c r="V327" s="191"/>
      <c r="W327" s="191"/>
      <c r="X327" s="237"/>
      <c r="Y327" s="268" t="b">
        <v>0</v>
      </c>
    </row>
    <row r="328" spans="1:25" x14ac:dyDescent="0.35">
      <c r="A328" s="222"/>
      <c r="B328" s="179"/>
      <c r="C328" s="226"/>
      <c r="D328" s="225"/>
      <c r="E328" s="226"/>
      <c r="F328" s="226"/>
      <c r="G328" s="179"/>
      <c r="H328" s="223"/>
      <c r="I328" s="222"/>
      <c r="J328" s="227"/>
      <c r="K328" s="205"/>
      <c r="L328" s="190"/>
      <c r="M328" s="179"/>
      <c r="N328" s="179"/>
      <c r="O328" s="224"/>
      <c r="P328" s="253"/>
      <c r="Q328" s="262"/>
      <c r="R328" s="191"/>
      <c r="S328" s="191"/>
      <c r="T328" s="191"/>
      <c r="U328" s="191"/>
      <c r="V328" s="191"/>
      <c r="W328" s="191"/>
      <c r="X328" s="237"/>
      <c r="Y328" s="268" t="b">
        <v>0</v>
      </c>
    </row>
    <row r="329" spans="1:25" x14ac:dyDescent="0.35">
      <c r="A329" s="222"/>
      <c r="B329" s="179"/>
      <c r="C329" s="226"/>
      <c r="D329" s="225"/>
      <c r="E329" s="226"/>
      <c r="F329" s="226"/>
      <c r="G329" s="179"/>
      <c r="H329" s="223"/>
      <c r="I329" s="222"/>
      <c r="J329" s="227"/>
      <c r="K329" s="205"/>
      <c r="L329" s="190"/>
      <c r="M329" s="179"/>
      <c r="N329" s="179"/>
      <c r="O329" s="224"/>
      <c r="P329" s="253"/>
      <c r="Q329" s="262"/>
      <c r="R329" s="191"/>
      <c r="S329" s="191"/>
      <c r="T329" s="191"/>
      <c r="U329" s="191"/>
      <c r="V329" s="191"/>
      <c r="W329" s="191"/>
      <c r="X329" s="237"/>
      <c r="Y329" s="268" t="b">
        <v>0</v>
      </c>
    </row>
    <row r="330" spans="1:25" x14ac:dyDescent="0.35">
      <c r="A330" s="222"/>
      <c r="B330" s="179"/>
      <c r="C330" s="226"/>
      <c r="D330" s="225"/>
      <c r="E330" s="226"/>
      <c r="F330" s="226"/>
      <c r="G330" s="179"/>
      <c r="H330" s="223"/>
      <c r="I330" s="222"/>
      <c r="J330" s="227"/>
      <c r="K330" s="205"/>
      <c r="L330" s="190"/>
      <c r="M330" s="179"/>
      <c r="N330" s="179"/>
      <c r="O330" s="224"/>
      <c r="P330" s="253"/>
      <c r="Q330" s="262"/>
      <c r="R330" s="191"/>
      <c r="S330" s="191"/>
      <c r="T330" s="191"/>
      <c r="U330" s="191"/>
      <c r="V330" s="191"/>
      <c r="W330" s="191"/>
      <c r="X330" s="237"/>
      <c r="Y330" s="268" t="b">
        <v>0</v>
      </c>
    </row>
    <row r="331" spans="1:25" x14ac:dyDescent="0.35">
      <c r="A331" s="222"/>
      <c r="B331" s="179"/>
      <c r="C331" s="226"/>
      <c r="D331" s="225"/>
      <c r="E331" s="226"/>
      <c r="F331" s="226"/>
      <c r="G331" s="179"/>
      <c r="H331" s="223"/>
      <c r="I331" s="222"/>
      <c r="J331" s="227"/>
      <c r="K331" s="205"/>
      <c r="L331" s="190"/>
      <c r="M331" s="179"/>
      <c r="N331" s="179"/>
      <c r="O331" s="224"/>
      <c r="P331" s="253"/>
      <c r="Q331" s="262"/>
      <c r="R331" s="191"/>
      <c r="S331" s="191"/>
      <c r="T331" s="191"/>
      <c r="U331" s="191"/>
      <c r="V331" s="191"/>
      <c r="W331" s="191"/>
      <c r="X331" s="237"/>
      <c r="Y331" s="268" t="b">
        <v>0</v>
      </c>
    </row>
    <row r="332" spans="1:25" x14ac:dyDescent="0.35">
      <c r="A332" s="222"/>
      <c r="B332" s="179"/>
      <c r="C332" s="226"/>
      <c r="D332" s="225"/>
      <c r="E332" s="226"/>
      <c r="F332" s="226"/>
      <c r="G332" s="179"/>
      <c r="H332" s="223"/>
      <c r="I332" s="222"/>
      <c r="J332" s="227"/>
      <c r="K332" s="205"/>
      <c r="L332" s="190"/>
      <c r="M332" s="179"/>
      <c r="N332" s="179"/>
      <c r="O332" s="224"/>
      <c r="P332" s="253"/>
      <c r="Q332" s="262"/>
      <c r="R332" s="191"/>
      <c r="S332" s="191"/>
      <c r="T332" s="191"/>
      <c r="U332" s="191"/>
      <c r="V332" s="191"/>
      <c r="W332" s="191"/>
      <c r="X332" s="237"/>
      <c r="Y332" s="268" t="b">
        <v>0</v>
      </c>
    </row>
    <row r="333" spans="1:25" x14ac:dyDescent="0.35">
      <c r="A333" s="222"/>
      <c r="B333" s="179"/>
      <c r="C333" s="226"/>
      <c r="D333" s="225"/>
      <c r="E333" s="226"/>
      <c r="F333" s="226"/>
      <c r="G333" s="179"/>
      <c r="H333" s="223"/>
      <c r="I333" s="222"/>
      <c r="J333" s="227"/>
      <c r="K333" s="205"/>
      <c r="L333" s="190"/>
      <c r="M333" s="179"/>
      <c r="N333" s="179"/>
      <c r="O333" s="224"/>
      <c r="P333" s="253"/>
      <c r="Q333" s="262"/>
      <c r="R333" s="191"/>
      <c r="S333" s="191"/>
      <c r="T333" s="191"/>
      <c r="U333" s="191"/>
      <c r="V333" s="191"/>
      <c r="W333" s="191"/>
      <c r="X333" s="237"/>
      <c r="Y333" s="268" t="b">
        <v>0</v>
      </c>
    </row>
    <row r="334" spans="1:25" x14ac:dyDescent="0.35">
      <c r="A334" s="222"/>
      <c r="B334" s="179"/>
      <c r="C334" s="226"/>
      <c r="D334" s="225"/>
      <c r="E334" s="226"/>
      <c r="F334" s="226"/>
      <c r="G334" s="179"/>
      <c r="H334" s="223"/>
      <c r="I334" s="222"/>
      <c r="J334" s="227"/>
      <c r="K334" s="205"/>
      <c r="L334" s="190"/>
      <c r="M334" s="179"/>
      <c r="N334" s="179"/>
      <c r="O334" s="224"/>
      <c r="P334" s="253"/>
      <c r="Q334" s="262"/>
      <c r="R334" s="191"/>
      <c r="S334" s="191"/>
      <c r="T334" s="191"/>
      <c r="U334" s="191"/>
      <c r="V334" s="191"/>
      <c r="W334" s="191"/>
      <c r="X334" s="237"/>
      <c r="Y334" s="268" t="b">
        <v>0</v>
      </c>
    </row>
    <row r="335" spans="1:25" x14ac:dyDescent="0.35">
      <c r="A335" s="222"/>
      <c r="B335" s="179"/>
      <c r="C335" s="226"/>
      <c r="D335" s="225"/>
      <c r="E335" s="226"/>
      <c r="F335" s="226"/>
      <c r="G335" s="179"/>
      <c r="H335" s="223"/>
      <c r="I335" s="222"/>
      <c r="J335" s="227"/>
      <c r="K335" s="205"/>
      <c r="L335" s="190"/>
      <c r="M335" s="179"/>
      <c r="N335" s="179"/>
      <c r="O335" s="224"/>
      <c r="P335" s="253"/>
      <c r="Q335" s="262"/>
      <c r="R335" s="191"/>
      <c r="S335" s="191"/>
      <c r="T335" s="191"/>
      <c r="U335" s="191"/>
      <c r="V335" s="191"/>
      <c r="W335" s="191"/>
      <c r="X335" s="237"/>
      <c r="Y335" s="268" t="b">
        <v>0</v>
      </c>
    </row>
    <row r="336" spans="1:25" x14ac:dyDescent="0.35">
      <c r="A336" s="222"/>
      <c r="B336" s="179"/>
      <c r="C336" s="226"/>
      <c r="D336" s="225"/>
      <c r="E336" s="226"/>
      <c r="F336" s="226"/>
      <c r="G336" s="179"/>
      <c r="H336" s="223"/>
      <c r="I336" s="222"/>
      <c r="J336" s="227"/>
      <c r="K336" s="205"/>
      <c r="L336" s="190"/>
      <c r="M336" s="179"/>
      <c r="N336" s="179"/>
      <c r="O336" s="224"/>
      <c r="P336" s="253"/>
      <c r="Q336" s="262"/>
      <c r="R336" s="191"/>
      <c r="S336" s="191"/>
      <c r="T336" s="191"/>
      <c r="U336" s="191"/>
      <c r="V336" s="191"/>
      <c r="W336" s="191"/>
      <c r="X336" s="237"/>
      <c r="Y336" s="268" t="b">
        <v>0</v>
      </c>
    </row>
    <row r="337" spans="1:25" x14ac:dyDescent="0.35">
      <c r="A337" s="222"/>
      <c r="B337" s="179"/>
      <c r="C337" s="226"/>
      <c r="D337" s="225"/>
      <c r="E337" s="226"/>
      <c r="F337" s="226"/>
      <c r="G337" s="179"/>
      <c r="H337" s="223"/>
      <c r="I337" s="222"/>
      <c r="J337" s="227"/>
      <c r="K337" s="205"/>
      <c r="L337" s="190"/>
      <c r="M337" s="179"/>
      <c r="N337" s="179"/>
      <c r="O337" s="224"/>
      <c r="P337" s="253"/>
      <c r="Q337" s="262"/>
      <c r="R337" s="191"/>
      <c r="S337" s="191"/>
      <c r="T337" s="191"/>
      <c r="U337" s="191"/>
      <c r="V337" s="191"/>
      <c r="W337" s="191"/>
      <c r="X337" s="237"/>
      <c r="Y337" s="268" t="b">
        <v>0</v>
      </c>
    </row>
    <row r="338" spans="1:25" x14ac:dyDescent="0.35">
      <c r="A338" s="222"/>
      <c r="B338" s="179"/>
      <c r="C338" s="226"/>
      <c r="D338" s="225"/>
      <c r="E338" s="226"/>
      <c r="F338" s="226"/>
      <c r="G338" s="179"/>
      <c r="H338" s="223"/>
      <c r="I338" s="222"/>
      <c r="J338" s="227"/>
      <c r="K338" s="205"/>
      <c r="L338" s="190"/>
      <c r="M338" s="179"/>
      <c r="N338" s="179"/>
      <c r="O338" s="224"/>
      <c r="P338" s="253"/>
      <c r="Q338" s="262"/>
      <c r="R338" s="191"/>
      <c r="S338" s="191"/>
      <c r="T338" s="191"/>
      <c r="U338" s="191"/>
      <c r="V338" s="191"/>
      <c r="W338" s="191"/>
      <c r="X338" s="237"/>
      <c r="Y338" s="268" t="b">
        <v>0</v>
      </c>
    </row>
    <row r="339" spans="1:25" x14ac:dyDescent="0.35">
      <c r="A339" s="222"/>
      <c r="B339" s="179"/>
      <c r="C339" s="226"/>
      <c r="D339" s="225"/>
      <c r="E339" s="226"/>
      <c r="F339" s="226"/>
      <c r="G339" s="179"/>
      <c r="H339" s="223"/>
      <c r="I339" s="222"/>
      <c r="J339" s="227"/>
      <c r="K339" s="205"/>
      <c r="L339" s="190"/>
      <c r="M339" s="179"/>
      <c r="N339" s="179"/>
      <c r="O339" s="224"/>
      <c r="P339" s="253"/>
      <c r="Q339" s="262"/>
      <c r="R339" s="191"/>
      <c r="S339" s="191"/>
      <c r="T339" s="191"/>
      <c r="U339" s="191"/>
      <c r="V339" s="191"/>
      <c r="W339" s="191"/>
      <c r="X339" s="237"/>
      <c r="Y339" s="268" t="b">
        <v>0</v>
      </c>
    </row>
    <row r="340" spans="1:25" x14ac:dyDescent="0.35">
      <c r="A340" s="222"/>
      <c r="B340" s="179"/>
      <c r="C340" s="226"/>
      <c r="D340" s="225"/>
      <c r="E340" s="226"/>
      <c r="F340" s="226"/>
      <c r="G340" s="179"/>
      <c r="H340" s="223"/>
      <c r="I340" s="222"/>
      <c r="J340" s="227"/>
      <c r="K340" s="205"/>
      <c r="L340" s="190"/>
      <c r="M340" s="179"/>
      <c r="N340" s="179"/>
      <c r="O340" s="224"/>
      <c r="P340" s="253"/>
      <c r="Q340" s="262"/>
      <c r="R340" s="191"/>
      <c r="S340" s="191"/>
      <c r="T340" s="191"/>
      <c r="U340" s="191"/>
      <c r="V340" s="191"/>
      <c r="W340" s="191"/>
      <c r="X340" s="237"/>
      <c r="Y340" s="268" t="b">
        <v>0</v>
      </c>
    </row>
    <row r="341" spans="1:25" x14ac:dyDescent="0.35">
      <c r="A341" s="222"/>
      <c r="B341" s="179"/>
      <c r="C341" s="226"/>
      <c r="D341" s="225"/>
      <c r="E341" s="226"/>
      <c r="F341" s="226"/>
      <c r="G341" s="179"/>
      <c r="H341" s="223"/>
      <c r="I341" s="222"/>
      <c r="J341" s="227"/>
      <c r="K341" s="205"/>
      <c r="L341" s="190"/>
      <c r="M341" s="179"/>
      <c r="N341" s="179"/>
      <c r="O341" s="224"/>
      <c r="P341" s="253"/>
      <c r="Q341" s="262"/>
      <c r="R341" s="191"/>
      <c r="S341" s="191"/>
      <c r="T341" s="191"/>
      <c r="U341" s="191"/>
      <c r="V341" s="191"/>
      <c r="W341" s="191"/>
      <c r="X341" s="237"/>
      <c r="Y341" s="268" t="b">
        <v>0</v>
      </c>
    </row>
    <row r="342" spans="1:25" x14ac:dyDescent="0.35">
      <c r="A342" s="222"/>
      <c r="B342" s="179"/>
      <c r="C342" s="226"/>
      <c r="D342" s="225"/>
      <c r="E342" s="226"/>
      <c r="F342" s="226"/>
      <c r="G342" s="179"/>
      <c r="H342" s="223"/>
      <c r="I342" s="222"/>
      <c r="J342" s="227"/>
      <c r="K342" s="205"/>
      <c r="L342" s="190"/>
      <c r="M342" s="179"/>
      <c r="N342" s="179"/>
      <c r="O342" s="224"/>
      <c r="P342" s="253"/>
      <c r="Q342" s="262"/>
      <c r="R342" s="191"/>
      <c r="S342" s="191"/>
      <c r="T342" s="191"/>
      <c r="U342" s="191"/>
      <c r="V342" s="191"/>
      <c r="W342" s="191"/>
      <c r="X342" s="237"/>
      <c r="Y342" s="268" t="b">
        <v>0</v>
      </c>
    </row>
    <row r="343" spans="1:25" x14ac:dyDescent="0.35">
      <c r="A343" s="222"/>
      <c r="B343" s="179"/>
      <c r="C343" s="226"/>
      <c r="D343" s="225"/>
      <c r="E343" s="226"/>
      <c r="F343" s="226"/>
      <c r="G343" s="179"/>
      <c r="H343" s="223"/>
      <c r="I343" s="222"/>
      <c r="J343" s="227"/>
      <c r="K343" s="205"/>
      <c r="L343" s="190"/>
      <c r="M343" s="179"/>
      <c r="N343" s="179"/>
      <c r="O343" s="224"/>
      <c r="P343" s="253"/>
      <c r="Q343" s="262"/>
      <c r="R343" s="191"/>
      <c r="S343" s="191"/>
      <c r="T343" s="191"/>
      <c r="U343" s="191"/>
      <c r="V343" s="191"/>
      <c r="W343" s="191"/>
      <c r="X343" s="237"/>
      <c r="Y343" s="268" t="b">
        <v>0</v>
      </c>
    </row>
    <row r="344" spans="1:25" x14ac:dyDescent="0.35">
      <c r="A344" s="222"/>
      <c r="B344" s="179"/>
      <c r="C344" s="226"/>
      <c r="D344" s="225"/>
      <c r="E344" s="226"/>
      <c r="F344" s="226"/>
      <c r="G344" s="179"/>
      <c r="H344" s="223"/>
      <c r="I344" s="222"/>
      <c r="J344" s="227"/>
      <c r="K344" s="205"/>
      <c r="L344" s="190"/>
      <c r="M344" s="179"/>
      <c r="N344" s="179"/>
      <c r="O344" s="224"/>
      <c r="P344" s="253"/>
      <c r="Q344" s="262"/>
      <c r="R344" s="191"/>
      <c r="S344" s="191"/>
      <c r="T344" s="191"/>
      <c r="U344" s="191"/>
      <c r="V344" s="191"/>
      <c r="W344" s="191"/>
      <c r="X344" s="237"/>
      <c r="Y344" s="268" t="b">
        <v>0</v>
      </c>
    </row>
    <row r="345" spans="1:25" x14ac:dyDescent="0.35">
      <c r="A345" s="222"/>
      <c r="B345" s="179"/>
      <c r="C345" s="226"/>
      <c r="D345" s="225"/>
      <c r="E345" s="226"/>
      <c r="F345" s="226"/>
      <c r="G345" s="179"/>
      <c r="H345" s="223"/>
      <c r="I345" s="222"/>
      <c r="J345" s="227"/>
      <c r="K345" s="205"/>
      <c r="L345" s="190"/>
      <c r="M345" s="179"/>
      <c r="N345" s="179"/>
      <c r="O345" s="224"/>
      <c r="P345" s="253"/>
      <c r="Q345" s="262"/>
      <c r="R345" s="191"/>
      <c r="S345" s="191"/>
      <c r="T345" s="191"/>
      <c r="U345" s="191"/>
      <c r="V345" s="191"/>
      <c r="W345" s="191"/>
      <c r="X345" s="237"/>
      <c r="Y345" s="268" t="b">
        <v>0</v>
      </c>
    </row>
    <row r="346" spans="1:25" x14ac:dyDescent="0.35">
      <c r="A346" s="222"/>
      <c r="B346" s="179"/>
      <c r="C346" s="226"/>
      <c r="D346" s="225"/>
      <c r="E346" s="226"/>
      <c r="F346" s="226"/>
      <c r="G346" s="179"/>
      <c r="H346" s="223"/>
      <c r="I346" s="222"/>
      <c r="J346" s="227"/>
      <c r="K346" s="205"/>
      <c r="L346" s="190"/>
      <c r="M346" s="179"/>
      <c r="N346" s="179"/>
      <c r="O346" s="224"/>
      <c r="P346" s="253"/>
      <c r="Q346" s="262"/>
      <c r="R346" s="191"/>
      <c r="S346" s="191"/>
      <c r="T346" s="191"/>
      <c r="U346" s="191"/>
      <c r="V346" s="191"/>
      <c r="W346" s="191"/>
      <c r="X346" s="237"/>
      <c r="Y346" s="268" t="b">
        <v>0</v>
      </c>
    </row>
    <row r="347" spans="1:25" x14ac:dyDescent="0.35">
      <c r="A347" s="222"/>
      <c r="B347" s="179"/>
      <c r="C347" s="226"/>
      <c r="D347" s="225"/>
      <c r="E347" s="226"/>
      <c r="F347" s="226"/>
      <c r="G347" s="179"/>
      <c r="H347" s="223"/>
      <c r="I347" s="222"/>
      <c r="J347" s="227"/>
      <c r="K347" s="205"/>
      <c r="L347" s="190"/>
      <c r="M347" s="179"/>
      <c r="N347" s="179"/>
      <c r="O347" s="224"/>
      <c r="P347" s="253"/>
      <c r="Q347" s="262"/>
      <c r="R347" s="191"/>
      <c r="S347" s="191"/>
      <c r="T347" s="191"/>
      <c r="U347" s="191"/>
      <c r="V347" s="191"/>
      <c r="W347" s="191"/>
      <c r="X347" s="237"/>
      <c r="Y347" s="268" t="b">
        <v>0</v>
      </c>
    </row>
    <row r="348" spans="1:25" x14ac:dyDescent="0.35">
      <c r="A348" s="222"/>
      <c r="B348" s="179"/>
      <c r="C348" s="226"/>
      <c r="D348" s="225"/>
      <c r="E348" s="226"/>
      <c r="F348" s="226"/>
      <c r="G348" s="179"/>
      <c r="H348" s="223"/>
      <c r="I348" s="222"/>
      <c r="J348" s="227"/>
      <c r="K348" s="205"/>
      <c r="L348" s="190"/>
      <c r="M348" s="179"/>
      <c r="N348" s="179"/>
      <c r="O348" s="224"/>
      <c r="P348" s="253"/>
      <c r="Q348" s="262"/>
      <c r="R348" s="191"/>
      <c r="S348" s="191"/>
      <c r="T348" s="191"/>
      <c r="U348" s="191"/>
      <c r="V348" s="191"/>
      <c r="W348" s="191"/>
      <c r="X348" s="237"/>
      <c r="Y348" s="268" t="b">
        <v>0</v>
      </c>
    </row>
    <row r="349" spans="1:25" x14ac:dyDescent="0.35">
      <c r="A349" s="222"/>
      <c r="B349" s="179"/>
      <c r="C349" s="226"/>
      <c r="D349" s="225"/>
      <c r="E349" s="226"/>
      <c r="F349" s="226"/>
      <c r="G349" s="179"/>
      <c r="H349" s="223"/>
      <c r="I349" s="222"/>
      <c r="J349" s="227"/>
      <c r="K349" s="205"/>
      <c r="L349" s="190"/>
      <c r="M349" s="179"/>
      <c r="N349" s="179"/>
      <c r="O349" s="224"/>
      <c r="P349" s="253"/>
      <c r="Q349" s="262"/>
      <c r="R349" s="191"/>
      <c r="S349" s="191"/>
      <c r="T349" s="191"/>
      <c r="U349" s="191"/>
      <c r="V349" s="191"/>
      <c r="W349" s="191"/>
      <c r="X349" s="237"/>
      <c r="Y349" s="268" t="b">
        <v>0</v>
      </c>
    </row>
    <row r="350" spans="1:25" x14ac:dyDescent="0.35">
      <c r="A350" s="222"/>
      <c r="B350" s="179"/>
      <c r="C350" s="226"/>
      <c r="D350" s="225"/>
      <c r="E350" s="226"/>
      <c r="F350" s="226"/>
      <c r="G350" s="179"/>
      <c r="H350" s="223"/>
      <c r="I350" s="222"/>
      <c r="J350" s="227"/>
      <c r="K350" s="205"/>
      <c r="L350" s="190"/>
      <c r="M350" s="179"/>
      <c r="N350" s="179"/>
      <c r="O350" s="224"/>
      <c r="P350" s="253"/>
      <c r="Q350" s="262"/>
      <c r="R350" s="191"/>
      <c r="S350" s="191"/>
      <c r="T350" s="191"/>
      <c r="U350" s="191"/>
      <c r="V350" s="191"/>
      <c r="W350" s="191"/>
      <c r="X350" s="237"/>
      <c r="Y350" s="268" t="b">
        <v>0</v>
      </c>
    </row>
    <row r="351" spans="1:25" x14ac:dyDescent="0.35">
      <c r="A351" s="222"/>
      <c r="B351" s="179"/>
      <c r="C351" s="226"/>
      <c r="D351" s="225"/>
      <c r="E351" s="226"/>
      <c r="F351" s="226"/>
      <c r="G351" s="179"/>
      <c r="H351" s="223"/>
      <c r="I351" s="222"/>
      <c r="J351" s="227"/>
      <c r="K351" s="205"/>
      <c r="L351" s="190"/>
      <c r="M351" s="179"/>
      <c r="N351" s="179"/>
      <c r="O351" s="224"/>
      <c r="P351" s="253"/>
      <c r="Q351" s="262"/>
      <c r="R351" s="191"/>
      <c r="S351" s="191"/>
      <c r="T351" s="191"/>
      <c r="U351" s="191"/>
      <c r="V351" s="191"/>
      <c r="W351" s="191"/>
      <c r="X351" s="237"/>
      <c r="Y351" s="268" t="b">
        <v>0</v>
      </c>
    </row>
    <row r="352" spans="1:25" x14ac:dyDescent="0.35">
      <c r="A352" s="222"/>
      <c r="B352" s="179"/>
      <c r="C352" s="226"/>
      <c r="D352" s="225"/>
      <c r="E352" s="226"/>
      <c r="F352" s="226"/>
      <c r="G352" s="179"/>
      <c r="H352" s="223"/>
      <c r="I352" s="222"/>
      <c r="J352" s="227"/>
      <c r="K352" s="205"/>
      <c r="L352" s="190"/>
      <c r="M352" s="179"/>
      <c r="N352" s="179"/>
      <c r="O352" s="224"/>
      <c r="P352" s="253"/>
      <c r="Q352" s="262"/>
      <c r="R352" s="191"/>
      <c r="S352" s="191"/>
      <c r="T352" s="191"/>
      <c r="U352" s="191"/>
      <c r="V352" s="191"/>
      <c r="W352" s="191"/>
      <c r="X352" s="237"/>
      <c r="Y352" s="268" t="b">
        <v>0</v>
      </c>
    </row>
    <row r="353" spans="1:25" x14ac:dyDescent="0.35">
      <c r="A353" s="222"/>
      <c r="B353" s="179"/>
      <c r="C353" s="226"/>
      <c r="D353" s="225"/>
      <c r="E353" s="226"/>
      <c r="F353" s="226"/>
      <c r="G353" s="179"/>
      <c r="H353" s="223"/>
      <c r="I353" s="222"/>
      <c r="J353" s="227"/>
      <c r="K353" s="205"/>
      <c r="L353" s="190"/>
      <c r="M353" s="179"/>
      <c r="N353" s="179"/>
      <c r="O353" s="224"/>
      <c r="P353" s="253"/>
      <c r="Q353" s="262"/>
      <c r="R353" s="191"/>
      <c r="S353" s="191"/>
      <c r="T353" s="191"/>
      <c r="U353" s="191"/>
      <c r="V353" s="191"/>
      <c r="W353" s="191"/>
      <c r="X353" s="237"/>
      <c r="Y353" s="268" t="b">
        <v>0</v>
      </c>
    </row>
    <row r="354" spans="1:25" x14ac:dyDescent="0.35">
      <c r="A354" s="222"/>
      <c r="B354" s="179"/>
      <c r="C354" s="226"/>
      <c r="D354" s="225"/>
      <c r="E354" s="226"/>
      <c r="F354" s="226"/>
      <c r="G354" s="179"/>
      <c r="H354" s="223"/>
      <c r="I354" s="222"/>
      <c r="J354" s="227"/>
      <c r="K354" s="205"/>
      <c r="L354" s="190"/>
      <c r="M354" s="179"/>
      <c r="N354" s="179"/>
      <c r="O354" s="224"/>
      <c r="P354" s="253"/>
      <c r="Q354" s="262"/>
      <c r="R354" s="191"/>
      <c r="S354" s="191"/>
      <c r="T354" s="191"/>
      <c r="U354" s="191"/>
      <c r="V354" s="191"/>
      <c r="W354" s="191"/>
      <c r="X354" s="237"/>
      <c r="Y354" s="268" t="b">
        <v>0</v>
      </c>
    </row>
    <row r="355" spans="1:25" x14ac:dyDescent="0.35">
      <c r="A355" s="222"/>
      <c r="B355" s="179"/>
      <c r="C355" s="226"/>
      <c r="D355" s="225"/>
      <c r="E355" s="226"/>
      <c r="F355" s="226"/>
      <c r="G355" s="179"/>
      <c r="H355" s="223"/>
      <c r="I355" s="222"/>
      <c r="J355" s="227"/>
      <c r="K355" s="205"/>
      <c r="L355" s="190"/>
      <c r="M355" s="179"/>
      <c r="N355" s="179"/>
      <c r="O355" s="224"/>
      <c r="P355" s="253"/>
      <c r="Q355" s="262"/>
      <c r="R355" s="191"/>
      <c r="S355" s="191"/>
      <c r="T355" s="191"/>
      <c r="U355" s="191"/>
      <c r="V355" s="191"/>
      <c r="W355" s="191"/>
      <c r="X355" s="237"/>
      <c r="Y355" s="268" t="b">
        <v>0</v>
      </c>
    </row>
    <row r="356" spans="1:25" x14ac:dyDescent="0.35">
      <c r="A356" s="222"/>
      <c r="B356" s="179"/>
      <c r="C356" s="226"/>
      <c r="D356" s="225"/>
      <c r="E356" s="226"/>
      <c r="F356" s="226"/>
      <c r="G356" s="179"/>
      <c r="H356" s="223"/>
      <c r="I356" s="222"/>
      <c r="J356" s="227"/>
      <c r="K356" s="205"/>
      <c r="L356" s="190"/>
      <c r="M356" s="179"/>
      <c r="N356" s="179"/>
      <c r="O356" s="224"/>
      <c r="P356" s="253"/>
      <c r="Q356" s="262"/>
      <c r="R356" s="191"/>
      <c r="S356" s="191"/>
      <c r="T356" s="191"/>
      <c r="U356" s="191"/>
      <c r="V356" s="191"/>
      <c r="W356" s="191"/>
      <c r="X356" s="237"/>
      <c r="Y356" s="268" t="b">
        <v>0</v>
      </c>
    </row>
    <row r="357" spans="1:25" x14ac:dyDescent="0.35">
      <c r="A357" s="222"/>
      <c r="B357" s="179"/>
      <c r="C357" s="226"/>
      <c r="D357" s="225"/>
      <c r="E357" s="226"/>
      <c r="F357" s="226"/>
      <c r="G357" s="179"/>
      <c r="H357" s="223"/>
      <c r="I357" s="222"/>
      <c r="J357" s="227"/>
      <c r="K357" s="205"/>
      <c r="L357" s="190"/>
      <c r="M357" s="179"/>
      <c r="N357" s="179"/>
      <c r="O357" s="224"/>
      <c r="P357" s="253"/>
      <c r="Q357" s="262"/>
      <c r="R357" s="191"/>
      <c r="S357" s="191"/>
      <c r="T357" s="191"/>
      <c r="U357" s="191"/>
      <c r="V357" s="191"/>
      <c r="W357" s="191"/>
      <c r="X357" s="237"/>
      <c r="Y357" s="268" t="b">
        <v>0</v>
      </c>
    </row>
    <row r="358" spans="1:25" x14ac:dyDescent="0.35">
      <c r="A358" s="222"/>
      <c r="B358" s="179"/>
      <c r="C358" s="226"/>
      <c r="D358" s="225"/>
      <c r="E358" s="226"/>
      <c r="F358" s="226"/>
      <c r="G358" s="179"/>
      <c r="H358" s="223"/>
      <c r="I358" s="222"/>
      <c r="J358" s="227"/>
      <c r="K358" s="205"/>
      <c r="L358" s="190"/>
      <c r="M358" s="179"/>
      <c r="N358" s="179"/>
      <c r="O358" s="224"/>
      <c r="P358" s="253"/>
      <c r="Q358" s="262"/>
      <c r="R358" s="191"/>
      <c r="S358" s="191"/>
      <c r="T358" s="191"/>
      <c r="U358" s="191"/>
      <c r="V358" s="191"/>
      <c r="W358" s="191"/>
      <c r="X358" s="237"/>
      <c r="Y358" s="268" t="b">
        <v>0</v>
      </c>
    </row>
    <row r="359" spans="1:25" x14ac:dyDescent="0.35">
      <c r="A359" s="222"/>
      <c r="B359" s="179"/>
      <c r="C359" s="226"/>
      <c r="D359" s="225"/>
      <c r="E359" s="226"/>
      <c r="F359" s="226"/>
      <c r="G359" s="179"/>
      <c r="H359" s="223"/>
      <c r="I359" s="222"/>
      <c r="J359" s="227"/>
      <c r="K359" s="205"/>
      <c r="L359" s="190"/>
      <c r="M359" s="179"/>
      <c r="N359" s="179"/>
      <c r="O359" s="224"/>
      <c r="P359" s="253"/>
      <c r="Q359" s="262"/>
      <c r="R359" s="191"/>
      <c r="S359" s="191"/>
      <c r="T359" s="191"/>
      <c r="U359" s="191"/>
      <c r="V359" s="191"/>
      <c r="W359" s="191"/>
      <c r="X359" s="237"/>
      <c r="Y359" s="268" t="b">
        <v>0</v>
      </c>
    </row>
    <row r="360" spans="1:25" x14ac:dyDescent="0.35">
      <c r="A360" s="222"/>
      <c r="B360" s="179"/>
      <c r="C360" s="226"/>
      <c r="D360" s="225"/>
      <c r="E360" s="226"/>
      <c r="F360" s="226"/>
      <c r="G360" s="179"/>
      <c r="H360" s="223"/>
      <c r="I360" s="222"/>
      <c r="J360" s="227"/>
      <c r="K360" s="205"/>
      <c r="L360" s="190"/>
      <c r="M360" s="179"/>
      <c r="N360" s="179"/>
      <c r="O360" s="224"/>
      <c r="P360" s="253"/>
      <c r="Q360" s="262"/>
      <c r="R360" s="191"/>
      <c r="S360" s="191"/>
      <c r="T360" s="191"/>
      <c r="U360" s="191"/>
      <c r="V360" s="191"/>
      <c r="W360" s="191"/>
      <c r="X360" s="237"/>
      <c r="Y360" s="268" t="b">
        <v>0</v>
      </c>
    </row>
    <row r="361" spans="1:25" x14ac:dyDescent="0.35">
      <c r="A361" s="222"/>
      <c r="B361" s="179"/>
      <c r="C361" s="226"/>
      <c r="D361" s="225"/>
      <c r="E361" s="226"/>
      <c r="F361" s="226"/>
      <c r="G361" s="179"/>
      <c r="H361" s="223"/>
      <c r="I361" s="222"/>
      <c r="J361" s="227"/>
      <c r="K361" s="205"/>
      <c r="L361" s="190"/>
      <c r="M361" s="179"/>
      <c r="N361" s="179"/>
      <c r="O361" s="224"/>
      <c r="P361" s="253"/>
      <c r="Q361" s="262"/>
      <c r="R361" s="191"/>
      <c r="S361" s="191"/>
      <c r="T361" s="191"/>
      <c r="U361" s="191"/>
      <c r="V361" s="191"/>
      <c r="W361" s="191"/>
      <c r="X361" s="237"/>
      <c r="Y361" s="268" t="b">
        <v>0</v>
      </c>
    </row>
    <row r="362" spans="1:25" x14ac:dyDescent="0.35">
      <c r="A362" s="222"/>
      <c r="B362" s="179"/>
      <c r="C362" s="226"/>
      <c r="D362" s="225"/>
      <c r="E362" s="226"/>
      <c r="F362" s="226"/>
      <c r="G362" s="179"/>
      <c r="H362" s="223"/>
      <c r="I362" s="222"/>
      <c r="J362" s="227"/>
      <c r="K362" s="205"/>
      <c r="L362" s="190"/>
      <c r="M362" s="179"/>
      <c r="N362" s="179"/>
      <c r="O362" s="224"/>
      <c r="P362" s="253"/>
      <c r="Q362" s="262"/>
      <c r="R362" s="191"/>
      <c r="S362" s="191"/>
      <c r="T362" s="191"/>
      <c r="U362" s="191"/>
      <c r="V362" s="191"/>
      <c r="W362" s="191"/>
      <c r="X362" s="237"/>
      <c r="Y362" s="268" t="b">
        <v>0</v>
      </c>
    </row>
    <row r="363" spans="1:25" x14ac:dyDescent="0.35">
      <c r="A363" s="222"/>
      <c r="B363" s="179"/>
      <c r="C363" s="226"/>
      <c r="D363" s="225"/>
      <c r="E363" s="226"/>
      <c r="F363" s="226"/>
      <c r="G363" s="179"/>
      <c r="H363" s="223"/>
      <c r="I363" s="222"/>
      <c r="J363" s="227"/>
      <c r="K363" s="205"/>
      <c r="L363" s="190"/>
      <c r="M363" s="179"/>
      <c r="N363" s="179"/>
      <c r="O363" s="224"/>
      <c r="P363" s="253"/>
      <c r="Q363" s="262"/>
      <c r="R363" s="191"/>
      <c r="S363" s="191"/>
      <c r="T363" s="191"/>
      <c r="U363" s="191"/>
      <c r="V363" s="191"/>
      <c r="W363" s="191"/>
      <c r="X363" s="237"/>
      <c r="Y363" s="268" t="b">
        <v>0</v>
      </c>
    </row>
    <row r="364" spans="1:25" x14ac:dyDescent="0.35">
      <c r="A364" s="205"/>
      <c r="B364" s="205"/>
      <c r="C364" s="205"/>
      <c r="D364" s="228"/>
      <c r="E364" s="226"/>
      <c r="F364" s="205"/>
      <c r="G364" s="205"/>
      <c r="H364" s="205"/>
      <c r="I364" s="205"/>
      <c r="J364" s="205"/>
      <c r="K364" s="205"/>
      <c r="L364" s="190"/>
      <c r="M364" s="205"/>
      <c r="N364" s="205"/>
      <c r="O364" s="205"/>
      <c r="P364" s="238"/>
      <c r="Q364" s="262"/>
      <c r="R364" s="205"/>
      <c r="S364" s="205"/>
      <c r="T364" s="205"/>
      <c r="U364" s="205"/>
      <c r="V364" s="205"/>
      <c r="W364" s="205"/>
      <c r="X364" s="238"/>
      <c r="Y364" s="268" t="b">
        <v>0</v>
      </c>
    </row>
    <row r="365" spans="1:25" x14ac:dyDescent="0.35">
      <c r="A365" s="205"/>
      <c r="B365" s="205"/>
      <c r="C365" s="205"/>
      <c r="D365" s="228"/>
      <c r="E365" s="205"/>
      <c r="F365" s="205"/>
      <c r="G365" s="205"/>
      <c r="H365" s="205"/>
      <c r="I365" s="205"/>
      <c r="J365" s="205"/>
      <c r="K365" s="205"/>
      <c r="L365" s="190"/>
      <c r="M365" s="205"/>
      <c r="N365" s="205"/>
      <c r="O365" s="205"/>
      <c r="P365" s="238"/>
      <c r="Q365" s="262"/>
      <c r="R365" s="205"/>
      <c r="S365" s="205"/>
      <c r="T365" s="205"/>
      <c r="U365" s="205"/>
      <c r="V365" s="205"/>
      <c r="W365" s="205"/>
      <c r="X365" s="238"/>
      <c r="Y365" s="268" t="b">
        <v>0</v>
      </c>
    </row>
    <row r="366" spans="1:25" x14ac:dyDescent="0.35">
      <c r="A366" s="205"/>
      <c r="B366" s="205"/>
      <c r="C366" s="205"/>
      <c r="D366" s="228"/>
      <c r="E366" s="205"/>
      <c r="F366" s="205"/>
      <c r="G366" s="205"/>
      <c r="H366" s="205"/>
      <c r="I366" s="205"/>
      <c r="J366" s="205"/>
      <c r="K366" s="205"/>
      <c r="L366" s="190"/>
      <c r="M366" s="205"/>
      <c r="N366" s="205"/>
      <c r="O366" s="205"/>
      <c r="P366" s="238"/>
      <c r="Q366" s="262"/>
      <c r="R366" s="205"/>
      <c r="S366" s="205"/>
      <c r="T366" s="205"/>
      <c r="U366" s="205"/>
      <c r="V366" s="205"/>
      <c r="W366" s="205"/>
      <c r="X366" s="238"/>
      <c r="Y366" s="268" t="b">
        <v>0</v>
      </c>
    </row>
    <row r="367" spans="1:25" x14ac:dyDescent="0.35">
      <c r="A367" s="205"/>
      <c r="B367" s="205"/>
      <c r="C367" s="205"/>
      <c r="D367" s="228"/>
      <c r="E367" s="205"/>
      <c r="F367" s="205"/>
      <c r="G367" s="205"/>
      <c r="H367" s="205"/>
      <c r="I367" s="205"/>
      <c r="J367" s="205"/>
      <c r="K367" s="205"/>
      <c r="L367" s="190"/>
      <c r="M367" s="205"/>
      <c r="N367" s="205"/>
      <c r="O367" s="205"/>
      <c r="P367" s="238"/>
      <c r="Q367" s="262"/>
      <c r="R367" s="205"/>
      <c r="S367" s="205"/>
      <c r="T367" s="205"/>
      <c r="U367" s="205"/>
      <c r="V367" s="205"/>
      <c r="W367" s="205"/>
      <c r="X367" s="238"/>
      <c r="Y367" s="268" t="b">
        <v>0</v>
      </c>
    </row>
    <row r="368" spans="1:25" x14ac:dyDescent="0.35">
      <c r="E368" s="205"/>
      <c r="Y368" s="267" t="b">
        <v>0</v>
      </c>
    </row>
  </sheetData>
  <autoFilter ref="A3:X109" xr:uid="{00000000-0009-0000-0000-000001000000}"/>
  <mergeCells count="5">
    <mergeCell ref="A1:E1"/>
    <mergeCell ref="F1:J1"/>
    <mergeCell ref="S1:U1"/>
    <mergeCell ref="K1:P1"/>
    <mergeCell ref="Q1:R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D253"/>
  <sheetViews>
    <sheetView workbookViewId="0"/>
  </sheetViews>
  <sheetFormatPr defaultRowHeight="14.5" x14ac:dyDescent="0.35"/>
  <cols>
    <col min="1" max="6" width="9.08984375" style="104"/>
    <col min="7" max="7" width="9.453125" style="104" bestFit="1" customWidth="1"/>
    <col min="8" max="11" width="9.08984375" style="104"/>
    <col min="12" max="12" width="12" style="104" bestFit="1" customWidth="1"/>
    <col min="13" max="15" width="9.08984375" style="104"/>
    <col min="16" max="16" width="9.453125" style="104" bestFit="1" customWidth="1"/>
    <col min="17" max="20" width="9.08984375" style="104"/>
    <col min="21" max="21" width="12" style="104" bestFit="1" customWidth="1"/>
    <col min="22" max="22" width="10" style="104" bestFit="1" customWidth="1"/>
    <col min="23" max="36" width="9.08984375" style="104"/>
    <col min="37" max="37" width="9.453125" style="104" bestFit="1" customWidth="1"/>
    <col min="38" max="46" width="9.08984375" style="104"/>
    <col min="47" max="47" width="9.453125" style="104" bestFit="1" customWidth="1"/>
    <col min="48" max="49" width="9.08984375" style="104"/>
    <col min="50" max="50" width="9.453125" style="104" bestFit="1" customWidth="1"/>
    <col min="51" max="52" width="9.08984375" style="104"/>
    <col min="53" max="53" width="9.453125" style="104" bestFit="1" customWidth="1"/>
    <col min="54" max="56" width="9.08984375" style="104"/>
    <col min="57" max="57" width="9.453125" style="104" bestFit="1" customWidth="1"/>
    <col min="58" max="59" width="9.08984375" style="104"/>
    <col min="60" max="60" width="9.453125" style="104" bestFit="1" customWidth="1"/>
    <col min="61" max="61" width="11" style="104" bestFit="1" customWidth="1"/>
    <col min="62" max="62" width="9.08984375" style="104"/>
    <col min="63" max="63" width="12" style="104" bestFit="1" customWidth="1"/>
    <col min="64" max="66" width="9.08984375" style="104"/>
    <col min="67" max="69" width="12" style="104" bestFit="1" customWidth="1"/>
    <col min="70" max="77" width="9.08984375" style="104"/>
    <col min="78" max="78" width="12" style="104" bestFit="1" customWidth="1"/>
    <col min="79" max="80" width="9.08984375" style="104"/>
    <col min="81" max="81" width="9.453125" style="104" bestFit="1" customWidth="1"/>
    <col min="82" max="86" width="9.08984375" style="104"/>
    <col min="87" max="87" width="9.453125" style="104" bestFit="1" customWidth="1"/>
    <col min="88" max="90" width="9.08984375" style="104"/>
    <col min="91" max="92" width="12" style="104" bestFit="1" customWidth="1"/>
    <col min="93" max="96" width="9.08984375" style="104"/>
    <col min="97" max="102" width="12" style="104" bestFit="1" customWidth="1"/>
    <col min="103" max="103" width="10" style="104" bestFit="1" customWidth="1"/>
    <col min="104" max="104" width="9.08984375" style="104"/>
    <col min="105" max="106" width="12" style="104" bestFit="1" customWidth="1"/>
    <col min="107" max="262" width="9.08984375" style="104"/>
    <col min="263" max="263" width="9.453125" style="104" bestFit="1" customWidth="1"/>
    <col min="264" max="267" width="9.08984375" style="104"/>
    <col min="268" max="268" width="12" style="104" bestFit="1" customWidth="1"/>
    <col min="269" max="271" width="9.08984375" style="104"/>
    <col min="272" max="272" width="9.453125" style="104" bestFit="1" customWidth="1"/>
    <col min="273" max="276" width="9.08984375" style="104"/>
    <col min="277" max="277" width="12" style="104" bestFit="1" customWidth="1"/>
    <col min="278" max="278" width="10" style="104" bestFit="1" customWidth="1"/>
    <col min="279" max="292" width="9.08984375" style="104"/>
    <col min="293" max="293" width="9.453125" style="104" bestFit="1" customWidth="1"/>
    <col min="294" max="302" width="9.08984375" style="104"/>
    <col min="303" max="303" width="9.453125" style="104" bestFit="1" customWidth="1"/>
    <col min="304" max="305" width="9.08984375" style="104"/>
    <col min="306" max="306" width="9.453125" style="104" bestFit="1" customWidth="1"/>
    <col min="307" max="308" width="9.08984375" style="104"/>
    <col min="309" max="309" width="9.453125" style="104" bestFit="1" customWidth="1"/>
    <col min="310" max="312" width="9.08984375" style="104"/>
    <col min="313" max="313" width="9.453125" style="104" bestFit="1" customWidth="1"/>
    <col min="314" max="315" width="9.08984375" style="104"/>
    <col min="316" max="316" width="9.453125" style="104" bestFit="1" customWidth="1"/>
    <col min="317" max="317" width="11" style="104" bestFit="1" customWidth="1"/>
    <col min="318" max="318" width="9.08984375" style="104"/>
    <col min="319" max="319" width="12" style="104" bestFit="1" customWidth="1"/>
    <col min="320" max="322" width="9.08984375" style="104"/>
    <col min="323" max="325" width="12" style="104" bestFit="1" customWidth="1"/>
    <col min="326" max="333" width="9.08984375" style="104"/>
    <col min="334" max="334" width="12" style="104" bestFit="1" customWidth="1"/>
    <col min="335" max="336" width="9.08984375" style="104"/>
    <col min="337" max="337" width="9.453125" style="104" bestFit="1" customWidth="1"/>
    <col min="338" max="342" width="9.08984375" style="104"/>
    <col min="343" max="343" width="9.453125" style="104" bestFit="1" customWidth="1"/>
    <col min="344" max="346" width="9.08984375" style="104"/>
    <col min="347" max="348" width="12" style="104" bestFit="1" customWidth="1"/>
    <col min="349" max="352" width="9.08984375" style="104"/>
    <col min="353" max="358" width="12" style="104" bestFit="1" customWidth="1"/>
    <col min="359" max="359" width="10" style="104" bestFit="1" customWidth="1"/>
    <col min="360" max="360" width="9.08984375" style="104"/>
    <col min="361" max="362" width="12" style="104" bestFit="1" customWidth="1"/>
    <col min="363" max="518" width="9.08984375" style="104"/>
    <col min="519" max="519" width="9.453125" style="104" bestFit="1" customWidth="1"/>
    <col min="520" max="523" width="9.08984375" style="104"/>
    <col min="524" max="524" width="12" style="104" bestFit="1" customWidth="1"/>
    <col min="525" max="527" width="9.08984375" style="104"/>
    <col min="528" max="528" width="9.453125" style="104" bestFit="1" customWidth="1"/>
    <col min="529" max="532" width="9.08984375" style="104"/>
    <col min="533" max="533" width="12" style="104" bestFit="1" customWidth="1"/>
    <col min="534" max="534" width="10" style="104" bestFit="1" customWidth="1"/>
    <col min="535" max="548" width="9.08984375" style="104"/>
    <col min="549" max="549" width="9.453125" style="104" bestFit="1" customWidth="1"/>
    <col min="550" max="558" width="9.08984375" style="104"/>
    <col min="559" max="559" width="9.453125" style="104" bestFit="1" customWidth="1"/>
    <col min="560" max="561" width="9.08984375" style="104"/>
    <col min="562" max="562" width="9.453125" style="104" bestFit="1" customWidth="1"/>
    <col min="563" max="564" width="9.08984375" style="104"/>
    <col min="565" max="565" width="9.453125" style="104" bestFit="1" customWidth="1"/>
    <col min="566" max="568" width="9.08984375" style="104"/>
    <col min="569" max="569" width="9.453125" style="104" bestFit="1" customWidth="1"/>
    <col min="570" max="571" width="9.08984375" style="104"/>
    <col min="572" max="572" width="9.453125" style="104" bestFit="1" customWidth="1"/>
    <col min="573" max="573" width="11" style="104" bestFit="1" customWidth="1"/>
    <col min="574" max="574" width="9.08984375" style="104"/>
    <col min="575" max="575" width="12" style="104" bestFit="1" customWidth="1"/>
    <col min="576" max="578" width="9.08984375" style="104"/>
    <col min="579" max="581" width="12" style="104" bestFit="1" customWidth="1"/>
    <col min="582" max="589" width="9.08984375" style="104"/>
    <col min="590" max="590" width="12" style="104" bestFit="1" customWidth="1"/>
    <col min="591" max="592" width="9.08984375" style="104"/>
    <col min="593" max="593" width="9.453125" style="104" bestFit="1" customWidth="1"/>
    <col min="594" max="598" width="9.08984375" style="104"/>
    <col min="599" max="599" width="9.453125" style="104" bestFit="1" customWidth="1"/>
    <col min="600" max="602" width="9.08984375" style="104"/>
    <col min="603" max="604" width="12" style="104" bestFit="1" customWidth="1"/>
    <col min="605" max="608" width="9.08984375" style="104"/>
    <col min="609" max="614" width="12" style="104" bestFit="1" customWidth="1"/>
    <col min="615" max="615" width="10" style="104" bestFit="1" customWidth="1"/>
    <col min="616" max="616" width="9.08984375" style="104"/>
    <col min="617" max="618" width="12" style="104" bestFit="1" customWidth="1"/>
    <col min="619" max="774" width="9.08984375" style="104"/>
    <col min="775" max="775" width="9.453125" style="104" bestFit="1" customWidth="1"/>
    <col min="776" max="779" width="9.08984375" style="104"/>
    <col min="780" max="780" width="12" style="104" bestFit="1" customWidth="1"/>
    <col min="781" max="783" width="9.08984375" style="104"/>
    <col min="784" max="784" width="9.453125" style="104" bestFit="1" customWidth="1"/>
    <col min="785" max="788" width="9.08984375" style="104"/>
    <col min="789" max="789" width="12" style="104" bestFit="1" customWidth="1"/>
    <col min="790" max="790" width="10" style="104" bestFit="1" customWidth="1"/>
    <col min="791" max="804" width="9.08984375" style="104"/>
    <col min="805" max="805" width="9.453125" style="104" bestFit="1" customWidth="1"/>
    <col min="806" max="814" width="9.08984375" style="104"/>
    <col min="815" max="815" width="9.453125" style="104" bestFit="1" customWidth="1"/>
    <col min="816" max="817" width="9.08984375" style="104"/>
    <col min="818" max="818" width="9.453125" style="104" bestFit="1" customWidth="1"/>
    <col min="819" max="820" width="9.08984375" style="104"/>
    <col min="821" max="821" width="9.453125" style="104" bestFit="1" customWidth="1"/>
    <col min="822" max="824" width="9.08984375" style="104"/>
    <col min="825" max="825" width="9.453125" style="104" bestFit="1" customWidth="1"/>
    <col min="826" max="827" width="9.08984375" style="104"/>
    <col min="828" max="828" width="9.453125" style="104" bestFit="1" customWidth="1"/>
    <col min="829" max="829" width="11" style="104" bestFit="1" customWidth="1"/>
    <col min="830" max="830" width="9.08984375" style="104"/>
    <col min="831" max="831" width="12" style="104" bestFit="1" customWidth="1"/>
    <col min="832" max="834" width="9.08984375" style="104"/>
    <col min="835" max="837" width="12" style="104" bestFit="1" customWidth="1"/>
    <col min="838" max="845" width="9.08984375" style="104"/>
    <col min="846" max="846" width="12" style="104" bestFit="1" customWidth="1"/>
    <col min="847" max="848" width="9.08984375" style="104"/>
    <col min="849" max="849" width="9.453125" style="104" bestFit="1" customWidth="1"/>
    <col min="850" max="854" width="9.08984375" style="104"/>
    <col min="855" max="855" width="9.453125" style="104" bestFit="1" customWidth="1"/>
    <col min="856" max="858" width="9.08984375" style="104"/>
    <col min="859" max="860" width="12" style="104" bestFit="1" customWidth="1"/>
    <col min="861" max="864" width="9.08984375" style="104"/>
    <col min="865" max="870" width="12" style="104" bestFit="1" customWidth="1"/>
    <col min="871" max="871" width="10" style="104" bestFit="1" customWidth="1"/>
    <col min="872" max="872" width="9.08984375" style="104"/>
    <col min="873" max="874" width="12" style="104" bestFit="1" customWidth="1"/>
    <col min="875" max="1030" width="9.08984375" style="104"/>
    <col min="1031" max="1031" width="9.453125" style="104" bestFit="1" customWidth="1"/>
    <col min="1032" max="1035" width="9.08984375" style="104"/>
    <col min="1036" max="1036" width="12" style="104" bestFit="1" customWidth="1"/>
    <col min="1037" max="1039" width="9.08984375" style="104"/>
    <col min="1040" max="1040" width="9.453125" style="104" bestFit="1" customWidth="1"/>
    <col min="1041" max="1044" width="9.08984375" style="104"/>
    <col min="1045" max="1045" width="12" style="104" bestFit="1" customWidth="1"/>
    <col min="1046" max="1046" width="10" style="104" bestFit="1" customWidth="1"/>
    <col min="1047" max="1060" width="9.08984375" style="104"/>
    <col min="1061" max="1061" width="9.453125" style="104" bestFit="1" customWidth="1"/>
    <col min="1062" max="1070" width="9.08984375" style="104"/>
    <col min="1071" max="1071" width="9.453125" style="104" bestFit="1" customWidth="1"/>
    <col min="1072" max="1073" width="9.08984375" style="104"/>
    <col min="1074" max="1074" width="9.453125" style="104" bestFit="1" customWidth="1"/>
    <col min="1075" max="1076" width="9.08984375" style="104"/>
    <col min="1077" max="1077" width="9.453125" style="104" bestFit="1" customWidth="1"/>
    <col min="1078" max="1080" width="9.08984375" style="104"/>
    <col min="1081" max="1081" width="9.453125" style="104" bestFit="1" customWidth="1"/>
    <col min="1082" max="1083" width="9.08984375" style="104"/>
    <col min="1084" max="1084" width="9.453125" style="104" bestFit="1" customWidth="1"/>
    <col min="1085" max="1085" width="11" style="104" bestFit="1" customWidth="1"/>
    <col min="1086" max="1086" width="9.08984375" style="104"/>
    <col min="1087" max="1087" width="12" style="104" bestFit="1" customWidth="1"/>
    <col min="1088" max="1090" width="9.08984375" style="104"/>
    <col min="1091" max="1093" width="12" style="104" bestFit="1" customWidth="1"/>
    <col min="1094" max="1101" width="9.08984375" style="104"/>
    <col min="1102" max="1102" width="12" style="104" bestFit="1" customWidth="1"/>
    <col min="1103" max="1104" width="9.08984375" style="104"/>
    <col min="1105" max="1105" width="9.453125" style="104" bestFit="1" customWidth="1"/>
    <col min="1106" max="1110" width="9.08984375" style="104"/>
    <col min="1111" max="1111" width="9.453125" style="104" bestFit="1" customWidth="1"/>
    <col min="1112" max="1114" width="9.08984375" style="104"/>
    <col min="1115" max="1116" width="12" style="104" bestFit="1" customWidth="1"/>
    <col min="1117" max="1120" width="9.08984375" style="104"/>
    <col min="1121" max="1126" width="12" style="104" bestFit="1" customWidth="1"/>
    <col min="1127" max="1127" width="10" style="104" bestFit="1" customWidth="1"/>
    <col min="1128" max="1128" width="9.08984375" style="104"/>
    <col min="1129" max="1130" width="12" style="104" bestFit="1" customWidth="1"/>
    <col min="1131" max="1286" width="9.08984375" style="104"/>
    <col min="1287" max="1287" width="9.453125" style="104" bestFit="1" customWidth="1"/>
    <col min="1288" max="1291" width="9.08984375" style="104"/>
    <col min="1292" max="1292" width="12" style="104" bestFit="1" customWidth="1"/>
    <col min="1293" max="1295" width="9.08984375" style="104"/>
    <col min="1296" max="1296" width="9.453125" style="104" bestFit="1" customWidth="1"/>
    <col min="1297" max="1300" width="9.08984375" style="104"/>
    <col min="1301" max="1301" width="12" style="104" bestFit="1" customWidth="1"/>
    <col min="1302" max="1302" width="10" style="104" bestFit="1" customWidth="1"/>
    <col min="1303" max="1316" width="9.08984375" style="104"/>
    <col min="1317" max="1317" width="9.453125" style="104" bestFit="1" customWidth="1"/>
    <col min="1318" max="1326" width="9.08984375" style="104"/>
    <col min="1327" max="1327" width="9.453125" style="104" bestFit="1" customWidth="1"/>
    <col min="1328" max="1329" width="9.08984375" style="104"/>
    <col min="1330" max="1330" width="9.453125" style="104" bestFit="1" customWidth="1"/>
    <col min="1331" max="1332" width="9.08984375" style="104"/>
    <col min="1333" max="1333" width="9.453125" style="104" bestFit="1" customWidth="1"/>
    <col min="1334" max="1336" width="9.08984375" style="104"/>
    <col min="1337" max="1337" width="9.453125" style="104" bestFit="1" customWidth="1"/>
    <col min="1338" max="1339" width="9.08984375" style="104"/>
    <col min="1340" max="1340" width="9.453125" style="104" bestFit="1" customWidth="1"/>
    <col min="1341" max="1341" width="11" style="104" bestFit="1" customWidth="1"/>
    <col min="1342" max="1342" width="9.08984375" style="104"/>
    <col min="1343" max="1343" width="12" style="104" bestFit="1" customWidth="1"/>
    <col min="1344" max="1346" width="9.08984375" style="104"/>
    <col min="1347" max="1349" width="12" style="104" bestFit="1" customWidth="1"/>
    <col min="1350" max="1357" width="9.08984375" style="104"/>
    <col min="1358" max="1358" width="12" style="104" bestFit="1" customWidth="1"/>
    <col min="1359" max="1360" width="9.08984375" style="104"/>
    <col min="1361" max="1361" width="9.453125" style="104" bestFit="1" customWidth="1"/>
    <col min="1362" max="1366" width="9.08984375" style="104"/>
    <col min="1367" max="1367" width="9.453125" style="104" bestFit="1" customWidth="1"/>
    <col min="1368" max="1370" width="9.08984375" style="104"/>
    <col min="1371" max="1372" width="12" style="104" bestFit="1" customWidth="1"/>
    <col min="1373" max="1376" width="9.08984375" style="104"/>
    <col min="1377" max="1382" width="12" style="104" bestFit="1" customWidth="1"/>
    <col min="1383" max="1383" width="10" style="104" bestFit="1" customWidth="1"/>
    <col min="1384" max="1384" width="9.08984375" style="104"/>
    <col min="1385" max="1386" width="12" style="104" bestFit="1" customWidth="1"/>
    <col min="1387" max="1542" width="9.08984375" style="104"/>
    <col min="1543" max="1543" width="9.453125" style="104" bestFit="1" customWidth="1"/>
    <col min="1544" max="1547" width="9.08984375" style="104"/>
    <col min="1548" max="1548" width="12" style="104" bestFit="1" customWidth="1"/>
    <col min="1549" max="1551" width="9.08984375" style="104"/>
    <col min="1552" max="1552" width="9.453125" style="104" bestFit="1" customWidth="1"/>
    <col min="1553" max="1556" width="9.08984375" style="104"/>
    <col min="1557" max="1557" width="12" style="104" bestFit="1" customWidth="1"/>
    <col min="1558" max="1558" width="10" style="104" bestFit="1" customWidth="1"/>
    <col min="1559" max="1572" width="9.08984375" style="104"/>
    <col min="1573" max="1573" width="9.453125" style="104" bestFit="1" customWidth="1"/>
    <col min="1574" max="1582" width="9.08984375" style="104"/>
    <col min="1583" max="1583" width="9.453125" style="104" bestFit="1" customWidth="1"/>
    <col min="1584" max="1585" width="9.08984375" style="104"/>
    <col min="1586" max="1586" width="9.453125" style="104" bestFit="1" customWidth="1"/>
    <col min="1587" max="1588" width="9.08984375" style="104"/>
    <col min="1589" max="1589" width="9.453125" style="104" bestFit="1" customWidth="1"/>
    <col min="1590" max="1592" width="9.08984375" style="104"/>
    <col min="1593" max="1593" width="9.453125" style="104" bestFit="1" customWidth="1"/>
    <col min="1594" max="1595" width="9.08984375" style="104"/>
    <col min="1596" max="1596" width="9.453125" style="104" bestFit="1" customWidth="1"/>
    <col min="1597" max="1597" width="11" style="104" bestFit="1" customWidth="1"/>
    <col min="1598" max="1598" width="9.08984375" style="104"/>
    <col min="1599" max="1599" width="12" style="104" bestFit="1" customWidth="1"/>
    <col min="1600" max="1602" width="9.08984375" style="104"/>
    <col min="1603" max="1605" width="12" style="104" bestFit="1" customWidth="1"/>
    <col min="1606" max="1613" width="9.08984375" style="104"/>
    <col min="1614" max="1614" width="12" style="104" bestFit="1" customWidth="1"/>
    <col min="1615" max="1616" width="9.08984375" style="104"/>
    <col min="1617" max="1617" width="9.453125" style="104" bestFit="1" customWidth="1"/>
    <col min="1618" max="1622" width="9.08984375" style="104"/>
    <col min="1623" max="1623" width="9.453125" style="104" bestFit="1" customWidth="1"/>
    <col min="1624" max="1626" width="9.08984375" style="104"/>
    <col min="1627" max="1628" width="12" style="104" bestFit="1" customWidth="1"/>
    <col min="1629" max="1632" width="9.08984375" style="104"/>
    <col min="1633" max="1638" width="12" style="104" bestFit="1" customWidth="1"/>
    <col min="1639" max="1639" width="10" style="104" bestFit="1" customWidth="1"/>
    <col min="1640" max="1640" width="9.08984375" style="104"/>
    <col min="1641" max="1642" width="12" style="104" bestFit="1" customWidth="1"/>
    <col min="1643" max="1798" width="9.08984375" style="104"/>
    <col min="1799" max="1799" width="9.453125" style="104" bestFit="1" customWidth="1"/>
    <col min="1800" max="1803" width="9.08984375" style="104"/>
    <col min="1804" max="1804" width="12" style="104" bestFit="1" customWidth="1"/>
    <col min="1805" max="1807" width="9.08984375" style="104"/>
    <col min="1808" max="1808" width="9.453125" style="104" bestFit="1" customWidth="1"/>
    <col min="1809" max="1812" width="9.08984375" style="104"/>
    <col min="1813" max="1813" width="12" style="104" bestFit="1" customWidth="1"/>
    <col min="1814" max="1814" width="10" style="104" bestFit="1" customWidth="1"/>
    <col min="1815" max="1828" width="9.08984375" style="104"/>
    <col min="1829" max="1829" width="9.453125" style="104" bestFit="1" customWidth="1"/>
    <col min="1830" max="1838" width="9.08984375" style="104"/>
    <col min="1839" max="1839" width="9.453125" style="104" bestFit="1" customWidth="1"/>
    <col min="1840" max="1841" width="9.08984375" style="104"/>
    <col min="1842" max="1842" width="9.453125" style="104" bestFit="1" customWidth="1"/>
    <col min="1843" max="1844" width="9.08984375" style="104"/>
    <col min="1845" max="1845" width="9.453125" style="104" bestFit="1" customWidth="1"/>
    <col min="1846" max="1848" width="9.08984375" style="104"/>
    <col min="1849" max="1849" width="9.453125" style="104" bestFit="1" customWidth="1"/>
    <col min="1850" max="1851" width="9.08984375" style="104"/>
    <col min="1852" max="1852" width="9.453125" style="104" bestFit="1" customWidth="1"/>
    <col min="1853" max="1853" width="11" style="104" bestFit="1" customWidth="1"/>
    <col min="1854" max="1854" width="9.08984375" style="104"/>
    <col min="1855" max="1855" width="12" style="104" bestFit="1" customWidth="1"/>
    <col min="1856" max="1858" width="9.08984375" style="104"/>
    <col min="1859" max="1861" width="12" style="104" bestFit="1" customWidth="1"/>
    <col min="1862" max="1869" width="9.08984375" style="104"/>
    <col min="1870" max="1870" width="12" style="104" bestFit="1" customWidth="1"/>
    <col min="1871" max="1872" width="9.08984375" style="104"/>
    <col min="1873" max="1873" width="9.453125" style="104" bestFit="1" customWidth="1"/>
    <col min="1874" max="1878" width="9.08984375" style="104"/>
    <col min="1879" max="1879" width="9.453125" style="104" bestFit="1" customWidth="1"/>
    <col min="1880" max="1882" width="9.08984375" style="104"/>
    <col min="1883" max="1884" width="12" style="104" bestFit="1" customWidth="1"/>
    <col min="1885" max="1888" width="9.08984375" style="104"/>
    <col min="1889" max="1894" width="12" style="104" bestFit="1" customWidth="1"/>
    <col min="1895" max="1895" width="10" style="104" bestFit="1" customWidth="1"/>
    <col min="1896" max="1896" width="9.08984375" style="104"/>
    <col min="1897" max="1898" width="12" style="104" bestFit="1" customWidth="1"/>
    <col min="1899" max="2054" width="9.08984375" style="104"/>
    <col min="2055" max="2055" width="9.453125" style="104" bestFit="1" customWidth="1"/>
    <col min="2056" max="2059" width="9.08984375" style="104"/>
    <col min="2060" max="2060" width="12" style="104" bestFit="1" customWidth="1"/>
    <col min="2061" max="2063" width="9.08984375" style="104"/>
    <col min="2064" max="2064" width="9.453125" style="104" bestFit="1" customWidth="1"/>
    <col min="2065" max="2068" width="9.08984375" style="104"/>
    <col min="2069" max="2069" width="12" style="104" bestFit="1" customWidth="1"/>
    <col min="2070" max="2070" width="10" style="104" bestFit="1" customWidth="1"/>
    <col min="2071" max="2084" width="9.08984375" style="104"/>
    <col min="2085" max="2085" width="9.453125" style="104" bestFit="1" customWidth="1"/>
    <col min="2086" max="2094" width="9.08984375" style="104"/>
    <col min="2095" max="2095" width="9.453125" style="104" bestFit="1" customWidth="1"/>
    <col min="2096" max="2097" width="9.08984375" style="104"/>
    <col min="2098" max="2098" width="9.453125" style="104" bestFit="1" customWidth="1"/>
    <col min="2099" max="2100" width="9.08984375" style="104"/>
    <col min="2101" max="2101" width="9.453125" style="104" bestFit="1" customWidth="1"/>
    <col min="2102" max="2104" width="9.08984375" style="104"/>
    <col min="2105" max="2105" width="9.453125" style="104" bestFit="1" customWidth="1"/>
    <col min="2106" max="2107" width="9.08984375" style="104"/>
    <col min="2108" max="2108" width="9.453125" style="104" bestFit="1" customWidth="1"/>
    <col min="2109" max="2109" width="11" style="104" bestFit="1" customWidth="1"/>
    <col min="2110" max="2110" width="9.08984375" style="104"/>
    <col min="2111" max="2111" width="12" style="104" bestFit="1" customWidth="1"/>
    <col min="2112" max="2114" width="9.08984375" style="104"/>
    <col min="2115" max="2117" width="12" style="104" bestFit="1" customWidth="1"/>
    <col min="2118" max="2125" width="9.08984375" style="104"/>
    <col min="2126" max="2126" width="12" style="104" bestFit="1" customWidth="1"/>
    <col min="2127" max="2128" width="9.08984375" style="104"/>
    <col min="2129" max="2129" width="9.453125" style="104" bestFit="1" customWidth="1"/>
    <col min="2130" max="2134" width="9.08984375" style="104"/>
    <col min="2135" max="2135" width="9.453125" style="104" bestFit="1" customWidth="1"/>
    <col min="2136" max="2138" width="9.08984375" style="104"/>
    <col min="2139" max="2140" width="12" style="104" bestFit="1" customWidth="1"/>
    <col min="2141" max="2144" width="9.08984375" style="104"/>
    <col min="2145" max="2150" width="12" style="104" bestFit="1" customWidth="1"/>
    <col min="2151" max="2151" width="10" style="104" bestFit="1" customWidth="1"/>
    <col min="2152" max="2152" width="9.08984375" style="104"/>
    <col min="2153" max="2154" width="12" style="104" bestFit="1" customWidth="1"/>
    <col min="2155" max="2310" width="9.08984375" style="104"/>
    <col min="2311" max="2311" width="9.453125" style="104" bestFit="1" customWidth="1"/>
    <col min="2312" max="2315" width="9.08984375" style="104"/>
    <col min="2316" max="2316" width="12" style="104" bestFit="1" customWidth="1"/>
    <col min="2317" max="2319" width="9.08984375" style="104"/>
    <col min="2320" max="2320" width="9.453125" style="104" bestFit="1" customWidth="1"/>
    <col min="2321" max="2324" width="9.08984375" style="104"/>
    <col min="2325" max="2325" width="12" style="104" bestFit="1" customWidth="1"/>
    <col min="2326" max="2326" width="10" style="104" bestFit="1" customWidth="1"/>
    <col min="2327" max="2340" width="9.08984375" style="104"/>
    <col min="2341" max="2341" width="9.453125" style="104" bestFit="1" customWidth="1"/>
    <col min="2342" max="2350" width="9.08984375" style="104"/>
    <col min="2351" max="2351" width="9.453125" style="104" bestFit="1" customWidth="1"/>
    <col min="2352" max="2353" width="9.08984375" style="104"/>
    <col min="2354" max="2354" width="9.453125" style="104" bestFit="1" customWidth="1"/>
    <col min="2355" max="2356" width="9.08984375" style="104"/>
    <col min="2357" max="2357" width="9.453125" style="104" bestFit="1" customWidth="1"/>
    <col min="2358" max="2360" width="9.08984375" style="104"/>
    <col min="2361" max="2361" width="9.453125" style="104" bestFit="1" customWidth="1"/>
    <col min="2362" max="2363" width="9.08984375" style="104"/>
    <col min="2364" max="2364" width="9.453125" style="104" bestFit="1" customWidth="1"/>
    <col min="2365" max="2365" width="11" style="104" bestFit="1" customWidth="1"/>
    <col min="2366" max="2366" width="9.08984375" style="104"/>
    <col min="2367" max="2367" width="12" style="104" bestFit="1" customWidth="1"/>
    <col min="2368" max="2370" width="9.08984375" style="104"/>
    <col min="2371" max="2373" width="12" style="104" bestFit="1" customWidth="1"/>
    <col min="2374" max="2381" width="9.08984375" style="104"/>
    <col min="2382" max="2382" width="12" style="104" bestFit="1" customWidth="1"/>
    <col min="2383" max="2384" width="9.08984375" style="104"/>
    <col min="2385" max="2385" width="9.453125" style="104" bestFit="1" customWidth="1"/>
    <col min="2386" max="2390" width="9.08984375" style="104"/>
    <col min="2391" max="2391" width="9.453125" style="104" bestFit="1" customWidth="1"/>
    <col min="2392" max="2394" width="9.08984375" style="104"/>
    <col min="2395" max="2396" width="12" style="104" bestFit="1" customWidth="1"/>
    <col min="2397" max="2400" width="9.08984375" style="104"/>
    <col min="2401" max="2406" width="12" style="104" bestFit="1" customWidth="1"/>
    <col min="2407" max="2407" width="10" style="104" bestFit="1" customWidth="1"/>
    <col min="2408" max="2408" width="9.08984375" style="104"/>
    <col min="2409" max="2410" width="12" style="104" bestFit="1" customWidth="1"/>
    <col min="2411" max="2566" width="9.08984375" style="104"/>
    <col min="2567" max="2567" width="9.453125" style="104" bestFit="1" customWidth="1"/>
    <col min="2568" max="2571" width="9.08984375" style="104"/>
    <col min="2572" max="2572" width="12" style="104" bestFit="1" customWidth="1"/>
    <col min="2573" max="2575" width="9.08984375" style="104"/>
    <col min="2576" max="2576" width="9.453125" style="104" bestFit="1" customWidth="1"/>
    <col min="2577" max="2580" width="9.08984375" style="104"/>
    <col min="2581" max="2581" width="12" style="104" bestFit="1" customWidth="1"/>
    <col min="2582" max="2582" width="10" style="104" bestFit="1" customWidth="1"/>
    <col min="2583" max="2596" width="9.08984375" style="104"/>
    <col min="2597" max="2597" width="9.453125" style="104" bestFit="1" customWidth="1"/>
    <col min="2598" max="2606" width="9.08984375" style="104"/>
    <col min="2607" max="2607" width="9.453125" style="104" bestFit="1" customWidth="1"/>
    <col min="2608" max="2609" width="9.08984375" style="104"/>
    <col min="2610" max="2610" width="9.453125" style="104" bestFit="1" customWidth="1"/>
    <col min="2611" max="2612" width="9.08984375" style="104"/>
    <col min="2613" max="2613" width="9.453125" style="104" bestFit="1" customWidth="1"/>
    <col min="2614" max="2616" width="9.08984375" style="104"/>
    <col min="2617" max="2617" width="9.453125" style="104" bestFit="1" customWidth="1"/>
    <col min="2618" max="2619" width="9.08984375" style="104"/>
    <col min="2620" max="2620" width="9.453125" style="104" bestFit="1" customWidth="1"/>
    <col min="2621" max="2621" width="11" style="104" bestFit="1" customWidth="1"/>
    <col min="2622" max="2622" width="9.08984375" style="104"/>
    <col min="2623" max="2623" width="12" style="104" bestFit="1" customWidth="1"/>
    <col min="2624" max="2626" width="9.08984375" style="104"/>
    <col min="2627" max="2629" width="12" style="104" bestFit="1" customWidth="1"/>
    <col min="2630" max="2637" width="9.08984375" style="104"/>
    <col min="2638" max="2638" width="12" style="104" bestFit="1" customWidth="1"/>
    <col min="2639" max="2640" width="9.08984375" style="104"/>
    <col min="2641" max="2641" width="9.453125" style="104" bestFit="1" customWidth="1"/>
    <col min="2642" max="2646" width="9.08984375" style="104"/>
    <col min="2647" max="2647" width="9.453125" style="104" bestFit="1" customWidth="1"/>
    <col min="2648" max="2650" width="9.08984375" style="104"/>
    <col min="2651" max="2652" width="12" style="104" bestFit="1" customWidth="1"/>
    <col min="2653" max="2656" width="9.08984375" style="104"/>
    <col min="2657" max="2662" width="12" style="104" bestFit="1" customWidth="1"/>
    <col min="2663" max="2663" width="10" style="104" bestFit="1" customWidth="1"/>
    <col min="2664" max="2664" width="9.08984375" style="104"/>
    <col min="2665" max="2666" width="12" style="104" bestFit="1" customWidth="1"/>
    <col min="2667" max="2822" width="9.08984375" style="104"/>
    <col min="2823" max="2823" width="9.453125" style="104" bestFit="1" customWidth="1"/>
    <col min="2824" max="2827" width="9.08984375" style="104"/>
    <col min="2828" max="2828" width="12" style="104" bestFit="1" customWidth="1"/>
    <col min="2829" max="2831" width="9.08984375" style="104"/>
    <col min="2832" max="2832" width="9.453125" style="104" bestFit="1" customWidth="1"/>
    <col min="2833" max="2836" width="9.08984375" style="104"/>
    <col min="2837" max="2837" width="12" style="104" bestFit="1" customWidth="1"/>
    <col min="2838" max="2838" width="10" style="104" bestFit="1" customWidth="1"/>
    <col min="2839" max="2852" width="9.08984375" style="104"/>
    <col min="2853" max="2853" width="9.453125" style="104" bestFit="1" customWidth="1"/>
    <col min="2854" max="2862" width="9.08984375" style="104"/>
    <col min="2863" max="2863" width="9.453125" style="104" bestFit="1" customWidth="1"/>
    <col min="2864" max="2865" width="9.08984375" style="104"/>
    <col min="2866" max="2866" width="9.453125" style="104" bestFit="1" customWidth="1"/>
    <col min="2867" max="2868" width="9.08984375" style="104"/>
    <col min="2869" max="2869" width="9.453125" style="104" bestFit="1" customWidth="1"/>
    <col min="2870" max="2872" width="9.08984375" style="104"/>
    <col min="2873" max="2873" width="9.453125" style="104" bestFit="1" customWidth="1"/>
    <col min="2874" max="2875" width="9.08984375" style="104"/>
    <col min="2876" max="2876" width="9.453125" style="104" bestFit="1" customWidth="1"/>
    <col min="2877" max="2877" width="11" style="104" bestFit="1" customWidth="1"/>
    <col min="2878" max="2878" width="9.08984375" style="104"/>
    <col min="2879" max="2879" width="12" style="104" bestFit="1" customWidth="1"/>
    <col min="2880" max="2882" width="9.08984375" style="104"/>
    <col min="2883" max="2885" width="12" style="104" bestFit="1" customWidth="1"/>
    <col min="2886" max="2893" width="9.08984375" style="104"/>
    <col min="2894" max="2894" width="12" style="104" bestFit="1" customWidth="1"/>
    <col min="2895" max="2896" width="9.08984375" style="104"/>
    <col min="2897" max="2897" width="9.453125" style="104" bestFit="1" customWidth="1"/>
    <col min="2898" max="2902" width="9.08984375" style="104"/>
    <col min="2903" max="2903" width="9.453125" style="104" bestFit="1" customWidth="1"/>
    <col min="2904" max="2906" width="9.08984375" style="104"/>
    <col min="2907" max="2908" width="12" style="104" bestFit="1" customWidth="1"/>
    <col min="2909" max="2912" width="9.08984375" style="104"/>
    <col min="2913" max="2918" width="12" style="104" bestFit="1" customWidth="1"/>
    <col min="2919" max="2919" width="10" style="104" bestFit="1" customWidth="1"/>
    <col min="2920" max="2920" width="9.08984375" style="104"/>
    <col min="2921" max="2922" width="12" style="104" bestFit="1" customWidth="1"/>
    <col min="2923" max="3078" width="9.08984375" style="104"/>
    <col min="3079" max="3079" width="9.453125" style="104" bestFit="1" customWidth="1"/>
    <col min="3080" max="3083" width="9.08984375" style="104"/>
    <col min="3084" max="3084" width="12" style="104" bestFit="1" customWidth="1"/>
    <col min="3085" max="3087" width="9.08984375" style="104"/>
    <col min="3088" max="3088" width="9.453125" style="104" bestFit="1" customWidth="1"/>
    <col min="3089" max="3092" width="9.08984375" style="104"/>
    <col min="3093" max="3093" width="12" style="104" bestFit="1" customWidth="1"/>
    <col min="3094" max="3094" width="10" style="104" bestFit="1" customWidth="1"/>
    <col min="3095" max="3108" width="9.08984375" style="104"/>
    <col min="3109" max="3109" width="9.453125" style="104" bestFit="1" customWidth="1"/>
    <col min="3110" max="3118" width="9.08984375" style="104"/>
    <col min="3119" max="3119" width="9.453125" style="104" bestFit="1" customWidth="1"/>
    <col min="3120" max="3121" width="9.08984375" style="104"/>
    <col min="3122" max="3122" width="9.453125" style="104" bestFit="1" customWidth="1"/>
    <col min="3123" max="3124" width="9.08984375" style="104"/>
    <col min="3125" max="3125" width="9.453125" style="104" bestFit="1" customWidth="1"/>
    <col min="3126" max="3128" width="9.08984375" style="104"/>
    <col min="3129" max="3129" width="9.453125" style="104" bestFit="1" customWidth="1"/>
    <col min="3130" max="3131" width="9.08984375" style="104"/>
    <col min="3132" max="3132" width="9.453125" style="104" bestFit="1" customWidth="1"/>
    <col min="3133" max="3133" width="11" style="104" bestFit="1" customWidth="1"/>
    <col min="3134" max="3134" width="9.08984375" style="104"/>
    <col min="3135" max="3135" width="12" style="104" bestFit="1" customWidth="1"/>
    <col min="3136" max="3138" width="9.08984375" style="104"/>
    <col min="3139" max="3141" width="12" style="104" bestFit="1" customWidth="1"/>
    <col min="3142" max="3149" width="9.08984375" style="104"/>
    <col min="3150" max="3150" width="12" style="104" bestFit="1" customWidth="1"/>
    <col min="3151" max="3152" width="9.08984375" style="104"/>
    <col min="3153" max="3153" width="9.453125" style="104" bestFit="1" customWidth="1"/>
    <col min="3154" max="3158" width="9.08984375" style="104"/>
    <col min="3159" max="3159" width="9.453125" style="104" bestFit="1" customWidth="1"/>
    <col min="3160" max="3162" width="9.08984375" style="104"/>
    <col min="3163" max="3164" width="12" style="104" bestFit="1" customWidth="1"/>
    <col min="3165" max="3168" width="9.08984375" style="104"/>
    <col min="3169" max="3174" width="12" style="104" bestFit="1" customWidth="1"/>
    <col min="3175" max="3175" width="10" style="104" bestFit="1" customWidth="1"/>
    <col min="3176" max="3176" width="9.08984375" style="104"/>
    <col min="3177" max="3178" width="12" style="104" bestFit="1" customWidth="1"/>
    <col min="3179" max="3334" width="9.08984375" style="104"/>
    <col min="3335" max="3335" width="9.453125" style="104" bestFit="1" customWidth="1"/>
    <col min="3336" max="3339" width="9.08984375" style="104"/>
    <col min="3340" max="3340" width="12" style="104" bestFit="1" customWidth="1"/>
    <col min="3341" max="3343" width="9.08984375" style="104"/>
    <col min="3344" max="3344" width="9.453125" style="104" bestFit="1" customWidth="1"/>
    <col min="3345" max="3348" width="9.08984375" style="104"/>
    <col min="3349" max="3349" width="12" style="104" bestFit="1" customWidth="1"/>
    <col min="3350" max="3350" width="10" style="104" bestFit="1" customWidth="1"/>
    <col min="3351" max="3364" width="9.08984375" style="104"/>
    <col min="3365" max="3365" width="9.453125" style="104" bestFit="1" customWidth="1"/>
    <col min="3366" max="3374" width="9.08984375" style="104"/>
    <col min="3375" max="3375" width="9.453125" style="104" bestFit="1" customWidth="1"/>
    <col min="3376" max="3377" width="9.08984375" style="104"/>
    <col min="3378" max="3378" width="9.453125" style="104" bestFit="1" customWidth="1"/>
    <col min="3379" max="3380" width="9.08984375" style="104"/>
    <col min="3381" max="3381" width="9.453125" style="104" bestFit="1" customWidth="1"/>
    <col min="3382" max="3384" width="9.08984375" style="104"/>
    <col min="3385" max="3385" width="9.453125" style="104" bestFit="1" customWidth="1"/>
    <col min="3386" max="3387" width="9.08984375" style="104"/>
    <col min="3388" max="3388" width="9.453125" style="104" bestFit="1" customWidth="1"/>
    <col min="3389" max="3389" width="11" style="104" bestFit="1" customWidth="1"/>
    <col min="3390" max="3390" width="9.08984375" style="104"/>
    <col min="3391" max="3391" width="12" style="104" bestFit="1" customWidth="1"/>
    <col min="3392" max="3394" width="9.08984375" style="104"/>
    <col min="3395" max="3397" width="12" style="104" bestFit="1" customWidth="1"/>
    <col min="3398" max="3405" width="9.08984375" style="104"/>
    <col min="3406" max="3406" width="12" style="104" bestFit="1" customWidth="1"/>
    <col min="3407" max="3408" width="9.08984375" style="104"/>
    <col min="3409" max="3409" width="9.453125" style="104" bestFit="1" customWidth="1"/>
    <col min="3410" max="3414" width="9.08984375" style="104"/>
    <col min="3415" max="3415" width="9.453125" style="104" bestFit="1" customWidth="1"/>
    <col min="3416" max="3418" width="9.08984375" style="104"/>
    <col min="3419" max="3420" width="12" style="104" bestFit="1" customWidth="1"/>
    <col min="3421" max="3424" width="9.08984375" style="104"/>
    <col min="3425" max="3430" width="12" style="104" bestFit="1" customWidth="1"/>
    <col min="3431" max="3431" width="10" style="104" bestFit="1" customWidth="1"/>
    <col min="3432" max="3432" width="9.08984375" style="104"/>
    <col min="3433" max="3434" width="12" style="104" bestFit="1" customWidth="1"/>
    <col min="3435" max="3590" width="9.08984375" style="104"/>
    <col min="3591" max="3591" width="9.453125" style="104" bestFit="1" customWidth="1"/>
    <col min="3592" max="3595" width="9.08984375" style="104"/>
    <col min="3596" max="3596" width="12" style="104" bestFit="1" customWidth="1"/>
    <col min="3597" max="3599" width="9.08984375" style="104"/>
    <col min="3600" max="3600" width="9.453125" style="104" bestFit="1" customWidth="1"/>
    <col min="3601" max="3604" width="9.08984375" style="104"/>
    <col min="3605" max="3605" width="12" style="104" bestFit="1" customWidth="1"/>
    <col min="3606" max="3606" width="10" style="104" bestFit="1" customWidth="1"/>
    <col min="3607" max="3620" width="9.08984375" style="104"/>
    <col min="3621" max="3621" width="9.453125" style="104" bestFit="1" customWidth="1"/>
    <col min="3622" max="3630" width="9.08984375" style="104"/>
    <col min="3631" max="3631" width="9.453125" style="104" bestFit="1" customWidth="1"/>
    <col min="3632" max="3633" width="9.08984375" style="104"/>
    <col min="3634" max="3634" width="9.453125" style="104" bestFit="1" customWidth="1"/>
    <col min="3635" max="3636" width="9.08984375" style="104"/>
    <col min="3637" max="3637" width="9.453125" style="104" bestFit="1" customWidth="1"/>
    <col min="3638" max="3640" width="9.08984375" style="104"/>
    <col min="3641" max="3641" width="9.453125" style="104" bestFit="1" customWidth="1"/>
    <col min="3642" max="3643" width="9.08984375" style="104"/>
    <col min="3644" max="3644" width="9.453125" style="104" bestFit="1" customWidth="1"/>
    <col min="3645" max="3645" width="11" style="104" bestFit="1" customWidth="1"/>
    <col min="3646" max="3646" width="9.08984375" style="104"/>
    <col min="3647" max="3647" width="12" style="104" bestFit="1" customWidth="1"/>
    <col min="3648" max="3650" width="9.08984375" style="104"/>
    <col min="3651" max="3653" width="12" style="104" bestFit="1" customWidth="1"/>
    <col min="3654" max="3661" width="9.08984375" style="104"/>
    <col min="3662" max="3662" width="12" style="104" bestFit="1" customWidth="1"/>
    <col min="3663" max="3664" width="9.08984375" style="104"/>
    <col min="3665" max="3665" width="9.453125" style="104" bestFit="1" customWidth="1"/>
    <col min="3666" max="3670" width="9.08984375" style="104"/>
    <col min="3671" max="3671" width="9.453125" style="104" bestFit="1" customWidth="1"/>
    <col min="3672" max="3674" width="9.08984375" style="104"/>
    <col min="3675" max="3676" width="12" style="104" bestFit="1" customWidth="1"/>
    <col min="3677" max="3680" width="9.08984375" style="104"/>
    <col min="3681" max="3686" width="12" style="104" bestFit="1" customWidth="1"/>
    <col min="3687" max="3687" width="10" style="104" bestFit="1" customWidth="1"/>
    <col min="3688" max="3688" width="9.08984375" style="104"/>
    <col min="3689" max="3690" width="12" style="104" bestFit="1" customWidth="1"/>
    <col min="3691" max="3846" width="9.08984375" style="104"/>
    <col min="3847" max="3847" width="9.453125" style="104" bestFit="1" customWidth="1"/>
    <col min="3848" max="3851" width="9.08984375" style="104"/>
    <col min="3852" max="3852" width="12" style="104" bestFit="1" customWidth="1"/>
    <col min="3853" max="3855" width="9.08984375" style="104"/>
    <col min="3856" max="3856" width="9.453125" style="104" bestFit="1" customWidth="1"/>
    <col min="3857" max="3860" width="9.08984375" style="104"/>
    <col min="3861" max="3861" width="12" style="104" bestFit="1" customWidth="1"/>
    <col min="3862" max="3862" width="10" style="104" bestFit="1" customWidth="1"/>
    <col min="3863" max="3876" width="9.08984375" style="104"/>
    <col min="3877" max="3877" width="9.453125" style="104" bestFit="1" customWidth="1"/>
    <col min="3878" max="3886" width="9.08984375" style="104"/>
    <col min="3887" max="3887" width="9.453125" style="104" bestFit="1" customWidth="1"/>
    <col min="3888" max="3889" width="9.08984375" style="104"/>
    <col min="3890" max="3890" width="9.453125" style="104" bestFit="1" customWidth="1"/>
    <col min="3891" max="3892" width="9.08984375" style="104"/>
    <col min="3893" max="3893" width="9.453125" style="104" bestFit="1" customWidth="1"/>
    <col min="3894" max="3896" width="9.08984375" style="104"/>
    <col min="3897" max="3897" width="9.453125" style="104" bestFit="1" customWidth="1"/>
    <col min="3898" max="3899" width="9.08984375" style="104"/>
    <col min="3900" max="3900" width="9.453125" style="104" bestFit="1" customWidth="1"/>
    <col min="3901" max="3901" width="11" style="104" bestFit="1" customWidth="1"/>
    <col min="3902" max="3902" width="9.08984375" style="104"/>
    <col min="3903" max="3903" width="12" style="104" bestFit="1" customWidth="1"/>
    <col min="3904" max="3906" width="9.08984375" style="104"/>
    <col min="3907" max="3909" width="12" style="104" bestFit="1" customWidth="1"/>
    <col min="3910" max="3917" width="9.08984375" style="104"/>
    <col min="3918" max="3918" width="12" style="104" bestFit="1" customWidth="1"/>
    <col min="3919" max="3920" width="9.08984375" style="104"/>
    <col min="3921" max="3921" width="9.453125" style="104" bestFit="1" customWidth="1"/>
    <col min="3922" max="3926" width="9.08984375" style="104"/>
    <col min="3927" max="3927" width="9.453125" style="104" bestFit="1" customWidth="1"/>
    <col min="3928" max="3930" width="9.08984375" style="104"/>
    <col min="3931" max="3932" width="12" style="104" bestFit="1" customWidth="1"/>
    <col min="3933" max="3936" width="9.08984375" style="104"/>
    <col min="3937" max="3942" width="12" style="104" bestFit="1" customWidth="1"/>
    <col min="3943" max="3943" width="10" style="104" bestFit="1" customWidth="1"/>
    <col min="3944" max="3944" width="9.08984375" style="104"/>
    <col min="3945" max="3946" width="12" style="104" bestFit="1" customWidth="1"/>
    <col min="3947" max="4102" width="9.08984375" style="104"/>
    <col min="4103" max="4103" width="9.453125" style="104" bestFit="1" customWidth="1"/>
    <col min="4104" max="4107" width="9.08984375" style="104"/>
    <col min="4108" max="4108" width="12" style="104" bestFit="1" customWidth="1"/>
    <col min="4109" max="4111" width="9.08984375" style="104"/>
    <col min="4112" max="4112" width="9.453125" style="104" bestFit="1" customWidth="1"/>
    <col min="4113" max="4116" width="9.08984375" style="104"/>
    <col min="4117" max="4117" width="12" style="104" bestFit="1" customWidth="1"/>
    <col min="4118" max="4118" width="10" style="104" bestFit="1" customWidth="1"/>
    <col min="4119" max="4132" width="9.08984375" style="104"/>
    <col min="4133" max="4133" width="9.453125" style="104" bestFit="1" customWidth="1"/>
    <col min="4134" max="4142" width="9.08984375" style="104"/>
    <col min="4143" max="4143" width="9.453125" style="104" bestFit="1" customWidth="1"/>
    <col min="4144" max="4145" width="9.08984375" style="104"/>
    <col min="4146" max="4146" width="9.453125" style="104" bestFit="1" customWidth="1"/>
    <col min="4147" max="4148" width="9.08984375" style="104"/>
    <col min="4149" max="4149" width="9.453125" style="104" bestFit="1" customWidth="1"/>
    <col min="4150" max="4152" width="9.08984375" style="104"/>
    <col min="4153" max="4153" width="9.453125" style="104" bestFit="1" customWidth="1"/>
    <col min="4154" max="4155" width="9.08984375" style="104"/>
    <col min="4156" max="4156" width="9.453125" style="104" bestFit="1" customWidth="1"/>
    <col min="4157" max="4157" width="11" style="104" bestFit="1" customWidth="1"/>
    <col min="4158" max="4158" width="9.08984375" style="104"/>
    <col min="4159" max="4159" width="12" style="104" bestFit="1" customWidth="1"/>
    <col min="4160" max="4162" width="9.08984375" style="104"/>
    <col min="4163" max="4165" width="12" style="104" bestFit="1" customWidth="1"/>
    <col min="4166" max="4173" width="9.08984375" style="104"/>
    <col min="4174" max="4174" width="12" style="104" bestFit="1" customWidth="1"/>
    <col min="4175" max="4176" width="9.08984375" style="104"/>
    <col min="4177" max="4177" width="9.453125" style="104" bestFit="1" customWidth="1"/>
    <col min="4178" max="4182" width="9.08984375" style="104"/>
    <col min="4183" max="4183" width="9.453125" style="104" bestFit="1" customWidth="1"/>
    <col min="4184" max="4186" width="9.08984375" style="104"/>
    <col min="4187" max="4188" width="12" style="104" bestFit="1" customWidth="1"/>
    <col min="4189" max="4192" width="9.08984375" style="104"/>
    <col min="4193" max="4198" width="12" style="104" bestFit="1" customWidth="1"/>
    <col min="4199" max="4199" width="10" style="104" bestFit="1" customWidth="1"/>
    <col min="4200" max="4200" width="9.08984375" style="104"/>
    <col min="4201" max="4202" width="12" style="104" bestFit="1" customWidth="1"/>
    <col min="4203" max="4358" width="9.08984375" style="104"/>
    <col min="4359" max="4359" width="9.453125" style="104" bestFit="1" customWidth="1"/>
    <col min="4360" max="4363" width="9.08984375" style="104"/>
    <col min="4364" max="4364" width="12" style="104" bestFit="1" customWidth="1"/>
    <col min="4365" max="4367" width="9.08984375" style="104"/>
    <col min="4368" max="4368" width="9.453125" style="104" bestFit="1" customWidth="1"/>
    <col min="4369" max="4372" width="9.08984375" style="104"/>
    <col min="4373" max="4373" width="12" style="104" bestFit="1" customWidth="1"/>
    <col min="4374" max="4374" width="10" style="104" bestFit="1" customWidth="1"/>
    <col min="4375" max="4388" width="9.08984375" style="104"/>
    <col min="4389" max="4389" width="9.453125" style="104" bestFit="1" customWidth="1"/>
    <col min="4390" max="4398" width="9.08984375" style="104"/>
    <col min="4399" max="4399" width="9.453125" style="104" bestFit="1" customWidth="1"/>
    <col min="4400" max="4401" width="9.08984375" style="104"/>
    <col min="4402" max="4402" width="9.453125" style="104" bestFit="1" customWidth="1"/>
    <col min="4403" max="4404" width="9.08984375" style="104"/>
    <col min="4405" max="4405" width="9.453125" style="104" bestFit="1" customWidth="1"/>
    <col min="4406" max="4408" width="9.08984375" style="104"/>
    <col min="4409" max="4409" width="9.453125" style="104" bestFit="1" customWidth="1"/>
    <col min="4410" max="4411" width="9.08984375" style="104"/>
    <col min="4412" max="4412" width="9.453125" style="104" bestFit="1" customWidth="1"/>
    <col min="4413" max="4413" width="11" style="104" bestFit="1" customWidth="1"/>
    <col min="4414" max="4414" width="9.08984375" style="104"/>
    <col min="4415" max="4415" width="12" style="104" bestFit="1" customWidth="1"/>
    <col min="4416" max="4418" width="9.08984375" style="104"/>
    <col min="4419" max="4421" width="12" style="104" bestFit="1" customWidth="1"/>
    <col min="4422" max="4429" width="9.08984375" style="104"/>
    <col min="4430" max="4430" width="12" style="104" bestFit="1" customWidth="1"/>
    <col min="4431" max="4432" width="9.08984375" style="104"/>
    <col min="4433" max="4433" width="9.453125" style="104" bestFit="1" customWidth="1"/>
    <col min="4434" max="4438" width="9.08984375" style="104"/>
    <col min="4439" max="4439" width="9.453125" style="104" bestFit="1" customWidth="1"/>
    <col min="4440" max="4442" width="9.08984375" style="104"/>
    <col min="4443" max="4444" width="12" style="104" bestFit="1" customWidth="1"/>
    <col min="4445" max="4448" width="9.08984375" style="104"/>
    <col min="4449" max="4454" width="12" style="104" bestFit="1" customWidth="1"/>
    <col min="4455" max="4455" width="10" style="104" bestFit="1" customWidth="1"/>
    <col min="4456" max="4456" width="9.08984375" style="104"/>
    <col min="4457" max="4458" width="12" style="104" bestFit="1" customWidth="1"/>
    <col min="4459" max="4614" width="9.08984375" style="104"/>
    <col min="4615" max="4615" width="9.453125" style="104" bestFit="1" customWidth="1"/>
    <col min="4616" max="4619" width="9.08984375" style="104"/>
    <col min="4620" max="4620" width="12" style="104" bestFit="1" customWidth="1"/>
    <col min="4621" max="4623" width="9.08984375" style="104"/>
    <col min="4624" max="4624" width="9.453125" style="104" bestFit="1" customWidth="1"/>
    <col min="4625" max="4628" width="9.08984375" style="104"/>
    <col min="4629" max="4629" width="12" style="104" bestFit="1" customWidth="1"/>
    <col min="4630" max="4630" width="10" style="104" bestFit="1" customWidth="1"/>
    <col min="4631" max="4644" width="9.08984375" style="104"/>
    <col min="4645" max="4645" width="9.453125" style="104" bestFit="1" customWidth="1"/>
    <col min="4646" max="4654" width="9.08984375" style="104"/>
    <col min="4655" max="4655" width="9.453125" style="104" bestFit="1" customWidth="1"/>
    <col min="4656" max="4657" width="9.08984375" style="104"/>
    <col min="4658" max="4658" width="9.453125" style="104" bestFit="1" customWidth="1"/>
    <col min="4659" max="4660" width="9.08984375" style="104"/>
    <col min="4661" max="4661" width="9.453125" style="104" bestFit="1" customWidth="1"/>
    <col min="4662" max="4664" width="9.08984375" style="104"/>
    <col min="4665" max="4665" width="9.453125" style="104" bestFit="1" customWidth="1"/>
    <col min="4666" max="4667" width="9.08984375" style="104"/>
    <col min="4668" max="4668" width="9.453125" style="104" bestFit="1" customWidth="1"/>
    <col min="4669" max="4669" width="11" style="104" bestFit="1" customWidth="1"/>
    <col min="4670" max="4670" width="9.08984375" style="104"/>
    <col min="4671" max="4671" width="12" style="104" bestFit="1" customWidth="1"/>
    <col min="4672" max="4674" width="9.08984375" style="104"/>
    <col min="4675" max="4677" width="12" style="104" bestFit="1" customWidth="1"/>
    <col min="4678" max="4685" width="9.08984375" style="104"/>
    <col min="4686" max="4686" width="12" style="104" bestFit="1" customWidth="1"/>
    <col min="4687" max="4688" width="9.08984375" style="104"/>
    <col min="4689" max="4689" width="9.453125" style="104" bestFit="1" customWidth="1"/>
    <col min="4690" max="4694" width="9.08984375" style="104"/>
    <col min="4695" max="4695" width="9.453125" style="104" bestFit="1" customWidth="1"/>
    <col min="4696" max="4698" width="9.08984375" style="104"/>
    <col min="4699" max="4700" width="12" style="104" bestFit="1" customWidth="1"/>
    <col min="4701" max="4704" width="9.08984375" style="104"/>
    <col min="4705" max="4710" width="12" style="104" bestFit="1" customWidth="1"/>
    <col min="4711" max="4711" width="10" style="104" bestFit="1" customWidth="1"/>
    <col min="4712" max="4712" width="9.08984375" style="104"/>
    <col min="4713" max="4714" width="12" style="104" bestFit="1" customWidth="1"/>
    <col min="4715" max="4870" width="9.08984375" style="104"/>
    <col min="4871" max="4871" width="9.453125" style="104" bestFit="1" customWidth="1"/>
    <col min="4872" max="4875" width="9.08984375" style="104"/>
    <col min="4876" max="4876" width="12" style="104" bestFit="1" customWidth="1"/>
    <col min="4877" max="4879" width="9.08984375" style="104"/>
    <col min="4880" max="4880" width="9.453125" style="104" bestFit="1" customWidth="1"/>
    <col min="4881" max="4884" width="9.08984375" style="104"/>
    <col min="4885" max="4885" width="12" style="104" bestFit="1" customWidth="1"/>
    <col min="4886" max="4886" width="10" style="104" bestFit="1" customWidth="1"/>
    <col min="4887" max="4900" width="9.08984375" style="104"/>
    <col min="4901" max="4901" width="9.453125" style="104" bestFit="1" customWidth="1"/>
    <col min="4902" max="4910" width="9.08984375" style="104"/>
    <col min="4911" max="4911" width="9.453125" style="104" bestFit="1" customWidth="1"/>
    <col min="4912" max="4913" width="9.08984375" style="104"/>
    <col min="4914" max="4914" width="9.453125" style="104" bestFit="1" customWidth="1"/>
    <col min="4915" max="4916" width="9.08984375" style="104"/>
    <col min="4917" max="4917" width="9.453125" style="104" bestFit="1" customWidth="1"/>
    <col min="4918" max="4920" width="9.08984375" style="104"/>
    <col min="4921" max="4921" width="9.453125" style="104" bestFit="1" customWidth="1"/>
    <col min="4922" max="4923" width="9.08984375" style="104"/>
    <col min="4924" max="4924" width="9.453125" style="104" bestFit="1" customWidth="1"/>
    <col min="4925" max="4925" width="11" style="104" bestFit="1" customWidth="1"/>
    <col min="4926" max="4926" width="9.08984375" style="104"/>
    <col min="4927" max="4927" width="12" style="104" bestFit="1" customWidth="1"/>
    <col min="4928" max="4930" width="9.08984375" style="104"/>
    <col min="4931" max="4933" width="12" style="104" bestFit="1" customWidth="1"/>
    <col min="4934" max="4941" width="9.08984375" style="104"/>
    <col min="4942" max="4942" width="12" style="104" bestFit="1" customWidth="1"/>
    <col min="4943" max="4944" width="9.08984375" style="104"/>
    <col min="4945" max="4945" width="9.453125" style="104" bestFit="1" customWidth="1"/>
    <col min="4946" max="4950" width="9.08984375" style="104"/>
    <col min="4951" max="4951" width="9.453125" style="104" bestFit="1" customWidth="1"/>
    <col min="4952" max="4954" width="9.08984375" style="104"/>
    <col min="4955" max="4956" width="12" style="104" bestFit="1" customWidth="1"/>
    <col min="4957" max="4960" width="9.08984375" style="104"/>
    <col min="4961" max="4966" width="12" style="104" bestFit="1" customWidth="1"/>
    <col min="4967" max="4967" width="10" style="104" bestFit="1" customWidth="1"/>
    <col min="4968" max="4968" width="9.08984375" style="104"/>
    <col min="4969" max="4970" width="12" style="104" bestFit="1" customWidth="1"/>
    <col min="4971" max="5126" width="9.08984375" style="104"/>
    <col min="5127" max="5127" width="9.453125" style="104" bestFit="1" customWidth="1"/>
    <col min="5128" max="5131" width="9.08984375" style="104"/>
    <col min="5132" max="5132" width="12" style="104" bestFit="1" customWidth="1"/>
    <col min="5133" max="5135" width="9.08984375" style="104"/>
    <col min="5136" max="5136" width="9.453125" style="104" bestFit="1" customWidth="1"/>
    <col min="5137" max="5140" width="9.08984375" style="104"/>
    <col min="5141" max="5141" width="12" style="104" bestFit="1" customWidth="1"/>
    <col min="5142" max="5142" width="10" style="104" bestFit="1" customWidth="1"/>
    <col min="5143" max="5156" width="9.08984375" style="104"/>
    <col min="5157" max="5157" width="9.453125" style="104" bestFit="1" customWidth="1"/>
    <col min="5158" max="5166" width="9.08984375" style="104"/>
    <col min="5167" max="5167" width="9.453125" style="104" bestFit="1" customWidth="1"/>
    <col min="5168" max="5169" width="9.08984375" style="104"/>
    <col min="5170" max="5170" width="9.453125" style="104" bestFit="1" customWidth="1"/>
    <col min="5171" max="5172" width="9.08984375" style="104"/>
    <col min="5173" max="5173" width="9.453125" style="104" bestFit="1" customWidth="1"/>
    <col min="5174" max="5176" width="9.08984375" style="104"/>
    <col min="5177" max="5177" width="9.453125" style="104" bestFit="1" customWidth="1"/>
    <col min="5178" max="5179" width="9.08984375" style="104"/>
    <col min="5180" max="5180" width="9.453125" style="104" bestFit="1" customWidth="1"/>
    <col min="5181" max="5181" width="11" style="104" bestFit="1" customWidth="1"/>
    <col min="5182" max="5182" width="9.08984375" style="104"/>
    <col min="5183" max="5183" width="12" style="104" bestFit="1" customWidth="1"/>
    <col min="5184" max="5186" width="9.08984375" style="104"/>
    <col min="5187" max="5189" width="12" style="104" bestFit="1" customWidth="1"/>
    <col min="5190" max="5197" width="9.08984375" style="104"/>
    <col min="5198" max="5198" width="12" style="104" bestFit="1" customWidth="1"/>
    <col min="5199" max="5200" width="9.08984375" style="104"/>
    <col min="5201" max="5201" width="9.453125" style="104" bestFit="1" customWidth="1"/>
    <col min="5202" max="5206" width="9.08984375" style="104"/>
    <col min="5207" max="5207" width="9.453125" style="104" bestFit="1" customWidth="1"/>
    <col min="5208" max="5210" width="9.08984375" style="104"/>
    <col min="5211" max="5212" width="12" style="104" bestFit="1" customWidth="1"/>
    <col min="5213" max="5216" width="9.08984375" style="104"/>
    <col min="5217" max="5222" width="12" style="104" bestFit="1" customWidth="1"/>
    <col min="5223" max="5223" width="10" style="104" bestFit="1" customWidth="1"/>
    <col min="5224" max="5224" width="9.08984375" style="104"/>
    <col min="5225" max="5226" width="12" style="104" bestFit="1" customWidth="1"/>
    <col min="5227" max="5382" width="9.08984375" style="104"/>
    <col min="5383" max="5383" width="9.453125" style="104" bestFit="1" customWidth="1"/>
    <col min="5384" max="5387" width="9.08984375" style="104"/>
    <col min="5388" max="5388" width="12" style="104" bestFit="1" customWidth="1"/>
    <col min="5389" max="5391" width="9.08984375" style="104"/>
    <col min="5392" max="5392" width="9.453125" style="104" bestFit="1" customWidth="1"/>
    <col min="5393" max="5396" width="9.08984375" style="104"/>
    <col min="5397" max="5397" width="12" style="104" bestFit="1" customWidth="1"/>
    <col min="5398" max="5398" width="10" style="104" bestFit="1" customWidth="1"/>
    <col min="5399" max="5412" width="9.08984375" style="104"/>
    <col min="5413" max="5413" width="9.453125" style="104" bestFit="1" customWidth="1"/>
    <col min="5414" max="5422" width="9.08984375" style="104"/>
    <col min="5423" max="5423" width="9.453125" style="104" bestFit="1" customWidth="1"/>
    <col min="5424" max="5425" width="9.08984375" style="104"/>
    <col min="5426" max="5426" width="9.453125" style="104" bestFit="1" customWidth="1"/>
    <col min="5427" max="5428" width="9.08984375" style="104"/>
    <col min="5429" max="5429" width="9.453125" style="104" bestFit="1" customWidth="1"/>
    <col min="5430" max="5432" width="9.08984375" style="104"/>
    <col min="5433" max="5433" width="9.453125" style="104" bestFit="1" customWidth="1"/>
    <col min="5434" max="5435" width="9.08984375" style="104"/>
    <col min="5436" max="5436" width="9.453125" style="104" bestFit="1" customWidth="1"/>
    <col min="5437" max="5437" width="11" style="104" bestFit="1" customWidth="1"/>
    <col min="5438" max="5438" width="9.08984375" style="104"/>
    <col min="5439" max="5439" width="12" style="104" bestFit="1" customWidth="1"/>
    <col min="5440" max="5442" width="9.08984375" style="104"/>
    <col min="5443" max="5445" width="12" style="104" bestFit="1" customWidth="1"/>
    <col min="5446" max="5453" width="9.08984375" style="104"/>
    <col min="5454" max="5454" width="12" style="104" bestFit="1" customWidth="1"/>
    <col min="5455" max="5456" width="9.08984375" style="104"/>
    <col min="5457" max="5457" width="9.453125" style="104" bestFit="1" customWidth="1"/>
    <col min="5458" max="5462" width="9.08984375" style="104"/>
    <col min="5463" max="5463" width="9.453125" style="104" bestFit="1" customWidth="1"/>
    <col min="5464" max="5466" width="9.08984375" style="104"/>
    <col min="5467" max="5468" width="12" style="104" bestFit="1" customWidth="1"/>
    <col min="5469" max="5472" width="9.08984375" style="104"/>
    <col min="5473" max="5478" width="12" style="104" bestFit="1" customWidth="1"/>
    <col min="5479" max="5479" width="10" style="104" bestFit="1" customWidth="1"/>
    <col min="5480" max="5480" width="9.08984375" style="104"/>
    <col min="5481" max="5482" width="12" style="104" bestFit="1" customWidth="1"/>
    <col min="5483" max="5638" width="9.08984375" style="104"/>
    <col min="5639" max="5639" width="9.453125" style="104" bestFit="1" customWidth="1"/>
    <col min="5640" max="5643" width="9.08984375" style="104"/>
    <col min="5644" max="5644" width="12" style="104" bestFit="1" customWidth="1"/>
    <col min="5645" max="5647" width="9.08984375" style="104"/>
    <col min="5648" max="5648" width="9.453125" style="104" bestFit="1" customWidth="1"/>
    <col min="5649" max="5652" width="9.08984375" style="104"/>
    <col min="5653" max="5653" width="12" style="104" bestFit="1" customWidth="1"/>
    <col min="5654" max="5654" width="10" style="104" bestFit="1" customWidth="1"/>
    <col min="5655" max="5668" width="9.08984375" style="104"/>
    <col min="5669" max="5669" width="9.453125" style="104" bestFit="1" customWidth="1"/>
    <col min="5670" max="5678" width="9.08984375" style="104"/>
    <col min="5679" max="5679" width="9.453125" style="104" bestFit="1" customWidth="1"/>
    <col min="5680" max="5681" width="9.08984375" style="104"/>
    <col min="5682" max="5682" width="9.453125" style="104" bestFit="1" customWidth="1"/>
    <col min="5683" max="5684" width="9.08984375" style="104"/>
    <col min="5685" max="5685" width="9.453125" style="104" bestFit="1" customWidth="1"/>
    <col min="5686" max="5688" width="9.08984375" style="104"/>
    <col min="5689" max="5689" width="9.453125" style="104" bestFit="1" customWidth="1"/>
    <col min="5690" max="5691" width="9.08984375" style="104"/>
    <col min="5692" max="5692" width="9.453125" style="104" bestFit="1" customWidth="1"/>
    <col min="5693" max="5693" width="11" style="104" bestFit="1" customWidth="1"/>
    <col min="5694" max="5694" width="9.08984375" style="104"/>
    <col min="5695" max="5695" width="12" style="104" bestFit="1" customWidth="1"/>
    <col min="5696" max="5698" width="9.08984375" style="104"/>
    <col min="5699" max="5701" width="12" style="104" bestFit="1" customWidth="1"/>
    <col min="5702" max="5709" width="9.08984375" style="104"/>
    <col min="5710" max="5710" width="12" style="104" bestFit="1" customWidth="1"/>
    <col min="5711" max="5712" width="9.08984375" style="104"/>
    <col min="5713" max="5713" width="9.453125" style="104" bestFit="1" customWidth="1"/>
    <col min="5714" max="5718" width="9.08984375" style="104"/>
    <col min="5719" max="5719" width="9.453125" style="104" bestFit="1" customWidth="1"/>
    <col min="5720" max="5722" width="9.08984375" style="104"/>
    <col min="5723" max="5724" width="12" style="104" bestFit="1" customWidth="1"/>
    <col min="5725" max="5728" width="9.08984375" style="104"/>
    <col min="5729" max="5734" width="12" style="104" bestFit="1" customWidth="1"/>
    <col min="5735" max="5735" width="10" style="104" bestFit="1" customWidth="1"/>
    <col min="5736" max="5736" width="9.08984375" style="104"/>
    <col min="5737" max="5738" width="12" style="104" bestFit="1" customWidth="1"/>
    <col min="5739" max="5894" width="9.08984375" style="104"/>
    <col min="5895" max="5895" width="9.453125" style="104" bestFit="1" customWidth="1"/>
    <col min="5896" max="5899" width="9.08984375" style="104"/>
    <col min="5900" max="5900" width="12" style="104" bestFit="1" customWidth="1"/>
    <col min="5901" max="5903" width="9.08984375" style="104"/>
    <col min="5904" max="5904" width="9.453125" style="104" bestFit="1" customWidth="1"/>
    <col min="5905" max="5908" width="9.08984375" style="104"/>
    <col min="5909" max="5909" width="12" style="104" bestFit="1" customWidth="1"/>
    <col min="5910" max="5910" width="10" style="104" bestFit="1" customWidth="1"/>
    <col min="5911" max="5924" width="9.08984375" style="104"/>
    <col min="5925" max="5925" width="9.453125" style="104" bestFit="1" customWidth="1"/>
    <col min="5926" max="5934" width="9.08984375" style="104"/>
    <col min="5935" max="5935" width="9.453125" style="104" bestFit="1" customWidth="1"/>
    <col min="5936" max="5937" width="9.08984375" style="104"/>
    <col min="5938" max="5938" width="9.453125" style="104" bestFit="1" customWidth="1"/>
    <col min="5939" max="5940" width="9.08984375" style="104"/>
    <col min="5941" max="5941" width="9.453125" style="104" bestFit="1" customWidth="1"/>
    <col min="5942" max="5944" width="9.08984375" style="104"/>
    <col min="5945" max="5945" width="9.453125" style="104" bestFit="1" customWidth="1"/>
    <col min="5946" max="5947" width="9.08984375" style="104"/>
    <col min="5948" max="5948" width="9.453125" style="104" bestFit="1" customWidth="1"/>
    <col min="5949" max="5949" width="11" style="104" bestFit="1" customWidth="1"/>
    <col min="5950" max="5950" width="9.08984375" style="104"/>
    <col min="5951" max="5951" width="12" style="104" bestFit="1" customWidth="1"/>
    <col min="5952" max="5954" width="9.08984375" style="104"/>
    <col min="5955" max="5957" width="12" style="104" bestFit="1" customWidth="1"/>
    <col min="5958" max="5965" width="9.08984375" style="104"/>
    <col min="5966" max="5966" width="12" style="104" bestFit="1" customWidth="1"/>
    <col min="5967" max="5968" width="9.08984375" style="104"/>
    <col min="5969" max="5969" width="9.453125" style="104" bestFit="1" customWidth="1"/>
    <col min="5970" max="5974" width="9.08984375" style="104"/>
    <col min="5975" max="5975" width="9.453125" style="104" bestFit="1" customWidth="1"/>
    <col min="5976" max="5978" width="9.08984375" style="104"/>
    <col min="5979" max="5980" width="12" style="104" bestFit="1" customWidth="1"/>
    <col min="5981" max="5984" width="9.08984375" style="104"/>
    <col min="5985" max="5990" width="12" style="104" bestFit="1" customWidth="1"/>
    <col min="5991" max="5991" width="10" style="104" bestFit="1" customWidth="1"/>
    <col min="5992" max="5992" width="9.08984375" style="104"/>
    <col min="5993" max="5994" width="12" style="104" bestFit="1" customWidth="1"/>
    <col min="5995" max="6150" width="9.08984375" style="104"/>
    <col min="6151" max="6151" width="9.453125" style="104" bestFit="1" customWidth="1"/>
    <col min="6152" max="6155" width="9.08984375" style="104"/>
    <col min="6156" max="6156" width="12" style="104" bestFit="1" customWidth="1"/>
    <col min="6157" max="6159" width="9.08984375" style="104"/>
    <col min="6160" max="6160" width="9.453125" style="104" bestFit="1" customWidth="1"/>
    <col min="6161" max="6164" width="9.08984375" style="104"/>
    <col min="6165" max="6165" width="12" style="104" bestFit="1" customWidth="1"/>
    <col min="6166" max="6166" width="10" style="104" bestFit="1" customWidth="1"/>
    <col min="6167" max="6180" width="9.08984375" style="104"/>
    <col min="6181" max="6181" width="9.453125" style="104" bestFit="1" customWidth="1"/>
    <col min="6182" max="6190" width="9.08984375" style="104"/>
    <col min="6191" max="6191" width="9.453125" style="104" bestFit="1" customWidth="1"/>
    <col min="6192" max="6193" width="9.08984375" style="104"/>
    <col min="6194" max="6194" width="9.453125" style="104" bestFit="1" customWidth="1"/>
    <col min="6195" max="6196" width="9.08984375" style="104"/>
    <col min="6197" max="6197" width="9.453125" style="104" bestFit="1" customWidth="1"/>
    <col min="6198" max="6200" width="9.08984375" style="104"/>
    <col min="6201" max="6201" width="9.453125" style="104" bestFit="1" customWidth="1"/>
    <col min="6202" max="6203" width="9.08984375" style="104"/>
    <col min="6204" max="6204" width="9.453125" style="104" bestFit="1" customWidth="1"/>
    <col min="6205" max="6205" width="11" style="104" bestFit="1" customWidth="1"/>
    <col min="6206" max="6206" width="9.08984375" style="104"/>
    <col min="6207" max="6207" width="12" style="104" bestFit="1" customWidth="1"/>
    <col min="6208" max="6210" width="9.08984375" style="104"/>
    <col min="6211" max="6213" width="12" style="104" bestFit="1" customWidth="1"/>
    <col min="6214" max="6221" width="9.08984375" style="104"/>
    <col min="6222" max="6222" width="12" style="104" bestFit="1" customWidth="1"/>
    <col min="6223" max="6224" width="9.08984375" style="104"/>
    <col min="6225" max="6225" width="9.453125" style="104" bestFit="1" customWidth="1"/>
    <col min="6226" max="6230" width="9.08984375" style="104"/>
    <col min="6231" max="6231" width="9.453125" style="104" bestFit="1" customWidth="1"/>
    <col min="6232" max="6234" width="9.08984375" style="104"/>
    <col min="6235" max="6236" width="12" style="104" bestFit="1" customWidth="1"/>
    <col min="6237" max="6240" width="9.08984375" style="104"/>
    <col min="6241" max="6246" width="12" style="104" bestFit="1" customWidth="1"/>
    <col min="6247" max="6247" width="10" style="104" bestFit="1" customWidth="1"/>
    <col min="6248" max="6248" width="9.08984375" style="104"/>
    <col min="6249" max="6250" width="12" style="104" bestFit="1" customWidth="1"/>
    <col min="6251" max="6406" width="9.08984375" style="104"/>
    <col min="6407" max="6407" width="9.453125" style="104" bestFit="1" customWidth="1"/>
    <col min="6408" max="6411" width="9.08984375" style="104"/>
    <col min="6412" max="6412" width="12" style="104" bestFit="1" customWidth="1"/>
    <col min="6413" max="6415" width="9.08984375" style="104"/>
    <col min="6416" max="6416" width="9.453125" style="104" bestFit="1" customWidth="1"/>
    <col min="6417" max="6420" width="9.08984375" style="104"/>
    <col min="6421" max="6421" width="12" style="104" bestFit="1" customWidth="1"/>
    <col min="6422" max="6422" width="10" style="104" bestFit="1" customWidth="1"/>
    <col min="6423" max="6436" width="9.08984375" style="104"/>
    <col min="6437" max="6437" width="9.453125" style="104" bestFit="1" customWidth="1"/>
    <col min="6438" max="6446" width="9.08984375" style="104"/>
    <col min="6447" max="6447" width="9.453125" style="104" bestFit="1" customWidth="1"/>
    <col min="6448" max="6449" width="9.08984375" style="104"/>
    <col min="6450" max="6450" width="9.453125" style="104" bestFit="1" customWidth="1"/>
    <col min="6451" max="6452" width="9.08984375" style="104"/>
    <col min="6453" max="6453" width="9.453125" style="104" bestFit="1" customWidth="1"/>
    <col min="6454" max="6456" width="9.08984375" style="104"/>
    <col min="6457" max="6457" width="9.453125" style="104" bestFit="1" customWidth="1"/>
    <col min="6458" max="6459" width="9.08984375" style="104"/>
    <col min="6460" max="6460" width="9.453125" style="104" bestFit="1" customWidth="1"/>
    <col min="6461" max="6461" width="11" style="104" bestFit="1" customWidth="1"/>
    <col min="6462" max="6462" width="9.08984375" style="104"/>
    <col min="6463" max="6463" width="12" style="104" bestFit="1" customWidth="1"/>
    <col min="6464" max="6466" width="9.08984375" style="104"/>
    <col min="6467" max="6469" width="12" style="104" bestFit="1" customWidth="1"/>
    <col min="6470" max="6477" width="9.08984375" style="104"/>
    <col min="6478" max="6478" width="12" style="104" bestFit="1" customWidth="1"/>
    <col min="6479" max="6480" width="9.08984375" style="104"/>
    <col min="6481" max="6481" width="9.453125" style="104" bestFit="1" customWidth="1"/>
    <col min="6482" max="6486" width="9.08984375" style="104"/>
    <col min="6487" max="6487" width="9.453125" style="104" bestFit="1" customWidth="1"/>
    <col min="6488" max="6490" width="9.08984375" style="104"/>
    <col min="6491" max="6492" width="12" style="104" bestFit="1" customWidth="1"/>
    <col min="6493" max="6496" width="9.08984375" style="104"/>
    <col min="6497" max="6502" width="12" style="104" bestFit="1" customWidth="1"/>
    <col min="6503" max="6503" width="10" style="104" bestFit="1" customWidth="1"/>
    <col min="6504" max="6504" width="9.08984375" style="104"/>
    <col min="6505" max="6506" width="12" style="104" bestFit="1" customWidth="1"/>
    <col min="6507" max="6662" width="9.08984375" style="104"/>
    <col min="6663" max="6663" width="9.453125" style="104" bestFit="1" customWidth="1"/>
    <col min="6664" max="6667" width="9.08984375" style="104"/>
    <col min="6668" max="6668" width="12" style="104" bestFit="1" customWidth="1"/>
    <col min="6669" max="6671" width="9.08984375" style="104"/>
    <col min="6672" max="6672" width="9.453125" style="104" bestFit="1" customWidth="1"/>
    <col min="6673" max="6676" width="9.08984375" style="104"/>
    <col min="6677" max="6677" width="12" style="104" bestFit="1" customWidth="1"/>
    <col min="6678" max="6678" width="10" style="104" bestFit="1" customWidth="1"/>
    <col min="6679" max="6692" width="9.08984375" style="104"/>
    <col min="6693" max="6693" width="9.453125" style="104" bestFit="1" customWidth="1"/>
    <col min="6694" max="6702" width="9.08984375" style="104"/>
    <col min="6703" max="6703" width="9.453125" style="104" bestFit="1" customWidth="1"/>
    <col min="6704" max="6705" width="9.08984375" style="104"/>
    <col min="6706" max="6706" width="9.453125" style="104" bestFit="1" customWidth="1"/>
    <col min="6707" max="6708" width="9.08984375" style="104"/>
    <col min="6709" max="6709" width="9.453125" style="104" bestFit="1" customWidth="1"/>
    <col min="6710" max="6712" width="9.08984375" style="104"/>
    <col min="6713" max="6713" width="9.453125" style="104" bestFit="1" customWidth="1"/>
    <col min="6714" max="6715" width="9.08984375" style="104"/>
    <col min="6716" max="6716" width="9.453125" style="104" bestFit="1" customWidth="1"/>
    <col min="6717" max="6717" width="11" style="104" bestFit="1" customWidth="1"/>
    <col min="6718" max="6718" width="9.08984375" style="104"/>
    <col min="6719" max="6719" width="12" style="104" bestFit="1" customWidth="1"/>
    <col min="6720" max="6722" width="9.08984375" style="104"/>
    <col min="6723" max="6725" width="12" style="104" bestFit="1" customWidth="1"/>
    <col min="6726" max="6733" width="9.08984375" style="104"/>
    <col min="6734" max="6734" width="12" style="104" bestFit="1" customWidth="1"/>
    <col min="6735" max="6736" width="9.08984375" style="104"/>
    <col min="6737" max="6737" width="9.453125" style="104" bestFit="1" customWidth="1"/>
    <col min="6738" max="6742" width="9.08984375" style="104"/>
    <col min="6743" max="6743" width="9.453125" style="104" bestFit="1" customWidth="1"/>
    <col min="6744" max="6746" width="9.08984375" style="104"/>
    <col min="6747" max="6748" width="12" style="104" bestFit="1" customWidth="1"/>
    <col min="6749" max="6752" width="9.08984375" style="104"/>
    <col min="6753" max="6758" width="12" style="104" bestFit="1" customWidth="1"/>
    <col min="6759" max="6759" width="10" style="104" bestFit="1" customWidth="1"/>
    <col min="6760" max="6760" width="9.08984375" style="104"/>
    <col min="6761" max="6762" width="12" style="104" bestFit="1" customWidth="1"/>
    <col min="6763" max="6918" width="9.08984375" style="104"/>
    <col min="6919" max="6919" width="9.453125" style="104" bestFit="1" customWidth="1"/>
    <col min="6920" max="6923" width="9.08984375" style="104"/>
    <col min="6924" max="6924" width="12" style="104" bestFit="1" customWidth="1"/>
    <col min="6925" max="6927" width="9.08984375" style="104"/>
    <col min="6928" max="6928" width="9.453125" style="104" bestFit="1" customWidth="1"/>
    <col min="6929" max="6932" width="9.08984375" style="104"/>
    <col min="6933" max="6933" width="12" style="104" bestFit="1" customWidth="1"/>
    <col min="6934" max="6934" width="10" style="104" bestFit="1" customWidth="1"/>
    <col min="6935" max="6948" width="9.08984375" style="104"/>
    <col min="6949" max="6949" width="9.453125" style="104" bestFit="1" customWidth="1"/>
    <col min="6950" max="6958" width="9.08984375" style="104"/>
    <col min="6959" max="6959" width="9.453125" style="104" bestFit="1" customWidth="1"/>
    <col min="6960" max="6961" width="9.08984375" style="104"/>
    <col min="6962" max="6962" width="9.453125" style="104" bestFit="1" customWidth="1"/>
    <col min="6963" max="6964" width="9.08984375" style="104"/>
    <col min="6965" max="6965" width="9.453125" style="104" bestFit="1" customWidth="1"/>
    <col min="6966" max="6968" width="9.08984375" style="104"/>
    <col min="6969" max="6969" width="9.453125" style="104" bestFit="1" customWidth="1"/>
    <col min="6970" max="6971" width="9.08984375" style="104"/>
    <col min="6972" max="6972" width="9.453125" style="104" bestFit="1" customWidth="1"/>
    <col min="6973" max="6973" width="11" style="104" bestFit="1" customWidth="1"/>
    <col min="6974" max="6974" width="9.08984375" style="104"/>
    <col min="6975" max="6975" width="12" style="104" bestFit="1" customWidth="1"/>
    <col min="6976" max="6978" width="9.08984375" style="104"/>
    <col min="6979" max="6981" width="12" style="104" bestFit="1" customWidth="1"/>
    <col min="6982" max="6989" width="9.08984375" style="104"/>
    <col min="6990" max="6990" width="12" style="104" bestFit="1" customWidth="1"/>
    <col min="6991" max="6992" width="9.08984375" style="104"/>
    <col min="6993" max="6993" width="9.453125" style="104" bestFit="1" customWidth="1"/>
    <col min="6994" max="6998" width="9.08984375" style="104"/>
    <col min="6999" max="6999" width="9.453125" style="104" bestFit="1" customWidth="1"/>
    <col min="7000" max="7002" width="9.08984375" style="104"/>
    <col min="7003" max="7004" width="12" style="104" bestFit="1" customWidth="1"/>
    <col min="7005" max="7008" width="9.08984375" style="104"/>
    <col min="7009" max="7014" width="12" style="104" bestFit="1" customWidth="1"/>
    <col min="7015" max="7015" width="10" style="104" bestFit="1" customWidth="1"/>
    <col min="7016" max="7016" width="9.08984375" style="104"/>
    <col min="7017" max="7018" width="12" style="104" bestFit="1" customWidth="1"/>
    <col min="7019" max="7174" width="9.08984375" style="104"/>
    <col min="7175" max="7175" width="9.453125" style="104" bestFit="1" customWidth="1"/>
    <col min="7176" max="7179" width="9.08984375" style="104"/>
    <col min="7180" max="7180" width="12" style="104" bestFit="1" customWidth="1"/>
    <col min="7181" max="7183" width="9.08984375" style="104"/>
    <col min="7184" max="7184" width="9.453125" style="104" bestFit="1" customWidth="1"/>
    <col min="7185" max="7188" width="9.08984375" style="104"/>
    <col min="7189" max="7189" width="12" style="104" bestFit="1" customWidth="1"/>
    <col min="7190" max="7190" width="10" style="104" bestFit="1" customWidth="1"/>
    <col min="7191" max="7204" width="9.08984375" style="104"/>
    <col min="7205" max="7205" width="9.453125" style="104" bestFit="1" customWidth="1"/>
    <col min="7206" max="7214" width="9.08984375" style="104"/>
    <col min="7215" max="7215" width="9.453125" style="104" bestFit="1" customWidth="1"/>
    <col min="7216" max="7217" width="9.08984375" style="104"/>
    <col min="7218" max="7218" width="9.453125" style="104" bestFit="1" customWidth="1"/>
    <col min="7219" max="7220" width="9.08984375" style="104"/>
    <col min="7221" max="7221" width="9.453125" style="104" bestFit="1" customWidth="1"/>
    <col min="7222" max="7224" width="9.08984375" style="104"/>
    <col min="7225" max="7225" width="9.453125" style="104" bestFit="1" customWidth="1"/>
    <col min="7226" max="7227" width="9.08984375" style="104"/>
    <col min="7228" max="7228" width="9.453125" style="104" bestFit="1" customWidth="1"/>
    <col min="7229" max="7229" width="11" style="104" bestFit="1" customWidth="1"/>
    <col min="7230" max="7230" width="9.08984375" style="104"/>
    <col min="7231" max="7231" width="12" style="104" bestFit="1" customWidth="1"/>
    <col min="7232" max="7234" width="9.08984375" style="104"/>
    <col min="7235" max="7237" width="12" style="104" bestFit="1" customWidth="1"/>
    <col min="7238" max="7245" width="9.08984375" style="104"/>
    <col min="7246" max="7246" width="12" style="104" bestFit="1" customWidth="1"/>
    <col min="7247" max="7248" width="9.08984375" style="104"/>
    <col min="7249" max="7249" width="9.453125" style="104" bestFit="1" customWidth="1"/>
    <col min="7250" max="7254" width="9.08984375" style="104"/>
    <col min="7255" max="7255" width="9.453125" style="104" bestFit="1" customWidth="1"/>
    <col min="7256" max="7258" width="9.08984375" style="104"/>
    <col min="7259" max="7260" width="12" style="104" bestFit="1" customWidth="1"/>
    <col min="7261" max="7264" width="9.08984375" style="104"/>
    <col min="7265" max="7270" width="12" style="104" bestFit="1" customWidth="1"/>
    <col min="7271" max="7271" width="10" style="104" bestFit="1" customWidth="1"/>
    <col min="7272" max="7272" width="9.08984375" style="104"/>
    <col min="7273" max="7274" width="12" style="104" bestFit="1" customWidth="1"/>
    <col min="7275" max="7430" width="9.08984375" style="104"/>
    <col min="7431" max="7431" width="9.453125" style="104" bestFit="1" customWidth="1"/>
    <col min="7432" max="7435" width="9.08984375" style="104"/>
    <col min="7436" max="7436" width="12" style="104" bestFit="1" customWidth="1"/>
    <col min="7437" max="7439" width="9.08984375" style="104"/>
    <col min="7440" max="7440" width="9.453125" style="104" bestFit="1" customWidth="1"/>
    <col min="7441" max="7444" width="9.08984375" style="104"/>
    <col min="7445" max="7445" width="12" style="104" bestFit="1" customWidth="1"/>
    <col min="7446" max="7446" width="10" style="104" bestFit="1" customWidth="1"/>
    <col min="7447" max="7460" width="9.08984375" style="104"/>
    <col min="7461" max="7461" width="9.453125" style="104" bestFit="1" customWidth="1"/>
    <col min="7462" max="7470" width="9.08984375" style="104"/>
    <col min="7471" max="7471" width="9.453125" style="104" bestFit="1" customWidth="1"/>
    <col min="7472" max="7473" width="9.08984375" style="104"/>
    <col min="7474" max="7474" width="9.453125" style="104" bestFit="1" customWidth="1"/>
    <col min="7475" max="7476" width="9.08984375" style="104"/>
    <col min="7477" max="7477" width="9.453125" style="104" bestFit="1" customWidth="1"/>
    <col min="7478" max="7480" width="9.08984375" style="104"/>
    <col min="7481" max="7481" width="9.453125" style="104" bestFit="1" customWidth="1"/>
    <col min="7482" max="7483" width="9.08984375" style="104"/>
    <col min="7484" max="7484" width="9.453125" style="104" bestFit="1" customWidth="1"/>
    <col min="7485" max="7485" width="11" style="104" bestFit="1" customWidth="1"/>
    <col min="7486" max="7486" width="9.08984375" style="104"/>
    <col min="7487" max="7487" width="12" style="104" bestFit="1" customWidth="1"/>
    <col min="7488" max="7490" width="9.08984375" style="104"/>
    <col min="7491" max="7493" width="12" style="104" bestFit="1" customWidth="1"/>
    <col min="7494" max="7501" width="9.08984375" style="104"/>
    <col min="7502" max="7502" width="12" style="104" bestFit="1" customWidth="1"/>
    <col min="7503" max="7504" width="9.08984375" style="104"/>
    <col min="7505" max="7505" width="9.453125" style="104" bestFit="1" customWidth="1"/>
    <col min="7506" max="7510" width="9.08984375" style="104"/>
    <col min="7511" max="7511" width="9.453125" style="104" bestFit="1" customWidth="1"/>
    <col min="7512" max="7514" width="9.08984375" style="104"/>
    <col min="7515" max="7516" width="12" style="104" bestFit="1" customWidth="1"/>
    <col min="7517" max="7520" width="9.08984375" style="104"/>
    <col min="7521" max="7526" width="12" style="104" bestFit="1" customWidth="1"/>
    <col min="7527" max="7527" width="10" style="104" bestFit="1" customWidth="1"/>
    <col min="7528" max="7528" width="9.08984375" style="104"/>
    <col min="7529" max="7530" width="12" style="104" bestFit="1" customWidth="1"/>
    <col min="7531" max="7686" width="9.08984375" style="104"/>
    <col min="7687" max="7687" width="9.453125" style="104" bestFit="1" customWidth="1"/>
    <col min="7688" max="7691" width="9.08984375" style="104"/>
    <col min="7692" max="7692" width="12" style="104" bestFit="1" customWidth="1"/>
    <col min="7693" max="7695" width="9.08984375" style="104"/>
    <col min="7696" max="7696" width="9.453125" style="104" bestFit="1" customWidth="1"/>
    <col min="7697" max="7700" width="9.08984375" style="104"/>
    <col min="7701" max="7701" width="12" style="104" bestFit="1" customWidth="1"/>
    <col min="7702" max="7702" width="10" style="104" bestFit="1" customWidth="1"/>
    <col min="7703" max="7716" width="9.08984375" style="104"/>
    <col min="7717" max="7717" width="9.453125" style="104" bestFit="1" customWidth="1"/>
    <col min="7718" max="7726" width="9.08984375" style="104"/>
    <col min="7727" max="7727" width="9.453125" style="104" bestFit="1" customWidth="1"/>
    <col min="7728" max="7729" width="9.08984375" style="104"/>
    <col min="7730" max="7730" width="9.453125" style="104" bestFit="1" customWidth="1"/>
    <col min="7731" max="7732" width="9.08984375" style="104"/>
    <col min="7733" max="7733" width="9.453125" style="104" bestFit="1" customWidth="1"/>
    <col min="7734" max="7736" width="9.08984375" style="104"/>
    <col min="7737" max="7737" width="9.453125" style="104" bestFit="1" customWidth="1"/>
    <col min="7738" max="7739" width="9.08984375" style="104"/>
    <col min="7740" max="7740" width="9.453125" style="104" bestFit="1" customWidth="1"/>
    <col min="7741" max="7741" width="11" style="104" bestFit="1" customWidth="1"/>
    <col min="7742" max="7742" width="9.08984375" style="104"/>
    <col min="7743" max="7743" width="12" style="104" bestFit="1" customWidth="1"/>
    <col min="7744" max="7746" width="9.08984375" style="104"/>
    <col min="7747" max="7749" width="12" style="104" bestFit="1" customWidth="1"/>
    <col min="7750" max="7757" width="9.08984375" style="104"/>
    <col min="7758" max="7758" width="12" style="104" bestFit="1" customWidth="1"/>
    <col min="7759" max="7760" width="9.08984375" style="104"/>
    <col min="7761" max="7761" width="9.453125" style="104" bestFit="1" customWidth="1"/>
    <col min="7762" max="7766" width="9.08984375" style="104"/>
    <col min="7767" max="7767" width="9.453125" style="104" bestFit="1" customWidth="1"/>
    <col min="7768" max="7770" width="9.08984375" style="104"/>
    <col min="7771" max="7772" width="12" style="104" bestFit="1" customWidth="1"/>
    <col min="7773" max="7776" width="9.08984375" style="104"/>
    <col min="7777" max="7782" width="12" style="104" bestFit="1" customWidth="1"/>
    <col min="7783" max="7783" width="10" style="104" bestFit="1" customWidth="1"/>
    <col min="7784" max="7784" width="9.08984375" style="104"/>
    <col min="7785" max="7786" width="12" style="104" bestFit="1" customWidth="1"/>
    <col min="7787" max="7942" width="9.08984375" style="104"/>
    <col min="7943" max="7943" width="9.453125" style="104" bestFit="1" customWidth="1"/>
    <col min="7944" max="7947" width="9.08984375" style="104"/>
    <col min="7948" max="7948" width="12" style="104" bestFit="1" customWidth="1"/>
    <col min="7949" max="7951" width="9.08984375" style="104"/>
    <col min="7952" max="7952" width="9.453125" style="104" bestFit="1" customWidth="1"/>
    <col min="7953" max="7956" width="9.08984375" style="104"/>
    <col min="7957" max="7957" width="12" style="104" bestFit="1" customWidth="1"/>
    <col min="7958" max="7958" width="10" style="104" bestFit="1" customWidth="1"/>
    <col min="7959" max="7972" width="9.08984375" style="104"/>
    <col min="7973" max="7973" width="9.453125" style="104" bestFit="1" customWidth="1"/>
    <col min="7974" max="7982" width="9.08984375" style="104"/>
    <col min="7983" max="7983" width="9.453125" style="104" bestFit="1" customWidth="1"/>
    <col min="7984" max="7985" width="9.08984375" style="104"/>
    <col min="7986" max="7986" width="9.453125" style="104" bestFit="1" customWidth="1"/>
    <col min="7987" max="7988" width="9.08984375" style="104"/>
    <col min="7989" max="7989" width="9.453125" style="104" bestFit="1" customWidth="1"/>
    <col min="7990" max="7992" width="9.08984375" style="104"/>
    <col min="7993" max="7993" width="9.453125" style="104" bestFit="1" customWidth="1"/>
    <col min="7994" max="7995" width="9.08984375" style="104"/>
    <col min="7996" max="7996" width="9.453125" style="104" bestFit="1" customWidth="1"/>
    <col min="7997" max="7997" width="11" style="104" bestFit="1" customWidth="1"/>
    <col min="7998" max="7998" width="9.08984375" style="104"/>
    <col min="7999" max="7999" width="12" style="104" bestFit="1" customWidth="1"/>
    <col min="8000" max="8002" width="9.08984375" style="104"/>
    <col min="8003" max="8005" width="12" style="104" bestFit="1" customWidth="1"/>
    <col min="8006" max="8013" width="9.08984375" style="104"/>
    <col min="8014" max="8014" width="12" style="104" bestFit="1" customWidth="1"/>
    <col min="8015" max="8016" width="9.08984375" style="104"/>
    <col min="8017" max="8017" width="9.453125" style="104" bestFit="1" customWidth="1"/>
    <col min="8018" max="8022" width="9.08984375" style="104"/>
    <col min="8023" max="8023" width="9.453125" style="104" bestFit="1" customWidth="1"/>
    <col min="8024" max="8026" width="9.08984375" style="104"/>
    <col min="8027" max="8028" width="12" style="104" bestFit="1" customWidth="1"/>
    <col min="8029" max="8032" width="9.08984375" style="104"/>
    <col min="8033" max="8038" width="12" style="104" bestFit="1" customWidth="1"/>
    <col min="8039" max="8039" width="10" style="104" bestFit="1" customWidth="1"/>
    <col min="8040" max="8040" width="9.08984375" style="104"/>
    <col min="8041" max="8042" width="12" style="104" bestFit="1" customWidth="1"/>
    <col min="8043" max="8198" width="9.08984375" style="104"/>
    <col min="8199" max="8199" width="9.453125" style="104" bestFit="1" customWidth="1"/>
    <col min="8200" max="8203" width="9.08984375" style="104"/>
    <col min="8204" max="8204" width="12" style="104" bestFit="1" customWidth="1"/>
    <col min="8205" max="8207" width="9.08984375" style="104"/>
    <col min="8208" max="8208" width="9.453125" style="104" bestFit="1" customWidth="1"/>
    <col min="8209" max="8212" width="9.08984375" style="104"/>
    <col min="8213" max="8213" width="12" style="104" bestFit="1" customWidth="1"/>
    <col min="8214" max="8214" width="10" style="104" bestFit="1" customWidth="1"/>
    <col min="8215" max="8228" width="9.08984375" style="104"/>
    <col min="8229" max="8229" width="9.453125" style="104" bestFit="1" customWidth="1"/>
    <col min="8230" max="8238" width="9.08984375" style="104"/>
    <col min="8239" max="8239" width="9.453125" style="104" bestFit="1" customWidth="1"/>
    <col min="8240" max="8241" width="9.08984375" style="104"/>
    <col min="8242" max="8242" width="9.453125" style="104" bestFit="1" customWidth="1"/>
    <col min="8243" max="8244" width="9.08984375" style="104"/>
    <col min="8245" max="8245" width="9.453125" style="104" bestFit="1" customWidth="1"/>
    <col min="8246" max="8248" width="9.08984375" style="104"/>
    <col min="8249" max="8249" width="9.453125" style="104" bestFit="1" customWidth="1"/>
    <col min="8250" max="8251" width="9.08984375" style="104"/>
    <col min="8252" max="8252" width="9.453125" style="104" bestFit="1" customWidth="1"/>
    <col min="8253" max="8253" width="11" style="104" bestFit="1" customWidth="1"/>
    <col min="8254" max="8254" width="9.08984375" style="104"/>
    <col min="8255" max="8255" width="12" style="104" bestFit="1" customWidth="1"/>
    <col min="8256" max="8258" width="9.08984375" style="104"/>
    <col min="8259" max="8261" width="12" style="104" bestFit="1" customWidth="1"/>
    <col min="8262" max="8269" width="9.08984375" style="104"/>
    <col min="8270" max="8270" width="12" style="104" bestFit="1" customWidth="1"/>
    <col min="8271" max="8272" width="9.08984375" style="104"/>
    <col min="8273" max="8273" width="9.453125" style="104" bestFit="1" customWidth="1"/>
    <col min="8274" max="8278" width="9.08984375" style="104"/>
    <col min="8279" max="8279" width="9.453125" style="104" bestFit="1" customWidth="1"/>
    <col min="8280" max="8282" width="9.08984375" style="104"/>
    <col min="8283" max="8284" width="12" style="104" bestFit="1" customWidth="1"/>
    <col min="8285" max="8288" width="9.08984375" style="104"/>
    <col min="8289" max="8294" width="12" style="104" bestFit="1" customWidth="1"/>
    <col min="8295" max="8295" width="10" style="104" bestFit="1" customWidth="1"/>
    <col min="8296" max="8296" width="9.08984375" style="104"/>
    <col min="8297" max="8298" width="12" style="104" bestFit="1" customWidth="1"/>
    <col min="8299" max="8454" width="9.08984375" style="104"/>
    <col min="8455" max="8455" width="9.453125" style="104" bestFit="1" customWidth="1"/>
    <col min="8456" max="8459" width="9.08984375" style="104"/>
    <col min="8460" max="8460" width="12" style="104" bestFit="1" customWidth="1"/>
    <col min="8461" max="8463" width="9.08984375" style="104"/>
    <col min="8464" max="8464" width="9.453125" style="104" bestFit="1" customWidth="1"/>
    <col min="8465" max="8468" width="9.08984375" style="104"/>
    <col min="8469" max="8469" width="12" style="104" bestFit="1" customWidth="1"/>
    <col min="8470" max="8470" width="10" style="104" bestFit="1" customWidth="1"/>
    <col min="8471" max="8484" width="9.08984375" style="104"/>
    <col min="8485" max="8485" width="9.453125" style="104" bestFit="1" customWidth="1"/>
    <col min="8486" max="8494" width="9.08984375" style="104"/>
    <col min="8495" max="8495" width="9.453125" style="104" bestFit="1" customWidth="1"/>
    <col min="8496" max="8497" width="9.08984375" style="104"/>
    <col min="8498" max="8498" width="9.453125" style="104" bestFit="1" customWidth="1"/>
    <col min="8499" max="8500" width="9.08984375" style="104"/>
    <col min="8501" max="8501" width="9.453125" style="104" bestFit="1" customWidth="1"/>
    <col min="8502" max="8504" width="9.08984375" style="104"/>
    <col min="8505" max="8505" width="9.453125" style="104" bestFit="1" customWidth="1"/>
    <col min="8506" max="8507" width="9.08984375" style="104"/>
    <col min="8508" max="8508" width="9.453125" style="104" bestFit="1" customWidth="1"/>
    <col min="8509" max="8509" width="11" style="104" bestFit="1" customWidth="1"/>
    <col min="8510" max="8510" width="9.08984375" style="104"/>
    <col min="8511" max="8511" width="12" style="104" bestFit="1" customWidth="1"/>
    <col min="8512" max="8514" width="9.08984375" style="104"/>
    <col min="8515" max="8517" width="12" style="104" bestFit="1" customWidth="1"/>
    <col min="8518" max="8525" width="9.08984375" style="104"/>
    <col min="8526" max="8526" width="12" style="104" bestFit="1" customWidth="1"/>
    <col min="8527" max="8528" width="9.08984375" style="104"/>
    <col min="8529" max="8529" width="9.453125" style="104" bestFit="1" customWidth="1"/>
    <col min="8530" max="8534" width="9.08984375" style="104"/>
    <col min="8535" max="8535" width="9.453125" style="104" bestFit="1" customWidth="1"/>
    <col min="8536" max="8538" width="9.08984375" style="104"/>
    <col min="8539" max="8540" width="12" style="104" bestFit="1" customWidth="1"/>
    <col min="8541" max="8544" width="9.08984375" style="104"/>
    <col min="8545" max="8550" width="12" style="104" bestFit="1" customWidth="1"/>
    <col min="8551" max="8551" width="10" style="104" bestFit="1" customWidth="1"/>
    <col min="8552" max="8552" width="9.08984375" style="104"/>
    <col min="8553" max="8554" width="12" style="104" bestFit="1" customWidth="1"/>
    <col min="8555" max="8710" width="9.08984375" style="104"/>
    <col min="8711" max="8711" width="9.453125" style="104" bestFit="1" customWidth="1"/>
    <col min="8712" max="8715" width="9.08984375" style="104"/>
    <col min="8716" max="8716" width="12" style="104" bestFit="1" customWidth="1"/>
    <col min="8717" max="8719" width="9.08984375" style="104"/>
    <col min="8720" max="8720" width="9.453125" style="104" bestFit="1" customWidth="1"/>
    <col min="8721" max="8724" width="9.08984375" style="104"/>
    <col min="8725" max="8725" width="12" style="104" bestFit="1" customWidth="1"/>
    <col min="8726" max="8726" width="10" style="104" bestFit="1" customWidth="1"/>
    <col min="8727" max="8740" width="9.08984375" style="104"/>
    <col min="8741" max="8741" width="9.453125" style="104" bestFit="1" customWidth="1"/>
    <col min="8742" max="8750" width="9.08984375" style="104"/>
    <col min="8751" max="8751" width="9.453125" style="104" bestFit="1" customWidth="1"/>
    <col min="8752" max="8753" width="9.08984375" style="104"/>
    <col min="8754" max="8754" width="9.453125" style="104" bestFit="1" customWidth="1"/>
    <col min="8755" max="8756" width="9.08984375" style="104"/>
    <col min="8757" max="8757" width="9.453125" style="104" bestFit="1" customWidth="1"/>
    <col min="8758" max="8760" width="9.08984375" style="104"/>
    <col min="8761" max="8761" width="9.453125" style="104" bestFit="1" customWidth="1"/>
    <col min="8762" max="8763" width="9.08984375" style="104"/>
    <col min="8764" max="8764" width="9.453125" style="104" bestFit="1" customWidth="1"/>
    <col min="8765" max="8765" width="11" style="104" bestFit="1" customWidth="1"/>
    <col min="8766" max="8766" width="9.08984375" style="104"/>
    <col min="8767" max="8767" width="12" style="104" bestFit="1" customWidth="1"/>
    <col min="8768" max="8770" width="9.08984375" style="104"/>
    <col min="8771" max="8773" width="12" style="104" bestFit="1" customWidth="1"/>
    <col min="8774" max="8781" width="9.08984375" style="104"/>
    <col min="8782" max="8782" width="12" style="104" bestFit="1" customWidth="1"/>
    <col min="8783" max="8784" width="9.08984375" style="104"/>
    <col min="8785" max="8785" width="9.453125" style="104" bestFit="1" customWidth="1"/>
    <col min="8786" max="8790" width="9.08984375" style="104"/>
    <col min="8791" max="8791" width="9.453125" style="104" bestFit="1" customWidth="1"/>
    <col min="8792" max="8794" width="9.08984375" style="104"/>
    <col min="8795" max="8796" width="12" style="104" bestFit="1" customWidth="1"/>
    <col min="8797" max="8800" width="9.08984375" style="104"/>
    <col min="8801" max="8806" width="12" style="104" bestFit="1" customWidth="1"/>
    <col min="8807" max="8807" width="10" style="104" bestFit="1" customWidth="1"/>
    <col min="8808" max="8808" width="9.08984375" style="104"/>
    <col min="8809" max="8810" width="12" style="104" bestFit="1" customWidth="1"/>
    <col min="8811" max="8966" width="9.08984375" style="104"/>
    <col min="8967" max="8967" width="9.453125" style="104" bestFit="1" customWidth="1"/>
    <col min="8968" max="8971" width="9.08984375" style="104"/>
    <col min="8972" max="8972" width="12" style="104" bestFit="1" customWidth="1"/>
    <col min="8973" max="8975" width="9.08984375" style="104"/>
    <col min="8976" max="8976" width="9.453125" style="104" bestFit="1" customWidth="1"/>
    <col min="8977" max="8980" width="9.08984375" style="104"/>
    <col min="8981" max="8981" width="12" style="104" bestFit="1" customWidth="1"/>
    <col min="8982" max="8982" width="10" style="104" bestFit="1" customWidth="1"/>
    <col min="8983" max="8996" width="9.08984375" style="104"/>
    <col min="8997" max="8997" width="9.453125" style="104" bestFit="1" customWidth="1"/>
    <col min="8998" max="9006" width="9.08984375" style="104"/>
    <col min="9007" max="9007" width="9.453125" style="104" bestFit="1" customWidth="1"/>
    <col min="9008" max="9009" width="9.08984375" style="104"/>
    <col min="9010" max="9010" width="9.453125" style="104" bestFit="1" customWidth="1"/>
    <col min="9011" max="9012" width="9.08984375" style="104"/>
    <col min="9013" max="9013" width="9.453125" style="104" bestFit="1" customWidth="1"/>
    <col min="9014" max="9016" width="9.08984375" style="104"/>
    <col min="9017" max="9017" width="9.453125" style="104" bestFit="1" customWidth="1"/>
    <col min="9018" max="9019" width="9.08984375" style="104"/>
    <col min="9020" max="9020" width="9.453125" style="104" bestFit="1" customWidth="1"/>
    <col min="9021" max="9021" width="11" style="104" bestFit="1" customWidth="1"/>
    <col min="9022" max="9022" width="9.08984375" style="104"/>
    <col min="9023" max="9023" width="12" style="104" bestFit="1" customWidth="1"/>
    <col min="9024" max="9026" width="9.08984375" style="104"/>
    <col min="9027" max="9029" width="12" style="104" bestFit="1" customWidth="1"/>
    <col min="9030" max="9037" width="9.08984375" style="104"/>
    <col min="9038" max="9038" width="12" style="104" bestFit="1" customWidth="1"/>
    <col min="9039" max="9040" width="9.08984375" style="104"/>
    <col min="9041" max="9041" width="9.453125" style="104" bestFit="1" customWidth="1"/>
    <col min="9042" max="9046" width="9.08984375" style="104"/>
    <col min="9047" max="9047" width="9.453125" style="104" bestFit="1" customWidth="1"/>
    <col min="9048" max="9050" width="9.08984375" style="104"/>
    <col min="9051" max="9052" width="12" style="104" bestFit="1" customWidth="1"/>
    <col min="9053" max="9056" width="9.08984375" style="104"/>
    <col min="9057" max="9062" width="12" style="104" bestFit="1" customWidth="1"/>
    <col min="9063" max="9063" width="10" style="104" bestFit="1" customWidth="1"/>
    <col min="9064" max="9064" width="9.08984375" style="104"/>
    <col min="9065" max="9066" width="12" style="104" bestFit="1" customWidth="1"/>
    <col min="9067" max="9222" width="9.08984375" style="104"/>
    <col min="9223" max="9223" width="9.453125" style="104" bestFit="1" customWidth="1"/>
    <col min="9224" max="9227" width="9.08984375" style="104"/>
    <col min="9228" max="9228" width="12" style="104" bestFit="1" customWidth="1"/>
    <col min="9229" max="9231" width="9.08984375" style="104"/>
    <col min="9232" max="9232" width="9.453125" style="104" bestFit="1" customWidth="1"/>
    <col min="9233" max="9236" width="9.08984375" style="104"/>
    <col min="9237" max="9237" width="12" style="104" bestFit="1" customWidth="1"/>
    <col min="9238" max="9238" width="10" style="104" bestFit="1" customWidth="1"/>
    <col min="9239" max="9252" width="9.08984375" style="104"/>
    <col min="9253" max="9253" width="9.453125" style="104" bestFit="1" customWidth="1"/>
    <col min="9254" max="9262" width="9.08984375" style="104"/>
    <col min="9263" max="9263" width="9.453125" style="104" bestFit="1" customWidth="1"/>
    <col min="9264" max="9265" width="9.08984375" style="104"/>
    <col min="9266" max="9266" width="9.453125" style="104" bestFit="1" customWidth="1"/>
    <col min="9267" max="9268" width="9.08984375" style="104"/>
    <col min="9269" max="9269" width="9.453125" style="104" bestFit="1" customWidth="1"/>
    <col min="9270" max="9272" width="9.08984375" style="104"/>
    <col min="9273" max="9273" width="9.453125" style="104" bestFit="1" customWidth="1"/>
    <col min="9274" max="9275" width="9.08984375" style="104"/>
    <col min="9276" max="9276" width="9.453125" style="104" bestFit="1" customWidth="1"/>
    <col min="9277" max="9277" width="11" style="104" bestFit="1" customWidth="1"/>
    <col min="9278" max="9278" width="9.08984375" style="104"/>
    <col min="9279" max="9279" width="12" style="104" bestFit="1" customWidth="1"/>
    <col min="9280" max="9282" width="9.08984375" style="104"/>
    <col min="9283" max="9285" width="12" style="104" bestFit="1" customWidth="1"/>
    <col min="9286" max="9293" width="9.08984375" style="104"/>
    <col min="9294" max="9294" width="12" style="104" bestFit="1" customWidth="1"/>
    <col min="9295" max="9296" width="9.08984375" style="104"/>
    <col min="9297" max="9297" width="9.453125" style="104" bestFit="1" customWidth="1"/>
    <col min="9298" max="9302" width="9.08984375" style="104"/>
    <col min="9303" max="9303" width="9.453125" style="104" bestFit="1" customWidth="1"/>
    <col min="9304" max="9306" width="9.08984375" style="104"/>
    <col min="9307" max="9308" width="12" style="104" bestFit="1" customWidth="1"/>
    <col min="9309" max="9312" width="9.08984375" style="104"/>
    <col min="9313" max="9318" width="12" style="104" bestFit="1" customWidth="1"/>
    <col min="9319" max="9319" width="10" style="104" bestFit="1" customWidth="1"/>
    <col min="9320" max="9320" width="9.08984375" style="104"/>
    <col min="9321" max="9322" width="12" style="104" bestFit="1" customWidth="1"/>
    <col min="9323" max="9478" width="9.08984375" style="104"/>
    <col min="9479" max="9479" width="9.453125" style="104" bestFit="1" customWidth="1"/>
    <col min="9480" max="9483" width="9.08984375" style="104"/>
    <col min="9484" max="9484" width="12" style="104" bestFit="1" customWidth="1"/>
    <col min="9485" max="9487" width="9.08984375" style="104"/>
    <col min="9488" max="9488" width="9.453125" style="104" bestFit="1" customWidth="1"/>
    <col min="9489" max="9492" width="9.08984375" style="104"/>
    <col min="9493" max="9493" width="12" style="104" bestFit="1" customWidth="1"/>
    <col min="9494" max="9494" width="10" style="104" bestFit="1" customWidth="1"/>
    <col min="9495" max="9508" width="9.08984375" style="104"/>
    <col min="9509" max="9509" width="9.453125" style="104" bestFit="1" customWidth="1"/>
    <col min="9510" max="9518" width="9.08984375" style="104"/>
    <col min="9519" max="9519" width="9.453125" style="104" bestFit="1" customWidth="1"/>
    <col min="9520" max="9521" width="9.08984375" style="104"/>
    <col min="9522" max="9522" width="9.453125" style="104" bestFit="1" customWidth="1"/>
    <col min="9523" max="9524" width="9.08984375" style="104"/>
    <col min="9525" max="9525" width="9.453125" style="104" bestFit="1" customWidth="1"/>
    <col min="9526" max="9528" width="9.08984375" style="104"/>
    <col min="9529" max="9529" width="9.453125" style="104" bestFit="1" customWidth="1"/>
    <col min="9530" max="9531" width="9.08984375" style="104"/>
    <col min="9532" max="9532" width="9.453125" style="104" bestFit="1" customWidth="1"/>
    <col min="9533" max="9533" width="11" style="104" bestFit="1" customWidth="1"/>
    <col min="9534" max="9534" width="9.08984375" style="104"/>
    <col min="9535" max="9535" width="12" style="104" bestFit="1" customWidth="1"/>
    <col min="9536" max="9538" width="9.08984375" style="104"/>
    <col min="9539" max="9541" width="12" style="104" bestFit="1" customWidth="1"/>
    <col min="9542" max="9549" width="9.08984375" style="104"/>
    <col min="9550" max="9550" width="12" style="104" bestFit="1" customWidth="1"/>
    <col min="9551" max="9552" width="9.08984375" style="104"/>
    <col min="9553" max="9553" width="9.453125" style="104" bestFit="1" customWidth="1"/>
    <col min="9554" max="9558" width="9.08984375" style="104"/>
    <col min="9559" max="9559" width="9.453125" style="104" bestFit="1" customWidth="1"/>
    <col min="9560" max="9562" width="9.08984375" style="104"/>
    <col min="9563" max="9564" width="12" style="104" bestFit="1" customWidth="1"/>
    <col min="9565" max="9568" width="9.08984375" style="104"/>
    <col min="9569" max="9574" width="12" style="104" bestFit="1" customWidth="1"/>
    <col min="9575" max="9575" width="10" style="104" bestFit="1" customWidth="1"/>
    <col min="9576" max="9576" width="9.08984375" style="104"/>
    <col min="9577" max="9578" width="12" style="104" bestFit="1" customWidth="1"/>
    <col min="9579" max="9734" width="9.08984375" style="104"/>
    <col min="9735" max="9735" width="9.453125" style="104" bestFit="1" customWidth="1"/>
    <col min="9736" max="9739" width="9.08984375" style="104"/>
    <col min="9740" max="9740" width="12" style="104" bestFit="1" customWidth="1"/>
    <col min="9741" max="9743" width="9.08984375" style="104"/>
    <col min="9744" max="9744" width="9.453125" style="104" bestFit="1" customWidth="1"/>
    <col min="9745" max="9748" width="9.08984375" style="104"/>
    <col min="9749" max="9749" width="12" style="104" bestFit="1" customWidth="1"/>
    <col min="9750" max="9750" width="10" style="104" bestFit="1" customWidth="1"/>
    <col min="9751" max="9764" width="9.08984375" style="104"/>
    <col min="9765" max="9765" width="9.453125" style="104" bestFit="1" customWidth="1"/>
    <col min="9766" max="9774" width="9.08984375" style="104"/>
    <col min="9775" max="9775" width="9.453125" style="104" bestFit="1" customWidth="1"/>
    <col min="9776" max="9777" width="9.08984375" style="104"/>
    <col min="9778" max="9778" width="9.453125" style="104" bestFit="1" customWidth="1"/>
    <col min="9779" max="9780" width="9.08984375" style="104"/>
    <col min="9781" max="9781" width="9.453125" style="104" bestFit="1" customWidth="1"/>
    <col min="9782" max="9784" width="9.08984375" style="104"/>
    <col min="9785" max="9785" width="9.453125" style="104" bestFit="1" customWidth="1"/>
    <col min="9786" max="9787" width="9.08984375" style="104"/>
    <col min="9788" max="9788" width="9.453125" style="104" bestFit="1" customWidth="1"/>
    <col min="9789" max="9789" width="11" style="104" bestFit="1" customWidth="1"/>
    <col min="9790" max="9790" width="9.08984375" style="104"/>
    <col min="9791" max="9791" width="12" style="104" bestFit="1" customWidth="1"/>
    <col min="9792" max="9794" width="9.08984375" style="104"/>
    <col min="9795" max="9797" width="12" style="104" bestFit="1" customWidth="1"/>
    <col min="9798" max="9805" width="9.08984375" style="104"/>
    <col min="9806" max="9806" width="12" style="104" bestFit="1" customWidth="1"/>
    <col min="9807" max="9808" width="9.08984375" style="104"/>
    <col min="9809" max="9809" width="9.453125" style="104" bestFit="1" customWidth="1"/>
    <col min="9810" max="9814" width="9.08984375" style="104"/>
    <col min="9815" max="9815" width="9.453125" style="104" bestFit="1" customWidth="1"/>
    <col min="9816" max="9818" width="9.08984375" style="104"/>
    <col min="9819" max="9820" width="12" style="104" bestFit="1" customWidth="1"/>
    <col min="9821" max="9824" width="9.08984375" style="104"/>
    <col min="9825" max="9830" width="12" style="104" bestFit="1" customWidth="1"/>
    <col min="9831" max="9831" width="10" style="104" bestFit="1" customWidth="1"/>
    <col min="9832" max="9832" width="9.08984375" style="104"/>
    <col min="9833" max="9834" width="12" style="104" bestFit="1" customWidth="1"/>
    <col min="9835" max="9990" width="9.08984375" style="104"/>
    <col min="9991" max="9991" width="9.453125" style="104" bestFit="1" customWidth="1"/>
    <col min="9992" max="9995" width="9.08984375" style="104"/>
    <col min="9996" max="9996" width="12" style="104" bestFit="1" customWidth="1"/>
    <col min="9997" max="9999" width="9.08984375" style="104"/>
    <col min="10000" max="10000" width="9.453125" style="104" bestFit="1" customWidth="1"/>
    <col min="10001" max="10004" width="9.08984375" style="104"/>
    <col min="10005" max="10005" width="12" style="104" bestFit="1" customWidth="1"/>
    <col min="10006" max="10006" width="10" style="104" bestFit="1" customWidth="1"/>
    <col min="10007" max="10020" width="9.08984375" style="104"/>
    <col min="10021" max="10021" width="9.453125" style="104" bestFit="1" customWidth="1"/>
    <col min="10022" max="10030" width="9.08984375" style="104"/>
    <col min="10031" max="10031" width="9.453125" style="104" bestFit="1" customWidth="1"/>
    <col min="10032" max="10033" width="9.08984375" style="104"/>
    <col min="10034" max="10034" width="9.453125" style="104" bestFit="1" customWidth="1"/>
    <col min="10035" max="10036" width="9.08984375" style="104"/>
    <col min="10037" max="10037" width="9.453125" style="104" bestFit="1" customWidth="1"/>
    <col min="10038" max="10040" width="9.08984375" style="104"/>
    <col min="10041" max="10041" width="9.453125" style="104" bestFit="1" customWidth="1"/>
    <col min="10042" max="10043" width="9.08984375" style="104"/>
    <col min="10044" max="10044" width="9.453125" style="104" bestFit="1" customWidth="1"/>
    <col min="10045" max="10045" width="11" style="104" bestFit="1" customWidth="1"/>
    <col min="10046" max="10046" width="9.08984375" style="104"/>
    <col min="10047" max="10047" width="12" style="104" bestFit="1" customWidth="1"/>
    <col min="10048" max="10050" width="9.08984375" style="104"/>
    <col min="10051" max="10053" width="12" style="104" bestFit="1" customWidth="1"/>
    <col min="10054" max="10061" width="9.08984375" style="104"/>
    <col min="10062" max="10062" width="12" style="104" bestFit="1" customWidth="1"/>
    <col min="10063" max="10064" width="9.08984375" style="104"/>
    <col min="10065" max="10065" width="9.453125" style="104" bestFit="1" customWidth="1"/>
    <col min="10066" max="10070" width="9.08984375" style="104"/>
    <col min="10071" max="10071" width="9.453125" style="104" bestFit="1" customWidth="1"/>
    <col min="10072" max="10074" width="9.08984375" style="104"/>
    <col min="10075" max="10076" width="12" style="104" bestFit="1" customWidth="1"/>
    <col min="10077" max="10080" width="9.08984375" style="104"/>
    <col min="10081" max="10086" width="12" style="104" bestFit="1" customWidth="1"/>
    <col min="10087" max="10087" width="10" style="104" bestFit="1" customWidth="1"/>
    <col min="10088" max="10088" width="9.08984375" style="104"/>
    <col min="10089" max="10090" width="12" style="104" bestFit="1" customWidth="1"/>
    <col min="10091" max="10246" width="9.08984375" style="104"/>
    <col min="10247" max="10247" width="9.453125" style="104" bestFit="1" customWidth="1"/>
    <col min="10248" max="10251" width="9.08984375" style="104"/>
    <col min="10252" max="10252" width="12" style="104" bestFit="1" customWidth="1"/>
    <col min="10253" max="10255" width="9.08984375" style="104"/>
    <col min="10256" max="10256" width="9.453125" style="104" bestFit="1" customWidth="1"/>
    <col min="10257" max="10260" width="9.08984375" style="104"/>
    <col min="10261" max="10261" width="12" style="104" bestFit="1" customWidth="1"/>
    <col min="10262" max="10262" width="10" style="104" bestFit="1" customWidth="1"/>
    <col min="10263" max="10276" width="9.08984375" style="104"/>
    <col min="10277" max="10277" width="9.453125" style="104" bestFit="1" customWidth="1"/>
    <col min="10278" max="10286" width="9.08984375" style="104"/>
    <col min="10287" max="10287" width="9.453125" style="104" bestFit="1" customWidth="1"/>
    <col min="10288" max="10289" width="9.08984375" style="104"/>
    <col min="10290" max="10290" width="9.453125" style="104" bestFit="1" customWidth="1"/>
    <col min="10291" max="10292" width="9.08984375" style="104"/>
    <col min="10293" max="10293" width="9.453125" style="104" bestFit="1" customWidth="1"/>
    <col min="10294" max="10296" width="9.08984375" style="104"/>
    <col min="10297" max="10297" width="9.453125" style="104" bestFit="1" customWidth="1"/>
    <col min="10298" max="10299" width="9.08984375" style="104"/>
    <col min="10300" max="10300" width="9.453125" style="104" bestFit="1" customWidth="1"/>
    <col min="10301" max="10301" width="11" style="104" bestFit="1" customWidth="1"/>
    <col min="10302" max="10302" width="9.08984375" style="104"/>
    <col min="10303" max="10303" width="12" style="104" bestFit="1" customWidth="1"/>
    <col min="10304" max="10306" width="9.08984375" style="104"/>
    <col min="10307" max="10309" width="12" style="104" bestFit="1" customWidth="1"/>
    <col min="10310" max="10317" width="9.08984375" style="104"/>
    <col min="10318" max="10318" width="12" style="104" bestFit="1" customWidth="1"/>
    <col min="10319" max="10320" width="9.08984375" style="104"/>
    <col min="10321" max="10321" width="9.453125" style="104" bestFit="1" customWidth="1"/>
    <col min="10322" max="10326" width="9.08984375" style="104"/>
    <col min="10327" max="10327" width="9.453125" style="104" bestFit="1" customWidth="1"/>
    <col min="10328" max="10330" width="9.08984375" style="104"/>
    <col min="10331" max="10332" width="12" style="104" bestFit="1" customWidth="1"/>
    <col min="10333" max="10336" width="9.08984375" style="104"/>
    <col min="10337" max="10342" width="12" style="104" bestFit="1" customWidth="1"/>
    <col min="10343" max="10343" width="10" style="104" bestFit="1" customWidth="1"/>
    <col min="10344" max="10344" width="9.08984375" style="104"/>
    <col min="10345" max="10346" width="12" style="104" bestFit="1" customWidth="1"/>
    <col min="10347" max="10502" width="9.08984375" style="104"/>
    <col min="10503" max="10503" width="9.453125" style="104" bestFit="1" customWidth="1"/>
    <col min="10504" max="10507" width="9.08984375" style="104"/>
    <col min="10508" max="10508" width="12" style="104" bestFit="1" customWidth="1"/>
    <col min="10509" max="10511" width="9.08984375" style="104"/>
    <col min="10512" max="10512" width="9.453125" style="104" bestFit="1" customWidth="1"/>
    <col min="10513" max="10516" width="9.08984375" style="104"/>
    <col min="10517" max="10517" width="12" style="104" bestFit="1" customWidth="1"/>
    <col min="10518" max="10518" width="10" style="104" bestFit="1" customWidth="1"/>
    <col min="10519" max="10532" width="9.08984375" style="104"/>
    <col min="10533" max="10533" width="9.453125" style="104" bestFit="1" customWidth="1"/>
    <col min="10534" max="10542" width="9.08984375" style="104"/>
    <col min="10543" max="10543" width="9.453125" style="104" bestFit="1" customWidth="1"/>
    <col min="10544" max="10545" width="9.08984375" style="104"/>
    <col min="10546" max="10546" width="9.453125" style="104" bestFit="1" customWidth="1"/>
    <col min="10547" max="10548" width="9.08984375" style="104"/>
    <col min="10549" max="10549" width="9.453125" style="104" bestFit="1" customWidth="1"/>
    <col min="10550" max="10552" width="9.08984375" style="104"/>
    <col min="10553" max="10553" width="9.453125" style="104" bestFit="1" customWidth="1"/>
    <col min="10554" max="10555" width="9.08984375" style="104"/>
    <col min="10556" max="10556" width="9.453125" style="104" bestFit="1" customWidth="1"/>
    <col min="10557" max="10557" width="11" style="104" bestFit="1" customWidth="1"/>
    <col min="10558" max="10558" width="9.08984375" style="104"/>
    <col min="10559" max="10559" width="12" style="104" bestFit="1" customWidth="1"/>
    <col min="10560" max="10562" width="9.08984375" style="104"/>
    <col min="10563" max="10565" width="12" style="104" bestFit="1" customWidth="1"/>
    <col min="10566" max="10573" width="9.08984375" style="104"/>
    <col min="10574" max="10574" width="12" style="104" bestFit="1" customWidth="1"/>
    <col min="10575" max="10576" width="9.08984375" style="104"/>
    <col min="10577" max="10577" width="9.453125" style="104" bestFit="1" customWidth="1"/>
    <col min="10578" max="10582" width="9.08984375" style="104"/>
    <col min="10583" max="10583" width="9.453125" style="104" bestFit="1" customWidth="1"/>
    <col min="10584" max="10586" width="9.08984375" style="104"/>
    <col min="10587" max="10588" width="12" style="104" bestFit="1" customWidth="1"/>
    <col min="10589" max="10592" width="9.08984375" style="104"/>
    <col min="10593" max="10598" width="12" style="104" bestFit="1" customWidth="1"/>
    <col min="10599" max="10599" width="10" style="104" bestFit="1" customWidth="1"/>
    <col min="10600" max="10600" width="9.08984375" style="104"/>
    <col min="10601" max="10602" width="12" style="104" bestFit="1" customWidth="1"/>
    <col min="10603" max="10758" width="9.08984375" style="104"/>
    <col min="10759" max="10759" width="9.453125" style="104" bestFit="1" customWidth="1"/>
    <col min="10760" max="10763" width="9.08984375" style="104"/>
    <col min="10764" max="10764" width="12" style="104" bestFit="1" customWidth="1"/>
    <col min="10765" max="10767" width="9.08984375" style="104"/>
    <col min="10768" max="10768" width="9.453125" style="104" bestFit="1" customWidth="1"/>
    <col min="10769" max="10772" width="9.08984375" style="104"/>
    <col min="10773" max="10773" width="12" style="104" bestFit="1" customWidth="1"/>
    <col min="10774" max="10774" width="10" style="104" bestFit="1" customWidth="1"/>
    <col min="10775" max="10788" width="9.08984375" style="104"/>
    <col min="10789" max="10789" width="9.453125" style="104" bestFit="1" customWidth="1"/>
    <col min="10790" max="10798" width="9.08984375" style="104"/>
    <col min="10799" max="10799" width="9.453125" style="104" bestFit="1" customWidth="1"/>
    <col min="10800" max="10801" width="9.08984375" style="104"/>
    <col min="10802" max="10802" width="9.453125" style="104" bestFit="1" customWidth="1"/>
    <col min="10803" max="10804" width="9.08984375" style="104"/>
    <col min="10805" max="10805" width="9.453125" style="104" bestFit="1" customWidth="1"/>
    <col min="10806" max="10808" width="9.08984375" style="104"/>
    <col min="10809" max="10809" width="9.453125" style="104" bestFit="1" customWidth="1"/>
    <col min="10810" max="10811" width="9.08984375" style="104"/>
    <col min="10812" max="10812" width="9.453125" style="104" bestFit="1" customWidth="1"/>
    <col min="10813" max="10813" width="11" style="104" bestFit="1" customWidth="1"/>
    <col min="10814" max="10814" width="9.08984375" style="104"/>
    <col min="10815" max="10815" width="12" style="104" bestFit="1" customWidth="1"/>
    <col min="10816" max="10818" width="9.08984375" style="104"/>
    <col min="10819" max="10821" width="12" style="104" bestFit="1" customWidth="1"/>
    <col min="10822" max="10829" width="9.08984375" style="104"/>
    <col min="10830" max="10830" width="12" style="104" bestFit="1" customWidth="1"/>
    <col min="10831" max="10832" width="9.08984375" style="104"/>
    <col min="10833" max="10833" width="9.453125" style="104" bestFit="1" customWidth="1"/>
    <col min="10834" max="10838" width="9.08984375" style="104"/>
    <col min="10839" max="10839" width="9.453125" style="104" bestFit="1" customWidth="1"/>
    <col min="10840" max="10842" width="9.08984375" style="104"/>
    <col min="10843" max="10844" width="12" style="104" bestFit="1" customWidth="1"/>
    <col min="10845" max="10848" width="9.08984375" style="104"/>
    <col min="10849" max="10854" width="12" style="104" bestFit="1" customWidth="1"/>
    <col min="10855" max="10855" width="10" style="104" bestFit="1" customWidth="1"/>
    <col min="10856" max="10856" width="9.08984375" style="104"/>
    <col min="10857" max="10858" width="12" style="104" bestFit="1" customWidth="1"/>
    <col min="10859" max="11014" width="9.08984375" style="104"/>
    <col min="11015" max="11015" width="9.453125" style="104" bestFit="1" customWidth="1"/>
    <col min="11016" max="11019" width="9.08984375" style="104"/>
    <col min="11020" max="11020" width="12" style="104" bestFit="1" customWidth="1"/>
    <col min="11021" max="11023" width="9.08984375" style="104"/>
    <col min="11024" max="11024" width="9.453125" style="104" bestFit="1" customWidth="1"/>
    <col min="11025" max="11028" width="9.08984375" style="104"/>
    <col min="11029" max="11029" width="12" style="104" bestFit="1" customWidth="1"/>
    <col min="11030" max="11030" width="10" style="104" bestFit="1" customWidth="1"/>
    <col min="11031" max="11044" width="9.08984375" style="104"/>
    <col min="11045" max="11045" width="9.453125" style="104" bestFit="1" customWidth="1"/>
    <col min="11046" max="11054" width="9.08984375" style="104"/>
    <col min="11055" max="11055" width="9.453125" style="104" bestFit="1" customWidth="1"/>
    <col min="11056" max="11057" width="9.08984375" style="104"/>
    <col min="11058" max="11058" width="9.453125" style="104" bestFit="1" customWidth="1"/>
    <col min="11059" max="11060" width="9.08984375" style="104"/>
    <col min="11061" max="11061" width="9.453125" style="104" bestFit="1" customWidth="1"/>
    <col min="11062" max="11064" width="9.08984375" style="104"/>
    <col min="11065" max="11065" width="9.453125" style="104" bestFit="1" customWidth="1"/>
    <col min="11066" max="11067" width="9.08984375" style="104"/>
    <col min="11068" max="11068" width="9.453125" style="104" bestFit="1" customWidth="1"/>
    <col min="11069" max="11069" width="11" style="104" bestFit="1" customWidth="1"/>
    <col min="11070" max="11070" width="9.08984375" style="104"/>
    <col min="11071" max="11071" width="12" style="104" bestFit="1" customWidth="1"/>
    <col min="11072" max="11074" width="9.08984375" style="104"/>
    <col min="11075" max="11077" width="12" style="104" bestFit="1" customWidth="1"/>
    <col min="11078" max="11085" width="9.08984375" style="104"/>
    <col min="11086" max="11086" width="12" style="104" bestFit="1" customWidth="1"/>
    <col min="11087" max="11088" width="9.08984375" style="104"/>
    <col min="11089" max="11089" width="9.453125" style="104" bestFit="1" customWidth="1"/>
    <col min="11090" max="11094" width="9.08984375" style="104"/>
    <col min="11095" max="11095" width="9.453125" style="104" bestFit="1" customWidth="1"/>
    <col min="11096" max="11098" width="9.08984375" style="104"/>
    <col min="11099" max="11100" width="12" style="104" bestFit="1" customWidth="1"/>
    <col min="11101" max="11104" width="9.08984375" style="104"/>
    <col min="11105" max="11110" width="12" style="104" bestFit="1" customWidth="1"/>
    <col min="11111" max="11111" width="10" style="104" bestFit="1" customWidth="1"/>
    <col min="11112" max="11112" width="9.08984375" style="104"/>
    <col min="11113" max="11114" width="12" style="104" bestFit="1" customWidth="1"/>
    <col min="11115" max="11270" width="9.08984375" style="104"/>
    <col min="11271" max="11271" width="9.453125" style="104" bestFit="1" customWidth="1"/>
    <col min="11272" max="11275" width="9.08984375" style="104"/>
    <col min="11276" max="11276" width="12" style="104" bestFit="1" customWidth="1"/>
    <col min="11277" max="11279" width="9.08984375" style="104"/>
    <col min="11280" max="11280" width="9.453125" style="104" bestFit="1" customWidth="1"/>
    <col min="11281" max="11284" width="9.08984375" style="104"/>
    <col min="11285" max="11285" width="12" style="104" bestFit="1" customWidth="1"/>
    <col min="11286" max="11286" width="10" style="104" bestFit="1" customWidth="1"/>
    <col min="11287" max="11300" width="9.08984375" style="104"/>
    <col min="11301" max="11301" width="9.453125" style="104" bestFit="1" customWidth="1"/>
    <col min="11302" max="11310" width="9.08984375" style="104"/>
    <col min="11311" max="11311" width="9.453125" style="104" bestFit="1" customWidth="1"/>
    <col min="11312" max="11313" width="9.08984375" style="104"/>
    <col min="11314" max="11314" width="9.453125" style="104" bestFit="1" customWidth="1"/>
    <col min="11315" max="11316" width="9.08984375" style="104"/>
    <col min="11317" max="11317" width="9.453125" style="104" bestFit="1" customWidth="1"/>
    <col min="11318" max="11320" width="9.08984375" style="104"/>
    <col min="11321" max="11321" width="9.453125" style="104" bestFit="1" customWidth="1"/>
    <col min="11322" max="11323" width="9.08984375" style="104"/>
    <col min="11324" max="11324" width="9.453125" style="104" bestFit="1" customWidth="1"/>
    <col min="11325" max="11325" width="11" style="104" bestFit="1" customWidth="1"/>
    <col min="11326" max="11326" width="9.08984375" style="104"/>
    <col min="11327" max="11327" width="12" style="104" bestFit="1" customWidth="1"/>
    <col min="11328" max="11330" width="9.08984375" style="104"/>
    <col min="11331" max="11333" width="12" style="104" bestFit="1" customWidth="1"/>
    <col min="11334" max="11341" width="9.08984375" style="104"/>
    <col min="11342" max="11342" width="12" style="104" bestFit="1" customWidth="1"/>
    <col min="11343" max="11344" width="9.08984375" style="104"/>
    <col min="11345" max="11345" width="9.453125" style="104" bestFit="1" customWidth="1"/>
    <col min="11346" max="11350" width="9.08984375" style="104"/>
    <col min="11351" max="11351" width="9.453125" style="104" bestFit="1" customWidth="1"/>
    <col min="11352" max="11354" width="9.08984375" style="104"/>
    <col min="11355" max="11356" width="12" style="104" bestFit="1" customWidth="1"/>
    <col min="11357" max="11360" width="9.08984375" style="104"/>
    <col min="11361" max="11366" width="12" style="104" bestFit="1" customWidth="1"/>
    <col min="11367" max="11367" width="10" style="104" bestFit="1" customWidth="1"/>
    <col min="11368" max="11368" width="9.08984375" style="104"/>
    <col min="11369" max="11370" width="12" style="104" bestFit="1" customWidth="1"/>
    <col min="11371" max="11526" width="9.08984375" style="104"/>
    <col min="11527" max="11527" width="9.453125" style="104" bestFit="1" customWidth="1"/>
    <col min="11528" max="11531" width="9.08984375" style="104"/>
    <col min="11532" max="11532" width="12" style="104" bestFit="1" customWidth="1"/>
    <col min="11533" max="11535" width="9.08984375" style="104"/>
    <col min="11536" max="11536" width="9.453125" style="104" bestFit="1" customWidth="1"/>
    <col min="11537" max="11540" width="9.08984375" style="104"/>
    <col min="11541" max="11541" width="12" style="104" bestFit="1" customWidth="1"/>
    <col min="11542" max="11542" width="10" style="104" bestFit="1" customWidth="1"/>
    <col min="11543" max="11556" width="9.08984375" style="104"/>
    <col min="11557" max="11557" width="9.453125" style="104" bestFit="1" customWidth="1"/>
    <col min="11558" max="11566" width="9.08984375" style="104"/>
    <col min="11567" max="11567" width="9.453125" style="104" bestFit="1" customWidth="1"/>
    <col min="11568" max="11569" width="9.08984375" style="104"/>
    <col min="11570" max="11570" width="9.453125" style="104" bestFit="1" customWidth="1"/>
    <col min="11571" max="11572" width="9.08984375" style="104"/>
    <col min="11573" max="11573" width="9.453125" style="104" bestFit="1" customWidth="1"/>
    <col min="11574" max="11576" width="9.08984375" style="104"/>
    <col min="11577" max="11577" width="9.453125" style="104" bestFit="1" customWidth="1"/>
    <col min="11578" max="11579" width="9.08984375" style="104"/>
    <col min="11580" max="11580" width="9.453125" style="104" bestFit="1" customWidth="1"/>
    <col min="11581" max="11581" width="11" style="104" bestFit="1" customWidth="1"/>
    <col min="11582" max="11582" width="9.08984375" style="104"/>
    <col min="11583" max="11583" width="12" style="104" bestFit="1" customWidth="1"/>
    <col min="11584" max="11586" width="9.08984375" style="104"/>
    <col min="11587" max="11589" width="12" style="104" bestFit="1" customWidth="1"/>
    <col min="11590" max="11597" width="9.08984375" style="104"/>
    <col min="11598" max="11598" width="12" style="104" bestFit="1" customWidth="1"/>
    <col min="11599" max="11600" width="9.08984375" style="104"/>
    <col min="11601" max="11601" width="9.453125" style="104" bestFit="1" customWidth="1"/>
    <col min="11602" max="11606" width="9.08984375" style="104"/>
    <col min="11607" max="11607" width="9.453125" style="104" bestFit="1" customWidth="1"/>
    <col min="11608" max="11610" width="9.08984375" style="104"/>
    <col min="11611" max="11612" width="12" style="104" bestFit="1" customWidth="1"/>
    <col min="11613" max="11616" width="9.08984375" style="104"/>
    <col min="11617" max="11622" width="12" style="104" bestFit="1" customWidth="1"/>
    <col min="11623" max="11623" width="10" style="104" bestFit="1" customWidth="1"/>
    <col min="11624" max="11624" width="9.08984375" style="104"/>
    <col min="11625" max="11626" width="12" style="104" bestFit="1" customWidth="1"/>
    <col min="11627" max="11782" width="9.08984375" style="104"/>
    <col min="11783" max="11783" width="9.453125" style="104" bestFit="1" customWidth="1"/>
    <col min="11784" max="11787" width="9.08984375" style="104"/>
    <col min="11788" max="11788" width="12" style="104" bestFit="1" customWidth="1"/>
    <col min="11789" max="11791" width="9.08984375" style="104"/>
    <col min="11792" max="11792" width="9.453125" style="104" bestFit="1" customWidth="1"/>
    <col min="11793" max="11796" width="9.08984375" style="104"/>
    <col min="11797" max="11797" width="12" style="104" bestFit="1" customWidth="1"/>
    <col min="11798" max="11798" width="10" style="104" bestFit="1" customWidth="1"/>
    <col min="11799" max="11812" width="9.08984375" style="104"/>
    <col min="11813" max="11813" width="9.453125" style="104" bestFit="1" customWidth="1"/>
    <col min="11814" max="11822" width="9.08984375" style="104"/>
    <col min="11823" max="11823" width="9.453125" style="104" bestFit="1" customWidth="1"/>
    <col min="11824" max="11825" width="9.08984375" style="104"/>
    <col min="11826" max="11826" width="9.453125" style="104" bestFit="1" customWidth="1"/>
    <col min="11827" max="11828" width="9.08984375" style="104"/>
    <col min="11829" max="11829" width="9.453125" style="104" bestFit="1" customWidth="1"/>
    <col min="11830" max="11832" width="9.08984375" style="104"/>
    <col min="11833" max="11833" width="9.453125" style="104" bestFit="1" customWidth="1"/>
    <col min="11834" max="11835" width="9.08984375" style="104"/>
    <col min="11836" max="11836" width="9.453125" style="104" bestFit="1" customWidth="1"/>
    <col min="11837" max="11837" width="11" style="104" bestFit="1" customWidth="1"/>
    <col min="11838" max="11838" width="9.08984375" style="104"/>
    <col min="11839" max="11839" width="12" style="104" bestFit="1" customWidth="1"/>
    <col min="11840" max="11842" width="9.08984375" style="104"/>
    <col min="11843" max="11845" width="12" style="104" bestFit="1" customWidth="1"/>
    <col min="11846" max="11853" width="9.08984375" style="104"/>
    <col min="11854" max="11854" width="12" style="104" bestFit="1" customWidth="1"/>
    <col min="11855" max="11856" width="9.08984375" style="104"/>
    <col min="11857" max="11857" width="9.453125" style="104" bestFit="1" customWidth="1"/>
    <col min="11858" max="11862" width="9.08984375" style="104"/>
    <col min="11863" max="11863" width="9.453125" style="104" bestFit="1" customWidth="1"/>
    <col min="11864" max="11866" width="9.08984375" style="104"/>
    <col min="11867" max="11868" width="12" style="104" bestFit="1" customWidth="1"/>
    <col min="11869" max="11872" width="9.08984375" style="104"/>
    <col min="11873" max="11878" width="12" style="104" bestFit="1" customWidth="1"/>
    <col min="11879" max="11879" width="10" style="104" bestFit="1" customWidth="1"/>
    <col min="11880" max="11880" width="9.08984375" style="104"/>
    <col min="11881" max="11882" width="12" style="104" bestFit="1" customWidth="1"/>
    <col min="11883" max="12038" width="9.08984375" style="104"/>
    <col min="12039" max="12039" width="9.453125" style="104" bestFit="1" customWidth="1"/>
    <col min="12040" max="12043" width="9.08984375" style="104"/>
    <col min="12044" max="12044" width="12" style="104" bestFit="1" customWidth="1"/>
    <col min="12045" max="12047" width="9.08984375" style="104"/>
    <col min="12048" max="12048" width="9.453125" style="104" bestFit="1" customWidth="1"/>
    <col min="12049" max="12052" width="9.08984375" style="104"/>
    <col min="12053" max="12053" width="12" style="104" bestFit="1" customWidth="1"/>
    <col min="12054" max="12054" width="10" style="104" bestFit="1" customWidth="1"/>
    <col min="12055" max="12068" width="9.08984375" style="104"/>
    <col min="12069" max="12069" width="9.453125" style="104" bestFit="1" customWidth="1"/>
    <col min="12070" max="12078" width="9.08984375" style="104"/>
    <col min="12079" max="12079" width="9.453125" style="104" bestFit="1" customWidth="1"/>
    <col min="12080" max="12081" width="9.08984375" style="104"/>
    <col min="12082" max="12082" width="9.453125" style="104" bestFit="1" customWidth="1"/>
    <col min="12083" max="12084" width="9.08984375" style="104"/>
    <col min="12085" max="12085" width="9.453125" style="104" bestFit="1" customWidth="1"/>
    <col min="12086" max="12088" width="9.08984375" style="104"/>
    <col min="12089" max="12089" width="9.453125" style="104" bestFit="1" customWidth="1"/>
    <col min="12090" max="12091" width="9.08984375" style="104"/>
    <col min="12092" max="12092" width="9.453125" style="104" bestFit="1" customWidth="1"/>
    <col min="12093" max="12093" width="11" style="104" bestFit="1" customWidth="1"/>
    <col min="12094" max="12094" width="9.08984375" style="104"/>
    <col min="12095" max="12095" width="12" style="104" bestFit="1" customWidth="1"/>
    <col min="12096" max="12098" width="9.08984375" style="104"/>
    <col min="12099" max="12101" width="12" style="104" bestFit="1" customWidth="1"/>
    <col min="12102" max="12109" width="9.08984375" style="104"/>
    <col min="12110" max="12110" width="12" style="104" bestFit="1" customWidth="1"/>
    <col min="12111" max="12112" width="9.08984375" style="104"/>
    <col min="12113" max="12113" width="9.453125" style="104" bestFit="1" customWidth="1"/>
    <col min="12114" max="12118" width="9.08984375" style="104"/>
    <col min="12119" max="12119" width="9.453125" style="104" bestFit="1" customWidth="1"/>
    <col min="12120" max="12122" width="9.08984375" style="104"/>
    <col min="12123" max="12124" width="12" style="104" bestFit="1" customWidth="1"/>
    <col min="12125" max="12128" width="9.08984375" style="104"/>
    <col min="12129" max="12134" width="12" style="104" bestFit="1" customWidth="1"/>
    <col min="12135" max="12135" width="10" style="104" bestFit="1" customWidth="1"/>
    <col min="12136" max="12136" width="9.08984375" style="104"/>
    <col min="12137" max="12138" width="12" style="104" bestFit="1" customWidth="1"/>
    <col min="12139" max="12294" width="9.08984375" style="104"/>
    <col min="12295" max="12295" width="9.453125" style="104" bestFit="1" customWidth="1"/>
    <col min="12296" max="12299" width="9.08984375" style="104"/>
    <col min="12300" max="12300" width="12" style="104" bestFit="1" customWidth="1"/>
    <col min="12301" max="12303" width="9.08984375" style="104"/>
    <col min="12304" max="12304" width="9.453125" style="104" bestFit="1" customWidth="1"/>
    <col min="12305" max="12308" width="9.08984375" style="104"/>
    <col min="12309" max="12309" width="12" style="104" bestFit="1" customWidth="1"/>
    <col min="12310" max="12310" width="10" style="104" bestFit="1" customWidth="1"/>
    <col min="12311" max="12324" width="9.08984375" style="104"/>
    <col min="12325" max="12325" width="9.453125" style="104" bestFit="1" customWidth="1"/>
    <col min="12326" max="12334" width="9.08984375" style="104"/>
    <col min="12335" max="12335" width="9.453125" style="104" bestFit="1" customWidth="1"/>
    <col min="12336" max="12337" width="9.08984375" style="104"/>
    <col min="12338" max="12338" width="9.453125" style="104" bestFit="1" customWidth="1"/>
    <col min="12339" max="12340" width="9.08984375" style="104"/>
    <col min="12341" max="12341" width="9.453125" style="104" bestFit="1" customWidth="1"/>
    <col min="12342" max="12344" width="9.08984375" style="104"/>
    <col min="12345" max="12345" width="9.453125" style="104" bestFit="1" customWidth="1"/>
    <col min="12346" max="12347" width="9.08984375" style="104"/>
    <col min="12348" max="12348" width="9.453125" style="104" bestFit="1" customWidth="1"/>
    <col min="12349" max="12349" width="11" style="104" bestFit="1" customWidth="1"/>
    <col min="12350" max="12350" width="9.08984375" style="104"/>
    <col min="12351" max="12351" width="12" style="104" bestFit="1" customWidth="1"/>
    <col min="12352" max="12354" width="9.08984375" style="104"/>
    <col min="12355" max="12357" width="12" style="104" bestFit="1" customWidth="1"/>
    <col min="12358" max="12365" width="9.08984375" style="104"/>
    <col min="12366" max="12366" width="12" style="104" bestFit="1" customWidth="1"/>
    <col min="12367" max="12368" width="9.08984375" style="104"/>
    <col min="12369" max="12369" width="9.453125" style="104" bestFit="1" customWidth="1"/>
    <col min="12370" max="12374" width="9.08984375" style="104"/>
    <col min="12375" max="12375" width="9.453125" style="104" bestFit="1" customWidth="1"/>
    <col min="12376" max="12378" width="9.08984375" style="104"/>
    <col min="12379" max="12380" width="12" style="104" bestFit="1" customWidth="1"/>
    <col min="12381" max="12384" width="9.08984375" style="104"/>
    <col min="12385" max="12390" width="12" style="104" bestFit="1" customWidth="1"/>
    <col min="12391" max="12391" width="10" style="104" bestFit="1" customWidth="1"/>
    <col min="12392" max="12392" width="9.08984375" style="104"/>
    <col min="12393" max="12394" width="12" style="104" bestFit="1" customWidth="1"/>
    <col min="12395" max="12550" width="9.08984375" style="104"/>
    <col min="12551" max="12551" width="9.453125" style="104" bestFit="1" customWidth="1"/>
    <col min="12552" max="12555" width="9.08984375" style="104"/>
    <col min="12556" max="12556" width="12" style="104" bestFit="1" customWidth="1"/>
    <col min="12557" max="12559" width="9.08984375" style="104"/>
    <col min="12560" max="12560" width="9.453125" style="104" bestFit="1" customWidth="1"/>
    <col min="12561" max="12564" width="9.08984375" style="104"/>
    <col min="12565" max="12565" width="12" style="104" bestFit="1" customWidth="1"/>
    <col min="12566" max="12566" width="10" style="104" bestFit="1" customWidth="1"/>
    <col min="12567" max="12580" width="9.08984375" style="104"/>
    <col min="12581" max="12581" width="9.453125" style="104" bestFit="1" customWidth="1"/>
    <col min="12582" max="12590" width="9.08984375" style="104"/>
    <col min="12591" max="12591" width="9.453125" style="104" bestFit="1" customWidth="1"/>
    <col min="12592" max="12593" width="9.08984375" style="104"/>
    <col min="12594" max="12594" width="9.453125" style="104" bestFit="1" customWidth="1"/>
    <col min="12595" max="12596" width="9.08984375" style="104"/>
    <col min="12597" max="12597" width="9.453125" style="104" bestFit="1" customWidth="1"/>
    <col min="12598" max="12600" width="9.08984375" style="104"/>
    <col min="12601" max="12601" width="9.453125" style="104" bestFit="1" customWidth="1"/>
    <col min="12602" max="12603" width="9.08984375" style="104"/>
    <col min="12604" max="12604" width="9.453125" style="104" bestFit="1" customWidth="1"/>
    <col min="12605" max="12605" width="11" style="104" bestFit="1" customWidth="1"/>
    <col min="12606" max="12606" width="9.08984375" style="104"/>
    <col min="12607" max="12607" width="12" style="104" bestFit="1" customWidth="1"/>
    <col min="12608" max="12610" width="9.08984375" style="104"/>
    <col min="12611" max="12613" width="12" style="104" bestFit="1" customWidth="1"/>
    <col min="12614" max="12621" width="9.08984375" style="104"/>
    <col min="12622" max="12622" width="12" style="104" bestFit="1" customWidth="1"/>
    <col min="12623" max="12624" width="9.08984375" style="104"/>
    <col min="12625" max="12625" width="9.453125" style="104" bestFit="1" customWidth="1"/>
    <col min="12626" max="12630" width="9.08984375" style="104"/>
    <col min="12631" max="12631" width="9.453125" style="104" bestFit="1" customWidth="1"/>
    <col min="12632" max="12634" width="9.08984375" style="104"/>
    <col min="12635" max="12636" width="12" style="104" bestFit="1" customWidth="1"/>
    <col min="12637" max="12640" width="9.08984375" style="104"/>
    <col min="12641" max="12646" width="12" style="104" bestFit="1" customWidth="1"/>
    <col min="12647" max="12647" width="10" style="104" bestFit="1" customWidth="1"/>
    <col min="12648" max="12648" width="9.08984375" style="104"/>
    <col min="12649" max="12650" width="12" style="104" bestFit="1" customWidth="1"/>
    <col min="12651" max="12806" width="9.08984375" style="104"/>
    <col min="12807" max="12807" width="9.453125" style="104" bestFit="1" customWidth="1"/>
    <col min="12808" max="12811" width="9.08984375" style="104"/>
    <col min="12812" max="12812" width="12" style="104" bestFit="1" customWidth="1"/>
    <col min="12813" max="12815" width="9.08984375" style="104"/>
    <col min="12816" max="12816" width="9.453125" style="104" bestFit="1" customWidth="1"/>
    <col min="12817" max="12820" width="9.08984375" style="104"/>
    <col min="12821" max="12821" width="12" style="104" bestFit="1" customWidth="1"/>
    <col min="12822" max="12822" width="10" style="104" bestFit="1" customWidth="1"/>
    <col min="12823" max="12836" width="9.08984375" style="104"/>
    <col min="12837" max="12837" width="9.453125" style="104" bestFit="1" customWidth="1"/>
    <col min="12838" max="12846" width="9.08984375" style="104"/>
    <col min="12847" max="12847" width="9.453125" style="104" bestFit="1" customWidth="1"/>
    <col min="12848" max="12849" width="9.08984375" style="104"/>
    <col min="12850" max="12850" width="9.453125" style="104" bestFit="1" customWidth="1"/>
    <col min="12851" max="12852" width="9.08984375" style="104"/>
    <col min="12853" max="12853" width="9.453125" style="104" bestFit="1" customWidth="1"/>
    <col min="12854" max="12856" width="9.08984375" style="104"/>
    <col min="12857" max="12857" width="9.453125" style="104" bestFit="1" customWidth="1"/>
    <col min="12858" max="12859" width="9.08984375" style="104"/>
    <col min="12860" max="12860" width="9.453125" style="104" bestFit="1" customWidth="1"/>
    <col min="12861" max="12861" width="11" style="104" bestFit="1" customWidth="1"/>
    <col min="12862" max="12862" width="9.08984375" style="104"/>
    <col min="12863" max="12863" width="12" style="104" bestFit="1" customWidth="1"/>
    <col min="12864" max="12866" width="9.08984375" style="104"/>
    <col min="12867" max="12869" width="12" style="104" bestFit="1" customWidth="1"/>
    <col min="12870" max="12877" width="9.08984375" style="104"/>
    <col min="12878" max="12878" width="12" style="104" bestFit="1" customWidth="1"/>
    <col min="12879" max="12880" width="9.08984375" style="104"/>
    <col min="12881" max="12881" width="9.453125" style="104" bestFit="1" customWidth="1"/>
    <col min="12882" max="12886" width="9.08984375" style="104"/>
    <col min="12887" max="12887" width="9.453125" style="104" bestFit="1" customWidth="1"/>
    <col min="12888" max="12890" width="9.08984375" style="104"/>
    <col min="12891" max="12892" width="12" style="104" bestFit="1" customWidth="1"/>
    <col min="12893" max="12896" width="9.08984375" style="104"/>
    <col min="12897" max="12902" width="12" style="104" bestFit="1" customWidth="1"/>
    <col min="12903" max="12903" width="10" style="104" bestFit="1" customWidth="1"/>
    <col min="12904" max="12904" width="9.08984375" style="104"/>
    <col min="12905" max="12906" width="12" style="104" bestFit="1" customWidth="1"/>
    <col min="12907" max="13062" width="9.08984375" style="104"/>
    <col min="13063" max="13063" width="9.453125" style="104" bestFit="1" customWidth="1"/>
    <col min="13064" max="13067" width="9.08984375" style="104"/>
    <col min="13068" max="13068" width="12" style="104" bestFit="1" customWidth="1"/>
    <col min="13069" max="13071" width="9.08984375" style="104"/>
    <col min="13072" max="13072" width="9.453125" style="104" bestFit="1" customWidth="1"/>
    <col min="13073" max="13076" width="9.08984375" style="104"/>
    <col min="13077" max="13077" width="12" style="104" bestFit="1" customWidth="1"/>
    <col min="13078" max="13078" width="10" style="104" bestFit="1" customWidth="1"/>
    <col min="13079" max="13092" width="9.08984375" style="104"/>
    <col min="13093" max="13093" width="9.453125" style="104" bestFit="1" customWidth="1"/>
    <col min="13094" max="13102" width="9.08984375" style="104"/>
    <col min="13103" max="13103" width="9.453125" style="104" bestFit="1" customWidth="1"/>
    <col min="13104" max="13105" width="9.08984375" style="104"/>
    <col min="13106" max="13106" width="9.453125" style="104" bestFit="1" customWidth="1"/>
    <col min="13107" max="13108" width="9.08984375" style="104"/>
    <col min="13109" max="13109" width="9.453125" style="104" bestFit="1" customWidth="1"/>
    <col min="13110" max="13112" width="9.08984375" style="104"/>
    <col min="13113" max="13113" width="9.453125" style="104" bestFit="1" customWidth="1"/>
    <col min="13114" max="13115" width="9.08984375" style="104"/>
    <col min="13116" max="13116" width="9.453125" style="104" bestFit="1" customWidth="1"/>
    <col min="13117" max="13117" width="11" style="104" bestFit="1" customWidth="1"/>
    <col min="13118" max="13118" width="9.08984375" style="104"/>
    <col min="13119" max="13119" width="12" style="104" bestFit="1" customWidth="1"/>
    <col min="13120" max="13122" width="9.08984375" style="104"/>
    <col min="13123" max="13125" width="12" style="104" bestFit="1" customWidth="1"/>
    <col min="13126" max="13133" width="9.08984375" style="104"/>
    <col min="13134" max="13134" width="12" style="104" bestFit="1" customWidth="1"/>
    <col min="13135" max="13136" width="9.08984375" style="104"/>
    <col min="13137" max="13137" width="9.453125" style="104" bestFit="1" customWidth="1"/>
    <col min="13138" max="13142" width="9.08984375" style="104"/>
    <col min="13143" max="13143" width="9.453125" style="104" bestFit="1" customWidth="1"/>
    <col min="13144" max="13146" width="9.08984375" style="104"/>
    <col min="13147" max="13148" width="12" style="104" bestFit="1" customWidth="1"/>
    <col min="13149" max="13152" width="9.08984375" style="104"/>
    <col min="13153" max="13158" width="12" style="104" bestFit="1" customWidth="1"/>
    <col min="13159" max="13159" width="10" style="104" bestFit="1" customWidth="1"/>
    <col min="13160" max="13160" width="9.08984375" style="104"/>
    <col min="13161" max="13162" width="12" style="104" bestFit="1" customWidth="1"/>
    <col min="13163" max="13318" width="9.08984375" style="104"/>
    <col min="13319" max="13319" width="9.453125" style="104" bestFit="1" customWidth="1"/>
    <col min="13320" max="13323" width="9.08984375" style="104"/>
    <col min="13324" max="13324" width="12" style="104" bestFit="1" customWidth="1"/>
    <col min="13325" max="13327" width="9.08984375" style="104"/>
    <col min="13328" max="13328" width="9.453125" style="104" bestFit="1" customWidth="1"/>
    <col min="13329" max="13332" width="9.08984375" style="104"/>
    <col min="13333" max="13333" width="12" style="104" bestFit="1" customWidth="1"/>
    <col min="13334" max="13334" width="10" style="104" bestFit="1" customWidth="1"/>
    <col min="13335" max="13348" width="9.08984375" style="104"/>
    <col min="13349" max="13349" width="9.453125" style="104" bestFit="1" customWidth="1"/>
    <col min="13350" max="13358" width="9.08984375" style="104"/>
    <col min="13359" max="13359" width="9.453125" style="104" bestFit="1" customWidth="1"/>
    <col min="13360" max="13361" width="9.08984375" style="104"/>
    <col min="13362" max="13362" width="9.453125" style="104" bestFit="1" customWidth="1"/>
    <col min="13363" max="13364" width="9.08984375" style="104"/>
    <col min="13365" max="13365" width="9.453125" style="104" bestFit="1" customWidth="1"/>
    <col min="13366" max="13368" width="9.08984375" style="104"/>
    <col min="13369" max="13369" width="9.453125" style="104" bestFit="1" customWidth="1"/>
    <col min="13370" max="13371" width="9.08984375" style="104"/>
    <col min="13372" max="13372" width="9.453125" style="104" bestFit="1" customWidth="1"/>
    <col min="13373" max="13373" width="11" style="104" bestFit="1" customWidth="1"/>
    <col min="13374" max="13374" width="9.08984375" style="104"/>
    <col min="13375" max="13375" width="12" style="104" bestFit="1" customWidth="1"/>
    <col min="13376" max="13378" width="9.08984375" style="104"/>
    <col min="13379" max="13381" width="12" style="104" bestFit="1" customWidth="1"/>
    <col min="13382" max="13389" width="9.08984375" style="104"/>
    <col min="13390" max="13390" width="12" style="104" bestFit="1" customWidth="1"/>
    <col min="13391" max="13392" width="9.08984375" style="104"/>
    <col min="13393" max="13393" width="9.453125" style="104" bestFit="1" customWidth="1"/>
    <col min="13394" max="13398" width="9.08984375" style="104"/>
    <col min="13399" max="13399" width="9.453125" style="104" bestFit="1" customWidth="1"/>
    <col min="13400" max="13402" width="9.08984375" style="104"/>
    <col min="13403" max="13404" width="12" style="104" bestFit="1" customWidth="1"/>
    <col min="13405" max="13408" width="9.08984375" style="104"/>
    <col min="13409" max="13414" width="12" style="104" bestFit="1" customWidth="1"/>
    <col min="13415" max="13415" width="10" style="104" bestFit="1" customWidth="1"/>
    <col min="13416" max="13416" width="9.08984375" style="104"/>
    <col min="13417" max="13418" width="12" style="104" bestFit="1" customWidth="1"/>
    <col min="13419" max="13574" width="9.08984375" style="104"/>
    <col min="13575" max="13575" width="9.453125" style="104" bestFit="1" customWidth="1"/>
    <col min="13576" max="13579" width="9.08984375" style="104"/>
    <col min="13580" max="13580" width="12" style="104" bestFit="1" customWidth="1"/>
    <col min="13581" max="13583" width="9.08984375" style="104"/>
    <col min="13584" max="13584" width="9.453125" style="104" bestFit="1" customWidth="1"/>
    <col min="13585" max="13588" width="9.08984375" style="104"/>
    <col min="13589" max="13589" width="12" style="104" bestFit="1" customWidth="1"/>
    <col min="13590" max="13590" width="10" style="104" bestFit="1" customWidth="1"/>
    <col min="13591" max="13604" width="9.08984375" style="104"/>
    <col min="13605" max="13605" width="9.453125" style="104" bestFit="1" customWidth="1"/>
    <col min="13606" max="13614" width="9.08984375" style="104"/>
    <col min="13615" max="13615" width="9.453125" style="104" bestFit="1" customWidth="1"/>
    <col min="13616" max="13617" width="9.08984375" style="104"/>
    <col min="13618" max="13618" width="9.453125" style="104" bestFit="1" customWidth="1"/>
    <col min="13619" max="13620" width="9.08984375" style="104"/>
    <col min="13621" max="13621" width="9.453125" style="104" bestFit="1" customWidth="1"/>
    <col min="13622" max="13624" width="9.08984375" style="104"/>
    <col min="13625" max="13625" width="9.453125" style="104" bestFit="1" customWidth="1"/>
    <col min="13626" max="13627" width="9.08984375" style="104"/>
    <col min="13628" max="13628" width="9.453125" style="104" bestFit="1" customWidth="1"/>
    <col min="13629" max="13629" width="11" style="104" bestFit="1" customWidth="1"/>
    <col min="13630" max="13630" width="9.08984375" style="104"/>
    <col min="13631" max="13631" width="12" style="104" bestFit="1" customWidth="1"/>
    <col min="13632" max="13634" width="9.08984375" style="104"/>
    <col min="13635" max="13637" width="12" style="104" bestFit="1" customWidth="1"/>
    <col min="13638" max="13645" width="9.08984375" style="104"/>
    <col min="13646" max="13646" width="12" style="104" bestFit="1" customWidth="1"/>
    <col min="13647" max="13648" width="9.08984375" style="104"/>
    <col min="13649" max="13649" width="9.453125" style="104" bestFit="1" customWidth="1"/>
    <col min="13650" max="13654" width="9.08984375" style="104"/>
    <col min="13655" max="13655" width="9.453125" style="104" bestFit="1" customWidth="1"/>
    <col min="13656" max="13658" width="9.08984375" style="104"/>
    <col min="13659" max="13660" width="12" style="104" bestFit="1" customWidth="1"/>
    <col min="13661" max="13664" width="9.08984375" style="104"/>
    <col min="13665" max="13670" width="12" style="104" bestFit="1" customWidth="1"/>
    <col min="13671" max="13671" width="10" style="104" bestFit="1" customWidth="1"/>
    <col min="13672" max="13672" width="9.08984375" style="104"/>
    <col min="13673" max="13674" width="12" style="104" bestFit="1" customWidth="1"/>
    <col min="13675" max="13830" width="9.08984375" style="104"/>
    <col min="13831" max="13831" width="9.453125" style="104" bestFit="1" customWidth="1"/>
    <col min="13832" max="13835" width="9.08984375" style="104"/>
    <col min="13836" max="13836" width="12" style="104" bestFit="1" customWidth="1"/>
    <col min="13837" max="13839" width="9.08984375" style="104"/>
    <col min="13840" max="13840" width="9.453125" style="104" bestFit="1" customWidth="1"/>
    <col min="13841" max="13844" width="9.08984375" style="104"/>
    <col min="13845" max="13845" width="12" style="104" bestFit="1" customWidth="1"/>
    <col min="13846" max="13846" width="10" style="104" bestFit="1" customWidth="1"/>
    <col min="13847" max="13860" width="9.08984375" style="104"/>
    <col min="13861" max="13861" width="9.453125" style="104" bestFit="1" customWidth="1"/>
    <col min="13862" max="13870" width="9.08984375" style="104"/>
    <col min="13871" max="13871" width="9.453125" style="104" bestFit="1" customWidth="1"/>
    <col min="13872" max="13873" width="9.08984375" style="104"/>
    <col min="13874" max="13874" width="9.453125" style="104" bestFit="1" customWidth="1"/>
    <col min="13875" max="13876" width="9.08984375" style="104"/>
    <col min="13877" max="13877" width="9.453125" style="104" bestFit="1" customWidth="1"/>
    <col min="13878" max="13880" width="9.08984375" style="104"/>
    <col min="13881" max="13881" width="9.453125" style="104" bestFit="1" customWidth="1"/>
    <col min="13882" max="13883" width="9.08984375" style="104"/>
    <col min="13884" max="13884" width="9.453125" style="104" bestFit="1" customWidth="1"/>
    <col min="13885" max="13885" width="11" style="104" bestFit="1" customWidth="1"/>
    <col min="13886" max="13886" width="9.08984375" style="104"/>
    <col min="13887" max="13887" width="12" style="104" bestFit="1" customWidth="1"/>
    <col min="13888" max="13890" width="9.08984375" style="104"/>
    <col min="13891" max="13893" width="12" style="104" bestFit="1" customWidth="1"/>
    <col min="13894" max="13901" width="9.08984375" style="104"/>
    <col min="13902" max="13902" width="12" style="104" bestFit="1" customWidth="1"/>
    <col min="13903" max="13904" width="9.08984375" style="104"/>
    <col min="13905" max="13905" width="9.453125" style="104" bestFit="1" customWidth="1"/>
    <col min="13906" max="13910" width="9.08984375" style="104"/>
    <col min="13911" max="13911" width="9.453125" style="104" bestFit="1" customWidth="1"/>
    <col min="13912" max="13914" width="9.08984375" style="104"/>
    <col min="13915" max="13916" width="12" style="104" bestFit="1" customWidth="1"/>
    <col min="13917" max="13920" width="9.08984375" style="104"/>
    <col min="13921" max="13926" width="12" style="104" bestFit="1" customWidth="1"/>
    <col min="13927" max="13927" width="10" style="104" bestFit="1" customWidth="1"/>
    <col min="13928" max="13928" width="9.08984375" style="104"/>
    <col min="13929" max="13930" width="12" style="104" bestFit="1" customWidth="1"/>
    <col min="13931" max="14086" width="9.08984375" style="104"/>
    <col min="14087" max="14087" width="9.453125" style="104" bestFit="1" customWidth="1"/>
    <col min="14088" max="14091" width="9.08984375" style="104"/>
    <col min="14092" max="14092" width="12" style="104" bestFit="1" customWidth="1"/>
    <col min="14093" max="14095" width="9.08984375" style="104"/>
    <col min="14096" max="14096" width="9.453125" style="104" bestFit="1" customWidth="1"/>
    <col min="14097" max="14100" width="9.08984375" style="104"/>
    <col min="14101" max="14101" width="12" style="104" bestFit="1" customWidth="1"/>
    <col min="14102" max="14102" width="10" style="104" bestFit="1" customWidth="1"/>
    <col min="14103" max="14116" width="9.08984375" style="104"/>
    <col min="14117" max="14117" width="9.453125" style="104" bestFit="1" customWidth="1"/>
    <col min="14118" max="14126" width="9.08984375" style="104"/>
    <col min="14127" max="14127" width="9.453125" style="104" bestFit="1" customWidth="1"/>
    <col min="14128" max="14129" width="9.08984375" style="104"/>
    <col min="14130" max="14130" width="9.453125" style="104" bestFit="1" customWidth="1"/>
    <col min="14131" max="14132" width="9.08984375" style="104"/>
    <col min="14133" max="14133" width="9.453125" style="104" bestFit="1" customWidth="1"/>
    <col min="14134" max="14136" width="9.08984375" style="104"/>
    <col min="14137" max="14137" width="9.453125" style="104" bestFit="1" customWidth="1"/>
    <col min="14138" max="14139" width="9.08984375" style="104"/>
    <col min="14140" max="14140" width="9.453125" style="104" bestFit="1" customWidth="1"/>
    <col min="14141" max="14141" width="11" style="104" bestFit="1" customWidth="1"/>
    <col min="14142" max="14142" width="9.08984375" style="104"/>
    <col min="14143" max="14143" width="12" style="104" bestFit="1" customWidth="1"/>
    <col min="14144" max="14146" width="9.08984375" style="104"/>
    <col min="14147" max="14149" width="12" style="104" bestFit="1" customWidth="1"/>
    <col min="14150" max="14157" width="9.08984375" style="104"/>
    <col min="14158" max="14158" width="12" style="104" bestFit="1" customWidth="1"/>
    <col min="14159" max="14160" width="9.08984375" style="104"/>
    <col min="14161" max="14161" width="9.453125" style="104" bestFit="1" customWidth="1"/>
    <col min="14162" max="14166" width="9.08984375" style="104"/>
    <col min="14167" max="14167" width="9.453125" style="104" bestFit="1" customWidth="1"/>
    <col min="14168" max="14170" width="9.08984375" style="104"/>
    <col min="14171" max="14172" width="12" style="104" bestFit="1" customWidth="1"/>
    <col min="14173" max="14176" width="9.08984375" style="104"/>
    <col min="14177" max="14182" width="12" style="104" bestFit="1" customWidth="1"/>
    <col min="14183" max="14183" width="10" style="104" bestFit="1" customWidth="1"/>
    <col min="14184" max="14184" width="9.08984375" style="104"/>
    <col min="14185" max="14186" width="12" style="104" bestFit="1" customWidth="1"/>
    <col min="14187" max="14342" width="9.08984375" style="104"/>
    <col min="14343" max="14343" width="9.453125" style="104" bestFit="1" customWidth="1"/>
    <col min="14344" max="14347" width="9.08984375" style="104"/>
    <col min="14348" max="14348" width="12" style="104" bestFit="1" customWidth="1"/>
    <col min="14349" max="14351" width="9.08984375" style="104"/>
    <col min="14352" max="14352" width="9.453125" style="104" bestFit="1" customWidth="1"/>
    <col min="14353" max="14356" width="9.08984375" style="104"/>
    <col min="14357" max="14357" width="12" style="104" bestFit="1" customWidth="1"/>
    <col min="14358" max="14358" width="10" style="104" bestFit="1" customWidth="1"/>
    <col min="14359" max="14372" width="9.08984375" style="104"/>
    <col min="14373" max="14373" width="9.453125" style="104" bestFit="1" customWidth="1"/>
    <col min="14374" max="14382" width="9.08984375" style="104"/>
    <col min="14383" max="14383" width="9.453125" style="104" bestFit="1" customWidth="1"/>
    <col min="14384" max="14385" width="9.08984375" style="104"/>
    <col min="14386" max="14386" width="9.453125" style="104" bestFit="1" customWidth="1"/>
    <col min="14387" max="14388" width="9.08984375" style="104"/>
    <col min="14389" max="14389" width="9.453125" style="104" bestFit="1" customWidth="1"/>
    <col min="14390" max="14392" width="9.08984375" style="104"/>
    <col min="14393" max="14393" width="9.453125" style="104" bestFit="1" customWidth="1"/>
    <col min="14394" max="14395" width="9.08984375" style="104"/>
    <col min="14396" max="14396" width="9.453125" style="104" bestFit="1" customWidth="1"/>
    <col min="14397" max="14397" width="11" style="104" bestFit="1" customWidth="1"/>
    <col min="14398" max="14398" width="9.08984375" style="104"/>
    <col min="14399" max="14399" width="12" style="104" bestFit="1" customWidth="1"/>
    <col min="14400" max="14402" width="9.08984375" style="104"/>
    <col min="14403" max="14405" width="12" style="104" bestFit="1" customWidth="1"/>
    <col min="14406" max="14413" width="9.08984375" style="104"/>
    <col min="14414" max="14414" width="12" style="104" bestFit="1" customWidth="1"/>
    <col min="14415" max="14416" width="9.08984375" style="104"/>
    <col min="14417" max="14417" width="9.453125" style="104" bestFit="1" customWidth="1"/>
    <col min="14418" max="14422" width="9.08984375" style="104"/>
    <col min="14423" max="14423" width="9.453125" style="104" bestFit="1" customWidth="1"/>
    <col min="14424" max="14426" width="9.08984375" style="104"/>
    <col min="14427" max="14428" width="12" style="104" bestFit="1" customWidth="1"/>
    <col min="14429" max="14432" width="9.08984375" style="104"/>
    <col min="14433" max="14438" width="12" style="104" bestFit="1" customWidth="1"/>
    <col min="14439" max="14439" width="10" style="104" bestFit="1" customWidth="1"/>
    <col min="14440" max="14440" width="9.08984375" style="104"/>
    <col min="14441" max="14442" width="12" style="104" bestFit="1" customWidth="1"/>
    <col min="14443" max="14598" width="9.08984375" style="104"/>
    <col min="14599" max="14599" width="9.453125" style="104" bestFit="1" customWidth="1"/>
    <col min="14600" max="14603" width="9.08984375" style="104"/>
    <col min="14604" max="14604" width="12" style="104" bestFit="1" customWidth="1"/>
    <col min="14605" max="14607" width="9.08984375" style="104"/>
    <col min="14608" max="14608" width="9.453125" style="104" bestFit="1" customWidth="1"/>
    <col min="14609" max="14612" width="9.08984375" style="104"/>
    <col min="14613" max="14613" width="12" style="104" bestFit="1" customWidth="1"/>
    <col min="14614" max="14614" width="10" style="104" bestFit="1" customWidth="1"/>
    <col min="14615" max="14628" width="9.08984375" style="104"/>
    <col min="14629" max="14629" width="9.453125" style="104" bestFit="1" customWidth="1"/>
    <col min="14630" max="14638" width="9.08984375" style="104"/>
    <col min="14639" max="14639" width="9.453125" style="104" bestFit="1" customWidth="1"/>
    <col min="14640" max="14641" width="9.08984375" style="104"/>
    <col min="14642" max="14642" width="9.453125" style="104" bestFit="1" customWidth="1"/>
    <col min="14643" max="14644" width="9.08984375" style="104"/>
    <col min="14645" max="14645" width="9.453125" style="104" bestFit="1" customWidth="1"/>
    <col min="14646" max="14648" width="9.08984375" style="104"/>
    <col min="14649" max="14649" width="9.453125" style="104" bestFit="1" customWidth="1"/>
    <col min="14650" max="14651" width="9.08984375" style="104"/>
    <col min="14652" max="14652" width="9.453125" style="104" bestFit="1" customWidth="1"/>
    <col min="14653" max="14653" width="11" style="104" bestFit="1" customWidth="1"/>
    <col min="14654" max="14654" width="9.08984375" style="104"/>
    <col min="14655" max="14655" width="12" style="104" bestFit="1" customWidth="1"/>
    <col min="14656" max="14658" width="9.08984375" style="104"/>
    <col min="14659" max="14661" width="12" style="104" bestFit="1" customWidth="1"/>
    <col min="14662" max="14669" width="9.08984375" style="104"/>
    <col min="14670" max="14670" width="12" style="104" bestFit="1" customWidth="1"/>
    <col min="14671" max="14672" width="9.08984375" style="104"/>
    <col min="14673" max="14673" width="9.453125" style="104" bestFit="1" customWidth="1"/>
    <col min="14674" max="14678" width="9.08984375" style="104"/>
    <col min="14679" max="14679" width="9.453125" style="104" bestFit="1" customWidth="1"/>
    <col min="14680" max="14682" width="9.08984375" style="104"/>
    <col min="14683" max="14684" width="12" style="104" bestFit="1" customWidth="1"/>
    <col min="14685" max="14688" width="9.08984375" style="104"/>
    <col min="14689" max="14694" width="12" style="104" bestFit="1" customWidth="1"/>
    <col min="14695" max="14695" width="10" style="104" bestFit="1" customWidth="1"/>
    <col min="14696" max="14696" width="9.08984375" style="104"/>
    <col min="14697" max="14698" width="12" style="104" bestFit="1" customWidth="1"/>
    <col min="14699" max="14854" width="9.08984375" style="104"/>
    <col min="14855" max="14855" width="9.453125" style="104" bestFit="1" customWidth="1"/>
    <col min="14856" max="14859" width="9.08984375" style="104"/>
    <col min="14860" max="14860" width="12" style="104" bestFit="1" customWidth="1"/>
    <col min="14861" max="14863" width="9.08984375" style="104"/>
    <col min="14864" max="14864" width="9.453125" style="104" bestFit="1" customWidth="1"/>
    <col min="14865" max="14868" width="9.08984375" style="104"/>
    <col min="14869" max="14869" width="12" style="104" bestFit="1" customWidth="1"/>
    <col min="14870" max="14870" width="10" style="104" bestFit="1" customWidth="1"/>
    <col min="14871" max="14884" width="9.08984375" style="104"/>
    <col min="14885" max="14885" width="9.453125" style="104" bestFit="1" customWidth="1"/>
    <col min="14886" max="14894" width="9.08984375" style="104"/>
    <col min="14895" max="14895" width="9.453125" style="104" bestFit="1" customWidth="1"/>
    <col min="14896" max="14897" width="9.08984375" style="104"/>
    <col min="14898" max="14898" width="9.453125" style="104" bestFit="1" customWidth="1"/>
    <col min="14899" max="14900" width="9.08984375" style="104"/>
    <col min="14901" max="14901" width="9.453125" style="104" bestFit="1" customWidth="1"/>
    <col min="14902" max="14904" width="9.08984375" style="104"/>
    <col min="14905" max="14905" width="9.453125" style="104" bestFit="1" customWidth="1"/>
    <col min="14906" max="14907" width="9.08984375" style="104"/>
    <col min="14908" max="14908" width="9.453125" style="104" bestFit="1" customWidth="1"/>
    <col min="14909" max="14909" width="11" style="104" bestFit="1" customWidth="1"/>
    <col min="14910" max="14910" width="9.08984375" style="104"/>
    <col min="14911" max="14911" width="12" style="104" bestFit="1" customWidth="1"/>
    <col min="14912" max="14914" width="9.08984375" style="104"/>
    <col min="14915" max="14917" width="12" style="104" bestFit="1" customWidth="1"/>
    <col min="14918" max="14925" width="9.08984375" style="104"/>
    <col min="14926" max="14926" width="12" style="104" bestFit="1" customWidth="1"/>
    <col min="14927" max="14928" width="9.08984375" style="104"/>
    <col min="14929" max="14929" width="9.453125" style="104" bestFit="1" customWidth="1"/>
    <col min="14930" max="14934" width="9.08984375" style="104"/>
    <col min="14935" max="14935" width="9.453125" style="104" bestFit="1" customWidth="1"/>
    <col min="14936" max="14938" width="9.08984375" style="104"/>
    <col min="14939" max="14940" width="12" style="104" bestFit="1" customWidth="1"/>
    <col min="14941" max="14944" width="9.08984375" style="104"/>
    <col min="14945" max="14950" width="12" style="104" bestFit="1" customWidth="1"/>
    <col min="14951" max="14951" width="10" style="104" bestFit="1" customWidth="1"/>
    <col min="14952" max="14952" width="9.08984375" style="104"/>
    <col min="14953" max="14954" width="12" style="104" bestFit="1" customWidth="1"/>
    <col min="14955" max="15110" width="9.08984375" style="104"/>
    <col min="15111" max="15111" width="9.453125" style="104" bestFit="1" customWidth="1"/>
    <col min="15112" max="15115" width="9.08984375" style="104"/>
    <col min="15116" max="15116" width="12" style="104" bestFit="1" customWidth="1"/>
    <col min="15117" max="15119" width="9.08984375" style="104"/>
    <col min="15120" max="15120" width="9.453125" style="104" bestFit="1" customWidth="1"/>
    <col min="15121" max="15124" width="9.08984375" style="104"/>
    <col min="15125" max="15125" width="12" style="104" bestFit="1" customWidth="1"/>
    <col min="15126" max="15126" width="10" style="104" bestFit="1" customWidth="1"/>
    <col min="15127" max="15140" width="9.08984375" style="104"/>
    <col min="15141" max="15141" width="9.453125" style="104" bestFit="1" customWidth="1"/>
    <col min="15142" max="15150" width="9.08984375" style="104"/>
    <col min="15151" max="15151" width="9.453125" style="104" bestFit="1" customWidth="1"/>
    <col min="15152" max="15153" width="9.08984375" style="104"/>
    <col min="15154" max="15154" width="9.453125" style="104" bestFit="1" customWidth="1"/>
    <col min="15155" max="15156" width="9.08984375" style="104"/>
    <col min="15157" max="15157" width="9.453125" style="104" bestFit="1" customWidth="1"/>
    <col min="15158" max="15160" width="9.08984375" style="104"/>
    <col min="15161" max="15161" width="9.453125" style="104" bestFit="1" customWidth="1"/>
    <col min="15162" max="15163" width="9.08984375" style="104"/>
    <col min="15164" max="15164" width="9.453125" style="104" bestFit="1" customWidth="1"/>
    <col min="15165" max="15165" width="11" style="104" bestFit="1" customWidth="1"/>
    <col min="15166" max="15166" width="9.08984375" style="104"/>
    <col min="15167" max="15167" width="12" style="104" bestFit="1" customWidth="1"/>
    <col min="15168" max="15170" width="9.08984375" style="104"/>
    <col min="15171" max="15173" width="12" style="104" bestFit="1" customWidth="1"/>
    <col min="15174" max="15181" width="9.08984375" style="104"/>
    <col min="15182" max="15182" width="12" style="104" bestFit="1" customWidth="1"/>
    <col min="15183" max="15184" width="9.08984375" style="104"/>
    <col min="15185" max="15185" width="9.453125" style="104" bestFit="1" customWidth="1"/>
    <col min="15186" max="15190" width="9.08984375" style="104"/>
    <col min="15191" max="15191" width="9.453125" style="104" bestFit="1" customWidth="1"/>
    <col min="15192" max="15194" width="9.08984375" style="104"/>
    <col min="15195" max="15196" width="12" style="104" bestFit="1" customWidth="1"/>
    <col min="15197" max="15200" width="9.08984375" style="104"/>
    <col min="15201" max="15206" width="12" style="104" bestFit="1" customWidth="1"/>
    <col min="15207" max="15207" width="10" style="104" bestFit="1" customWidth="1"/>
    <col min="15208" max="15208" width="9.08984375" style="104"/>
    <col min="15209" max="15210" width="12" style="104" bestFit="1" customWidth="1"/>
    <col min="15211" max="15366" width="9.08984375" style="104"/>
    <col min="15367" max="15367" width="9.453125" style="104" bestFit="1" customWidth="1"/>
    <col min="15368" max="15371" width="9.08984375" style="104"/>
    <col min="15372" max="15372" width="12" style="104" bestFit="1" customWidth="1"/>
    <col min="15373" max="15375" width="9.08984375" style="104"/>
    <col min="15376" max="15376" width="9.453125" style="104" bestFit="1" customWidth="1"/>
    <col min="15377" max="15380" width="9.08984375" style="104"/>
    <col min="15381" max="15381" width="12" style="104" bestFit="1" customWidth="1"/>
    <col min="15382" max="15382" width="10" style="104" bestFit="1" customWidth="1"/>
    <col min="15383" max="15396" width="9.08984375" style="104"/>
    <col min="15397" max="15397" width="9.453125" style="104" bestFit="1" customWidth="1"/>
    <col min="15398" max="15406" width="9.08984375" style="104"/>
    <col min="15407" max="15407" width="9.453125" style="104" bestFit="1" customWidth="1"/>
    <col min="15408" max="15409" width="9.08984375" style="104"/>
    <col min="15410" max="15410" width="9.453125" style="104" bestFit="1" customWidth="1"/>
    <col min="15411" max="15412" width="9.08984375" style="104"/>
    <col min="15413" max="15413" width="9.453125" style="104" bestFit="1" customWidth="1"/>
    <col min="15414" max="15416" width="9.08984375" style="104"/>
    <col min="15417" max="15417" width="9.453125" style="104" bestFit="1" customWidth="1"/>
    <col min="15418" max="15419" width="9.08984375" style="104"/>
    <col min="15420" max="15420" width="9.453125" style="104" bestFit="1" customWidth="1"/>
    <col min="15421" max="15421" width="11" style="104" bestFit="1" customWidth="1"/>
    <col min="15422" max="15422" width="9.08984375" style="104"/>
    <col min="15423" max="15423" width="12" style="104" bestFit="1" customWidth="1"/>
    <col min="15424" max="15426" width="9.08984375" style="104"/>
    <col min="15427" max="15429" width="12" style="104" bestFit="1" customWidth="1"/>
    <col min="15430" max="15437" width="9.08984375" style="104"/>
    <col min="15438" max="15438" width="12" style="104" bestFit="1" customWidth="1"/>
    <col min="15439" max="15440" width="9.08984375" style="104"/>
    <col min="15441" max="15441" width="9.453125" style="104" bestFit="1" customWidth="1"/>
    <col min="15442" max="15446" width="9.08984375" style="104"/>
    <col min="15447" max="15447" width="9.453125" style="104" bestFit="1" customWidth="1"/>
    <col min="15448" max="15450" width="9.08984375" style="104"/>
    <col min="15451" max="15452" width="12" style="104" bestFit="1" customWidth="1"/>
    <col min="15453" max="15456" width="9.08984375" style="104"/>
    <col min="15457" max="15462" width="12" style="104" bestFit="1" customWidth="1"/>
    <col min="15463" max="15463" width="10" style="104" bestFit="1" customWidth="1"/>
    <col min="15464" max="15464" width="9.08984375" style="104"/>
    <col min="15465" max="15466" width="12" style="104" bestFit="1" customWidth="1"/>
    <col min="15467" max="15622" width="9.08984375" style="104"/>
    <col min="15623" max="15623" width="9.453125" style="104" bestFit="1" customWidth="1"/>
    <col min="15624" max="15627" width="9.08984375" style="104"/>
    <col min="15628" max="15628" width="12" style="104" bestFit="1" customWidth="1"/>
    <col min="15629" max="15631" width="9.08984375" style="104"/>
    <col min="15632" max="15632" width="9.453125" style="104" bestFit="1" customWidth="1"/>
    <col min="15633" max="15636" width="9.08984375" style="104"/>
    <col min="15637" max="15637" width="12" style="104" bestFit="1" customWidth="1"/>
    <col min="15638" max="15638" width="10" style="104" bestFit="1" customWidth="1"/>
    <col min="15639" max="15652" width="9.08984375" style="104"/>
    <col min="15653" max="15653" width="9.453125" style="104" bestFit="1" customWidth="1"/>
    <col min="15654" max="15662" width="9.08984375" style="104"/>
    <col min="15663" max="15663" width="9.453125" style="104" bestFit="1" customWidth="1"/>
    <col min="15664" max="15665" width="9.08984375" style="104"/>
    <col min="15666" max="15666" width="9.453125" style="104" bestFit="1" customWidth="1"/>
    <col min="15667" max="15668" width="9.08984375" style="104"/>
    <col min="15669" max="15669" width="9.453125" style="104" bestFit="1" customWidth="1"/>
    <col min="15670" max="15672" width="9.08984375" style="104"/>
    <col min="15673" max="15673" width="9.453125" style="104" bestFit="1" customWidth="1"/>
    <col min="15674" max="15675" width="9.08984375" style="104"/>
    <col min="15676" max="15676" width="9.453125" style="104" bestFit="1" customWidth="1"/>
    <col min="15677" max="15677" width="11" style="104" bestFit="1" customWidth="1"/>
    <col min="15678" max="15678" width="9.08984375" style="104"/>
    <col min="15679" max="15679" width="12" style="104" bestFit="1" customWidth="1"/>
    <col min="15680" max="15682" width="9.08984375" style="104"/>
    <col min="15683" max="15685" width="12" style="104" bestFit="1" customWidth="1"/>
    <col min="15686" max="15693" width="9.08984375" style="104"/>
    <col min="15694" max="15694" width="12" style="104" bestFit="1" customWidth="1"/>
    <col min="15695" max="15696" width="9.08984375" style="104"/>
    <col min="15697" max="15697" width="9.453125" style="104" bestFit="1" customWidth="1"/>
    <col min="15698" max="15702" width="9.08984375" style="104"/>
    <col min="15703" max="15703" width="9.453125" style="104" bestFit="1" customWidth="1"/>
    <col min="15704" max="15706" width="9.08984375" style="104"/>
    <col min="15707" max="15708" width="12" style="104" bestFit="1" customWidth="1"/>
    <col min="15709" max="15712" width="9.08984375" style="104"/>
    <col min="15713" max="15718" width="12" style="104" bestFit="1" customWidth="1"/>
    <col min="15719" max="15719" width="10" style="104" bestFit="1" customWidth="1"/>
    <col min="15720" max="15720" width="9.08984375" style="104"/>
    <col min="15721" max="15722" width="12" style="104" bestFit="1" customWidth="1"/>
    <col min="15723" max="15878" width="9.08984375" style="104"/>
    <col min="15879" max="15879" width="9.453125" style="104" bestFit="1" customWidth="1"/>
    <col min="15880" max="15883" width="9.08984375" style="104"/>
    <col min="15884" max="15884" width="12" style="104" bestFit="1" customWidth="1"/>
    <col min="15885" max="15887" width="9.08984375" style="104"/>
    <col min="15888" max="15888" width="9.453125" style="104" bestFit="1" customWidth="1"/>
    <col min="15889" max="15892" width="9.08984375" style="104"/>
    <col min="15893" max="15893" width="12" style="104" bestFit="1" customWidth="1"/>
    <col min="15894" max="15894" width="10" style="104" bestFit="1" customWidth="1"/>
    <col min="15895" max="15908" width="9.08984375" style="104"/>
    <col min="15909" max="15909" width="9.453125" style="104" bestFit="1" customWidth="1"/>
    <col min="15910" max="15918" width="9.08984375" style="104"/>
    <col min="15919" max="15919" width="9.453125" style="104" bestFit="1" customWidth="1"/>
    <col min="15920" max="15921" width="9.08984375" style="104"/>
    <col min="15922" max="15922" width="9.453125" style="104" bestFit="1" customWidth="1"/>
    <col min="15923" max="15924" width="9.08984375" style="104"/>
    <col min="15925" max="15925" width="9.453125" style="104" bestFit="1" customWidth="1"/>
    <col min="15926" max="15928" width="9.08984375" style="104"/>
    <col min="15929" max="15929" width="9.453125" style="104" bestFit="1" customWidth="1"/>
    <col min="15930" max="15931" width="9.08984375" style="104"/>
    <col min="15932" max="15932" width="9.453125" style="104" bestFit="1" customWidth="1"/>
    <col min="15933" max="15933" width="11" style="104" bestFit="1" customWidth="1"/>
    <col min="15934" max="15934" width="9.08984375" style="104"/>
    <col min="15935" max="15935" width="12" style="104" bestFit="1" customWidth="1"/>
    <col min="15936" max="15938" width="9.08984375" style="104"/>
    <col min="15939" max="15941" width="12" style="104" bestFit="1" customWidth="1"/>
    <col min="15942" max="15949" width="9.08984375" style="104"/>
    <col min="15950" max="15950" width="12" style="104" bestFit="1" customWidth="1"/>
    <col min="15951" max="15952" width="9.08984375" style="104"/>
    <col min="15953" max="15953" width="9.453125" style="104" bestFit="1" customWidth="1"/>
    <col min="15954" max="15958" width="9.08984375" style="104"/>
    <col min="15959" max="15959" width="9.453125" style="104" bestFit="1" customWidth="1"/>
    <col min="15960" max="15962" width="9.08984375" style="104"/>
    <col min="15963" max="15964" width="12" style="104" bestFit="1" customWidth="1"/>
    <col min="15965" max="15968" width="9.08984375" style="104"/>
    <col min="15969" max="15974" width="12" style="104" bestFit="1" customWidth="1"/>
    <col min="15975" max="15975" width="10" style="104" bestFit="1" customWidth="1"/>
    <col min="15976" max="15976" width="9.08984375" style="104"/>
    <col min="15977" max="15978" width="12" style="104" bestFit="1" customWidth="1"/>
    <col min="15979" max="16134" width="9.08984375" style="104"/>
    <col min="16135" max="16135" width="9.453125" style="104" bestFit="1" customWidth="1"/>
    <col min="16136" max="16139" width="9.08984375" style="104"/>
    <col min="16140" max="16140" width="12" style="104" bestFit="1" customWidth="1"/>
    <col min="16141" max="16143" width="9.08984375" style="104"/>
    <col min="16144" max="16144" width="9.453125" style="104" bestFit="1" customWidth="1"/>
    <col min="16145" max="16148" width="9.08984375" style="104"/>
    <col min="16149" max="16149" width="12" style="104" bestFit="1" customWidth="1"/>
    <col min="16150" max="16150" width="10" style="104" bestFit="1" customWidth="1"/>
    <col min="16151" max="16164" width="9.08984375" style="104"/>
    <col min="16165" max="16165" width="9.453125" style="104" bestFit="1" customWidth="1"/>
    <col min="16166" max="16174" width="9.08984375" style="104"/>
    <col min="16175" max="16175" width="9.453125" style="104" bestFit="1" customWidth="1"/>
    <col min="16176" max="16177" width="9.08984375" style="104"/>
    <col min="16178" max="16178" width="9.453125" style="104" bestFit="1" customWidth="1"/>
    <col min="16179" max="16180" width="9.08984375" style="104"/>
    <col min="16181" max="16181" width="9.453125" style="104" bestFit="1" customWidth="1"/>
    <col min="16182" max="16184" width="9.08984375" style="104"/>
    <col min="16185" max="16185" width="9.453125" style="104" bestFit="1" customWidth="1"/>
    <col min="16186" max="16187" width="9.08984375" style="104"/>
    <col min="16188" max="16188" width="9.453125" style="104" bestFit="1" customWidth="1"/>
    <col min="16189" max="16189" width="11" style="104" bestFit="1" customWidth="1"/>
    <col min="16190" max="16190" width="9.08984375" style="104"/>
    <col min="16191" max="16191" width="12" style="104" bestFit="1" customWidth="1"/>
    <col min="16192" max="16194" width="9.08984375" style="104"/>
    <col min="16195" max="16197" width="12" style="104" bestFit="1" customWidth="1"/>
    <col min="16198" max="16205" width="9.08984375" style="104"/>
    <col min="16206" max="16206" width="12" style="104" bestFit="1" customWidth="1"/>
    <col min="16207" max="16208" width="9.08984375" style="104"/>
    <col min="16209" max="16209" width="9.453125" style="104" bestFit="1" customWidth="1"/>
    <col min="16210" max="16214" width="9.08984375" style="104"/>
    <col min="16215" max="16215" width="9.453125" style="104" bestFit="1" customWidth="1"/>
    <col min="16216" max="16218" width="9.08984375" style="104"/>
    <col min="16219" max="16220" width="12" style="104" bestFit="1" customWidth="1"/>
    <col min="16221" max="16224" width="9.08984375" style="104"/>
    <col min="16225" max="16230" width="12" style="104" bestFit="1" customWidth="1"/>
    <col min="16231" max="16231" width="10" style="104" bestFit="1" customWidth="1"/>
    <col min="16232" max="16232" width="9.08984375" style="104"/>
    <col min="16233" max="16234" width="12" style="104" bestFit="1" customWidth="1"/>
    <col min="16235" max="16384" width="9.08984375" style="104"/>
  </cols>
  <sheetData>
    <row r="1" spans="1:108" x14ac:dyDescent="0.35">
      <c r="A1" s="104" t="s">
        <v>332</v>
      </c>
      <c r="B1" s="104" t="s">
        <v>425</v>
      </c>
      <c r="C1" s="104" t="s">
        <v>711</v>
      </c>
      <c r="D1" s="104" t="s">
        <v>712</v>
      </c>
      <c r="E1" s="104" t="s">
        <v>713</v>
      </c>
      <c r="F1" s="104" t="s">
        <v>714</v>
      </c>
      <c r="G1" s="104" t="s">
        <v>715</v>
      </c>
      <c r="H1" s="104" t="s">
        <v>716</v>
      </c>
      <c r="I1" s="104" t="s">
        <v>717</v>
      </c>
      <c r="J1" s="104" t="s">
        <v>718</v>
      </c>
      <c r="K1" s="104" t="s">
        <v>719</v>
      </c>
      <c r="L1" s="104" t="s">
        <v>720</v>
      </c>
      <c r="M1" s="104" t="s">
        <v>721</v>
      </c>
      <c r="N1" s="104" t="s">
        <v>722</v>
      </c>
      <c r="O1" s="104" t="s">
        <v>723</v>
      </c>
      <c r="P1" s="104" t="s">
        <v>724</v>
      </c>
      <c r="Q1" s="104" t="s">
        <v>427</v>
      </c>
      <c r="R1" s="104" t="s">
        <v>725</v>
      </c>
      <c r="S1" s="104" t="s">
        <v>726</v>
      </c>
      <c r="T1" s="104" t="s">
        <v>727</v>
      </c>
      <c r="U1" s="104" t="s">
        <v>728</v>
      </c>
      <c r="V1" s="104" t="s">
        <v>729</v>
      </c>
      <c r="W1" s="104" t="s">
        <v>730</v>
      </c>
      <c r="X1" s="104" t="s">
        <v>348</v>
      </c>
      <c r="Y1" s="104" t="s">
        <v>731</v>
      </c>
      <c r="Z1" s="104" t="s">
        <v>732</v>
      </c>
      <c r="AA1" s="104" t="s">
        <v>429</v>
      </c>
      <c r="AB1" s="104" t="s">
        <v>733</v>
      </c>
      <c r="AC1" s="104" t="s">
        <v>734</v>
      </c>
      <c r="AD1" s="104" t="s">
        <v>430</v>
      </c>
      <c r="AE1" s="104" t="s">
        <v>431</v>
      </c>
      <c r="AF1" s="104" t="s">
        <v>323</v>
      </c>
      <c r="AG1" s="104" t="s">
        <v>735</v>
      </c>
      <c r="AH1" s="104" t="s">
        <v>736</v>
      </c>
      <c r="AI1" s="104" t="s">
        <v>737</v>
      </c>
      <c r="AJ1" s="104" t="s">
        <v>738</v>
      </c>
      <c r="AK1" s="104" t="s">
        <v>739</v>
      </c>
      <c r="AL1" s="104" t="s">
        <v>740</v>
      </c>
      <c r="AM1" s="104" t="s">
        <v>741</v>
      </c>
      <c r="AN1" s="104" t="s">
        <v>742</v>
      </c>
      <c r="AO1" s="104" t="s">
        <v>743</v>
      </c>
      <c r="AP1" s="104" t="s">
        <v>744</v>
      </c>
      <c r="AQ1" s="104" t="s">
        <v>745</v>
      </c>
      <c r="AR1" s="104" t="s">
        <v>746</v>
      </c>
      <c r="AS1" s="104" t="s">
        <v>747</v>
      </c>
      <c r="AT1" s="104" t="s">
        <v>748</v>
      </c>
      <c r="AU1" s="104" t="s">
        <v>749</v>
      </c>
      <c r="AV1" s="104" t="s">
        <v>750</v>
      </c>
      <c r="AW1" s="104" t="s">
        <v>751</v>
      </c>
      <c r="AX1" s="104" t="s">
        <v>752</v>
      </c>
      <c r="AY1" s="104" t="s">
        <v>753</v>
      </c>
      <c r="AZ1" s="104" t="s">
        <v>754</v>
      </c>
      <c r="BA1" s="104" t="s">
        <v>755</v>
      </c>
      <c r="BB1" s="104" t="s">
        <v>756</v>
      </c>
      <c r="BC1" s="104" t="s">
        <v>757</v>
      </c>
      <c r="BD1" s="104" t="s">
        <v>758</v>
      </c>
      <c r="BE1" s="104" t="s">
        <v>759</v>
      </c>
      <c r="BF1" s="104" t="s">
        <v>760</v>
      </c>
      <c r="BG1" s="104" t="s">
        <v>761</v>
      </c>
      <c r="BH1" s="104" t="s">
        <v>762</v>
      </c>
      <c r="BI1" s="104" t="s">
        <v>763</v>
      </c>
      <c r="BJ1" s="104" t="s">
        <v>764</v>
      </c>
      <c r="BK1" s="104" t="s">
        <v>434</v>
      </c>
      <c r="BL1" s="104" t="s">
        <v>765</v>
      </c>
      <c r="BM1" s="104" t="s">
        <v>766</v>
      </c>
      <c r="BN1" s="104" t="s">
        <v>767</v>
      </c>
      <c r="BO1" s="104" t="s">
        <v>768</v>
      </c>
      <c r="BP1" s="104" t="s">
        <v>769</v>
      </c>
      <c r="BQ1" s="104" t="s">
        <v>770</v>
      </c>
      <c r="BR1" s="104" t="s">
        <v>350</v>
      </c>
      <c r="BS1" s="104" t="s">
        <v>351</v>
      </c>
      <c r="BT1" s="104" t="s">
        <v>352</v>
      </c>
      <c r="BU1" s="104" t="s">
        <v>353</v>
      </c>
      <c r="BV1" s="104" t="s">
        <v>771</v>
      </c>
      <c r="BW1" s="104" t="s">
        <v>772</v>
      </c>
      <c r="BX1" s="104" t="s">
        <v>435</v>
      </c>
      <c r="BY1" s="104" t="s">
        <v>436</v>
      </c>
      <c r="BZ1" s="104" t="s">
        <v>773</v>
      </c>
      <c r="CA1" s="104" t="s">
        <v>437</v>
      </c>
      <c r="CB1" s="104" t="s">
        <v>774</v>
      </c>
      <c r="CC1" s="104" t="s">
        <v>775</v>
      </c>
      <c r="CD1" s="104" t="s">
        <v>776</v>
      </c>
      <c r="CE1" s="104" t="s">
        <v>777</v>
      </c>
      <c r="CF1" s="104" t="s">
        <v>778</v>
      </c>
      <c r="CG1" s="104" t="s">
        <v>779</v>
      </c>
      <c r="CH1" s="104" t="s">
        <v>780</v>
      </c>
      <c r="CI1" s="104" t="s">
        <v>781</v>
      </c>
      <c r="CJ1" s="104" t="s">
        <v>438</v>
      </c>
      <c r="CK1" s="104" t="s">
        <v>782</v>
      </c>
      <c r="CL1" s="104" t="s">
        <v>783</v>
      </c>
      <c r="CM1" s="104" t="s">
        <v>439</v>
      </c>
      <c r="CN1" s="104" t="s">
        <v>784</v>
      </c>
      <c r="CO1" s="104" t="s">
        <v>440</v>
      </c>
      <c r="CP1" s="104" t="s">
        <v>785</v>
      </c>
      <c r="CQ1" s="104" t="s">
        <v>786</v>
      </c>
      <c r="CR1" s="104" t="s">
        <v>787</v>
      </c>
      <c r="CS1" s="104" t="s">
        <v>441</v>
      </c>
      <c r="CT1" s="104" t="s">
        <v>788</v>
      </c>
      <c r="CU1" s="104" t="s">
        <v>789</v>
      </c>
      <c r="CV1" s="104" t="s">
        <v>790</v>
      </c>
      <c r="CW1" s="104" t="s">
        <v>791</v>
      </c>
      <c r="CX1" s="104" t="s">
        <v>792</v>
      </c>
      <c r="CY1" s="104" t="s">
        <v>793</v>
      </c>
      <c r="CZ1" s="104" t="s">
        <v>794</v>
      </c>
      <c r="DA1" s="104" t="s">
        <v>795</v>
      </c>
      <c r="DB1" s="104" t="s">
        <v>796</v>
      </c>
      <c r="DC1" s="104" t="s">
        <v>797</v>
      </c>
      <c r="DD1" s="104" t="s">
        <v>367</v>
      </c>
    </row>
    <row r="2" spans="1:108" ht="409.5" x14ac:dyDescent="0.35">
      <c r="A2" s="105" t="s">
        <v>6924</v>
      </c>
      <c r="B2" s="104">
        <v>0</v>
      </c>
      <c r="C2" s="104">
        <v>0</v>
      </c>
      <c r="D2" s="104">
        <v>0</v>
      </c>
      <c r="E2" s="105"/>
      <c r="F2" s="104">
        <v>1</v>
      </c>
      <c r="G2" s="104" t="b">
        <v>0</v>
      </c>
      <c r="H2" s="105" t="s">
        <v>512</v>
      </c>
      <c r="I2" s="104">
        <v>0</v>
      </c>
      <c r="J2" s="105"/>
      <c r="K2" s="104">
        <v>0</v>
      </c>
      <c r="L2" s="104">
        <v>0.99837877671333797</v>
      </c>
      <c r="M2" s="104">
        <v>0</v>
      </c>
      <c r="N2" s="104">
        <v>0</v>
      </c>
      <c r="O2" s="105"/>
      <c r="P2" s="104" t="b">
        <v>0</v>
      </c>
      <c r="Q2" s="104">
        <v>0</v>
      </c>
      <c r="R2" s="105"/>
      <c r="S2" s="104">
        <v>0</v>
      </c>
      <c r="T2" s="104">
        <v>0</v>
      </c>
      <c r="U2" s="104">
        <v>195.09119999999999</v>
      </c>
      <c r="V2" s="104">
        <v>2.0322</v>
      </c>
      <c r="W2" s="104">
        <v>0</v>
      </c>
      <c r="X2" s="105" t="s">
        <v>10093</v>
      </c>
      <c r="Y2" s="105"/>
      <c r="Z2" s="104">
        <v>1</v>
      </c>
      <c r="AA2" s="104">
        <v>0</v>
      </c>
      <c r="AB2" s="105" t="s">
        <v>11445</v>
      </c>
      <c r="AC2" s="105" t="s">
        <v>11446</v>
      </c>
      <c r="AD2" s="104">
        <v>0</v>
      </c>
      <c r="AE2" s="104">
        <v>0</v>
      </c>
      <c r="AF2" s="105"/>
      <c r="AG2" s="104">
        <v>2</v>
      </c>
      <c r="AH2" s="104">
        <v>2</v>
      </c>
      <c r="AI2" s="104">
        <v>2</v>
      </c>
      <c r="AJ2" s="105" t="s">
        <v>483</v>
      </c>
      <c r="AK2" s="104" t="b">
        <v>0</v>
      </c>
      <c r="AL2" s="104">
        <v>8760</v>
      </c>
      <c r="AM2" s="104">
        <v>8760</v>
      </c>
      <c r="AN2" s="104">
        <v>8760</v>
      </c>
      <c r="AO2" s="104">
        <v>0</v>
      </c>
      <c r="AP2" s="104">
        <v>0</v>
      </c>
      <c r="AQ2" s="104">
        <v>0</v>
      </c>
      <c r="AR2" s="104">
        <v>175200</v>
      </c>
      <c r="AS2" s="104">
        <v>26280</v>
      </c>
      <c r="AT2" s="105"/>
      <c r="AU2" s="104" t="b">
        <v>0</v>
      </c>
      <c r="AV2" s="104">
        <v>0</v>
      </c>
      <c r="AW2" s="104">
        <v>0</v>
      </c>
      <c r="AX2" s="104" t="b">
        <v>1</v>
      </c>
      <c r="AY2" s="104">
        <v>0</v>
      </c>
      <c r="AZ2" s="104">
        <v>87600</v>
      </c>
      <c r="BA2" s="104" t="b">
        <v>0</v>
      </c>
      <c r="BB2" s="104">
        <v>0</v>
      </c>
      <c r="BC2" s="105" t="s">
        <v>847</v>
      </c>
      <c r="BD2" s="105" t="s">
        <v>6133</v>
      </c>
      <c r="BE2" s="104" t="b">
        <v>0</v>
      </c>
      <c r="BF2" s="104">
        <v>8760</v>
      </c>
      <c r="BG2" s="105" t="s">
        <v>835</v>
      </c>
      <c r="BH2" s="105" t="b">
        <v>1</v>
      </c>
      <c r="BI2" s="104">
        <v>0</v>
      </c>
      <c r="BJ2" s="104">
        <v>100</v>
      </c>
      <c r="BK2" s="104">
        <v>0</v>
      </c>
      <c r="BL2" s="104">
        <v>0</v>
      </c>
      <c r="BM2" s="104">
        <v>0</v>
      </c>
      <c r="BN2" s="105" t="s">
        <v>1848</v>
      </c>
      <c r="BO2" s="104">
        <v>4292.7624808638802</v>
      </c>
      <c r="BP2" s="104">
        <v>0</v>
      </c>
      <c r="BQ2" s="104">
        <v>1.91205521394227</v>
      </c>
      <c r="BR2" s="105"/>
      <c r="BS2" s="105"/>
      <c r="BT2" s="105"/>
      <c r="BU2" s="105"/>
      <c r="BV2" s="104">
        <v>1</v>
      </c>
      <c r="BW2" s="104">
        <v>1</v>
      </c>
      <c r="BX2" s="104">
        <v>50805</v>
      </c>
      <c r="BY2" s="104">
        <v>0</v>
      </c>
      <c r="BZ2" s="104">
        <v>2.3295022831050201E-4</v>
      </c>
      <c r="CA2" s="105" t="s">
        <v>10276</v>
      </c>
      <c r="CB2" s="105"/>
      <c r="CC2" s="105" t="b">
        <v>0</v>
      </c>
      <c r="CD2" s="104">
        <v>0</v>
      </c>
      <c r="CE2" s="104">
        <v>0</v>
      </c>
      <c r="CF2" s="104">
        <v>0</v>
      </c>
      <c r="CG2" s="104">
        <v>0</v>
      </c>
      <c r="CH2" s="105"/>
      <c r="CI2" s="104" t="b">
        <v>0</v>
      </c>
      <c r="CJ2" s="104">
        <v>0</v>
      </c>
      <c r="CK2" s="104">
        <v>0</v>
      </c>
      <c r="CL2" s="106" t="s">
        <v>11447</v>
      </c>
      <c r="CM2" s="104">
        <v>4.6397260273971197E-8</v>
      </c>
      <c r="CN2" s="104">
        <v>0.99837877671333897</v>
      </c>
      <c r="CO2" s="104">
        <v>60966</v>
      </c>
      <c r="CP2" s="104">
        <v>0</v>
      </c>
      <c r="CQ2" s="104">
        <v>50</v>
      </c>
      <c r="CR2" s="104">
        <v>50</v>
      </c>
      <c r="CS2" s="104">
        <v>111771</v>
      </c>
      <c r="CT2" s="104">
        <v>0.104110353639895</v>
      </c>
      <c r="CU2" s="104">
        <v>11636.5183366847</v>
      </c>
      <c r="CV2" s="104">
        <v>195.09119999999999</v>
      </c>
      <c r="CW2" s="104">
        <v>0.104110353639894</v>
      </c>
      <c r="CX2" s="104">
        <v>20.311013824031299</v>
      </c>
      <c r="CY2" s="104">
        <v>102.0322</v>
      </c>
      <c r="CZ2" s="104">
        <v>2.0735910885681199E-3</v>
      </c>
      <c r="DA2" s="104">
        <v>0.21157306066699999</v>
      </c>
      <c r="DB2" s="104">
        <v>4.45413698630137E-4</v>
      </c>
      <c r="DC2" s="104">
        <v>0</v>
      </c>
      <c r="DD2" s="105" t="s">
        <v>6134</v>
      </c>
    </row>
    <row r="3" spans="1:108" ht="261" x14ac:dyDescent="0.35">
      <c r="A3" s="105" t="s">
        <v>6949</v>
      </c>
      <c r="B3" s="104">
        <v>0</v>
      </c>
      <c r="C3" s="104">
        <v>0</v>
      </c>
      <c r="D3" s="104">
        <v>0</v>
      </c>
      <c r="E3" s="105"/>
      <c r="F3" s="104">
        <v>1</v>
      </c>
      <c r="G3" s="104" t="b">
        <v>0</v>
      </c>
      <c r="H3" s="105" t="s">
        <v>512</v>
      </c>
      <c r="I3" s="104">
        <v>0</v>
      </c>
      <c r="J3" s="105"/>
      <c r="K3" s="104">
        <v>0</v>
      </c>
      <c r="L3" s="104">
        <v>0.68073918266979605</v>
      </c>
      <c r="M3" s="104">
        <v>0</v>
      </c>
      <c r="N3" s="104">
        <v>0</v>
      </c>
      <c r="O3" s="105"/>
      <c r="P3" s="104" t="b">
        <v>0</v>
      </c>
      <c r="Q3" s="104">
        <v>0</v>
      </c>
      <c r="R3" s="105"/>
      <c r="S3" s="104">
        <v>0</v>
      </c>
      <c r="T3" s="104">
        <v>0.49790000000000001</v>
      </c>
      <c r="U3" s="104">
        <v>84.145099999999999</v>
      </c>
      <c r="V3" s="104">
        <v>0.49790000000000001</v>
      </c>
      <c r="W3" s="104">
        <v>0</v>
      </c>
      <c r="X3" s="105" t="s">
        <v>10106</v>
      </c>
      <c r="Y3" s="105"/>
      <c r="Z3" s="104">
        <v>1</v>
      </c>
      <c r="AA3" s="104">
        <v>0</v>
      </c>
      <c r="AB3" s="105" t="s">
        <v>11472</v>
      </c>
      <c r="AC3" s="105" t="s">
        <v>11473</v>
      </c>
      <c r="AD3" s="104">
        <v>0</v>
      </c>
      <c r="AE3" s="104">
        <v>1692.86</v>
      </c>
      <c r="AF3" s="105"/>
      <c r="AG3" s="104">
        <v>2</v>
      </c>
      <c r="AH3" s="104">
        <v>2</v>
      </c>
      <c r="AI3" s="104">
        <v>2</v>
      </c>
      <c r="AJ3" s="105" t="s">
        <v>483</v>
      </c>
      <c r="AK3" s="104" t="b">
        <v>0</v>
      </c>
      <c r="AL3" s="104">
        <v>8760</v>
      </c>
      <c r="AM3" s="104">
        <v>8760</v>
      </c>
      <c r="AN3" s="104">
        <v>8760</v>
      </c>
      <c r="AO3" s="104">
        <v>0</v>
      </c>
      <c r="AP3" s="104">
        <v>0</v>
      </c>
      <c r="AQ3" s="104">
        <v>0</v>
      </c>
      <c r="AR3" s="104">
        <v>394200</v>
      </c>
      <c r="AS3" s="104">
        <v>59130</v>
      </c>
      <c r="AT3" s="105"/>
      <c r="AU3" s="104" t="b">
        <v>0</v>
      </c>
      <c r="AV3" s="104">
        <v>0</v>
      </c>
      <c r="AW3" s="104">
        <v>0</v>
      </c>
      <c r="AX3" s="104" t="b">
        <v>1</v>
      </c>
      <c r="AY3" s="104">
        <v>0</v>
      </c>
      <c r="AZ3" s="104">
        <v>87600</v>
      </c>
      <c r="BA3" s="104" t="b">
        <v>0</v>
      </c>
      <c r="BB3" s="104">
        <v>0</v>
      </c>
      <c r="BC3" s="105" t="s">
        <v>6211</v>
      </c>
      <c r="BD3" s="105" t="s">
        <v>6212</v>
      </c>
      <c r="BE3" s="104" t="b">
        <v>1</v>
      </c>
      <c r="BF3" s="104">
        <v>8760</v>
      </c>
      <c r="BG3" s="105">
        <v>131400</v>
      </c>
      <c r="BH3" s="105" t="b">
        <v>1</v>
      </c>
      <c r="BI3" s="104">
        <v>0</v>
      </c>
      <c r="BJ3" s="104">
        <v>3</v>
      </c>
      <c r="BK3" s="104">
        <v>1762.566</v>
      </c>
      <c r="BL3" s="104">
        <v>0</v>
      </c>
      <c r="BM3" s="104">
        <v>0</v>
      </c>
      <c r="BN3" s="105" t="s">
        <v>2366</v>
      </c>
      <c r="BO3" s="104">
        <v>879694.71781482198</v>
      </c>
      <c r="BP3" s="104">
        <v>122639.443805056</v>
      </c>
      <c r="BQ3" s="104">
        <v>169</v>
      </c>
      <c r="BR3" s="105"/>
      <c r="BS3" s="105"/>
      <c r="BT3" s="105"/>
      <c r="BU3" s="105"/>
      <c r="BV3" s="104">
        <v>1</v>
      </c>
      <c r="BW3" s="104">
        <v>1</v>
      </c>
      <c r="BX3" s="104">
        <v>2591.6</v>
      </c>
      <c r="BY3" s="104">
        <v>0</v>
      </c>
      <c r="BZ3" s="104">
        <v>1.13675799086758E-6</v>
      </c>
      <c r="CA3" s="105" t="s">
        <v>10295</v>
      </c>
      <c r="CB3" s="105"/>
      <c r="CC3" s="105" t="b">
        <v>0</v>
      </c>
      <c r="CD3" s="104">
        <v>0</v>
      </c>
      <c r="CE3" s="104">
        <v>0</v>
      </c>
      <c r="CF3" s="104">
        <v>0</v>
      </c>
      <c r="CG3" s="104">
        <v>0</v>
      </c>
      <c r="CH3" s="105"/>
      <c r="CI3" s="104" t="b">
        <v>0</v>
      </c>
      <c r="CJ3" s="104">
        <v>0</v>
      </c>
      <c r="CK3" s="104">
        <v>0</v>
      </c>
      <c r="CL3" s="106" t="s">
        <v>11474</v>
      </c>
      <c r="CM3" s="104">
        <v>0</v>
      </c>
      <c r="CN3" s="104">
        <v>1</v>
      </c>
      <c r="CO3" s="104">
        <v>0</v>
      </c>
      <c r="CP3" s="104">
        <v>0</v>
      </c>
      <c r="CQ3" s="104">
        <v>50</v>
      </c>
      <c r="CR3" s="104">
        <v>50</v>
      </c>
      <c r="CS3" s="104">
        <v>6047.0259999999998</v>
      </c>
      <c r="CT3" s="104">
        <v>0.904568916089865</v>
      </c>
      <c r="CU3" s="104">
        <v>5469.9517543872398</v>
      </c>
      <c r="CV3" s="104">
        <v>84.145099999999999</v>
      </c>
      <c r="CW3" s="104">
        <v>1.00420885716118</v>
      </c>
      <c r="CX3" s="104">
        <v>84.499254706713202</v>
      </c>
      <c r="CY3" s="104">
        <v>0.49790000000000001</v>
      </c>
      <c r="CZ3" s="104">
        <v>1.00420885716118</v>
      </c>
      <c r="DA3" s="104">
        <v>0.49999558998055199</v>
      </c>
      <c r="DB3" s="104">
        <v>1.92112100456621E-4</v>
      </c>
      <c r="DC3" s="104">
        <v>0</v>
      </c>
      <c r="DD3" s="105" t="s">
        <v>6213</v>
      </c>
    </row>
    <row r="4" spans="1:108" ht="409.5" x14ac:dyDescent="0.35">
      <c r="A4" s="105" t="s">
        <v>6939</v>
      </c>
      <c r="B4" s="104">
        <v>0</v>
      </c>
      <c r="C4" s="104">
        <v>0</v>
      </c>
      <c r="D4" s="104">
        <v>0</v>
      </c>
      <c r="E4" s="105"/>
      <c r="F4" s="104">
        <v>1</v>
      </c>
      <c r="G4" s="104" t="b">
        <v>0</v>
      </c>
      <c r="H4" s="105" t="s">
        <v>512</v>
      </c>
      <c r="I4" s="104">
        <v>0</v>
      </c>
      <c r="J4" s="105"/>
      <c r="K4" s="104">
        <v>0</v>
      </c>
      <c r="L4" s="104">
        <v>1.88303970279289</v>
      </c>
      <c r="M4" s="104">
        <v>0</v>
      </c>
      <c r="N4" s="104">
        <v>0</v>
      </c>
      <c r="O4" s="105"/>
      <c r="P4" s="104" t="b">
        <v>0</v>
      </c>
      <c r="Q4" s="104">
        <v>0</v>
      </c>
      <c r="R4" s="105"/>
      <c r="S4" s="104">
        <v>0</v>
      </c>
      <c r="T4" s="104">
        <v>0</v>
      </c>
      <c r="U4" s="104">
        <v>15.0528</v>
      </c>
      <c r="V4" s="104">
        <v>8.9599999999999999E-2</v>
      </c>
      <c r="W4" s="104">
        <v>0</v>
      </c>
      <c r="X4" s="105" t="s">
        <v>10108</v>
      </c>
      <c r="Y4" s="105"/>
      <c r="Z4" s="104">
        <v>1</v>
      </c>
      <c r="AA4" s="104">
        <v>0</v>
      </c>
      <c r="AB4" s="105" t="s">
        <v>11470</v>
      </c>
      <c r="AC4" s="105" t="s">
        <v>11471</v>
      </c>
      <c r="AD4" s="104">
        <v>0</v>
      </c>
      <c r="AE4" s="104">
        <v>1397.12</v>
      </c>
      <c r="AF4" s="105"/>
      <c r="AG4" s="104">
        <v>2</v>
      </c>
      <c r="AH4" s="104">
        <v>2</v>
      </c>
      <c r="AI4" s="104">
        <v>2</v>
      </c>
      <c r="AJ4" s="105" t="s">
        <v>483</v>
      </c>
      <c r="AK4" s="104" t="b">
        <v>0</v>
      </c>
      <c r="AL4" s="104">
        <v>8760</v>
      </c>
      <c r="AM4" s="104">
        <v>8760</v>
      </c>
      <c r="AN4" s="104">
        <v>8760</v>
      </c>
      <c r="AO4" s="104">
        <v>0</v>
      </c>
      <c r="AP4" s="104">
        <v>0</v>
      </c>
      <c r="AQ4" s="104">
        <v>0</v>
      </c>
      <c r="AR4" s="104">
        <v>438000</v>
      </c>
      <c r="AS4" s="104">
        <v>65700</v>
      </c>
      <c r="AT4" s="105"/>
      <c r="AU4" s="104" t="b">
        <v>0</v>
      </c>
      <c r="AV4" s="104">
        <v>0</v>
      </c>
      <c r="AW4" s="104">
        <v>0</v>
      </c>
      <c r="AX4" s="104" t="b">
        <v>1</v>
      </c>
      <c r="AY4" s="104">
        <v>0</v>
      </c>
      <c r="AZ4" s="104">
        <v>87600</v>
      </c>
      <c r="BA4" s="104" t="b">
        <v>0</v>
      </c>
      <c r="BB4" s="104">
        <v>0</v>
      </c>
      <c r="BC4" s="105" t="s">
        <v>6211</v>
      </c>
      <c r="BD4" s="105" t="s">
        <v>6212</v>
      </c>
      <c r="BE4" s="104" t="b">
        <v>0</v>
      </c>
      <c r="BF4" s="104">
        <v>8760</v>
      </c>
      <c r="BG4" s="105">
        <v>87600</v>
      </c>
      <c r="BH4" s="105" t="b">
        <v>1</v>
      </c>
      <c r="BI4" s="104">
        <v>0</v>
      </c>
      <c r="BJ4" s="104">
        <v>5</v>
      </c>
      <c r="BK4" s="104">
        <v>3600</v>
      </c>
      <c r="BL4" s="104">
        <v>0</v>
      </c>
      <c r="BM4" s="104">
        <v>0</v>
      </c>
      <c r="BN4" s="105" t="s">
        <v>2366</v>
      </c>
      <c r="BO4" s="104">
        <v>401982.37885462597</v>
      </c>
      <c r="BP4" s="104">
        <v>78840</v>
      </c>
      <c r="BQ4" s="104">
        <v>168</v>
      </c>
      <c r="BR4" s="105"/>
      <c r="BS4" s="105"/>
      <c r="BT4" s="105"/>
      <c r="BU4" s="105"/>
      <c r="BV4" s="104">
        <v>1</v>
      </c>
      <c r="BW4" s="104">
        <v>1</v>
      </c>
      <c r="BX4" s="104">
        <v>11164.8</v>
      </c>
      <c r="BY4" s="104">
        <v>0</v>
      </c>
      <c r="BZ4" s="104">
        <v>2.4876712328767102E-6</v>
      </c>
      <c r="CA4" s="105" t="s">
        <v>10295</v>
      </c>
      <c r="CB4" s="105">
        <v>350400</v>
      </c>
      <c r="CC4" s="105" t="b">
        <v>1</v>
      </c>
      <c r="CD4" s="104">
        <v>168</v>
      </c>
      <c r="CE4" s="104">
        <v>1</v>
      </c>
      <c r="CF4" s="104">
        <v>0</v>
      </c>
      <c r="CG4" s="104">
        <v>0</v>
      </c>
      <c r="CH4" s="105"/>
      <c r="CI4" s="104" t="b">
        <v>0</v>
      </c>
      <c r="CJ4" s="104">
        <v>0</v>
      </c>
      <c r="CK4" s="104">
        <v>0</v>
      </c>
      <c r="CL4" s="106" t="s">
        <v>11475</v>
      </c>
      <c r="CM4" s="104">
        <v>0</v>
      </c>
      <c r="CN4" s="104">
        <v>1</v>
      </c>
      <c r="CO4" s="104">
        <v>0</v>
      </c>
      <c r="CP4" s="104">
        <v>0</v>
      </c>
      <c r="CQ4" s="104">
        <v>50</v>
      </c>
      <c r="CR4" s="104">
        <v>50</v>
      </c>
      <c r="CS4" s="104">
        <v>16161.92</v>
      </c>
      <c r="CT4" s="104">
        <v>0.268609126517726</v>
      </c>
      <c r="CU4" s="104">
        <v>4341.2392140493703</v>
      </c>
      <c r="CV4" s="104">
        <v>183.05279999999999</v>
      </c>
      <c r="CW4" s="104">
        <v>0.262121735526398</v>
      </c>
      <c r="CX4" s="104">
        <v>47.982117628966598</v>
      </c>
      <c r="CY4" s="104">
        <v>1.0895999999999999</v>
      </c>
      <c r="CZ4" s="104">
        <v>0.262121735526399</v>
      </c>
      <c r="DA4" s="104">
        <v>0.28560784302956399</v>
      </c>
      <c r="DB4" s="104">
        <v>4.1792876712328799E-4</v>
      </c>
      <c r="DC4" s="104">
        <v>0</v>
      </c>
      <c r="DD4" s="105" t="s">
        <v>6214</v>
      </c>
    </row>
    <row r="5" spans="1:108" ht="275.5" x14ac:dyDescent="0.35">
      <c r="A5" s="105" t="s">
        <v>6950</v>
      </c>
      <c r="B5" s="104">
        <v>0</v>
      </c>
      <c r="C5" s="104">
        <v>0</v>
      </c>
      <c r="D5" s="104">
        <v>0</v>
      </c>
      <c r="E5" s="105"/>
      <c r="F5" s="104">
        <v>1</v>
      </c>
      <c r="G5" s="104" t="b">
        <v>0</v>
      </c>
      <c r="H5" s="105" t="s">
        <v>512</v>
      </c>
      <c r="I5" s="104">
        <v>0</v>
      </c>
      <c r="J5" s="105"/>
      <c r="K5" s="104">
        <v>0</v>
      </c>
      <c r="L5" s="104">
        <v>1.33296308792873</v>
      </c>
      <c r="M5" s="104">
        <v>0</v>
      </c>
      <c r="N5" s="104">
        <v>0</v>
      </c>
      <c r="O5" s="105"/>
      <c r="P5" s="104" t="b">
        <v>0</v>
      </c>
      <c r="Q5" s="104">
        <v>0</v>
      </c>
      <c r="R5" s="105"/>
      <c r="S5" s="104">
        <v>0</v>
      </c>
      <c r="T5" s="104">
        <v>0.54259999999999997</v>
      </c>
      <c r="U5" s="104">
        <v>1.6277999999999999</v>
      </c>
      <c r="V5" s="104">
        <v>0.54259999999999997</v>
      </c>
      <c r="W5" s="104">
        <v>0</v>
      </c>
      <c r="X5" s="105" t="s">
        <v>6215</v>
      </c>
      <c r="Y5" s="105"/>
      <c r="Z5" s="104">
        <v>1</v>
      </c>
      <c r="AA5" s="104">
        <v>0</v>
      </c>
      <c r="AB5" s="105" t="s">
        <v>11470</v>
      </c>
      <c r="AC5" s="105" t="s">
        <v>11471</v>
      </c>
      <c r="AD5" s="104">
        <v>0</v>
      </c>
      <c r="AE5" s="104">
        <v>0</v>
      </c>
      <c r="AF5" s="105"/>
      <c r="AG5" s="104">
        <v>2</v>
      </c>
      <c r="AH5" s="104">
        <v>2</v>
      </c>
      <c r="AI5" s="104">
        <v>2</v>
      </c>
      <c r="AJ5" s="105" t="s">
        <v>483</v>
      </c>
      <c r="AK5" s="104" t="b">
        <v>0</v>
      </c>
      <c r="AL5" s="104">
        <v>8760</v>
      </c>
      <c r="AM5" s="104">
        <v>8760</v>
      </c>
      <c r="AN5" s="104">
        <v>8760</v>
      </c>
      <c r="AO5" s="104">
        <v>0</v>
      </c>
      <c r="AP5" s="104">
        <v>0</v>
      </c>
      <c r="AQ5" s="104">
        <v>0</v>
      </c>
      <c r="AR5" s="104">
        <v>87600</v>
      </c>
      <c r="AS5" s="104">
        <v>13140</v>
      </c>
      <c r="AT5" s="105"/>
      <c r="AU5" s="104" t="b">
        <v>0</v>
      </c>
      <c r="AV5" s="104">
        <v>0</v>
      </c>
      <c r="AW5" s="104">
        <v>0</v>
      </c>
      <c r="AX5" s="104" t="b">
        <v>1</v>
      </c>
      <c r="AY5" s="104">
        <v>0</v>
      </c>
      <c r="AZ5" s="104">
        <v>87600</v>
      </c>
      <c r="BA5" s="104" t="b">
        <v>0</v>
      </c>
      <c r="BB5" s="104">
        <v>0</v>
      </c>
      <c r="BC5" s="105" t="s">
        <v>6216</v>
      </c>
      <c r="BD5" s="105" t="s">
        <v>6217</v>
      </c>
      <c r="BE5" s="104" t="b">
        <v>0</v>
      </c>
      <c r="BF5" s="104">
        <v>17520</v>
      </c>
      <c r="BG5" s="105">
        <v>4380</v>
      </c>
      <c r="BH5" s="105" t="b">
        <v>1</v>
      </c>
      <c r="BI5" s="104">
        <v>0</v>
      </c>
      <c r="BJ5" s="104">
        <v>100</v>
      </c>
      <c r="BK5" s="104">
        <v>1591.9279999406699</v>
      </c>
      <c r="BL5" s="104">
        <v>0</v>
      </c>
      <c r="BM5" s="104">
        <v>0</v>
      </c>
      <c r="BN5" s="105" t="s">
        <v>3115</v>
      </c>
      <c r="BO5" s="104">
        <v>66945.862501146301</v>
      </c>
      <c r="BP5" s="104">
        <v>0</v>
      </c>
      <c r="BQ5" s="104">
        <v>1.1658667807905101</v>
      </c>
      <c r="BR5" s="105"/>
      <c r="BS5" s="105"/>
      <c r="BT5" s="105"/>
      <c r="BU5" s="105"/>
      <c r="BV5" s="104">
        <v>1</v>
      </c>
      <c r="BW5" s="104">
        <v>1</v>
      </c>
      <c r="BX5" s="104">
        <v>5234.08</v>
      </c>
      <c r="BY5" s="104">
        <v>0</v>
      </c>
      <c r="BZ5" s="104">
        <v>1.49374429223744E-5</v>
      </c>
      <c r="CA5" s="105" t="s">
        <v>10296</v>
      </c>
      <c r="CB5" s="105">
        <v>70080</v>
      </c>
      <c r="CC5" s="105" t="b">
        <v>1</v>
      </c>
      <c r="CD5" s="104">
        <v>6</v>
      </c>
      <c r="CE5" s="104">
        <v>6</v>
      </c>
      <c r="CF5" s="104">
        <v>0</v>
      </c>
      <c r="CG5" s="104">
        <v>0</v>
      </c>
      <c r="CH5" s="105"/>
      <c r="CI5" s="104" t="b">
        <v>0</v>
      </c>
      <c r="CJ5" s="104">
        <v>0</v>
      </c>
      <c r="CK5" s="104">
        <v>0</v>
      </c>
      <c r="CL5" s="106" t="s">
        <v>11476</v>
      </c>
      <c r="CM5" s="104">
        <v>0</v>
      </c>
      <c r="CN5" s="104">
        <v>1</v>
      </c>
      <c r="CO5" s="104">
        <v>0</v>
      </c>
      <c r="CP5" s="104">
        <v>0</v>
      </c>
      <c r="CQ5" s="104">
        <v>50</v>
      </c>
      <c r="CR5" s="104">
        <v>50</v>
      </c>
      <c r="CS5" s="104">
        <v>6826.0079999406698</v>
      </c>
      <c r="CT5" s="104">
        <v>0.111269859150538</v>
      </c>
      <c r="CU5" s="104">
        <v>759.52894871384103</v>
      </c>
      <c r="CV5" s="104">
        <v>7.6277999999999997</v>
      </c>
      <c r="CW5" s="104">
        <v>0.27659385869047898</v>
      </c>
      <c r="CX5" s="104">
        <v>2.1098026353192401</v>
      </c>
      <c r="CY5" s="104">
        <v>6.5426000000000002</v>
      </c>
      <c r="CZ5" s="104">
        <v>0.107490530539297</v>
      </c>
      <c r="DA5" s="104">
        <v>0.70326754510640699</v>
      </c>
      <c r="DB5" s="104">
        <v>1.7415068493150701E-5</v>
      </c>
      <c r="DC5" s="104">
        <v>0</v>
      </c>
      <c r="DD5" s="105" t="s">
        <v>6218</v>
      </c>
    </row>
    <row r="6" spans="1:108" ht="203" x14ac:dyDescent="0.35">
      <c r="A6" s="105" t="s">
        <v>6925</v>
      </c>
      <c r="B6" s="104">
        <v>0</v>
      </c>
      <c r="C6" s="104">
        <v>0</v>
      </c>
      <c r="D6" s="104">
        <v>0</v>
      </c>
      <c r="E6" s="105"/>
      <c r="F6" s="104">
        <v>1</v>
      </c>
      <c r="G6" s="104" t="b">
        <v>0</v>
      </c>
      <c r="H6" s="105" t="s">
        <v>512</v>
      </c>
      <c r="I6" s="104">
        <v>0</v>
      </c>
      <c r="J6" s="105"/>
      <c r="K6" s="104">
        <v>0</v>
      </c>
      <c r="L6" s="104">
        <v>0.68060441939484695</v>
      </c>
      <c r="M6" s="104">
        <v>0</v>
      </c>
      <c r="N6" s="104">
        <v>0</v>
      </c>
      <c r="O6" s="105"/>
      <c r="P6" s="104" t="b">
        <v>0</v>
      </c>
      <c r="Q6" s="104">
        <v>0</v>
      </c>
      <c r="R6" s="105"/>
      <c r="S6" s="104">
        <v>0</v>
      </c>
      <c r="T6" s="104">
        <v>0.36059999999999998</v>
      </c>
      <c r="U6" s="104">
        <v>0.72119999999999995</v>
      </c>
      <c r="V6" s="104">
        <v>0.36059999999999998</v>
      </c>
      <c r="W6" s="104">
        <v>0</v>
      </c>
      <c r="X6" s="105" t="s">
        <v>6203</v>
      </c>
      <c r="Y6" s="105"/>
      <c r="Z6" s="104">
        <v>1</v>
      </c>
      <c r="AA6" s="104">
        <v>0</v>
      </c>
      <c r="AB6" s="105" t="s">
        <v>11470</v>
      </c>
      <c r="AC6" s="105" t="s">
        <v>11471</v>
      </c>
      <c r="AD6" s="104">
        <v>0</v>
      </c>
      <c r="AE6" s="104">
        <v>0</v>
      </c>
      <c r="AF6" s="105"/>
      <c r="AG6" s="104">
        <v>2</v>
      </c>
      <c r="AH6" s="104">
        <v>2</v>
      </c>
      <c r="AI6" s="104">
        <v>2</v>
      </c>
      <c r="AJ6" s="105" t="s">
        <v>483</v>
      </c>
      <c r="AK6" s="104" t="b">
        <v>0</v>
      </c>
      <c r="AL6" s="104">
        <v>8760</v>
      </c>
      <c r="AM6" s="104">
        <v>8760</v>
      </c>
      <c r="AN6" s="104">
        <v>8760</v>
      </c>
      <c r="AO6" s="104">
        <v>0</v>
      </c>
      <c r="AP6" s="104">
        <v>0</v>
      </c>
      <c r="AQ6" s="104">
        <v>0</v>
      </c>
      <c r="AR6" s="104">
        <v>131400</v>
      </c>
      <c r="AS6" s="104">
        <v>19710</v>
      </c>
      <c r="AT6" s="105"/>
      <c r="AU6" s="104" t="b">
        <v>0</v>
      </c>
      <c r="AV6" s="104">
        <v>0</v>
      </c>
      <c r="AW6" s="104">
        <v>0</v>
      </c>
      <c r="AX6" s="104" t="b">
        <v>1</v>
      </c>
      <c r="AY6" s="104">
        <v>0</v>
      </c>
      <c r="AZ6" s="104">
        <v>87600</v>
      </c>
      <c r="BA6" s="104" t="b">
        <v>0</v>
      </c>
      <c r="BB6" s="104">
        <v>0</v>
      </c>
      <c r="BC6" s="105" t="s">
        <v>6204</v>
      </c>
      <c r="BD6" s="105" t="s">
        <v>6205</v>
      </c>
      <c r="BE6" s="104" t="b">
        <v>0</v>
      </c>
      <c r="BF6" s="104">
        <v>166440</v>
      </c>
      <c r="BG6" s="105">
        <v>8760</v>
      </c>
      <c r="BH6" s="105" t="b">
        <v>1</v>
      </c>
      <c r="BI6" s="104">
        <v>0</v>
      </c>
      <c r="BJ6" s="104">
        <v>50</v>
      </c>
      <c r="BK6" s="104">
        <v>587.02800000000002</v>
      </c>
      <c r="BL6" s="104">
        <v>0</v>
      </c>
      <c r="BM6" s="104">
        <v>0</v>
      </c>
      <c r="BN6" s="105" t="s">
        <v>3459</v>
      </c>
      <c r="BO6" s="104">
        <v>81707.271574077502</v>
      </c>
      <c r="BP6" s="104">
        <v>0</v>
      </c>
      <c r="BQ6" s="104">
        <v>0.60090288400552205</v>
      </c>
      <c r="BR6" s="105"/>
      <c r="BS6" s="105"/>
      <c r="BT6" s="105"/>
      <c r="BU6" s="105"/>
      <c r="BV6" s="104">
        <v>1</v>
      </c>
      <c r="BW6" s="104">
        <v>1</v>
      </c>
      <c r="BX6" s="104">
        <v>0</v>
      </c>
      <c r="BY6" s="104">
        <v>0</v>
      </c>
      <c r="BZ6" s="104">
        <v>1.22388127853881E-5</v>
      </c>
      <c r="CA6" s="105" t="s">
        <v>10292</v>
      </c>
      <c r="CB6" s="105">
        <v>105120</v>
      </c>
      <c r="CC6" s="105" t="b">
        <v>1</v>
      </c>
      <c r="CD6" s="104">
        <v>2.5</v>
      </c>
      <c r="CE6" s="104">
        <v>5</v>
      </c>
      <c r="CF6" s="104">
        <v>0</v>
      </c>
      <c r="CG6" s="104">
        <v>0</v>
      </c>
      <c r="CH6" s="105"/>
      <c r="CI6" s="104" t="b">
        <v>0</v>
      </c>
      <c r="CJ6" s="104">
        <v>0</v>
      </c>
      <c r="CK6" s="104">
        <v>0</v>
      </c>
      <c r="CL6" s="106" t="s">
        <v>10293</v>
      </c>
      <c r="CM6" s="104">
        <v>0</v>
      </c>
      <c r="CN6" s="104">
        <v>1</v>
      </c>
      <c r="CO6" s="104">
        <v>804.09</v>
      </c>
      <c r="CP6" s="104">
        <v>0</v>
      </c>
      <c r="CQ6" s="104">
        <v>50</v>
      </c>
      <c r="CR6" s="104">
        <v>50</v>
      </c>
      <c r="CS6" s="104">
        <v>1391.1179999999999</v>
      </c>
      <c r="CT6" s="104">
        <v>0.21798658779295199</v>
      </c>
      <c r="CU6" s="104">
        <v>303.24506603735603</v>
      </c>
      <c r="CV6" s="104">
        <v>3.2212000000000001</v>
      </c>
      <c r="CW6" s="104">
        <v>0.35524680364912098</v>
      </c>
      <c r="CX6" s="104">
        <v>1.1443210039145499</v>
      </c>
      <c r="CY6" s="104">
        <v>5.3605999999999998</v>
      </c>
      <c r="CZ6" s="104">
        <v>0.10673441442325</v>
      </c>
      <c r="DA6" s="104">
        <v>0.57216050195727597</v>
      </c>
      <c r="DB6" s="104">
        <v>7.3543378995433797E-6</v>
      </c>
      <c r="DC6" s="104">
        <v>0</v>
      </c>
      <c r="DD6" s="105" t="s">
        <v>6206</v>
      </c>
    </row>
    <row r="7" spans="1:108" ht="275.5" x14ac:dyDescent="0.35">
      <c r="A7" s="105" t="s">
        <v>6927</v>
      </c>
      <c r="B7" s="104">
        <v>0</v>
      </c>
      <c r="C7" s="104">
        <v>0</v>
      </c>
      <c r="D7" s="104">
        <v>0</v>
      </c>
      <c r="E7" s="105"/>
      <c r="F7" s="104">
        <v>1</v>
      </c>
      <c r="G7" s="104" t="b">
        <v>0</v>
      </c>
      <c r="H7" s="105" t="s">
        <v>512</v>
      </c>
      <c r="I7" s="104">
        <v>0</v>
      </c>
      <c r="J7" s="105"/>
      <c r="K7" s="104">
        <v>0</v>
      </c>
      <c r="L7" s="104">
        <v>1.5826640931604401</v>
      </c>
      <c r="M7" s="104">
        <v>0</v>
      </c>
      <c r="N7" s="104">
        <v>0</v>
      </c>
      <c r="O7" s="105"/>
      <c r="P7" s="104" t="b">
        <v>0</v>
      </c>
      <c r="Q7" s="104">
        <v>0</v>
      </c>
      <c r="R7" s="105"/>
      <c r="S7" s="104">
        <v>0</v>
      </c>
      <c r="T7" s="104">
        <v>0</v>
      </c>
      <c r="U7" s="104">
        <v>2.1472000000000002</v>
      </c>
      <c r="V7" s="104">
        <v>0.26840000000000003</v>
      </c>
      <c r="W7" s="104">
        <v>0</v>
      </c>
      <c r="X7" s="105" t="s">
        <v>10110</v>
      </c>
      <c r="Y7" s="105"/>
      <c r="Z7" s="104">
        <v>1</v>
      </c>
      <c r="AA7" s="104">
        <v>0</v>
      </c>
      <c r="AB7" s="105"/>
      <c r="AC7" s="105" t="s">
        <v>89</v>
      </c>
      <c r="AD7" s="104">
        <v>0</v>
      </c>
      <c r="AE7" s="104">
        <v>0</v>
      </c>
      <c r="AF7" s="105"/>
      <c r="AG7" s="104">
        <v>2</v>
      </c>
      <c r="AH7" s="104">
        <v>2</v>
      </c>
      <c r="AI7" s="104">
        <v>2</v>
      </c>
      <c r="AJ7" s="105" t="s">
        <v>483</v>
      </c>
      <c r="AK7" s="104" t="b">
        <v>0</v>
      </c>
      <c r="AL7" s="104">
        <v>8760</v>
      </c>
      <c r="AM7" s="104">
        <v>8760</v>
      </c>
      <c r="AN7" s="104">
        <v>8760</v>
      </c>
      <c r="AO7" s="104">
        <v>0</v>
      </c>
      <c r="AP7" s="104">
        <v>0</v>
      </c>
      <c r="AQ7" s="104">
        <v>0</v>
      </c>
      <c r="AR7" s="104">
        <v>175200</v>
      </c>
      <c r="AS7" s="104">
        <v>26280</v>
      </c>
      <c r="AT7" s="105"/>
      <c r="AU7" s="104" t="b">
        <v>0</v>
      </c>
      <c r="AV7" s="104">
        <v>0</v>
      </c>
      <c r="AW7" s="104">
        <v>0</v>
      </c>
      <c r="AX7" s="104" t="b">
        <v>1</v>
      </c>
      <c r="AY7" s="104">
        <v>0</v>
      </c>
      <c r="AZ7" s="104">
        <v>87600</v>
      </c>
      <c r="BA7" s="104" t="b">
        <v>0</v>
      </c>
      <c r="BB7" s="104">
        <v>0</v>
      </c>
      <c r="BC7" s="105" t="s">
        <v>6223</v>
      </c>
      <c r="BD7" s="105" t="s">
        <v>6224</v>
      </c>
      <c r="BE7" s="104" t="b">
        <v>0</v>
      </c>
      <c r="BF7" s="104">
        <v>8760</v>
      </c>
      <c r="BG7" s="105">
        <v>8760</v>
      </c>
      <c r="BH7" s="105" t="b">
        <v>1</v>
      </c>
      <c r="BI7" s="104">
        <v>0</v>
      </c>
      <c r="BJ7" s="104">
        <v>50</v>
      </c>
      <c r="BK7" s="104">
        <v>35000</v>
      </c>
      <c r="BL7" s="104">
        <v>0</v>
      </c>
      <c r="BM7" s="104">
        <v>0</v>
      </c>
      <c r="BN7" s="105" t="s">
        <v>2958</v>
      </c>
      <c r="BO7" s="104">
        <v>134010.525027536</v>
      </c>
      <c r="BP7" s="104">
        <v>0</v>
      </c>
      <c r="BQ7" s="104">
        <v>8</v>
      </c>
      <c r="BR7" s="105"/>
      <c r="BS7" s="105"/>
      <c r="BT7" s="105"/>
      <c r="BU7" s="105"/>
      <c r="BV7" s="104">
        <v>1</v>
      </c>
      <c r="BW7" s="104">
        <v>1</v>
      </c>
      <c r="BX7" s="104">
        <v>58052</v>
      </c>
      <c r="BY7" s="104">
        <v>0</v>
      </c>
      <c r="BZ7" s="104">
        <v>7.4621004566209997E-6</v>
      </c>
      <c r="CA7" s="105" t="s">
        <v>10299</v>
      </c>
      <c r="CB7" s="105">
        <v>140160</v>
      </c>
      <c r="CC7" s="105" t="b">
        <v>1</v>
      </c>
      <c r="CD7" s="104">
        <v>24</v>
      </c>
      <c r="CE7" s="104">
        <v>3</v>
      </c>
      <c r="CF7" s="104">
        <v>0</v>
      </c>
      <c r="CG7" s="104">
        <v>0</v>
      </c>
      <c r="CH7" s="105"/>
      <c r="CI7" s="104" t="b">
        <v>0</v>
      </c>
      <c r="CJ7" s="104">
        <v>0</v>
      </c>
      <c r="CK7" s="104">
        <v>0</v>
      </c>
      <c r="CL7" s="106" t="s">
        <v>11477</v>
      </c>
      <c r="CM7" s="104">
        <v>0</v>
      </c>
      <c r="CN7" s="104">
        <v>1</v>
      </c>
      <c r="CO7" s="104">
        <v>251666.8</v>
      </c>
      <c r="CP7" s="104">
        <v>0</v>
      </c>
      <c r="CQ7" s="104">
        <v>50</v>
      </c>
      <c r="CR7" s="104">
        <v>50</v>
      </c>
      <c r="CS7" s="104">
        <v>344718.8</v>
      </c>
      <c r="CT7" s="104">
        <v>0.15280957594324401</v>
      </c>
      <c r="CU7" s="104">
        <v>52676.333647663902</v>
      </c>
      <c r="CV7" s="104">
        <v>26.147200000000002</v>
      </c>
      <c r="CW7" s="104">
        <v>0.150624826711243</v>
      </c>
      <c r="CX7" s="104">
        <v>3.93841746898421</v>
      </c>
      <c r="CY7" s="104">
        <v>3.2684000000000002</v>
      </c>
      <c r="CZ7" s="104">
        <v>0.150624826711242</v>
      </c>
      <c r="DA7" s="104">
        <v>0.49230218362302403</v>
      </c>
      <c r="DB7" s="104">
        <v>5.9696803652967998E-5</v>
      </c>
      <c r="DC7" s="104">
        <v>0</v>
      </c>
      <c r="DD7" s="105" t="s">
        <v>6225</v>
      </c>
    </row>
    <row r="8" spans="1:108" ht="406" x14ac:dyDescent="0.35">
      <c r="A8" s="105" t="s">
        <v>10796</v>
      </c>
      <c r="B8" s="104">
        <v>0</v>
      </c>
      <c r="C8" s="104">
        <v>0</v>
      </c>
      <c r="D8" s="104">
        <v>0</v>
      </c>
      <c r="E8" s="105"/>
      <c r="F8" s="104">
        <v>1</v>
      </c>
      <c r="G8" s="104" t="b">
        <v>0</v>
      </c>
      <c r="H8" s="105" t="s">
        <v>512</v>
      </c>
      <c r="I8" s="104">
        <v>0</v>
      </c>
      <c r="J8" s="105"/>
      <c r="K8" s="104">
        <v>0</v>
      </c>
      <c r="L8" s="104">
        <v>4.2099989879566797</v>
      </c>
      <c r="M8" s="104">
        <v>0</v>
      </c>
      <c r="N8" s="104">
        <v>0</v>
      </c>
      <c r="O8" s="105"/>
      <c r="P8" s="104" t="b">
        <v>0</v>
      </c>
      <c r="Q8" s="104">
        <v>0</v>
      </c>
      <c r="R8" s="105"/>
      <c r="S8" s="104">
        <v>0</v>
      </c>
      <c r="T8" s="104">
        <v>8.9700000000000002E-2</v>
      </c>
      <c r="U8" s="104">
        <v>0.44850000000000001</v>
      </c>
      <c r="V8" s="104">
        <v>8.9700000000000002E-2</v>
      </c>
      <c r="W8" s="104">
        <v>0</v>
      </c>
      <c r="X8" s="105" t="s">
        <v>10122</v>
      </c>
      <c r="Y8" s="105"/>
      <c r="Z8" s="104">
        <v>1</v>
      </c>
      <c r="AA8" s="104">
        <v>0</v>
      </c>
      <c r="AB8" s="105" t="s">
        <v>799</v>
      </c>
      <c r="AC8" s="105" t="s">
        <v>77</v>
      </c>
      <c r="AD8" s="104">
        <v>0</v>
      </c>
      <c r="AE8" s="104">
        <v>0</v>
      </c>
      <c r="AF8" s="105"/>
      <c r="AG8" s="104">
        <v>2</v>
      </c>
      <c r="AH8" s="104">
        <v>2</v>
      </c>
      <c r="AI8" s="104">
        <v>2</v>
      </c>
      <c r="AJ8" s="105" t="s">
        <v>483</v>
      </c>
      <c r="AK8" s="104" t="b">
        <v>0</v>
      </c>
      <c r="AL8" s="104">
        <v>8760</v>
      </c>
      <c r="AM8" s="104">
        <v>8760</v>
      </c>
      <c r="AN8" s="104">
        <v>8760</v>
      </c>
      <c r="AO8" s="104">
        <v>0</v>
      </c>
      <c r="AP8" s="104">
        <v>0</v>
      </c>
      <c r="AQ8" s="104">
        <v>0</v>
      </c>
      <c r="AR8" s="104">
        <v>438000</v>
      </c>
      <c r="AS8" s="104">
        <v>65700</v>
      </c>
      <c r="AT8" s="105"/>
      <c r="AU8" s="104" t="b">
        <v>0</v>
      </c>
      <c r="AV8" s="104">
        <v>0</v>
      </c>
      <c r="AW8" s="104">
        <v>0</v>
      </c>
      <c r="AX8" s="104" t="b">
        <v>1</v>
      </c>
      <c r="AY8" s="104">
        <v>0</v>
      </c>
      <c r="AZ8" s="104">
        <v>87600</v>
      </c>
      <c r="BA8" s="104" t="b">
        <v>0</v>
      </c>
      <c r="BB8" s="104">
        <v>0</v>
      </c>
      <c r="BC8" s="105" t="s">
        <v>6282</v>
      </c>
      <c r="BD8" s="105" t="s">
        <v>6283</v>
      </c>
      <c r="BE8" s="104" t="b">
        <v>0</v>
      </c>
      <c r="BF8" s="104">
        <v>8760</v>
      </c>
      <c r="BG8" s="105">
        <v>70080</v>
      </c>
      <c r="BH8" s="105" t="b">
        <v>1</v>
      </c>
      <c r="BI8" s="104">
        <v>0</v>
      </c>
      <c r="BJ8" s="104">
        <v>6</v>
      </c>
      <c r="BK8" s="104">
        <v>5122.5240000000003</v>
      </c>
      <c r="BL8" s="104">
        <v>0</v>
      </c>
      <c r="BM8" s="104">
        <v>0</v>
      </c>
      <c r="BN8" s="105" t="s">
        <v>9558</v>
      </c>
      <c r="BO8" s="104">
        <v>401945.48958428903</v>
      </c>
      <c r="BP8" s="104">
        <v>61320</v>
      </c>
      <c r="BQ8" s="104">
        <v>4.0823162338258197</v>
      </c>
      <c r="BR8" s="105"/>
      <c r="BS8" s="105"/>
      <c r="BT8" s="105"/>
      <c r="BU8" s="105"/>
      <c r="BV8" s="104">
        <v>1</v>
      </c>
      <c r="BW8" s="104">
        <v>1</v>
      </c>
      <c r="BX8" s="104">
        <v>6358.8</v>
      </c>
      <c r="BY8" s="104">
        <v>0</v>
      </c>
      <c r="BZ8" s="104">
        <v>2.4878995433789901E-6</v>
      </c>
      <c r="CA8" s="105" t="s">
        <v>10325</v>
      </c>
      <c r="CB8" s="105">
        <v>350400</v>
      </c>
      <c r="CC8" s="105" t="b">
        <v>1</v>
      </c>
      <c r="CD8" s="104">
        <v>4</v>
      </c>
      <c r="CE8" s="104">
        <v>1</v>
      </c>
      <c r="CF8" s="104">
        <v>0</v>
      </c>
      <c r="CG8" s="104">
        <v>0</v>
      </c>
      <c r="CH8" s="105"/>
      <c r="CI8" s="104" t="b">
        <v>0</v>
      </c>
      <c r="CJ8" s="104">
        <v>0</v>
      </c>
      <c r="CK8" s="104">
        <v>0</v>
      </c>
      <c r="CL8" s="106" t="s">
        <v>10326</v>
      </c>
      <c r="CM8" s="104">
        <v>0</v>
      </c>
      <c r="CN8" s="104">
        <v>1</v>
      </c>
      <c r="CO8" s="104">
        <v>0</v>
      </c>
      <c r="CP8" s="104">
        <v>0</v>
      </c>
      <c r="CQ8" s="104">
        <v>50</v>
      </c>
      <c r="CR8" s="104">
        <v>50</v>
      </c>
      <c r="CS8" s="104">
        <v>11481.324000000001</v>
      </c>
      <c r="CT8" s="104">
        <v>0.122450798883828</v>
      </c>
      <c r="CU8" s="104">
        <v>1405.8972960440699</v>
      </c>
      <c r="CV8" s="104">
        <v>4.4485000000000001</v>
      </c>
      <c r="CW8" s="104">
        <v>0.32117734397637898</v>
      </c>
      <c r="CX8" s="104">
        <v>1.4287574146789199</v>
      </c>
      <c r="CY8" s="104">
        <v>1.0896999999999999</v>
      </c>
      <c r="CZ8" s="104">
        <v>0.26222949705036702</v>
      </c>
      <c r="DA8" s="104">
        <v>0.28575148293578501</v>
      </c>
      <c r="DB8" s="104">
        <v>1.0156392694063901E-5</v>
      </c>
      <c r="DC8" s="104">
        <v>0</v>
      </c>
      <c r="DD8" s="105" t="s">
        <v>6284</v>
      </c>
    </row>
    <row r="9" spans="1:108" ht="409.5" x14ac:dyDescent="0.35">
      <c r="A9" s="105" t="s">
        <v>10793</v>
      </c>
      <c r="B9" s="104">
        <v>0</v>
      </c>
      <c r="C9" s="104">
        <v>0</v>
      </c>
      <c r="D9" s="104">
        <v>0</v>
      </c>
      <c r="E9" s="105"/>
      <c r="F9" s="104">
        <v>1</v>
      </c>
      <c r="G9" s="104" t="b">
        <v>0</v>
      </c>
      <c r="H9" s="105" t="s">
        <v>512</v>
      </c>
      <c r="I9" s="104">
        <v>0</v>
      </c>
      <c r="J9" s="105"/>
      <c r="K9" s="104">
        <v>0</v>
      </c>
      <c r="L9" s="104">
        <v>0.24054141225817699</v>
      </c>
      <c r="M9" s="104">
        <v>0</v>
      </c>
      <c r="N9" s="104">
        <v>0</v>
      </c>
      <c r="O9" s="105"/>
      <c r="P9" s="104" t="b">
        <v>0</v>
      </c>
      <c r="Q9" s="104">
        <v>0</v>
      </c>
      <c r="R9" s="105"/>
      <c r="S9" s="104">
        <v>0</v>
      </c>
      <c r="T9" s="104">
        <v>2.4140000000000001</v>
      </c>
      <c r="U9" s="104">
        <v>3.0175000000000001</v>
      </c>
      <c r="V9" s="104">
        <v>0.60350000000000004</v>
      </c>
      <c r="W9" s="104">
        <v>0</v>
      </c>
      <c r="X9" s="105" t="s">
        <v>6226</v>
      </c>
      <c r="Y9" s="105"/>
      <c r="Z9" s="104">
        <v>1</v>
      </c>
      <c r="AA9" s="104">
        <v>0</v>
      </c>
      <c r="AB9" s="105"/>
      <c r="AC9" s="105" t="s">
        <v>91</v>
      </c>
      <c r="AD9" s="104">
        <v>0</v>
      </c>
      <c r="AE9" s="104">
        <v>25301.75</v>
      </c>
      <c r="AF9" s="105"/>
      <c r="AG9" s="104">
        <v>2</v>
      </c>
      <c r="AH9" s="104">
        <v>2</v>
      </c>
      <c r="AI9" s="104">
        <v>2</v>
      </c>
      <c r="AJ9" s="105" t="s">
        <v>483</v>
      </c>
      <c r="AK9" s="104" t="b">
        <v>0</v>
      </c>
      <c r="AL9" s="104">
        <v>8760</v>
      </c>
      <c r="AM9" s="104">
        <v>8760</v>
      </c>
      <c r="AN9" s="104">
        <v>8760</v>
      </c>
      <c r="AO9" s="104">
        <v>0</v>
      </c>
      <c r="AP9" s="104">
        <v>0</v>
      </c>
      <c r="AQ9" s="104">
        <v>0</v>
      </c>
      <c r="AR9" s="104">
        <v>26280</v>
      </c>
      <c r="AS9" s="104">
        <v>8760</v>
      </c>
      <c r="AT9" s="105"/>
      <c r="AU9" s="104" t="b">
        <v>0</v>
      </c>
      <c r="AV9" s="104">
        <v>0</v>
      </c>
      <c r="AW9" s="104">
        <v>0</v>
      </c>
      <c r="AX9" s="104" t="b">
        <v>1</v>
      </c>
      <c r="AY9" s="104">
        <v>0</v>
      </c>
      <c r="AZ9" s="104">
        <v>87600</v>
      </c>
      <c r="BA9" s="104" t="b">
        <v>0</v>
      </c>
      <c r="BB9" s="104">
        <v>0</v>
      </c>
      <c r="BC9" s="105" t="s">
        <v>6227</v>
      </c>
      <c r="BD9" s="105" t="s">
        <v>6228</v>
      </c>
      <c r="BE9" s="104" t="b">
        <v>0</v>
      </c>
      <c r="BF9" s="104">
        <v>43800</v>
      </c>
      <c r="BG9" s="105"/>
      <c r="BH9" s="105" t="b">
        <v>0</v>
      </c>
      <c r="BI9" s="104">
        <v>0</v>
      </c>
      <c r="BJ9" s="104">
        <v>0</v>
      </c>
      <c r="BK9" s="104">
        <v>54044.055</v>
      </c>
      <c r="BL9" s="104">
        <v>0</v>
      </c>
      <c r="BM9" s="104">
        <v>0</v>
      </c>
      <c r="BN9" s="105" t="s">
        <v>4321</v>
      </c>
      <c r="BO9" s="104">
        <v>4353.7252680075699</v>
      </c>
      <c r="BP9" s="104">
        <v>0</v>
      </c>
      <c r="BQ9" s="104">
        <v>1.0239951890341801</v>
      </c>
      <c r="BR9" s="105"/>
      <c r="BS9" s="105"/>
      <c r="BT9" s="105"/>
      <c r="BU9" s="105"/>
      <c r="BV9" s="104">
        <v>1</v>
      </c>
      <c r="BW9" s="104">
        <v>1</v>
      </c>
      <c r="BX9" s="104">
        <v>12070</v>
      </c>
      <c r="BY9" s="104">
        <v>0</v>
      </c>
      <c r="BZ9" s="104">
        <v>2.2968835616438401E-4</v>
      </c>
      <c r="CA9" s="105" t="s">
        <v>10300</v>
      </c>
      <c r="CB9" s="105">
        <v>4380</v>
      </c>
      <c r="CC9" s="105" t="b">
        <v>1</v>
      </c>
      <c r="CD9" s="104">
        <v>100</v>
      </c>
      <c r="CE9" s="104">
        <v>100</v>
      </c>
      <c r="CF9" s="104">
        <v>0</v>
      </c>
      <c r="CG9" s="104">
        <v>0</v>
      </c>
      <c r="CH9" s="105"/>
      <c r="CI9" s="104" t="b">
        <v>0</v>
      </c>
      <c r="CJ9" s="104">
        <v>0</v>
      </c>
      <c r="CK9" s="104">
        <v>0</v>
      </c>
      <c r="CL9" s="106" t="s">
        <v>10301</v>
      </c>
      <c r="CM9" s="104">
        <v>0</v>
      </c>
      <c r="CN9" s="104">
        <v>1</v>
      </c>
      <c r="CO9" s="104">
        <v>0</v>
      </c>
      <c r="CP9" s="104">
        <v>0</v>
      </c>
      <c r="CQ9" s="104">
        <v>50</v>
      </c>
      <c r="CR9" s="104">
        <v>50</v>
      </c>
      <c r="CS9" s="104">
        <v>91415.804999999993</v>
      </c>
      <c r="CT9" s="104">
        <v>0.190808813551224</v>
      </c>
      <c r="CU9" s="104">
        <v>17442.941291880001</v>
      </c>
      <c r="CV9" s="104">
        <v>103.0175</v>
      </c>
      <c r="CW9" s="104">
        <v>3.8083710434141098E-2</v>
      </c>
      <c r="CX9" s="104">
        <v>3.92328863964913</v>
      </c>
      <c r="CY9" s="104">
        <v>100.6035</v>
      </c>
      <c r="CZ9" s="104">
        <v>7.7995072530248699E-3</v>
      </c>
      <c r="DA9" s="104">
        <v>0.78465772792968702</v>
      </c>
      <c r="DB9" s="104">
        <v>2.3519977168949801E-4</v>
      </c>
      <c r="DC9" s="104">
        <v>0</v>
      </c>
      <c r="DD9" s="105" t="s">
        <v>6229</v>
      </c>
    </row>
    <row r="10" spans="1:108" x14ac:dyDescent="0.35">
      <c r="A10" s="105" t="s">
        <v>10800</v>
      </c>
      <c r="B10" s="104">
        <v>0</v>
      </c>
      <c r="C10" s="104">
        <v>0</v>
      </c>
      <c r="D10" s="104">
        <v>0</v>
      </c>
      <c r="E10" s="105"/>
      <c r="F10" s="104">
        <v>1</v>
      </c>
      <c r="G10" s="104" t="b">
        <v>0</v>
      </c>
      <c r="H10" s="105" t="s">
        <v>512</v>
      </c>
      <c r="I10" s="104">
        <v>0</v>
      </c>
      <c r="J10" s="105"/>
      <c r="K10" s="104">
        <v>0</v>
      </c>
      <c r="L10" s="104">
        <v>1.51151421089102</v>
      </c>
      <c r="M10" s="104">
        <v>0</v>
      </c>
      <c r="N10" s="104">
        <v>0</v>
      </c>
      <c r="O10" s="105"/>
      <c r="P10" s="104" t="b">
        <v>0</v>
      </c>
      <c r="Q10" s="104">
        <v>0</v>
      </c>
      <c r="R10" s="105"/>
      <c r="S10" s="104">
        <v>0</v>
      </c>
      <c r="T10" s="104">
        <v>0</v>
      </c>
      <c r="U10" s="104">
        <v>49.968518191377598</v>
      </c>
      <c r="V10" s="104">
        <v>49.968600000000002</v>
      </c>
      <c r="W10" s="104">
        <v>0</v>
      </c>
      <c r="X10" s="105" t="s">
        <v>6449</v>
      </c>
      <c r="Y10" s="105"/>
      <c r="Z10" s="104">
        <v>1</v>
      </c>
      <c r="AA10" s="104">
        <v>0</v>
      </c>
      <c r="AB10" s="105" t="s">
        <v>799</v>
      </c>
      <c r="AC10" s="105" t="s">
        <v>77</v>
      </c>
      <c r="AD10" s="104">
        <v>0</v>
      </c>
      <c r="AE10" s="104">
        <v>0</v>
      </c>
      <c r="AF10" s="105"/>
      <c r="AG10" s="104">
        <v>2</v>
      </c>
      <c r="AH10" s="104">
        <v>2</v>
      </c>
      <c r="AI10" s="104">
        <v>2</v>
      </c>
      <c r="AJ10" s="105" t="s">
        <v>798</v>
      </c>
      <c r="AK10" s="104" t="b">
        <v>0</v>
      </c>
      <c r="AL10" s="104">
        <v>8760</v>
      </c>
      <c r="AM10" s="104">
        <v>8760</v>
      </c>
      <c r="AN10" s="104">
        <v>8760</v>
      </c>
      <c r="AO10" s="104">
        <v>0</v>
      </c>
      <c r="AP10" s="104">
        <v>0</v>
      </c>
      <c r="AQ10" s="104">
        <v>0</v>
      </c>
      <c r="AR10" s="104">
        <v>8760</v>
      </c>
      <c r="AS10" s="104">
        <v>0</v>
      </c>
      <c r="AT10" s="105"/>
      <c r="AU10" s="104" t="b">
        <v>0</v>
      </c>
      <c r="AV10" s="104">
        <v>0</v>
      </c>
      <c r="AW10" s="104">
        <v>0</v>
      </c>
      <c r="AX10" s="104" t="b">
        <v>1</v>
      </c>
      <c r="AY10" s="104">
        <v>0</v>
      </c>
      <c r="AZ10" s="104">
        <v>87600</v>
      </c>
      <c r="BA10" s="104" t="b">
        <v>0</v>
      </c>
      <c r="BB10" s="104">
        <v>0</v>
      </c>
      <c r="BC10" s="105" t="s">
        <v>6227</v>
      </c>
      <c r="BD10" s="105" t="s">
        <v>6228</v>
      </c>
      <c r="BE10" s="104" t="b">
        <v>0</v>
      </c>
      <c r="BF10" s="104">
        <v>0</v>
      </c>
      <c r="BG10" s="105"/>
      <c r="BH10" s="105" t="b">
        <v>0</v>
      </c>
      <c r="BI10" s="104">
        <v>0</v>
      </c>
      <c r="BJ10" s="104">
        <v>0</v>
      </c>
      <c r="BK10" s="104">
        <v>102107.58136698201</v>
      </c>
      <c r="BL10" s="104">
        <v>0</v>
      </c>
      <c r="BM10" s="104">
        <v>0</v>
      </c>
      <c r="BN10" s="105" t="s">
        <v>4321</v>
      </c>
      <c r="BO10" s="104">
        <v>2940.2169316218301</v>
      </c>
      <c r="BP10" s="104">
        <v>3459.6715904318698</v>
      </c>
      <c r="BQ10" s="104">
        <v>0.99999945083311204</v>
      </c>
      <c r="BR10" s="105"/>
      <c r="BS10" s="105"/>
      <c r="BT10" s="105"/>
      <c r="BU10" s="105"/>
      <c r="BV10" s="104">
        <v>1</v>
      </c>
      <c r="BW10" s="104">
        <v>1</v>
      </c>
      <c r="BX10" s="104">
        <v>0</v>
      </c>
      <c r="BY10" s="104">
        <v>0</v>
      </c>
      <c r="BZ10" s="104">
        <v>3.4011095890411E-4</v>
      </c>
      <c r="CA10" s="105" t="s">
        <v>10300</v>
      </c>
      <c r="CB10" s="105">
        <v>4380</v>
      </c>
      <c r="CC10" s="105" t="b">
        <v>1</v>
      </c>
      <c r="CD10" s="104">
        <v>99</v>
      </c>
      <c r="CE10" s="104">
        <v>99</v>
      </c>
      <c r="CF10" s="104">
        <v>0</v>
      </c>
      <c r="CG10" s="104">
        <v>0</v>
      </c>
      <c r="CH10" s="105"/>
      <c r="CI10" s="104" t="b">
        <v>0</v>
      </c>
      <c r="CJ10" s="104">
        <v>0</v>
      </c>
      <c r="CK10" s="104">
        <v>0</v>
      </c>
      <c r="CL10" s="105" t="s">
        <v>6450</v>
      </c>
      <c r="CM10" s="104">
        <v>0</v>
      </c>
      <c r="CN10" s="104">
        <v>1</v>
      </c>
      <c r="CO10" s="104">
        <v>0</v>
      </c>
      <c r="CP10" s="104">
        <v>0</v>
      </c>
      <c r="CQ10" s="104">
        <v>50</v>
      </c>
      <c r="CR10" s="104">
        <v>50</v>
      </c>
      <c r="CS10" s="104">
        <v>102107.58136698201</v>
      </c>
      <c r="CT10" s="104">
        <v>9.3048449880291803E-2</v>
      </c>
      <c r="CU10" s="104">
        <v>9500.9521672234496</v>
      </c>
      <c r="CV10" s="104">
        <v>148.968518191378</v>
      </c>
      <c r="CW10" s="104">
        <v>4.7243167466041298E-2</v>
      </c>
      <c r="CX10" s="104">
        <v>7.03774465208327</v>
      </c>
      <c r="CY10" s="104">
        <v>148.96860000000001</v>
      </c>
      <c r="CZ10" s="104">
        <v>4.7243124472900598E-2</v>
      </c>
      <c r="DA10" s="104">
        <v>7.0377421123537403</v>
      </c>
      <c r="DB10" s="104">
        <v>3.4011077212643302E-4</v>
      </c>
      <c r="DC10" s="104">
        <v>0</v>
      </c>
      <c r="DD10" s="105" t="s">
        <v>6451</v>
      </c>
    </row>
    <row r="11" spans="1:108" ht="348" x14ac:dyDescent="0.35">
      <c r="A11" s="105" t="s">
        <v>10818</v>
      </c>
      <c r="B11" s="104">
        <v>0</v>
      </c>
      <c r="C11" s="104">
        <v>0</v>
      </c>
      <c r="D11" s="104">
        <v>0</v>
      </c>
      <c r="E11" s="105"/>
      <c r="F11" s="104">
        <v>1</v>
      </c>
      <c r="G11" s="104" t="b">
        <v>0</v>
      </c>
      <c r="H11" s="105" t="s">
        <v>512</v>
      </c>
      <c r="I11" s="104">
        <v>0</v>
      </c>
      <c r="J11" s="105"/>
      <c r="K11" s="104">
        <v>0</v>
      </c>
      <c r="L11" s="104">
        <v>1</v>
      </c>
      <c r="M11" s="104">
        <v>0</v>
      </c>
      <c r="N11" s="104">
        <v>0</v>
      </c>
      <c r="O11" s="105"/>
      <c r="P11" s="104" t="b">
        <v>0</v>
      </c>
      <c r="Q11" s="104">
        <v>0</v>
      </c>
      <c r="R11" s="105"/>
      <c r="S11" s="104">
        <v>0</v>
      </c>
      <c r="T11" s="104">
        <v>5.0026000000000002</v>
      </c>
      <c r="U11" s="104">
        <v>45.023027990321303</v>
      </c>
      <c r="V11" s="104">
        <v>5.0026000000000002</v>
      </c>
      <c r="W11" s="104">
        <v>0</v>
      </c>
      <c r="X11" s="105" t="s">
        <v>10120</v>
      </c>
      <c r="Y11" s="105"/>
      <c r="Z11" s="104">
        <v>1</v>
      </c>
      <c r="AA11" s="104">
        <v>0</v>
      </c>
      <c r="AB11" s="105" t="s">
        <v>11470</v>
      </c>
      <c r="AC11" s="105" t="s">
        <v>11471</v>
      </c>
      <c r="AD11" s="104">
        <v>0</v>
      </c>
      <c r="AE11" s="104">
        <v>17008.728397096402</v>
      </c>
      <c r="AF11" s="105"/>
      <c r="AG11" s="104">
        <v>2</v>
      </c>
      <c r="AH11" s="104">
        <v>2</v>
      </c>
      <c r="AI11" s="104">
        <v>2</v>
      </c>
      <c r="AJ11" s="105" t="s">
        <v>798</v>
      </c>
      <c r="AK11" s="104" t="b">
        <v>0</v>
      </c>
      <c r="AL11" s="104">
        <v>8760</v>
      </c>
      <c r="AM11" s="104">
        <v>8760</v>
      </c>
      <c r="AN11" s="104">
        <v>8760</v>
      </c>
      <c r="AO11" s="104">
        <v>0</v>
      </c>
      <c r="AP11" s="104">
        <v>0</v>
      </c>
      <c r="AQ11" s="104">
        <v>0</v>
      </c>
      <c r="AR11" s="104">
        <v>87600</v>
      </c>
      <c r="AS11" s="104">
        <v>0</v>
      </c>
      <c r="AT11" s="105"/>
      <c r="AU11" s="104" t="b">
        <v>0</v>
      </c>
      <c r="AV11" s="104">
        <v>0</v>
      </c>
      <c r="AW11" s="104">
        <v>0</v>
      </c>
      <c r="AX11" s="104" t="b">
        <v>1</v>
      </c>
      <c r="AY11" s="104">
        <v>0</v>
      </c>
      <c r="AZ11" s="104">
        <v>87600</v>
      </c>
      <c r="BA11" s="104" t="b">
        <v>0</v>
      </c>
      <c r="BB11" s="104">
        <v>0</v>
      </c>
      <c r="BC11" s="105" t="s">
        <v>6279</v>
      </c>
      <c r="BD11" s="105" t="s">
        <v>6280</v>
      </c>
      <c r="BE11" s="104" t="b">
        <v>0</v>
      </c>
      <c r="BF11" s="104">
        <v>8760</v>
      </c>
      <c r="BG11" s="105"/>
      <c r="BH11" s="105" t="b">
        <v>0</v>
      </c>
      <c r="BI11" s="104">
        <v>0</v>
      </c>
      <c r="BJ11" s="104">
        <v>0</v>
      </c>
      <c r="BK11" s="104">
        <v>27213.946834870301</v>
      </c>
      <c r="BL11" s="104">
        <v>0</v>
      </c>
      <c r="BM11" s="104">
        <v>0</v>
      </c>
      <c r="BN11" s="105" t="s">
        <v>135</v>
      </c>
      <c r="BO11" s="104">
        <v>87554.471674729095</v>
      </c>
      <c r="BP11" s="104">
        <v>86961.652515325099</v>
      </c>
      <c r="BQ11" s="104">
        <v>8.9999256367331597</v>
      </c>
      <c r="BR11" s="105"/>
      <c r="BS11" s="105"/>
      <c r="BT11" s="105"/>
      <c r="BU11" s="105"/>
      <c r="BV11" s="104">
        <v>1</v>
      </c>
      <c r="BW11" s="104">
        <v>1</v>
      </c>
      <c r="BX11" s="104">
        <v>0</v>
      </c>
      <c r="BY11" s="104">
        <v>0</v>
      </c>
      <c r="BZ11" s="104">
        <v>1.1421461187214601E-5</v>
      </c>
      <c r="CA11" s="105" t="s">
        <v>10323</v>
      </c>
      <c r="CB11" s="105"/>
      <c r="CC11" s="105" t="b">
        <v>0</v>
      </c>
      <c r="CD11" s="104">
        <v>0</v>
      </c>
      <c r="CE11" s="104">
        <v>0</v>
      </c>
      <c r="CF11" s="104">
        <v>0</v>
      </c>
      <c r="CG11" s="104">
        <v>0</v>
      </c>
      <c r="CH11" s="105"/>
      <c r="CI11" s="104" t="b">
        <v>0</v>
      </c>
      <c r="CJ11" s="104">
        <v>0</v>
      </c>
      <c r="CK11" s="104">
        <v>0</v>
      </c>
      <c r="CL11" s="106" t="s">
        <v>10324</v>
      </c>
      <c r="CM11" s="104">
        <v>0</v>
      </c>
      <c r="CN11" s="104">
        <v>1</v>
      </c>
      <c r="CO11" s="104">
        <v>0</v>
      </c>
      <c r="CP11" s="104">
        <v>0</v>
      </c>
      <c r="CQ11" s="104">
        <v>50</v>
      </c>
      <c r="CR11" s="104">
        <v>50</v>
      </c>
      <c r="CS11" s="104">
        <v>44222.675231966699</v>
      </c>
      <c r="CT11" s="104">
        <v>0.44171975877416197</v>
      </c>
      <c r="CU11" s="104">
        <v>19534.029435812401</v>
      </c>
      <c r="CV11" s="104">
        <v>45.023027990321303</v>
      </c>
      <c r="CW11" s="104">
        <v>0.44171976623456399</v>
      </c>
      <c r="CX11" s="104">
        <v>19.887561399056999</v>
      </c>
      <c r="CY11" s="104">
        <v>5.0026000000000002</v>
      </c>
      <c r="CZ11" s="104">
        <v>0.441720223008635</v>
      </c>
      <c r="DA11" s="104">
        <v>2.209749587623</v>
      </c>
      <c r="DB11" s="104">
        <v>1.02792301347766E-4</v>
      </c>
      <c r="DC11" s="104">
        <v>0</v>
      </c>
      <c r="DD11" s="105" t="s">
        <v>6281</v>
      </c>
    </row>
    <row r="12" spans="1:108" ht="409.5" x14ac:dyDescent="0.35">
      <c r="A12" s="105" t="s">
        <v>10846</v>
      </c>
      <c r="B12" s="104">
        <v>0</v>
      </c>
      <c r="C12" s="104">
        <v>0</v>
      </c>
      <c r="D12" s="104">
        <v>0</v>
      </c>
      <c r="E12" s="105"/>
      <c r="F12" s="104">
        <v>1</v>
      </c>
      <c r="G12" s="104" t="b">
        <v>0</v>
      </c>
      <c r="H12" s="105" t="s">
        <v>512</v>
      </c>
      <c r="I12" s="104">
        <v>0</v>
      </c>
      <c r="J12" s="105"/>
      <c r="K12" s="104">
        <v>0</v>
      </c>
      <c r="L12" s="104">
        <v>1</v>
      </c>
      <c r="M12" s="104">
        <v>0</v>
      </c>
      <c r="N12" s="104">
        <v>0</v>
      </c>
      <c r="O12" s="105"/>
      <c r="P12" s="104" t="b">
        <v>0</v>
      </c>
      <c r="Q12" s="104">
        <v>0</v>
      </c>
      <c r="R12" s="105"/>
      <c r="S12" s="104">
        <v>0</v>
      </c>
      <c r="T12" s="104">
        <v>0</v>
      </c>
      <c r="U12" s="104">
        <v>0</v>
      </c>
      <c r="V12" s="104">
        <v>50.039200000000001</v>
      </c>
      <c r="W12" s="104">
        <v>0</v>
      </c>
      <c r="X12" s="106" t="s">
        <v>6718</v>
      </c>
      <c r="Y12" s="106" t="s">
        <v>6719</v>
      </c>
      <c r="Z12" s="104">
        <v>1</v>
      </c>
      <c r="AA12" s="104">
        <v>0</v>
      </c>
      <c r="AB12" s="105" t="s">
        <v>11485</v>
      </c>
      <c r="AC12" s="105" t="s">
        <v>11564</v>
      </c>
      <c r="AD12" s="104">
        <v>0</v>
      </c>
      <c r="AE12" s="104">
        <v>0</v>
      </c>
      <c r="AF12" s="105"/>
      <c r="AG12" s="104">
        <v>2</v>
      </c>
      <c r="AH12" s="104">
        <v>2</v>
      </c>
      <c r="AI12" s="104">
        <v>2</v>
      </c>
      <c r="AJ12" s="105" t="s">
        <v>798</v>
      </c>
      <c r="AK12" s="104" t="b">
        <v>0</v>
      </c>
      <c r="AL12" s="104">
        <v>8760</v>
      </c>
      <c r="AM12" s="104">
        <v>8760</v>
      </c>
      <c r="AN12" s="104">
        <v>8760</v>
      </c>
      <c r="AO12" s="104">
        <v>0</v>
      </c>
      <c r="AP12" s="104">
        <v>0</v>
      </c>
      <c r="AQ12" s="104">
        <v>0</v>
      </c>
      <c r="AR12" s="104">
        <v>8760</v>
      </c>
      <c r="AS12" s="104">
        <v>0</v>
      </c>
      <c r="AT12" s="105"/>
      <c r="AU12" s="104" t="b">
        <v>0</v>
      </c>
      <c r="AV12" s="104">
        <v>0</v>
      </c>
      <c r="AW12" s="104">
        <v>0</v>
      </c>
      <c r="AX12" s="104" t="b">
        <v>1</v>
      </c>
      <c r="AY12" s="104">
        <v>0</v>
      </c>
      <c r="AZ12" s="104">
        <v>87600</v>
      </c>
      <c r="BA12" s="104" t="b">
        <v>0</v>
      </c>
      <c r="BB12" s="104">
        <v>0</v>
      </c>
      <c r="BC12" s="105" t="s">
        <v>159</v>
      </c>
      <c r="BD12" s="105" t="s">
        <v>6720</v>
      </c>
      <c r="BE12" s="104" t="b">
        <v>0</v>
      </c>
      <c r="BF12" s="104">
        <v>0</v>
      </c>
      <c r="BG12" s="105"/>
      <c r="BH12" s="105" t="b">
        <v>0</v>
      </c>
      <c r="BI12" s="104">
        <v>0</v>
      </c>
      <c r="BJ12" s="104">
        <v>0</v>
      </c>
      <c r="BK12" s="104">
        <v>0</v>
      </c>
      <c r="BL12" s="104">
        <v>0</v>
      </c>
      <c r="BM12" s="104">
        <v>0</v>
      </c>
      <c r="BN12" s="105" t="s">
        <v>135</v>
      </c>
      <c r="BO12" s="104">
        <v>8753.1375401685109</v>
      </c>
      <c r="BP12" s="104">
        <v>8809.7185618030999</v>
      </c>
      <c r="BQ12" s="104">
        <v>0</v>
      </c>
      <c r="BR12" s="105"/>
      <c r="BS12" s="105"/>
      <c r="BT12" s="105"/>
      <c r="BU12" s="105"/>
      <c r="BV12" s="104">
        <v>1</v>
      </c>
      <c r="BW12" s="104">
        <v>1</v>
      </c>
      <c r="BX12" s="104">
        <v>0</v>
      </c>
      <c r="BY12" s="104">
        <v>0</v>
      </c>
      <c r="BZ12" s="104">
        <v>1.14244748858447E-4</v>
      </c>
      <c r="CA12" s="105" t="s">
        <v>10475</v>
      </c>
      <c r="CB12" s="105"/>
      <c r="CC12" s="105" t="b">
        <v>0</v>
      </c>
      <c r="CD12" s="104">
        <v>0</v>
      </c>
      <c r="CE12" s="104">
        <v>0</v>
      </c>
      <c r="CF12" s="104">
        <v>0</v>
      </c>
      <c r="CG12" s="104">
        <v>0</v>
      </c>
      <c r="CH12" s="105"/>
      <c r="CI12" s="104" t="b">
        <v>0</v>
      </c>
      <c r="CJ12" s="104">
        <v>0</v>
      </c>
      <c r="CK12" s="104">
        <v>0</v>
      </c>
      <c r="CL12" s="105" t="s">
        <v>6721</v>
      </c>
      <c r="CM12" s="104">
        <v>2.8561187214575799E-9</v>
      </c>
      <c r="CN12" s="104">
        <v>1</v>
      </c>
      <c r="CO12" s="104">
        <v>0</v>
      </c>
      <c r="CP12" s="104">
        <v>0</v>
      </c>
      <c r="CQ12" s="104">
        <v>50</v>
      </c>
      <c r="CR12" s="104">
        <v>50</v>
      </c>
      <c r="CS12" s="104">
        <v>0</v>
      </c>
      <c r="CT12" s="104">
        <v>0</v>
      </c>
      <c r="CU12" s="104">
        <v>0</v>
      </c>
      <c r="CV12" s="104">
        <v>0</v>
      </c>
      <c r="CW12" s="104">
        <v>0</v>
      </c>
      <c r="CX12" s="104">
        <v>0</v>
      </c>
      <c r="CY12" s="104">
        <v>50.039200000000001</v>
      </c>
      <c r="CZ12" s="104">
        <v>0.140636411862751</v>
      </c>
      <c r="DA12" s="104">
        <v>7.0373335404825399</v>
      </c>
      <c r="DB12" s="104">
        <v>0</v>
      </c>
      <c r="DC12" s="104">
        <v>0</v>
      </c>
      <c r="DD12" s="105" t="s">
        <v>6722</v>
      </c>
    </row>
    <row r="13" spans="1:108" ht="409.5" x14ac:dyDescent="0.35">
      <c r="A13" s="105" t="s">
        <v>6997</v>
      </c>
      <c r="B13" s="104">
        <v>0</v>
      </c>
      <c r="C13" s="104">
        <v>0</v>
      </c>
      <c r="D13" s="104">
        <v>0</v>
      </c>
      <c r="E13" s="105"/>
      <c r="F13" s="104">
        <v>1</v>
      </c>
      <c r="G13" s="104" t="b">
        <v>0</v>
      </c>
      <c r="H13" s="105" t="s">
        <v>512</v>
      </c>
      <c r="I13" s="104">
        <v>0</v>
      </c>
      <c r="J13" s="105"/>
      <c r="K13" s="104">
        <v>0</v>
      </c>
      <c r="L13" s="104">
        <v>1</v>
      </c>
      <c r="M13" s="104">
        <v>0</v>
      </c>
      <c r="N13" s="104">
        <v>0</v>
      </c>
      <c r="O13" s="105"/>
      <c r="P13" s="104" t="b">
        <v>0</v>
      </c>
      <c r="Q13" s="104">
        <v>0</v>
      </c>
      <c r="R13" s="105"/>
      <c r="S13" s="104">
        <v>0</v>
      </c>
      <c r="T13" s="104">
        <v>8.3145000000000007</v>
      </c>
      <c r="U13" s="104">
        <v>16.629000000000001</v>
      </c>
      <c r="V13" s="104">
        <v>8.3145000000000007</v>
      </c>
      <c r="W13" s="104">
        <v>0</v>
      </c>
      <c r="X13" s="105" t="s">
        <v>10115</v>
      </c>
      <c r="Y13" s="105"/>
      <c r="Z13" s="104">
        <v>1</v>
      </c>
      <c r="AA13" s="104">
        <v>0</v>
      </c>
      <c r="AB13" s="105" t="s">
        <v>11470</v>
      </c>
      <c r="AC13" s="105" t="s">
        <v>11471</v>
      </c>
      <c r="AD13" s="104">
        <v>0</v>
      </c>
      <c r="AE13" s="104">
        <v>0</v>
      </c>
      <c r="AF13" s="105"/>
      <c r="AG13" s="104">
        <v>2</v>
      </c>
      <c r="AH13" s="104">
        <v>2</v>
      </c>
      <c r="AI13" s="104">
        <v>2</v>
      </c>
      <c r="AJ13" s="105" t="s">
        <v>798</v>
      </c>
      <c r="AK13" s="104" t="b">
        <v>0</v>
      </c>
      <c r="AL13" s="104">
        <v>8760</v>
      </c>
      <c r="AM13" s="104">
        <v>8760</v>
      </c>
      <c r="AN13" s="104">
        <v>8760</v>
      </c>
      <c r="AO13" s="104">
        <v>0</v>
      </c>
      <c r="AP13" s="104">
        <v>0</v>
      </c>
      <c r="AQ13" s="104">
        <v>0</v>
      </c>
      <c r="AR13" s="104">
        <v>52560</v>
      </c>
      <c r="AS13" s="104">
        <v>0</v>
      </c>
      <c r="AT13" s="105"/>
      <c r="AU13" s="104" t="b">
        <v>0</v>
      </c>
      <c r="AV13" s="104">
        <v>0</v>
      </c>
      <c r="AW13" s="104">
        <v>0</v>
      </c>
      <c r="AX13" s="104" t="b">
        <v>1</v>
      </c>
      <c r="AY13" s="104">
        <v>0</v>
      </c>
      <c r="AZ13" s="104">
        <v>87600</v>
      </c>
      <c r="BA13" s="104" t="b">
        <v>0</v>
      </c>
      <c r="BB13" s="104">
        <v>0</v>
      </c>
      <c r="BC13" s="105" t="s">
        <v>6247</v>
      </c>
      <c r="BD13" s="105" t="s">
        <v>6248</v>
      </c>
      <c r="BE13" s="104" t="b">
        <v>0</v>
      </c>
      <c r="BF13" s="104">
        <v>8760</v>
      </c>
      <c r="BG13" s="105"/>
      <c r="BH13" s="105" t="b">
        <v>0</v>
      </c>
      <c r="BI13" s="104">
        <v>0</v>
      </c>
      <c r="BJ13" s="104">
        <v>0</v>
      </c>
      <c r="BK13" s="104">
        <v>3159.51</v>
      </c>
      <c r="BL13" s="104">
        <v>0</v>
      </c>
      <c r="BM13" s="104">
        <v>0</v>
      </c>
      <c r="BN13" s="105" t="s">
        <v>1946</v>
      </c>
      <c r="BO13" s="104">
        <v>52679.054663539602</v>
      </c>
      <c r="BP13" s="104">
        <v>52824.736317133997</v>
      </c>
      <c r="BQ13" s="104">
        <v>2</v>
      </c>
      <c r="BR13" s="105"/>
      <c r="BS13" s="105"/>
      <c r="BT13" s="105"/>
      <c r="BU13" s="105"/>
      <c r="BV13" s="104">
        <v>1</v>
      </c>
      <c r="BW13" s="104">
        <v>1</v>
      </c>
      <c r="BX13" s="104">
        <v>415.72500000000002</v>
      </c>
      <c r="BY13" s="104">
        <v>0</v>
      </c>
      <c r="BZ13" s="104">
        <v>1.8982876712328801E-5</v>
      </c>
      <c r="CA13" s="105" t="s">
        <v>10309</v>
      </c>
      <c r="CB13" s="105"/>
      <c r="CC13" s="105" t="b">
        <v>0</v>
      </c>
      <c r="CD13" s="104">
        <v>0</v>
      </c>
      <c r="CE13" s="104">
        <v>0</v>
      </c>
      <c r="CF13" s="104">
        <v>0</v>
      </c>
      <c r="CG13" s="104">
        <v>0</v>
      </c>
      <c r="CH13" s="105"/>
      <c r="CI13" s="104" t="b">
        <v>0</v>
      </c>
      <c r="CJ13" s="104">
        <v>0</v>
      </c>
      <c r="CK13" s="104">
        <v>0</v>
      </c>
      <c r="CL13" s="106" t="s">
        <v>11482</v>
      </c>
      <c r="CM13" s="104">
        <v>0</v>
      </c>
      <c r="CN13" s="104">
        <v>1</v>
      </c>
      <c r="CO13" s="104">
        <v>0</v>
      </c>
      <c r="CP13" s="104">
        <v>0</v>
      </c>
      <c r="CQ13" s="104">
        <v>50</v>
      </c>
      <c r="CR13" s="104">
        <v>50</v>
      </c>
      <c r="CS13" s="104">
        <v>3575.2350000000001</v>
      </c>
      <c r="CT13" s="104">
        <v>0.34876731177272602</v>
      </c>
      <c r="CU13" s="104">
        <v>1246.9250999057599</v>
      </c>
      <c r="CV13" s="104">
        <v>16.629000000000001</v>
      </c>
      <c r="CW13" s="104">
        <v>0.34876731177272602</v>
      </c>
      <c r="CX13" s="104">
        <v>5.7996516274686698</v>
      </c>
      <c r="CY13" s="104">
        <v>8.3145000000000007</v>
      </c>
      <c r="CZ13" s="104">
        <v>0.34876731177272602</v>
      </c>
      <c r="DA13" s="104">
        <v>2.89982581373433</v>
      </c>
      <c r="DB13" s="104">
        <v>3.7965753424657501E-5</v>
      </c>
      <c r="DC13" s="104">
        <v>0</v>
      </c>
      <c r="DD13" s="105" t="s">
        <v>6249</v>
      </c>
    </row>
    <row r="14" spans="1:108" ht="409.5" x14ac:dyDescent="0.35">
      <c r="A14" s="105" t="s">
        <v>6952</v>
      </c>
      <c r="B14" s="104">
        <v>0</v>
      </c>
      <c r="C14" s="104">
        <v>0</v>
      </c>
      <c r="D14" s="104">
        <v>0</v>
      </c>
      <c r="E14" s="105"/>
      <c r="F14" s="104">
        <v>1</v>
      </c>
      <c r="G14" s="104" t="b">
        <v>0</v>
      </c>
      <c r="H14" s="105" t="s">
        <v>512</v>
      </c>
      <c r="I14" s="104">
        <v>0</v>
      </c>
      <c r="J14" s="105"/>
      <c r="K14" s="104">
        <v>0</v>
      </c>
      <c r="L14" s="104">
        <v>0.62519761948266395</v>
      </c>
      <c r="M14" s="104">
        <v>0</v>
      </c>
      <c r="N14" s="104">
        <v>0</v>
      </c>
      <c r="O14" s="105"/>
      <c r="P14" s="104" t="b">
        <v>0</v>
      </c>
      <c r="Q14" s="104">
        <v>0</v>
      </c>
      <c r="R14" s="105"/>
      <c r="S14" s="104">
        <v>0</v>
      </c>
      <c r="T14" s="104">
        <v>9.2399999999999996E-2</v>
      </c>
      <c r="U14" s="104">
        <v>2.31</v>
      </c>
      <c r="V14" s="104">
        <v>9.2399999999999996E-2</v>
      </c>
      <c r="W14" s="104">
        <v>0</v>
      </c>
      <c r="X14" s="105" t="s">
        <v>6250</v>
      </c>
      <c r="Y14" s="105"/>
      <c r="Z14" s="104">
        <v>1</v>
      </c>
      <c r="AA14" s="104">
        <v>0</v>
      </c>
      <c r="AB14" s="105" t="s">
        <v>11470</v>
      </c>
      <c r="AC14" s="105" t="s">
        <v>11471</v>
      </c>
      <c r="AD14" s="104">
        <v>0</v>
      </c>
      <c r="AE14" s="104">
        <v>0</v>
      </c>
      <c r="AF14" s="105"/>
      <c r="AG14" s="104">
        <v>2</v>
      </c>
      <c r="AH14" s="104">
        <v>2</v>
      </c>
      <c r="AI14" s="104">
        <v>2</v>
      </c>
      <c r="AJ14" s="105" t="s">
        <v>483</v>
      </c>
      <c r="AK14" s="104" t="b">
        <v>0</v>
      </c>
      <c r="AL14" s="104">
        <v>8760</v>
      </c>
      <c r="AM14" s="104">
        <v>8760</v>
      </c>
      <c r="AN14" s="104">
        <v>8760</v>
      </c>
      <c r="AO14" s="104">
        <v>0</v>
      </c>
      <c r="AP14" s="104">
        <v>0</v>
      </c>
      <c r="AQ14" s="104">
        <v>0</v>
      </c>
      <c r="AR14" s="104">
        <v>350400</v>
      </c>
      <c r="AS14" s="104">
        <v>52560</v>
      </c>
      <c r="AT14" s="105"/>
      <c r="AU14" s="104" t="b">
        <v>0</v>
      </c>
      <c r="AV14" s="104">
        <v>0</v>
      </c>
      <c r="AW14" s="104">
        <v>0</v>
      </c>
      <c r="AX14" s="104" t="b">
        <v>1</v>
      </c>
      <c r="AY14" s="104">
        <v>0</v>
      </c>
      <c r="AZ14" s="104">
        <v>87600</v>
      </c>
      <c r="BA14" s="104" t="b">
        <v>0</v>
      </c>
      <c r="BB14" s="104">
        <v>0</v>
      </c>
      <c r="BC14" s="105" t="s">
        <v>6251</v>
      </c>
      <c r="BD14" s="105" t="s">
        <v>6252</v>
      </c>
      <c r="BE14" s="104" t="b">
        <v>0</v>
      </c>
      <c r="BF14" s="104">
        <v>43800</v>
      </c>
      <c r="BG14" s="105" t="s">
        <v>6910</v>
      </c>
      <c r="BH14" s="105" t="b">
        <v>1</v>
      </c>
      <c r="BI14" s="104">
        <v>0</v>
      </c>
      <c r="BJ14" s="104">
        <v>75</v>
      </c>
      <c r="BK14" s="104">
        <v>1137.6479999999999</v>
      </c>
      <c r="BL14" s="104">
        <v>0</v>
      </c>
      <c r="BM14" s="104">
        <v>0</v>
      </c>
      <c r="BN14" s="105" t="s">
        <v>1953</v>
      </c>
      <c r="BO14" s="104">
        <v>400952.032222629</v>
      </c>
      <c r="BP14" s="104">
        <v>0</v>
      </c>
      <c r="BQ14" s="104">
        <v>5.7762724276821702</v>
      </c>
      <c r="BR14" s="105"/>
      <c r="BS14" s="105"/>
      <c r="BT14" s="105"/>
      <c r="BU14" s="105"/>
      <c r="BV14" s="104">
        <v>1</v>
      </c>
      <c r="BW14" s="104">
        <v>1</v>
      </c>
      <c r="BX14" s="104">
        <v>4406.5600000000004</v>
      </c>
      <c r="BY14" s="104">
        <v>0</v>
      </c>
      <c r="BZ14" s="104">
        <v>2.49406392694064E-6</v>
      </c>
      <c r="CA14" s="105" t="s">
        <v>10310</v>
      </c>
      <c r="CB14" s="105">
        <v>280320</v>
      </c>
      <c r="CC14" s="105" t="b">
        <v>1</v>
      </c>
      <c r="CD14" s="104">
        <v>4</v>
      </c>
      <c r="CE14" s="104">
        <v>1</v>
      </c>
      <c r="CF14" s="104">
        <v>0</v>
      </c>
      <c r="CG14" s="104">
        <v>0</v>
      </c>
      <c r="CH14" s="105"/>
      <c r="CI14" s="104" t="b">
        <v>0</v>
      </c>
      <c r="CJ14" s="104">
        <v>0</v>
      </c>
      <c r="CK14" s="104">
        <v>0</v>
      </c>
      <c r="CL14" s="106" t="s">
        <v>10311</v>
      </c>
      <c r="CM14" s="104">
        <v>0</v>
      </c>
      <c r="CN14" s="104">
        <v>1</v>
      </c>
      <c r="CO14" s="104">
        <v>0</v>
      </c>
      <c r="CP14" s="104">
        <v>0</v>
      </c>
      <c r="CQ14" s="104">
        <v>50</v>
      </c>
      <c r="CR14" s="104">
        <v>50</v>
      </c>
      <c r="CS14" s="104">
        <v>5544.2079999999996</v>
      </c>
      <c r="CT14" s="104">
        <v>0.46702683901946102</v>
      </c>
      <c r="CU14" s="104">
        <v>2589.2939371064099</v>
      </c>
      <c r="CV14" s="104">
        <v>6.31</v>
      </c>
      <c r="CW14" s="104">
        <v>1.15007761236809</v>
      </c>
      <c r="CX14" s="104">
        <v>7.2569897340426204</v>
      </c>
      <c r="CY14" s="104">
        <v>1.0924</v>
      </c>
      <c r="CZ14" s="104">
        <v>0.26572646408065198</v>
      </c>
      <c r="DA14" s="104">
        <v>0.290279589361705</v>
      </c>
      <c r="DB14" s="104">
        <v>1.4406392694063901E-5</v>
      </c>
      <c r="DC14" s="104">
        <v>0</v>
      </c>
      <c r="DD14" s="105" t="s">
        <v>6253</v>
      </c>
    </row>
    <row r="15" spans="1:108" ht="409.5" x14ac:dyDescent="0.35">
      <c r="A15" s="105" t="s">
        <v>7021</v>
      </c>
      <c r="B15" s="104">
        <v>0</v>
      </c>
      <c r="C15" s="104">
        <v>0</v>
      </c>
      <c r="D15" s="104">
        <v>0</v>
      </c>
      <c r="E15" s="105"/>
      <c r="F15" s="104">
        <v>1</v>
      </c>
      <c r="G15" s="104" t="b">
        <v>0</v>
      </c>
      <c r="H15" s="105" t="s">
        <v>512</v>
      </c>
      <c r="I15" s="104">
        <v>0</v>
      </c>
      <c r="J15" s="105"/>
      <c r="K15" s="104">
        <v>0</v>
      </c>
      <c r="L15" s="104">
        <v>0.96595828414010199</v>
      </c>
      <c r="M15" s="104">
        <v>0</v>
      </c>
      <c r="N15" s="104">
        <v>0</v>
      </c>
      <c r="O15" s="105"/>
      <c r="P15" s="104" t="b">
        <v>0</v>
      </c>
      <c r="Q15" s="104">
        <v>0</v>
      </c>
      <c r="R15" s="105"/>
      <c r="S15" s="104">
        <v>0</v>
      </c>
      <c r="T15" s="104">
        <v>0</v>
      </c>
      <c r="U15" s="104">
        <v>358.26749094792001</v>
      </c>
      <c r="V15" s="104">
        <v>0.4909</v>
      </c>
      <c r="W15" s="104">
        <v>0</v>
      </c>
      <c r="X15" s="105" t="s">
        <v>10116</v>
      </c>
      <c r="Y15" s="105"/>
      <c r="Z15" s="104">
        <v>1</v>
      </c>
      <c r="AA15" s="104">
        <v>0</v>
      </c>
      <c r="AB15" s="105" t="s">
        <v>11470</v>
      </c>
      <c r="AC15" s="105" t="s">
        <v>11471</v>
      </c>
      <c r="AD15" s="104">
        <v>0</v>
      </c>
      <c r="AE15" s="104">
        <v>0</v>
      </c>
      <c r="AF15" s="105"/>
      <c r="AG15" s="104">
        <v>2</v>
      </c>
      <c r="AH15" s="104">
        <v>2</v>
      </c>
      <c r="AI15" s="104">
        <v>2</v>
      </c>
      <c r="AJ15" s="105" t="s">
        <v>798</v>
      </c>
      <c r="AK15" s="104" t="b">
        <v>0</v>
      </c>
      <c r="AL15" s="104">
        <v>8760</v>
      </c>
      <c r="AM15" s="104">
        <v>8760</v>
      </c>
      <c r="AN15" s="104">
        <v>8760</v>
      </c>
      <c r="AO15" s="104">
        <v>0</v>
      </c>
      <c r="AP15" s="104">
        <v>0</v>
      </c>
      <c r="AQ15" s="104">
        <v>0</v>
      </c>
      <c r="AR15" s="104">
        <v>876000</v>
      </c>
      <c r="AS15" s="104">
        <v>0</v>
      </c>
      <c r="AT15" s="105"/>
      <c r="AU15" s="104" t="b">
        <v>0</v>
      </c>
      <c r="AV15" s="104">
        <v>0</v>
      </c>
      <c r="AW15" s="104">
        <v>0</v>
      </c>
      <c r="AX15" s="104" t="b">
        <v>1</v>
      </c>
      <c r="AY15" s="104">
        <v>0</v>
      </c>
      <c r="AZ15" s="104">
        <v>87600</v>
      </c>
      <c r="BA15" s="104" t="b">
        <v>0</v>
      </c>
      <c r="BB15" s="104">
        <v>0</v>
      </c>
      <c r="BC15" s="105" t="s">
        <v>6254</v>
      </c>
      <c r="BD15" s="105" t="s">
        <v>6255</v>
      </c>
      <c r="BE15" s="104" t="b">
        <v>0</v>
      </c>
      <c r="BF15" s="104">
        <v>17520</v>
      </c>
      <c r="BG15" s="105" t="s">
        <v>10312</v>
      </c>
      <c r="BH15" s="105" t="b">
        <v>1</v>
      </c>
      <c r="BI15" s="104">
        <v>0</v>
      </c>
      <c r="BJ15" s="104">
        <v>35</v>
      </c>
      <c r="BK15" s="104">
        <v>0</v>
      </c>
      <c r="BL15" s="104">
        <v>0</v>
      </c>
      <c r="BM15" s="104">
        <v>0</v>
      </c>
      <c r="BN15" s="105" t="s">
        <v>2157</v>
      </c>
      <c r="BO15" s="104">
        <v>41750.4694544796</v>
      </c>
      <c r="BP15" s="104">
        <v>0</v>
      </c>
      <c r="BQ15" s="104">
        <v>34.150310359256203</v>
      </c>
      <c r="BR15" s="105"/>
      <c r="BS15" s="105"/>
      <c r="BT15" s="105"/>
      <c r="BU15" s="105"/>
      <c r="BV15" s="104">
        <v>1</v>
      </c>
      <c r="BW15" s="104">
        <v>1</v>
      </c>
      <c r="BX15" s="104">
        <v>4909</v>
      </c>
      <c r="BY15" s="104">
        <v>0</v>
      </c>
      <c r="BZ15" s="104">
        <v>2.39518264840183E-5</v>
      </c>
      <c r="CA15" s="105" t="s">
        <v>10313</v>
      </c>
      <c r="CB15" s="105"/>
      <c r="CC15" s="105" t="b">
        <v>0</v>
      </c>
      <c r="CD15" s="104">
        <v>0</v>
      </c>
      <c r="CE15" s="104">
        <v>0</v>
      </c>
      <c r="CF15" s="104">
        <v>0</v>
      </c>
      <c r="CG15" s="104">
        <v>0</v>
      </c>
      <c r="CH15" s="105"/>
      <c r="CI15" s="104" t="b">
        <v>0</v>
      </c>
      <c r="CJ15" s="104">
        <v>0</v>
      </c>
      <c r="CK15" s="104">
        <v>0</v>
      </c>
      <c r="CL15" s="106" t="s">
        <v>11483</v>
      </c>
      <c r="CM15" s="104">
        <v>0</v>
      </c>
      <c r="CN15" s="104">
        <v>1</v>
      </c>
      <c r="CO15" s="104">
        <v>0</v>
      </c>
      <c r="CP15" s="104">
        <v>0</v>
      </c>
      <c r="CQ15" s="104">
        <v>50</v>
      </c>
      <c r="CR15" s="104">
        <v>50</v>
      </c>
      <c r="CS15" s="104">
        <v>4909</v>
      </c>
      <c r="CT15" s="104">
        <v>1.42145960168088</v>
      </c>
      <c r="CU15" s="104">
        <v>6977.9451846514203</v>
      </c>
      <c r="CV15" s="104">
        <v>358.26749094792001</v>
      </c>
      <c r="CW15" s="104">
        <v>1.4217546954608</v>
      </c>
      <c r="CX15" s="104">
        <v>509.36848748616598</v>
      </c>
      <c r="CY15" s="104">
        <v>10.4909</v>
      </c>
      <c r="CZ15" s="104">
        <v>6.6514266503840694E-2</v>
      </c>
      <c r="DA15" s="104">
        <v>0.69779451846514196</v>
      </c>
      <c r="DB15" s="104">
        <v>8.1796230810027499E-4</v>
      </c>
      <c r="DC15" s="104">
        <v>0</v>
      </c>
      <c r="DD15" s="105" t="s">
        <v>6257</v>
      </c>
    </row>
    <row r="16" spans="1:108" ht="409.5" x14ac:dyDescent="0.35">
      <c r="A16" s="105" t="s">
        <v>10795</v>
      </c>
      <c r="B16" s="104">
        <v>0</v>
      </c>
      <c r="C16" s="104">
        <v>0</v>
      </c>
      <c r="D16" s="104">
        <v>0</v>
      </c>
      <c r="E16" s="105"/>
      <c r="F16" s="104">
        <v>1</v>
      </c>
      <c r="G16" s="104" t="b">
        <v>0</v>
      </c>
      <c r="H16" s="105" t="s">
        <v>512</v>
      </c>
      <c r="I16" s="104">
        <v>0</v>
      </c>
      <c r="J16" s="105"/>
      <c r="K16" s="104">
        <v>0</v>
      </c>
      <c r="L16" s="104">
        <v>1.3486721817065299</v>
      </c>
      <c r="M16" s="104">
        <v>0</v>
      </c>
      <c r="N16" s="104">
        <v>0</v>
      </c>
      <c r="O16" s="105"/>
      <c r="P16" s="104" t="b">
        <v>0</v>
      </c>
      <c r="Q16" s="104">
        <v>0</v>
      </c>
      <c r="R16" s="105"/>
      <c r="S16" s="104">
        <v>0</v>
      </c>
      <c r="T16" s="104">
        <v>0</v>
      </c>
      <c r="U16" s="104">
        <v>21.18</v>
      </c>
      <c r="V16" s="104">
        <v>0.17649999999999999</v>
      </c>
      <c r="W16" s="104">
        <v>0</v>
      </c>
      <c r="X16" s="105" t="s">
        <v>10111</v>
      </c>
      <c r="Y16" s="105"/>
      <c r="Z16" s="104">
        <v>1</v>
      </c>
      <c r="AA16" s="104">
        <v>0</v>
      </c>
      <c r="AB16" s="105"/>
      <c r="AC16" s="105" t="s">
        <v>89</v>
      </c>
      <c r="AD16" s="104">
        <v>0</v>
      </c>
      <c r="AE16" s="104">
        <v>0</v>
      </c>
      <c r="AF16" s="105"/>
      <c r="AG16" s="104">
        <v>2</v>
      </c>
      <c r="AH16" s="104">
        <v>2</v>
      </c>
      <c r="AI16" s="104">
        <v>2</v>
      </c>
      <c r="AJ16" s="105" t="s">
        <v>483</v>
      </c>
      <c r="AK16" s="104" t="b">
        <v>0</v>
      </c>
      <c r="AL16" s="104">
        <v>8760</v>
      </c>
      <c r="AM16" s="104">
        <v>8760</v>
      </c>
      <c r="AN16" s="104">
        <v>8760</v>
      </c>
      <c r="AO16" s="104">
        <v>0</v>
      </c>
      <c r="AP16" s="104">
        <v>0</v>
      </c>
      <c r="AQ16" s="104">
        <v>0</v>
      </c>
      <c r="AR16" s="104">
        <v>219000</v>
      </c>
      <c r="AS16" s="104">
        <v>32850</v>
      </c>
      <c r="AT16" s="105"/>
      <c r="AU16" s="104" t="b">
        <v>0</v>
      </c>
      <c r="AV16" s="104">
        <v>0</v>
      </c>
      <c r="AW16" s="104">
        <v>0</v>
      </c>
      <c r="AX16" s="104" t="b">
        <v>1</v>
      </c>
      <c r="AY16" s="104">
        <v>0</v>
      </c>
      <c r="AZ16" s="104">
        <v>87600</v>
      </c>
      <c r="BA16" s="104" t="b">
        <v>0</v>
      </c>
      <c r="BB16" s="104">
        <v>0</v>
      </c>
      <c r="BC16" s="105" t="s">
        <v>6238</v>
      </c>
      <c r="BD16" s="105" t="s">
        <v>6239</v>
      </c>
      <c r="BE16" s="104" t="b">
        <v>0</v>
      </c>
      <c r="BF16" s="104">
        <v>192720</v>
      </c>
      <c r="BG16" s="105" t="s">
        <v>10305</v>
      </c>
      <c r="BH16" s="105" t="b">
        <v>1</v>
      </c>
      <c r="BI16" s="104">
        <v>100</v>
      </c>
      <c r="BJ16" s="104">
        <v>60</v>
      </c>
      <c r="BK16" s="104">
        <v>9000</v>
      </c>
      <c r="BL16" s="104">
        <v>0</v>
      </c>
      <c r="BM16" s="104">
        <v>0</v>
      </c>
      <c r="BN16" s="105" t="s">
        <v>2452</v>
      </c>
      <c r="BO16" s="104">
        <v>6932.9576662208301</v>
      </c>
      <c r="BP16" s="104">
        <v>0</v>
      </c>
      <c r="BQ16" s="104">
        <v>6.4767753832516801</v>
      </c>
      <c r="BR16" s="105"/>
      <c r="BS16" s="105"/>
      <c r="BT16" s="105"/>
      <c r="BU16" s="105"/>
      <c r="BV16" s="104">
        <v>1</v>
      </c>
      <c r="BW16" s="104">
        <v>1</v>
      </c>
      <c r="BX16" s="104">
        <v>88736.25</v>
      </c>
      <c r="BY16" s="104">
        <v>0</v>
      </c>
      <c r="BZ16" s="104">
        <v>1.4423858447488601E-4</v>
      </c>
      <c r="CA16" s="105" t="s">
        <v>10306</v>
      </c>
      <c r="CB16" s="105">
        <v>175200</v>
      </c>
      <c r="CC16" s="105" t="b">
        <v>1</v>
      </c>
      <c r="CD16" s="104">
        <v>288</v>
      </c>
      <c r="CE16" s="104">
        <v>3</v>
      </c>
      <c r="CF16" s="104">
        <v>0</v>
      </c>
      <c r="CG16" s="104">
        <v>0</v>
      </c>
      <c r="CH16" s="105"/>
      <c r="CI16" s="104" t="b">
        <v>0</v>
      </c>
      <c r="CJ16" s="104">
        <v>0</v>
      </c>
      <c r="CK16" s="104">
        <v>0</v>
      </c>
      <c r="CL16" s="106" t="s">
        <v>11479</v>
      </c>
      <c r="CM16" s="104">
        <v>0</v>
      </c>
      <c r="CN16" s="104">
        <v>1</v>
      </c>
      <c r="CO16" s="104">
        <v>0</v>
      </c>
      <c r="CP16" s="104">
        <v>0</v>
      </c>
      <c r="CQ16" s="104">
        <v>50</v>
      </c>
      <c r="CR16" s="104">
        <v>50</v>
      </c>
      <c r="CS16" s="104">
        <v>97736.25</v>
      </c>
      <c r="CT16" s="104">
        <v>0.133818189111096</v>
      </c>
      <c r="CU16" s="104">
        <v>13078.8879855093</v>
      </c>
      <c r="CV16" s="104">
        <v>409.18</v>
      </c>
      <c r="CW16" s="104">
        <v>0.118019645915556</v>
      </c>
      <c r="CX16" s="104">
        <v>48.291278715727202</v>
      </c>
      <c r="CY16" s="104">
        <v>63.176499999999997</v>
      </c>
      <c r="CZ16" s="104">
        <v>6.3698894783889501E-3</v>
      </c>
      <c r="DA16" s="104">
        <v>0.40242732263143899</v>
      </c>
      <c r="DB16" s="104">
        <v>9.3420091324200897E-4</v>
      </c>
      <c r="DC16" s="104">
        <v>0</v>
      </c>
      <c r="DD16" s="105" t="s">
        <v>6240</v>
      </c>
    </row>
    <row r="17" spans="1:108" ht="409.5" x14ac:dyDescent="0.35">
      <c r="A17" s="105" t="s">
        <v>6953</v>
      </c>
      <c r="B17" s="104">
        <v>0</v>
      </c>
      <c r="C17" s="104">
        <v>0</v>
      </c>
      <c r="D17" s="104">
        <v>0</v>
      </c>
      <c r="E17" s="105"/>
      <c r="F17" s="104">
        <v>1</v>
      </c>
      <c r="G17" s="104" t="b">
        <v>0</v>
      </c>
      <c r="H17" s="105" t="s">
        <v>512</v>
      </c>
      <c r="I17" s="104">
        <v>0</v>
      </c>
      <c r="J17" s="105"/>
      <c r="K17" s="104">
        <v>0</v>
      </c>
      <c r="L17" s="104">
        <v>1.2732309558997299</v>
      </c>
      <c r="M17" s="104">
        <v>0</v>
      </c>
      <c r="N17" s="104">
        <v>0</v>
      </c>
      <c r="O17" s="105"/>
      <c r="P17" s="104" t="b">
        <v>0</v>
      </c>
      <c r="Q17" s="104">
        <v>0</v>
      </c>
      <c r="R17" s="105"/>
      <c r="S17" s="104">
        <v>0</v>
      </c>
      <c r="T17" s="104">
        <v>0</v>
      </c>
      <c r="U17" s="104">
        <v>1816.7876400773</v>
      </c>
      <c r="V17" s="104">
        <v>2.4912000000000001</v>
      </c>
      <c r="W17" s="104">
        <v>0</v>
      </c>
      <c r="X17" s="105" t="s">
        <v>6258</v>
      </c>
      <c r="Y17" s="105"/>
      <c r="Z17" s="104">
        <v>1</v>
      </c>
      <c r="AA17" s="104">
        <v>0</v>
      </c>
      <c r="AB17" s="105"/>
      <c r="AC17" s="105" t="s">
        <v>89</v>
      </c>
      <c r="AD17" s="104">
        <v>0</v>
      </c>
      <c r="AE17" s="104">
        <v>0</v>
      </c>
      <c r="AF17" s="105"/>
      <c r="AG17" s="104">
        <v>2</v>
      </c>
      <c r="AH17" s="104">
        <v>2</v>
      </c>
      <c r="AI17" s="104">
        <v>2</v>
      </c>
      <c r="AJ17" s="105" t="s">
        <v>798</v>
      </c>
      <c r="AK17" s="104" t="b">
        <v>0</v>
      </c>
      <c r="AL17" s="104">
        <v>8760</v>
      </c>
      <c r="AM17" s="104">
        <v>8760</v>
      </c>
      <c r="AN17" s="104">
        <v>8760</v>
      </c>
      <c r="AO17" s="104">
        <v>0</v>
      </c>
      <c r="AP17" s="104">
        <v>0</v>
      </c>
      <c r="AQ17" s="104">
        <v>0</v>
      </c>
      <c r="AR17" s="104">
        <v>175200</v>
      </c>
      <c r="AS17" s="104">
        <v>0</v>
      </c>
      <c r="AT17" s="105"/>
      <c r="AU17" s="104" t="b">
        <v>0</v>
      </c>
      <c r="AV17" s="104">
        <v>0</v>
      </c>
      <c r="AW17" s="104">
        <v>0</v>
      </c>
      <c r="AX17" s="104" t="b">
        <v>1</v>
      </c>
      <c r="AY17" s="104">
        <v>0</v>
      </c>
      <c r="AZ17" s="104">
        <v>87600</v>
      </c>
      <c r="BA17" s="104" t="b">
        <v>0</v>
      </c>
      <c r="BB17" s="104">
        <v>0</v>
      </c>
      <c r="BC17" s="105" t="s">
        <v>6259</v>
      </c>
      <c r="BD17" s="105" t="s">
        <v>6260</v>
      </c>
      <c r="BE17" s="104" t="b">
        <v>0</v>
      </c>
      <c r="BF17" s="104">
        <v>0</v>
      </c>
      <c r="BG17" s="105">
        <v>730</v>
      </c>
      <c r="BH17" s="105" t="b">
        <v>1</v>
      </c>
      <c r="BI17" s="104">
        <v>0</v>
      </c>
      <c r="BJ17" s="104">
        <v>598.21090000000004</v>
      </c>
      <c r="BK17" s="104">
        <v>215355.39037490301</v>
      </c>
      <c r="BL17" s="104">
        <v>0</v>
      </c>
      <c r="BM17" s="104">
        <v>0</v>
      </c>
      <c r="BN17" s="105" t="s">
        <v>2556</v>
      </c>
      <c r="BO17" s="104">
        <v>175818.88246628101</v>
      </c>
      <c r="BP17" s="104">
        <v>728.82633454307995</v>
      </c>
      <c r="BQ17" s="104">
        <v>729.282129125442</v>
      </c>
      <c r="BR17" s="105"/>
      <c r="BS17" s="105"/>
      <c r="BT17" s="105"/>
      <c r="BU17" s="105"/>
      <c r="BV17" s="104">
        <v>1</v>
      </c>
      <c r="BW17" s="104">
        <v>1</v>
      </c>
      <c r="BX17" s="104">
        <v>747360</v>
      </c>
      <c r="BY17" s="104">
        <v>0</v>
      </c>
      <c r="BZ17" s="104">
        <v>5.68767123287671E-6</v>
      </c>
      <c r="CA17" s="105" t="s">
        <v>10314</v>
      </c>
      <c r="CB17" s="105"/>
      <c r="CC17" s="105" t="b">
        <v>0</v>
      </c>
      <c r="CD17" s="104">
        <v>0</v>
      </c>
      <c r="CE17" s="104">
        <v>0</v>
      </c>
      <c r="CF17" s="104">
        <v>0</v>
      </c>
      <c r="CG17" s="104">
        <v>0</v>
      </c>
      <c r="CH17" s="105"/>
      <c r="CI17" s="104" t="b">
        <v>0</v>
      </c>
      <c r="CJ17" s="104">
        <v>0</v>
      </c>
      <c r="CK17" s="104">
        <v>0</v>
      </c>
      <c r="CL17" s="106" t="s">
        <v>11484</v>
      </c>
      <c r="CM17" s="104">
        <v>0</v>
      </c>
      <c r="CN17" s="104">
        <v>1</v>
      </c>
      <c r="CO17" s="104">
        <v>0</v>
      </c>
      <c r="CP17" s="104">
        <v>0</v>
      </c>
      <c r="CQ17" s="104">
        <v>50</v>
      </c>
      <c r="CR17" s="104">
        <v>50</v>
      </c>
      <c r="CS17" s="104">
        <v>962715.39037490299</v>
      </c>
      <c r="CT17" s="104">
        <v>0.488835720753662</v>
      </c>
      <c r="CU17" s="104">
        <v>470609.671734559</v>
      </c>
      <c r="CV17" s="104">
        <v>1816.7876400773</v>
      </c>
      <c r="CW17" s="104">
        <v>0.63034537370045096</v>
      </c>
      <c r="CX17" s="104">
        <v>1145.20368391889</v>
      </c>
      <c r="CY17" s="104">
        <v>2.4912000000000001</v>
      </c>
      <c r="CZ17" s="104">
        <v>0.63004225414993498</v>
      </c>
      <c r="DA17" s="104">
        <v>1.56956126353832</v>
      </c>
      <c r="DB17" s="104">
        <v>4.1479169864778601E-3</v>
      </c>
      <c r="DC17" s="104">
        <v>0</v>
      </c>
      <c r="DD17" s="105" t="s">
        <v>6261</v>
      </c>
    </row>
    <row r="18" spans="1:108" ht="333.5" x14ac:dyDescent="0.35">
      <c r="A18" s="105" t="s">
        <v>6998</v>
      </c>
      <c r="B18" s="104">
        <v>0</v>
      </c>
      <c r="C18" s="104">
        <v>0</v>
      </c>
      <c r="D18" s="104">
        <v>0</v>
      </c>
      <c r="E18" s="105"/>
      <c r="F18" s="104">
        <v>1</v>
      </c>
      <c r="G18" s="104" t="b">
        <v>0</v>
      </c>
      <c r="H18" s="105" t="s">
        <v>512</v>
      </c>
      <c r="I18" s="104">
        <v>0</v>
      </c>
      <c r="J18" s="105"/>
      <c r="K18" s="104">
        <v>0</v>
      </c>
      <c r="L18" s="104">
        <v>1</v>
      </c>
      <c r="M18" s="104">
        <v>0</v>
      </c>
      <c r="N18" s="104">
        <v>0</v>
      </c>
      <c r="O18" s="105"/>
      <c r="P18" s="104" t="b">
        <v>0</v>
      </c>
      <c r="Q18" s="104">
        <v>0</v>
      </c>
      <c r="R18" s="105"/>
      <c r="S18" s="104">
        <v>0</v>
      </c>
      <c r="T18" s="104">
        <v>5.0034999999999998</v>
      </c>
      <c r="U18" s="104">
        <v>25.017499999999998</v>
      </c>
      <c r="V18" s="104">
        <v>5.0034999999999998</v>
      </c>
      <c r="W18" s="104">
        <v>0</v>
      </c>
      <c r="X18" s="105" t="s">
        <v>6358</v>
      </c>
      <c r="Y18" s="105"/>
      <c r="Z18" s="104">
        <v>1</v>
      </c>
      <c r="AA18" s="104">
        <v>0</v>
      </c>
      <c r="AB18" s="105"/>
      <c r="AC18" s="105" t="s">
        <v>89</v>
      </c>
      <c r="AD18" s="104">
        <v>0</v>
      </c>
      <c r="AE18" s="104">
        <v>0</v>
      </c>
      <c r="AF18" s="105"/>
      <c r="AG18" s="104">
        <v>2</v>
      </c>
      <c r="AH18" s="104">
        <v>2</v>
      </c>
      <c r="AI18" s="104">
        <v>2</v>
      </c>
      <c r="AJ18" s="105" t="s">
        <v>798</v>
      </c>
      <c r="AK18" s="104" t="b">
        <v>0</v>
      </c>
      <c r="AL18" s="104">
        <v>8760</v>
      </c>
      <c r="AM18" s="104">
        <v>8760</v>
      </c>
      <c r="AN18" s="104">
        <v>8760</v>
      </c>
      <c r="AO18" s="104">
        <v>0</v>
      </c>
      <c r="AP18" s="104">
        <v>0</v>
      </c>
      <c r="AQ18" s="104">
        <v>0</v>
      </c>
      <c r="AR18" s="104">
        <v>87600</v>
      </c>
      <c r="AS18" s="104">
        <v>0</v>
      </c>
      <c r="AT18" s="105"/>
      <c r="AU18" s="104" t="b">
        <v>0</v>
      </c>
      <c r="AV18" s="104">
        <v>0</v>
      </c>
      <c r="AW18" s="104">
        <v>0</v>
      </c>
      <c r="AX18" s="104" t="b">
        <v>1</v>
      </c>
      <c r="AY18" s="104">
        <v>0</v>
      </c>
      <c r="AZ18" s="104">
        <v>87600</v>
      </c>
      <c r="BA18" s="104" t="b">
        <v>0</v>
      </c>
      <c r="BB18" s="104">
        <v>0</v>
      </c>
      <c r="BC18" s="105" t="s">
        <v>6259</v>
      </c>
      <c r="BD18" s="105" t="s">
        <v>6260</v>
      </c>
      <c r="BE18" s="104" t="b">
        <v>0</v>
      </c>
      <c r="BF18" s="104">
        <v>0</v>
      </c>
      <c r="BG18" s="105"/>
      <c r="BH18" s="105" t="b">
        <v>0</v>
      </c>
      <c r="BI18" s="104">
        <v>0</v>
      </c>
      <c r="BJ18" s="104">
        <v>0</v>
      </c>
      <c r="BK18" s="104">
        <v>14860.395</v>
      </c>
      <c r="BL18" s="104">
        <v>0</v>
      </c>
      <c r="BM18" s="104">
        <v>0</v>
      </c>
      <c r="BN18" s="105" t="s">
        <v>2556</v>
      </c>
      <c r="BO18" s="104">
        <v>87538.722893974205</v>
      </c>
      <c r="BP18" s="104">
        <v>86927.892274291196</v>
      </c>
      <c r="BQ18" s="104">
        <v>5</v>
      </c>
      <c r="BR18" s="105"/>
      <c r="BS18" s="105"/>
      <c r="BT18" s="105"/>
      <c r="BU18" s="105"/>
      <c r="BV18" s="104">
        <v>1</v>
      </c>
      <c r="BW18" s="104">
        <v>1</v>
      </c>
      <c r="BX18" s="104">
        <v>300210</v>
      </c>
      <c r="BY18" s="104">
        <v>0</v>
      </c>
      <c r="BZ18" s="104">
        <v>1.14235159817352E-5</v>
      </c>
      <c r="CA18" s="105" t="s">
        <v>10314</v>
      </c>
      <c r="CB18" s="105"/>
      <c r="CC18" s="105" t="b">
        <v>0</v>
      </c>
      <c r="CD18" s="104">
        <v>0</v>
      </c>
      <c r="CE18" s="104">
        <v>0</v>
      </c>
      <c r="CF18" s="104">
        <v>0</v>
      </c>
      <c r="CG18" s="104">
        <v>0</v>
      </c>
      <c r="CH18" s="105"/>
      <c r="CI18" s="104" t="b">
        <v>0</v>
      </c>
      <c r="CJ18" s="104">
        <v>0</v>
      </c>
      <c r="CK18" s="104">
        <v>0</v>
      </c>
      <c r="CL18" s="106" t="s">
        <v>10351</v>
      </c>
      <c r="CM18" s="104">
        <v>0</v>
      </c>
      <c r="CN18" s="104">
        <v>1</v>
      </c>
      <c r="CO18" s="104">
        <v>0</v>
      </c>
      <c r="CP18" s="104">
        <v>0</v>
      </c>
      <c r="CQ18" s="104">
        <v>50</v>
      </c>
      <c r="CR18" s="104">
        <v>50</v>
      </c>
      <c r="CS18" s="104">
        <v>315070.39500000002</v>
      </c>
      <c r="CT18" s="104">
        <v>0.44186205474761803</v>
      </c>
      <c r="CU18" s="104">
        <v>139217.652124844</v>
      </c>
      <c r="CV18" s="104">
        <v>25.017499999999998</v>
      </c>
      <c r="CW18" s="104">
        <v>0.44186205474761803</v>
      </c>
      <c r="CX18" s="104">
        <v>11.054283954648501</v>
      </c>
      <c r="CY18" s="104">
        <v>5.0034999999999998</v>
      </c>
      <c r="CZ18" s="104">
        <v>0.44186205474761803</v>
      </c>
      <c r="DA18" s="104">
        <v>2.2108567909297099</v>
      </c>
      <c r="DB18" s="104">
        <v>5.7117579908675803E-5</v>
      </c>
      <c r="DC18" s="104">
        <v>0</v>
      </c>
      <c r="DD18" s="105" t="s">
        <v>6359</v>
      </c>
    </row>
    <row r="19" spans="1:108" ht="409.5" x14ac:dyDescent="0.35">
      <c r="A19" s="105" t="s">
        <v>10744</v>
      </c>
      <c r="B19" s="104">
        <v>0</v>
      </c>
      <c r="C19" s="104">
        <v>0</v>
      </c>
      <c r="D19" s="104">
        <v>0</v>
      </c>
      <c r="E19" s="105"/>
      <c r="F19" s="104">
        <v>1</v>
      </c>
      <c r="G19" s="104" t="b">
        <v>0</v>
      </c>
      <c r="H19" s="105" t="s">
        <v>512</v>
      </c>
      <c r="I19" s="104">
        <v>0</v>
      </c>
      <c r="J19" s="105"/>
      <c r="K19" s="104">
        <v>0</v>
      </c>
      <c r="L19" s="104">
        <v>1.3189073008204999</v>
      </c>
      <c r="M19" s="104">
        <v>0</v>
      </c>
      <c r="N19" s="104">
        <v>0</v>
      </c>
      <c r="O19" s="105"/>
      <c r="P19" s="104" t="b">
        <v>0</v>
      </c>
      <c r="Q19" s="104">
        <v>0</v>
      </c>
      <c r="R19" s="105"/>
      <c r="S19" s="104">
        <v>0</v>
      </c>
      <c r="T19" s="104">
        <v>0.27310000000000001</v>
      </c>
      <c r="U19" s="104">
        <v>199.6361</v>
      </c>
      <c r="V19" s="104">
        <v>0.27310000000000001</v>
      </c>
      <c r="W19" s="104">
        <v>0</v>
      </c>
      <c r="X19" s="105" t="s">
        <v>10136</v>
      </c>
      <c r="Y19" s="105"/>
      <c r="Z19" s="104">
        <v>1</v>
      </c>
      <c r="AA19" s="104">
        <v>0</v>
      </c>
      <c r="AB19" s="105"/>
      <c r="AC19" s="105" t="s">
        <v>89</v>
      </c>
      <c r="AD19" s="104">
        <v>0</v>
      </c>
      <c r="AE19" s="104">
        <v>0</v>
      </c>
      <c r="AF19" s="105"/>
      <c r="AG19" s="104">
        <v>2</v>
      </c>
      <c r="AH19" s="104">
        <v>2</v>
      </c>
      <c r="AI19" s="104">
        <v>2</v>
      </c>
      <c r="AJ19" s="105" t="s">
        <v>483</v>
      </c>
      <c r="AK19" s="104" t="b">
        <v>0</v>
      </c>
      <c r="AL19" s="104">
        <v>8760</v>
      </c>
      <c r="AM19" s="104">
        <v>8760</v>
      </c>
      <c r="AN19" s="104">
        <v>8760</v>
      </c>
      <c r="AO19" s="104">
        <v>0</v>
      </c>
      <c r="AP19" s="104">
        <v>0</v>
      </c>
      <c r="AQ19" s="104">
        <v>0</v>
      </c>
      <c r="AR19" s="104">
        <v>175200</v>
      </c>
      <c r="AS19" s="104">
        <v>32850</v>
      </c>
      <c r="AT19" s="105"/>
      <c r="AU19" s="104" t="b">
        <v>0</v>
      </c>
      <c r="AV19" s="104">
        <v>0</v>
      </c>
      <c r="AW19" s="104">
        <v>0</v>
      </c>
      <c r="AX19" s="104" t="b">
        <v>1</v>
      </c>
      <c r="AY19" s="104">
        <v>0</v>
      </c>
      <c r="AZ19" s="104">
        <v>87600</v>
      </c>
      <c r="BA19" s="104" t="b">
        <v>0</v>
      </c>
      <c r="BB19" s="104">
        <v>0</v>
      </c>
      <c r="BC19" s="105" t="s">
        <v>6241</v>
      </c>
      <c r="BD19" s="105" t="s">
        <v>6242</v>
      </c>
      <c r="BE19" s="104" t="b">
        <v>0</v>
      </c>
      <c r="BF19" s="104">
        <v>17520</v>
      </c>
      <c r="BG19" s="105" t="s">
        <v>10379</v>
      </c>
      <c r="BH19" s="105" t="b">
        <v>1</v>
      </c>
      <c r="BI19" s="104">
        <v>0</v>
      </c>
      <c r="BJ19" s="104">
        <v>60</v>
      </c>
      <c r="BK19" s="104">
        <v>58970.42</v>
      </c>
      <c r="BL19" s="104">
        <v>0</v>
      </c>
      <c r="BM19" s="104">
        <v>0</v>
      </c>
      <c r="BN19" s="105" t="s">
        <v>3204</v>
      </c>
      <c r="BO19" s="104">
        <v>6922.3730147566703</v>
      </c>
      <c r="BP19" s="104">
        <v>0</v>
      </c>
      <c r="BQ19" s="104">
        <v>19.0860902974566</v>
      </c>
      <c r="BR19" s="105"/>
      <c r="BS19" s="105"/>
      <c r="BT19" s="105"/>
      <c r="BU19" s="105"/>
      <c r="BV19" s="104">
        <v>1</v>
      </c>
      <c r="BW19" s="104">
        <v>1</v>
      </c>
      <c r="BX19" s="104">
        <v>68193</v>
      </c>
      <c r="BY19" s="104">
        <v>0</v>
      </c>
      <c r="BZ19" s="104">
        <v>1.44459132420091E-4</v>
      </c>
      <c r="CA19" s="105" t="s">
        <v>10380</v>
      </c>
      <c r="CB19" s="105">
        <v>131400</v>
      </c>
      <c r="CC19" s="105" t="b">
        <v>1</v>
      </c>
      <c r="CD19" s="104">
        <v>1008</v>
      </c>
      <c r="CE19" s="104">
        <v>3</v>
      </c>
      <c r="CF19" s="104">
        <v>0</v>
      </c>
      <c r="CG19" s="104">
        <v>0</v>
      </c>
      <c r="CH19" s="105"/>
      <c r="CI19" s="104" t="b">
        <v>0</v>
      </c>
      <c r="CJ19" s="104">
        <v>0</v>
      </c>
      <c r="CK19" s="104">
        <v>0</v>
      </c>
      <c r="CL19" s="106" t="s">
        <v>11514</v>
      </c>
      <c r="CM19" s="104">
        <v>0</v>
      </c>
      <c r="CN19" s="104">
        <v>1</v>
      </c>
      <c r="CO19" s="104">
        <v>36004.1</v>
      </c>
      <c r="CP19" s="104">
        <v>0</v>
      </c>
      <c r="CQ19" s="104">
        <v>50</v>
      </c>
      <c r="CR19" s="104">
        <v>50</v>
      </c>
      <c r="CS19" s="104">
        <v>163167.51999999999</v>
      </c>
      <c r="CT19" s="104">
        <v>0.18268000508505799</v>
      </c>
      <c r="CU19" s="104">
        <v>29807.4433833162</v>
      </c>
      <c r="CV19" s="104">
        <v>1207.6360999999999</v>
      </c>
      <c r="CW19" s="104">
        <v>0.30477848856175399</v>
      </c>
      <c r="CX19" s="104">
        <v>368.06150529061102</v>
      </c>
      <c r="CY19" s="104">
        <v>63.273099999999999</v>
      </c>
      <c r="CZ19" s="104">
        <v>7.9576330415990198E-3</v>
      </c>
      <c r="DA19" s="104">
        <v>0.50350411120439897</v>
      </c>
      <c r="DB19" s="104">
        <v>2.7571600456620998E-3</v>
      </c>
      <c r="DC19" s="104">
        <v>0</v>
      </c>
      <c r="DD19" s="105" t="s">
        <v>6424</v>
      </c>
    </row>
    <row r="20" spans="1:108" ht="409.5" x14ac:dyDescent="0.35">
      <c r="A20" s="105" t="s">
        <v>6928</v>
      </c>
      <c r="B20" s="104">
        <v>0</v>
      </c>
      <c r="C20" s="104">
        <v>0</v>
      </c>
      <c r="D20" s="104">
        <v>0</v>
      </c>
      <c r="E20" s="105"/>
      <c r="F20" s="104">
        <v>1</v>
      </c>
      <c r="G20" s="104" t="b">
        <v>0</v>
      </c>
      <c r="H20" s="105" t="s">
        <v>512</v>
      </c>
      <c r="I20" s="104">
        <v>0</v>
      </c>
      <c r="J20" s="105"/>
      <c r="K20" s="104">
        <v>0</v>
      </c>
      <c r="L20" s="104">
        <v>1.2994997478464301</v>
      </c>
      <c r="M20" s="104">
        <v>0</v>
      </c>
      <c r="N20" s="104">
        <v>0</v>
      </c>
      <c r="O20" s="105"/>
      <c r="P20" s="104" t="b">
        <v>0</v>
      </c>
      <c r="Q20" s="104">
        <v>0</v>
      </c>
      <c r="R20" s="105"/>
      <c r="S20" s="104">
        <v>0</v>
      </c>
      <c r="T20" s="104">
        <v>4.8399999999999999E-2</v>
      </c>
      <c r="U20" s="104">
        <v>40.7044</v>
      </c>
      <c r="V20" s="104">
        <v>4.8399999999999999E-2</v>
      </c>
      <c r="W20" s="104">
        <v>0</v>
      </c>
      <c r="X20" s="105" t="s">
        <v>10113</v>
      </c>
      <c r="Y20" s="105"/>
      <c r="Z20" s="104">
        <v>1</v>
      </c>
      <c r="AA20" s="104">
        <v>0</v>
      </c>
      <c r="AB20" s="105"/>
      <c r="AC20" s="105" t="s">
        <v>89</v>
      </c>
      <c r="AD20" s="104">
        <v>0</v>
      </c>
      <c r="AE20" s="104">
        <v>0</v>
      </c>
      <c r="AF20" s="105"/>
      <c r="AG20" s="104">
        <v>2</v>
      </c>
      <c r="AH20" s="104">
        <v>2</v>
      </c>
      <c r="AI20" s="104">
        <v>2</v>
      </c>
      <c r="AJ20" s="105" t="s">
        <v>483</v>
      </c>
      <c r="AK20" s="104" t="b">
        <v>0</v>
      </c>
      <c r="AL20" s="104">
        <v>8760</v>
      </c>
      <c r="AM20" s="104">
        <v>8760</v>
      </c>
      <c r="AN20" s="104">
        <v>8760</v>
      </c>
      <c r="AO20" s="104">
        <v>0</v>
      </c>
      <c r="AP20" s="104">
        <v>0</v>
      </c>
      <c r="AQ20" s="104">
        <v>0</v>
      </c>
      <c r="AR20" s="104">
        <v>70080</v>
      </c>
      <c r="AS20" s="104">
        <v>10512</v>
      </c>
      <c r="AT20" s="105"/>
      <c r="AU20" s="104" t="b">
        <v>0</v>
      </c>
      <c r="AV20" s="104">
        <v>0</v>
      </c>
      <c r="AW20" s="104">
        <v>0</v>
      </c>
      <c r="AX20" s="104" t="b">
        <v>1</v>
      </c>
      <c r="AY20" s="104">
        <v>0</v>
      </c>
      <c r="AZ20" s="104">
        <v>87600</v>
      </c>
      <c r="BA20" s="104" t="b">
        <v>0</v>
      </c>
      <c r="BB20" s="104">
        <v>0</v>
      </c>
      <c r="BC20" s="105" t="s">
        <v>6241</v>
      </c>
      <c r="BD20" s="105" t="s">
        <v>6242</v>
      </c>
      <c r="BE20" s="104" t="b">
        <v>0</v>
      </c>
      <c r="BF20" s="104">
        <v>17520</v>
      </c>
      <c r="BG20" s="105">
        <v>43800</v>
      </c>
      <c r="BH20" s="105" t="b">
        <v>1</v>
      </c>
      <c r="BI20" s="104">
        <v>0</v>
      </c>
      <c r="BJ20" s="104">
        <v>10</v>
      </c>
      <c r="BK20" s="104">
        <v>289403.59999999998</v>
      </c>
      <c r="BL20" s="104">
        <v>0</v>
      </c>
      <c r="BM20" s="104">
        <v>0</v>
      </c>
      <c r="BN20" s="105" t="s">
        <v>3218</v>
      </c>
      <c r="BO20" s="104">
        <v>21847.1299455318</v>
      </c>
      <c r="BP20" s="104">
        <v>26257.875163452001</v>
      </c>
      <c r="BQ20" s="104">
        <v>366.14913908341799</v>
      </c>
      <c r="BR20" s="105"/>
      <c r="BS20" s="105"/>
      <c r="BT20" s="105"/>
      <c r="BU20" s="105"/>
      <c r="BV20" s="104">
        <v>1</v>
      </c>
      <c r="BW20" s="104">
        <v>1</v>
      </c>
      <c r="BX20" s="104">
        <v>151694</v>
      </c>
      <c r="BY20" s="104">
        <v>0</v>
      </c>
      <c r="BZ20" s="104">
        <v>4.5772602739725997E-5</v>
      </c>
      <c r="CA20" s="105" t="s">
        <v>10307</v>
      </c>
      <c r="CB20" s="105">
        <v>43800</v>
      </c>
      <c r="CC20" s="105" t="b">
        <v>1</v>
      </c>
      <c r="CD20" s="104">
        <v>7300</v>
      </c>
      <c r="CE20" s="104">
        <v>10</v>
      </c>
      <c r="CF20" s="104">
        <v>0</v>
      </c>
      <c r="CG20" s="104">
        <v>0</v>
      </c>
      <c r="CH20" s="105"/>
      <c r="CI20" s="104" t="b">
        <v>0</v>
      </c>
      <c r="CJ20" s="104">
        <v>0</v>
      </c>
      <c r="CK20" s="104">
        <v>0</v>
      </c>
      <c r="CL20" s="106" t="s">
        <v>11480</v>
      </c>
      <c r="CM20" s="104">
        <v>0</v>
      </c>
      <c r="CN20" s="104">
        <v>1</v>
      </c>
      <c r="CO20" s="104">
        <v>236137.4</v>
      </c>
      <c r="CP20" s="104">
        <v>0</v>
      </c>
      <c r="CQ20" s="104">
        <v>50</v>
      </c>
      <c r="CR20" s="104">
        <v>50</v>
      </c>
      <c r="CS20" s="104">
        <v>677235</v>
      </c>
      <c r="CT20" s="104">
        <v>2.8382509901717499E-2</v>
      </c>
      <c r="CU20" s="104">
        <v>19221.629093289699</v>
      </c>
      <c r="CV20" s="104">
        <v>7340.7043999999996</v>
      </c>
      <c r="CW20" s="104">
        <v>2.5167518672546001E-2</v>
      </c>
      <c r="CX20" s="104">
        <v>184.74731505664101</v>
      </c>
      <c r="CY20" s="104">
        <v>20.048400000000001</v>
      </c>
      <c r="CZ20" s="104">
        <v>1.09572714563824E-2</v>
      </c>
      <c r="DA20" s="104">
        <v>0.21967576106613601</v>
      </c>
      <c r="DB20" s="104">
        <v>1.6759599086758E-2</v>
      </c>
      <c r="DC20" s="104">
        <v>0</v>
      </c>
      <c r="DD20" s="105" t="s">
        <v>6243</v>
      </c>
    </row>
    <row r="21" spans="1:108" ht="409.5" x14ac:dyDescent="0.35">
      <c r="A21" s="105" t="s">
        <v>7034</v>
      </c>
      <c r="B21" s="104">
        <v>0</v>
      </c>
      <c r="C21" s="104">
        <v>0</v>
      </c>
      <c r="D21" s="104">
        <v>0</v>
      </c>
      <c r="E21" s="105"/>
      <c r="F21" s="104">
        <v>1</v>
      </c>
      <c r="G21" s="104" t="b">
        <v>0</v>
      </c>
      <c r="H21" s="105" t="s">
        <v>512</v>
      </c>
      <c r="I21" s="104">
        <v>0</v>
      </c>
      <c r="J21" s="105"/>
      <c r="K21" s="104">
        <v>0</v>
      </c>
      <c r="L21" s="104">
        <v>0.93316084519189302</v>
      </c>
      <c r="M21" s="104">
        <v>0</v>
      </c>
      <c r="N21" s="104">
        <v>0</v>
      </c>
      <c r="O21" s="105"/>
      <c r="P21" s="104" t="b">
        <v>0</v>
      </c>
      <c r="Q21" s="104">
        <v>0</v>
      </c>
      <c r="R21" s="105"/>
      <c r="S21" s="104">
        <v>0</v>
      </c>
      <c r="T21" s="104">
        <v>0</v>
      </c>
      <c r="U21" s="104">
        <v>1.6704000000000001</v>
      </c>
      <c r="V21" s="104">
        <v>0.10440000000000001</v>
      </c>
      <c r="W21" s="104">
        <v>0</v>
      </c>
      <c r="X21" s="105" t="s">
        <v>10127</v>
      </c>
      <c r="Y21" s="105"/>
      <c r="Z21" s="104">
        <v>1</v>
      </c>
      <c r="AA21" s="104">
        <v>0</v>
      </c>
      <c r="AB21" s="105"/>
      <c r="AC21" s="105" t="s">
        <v>89</v>
      </c>
      <c r="AD21" s="104">
        <v>0</v>
      </c>
      <c r="AE21" s="104">
        <v>0</v>
      </c>
      <c r="AF21" s="105"/>
      <c r="AG21" s="104">
        <v>2</v>
      </c>
      <c r="AH21" s="104">
        <v>2</v>
      </c>
      <c r="AI21" s="104">
        <v>2</v>
      </c>
      <c r="AJ21" s="105" t="s">
        <v>483</v>
      </c>
      <c r="AK21" s="104" t="b">
        <v>0</v>
      </c>
      <c r="AL21" s="104">
        <v>8760</v>
      </c>
      <c r="AM21" s="104">
        <v>8760</v>
      </c>
      <c r="AN21" s="104">
        <v>8760</v>
      </c>
      <c r="AO21" s="104">
        <v>0</v>
      </c>
      <c r="AP21" s="104">
        <v>0</v>
      </c>
      <c r="AQ21" s="104">
        <v>0</v>
      </c>
      <c r="AR21" s="104">
        <v>306600</v>
      </c>
      <c r="AS21" s="104">
        <v>45990</v>
      </c>
      <c r="AT21" s="105"/>
      <c r="AU21" s="104" t="b">
        <v>0</v>
      </c>
      <c r="AV21" s="104">
        <v>0</v>
      </c>
      <c r="AW21" s="104">
        <v>0</v>
      </c>
      <c r="AX21" s="104" t="b">
        <v>1</v>
      </c>
      <c r="AY21" s="104">
        <v>0</v>
      </c>
      <c r="AZ21" s="104">
        <v>87600</v>
      </c>
      <c r="BA21" s="104" t="b">
        <v>0</v>
      </c>
      <c r="BB21" s="104">
        <v>0</v>
      </c>
      <c r="BC21" s="105" t="s">
        <v>6396</v>
      </c>
      <c r="BD21" s="105" t="s">
        <v>6397</v>
      </c>
      <c r="BE21" s="104" t="b">
        <v>0</v>
      </c>
      <c r="BF21" s="104">
        <v>8760</v>
      </c>
      <c r="BG21" s="105" t="s">
        <v>6636</v>
      </c>
      <c r="BH21" s="105" t="b">
        <v>1</v>
      </c>
      <c r="BI21" s="104">
        <v>0</v>
      </c>
      <c r="BJ21" s="104">
        <v>85</v>
      </c>
      <c r="BK21" s="104">
        <v>0</v>
      </c>
      <c r="BL21" s="104">
        <v>0</v>
      </c>
      <c r="BM21" s="104">
        <v>0</v>
      </c>
      <c r="BN21" s="105" t="s">
        <v>3300</v>
      </c>
      <c r="BO21" s="104">
        <v>7168.0599105792699</v>
      </c>
      <c r="BP21" s="104">
        <v>0</v>
      </c>
      <c r="BQ21" s="104">
        <v>0.15826028894809499</v>
      </c>
      <c r="BR21" s="105"/>
      <c r="BS21" s="105"/>
      <c r="BT21" s="105"/>
      <c r="BU21" s="105"/>
      <c r="BV21" s="104">
        <v>1</v>
      </c>
      <c r="BW21" s="104">
        <v>1</v>
      </c>
      <c r="BX21" s="104">
        <v>11252.8</v>
      </c>
      <c r="BY21" s="104">
        <v>0</v>
      </c>
      <c r="BZ21" s="104">
        <v>1.3950776255707801E-4</v>
      </c>
      <c r="CA21" s="105" t="s">
        <v>10364</v>
      </c>
      <c r="CB21" s="105">
        <v>245280</v>
      </c>
      <c r="CC21" s="105" t="b">
        <v>1</v>
      </c>
      <c r="CD21" s="104">
        <v>8</v>
      </c>
      <c r="CE21" s="104">
        <v>1</v>
      </c>
      <c r="CF21" s="104">
        <v>0</v>
      </c>
      <c r="CG21" s="104">
        <v>0</v>
      </c>
      <c r="CH21" s="105"/>
      <c r="CI21" s="104" t="b">
        <v>0</v>
      </c>
      <c r="CJ21" s="104">
        <v>0</v>
      </c>
      <c r="CK21" s="104">
        <v>0</v>
      </c>
      <c r="CL21" s="106" t="s">
        <v>10365</v>
      </c>
      <c r="CM21" s="104">
        <v>0</v>
      </c>
      <c r="CN21" s="104">
        <v>1</v>
      </c>
      <c r="CO21" s="104">
        <v>0</v>
      </c>
      <c r="CP21" s="104">
        <v>0</v>
      </c>
      <c r="CQ21" s="104">
        <v>50</v>
      </c>
      <c r="CR21" s="104">
        <v>50</v>
      </c>
      <c r="CS21" s="104">
        <v>11252.8</v>
      </c>
      <c r="CT21" s="104">
        <v>0.32955187505459599</v>
      </c>
      <c r="CU21" s="104">
        <v>3708.3813396143601</v>
      </c>
      <c r="CV21" s="104">
        <v>9.6704000000000008</v>
      </c>
      <c r="CW21" s="104">
        <v>0.51130340552812104</v>
      </c>
      <c r="CX21" s="104">
        <v>4.9445084528191501</v>
      </c>
      <c r="CY21" s="104">
        <v>61.104399999999998</v>
      </c>
      <c r="CZ21" s="104">
        <v>5.0574390436879096E-3</v>
      </c>
      <c r="DA21" s="104">
        <v>0.30903177830112299</v>
      </c>
      <c r="DB21" s="104">
        <v>2.2078538812785399E-5</v>
      </c>
      <c r="DC21" s="104">
        <v>0</v>
      </c>
      <c r="DD21" s="105" t="s">
        <v>6398</v>
      </c>
    </row>
    <row r="22" spans="1:108" ht="409.5" x14ac:dyDescent="0.35">
      <c r="A22" s="105" t="s">
        <v>7020</v>
      </c>
      <c r="B22" s="104">
        <v>0</v>
      </c>
      <c r="C22" s="104">
        <v>0</v>
      </c>
      <c r="D22" s="104">
        <v>0</v>
      </c>
      <c r="E22" s="105"/>
      <c r="F22" s="104">
        <v>1</v>
      </c>
      <c r="G22" s="104" t="b">
        <v>0</v>
      </c>
      <c r="H22" s="105" t="s">
        <v>512</v>
      </c>
      <c r="I22" s="104">
        <v>0</v>
      </c>
      <c r="J22" s="105"/>
      <c r="K22" s="104">
        <v>0</v>
      </c>
      <c r="L22" s="104">
        <v>1</v>
      </c>
      <c r="M22" s="104">
        <v>0</v>
      </c>
      <c r="N22" s="104">
        <v>0</v>
      </c>
      <c r="O22" s="105"/>
      <c r="P22" s="104" t="b">
        <v>0</v>
      </c>
      <c r="Q22" s="104">
        <v>0</v>
      </c>
      <c r="R22" s="105"/>
      <c r="S22" s="104">
        <v>0</v>
      </c>
      <c r="T22" s="104">
        <v>0</v>
      </c>
      <c r="U22" s="104">
        <v>0</v>
      </c>
      <c r="V22" s="104">
        <v>8.3663000000000007</v>
      </c>
      <c r="W22" s="104">
        <v>0</v>
      </c>
      <c r="X22" s="106" t="s">
        <v>10114</v>
      </c>
      <c r="Y22" s="105"/>
      <c r="Z22" s="104">
        <v>1</v>
      </c>
      <c r="AA22" s="104">
        <v>0</v>
      </c>
      <c r="AB22" s="105" t="s">
        <v>799</v>
      </c>
      <c r="AC22" s="105" t="s">
        <v>77</v>
      </c>
      <c r="AD22" s="104">
        <v>0</v>
      </c>
      <c r="AE22" s="104">
        <v>0</v>
      </c>
      <c r="AF22" s="105"/>
      <c r="AG22" s="104">
        <v>2</v>
      </c>
      <c r="AH22" s="104">
        <v>2</v>
      </c>
      <c r="AI22" s="104">
        <v>2</v>
      </c>
      <c r="AJ22" s="105" t="s">
        <v>798</v>
      </c>
      <c r="AK22" s="104" t="b">
        <v>0</v>
      </c>
      <c r="AL22" s="104">
        <v>8760</v>
      </c>
      <c r="AM22" s="104">
        <v>8760</v>
      </c>
      <c r="AN22" s="104">
        <v>8760</v>
      </c>
      <c r="AO22" s="104">
        <v>0</v>
      </c>
      <c r="AP22" s="104">
        <v>0</v>
      </c>
      <c r="AQ22" s="104">
        <v>0</v>
      </c>
      <c r="AR22" s="104">
        <v>52560</v>
      </c>
      <c r="AS22" s="104">
        <v>0</v>
      </c>
      <c r="AT22" s="105"/>
      <c r="AU22" s="104" t="b">
        <v>0</v>
      </c>
      <c r="AV22" s="104">
        <v>0</v>
      </c>
      <c r="AW22" s="104">
        <v>0</v>
      </c>
      <c r="AX22" s="104" t="b">
        <v>1</v>
      </c>
      <c r="AY22" s="104">
        <v>0</v>
      </c>
      <c r="AZ22" s="104">
        <v>87600</v>
      </c>
      <c r="BA22" s="104" t="b">
        <v>0</v>
      </c>
      <c r="BB22" s="104">
        <v>0</v>
      </c>
      <c r="BC22" s="105" t="s">
        <v>6244</v>
      </c>
      <c r="BD22" s="105" t="s">
        <v>6245</v>
      </c>
      <c r="BE22" s="104" t="b">
        <v>1</v>
      </c>
      <c r="BF22" s="104">
        <v>17520</v>
      </c>
      <c r="BG22" s="105">
        <v>8760</v>
      </c>
      <c r="BH22" s="105" t="b">
        <v>1</v>
      </c>
      <c r="BI22" s="104">
        <v>0</v>
      </c>
      <c r="BJ22" s="104">
        <v>50</v>
      </c>
      <c r="BK22" s="104">
        <v>0</v>
      </c>
      <c r="BL22" s="104">
        <v>0</v>
      </c>
      <c r="BM22" s="104">
        <v>0</v>
      </c>
      <c r="BN22" s="105" t="s">
        <v>4768</v>
      </c>
      <c r="BO22" s="104">
        <v>7504.3304098426697</v>
      </c>
      <c r="BP22" s="104">
        <v>0</v>
      </c>
      <c r="BQ22" s="104">
        <v>0</v>
      </c>
      <c r="BR22" s="105"/>
      <c r="BS22" s="105"/>
      <c r="BT22" s="105"/>
      <c r="BU22" s="105"/>
      <c r="BV22" s="104">
        <v>1</v>
      </c>
      <c r="BW22" s="104">
        <v>1</v>
      </c>
      <c r="BX22" s="104">
        <v>0</v>
      </c>
      <c r="BY22" s="104">
        <v>0</v>
      </c>
      <c r="BZ22" s="104">
        <v>1.3325639269406401E-4</v>
      </c>
      <c r="CA22" s="105" t="s">
        <v>10308</v>
      </c>
      <c r="CB22" s="105"/>
      <c r="CC22" s="105" t="b">
        <v>0</v>
      </c>
      <c r="CD22" s="104">
        <v>0</v>
      </c>
      <c r="CE22" s="104">
        <v>0</v>
      </c>
      <c r="CF22" s="104">
        <v>0</v>
      </c>
      <c r="CG22" s="104">
        <v>0</v>
      </c>
      <c r="CH22" s="105"/>
      <c r="CI22" s="104" t="b">
        <v>0</v>
      </c>
      <c r="CJ22" s="104">
        <v>0</v>
      </c>
      <c r="CK22" s="104">
        <v>0</v>
      </c>
      <c r="CL22" s="106" t="s">
        <v>11481</v>
      </c>
      <c r="CM22" s="104">
        <v>0</v>
      </c>
      <c r="CN22" s="104">
        <v>1</v>
      </c>
      <c r="CO22" s="104">
        <v>0</v>
      </c>
      <c r="CP22" s="104">
        <v>0</v>
      </c>
      <c r="CQ22" s="104">
        <v>50</v>
      </c>
      <c r="CR22" s="104">
        <v>50</v>
      </c>
      <c r="CS22" s="104">
        <v>0</v>
      </c>
      <c r="CT22" s="104">
        <v>0</v>
      </c>
      <c r="CU22" s="104">
        <v>0</v>
      </c>
      <c r="CV22" s="104">
        <v>0</v>
      </c>
      <c r="CW22" s="104">
        <v>0</v>
      </c>
      <c r="CX22" s="104">
        <v>0</v>
      </c>
      <c r="CY22" s="104">
        <v>58.366300000000003</v>
      </c>
      <c r="CZ22" s="104">
        <v>4.9478176335050097E-2</v>
      </c>
      <c r="DA22" s="104">
        <v>2.8878580834244301</v>
      </c>
      <c r="DB22" s="104">
        <v>0</v>
      </c>
      <c r="DC22" s="104">
        <v>0</v>
      </c>
      <c r="DD22" s="105" t="s">
        <v>6246</v>
      </c>
    </row>
    <row r="23" spans="1:108" ht="409.5" x14ac:dyDescent="0.35">
      <c r="A23" s="105" t="s">
        <v>7019</v>
      </c>
      <c r="B23" s="104">
        <v>0</v>
      </c>
      <c r="C23" s="104">
        <v>0</v>
      </c>
      <c r="D23" s="104">
        <v>0</v>
      </c>
      <c r="E23" s="105"/>
      <c r="F23" s="104">
        <v>1</v>
      </c>
      <c r="G23" s="104" t="b">
        <v>0</v>
      </c>
      <c r="H23" s="105" t="s">
        <v>512</v>
      </c>
      <c r="I23" s="104">
        <v>0</v>
      </c>
      <c r="J23" s="105"/>
      <c r="K23" s="104">
        <v>0</v>
      </c>
      <c r="L23" s="104">
        <v>1.1893195630923501</v>
      </c>
      <c r="M23" s="104">
        <v>0</v>
      </c>
      <c r="N23" s="104">
        <v>0</v>
      </c>
      <c r="O23" s="105"/>
      <c r="P23" s="104" t="b">
        <v>0</v>
      </c>
      <c r="Q23" s="104">
        <v>0</v>
      </c>
      <c r="R23" s="105"/>
      <c r="S23" s="104">
        <v>0</v>
      </c>
      <c r="T23" s="104">
        <v>0</v>
      </c>
      <c r="U23" s="104">
        <v>9.5472000000000001</v>
      </c>
      <c r="V23" s="104">
        <v>0.39779999999999999</v>
      </c>
      <c r="W23" s="104">
        <v>0</v>
      </c>
      <c r="X23" s="105" t="s">
        <v>6234</v>
      </c>
      <c r="Y23" s="105"/>
      <c r="Z23" s="104">
        <v>1</v>
      </c>
      <c r="AA23" s="104">
        <v>0</v>
      </c>
      <c r="AB23" s="105"/>
      <c r="AC23" s="105" t="s">
        <v>89</v>
      </c>
      <c r="AD23" s="104">
        <v>0</v>
      </c>
      <c r="AE23" s="104">
        <v>0</v>
      </c>
      <c r="AF23" s="105"/>
      <c r="AG23" s="104">
        <v>2</v>
      </c>
      <c r="AH23" s="104">
        <v>2</v>
      </c>
      <c r="AI23" s="104">
        <v>2</v>
      </c>
      <c r="AJ23" s="105" t="s">
        <v>483</v>
      </c>
      <c r="AK23" s="104" t="b">
        <v>0</v>
      </c>
      <c r="AL23" s="104">
        <v>8760</v>
      </c>
      <c r="AM23" s="104">
        <v>8760</v>
      </c>
      <c r="AN23" s="104">
        <v>8760</v>
      </c>
      <c r="AO23" s="104">
        <v>0</v>
      </c>
      <c r="AP23" s="104">
        <v>0</v>
      </c>
      <c r="AQ23" s="104">
        <v>0</v>
      </c>
      <c r="AR23" s="104">
        <v>157680</v>
      </c>
      <c r="AS23" s="104">
        <v>23652</v>
      </c>
      <c r="AT23" s="105"/>
      <c r="AU23" s="104" t="b">
        <v>0</v>
      </c>
      <c r="AV23" s="104">
        <v>0</v>
      </c>
      <c r="AW23" s="104">
        <v>0</v>
      </c>
      <c r="AX23" s="104" t="b">
        <v>1</v>
      </c>
      <c r="AY23" s="104">
        <v>0</v>
      </c>
      <c r="AZ23" s="104">
        <v>87600</v>
      </c>
      <c r="BA23" s="104" t="b">
        <v>0</v>
      </c>
      <c r="BB23" s="104">
        <v>0</v>
      </c>
      <c r="BC23" s="105" t="s">
        <v>6235</v>
      </c>
      <c r="BD23" s="105" t="s">
        <v>6236</v>
      </c>
      <c r="BE23" s="104" t="b">
        <v>0</v>
      </c>
      <c r="BF23" s="104">
        <v>192720</v>
      </c>
      <c r="BG23" s="105">
        <v>8760</v>
      </c>
      <c r="BH23" s="105" t="b">
        <v>1</v>
      </c>
      <c r="BI23" s="104">
        <v>0</v>
      </c>
      <c r="BJ23" s="104">
        <v>50</v>
      </c>
      <c r="BK23" s="104">
        <v>0</v>
      </c>
      <c r="BL23" s="104">
        <v>0</v>
      </c>
      <c r="BM23" s="104">
        <v>0</v>
      </c>
      <c r="BN23" s="105" t="s">
        <v>4829</v>
      </c>
      <c r="BO23" s="104">
        <v>8051.7962123468196</v>
      </c>
      <c r="BP23" s="104">
        <v>0</v>
      </c>
      <c r="BQ23" s="104">
        <v>1.3520252657276599</v>
      </c>
      <c r="BR23" s="105"/>
      <c r="BS23" s="105"/>
      <c r="BT23" s="105"/>
      <c r="BU23" s="105"/>
      <c r="BV23" s="104">
        <v>1</v>
      </c>
      <c r="BW23" s="104">
        <v>1</v>
      </c>
      <c r="BX23" s="104">
        <v>89547.199999999997</v>
      </c>
      <c r="BY23" s="104">
        <v>0</v>
      </c>
      <c r="BZ23" s="104">
        <v>1.2419589041095901E-4</v>
      </c>
      <c r="CA23" s="105" t="s">
        <v>10304</v>
      </c>
      <c r="CB23" s="105">
        <v>131400</v>
      </c>
      <c r="CC23" s="105" t="b">
        <v>1</v>
      </c>
      <c r="CD23" s="104">
        <v>64</v>
      </c>
      <c r="CE23" s="104">
        <v>4</v>
      </c>
      <c r="CF23" s="104">
        <v>0</v>
      </c>
      <c r="CG23" s="104">
        <v>0</v>
      </c>
      <c r="CH23" s="105"/>
      <c r="CI23" s="104" t="b">
        <v>0</v>
      </c>
      <c r="CJ23" s="104">
        <v>0</v>
      </c>
      <c r="CK23" s="104">
        <v>0</v>
      </c>
      <c r="CL23" s="106" t="s">
        <v>11478</v>
      </c>
      <c r="CM23" s="104">
        <v>0</v>
      </c>
      <c r="CN23" s="104">
        <v>1</v>
      </c>
      <c r="CO23" s="104">
        <v>0</v>
      </c>
      <c r="CP23" s="104">
        <v>0</v>
      </c>
      <c r="CQ23" s="104">
        <v>50</v>
      </c>
      <c r="CR23" s="104">
        <v>50</v>
      </c>
      <c r="CS23" s="104">
        <v>89547.199999999997</v>
      </c>
      <c r="CT23" s="104">
        <v>0.156955992600397</v>
      </c>
      <c r="CU23" s="104">
        <v>14054.969660586299</v>
      </c>
      <c r="CV23" s="104">
        <v>73.547200000000004</v>
      </c>
      <c r="CW23" s="104">
        <v>0.19110135614389501</v>
      </c>
      <c r="CX23" s="104">
        <v>14.054969660586201</v>
      </c>
      <c r="CY23" s="104">
        <v>54.397799999999997</v>
      </c>
      <c r="CZ23" s="104">
        <v>1.0765577575893401E-2</v>
      </c>
      <c r="DA23" s="104">
        <v>0.58562373585793204</v>
      </c>
      <c r="DB23" s="104">
        <v>1.6791598173516E-4</v>
      </c>
      <c r="DC23" s="104">
        <v>0</v>
      </c>
      <c r="DD23" s="105" t="s">
        <v>6237</v>
      </c>
    </row>
    <row r="24" spans="1:108" ht="406" x14ac:dyDescent="0.35">
      <c r="A24" s="105" t="s">
        <v>7036</v>
      </c>
      <c r="B24" s="104">
        <v>0</v>
      </c>
      <c r="C24" s="104">
        <v>0</v>
      </c>
      <c r="D24" s="104">
        <v>0</v>
      </c>
      <c r="E24" s="105"/>
      <c r="F24" s="104">
        <v>1</v>
      </c>
      <c r="G24" s="104" t="b">
        <v>0</v>
      </c>
      <c r="H24" s="105" t="s">
        <v>512</v>
      </c>
      <c r="I24" s="104">
        <v>0</v>
      </c>
      <c r="J24" s="105"/>
      <c r="K24" s="104">
        <v>0</v>
      </c>
      <c r="L24" s="104">
        <v>1.6052219175015401</v>
      </c>
      <c r="M24" s="104">
        <v>0</v>
      </c>
      <c r="N24" s="104">
        <v>0</v>
      </c>
      <c r="O24" s="105"/>
      <c r="P24" s="104" t="b">
        <v>0</v>
      </c>
      <c r="Q24" s="104">
        <v>0</v>
      </c>
      <c r="R24" s="105"/>
      <c r="S24" s="104">
        <v>0</v>
      </c>
      <c r="T24" s="104">
        <v>0</v>
      </c>
      <c r="U24" s="104">
        <v>379.30799999999999</v>
      </c>
      <c r="V24" s="104">
        <v>0.12989999999999999</v>
      </c>
      <c r="W24" s="104">
        <v>0</v>
      </c>
      <c r="X24" s="105" t="s">
        <v>6425</v>
      </c>
      <c r="Y24" s="105"/>
      <c r="Z24" s="104">
        <v>1</v>
      </c>
      <c r="AA24" s="104">
        <v>0</v>
      </c>
      <c r="AB24" s="105"/>
      <c r="AC24" s="105" t="s">
        <v>89</v>
      </c>
      <c r="AD24" s="104">
        <v>0</v>
      </c>
      <c r="AE24" s="104">
        <v>0</v>
      </c>
      <c r="AF24" s="105"/>
      <c r="AG24" s="104">
        <v>2</v>
      </c>
      <c r="AH24" s="104">
        <v>2</v>
      </c>
      <c r="AI24" s="104">
        <v>2</v>
      </c>
      <c r="AJ24" s="105" t="s">
        <v>483</v>
      </c>
      <c r="AK24" s="104" t="b">
        <v>0</v>
      </c>
      <c r="AL24" s="104">
        <v>8760</v>
      </c>
      <c r="AM24" s="104">
        <v>8760</v>
      </c>
      <c r="AN24" s="104">
        <v>8760</v>
      </c>
      <c r="AO24" s="104">
        <v>0</v>
      </c>
      <c r="AP24" s="104">
        <v>0</v>
      </c>
      <c r="AQ24" s="104">
        <v>0</v>
      </c>
      <c r="AR24" s="104">
        <v>525600</v>
      </c>
      <c r="AS24" s="104">
        <v>78840</v>
      </c>
      <c r="AT24" s="105"/>
      <c r="AU24" s="104" t="b">
        <v>0</v>
      </c>
      <c r="AV24" s="104">
        <v>0</v>
      </c>
      <c r="AW24" s="104">
        <v>0</v>
      </c>
      <c r="AX24" s="104" t="b">
        <v>1</v>
      </c>
      <c r="AY24" s="104">
        <v>0</v>
      </c>
      <c r="AZ24" s="104">
        <v>87600</v>
      </c>
      <c r="BA24" s="104" t="b">
        <v>0</v>
      </c>
      <c r="BB24" s="104">
        <v>0</v>
      </c>
      <c r="BC24" s="105" t="s">
        <v>6426</v>
      </c>
      <c r="BD24" s="105" t="s">
        <v>6427</v>
      </c>
      <c r="BE24" s="104" t="b">
        <v>0</v>
      </c>
      <c r="BF24" s="104">
        <v>113880</v>
      </c>
      <c r="BG24" s="105" t="s">
        <v>10381</v>
      </c>
      <c r="BH24" s="105" t="b">
        <v>1</v>
      </c>
      <c r="BI24" s="104">
        <v>0</v>
      </c>
      <c r="BJ24" s="104">
        <v>85</v>
      </c>
      <c r="BK24" s="104">
        <v>0</v>
      </c>
      <c r="BL24" s="104">
        <v>0</v>
      </c>
      <c r="BM24" s="104">
        <v>0</v>
      </c>
      <c r="BN24" s="105" t="s">
        <v>4856</v>
      </c>
      <c r="BO24" s="104">
        <v>7165.0697939960601</v>
      </c>
      <c r="BP24" s="104">
        <v>0</v>
      </c>
      <c r="BQ24" s="104">
        <v>42.030299411580899</v>
      </c>
      <c r="BR24" s="105"/>
      <c r="BS24" s="105"/>
      <c r="BT24" s="105"/>
      <c r="BU24" s="105"/>
      <c r="BV24" s="104">
        <v>1</v>
      </c>
      <c r="BW24" s="104">
        <v>1</v>
      </c>
      <c r="BX24" s="104">
        <v>860415</v>
      </c>
      <c r="BY24" s="104">
        <v>0</v>
      </c>
      <c r="BZ24" s="104">
        <v>1.3956598173516001E-4</v>
      </c>
      <c r="CA24" s="105" t="s">
        <v>10382</v>
      </c>
      <c r="CB24" s="105">
        <v>438000</v>
      </c>
      <c r="CC24" s="105" t="b">
        <v>1</v>
      </c>
      <c r="CD24" s="104">
        <v>2190</v>
      </c>
      <c r="CE24" s="104">
        <v>1</v>
      </c>
      <c r="CF24" s="104">
        <v>0</v>
      </c>
      <c r="CG24" s="104">
        <v>0</v>
      </c>
      <c r="CH24" s="105"/>
      <c r="CI24" s="104" t="b">
        <v>0</v>
      </c>
      <c r="CJ24" s="104">
        <v>0</v>
      </c>
      <c r="CK24" s="104">
        <v>0</v>
      </c>
      <c r="CL24" s="106" t="s">
        <v>11515</v>
      </c>
      <c r="CM24" s="104">
        <v>0</v>
      </c>
      <c r="CN24" s="104">
        <v>1</v>
      </c>
      <c r="CO24" s="104">
        <v>0</v>
      </c>
      <c r="CP24" s="104">
        <v>0</v>
      </c>
      <c r="CQ24" s="104">
        <v>50</v>
      </c>
      <c r="CR24" s="104">
        <v>50</v>
      </c>
      <c r="CS24" s="104">
        <v>860415</v>
      </c>
      <c r="CT24" s="104">
        <v>0.332123887394837</v>
      </c>
      <c r="CU24" s="104">
        <v>285764.37457282899</v>
      </c>
      <c r="CV24" s="104">
        <v>2569.308</v>
      </c>
      <c r="CW24" s="104">
        <v>0.38208135225637802</v>
      </c>
      <c r="CX24" s="104">
        <v>981.68467500313</v>
      </c>
      <c r="CY24" s="104">
        <v>61.129899999999999</v>
      </c>
      <c r="CZ24" s="104">
        <v>5.4996553544039402E-3</v>
      </c>
      <c r="DA24" s="104">
        <v>0.33619338184917802</v>
      </c>
      <c r="DB24" s="104">
        <v>5.8659999999999997E-3</v>
      </c>
      <c r="DC24" s="104">
        <v>0</v>
      </c>
      <c r="DD24" s="105" t="s">
        <v>6428</v>
      </c>
    </row>
    <row r="25" spans="1:108" ht="319" x14ac:dyDescent="0.35">
      <c r="A25" s="105" t="s">
        <v>6951</v>
      </c>
      <c r="B25" s="104">
        <v>0</v>
      </c>
      <c r="C25" s="104">
        <v>0</v>
      </c>
      <c r="D25" s="104">
        <v>0</v>
      </c>
      <c r="E25" s="105"/>
      <c r="F25" s="104">
        <v>1</v>
      </c>
      <c r="G25" s="104" t="b">
        <v>0</v>
      </c>
      <c r="H25" s="105" t="s">
        <v>512</v>
      </c>
      <c r="I25" s="104">
        <v>0</v>
      </c>
      <c r="J25" s="105"/>
      <c r="K25" s="104">
        <v>0</v>
      </c>
      <c r="L25" s="104">
        <v>1.4612216748768501</v>
      </c>
      <c r="M25" s="104">
        <v>0</v>
      </c>
      <c r="N25" s="104">
        <v>0</v>
      </c>
      <c r="O25" s="105"/>
      <c r="P25" s="104" t="b">
        <v>0</v>
      </c>
      <c r="Q25" s="104">
        <v>0</v>
      </c>
      <c r="R25" s="105"/>
      <c r="S25" s="104">
        <v>0</v>
      </c>
      <c r="T25" s="104">
        <v>0</v>
      </c>
      <c r="U25" s="104">
        <v>337.51054703145297</v>
      </c>
      <c r="V25" s="104">
        <v>1.0048999999999999</v>
      </c>
      <c r="W25" s="104">
        <v>0</v>
      </c>
      <c r="X25" s="105" t="s">
        <v>6230</v>
      </c>
      <c r="Y25" s="105"/>
      <c r="Z25" s="104">
        <v>1</v>
      </c>
      <c r="AA25" s="104">
        <v>0</v>
      </c>
      <c r="AB25" s="105"/>
      <c r="AC25" s="105" t="s">
        <v>89</v>
      </c>
      <c r="AD25" s="104">
        <v>0</v>
      </c>
      <c r="AE25" s="104">
        <v>0</v>
      </c>
      <c r="AF25" s="105"/>
      <c r="AG25" s="104">
        <v>2</v>
      </c>
      <c r="AH25" s="104">
        <v>2</v>
      </c>
      <c r="AI25" s="104">
        <v>2</v>
      </c>
      <c r="AJ25" s="105" t="s">
        <v>798</v>
      </c>
      <c r="AK25" s="104" t="b">
        <v>0</v>
      </c>
      <c r="AL25" s="104">
        <v>8760</v>
      </c>
      <c r="AM25" s="104">
        <v>8760</v>
      </c>
      <c r="AN25" s="104">
        <v>8760</v>
      </c>
      <c r="AO25" s="104">
        <v>0</v>
      </c>
      <c r="AP25" s="104">
        <v>0</v>
      </c>
      <c r="AQ25" s="104">
        <v>0</v>
      </c>
      <c r="AR25" s="104">
        <v>438000</v>
      </c>
      <c r="AS25" s="104">
        <v>0</v>
      </c>
      <c r="AT25" s="105"/>
      <c r="AU25" s="104" t="b">
        <v>0</v>
      </c>
      <c r="AV25" s="104">
        <v>0</v>
      </c>
      <c r="AW25" s="104">
        <v>0</v>
      </c>
      <c r="AX25" s="104" t="b">
        <v>1</v>
      </c>
      <c r="AY25" s="104">
        <v>0</v>
      </c>
      <c r="AZ25" s="104">
        <v>87600</v>
      </c>
      <c r="BA25" s="104" t="b">
        <v>0</v>
      </c>
      <c r="BB25" s="104">
        <v>0</v>
      </c>
      <c r="BC25" s="105" t="s">
        <v>6231</v>
      </c>
      <c r="BD25" s="105" t="s">
        <v>6232</v>
      </c>
      <c r="BE25" s="104" t="b">
        <v>0</v>
      </c>
      <c r="BF25" s="104">
        <v>0</v>
      </c>
      <c r="BG25" s="105">
        <v>8760</v>
      </c>
      <c r="BH25" s="105" t="b">
        <v>1</v>
      </c>
      <c r="BI25" s="104">
        <v>0</v>
      </c>
      <c r="BJ25" s="104">
        <v>49</v>
      </c>
      <c r="BK25" s="104">
        <v>35280</v>
      </c>
      <c r="BL25" s="104">
        <v>0</v>
      </c>
      <c r="BM25" s="104">
        <v>0</v>
      </c>
      <c r="BN25" s="105" t="s">
        <v>5127</v>
      </c>
      <c r="BO25" s="104">
        <v>435864.26510100497</v>
      </c>
      <c r="BP25" s="104">
        <v>8667.2679395606792</v>
      </c>
      <c r="BQ25" s="104">
        <v>335.86480946507402</v>
      </c>
      <c r="BR25" s="105"/>
      <c r="BS25" s="105"/>
      <c r="BT25" s="105"/>
      <c r="BU25" s="105"/>
      <c r="BV25" s="104">
        <v>1</v>
      </c>
      <c r="BW25" s="104">
        <v>1</v>
      </c>
      <c r="BX25" s="104">
        <v>150112.5</v>
      </c>
      <c r="BY25" s="104">
        <v>0</v>
      </c>
      <c r="BZ25" s="104">
        <v>2.2942922374429202E-6</v>
      </c>
      <c r="CA25" s="105" t="s">
        <v>10302</v>
      </c>
      <c r="CB25" s="105"/>
      <c r="CC25" s="105" t="b">
        <v>0</v>
      </c>
      <c r="CD25" s="104">
        <v>0</v>
      </c>
      <c r="CE25" s="104">
        <v>0</v>
      </c>
      <c r="CF25" s="104">
        <v>0</v>
      </c>
      <c r="CG25" s="104">
        <v>0</v>
      </c>
      <c r="CH25" s="105"/>
      <c r="CI25" s="104" t="b">
        <v>0</v>
      </c>
      <c r="CJ25" s="104">
        <v>0</v>
      </c>
      <c r="CK25" s="104">
        <v>0</v>
      </c>
      <c r="CL25" s="106" t="s">
        <v>10303</v>
      </c>
      <c r="CM25" s="104">
        <v>0</v>
      </c>
      <c r="CN25" s="104">
        <v>1</v>
      </c>
      <c r="CO25" s="104">
        <v>0</v>
      </c>
      <c r="CP25" s="104">
        <v>0</v>
      </c>
      <c r="CQ25" s="104">
        <v>50</v>
      </c>
      <c r="CR25" s="104">
        <v>50</v>
      </c>
      <c r="CS25" s="104">
        <v>185392.5</v>
      </c>
      <c r="CT25" s="104">
        <v>0.67156850668619905</v>
      </c>
      <c r="CU25" s="104">
        <v>124503.764375821</v>
      </c>
      <c r="CV25" s="104">
        <v>337.51054703145297</v>
      </c>
      <c r="CW25" s="104">
        <v>0.991322292617832</v>
      </c>
      <c r="CX25" s="104">
        <v>334.58172926591902</v>
      </c>
      <c r="CY25" s="104">
        <v>1.0048999999999999</v>
      </c>
      <c r="CZ25" s="104">
        <v>0.99117336551554303</v>
      </c>
      <c r="DA25" s="104">
        <v>0.99603011500656902</v>
      </c>
      <c r="DB25" s="104">
        <v>7.7057202518596699E-4</v>
      </c>
      <c r="DC25" s="104">
        <v>0</v>
      </c>
      <c r="DD25" s="105" t="s">
        <v>6233</v>
      </c>
    </row>
    <row r="26" spans="1:108" ht="409.5" x14ac:dyDescent="0.35">
      <c r="A26" s="105" t="s">
        <v>7003</v>
      </c>
      <c r="B26" s="104">
        <v>0</v>
      </c>
      <c r="C26" s="104">
        <v>0</v>
      </c>
      <c r="D26" s="104">
        <v>0</v>
      </c>
      <c r="E26" s="105"/>
      <c r="F26" s="104">
        <v>1</v>
      </c>
      <c r="G26" s="104" t="b">
        <v>0</v>
      </c>
      <c r="H26" s="105" t="s">
        <v>512</v>
      </c>
      <c r="I26" s="104">
        <v>0</v>
      </c>
      <c r="J26" s="105"/>
      <c r="K26" s="104">
        <v>0</v>
      </c>
      <c r="L26" s="104">
        <v>0.99897895817746296</v>
      </c>
      <c r="M26" s="104">
        <v>0</v>
      </c>
      <c r="N26" s="104">
        <v>0</v>
      </c>
      <c r="O26" s="105"/>
      <c r="P26" s="104" t="b">
        <v>0</v>
      </c>
      <c r="Q26" s="104">
        <v>0</v>
      </c>
      <c r="R26" s="105"/>
      <c r="S26" s="104">
        <v>0</v>
      </c>
      <c r="T26" s="104">
        <v>1.0033000000000001</v>
      </c>
      <c r="U26" s="104">
        <v>5.01634175456301</v>
      </c>
      <c r="V26" s="104">
        <v>1.0033000000000001</v>
      </c>
      <c r="W26" s="104">
        <v>0</v>
      </c>
      <c r="X26" s="105" t="s">
        <v>10142</v>
      </c>
      <c r="Y26" s="105"/>
      <c r="Z26" s="104">
        <v>1</v>
      </c>
      <c r="AA26" s="104">
        <v>0</v>
      </c>
      <c r="AB26" s="105"/>
      <c r="AC26" s="105" t="s">
        <v>89</v>
      </c>
      <c r="AD26" s="104">
        <v>0</v>
      </c>
      <c r="AE26" s="104">
        <v>0</v>
      </c>
      <c r="AF26" s="105"/>
      <c r="AG26" s="104">
        <v>2</v>
      </c>
      <c r="AH26" s="104">
        <v>2</v>
      </c>
      <c r="AI26" s="104">
        <v>2</v>
      </c>
      <c r="AJ26" s="105" t="s">
        <v>798</v>
      </c>
      <c r="AK26" s="104" t="b">
        <v>0</v>
      </c>
      <c r="AL26" s="104">
        <v>8760</v>
      </c>
      <c r="AM26" s="104">
        <v>8760</v>
      </c>
      <c r="AN26" s="104">
        <v>8760</v>
      </c>
      <c r="AO26" s="104">
        <v>0</v>
      </c>
      <c r="AP26" s="104">
        <v>0</v>
      </c>
      <c r="AQ26" s="104">
        <v>0</v>
      </c>
      <c r="AR26" s="104">
        <v>438000</v>
      </c>
      <c r="AS26" s="104">
        <v>0</v>
      </c>
      <c r="AT26" s="105"/>
      <c r="AU26" s="104" t="b">
        <v>0</v>
      </c>
      <c r="AV26" s="104">
        <v>0</v>
      </c>
      <c r="AW26" s="104">
        <v>0</v>
      </c>
      <c r="AX26" s="104" t="b">
        <v>1</v>
      </c>
      <c r="AY26" s="104">
        <v>0</v>
      </c>
      <c r="AZ26" s="104">
        <v>87600</v>
      </c>
      <c r="BA26" s="104" t="b">
        <v>0</v>
      </c>
      <c r="BB26" s="104">
        <v>0</v>
      </c>
      <c r="BC26" s="105" t="s">
        <v>6527</v>
      </c>
      <c r="BD26" s="105" t="s">
        <v>6528</v>
      </c>
      <c r="BE26" s="104" t="b">
        <v>0</v>
      </c>
      <c r="BF26" s="104">
        <v>0</v>
      </c>
      <c r="BG26" s="105" t="s">
        <v>6138</v>
      </c>
      <c r="BH26" s="105" t="b">
        <v>1</v>
      </c>
      <c r="BI26" s="104">
        <v>0</v>
      </c>
      <c r="BJ26" s="104">
        <v>73</v>
      </c>
      <c r="BK26" s="104">
        <v>923.00751582134103</v>
      </c>
      <c r="BL26" s="104">
        <v>0</v>
      </c>
      <c r="BM26" s="104">
        <v>0</v>
      </c>
      <c r="BN26" s="105" t="s">
        <v>9673</v>
      </c>
      <c r="BO26" s="104">
        <v>436559.354131367</v>
      </c>
      <c r="BP26" s="104">
        <v>8656.4518535338193</v>
      </c>
      <c r="BQ26" s="104">
        <v>4.9998422750553297</v>
      </c>
      <c r="BR26" s="105"/>
      <c r="BS26" s="105"/>
      <c r="BT26" s="105"/>
      <c r="BU26" s="105"/>
      <c r="BV26" s="104">
        <v>1</v>
      </c>
      <c r="BW26" s="104">
        <v>1</v>
      </c>
      <c r="BX26" s="104">
        <v>200.66</v>
      </c>
      <c r="BY26" s="104">
        <v>0</v>
      </c>
      <c r="BZ26" s="104">
        <v>2.2906392694063901E-6</v>
      </c>
      <c r="CA26" s="105" t="s">
        <v>10429</v>
      </c>
      <c r="CB26" s="105"/>
      <c r="CC26" s="105" t="b">
        <v>0</v>
      </c>
      <c r="CD26" s="104">
        <v>0</v>
      </c>
      <c r="CE26" s="104">
        <v>0</v>
      </c>
      <c r="CF26" s="104">
        <v>0</v>
      </c>
      <c r="CG26" s="104">
        <v>0</v>
      </c>
      <c r="CH26" s="105"/>
      <c r="CI26" s="104" t="b">
        <v>0</v>
      </c>
      <c r="CJ26" s="104">
        <v>0</v>
      </c>
      <c r="CK26" s="104">
        <v>0</v>
      </c>
      <c r="CL26" s="106" t="s">
        <v>10430</v>
      </c>
      <c r="CM26" s="104">
        <v>0</v>
      </c>
      <c r="CN26" s="104">
        <v>1</v>
      </c>
      <c r="CO26" s="104">
        <v>0</v>
      </c>
      <c r="CP26" s="104">
        <v>0</v>
      </c>
      <c r="CQ26" s="104">
        <v>50</v>
      </c>
      <c r="CR26" s="104">
        <v>50</v>
      </c>
      <c r="CS26" s="104">
        <v>1123.66751582134</v>
      </c>
      <c r="CT26" s="104">
        <v>0.99511168707372799</v>
      </c>
      <c r="CU26" s="104">
        <v>1118.17467737892</v>
      </c>
      <c r="CV26" s="104">
        <v>5.01634175456301</v>
      </c>
      <c r="CW26" s="104">
        <v>0.99510102495501596</v>
      </c>
      <c r="CX26" s="104">
        <v>4.9917668214902902</v>
      </c>
      <c r="CY26" s="104">
        <v>1.0033000000000001</v>
      </c>
      <c r="CZ26" s="104">
        <v>0.99515931766184695</v>
      </c>
      <c r="DA26" s="104">
        <v>0.99844334341013097</v>
      </c>
      <c r="DB26" s="104">
        <v>1.1452835056079901E-5</v>
      </c>
      <c r="DC26" s="104">
        <v>0</v>
      </c>
      <c r="DD26" s="105" t="s">
        <v>6529</v>
      </c>
    </row>
    <row r="27" spans="1:108" ht="409.5" x14ac:dyDescent="0.35">
      <c r="A27" s="105" t="s">
        <v>6954</v>
      </c>
      <c r="B27" s="104">
        <v>0</v>
      </c>
      <c r="C27" s="104">
        <v>0</v>
      </c>
      <c r="D27" s="104">
        <v>0</v>
      </c>
      <c r="E27" s="105"/>
      <c r="F27" s="104">
        <v>1</v>
      </c>
      <c r="G27" s="104" t="b">
        <v>0</v>
      </c>
      <c r="H27" s="105" t="s">
        <v>512</v>
      </c>
      <c r="I27" s="104">
        <v>0</v>
      </c>
      <c r="J27" s="105"/>
      <c r="K27" s="104">
        <v>0</v>
      </c>
      <c r="L27" s="104">
        <v>1.32937805489258</v>
      </c>
      <c r="M27" s="104">
        <v>0</v>
      </c>
      <c r="N27" s="104">
        <v>0</v>
      </c>
      <c r="O27" s="105"/>
      <c r="P27" s="104" t="b">
        <v>0</v>
      </c>
      <c r="Q27" s="104">
        <v>0</v>
      </c>
      <c r="R27" s="105"/>
      <c r="S27" s="104">
        <v>0</v>
      </c>
      <c r="T27" s="104">
        <v>0.32650000000000001</v>
      </c>
      <c r="U27" s="104">
        <v>0.97950000000000004</v>
      </c>
      <c r="V27" s="104">
        <v>0.32650000000000001</v>
      </c>
      <c r="W27" s="104">
        <v>0</v>
      </c>
      <c r="X27" s="105" t="s">
        <v>6262</v>
      </c>
      <c r="Y27" s="106" t="s">
        <v>10315</v>
      </c>
      <c r="Z27" s="104">
        <v>1</v>
      </c>
      <c r="AA27" s="104">
        <v>0</v>
      </c>
      <c r="AB27" s="105" t="s">
        <v>11485</v>
      </c>
      <c r="AC27" s="105" t="s">
        <v>11486</v>
      </c>
      <c r="AD27" s="104">
        <v>0</v>
      </c>
      <c r="AE27" s="104">
        <v>0</v>
      </c>
      <c r="AF27" s="105"/>
      <c r="AG27" s="104">
        <v>2</v>
      </c>
      <c r="AH27" s="104">
        <v>2</v>
      </c>
      <c r="AI27" s="104">
        <v>2</v>
      </c>
      <c r="AJ27" s="105" t="s">
        <v>483</v>
      </c>
      <c r="AK27" s="104" t="b">
        <v>0</v>
      </c>
      <c r="AL27" s="104">
        <v>8760</v>
      </c>
      <c r="AM27" s="104">
        <v>8760</v>
      </c>
      <c r="AN27" s="104">
        <v>8760</v>
      </c>
      <c r="AO27" s="104">
        <v>0</v>
      </c>
      <c r="AP27" s="104">
        <v>0</v>
      </c>
      <c r="AQ27" s="104">
        <v>0</v>
      </c>
      <c r="AR27" s="104">
        <v>26280</v>
      </c>
      <c r="AS27" s="104">
        <v>3942</v>
      </c>
      <c r="AT27" s="105"/>
      <c r="AU27" s="104" t="b">
        <v>0</v>
      </c>
      <c r="AV27" s="104">
        <v>0</v>
      </c>
      <c r="AW27" s="104">
        <v>0</v>
      </c>
      <c r="AX27" s="104" t="b">
        <v>1</v>
      </c>
      <c r="AY27" s="104">
        <v>0</v>
      </c>
      <c r="AZ27" s="104">
        <v>87600</v>
      </c>
      <c r="BA27" s="104" t="b">
        <v>0</v>
      </c>
      <c r="BB27" s="104">
        <v>0</v>
      </c>
      <c r="BC27" s="105" t="s">
        <v>6263</v>
      </c>
      <c r="BD27" s="105" t="s">
        <v>6264</v>
      </c>
      <c r="BE27" s="104" t="b">
        <v>0</v>
      </c>
      <c r="BF27" s="104">
        <v>26280</v>
      </c>
      <c r="BG27" s="105" t="s">
        <v>6158</v>
      </c>
      <c r="BH27" s="105" t="b">
        <v>1</v>
      </c>
      <c r="BI27" s="104">
        <v>0</v>
      </c>
      <c r="BJ27" s="104">
        <v>225</v>
      </c>
      <c r="BK27" s="104">
        <v>11432.84</v>
      </c>
      <c r="BL27" s="104">
        <v>0</v>
      </c>
      <c r="BM27" s="104">
        <v>0</v>
      </c>
      <c r="BN27" s="105" t="s">
        <v>3092</v>
      </c>
      <c r="BO27" s="104">
        <v>17294.1385505301</v>
      </c>
      <c r="BP27" s="104">
        <v>0</v>
      </c>
      <c r="BQ27" s="104">
        <v>0.53222908810929304</v>
      </c>
      <c r="BR27" s="105"/>
      <c r="BS27" s="105"/>
      <c r="BT27" s="105"/>
      <c r="BU27" s="105"/>
      <c r="BV27" s="104">
        <v>1</v>
      </c>
      <c r="BW27" s="104">
        <v>1</v>
      </c>
      <c r="BX27" s="104">
        <v>5065.3</v>
      </c>
      <c r="BY27" s="104">
        <v>0</v>
      </c>
      <c r="BZ27" s="104">
        <v>5.7823059360730597E-5</v>
      </c>
      <c r="CA27" s="105" t="s">
        <v>10316</v>
      </c>
      <c r="CB27" s="105">
        <v>17520</v>
      </c>
      <c r="CC27" s="105" t="b">
        <v>1</v>
      </c>
      <c r="CD27" s="104">
        <v>12.5</v>
      </c>
      <c r="CE27" s="104">
        <v>25</v>
      </c>
      <c r="CF27" s="104">
        <v>0</v>
      </c>
      <c r="CG27" s="104">
        <v>0</v>
      </c>
      <c r="CH27" s="105"/>
      <c r="CI27" s="104" t="b">
        <v>0</v>
      </c>
      <c r="CJ27" s="104">
        <v>0</v>
      </c>
      <c r="CK27" s="104">
        <v>0</v>
      </c>
      <c r="CL27" s="106" t="s">
        <v>10317</v>
      </c>
      <c r="CM27" s="104">
        <v>1.42880422376607E-8</v>
      </c>
      <c r="CN27" s="104">
        <v>15.3296161573818</v>
      </c>
      <c r="CO27" s="104">
        <v>0</v>
      </c>
      <c r="CP27" s="104">
        <v>0</v>
      </c>
      <c r="CQ27" s="104">
        <v>50</v>
      </c>
      <c r="CR27" s="104">
        <v>50</v>
      </c>
      <c r="CS27" s="104">
        <v>16498.14</v>
      </c>
      <c r="CT27" s="104">
        <v>2.62412459998198E-2</v>
      </c>
      <c r="CU27" s="104">
        <v>432.931750279467</v>
      </c>
      <c r="CV27" s="104">
        <v>13.4795</v>
      </c>
      <c r="CW27" s="104">
        <v>0.12678074999250799</v>
      </c>
      <c r="CX27" s="104">
        <v>1.7089411195240201</v>
      </c>
      <c r="CY27" s="104">
        <v>25.326499999999999</v>
      </c>
      <c r="CZ27" s="104">
        <v>2.2492134319440901E-2</v>
      </c>
      <c r="DA27" s="104">
        <v>0.56964703984131904</v>
      </c>
      <c r="DB27" s="104">
        <v>3.0775114155251098E-5</v>
      </c>
      <c r="DC27" s="104">
        <v>0</v>
      </c>
      <c r="DD27" s="105" t="s">
        <v>6265</v>
      </c>
    </row>
    <row r="28" spans="1:108" ht="409.5" x14ac:dyDescent="0.35">
      <c r="A28" s="105" t="s">
        <v>7023</v>
      </c>
      <c r="B28" s="104">
        <v>0</v>
      </c>
      <c r="C28" s="104">
        <v>0</v>
      </c>
      <c r="D28" s="104">
        <v>0</v>
      </c>
      <c r="E28" s="105"/>
      <c r="F28" s="104">
        <v>1</v>
      </c>
      <c r="G28" s="104" t="b">
        <v>0</v>
      </c>
      <c r="H28" s="105" t="s">
        <v>512</v>
      </c>
      <c r="I28" s="104">
        <v>0</v>
      </c>
      <c r="J28" s="105"/>
      <c r="K28" s="104">
        <v>0</v>
      </c>
      <c r="L28" s="104">
        <v>1</v>
      </c>
      <c r="M28" s="104">
        <v>0</v>
      </c>
      <c r="N28" s="104">
        <v>0</v>
      </c>
      <c r="O28" s="105"/>
      <c r="P28" s="104" t="b">
        <v>0</v>
      </c>
      <c r="Q28" s="104">
        <v>0</v>
      </c>
      <c r="R28" s="105"/>
      <c r="S28" s="104">
        <v>0</v>
      </c>
      <c r="T28" s="104">
        <v>0</v>
      </c>
      <c r="U28" s="104">
        <v>0</v>
      </c>
      <c r="V28" s="104">
        <v>0</v>
      </c>
      <c r="W28" s="104">
        <v>0</v>
      </c>
      <c r="X28" s="105" t="s">
        <v>6270</v>
      </c>
      <c r="Y28" s="106" t="s">
        <v>6271</v>
      </c>
      <c r="Z28" s="104">
        <v>1</v>
      </c>
      <c r="AA28" s="104">
        <v>0</v>
      </c>
      <c r="AB28" s="105" t="s">
        <v>11485</v>
      </c>
      <c r="AC28" s="105" t="s">
        <v>11486</v>
      </c>
      <c r="AD28" s="104">
        <v>0</v>
      </c>
      <c r="AE28" s="104">
        <v>0</v>
      </c>
      <c r="AF28" s="105"/>
      <c r="AG28" s="104">
        <v>2</v>
      </c>
      <c r="AH28" s="104">
        <v>2</v>
      </c>
      <c r="AI28" s="104">
        <v>2</v>
      </c>
      <c r="AJ28" s="105" t="s">
        <v>424</v>
      </c>
      <c r="AK28" s="104" t="b">
        <v>0</v>
      </c>
      <c r="AL28" s="104">
        <v>8760</v>
      </c>
      <c r="AM28" s="104">
        <v>8760</v>
      </c>
      <c r="AN28" s="104">
        <v>8760</v>
      </c>
      <c r="AO28" s="104">
        <v>0</v>
      </c>
      <c r="AP28" s="104">
        <v>0</v>
      </c>
      <c r="AQ28" s="104">
        <v>0</v>
      </c>
      <c r="AR28" s="104">
        <v>876000</v>
      </c>
      <c r="AS28" s="104">
        <v>78840</v>
      </c>
      <c r="AT28" s="105"/>
      <c r="AU28" s="104" t="b">
        <v>0</v>
      </c>
      <c r="AV28" s="104">
        <v>0</v>
      </c>
      <c r="AW28" s="104">
        <v>0</v>
      </c>
      <c r="AX28" s="104" t="b">
        <v>1</v>
      </c>
      <c r="AY28" s="104">
        <v>0</v>
      </c>
      <c r="AZ28" s="104">
        <v>87600</v>
      </c>
      <c r="BA28" s="104" t="b">
        <v>0</v>
      </c>
      <c r="BB28" s="104">
        <v>0</v>
      </c>
      <c r="BC28" s="105" t="s">
        <v>6272</v>
      </c>
      <c r="BD28" s="105" t="s">
        <v>6273</v>
      </c>
      <c r="BE28" s="104" t="b">
        <v>0</v>
      </c>
      <c r="BF28" s="104">
        <v>350400</v>
      </c>
      <c r="BG28" s="105" t="s">
        <v>835</v>
      </c>
      <c r="BH28" s="105" t="b">
        <v>1</v>
      </c>
      <c r="BI28" s="104">
        <v>0</v>
      </c>
      <c r="BJ28" s="104">
        <v>100</v>
      </c>
      <c r="BK28" s="104">
        <v>0</v>
      </c>
      <c r="BL28" s="104">
        <v>0</v>
      </c>
      <c r="BM28" s="104">
        <v>0</v>
      </c>
      <c r="BN28" s="105" t="s">
        <v>3189</v>
      </c>
      <c r="BO28" s="104">
        <v>438000</v>
      </c>
      <c r="BP28" s="104">
        <v>0</v>
      </c>
      <c r="BQ28" s="104">
        <v>0</v>
      </c>
      <c r="BR28" s="105"/>
      <c r="BS28" s="105"/>
      <c r="BT28" s="105"/>
      <c r="BU28" s="105"/>
      <c r="BV28" s="104">
        <v>1</v>
      </c>
      <c r="BW28" s="104">
        <v>1</v>
      </c>
      <c r="BX28" s="104">
        <v>0</v>
      </c>
      <c r="BY28" s="104">
        <v>0</v>
      </c>
      <c r="BZ28" s="104">
        <v>0</v>
      </c>
      <c r="CA28" s="105" t="s">
        <v>10320</v>
      </c>
      <c r="CB28" s="105">
        <v>876000</v>
      </c>
      <c r="CC28" s="105" t="b">
        <v>1</v>
      </c>
      <c r="CD28" s="104">
        <v>0</v>
      </c>
      <c r="CE28" s="104">
        <v>0</v>
      </c>
      <c r="CF28" s="104">
        <v>0</v>
      </c>
      <c r="CG28" s="104">
        <v>0</v>
      </c>
      <c r="CH28" s="105"/>
      <c r="CI28" s="104" t="b">
        <v>0</v>
      </c>
      <c r="CJ28" s="104">
        <v>0</v>
      </c>
      <c r="CK28" s="104">
        <v>0</v>
      </c>
      <c r="CL28" s="106" t="s">
        <v>10321</v>
      </c>
      <c r="CM28" s="104">
        <v>5.7077625570673701E-9</v>
      </c>
      <c r="CN28" s="104">
        <v>1</v>
      </c>
      <c r="CO28" s="104">
        <v>0</v>
      </c>
      <c r="CP28" s="104">
        <v>0</v>
      </c>
      <c r="CQ28" s="104">
        <v>50</v>
      </c>
      <c r="CR28" s="104">
        <v>50</v>
      </c>
      <c r="CS28" s="104">
        <v>0</v>
      </c>
      <c r="CT28" s="104">
        <v>0</v>
      </c>
      <c r="CU28" s="104">
        <v>0</v>
      </c>
      <c r="CV28" s="104">
        <v>0</v>
      </c>
      <c r="CW28" s="104">
        <v>0</v>
      </c>
      <c r="CX28" s="104">
        <v>0</v>
      </c>
      <c r="CY28" s="104">
        <v>0</v>
      </c>
      <c r="CZ28" s="104">
        <v>0</v>
      </c>
      <c r="DA28" s="104">
        <v>0</v>
      </c>
      <c r="DB28" s="104">
        <v>0</v>
      </c>
      <c r="DC28" s="104">
        <v>0</v>
      </c>
      <c r="DD28" s="105" t="s">
        <v>6274</v>
      </c>
    </row>
    <row r="29" spans="1:108" ht="409.5" x14ac:dyDescent="0.35">
      <c r="A29" s="105" t="s">
        <v>7045</v>
      </c>
      <c r="B29" s="104">
        <v>0</v>
      </c>
      <c r="C29" s="104">
        <v>0</v>
      </c>
      <c r="D29" s="104">
        <v>0</v>
      </c>
      <c r="E29" s="105"/>
      <c r="F29" s="104">
        <v>1</v>
      </c>
      <c r="G29" s="104" t="b">
        <v>0</v>
      </c>
      <c r="H29" s="105" t="s">
        <v>512</v>
      </c>
      <c r="I29" s="104">
        <v>0</v>
      </c>
      <c r="J29" s="105"/>
      <c r="K29" s="104">
        <v>0</v>
      </c>
      <c r="L29" s="104">
        <v>1</v>
      </c>
      <c r="M29" s="104">
        <v>0</v>
      </c>
      <c r="N29" s="104">
        <v>0</v>
      </c>
      <c r="O29" s="105"/>
      <c r="P29" s="104" t="b">
        <v>0</v>
      </c>
      <c r="Q29" s="104">
        <v>0</v>
      </c>
      <c r="R29" s="105"/>
      <c r="S29" s="104">
        <v>0</v>
      </c>
      <c r="T29" s="104">
        <v>0</v>
      </c>
      <c r="U29" s="104">
        <v>0</v>
      </c>
      <c r="V29" s="104">
        <v>18270.126799999998</v>
      </c>
      <c r="W29" s="104">
        <v>0</v>
      </c>
      <c r="X29" s="106" t="s">
        <v>6723</v>
      </c>
      <c r="Y29" s="106" t="s">
        <v>6724</v>
      </c>
      <c r="Z29" s="104">
        <v>1</v>
      </c>
      <c r="AA29" s="104">
        <v>0</v>
      </c>
      <c r="AB29" s="105" t="s">
        <v>11485</v>
      </c>
      <c r="AC29" s="105" t="s">
        <v>11564</v>
      </c>
      <c r="AD29" s="104">
        <v>0</v>
      </c>
      <c r="AE29" s="104">
        <v>0</v>
      </c>
      <c r="AF29" s="105"/>
      <c r="AG29" s="104">
        <v>2</v>
      </c>
      <c r="AH29" s="104">
        <v>2</v>
      </c>
      <c r="AI29" s="104">
        <v>2</v>
      </c>
      <c r="AJ29" s="105" t="s">
        <v>798</v>
      </c>
      <c r="AK29" s="104" t="b">
        <v>0</v>
      </c>
      <c r="AL29" s="104">
        <v>8760</v>
      </c>
      <c r="AM29" s="104">
        <v>8760</v>
      </c>
      <c r="AN29" s="104">
        <v>8760</v>
      </c>
      <c r="AO29" s="104">
        <v>0</v>
      </c>
      <c r="AP29" s="104">
        <v>0</v>
      </c>
      <c r="AQ29" s="104">
        <v>0</v>
      </c>
      <c r="AR29" s="104">
        <v>24</v>
      </c>
      <c r="AS29" s="104">
        <v>0</v>
      </c>
      <c r="AT29" s="105"/>
      <c r="AU29" s="104" t="b">
        <v>0</v>
      </c>
      <c r="AV29" s="104">
        <v>0</v>
      </c>
      <c r="AW29" s="104">
        <v>0</v>
      </c>
      <c r="AX29" s="104" t="b">
        <v>1</v>
      </c>
      <c r="AY29" s="104">
        <v>0</v>
      </c>
      <c r="AZ29" s="104">
        <v>87600</v>
      </c>
      <c r="BA29" s="104" t="b">
        <v>0</v>
      </c>
      <c r="BB29" s="104">
        <v>0</v>
      </c>
      <c r="BC29" s="105" t="s">
        <v>159</v>
      </c>
      <c r="BD29" s="105" t="s">
        <v>6720</v>
      </c>
      <c r="BE29" s="104" t="b">
        <v>0</v>
      </c>
      <c r="BF29" s="104">
        <v>0</v>
      </c>
      <c r="BG29" s="105"/>
      <c r="BH29" s="105" t="b">
        <v>0</v>
      </c>
      <c r="BI29" s="104">
        <v>0</v>
      </c>
      <c r="BJ29" s="104">
        <v>0</v>
      </c>
      <c r="BK29" s="104">
        <v>0</v>
      </c>
      <c r="BL29" s="104">
        <v>0</v>
      </c>
      <c r="BM29" s="104">
        <v>0</v>
      </c>
      <c r="BN29" s="105" t="s">
        <v>3852</v>
      </c>
      <c r="BO29" s="104">
        <v>23.973561037354202</v>
      </c>
      <c r="BP29" s="104">
        <v>24.1485430595447</v>
      </c>
      <c r="BQ29" s="104">
        <v>0</v>
      </c>
      <c r="BR29" s="105"/>
      <c r="BS29" s="105"/>
      <c r="BT29" s="105"/>
      <c r="BU29" s="105"/>
      <c r="BV29" s="104">
        <v>1</v>
      </c>
      <c r="BW29" s="104">
        <v>1</v>
      </c>
      <c r="BX29" s="104">
        <v>0</v>
      </c>
      <c r="BY29" s="104">
        <v>0</v>
      </c>
      <c r="BZ29" s="104">
        <v>4.1712618264840198E-2</v>
      </c>
      <c r="CA29" s="105" t="s">
        <v>10476</v>
      </c>
      <c r="CB29" s="105"/>
      <c r="CC29" s="105" t="b">
        <v>0</v>
      </c>
      <c r="CD29" s="104">
        <v>0</v>
      </c>
      <c r="CE29" s="104">
        <v>0</v>
      </c>
      <c r="CF29" s="104">
        <v>0</v>
      </c>
      <c r="CG29" s="104">
        <v>0</v>
      </c>
      <c r="CH29" s="105"/>
      <c r="CI29" s="104" t="b">
        <v>0</v>
      </c>
      <c r="CJ29" s="104">
        <v>0</v>
      </c>
      <c r="CK29" s="104">
        <v>0</v>
      </c>
      <c r="CL29" s="105" t="s">
        <v>6725</v>
      </c>
      <c r="CM29" s="104">
        <v>1.04281545768353E-6</v>
      </c>
      <c r="CN29" s="104">
        <v>1</v>
      </c>
      <c r="CO29" s="104">
        <v>0</v>
      </c>
      <c r="CP29" s="104">
        <v>0</v>
      </c>
      <c r="CQ29" s="104">
        <v>50</v>
      </c>
      <c r="CR29" s="104">
        <v>50</v>
      </c>
      <c r="CS29" s="104">
        <v>0</v>
      </c>
      <c r="CT29" s="104">
        <v>0</v>
      </c>
      <c r="CU29" s="104">
        <v>0</v>
      </c>
      <c r="CV29" s="104">
        <v>0</v>
      </c>
      <c r="CW29" s="104">
        <v>0</v>
      </c>
      <c r="CX29" s="104">
        <v>0</v>
      </c>
      <c r="CY29" s="104">
        <v>18270.126799999998</v>
      </c>
      <c r="CZ29" s="104">
        <v>7.3066250319415802E-3</v>
      </c>
      <c r="DA29" s="104">
        <v>133.49296581362699</v>
      </c>
      <c r="DB29" s="104">
        <v>0</v>
      </c>
      <c r="DC29" s="104">
        <v>0</v>
      </c>
      <c r="DD29" s="105" t="s">
        <v>6726</v>
      </c>
    </row>
    <row r="30" spans="1:108" ht="409.5" x14ac:dyDescent="0.35">
      <c r="A30" s="105" t="s">
        <v>7022</v>
      </c>
      <c r="B30" s="104">
        <v>0</v>
      </c>
      <c r="C30" s="104">
        <v>0</v>
      </c>
      <c r="D30" s="104">
        <v>0</v>
      </c>
      <c r="E30" s="105"/>
      <c r="F30" s="104">
        <v>1</v>
      </c>
      <c r="G30" s="104" t="b">
        <v>0</v>
      </c>
      <c r="H30" s="105" t="s">
        <v>512</v>
      </c>
      <c r="I30" s="104">
        <v>0</v>
      </c>
      <c r="J30" s="105"/>
      <c r="K30" s="104">
        <v>0</v>
      </c>
      <c r="L30" s="104">
        <v>0.62404092071611295</v>
      </c>
      <c r="M30" s="104">
        <v>0</v>
      </c>
      <c r="N30" s="104">
        <v>0</v>
      </c>
      <c r="O30" s="105"/>
      <c r="P30" s="104" t="b">
        <v>0</v>
      </c>
      <c r="Q30" s="104">
        <v>0</v>
      </c>
      <c r="R30" s="105"/>
      <c r="S30" s="104">
        <v>0</v>
      </c>
      <c r="T30" s="104">
        <v>0</v>
      </c>
      <c r="U30" s="104">
        <v>194.75352033087</v>
      </c>
      <c r="V30" s="104">
        <v>0.13439999999999999</v>
      </c>
      <c r="W30" s="104">
        <v>0</v>
      </c>
      <c r="X30" s="105" t="s">
        <v>6266</v>
      </c>
      <c r="Y30" s="106" t="s">
        <v>10315</v>
      </c>
      <c r="Z30" s="104">
        <v>1</v>
      </c>
      <c r="AA30" s="104">
        <v>0</v>
      </c>
      <c r="AB30" s="105" t="s">
        <v>11485</v>
      </c>
      <c r="AC30" s="105" t="s">
        <v>11486</v>
      </c>
      <c r="AD30" s="104">
        <v>0</v>
      </c>
      <c r="AE30" s="104">
        <v>0</v>
      </c>
      <c r="AF30" s="105"/>
      <c r="AG30" s="104">
        <v>2</v>
      </c>
      <c r="AH30" s="104">
        <v>2</v>
      </c>
      <c r="AI30" s="104">
        <v>2</v>
      </c>
      <c r="AJ30" s="105" t="s">
        <v>483</v>
      </c>
      <c r="AK30" s="104" t="b">
        <v>0</v>
      </c>
      <c r="AL30" s="104">
        <v>8760</v>
      </c>
      <c r="AM30" s="104">
        <v>8760</v>
      </c>
      <c r="AN30" s="104">
        <v>8760</v>
      </c>
      <c r="AO30" s="104">
        <v>0</v>
      </c>
      <c r="AP30" s="104">
        <v>0</v>
      </c>
      <c r="AQ30" s="104">
        <v>0</v>
      </c>
      <c r="AR30" s="104">
        <v>350400</v>
      </c>
      <c r="AS30" s="104">
        <v>52560</v>
      </c>
      <c r="AT30" s="105"/>
      <c r="AU30" s="104" t="b">
        <v>0</v>
      </c>
      <c r="AV30" s="104">
        <v>0</v>
      </c>
      <c r="AW30" s="104">
        <v>0</v>
      </c>
      <c r="AX30" s="104" t="b">
        <v>1</v>
      </c>
      <c r="AY30" s="104">
        <v>0</v>
      </c>
      <c r="AZ30" s="104">
        <v>87600</v>
      </c>
      <c r="BA30" s="104" t="b">
        <v>0</v>
      </c>
      <c r="BB30" s="104">
        <v>0</v>
      </c>
      <c r="BC30" s="105" t="s">
        <v>6267</v>
      </c>
      <c r="BD30" s="105" t="s">
        <v>6268</v>
      </c>
      <c r="BE30" s="104" t="b">
        <v>0</v>
      </c>
      <c r="BF30" s="104">
        <v>105120</v>
      </c>
      <c r="BG30" s="105" t="s">
        <v>6138</v>
      </c>
      <c r="BH30" s="105" t="b">
        <v>1</v>
      </c>
      <c r="BI30" s="104">
        <v>0</v>
      </c>
      <c r="BJ30" s="104">
        <v>75</v>
      </c>
      <c r="BK30" s="104">
        <v>0</v>
      </c>
      <c r="BL30" s="104">
        <v>0</v>
      </c>
      <c r="BM30" s="104">
        <v>0</v>
      </c>
      <c r="BN30" s="105" t="s">
        <v>3961</v>
      </c>
      <c r="BO30" s="104">
        <v>386107.19322990102</v>
      </c>
      <c r="BP30" s="104">
        <v>0</v>
      </c>
      <c r="BQ30" s="104">
        <v>815.19174923384196</v>
      </c>
      <c r="BR30" s="105"/>
      <c r="BS30" s="105"/>
      <c r="BT30" s="105"/>
      <c r="BU30" s="105"/>
      <c r="BV30" s="104">
        <v>1</v>
      </c>
      <c r="BW30" s="104">
        <v>1</v>
      </c>
      <c r="BX30" s="104">
        <v>25376</v>
      </c>
      <c r="BY30" s="104">
        <v>0</v>
      </c>
      <c r="BZ30" s="104">
        <v>2.5899543378995401E-6</v>
      </c>
      <c r="CA30" s="105" t="s">
        <v>10318</v>
      </c>
      <c r="CB30" s="105">
        <v>280320</v>
      </c>
      <c r="CC30" s="105" t="b">
        <v>1</v>
      </c>
      <c r="CD30" s="104">
        <v>730</v>
      </c>
      <c r="CE30" s="104">
        <v>1</v>
      </c>
      <c r="CF30" s="104">
        <v>0</v>
      </c>
      <c r="CG30" s="104">
        <v>0</v>
      </c>
      <c r="CH30" s="105"/>
      <c r="CI30" s="104" t="b">
        <v>0</v>
      </c>
      <c r="CJ30" s="104">
        <v>0</v>
      </c>
      <c r="CK30" s="104">
        <v>0</v>
      </c>
      <c r="CL30" s="106" t="s">
        <v>10319</v>
      </c>
      <c r="CM30" s="104">
        <v>4.3455707762486297E-9</v>
      </c>
      <c r="CN30" s="104">
        <v>74.891205980601399</v>
      </c>
      <c r="CO30" s="104">
        <v>0</v>
      </c>
      <c r="CP30" s="104">
        <v>0</v>
      </c>
      <c r="CQ30" s="104">
        <v>50</v>
      </c>
      <c r="CR30" s="104">
        <v>50</v>
      </c>
      <c r="CS30" s="104">
        <v>25376</v>
      </c>
      <c r="CT30" s="104">
        <v>0.55582284037128005</v>
      </c>
      <c r="CU30" s="104">
        <v>14104.560397261601</v>
      </c>
      <c r="CV30" s="104">
        <v>924.75352033086995</v>
      </c>
      <c r="CW30" s="104">
        <v>0.55372877331960801</v>
      </c>
      <c r="CX30" s="104">
        <v>512.06263243580202</v>
      </c>
      <c r="CY30" s="104">
        <v>1.1344000000000001</v>
      </c>
      <c r="CZ30" s="104">
        <v>0.31083745586348699</v>
      </c>
      <c r="DA30" s="104">
        <v>0.35261400993154002</v>
      </c>
      <c r="DB30" s="104">
        <v>2.1113094071481099E-3</v>
      </c>
      <c r="DC30" s="104">
        <v>0</v>
      </c>
      <c r="DD30" s="105" t="s">
        <v>6269</v>
      </c>
    </row>
    <row r="31" spans="1:108" ht="232" x14ac:dyDescent="0.35">
      <c r="A31" s="105" t="s">
        <v>10804</v>
      </c>
      <c r="B31" s="104">
        <v>0</v>
      </c>
      <c r="C31" s="104">
        <v>0</v>
      </c>
      <c r="D31" s="104">
        <v>0</v>
      </c>
      <c r="E31" s="105"/>
      <c r="F31" s="104">
        <v>1</v>
      </c>
      <c r="G31" s="104" t="b">
        <v>0</v>
      </c>
      <c r="H31" s="105" t="s">
        <v>512</v>
      </c>
      <c r="I31" s="104">
        <v>0</v>
      </c>
      <c r="J31" s="105"/>
      <c r="K31" s="104">
        <v>0</v>
      </c>
      <c r="L31" s="104">
        <v>0.55890036689853995</v>
      </c>
      <c r="M31" s="104">
        <v>0</v>
      </c>
      <c r="N31" s="104">
        <v>0</v>
      </c>
      <c r="O31" s="105"/>
      <c r="P31" s="104" t="b">
        <v>0</v>
      </c>
      <c r="Q31" s="104">
        <v>0</v>
      </c>
      <c r="R31" s="105"/>
      <c r="S31" s="104">
        <v>0</v>
      </c>
      <c r="T31" s="104">
        <v>0.55310000000000004</v>
      </c>
      <c r="U31" s="104">
        <v>18.252300000000002</v>
      </c>
      <c r="V31" s="104">
        <v>0.55310000000000004</v>
      </c>
      <c r="W31" s="104">
        <v>0</v>
      </c>
      <c r="X31" s="105" t="s">
        <v>10140</v>
      </c>
      <c r="Y31" s="105"/>
      <c r="Z31" s="104">
        <v>1</v>
      </c>
      <c r="AA31" s="104">
        <v>0</v>
      </c>
      <c r="AB31" s="105" t="s">
        <v>11525</v>
      </c>
      <c r="AC31" s="105" t="s">
        <v>11526</v>
      </c>
      <c r="AD31" s="104">
        <v>0</v>
      </c>
      <c r="AE31" s="104">
        <v>0</v>
      </c>
      <c r="AF31" s="105"/>
      <c r="AG31" s="104">
        <v>2</v>
      </c>
      <c r="AH31" s="104">
        <v>2</v>
      </c>
      <c r="AI31" s="104">
        <v>2</v>
      </c>
      <c r="AJ31" s="105" t="s">
        <v>483</v>
      </c>
      <c r="AK31" s="104" t="b">
        <v>0</v>
      </c>
      <c r="AL31" s="104">
        <v>8760</v>
      </c>
      <c r="AM31" s="104">
        <v>8760</v>
      </c>
      <c r="AN31" s="104">
        <v>8760</v>
      </c>
      <c r="AO31" s="104">
        <v>0</v>
      </c>
      <c r="AP31" s="104">
        <v>0</v>
      </c>
      <c r="AQ31" s="104">
        <v>0</v>
      </c>
      <c r="AR31" s="104">
        <v>87600</v>
      </c>
      <c r="AS31" s="104">
        <v>13140</v>
      </c>
      <c r="AT31" s="105"/>
      <c r="AU31" s="104" t="b">
        <v>0</v>
      </c>
      <c r="AV31" s="104">
        <v>0</v>
      </c>
      <c r="AW31" s="104">
        <v>0</v>
      </c>
      <c r="AX31" s="104" t="b">
        <v>1</v>
      </c>
      <c r="AY31" s="104">
        <v>0</v>
      </c>
      <c r="AZ31" s="104">
        <v>87600</v>
      </c>
      <c r="BA31" s="104" t="b">
        <v>0</v>
      </c>
      <c r="BB31" s="104">
        <v>0</v>
      </c>
      <c r="BC31" s="105" t="s">
        <v>847</v>
      </c>
      <c r="BD31" s="105" t="s">
        <v>6488</v>
      </c>
      <c r="BE31" s="104" t="b">
        <v>0</v>
      </c>
      <c r="BF31" s="104">
        <v>8760</v>
      </c>
      <c r="BG31" s="105" t="s">
        <v>6917</v>
      </c>
      <c r="BH31" s="105" t="b">
        <v>1</v>
      </c>
      <c r="BI31" s="104">
        <v>0</v>
      </c>
      <c r="BJ31" s="104">
        <v>900</v>
      </c>
      <c r="BK31" s="104">
        <v>11936.476000000001</v>
      </c>
      <c r="BL31" s="104">
        <v>0</v>
      </c>
      <c r="BM31" s="104">
        <v>0</v>
      </c>
      <c r="BN31" s="105" t="s">
        <v>978</v>
      </c>
      <c r="BO31" s="104">
        <v>66838.595473897803</v>
      </c>
      <c r="BP31" s="104">
        <v>0</v>
      </c>
      <c r="BQ31" s="104">
        <v>10.110070043185701</v>
      </c>
      <c r="BR31" s="105"/>
      <c r="BS31" s="105"/>
      <c r="BT31" s="105"/>
      <c r="BU31" s="105"/>
      <c r="BV31" s="104">
        <v>1</v>
      </c>
      <c r="BW31" s="104">
        <v>1</v>
      </c>
      <c r="BX31" s="104">
        <v>6691.375</v>
      </c>
      <c r="BY31" s="104">
        <v>0</v>
      </c>
      <c r="BZ31" s="104">
        <v>1.4961415525114199E-5</v>
      </c>
      <c r="CA31" s="105" t="s">
        <v>10409</v>
      </c>
      <c r="CB31" s="105">
        <v>70080</v>
      </c>
      <c r="CC31" s="105" t="b">
        <v>1</v>
      </c>
      <c r="CD31" s="104">
        <v>48</v>
      </c>
      <c r="CE31" s="104">
        <v>6</v>
      </c>
      <c r="CF31" s="104">
        <v>0</v>
      </c>
      <c r="CG31" s="104">
        <v>0</v>
      </c>
      <c r="CH31" s="105"/>
      <c r="CI31" s="104" t="b">
        <v>0</v>
      </c>
      <c r="CJ31" s="104">
        <v>0</v>
      </c>
      <c r="CK31" s="104">
        <v>0</v>
      </c>
      <c r="CL31" s="106" t="s">
        <v>11527</v>
      </c>
      <c r="CM31" s="104">
        <v>1.2627853881278301E-8</v>
      </c>
      <c r="CN31" s="104">
        <v>0.119643513811651</v>
      </c>
      <c r="CO31" s="104">
        <v>0</v>
      </c>
      <c r="CP31" s="104">
        <v>0</v>
      </c>
      <c r="CQ31" s="104">
        <v>50</v>
      </c>
      <c r="CR31" s="104">
        <v>50</v>
      </c>
      <c r="CS31" s="104">
        <v>18627.850999999999</v>
      </c>
      <c r="CT31" s="104">
        <v>0.27754299080518502</v>
      </c>
      <c r="CU31" s="104">
        <v>5170.0294788133497</v>
      </c>
      <c r="CV31" s="104">
        <v>66.252300000000005</v>
      </c>
      <c r="CW31" s="104">
        <v>0.35716651382208497</v>
      </c>
      <c r="CX31" s="104">
        <v>23.663103023694902</v>
      </c>
      <c r="CY31" s="104">
        <v>6.5530999999999997</v>
      </c>
      <c r="CZ31" s="104">
        <v>0.109423590055204</v>
      </c>
      <c r="DA31" s="104">
        <v>0.71706372799075502</v>
      </c>
      <c r="DB31" s="104">
        <v>1.5126095890410999E-4</v>
      </c>
      <c r="DC31" s="104">
        <v>0</v>
      </c>
      <c r="DD31" s="105" t="s">
        <v>6489</v>
      </c>
    </row>
    <row r="32" spans="1:108" ht="246.5" x14ac:dyDescent="0.35">
      <c r="A32" s="105" t="s">
        <v>7037</v>
      </c>
      <c r="B32" s="104">
        <v>0</v>
      </c>
      <c r="C32" s="104">
        <v>0</v>
      </c>
      <c r="D32" s="104">
        <v>0</v>
      </c>
      <c r="E32" s="105"/>
      <c r="F32" s="104">
        <v>1</v>
      </c>
      <c r="G32" s="104" t="b">
        <v>0</v>
      </c>
      <c r="H32" s="105" t="s">
        <v>512</v>
      </c>
      <c r="I32" s="104">
        <v>0</v>
      </c>
      <c r="J32" s="105"/>
      <c r="K32" s="104">
        <v>0</v>
      </c>
      <c r="L32" s="104">
        <v>1</v>
      </c>
      <c r="M32" s="104">
        <v>0</v>
      </c>
      <c r="N32" s="104">
        <v>0</v>
      </c>
      <c r="O32" s="105"/>
      <c r="P32" s="104" t="b">
        <v>0</v>
      </c>
      <c r="Q32" s="104">
        <v>0</v>
      </c>
      <c r="R32" s="105"/>
      <c r="S32" s="104">
        <v>0</v>
      </c>
      <c r="T32" s="104">
        <v>0</v>
      </c>
      <c r="U32" s="104">
        <v>0</v>
      </c>
      <c r="V32" s="104">
        <v>0</v>
      </c>
      <c r="W32" s="104">
        <v>0</v>
      </c>
      <c r="X32" s="105" t="s">
        <v>6490</v>
      </c>
      <c r="Y32" s="105"/>
      <c r="Z32" s="104">
        <v>1</v>
      </c>
      <c r="AA32" s="104">
        <v>0</v>
      </c>
      <c r="AB32" s="105" t="s">
        <v>11470</v>
      </c>
      <c r="AC32" s="105" t="s">
        <v>11471</v>
      </c>
      <c r="AD32" s="104">
        <v>0</v>
      </c>
      <c r="AE32" s="104">
        <v>0</v>
      </c>
      <c r="AF32" s="105"/>
      <c r="AG32" s="104">
        <v>2</v>
      </c>
      <c r="AH32" s="104">
        <v>2</v>
      </c>
      <c r="AI32" s="104">
        <v>2</v>
      </c>
      <c r="AJ32" s="105" t="s">
        <v>424</v>
      </c>
      <c r="AK32" s="104" t="b">
        <v>0</v>
      </c>
      <c r="AL32" s="104">
        <v>8760</v>
      </c>
      <c r="AM32" s="104">
        <v>8760</v>
      </c>
      <c r="AN32" s="104">
        <v>8760</v>
      </c>
      <c r="AO32" s="104">
        <v>0</v>
      </c>
      <c r="AP32" s="104">
        <v>0</v>
      </c>
      <c r="AQ32" s="104">
        <v>0</v>
      </c>
      <c r="AR32" s="104">
        <v>876000</v>
      </c>
      <c r="AS32" s="104">
        <v>0</v>
      </c>
      <c r="AT32" s="105"/>
      <c r="AU32" s="104" t="b">
        <v>0</v>
      </c>
      <c r="AV32" s="104">
        <v>0</v>
      </c>
      <c r="AW32" s="104">
        <v>0</v>
      </c>
      <c r="AX32" s="104" t="b">
        <v>1</v>
      </c>
      <c r="AY32" s="104">
        <v>0</v>
      </c>
      <c r="AZ32" s="104">
        <v>87600</v>
      </c>
      <c r="BA32" s="104" t="b">
        <v>0</v>
      </c>
      <c r="BB32" s="104">
        <v>0</v>
      </c>
      <c r="BC32" s="105" t="s">
        <v>6491</v>
      </c>
      <c r="BD32" s="105" t="s">
        <v>6492</v>
      </c>
      <c r="BE32" s="104" t="b">
        <v>0</v>
      </c>
      <c r="BF32" s="104">
        <v>0</v>
      </c>
      <c r="BG32" s="105" t="s">
        <v>6909</v>
      </c>
      <c r="BH32" s="105" t="b">
        <v>1</v>
      </c>
      <c r="BI32" s="104">
        <v>0</v>
      </c>
      <c r="BJ32" s="104">
        <v>648</v>
      </c>
      <c r="BK32" s="104">
        <v>0</v>
      </c>
      <c r="BL32" s="104">
        <v>0</v>
      </c>
      <c r="BM32" s="104">
        <v>0</v>
      </c>
      <c r="BN32" s="105" t="s">
        <v>3908</v>
      </c>
      <c r="BO32" s="104">
        <v>438000</v>
      </c>
      <c r="BP32" s="104">
        <v>730</v>
      </c>
      <c r="BQ32" s="104">
        <v>0</v>
      </c>
      <c r="BR32" s="105"/>
      <c r="BS32" s="105"/>
      <c r="BT32" s="105"/>
      <c r="BU32" s="105"/>
      <c r="BV32" s="104">
        <v>1</v>
      </c>
      <c r="BW32" s="104">
        <v>1</v>
      </c>
      <c r="BX32" s="104">
        <v>0</v>
      </c>
      <c r="BY32" s="104">
        <v>0</v>
      </c>
      <c r="BZ32" s="104">
        <v>0</v>
      </c>
      <c r="CA32" s="105" t="s">
        <v>10410</v>
      </c>
      <c r="CB32" s="105"/>
      <c r="CC32" s="105" t="b">
        <v>0</v>
      </c>
      <c r="CD32" s="104">
        <v>0</v>
      </c>
      <c r="CE32" s="104">
        <v>0</v>
      </c>
      <c r="CF32" s="104">
        <v>0</v>
      </c>
      <c r="CG32" s="104">
        <v>0</v>
      </c>
      <c r="CH32" s="105"/>
      <c r="CI32" s="104" t="b">
        <v>0</v>
      </c>
      <c r="CJ32" s="104">
        <v>0</v>
      </c>
      <c r="CK32" s="104">
        <v>0</v>
      </c>
      <c r="CL32" s="106" t="s">
        <v>10411</v>
      </c>
      <c r="CM32" s="104">
        <v>0</v>
      </c>
      <c r="CN32" s="104">
        <v>1</v>
      </c>
      <c r="CO32" s="104">
        <v>0</v>
      </c>
      <c r="CP32" s="104">
        <v>0</v>
      </c>
      <c r="CQ32" s="104">
        <v>50</v>
      </c>
      <c r="CR32" s="104">
        <v>50</v>
      </c>
      <c r="CS32" s="104">
        <v>0</v>
      </c>
      <c r="CT32" s="104">
        <v>0</v>
      </c>
      <c r="CU32" s="104">
        <v>0</v>
      </c>
      <c r="CV32" s="104">
        <v>0</v>
      </c>
      <c r="CW32" s="104">
        <v>0</v>
      </c>
      <c r="CX32" s="104">
        <v>0</v>
      </c>
      <c r="CY32" s="104">
        <v>0</v>
      </c>
      <c r="CZ32" s="104">
        <v>0</v>
      </c>
      <c r="DA32" s="104">
        <v>0</v>
      </c>
      <c r="DB32" s="104">
        <v>0</v>
      </c>
      <c r="DC32" s="104">
        <v>0</v>
      </c>
      <c r="DD32" s="105" t="s">
        <v>6493</v>
      </c>
    </row>
    <row r="33" spans="1:108" ht="246.5" x14ac:dyDescent="0.35">
      <c r="A33" s="105" t="s">
        <v>7038</v>
      </c>
      <c r="B33" s="104">
        <v>0</v>
      </c>
      <c r="C33" s="104">
        <v>0</v>
      </c>
      <c r="D33" s="104">
        <v>0</v>
      </c>
      <c r="E33" s="105"/>
      <c r="F33" s="104">
        <v>1</v>
      </c>
      <c r="G33" s="104" t="b">
        <v>0</v>
      </c>
      <c r="H33" s="105" t="s">
        <v>512</v>
      </c>
      <c r="I33" s="104">
        <v>0</v>
      </c>
      <c r="J33" s="105"/>
      <c r="K33" s="104">
        <v>0</v>
      </c>
      <c r="L33" s="104">
        <v>1</v>
      </c>
      <c r="M33" s="104">
        <v>0</v>
      </c>
      <c r="N33" s="104">
        <v>0</v>
      </c>
      <c r="O33" s="105"/>
      <c r="P33" s="104" t="b">
        <v>0</v>
      </c>
      <c r="Q33" s="104">
        <v>0</v>
      </c>
      <c r="R33" s="105"/>
      <c r="S33" s="104">
        <v>0</v>
      </c>
      <c r="T33" s="104">
        <v>0</v>
      </c>
      <c r="U33" s="104">
        <v>0</v>
      </c>
      <c r="V33" s="104">
        <v>0</v>
      </c>
      <c r="W33" s="104">
        <v>0</v>
      </c>
      <c r="X33" s="105" t="s">
        <v>6494</v>
      </c>
      <c r="Y33" s="105"/>
      <c r="Z33" s="104">
        <v>1</v>
      </c>
      <c r="AA33" s="104">
        <v>0</v>
      </c>
      <c r="AB33" s="105" t="s">
        <v>11470</v>
      </c>
      <c r="AC33" s="105" t="s">
        <v>11471</v>
      </c>
      <c r="AD33" s="104">
        <v>0</v>
      </c>
      <c r="AE33" s="104">
        <v>0</v>
      </c>
      <c r="AF33" s="105"/>
      <c r="AG33" s="104">
        <v>2</v>
      </c>
      <c r="AH33" s="104">
        <v>2</v>
      </c>
      <c r="AI33" s="104">
        <v>2</v>
      </c>
      <c r="AJ33" s="105" t="s">
        <v>424</v>
      </c>
      <c r="AK33" s="104" t="b">
        <v>0</v>
      </c>
      <c r="AL33" s="104">
        <v>8760</v>
      </c>
      <c r="AM33" s="104">
        <v>8760</v>
      </c>
      <c r="AN33" s="104">
        <v>8760</v>
      </c>
      <c r="AO33" s="104">
        <v>0</v>
      </c>
      <c r="AP33" s="104">
        <v>0</v>
      </c>
      <c r="AQ33" s="104">
        <v>0</v>
      </c>
      <c r="AR33" s="104">
        <v>876000</v>
      </c>
      <c r="AS33" s="104">
        <v>0</v>
      </c>
      <c r="AT33" s="105"/>
      <c r="AU33" s="104" t="b">
        <v>0</v>
      </c>
      <c r="AV33" s="104">
        <v>0</v>
      </c>
      <c r="AW33" s="104">
        <v>0</v>
      </c>
      <c r="AX33" s="104" t="b">
        <v>1</v>
      </c>
      <c r="AY33" s="104">
        <v>0</v>
      </c>
      <c r="AZ33" s="104">
        <v>87600</v>
      </c>
      <c r="BA33" s="104" t="b">
        <v>0</v>
      </c>
      <c r="BB33" s="104">
        <v>0</v>
      </c>
      <c r="BC33" s="105" t="s">
        <v>6491</v>
      </c>
      <c r="BD33" s="105" t="s">
        <v>6495</v>
      </c>
      <c r="BE33" s="104" t="b">
        <v>0</v>
      </c>
      <c r="BF33" s="104">
        <v>0</v>
      </c>
      <c r="BG33" s="105" t="s">
        <v>6909</v>
      </c>
      <c r="BH33" s="105" t="b">
        <v>1</v>
      </c>
      <c r="BI33" s="104">
        <v>0</v>
      </c>
      <c r="BJ33" s="104">
        <v>648</v>
      </c>
      <c r="BK33" s="104">
        <v>0</v>
      </c>
      <c r="BL33" s="104">
        <v>0</v>
      </c>
      <c r="BM33" s="104">
        <v>0</v>
      </c>
      <c r="BN33" s="105" t="s">
        <v>3935</v>
      </c>
      <c r="BO33" s="104">
        <v>438000</v>
      </c>
      <c r="BP33" s="104">
        <v>730</v>
      </c>
      <c r="BQ33" s="104">
        <v>0</v>
      </c>
      <c r="BR33" s="105"/>
      <c r="BS33" s="105"/>
      <c r="BT33" s="105"/>
      <c r="BU33" s="105"/>
      <c r="BV33" s="104">
        <v>1</v>
      </c>
      <c r="BW33" s="104">
        <v>1</v>
      </c>
      <c r="BX33" s="104">
        <v>0</v>
      </c>
      <c r="BY33" s="104">
        <v>0</v>
      </c>
      <c r="BZ33" s="104">
        <v>0</v>
      </c>
      <c r="CA33" s="105" t="s">
        <v>10412</v>
      </c>
      <c r="CB33" s="105"/>
      <c r="CC33" s="105" t="b">
        <v>0</v>
      </c>
      <c r="CD33" s="104">
        <v>0</v>
      </c>
      <c r="CE33" s="104">
        <v>0</v>
      </c>
      <c r="CF33" s="104">
        <v>0</v>
      </c>
      <c r="CG33" s="104">
        <v>0</v>
      </c>
      <c r="CH33" s="105"/>
      <c r="CI33" s="104" t="b">
        <v>0</v>
      </c>
      <c r="CJ33" s="104">
        <v>0</v>
      </c>
      <c r="CK33" s="104">
        <v>0</v>
      </c>
      <c r="CL33" s="106" t="s">
        <v>10411</v>
      </c>
      <c r="CM33" s="104">
        <v>0</v>
      </c>
      <c r="CN33" s="104">
        <v>1</v>
      </c>
      <c r="CO33" s="104">
        <v>0</v>
      </c>
      <c r="CP33" s="104">
        <v>0</v>
      </c>
      <c r="CQ33" s="104">
        <v>50</v>
      </c>
      <c r="CR33" s="104">
        <v>50</v>
      </c>
      <c r="CS33" s="104">
        <v>0</v>
      </c>
      <c r="CT33" s="104">
        <v>0</v>
      </c>
      <c r="CU33" s="104">
        <v>0</v>
      </c>
      <c r="CV33" s="104">
        <v>0</v>
      </c>
      <c r="CW33" s="104">
        <v>0</v>
      </c>
      <c r="CX33" s="104">
        <v>0</v>
      </c>
      <c r="CY33" s="104">
        <v>0</v>
      </c>
      <c r="CZ33" s="104">
        <v>0</v>
      </c>
      <c r="DA33" s="104">
        <v>0</v>
      </c>
      <c r="DB33" s="104">
        <v>0</v>
      </c>
      <c r="DC33" s="104">
        <v>0</v>
      </c>
      <c r="DD33" s="105" t="s">
        <v>6496</v>
      </c>
    </row>
    <row r="34" spans="1:108" ht="217.5" x14ac:dyDescent="0.35">
      <c r="A34" s="105" t="s">
        <v>7018</v>
      </c>
      <c r="B34" s="104">
        <v>0</v>
      </c>
      <c r="C34" s="104">
        <v>0</v>
      </c>
      <c r="D34" s="104">
        <v>0</v>
      </c>
      <c r="E34" s="105"/>
      <c r="F34" s="104">
        <v>1</v>
      </c>
      <c r="G34" s="104" t="b">
        <v>0</v>
      </c>
      <c r="H34" s="105" t="s">
        <v>512</v>
      </c>
      <c r="I34" s="104">
        <v>0</v>
      </c>
      <c r="J34" s="105"/>
      <c r="K34" s="104">
        <v>0</v>
      </c>
      <c r="L34" s="104">
        <v>1</v>
      </c>
      <c r="M34" s="104">
        <v>0</v>
      </c>
      <c r="N34" s="104">
        <v>0</v>
      </c>
      <c r="O34" s="105"/>
      <c r="P34" s="104" t="b">
        <v>0</v>
      </c>
      <c r="Q34" s="104">
        <v>0</v>
      </c>
      <c r="R34" s="105"/>
      <c r="S34" s="104">
        <v>0</v>
      </c>
      <c r="T34" s="104">
        <v>0</v>
      </c>
      <c r="U34" s="104">
        <v>0</v>
      </c>
      <c r="V34" s="104">
        <v>0</v>
      </c>
      <c r="W34" s="104">
        <v>0</v>
      </c>
      <c r="X34" s="105" t="s">
        <v>6219</v>
      </c>
      <c r="Y34" s="105"/>
      <c r="Z34" s="104">
        <v>1</v>
      </c>
      <c r="AA34" s="104">
        <v>0</v>
      </c>
      <c r="AB34" s="105" t="s">
        <v>11470</v>
      </c>
      <c r="AC34" s="105" t="s">
        <v>11471</v>
      </c>
      <c r="AD34" s="104">
        <v>0</v>
      </c>
      <c r="AE34" s="104">
        <v>0</v>
      </c>
      <c r="AF34" s="105"/>
      <c r="AG34" s="104">
        <v>2</v>
      </c>
      <c r="AH34" s="104">
        <v>2</v>
      </c>
      <c r="AI34" s="104">
        <v>2</v>
      </c>
      <c r="AJ34" s="105" t="s">
        <v>424</v>
      </c>
      <c r="AK34" s="104" t="b">
        <v>0</v>
      </c>
      <c r="AL34" s="104">
        <v>8760</v>
      </c>
      <c r="AM34" s="104">
        <v>8760</v>
      </c>
      <c r="AN34" s="104">
        <v>8760</v>
      </c>
      <c r="AO34" s="104">
        <v>0</v>
      </c>
      <c r="AP34" s="104">
        <v>0</v>
      </c>
      <c r="AQ34" s="104">
        <v>0</v>
      </c>
      <c r="AR34" s="104">
        <v>876000</v>
      </c>
      <c r="AS34" s="104">
        <v>0</v>
      </c>
      <c r="AT34" s="105"/>
      <c r="AU34" s="104" t="b">
        <v>0</v>
      </c>
      <c r="AV34" s="104">
        <v>0</v>
      </c>
      <c r="AW34" s="104">
        <v>0</v>
      </c>
      <c r="AX34" s="104" t="b">
        <v>1</v>
      </c>
      <c r="AY34" s="104">
        <v>0</v>
      </c>
      <c r="AZ34" s="104">
        <v>87600</v>
      </c>
      <c r="BA34" s="104" t="b">
        <v>0</v>
      </c>
      <c r="BB34" s="104">
        <v>0</v>
      </c>
      <c r="BC34" s="105" t="s">
        <v>6220</v>
      </c>
      <c r="BD34" s="105" t="s">
        <v>6221</v>
      </c>
      <c r="BE34" s="104" t="b">
        <v>0</v>
      </c>
      <c r="BF34" s="104">
        <v>0</v>
      </c>
      <c r="BG34" s="105" t="s">
        <v>6909</v>
      </c>
      <c r="BH34" s="105" t="b">
        <v>1</v>
      </c>
      <c r="BI34" s="104">
        <v>0</v>
      </c>
      <c r="BJ34" s="104">
        <v>648</v>
      </c>
      <c r="BK34" s="104">
        <v>0</v>
      </c>
      <c r="BL34" s="104">
        <v>0</v>
      </c>
      <c r="BM34" s="104">
        <v>0</v>
      </c>
      <c r="BN34" s="105" t="s">
        <v>3976</v>
      </c>
      <c r="BO34" s="104">
        <v>438000</v>
      </c>
      <c r="BP34" s="104">
        <v>730</v>
      </c>
      <c r="BQ34" s="104">
        <v>0</v>
      </c>
      <c r="BR34" s="105"/>
      <c r="BS34" s="105"/>
      <c r="BT34" s="105"/>
      <c r="BU34" s="105"/>
      <c r="BV34" s="104">
        <v>1</v>
      </c>
      <c r="BW34" s="104">
        <v>1</v>
      </c>
      <c r="BX34" s="104">
        <v>0</v>
      </c>
      <c r="BY34" s="104">
        <v>0</v>
      </c>
      <c r="BZ34" s="104">
        <v>0</v>
      </c>
      <c r="CA34" s="105" t="s">
        <v>10297</v>
      </c>
      <c r="CB34" s="105"/>
      <c r="CC34" s="105" t="b">
        <v>0</v>
      </c>
      <c r="CD34" s="104">
        <v>0</v>
      </c>
      <c r="CE34" s="104">
        <v>0</v>
      </c>
      <c r="CF34" s="104">
        <v>0</v>
      </c>
      <c r="CG34" s="104">
        <v>0</v>
      </c>
      <c r="CH34" s="105"/>
      <c r="CI34" s="104" t="b">
        <v>0</v>
      </c>
      <c r="CJ34" s="104">
        <v>0</v>
      </c>
      <c r="CK34" s="104">
        <v>0</v>
      </c>
      <c r="CL34" s="106" t="s">
        <v>10298</v>
      </c>
      <c r="CM34" s="104">
        <v>0</v>
      </c>
      <c r="CN34" s="104">
        <v>1</v>
      </c>
      <c r="CO34" s="104">
        <v>0</v>
      </c>
      <c r="CP34" s="104">
        <v>0</v>
      </c>
      <c r="CQ34" s="104">
        <v>50</v>
      </c>
      <c r="CR34" s="104">
        <v>50</v>
      </c>
      <c r="CS34" s="104">
        <v>0</v>
      </c>
      <c r="CT34" s="104">
        <v>0</v>
      </c>
      <c r="CU34" s="104">
        <v>0</v>
      </c>
      <c r="CV34" s="104">
        <v>0</v>
      </c>
      <c r="CW34" s="104">
        <v>0</v>
      </c>
      <c r="CX34" s="104">
        <v>0</v>
      </c>
      <c r="CY34" s="104">
        <v>0</v>
      </c>
      <c r="CZ34" s="104">
        <v>0</v>
      </c>
      <c r="DA34" s="104">
        <v>0</v>
      </c>
      <c r="DB34" s="104">
        <v>0</v>
      </c>
      <c r="DC34" s="104">
        <v>0</v>
      </c>
      <c r="DD34" s="105" t="s">
        <v>6222</v>
      </c>
    </row>
    <row r="35" spans="1:108" ht="409.5" x14ac:dyDescent="0.35">
      <c r="A35" s="105" t="s">
        <v>10803</v>
      </c>
      <c r="B35" s="104">
        <v>0</v>
      </c>
      <c r="C35" s="104">
        <v>0</v>
      </c>
      <c r="D35" s="104">
        <v>0</v>
      </c>
      <c r="E35" s="105"/>
      <c r="F35" s="104">
        <v>1</v>
      </c>
      <c r="G35" s="104" t="b">
        <v>0</v>
      </c>
      <c r="H35" s="105" t="s">
        <v>512</v>
      </c>
      <c r="I35" s="104">
        <v>0</v>
      </c>
      <c r="J35" s="105"/>
      <c r="K35" s="104">
        <v>0</v>
      </c>
      <c r="L35" s="104">
        <v>1.8391572590727501</v>
      </c>
      <c r="M35" s="104">
        <v>0</v>
      </c>
      <c r="N35" s="104">
        <v>0</v>
      </c>
      <c r="O35" s="105"/>
      <c r="P35" s="104" t="b">
        <v>0</v>
      </c>
      <c r="Q35" s="104">
        <v>0</v>
      </c>
      <c r="R35" s="105"/>
      <c r="S35" s="104">
        <v>0</v>
      </c>
      <c r="T35" s="104">
        <v>0.1835</v>
      </c>
      <c r="U35" s="104">
        <v>31.011500000000002</v>
      </c>
      <c r="V35" s="104">
        <v>0.1835</v>
      </c>
      <c r="W35" s="104">
        <v>0</v>
      </c>
      <c r="X35" s="105" t="s">
        <v>6484</v>
      </c>
      <c r="Y35" s="105"/>
      <c r="Z35" s="104">
        <v>1</v>
      </c>
      <c r="AA35" s="104">
        <v>0</v>
      </c>
      <c r="AB35" s="105" t="s">
        <v>11470</v>
      </c>
      <c r="AC35" s="105" t="s">
        <v>11471</v>
      </c>
      <c r="AD35" s="104">
        <v>0</v>
      </c>
      <c r="AE35" s="104">
        <v>0</v>
      </c>
      <c r="AF35" s="105"/>
      <c r="AG35" s="104">
        <v>2</v>
      </c>
      <c r="AH35" s="104">
        <v>2</v>
      </c>
      <c r="AI35" s="104">
        <v>2</v>
      </c>
      <c r="AJ35" s="105" t="s">
        <v>483</v>
      </c>
      <c r="AK35" s="104" t="b">
        <v>0</v>
      </c>
      <c r="AL35" s="104">
        <v>8760</v>
      </c>
      <c r="AM35" s="104">
        <v>8760</v>
      </c>
      <c r="AN35" s="104">
        <v>8760</v>
      </c>
      <c r="AO35" s="104">
        <v>0</v>
      </c>
      <c r="AP35" s="104">
        <v>0</v>
      </c>
      <c r="AQ35" s="104">
        <v>0</v>
      </c>
      <c r="AR35" s="104">
        <v>350400</v>
      </c>
      <c r="AS35" s="104">
        <v>52560</v>
      </c>
      <c r="AT35" s="105"/>
      <c r="AU35" s="104" t="b">
        <v>0</v>
      </c>
      <c r="AV35" s="104">
        <v>0</v>
      </c>
      <c r="AW35" s="104">
        <v>0</v>
      </c>
      <c r="AX35" s="104" t="b">
        <v>1</v>
      </c>
      <c r="AY35" s="104">
        <v>0</v>
      </c>
      <c r="AZ35" s="104">
        <v>87600</v>
      </c>
      <c r="BA35" s="104" t="b">
        <v>0</v>
      </c>
      <c r="BB35" s="104">
        <v>0</v>
      </c>
      <c r="BC35" s="105" t="s">
        <v>6485</v>
      </c>
      <c r="BD35" s="105" t="s">
        <v>6486</v>
      </c>
      <c r="BE35" s="104" t="b">
        <v>1</v>
      </c>
      <c r="BF35" s="104">
        <v>148920</v>
      </c>
      <c r="BG35" s="105" t="s">
        <v>6916</v>
      </c>
      <c r="BH35" s="105" t="b">
        <v>1</v>
      </c>
      <c r="BI35" s="104">
        <v>0</v>
      </c>
      <c r="BJ35" s="104">
        <v>84</v>
      </c>
      <c r="BK35" s="104">
        <v>6420.94</v>
      </c>
      <c r="BL35" s="104">
        <v>0</v>
      </c>
      <c r="BM35" s="104">
        <v>0</v>
      </c>
      <c r="BN35" s="105" t="s">
        <v>4084</v>
      </c>
      <c r="BO35" s="104">
        <v>200595.37439890101</v>
      </c>
      <c r="BP35" s="104">
        <v>0</v>
      </c>
      <c r="BQ35" s="104">
        <v>21.530341195328599</v>
      </c>
      <c r="BR35" s="105"/>
      <c r="BS35" s="105"/>
      <c r="BT35" s="105"/>
      <c r="BU35" s="105"/>
      <c r="BV35" s="104">
        <v>1</v>
      </c>
      <c r="BW35" s="104">
        <v>1</v>
      </c>
      <c r="BX35" s="104">
        <v>55505</v>
      </c>
      <c r="BY35" s="104">
        <v>0</v>
      </c>
      <c r="BZ35" s="104">
        <v>4.9851598173516004E-6</v>
      </c>
      <c r="CA35" s="105" t="s">
        <v>10407</v>
      </c>
      <c r="CB35" s="105">
        <v>280320</v>
      </c>
      <c r="CC35" s="105" t="b">
        <v>1</v>
      </c>
      <c r="CD35" s="104">
        <v>16</v>
      </c>
      <c r="CE35" s="104">
        <v>2</v>
      </c>
      <c r="CF35" s="104">
        <v>0</v>
      </c>
      <c r="CG35" s="104">
        <v>0</v>
      </c>
      <c r="CH35" s="105"/>
      <c r="CI35" s="104" t="b">
        <v>0</v>
      </c>
      <c r="CJ35" s="104">
        <v>0</v>
      </c>
      <c r="CK35" s="104">
        <v>0</v>
      </c>
      <c r="CL35" s="106" t="s">
        <v>10408</v>
      </c>
      <c r="CM35" s="104">
        <v>0</v>
      </c>
      <c r="CN35" s="104">
        <v>1</v>
      </c>
      <c r="CO35" s="104">
        <v>0</v>
      </c>
      <c r="CP35" s="104">
        <v>0</v>
      </c>
      <c r="CQ35" s="104">
        <v>50</v>
      </c>
      <c r="CR35" s="104">
        <v>50</v>
      </c>
      <c r="CS35" s="104">
        <v>61925.94</v>
      </c>
      <c r="CT35" s="104">
        <v>0.20881331238642001</v>
      </c>
      <c r="CU35" s="104">
        <v>12930.960654042699</v>
      </c>
      <c r="CV35" s="104">
        <v>47.011499999999998</v>
      </c>
      <c r="CW35" s="104">
        <v>1.4691864407798301</v>
      </c>
      <c r="CX35" s="104">
        <v>69.068658360721003</v>
      </c>
      <c r="CY35" s="104">
        <v>2.1835</v>
      </c>
      <c r="CZ35" s="104">
        <v>0.18717210266000101</v>
      </c>
      <c r="DA35" s="104">
        <v>0.40869028615811298</v>
      </c>
      <c r="DB35" s="104">
        <v>1.07332191780822E-4</v>
      </c>
      <c r="DC35" s="104">
        <v>0</v>
      </c>
      <c r="DD35" s="105" t="s">
        <v>6487</v>
      </c>
    </row>
    <row r="36" spans="1:108" ht="409.5" x14ac:dyDescent="0.35">
      <c r="A36" s="105" t="s">
        <v>7044</v>
      </c>
      <c r="B36" s="104">
        <v>0</v>
      </c>
      <c r="C36" s="104">
        <v>0</v>
      </c>
      <c r="D36" s="104">
        <v>0</v>
      </c>
      <c r="E36" s="105"/>
      <c r="F36" s="104">
        <v>1</v>
      </c>
      <c r="G36" s="104" t="b">
        <v>0</v>
      </c>
      <c r="H36" s="105" t="s">
        <v>512</v>
      </c>
      <c r="I36" s="104">
        <v>0</v>
      </c>
      <c r="J36" s="105"/>
      <c r="K36" s="104">
        <v>0</v>
      </c>
      <c r="L36" s="104">
        <v>1</v>
      </c>
      <c r="M36" s="104">
        <v>0</v>
      </c>
      <c r="N36" s="104">
        <v>0</v>
      </c>
      <c r="O36" s="105"/>
      <c r="P36" s="104" t="b">
        <v>0</v>
      </c>
      <c r="Q36" s="104">
        <v>0</v>
      </c>
      <c r="R36" s="105"/>
      <c r="S36" s="104">
        <v>0</v>
      </c>
      <c r="T36" s="104">
        <v>0</v>
      </c>
      <c r="U36" s="104">
        <v>0</v>
      </c>
      <c r="V36" s="104">
        <v>0</v>
      </c>
      <c r="W36" s="104">
        <v>0</v>
      </c>
      <c r="X36" s="105" t="s">
        <v>6127</v>
      </c>
      <c r="Y36" s="106" t="s">
        <v>6128</v>
      </c>
      <c r="Z36" s="104">
        <v>1</v>
      </c>
      <c r="AA36" s="104">
        <v>0</v>
      </c>
      <c r="AB36" s="105" t="s">
        <v>11443</v>
      </c>
      <c r="AC36" s="105" t="s">
        <v>11444</v>
      </c>
      <c r="AD36" s="104">
        <v>0</v>
      </c>
      <c r="AE36" s="104">
        <v>0</v>
      </c>
      <c r="AF36" s="105"/>
      <c r="AG36" s="104">
        <v>2</v>
      </c>
      <c r="AH36" s="104">
        <v>2</v>
      </c>
      <c r="AI36" s="104">
        <v>2</v>
      </c>
      <c r="AJ36" s="105" t="s">
        <v>424</v>
      </c>
      <c r="AK36" s="104" t="b">
        <v>0</v>
      </c>
      <c r="AL36" s="104">
        <v>8760</v>
      </c>
      <c r="AM36" s="104">
        <v>8760</v>
      </c>
      <c r="AN36" s="104">
        <v>8760</v>
      </c>
      <c r="AO36" s="104">
        <v>0</v>
      </c>
      <c r="AP36" s="104">
        <v>0</v>
      </c>
      <c r="AQ36" s="104">
        <v>0</v>
      </c>
      <c r="AR36" s="104">
        <v>876000</v>
      </c>
      <c r="AS36" s="104">
        <v>26280</v>
      </c>
      <c r="AT36" s="105"/>
      <c r="AU36" s="104" t="b">
        <v>0</v>
      </c>
      <c r="AV36" s="104">
        <v>0</v>
      </c>
      <c r="AW36" s="104">
        <v>0</v>
      </c>
      <c r="AX36" s="104" t="b">
        <v>1</v>
      </c>
      <c r="AY36" s="104">
        <v>0</v>
      </c>
      <c r="AZ36" s="104">
        <v>87600</v>
      </c>
      <c r="BA36" s="104" t="b">
        <v>0</v>
      </c>
      <c r="BB36" s="104">
        <v>0</v>
      </c>
      <c r="BC36" s="105" t="s">
        <v>6129</v>
      </c>
      <c r="BD36" s="105" t="s">
        <v>6130</v>
      </c>
      <c r="BE36" s="104" t="b">
        <v>0</v>
      </c>
      <c r="BF36" s="104">
        <v>0</v>
      </c>
      <c r="BG36" s="105" t="s">
        <v>835</v>
      </c>
      <c r="BH36" s="105" t="b">
        <v>1</v>
      </c>
      <c r="BI36" s="104">
        <v>0</v>
      </c>
      <c r="BJ36" s="104">
        <v>98</v>
      </c>
      <c r="BK36" s="104">
        <v>0</v>
      </c>
      <c r="BL36" s="104">
        <v>0</v>
      </c>
      <c r="BM36" s="104">
        <v>0</v>
      </c>
      <c r="BN36" s="105" t="s">
        <v>5931</v>
      </c>
      <c r="BO36" s="104">
        <v>438000</v>
      </c>
      <c r="BP36" s="104">
        <v>8760</v>
      </c>
      <c r="BQ36" s="104">
        <v>0</v>
      </c>
      <c r="BR36" s="105"/>
      <c r="BS36" s="105"/>
      <c r="BT36" s="105"/>
      <c r="BU36" s="105"/>
      <c r="BV36" s="104">
        <v>1</v>
      </c>
      <c r="BW36" s="104">
        <v>1</v>
      </c>
      <c r="BX36" s="104">
        <v>0</v>
      </c>
      <c r="BY36" s="104">
        <v>0</v>
      </c>
      <c r="BZ36" s="104">
        <v>0</v>
      </c>
      <c r="CA36" s="105" t="s">
        <v>10275</v>
      </c>
      <c r="CB36" s="105">
        <v>876000</v>
      </c>
      <c r="CC36" s="105" t="b">
        <v>1</v>
      </c>
      <c r="CD36" s="104">
        <v>0</v>
      </c>
      <c r="CE36" s="104">
        <v>0</v>
      </c>
      <c r="CF36" s="104">
        <v>0</v>
      </c>
      <c r="CG36" s="104">
        <v>0</v>
      </c>
      <c r="CH36" s="105"/>
      <c r="CI36" s="104" t="b">
        <v>0</v>
      </c>
      <c r="CJ36" s="104">
        <v>0</v>
      </c>
      <c r="CK36" s="104">
        <v>0</v>
      </c>
      <c r="CL36" s="105" t="s">
        <v>6131</v>
      </c>
      <c r="CM36" s="104">
        <v>5.59360730592608E-9</v>
      </c>
      <c r="CN36" s="104">
        <v>1</v>
      </c>
      <c r="CO36" s="104">
        <v>0</v>
      </c>
      <c r="CP36" s="104">
        <v>0</v>
      </c>
      <c r="CQ36" s="104">
        <v>50</v>
      </c>
      <c r="CR36" s="104">
        <v>50</v>
      </c>
      <c r="CS36" s="104">
        <v>0</v>
      </c>
      <c r="CT36" s="104">
        <v>0</v>
      </c>
      <c r="CU36" s="104">
        <v>0</v>
      </c>
      <c r="CV36" s="104">
        <v>0</v>
      </c>
      <c r="CW36" s="104">
        <v>0</v>
      </c>
      <c r="CX36" s="104">
        <v>0</v>
      </c>
      <c r="CY36" s="104">
        <v>0</v>
      </c>
      <c r="CZ36" s="104">
        <v>0</v>
      </c>
      <c r="DA36" s="104">
        <v>0</v>
      </c>
      <c r="DB36" s="104">
        <v>0</v>
      </c>
      <c r="DC36" s="104">
        <v>0</v>
      </c>
      <c r="DD36" s="105" t="s">
        <v>6132</v>
      </c>
    </row>
    <row r="37" spans="1:108" ht="409.5" x14ac:dyDescent="0.35">
      <c r="A37" s="105" t="s">
        <v>10837</v>
      </c>
      <c r="B37" s="104">
        <v>0</v>
      </c>
      <c r="C37" s="104">
        <v>0</v>
      </c>
      <c r="D37" s="104">
        <v>0</v>
      </c>
      <c r="E37" s="105"/>
      <c r="F37" s="104">
        <v>1</v>
      </c>
      <c r="G37" s="104" t="b">
        <v>0</v>
      </c>
      <c r="H37" s="105" t="s">
        <v>512</v>
      </c>
      <c r="I37" s="104">
        <v>0</v>
      </c>
      <c r="J37" s="105"/>
      <c r="K37" s="104">
        <v>0</v>
      </c>
      <c r="L37" s="104">
        <v>1</v>
      </c>
      <c r="M37" s="104">
        <v>0</v>
      </c>
      <c r="N37" s="104">
        <v>0</v>
      </c>
      <c r="O37" s="105"/>
      <c r="P37" s="104" t="b">
        <v>0</v>
      </c>
      <c r="Q37" s="104">
        <v>0</v>
      </c>
      <c r="R37" s="105"/>
      <c r="S37" s="104">
        <v>0</v>
      </c>
      <c r="T37" s="104">
        <v>0</v>
      </c>
      <c r="U37" s="104">
        <v>50.039352159536897</v>
      </c>
      <c r="V37" s="104">
        <v>50.039400000000001</v>
      </c>
      <c r="W37" s="104">
        <v>0</v>
      </c>
      <c r="X37" s="105" t="s">
        <v>6372</v>
      </c>
      <c r="Y37" s="106" t="s">
        <v>6128</v>
      </c>
      <c r="Z37" s="104">
        <v>1</v>
      </c>
      <c r="AA37" s="104">
        <v>0</v>
      </c>
      <c r="AB37" s="105" t="s">
        <v>11502</v>
      </c>
      <c r="AC37" s="105" t="s">
        <v>11503</v>
      </c>
      <c r="AD37" s="104">
        <v>0</v>
      </c>
      <c r="AE37" s="104">
        <v>0</v>
      </c>
      <c r="AF37" s="105"/>
      <c r="AG37" s="104">
        <v>2</v>
      </c>
      <c r="AH37" s="104">
        <v>2</v>
      </c>
      <c r="AI37" s="104">
        <v>2</v>
      </c>
      <c r="AJ37" s="105" t="s">
        <v>798</v>
      </c>
      <c r="AK37" s="104" t="b">
        <v>0</v>
      </c>
      <c r="AL37" s="104">
        <v>8760</v>
      </c>
      <c r="AM37" s="104">
        <v>8760</v>
      </c>
      <c r="AN37" s="104">
        <v>8760</v>
      </c>
      <c r="AO37" s="104">
        <v>0</v>
      </c>
      <c r="AP37" s="104">
        <v>0</v>
      </c>
      <c r="AQ37" s="104">
        <v>0</v>
      </c>
      <c r="AR37" s="104">
        <v>8760</v>
      </c>
      <c r="AS37" s="104">
        <v>0</v>
      </c>
      <c r="AT37" s="105"/>
      <c r="AU37" s="104" t="b">
        <v>0</v>
      </c>
      <c r="AV37" s="104">
        <v>0</v>
      </c>
      <c r="AW37" s="104">
        <v>0</v>
      </c>
      <c r="AX37" s="104" t="b">
        <v>1</v>
      </c>
      <c r="AY37" s="104">
        <v>0</v>
      </c>
      <c r="AZ37" s="104">
        <v>87600</v>
      </c>
      <c r="BA37" s="104" t="b">
        <v>0</v>
      </c>
      <c r="BB37" s="104">
        <v>0</v>
      </c>
      <c r="BC37" s="105" t="s">
        <v>6129</v>
      </c>
      <c r="BD37" s="105" t="s">
        <v>6130</v>
      </c>
      <c r="BE37" s="104" t="b">
        <v>0</v>
      </c>
      <c r="BF37" s="104">
        <v>0</v>
      </c>
      <c r="BG37" s="105"/>
      <c r="BH37" s="105" t="b">
        <v>0</v>
      </c>
      <c r="BI37" s="104">
        <v>0</v>
      </c>
      <c r="BJ37" s="104">
        <v>0</v>
      </c>
      <c r="BK37" s="104">
        <v>0</v>
      </c>
      <c r="BL37" s="104">
        <v>0</v>
      </c>
      <c r="BM37" s="104">
        <v>0</v>
      </c>
      <c r="BN37" s="105" t="s">
        <v>5931</v>
      </c>
      <c r="BO37" s="104">
        <v>8753.1025551865096</v>
      </c>
      <c r="BP37" s="104">
        <v>8769.4819471369392</v>
      </c>
      <c r="BQ37" s="104">
        <v>0.99999904394410999</v>
      </c>
      <c r="BR37" s="105"/>
      <c r="BS37" s="105"/>
      <c r="BT37" s="105"/>
      <c r="BU37" s="105"/>
      <c r="BV37" s="104">
        <v>1</v>
      </c>
      <c r="BW37" s="104">
        <v>1</v>
      </c>
      <c r="BX37" s="104">
        <v>50039.4</v>
      </c>
      <c r="BY37" s="104">
        <v>0</v>
      </c>
      <c r="BZ37" s="104">
        <v>1.14245205479452E-4</v>
      </c>
      <c r="CA37" s="105" t="s">
        <v>10275</v>
      </c>
      <c r="CB37" s="105"/>
      <c r="CC37" s="105" t="b">
        <v>0</v>
      </c>
      <c r="CD37" s="104">
        <v>0</v>
      </c>
      <c r="CE37" s="104">
        <v>0</v>
      </c>
      <c r="CF37" s="104">
        <v>0</v>
      </c>
      <c r="CG37" s="104">
        <v>0</v>
      </c>
      <c r="CH37" s="105"/>
      <c r="CI37" s="104" t="b">
        <v>0</v>
      </c>
      <c r="CJ37" s="104">
        <v>0</v>
      </c>
      <c r="CK37" s="104">
        <v>0</v>
      </c>
      <c r="CL37" s="106" t="s">
        <v>10358</v>
      </c>
      <c r="CM37" s="104">
        <v>2.8561301369826899E-9</v>
      </c>
      <c r="CN37" s="104">
        <v>1</v>
      </c>
      <c r="CO37" s="104">
        <v>0</v>
      </c>
      <c r="CP37" s="104">
        <v>0</v>
      </c>
      <c r="CQ37" s="104">
        <v>50</v>
      </c>
      <c r="CR37" s="104">
        <v>50</v>
      </c>
      <c r="CS37" s="104">
        <v>50039.4</v>
      </c>
      <c r="CT37" s="104">
        <v>0.140847229795033</v>
      </c>
      <c r="CU37" s="104">
        <v>7047.9108706055504</v>
      </c>
      <c r="CV37" s="104">
        <v>50.039352159536897</v>
      </c>
      <c r="CW37" s="104">
        <v>0.14084716128432201</v>
      </c>
      <c r="CX37" s="104">
        <v>7.0479007041772901</v>
      </c>
      <c r="CY37" s="104">
        <v>50.039400000000001</v>
      </c>
      <c r="CZ37" s="104">
        <v>0.140847229795032</v>
      </c>
      <c r="DA37" s="104">
        <v>7.0479108706055502</v>
      </c>
      <c r="DB37" s="104">
        <v>1.1424509625465E-4</v>
      </c>
      <c r="DC37" s="104">
        <v>0</v>
      </c>
      <c r="DD37" s="105" t="s">
        <v>6373</v>
      </c>
    </row>
    <row r="38" spans="1:108" ht="409.5" x14ac:dyDescent="0.35">
      <c r="A38" s="105" t="s">
        <v>10845</v>
      </c>
      <c r="B38" s="104">
        <v>0</v>
      </c>
      <c r="C38" s="104">
        <v>0</v>
      </c>
      <c r="D38" s="104">
        <v>0</v>
      </c>
      <c r="E38" s="105"/>
      <c r="F38" s="104">
        <v>1</v>
      </c>
      <c r="G38" s="104" t="b">
        <v>0</v>
      </c>
      <c r="H38" s="105" t="s">
        <v>512</v>
      </c>
      <c r="I38" s="104">
        <v>0</v>
      </c>
      <c r="J38" s="105"/>
      <c r="K38" s="104">
        <v>0</v>
      </c>
      <c r="L38" s="104">
        <v>2.1019140194408301</v>
      </c>
      <c r="M38" s="104">
        <v>0</v>
      </c>
      <c r="N38" s="104">
        <v>0</v>
      </c>
      <c r="O38" s="105"/>
      <c r="P38" s="104" t="b">
        <v>0</v>
      </c>
      <c r="Q38" s="104">
        <v>0</v>
      </c>
      <c r="R38" s="105"/>
      <c r="S38" s="104">
        <v>0</v>
      </c>
      <c r="T38" s="104">
        <v>0</v>
      </c>
      <c r="U38" s="104">
        <v>98.28</v>
      </c>
      <c r="V38" s="104">
        <v>9.7500000000000003E-2</v>
      </c>
      <c r="W38" s="104">
        <v>0</v>
      </c>
      <c r="X38" s="105" t="s">
        <v>6712</v>
      </c>
      <c r="Y38" s="106" t="s">
        <v>10470</v>
      </c>
      <c r="Z38" s="104">
        <v>1</v>
      </c>
      <c r="AA38" s="104">
        <v>0</v>
      </c>
      <c r="AB38" s="105" t="s">
        <v>11520</v>
      </c>
      <c r="AC38" s="105" t="s">
        <v>11561</v>
      </c>
      <c r="AD38" s="104">
        <v>0</v>
      </c>
      <c r="AE38" s="104">
        <v>0</v>
      </c>
      <c r="AF38" s="105"/>
      <c r="AG38" s="104">
        <v>2</v>
      </c>
      <c r="AH38" s="104">
        <v>2</v>
      </c>
      <c r="AI38" s="104">
        <v>2</v>
      </c>
      <c r="AJ38" s="105" t="s">
        <v>483</v>
      </c>
      <c r="AK38" s="104" t="b">
        <v>0</v>
      </c>
      <c r="AL38" s="104">
        <v>8760</v>
      </c>
      <c r="AM38" s="104">
        <v>8760</v>
      </c>
      <c r="AN38" s="104">
        <v>8760</v>
      </c>
      <c r="AO38" s="104">
        <v>0</v>
      </c>
      <c r="AP38" s="104">
        <v>0</v>
      </c>
      <c r="AQ38" s="104">
        <v>0</v>
      </c>
      <c r="AR38" s="104">
        <v>438000</v>
      </c>
      <c r="AS38" s="104">
        <v>65700</v>
      </c>
      <c r="AT38" s="105"/>
      <c r="AU38" s="104" t="b">
        <v>0</v>
      </c>
      <c r="AV38" s="104">
        <v>0</v>
      </c>
      <c r="AW38" s="104">
        <v>0</v>
      </c>
      <c r="AX38" s="104" t="b">
        <v>1</v>
      </c>
      <c r="AY38" s="104">
        <v>0</v>
      </c>
      <c r="AZ38" s="104">
        <v>87600</v>
      </c>
      <c r="BA38" s="104" t="b">
        <v>0</v>
      </c>
      <c r="BB38" s="104">
        <v>0</v>
      </c>
      <c r="BC38" s="105" t="s">
        <v>6485</v>
      </c>
      <c r="BD38" s="105" t="s">
        <v>6486</v>
      </c>
      <c r="BE38" s="104" t="b">
        <v>1</v>
      </c>
      <c r="BF38" s="104">
        <v>175200</v>
      </c>
      <c r="BG38" s="105" t="s">
        <v>6923</v>
      </c>
      <c r="BH38" s="105" t="b">
        <v>1</v>
      </c>
      <c r="BI38" s="104">
        <v>0</v>
      </c>
      <c r="BJ38" s="104">
        <v>185</v>
      </c>
      <c r="BK38" s="104">
        <v>0</v>
      </c>
      <c r="BL38" s="104">
        <v>0</v>
      </c>
      <c r="BM38" s="104">
        <v>0</v>
      </c>
      <c r="BN38" s="105" t="s">
        <v>5931</v>
      </c>
      <c r="BO38" s="104">
        <v>399088.83826879301</v>
      </c>
      <c r="BP38" s="104">
        <v>0</v>
      </c>
      <c r="BQ38" s="104">
        <v>242.624145785877</v>
      </c>
      <c r="BR38" s="105"/>
      <c r="BS38" s="105"/>
      <c r="BT38" s="105"/>
      <c r="BU38" s="105"/>
      <c r="BV38" s="104">
        <v>1</v>
      </c>
      <c r="BW38" s="104">
        <v>1</v>
      </c>
      <c r="BX38" s="104">
        <v>104875</v>
      </c>
      <c r="BY38" s="104">
        <v>0</v>
      </c>
      <c r="BZ38" s="104">
        <v>2.50570776255708E-6</v>
      </c>
      <c r="CA38" s="105" t="s">
        <v>10471</v>
      </c>
      <c r="CB38" s="105">
        <v>350400</v>
      </c>
      <c r="CC38" s="105" t="b">
        <v>1</v>
      </c>
      <c r="CD38" s="104">
        <v>168</v>
      </c>
      <c r="CE38" s="104">
        <v>1</v>
      </c>
      <c r="CF38" s="104">
        <v>0</v>
      </c>
      <c r="CG38" s="104">
        <v>0</v>
      </c>
      <c r="CH38" s="105"/>
      <c r="CI38" s="104" t="b">
        <v>0</v>
      </c>
      <c r="CJ38" s="104">
        <v>0</v>
      </c>
      <c r="CK38" s="104">
        <v>0</v>
      </c>
      <c r="CL38" s="106" t="s">
        <v>10472</v>
      </c>
      <c r="CM38" s="104">
        <v>1.0622003424641601E-9</v>
      </c>
      <c r="CN38" s="104">
        <v>186.48912716677799</v>
      </c>
      <c r="CO38" s="104">
        <v>0</v>
      </c>
      <c r="CP38" s="104">
        <v>0</v>
      </c>
      <c r="CQ38" s="104">
        <v>50</v>
      </c>
      <c r="CR38" s="104">
        <v>50</v>
      </c>
      <c r="CS38" s="104">
        <v>104875</v>
      </c>
      <c r="CT38" s="104">
        <v>0.14254487533176399</v>
      </c>
      <c r="CU38" s="104">
        <v>14949.3938004188</v>
      </c>
      <c r="CV38" s="104">
        <v>266.27999999999997</v>
      </c>
      <c r="CW38" s="104">
        <v>1.13181530350174</v>
      </c>
      <c r="CX38" s="104">
        <v>301.37977901644302</v>
      </c>
      <c r="CY38" s="104">
        <v>1.0974999999999999</v>
      </c>
      <c r="CZ38" s="104">
        <v>0.27242631071378198</v>
      </c>
      <c r="DA38" s="104">
        <v>0.29898787600837601</v>
      </c>
      <c r="DB38" s="104">
        <v>6.0794520547945196E-4</v>
      </c>
      <c r="DC38" s="104">
        <v>0</v>
      </c>
      <c r="DD38" s="105" t="s">
        <v>6713</v>
      </c>
    </row>
    <row r="39" spans="1:108" ht="409.5" x14ac:dyDescent="0.35">
      <c r="A39" s="105" t="s">
        <v>10807</v>
      </c>
      <c r="B39" s="104">
        <v>0</v>
      </c>
      <c r="C39" s="104">
        <v>0</v>
      </c>
      <c r="D39" s="104">
        <v>0</v>
      </c>
      <c r="E39" s="105"/>
      <c r="F39" s="104">
        <v>1</v>
      </c>
      <c r="G39" s="104" t="b">
        <v>0</v>
      </c>
      <c r="H39" s="105" t="s">
        <v>512</v>
      </c>
      <c r="I39" s="104">
        <v>0</v>
      </c>
      <c r="J39" s="105"/>
      <c r="K39" s="104">
        <v>0</v>
      </c>
      <c r="L39" s="104">
        <v>1.4642840099371901</v>
      </c>
      <c r="M39" s="104">
        <v>0</v>
      </c>
      <c r="N39" s="104">
        <v>0</v>
      </c>
      <c r="O39" s="105"/>
      <c r="P39" s="104" t="b">
        <v>0</v>
      </c>
      <c r="Q39" s="104">
        <v>0</v>
      </c>
      <c r="R39" s="105"/>
      <c r="S39" s="104">
        <v>0</v>
      </c>
      <c r="T39" s="104">
        <v>0.67100000000000004</v>
      </c>
      <c r="U39" s="104">
        <v>6.0389999999999997</v>
      </c>
      <c r="V39" s="104">
        <v>0.67100000000000004</v>
      </c>
      <c r="W39" s="104">
        <v>0</v>
      </c>
      <c r="X39" s="105" t="s">
        <v>6546</v>
      </c>
      <c r="Y39" s="105"/>
      <c r="Z39" s="104">
        <v>1</v>
      </c>
      <c r="AA39" s="104">
        <v>0</v>
      </c>
      <c r="AB39" s="105"/>
      <c r="AC39" s="105" t="s">
        <v>89</v>
      </c>
      <c r="AD39" s="104">
        <v>0</v>
      </c>
      <c r="AE39" s="104">
        <v>0</v>
      </c>
      <c r="AF39" s="105"/>
      <c r="AG39" s="104">
        <v>2</v>
      </c>
      <c r="AH39" s="104">
        <v>2</v>
      </c>
      <c r="AI39" s="104">
        <v>2</v>
      </c>
      <c r="AJ39" s="105" t="s">
        <v>483</v>
      </c>
      <c r="AK39" s="104" t="b">
        <v>0</v>
      </c>
      <c r="AL39" s="104">
        <v>8760</v>
      </c>
      <c r="AM39" s="104">
        <v>8760</v>
      </c>
      <c r="AN39" s="104">
        <v>8760</v>
      </c>
      <c r="AO39" s="104">
        <v>0</v>
      </c>
      <c r="AP39" s="104">
        <v>0</v>
      </c>
      <c r="AQ39" s="104">
        <v>0</v>
      </c>
      <c r="AR39" s="104">
        <v>105120</v>
      </c>
      <c r="AS39" s="104">
        <v>15768</v>
      </c>
      <c r="AT39" s="105"/>
      <c r="AU39" s="104" t="b">
        <v>0</v>
      </c>
      <c r="AV39" s="104">
        <v>0</v>
      </c>
      <c r="AW39" s="104">
        <v>0</v>
      </c>
      <c r="AX39" s="104" t="b">
        <v>1</v>
      </c>
      <c r="AY39" s="104">
        <v>0</v>
      </c>
      <c r="AZ39" s="104">
        <v>87600</v>
      </c>
      <c r="BA39" s="104" t="b">
        <v>0</v>
      </c>
      <c r="BB39" s="104">
        <v>0</v>
      </c>
      <c r="BC39" s="105" t="s">
        <v>6547</v>
      </c>
      <c r="BD39" s="105" t="s">
        <v>6548</v>
      </c>
      <c r="BE39" s="104" t="b">
        <v>0</v>
      </c>
      <c r="BF39" s="104">
        <v>17520</v>
      </c>
      <c r="BG39" s="105" t="s">
        <v>6256</v>
      </c>
      <c r="BH39" s="105" t="b">
        <v>1</v>
      </c>
      <c r="BI39" s="104">
        <v>0</v>
      </c>
      <c r="BJ39" s="104">
        <v>37</v>
      </c>
      <c r="BK39" s="104">
        <v>8840.44</v>
      </c>
      <c r="BL39" s="104">
        <v>0</v>
      </c>
      <c r="BM39" s="104">
        <v>0</v>
      </c>
      <c r="BN39" s="106" t="s">
        <v>3051</v>
      </c>
      <c r="BO39" s="104">
        <v>77235.055545759096</v>
      </c>
      <c r="BP39" s="104">
        <v>0</v>
      </c>
      <c r="BQ39" s="104">
        <v>8.1183212837242102</v>
      </c>
      <c r="BR39" s="105"/>
      <c r="BS39" s="105"/>
      <c r="BT39" s="105"/>
      <c r="BU39" s="105"/>
      <c r="BV39" s="104">
        <v>1</v>
      </c>
      <c r="BW39" s="104">
        <v>1</v>
      </c>
      <c r="BX39" s="104">
        <v>28955</v>
      </c>
      <c r="BY39" s="104">
        <v>0</v>
      </c>
      <c r="BZ39" s="104">
        <v>1.29474885844749E-5</v>
      </c>
      <c r="CA39" s="105" t="s">
        <v>10438</v>
      </c>
      <c r="CB39" s="105">
        <v>87600</v>
      </c>
      <c r="CC39" s="105" t="b">
        <v>1</v>
      </c>
      <c r="CD39" s="104">
        <v>40</v>
      </c>
      <c r="CE39" s="104">
        <v>5</v>
      </c>
      <c r="CF39" s="104">
        <v>0</v>
      </c>
      <c r="CG39" s="104">
        <v>0</v>
      </c>
      <c r="CH39" s="105"/>
      <c r="CI39" s="104" t="b">
        <v>0</v>
      </c>
      <c r="CJ39" s="104">
        <v>0</v>
      </c>
      <c r="CK39" s="104">
        <v>0</v>
      </c>
      <c r="CL39" s="106" t="s">
        <v>10439</v>
      </c>
      <c r="CM39" s="104">
        <v>0</v>
      </c>
      <c r="CN39" s="104">
        <v>1</v>
      </c>
      <c r="CO39" s="104">
        <v>0</v>
      </c>
      <c r="CP39" s="104">
        <v>0</v>
      </c>
      <c r="CQ39" s="104">
        <v>50</v>
      </c>
      <c r="CR39" s="104">
        <v>50</v>
      </c>
      <c r="CS39" s="104">
        <v>37795.440000000002</v>
      </c>
      <c r="CT39" s="104">
        <v>0.135487486200353</v>
      </c>
      <c r="CU39" s="104">
        <v>5120.80915543627</v>
      </c>
      <c r="CV39" s="104">
        <v>46.039000000000001</v>
      </c>
      <c r="CW39" s="104">
        <v>0.15076035063686899</v>
      </c>
      <c r="CX39" s="104">
        <v>6.9408557829708304</v>
      </c>
      <c r="CY39" s="104">
        <v>5.6710000000000003</v>
      </c>
      <c r="CZ39" s="104">
        <v>0.135991218146335</v>
      </c>
      <c r="DA39" s="104">
        <v>0.77120619810786595</v>
      </c>
      <c r="DB39" s="104">
        <v>1.05111872146119E-4</v>
      </c>
      <c r="DC39" s="104">
        <v>0</v>
      </c>
      <c r="DD39" s="105" t="s">
        <v>6549</v>
      </c>
    </row>
    <row r="40" spans="1:108" ht="174" x14ac:dyDescent="0.35">
      <c r="A40" s="105" t="s">
        <v>6940</v>
      </c>
      <c r="B40" s="104">
        <v>0</v>
      </c>
      <c r="C40" s="104">
        <v>0</v>
      </c>
      <c r="D40" s="104">
        <v>0</v>
      </c>
      <c r="E40" s="105"/>
      <c r="F40" s="104">
        <v>1</v>
      </c>
      <c r="G40" s="104" t="b">
        <v>0</v>
      </c>
      <c r="H40" s="105" t="s">
        <v>512</v>
      </c>
      <c r="I40" s="104">
        <v>0</v>
      </c>
      <c r="J40" s="105"/>
      <c r="K40" s="104">
        <v>0</v>
      </c>
      <c r="L40" s="104">
        <v>1.2922553806528101</v>
      </c>
      <c r="M40" s="104">
        <v>0</v>
      </c>
      <c r="N40" s="104">
        <v>0</v>
      </c>
      <c r="O40" s="105"/>
      <c r="P40" s="104" t="b">
        <v>0</v>
      </c>
      <c r="Q40" s="104">
        <v>0</v>
      </c>
      <c r="R40" s="105"/>
      <c r="S40" s="104">
        <v>0</v>
      </c>
      <c r="T40" s="104">
        <v>0.54330000000000001</v>
      </c>
      <c r="U40" s="104">
        <v>5.9763000000000002</v>
      </c>
      <c r="V40" s="104">
        <v>0.54330000000000001</v>
      </c>
      <c r="W40" s="104">
        <v>0</v>
      </c>
      <c r="X40" s="105" t="s">
        <v>10117</v>
      </c>
      <c r="Y40" s="105"/>
      <c r="Z40" s="104">
        <v>1</v>
      </c>
      <c r="AA40" s="104">
        <v>0</v>
      </c>
      <c r="AB40" s="105" t="s">
        <v>11470</v>
      </c>
      <c r="AC40" s="105" t="s">
        <v>11471</v>
      </c>
      <c r="AD40" s="104">
        <v>0</v>
      </c>
      <c r="AE40" s="104">
        <v>16573.2</v>
      </c>
      <c r="AF40" s="105"/>
      <c r="AG40" s="104">
        <v>2</v>
      </c>
      <c r="AH40" s="104">
        <v>2</v>
      </c>
      <c r="AI40" s="104">
        <v>2</v>
      </c>
      <c r="AJ40" s="105" t="s">
        <v>483</v>
      </c>
      <c r="AK40" s="104" t="b">
        <v>0</v>
      </c>
      <c r="AL40" s="104">
        <v>8760</v>
      </c>
      <c r="AM40" s="104">
        <v>8760</v>
      </c>
      <c r="AN40" s="104">
        <v>8760</v>
      </c>
      <c r="AO40" s="104">
        <v>0</v>
      </c>
      <c r="AP40" s="104">
        <v>0</v>
      </c>
      <c r="AQ40" s="104">
        <v>0</v>
      </c>
      <c r="AR40" s="104">
        <v>87600</v>
      </c>
      <c r="AS40" s="104">
        <v>13140</v>
      </c>
      <c r="AT40" s="105"/>
      <c r="AU40" s="104" t="b">
        <v>0</v>
      </c>
      <c r="AV40" s="104">
        <v>0</v>
      </c>
      <c r="AW40" s="104">
        <v>0</v>
      </c>
      <c r="AX40" s="104" t="b">
        <v>1</v>
      </c>
      <c r="AY40" s="104">
        <v>0</v>
      </c>
      <c r="AZ40" s="104">
        <v>87600</v>
      </c>
      <c r="BA40" s="104" t="b">
        <v>0</v>
      </c>
      <c r="BB40" s="104">
        <v>0</v>
      </c>
      <c r="BC40" s="105" t="s">
        <v>6275</v>
      </c>
      <c r="BD40" s="105" t="s">
        <v>6276</v>
      </c>
      <c r="BE40" s="104" t="b">
        <v>0</v>
      </c>
      <c r="BF40" s="104">
        <v>8760</v>
      </c>
      <c r="BG40" s="105">
        <v>17520</v>
      </c>
      <c r="BH40" s="105" t="b">
        <v>1</v>
      </c>
      <c r="BI40" s="104">
        <v>0</v>
      </c>
      <c r="BJ40" s="104">
        <v>25</v>
      </c>
      <c r="BK40" s="104">
        <v>18726.599999999999</v>
      </c>
      <c r="BL40" s="104">
        <v>0</v>
      </c>
      <c r="BM40" s="104">
        <v>0</v>
      </c>
      <c r="BN40" s="105" t="s">
        <v>2363</v>
      </c>
      <c r="BO40" s="104">
        <v>66938.700655632507</v>
      </c>
      <c r="BP40" s="104">
        <v>8760</v>
      </c>
      <c r="BQ40" s="104">
        <v>8.2490944936041402</v>
      </c>
      <c r="BR40" s="105"/>
      <c r="BS40" s="105"/>
      <c r="BT40" s="105"/>
      <c r="BU40" s="105"/>
      <c r="BV40" s="104">
        <v>1</v>
      </c>
      <c r="BW40" s="104">
        <v>1</v>
      </c>
      <c r="BX40" s="104">
        <v>6543.3</v>
      </c>
      <c r="BY40" s="104">
        <v>0</v>
      </c>
      <c r="BZ40" s="104">
        <v>1.49390410958904E-5</v>
      </c>
      <c r="CA40" s="105" t="s">
        <v>10322</v>
      </c>
      <c r="CB40" s="105">
        <v>70080</v>
      </c>
      <c r="CC40" s="105" t="b">
        <v>1</v>
      </c>
      <c r="CD40" s="104">
        <v>48</v>
      </c>
      <c r="CE40" s="104">
        <v>6</v>
      </c>
      <c r="CF40" s="104">
        <v>0</v>
      </c>
      <c r="CG40" s="104">
        <v>0</v>
      </c>
      <c r="CH40" s="105"/>
      <c r="CI40" s="104" t="b">
        <v>0</v>
      </c>
      <c r="CJ40" s="104">
        <v>0</v>
      </c>
      <c r="CK40" s="104">
        <v>0</v>
      </c>
      <c r="CL40" s="106" t="s">
        <v>11487</v>
      </c>
      <c r="CM40" s="104">
        <v>0</v>
      </c>
      <c r="CN40" s="104">
        <v>1</v>
      </c>
      <c r="CO40" s="104">
        <v>0</v>
      </c>
      <c r="CP40" s="104">
        <v>0</v>
      </c>
      <c r="CQ40" s="104">
        <v>50</v>
      </c>
      <c r="CR40" s="104">
        <v>50</v>
      </c>
      <c r="CS40" s="104">
        <v>41843.1</v>
      </c>
      <c r="CT40" s="104">
        <v>0.116831982272272</v>
      </c>
      <c r="CU40" s="104">
        <v>4888.6123174168897</v>
      </c>
      <c r="CV40" s="104">
        <v>53.976300000000002</v>
      </c>
      <c r="CW40" s="104">
        <v>0.14232366928126899</v>
      </c>
      <c r="CX40" s="104">
        <v>7.6821050702265596</v>
      </c>
      <c r="CY40" s="104">
        <v>6.5433000000000003</v>
      </c>
      <c r="CZ40" s="104">
        <v>0.106731036052513</v>
      </c>
      <c r="DA40" s="104">
        <v>0.69837318820241101</v>
      </c>
      <c r="DB40" s="104">
        <v>1.23233561643836E-4</v>
      </c>
      <c r="DC40" s="104">
        <v>0</v>
      </c>
      <c r="DD40" s="105" t="s">
        <v>6277</v>
      </c>
    </row>
    <row r="41" spans="1:108" x14ac:dyDescent="0.35">
      <c r="A41" s="105" t="s">
        <v>6929</v>
      </c>
      <c r="B41" s="104">
        <v>0</v>
      </c>
      <c r="C41" s="104">
        <v>0</v>
      </c>
      <c r="D41" s="104">
        <v>0</v>
      </c>
      <c r="E41" s="105"/>
      <c r="F41" s="104">
        <v>1</v>
      </c>
      <c r="G41" s="104" t="b">
        <v>0</v>
      </c>
      <c r="H41" s="105" t="s">
        <v>512</v>
      </c>
      <c r="I41" s="104">
        <v>0</v>
      </c>
      <c r="J41" s="105"/>
      <c r="K41" s="104">
        <v>0</v>
      </c>
      <c r="L41" s="104">
        <v>3.4452288267250801</v>
      </c>
      <c r="M41" s="104">
        <v>0</v>
      </c>
      <c r="N41" s="104">
        <v>0</v>
      </c>
      <c r="O41" s="105"/>
      <c r="P41" s="104" t="b">
        <v>0</v>
      </c>
      <c r="Q41" s="104">
        <v>0</v>
      </c>
      <c r="R41" s="105"/>
      <c r="S41" s="104">
        <v>0</v>
      </c>
      <c r="T41" s="104">
        <v>0</v>
      </c>
      <c r="U41" s="104">
        <v>0.57599999999999996</v>
      </c>
      <c r="V41" s="104">
        <v>6.0000000000000001E-3</v>
      </c>
      <c r="W41" s="104">
        <v>0</v>
      </c>
      <c r="X41" s="105" t="s">
        <v>10119</v>
      </c>
      <c r="Y41" s="105"/>
      <c r="Z41" s="104">
        <v>1</v>
      </c>
      <c r="AA41" s="104">
        <v>0</v>
      </c>
      <c r="AB41" s="105" t="s">
        <v>11470</v>
      </c>
      <c r="AC41" s="105" t="s">
        <v>11471</v>
      </c>
      <c r="AD41" s="104">
        <v>0</v>
      </c>
      <c r="AE41" s="104">
        <v>0</v>
      </c>
      <c r="AF41" s="105"/>
      <c r="AG41" s="104">
        <v>2</v>
      </c>
      <c r="AH41" s="104">
        <v>2</v>
      </c>
      <c r="AI41" s="104">
        <v>2</v>
      </c>
      <c r="AJ41" s="105" t="s">
        <v>483</v>
      </c>
      <c r="AK41" s="104" t="b">
        <v>0</v>
      </c>
      <c r="AL41" s="104">
        <v>8760</v>
      </c>
      <c r="AM41" s="104">
        <v>8760</v>
      </c>
      <c r="AN41" s="104">
        <v>8760</v>
      </c>
      <c r="AO41" s="104">
        <v>0</v>
      </c>
      <c r="AP41" s="104">
        <v>0</v>
      </c>
      <c r="AQ41" s="104">
        <v>0</v>
      </c>
      <c r="AR41" s="104">
        <v>131400</v>
      </c>
      <c r="AS41" s="104">
        <v>19710</v>
      </c>
      <c r="AT41" s="105"/>
      <c r="AU41" s="104" t="b">
        <v>0</v>
      </c>
      <c r="AV41" s="104">
        <v>0</v>
      </c>
      <c r="AW41" s="104">
        <v>0</v>
      </c>
      <c r="AX41" s="104" t="b">
        <v>1</v>
      </c>
      <c r="AY41" s="104">
        <v>0</v>
      </c>
      <c r="AZ41" s="104">
        <v>87600</v>
      </c>
      <c r="BA41" s="104" t="b">
        <v>0</v>
      </c>
      <c r="BB41" s="104">
        <v>0</v>
      </c>
      <c r="BC41" s="105" t="s">
        <v>6275</v>
      </c>
      <c r="BD41" s="105" t="s">
        <v>6276</v>
      </c>
      <c r="BE41" s="104" t="b">
        <v>0</v>
      </c>
      <c r="BF41" s="104">
        <v>8760</v>
      </c>
      <c r="BG41" s="105"/>
      <c r="BH41" s="105" t="b">
        <v>0</v>
      </c>
      <c r="BI41" s="104">
        <v>0</v>
      </c>
      <c r="BJ41" s="104">
        <v>0</v>
      </c>
      <c r="BK41" s="104">
        <v>0</v>
      </c>
      <c r="BL41" s="104">
        <v>0</v>
      </c>
      <c r="BM41" s="104">
        <v>0</v>
      </c>
      <c r="BN41" s="105" t="s">
        <v>2363</v>
      </c>
      <c r="BO41" s="104">
        <v>72927.072927072906</v>
      </c>
      <c r="BP41" s="104">
        <v>61314.843535475702</v>
      </c>
      <c r="BQ41" s="104">
        <v>16.0799200799201</v>
      </c>
      <c r="BR41" s="105"/>
      <c r="BS41" s="105"/>
      <c r="BT41" s="105"/>
      <c r="BU41" s="105"/>
      <c r="BV41" s="104">
        <v>1</v>
      </c>
      <c r="BW41" s="104">
        <v>1</v>
      </c>
      <c r="BX41" s="104">
        <v>42000.06</v>
      </c>
      <c r="BY41" s="104">
        <v>0</v>
      </c>
      <c r="BZ41" s="104">
        <v>1.3712328767123301E-5</v>
      </c>
      <c r="CA41" s="105" t="s">
        <v>10322</v>
      </c>
      <c r="CB41" s="105">
        <v>70080</v>
      </c>
      <c r="CC41" s="105" t="b">
        <v>1</v>
      </c>
      <c r="CD41" s="104">
        <v>96</v>
      </c>
      <c r="CE41" s="104">
        <v>6</v>
      </c>
      <c r="CF41" s="104">
        <v>0</v>
      </c>
      <c r="CG41" s="104">
        <v>0</v>
      </c>
      <c r="CH41" s="105"/>
      <c r="CI41" s="104" t="b">
        <v>0</v>
      </c>
      <c r="CJ41" s="104">
        <v>0</v>
      </c>
      <c r="CK41" s="104">
        <v>0</v>
      </c>
      <c r="CL41" s="105" t="s">
        <v>6192</v>
      </c>
      <c r="CM41" s="104">
        <v>0</v>
      </c>
      <c r="CN41" s="104">
        <v>1</v>
      </c>
      <c r="CO41" s="104">
        <v>60060</v>
      </c>
      <c r="CP41" s="104">
        <v>0</v>
      </c>
      <c r="CQ41" s="104">
        <v>50</v>
      </c>
      <c r="CR41" s="104">
        <v>50</v>
      </c>
      <c r="CS41" s="104">
        <v>102060.06</v>
      </c>
      <c r="CT41" s="104">
        <v>7.57437975673988E-3</v>
      </c>
      <c r="CU41" s="104">
        <v>773.04165243565706</v>
      </c>
      <c r="CV41" s="104">
        <v>96.575999999999993</v>
      </c>
      <c r="CW41" s="104">
        <v>7.6766340263648994E-2</v>
      </c>
      <c r="CX41" s="104">
        <v>7.4137860773021602</v>
      </c>
      <c r="CY41" s="104">
        <v>6.0060000000000002</v>
      </c>
      <c r="CZ41" s="104">
        <v>1.28582980861177E-2</v>
      </c>
      <c r="DA41" s="104">
        <v>7.7226938305223203E-2</v>
      </c>
      <c r="DB41" s="104">
        <v>2.20493150684932E-4</v>
      </c>
      <c r="DC41" s="104">
        <v>0</v>
      </c>
      <c r="DD41" s="105" t="s">
        <v>6278</v>
      </c>
    </row>
    <row r="42" spans="1:108" x14ac:dyDescent="0.35">
      <c r="A42" s="105" t="s">
        <v>6926</v>
      </c>
      <c r="B42" s="104">
        <v>0</v>
      </c>
      <c r="C42" s="104">
        <v>0</v>
      </c>
      <c r="D42" s="104">
        <v>0</v>
      </c>
      <c r="E42" s="105"/>
      <c r="F42" s="104">
        <v>1</v>
      </c>
      <c r="G42" s="104" t="b">
        <v>0</v>
      </c>
      <c r="H42" s="105" t="s">
        <v>512</v>
      </c>
      <c r="I42" s="104">
        <v>0</v>
      </c>
      <c r="J42" s="105"/>
      <c r="K42" s="104">
        <v>0</v>
      </c>
      <c r="L42" s="104">
        <v>1.62984983352585</v>
      </c>
      <c r="M42" s="104">
        <v>0</v>
      </c>
      <c r="N42" s="104">
        <v>0</v>
      </c>
      <c r="O42" s="105"/>
      <c r="P42" s="104" t="b">
        <v>0</v>
      </c>
      <c r="Q42" s="104">
        <v>0</v>
      </c>
      <c r="R42" s="105"/>
      <c r="S42" s="104">
        <v>0</v>
      </c>
      <c r="T42" s="104">
        <v>0</v>
      </c>
      <c r="U42" s="104">
        <v>3.8237999999999999</v>
      </c>
      <c r="V42" s="104">
        <v>0.63729999999999998</v>
      </c>
      <c r="W42" s="104">
        <v>0</v>
      </c>
      <c r="X42" s="105" t="s">
        <v>10104</v>
      </c>
      <c r="Y42" s="105"/>
      <c r="Z42" s="104">
        <v>1</v>
      </c>
      <c r="AA42" s="104">
        <v>0</v>
      </c>
      <c r="AB42" s="105" t="s">
        <v>11472</v>
      </c>
      <c r="AC42" s="105" t="s">
        <v>11473</v>
      </c>
      <c r="AD42" s="104">
        <v>0</v>
      </c>
      <c r="AE42" s="104">
        <v>0</v>
      </c>
      <c r="AF42" s="105"/>
      <c r="AG42" s="104">
        <v>2</v>
      </c>
      <c r="AH42" s="104">
        <v>2</v>
      </c>
      <c r="AI42" s="104">
        <v>2</v>
      </c>
      <c r="AJ42" s="105" t="s">
        <v>483</v>
      </c>
      <c r="AK42" s="104" t="b">
        <v>0</v>
      </c>
      <c r="AL42" s="104">
        <v>8760</v>
      </c>
      <c r="AM42" s="104">
        <v>8760</v>
      </c>
      <c r="AN42" s="104">
        <v>8760</v>
      </c>
      <c r="AO42" s="104">
        <v>0</v>
      </c>
      <c r="AP42" s="104">
        <v>0</v>
      </c>
      <c r="AQ42" s="104">
        <v>0</v>
      </c>
      <c r="AR42" s="104">
        <v>131400</v>
      </c>
      <c r="AS42" s="104">
        <v>26280</v>
      </c>
      <c r="AT42" s="105"/>
      <c r="AU42" s="104" t="b">
        <v>0</v>
      </c>
      <c r="AV42" s="104">
        <v>0</v>
      </c>
      <c r="AW42" s="104">
        <v>0</v>
      </c>
      <c r="AX42" s="104" t="b">
        <v>1</v>
      </c>
      <c r="AY42" s="104">
        <v>0</v>
      </c>
      <c r="AZ42" s="104">
        <v>87600</v>
      </c>
      <c r="BA42" s="104" t="b">
        <v>0</v>
      </c>
      <c r="BB42" s="104">
        <v>0</v>
      </c>
      <c r="BC42" s="105" t="s">
        <v>6207</v>
      </c>
      <c r="BD42" s="105" t="s">
        <v>6208</v>
      </c>
      <c r="BE42" s="104" t="b">
        <v>0</v>
      </c>
      <c r="BF42" s="104">
        <v>8760</v>
      </c>
      <c r="BG42" s="105"/>
      <c r="BH42" s="105" t="b">
        <v>0</v>
      </c>
      <c r="BI42" s="104">
        <v>0</v>
      </c>
      <c r="BJ42" s="104">
        <v>0</v>
      </c>
      <c r="BK42" s="104">
        <v>0</v>
      </c>
      <c r="BL42" s="104">
        <v>0</v>
      </c>
      <c r="BM42" s="104">
        <v>0</v>
      </c>
      <c r="BN42" s="105" t="s">
        <v>4656</v>
      </c>
      <c r="BO42" s="104">
        <v>94451.512733702795</v>
      </c>
      <c r="BP42" s="104">
        <v>94111.278220155305</v>
      </c>
      <c r="BQ42" s="104">
        <v>4.27485821490954</v>
      </c>
      <c r="BR42" s="105"/>
      <c r="BS42" s="105"/>
      <c r="BT42" s="105"/>
      <c r="BU42" s="105"/>
      <c r="BV42" s="104">
        <v>1</v>
      </c>
      <c r="BW42" s="104">
        <v>1</v>
      </c>
      <c r="BX42" s="104">
        <v>42196.800000000003</v>
      </c>
      <c r="BY42" s="104">
        <v>0</v>
      </c>
      <c r="BZ42" s="104">
        <v>1.05874429223744E-5</v>
      </c>
      <c r="CA42" s="105" t="s">
        <v>10294</v>
      </c>
      <c r="CB42" s="105">
        <v>105120</v>
      </c>
      <c r="CC42" s="105" t="b">
        <v>1</v>
      </c>
      <c r="CD42" s="104">
        <v>16</v>
      </c>
      <c r="CE42" s="104">
        <v>4</v>
      </c>
      <c r="CF42" s="104">
        <v>0</v>
      </c>
      <c r="CG42" s="104">
        <v>0</v>
      </c>
      <c r="CH42" s="105"/>
      <c r="CI42" s="104" t="b">
        <v>0</v>
      </c>
      <c r="CJ42" s="104">
        <v>0</v>
      </c>
      <c r="CK42" s="104">
        <v>0</v>
      </c>
      <c r="CL42" s="105" t="s">
        <v>6209</v>
      </c>
      <c r="CM42" s="104">
        <v>0</v>
      </c>
      <c r="CN42" s="104">
        <v>1</v>
      </c>
      <c r="CO42" s="104">
        <v>77735.7</v>
      </c>
      <c r="CP42" s="104">
        <v>0</v>
      </c>
      <c r="CQ42" s="104">
        <v>50</v>
      </c>
      <c r="CR42" s="104">
        <v>50</v>
      </c>
      <c r="CS42" s="104">
        <v>119932.5</v>
      </c>
      <c r="CT42" s="104">
        <v>0.15280277004683501</v>
      </c>
      <c r="CU42" s="104">
        <v>18326.018218641999</v>
      </c>
      <c r="CV42" s="104">
        <v>19.823799999999999</v>
      </c>
      <c r="CW42" s="104">
        <v>0.22186686571061501</v>
      </c>
      <c r="CX42" s="104">
        <v>4.3982443724740996</v>
      </c>
      <c r="CY42" s="104">
        <v>4.6372999999999998</v>
      </c>
      <c r="CZ42" s="104">
        <v>0.158074898916542</v>
      </c>
      <c r="DA42" s="104">
        <v>0.73304072874568105</v>
      </c>
      <c r="DB42" s="104">
        <v>4.5259817351598202E-5</v>
      </c>
      <c r="DC42" s="104">
        <v>0</v>
      </c>
      <c r="DD42" s="105" t="s">
        <v>6210</v>
      </c>
    </row>
    <row r="43" spans="1:108" ht="409.5" x14ac:dyDescent="0.35">
      <c r="A43" s="105" t="s">
        <v>7050</v>
      </c>
      <c r="B43" s="104">
        <v>0</v>
      </c>
      <c r="C43" s="104">
        <v>0</v>
      </c>
      <c r="D43" s="104">
        <v>0</v>
      </c>
      <c r="E43" s="105"/>
      <c r="F43" s="104">
        <v>1</v>
      </c>
      <c r="G43" s="104" t="b">
        <v>0</v>
      </c>
      <c r="H43" s="105" t="s">
        <v>512</v>
      </c>
      <c r="I43" s="104">
        <v>0</v>
      </c>
      <c r="J43" s="105"/>
      <c r="K43" s="104">
        <v>0</v>
      </c>
      <c r="L43" s="104">
        <v>1</v>
      </c>
      <c r="M43" s="104">
        <v>0</v>
      </c>
      <c r="N43" s="104">
        <v>0</v>
      </c>
      <c r="O43" s="105"/>
      <c r="P43" s="104" t="b">
        <v>0</v>
      </c>
      <c r="Q43" s="104">
        <v>0</v>
      </c>
      <c r="R43" s="105"/>
      <c r="S43" s="104">
        <v>0</v>
      </c>
      <c r="T43" s="104">
        <v>0</v>
      </c>
      <c r="U43" s="104">
        <v>0</v>
      </c>
      <c r="V43" s="104">
        <v>0</v>
      </c>
      <c r="W43" s="104">
        <v>0</v>
      </c>
      <c r="X43" s="105" t="s">
        <v>6360</v>
      </c>
      <c r="Y43" s="105"/>
      <c r="Z43" s="104">
        <v>1</v>
      </c>
      <c r="AA43" s="104">
        <v>0</v>
      </c>
      <c r="AB43" s="105"/>
      <c r="AC43" s="105"/>
      <c r="AD43" s="104">
        <v>0</v>
      </c>
      <c r="AE43" s="104">
        <v>0</v>
      </c>
      <c r="AF43" s="105"/>
      <c r="AG43" s="104">
        <v>2</v>
      </c>
      <c r="AH43" s="104">
        <v>2</v>
      </c>
      <c r="AI43" s="104">
        <v>2</v>
      </c>
      <c r="AJ43" s="105" t="s">
        <v>424</v>
      </c>
      <c r="AK43" s="104" t="b">
        <v>0</v>
      </c>
      <c r="AL43" s="104">
        <v>8760</v>
      </c>
      <c r="AM43" s="104">
        <v>8760</v>
      </c>
      <c r="AN43" s="104">
        <v>8760</v>
      </c>
      <c r="AO43" s="104">
        <v>0</v>
      </c>
      <c r="AP43" s="104">
        <v>0</v>
      </c>
      <c r="AQ43" s="104">
        <v>0</v>
      </c>
      <c r="AR43" s="104">
        <v>876000</v>
      </c>
      <c r="AS43" s="104">
        <v>0</v>
      </c>
      <c r="AT43" s="105"/>
      <c r="AU43" s="104" t="b">
        <v>0</v>
      </c>
      <c r="AV43" s="104">
        <v>0</v>
      </c>
      <c r="AW43" s="104">
        <v>0</v>
      </c>
      <c r="AX43" s="104" t="b">
        <v>1</v>
      </c>
      <c r="AY43" s="104">
        <v>0</v>
      </c>
      <c r="AZ43" s="104">
        <v>87600</v>
      </c>
      <c r="BA43" s="104" t="b">
        <v>0</v>
      </c>
      <c r="BB43" s="104">
        <v>0</v>
      </c>
      <c r="BC43" s="105" t="s">
        <v>6361</v>
      </c>
      <c r="BD43" s="105" t="s">
        <v>6362</v>
      </c>
      <c r="BE43" s="104" t="b">
        <v>1</v>
      </c>
      <c r="BF43" s="104">
        <v>0</v>
      </c>
      <c r="BG43" s="105"/>
      <c r="BH43" s="105" t="b">
        <v>0</v>
      </c>
      <c r="BI43" s="104">
        <v>0</v>
      </c>
      <c r="BJ43" s="104">
        <v>0</v>
      </c>
      <c r="BK43" s="104">
        <v>0</v>
      </c>
      <c r="BL43" s="104">
        <v>0</v>
      </c>
      <c r="BM43" s="104">
        <v>0</v>
      </c>
      <c r="BN43" s="105" t="s">
        <v>953</v>
      </c>
      <c r="BO43" s="104">
        <v>438000</v>
      </c>
      <c r="BP43" s="104">
        <v>438000</v>
      </c>
      <c r="BQ43" s="104">
        <v>0</v>
      </c>
      <c r="BR43" s="105"/>
      <c r="BS43" s="105"/>
      <c r="BT43" s="105"/>
      <c r="BU43" s="105"/>
      <c r="BV43" s="104">
        <v>1</v>
      </c>
      <c r="BW43" s="104">
        <v>1</v>
      </c>
      <c r="BX43" s="104">
        <v>0</v>
      </c>
      <c r="BY43" s="104">
        <v>0</v>
      </c>
      <c r="BZ43" s="104">
        <v>0</v>
      </c>
      <c r="CA43" s="105" t="s">
        <v>10352</v>
      </c>
      <c r="CB43" s="105"/>
      <c r="CC43" s="105" t="b">
        <v>0</v>
      </c>
      <c r="CD43" s="104">
        <v>0</v>
      </c>
      <c r="CE43" s="104">
        <v>0</v>
      </c>
      <c r="CF43" s="104">
        <v>0</v>
      </c>
      <c r="CG43" s="104">
        <v>0</v>
      </c>
      <c r="CH43" s="105"/>
      <c r="CI43" s="104" t="b">
        <v>0</v>
      </c>
      <c r="CJ43" s="104">
        <v>0</v>
      </c>
      <c r="CK43" s="104">
        <v>0</v>
      </c>
      <c r="CL43" s="106" t="s">
        <v>10353</v>
      </c>
      <c r="CM43" s="104">
        <v>0</v>
      </c>
      <c r="CN43" s="104">
        <v>1</v>
      </c>
      <c r="CO43" s="104">
        <v>0</v>
      </c>
      <c r="CP43" s="104">
        <v>0</v>
      </c>
      <c r="CQ43" s="104">
        <v>50</v>
      </c>
      <c r="CR43" s="104">
        <v>50</v>
      </c>
      <c r="CS43" s="104">
        <v>0</v>
      </c>
      <c r="CT43" s="104">
        <v>0</v>
      </c>
      <c r="CU43" s="104">
        <v>0</v>
      </c>
      <c r="CV43" s="104">
        <v>0</v>
      </c>
      <c r="CW43" s="104">
        <v>0</v>
      </c>
      <c r="CX43" s="104">
        <v>0</v>
      </c>
      <c r="CY43" s="104">
        <v>0</v>
      </c>
      <c r="CZ43" s="104">
        <v>0</v>
      </c>
      <c r="DA43" s="104">
        <v>0</v>
      </c>
      <c r="DB43" s="104">
        <v>0</v>
      </c>
      <c r="DC43" s="104">
        <v>0</v>
      </c>
      <c r="DD43" s="105" t="s">
        <v>6363</v>
      </c>
    </row>
    <row r="44" spans="1:108" ht="409.5" x14ac:dyDescent="0.35">
      <c r="A44" s="105" t="s">
        <v>7051</v>
      </c>
      <c r="B44" s="104">
        <v>0</v>
      </c>
      <c r="C44" s="104">
        <v>0</v>
      </c>
      <c r="D44" s="104">
        <v>0</v>
      </c>
      <c r="E44" s="105"/>
      <c r="F44" s="104">
        <v>1</v>
      </c>
      <c r="G44" s="104" t="b">
        <v>0</v>
      </c>
      <c r="H44" s="105" t="s">
        <v>512</v>
      </c>
      <c r="I44" s="104">
        <v>0</v>
      </c>
      <c r="J44" s="105"/>
      <c r="K44" s="104">
        <v>0</v>
      </c>
      <c r="L44" s="104">
        <v>1</v>
      </c>
      <c r="M44" s="104">
        <v>0</v>
      </c>
      <c r="N44" s="104">
        <v>0</v>
      </c>
      <c r="O44" s="105"/>
      <c r="P44" s="104" t="b">
        <v>0</v>
      </c>
      <c r="Q44" s="104">
        <v>0</v>
      </c>
      <c r="R44" s="105"/>
      <c r="S44" s="104">
        <v>0</v>
      </c>
      <c r="T44" s="104">
        <v>0</v>
      </c>
      <c r="U44" s="104">
        <v>0</v>
      </c>
      <c r="V44" s="104">
        <v>0</v>
      </c>
      <c r="W44" s="104">
        <v>0</v>
      </c>
      <c r="X44" s="105" t="s">
        <v>6368</v>
      </c>
      <c r="Y44" s="105"/>
      <c r="Z44" s="104">
        <v>1</v>
      </c>
      <c r="AA44" s="104">
        <v>0</v>
      </c>
      <c r="AB44" s="105"/>
      <c r="AC44" s="105"/>
      <c r="AD44" s="104">
        <v>0</v>
      </c>
      <c r="AE44" s="104">
        <v>0</v>
      </c>
      <c r="AF44" s="105"/>
      <c r="AG44" s="104">
        <v>2</v>
      </c>
      <c r="AH44" s="104">
        <v>2</v>
      </c>
      <c r="AI44" s="104">
        <v>2</v>
      </c>
      <c r="AJ44" s="105" t="s">
        <v>424</v>
      </c>
      <c r="AK44" s="104" t="b">
        <v>0</v>
      </c>
      <c r="AL44" s="104">
        <v>8760</v>
      </c>
      <c r="AM44" s="104">
        <v>8760</v>
      </c>
      <c r="AN44" s="104">
        <v>8760</v>
      </c>
      <c r="AO44" s="104">
        <v>0</v>
      </c>
      <c r="AP44" s="104">
        <v>0</v>
      </c>
      <c r="AQ44" s="104">
        <v>0</v>
      </c>
      <c r="AR44" s="104">
        <v>876000</v>
      </c>
      <c r="AS44" s="104">
        <v>0</v>
      </c>
      <c r="AT44" s="105"/>
      <c r="AU44" s="104" t="b">
        <v>0</v>
      </c>
      <c r="AV44" s="104">
        <v>0</v>
      </c>
      <c r="AW44" s="104">
        <v>0</v>
      </c>
      <c r="AX44" s="104" t="b">
        <v>1</v>
      </c>
      <c r="AY44" s="104">
        <v>0</v>
      </c>
      <c r="AZ44" s="104">
        <v>87600</v>
      </c>
      <c r="BA44" s="104" t="b">
        <v>0</v>
      </c>
      <c r="BB44" s="104">
        <v>0</v>
      </c>
      <c r="BC44" s="105" t="s">
        <v>6369</v>
      </c>
      <c r="BD44" s="105" t="s">
        <v>6370</v>
      </c>
      <c r="BE44" s="104" t="b">
        <v>1</v>
      </c>
      <c r="BF44" s="104">
        <v>0</v>
      </c>
      <c r="BG44" s="105"/>
      <c r="BH44" s="105" t="b">
        <v>0</v>
      </c>
      <c r="BI44" s="104">
        <v>0</v>
      </c>
      <c r="BJ44" s="104">
        <v>0</v>
      </c>
      <c r="BK44" s="104">
        <v>0</v>
      </c>
      <c r="BL44" s="104">
        <v>0</v>
      </c>
      <c r="BM44" s="104">
        <v>0</v>
      </c>
      <c r="BN44" s="105" t="s">
        <v>2703</v>
      </c>
      <c r="BO44" s="104">
        <v>438000</v>
      </c>
      <c r="BP44" s="104">
        <v>438000</v>
      </c>
      <c r="BQ44" s="104">
        <v>0</v>
      </c>
      <c r="BR44" s="105"/>
      <c r="BS44" s="105"/>
      <c r="BT44" s="105"/>
      <c r="BU44" s="105"/>
      <c r="BV44" s="104">
        <v>1</v>
      </c>
      <c r="BW44" s="104">
        <v>1</v>
      </c>
      <c r="BX44" s="104">
        <v>0</v>
      </c>
      <c r="BY44" s="104">
        <v>0</v>
      </c>
      <c r="BZ44" s="104">
        <v>0</v>
      </c>
      <c r="CA44" s="105" t="s">
        <v>10356</v>
      </c>
      <c r="CB44" s="105"/>
      <c r="CC44" s="105" t="b">
        <v>0</v>
      </c>
      <c r="CD44" s="104">
        <v>0</v>
      </c>
      <c r="CE44" s="104">
        <v>0</v>
      </c>
      <c r="CF44" s="104">
        <v>0</v>
      </c>
      <c r="CG44" s="104">
        <v>0</v>
      </c>
      <c r="CH44" s="105"/>
      <c r="CI44" s="104" t="b">
        <v>0</v>
      </c>
      <c r="CJ44" s="104">
        <v>0</v>
      </c>
      <c r="CK44" s="104">
        <v>0</v>
      </c>
      <c r="CL44" s="106" t="s">
        <v>10357</v>
      </c>
      <c r="CM44" s="104">
        <v>0</v>
      </c>
      <c r="CN44" s="104">
        <v>1</v>
      </c>
      <c r="CO44" s="104">
        <v>0</v>
      </c>
      <c r="CP44" s="104">
        <v>0</v>
      </c>
      <c r="CQ44" s="104">
        <v>50</v>
      </c>
      <c r="CR44" s="104">
        <v>50</v>
      </c>
      <c r="CS44" s="104">
        <v>0</v>
      </c>
      <c r="CT44" s="104">
        <v>0</v>
      </c>
      <c r="CU44" s="104">
        <v>0</v>
      </c>
      <c r="CV44" s="104">
        <v>0</v>
      </c>
      <c r="CW44" s="104">
        <v>0</v>
      </c>
      <c r="CX44" s="104">
        <v>0</v>
      </c>
      <c r="CY44" s="104">
        <v>0</v>
      </c>
      <c r="CZ44" s="104">
        <v>0</v>
      </c>
      <c r="DA44" s="104">
        <v>0</v>
      </c>
      <c r="DB44" s="104">
        <v>0</v>
      </c>
      <c r="DC44" s="104">
        <v>0</v>
      </c>
      <c r="DD44" s="105" t="s">
        <v>6371</v>
      </c>
    </row>
    <row r="45" spans="1:108" ht="409.5" x14ac:dyDescent="0.35">
      <c r="A45" s="105" t="s">
        <v>10799</v>
      </c>
      <c r="B45" s="104">
        <v>0</v>
      </c>
      <c r="C45" s="104">
        <v>0</v>
      </c>
      <c r="D45" s="104">
        <v>0</v>
      </c>
      <c r="E45" s="105"/>
      <c r="F45" s="104">
        <v>1</v>
      </c>
      <c r="G45" s="104" t="b">
        <v>0</v>
      </c>
      <c r="H45" s="105" t="s">
        <v>512</v>
      </c>
      <c r="I45" s="104">
        <v>0</v>
      </c>
      <c r="J45" s="105"/>
      <c r="K45" s="104">
        <v>0</v>
      </c>
      <c r="L45" s="104">
        <v>1.56442124237654</v>
      </c>
      <c r="M45" s="104">
        <v>0</v>
      </c>
      <c r="N45" s="104">
        <v>0</v>
      </c>
      <c r="O45" s="105"/>
      <c r="P45" s="104" t="b">
        <v>0</v>
      </c>
      <c r="Q45" s="104">
        <v>0</v>
      </c>
      <c r="R45" s="105"/>
      <c r="S45" s="104">
        <v>0</v>
      </c>
      <c r="T45" s="104">
        <v>0</v>
      </c>
      <c r="U45" s="104">
        <v>905.65064363502495</v>
      </c>
      <c r="V45" s="104">
        <v>1.2419</v>
      </c>
      <c r="W45" s="104">
        <v>0</v>
      </c>
      <c r="X45" s="105" t="s">
        <v>6433</v>
      </c>
      <c r="Y45" s="105"/>
      <c r="Z45" s="104">
        <v>1</v>
      </c>
      <c r="AA45" s="104">
        <v>0</v>
      </c>
      <c r="AB45" s="105"/>
      <c r="AC45" s="105" t="s">
        <v>89</v>
      </c>
      <c r="AD45" s="104">
        <v>0</v>
      </c>
      <c r="AE45" s="104">
        <v>0</v>
      </c>
      <c r="AF45" s="105"/>
      <c r="AG45" s="104">
        <v>2</v>
      </c>
      <c r="AH45" s="104">
        <v>2</v>
      </c>
      <c r="AI45" s="104">
        <v>2</v>
      </c>
      <c r="AJ45" s="105" t="s">
        <v>798</v>
      </c>
      <c r="AK45" s="104" t="b">
        <v>0</v>
      </c>
      <c r="AL45" s="104">
        <v>8760</v>
      </c>
      <c r="AM45" s="104">
        <v>8760</v>
      </c>
      <c r="AN45" s="104">
        <v>8760</v>
      </c>
      <c r="AO45" s="104">
        <v>0</v>
      </c>
      <c r="AP45" s="104">
        <v>0</v>
      </c>
      <c r="AQ45" s="104">
        <v>0</v>
      </c>
      <c r="AR45" s="104">
        <v>350400</v>
      </c>
      <c r="AS45" s="104">
        <v>0</v>
      </c>
      <c r="AT45" s="105"/>
      <c r="AU45" s="104" t="b">
        <v>0</v>
      </c>
      <c r="AV45" s="104">
        <v>0</v>
      </c>
      <c r="AW45" s="104">
        <v>0</v>
      </c>
      <c r="AX45" s="104" t="b">
        <v>1</v>
      </c>
      <c r="AY45" s="104">
        <v>0</v>
      </c>
      <c r="AZ45" s="104">
        <v>87600</v>
      </c>
      <c r="BA45" s="104" t="b">
        <v>0</v>
      </c>
      <c r="BB45" s="104">
        <v>0</v>
      </c>
      <c r="BC45" s="105" t="s">
        <v>6434</v>
      </c>
      <c r="BD45" s="105" t="s">
        <v>6435</v>
      </c>
      <c r="BE45" s="104" t="b">
        <v>0</v>
      </c>
      <c r="BF45" s="104">
        <v>0</v>
      </c>
      <c r="BG45" s="105">
        <v>730</v>
      </c>
      <c r="BH45" s="105" t="b">
        <v>1</v>
      </c>
      <c r="BI45" s="104">
        <v>0</v>
      </c>
      <c r="BJ45" s="104">
        <v>598.73090000000002</v>
      </c>
      <c r="BK45" s="104">
        <v>215542.877646612</v>
      </c>
      <c r="BL45" s="104">
        <v>0</v>
      </c>
      <c r="BM45" s="104">
        <v>0</v>
      </c>
      <c r="BN45" s="105" t="s">
        <v>5047</v>
      </c>
      <c r="BO45" s="104">
        <v>352685.40140107903</v>
      </c>
      <c r="BP45" s="104">
        <v>729.19233652862999</v>
      </c>
      <c r="BQ45" s="104">
        <v>729.24602917708705</v>
      </c>
      <c r="BR45" s="105"/>
      <c r="BS45" s="105"/>
      <c r="BT45" s="105"/>
      <c r="BU45" s="105"/>
      <c r="BV45" s="104">
        <v>1</v>
      </c>
      <c r="BW45" s="104">
        <v>1</v>
      </c>
      <c r="BX45" s="104">
        <v>372570</v>
      </c>
      <c r="BY45" s="104">
        <v>0</v>
      </c>
      <c r="BZ45" s="104">
        <v>2.8353881278538802E-6</v>
      </c>
      <c r="CA45" s="105" t="s">
        <v>10385</v>
      </c>
      <c r="CB45" s="105"/>
      <c r="CC45" s="105" t="b">
        <v>0</v>
      </c>
      <c r="CD45" s="104">
        <v>0</v>
      </c>
      <c r="CE45" s="104">
        <v>0</v>
      </c>
      <c r="CF45" s="104">
        <v>0</v>
      </c>
      <c r="CG45" s="104">
        <v>0</v>
      </c>
      <c r="CH45" s="105"/>
      <c r="CI45" s="104" t="b">
        <v>0</v>
      </c>
      <c r="CJ45" s="104">
        <v>0</v>
      </c>
      <c r="CK45" s="104">
        <v>0</v>
      </c>
      <c r="CL45" s="106" t="s">
        <v>10386</v>
      </c>
      <c r="CM45" s="104">
        <v>0</v>
      </c>
      <c r="CN45" s="104">
        <v>1</v>
      </c>
      <c r="CO45" s="104">
        <v>0</v>
      </c>
      <c r="CP45" s="104">
        <v>0</v>
      </c>
      <c r="CQ45" s="104">
        <v>50</v>
      </c>
      <c r="CR45" s="104">
        <v>50</v>
      </c>
      <c r="CS45" s="104">
        <v>588112.877646612</v>
      </c>
      <c r="CT45" s="104">
        <v>0.56691317888644299</v>
      </c>
      <c r="CU45" s="104">
        <v>333408.94101069501</v>
      </c>
      <c r="CV45" s="104">
        <v>905.65064363502495</v>
      </c>
      <c r="CW45" s="104">
        <v>0.895408415179476</v>
      </c>
      <c r="CX45" s="104">
        <v>810.92720752350999</v>
      </c>
      <c r="CY45" s="104">
        <v>1.2419</v>
      </c>
      <c r="CZ45" s="104">
        <v>0.89527199701941895</v>
      </c>
      <c r="DA45" s="104">
        <v>1.1118382930984201</v>
      </c>
      <c r="DB45" s="104">
        <v>2.0676955334133001E-3</v>
      </c>
      <c r="DC45" s="104">
        <v>0</v>
      </c>
      <c r="DD45" s="105" t="s">
        <v>6436</v>
      </c>
    </row>
    <row r="46" spans="1:108" ht="333.5" x14ac:dyDescent="0.35">
      <c r="A46" s="105" t="s">
        <v>10820</v>
      </c>
      <c r="B46" s="104">
        <v>0</v>
      </c>
      <c r="C46" s="104">
        <v>0</v>
      </c>
      <c r="D46" s="104">
        <v>0</v>
      </c>
      <c r="E46" s="105"/>
      <c r="F46" s="104">
        <v>1</v>
      </c>
      <c r="G46" s="104" t="b">
        <v>0</v>
      </c>
      <c r="H46" s="105" t="s">
        <v>512</v>
      </c>
      <c r="I46" s="104">
        <v>0</v>
      </c>
      <c r="J46" s="105"/>
      <c r="K46" s="104">
        <v>0</v>
      </c>
      <c r="L46" s="104">
        <v>1</v>
      </c>
      <c r="M46" s="104">
        <v>0</v>
      </c>
      <c r="N46" s="104">
        <v>0</v>
      </c>
      <c r="O46" s="105"/>
      <c r="P46" s="104" t="b">
        <v>0</v>
      </c>
      <c r="Q46" s="104">
        <v>0</v>
      </c>
      <c r="R46" s="105"/>
      <c r="S46" s="104">
        <v>0</v>
      </c>
      <c r="T46" s="104">
        <v>5.0034999999999998</v>
      </c>
      <c r="U46" s="104">
        <v>25.017499999999998</v>
      </c>
      <c r="V46" s="104">
        <v>5.0034999999999998</v>
      </c>
      <c r="W46" s="104">
        <v>0</v>
      </c>
      <c r="X46" s="105" t="s">
        <v>6437</v>
      </c>
      <c r="Y46" s="105"/>
      <c r="Z46" s="104">
        <v>1</v>
      </c>
      <c r="AA46" s="104">
        <v>0</v>
      </c>
      <c r="AB46" s="105"/>
      <c r="AC46" s="105" t="s">
        <v>89</v>
      </c>
      <c r="AD46" s="104">
        <v>0</v>
      </c>
      <c r="AE46" s="104">
        <v>0</v>
      </c>
      <c r="AF46" s="105"/>
      <c r="AG46" s="104">
        <v>2</v>
      </c>
      <c r="AH46" s="104">
        <v>2</v>
      </c>
      <c r="AI46" s="104">
        <v>2</v>
      </c>
      <c r="AJ46" s="105" t="s">
        <v>798</v>
      </c>
      <c r="AK46" s="104" t="b">
        <v>0</v>
      </c>
      <c r="AL46" s="104">
        <v>8760</v>
      </c>
      <c r="AM46" s="104">
        <v>8760</v>
      </c>
      <c r="AN46" s="104">
        <v>8760</v>
      </c>
      <c r="AO46" s="104">
        <v>0</v>
      </c>
      <c r="AP46" s="104">
        <v>0</v>
      </c>
      <c r="AQ46" s="104">
        <v>0</v>
      </c>
      <c r="AR46" s="104">
        <v>87600</v>
      </c>
      <c r="AS46" s="104">
        <v>0</v>
      </c>
      <c r="AT46" s="105"/>
      <c r="AU46" s="104" t="b">
        <v>0</v>
      </c>
      <c r="AV46" s="104">
        <v>0</v>
      </c>
      <c r="AW46" s="104">
        <v>0</v>
      </c>
      <c r="AX46" s="104" t="b">
        <v>1</v>
      </c>
      <c r="AY46" s="104">
        <v>0</v>
      </c>
      <c r="AZ46" s="104">
        <v>87600</v>
      </c>
      <c r="BA46" s="104" t="b">
        <v>0</v>
      </c>
      <c r="BB46" s="104">
        <v>0</v>
      </c>
      <c r="BC46" s="105" t="s">
        <v>6434</v>
      </c>
      <c r="BD46" s="105" t="s">
        <v>6435</v>
      </c>
      <c r="BE46" s="104" t="b">
        <v>0</v>
      </c>
      <c r="BF46" s="104">
        <v>0</v>
      </c>
      <c r="BG46" s="105"/>
      <c r="BH46" s="105" t="b">
        <v>0</v>
      </c>
      <c r="BI46" s="104">
        <v>0</v>
      </c>
      <c r="BJ46" s="104">
        <v>0</v>
      </c>
      <c r="BK46" s="104">
        <v>14860.395</v>
      </c>
      <c r="BL46" s="104">
        <v>0</v>
      </c>
      <c r="BM46" s="104">
        <v>0</v>
      </c>
      <c r="BN46" s="105" t="s">
        <v>5047</v>
      </c>
      <c r="BO46" s="104">
        <v>87538.722893974205</v>
      </c>
      <c r="BP46" s="104">
        <v>86927.892274291196</v>
      </c>
      <c r="BQ46" s="104">
        <v>5</v>
      </c>
      <c r="BR46" s="105"/>
      <c r="BS46" s="105"/>
      <c r="BT46" s="105"/>
      <c r="BU46" s="105"/>
      <c r="BV46" s="104">
        <v>1</v>
      </c>
      <c r="BW46" s="104">
        <v>1</v>
      </c>
      <c r="BX46" s="104">
        <v>75052.5</v>
      </c>
      <c r="BY46" s="104">
        <v>0</v>
      </c>
      <c r="BZ46" s="104">
        <v>1.14235159817352E-5</v>
      </c>
      <c r="CA46" s="105" t="s">
        <v>10385</v>
      </c>
      <c r="CB46" s="105"/>
      <c r="CC46" s="105" t="b">
        <v>0</v>
      </c>
      <c r="CD46" s="104">
        <v>0</v>
      </c>
      <c r="CE46" s="104">
        <v>0</v>
      </c>
      <c r="CF46" s="104">
        <v>0</v>
      </c>
      <c r="CG46" s="104">
        <v>0</v>
      </c>
      <c r="CH46" s="105"/>
      <c r="CI46" s="104" t="b">
        <v>0</v>
      </c>
      <c r="CJ46" s="104">
        <v>0</v>
      </c>
      <c r="CK46" s="104">
        <v>0</v>
      </c>
      <c r="CL46" s="106" t="s">
        <v>10351</v>
      </c>
      <c r="CM46" s="104">
        <v>0</v>
      </c>
      <c r="CN46" s="104">
        <v>1</v>
      </c>
      <c r="CO46" s="104">
        <v>0</v>
      </c>
      <c r="CP46" s="104">
        <v>0</v>
      </c>
      <c r="CQ46" s="104">
        <v>50</v>
      </c>
      <c r="CR46" s="104">
        <v>50</v>
      </c>
      <c r="CS46" s="104">
        <v>89912.895000000004</v>
      </c>
      <c r="CT46" s="104">
        <v>0.44186205474761803</v>
      </c>
      <c r="CU46" s="104">
        <v>39729.096533006901</v>
      </c>
      <c r="CV46" s="104">
        <v>25.017499999999998</v>
      </c>
      <c r="CW46" s="104">
        <v>0.44186205474761803</v>
      </c>
      <c r="CX46" s="104">
        <v>11.054283954648501</v>
      </c>
      <c r="CY46" s="104">
        <v>5.0034999999999998</v>
      </c>
      <c r="CZ46" s="104">
        <v>0.44186205474761803</v>
      </c>
      <c r="DA46" s="104">
        <v>2.2108567909297099</v>
      </c>
      <c r="DB46" s="104">
        <v>5.7117579908675803E-5</v>
      </c>
      <c r="DC46" s="104">
        <v>0</v>
      </c>
      <c r="DD46" s="105" t="s">
        <v>6438</v>
      </c>
    </row>
    <row r="47" spans="1:108" ht="409.5" x14ac:dyDescent="0.35">
      <c r="A47" s="105" t="s">
        <v>10821</v>
      </c>
      <c r="B47" s="104">
        <v>0</v>
      </c>
      <c r="C47" s="104">
        <v>0</v>
      </c>
      <c r="D47" s="104">
        <v>0</v>
      </c>
      <c r="E47" s="105"/>
      <c r="F47" s="104">
        <v>1</v>
      </c>
      <c r="G47" s="104" t="b">
        <v>0</v>
      </c>
      <c r="H47" s="105" t="s">
        <v>512</v>
      </c>
      <c r="I47" s="104">
        <v>0</v>
      </c>
      <c r="J47" s="105"/>
      <c r="K47" s="104">
        <v>0</v>
      </c>
      <c r="L47" s="104">
        <v>1.00394826317344</v>
      </c>
      <c r="M47" s="104">
        <v>0</v>
      </c>
      <c r="N47" s="104">
        <v>0</v>
      </c>
      <c r="O47" s="105"/>
      <c r="P47" s="104" t="b">
        <v>0</v>
      </c>
      <c r="Q47" s="104">
        <v>0</v>
      </c>
      <c r="R47" s="105"/>
      <c r="S47" s="104">
        <v>0</v>
      </c>
      <c r="T47" s="104">
        <v>9.9864999999999995</v>
      </c>
      <c r="U47" s="104">
        <v>29.959419619587599</v>
      </c>
      <c r="V47" s="104">
        <v>9.9864999999999995</v>
      </c>
      <c r="W47" s="104">
        <v>0</v>
      </c>
      <c r="X47" s="105" t="s">
        <v>6439</v>
      </c>
      <c r="Y47" s="105"/>
      <c r="Z47" s="104">
        <v>1</v>
      </c>
      <c r="AA47" s="104">
        <v>0</v>
      </c>
      <c r="AB47" s="105"/>
      <c r="AC47" s="105" t="s">
        <v>89</v>
      </c>
      <c r="AD47" s="104">
        <v>0</v>
      </c>
      <c r="AE47" s="104">
        <v>0</v>
      </c>
      <c r="AF47" s="105"/>
      <c r="AG47" s="104">
        <v>2</v>
      </c>
      <c r="AH47" s="104">
        <v>2</v>
      </c>
      <c r="AI47" s="104">
        <v>2</v>
      </c>
      <c r="AJ47" s="105" t="s">
        <v>798</v>
      </c>
      <c r="AK47" s="104" t="b">
        <v>0</v>
      </c>
      <c r="AL47" s="104">
        <v>8760</v>
      </c>
      <c r="AM47" s="104">
        <v>8760</v>
      </c>
      <c r="AN47" s="104">
        <v>8760</v>
      </c>
      <c r="AO47" s="104">
        <v>0</v>
      </c>
      <c r="AP47" s="104">
        <v>0</v>
      </c>
      <c r="AQ47" s="104">
        <v>0</v>
      </c>
      <c r="AR47" s="104">
        <v>43800</v>
      </c>
      <c r="AS47" s="104">
        <v>0</v>
      </c>
      <c r="AT47" s="105"/>
      <c r="AU47" s="104" t="b">
        <v>0</v>
      </c>
      <c r="AV47" s="104">
        <v>0</v>
      </c>
      <c r="AW47" s="104">
        <v>0</v>
      </c>
      <c r="AX47" s="104" t="b">
        <v>1</v>
      </c>
      <c r="AY47" s="104">
        <v>0</v>
      </c>
      <c r="AZ47" s="104">
        <v>87600</v>
      </c>
      <c r="BA47" s="104" t="b">
        <v>0</v>
      </c>
      <c r="BB47" s="104">
        <v>0</v>
      </c>
      <c r="BC47" s="105" t="s">
        <v>6440</v>
      </c>
      <c r="BD47" s="105" t="s">
        <v>6441</v>
      </c>
      <c r="BE47" s="104" t="b">
        <v>1</v>
      </c>
      <c r="BF47" s="104">
        <v>0</v>
      </c>
      <c r="BG47" s="105" t="s">
        <v>6911</v>
      </c>
      <c r="BH47" s="105" t="b">
        <v>1</v>
      </c>
      <c r="BI47" s="104">
        <v>0</v>
      </c>
      <c r="BJ47" s="104">
        <v>122</v>
      </c>
      <c r="BK47" s="104">
        <v>5592.4255315257597</v>
      </c>
      <c r="BL47" s="104">
        <v>0</v>
      </c>
      <c r="BM47" s="104">
        <v>0</v>
      </c>
      <c r="BN47" s="105" t="s">
        <v>5047</v>
      </c>
      <c r="BO47" s="104">
        <v>43859.2099334101</v>
      </c>
      <c r="BP47" s="104">
        <v>7923.6206700542698</v>
      </c>
      <c r="BQ47" s="104">
        <v>2.99999195109273</v>
      </c>
      <c r="BR47" s="105"/>
      <c r="BS47" s="105"/>
      <c r="BT47" s="105"/>
      <c r="BU47" s="105"/>
      <c r="BV47" s="104">
        <v>1</v>
      </c>
      <c r="BW47" s="104">
        <v>1</v>
      </c>
      <c r="BX47" s="104">
        <v>0</v>
      </c>
      <c r="BY47" s="104">
        <v>0</v>
      </c>
      <c r="BZ47" s="104">
        <v>2.2800228310502301E-5</v>
      </c>
      <c r="CA47" s="105" t="s">
        <v>10387</v>
      </c>
      <c r="CB47" s="105"/>
      <c r="CC47" s="105" t="b">
        <v>0</v>
      </c>
      <c r="CD47" s="104">
        <v>0</v>
      </c>
      <c r="CE47" s="104">
        <v>0</v>
      </c>
      <c r="CF47" s="104">
        <v>0</v>
      </c>
      <c r="CG47" s="104">
        <v>0</v>
      </c>
      <c r="CH47" s="105"/>
      <c r="CI47" s="104" t="b">
        <v>0</v>
      </c>
      <c r="CJ47" s="104">
        <v>0</v>
      </c>
      <c r="CK47" s="104">
        <v>0</v>
      </c>
      <c r="CL47" s="106" t="s">
        <v>10388</v>
      </c>
      <c r="CM47" s="104">
        <v>0</v>
      </c>
      <c r="CN47" s="104">
        <v>1</v>
      </c>
      <c r="CO47" s="104">
        <v>0</v>
      </c>
      <c r="CP47" s="104">
        <v>0</v>
      </c>
      <c r="CQ47" s="104">
        <v>50</v>
      </c>
      <c r="CR47" s="104">
        <v>50</v>
      </c>
      <c r="CS47" s="104">
        <v>5592.4255315257597</v>
      </c>
      <c r="CT47" s="104">
        <v>0.31765778970120501</v>
      </c>
      <c r="CU47" s="104">
        <v>1776.47753341306</v>
      </c>
      <c r="CV47" s="104">
        <v>29.959419619587599</v>
      </c>
      <c r="CW47" s="104">
        <v>0.31765773706265499</v>
      </c>
      <c r="CX47" s="104">
        <v>9.5168414400686991</v>
      </c>
      <c r="CY47" s="104">
        <v>9.9864999999999995</v>
      </c>
      <c r="CZ47" s="104">
        <v>0.317659320175181</v>
      </c>
      <c r="DA47" s="104">
        <v>3.1723048009294499</v>
      </c>
      <c r="DB47" s="104">
        <v>6.8400501414583501E-5</v>
      </c>
      <c r="DC47" s="104">
        <v>0</v>
      </c>
      <c r="DD47" s="105" t="s">
        <v>6442</v>
      </c>
    </row>
    <row r="48" spans="1:108" ht="409.5" x14ac:dyDescent="0.35">
      <c r="A48" s="105" t="s">
        <v>10822</v>
      </c>
      <c r="B48" s="104">
        <v>0</v>
      </c>
      <c r="C48" s="104">
        <v>0</v>
      </c>
      <c r="D48" s="104">
        <v>0</v>
      </c>
      <c r="E48" s="105"/>
      <c r="F48" s="104">
        <v>1</v>
      </c>
      <c r="G48" s="104" t="b">
        <v>0</v>
      </c>
      <c r="H48" s="105" t="s">
        <v>512</v>
      </c>
      <c r="I48" s="104">
        <v>0</v>
      </c>
      <c r="J48" s="105"/>
      <c r="K48" s="104">
        <v>0</v>
      </c>
      <c r="L48" s="104">
        <v>0.99861828115502904</v>
      </c>
      <c r="M48" s="104">
        <v>0</v>
      </c>
      <c r="N48" s="104">
        <v>0</v>
      </c>
      <c r="O48" s="105"/>
      <c r="P48" s="104" t="b">
        <v>0</v>
      </c>
      <c r="Q48" s="104">
        <v>0</v>
      </c>
      <c r="R48" s="105"/>
      <c r="S48" s="104">
        <v>0</v>
      </c>
      <c r="T48" s="104">
        <v>4.9957000000000003</v>
      </c>
      <c r="U48" s="104">
        <v>44.960478950738597</v>
      </c>
      <c r="V48" s="104">
        <v>4.9957000000000003</v>
      </c>
      <c r="W48" s="104">
        <v>0</v>
      </c>
      <c r="X48" s="105" t="s">
        <v>6670</v>
      </c>
      <c r="Y48" s="105"/>
      <c r="Z48" s="104">
        <v>1</v>
      </c>
      <c r="AA48" s="104">
        <v>0</v>
      </c>
      <c r="AB48" s="105"/>
      <c r="AC48" s="105" t="s">
        <v>89</v>
      </c>
      <c r="AD48" s="104">
        <v>0</v>
      </c>
      <c r="AE48" s="104">
        <v>0</v>
      </c>
      <c r="AF48" s="105"/>
      <c r="AG48" s="104">
        <v>2</v>
      </c>
      <c r="AH48" s="104">
        <v>2</v>
      </c>
      <c r="AI48" s="104">
        <v>2</v>
      </c>
      <c r="AJ48" s="105" t="s">
        <v>798</v>
      </c>
      <c r="AK48" s="104" t="b">
        <v>0</v>
      </c>
      <c r="AL48" s="104">
        <v>8760</v>
      </c>
      <c r="AM48" s="104">
        <v>8760</v>
      </c>
      <c r="AN48" s="104">
        <v>8760</v>
      </c>
      <c r="AO48" s="104">
        <v>0</v>
      </c>
      <c r="AP48" s="104">
        <v>0</v>
      </c>
      <c r="AQ48" s="104">
        <v>0</v>
      </c>
      <c r="AR48" s="104">
        <v>87600</v>
      </c>
      <c r="AS48" s="104">
        <v>0</v>
      </c>
      <c r="AT48" s="105"/>
      <c r="AU48" s="104" t="b">
        <v>0</v>
      </c>
      <c r="AV48" s="104">
        <v>0</v>
      </c>
      <c r="AW48" s="104">
        <v>0</v>
      </c>
      <c r="AX48" s="104" t="b">
        <v>1</v>
      </c>
      <c r="AY48" s="104">
        <v>0</v>
      </c>
      <c r="AZ48" s="104">
        <v>87600</v>
      </c>
      <c r="BA48" s="104" t="b">
        <v>0</v>
      </c>
      <c r="BB48" s="104">
        <v>0</v>
      </c>
      <c r="BC48" s="105" t="s">
        <v>6547</v>
      </c>
      <c r="BD48" s="105" t="s">
        <v>6671</v>
      </c>
      <c r="BE48" s="104" t="b">
        <v>1</v>
      </c>
      <c r="BF48" s="104">
        <v>0</v>
      </c>
      <c r="BG48" s="105" t="s">
        <v>6138</v>
      </c>
      <c r="BH48" s="105" t="b">
        <v>1</v>
      </c>
      <c r="BI48" s="104">
        <v>0</v>
      </c>
      <c r="BJ48" s="104">
        <v>73</v>
      </c>
      <c r="BK48" s="104">
        <v>8192.8002111329606</v>
      </c>
      <c r="BL48" s="104">
        <v>0</v>
      </c>
      <c r="BM48" s="104">
        <v>0</v>
      </c>
      <c r="BN48" s="105" t="s">
        <v>5166</v>
      </c>
      <c r="BO48" s="104">
        <v>87675.400844726493</v>
      </c>
      <c r="BP48" s="104">
        <v>8335.3803807021795</v>
      </c>
      <c r="BQ48" s="104">
        <v>8.9998356488056999</v>
      </c>
      <c r="BR48" s="105"/>
      <c r="BS48" s="105"/>
      <c r="BT48" s="105"/>
      <c r="BU48" s="105"/>
      <c r="BV48" s="104">
        <v>1</v>
      </c>
      <c r="BW48" s="104">
        <v>1</v>
      </c>
      <c r="BX48" s="104">
        <v>24978.5</v>
      </c>
      <c r="BY48" s="104">
        <v>0</v>
      </c>
      <c r="BZ48" s="104">
        <v>1.14057077625571E-5</v>
      </c>
      <c r="CA48" s="105" t="s">
        <v>10467</v>
      </c>
      <c r="CB48" s="105"/>
      <c r="CC48" s="105" t="b">
        <v>0</v>
      </c>
      <c r="CD48" s="104">
        <v>0</v>
      </c>
      <c r="CE48" s="104">
        <v>0</v>
      </c>
      <c r="CF48" s="104">
        <v>0</v>
      </c>
      <c r="CG48" s="104">
        <v>0</v>
      </c>
      <c r="CH48" s="105"/>
      <c r="CI48" s="104" t="b">
        <v>0</v>
      </c>
      <c r="CJ48" s="104">
        <v>0</v>
      </c>
      <c r="CK48" s="104">
        <v>0</v>
      </c>
      <c r="CL48" s="106" t="s">
        <v>10468</v>
      </c>
      <c r="CM48" s="104">
        <v>0</v>
      </c>
      <c r="CN48" s="104">
        <v>1</v>
      </c>
      <c r="CO48" s="104">
        <v>0</v>
      </c>
      <c r="CP48" s="104">
        <v>0</v>
      </c>
      <c r="CQ48" s="104">
        <v>50</v>
      </c>
      <c r="CR48" s="104">
        <v>50</v>
      </c>
      <c r="CS48" s="104">
        <v>33171.300211132999</v>
      </c>
      <c r="CT48" s="104">
        <v>0.44511832422119302</v>
      </c>
      <c r="CU48" s="104">
        <v>14765.1535622176</v>
      </c>
      <c r="CV48" s="104">
        <v>44.960478950738597</v>
      </c>
      <c r="CW48" s="104">
        <v>0.44512833458263301</v>
      </c>
      <c r="CX48" s="104">
        <v>20.0131831173798</v>
      </c>
      <c r="CY48" s="104">
        <v>4.9957000000000003</v>
      </c>
      <c r="CZ48" s="104">
        <v>0.44511559604446299</v>
      </c>
      <c r="DA48" s="104">
        <v>2.2236639831593301</v>
      </c>
      <c r="DB48" s="104">
        <v>1.02649495321321E-4</v>
      </c>
      <c r="DC48" s="104">
        <v>0</v>
      </c>
      <c r="DD48" s="105" t="s">
        <v>6672</v>
      </c>
    </row>
    <row r="49" spans="1:108" ht="174" x14ac:dyDescent="0.35">
      <c r="A49" s="105" t="s">
        <v>6999</v>
      </c>
      <c r="B49" s="104">
        <v>0</v>
      </c>
      <c r="C49" s="104">
        <v>0</v>
      </c>
      <c r="D49" s="104">
        <v>0</v>
      </c>
      <c r="E49" s="105"/>
      <c r="F49" s="104">
        <v>1</v>
      </c>
      <c r="G49" s="104" t="b">
        <v>0</v>
      </c>
      <c r="H49" s="105" t="s">
        <v>512</v>
      </c>
      <c r="I49" s="104">
        <v>0</v>
      </c>
      <c r="J49" s="105"/>
      <c r="K49" s="104">
        <v>0</v>
      </c>
      <c r="L49" s="104">
        <v>1.00331396972391</v>
      </c>
      <c r="M49" s="104">
        <v>0</v>
      </c>
      <c r="N49" s="104">
        <v>0</v>
      </c>
      <c r="O49" s="105"/>
      <c r="P49" s="104" t="b">
        <v>0</v>
      </c>
      <c r="Q49" s="104">
        <v>0</v>
      </c>
      <c r="R49" s="105"/>
      <c r="S49" s="104">
        <v>0</v>
      </c>
      <c r="T49" s="104">
        <v>25.021025605355401</v>
      </c>
      <c r="U49" s="104">
        <v>225.18684259469799</v>
      </c>
      <c r="V49" s="104">
        <v>25.021100000000001</v>
      </c>
      <c r="W49" s="104">
        <v>0</v>
      </c>
      <c r="X49" s="105" t="s">
        <v>6364</v>
      </c>
      <c r="Y49" s="105"/>
      <c r="Z49" s="104">
        <v>1</v>
      </c>
      <c r="AA49" s="104">
        <v>0</v>
      </c>
      <c r="AB49" s="105"/>
      <c r="AC49" s="105" t="s">
        <v>89</v>
      </c>
      <c r="AD49" s="104">
        <v>0</v>
      </c>
      <c r="AE49" s="104">
        <v>0</v>
      </c>
      <c r="AF49" s="105"/>
      <c r="AG49" s="104">
        <v>2</v>
      </c>
      <c r="AH49" s="104">
        <v>2</v>
      </c>
      <c r="AI49" s="104">
        <v>2</v>
      </c>
      <c r="AJ49" s="105" t="s">
        <v>798</v>
      </c>
      <c r="AK49" s="104" t="b">
        <v>0</v>
      </c>
      <c r="AL49" s="104">
        <v>8760</v>
      </c>
      <c r="AM49" s="104">
        <v>8760</v>
      </c>
      <c r="AN49" s="104">
        <v>8760</v>
      </c>
      <c r="AO49" s="104">
        <v>0</v>
      </c>
      <c r="AP49" s="104">
        <v>0</v>
      </c>
      <c r="AQ49" s="104">
        <v>0</v>
      </c>
      <c r="AR49" s="104">
        <v>17520</v>
      </c>
      <c r="AS49" s="104">
        <v>0</v>
      </c>
      <c r="AT49" s="105"/>
      <c r="AU49" s="104" t="b">
        <v>0</v>
      </c>
      <c r="AV49" s="104">
        <v>0</v>
      </c>
      <c r="AW49" s="104">
        <v>0</v>
      </c>
      <c r="AX49" s="104" t="b">
        <v>1</v>
      </c>
      <c r="AY49" s="104">
        <v>0</v>
      </c>
      <c r="AZ49" s="104">
        <v>87600</v>
      </c>
      <c r="BA49" s="104" t="b">
        <v>0</v>
      </c>
      <c r="BB49" s="104">
        <v>0</v>
      </c>
      <c r="BC49" s="105" t="s">
        <v>6365</v>
      </c>
      <c r="BD49" s="105" t="s">
        <v>6366</v>
      </c>
      <c r="BE49" s="104" t="b">
        <v>0</v>
      </c>
      <c r="BF49" s="104">
        <v>0</v>
      </c>
      <c r="BG49" s="105">
        <v>17520</v>
      </c>
      <c r="BH49" s="105" t="b">
        <v>1</v>
      </c>
      <c r="BI49" s="104">
        <v>0</v>
      </c>
      <c r="BJ49" s="104">
        <v>24</v>
      </c>
      <c r="BK49" s="104">
        <v>41034.047058081604</v>
      </c>
      <c r="BL49" s="104">
        <v>0</v>
      </c>
      <c r="BM49" s="104">
        <v>0</v>
      </c>
      <c r="BN49" s="105" t="s">
        <v>2149</v>
      </c>
      <c r="BO49" s="104">
        <v>17505.2255896024</v>
      </c>
      <c r="BP49" s="104">
        <v>11067.511876304899</v>
      </c>
      <c r="BQ49" s="104">
        <v>8.9998778069188692</v>
      </c>
      <c r="BR49" s="105"/>
      <c r="BS49" s="105"/>
      <c r="BT49" s="105"/>
      <c r="BU49" s="105"/>
      <c r="BV49" s="104">
        <v>1</v>
      </c>
      <c r="BW49" s="104">
        <v>1</v>
      </c>
      <c r="BX49" s="104">
        <v>12510.5</v>
      </c>
      <c r="BY49" s="104">
        <v>0</v>
      </c>
      <c r="BZ49" s="104">
        <v>5.7125799086757999E-5</v>
      </c>
      <c r="CA49" s="105" t="s">
        <v>10354</v>
      </c>
      <c r="CB49" s="105"/>
      <c r="CC49" s="105" t="b">
        <v>0</v>
      </c>
      <c r="CD49" s="104">
        <v>0</v>
      </c>
      <c r="CE49" s="104">
        <v>0</v>
      </c>
      <c r="CF49" s="104">
        <v>0</v>
      </c>
      <c r="CG49" s="104">
        <v>0</v>
      </c>
      <c r="CH49" s="105"/>
      <c r="CI49" s="104" t="b">
        <v>0</v>
      </c>
      <c r="CJ49" s="104">
        <v>0</v>
      </c>
      <c r="CK49" s="104">
        <v>0</v>
      </c>
      <c r="CL49" s="106" t="s">
        <v>10355</v>
      </c>
      <c r="CM49" s="104">
        <v>0</v>
      </c>
      <c r="CN49" s="104">
        <v>1</v>
      </c>
      <c r="CO49" s="104">
        <v>0</v>
      </c>
      <c r="CP49" s="104">
        <v>0</v>
      </c>
      <c r="CQ49" s="104">
        <v>50</v>
      </c>
      <c r="CR49" s="104">
        <v>50</v>
      </c>
      <c r="CS49" s="104">
        <v>53544.547058081604</v>
      </c>
      <c r="CT49" s="104">
        <v>0.20069681954204599</v>
      </c>
      <c r="CU49" s="104">
        <v>10746.2202983764</v>
      </c>
      <c r="CV49" s="104">
        <v>225.18684259469799</v>
      </c>
      <c r="CW49" s="104">
        <v>0.20069461092051799</v>
      </c>
      <c r="CX49" s="104">
        <v>45.193785758962797</v>
      </c>
      <c r="CY49" s="104">
        <v>25.021100000000001</v>
      </c>
      <c r="CZ49" s="104">
        <v>0.200709688197511</v>
      </c>
      <c r="DA49" s="104">
        <v>5.02197717935874</v>
      </c>
      <c r="DB49" s="104">
        <v>5.1412521140341901E-4</v>
      </c>
      <c r="DC49" s="104">
        <v>0</v>
      </c>
      <c r="DD49" s="105" t="s">
        <v>6367</v>
      </c>
    </row>
    <row r="50" spans="1:108" ht="409.5" x14ac:dyDescent="0.35">
      <c r="A50" s="105" t="s">
        <v>7040</v>
      </c>
      <c r="B50" s="104">
        <v>0</v>
      </c>
      <c r="C50" s="104">
        <v>0</v>
      </c>
      <c r="D50" s="104">
        <v>0</v>
      </c>
      <c r="E50" s="105"/>
      <c r="F50" s="104">
        <v>1</v>
      </c>
      <c r="G50" s="104" t="b">
        <v>0</v>
      </c>
      <c r="H50" s="105" t="s">
        <v>512</v>
      </c>
      <c r="I50" s="104">
        <v>0</v>
      </c>
      <c r="J50" s="105"/>
      <c r="K50" s="104">
        <v>0</v>
      </c>
      <c r="L50" s="104">
        <v>1.19171720238999</v>
      </c>
      <c r="M50" s="104">
        <v>0</v>
      </c>
      <c r="N50" s="104">
        <v>0</v>
      </c>
      <c r="O50" s="105"/>
      <c r="P50" s="104" t="b">
        <v>0</v>
      </c>
      <c r="Q50" s="104">
        <v>0</v>
      </c>
      <c r="R50" s="105"/>
      <c r="S50" s="104">
        <v>0</v>
      </c>
      <c r="T50" s="104">
        <v>0</v>
      </c>
      <c r="U50" s="104">
        <v>516.11</v>
      </c>
      <c r="V50" s="104">
        <v>0.35349999999999998</v>
      </c>
      <c r="W50" s="104">
        <v>0</v>
      </c>
      <c r="X50" s="105" t="s">
        <v>10144</v>
      </c>
      <c r="Y50" s="105"/>
      <c r="Z50" s="104">
        <v>1</v>
      </c>
      <c r="AA50" s="104">
        <v>0</v>
      </c>
      <c r="AB50" s="105"/>
      <c r="AC50" s="105" t="s">
        <v>89</v>
      </c>
      <c r="AD50" s="104">
        <v>0</v>
      </c>
      <c r="AE50" s="104">
        <v>0</v>
      </c>
      <c r="AF50" s="105"/>
      <c r="AG50" s="104">
        <v>2</v>
      </c>
      <c r="AH50" s="104">
        <v>2</v>
      </c>
      <c r="AI50" s="104">
        <v>2</v>
      </c>
      <c r="AJ50" s="105" t="s">
        <v>483</v>
      </c>
      <c r="AK50" s="104" t="b">
        <v>0</v>
      </c>
      <c r="AL50" s="104">
        <v>8760</v>
      </c>
      <c r="AM50" s="104">
        <v>8760</v>
      </c>
      <c r="AN50" s="104">
        <v>8760</v>
      </c>
      <c r="AO50" s="104">
        <v>0</v>
      </c>
      <c r="AP50" s="104">
        <v>0</v>
      </c>
      <c r="AQ50" s="104">
        <v>0</v>
      </c>
      <c r="AR50" s="104">
        <v>131400</v>
      </c>
      <c r="AS50" s="104">
        <v>19710</v>
      </c>
      <c r="AT50" s="105"/>
      <c r="AU50" s="104" t="b">
        <v>0</v>
      </c>
      <c r="AV50" s="104">
        <v>0</v>
      </c>
      <c r="AW50" s="104">
        <v>0</v>
      </c>
      <c r="AX50" s="104" t="b">
        <v>1</v>
      </c>
      <c r="AY50" s="104">
        <v>0</v>
      </c>
      <c r="AZ50" s="104">
        <v>87600</v>
      </c>
      <c r="BA50" s="104" t="b">
        <v>0</v>
      </c>
      <c r="BB50" s="104">
        <v>0</v>
      </c>
      <c r="BC50" s="105" t="s">
        <v>6365</v>
      </c>
      <c r="BD50" s="105" t="s">
        <v>6366</v>
      </c>
      <c r="BE50" s="104" t="b">
        <v>0</v>
      </c>
      <c r="BF50" s="104">
        <v>8760</v>
      </c>
      <c r="BG50" s="105" t="s">
        <v>6138</v>
      </c>
      <c r="BH50" s="105" t="b">
        <v>1</v>
      </c>
      <c r="BI50" s="104">
        <v>0</v>
      </c>
      <c r="BJ50" s="104">
        <v>75</v>
      </c>
      <c r="BK50" s="104">
        <v>0</v>
      </c>
      <c r="BL50" s="104">
        <v>0</v>
      </c>
      <c r="BM50" s="104">
        <v>0</v>
      </c>
      <c r="BN50" s="105" t="s">
        <v>2149</v>
      </c>
      <c r="BO50" s="104">
        <v>100608.705639141</v>
      </c>
      <c r="BP50" s="104">
        <v>0</v>
      </c>
      <c r="BQ50" s="104">
        <v>272.90915355461101</v>
      </c>
      <c r="BR50" s="105"/>
      <c r="BS50" s="105"/>
      <c r="BT50" s="105"/>
      <c r="BU50" s="105"/>
      <c r="BV50" s="104">
        <v>1</v>
      </c>
      <c r="BW50" s="104">
        <v>1</v>
      </c>
      <c r="BX50" s="104">
        <v>333582.5</v>
      </c>
      <c r="BY50" s="104">
        <v>0</v>
      </c>
      <c r="BZ50" s="104">
        <v>9.9394977168949802E-6</v>
      </c>
      <c r="CA50" s="105" t="s">
        <v>10354</v>
      </c>
      <c r="CB50" s="105">
        <v>105120</v>
      </c>
      <c r="CC50" s="105" t="b">
        <v>1</v>
      </c>
      <c r="CD50" s="104">
        <v>672</v>
      </c>
      <c r="CE50" s="104">
        <v>4</v>
      </c>
      <c r="CF50" s="104">
        <v>0</v>
      </c>
      <c r="CG50" s="104">
        <v>0</v>
      </c>
      <c r="CH50" s="105"/>
      <c r="CI50" s="104" t="b">
        <v>0</v>
      </c>
      <c r="CJ50" s="104">
        <v>0</v>
      </c>
      <c r="CK50" s="104">
        <v>0</v>
      </c>
      <c r="CL50" s="106" t="s">
        <v>11533</v>
      </c>
      <c r="CM50" s="104">
        <v>0</v>
      </c>
      <c r="CN50" s="104">
        <v>1</v>
      </c>
      <c r="CO50" s="104">
        <v>0</v>
      </c>
      <c r="CP50" s="104">
        <v>0</v>
      </c>
      <c r="CQ50" s="104">
        <v>50</v>
      </c>
      <c r="CR50" s="104">
        <v>50</v>
      </c>
      <c r="CS50" s="104">
        <v>333582.5</v>
      </c>
      <c r="CT50" s="104">
        <v>0.161386062676282</v>
      </c>
      <c r="CU50" s="104">
        <v>53835.566252710698</v>
      </c>
      <c r="CV50" s="104">
        <v>1188.1099999999999</v>
      </c>
      <c r="CW50" s="104">
        <v>0.69637293666285205</v>
      </c>
      <c r="CX50" s="104">
        <v>827.367649778501</v>
      </c>
      <c r="CY50" s="104">
        <v>4.3535000000000004</v>
      </c>
      <c r="CZ50" s="104">
        <v>0.13016886897465599</v>
      </c>
      <c r="DA50" s="104">
        <v>0.56669017108116304</v>
      </c>
      <c r="DB50" s="104">
        <v>2.7125799086758001E-3</v>
      </c>
      <c r="DC50" s="104">
        <v>0</v>
      </c>
      <c r="DD50" s="105" t="s">
        <v>6530</v>
      </c>
    </row>
    <row r="51" spans="1:108" ht="409.5" x14ac:dyDescent="0.35">
      <c r="A51" s="105" t="s">
        <v>10743</v>
      </c>
      <c r="B51" s="104">
        <v>0</v>
      </c>
      <c r="C51" s="104">
        <v>0</v>
      </c>
      <c r="D51" s="104">
        <v>0</v>
      </c>
      <c r="E51" s="105"/>
      <c r="F51" s="104">
        <v>1</v>
      </c>
      <c r="G51" s="104" t="b">
        <v>0</v>
      </c>
      <c r="H51" s="105" t="s">
        <v>512</v>
      </c>
      <c r="I51" s="104">
        <v>0</v>
      </c>
      <c r="J51" s="105"/>
      <c r="K51" s="104">
        <v>0</v>
      </c>
      <c r="L51" s="104">
        <v>1.25728024328933</v>
      </c>
      <c r="M51" s="104">
        <v>0</v>
      </c>
      <c r="N51" s="104">
        <v>0</v>
      </c>
      <c r="O51" s="105"/>
      <c r="P51" s="104" t="b">
        <v>0</v>
      </c>
      <c r="Q51" s="104">
        <v>0</v>
      </c>
      <c r="R51" s="105"/>
      <c r="S51" s="104">
        <v>0</v>
      </c>
      <c r="T51" s="104">
        <v>0</v>
      </c>
      <c r="U51" s="104">
        <v>0.73980000000000001</v>
      </c>
      <c r="V51" s="104">
        <v>0.36990000000000001</v>
      </c>
      <c r="W51" s="104">
        <v>0</v>
      </c>
      <c r="X51" s="105" t="s">
        <v>6415</v>
      </c>
      <c r="Y51" s="106" t="s">
        <v>6345</v>
      </c>
      <c r="Z51" s="104">
        <v>1</v>
      </c>
      <c r="AA51" s="104">
        <v>0</v>
      </c>
      <c r="AB51" s="105" t="s">
        <v>11485</v>
      </c>
      <c r="AC51" s="105" t="s">
        <v>11507</v>
      </c>
      <c r="AD51" s="104">
        <v>0</v>
      </c>
      <c r="AE51" s="104">
        <v>0</v>
      </c>
      <c r="AF51" s="105"/>
      <c r="AG51" s="104">
        <v>2</v>
      </c>
      <c r="AH51" s="104">
        <v>2</v>
      </c>
      <c r="AI51" s="104">
        <v>2</v>
      </c>
      <c r="AJ51" s="105" t="s">
        <v>483</v>
      </c>
      <c r="AK51" s="104" t="b">
        <v>0</v>
      </c>
      <c r="AL51" s="104">
        <v>8760</v>
      </c>
      <c r="AM51" s="104">
        <v>8760</v>
      </c>
      <c r="AN51" s="104">
        <v>8760</v>
      </c>
      <c r="AO51" s="104">
        <v>0</v>
      </c>
      <c r="AP51" s="104">
        <v>0</v>
      </c>
      <c r="AQ51" s="104">
        <v>0</v>
      </c>
      <c r="AR51" s="104">
        <v>131400</v>
      </c>
      <c r="AS51" s="104">
        <v>19710</v>
      </c>
      <c r="AT51" s="105"/>
      <c r="AU51" s="104" t="b">
        <v>0</v>
      </c>
      <c r="AV51" s="104">
        <v>0</v>
      </c>
      <c r="AW51" s="104">
        <v>0</v>
      </c>
      <c r="AX51" s="104" t="b">
        <v>1</v>
      </c>
      <c r="AY51" s="104">
        <v>0</v>
      </c>
      <c r="AZ51" s="104">
        <v>87600</v>
      </c>
      <c r="BA51" s="104" t="b">
        <v>0</v>
      </c>
      <c r="BB51" s="104">
        <v>0</v>
      </c>
      <c r="BC51" s="105" t="s">
        <v>6416</v>
      </c>
      <c r="BD51" s="105" t="s">
        <v>6417</v>
      </c>
      <c r="BE51" s="104" t="b">
        <v>1</v>
      </c>
      <c r="BF51" s="104">
        <v>148920</v>
      </c>
      <c r="BG51" s="105" t="s">
        <v>6912</v>
      </c>
      <c r="BH51" s="105" t="b">
        <v>1</v>
      </c>
      <c r="BI51" s="104">
        <v>0</v>
      </c>
      <c r="BJ51" s="104">
        <v>596</v>
      </c>
      <c r="BK51" s="104">
        <v>0</v>
      </c>
      <c r="BL51" s="104">
        <v>0</v>
      </c>
      <c r="BM51" s="104">
        <v>0</v>
      </c>
      <c r="BN51" s="105" t="s">
        <v>1310</v>
      </c>
      <c r="BO51" s="104">
        <v>81565.764725600093</v>
      </c>
      <c r="BP51" s="104">
        <v>0</v>
      </c>
      <c r="BQ51" s="104">
        <v>0.13776792863926701</v>
      </c>
      <c r="BR51" s="105"/>
      <c r="BS51" s="105"/>
      <c r="BT51" s="105"/>
      <c r="BU51" s="105"/>
      <c r="BV51" s="104">
        <v>1</v>
      </c>
      <c r="BW51" s="104">
        <v>1</v>
      </c>
      <c r="BX51" s="104">
        <v>2166455</v>
      </c>
      <c r="BY51" s="104">
        <v>0</v>
      </c>
      <c r="BZ51" s="104">
        <v>1.2260045662100501E-5</v>
      </c>
      <c r="CA51" s="105" t="s">
        <v>10371</v>
      </c>
      <c r="CB51" s="105">
        <v>105120</v>
      </c>
      <c r="CC51" s="105" t="b">
        <v>1</v>
      </c>
      <c r="CD51" s="104">
        <v>0</v>
      </c>
      <c r="CE51" s="104">
        <v>5</v>
      </c>
      <c r="CF51" s="104">
        <v>0</v>
      </c>
      <c r="CG51" s="104">
        <v>0</v>
      </c>
      <c r="CH51" s="105"/>
      <c r="CI51" s="104" t="b">
        <v>0</v>
      </c>
      <c r="CJ51" s="104">
        <v>0</v>
      </c>
      <c r="CK51" s="104">
        <v>0</v>
      </c>
      <c r="CL51" s="106" t="s">
        <v>11508</v>
      </c>
      <c r="CM51" s="104">
        <v>3.4324765982618099E-8</v>
      </c>
      <c r="CN51" s="104">
        <v>156.92959474322799</v>
      </c>
      <c r="CO51" s="104">
        <v>16109.7</v>
      </c>
      <c r="CP51" s="104">
        <v>0</v>
      </c>
      <c r="CQ51" s="104">
        <v>50</v>
      </c>
      <c r="CR51" s="104">
        <v>50</v>
      </c>
      <c r="CS51" s="104">
        <v>2182564.7000000002</v>
      </c>
      <c r="CT51" s="104">
        <v>0.120107958043515</v>
      </c>
      <c r="CU51" s="104">
        <v>262143.389414857</v>
      </c>
      <c r="CV51" s="104">
        <v>0.73980000000000001</v>
      </c>
      <c r="CW51" s="104">
        <v>1.56443087007501</v>
      </c>
      <c r="CX51" s="104">
        <v>1.1573659576814901</v>
      </c>
      <c r="CY51" s="104">
        <v>5.3699000000000003</v>
      </c>
      <c r="CZ51" s="104">
        <v>0.10776420023477901</v>
      </c>
      <c r="DA51" s="104">
        <v>0.57868297884074205</v>
      </c>
      <c r="DB51" s="104">
        <v>1.6890410958904101E-6</v>
      </c>
      <c r="DC51" s="104">
        <v>0</v>
      </c>
      <c r="DD51" s="105" t="s">
        <v>6418</v>
      </c>
    </row>
    <row r="52" spans="1:108" ht="409.5" x14ac:dyDescent="0.35">
      <c r="A52" s="105" t="s">
        <v>10847</v>
      </c>
      <c r="B52" s="104">
        <v>0</v>
      </c>
      <c r="C52" s="104">
        <v>0</v>
      </c>
      <c r="D52" s="104">
        <v>0</v>
      </c>
      <c r="E52" s="105"/>
      <c r="F52" s="104">
        <v>1</v>
      </c>
      <c r="G52" s="104" t="b">
        <v>0</v>
      </c>
      <c r="H52" s="105" t="s">
        <v>512</v>
      </c>
      <c r="I52" s="104">
        <v>0</v>
      </c>
      <c r="J52" s="105"/>
      <c r="K52" s="104">
        <v>0</v>
      </c>
      <c r="L52" s="104">
        <v>1</v>
      </c>
      <c r="M52" s="104">
        <v>0</v>
      </c>
      <c r="N52" s="104">
        <v>0</v>
      </c>
      <c r="O52" s="105"/>
      <c r="P52" s="104" t="b">
        <v>0</v>
      </c>
      <c r="Q52" s="104">
        <v>0</v>
      </c>
      <c r="R52" s="105"/>
      <c r="S52" s="104">
        <v>0</v>
      </c>
      <c r="T52" s="104">
        <v>0</v>
      </c>
      <c r="U52" s="104">
        <v>0</v>
      </c>
      <c r="V52" s="104">
        <v>18270.126799999998</v>
      </c>
      <c r="W52" s="104">
        <v>0</v>
      </c>
      <c r="X52" s="106" t="s">
        <v>6723</v>
      </c>
      <c r="Y52" s="106" t="s">
        <v>6724</v>
      </c>
      <c r="Z52" s="104">
        <v>1</v>
      </c>
      <c r="AA52" s="104">
        <v>0</v>
      </c>
      <c r="AB52" s="105" t="s">
        <v>11485</v>
      </c>
      <c r="AC52" s="105" t="s">
        <v>11564</v>
      </c>
      <c r="AD52" s="104">
        <v>0</v>
      </c>
      <c r="AE52" s="104">
        <v>0</v>
      </c>
      <c r="AF52" s="105"/>
      <c r="AG52" s="104">
        <v>2</v>
      </c>
      <c r="AH52" s="104">
        <v>2</v>
      </c>
      <c r="AI52" s="104">
        <v>2</v>
      </c>
      <c r="AJ52" s="105" t="s">
        <v>798</v>
      </c>
      <c r="AK52" s="104" t="b">
        <v>0</v>
      </c>
      <c r="AL52" s="104">
        <v>8760</v>
      </c>
      <c r="AM52" s="104">
        <v>8760</v>
      </c>
      <c r="AN52" s="104">
        <v>8760</v>
      </c>
      <c r="AO52" s="104">
        <v>0</v>
      </c>
      <c r="AP52" s="104">
        <v>0</v>
      </c>
      <c r="AQ52" s="104">
        <v>0</v>
      </c>
      <c r="AR52" s="104">
        <v>24</v>
      </c>
      <c r="AS52" s="104">
        <v>0</v>
      </c>
      <c r="AT52" s="105"/>
      <c r="AU52" s="104" t="b">
        <v>0</v>
      </c>
      <c r="AV52" s="104">
        <v>0</v>
      </c>
      <c r="AW52" s="104">
        <v>0</v>
      </c>
      <c r="AX52" s="104" t="b">
        <v>1</v>
      </c>
      <c r="AY52" s="104">
        <v>0</v>
      </c>
      <c r="AZ52" s="104">
        <v>87600</v>
      </c>
      <c r="BA52" s="104" t="b">
        <v>0</v>
      </c>
      <c r="BB52" s="104">
        <v>0</v>
      </c>
      <c r="BC52" s="105" t="s">
        <v>159</v>
      </c>
      <c r="BD52" s="105" t="s">
        <v>6720</v>
      </c>
      <c r="BE52" s="104" t="b">
        <v>0</v>
      </c>
      <c r="BF52" s="104">
        <v>0</v>
      </c>
      <c r="BG52" s="105"/>
      <c r="BH52" s="105" t="b">
        <v>0</v>
      </c>
      <c r="BI52" s="104">
        <v>0</v>
      </c>
      <c r="BJ52" s="104">
        <v>0</v>
      </c>
      <c r="BK52" s="104">
        <v>0</v>
      </c>
      <c r="BL52" s="104">
        <v>0</v>
      </c>
      <c r="BM52" s="104">
        <v>0</v>
      </c>
      <c r="BN52" s="105" t="s">
        <v>3845</v>
      </c>
      <c r="BO52" s="104">
        <v>23.973561037354202</v>
      </c>
      <c r="BP52" s="104">
        <v>24.1485430595447</v>
      </c>
      <c r="BQ52" s="104">
        <v>0</v>
      </c>
      <c r="BR52" s="105"/>
      <c r="BS52" s="105"/>
      <c r="BT52" s="105"/>
      <c r="BU52" s="105"/>
      <c r="BV52" s="104">
        <v>1</v>
      </c>
      <c r="BW52" s="104">
        <v>1</v>
      </c>
      <c r="BX52" s="104">
        <v>0</v>
      </c>
      <c r="BY52" s="104">
        <v>0</v>
      </c>
      <c r="BZ52" s="104">
        <v>4.1712618264840198E-2</v>
      </c>
      <c r="CA52" s="105" t="s">
        <v>10477</v>
      </c>
      <c r="CB52" s="105"/>
      <c r="CC52" s="105" t="b">
        <v>0</v>
      </c>
      <c r="CD52" s="104">
        <v>0</v>
      </c>
      <c r="CE52" s="104">
        <v>0</v>
      </c>
      <c r="CF52" s="104">
        <v>0</v>
      </c>
      <c r="CG52" s="104">
        <v>0</v>
      </c>
      <c r="CH52" s="105"/>
      <c r="CI52" s="104" t="b">
        <v>0</v>
      </c>
      <c r="CJ52" s="104">
        <v>0</v>
      </c>
      <c r="CK52" s="104">
        <v>0</v>
      </c>
      <c r="CL52" s="105" t="s">
        <v>6725</v>
      </c>
      <c r="CM52" s="104">
        <v>1.04281545768353E-6</v>
      </c>
      <c r="CN52" s="104">
        <v>1</v>
      </c>
      <c r="CO52" s="104">
        <v>0</v>
      </c>
      <c r="CP52" s="104">
        <v>0</v>
      </c>
      <c r="CQ52" s="104">
        <v>50</v>
      </c>
      <c r="CR52" s="104">
        <v>50</v>
      </c>
      <c r="CS52" s="104">
        <v>0</v>
      </c>
      <c r="CT52" s="104">
        <v>0</v>
      </c>
      <c r="CU52" s="104">
        <v>0</v>
      </c>
      <c r="CV52" s="104">
        <v>0</v>
      </c>
      <c r="CW52" s="104">
        <v>0</v>
      </c>
      <c r="CX52" s="104">
        <v>0</v>
      </c>
      <c r="CY52" s="104">
        <v>18270.126799999998</v>
      </c>
      <c r="CZ52" s="104">
        <v>7.3066250319415802E-3</v>
      </c>
      <c r="DA52" s="104">
        <v>133.49296581362699</v>
      </c>
      <c r="DB52" s="104">
        <v>0</v>
      </c>
      <c r="DC52" s="104">
        <v>0</v>
      </c>
      <c r="DD52" s="105" t="s">
        <v>6727</v>
      </c>
    </row>
    <row r="53" spans="1:108" ht="409.5" x14ac:dyDescent="0.35">
      <c r="A53" s="105" t="s">
        <v>10848</v>
      </c>
      <c r="B53" s="104">
        <v>0</v>
      </c>
      <c r="C53" s="104">
        <v>0</v>
      </c>
      <c r="D53" s="104">
        <v>0</v>
      </c>
      <c r="E53" s="105"/>
      <c r="F53" s="104">
        <v>1</v>
      </c>
      <c r="G53" s="104" t="b">
        <v>0</v>
      </c>
      <c r="H53" s="105" t="s">
        <v>512</v>
      </c>
      <c r="I53" s="104">
        <v>0</v>
      </c>
      <c r="J53" s="105"/>
      <c r="K53" s="104">
        <v>0</v>
      </c>
      <c r="L53" s="104">
        <v>1</v>
      </c>
      <c r="M53" s="104">
        <v>0</v>
      </c>
      <c r="N53" s="104">
        <v>0</v>
      </c>
      <c r="O53" s="105"/>
      <c r="P53" s="104" t="b">
        <v>0</v>
      </c>
      <c r="Q53" s="104">
        <v>0</v>
      </c>
      <c r="R53" s="105"/>
      <c r="S53" s="104">
        <v>0</v>
      </c>
      <c r="T53" s="104">
        <v>0</v>
      </c>
      <c r="U53" s="104">
        <v>0</v>
      </c>
      <c r="V53" s="104">
        <v>18270.126799999998</v>
      </c>
      <c r="W53" s="104">
        <v>0</v>
      </c>
      <c r="X53" s="106" t="s">
        <v>6723</v>
      </c>
      <c r="Y53" s="106" t="s">
        <v>6724</v>
      </c>
      <c r="Z53" s="104">
        <v>1</v>
      </c>
      <c r="AA53" s="104">
        <v>0</v>
      </c>
      <c r="AB53" s="105" t="s">
        <v>11485</v>
      </c>
      <c r="AC53" s="105" t="s">
        <v>11564</v>
      </c>
      <c r="AD53" s="104">
        <v>0</v>
      </c>
      <c r="AE53" s="104">
        <v>0</v>
      </c>
      <c r="AF53" s="105"/>
      <c r="AG53" s="104">
        <v>2</v>
      </c>
      <c r="AH53" s="104">
        <v>2</v>
      </c>
      <c r="AI53" s="104">
        <v>2</v>
      </c>
      <c r="AJ53" s="105" t="s">
        <v>798</v>
      </c>
      <c r="AK53" s="104" t="b">
        <v>0</v>
      </c>
      <c r="AL53" s="104">
        <v>8760</v>
      </c>
      <c r="AM53" s="104">
        <v>8760</v>
      </c>
      <c r="AN53" s="104">
        <v>8760</v>
      </c>
      <c r="AO53" s="104">
        <v>0</v>
      </c>
      <c r="AP53" s="104">
        <v>0</v>
      </c>
      <c r="AQ53" s="104">
        <v>0</v>
      </c>
      <c r="AR53" s="104">
        <v>24</v>
      </c>
      <c r="AS53" s="104">
        <v>0</v>
      </c>
      <c r="AT53" s="105"/>
      <c r="AU53" s="104" t="b">
        <v>0</v>
      </c>
      <c r="AV53" s="104">
        <v>0</v>
      </c>
      <c r="AW53" s="104">
        <v>0</v>
      </c>
      <c r="AX53" s="104" t="b">
        <v>1</v>
      </c>
      <c r="AY53" s="104">
        <v>0</v>
      </c>
      <c r="AZ53" s="104">
        <v>87600</v>
      </c>
      <c r="BA53" s="104" t="b">
        <v>0</v>
      </c>
      <c r="BB53" s="104">
        <v>0</v>
      </c>
      <c r="BC53" s="105" t="s">
        <v>159</v>
      </c>
      <c r="BD53" s="105" t="s">
        <v>6720</v>
      </c>
      <c r="BE53" s="104" t="b">
        <v>0</v>
      </c>
      <c r="BF53" s="104">
        <v>0</v>
      </c>
      <c r="BG53" s="105"/>
      <c r="BH53" s="105" t="b">
        <v>0</v>
      </c>
      <c r="BI53" s="104">
        <v>0</v>
      </c>
      <c r="BJ53" s="104">
        <v>0</v>
      </c>
      <c r="BK53" s="104">
        <v>0</v>
      </c>
      <c r="BL53" s="104">
        <v>0</v>
      </c>
      <c r="BM53" s="104">
        <v>0</v>
      </c>
      <c r="BN53" s="105" t="s">
        <v>3849</v>
      </c>
      <c r="BO53" s="104">
        <v>23.973561037354202</v>
      </c>
      <c r="BP53" s="104">
        <v>24.1485430595447</v>
      </c>
      <c r="BQ53" s="104">
        <v>0</v>
      </c>
      <c r="BR53" s="105"/>
      <c r="BS53" s="105"/>
      <c r="BT53" s="105"/>
      <c r="BU53" s="105"/>
      <c r="BV53" s="104">
        <v>1</v>
      </c>
      <c r="BW53" s="104">
        <v>1</v>
      </c>
      <c r="BX53" s="104">
        <v>0</v>
      </c>
      <c r="BY53" s="104">
        <v>0</v>
      </c>
      <c r="BZ53" s="104">
        <v>4.1712618264840198E-2</v>
      </c>
      <c r="CA53" s="105" t="s">
        <v>10478</v>
      </c>
      <c r="CB53" s="105"/>
      <c r="CC53" s="105" t="b">
        <v>0</v>
      </c>
      <c r="CD53" s="104">
        <v>0</v>
      </c>
      <c r="CE53" s="104">
        <v>0</v>
      </c>
      <c r="CF53" s="104">
        <v>0</v>
      </c>
      <c r="CG53" s="104">
        <v>0</v>
      </c>
      <c r="CH53" s="105"/>
      <c r="CI53" s="104" t="b">
        <v>0</v>
      </c>
      <c r="CJ53" s="104">
        <v>0</v>
      </c>
      <c r="CK53" s="104">
        <v>0</v>
      </c>
      <c r="CL53" s="105" t="s">
        <v>6725</v>
      </c>
      <c r="CM53" s="104">
        <v>1.04281545768353E-6</v>
      </c>
      <c r="CN53" s="104">
        <v>1</v>
      </c>
      <c r="CO53" s="104">
        <v>0</v>
      </c>
      <c r="CP53" s="104">
        <v>0</v>
      </c>
      <c r="CQ53" s="104">
        <v>50</v>
      </c>
      <c r="CR53" s="104">
        <v>50</v>
      </c>
      <c r="CS53" s="104">
        <v>0</v>
      </c>
      <c r="CT53" s="104">
        <v>0</v>
      </c>
      <c r="CU53" s="104">
        <v>0</v>
      </c>
      <c r="CV53" s="104">
        <v>0</v>
      </c>
      <c r="CW53" s="104">
        <v>0</v>
      </c>
      <c r="CX53" s="104">
        <v>0</v>
      </c>
      <c r="CY53" s="104">
        <v>18270.126799999998</v>
      </c>
      <c r="CZ53" s="104">
        <v>7.3066250319415802E-3</v>
      </c>
      <c r="DA53" s="104">
        <v>133.49296581362699</v>
      </c>
      <c r="DB53" s="104">
        <v>0</v>
      </c>
      <c r="DC53" s="104">
        <v>0</v>
      </c>
      <c r="DD53" s="105" t="s">
        <v>6728</v>
      </c>
    </row>
    <row r="54" spans="1:108" ht="409.5" x14ac:dyDescent="0.35">
      <c r="A54" s="105" t="s">
        <v>10819</v>
      </c>
      <c r="B54" s="104">
        <v>0</v>
      </c>
      <c r="C54" s="104">
        <v>0</v>
      </c>
      <c r="D54" s="104">
        <v>0</v>
      </c>
      <c r="E54" s="105"/>
      <c r="F54" s="104">
        <v>1</v>
      </c>
      <c r="G54" s="104" t="b">
        <v>0</v>
      </c>
      <c r="H54" s="105" t="s">
        <v>512</v>
      </c>
      <c r="I54" s="104">
        <v>0</v>
      </c>
      <c r="J54" s="105"/>
      <c r="K54" s="104">
        <v>0</v>
      </c>
      <c r="L54" s="104">
        <v>1</v>
      </c>
      <c r="M54" s="104">
        <v>0</v>
      </c>
      <c r="N54" s="104">
        <v>0</v>
      </c>
      <c r="O54" s="105"/>
      <c r="P54" s="104" t="b">
        <v>0</v>
      </c>
      <c r="Q54" s="104">
        <v>0</v>
      </c>
      <c r="R54" s="105"/>
      <c r="S54" s="104">
        <v>0</v>
      </c>
      <c r="T54" s="104">
        <v>9.9538700629527597</v>
      </c>
      <c r="U54" s="104">
        <v>69.675531769036596</v>
      </c>
      <c r="V54" s="104">
        <v>9.9539000000000009</v>
      </c>
      <c r="W54" s="104">
        <v>0</v>
      </c>
      <c r="X54" s="105" t="s">
        <v>10129</v>
      </c>
      <c r="Y54" s="105"/>
      <c r="Z54" s="104">
        <v>1</v>
      </c>
      <c r="AA54" s="104">
        <v>0</v>
      </c>
      <c r="AB54" s="105" t="s">
        <v>799</v>
      </c>
      <c r="AC54" s="105" t="s">
        <v>77</v>
      </c>
      <c r="AD54" s="104">
        <v>0</v>
      </c>
      <c r="AE54" s="104">
        <v>0</v>
      </c>
      <c r="AF54" s="105"/>
      <c r="AG54" s="104">
        <v>2</v>
      </c>
      <c r="AH54" s="104">
        <v>2</v>
      </c>
      <c r="AI54" s="104">
        <v>2</v>
      </c>
      <c r="AJ54" s="105" t="s">
        <v>798</v>
      </c>
      <c r="AK54" s="104" t="b">
        <v>0</v>
      </c>
      <c r="AL54" s="104">
        <v>8760</v>
      </c>
      <c r="AM54" s="104">
        <v>8760</v>
      </c>
      <c r="AN54" s="104">
        <v>8760</v>
      </c>
      <c r="AO54" s="104">
        <v>0</v>
      </c>
      <c r="AP54" s="104">
        <v>0</v>
      </c>
      <c r="AQ54" s="104">
        <v>0</v>
      </c>
      <c r="AR54" s="104">
        <v>43800</v>
      </c>
      <c r="AS54" s="104">
        <v>0</v>
      </c>
      <c r="AT54" s="105"/>
      <c r="AU54" s="104" t="b">
        <v>0</v>
      </c>
      <c r="AV54" s="104">
        <v>0</v>
      </c>
      <c r="AW54" s="104">
        <v>0</v>
      </c>
      <c r="AX54" s="104" t="b">
        <v>1</v>
      </c>
      <c r="AY54" s="104">
        <v>0</v>
      </c>
      <c r="AZ54" s="104">
        <v>87600</v>
      </c>
      <c r="BA54" s="104" t="b">
        <v>0</v>
      </c>
      <c r="BB54" s="104">
        <v>0</v>
      </c>
      <c r="BC54" s="105" t="s">
        <v>6202</v>
      </c>
      <c r="BD54" s="105" t="s">
        <v>10368</v>
      </c>
      <c r="BE54" s="104" t="b">
        <v>1</v>
      </c>
      <c r="BF54" s="104">
        <v>0</v>
      </c>
      <c r="BG54" s="105"/>
      <c r="BH54" s="105" t="b">
        <v>0</v>
      </c>
      <c r="BI54" s="104">
        <v>0</v>
      </c>
      <c r="BJ54" s="104">
        <v>0</v>
      </c>
      <c r="BK54" s="104">
        <v>6370.3295535475499</v>
      </c>
      <c r="BL54" s="104">
        <v>0</v>
      </c>
      <c r="BM54" s="104">
        <v>0</v>
      </c>
      <c r="BN54" s="105" t="s">
        <v>9301</v>
      </c>
      <c r="BO54" s="104">
        <v>44002.853153035503</v>
      </c>
      <c r="BP54" s="104">
        <v>44075.7476226781</v>
      </c>
      <c r="BQ54" s="104">
        <v>6.9998223579739198</v>
      </c>
      <c r="BR54" s="105"/>
      <c r="BS54" s="105"/>
      <c r="BT54" s="105"/>
      <c r="BU54" s="105"/>
      <c r="BV54" s="104">
        <v>1</v>
      </c>
      <c r="BW54" s="104">
        <v>1</v>
      </c>
      <c r="BX54" s="104">
        <v>19907.599999999999</v>
      </c>
      <c r="BY54" s="104">
        <v>0</v>
      </c>
      <c r="BZ54" s="104">
        <v>2.2725799086757999E-5</v>
      </c>
      <c r="CA54" s="105" t="s">
        <v>10369</v>
      </c>
      <c r="CB54" s="105"/>
      <c r="CC54" s="105" t="b">
        <v>0</v>
      </c>
      <c r="CD54" s="104">
        <v>0</v>
      </c>
      <c r="CE54" s="104">
        <v>0</v>
      </c>
      <c r="CF54" s="104">
        <v>0</v>
      </c>
      <c r="CG54" s="104">
        <v>0</v>
      </c>
      <c r="CH54" s="105"/>
      <c r="CI54" s="104" t="b">
        <v>0</v>
      </c>
      <c r="CJ54" s="104">
        <v>0</v>
      </c>
      <c r="CK54" s="104">
        <v>0</v>
      </c>
      <c r="CL54" s="106" t="s">
        <v>11505</v>
      </c>
      <c r="CM54" s="104">
        <v>0</v>
      </c>
      <c r="CN54" s="104">
        <v>1</v>
      </c>
      <c r="CO54" s="104">
        <v>0</v>
      </c>
      <c r="CP54" s="104">
        <v>0</v>
      </c>
      <c r="CQ54" s="104">
        <v>50</v>
      </c>
      <c r="CR54" s="104">
        <v>50</v>
      </c>
      <c r="CS54" s="104">
        <v>26277.929553547499</v>
      </c>
      <c r="CT54" s="104">
        <v>0.31582123176252802</v>
      </c>
      <c r="CU54" s="104">
        <v>8299.1280797703203</v>
      </c>
      <c r="CV54" s="104">
        <v>69.675531769036596</v>
      </c>
      <c r="CW54" s="104">
        <v>0.31583757228530102</v>
      </c>
      <c r="CX54" s="104">
        <v>22.006150801619899</v>
      </c>
      <c r="CY54" s="104">
        <v>9.9539000000000009</v>
      </c>
      <c r="CZ54" s="104">
        <v>0.31582156514839299</v>
      </c>
      <c r="DA54" s="104">
        <v>3.1436562773305901</v>
      </c>
      <c r="DB54" s="104">
        <v>1.5907655655031199E-4</v>
      </c>
      <c r="DC54" s="104">
        <v>0</v>
      </c>
      <c r="DD54" s="105" t="s">
        <v>6411</v>
      </c>
    </row>
    <row r="55" spans="1:108" x14ac:dyDescent="0.35">
      <c r="A55" s="105" t="s">
        <v>10752</v>
      </c>
      <c r="B55" s="104">
        <v>0</v>
      </c>
      <c r="C55" s="104">
        <v>0</v>
      </c>
      <c r="D55" s="104">
        <v>0</v>
      </c>
      <c r="E55" s="105"/>
      <c r="F55" s="104">
        <v>1</v>
      </c>
      <c r="G55" s="104" t="b">
        <v>0</v>
      </c>
      <c r="H55" s="105" t="s">
        <v>512</v>
      </c>
      <c r="I55" s="104">
        <v>0</v>
      </c>
      <c r="J55" s="105"/>
      <c r="K55" s="104">
        <v>0</v>
      </c>
      <c r="L55" s="104">
        <v>0.95575861633459702</v>
      </c>
      <c r="M55" s="104">
        <v>0</v>
      </c>
      <c r="N55" s="104">
        <v>0</v>
      </c>
      <c r="O55" s="105"/>
      <c r="P55" s="104" t="b">
        <v>0</v>
      </c>
      <c r="Q55" s="104">
        <v>0</v>
      </c>
      <c r="R55" s="105"/>
      <c r="S55" s="104">
        <v>0</v>
      </c>
      <c r="T55" s="104">
        <v>0</v>
      </c>
      <c r="U55" s="104">
        <v>0</v>
      </c>
      <c r="V55" s="104">
        <v>0</v>
      </c>
      <c r="W55" s="104">
        <v>0</v>
      </c>
      <c r="X55" s="105" t="s">
        <v>10179</v>
      </c>
      <c r="Y55" s="105"/>
      <c r="Z55" s="104">
        <v>1</v>
      </c>
      <c r="AA55" s="104">
        <v>0</v>
      </c>
      <c r="AB55" s="105" t="s">
        <v>11585</v>
      </c>
      <c r="AC55" s="105" t="s">
        <v>11586</v>
      </c>
      <c r="AD55" s="104">
        <v>0</v>
      </c>
      <c r="AE55" s="104">
        <v>0</v>
      </c>
      <c r="AF55" s="105"/>
      <c r="AG55" s="104">
        <v>2</v>
      </c>
      <c r="AH55" s="104">
        <v>2</v>
      </c>
      <c r="AI55" s="104">
        <v>2</v>
      </c>
      <c r="AJ55" s="105" t="s">
        <v>483</v>
      </c>
      <c r="AK55" s="104" t="b">
        <v>0</v>
      </c>
      <c r="AL55" s="104">
        <v>8760</v>
      </c>
      <c r="AM55" s="104">
        <v>8760</v>
      </c>
      <c r="AN55" s="104">
        <v>8760</v>
      </c>
      <c r="AO55" s="104">
        <v>0</v>
      </c>
      <c r="AP55" s="104">
        <v>0</v>
      </c>
      <c r="AQ55" s="104">
        <v>0</v>
      </c>
      <c r="AR55" s="104">
        <v>87600</v>
      </c>
      <c r="AS55" s="104">
        <v>13140</v>
      </c>
      <c r="AT55" s="105"/>
      <c r="AU55" s="104" t="b">
        <v>0</v>
      </c>
      <c r="AV55" s="104">
        <v>0</v>
      </c>
      <c r="AW55" s="104">
        <v>0</v>
      </c>
      <c r="AX55" s="104" t="b">
        <v>1</v>
      </c>
      <c r="AY55" s="104">
        <v>0</v>
      </c>
      <c r="AZ55" s="104">
        <v>87600</v>
      </c>
      <c r="BA55" s="104" t="b">
        <v>0</v>
      </c>
      <c r="BB55" s="104">
        <v>0</v>
      </c>
      <c r="BC55" s="105" t="s">
        <v>6202</v>
      </c>
      <c r="BD55" s="105" t="s">
        <v>10368</v>
      </c>
      <c r="BE55" s="104" t="b">
        <v>0</v>
      </c>
      <c r="BF55" s="104">
        <v>8760</v>
      </c>
      <c r="BG55" s="105">
        <v>8760</v>
      </c>
      <c r="BH55" s="105" t="b">
        <v>1</v>
      </c>
      <c r="BI55" s="104">
        <v>0</v>
      </c>
      <c r="BJ55" s="104">
        <v>50</v>
      </c>
      <c r="BK55" s="104">
        <v>1080</v>
      </c>
      <c r="BL55" s="104">
        <v>0</v>
      </c>
      <c r="BM55" s="104">
        <v>0</v>
      </c>
      <c r="BN55" s="105" t="s">
        <v>9301</v>
      </c>
      <c r="BO55" s="104">
        <v>7821.4285714285697</v>
      </c>
      <c r="BP55" s="104">
        <v>0</v>
      </c>
      <c r="BQ55" s="104">
        <v>0.214285714285714</v>
      </c>
      <c r="BR55" s="105" t="s">
        <v>10530</v>
      </c>
      <c r="BS55" s="105"/>
      <c r="BT55" s="105"/>
      <c r="BU55" s="105"/>
      <c r="BV55" s="104">
        <v>1</v>
      </c>
      <c r="BW55" s="104">
        <v>1</v>
      </c>
      <c r="BX55" s="104">
        <v>0</v>
      </c>
      <c r="BY55" s="104">
        <v>0</v>
      </c>
      <c r="BZ55" s="104">
        <v>1.2785388127853901E-4</v>
      </c>
      <c r="CA55" s="105" t="s">
        <v>10369</v>
      </c>
      <c r="CB55" s="105">
        <v>70080</v>
      </c>
      <c r="CC55" s="105" t="b">
        <v>1</v>
      </c>
      <c r="CD55" s="104">
        <v>12</v>
      </c>
      <c r="CE55" s="104">
        <v>6</v>
      </c>
      <c r="CF55" s="104">
        <v>0</v>
      </c>
      <c r="CG55" s="104">
        <v>0</v>
      </c>
      <c r="CH55" s="105"/>
      <c r="CI55" s="104" t="b">
        <v>0</v>
      </c>
      <c r="CJ55" s="104">
        <v>0</v>
      </c>
      <c r="CK55" s="104">
        <v>0</v>
      </c>
      <c r="CL55" s="105" t="s">
        <v>10531</v>
      </c>
      <c r="CM55" s="104">
        <v>0</v>
      </c>
      <c r="CN55" s="104">
        <v>0</v>
      </c>
      <c r="CO55" s="104">
        <v>9000</v>
      </c>
      <c r="CP55" s="104">
        <v>0</v>
      </c>
      <c r="CQ55" s="104">
        <v>50</v>
      </c>
      <c r="CR55" s="104">
        <v>50</v>
      </c>
      <c r="CS55" s="104">
        <v>10080</v>
      </c>
      <c r="CT55" s="104">
        <v>0</v>
      </c>
      <c r="CU55" s="104">
        <v>0</v>
      </c>
      <c r="CV55" s="104">
        <v>12</v>
      </c>
      <c r="CW55" s="104">
        <v>0</v>
      </c>
      <c r="CX55" s="104">
        <v>0</v>
      </c>
      <c r="CY55" s="104">
        <v>56</v>
      </c>
      <c r="CZ55" s="104">
        <v>0</v>
      </c>
      <c r="DA55" s="104">
        <v>0</v>
      </c>
      <c r="DB55" s="104">
        <v>2.73972602739726E-5</v>
      </c>
      <c r="DC55" s="104">
        <v>0</v>
      </c>
      <c r="DD55" s="105" t="s">
        <v>10532</v>
      </c>
    </row>
    <row r="56" spans="1:108" ht="409.5" x14ac:dyDescent="0.35">
      <c r="A56" s="105" t="s">
        <v>10756</v>
      </c>
      <c r="B56" s="104">
        <v>0</v>
      </c>
      <c r="C56" s="104">
        <v>0</v>
      </c>
      <c r="D56" s="104">
        <v>0</v>
      </c>
      <c r="E56" s="105"/>
      <c r="F56" s="104">
        <v>1</v>
      </c>
      <c r="G56" s="104" t="b">
        <v>0</v>
      </c>
      <c r="H56" s="105" t="s">
        <v>512</v>
      </c>
      <c r="I56" s="104">
        <v>0</v>
      </c>
      <c r="J56" s="105"/>
      <c r="K56" s="104">
        <v>0</v>
      </c>
      <c r="L56" s="104">
        <v>1.0171511276613301</v>
      </c>
      <c r="M56" s="104">
        <v>0</v>
      </c>
      <c r="N56" s="104">
        <v>0</v>
      </c>
      <c r="O56" s="105"/>
      <c r="P56" s="104" t="b">
        <v>0</v>
      </c>
      <c r="Q56" s="104">
        <v>0</v>
      </c>
      <c r="R56" s="105"/>
      <c r="S56" s="104">
        <v>0</v>
      </c>
      <c r="T56" s="104">
        <v>0</v>
      </c>
      <c r="U56" s="104">
        <v>0</v>
      </c>
      <c r="V56" s="104">
        <v>0</v>
      </c>
      <c r="W56" s="104">
        <v>0</v>
      </c>
      <c r="X56" s="105" t="s">
        <v>10200</v>
      </c>
      <c r="Y56" s="105"/>
      <c r="Z56" s="104">
        <v>1</v>
      </c>
      <c r="AA56" s="104">
        <v>0</v>
      </c>
      <c r="AB56" s="105" t="s">
        <v>11585</v>
      </c>
      <c r="AC56" s="105" t="s">
        <v>11586</v>
      </c>
      <c r="AD56" s="104">
        <v>0</v>
      </c>
      <c r="AE56" s="104">
        <v>0</v>
      </c>
      <c r="AF56" s="105"/>
      <c r="AG56" s="104">
        <v>2</v>
      </c>
      <c r="AH56" s="104">
        <v>2</v>
      </c>
      <c r="AI56" s="104">
        <v>2</v>
      </c>
      <c r="AJ56" s="105" t="s">
        <v>483</v>
      </c>
      <c r="AK56" s="104" t="b">
        <v>0</v>
      </c>
      <c r="AL56" s="104">
        <v>8760</v>
      </c>
      <c r="AM56" s="104">
        <v>8760</v>
      </c>
      <c r="AN56" s="104">
        <v>8760</v>
      </c>
      <c r="AO56" s="104">
        <v>0</v>
      </c>
      <c r="AP56" s="104">
        <v>0</v>
      </c>
      <c r="AQ56" s="104">
        <v>0</v>
      </c>
      <c r="AR56" s="104">
        <v>87600</v>
      </c>
      <c r="AS56" s="104">
        <v>13140</v>
      </c>
      <c r="AT56" s="105"/>
      <c r="AU56" s="104" t="b">
        <v>0</v>
      </c>
      <c r="AV56" s="104">
        <v>0</v>
      </c>
      <c r="AW56" s="104">
        <v>0</v>
      </c>
      <c r="AX56" s="104" t="b">
        <v>1</v>
      </c>
      <c r="AY56" s="104">
        <v>0</v>
      </c>
      <c r="AZ56" s="104">
        <v>87600</v>
      </c>
      <c r="BA56" s="104" t="b">
        <v>0</v>
      </c>
      <c r="BB56" s="104">
        <v>0</v>
      </c>
      <c r="BC56" s="105" t="s">
        <v>6202</v>
      </c>
      <c r="BD56" s="105" t="s">
        <v>10368</v>
      </c>
      <c r="BE56" s="104" t="b">
        <v>0</v>
      </c>
      <c r="BF56" s="104">
        <v>8760</v>
      </c>
      <c r="BG56" s="105">
        <v>8760</v>
      </c>
      <c r="BH56" s="105" t="b">
        <v>1</v>
      </c>
      <c r="BI56" s="104">
        <v>0</v>
      </c>
      <c r="BJ56" s="104">
        <v>50</v>
      </c>
      <c r="BK56" s="104">
        <v>1080</v>
      </c>
      <c r="BL56" s="104">
        <v>0</v>
      </c>
      <c r="BM56" s="104">
        <v>0</v>
      </c>
      <c r="BN56" s="105" t="s">
        <v>9301</v>
      </c>
      <c r="BO56" s="104">
        <v>7821.4285714285697</v>
      </c>
      <c r="BP56" s="104">
        <v>0</v>
      </c>
      <c r="BQ56" s="104">
        <v>0.214285714285714</v>
      </c>
      <c r="BR56" s="105" t="s">
        <v>10568</v>
      </c>
      <c r="BS56" s="105"/>
      <c r="BT56" s="105"/>
      <c r="BU56" s="105"/>
      <c r="BV56" s="104">
        <v>1</v>
      </c>
      <c r="BW56" s="104">
        <v>1</v>
      </c>
      <c r="BX56" s="104">
        <v>0</v>
      </c>
      <c r="BY56" s="104">
        <v>0</v>
      </c>
      <c r="BZ56" s="104">
        <v>1.2785388127853901E-4</v>
      </c>
      <c r="CA56" s="105" t="s">
        <v>10369</v>
      </c>
      <c r="CB56" s="105">
        <v>70080</v>
      </c>
      <c r="CC56" s="105" t="b">
        <v>1</v>
      </c>
      <c r="CD56" s="104">
        <v>12</v>
      </c>
      <c r="CE56" s="104">
        <v>6</v>
      </c>
      <c r="CF56" s="104">
        <v>0</v>
      </c>
      <c r="CG56" s="104">
        <v>0</v>
      </c>
      <c r="CH56" s="105"/>
      <c r="CI56" s="104" t="b">
        <v>0</v>
      </c>
      <c r="CJ56" s="104">
        <v>0</v>
      </c>
      <c r="CK56" s="104">
        <v>0</v>
      </c>
      <c r="CL56" s="106" t="s">
        <v>11601</v>
      </c>
      <c r="CM56" s="104">
        <v>0</v>
      </c>
      <c r="CN56" s="104">
        <v>0</v>
      </c>
      <c r="CO56" s="104">
        <v>12000</v>
      </c>
      <c r="CP56" s="104">
        <v>0</v>
      </c>
      <c r="CQ56" s="104">
        <v>50</v>
      </c>
      <c r="CR56" s="104">
        <v>50</v>
      </c>
      <c r="CS56" s="104">
        <v>13080</v>
      </c>
      <c r="CT56" s="104">
        <v>0</v>
      </c>
      <c r="CU56" s="104">
        <v>0</v>
      </c>
      <c r="CV56" s="104">
        <v>12</v>
      </c>
      <c r="CW56" s="104">
        <v>0</v>
      </c>
      <c r="CX56" s="104">
        <v>0</v>
      </c>
      <c r="CY56" s="104">
        <v>56</v>
      </c>
      <c r="CZ56" s="104">
        <v>0</v>
      </c>
      <c r="DA56" s="104">
        <v>0</v>
      </c>
      <c r="DB56" s="104">
        <v>2.73972602739726E-5</v>
      </c>
      <c r="DC56" s="104">
        <v>0</v>
      </c>
      <c r="DD56" s="105" t="s">
        <v>10569</v>
      </c>
    </row>
    <row r="57" spans="1:108" x14ac:dyDescent="0.35">
      <c r="A57" s="105" t="s">
        <v>10780</v>
      </c>
      <c r="B57" s="104">
        <v>0</v>
      </c>
      <c r="C57" s="104">
        <v>0</v>
      </c>
      <c r="D57" s="104">
        <v>0</v>
      </c>
      <c r="E57" s="105"/>
      <c r="F57" s="104">
        <v>1</v>
      </c>
      <c r="G57" s="104" t="b">
        <v>0</v>
      </c>
      <c r="H57" s="105" t="s">
        <v>512</v>
      </c>
      <c r="I57" s="104">
        <v>0</v>
      </c>
      <c r="J57" s="105"/>
      <c r="K57" s="104">
        <v>0</v>
      </c>
      <c r="L57" s="104">
        <v>0.95575861633459702</v>
      </c>
      <c r="M57" s="104">
        <v>0</v>
      </c>
      <c r="N57" s="104">
        <v>0</v>
      </c>
      <c r="O57" s="105"/>
      <c r="P57" s="104" t="b">
        <v>0</v>
      </c>
      <c r="Q57" s="104">
        <v>0</v>
      </c>
      <c r="R57" s="105"/>
      <c r="S57" s="104">
        <v>0</v>
      </c>
      <c r="T57" s="104">
        <v>0</v>
      </c>
      <c r="U57" s="104">
        <v>0</v>
      </c>
      <c r="V57" s="104">
        <v>0</v>
      </c>
      <c r="W57" s="104">
        <v>0</v>
      </c>
      <c r="X57" s="105" t="s">
        <v>10248</v>
      </c>
      <c r="Y57" s="105"/>
      <c r="Z57" s="104">
        <v>1</v>
      </c>
      <c r="AA57" s="104">
        <v>0</v>
      </c>
      <c r="AB57" s="105" t="s">
        <v>11585</v>
      </c>
      <c r="AC57" s="105" t="s">
        <v>11586</v>
      </c>
      <c r="AD57" s="104">
        <v>0</v>
      </c>
      <c r="AE57" s="104">
        <v>0</v>
      </c>
      <c r="AF57" s="105"/>
      <c r="AG57" s="104">
        <v>2</v>
      </c>
      <c r="AH57" s="104">
        <v>2</v>
      </c>
      <c r="AI57" s="104">
        <v>2</v>
      </c>
      <c r="AJ57" s="105" t="s">
        <v>483</v>
      </c>
      <c r="AK57" s="104" t="b">
        <v>0</v>
      </c>
      <c r="AL57" s="104">
        <v>8760</v>
      </c>
      <c r="AM57" s="104">
        <v>8760</v>
      </c>
      <c r="AN57" s="104">
        <v>8760</v>
      </c>
      <c r="AO57" s="104">
        <v>0</v>
      </c>
      <c r="AP57" s="104">
        <v>0</v>
      </c>
      <c r="AQ57" s="104">
        <v>0</v>
      </c>
      <c r="AR57" s="104">
        <v>87600</v>
      </c>
      <c r="AS57" s="104">
        <v>13140</v>
      </c>
      <c r="AT57" s="105"/>
      <c r="AU57" s="104" t="b">
        <v>0</v>
      </c>
      <c r="AV57" s="104">
        <v>0</v>
      </c>
      <c r="AW57" s="104">
        <v>0</v>
      </c>
      <c r="AX57" s="104" t="b">
        <v>1</v>
      </c>
      <c r="AY57" s="104">
        <v>0</v>
      </c>
      <c r="AZ57" s="104">
        <v>87600</v>
      </c>
      <c r="BA57" s="104" t="b">
        <v>0</v>
      </c>
      <c r="BB57" s="104">
        <v>0</v>
      </c>
      <c r="BC57" s="105" t="s">
        <v>6202</v>
      </c>
      <c r="BD57" s="105" t="s">
        <v>10368</v>
      </c>
      <c r="BE57" s="104" t="b">
        <v>0</v>
      </c>
      <c r="BF57" s="104">
        <v>8760</v>
      </c>
      <c r="BG57" s="105">
        <v>8760</v>
      </c>
      <c r="BH57" s="105" t="b">
        <v>1</v>
      </c>
      <c r="BI57" s="104">
        <v>0</v>
      </c>
      <c r="BJ57" s="104">
        <v>50</v>
      </c>
      <c r="BK57" s="104">
        <v>1080</v>
      </c>
      <c r="BL57" s="104">
        <v>0</v>
      </c>
      <c r="BM57" s="104">
        <v>0</v>
      </c>
      <c r="BN57" s="105" t="s">
        <v>9301</v>
      </c>
      <c r="BO57" s="104">
        <v>7821.4285714285697</v>
      </c>
      <c r="BP57" s="104">
        <v>0</v>
      </c>
      <c r="BQ57" s="104">
        <v>0.214285714285714</v>
      </c>
      <c r="BR57" s="105"/>
      <c r="BS57" s="105"/>
      <c r="BT57" s="105"/>
      <c r="BU57" s="105"/>
      <c r="BV57" s="104">
        <v>1</v>
      </c>
      <c r="BW57" s="104">
        <v>1</v>
      </c>
      <c r="BX57" s="104">
        <v>0</v>
      </c>
      <c r="BY57" s="104">
        <v>0</v>
      </c>
      <c r="BZ57" s="104">
        <v>1.2785388127853901E-4</v>
      </c>
      <c r="CA57" s="105" t="s">
        <v>10369</v>
      </c>
      <c r="CB57" s="105">
        <v>70080</v>
      </c>
      <c r="CC57" s="105" t="b">
        <v>1</v>
      </c>
      <c r="CD57" s="104">
        <v>12</v>
      </c>
      <c r="CE57" s="104">
        <v>6</v>
      </c>
      <c r="CF57" s="104">
        <v>0</v>
      </c>
      <c r="CG57" s="104">
        <v>0</v>
      </c>
      <c r="CH57" s="105"/>
      <c r="CI57" s="104" t="b">
        <v>0</v>
      </c>
      <c r="CJ57" s="104">
        <v>0</v>
      </c>
      <c r="CK57" s="104">
        <v>0</v>
      </c>
      <c r="CL57" s="105" t="s">
        <v>10531</v>
      </c>
      <c r="CM57" s="104">
        <v>0</v>
      </c>
      <c r="CN57" s="104">
        <v>0</v>
      </c>
      <c r="CO57" s="104">
        <v>9000</v>
      </c>
      <c r="CP57" s="104">
        <v>0</v>
      </c>
      <c r="CQ57" s="104">
        <v>50</v>
      </c>
      <c r="CR57" s="104">
        <v>50</v>
      </c>
      <c r="CS57" s="104">
        <v>10080</v>
      </c>
      <c r="CT57" s="104">
        <v>0</v>
      </c>
      <c r="CU57" s="104">
        <v>0</v>
      </c>
      <c r="CV57" s="104">
        <v>12</v>
      </c>
      <c r="CW57" s="104">
        <v>0</v>
      </c>
      <c r="CX57" s="104">
        <v>0</v>
      </c>
      <c r="CY57" s="104">
        <v>56</v>
      </c>
      <c r="CZ57" s="104">
        <v>0</v>
      </c>
      <c r="DA57" s="104">
        <v>0</v>
      </c>
      <c r="DB57" s="104">
        <v>2.73972602739726E-5</v>
      </c>
      <c r="DC57" s="104">
        <v>0</v>
      </c>
      <c r="DD57" s="105" t="s">
        <v>10632</v>
      </c>
    </row>
    <row r="58" spans="1:108" ht="409.5" x14ac:dyDescent="0.35">
      <c r="A58" s="105" t="s">
        <v>10781</v>
      </c>
      <c r="B58" s="104">
        <v>0</v>
      </c>
      <c r="C58" s="104">
        <v>0</v>
      </c>
      <c r="D58" s="104">
        <v>0</v>
      </c>
      <c r="E58" s="105"/>
      <c r="F58" s="104">
        <v>1</v>
      </c>
      <c r="G58" s="104" t="b">
        <v>0</v>
      </c>
      <c r="H58" s="105" t="s">
        <v>512</v>
      </c>
      <c r="I58" s="104">
        <v>0</v>
      </c>
      <c r="J58" s="105"/>
      <c r="K58" s="104">
        <v>0</v>
      </c>
      <c r="L58" s="104">
        <v>1.0171511276613301</v>
      </c>
      <c r="M58" s="104">
        <v>0</v>
      </c>
      <c r="N58" s="104">
        <v>0</v>
      </c>
      <c r="O58" s="105"/>
      <c r="P58" s="104" t="b">
        <v>0</v>
      </c>
      <c r="Q58" s="104">
        <v>0</v>
      </c>
      <c r="R58" s="105"/>
      <c r="S58" s="104">
        <v>0</v>
      </c>
      <c r="T58" s="104">
        <v>0</v>
      </c>
      <c r="U58" s="104">
        <v>0</v>
      </c>
      <c r="V58" s="104">
        <v>0</v>
      </c>
      <c r="W58" s="104">
        <v>0</v>
      </c>
      <c r="X58" s="105" t="s">
        <v>10250</v>
      </c>
      <c r="Y58" s="105"/>
      <c r="Z58" s="104">
        <v>1</v>
      </c>
      <c r="AA58" s="104">
        <v>0</v>
      </c>
      <c r="AB58" s="105" t="s">
        <v>11585</v>
      </c>
      <c r="AC58" s="105" t="s">
        <v>11586</v>
      </c>
      <c r="AD58" s="104">
        <v>0</v>
      </c>
      <c r="AE58" s="104">
        <v>0</v>
      </c>
      <c r="AF58" s="105"/>
      <c r="AG58" s="104">
        <v>2</v>
      </c>
      <c r="AH58" s="104">
        <v>2</v>
      </c>
      <c r="AI58" s="104">
        <v>2</v>
      </c>
      <c r="AJ58" s="105" t="s">
        <v>483</v>
      </c>
      <c r="AK58" s="104" t="b">
        <v>0</v>
      </c>
      <c r="AL58" s="104">
        <v>8760</v>
      </c>
      <c r="AM58" s="104">
        <v>8760</v>
      </c>
      <c r="AN58" s="104">
        <v>8760</v>
      </c>
      <c r="AO58" s="104">
        <v>0</v>
      </c>
      <c r="AP58" s="104">
        <v>0</v>
      </c>
      <c r="AQ58" s="104">
        <v>0</v>
      </c>
      <c r="AR58" s="104">
        <v>87600</v>
      </c>
      <c r="AS58" s="104">
        <v>13140</v>
      </c>
      <c r="AT58" s="105"/>
      <c r="AU58" s="104" t="b">
        <v>0</v>
      </c>
      <c r="AV58" s="104">
        <v>0</v>
      </c>
      <c r="AW58" s="104">
        <v>0</v>
      </c>
      <c r="AX58" s="104" t="b">
        <v>1</v>
      </c>
      <c r="AY58" s="104">
        <v>0</v>
      </c>
      <c r="AZ58" s="104">
        <v>87600</v>
      </c>
      <c r="BA58" s="104" t="b">
        <v>0</v>
      </c>
      <c r="BB58" s="104">
        <v>0</v>
      </c>
      <c r="BC58" s="105" t="s">
        <v>6202</v>
      </c>
      <c r="BD58" s="105" t="s">
        <v>10368</v>
      </c>
      <c r="BE58" s="104" t="b">
        <v>0</v>
      </c>
      <c r="BF58" s="104">
        <v>8760</v>
      </c>
      <c r="BG58" s="105">
        <v>8760</v>
      </c>
      <c r="BH58" s="105" t="b">
        <v>1</v>
      </c>
      <c r="BI58" s="104">
        <v>0</v>
      </c>
      <c r="BJ58" s="104">
        <v>50</v>
      </c>
      <c r="BK58" s="104">
        <v>1080</v>
      </c>
      <c r="BL58" s="104">
        <v>0</v>
      </c>
      <c r="BM58" s="104">
        <v>0</v>
      </c>
      <c r="BN58" s="105" t="s">
        <v>9301</v>
      </c>
      <c r="BO58" s="104">
        <v>7821.4285714285697</v>
      </c>
      <c r="BP58" s="104">
        <v>0</v>
      </c>
      <c r="BQ58" s="104">
        <v>0.214285714285714</v>
      </c>
      <c r="BR58" s="105"/>
      <c r="BS58" s="105"/>
      <c r="BT58" s="105"/>
      <c r="BU58" s="105"/>
      <c r="BV58" s="104">
        <v>1</v>
      </c>
      <c r="BW58" s="104">
        <v>1</v>
      </c>
      <c r="BX58" s="104">
        <v>0</v>
      </c>
      <c r="BY58" s="104">
        <v>0</v>
      </c>
      <c r="BZ58" s="104">
        <v>1.2785388127853901E-4</v>
      </c>
      <c r="CA58" s="105" t="s">
        <v>10369</v>
      </c>
      <c r="CB58" s="105">
        <v>70080</v>
      </c>
      <c r="CC58" s="105" t="b">
        <v>1</v>
      </c>
      <c r="CD58" s="104">
        <v>12</v>
      </c>
      <c r="CE58" s="104">
        <v>6</v>
      </c>
      <c r="CF58" s="104">
        <v>0</v>
      </c>
      <c r="CG58" s="104">
        <v>0</v>
      </c>
      <c r="CH58" s="105"/>
      <c r="CI58" s="104" t="b">
        <v>0</v>
      </c>
      <c r="CJ58" s="104">
        <v>0</v>
      </c>
      <c r="CK58" s="104">
        <v>0</v>
      </c>
      <c r="CL58" s="106" t="s">
        <v>11601</v>
      </c>
      <c r="CM58" s="104">
        <v>0</v>
      </c>
      <c r="CN58" s="104">
        <v>0</v>
      </c>
      <c r="CO58" s="104">
        <v>12000</v>
      </c>
      <c r="CP58" s="104">
        <v>0</v>
      </c>
      <c r="CQ58" s="104">
        <v>50</v>
      </c>
      <c r="CR58" s="104">
        <v>50</v>
      </c>
      <c r="CS58" s="104">
        <v>13080</v>
      </c>
      <c r="CT58" s="104">
        <v>0</v>
      </c>
      <c r="CU58" s="104">
        <v>0</v>
      </c>
      <c r="CV58" s="104">
        <v>12</v>
      </c>
      <c r="CW58" s="104">
        <v>0</v>
      </c>
      <c r="CX58" s="104">
        <v>0</v>
      </c>
      <c r="CY58" s="104">
        <v>56</v>
      </c>
      <c r="CZ58" s="104">
        <v>0</v>
      </c>
      <c r="DA58" s="104">
        <v>0</v>
      </c>
      <c r="DB58" s="104">
        <v>2.73972602739726E-5</v>
      </c>
      <c r="DC58" s="104">
        <v>0</v>
      </c>
      <c r="DD58" s="105" t="s">
        <v>10633</v>
      </c>
    </row>
    <row r="59" spans="1:108" ht="409.5" x14ac:dyDescent="0.35">
      <c r="A59" s="105" t="s">
        <v>10826</v>
      </c>
      <c r="B59" s="104">
        <v>0</v>
      </c>
      <c r="C59" s="104">
        <v>0</v>
      </c>
      <c r="D59" s="104">
        <v>0</v>
      </c>
      <c r="E59" s="105"/>
      <c r="F59" s="104">
        <v>1</v>
      </c>
      <c r="G59" s="104" t="b">
        <v>0</v>
      </c>
      <c r="H59" s="105" t="s">
        <v>512</v>
      </c>
      <c r="I59" s="104">
        <v>0</v>
      </c>
      <c r="J59" s="105"/>
      <c r="K59" s="104">
        <v>0</v>
      </c>
      <c r="L59" s="104">
        <v>1</v>
      </c>
      <c r="M59" s="104">
        <v>0</v>
      </c>
      <c r="N59" s="104">
        <v>0</v>
      </c>
      <c r="O59" s="105"/>
      <c r="P59" s="104" t="b">
        <v>0</v>
      </c>
      <c r="Q59" s="104">
        <v>0</v>
      </c>
      <c r="R59" s="105"/>
      <c r="S59" s="104">
        <v>0</v>
      </c>
      <c r="T59" s="104">
        <v>5.0022000000000002</v>
      </c>
      <c r="U59" s="104">
        <v>55.023460786848602</v>
      </c>
      <c r="V59" s="104">
        <v>5.0022000000000002</v>
      </c>
      <c r="W59" s="104">
        <v>0</v>
      </c>
      <c r="X59" s="105" t="s">
        <v>10181</v>
      </c>
      <c r="Y59" s="105"/>
      <c r="Z59" s="104">
        <v>1</v>
      </c>
      <c r="AA59" s="104">
        <v>0</v>
      </c>
      <c r="AB59" s="105" t="s">
        <v>11448</v>
      </c>
      <c r="AC59" s="105" t="s">
        <v>11579</v>
      </c>
      <c r="AD59" s="104">
        <v>0</v>
      </c>
      <c r="AE59" s="104">
        <v>0</v>
      </c>
      <c r="AF59" s="105"/>
      <c r="AG59" s="104">
        <v>2</v>
      </c>
      <c r="AH59" s="104">
        <v>2</v>
      </c>
      <c r="AI59" s="104">
        <v>2</v>
      </c>
      <c r="AJ59" s="105" t="s">
        <v>798</v>
      </c>
      <c r="AK59" s="104" t="b">
        <v>0</v>
      </c>
      <c r="AL59" s="104">
        <v>8760</v>
      </c>
      <c r="AM59" s="104">
        <v>8760</v>
      </c>
      <c r="AN59" s="104">
        <v>8760</v>
      </c>
      <c r="AO59" s="104">
        <v>0</v>
      </c>
      <c r="AP59" s="104">
        <v>0</v>
      </c>
      <c r="AQ59" s="104">
        <v>0</v>
      </c>
      <c r="AR59" s="104">
        <v>87600</v>
      </c>
      <c r="AS59" s="104">
        <v>0</v>
      </c>
      <c r="AT59" s="105"/>
      <c r="AU59" s="104" t="b">
        <v>0</v>
      </c>
      <c r="AV59" s="104">
        <v>0</v>
      </c>
      <c r="AW59" s="104">
        <v>0</v>
      </c>
      <c r="AX59" s="104" t="b">
        <v>1</v>
      </c>
      <c r="AY59" s="104">
        <v>0</v>
      </c>
      <c r="AZ59" s="104">
        <v>87600</v>
      </c>
      <c r="BA59" s="104" t="b">
        <v>0</v>
      </c>
      <c r="BB59" s="104">
        <v>0</v>
      </c>
      <c r="BC59" s="105" t="s">
        <v>6584</v>
      </c>
      <c r="BD59" s="105" t="s">
        <v>10517</v>
      </c>
      <c r="BE59" s="104" t="b">
        <v>0</v>
      </c>
      <c r="BF59" s="104">
        <v>8760</v>
      </c>
      <c r="BG59" s="105"/>
      <c r="BH59" s="105" t="b">
        <v>0</v>
      </c>
      <c r="BI59" s="104">
        <v>0</v>
      </c>
      <c r="BJ59" s="104">
        <v>0</v>
      </c>
      <c r="BK59" s="104">
        <v>5002.1334708163804</v>
      </c>
      <c r="BL59" s="104">
        <v>0</v>
      </c>
      <c r="BM59" s="104">
        <v>0</v>
      </c>
      <c r="BN59" s="105" t="s">
        <v>9493</v>
      </c>
      <c r="BO59" s="104">
        <v>87561.472951901203</v>
      </c>
      <c r="BP59" s="104">
        <v>87011.281090645207</v>
      </c>
      <c r="BQ59" s="104">
        <v>10.999852222391899</v>
      </c>
      <c r="BR59" s="105"/>
      <c r="BS59" s="105"/>
      <c r="BT59" s="105"/>
      <c r="BU59" s="105"/>
      <c r="BV59" s="104">
        <v>1</v>
      </c>
      <c r="BW59" s="104">
        <v>1</v>
      </c>
      <c r="BX59" s="104">
        <v>10004.4</v>
      </c>
      <c r="BY59" s="104">
        <v>0</v>
      </c>
      <c r="BZ59" s="104">
        <v>1.1420547945205499E-5</v>
      </c>
      <c r="CA59" s="105" t="s">
        <v>10533</v>
      </c>
      <c r="CB59" s="105"/>
      <c r="CC59" s="105" t="b">
        <v>0</v>
      </c>
      <c r="CD59" s="104">
        <v>0</v>
      </c>
      <c r="CE59" s="104">
        <v>0</v>
      </c>
      <c r="CF59" s="104">
        <v>0</v>
      </c>
      <c r="CG59" s="104">
        <v>0</v>
      </c>
      <c r="CH59" s="105"/>
      <c r="CI59" s="104" t="b">
        <v>0</v>
      </c>
      <c r="CJ59" s="104">
        <v>0</v>
      </c>
      <c r="CK59" s="104">
        <v>0</v>
      </c>
      <c r="CL59" s="106" t="s">
        <v>11587</v>
      </c>
      <c r="CM59" s="104">
        <v>0</v>
      </c>
      <c r="CN59" s="104">
        <v>1</v>
      </c>
      <c r="CO59" s="104">
        <v>0</v>
      </c>
      <c r="CP59" s="104">
        <v>0</v>
      </c>
      <c r="CQ59" s="104">
        <v>50</v>
      </c>
      <c r="CR59" s="104">
        <v>50</v>
      </c>
      <c r="CS59" s="104">
        <v>15006.533470816399</v>
      </c>
      <c r="CT59" s="104">
        <v>0.44171426666952701</v>
      </c>
      <c r="CU59" s="104">
        <v>6628.5999273133602</v>
      </c>
      <c r="CV59" s="104">
        <v>55.023460786848602</v>
      </c>
      <c r="CW59" s="104">
        <v>0.44172292509501798</v>
      </c>
      <c r="CX59" s="104">
        <v>24.305124047617799</v>
      </c>
      <c r="CY59" s="104">
        <v>5.0022000000000002</v>
      </c>
      <c r="CZ59" s="104">
        <v>0.44171039553351799</v>
      </c>
      <c r="DA59" s="104">
        <v>2.2095237405377701</v>
      </c>
      <c r="DB59" s="104">
        <v>1.25624339696001E-4</v>
      </c>
      <c r="DC59" s="104">
        <v>0</v>
      </c>
      <c r="DD59" s="105" t="s">
        <v>10534</v>
      </c>
    </row>
    <row r="60" spans="1:108" ht="58" x14ac:dyDescent="0.35">
      <c r="A60" s="105" t="s">
        <v>10757</v>
      </c>
      <c r="B60" s="104">
        <v>0</v>
      </c>
      <c r="C60" s="104">
        <v>0</v>
      </c>
      <c r="D60" s="104">
        <v>0</v>
      </c>
      <c r="E60" s="105"/>
      <c r="F60" s="104">
        <v>1</v>
      </c>
      <c r="G60" s="104" t="b">
        <v>0</v>
      </c>
      <c r="H60" s="105" t="s">
        <v>512</v>
      </c>
      <c r="I60" s="104">
        <v>0</v>
      </c>
      <c r="J60" s="105"/>
      <c r="K60" s="104">
        <v>0</v>
      </c>
      <c r="L60" s="104">
        <v>0.95575861633459702</v>
      </c>
      <c r="M60" s="104">
        <v>0</v>
      </c>
      <c r="N60" s="104">
        <v>0</v>
      </c>
      <c r="O60" s="105"/>
      <c r="P60" s="104" t="b">
        <v>0</v>
      </c>
      <c r="Q60" s="104">
        <v>0</v>
      </c>
      <c r="R60" s="105"/>
      <c r="S60" s="104">
        <v>0</v>
      </c>
      <c r="T60" s="104">
        <v>0</v>
      </c>
      <c r="U60" s="104">
        <v>0</v>
      </c>
      <c r="V60" s="104">
        <v>0</v>
      </c>
      <c r="W60" s="104">
        <v>0</v>
      </c>
      <c r="X60" s="105" t="s">
        <v>10202</v>
      </c>
      <c r="Y60" s="105"/>
      <c r="Z60" s="104">
        <v>1</v>
      </c>
      <c r="AA60" s="104">
        <v>0</v>
      </c>
      <c r="AB60" s="105" t="s">
        <v>11602</v>
      </c>
      <c r="AC60" s="105" t="s">
        <v>11603</v>
      </c>
      <c r="AD60" s="104">
        <v>0</v>
      </c>
      <c r="AE60" s="104">
        <v>0</v>
      </c>
      <c r="AF60" s="105"/>
      <c r="AG60" s="104">
        <v>2</v>
      </c>
      <c r="AH60" s="104">
        <v>2</v>
      </c>
      <c r="AI60" s="104">
        <v>2</v>
      </c>
      <c r="AJ60" s="105" t="s">
        <v>483</v>
      </c>
      <c r="AK60" s="104" t="b">
        <v>0</v>
      </c>
      <c r="AL60" s="104">
        <v>8760</v>
      </c>
      <c r="AM60" s="104">
        <v>8760</v>
      </c>
      <c r="AN60" s="104">
        <v>8760</v>
      </c>
      <c r="AO60" s="104">
        <v>0</v>
      </c>
      <c r="AP60" s="104">
        <v>0</v>
      </c>
      <c r="AQ60" s="104">
        <v>0</v>
      </c>
      <c r="AR60" s="104">
        <v>87600</v>
      </c>
      <c r="AS60" s="104">
        <v>13140</v>
      </c>
      <c r="AT60" s="105"/>
      <c r="AU60" s="104" t="b">
        <v>0</v>
      </c>
      <c r="AV60" s="104">
        <v>0</v>
      </c>
      <c r="AW60" s="104">
        <v>0</v>
      </c>
      <c r="AX60" s="104" t="b">
        <v>1</v>
      </c>
      <c r="AY60" s="104">
        <v>0</v>
      </c>
      <c r="AZ60" s="104">
        <v>87600</v>
      </c>
      <c r="BA60" s="104" t="b">
        <v>0</v>
      </c>
      <c r="BB60" s="104">
        <v>0</v>
      </c>
      <c r="BC60" s="105" t="s">
        <v>6202</v>
      </c>
      <c r="BD60" s="105" t="s">
        <v>10570</v>
      </c>
      <c r="BE60" s="104" t="b">
        <v>0</v>
      </c>
      <c r="BF60" s="104">
        <v>8760</v>
      </c>
      <c r="BG60" s="105">
        <v>8760</v>
      </c>
      <c r="BH60" s="105" t="b">
        <v>1</v>
      </c>
      <c r="BI60" s="104">
        <v>0</v>
      </c>
      <c r="BJ60" s="104">
        <v>50</v>
      </c>
      <c r="BK60" s="104">
        <v>1080</v>
      </c>
      <c r="BL60" s="104">
        <v>0</v>
      </c>
      <c r="BM60" s="104">
        <v>0</v>
      </c>
      <c r="BN60" s="105" t="s">
        <v>9523</v>
      </c>
      <c r="BO60" s="104">
        <v>7821.4285714285697</v>
      </c>
      <c r="BP60" s="104">
        <v>0</v>
      </c>
      <c r="BQ60" s="104">
        <v>0.214285714285714</v>
      </c>
      <c r="BR60" s="105"/>
      <c r="BS60" s="105"/>
      <c r="BT60" s="105"/>
      <c r="BU60" s="105"/>
      <c r="BV60" s="104">
        <v>1</v>
      </c>
      <c r="BW60" s="104">
        <v>1</v>
      </c>
      <c r="BX60" s="104">
        <v>0</v>
      </c>
      <c r="BY60" s="104">
        <v>0</v>
      </c>
      <c r="BZ60" s="104">
        <v>1.2785388127853901E-4</v>
      </c>
      <c r="CA60" s="105" t="s">
        <v>10571</v>
      </c>
      <c r="CB60" s="105">
        <v>70080</v>
      </c>
      <c r="CC60" s="105" t="b">
        <v>1</v>
      </c>
      <c r="CD60" s="104">
        <v>12</v>
      </c>
      <c r="CE60" s="104">
        <v>6</v>
      </c>
      <c r="CF60" s="104">
        <v>0</v>
      </c>
      <c r="CG60" s="104">
        <v>0</v>
      </c>
      <c r="CH60" s="105"/>
      <c r="CI60" s="104" t="b">
        <v>0</v>
      </c>
      <c r="CJ60" s="104">
        <v>0</v>
      </c>
      <c r="CK60" s="104">
        <v>0</v>
      </c>
      <c r="CL60" s="106" t="s">
        <v>11604</v>
      </c>
      <c r="CM60" s="104">
        <v>0</v>
      </c>
      <c r="CN60" s="104">
        <v>0</v>
      </c>
      <c r="CO60" s="104">
        <v>9000</v>
      </c>
      <c r="CP60" s="104">
        <v>0</v>
      </c>
      <c r="CQ60" s="104">
        <v>50</v>
      </c>
      <c r="CR60" s="104">
        <v>50</v>
      </c>
      <c r="CS60" s="104">
        <v>10080</v>
      </c>
      <c r="CT60" s="104">
        <v>0</v>
      </c>
      <c r="CU60" s="104">
        <v>0</v>
      </c>
      <c r="CV60" s="104">
        <v>12</v>
      </c>
      <c r="CW60" s="104">
        <v>0</v>
      </c>
      <c r="CX60" s="104">
        <v>0</v>
      </c>
      <c r="CY60" s="104">
        <v>56</v>
      </c>
      <c r="CZ60" s="104">
        <v>0</v>
      </c>
      <c r="DA60" s="104">
        <v>0</v>
      </c>
      <c r="DB60" s="104">
        <v>2.73972602739726E-5</v>
      </c>
      <c r="DC60" s="104">
        <v>0</v>
      </c>
      <c r="DD60" s="105" t="s">
        <v>10572</v>
      </c>
    </row>
    <row r="61" spans="1:108" ht="409.5" x14ac:dyDescent="0.35">
      <c r="A61" s="105" t="s">
        <v>10758</v>
      </c>
      <c r="B61" s="104">
        <v>0</v>
      </c>
      <c r="C61" s="104">
        <v>0</v>
      </c>
      <c r="D61" s="104">
        <v>0</v>
      </c>
      <c r="E61" s="105"/>
      <c r="F61" s="104">
        <v>1</v>
      </c>
      <c r="G61" s="104" t="b">
        <v>0</v>
      </c>
      <c r="H61" s="105" t="s">
        <v>512</v>
      </c>
      <c r="I61" s="104">
        <v>0</v>
      </c>
      <c r="J61" s="105"/>
      <c r="K61" s="104">
        <v>0</v>
      </c>
      <c r="L61" s="104">
        <v>1.0171511276613301</v>
      </c>
      <c r="M61" s="104">
        <v>0</v>
      </c>
      <c r="N61" s="104">
        <v>0</v>
      </c>
      <c r="O61" s="105"/>
      <c r="P61" s="104" t="b">
        <v>0</v>
      </c>
      <c r="Q61" s="104">
        <v>0</v>
      </c>
      <c r="R61" s="105"/>
      <c r="S61" s="104">
        <v>0</v>
      </c>
      <c r="T61" s="104">
        <v>0</v>
      </c>
      <c r="U61" s="104">
        <v>0</v>
      </c>
      <c r="V61" s="104">
        <v>0</v>
      </c>
      <c r="W61" s="104">
        <v>0</v>
      </c>
      <c r="X61" s="105" t="s">
        <v>10204</v>
      </c>
      <c r="Y61" s="105"/>
      <c r="Z61" s="104">
        <v>1</v>
      </c>
      <c r="AA61" s="104">
        <v>0</v>
      </c>
      <c r="AB61" s="105" t="s">
        <v>11602</v>
      </c>
      <c r="AC61" s="105" t="s">
        <v>11603</v>
      </c>
      <c r="AD61" s="104">
        <v>0</v>
      </c>
      <c r="AE61" s="104">
        <v>0</v>
      </c>
      <c r="AF61" s="105"/>
      <c r="AG61" s="104">
        <v>2</v>
      </c>
      <c r="AH61" s="104">
        <v>2</v>
      </c>
      <c r="AI61" s="104">
        <v>2</v>
      </c>
      <c r="AJ61" s="105" t="s">
        <v>483</v>
      </c>
      <c r="AK61" s="104" t="b">
        <v>0</v>
      </c>
      <c r="AL61" s="104">
        <v>8760</v>
      </c>
      <c r="AM61" s="104">
        <v>8760</v>
      </c>
      <c r="AN61" s="104">
        <v>8760</v>
      </c>
      <c r="AO61" s="104">
        <v>0</v>
      </c>
      <c r="AP61" s="104">
        <v>0</v>
      </c>
      <c r="AQ61" s="104">
        <v>0</v>
      </c>
      <c r="AR61" s="104">
        <v>87600</v>
      </c>
      <c r="AS61" s="104">
        <v>13140</v>
      </c>
      <c r="AT61" s="105"/>
      <c r="AU61" s="104" t="b">
        <v>0</v>
      </c>
      <c r="AV61" s="104">
        <v>0</v>
      </c>
      <c r="AW61" s="104">
        <v>0</v>
      </c>
      <c r="AX61" s="104" t="b">
        <v>1</v>
      </c>
      <c r="AY61" s="104">
        <v>0</v>
      </c>
      <c r="AZ61" s="104">
        <v>87600</v>
      </c>
      <c r="BA61" s="104" t="b">
        <v>0</v>
      </c>
      <c r="BB61" s="104">
        <v>0</v>
      </c>
      <c r="BC61" s="105" t="s">
        <v>6202</v>
      </c>
      <c r="BD61" s="105" t="s">
        <v>10570</v>
      </c>
      <c r="BE61" s="104" t="b">
        <v>0</v>
      </c>
      <c r="BF61" s="104">
        <v>8760</v>
      </c>
      <c r="BG61" s="105">
        <v>8760</v>
      </c>
      <c r="BH61" s="105" t="b">
        <v>1</v>
      </c>
      <c r="BI61" s="104">
        <v>0</v>
      </c>
      <c r="BJ61" s="104">
        <v>50</v>
      </c>
      <c r="BK61" s="104">
        <v>1080</v>
      </c>
      <c r="BL61" s="104">
        <v>0</v>
      </c>
      <c r="BM61" s="104">
        <v>0</v>
      </c>
      <c r="BN61" s="105" t="s">
        <v>9523</v>
      </c>
      <c r="BO61" s="104">
        <v>7821.4285714285697</v>
      </c>
      <c r="BP61" s="104">
        <v>0</v>
      </c>
      <c r="BQ61" s="104">
        <v>0.214285714285714</v>
      </c>
      <c r="BR61" s="105"/>
      <c r="BS61" s="105"/>
      <c r="BT61" s="105"/>
      <c r="BU61" s="105"/>
      <c r="BV61" s="104">
        <v>1</v>
      </c>
      <c r="BW61" s="104">
        <v>1</v>
      </c>
      <c r="BX61" s="104">
        <v>0</v>
      </c>
      <c r="BY61" s="104">
        <v>0</v>
      </c>
      <c r="BZ61" s="104">
        <v>1.2785388127853901E-4</v>
      </c>
      <c r="CA61" s="105" t="s">
        <v>10571</v>
      </c>
      <c r="CB61" s="105">
        <v>70080</v>
      </c>
      <c r="CC61" s="105" t="b">
        <v>1</v>
      </c>
      <c r="CD61" s="104">
        <v>12</v>
      </c>
      <c r="CE61" s="104">
        <v>6</v>
      </c>
      <c r="CF61" s="104">
        <v>0</v>
      </c>
      <c r="CG61" s="104">
        <v>0</v>
      </c>
      <c r="CH61" s="105"/>
      <c r="CI61" s="104" t="b">
        <v>0</v>
      </c>
      <c r="CJ61" s="104">
        <v>0</v>
      </c>
      <c r="CK61" s="104">
        <v>0</v>
      </c>
      <c r="CL61" s="106" t="s">
        <v>11605</v>
      </c>
      <c r="CM61" s="104">
        <v>0</v>
      </c>
      <c r="CN61" s="104">
        <v>0</v>
      </c>
      <c r="CO61" s="104">
        <v>12000</v>
      </c>
      <c r="CP61" s="104">
        <v>0</v>
      </c>
      <c r="CQ61" s="104">
        <v>50</v>
      </c>
      <c r="CR61" s="104">
        <v>50</v>
      </c>
      <c r="CS61" s="104">
        <v>13080</v>
      </c>
      <c r="CT61" s="104">
        <v>0</v>
      </c>
      <c r="CU61" s="104">
        <v>0</v>
      </c>
      <c r="CV61" s="104">
        <v>12</v>
      </c>
      <c r="CW61" s="104">
        <v>0</v>
      </c>
      <c r="CX61" s="104">
        <v>0</v>
      </c>
      <c r="CY61" s="104">
        <v>56</v>
      </c>
      <c r="CZ61" s="104">
        <v>0</v>
      </c>
      <c r="DA61" s="104">
        <v>0</v>
      </c>
      <c r="DB61" s="104">
        <v>2.73972602739726E-5</v>
      </c>
      <c r="DC61" s="104">
        <v>0</v>
      </c>
      <c r="DD61" s="105" t="s">
        <v>10573</v>
      </c>
    </row>
    <row r="62" spans="1:108" x14ac:dyDescent="0.35">
      <c r="A62" s="105" t="s">
        <v>10782</v>
      </c>
      <c r="B62" s="104">
        <v>0</v>
      </c>
      <c r="C62" s="104">
        <v>0</v>
      </c>
      <c r="D62" s="104">
        <v>0</v>
      </c>
      <c r="E62" s="105"/>
      <c r="F62" s="104">
        <v>1</v>
      </c>
      <c r="G62" s="104" t="b">
        <v>0</v>
      </c>
      <c r="H62" s="105" t="s">
        <v>512</v>
      </c>
      <c r="I62" s="104">
        <v>0</v>
      </c>
      <c r="J62" s="105"/>
      <c r="K62" s="104">
        <v>0</v>
      </c>
      <c r="L62" s="104">
        <v>0.95575861633459702</v>
      </c>
      <c r="M62" s="104">
        <v>0</v>
      </c>
      <c r="N62" s="104">
        <v>0</v>
      </c>
      <c r="O62" s="105"/>
      <c r="P62" s="104" t="b">
        <v>0</v>
      </c>
      <c r="Q62" s="104">
        <v>0</v>
      </c>
      <c r="R62" s="105"/>
      <c r="S62" s="104">
        <v>0</v>
      </c>
      <c r="T62" s="104">
        <v>0</v>
      </c>
      <c r="U62" s="104">
        <v>0</v>
      </c>
      <c r="V62" s="104">
        <v>0</v>
      </c>
      <c r="W62" s="104">
        <v>0</v>
      </c>
      <c r="X62" s="105" t="s">
        <v>10252</v>
      </c>
      <c r="Y62" s="105"/>
      <c r="Z62" s="104">
        <v>1</v>
      </c>
      <c r="AA62" s="104">
        <v>0</v>
      </c>
      <c r="AB62" s="105" t="s">
        <v>11585</v>
      </c>
      <c r="AC62" s="105" t="s">
        <v>11586</v>
      </c>
      <c r="AD62" s="104">
        <v>0</v>
      </c>
      <c r="AE62" s="104">
        <v>0</v>
      </c>
      <c r="AF62" s="105"/>
      <c r="AG62" s="104">
        <v>2</v>
      </c>
      <c r="AH62" s="104">
        <v>2</v>
      </c>
      <c r="AI62" s="104">
        <v>2</v>
      </c>
      <c r="AJ62" s="105" t="s">
        <v>483</v>
      </c>
      <c r="AK62" s="104" t="b">
        <v>0</v>
      </c>
      <c r="AL62" s="104">
        <v>8760</v>
      </c>
      <c r="AM62" s="104">
        <v>8760</v>
      </c>
      <c r="AN62" s="104">
        <v>8760</v>
      </c>
      <c r="AO62" s="104">
        <v>0</v>
      </c>
      <c r="AP62" s="104">
        <v>0</v>
      </c>
      <c r="AQ62" s="104">
        <v>0</v>
      </c>
      <c r="AR62" s="104">
        <v>87600</v>
      </c>
      <c r="AS62" s="104">
        <v>13140</v>
      </c>
      <c r="AT62" s="105"/>
      <c r="AU62" s="104" t="b">
        <v>0</v>
      </c>
      <c r="AV62" s="104">
        <v>0</v>
      </c>
      <c r="AW62" s="104">
        <v>0</v>
      </c>
      <c r="AX62" s="104" t="b">
        <v>1</v>
      </c>
      <c r="AY62" s="104">
        <v>0</v>
      </c>
      <c r="AZ62" s="104">
        <v>87600</v>
      </c>
      <c r="BA62" s="104" t="b">
        <v>0</v>
      </c>
      <c r="BB62" s="104">
        <v>0</v>
      </c>
      <c r="BC62" s="105" t="s">
        <v>6202</v>
      </c>
      <c r="BD62" s="105" t="s">
        <v>10570</v>
      </c>
      <c r="BE62" s="104" t="b">
        <v>0</v>
      </c>
      <c r="BF62" s="104">
        <v>8760</v>
      </c>
      <c r="BG62" s="105">
        <v>8760</v>
      </c>
      <c r="BH62" s="105" t="b">
        <v>1</v>
      </c>
      <c r="BI62" s="104">
        <v>0</v>
      </c>
      <c r="BJ62" s="104">
        <v>50</v>
      </c>
      <c r="BK62" s="104">
        <v>1080</v>
      </c>
      <c r="BL62" s="104">
        <v>0</v>
      </c>
      <c r="BM62" s="104">
        <v>0</v>
      </c>
      <c r="BN62" s="105" t="s">
        <v>9523</v>
      </c>
      <c r="BO62" s="104">
        <v>7821.4285714285697</v>
      </c>
      <c r="BP62" s="104">
        <v>0</v>
      </c>
      <c r="BQ62" s="104">
        <v>0.214285714285714</v>
      </c>
      <c r="BR62" s="105"/>
      <c r="BS62" s="105"/>
      <c r="BT62" s="105"/>
      <c r="BU62" s="105"/>
      <c r="BV62" s="104">
        <v>1</v>
      </c>
      <c r="BW62" s="104">
        <v>1</v>
      </c>
      <c r="BX62" s="104">
        <v>0</v>
      </c>
      <c r="BY62" s="104">
        <v>0</v>
      </c>
      <c r="BZ62" s="104">
        <v>1.2785388127853901E-4</v>
      </c>
      <c r="CA62" s="105" t="s">
        <v>10571</v>
      </c>
      <c r="CB62" s="105">
        <v>70080</v>
      </c>
      <c r="CC62" s="105" t="b">
        <v>1</v>
      </c>
      <c r="CD62" s="104">
        <v>12</v>
      </c>
      <c r="CE62" s="104">
        <v>6</v>
      </c>
      <c r="CF62" s="104">
        <v>0</v>
      </c>
      <c r="CG62" s="104">
        <v>0</v>
      </c>
      <c r="CH62" s="105"/>
      <c r="CI62" s="104" t="b">
        <v>0</v>
      </c>
      <c r="CJ62" s="104">
        <v>0</v>
      </c>
      <c r="CK62" s="104">
        <v>0</v>
      </c>
      <c r="CL62" s="105" t="s">
        <v>10531</v>
      </c>
      <c r="CM62" s="104">
        <v>0</v>
      </c>
      <c r="CN62" s="104">
        <v>0</v>
      </c>
      <c r="CO62" s="104">
        <v>9000</v>
      </c>
      <c r="CP62" s="104">
        <v>0</v>
      </c>
      <c r="CQ62" s="104">
        <v>50</v>
      </c>
      <c r="CR62" s="104">
        <v>50</v>
      </c>
      <c r="CS62" s="104">
        <v>10080</v>
      </c>
      <c r="CT62" s="104">
        <v>0</v>
      </c>
      <c r="CU62" s="104">
        <v>0</v>
      </c>
      <c r="CV62" s="104">
        <v>12</v>
      </c>
      <c r="CW62" s="104">
        <v>0</v>
      </c>
      <c r="CX62" s="104">
        <v>0</v>
      </c>
      <c r="CY62" s="104">
        <v>56</v>
      </c>
      <c r="CZ62" s="104">
        <v>0</v>
      </c>
      <c r="DA62" s="104">
        <v>0</v>
      </c>
      <c r="DB62" s="104">
        <v>2.73972602739726E-5</v>
      </c>
      <c r="DC62" s="104">
        <v>0</v>
      </c>
      <c r="DD62" s="105" t="s">
        <v>10634</v>
      </c>
    </row>
    <row r="63" spans="1:108" ht="409.5" x14ac:dyDescent="0.35">
      <c r="A63" s="105" t="s">
        <v>10783</v>
      </c>
      <c r="B63" s="104">
        <v>0</v>
      </c>
      <c r="C63" s="104">
        <v>0</v>
      </c>
      <c r="D63" s="104">
        <v>0</v>
      </c>
      <c r="E63" s="105"/>
      <c r="F63" s="104">
        <v>1</v>
      </c>
      <c r="G63" s="104" t="b">
        <v>0</v>
      </c>
      <c r="H63" s="105" t="s">
        <v>512</v>
      </c>
      <c r="I63" s="104">
        <v>0</v>
      </c>
      <c r="J63" s="105"/>
      <c r="K63" s="104">
        <v>0</v>
      </c>
      <c r="L63" s="104">
        <v>1.0171511276613301</v>
      </c>
      <c r="M63" s="104">
        <v>0</v>
      </c>
      <c r="N63" s="104">
        <v>0</v>
      </c>
      <c r="O63" s="105"/>
      <c r="P63" s="104" t="b">
        <v>0</v>
      </c>
      <c r="Q63" s="104">
        <v>0</v>
      </c>
      <c r="R63" s="105"/>
      <c r="S63" s="104">
        <v>0</v>
      </c>
      <c r="T63" s="104">
        <v>0</v>
      </c>
      <c r="U63" s="104">
        <v>0</v>
      </c>
      <c r="V63" s="104">
        <v>0</v>
      </c>
      <c r="W63" s="104">
        <v>0</v>
      </c>
      <c r="X63" s="105" t="s">
        <v>10253</v>
      </c>
      <c r="Y63" s="105"/>
      <c r="Z63" s="104">
        <v>1</v>
      </c>
      <c r="AA63" s="104">
        <v>0</v>
      </c>
      <c r="AB63" s="105" t="s">
        <v>11585</v>
      </c>
      <c r="AC63" s="105" t="s">
        <v>11586</v>
      </c>
      <c r="AD63" s="104">
        <v>0</v>
      </c>
      <c r="AE63" s="104">
        <v>0</v>
      </c>
      <c r="AF63" s="105"/>
      <c r="AG63" s="104">
        <v>2</v>
      </c>
      <c r="AH63" s="104">
        <v>2</v>
      </c>
      <c r="AI63" s="104">
        <v>2</v>
      </c>
      <c r="AJ63" s="105" t="s">
        <v>483</v>
      </c>
      <c r="AK63" s="104" t="b">
        <v>0</v>
      </c>
      <c r="AL63" s="104">
        <v>8760</v>
      </c>
      <c r="AM63" s="104">
        <v>8760</v>
      </c>
      <c r="AN63" s="104">
        <v>8760</v>
      </c>
      <c r="AO63" s="104">
        <v>0</v>
      </c>
      <c r="AP63" s="104">
        <v>0</v>
      </c>
      <c r="AQ63" s="104">
        <v>0</v>
      </c>
      <c r="AR63" s="104">
        <v>87600</v>
      </c>
      <c r="AS63" s="104">
        <v>13140</v>
      </c>
      <c r="AT63" s="105"/>
      <c r="AU63" s="104" t="b">
        <v>0</v>
      </c>
      <c r="AV63" s="104">
        <v>0</v>
      </c>
      <c r="AW63" s="104">
        <v>0</v>
      </c>
      <c r="AX63" s="104" t="b">
        <v>1</v>
      </c>
      <c r="AY63" s="104">
        <v>0</v>
      </c>
      <c r="AZ63" s="104">
        <v>87600</v>
      </c>
      <c r="BA63" s="104" t="b">
        <v>0</v>
      </c>
      <c r="BB63" s="104">
        <v>0</v>
      </c>
      <c r="BC63" s="105" t="s">
        <v>6202</v>
      </c>
      <c r="BD63" s="105" t="s">
        <v>10570</v>
      </c>
      <c r="BE63" s="104" t="b">
        <v>0</v>
      </c>
      <c r="BF63" s="104">
        <v>8760</v>
      </c>
      <c r="BG63" s="105">
        <v>8760</v>
      </c>
      <c r="BH63" s="105" t="b">
        <v>1</v>
      </c>
      <c r="BI63" s="104">
        <v>0</v>
      </c>
      <c r="BJ63" s="104">
        <v>50</v>
      </c>
      <c r="BK63" s="104">
        <v>1080</v>
      </c>
      <c r="BL63" s="104">
        <v>0</v>
      </c>
      <c r="BM63" s="104">
        <v>0</v>
      </c>
      <c r="BN63" s="105" t="s">
        <v>9523</v>
      </c>
      <c r="BO63" s="104">
        <v>7821.4285714285697</v>
      </c>
      <c r="BP63" s="104">
        <v>0</v>
      </c>
      <c r="BQ63" s="104">
        <v>0.214285714285714</v>
      </c>
      <c r="BR63" s="105"/>
      <c r="BS63" s="105"/>
      <c r="BT63" s="105"/>
      <c r="BU63" s="105"/>
      <c r="BV63" s="104">
        <v>1</v>
      </c>
      <c r="BW63" s="104">
        <v>1</v>
      </c>
      <c r="BX63" s="104">
        <v>0</v>
      </c>
      <c r="BY63" s="104">
        <v>0</v>
      </c>
      <c r="BZ63" s="104">
        <v>1.2785388127853901E-4</v>
      </c>
      <c r="CA63" s="105" t="s">
        <v>10571</v>
      </c>
      <c r="CB63" s="105">
        <v>70080</v>
      </c>
      <c r="CC63" s="105" t="b">
        <v>1</v>
      </c>
      <c r="CD63" s="104">
        <v>12</v>
      </c>
      <c r="CE63" s="104">
        <v>6</v>
      </c>
      <c r="CF63" s="104">
        <v>0</v>
      </c>
      <c r="CG63" s="104">
        <v>0</v>
      </c>
      <c r="CH63" s="105"/>
      <c r="CI63" s="104" t="b">
        <v>0</v>
      </c>
      <c r="CJ63" s="104">
        <v>0</v>
      </c>
      <c r="CK63" s="104">
        <v>0</v>
      </c>
      <c r="CL63" s="106" t="s">
        <v>11601</v>
      </c>
      <c r="CM63" s="104">
        <v>0</v>
      </c>
      <c r="CN63" s="104">
        <v>0</v>
      </c>
      <c r="CO63" s="104">
        <v>12000</v>
      </c>
      <c r="CP63" s="104">
        <v>0</v>
      </c>
      <c r="CQ63" s="104">
        <v>50</v>
      </c>
      <c r="CR63" s="104">
        <v>50</v>
      </c>
      <c r="CS63" s="104">
        <v>13080</v>
      </c>
      <c r="CT63" s="104">
        <v>0</v>
      </c>
      <c r="CU63" s="104">
        <v>0</v>
      </c>
      <c r="CV63" s="104">
        <v>12</v>
      </c>
      <c r="CW63" s="104">
        <v>0</v>
      </c>
      <c r="CX63" s="104">
        <v>0</v>
      </c>
      <c r="CY63" s="104">
        <v>56</v>
      </c>
      <c r="CZ63" s="104">
        <v>0</v>
      </c>
      <c r="DA63" s="104">
        <v>0</v>
      </c>
      <c r="DB63" s="104">
        <v>2.73972602739726E-5</v>
      </c>
      <c r="DC63" s="104">
        <v>0</v>
      </c>
      <c r="DD63" s="105" t="s">
        <v>10635</v>
      </c>
    </row>
    <row r="64" spans="1:108" ht="217.5" x14ac:dyDescent="0.35">
      <c r="A64" s="105" t="s">
        <v>10759</v>
      </c>
      <c r="B64" s="104">
        <v>0</v>
      </c>
      <c r="C64" s="104">
        <v>0</v>
      </c>
      <c r="D64" s="104">
        <v>0</v>
      </c>
      <c r="E64" s="105"/>
      <c r="F64" s="104">
        <v>1</v>
      </c>
      <c r="G64" s="104" t="b">
        <v>0</v>
      </c>
      <c r="H64" s="105" t="s">
        <v>512</v>
      </c>
      <c r="I64" s="104">
        <v>0</v>
      </c>
      <c r="J64" s="105"/>
      <c r="K64" s="104">
        <v>0</v>
      </c>
      <c r="L64" s="104">
        <v>0.95575861633459702</v>
      </c>
      <c r="M64" s="104">
        <v>0</v>
      </c>
      <c r="N64" s="104">
        <v>0</v>
      </c>
      <c r="O64" s="105"/>
      <c r="P64" s="104" t="b">
        <v>0</v>
      </c>
      <c r="Q64" s="104">
        <v>0</v>
      </c>
      <c r="R64" s="105"/>
      <c r="S64" s="104">
        <v>0</v>
      </c>
      <c r="T64" s="104">
        <v>0</v>
      </c>
      <c r="U64" s="104">
        <v>0</v>
      </c>
      <c r="V64" s="104">
        <v>0</v>
      </c>
      <c r="W64" s="104">
        <v>0</v>
      </c>
      <c r="X64" s="105" t="s">
        <v>10206</v>
      </c>
      <c r="Y64" s="105"/>
      <c r="Z64" s="104">
        <v>1</v>
      </c>
      <c r="AA64" s="104">
        <v>0</v>
      </c>
      <c r="AB64" s="105" t="s">
        <v>11585</v>
      </c>
      <c r="AC64" s="105" t="s">
        <v>11586</v>
      </c>
      <c r="AD64" s="104">
        <v>0</v>
      </c>
      <c r="AE64" s="104">
        <v>0</v>
      </c>
      <c r="AF64" s="105"/>
      <c r="AG64" s="104">
        <v>2</v>
      </c>
      <c r="AH64" s="104">
        <v>2</v>
      </c>
      <c r="AI64" s="104">
        <v>2</v>
      </c>
      <c r="AJ64" s="105" t="s">
        <v>483</v>
      </c>
      <c r="AK64" s="104" t="b">
        <v>0</v>
      </c>
      <c r="AL64" s="104">
        <v>8760</v>
      </c>
      <c r="AM64" s="104">
        <v>8760</v>
      </c>
      <c r="AN64" s="104">
        <v>8760</v>
      </c>
      <c r="AO64" s="104">
        <v>0</v>
      </c>
      <c r="AP64" s="104">
        <v>0</v>
      </c>
      <c r="AQ64" s="104">
        <v>0</v>
      </c>
      <c r="AR64" s="104">
        <v>87600</v>
      </c>
      <c r="AS64" s="104">
        <v>13140</v>
      </c>
      <c r="AT64" s="105"/>
      <c r="AU64" s="104" t="b">
        <v>0</v>
      </c>
      <c r="AV64" s="104">
        <v>0</v>
      </c>
      <c r="AW64" s="104">
        <v>0</v>
      </c>
      <c r="AX64" s="104" t="b">
        <v>1</v>
      </c>
      <c r="AY64" s="104">
        <v>0</v>
      </c>
      <c r="AZ64" s="104">
        <v>87600</v>
      </c>
      <c r="BA64" s="104" t="b">
        <v>0</v>
      </c>
      <c r="BB64" s="104">
        <v>0</v>
      </c>
      <c r="BC64" s="105" t="s">
        <v>6202</v>
      </c>
      <c r="BD64" s="105" t="s">
        <v>10574</v>
      </c>
      <c r="BE64" s="104" t="b">
        <v>0</v>
      </c>
      <c r="BF64" s="104">
        <v>8760</v>
      </c>
      <c r="BG64" s="105">
        <v>8760</v>
      </c>
      <c r="BH64" s="105" t="b">
        <v>1</v>
      </c>
      <c r="BI64" s="104">
        <v>0</v>
      </c>
      <c r="BJ64" s="104">
        <v>50</v>
      </c>
      <c r="BK64" s="104">
        <v>1080</v>
      </c>
      <c r="BL64" s="104">
        <v>0</v>
      </c>
      <c r="BM64" s="104">
        <v>0</v>
      </c>
      <c r="BN64" s="105" t="s">
        <v>9532</v>
      </c>
      <c r="BO64" s="104">
        <v>7821.4285714285697</v>
      </c>
      <c r="BP64" s="104">
        <v>0</v>
      </c>
      <c r="BQ64" s="104">
        <v>0.214285714285714</v>
      </c>
      <c r="BR64" s="105"/>
      <c r="BS64" s="105"/>
      <c r="BT64" s="105"/>
      <c r="BU64" s="105"/>
      <c r="BV64" s="104">
        <v>1</v>
      </c>
      <c r="BW64" s="104">
        <v>1</v>
      </c>
      <c r="BX64" s="104">
        <v>0</v>
      </c>
      <c r="BY64" s="104">
        <v>0</v>
      </c>
      <c r="BZ64" s="104">
        <v>1.2785388127853901E-4</v>
      </c>
      <c r="CA64" s="105" t="s">
        <v>10575</v>
      </c>
      <c r="CB64" s="105">
        <v>70080</v>
      </c>
      <c r="CC64" s="105" t="b">
        <v>1</v>
      </c>
      <c r="CD64" s="104">
        <v>12</v>
      </c>
      <c r="CE64" s="104">
        <v>6</v>
      </c>
      <c r="CF64" s="104">
        <v>0</v>
      </c>
      <c r="CG64" s="104">
        <v>0</v>
      </c>
      <c r="CH64" s="105"/>
      <c r="CI64" s="104" t="b">
        <v>0</v>
      </c>
      <c r="CJ64" s="104">
        <v>0</v>
      </c>
      <c r="CK64" s="104">
        <v>0</v>
      </c>
      <c r="CL64" s="106" t="s">
        <v>11606</v>
      </c>
      <c r="CM64" s="104">
        <v>0</v>
      </c>
      <c r="CN64" s="104">
        <v>0</v>
      </c>
      <c r="CO64" s="104">
        <v>9000</v>
      </c>
      <c r="CP64" s="104">
        <v>0</v>
      </c>
      <c r="CQ64" s="104">
        <v>50</v>
      </c>
      <c r="CR64" s="104">
        <v>50</v>
      </c>
      <c r="CS64" s="104">
        <v>10080</v>
      </c>
      <c r="CT64" s="104">
        <v>0</v>
      </c>
      <c r="CU64" s="104">
        <v>0</v>
      </c>
      <c r="CV64" s="104">
        <v>12</v>
      </c>
      <c r="CW64" s="104">
        <v>0</v>
      </c>
      <c r="CX64" s="104">
        <v>0</v>
      </c>
      <c r="CY64" s="104">
        <v>56</v>
      </c>
      <c r="CZ64" s="104">
        <v>0</v>
      </c>
      <c r="DA64" s="104">
        <v>0</v>
      </c>
      <c r="DB64" s="104">
        <v>2.73972602739726E-5</v>
      </c>
      <c r="DC64" s="104">
        <v>0</v>
      </c>
      <c r="DD64" s="105" t="s">
        <v>10576</v>
      </c>
    </row>
    <row r="65" spans="1:108" ht="409.5" x14ac:dyDescent="0.35">
      <c r="A65" s="105" t="s">
        <v>10760</v>
      </c>
      <c r="B65" s="104">
        <v>0</v>
      </c>
      <c r="C65" s="104">
        <v>0</v>
      </c>
      <c r="D65" s="104">
        <v>0</v>
      </c>
      <c r="E65" s="105"/>
      <c r="F65" s="104">
        <v>1</v>
      </c>
      <c r="G65" s="104" t="b">
        <v>0</v>
      </c>
      <c r="H65" s="105" t="s">
        <v>512</v>
      </c>
      <c r="I65" s="104">
        <v>0</v>
      </c>
      <c r="J65" s="105"/>
      <c r="K65" s="104">
        <v>0</v>
      </c>
      <c r="L65" s="104">
        <v>1.0171511276613301</v>
      </c>
      <c r="M65" s="104">
        <v>0</v>
      </c>
      <c r="N65" s="104">
        <v>0</v>
      </c>
      <c r="O65" s="105"/>
      <c r="P65" s="104" t="b">
        <v>0</v>
      </c>
      <c r="Q65" s="104">
        <v>0</v>
      </c>
      <c r="R65" s="105"/>
      <c r="S65" s="104">
        <v>0</v>
      </c>
      <c r="T65" s="104">
        <v>0</v>
      </c>
      <c r="U65" s="104">
        <v>0</v>
      </c>
      <c r="V65" s="104">
        <v>0</v>
      </c>
      <c r="W65" s="104">
        <v>0</v>
      </c>
      <c r="X65" s="105" t="s">
        <v>10208</v>
      </c>
      <c r="Y65" s="105"/>
      <c r="Z65" s="104">
        <v>1</v>
      </c>
      <c r="AA65" s="104">
        <v>0</v>
      </c>
      <c r="AB65" s="105" t="s">
        <v>11585</v>
      </c>
      <c r="AC65" s="105" t="s">
        <v>11586</v>
      </c>
      <c r="AD65" s="104">
        <v>0</v>
      </c>
      <c r="AE65" s="104">
        <v>0</v>
      </c>
      <c r="AF65" s="105"/>
      <c r="AG65" s="104">
        <v>2</v>
      </c>
      <c r="AH65" s="104">
        <v>2</v>
      </c>
      <c r="AI65" s="104">
        <v>2</v>
      </c>
      <c r="AJ65" s="105" t="s">
        <v>483</v>
      </c>
      <c r="AK65" s="104" t="b">
        <v>0</v>
      </c>
      <c r="AL65" s="104">
        <v>8760</v>
      </c>
      <c r="AM65" s="104">
        <v>8760</v>
      </c>
      <c r="AN65" s="104">
        <v>8760</v>
      </c>
      <c r="AO65" s="104">
        <v>0</v>
      </c>
      <c r="AP65" s="104">
        <v>0</v>
      </c>
      <c r="AQ65" s="104">
        <v>0</v>
      </c>
      <c r="AR65" s="104">
        <v>87600</v>
      </c>
      <c r="AS65" s="104">
        <v>13140</v>
      </c>
      <c r="AT65" s="105"/>
      <c r="AU65" s="104" t="b">
        <v>0</v>
      </c>
      <c r="AV65" s="104">
        <v>0</v>
      </c>
      <c r="AW65" s="104">
        <v>0</v>
      </c>
      <c r="AX65" s="104" t="b">
        <v>1</v>
      </c>
      <c r="AY65" s="104">
        <v>0</v>
      </c>
      <c r="AZ65" s="104">
        <v>87600</v>
      </c>
      <c r="BA65" s="104" t="b">
        <v>0</v>
      </c>
      <c r="BB65" s="104">
        <v>0</v>
      </c>
      <c r="BC65" s="105" t="s">
        <v>6202</v>
      </c>
      <c r="BD65" s="105" t="s">
        <v>10574</v>
      </c>
      <c r="BE65" s="104" t="b">
        <v>0</v>
      </c>
      <c r="BF65" s="104">
        <v>8760</v>
      </c>
      <c r="BG65" s="105">
        <v>8760</v>
      </c>
      <c r="BH65" s="105" t="b">
        <v>1</v>
      </c>
      <c r="BI65" s="104">
        <v>0</v>
      </c>
      <c r="BJ65" s="104">
        <v>50</v>
      </c>
      <c r="BK65" s="104">
        <v>1080</v>
      </c>
      <c r="BL65" s="104">
        <v>0</v>
      </c>
      <c r="BM65" s="104">
        <v>0</v>
      </c>
      <c r="BN65" s="105" t="s">
        <v>9532</v>
      </c>
      <c r="BO65" s="104">
        <v>7821.4285714285697</v>
      </c>
      <c r="BP65" s="104">
        <v>0</v>
      </c>
      <c r="BQ65" s="104">
        <v>0.214285714285714</v>
      </c>
      <c r="BR65" s="105"/>
      <c r="BS65" s="105"/>
      <c r="BT65" s="105"/>
      <c r="BU65" s="105"/>
      <c r="BV65" s="104">
        <v>1</v>
      </c>
      <c r="BW65" s="104">
        <v>1</v>
      </c>
      <c r="BX65" s="104">
        <v>0</v>
      </c>
      <c r="BY65" s="104">
        <v>0</v>
      </c>
      <c r="BZ65" s="104">
        <v>1.2785388127853901E-4</v>
      </c>
      <c r="CA65" s="105" t="s">
        <v>10575</v>
      </c>
      <c r="CB65" s="105">
        <v>70080</v>
      </c>
      <c r="CC65" s="105" t="b">
        <v>1</v>
      </c>
      <c r="CD65" s="104">
        <v>12</v>
      </c>
      <c r="CE65" s="104">
        <v>6</v>
      </c>
      <c r="CF65" s="104">
        <v>0</v>
      </c>
      <c r="CG65" s="104">
        <v>0</v>
      </c>
      <c r="CH65" s="105"/>
      <c r="CI65" s="104" t="b">
        <v>0</v>
      </c>
      <c r="CJ65" s="104">
        <v>0</v>
      </c>
      <c r="CK65" s="104">
        <v>0</v>
      </c>
      <c r="CL65" s="106" t="s">
        <v>11607</v>
      </c>
      <c r="CM65" s="104">
        <v>0</v>
      </c>
      <c r="CN65" s="104">
        <v>0</v>
      </c>
      <c r="CO65" s="104">
        <v>12000</v>
      </c>
      <c r="CP65" s="104">
        <v>0</v>
      </c>
      <c r="CQ65" s="104">
        <v>50</v>
      </c>
      <c r="CR65" s="104">
        <v>50</v>
      </c>
      <c r="CS65" s="104">
        <v>13080</v>
      </c>
      <c r="CT65" s="104">
        <v>0</v>
      </c>
      <c r="CU65" s="104">
        <v>0</v>
      </c>
      <c r="CV65" s="104">
        <v>12</v>
      </c>
      <c r="CW65" s="104">
        <v>0</v>
      </c>
      <c r="CX65" s="104">
        <v>0</v>
      </c>
      <c r="CY65" s="104">
        <v>56</v>
      </c>
      <c r="CZ65" s="104">
        <v>0</v>
      </c>
      <c r="DA65" s="104">
        <v>0</v>
      </c>
      <c r="DB65" s="104">
        <v>2.73972602739726E-5</v>
      </c>
      <c r="DC65" s="104">
        <v>0</v>
      </c>
      <c r="DD65" s="105" t="s">
        <v>10577</v>
      </c>
    </row>
    <row r="66" spans="1:108" ht="188.5" x14ac:dyDescent="0.35">
      <c r="A66" s="105" t="s">
        <v>10784</v>
      </c>
      <c r="B66" s="104">
        <v>0</v>
      </c>
      <c r="C66" s="104">
        <v>0</v>
      </c>
      <c r="D66" s="104">
        <v>0</v>
      </c>
      <c r="E66" s="105"/>
      <c r="F66" s="104">
        <v>1</v>
      </c>
      <c r="G66" s="104" t="b">
        <v>0</v>
      </c>
      <c r="H66" s="105" t="s">
        <v>512</v>
      </c>
      <c r="I66" s="104">
        <v>0</v>
      </c>
      <c r="J66" s="105"/>
      <c r="K66" s="104">
        <v>0</v>
      </c>
      <c r="L66" s="104">
        <v>0.95575861633459702</v>
      </c>
      <c r="M66" s="104">
        <v>0</v>
      </c>
      <c r="N66" s="104">
        <v>0</v>
      </c>
      <c r="O66" s="105"/>
      <c r="P66" s="104" t="b">
        <v>0</v>
      </c>
      <c r="Q66" s="104">
        <v>0</v>
      </c>
      <c r="R66" s="105"/>
      <c r="S66" s="104">
        <v>0</v>
      </c>
      <c r="T66" s="104">
        <v>0</v>
      </c>
      <c r="U66" s="104">
        <v>0</v>
      </c>
      <c r="V66" s="104">
        <v>0</v>
      </c>
      <c r="W66" s="104">
        <v>0</v>
      </c>
      <c r="X66" s="105" t="s">
        <v>10255</v>
      </c>
      <c r="Y66" s="105"/>
      <c r="Z66" s="104">
        <v>1</v>
      </c>
      <c r="AA66" s="104">
        <v>0</v>
      </c>
      <c r="AB66" s="105" t="s">
        <v>11585</v>
      </c>
      <c r="AC66" s="105" t="s">
        <v>11586</v>
      </c>
      <c r="AD66" s="104">
        <v>0</v>
      </c>
      <c r="AE66" s="104">
        <v>0</v>
      </c>
      <c r="AF66" s="105"/>
      <c r="AG66" s="104">
        <v>2</v>
      </c>
      <c r="AH66" s="104">
        <v>2</v>
      </c>
      <c r="AI66" s="104">
        <v>2</v>
      </c>
      <c r="AJ66" s="105" t="s">
        <v>483</v>
      </c>
      <c r="AK66" s="104" t="b">
        <v>0</v>
      </c>
      <c r="AL66" s="104">
        <v>8760</v>
      </c>
      <c r="AM66" s="104">
        <v>8760</v>
      </c>
      <c r="AN66" s="104">
        <v>8760</v>
      </c>
      <c r="AO66" s="104">
        <v>0</v>
      </c>
      <c r="AP66" s="104">
        <v>0</v>
      </c>
      <c r="AQ66" s="104">
        <v>0</v>
      </c>
      <c r="AR66" s="104">
        <v>87600</v>
      </c>
      <c r="AS66" s="104">
        <v>13140</v>
      </c>
      <c r="AT66" s="105"/>
      <c r="AU66" s="104" t="b">
        <v>0</v>
      </c>
      <c r="AV66" s="104">
        <v>0</v>
      </c>
      <c r="AW66" s="104">
        <v>0</v>
      </c>
      <c r="AX66" s="104" t="b">
        <v>1</v>
      </c>
      <c r="AY66" s="104">
        <v>0</v>
      </c>
      <c r="AZ66" s="104">
        <v>87600</v>
      </c>
      <c r="BA66" s="104" t="b">
        <v>0</v>
      </c>
      <c r="BB66" s="104">
        <v>0</v>
      </c>
      <c r="BC66" s="105" t="s">
        <v>6202</v>
      </c>
      <c r="BD66" s="105" t="s">
        <v>10574</v>
      </c>
      <c r="BE66" s="104" t="b">
        <v>0</v>
      </c>
      <c r="BF66" s="104">
        <v>8760</v>
      </c>
      <c r="BG66" s="105">
        <v>8760</v>
      </c>
      <c r="BH66" s="105" t="b">
        <v>1</v>
      </c>
      <c r="BI66" s="104">
        <v>0</v>
      </c>
      <c r="BJ66" s="104">
        <v>50</v>
      </c>
      <c r="BK66" s="104">
        <v>1080</v>
      </c>
      <c r="BL66" s="104">
        <v>0</v>
      </c>
      <c r="BM66" s="104">
        <v>0</v>
      </c>
      <c r="BN66" s="105" t="s">
        <v>9532</v>
      </c>
      <c r="BO66" s="104">
        <v>7821.4285714285697</v>
      </c>
      <c r="BP66" s="104">
        <v>0</v>
      </c>
      <c r="BQ66" s="104">
        <v>0.214285714285714</v>
      </c>
      <c r="BR66" s="105"/>
      <c r="BS66" s="105"/>
      <c r="BT66" s="105"/>
      <c r="BU66" s="105"/>
      <c r="BV66" s="104">
        <v>1</v>
      </c>
      <c r="BW66" s="104">
        <v>1</v>
      </c>
      <c r="BX66" s="104">
        <v>0</v>
      </c>
      <c r="BY66" s="104">
        <v>0</v>
      </c>
      <c r="BZ66" s="104">
        <v>1.2785388127853901E-4</v>
      </c>
      <c r="CA66" s="105" t="s">
        <v>10575</v>
      </c>
      <c r="CB66" s="105">
        <v>70080</v>
      </c>
      <c r="CC66" s="105" t="b">
        <v>1</v>
      </c>
      <c r="CD66" s="104">
        <v>12</v>
      </c>
      <c r="CE66" s="104">
        <v>6</v>
      </c>
      <c r="CF66" s="104">
        <v>0</v>
      </c>
      <c r="CG66" s="104">
        <v>0</v>
      </c>
      <c r="CH66" s="105"/>
      <c r="CI66" s="104" t="b">
        <v>0</v>
      </c>
      <c r="CJ66" s="104">
        <v>0</v>
      </c>
      <c r="CK66" s="104">
        <v>0</v>
      </c>
      <c r="CL66" s="106" t="s">
        <v>11623</v>
      </c>
      <c r="CM66" s="104">
        <v>0</v>
      </c>
      <c r="CN66" s="104">
        <v>0</v>
      </c>
      <c r="CO66" s="104">
        <v>9000</v>
      </c>
      <c r="CP66" s="104">
        <v>0</v>
      </c>
      <c r="CQ66" s="104">
        <v>50</v>
      </c>
      <c r="CR66" s="104">
        <v>50</v>
      </c>
      <c r="CS66" s="104">
        <v>10080</v>
      </c>
      <c r="CT66" s="104">
        <v>0</v>
      </c>
      <c r="CU66" s="104">
        <v>0</v>
      </c>
      <c r="CV66" s="104">
        <v>12</v>
      </c>
      <c r="CW66" s="104">
        <v>0</v>
      </c>
      <c r="CX66" s="104">
        <v>0</v>
      </c>
      <c r="CY66" s="104">
        <v>56</v>
      </c>
      <c r="CZ66" s="104">
        <v>0</v>
      </c>
      <c r="DA66" s="104">
        <v>0</v>
      </c>
      <c r="DB66" s="104">
        <v>2.73972602739726E-5</v>
      </c>
      <c r="DC66" s="104">
        <v>0</v>
      </c>
      <c r="DD66" s="105" t="s">
        <v>10636</v>
      </c>
    </row>
    <row r="67" spans="1:108" ht="409.5" x14ac:dyDescent="0.35">
      <c r="A67" s="105" t="s">
        <v>10785</v>
      </c>
      <c r="B67" s="104">
        <v>0</v>
      </c>
      <c r="C67" s="104">
        <v>0</v>
      </c>
      <c r="D67" s="104">
        <v>0</v>
      </c>
      <c r="E67" s="105"/>
      <c r="F67" s="104">
        <v>1</v>
      </c>
      <c r="G67" s="104" t="b">
        <v>0</v>
      </c>
      <c r="H67" s="105" t="s">
        <v>512</v>
      </c>
      <c r="I67" s="104">
        <v>0</v>
      </c>
      <c r="J67" s="105"/>
      <c r="K67" s="104">
        <v>0</v>
      </c>
      <c r="L67" s="104">
        <v>1.0171511276613301</v>
      </c>
      <c r="M67" s="104">
        <v>0</v>
      </c>
      <c r="N67" s="104">
        <v>0</v>
      </c>
      <c r="O67" s="105"/>
      <c r="P67" s="104" t="b">
        <v>0</v>
      </c>
      <c r="Q67" s="104">
        <v>0</v>
      </c>
      <c r="R67" s="105"/>
      <c r="S67" s="104">
        <v>0</v>
      </c>
      <c r="T67" s="104">
        <v>0</v>
      </c>
      <c r="U67" s="104">
        <v>0</v>
      </c>
      <c r="V67" s="104">
        <v>0</v>
      </c>
      <c r="W67" s="104">
        <v>0</v>
      </c>
      <c r="X67" s="105" t="s">
        <v>10257</v>
      </c>
      <c r="Y67" s="105"/>
      <c r="Z67" s="104">
        <v>1</v>
      </c>
      <c r="AA67" s="104">
        <v>0</v>
      </c>
      <c r="AB67" s="105" t="s">
        <v>11585</v>
      </c>
      <c r="AC67" s="105" t="s">
        <v>11586</v>
      </c>
      <c r="AD67" s="104">
        <v>0</v>
      </c>
      <c r="AE67" s="104">
        <v>0</v>
      </c>
      <c r="AF67" s="105"/>
      <c r="AG67" s="104">
        <v>2</v>
      </c>
      <c r="AH67" s="104">
        <v>2</v>
      </c>
      <c r="AI67" s="104">
        <v>2</v>
      </c>
      <c r="AJ67" s="105" t="s">
        <v>483</v>
      </c>
      <c r="AK67" s="104" t="b">
        <v>0</v>
      </c>
      <c r="AL67" s="104">
        <v>8760</v>
      </c>
      <c r="AM67" s="104">
        <v>8760</v>
      </c>
      <c r="AN67" s="104">
        <v>8760</v>
      </c>
      <c r="AO67" s="104">
        <v>0</v>
      </c>
      <c r="AP67" s="104">
        <v>0</v>
      </c>
      <c r="AQ67" s="104">
        <v>0</v>
      </c>
      <c r="AR67" s="104">
        <v>87600</v>
      </c>
      <c r="AS67" s="104">
        <v>13140</v>
      </c>
      <c r="AT67" s="105"/>
      <c r="AU67" s="104" t="b">
        <v>0</v>
      </c>
      <c r="AV67" s="104">
        <v>0</v>
      </c>
      <c r="AW67" s="104">
        <v>0</v>
      </c>
      <c r="AX67" s="104" t="b">
        <v>1</v>
      </c>
      <c r="AY67" s="104">
        <v>0</v>
      </c>
      <c r="AZ67" s="104">
        <v>87600</v>
      </c>
      <c r="BA67" s="104" t="b">
        <v>0</v>
      </c>
      <c r="BB67" s="104">
        <v>0</v>
      </c>
      <c r="BC67" s="105" t="s">
        <v>6202</v>
      </c>
      <c r="BD67" s="105" t="s">
        <v>10574</v>
      </c>
      <c r="BE67" s="104" t="b">
        <v>0</v>
      </c>
      <c r="BF67" s="104">
        <v>8760</v>
      </c>
      <c r="BG67" s="105">
        <v>8760</v>
      </c>
      <c r="BH67" s="105" t="b">
        <v>1</v>
      </c>
      <c r="BI67" s="104">
        <v>0</v>
      </c>
      <c r="BJ67" s="104">
        <v>50</v>
      </c>
      <c r="BK67" s="104">
        <v>1080</v>
      </c>
      <c r="BL67" s="104">
        <v>0</v>
      </c>
      <c r="BM67" s="104">
        <v>0</v>
      </c>
      <c r="BN67" s="105" t="s">
        <v>9532</v>
      </c>
      <c r="BO67" s="104">
        <v>7821.4285714285697</v>
      </c>
      <c r="BP67" s="104">
        <v>0</v>
      </c>
      <c r="BQ67" s="104">
        <v>0.214285714285714</v>
      </c>
      <c r="BR67" s="105"/>
      <c r="BS67" s="105"/>
      <c r="BT67" s="105"/>
      <c r="BU67" s="105"/>
      <c r="BV67" s="104">
        <v>1</v>
      </c>
      <c r="BW67" s="104">
        <v>1</v>
      </c>
      <c r="BX67" s="104">
        <v>0</v>
      </c>
      <c r="BY67" s="104">
        <v>0</v>
      </c>
      <c r="BZ67" s="104">
        <v>1.2785388127853901E-4</v>
      </c>
      <c r="CA67" s="105" t="s">
        <v>10575</v>
      </c>
      <c r="CB67" s="105">
        <v>70080</v>
      </c>
      <c r="CC67" s="105" t="b">
        <v>1</v>
      </c>
      <c r="CD67" s="104">
        <v>12</v>
      </c>
      <c r="CE67" s="104">
        <v>6</v>
      </c>
      <c r="CF67" s="104">
        <v>0</v>
      </c>
      <c r="CG67" s="104">
        <v>0</v>
      </c>
      <c r="CH67" s="105"/>
      <c r="CI67" s="104" t="b">
        <v>0</v>
      </c>
      <c r="CJ67" s="104">
        <v>0</v>
      </c>
      <c r="CK67" s="104">
        <v>0</v>
      </c>
      <c r="CL67" s="106" t="s">
        <v>11624</v>
      </c>
      <c r="CM67" s="104">
        <v>0</v>
      </c>
      <c r="CN67" s="104">
        <v>0</v>
      </c>
      <c r="CO67" s="104">
        <v>12000</v>
      </c>
      <c r="CP67" s="104">
        <v>0</v>
      </c>
      <c r="CQ67" s="104">
        <v>50</v>
      </c>
      <c r="CR67" s="104">
        <v>50</v>
      </c>
      <c r="CS67" s="104">
        <v>13080</v>
      </c>
      <c r="CT67" s="104">
        <v>0</v>
      </c>
      <c r="CU67" s="104">
        <v>0</v>
      </c>
      <c r="CV67" s="104">
        <v>12</v>
      </c>
      <c r="CW67" s="104">
        <v>0</v>
      </c>
      <c r="CX67" s="104">
        <v>0</v>
      </c>
      <c r="CY67" s="104">
        <v>56</v>
      </c>
      <c r="CZ67" s="104">
        <v>0</v>
      </c>
      <c r="DA67" s="104">
        <v>0</v>
      </c>
      <c r="DB67" s="104">
        <v>2.73972602739726E-5</v>
      </c>
      <c r="DC67" s="104">
        <v>0</v>
      </c>
      <c r="DD67" s="105" t="s">
        <v>10637</v>
      </c>
    </row>
    <row r="68" spans="1:108" ht="58" x14ac:dyDescent="0.35">
      <c r="A68" s="105" t="s">
        <v>10761</v>
      </c>
      <c r="B68" s="104">
        <v>0</v>
      </c>
      <c r="C68" s="104">
        <v>0</v>
      </c>
      <c r="D68" s="104">
        <v>0</v>
      </c>
      <c r="E68" s="105"/>
      <c r="F68" s="104">
        <v>1</v>
      </c>
      <c r="G68" s="104" t="b">
        <v>0</v>
      </c>
      <c r="H68" s="105" t="s">
        <v>512</v>
      </c>
      <c r="I68" s="104">
        <v>0</v>
      </c>
      <c r="J68" s="105"/>
      <c r="K68" s="104">
        <v>0</v>
      </c>
      <c r="L68" s="104">
        <v>0.95575861633459702</v>
      </c>
      <c r="M68" s="104">
        <v>0</v>
      </c>
      <c r="N68" s="104">
        <v>0</v>
      </c>
      <c r="O68" s="105"/>
      <c r="P68" s="104" t="b">
        <v>0</v>
      </c>
      <c r="Q68" s="104">
        <v>0</v>
      </c>
      <c r="R68" s="105"/>
      <c r="S68" s="104">
        <v>0</v>
      </c>
      <c r="T68" s="104">
        <v>0</v>
      </c>
      <c r="U68" s="104">
        <v>0</v>
      </c>
      <c r="V68" s="104">
        <v>0</v>
      </c>
      <c r="W68" s="104">
        <v>0</v>
      </c>
      <c r="X68" s="105" t="s">
        <v>10210</v>
      </c>
      <c r="Y68" s="105"/>
      <c r="Z68" s="104">
        <v>1</v>
      </c>
      <c r="AA68" s="104">
        <v>0</v>
      </c>
      <c r="AB68" s="105" t="s">
        <v>11585</v>
      </c>
      <c r="AC68" s="105" t="s">
        <v>11586</v>
      </c>
      <c r="AD68" s="104">
        <v>0</v>
      </c>
      <c r="AE68" s="104">
        <v>0</v>
      </c>
      <c r="AF68" s="105"/>
      <c r="AG68" s="104">
        <v>2</v>
      </c>
      <c r="AH68" s="104">
        <v>2</v>
      </c>
      <c r="AI68" s="104">
        <v>2</v>
      </c>
      <c r="AJ68" s="105" t="s">
        <v>483</v>
      </c>
      <c r="AK68" s="104" t="b">
        <v>0</v>
      </c>
      <c r="AL68" s="104">
        <v>8760</v>
      </c>
      <c r="AM68" s="104">
        <v>8760</v>
      </c>
      <c r="AN68" s="104">
        <v>8760</v>
      </c>
      <c r="AO68" s="104">
        <v>0</v>
      </c>
      <c r="AP68" s="104">
        <v>0</v>
      </c>
      <c r="AQ68" s="104">
        <v>0</v>
      </c>
      <c r="AR68" s="104">
        <v>87600</v>
      </c>
      <c r="AS68" s="104">
        <v>13140</v>
      </c>
      <c r="AT68" s="105"/>
      <c r="AU68" s="104" t="b">
        <v>0</v>
      </c>
      <c r="AV68" s="104">
        <v>0</v>
      </c>
      <c r="AW68" s="104">
        <v>0</v>
      </c>
      <c r="AX68" s="104" t="b">
        <v>1</v>
      </c>
      <c r="AY68" s="104">
        <v>0</v>
      </c>
      <c r="AZ68" s="104">
        <v>87600</v>
      </c>
      <c r="BA68" s="104" t="b">
        <v>0</v>
      </c>
      <c r="BB68" s="104">
        <v>0</v>
      </c>
      <c r="BC68" s="105" t="s">
        <v>6202</v>
      </c>
      <c r="BD68" s="105" t="s">
        <v>10578</v>
      </c>
      <c r="BE68" s="104" t="b">
        <v>0</v>
      </c>
      <c r="BF68" s="104">
        <v>8760</v>
      </c>
      <c r="BG68" s="105">
        <v>8760</v>
      </c>
      <c r="BH68" s="105" t="b">
        <v>1</v>
      </c>
      <c r="BI68" s="104">
        <v>0</v>
      </c>
      <c r="BJ68" s="104">
        <v>50</v>
      </c>
      <c r="BK68" s="104">
        <v>1080</v>
      </c>
      <c r="BL68" s="104">
        <v>0</v>
      </c>
      <c r="BM68" s="104">
        <v>0</v>
      </c>
      <c r="BN68" s="105" t="s">
        <v>10078</v>
      </c>
      <c r="BO68" s="104">
        <v>7821.4285714285697</v>
      </c>
      <c r="BP68" s="104">
        <v>0</v>
      </c>
      <c r="BQ68" s="104">
        <v>0.214285714285714</v>
      </c>
      <c r="BR68" s="105"/>
      <c r="BS68" s="105"/>
      <c r="BT68" s="105"/>
      <c r="BU68" s="105"/>
      <c r="BV68" s="104">
        <v>1</v>
      </c>
      <c r="BW68" s="104">
        <v>1</v>
      </c>
      <c r="BX68" s="104">
        <v>0</v>
      </c>
      <c r="BY68" s="104">
        <v>0</v>
      </c>
      <c r="BZ68" s="104">
        <v>1.2785388127853901E-4</v>
      </c>
      <c r="CA68" s="105" t="s">
        <v>10579</v>
      </c>
      <c r="CB68" s="105">
        <v>70080</v>
      </c>
      <c r="CC68" s="105" t="b">
        <v>1</v>
      </c>
      <c r="CD68" s="104">
        <v>12</v>
      </c>
      <c r="CE68" s="104">
        <v>6</v>
      </c>
      <c r="CF68" s="104">
        <v>0</v>
      </c>
      <c r="CG68" s="104">
        <v>0</v>
      </c>
      <c r="CH68" s="105"/>
      <c r="CI68" s="104" t="b">
        <v>0</v>
      </c>
      <c r="CJ68" s="104">
        <v>0</v>
      </c>
      <c r="CK68" s="104">
        <v>0</v>
      </c>
      <c r="CL68" s="106" t="s">
        <v>11604</v>
      </c>
      <c r="CM68" s="104">
        <v>0</v>
      </c>
      <c r="CN68" s="104">
        <v>0</v>
      </c>
      <c r="CO68" s="104">
        <v>9000</v>
      </c>
      <c r="CP68" s="104">
        <v>0</v>
      </c>
      <c r="CQ68" s="104">
        <v>50</v>
      </c>
      <c r="CR68" s="104">
        <v>50</v>
      </c>
      <c r="CS68" s="104">
        <v>10080</v>
      </c>
      <c r="CT68" s="104">
        <v>0</v>
      </c>
      <c r="CU68" s="104">
        <v>0</v>
      </c>
      <c r="CV68" s="104">
        <v>12</v>
      </c>
      <c r="CW68" s="104">
        <v>0</v>
      </c>
      <c r="CX68" s="104">
        <v>0</v>
      </c>
      <c r="CY68" s="104">
        <v>56</v>
      </c>
      <c r="CZ68" s="104">
        <v>0</v>
      </c>
      <c r="DA68" s="104">
        <v>0</v>
      </c>
      <c r="DB68" s="104">
        <v>2.73972602739726E-5</v>
      </c>
      <c r="DC68" s="104">
        <v>0</v>
      </c>
      <c r="DD68" s="105" t="s">
        <v>10580</v>
      </c>
    </row>
    <row r="69" spans="1:108" ht="409.5" x14ac:dyDescent="0.35">
      <c r="A69" s="105" t="s">
        <v>10762</v>
      </c>
      <c r="B69" s="104">
        <v>0</v>
      </c>
      <c r="C69" s="104">
        <v>0</v>
      </c>
      <c r="D69" s="104">
        <v>0</v>
      </c>
      <c r="E69" s="105"/>
      <c r="F69" s="104">
        <v>1</v>
      </c>
      <c r="G69" s="104" t="b">
        <v>0</v>
      </c>
      <c r="H69" s="105" t="s">
        <v>512</v>
      </c>
      <c r="I69" s="104">
        <v>0</v>
      </c>
      <c r="J69" s="105"/>
      <c r="K69" s="104">
        <v>0</v>
      </c>
      <c r="L69" s="104">
        <v>1.0171511276613301</v>
      </c>
      <c r="M69" s="104">
        <v>0</v>
      </c>
      <c r="N69" s="104">
        <v>0</v>
      </c>
      <c r="O69" s="105"/>
      <c r="P69" s="104" t="b">
        <v>0</v>
      </c>
      <c r="Q69" s="104">
        <v>0</v>
      </c>
      <c r="R69" s="105"/>
      <c r="S69" s="104">
        <v>0</v>
      </c>
      <c r="T69" s="104">
        <v>0</v>
      </c>
      <c r="U69" s="104">
        <v>0</v>
      </c>
      <c r="V69" s="104">
        <v>0</v>
      </c>
      <c r="W69" s="104">
        <v>0</v>
      </c>
      <c r="X69" s="105" t="s">
        <v>10212</v>
      </c>
      <c r="Y69" s="105"/>
      <c r="Z69" s="104">
        <v>1</v>
      </c>
      <c r="AA69" s="104">
        <v>0</v>
      </c>
      <c r="AB69" s="105" t="s">
        <v>11585</v>
      </c>
      <c r="AC69" s="105" t="s">
        <v>11586</v>
      </c>
      <c r="AD69" s="104">
        <v>0</v>
      </c>
      <c r="AE69" s="104">
        <v>0</v>
      </c>
      <c r="AF69" s="105"/>
      <c r="AG69" s="104">
        <v>2</v>
      </c>
      <c r="AH69" s="104">
        <v>2</v>
      </c>
      <c r="AI69" s="104">
        <v>2</v>
      </c>
      <c r="AJ69" s="105" t="s">
        <v>483</v>
      </c>
      <c r="AK69" s="104" t="b">
        <v>0</v>
      </c>
      <c r="AL69" s="104">
        <v>8760</v>
      </c>
      <c r="AM69" s="104">
        <v>8760</v>
      </c>
      <c r="AN69" s="104">
        <v>8760</v>
      </c>
      <c r="AO69" s="104">
        <v>0</v>
      </c>
      <c r="AP69" s="104">
        <v>0</v>
      </c>
      <c r="AQ69" s="104">
        <v>0</v>
      </c>
      <c r="AR69" s="104">
        <v>87600</v>
      </c>
      <c r="AS69" s="104">
        <v>13140</v>
      </c>
      <c r="AT69" s="105"/>
      <c r="AU69" s="104" t="b">
        <v>0</v>
      </c>
      <c r="AV69" s="104">
        <v>0</v>
      </c>
      <c r="AW69" s="104">
        <v>0</v>
      </c>
      <c r="AX69" s="104" t="b">
        <v>1</v>
      </c>
      <c r="AY69" s="104">
        <v>0</v>
      </c>
      <c r="AZ69" s="104">
        <v>87600</v>
      </c>
      <c r="BA69" s="104" t="b">
        <v>0</v>
      </c>
      <c r="BB69" s="104">
        <v>0</v>
      </c>
      <c r="BC69" s="105" t="s">
        <v>6202</v>
      </c>
      <c r="BD69" s="105" t="s">
        <v>10578</v>
      </c>
      <c r="BE69" s="104" t="b">
        <v>0</v>
      </c>
      <c r="BF69" s="104">
        <v>8760</v>
      </c>
      <c r="BG69" s="105">
        <v>8760</v>
      </c>
      <c r="BH69" s="105" t="b">
        <v>1</v>
      </c>
      <c r="BI69" s="104">
        <v>0</v>
      </c>
      <c r="BJ69" s="104">
        <v>50</v>
      </c>
      <c r="BK69" s="104">
        <v>1080</v>
      </c>
      <c r="BL69" s="104">
        <v>0</v>
      </c>
      <c r="BM69" s="104">
        <v>0</v>
      </c>
      <c r="BN69" s="105" t="s">
        <v>10078</v>
      </c>
      <c r="BO69" s="104">
        <v>7821.4285714285697</v>
      </c>
      <c r="BP69" s="104">
        <v>0</v>
      </c>
      <c r="BQ69" s="104">
        <v>0.214285714285714</v>
      </c>
      <c r="BR69" s="105"/>
      <c r="BS69" s="105"/>
      <c r="BT69" s="105"/>
      <c r="BU69" s="105"/>
      <c r="BV69" s="104">
        <v>1</v>
      </c>
      <c r="BW69" s="104">
        <v>1</v>
      </c>
      <c r="BX69" s="104">
        <v>0</v>
      </c>
      <c r="BY69" s="104">
        <v>0</v>
      </c>
      <c r="BZ69" s="104">
        <v>1.2785388127853901E-4</v>
      </c>
      <c r="CA69" s="105" t="s">
        <v>10579</v>
      </c>
      <c r="CB69" s="105">
        <v>70080</v>
      </c>
      <c r="CC69" s="105" t="b">
        <v>1</v>
      </c>
      <c r="CD69" s="104">
        <v>12</v>
      </c>
      <c r="CE69" s="104">
        <v>6</v>
      </c>
      <c r="CF69" s="104">
        <v>0</v>
      </c>
      <c r="CG69" s="104">
        <v>0</v>
      </c>
      <c r="CH69" s="105"/>
      <c r="CI69" s="104" t="b">
        <v>0</v>
      </c>
      <c r="CJ69" s="104">
        <v>0</v>
      </c>
      <c r="CK69" s="104">
        <v>0</v>
      </c>
      <c r="CL69" s="106" t="s">
        <v>11605</v>
      </c>
      <c r="CM69" s="104">
        <v>0</v>
      </c>
      <c r="CN69" s="104">
        <v>0</v>
      </c>
      <c r="CO69" s="104">
        <v>12000</v>
      </c>
      <c r="CP69" s="104">
        <v>0</v>
      </c>
      <c r="CQ69" s="104">
        <v>50</v>
      </c>
      <c r="CR69" s="104">
        <v>50</v>
      </c>
      <c r="CS69" s="104">
        <v>13080</v>
      </c>
      <c r="CT69" s="104">
        <v>0</v>
      </c>
      <c r="CU69" s="104">
        <v>0</v>
      </c>
      <c r="CV69" s="104">
        <v>12</v>
      </c>
      <c r="CW69" s="104">
        <v>0</v>
      </c>
      <c r="CX69" s="104">
        <v>0</v>
      </c>
      <c r="CY69" s="104">
        <v>56</v>
      </c>
      <c r="CZ69" s="104">
        <v>0</v>
      </c>
      <c r="DA69" s="104">
        <v>0</v>
      </c>
      <c r="DB69" s="104">
        <v>2.73972602739726E-5</v>
      </c>
      <c r="DC69" s="104">
        <v>0</v>
      </c>
      <c r="DD69" s="105" t="s">
        <v>10581</v>
      </c>
    </row>
    <row r="70" spans="1:108" ht="261" x14ac:dyDescent="0.35">
      <c r="A70" s="105" t="s">
        <v>10786</v>
      </c>
      <c r="B70" s="104">
        <v>0</v>
      </c>
      <c r="C70" s="104">
        <v>0</v>
      </c>
      <c r="D70" s="104">
        <v>0</v>
      </c>
      <c r="E70" s="105"/>
      <c r="F70" s="104">
        <v>1</v>
      </c>
      <c r="G70" s="104" t="b">
        <v>0</v>
      </c>
      <c r="H70" s="105" t="s">
        <v>512</v>
      </c>
      <c r="I70" s="104">
        <v>0</v>
      </c>
      <c r="J70" s="105"/>
      <c r="K70" s="104">
        <v>0</v>
      </c>
      <c r="L70" s="104">
        <v>0.95575861633459702</v>
      </c>
      <c r="M70" s="104">
        <v>0</v>
      </c>
      <c r="N70" s="104">
        <v>0</v>
      </c>
      <c r="O70" s="105"/>
      <c r="P70" s="104" t="b">
        <v>0</v>
      </c>
      <c r="Q70" s="104">
        <v>0</v>
      </c>
      <c r="R70" s="105"/>
      <c r="S70" s="104">
        <v>0</v>
      </c>
      <c r="T70" s="104">
        <v>0</v>
      </c>
      <c r="U70" s="104">
        <v>0</v>
      </c>
      <c r="V70" s="104">
        <v>0</v>
      </c>
      <c r="W70" s="104">
        <v>0</v>
      </c>
      <c r="X70" s="105" t="s">
        <v>10259</v>
      </c>
      <c r="Y70" s="105"/>
      <c r="Z70" s="104">
        <v>1</v>
      </c>
      <c r="AA70" s="104">
        <v>0</v>
      </c>
      <c r="AB70" s="105" t="s">
        <v>11585</v>
      </c>
      <c r="AC70" s="105" t="s">
        <v>11586</v>
      </c>
      <c r="AD70" s="104">
        <v>0</v>
      </c>
      <c r="AE70" s="104">
        <v>0</v>
      </c>
      <c r="AF70" s="105"/>
      <c r="AG70" s="104">
        <v>2</v>
      </c>
      <c r="AH70" s="104">
        <v>2</v>
      </c>
      <c r="AI70" s="104">
        <v>2</v>
      </c>
      <c r="AJ70" s="105" t="s">
        <v>483</v>
      </c>
      <c r="AK70" s="104" t="b">
        <v>0</v>
      </c>
      <c r="AL70" s="104">
        <v>8760</v>
      </c>
      <c r="AM70" s="104">
        <v>8760</v>
      </c>
      <c r="AN70" s="104">
        <v>8760</v>
      </c>
      <c r="AO70" s="104">
        <v>0</v>
      </c>
      <c r="AP70" s="104">
        <v>0</v>
      </c>
      <c r="AQ70" s="104">
        <v>0</v>
      </c>
      <c r="AR70" s="104">
        <v>87600</v>
      </c>
      <c r="AS70" s="104">
        <v>13140</v>
      </c>
      <c r="AT70" s="105"/>
      <c r="AU70" s="104" t="b">
        <v>0</v>
      </c>
      <c r="AV70" s="104">
        <v>0</v>
      </c>
      <c r="AW70" s="104">
        <v>0</v>
      </c>
      <c r="AX70" s="104" t="b">
        <v>1</v>
      </c>
      <c r="AY70" s="104">
        <v>0</v>
      </c>
      <c r="AZ70" s="104">
        <v>87600</v>
      </c>
      <c r="BA70" s="104" t="b">
        <v>0</v>
      </c>
      <c r="BB70" s="104">
        <v>0</v>
      </c>
      <c r="BC70" s="105" t="s">
        <v>6202</v>
      </c>
      <c r="BD70" s="105" t="s">
        <v>10578</v>
      </c>
      <c r="BE70" s="104" t="b">
        <v>0</v>
      </c>
      <c r="BF70" s="104">
        <v>8760</v>
      </c>
      <c r="BG70" s="105">
        <v>8760</v>
      </c>
      <c r="BH70" s="105" t="b">
        <v>1</v>
      </c>
      <c r="BI70" s="104">
        <v>0</v>
      </c>
      <c r="BJ70" s="104">
        <v>50</v>
      </c>
      <c r="BK70" s="104">
        <v>1080</v>
      </c>
      <c r="BL70" s="104">
        <v>0</v>
      </c>
      <c r="BM70" s="104">
        <v>0</v>
      </c>
      <c r="BN70" s="105" t="s">
        <v>10078</v>
      </c>
      <c r="BO70" s="104">
        <v>7821.4285714285697</v>
      </c>
      <c r="BP70" s="104">
        <v>0</v>
      </c>
      <c r="BQ70" s="104">
        <v>0.214285714285714</v>
      </c>
      <c r="BR70" s="105"/>
      <c r="BS70" s="105"/>
      <c r="BT70" s="105"/>
      <c r="BU70" s="105"/>
      <c r="BV70" s="104">
        <v>1</v>
      </c>
      <c r="BW70" s="104">
        <v>1</v>
      </c>
      <c r="BX70" s="104">
        <v>0</v>
      </c>
      <c r="BY70" s="104">
        <v>0</v>
      </c>
      <c r="BZ70" s="104">
        <v>1.2785388127853901E-4</v>
      </c>
      <c r="CA70" s="105" t="s">
        <v>10579</v>
      </c>
      <c r="CB70" s="105">
        <v>70080</v>
      </c>
      <c r="CC70" s="105" t="b">
        <v>1</v>
      </c>
      <c r="CD70" s="104">
        <v>12</v>
      </c>
      <c r="CE70" s="104">
        <v>6</v>
      </c>
      <c r="CF70" s="104">
        <v>0</v>
      </c>
      <c r="CG70" s="104">
        <v>0</v>
      </c>
      <c r="CH70" s="105"/>
      <c r="CI70" s="104" t="b">
        <v>0</v>
      </c>
      <c r="CJ70" s="104">
        <v>0</v>
      </c>
      <c r="CK70" s="104">
        <v>0</v>
      </c>
      <c r="CL70" s="106" t="s">
        <v>11625</v>
      </c>
      <c r="CM70" s="104">
        <v>0</v>
      </c>
      <c r="CN70" s="104">
        <v>0</v>
      </c>
      <c r="CO70" s="104">
        <v>9000</v>
      </c>
      <c r="CP70" s="104">
        <v>0</v>
      </c>
      <c r="CQ70" s="104">
        <v>50</v>
      </c>
      <c r="CR70" s="104">
        <v>50</v>
      </c>
      <c r="CS70" s="104">
        <v>10080</v>
      </c>
      <c r="CT70" s="104">
        <v>0</v>
      </c>
      <c r="CU70" s="104">
        <v>0</v>
      </c>
      <c r="CV70" s="104">
        <v>12</v>
      </c>
      <c r="CW70" s="104">
        <v>0</v>
      </c>
      <c r="CX70" s="104">
        <v>0</v>
      </c>
      <c r="CY70" s="104">
        <v>56</v>
      </c>
      <c r="CZ70" s="104">
        <v>0</v>
      </c>
      <c r="DA70" s="104">
        <v>0</v>
      </c>
      <c r="DB70" s="104">
        <v>2.73972602739726E-5</v>
      </c>
      <c r="DC70" s="104">
        <v>0</v>
      </c>
      <c r="DD70" s="105" t="s">
        <v>10638</v>
      </c>
    </row>
    <row r="71" spans="1:108" ht="409.5" x14ac:dyDescent="0.35">
      <c r="A71" s="105" t="s">
        <v>10787</v>
      </c>
      <c r="B71" s="104">
        <v>0</v>
      </c>
      <c r="C71" s="104">
        <v>0</v>
      </c>
      <c r="D71" s="104">
        <v>0</v>
      </c>
      <c r="E71" s="105"/>
      <c r="F71" s="104">
        <v>1</v>
      </c>
      <c r="G71" s="104" t="b">
        <v>0</v>
      </c>
      <c r="H71" s="105" t="s">
        <v>512</v>
      </c>
      <c r="I71" s="104">
        <v>0</v>
      </c>
      <c r="J71" s="105"/>
      <c r="K71" s="104">
        <v>0</v>
      </c>
      <c r="L71" s="104">
        <v>1.0171511276613301</v>
      </c>
      <c r="M71" s="104">
        <v>0</v>
      </c>
      <c r="N71" s="104">
        <v>0</v>
      </c>
      <c r="O71" s="105"/>
      <c r="P71" s="104" t="b">
        <v>0</v>
      </c>
      <c r="Q71" s="104">
        <v>0</v>
      </c>
      <c r="R71" s="105"/>
      <c r="S71" s="104">
        <v>0</v>
      </c>
      <c r="T71" s="104">
        <v>0</v>
      </c>
      <c r="U71" s="104">
        <v>0</v>
      </c>
      <c r="V71" s="104">
        <v>0</v>
      </c>
      <c r="W71" s="104">
        <v>0</v>
      </c>
      <c r="X71" s="105" t="s">
        <v>10261</v>
      </c>
      <c r="Y71" s="105"/>
      <c r="Z71" s="104">
        <v>1</v>
      </c>
      <c r="AA71" s="104">
        <v>0</v>
      </c>
      <c r="AB71" s="105" t="s">
        <v>11585</v>
      </c>
      <c r="AC71" s="105" t="s">
        <v>11586</v>
      </c>
      <c r="AD71" s="104">
        <v>0</v>
      </c>
      <c r="AE71" s="104">
        <v>0</v>
      </c>
      <c r="AF71" s="105"/>
      <c r="AG71" s="104">
        <v>2</v>
      </c>
      <c r="AH71" s="104">
        <v>2</v>
      </c>
      <c r="AI71" s="104">
        <v>2</v>
      </c>
      <c r="AJ71" s="105" t="s">
        <v>483</v>
      </c>
      <c r="AK71" s="104" t="b">
        <v>0</v>
      </c>
      <c r="AL71" s="104">
        <v>8760</v>
      </c>
      <c r="AM71" s="104">
        <v>8760</v>
      </c>
      <c r="AN71" s="104">
        <v>8760</v>
      </c>
      <c r="AO71" s="104">
        <v>0</v>
      </c>
      <c r="AP71" s="104">
        <v>0</v>
      </c>
      <c r="AQ71" s="104">
        <v>0</v>
      </c>
      <c r="AR71" s="104">
        <v>87600</v>
      </c>
      <c r="AS71" s="104">
        <v>13140</v>
      </c>
      <c r="AT71" s="105"/>
      <c r="AU71" s="104" t="b">
        <v>0</v>
      </c>
      <c r="AV71" s="104">
        <v>0</v>
      </c>
      <c r="AW71" s="104">
        <v>0</v>
      </c>
      <c r="AX71" s="104" t="b">
        <v>1</v>
      </c>
      <c r="AY71" s="104">
        <v>0</v>
      </c>
      <c r="AZ71" s="104">
        <v>87600</v>
      </c>
      <c r="BA71" s="104" t="b">
        <v>0</v>
      </c>
      <c r="BB71" s="104">
        <v>0</v>
      </c>
      <c r="BC71" s="105" t="s">
        <v>6202</v>
      </c>
      <c r="BD71" s="105" t="s">
        <v>10578</v>
      </c>
      <c r="BE71" s="104" t="b">
        <v>0</v>
      </c>
      <c r="BF71" s="104">
        <v>8760</v>
      </c>
      <c r="BG71" s="105">
        <v>8760</v>
      </c>
      <c r="BH71" s="105" t="b">
        <v>1</v>
      </c>
      <c r="BI71" s="104">
        <v>0</v>
      </c>
      <c r="BJ71" s="104">
        <v>50</v>
      </c>
      <c r="BK71" s="104">
        <v>1080</v>
      </c>
      <c r="BL71" s="104">
        <v>0</v>
      </c>
      <c r="BM71" s="104">
        <v>0</v>
      </c>
      <c r="BN71" s="105" t="s">
        <v>10078</v>
      </c>
      <c r="BO71" s="104">
        <v>7821.4285714285697</v>
      </c>
      <c r="BP71" s="104">
        <v>0</v>
      </c>
      <c r="BQ71" s="104">
        <v>0.214285714285714</v>
      </c>
      <c r="BR71" s="105"/>
      <c r="BS71" s="105"/>
      <c r="BT71" s="105"/>
      <c r="BU71" s="105"/>
      <c r="BV71" s="104">
        <v>1</v>
      </c>
      <c r="BW71" s="104">
        <v>1</v>
      </c>
      <c r="BX71" s="104">
        <v>0</v>
      </c>
      <c r="BY71" s="104">
        <v>0</v>
      </c>
      <c r="BZ71" s="104">
        <v>1.2785388127853901E-4</v>
      </c>
      <c r="CA71" s="105" t="s">
        <v>10579</v>
      </c>
      <c r="CB71" s="105">
        <v>70080</v>
      </c>
      <c r="CC71" s="105" t="b">
        <v>1</v>
      </c>
      <c r="CD71" s="104">
        <v>12</v>
      </c>
      <c r="CE71" s="104">
        <v>6</v>
      </c>
      <c r="CF71" s="104">
        <v>0</v>
      </c>
      <c r="CG71" s="104">
        <v>0</v>
      </c>
      <c r="CH71" s="105"/>
      <c r="CI71" s="104" t="b">
        <v>0</v>
      </c>
      <c r="CJ71" s="104">
        <v>0</v>
      </c>
      <c r="CK71" s="104">
        <v>0</v>
      </c>
      <c r="CL71" s="106" t="s">
        <v>11626</v>
      </c>
      <c r="CM71" s="104">
        <v>0</v>
      </c>
      <c r="CN71" s="104">
        <v>0</v>
      </c>
      <c r="CO71" s="104">
        <v>12000</v>
      </c>
      <c r="CP71" s="104">
        <v>0</v>
      </c>
      <c r="CQ71" s="104">
        <v>50</v>
      </c>
      <c r="CR71" s="104">
        <v>50</v>
      </c>
      <c r="CS71" s="104">
        <v>13080</v>
      </c>
      <c r="CT71" s="104">
        <v>0</v>
      </c>
      <c r="CU71" s="104">
        <v>0</v>
      </c>
      <c r="CV71" s="104">
        <v>12</v>
      </c>
      <c r="CW71" s="104">
        <v>0</v>
      </c>
      <c r="CX71" s="104">
        <v>0</v>
      </c>
      <c r="CY71" s="104">
        <v>56</v>
      </c>
      <c r="CZ71" s="104">
        <v>0</v>
      </c>
      <c r="DA71" s="104">
        <v>0</v>
      </c>
      <c r="DB71" s="104">
        <v>2.73972602739726E-5</v>
      </c>
      <c r="DC71" s="104">
        <v>0</v>
      </c>
      <c r="DD71" s="105" t="s">
        <v>10639</v>
      </c>
    </row>
    <row r="72" spans="1:108" ht="409.5" x14ac:dyDescent="0.35">
      <c r="A72" s="105" t="s">
        <v>10827</v>
      </c>
      <c r="B72" s="104">
        <v>0</v>
      </c>
      <c r="C72" s="104">
        <v>0</v>
      </c>
      <c r="D72" s="104">
        <v>0</v>
      </c>
      <c r="E72" s="105"/>
      <c r="F72" s="104">
        <v>1</v>
      </c>
      <c r="G72" s="104" t="b">
        <v>0</v>
      </c>
      <c r="H72" s="105" t="s">
        <v>512</v>
      </c>
      <c r="I72" s="104">
        <v>0</v>
      </c>
      <c r="J72" s="105"/>
      <c r="K72" s="104">
        <v>0</v>
      </c>
      <c r="L72" s="104">
        <v>1</v>
      </c>
      <c r="M72" s="104">
        <v>0</v>
      </c>
      <c r="N72" s="104">
        <v>0</v>
      </c>
      <c r="O72" s="105"/>
      <c r="P72" s="104" t="b">
        <v>0</v>
      </c>
      <c r="Q72" s="104">
        <v>0</v>
      </c>
      <c r="R72" s="105"/>
      <c r="S72" s="104">
        <v>0</v>
      </c>
      <c r="T72" s="104">
        <v>9.9538700629527597</v>
      </c>
      <c r="U72" s="104">
        <v>69.675531769036596</v>
      </c>
      <c r="V72" s="104">
        <v>9.9539000000000009</v>
      </c>
      <c r="W72" s="104">
        <v>0</v>
      </c>
      <c r="X72" s="105" t="s">
        <v>10214</v>
      </c>
      <c r="Y72" s="105"/>
      <c r="Z72" s="104">
        <v>1</v>
      </c>
      <c r="AA72" s="104">
        <v>0</v>
      </c>
      <c r="AB72" s="105" t="s">
        <v>799</v>
      </c>
      <c r="AC72" s="105" t="s">
        <v>77</v>
      </c>
      <c r="AD72" s="104">
        <v>0</v>
      </c>
      <c r="AE72" s="104">
        <v>0</v>
      </c>
      <c r="AF72" s="105"/>
      <c r="AG72" s="104">
        <v>2</v>
      </c>
      <c r="AH72" s="104">
        <v>2</v>
      </c>
      <c r="AI72" s="104">
        <v>2</v>
      </c>
      <c r="AJ72" s="105" t="s">
        <v>798</v>
      </c>
      <c r="AK72" s="104" t="b">
        <v>0</v>
      </c>
      <c r="AL72" s="104">
        <v>8760</v>
      </c>
      <c r="AM72" s="104">
        <v>8760</v>
      </c>
      <c r="AN72" s="104">
        <v>8760</v>
      </c>
      <c r="AO72" s="104">
        <v>0</v>
      </c>
      <c r="AP72" s="104">
        <v>0</v>
      </c>
      <c r="AQ72" s="104">
        <v>0</v>
      </c>
      <c r="AR72" s="104">
        <v>43800</v>
      </c>
      <c r="AS72" s="104">
        <v>0</v>
      </c>
      <c r="AT72" s="105"/>
      <c r="AU72" s="104" t="b">
        <v>0</v>
      </c>
      <c r="AV72" s="104">
        <v>0</v>
      </c>
      <c r="AW72" s="104">
        <v>0</v>
      </c>
      <c r="AX72" s="104" t="b">
        <v>1</v>
      </c>
      <c r="AY72" s="104">
        <v>0</v>
      </c>
      <c r="AZ72" s="104">
        <v>87600</v>
      </c>
      <c r="BA72" s="104" t="b">
        <v>0</v>
      </c>
      <c r="BB72" s="104">
        <v>0</v>
      </c>
      <c r="BC72" s="105" t="s">
        <v>6202</v>
      </c>
      <c r="BD72" s="105" t="s">
        <v>10582</v>
      </c>
      <c r="BE72" s="104" t="b">
        <v>1</v>
      </c>
      <c r="BF72" s="104">
        <v>0</v>
      </c>
      <c r="BG72" s="105"/>
      <c r="BH72" s="105" t="b">
        <v>0</v>
      </c>
      <c r="BI72" s="104">
        <v>0</v>
      </c>
      <c r="BJ72" s="104">
        <v>0</v>
      </c>
      <c r="BK72" s="104">
        <v>6370.3295535475499</v>
      </c>
      <c r="BL72" s="104">
        <v>0</v>
      </c>
      <c r="BM72" s="104">
        <v>0</v>
      </c>
      <c r="BN72" s="105" t="s">
        <v>9306</v>
      </c>
      <c r="BO72" s="104">
        <v>44002.853153035503</v>
      </c>
      <c r="BP72" s="104">
        <v>44075.7476226781</v>
      </c>
      <c r="BQ72" s="104">
        <v>6.9998223579739198</v>
      </c>
      <c r="BR72" s="105"/>
      <c r="BS72" s="105"/>
      <c r="BT72" s="105"/>
      <c r="BU72" s="105"/>
      <c r="BV72" s="104">
        <v>1</v>
      </c>
      <c r="BW72" s="104">
        <v>1</v>
      </c>
      <c r="BX72" s="104">
        <v>19907.599999999999</v>
      </c>
      <c r="BY72" s="104">
        <v>0</v>
      </c>
      <c r="BZ72" s="104">
        <v>2.2725799086757999E-5</v>
      </c>
      <c r="CA72" s="105" t="s">
        <v>10583</v>
      </c>
      <c r="CB72" s="105"/>
      <c r="CC72" s="105" t="b">
        <v>0</v>
      </c>
      <c r="CD72" s="104">
        <v>0</v>
      </c>
      <c r="CE72" s="104">
        <v>0</v>
      </c>
      <c r="CF72" s="104">
        <v>0</v>
      </c>
      <c r="CG72" s="104">
        <v>0</v>
      </c>
      <c r="CH72" s="105"/>
      <c r="CI72" s="104" t="b">
        <v>0</v>
      </c>
      <c r="CJ72" s="104">
        <v>0</v>
      </c>
      <c r="CK72" s="104">
        <v>0</v>
      </c>
      <c r="CL72" s="106" t="s">
        <v>11505</v>
      </c>
      <c r="CM72" s="104">
        <v>0</v>
      </c>
      <c r="CN72" s="104">
        <v>1</v>
      </c>
      <c r="CO72" s="104">
        <v>0</v>
      </c>
      <c r="CP72" s="104">
        <v>0</v>
      </c>
      <c r="CQ72" s="104">
        <v>50</v>
      </c>
      <c r="CR72" s="104">
        <v>50</v>
      </c>
      <c r="CS72" s="104">
        <v>26277.929553547499</v>
      </c>
      <c r="CT72" s="104">
        <v>0.31582123176252802</v>
      </c>
      <c r="CU72" s="104">
        <v>8299.1280797703203</v>
      </c>
      <c r="CV72" s="104">
        <v>69.675531769036596</v>
      </c>
      <c r="CW72" s="104">
        <v>0.31583757228530102</v>
      </c>
      <c r="CX72" s="104">
        <v>22.006150801619899</v>
      </c>
      <c r="CY72" s="104">
        <v>9.9539000000000009</v>
      </c>
      <c r="CZ72" s="104">
        <v>0.31582156514839299</v>
      </c>
      <c r="DA72" s="104">
        <v>3.1436562773305901</v>
      </c>
      <c r="DB72" s="104">
        <v>1.5907655655031199E-4</v>
      </c>
      <c r="DC72" s="104">
        <v>0</v>
      </c>
      <c r="DD72" s="105" t="s">
        <v>10584</v>
      </c>
    </row>
    <row r="73" spans="1:108" ht="159.5" x14ac:dyDescent="0.35">
      <c r="A73" s="105" t="s">
        <v>10763</v>
      </c>
      <c r="B73" s="104">
        <v>0</v>
      </c>
      <c r="C73" s="104">
        <v>0</v>
      </c>
      <c r="D73" s="104">
        <v>0</v>
      </c>
      <c r="E73" s="105"/>
      <c r="F73" s="104">
        <v>1</v>
      </c>
      <c r="G73" s="104" t="b">
        <v>0</v>
      </c>
      <c r="H73" s="105" t="s">
        <v>512</v>
      </c>
      <c r="I73" s="104">
        <v>0</v>
      </c>
      <c r="J73" s="105"/>
      <c r="K73" s="104">
        <v>0</v>
      </c>
      <c r="L73" s="104">
        <v>0.95575861633459702</v>
      </c>
      <c r="M73" s="104">
        <v>0</v>
      </c>
      <c r="N73" s="104">
        <v>0</v>
      </c>
      <c r="O73" s="105"/>
      <c r="P73" s="104" t="b">
        <v>0</v>
      </c>
      <c r="Q73" s="104">
        <v>0</v>
      </c>
      <c r="R73" s="105"/>
      <c r="S73" s="104">
        <v>0</v>
      </c>
      <c r="T73" s="104">
        <v>0</v>
      </c>
      <c r="U73" s="104">
        <v>0</v>
      </c>
      <c r="V73" s="104">
        <v>0</v>
      </c>
      <c r="W73" s="104">
        <v>0</v>
      </c>
      <c r="X73" s="105" t="s">
        <v>10216</v>
      </c>
      <c r="Y73" s="105"/>
      <c r="Z73" s="104">
        <v>1</v>
      </c>
      <c r="AA73" s="104">
        <v>0</v>
      </c>
      <c r="AB73" s="105" t="s">
        <v>11585</v>
      </c>
      <c r="AC73" s="105" t="s">
        <v>11586</v>
      </c>
      <c r="AD73" s="104">
        <v>0</v>
      </c>
      <c r="AE73" s="104">
        <v>0</v>
      </c>
      <c r="AF73" s="105"/>
      <c r="AG73" s="104">
        <v>2</v>
      </c>
      <c r="AH73" s="104">
        <v>2</v>
      </c>
      <c r="AI73" s="104">
        <v>2</v>
      </c>
      <c r="AJ73" s="105" t="s">
        <v>483</v>
      </c>
      <c r="AK73" s="104" t="b">
        <v>0</v>
      </c>
      <c r="AL73" s="104">
        <v>8760</v>
      </c>
      <c r="AM73" s="104">
        <v>8760</v>
      </c>
      <c r="AN73" s="104">
        <v>8760</v>
      </c>
      <c r="AO73" s="104">
        <v>0</v>
      </c>
      <c r="AP73" s="104">
        <v>0</v>
      </c>
      <c r="AQ73" s="104">
        <v>0</v>
      </c>
      <c r="AR73" s="104">
        <v>87600</v>
      </c>
      <c r="AS73" s="104">
        <v>13140</v>
      </c>
      <c r="AT73" s="105"/>
      <c r="AU73" s="104" t="b">
        <v>0</v>
      </c>
      <c r="AV73" s="104">
        <v>0</v>
      </c>
      <c r="AW73" s="104">
        <v>0</v>
      </c>
      <c r="AX73" s="104" t="b">
        <v>1</v>
      </c>
      <c r="AY73" s="104">
        <v>0</v>
      </c>
      <c r="AZ73" s="104">
        <v>87600</v>
      </c>
      <c r="BA73" s="104" t="b">
        <v>0</v>
      </c>
      <c r="BB73" s="104">
        <v>0</v>
      </c>
      <c r="BC73" s="105" t="s">
        <v>6202</v>
      </c>
      <c r="BD73" s="105" t="s">
        <v>10582</v>
      </c>
      <c r="BE73" s="104" t="b">
        <v>0</v>
      </c>
      <c r="BF73" s="104">
        <v>8760</v>
      </c>
      <c r="BG73" s="105">
        <v>8760</v>
      </c>
      <c r="BH73" s="105" t="b">
        <v>1</v>
      </c>
      <c r="BI73" s="104">
        <v>0</v>
      </c>
      <c r="BJ73" s="104">
        <v>50</v>
      </c>
      <c r="BK73" s="104">
        <v>1080</v>
      </c>
      <c r="BL73" s="104">
        <v>0</v>
      </c>
      <c r="BM73" s="104">
        <v>0</v>
      </c>
      <c r="BN73" s="105" t="s">
        <v>9306</v>
      </c>
      <c r="BO73" s="104">
        <v>7821.4285714285697</v>
      </c>
      <c r="BP73" s="104">
        <v>0</v>
      </c>
      <c r="BQ73" s="104">
        <v>0.214285714285714</v>
      </c>
      <c r="BR73" s="105"/>
      <c r="BS73" s="105"/>
      <c r="BT73" s="105"/>
      <c r="BU73" s="105"/>
      <c r="BV73" s="104">
        <v>1</v>
      </c>
      <c r="BW73" s="104">
        <v>1</v>
      </c>
      <c r="BX73" s="104">
        <v>0</v>
      </c>
      <c r="BY73" s="104">
        <v>0</v>
      </c>
      <c r="BZ73" s="104">
        <v>1.2785388127853901E-4</v>
      </c>
      <c r="CA73" s="105" t="s">
        <v>10583</v>
      </c>
      <c r="CB73" s="105">
        <v>70080</v>
      </c>
      <c r="CC73" s="105" t="b">
        <v>1</v>
      </c>
      <c r="CD73" s="104">
        <v>12</v>
      </c>
      <c r="CE73" s="104">
        <v>6</v>
      </c>
      <c r="CF73" s="104">
        <v>0</v>
      </c>
      <c r="CG73" s="104">
        <v>0</v>
      </c>
      <c r="CH73" s="105"/>
      <c r="CI73" s="104" t="b">
        <v>0</v>
      </c>
      <c r="CJ73" s="104">
        <v>0</v>
      </c>
      <c r="CK73" s="104">
        <v>0</v>
      </c>
      <c r="CL73" s="106" t="s">
        <v>11608</v>
      </c>
      <c r="CM73" s="104">
        <v>0</v>
      </c>
      <c r="CN73" s="104">
        <v>0</v>
      </c>
      <c r="CO73" s="104">
        <v>9000</v>
      </c>
      <c r="CP73" s="104">
        <v>0</v>
      </c>
      <c r="CQ73" s="104">
        <v>50</v>
      </c>
      <c r="CR73" s="104">
        <v>50</v>
      </c>
      <c r="CS73" s="104">
        <v>10080</v>
      </c>
      <c r="CT73" s="104">
        <v>0</v>
      </c>
      <c r="CU73" s="104">
        <v>0</v>
      </c>
      <c r="CV73" s="104">
        <v>12</v>
      </c>
      <c r="CW73" s="104">
        <v>0</v>
      </c>
      <c r="CX73" s="104">
        <v>0</v>
      </c>
      <c r="CY73" s="104">
        <v>56</v>
      </c>
      <c r="CZ73" s="104">
        <v>0</v>
      </c>
      <c r="DA73" s="104">
        <v>0</v>
      </c>
      <c r="DB73" s="104">
        <v>2.73972602739726E-5</v>
      </c>
      <c r="DC73" s="104">
        <v>0</v>
      </c>
      <c r="DD73" s="105" t="s">
        <v>10585</v>
      </c>
    </row>
    <row r="74" spans="1:108" ht="409.5" x14ac:dyDescent="0.35">
      <c r="A74" s="105" t="s">
        <v>10764</v>
      </c>
      <c r="B74" s="104">
        <v>0</v>
      </c>
      <c r="C74" s="104">
        <v>0</v>
      </c>
      <c r="D74" s="104">
        <v>0</v>
      </c>
      <c r="E74" s="105"/>
      <c r="F74" s="104">
        <v>1</v>
      </c>
      <c r="G74" s="104" t="b">
        <v>0</v>
      </c>
      <c r="H74" s="105" t="s">
        <v>512</v>
      </c>
      <c r="I74" s="104">
        <v>0</v>
      </c>
      <c r="J74" s="105"/>
      <c r="K74" s="104">
        <v>0</v>
      </c>
      <c r="L74" s="104">
        <v>1.0171511276613301</v>
      </c>
      <c r="M74" s="104">
        <v>0</v>
      </c>
      <c r="N74" s="104">
        <v>0</v>
      </c>
      <c r="O74" s="105"/>
      <c r="P74" s="104" t="b">
        <v>0</v>
      </c>
      <c r="Q74" s="104">
        <v>0</v>
      </c>
      <c r="R74" s="105"/>
      <c r="S74" s="104">
        <v>0</v>
      </c>
      <c r="T74" s="104">
        <v>0</v>
      </c>
      <c r="U74" s="104">
        <v>0</v>
      </c>
      <c r="V74" s="104">
        <v>0</v>
      </c>
      <c r="W74" s="104">
        <v>0</v>
      </c>
      <c r="X74" s="105" t="s">
        <v>10218</v>
      </c>
      <c r="Y74" s="105"/>
      <c r="Z74" s="104">
        <v>1</v>
      </c>
      <c r="AA74" s="104">
        <v>0</v>
      </c>
      <c r="AB74" s="105" t="s">
        <v>11585</v>
      </c>
      <c r="AC74" s="105" t="s">
        <v>11586</v>
      </c>
      <c r="AD74" s="104">
        <v>0</v>
      </c>
      <c r="AE74" s="104">
        <v>0</v>
      </c>
      <c r="AF74" s="105"/>
      <c r="AG74" s="104">
        <v>2</v>
      </c>
      <c r="AH74" s="104">
        <v>2</v>
      </c>
      <c r="AI74" s="104">
        <v>2</v>
      </c>
      <c r="AJ74" s="105" t="s">
        <v>483</v>
      </c>
      <c r="AK74" s="104" t="b">
        <v>0</v>
      </c>
      <c r="AL74" s="104">
        <v>8760</v>
      </c>
      <c r="AM74" s="104">
        <v>8760</v>
      </c>
      <c r="AN74" s="104">
        <v>8760</v>
      </c>
      <c r="AO74" s="104">
        <v>0</v>
      </c>
      <c r="AP74" s="104">
        <v>0</v>
      </c>
      <c r="AQ74" s="104">
        <v>0</v>
      </c>
      <c r="AR74" s="104">
        <v>87600</v>
      </c>
      <c r="AS74" s="104">
        <v>13140</v>
      </c>
      <c r="AT74" s="105"/>
      <c r="AU74" s="104" t="b">
        <v>0</v>
      </c>
      <c r="AV74" s="104">
        <v>0</v>
      </c>
      <c r="AW74" s="104">
        <v>0</v>
      </c>
      <c r="AX74" s="104" t="b">
        <v>1</v>
      </c>
      <c r="AY74" s="104">
        <v>0</v>
      </c>
      <c r="AZ74" s="104">
        <v>87600</v>
      </c>
      <c r="BA74" s="104" t="b">
        <v>0</v>
      </c>
      <c r="BB74" s="104">
        <v>0</v>
      </c>
      <c r="BC74" s="105" t="s">
        <v>6202</v>
      </c>
      <c r="BD74" s="105" t="s">
        <v>10582</v>
      </c>
      <c r="BE74" s="104" t="b">
        <v>0</v>
      </c>
      <c r="BF74" s="104">
        <v>8760</v>
      </c>
      <c r="BG74" s="105">
        <v>8760</v>
      </c>
      <c r="BH74" s="105" t="b">
        <v>1</v>
      </c>
      <c r="BI74" s="104">
        <v>0</v>
      </c>
      <c r="BJ74" s="104">
        <v>50</v>
      </c>
      <c r="BK74" s="104">
        <v>1080</v>
      </c>
      <c r="BL74" s="104">
        <v>0</v>
      </c>
      <c r="BM74" s="104">
        <v>0</v>
      </c>
      <c r="BN74" s="105" t="s">
        <v>9306</v>
      </c>
      <c r="BO74" s="104">
        <v>7821.4285714285697</v>
      </c>
      <c r="BP74" s="104">
        <v>0</v>
      </c>
      <c r="BQ74" s="104">
        <v>0.214285714285714</v>
      </c>
      <c r="BR74" s="105"/>
      <c r="BS74" s="105"/>
      <c r="BT74" s="105"/>
      <c r="BU74" s="105"/>
      <c r="BV74" s="104">
        <v>1</v>
      </c>
      <c r="BW74" s="104">
        <v>1</v>
      </c>
      <c r="BX74" s="104">
        <v>0</v>
      </c>
      <c r="BY74" s="104">
        <v>0</v>
      </c>
      <c r="BZ74" s="104">
        <v>1.2785388127853901E-4</v>
      </c>
      <c r="CA74" s="105" t="s">
        <v>10583</v>
      </c>
      <c r="CB74" s="105">
        <v>70080</v>
      </c>
      <c r="CC74" s="105" t="b">
        <v>1</v>
      </c>
      <c r="CD74" s="104">
        <v>12</v>
      </c>
      <c r="CE74" s="104">
        <v>6</v>
      </c>
      <c r="CF74" s="104">
        <v>0</v>
      </c>
      <c r="CG74" s="104">
        <v>0</v>
      </c>
      <c r="CH74" s="105"/>
      <c r="CI74" s="104" t="b">
        <v>0</v>
      </c>
      <c r="CJ74" s="104">
        <v>0</v>
      </c>
      <c r="CK74" s="104">
        <v>0</v>
      </c>
      <c r="CL74" s="106" t="s">
        <v>11601</v>
      </c>
      <c r="CM74" s="104">
        <v>0</v>
      </c>
      <c r="CN74" s="104">
        <v>0</v>
      </c>
      <c r="CO74" s="104">
        <v>12000</v>
      </c>
      <c r="CP74" s="104">
        <v>0</v>
      </c>
      <c r="CQ74" s="104">
        <v>50</v>
      </c>
      <c r="CR74" s="104">
        <v>50</v>
      </c>
      <c r="CS74" s="104">
        <v>13080</v>
      </c>
      <c r="CT74" s="104">
        <v>0</v>
      </c>
      <c r="CU74" s="104">
        <v>0</v>
      </c>
      <c r="CV74" s="104">
        <v>12</v>
      </c>
      <c r="CW74" s="104">
        <v>0</v>
      </c>
      <c r="CX74" s="104">
        <v>0</v>
      </c>
      <c r="CY74" s="104">
        <v>56</v>
      </c>
      <c r="CZ74" s="104">
        <v>0</v>
      </c>
      <c r="DA74" s="104">
        <v>0</v>
      </c>
      <c r="DB74" s="104">
        <v>2.73972602739726E-5</v>
      </c>
      <c r="DC74" s="104">
        <v>0</v>
      </c>
      <c r="DD74" s="105" t="s">
        <v>10586</v>
      </c>
    </row>
    <row r="75" spans="1:108" ht="188.5" x14ac:dyDescent="0.35">
      <c r="A75" s="105" t="s">
        <v>10788</v>
      </c>
      <c r="B75" s="104">
        <v>0</v>
      </c>
      <c r="C75" s="104">
        <v>0</v>
      </c>
      <c r="D75" s="104">
        <v>0</v>
      </c>
      <c r="E75" s="105"/>
      <c r="F75" s="104">
        <v>1</v>
      </c>
      <c r="G75" s="104" t="b">
        <v>0</v>
      </c>
      <c r="H75" s="105" t="s">
        <v>512</v>
      </c>
      <c r="I75" s="104">
        <v>0</v>
      </c>
      <c r="J75" s="105"/>
      <c r="K75" s="104">
        <v>0</v>
      </c>
      <c r="L75" s="104">
        <v>0.95575861633459702</v>
      </c>
      <c r="M75" s="104">
        <v>0</v>
      </c>
      <c r="N75" s="104">
        <v>0</v>
      </c>
      <c r="O75" s="105"/>
      <c r="P75" s="104" t="b">
        <v>0</v>
      </c>
      <c r="Q75" s="104">
        <v>0</v>
      </c>
      <c r="R75" s="105"/>
      <c r="S75" s="104">
        <v>0</v>
      </c>
      <c r="T75" s="104">
        <v>0</v>
      </c>
      <c r="U75" s="104">
        <v>0</v>
      </c>
      <c r="V75" s="104">
        <v>0</v>
      </c>
      <c r="W75" s="104">
        <v>0</v>
      </c>
      <c r="X75" s="105" t="s">
        <v>10263</v>
      </c>
      <c r="Y75" s="105"/>
      <c r="Z75" s="104">
        <v>1</v>
      </c>
      <c r="AA75" s="104">
        <v>0</v>
      </c>
      <c r="AB75" s="105" t="s">
        <v>11585</v>
      </c>
      <c r="AC75" s="105" t="s">
        <v>11586</v>
      </c>
      <c r="AD75" s="104">
        <v>0</v>
      </c>
      <c r="AE75" s="104">
        <v>0</v>
      </c>
      <c r="AF75" s="105"/>
      <c r="AG75" s="104">
        <v>2</v>
      </c>
      <c r="AH75" s="104">
        <v>2</v>
      </c>
      <c r="AI75" s="104">
        <v>2</v>
      </c>
      <c r="AJ75" s="105" t="s">
        <v>483</v>
      </c>
      <c r="AK75" s="104" t="b">
        <v>0</v>
      </c>
      <c r="AL75" s="104">
        <v>8760</v>
      </c>
      <c r="AM75" s="104">
        <v>8760</v>
      </c>
      <c r="AN75" s="104">
        <v>8760</v>
      </c>
      <c r="AO75" s="104">
        <v>0</v>
      </c>
      <c r="AP75" s="104">
        <v>0</v>
      </c>
      <c r="AQ75" s="104">
        <v>0</v>
      </c>
      <c r="AR75" s="104">
        <v>87600</v>
      </c>
      <c r="AS75" s="104">
        <v>13140</v>
      </c>
      <c r="AT75" s="105"/>
      <c r="AU75" s="104" t="b">
        <v>0</v>
      </c>
      <c r="AV75" s="104">
        <v>0</v>
      </c>
      <c r="AW75" s="104">
        <v>0</v>
      </c>
      <c r="AX75" s="104" t="b">
        <v>1</v>
      </c>
      <c r="AY75" s="104">
        <v>0</v>
      </c>
      <c r="AZ75" s="104">
        <v>87600</v>
      </c>
      <c r="BA75" s="104" t="b">
        <v>0</v>
      </c>
      <c r="BB75" s="104">
        <v>0</v>
      </c>
      <c r="BC75" s="105" t="s">
        <v>6202</v>
      </c>
      <c r="BD75" s="105" t="s">
        <v>10582</v>
      </c>
      <c r="BE75" s="104" t="b">
        <v>0</v>
      </c>
      <c r="BF75" s="104">
        <v>8760</v>
      </c>
      <c r="BG75" s="105">
        <v>8760</v>
      </c>
      <c r="BH75" s="105" t="b">
        <v>1</v>
      </c>
      <c r="BI75" s="104">
        <v>0</v>
      </c>
      <c r="BJ75" s="104">
        <v>50</v>
      </c>
      <c r="BK75" s="104">
        <v>1080</v>
      </c>
      <c r="BL75" s="104">
        <v>0</v>
      </c>
      <c r="BM75" s="104">
        <v>0</v>
      </c>
      <c r="BN75" s="105" t="s">
        <v>9306</v>
      </c>
      <c r="BO75" s="104">
        <v>7821.4285714285697</v>
      </c>
      <c r="BP75" s="104">
        <v>0</v>
      </c>
      <c r="BQ75" s="104">
        <v>0.214285714285714</v>
      </c>
      <c r="BR75" s="105"/>
      <c r="BS75" s="105"/>
      <c r="BT75" s="105"/>
      <c r="BU75" s="105"/>
      <c r="BV75" s="104">
        <v>1</v>
      </c>
      <c r="BW75" s="104">
        <v>1</v>
      </c>
      <c r="BX75" s="104">
        <v>0</v>
      </c>
      <c r="BY75" s="104">
        <v>0</v>
      </c>
      <c r="BZ75" s="104">
        <v>1.2785388127853901E-4</v>
      </c>
      <c r="CA75" s="105" t="s">
        <v>10583</v>
      </c>
      <c r="CB75" s="105">
        <v>70080</v>
      </c>
      <c r="CC75" s="105" t="b">
        <v>1</v>
      </c>
      <c r="CD75" s="104">
        <v>12</v>
      </c>
      <c r="CE75" s="104">
        <v>6</v>
      </c>
      <c r="CF75" s="104">
        <v>0</v>
      </c>
      <c r="CG75" s="104">
        <v>0</v>
      </c>
      <c r="CH75" s="105"/>
      <c r="CI75" s="104" t="b">
        <v>0</v>
      </c>
      <c r="CJ75" s="104">
        <v>0</v>
      </c>
      <c r="CK75" s="104">
        <v>0</v>
      </c>
      <c r="CL75" s="106" t="s">
        <v>11627</v>
      </c>
      <c r="CM75" s="104">
        <v>0</v>
      </c>
      <c r="CN75" s="104">
        <v>0</v>
      </c>
      <c r="CO75" s="104">
        <v>9000</v>
      </c>
      <c r="CP75" s="104">
        <v>0</v>
      </c>
      <c r="CQ75" s="104">
        <v>50</v>
      </c>
      <c r="CR75" s="104">
        <v>50</v>
      </c>
      <c r="CS75" s="104">
        <v>10080</v>
      </c>
      <c r="CT75" s="104">
        <v>0</v>
      </c>
      <c r="CU75" s="104">
        <v>0</v>
      </c>
      <c r="CV75" s="104">
        <v>12</v>
      </c>
      <c r="CW75" s="104">
        <v>0</v>
      </c>
      <c r="CX75" s="104">
        <v>0</v>
      </c>
      <c r="CY75" s="104">
        <v>56</v>
      </c>
      <c r="CZ75" s="104">
        <v>0</v>
      </c>
      <c r="DA75" s="104">
        <v>0</v>
      </c>
      <c r="DB75" s="104">
        <v>2.73972602739726E-5</v>
      </c>
      <c r="DC75" s="104">
        <v>0</v>
      </c>
      <c r="DD75" s="105" t="s">
        <v>10640</v>
      </c>
    </row>
    <row r="76" spans="1:108" ht="409.5" x14ac:dyDescent="0.35">
      <c r="A76" s="105" t="s">
        <v>6995</v>
      </c>
      <c r="B76" s="104">
        <v>0</v>
      </c>
      <c r="C76" s="104">
        <v>0</v>
      </c>
      <c r="D76" s="104">
        <v>0</v>
      </c>
      <c r="E76" s="105"/>
      <c r="F76" s="104">
        <v>1</v>
      </c>
      <c r="G76" s="104" t="b">
        <v>0</v>
      </c>
      <c r="H76" s="105" t="s">
        <v>512</v>
      </c>
      <c r="I76" s="104">
        <v>0</v>
      </c>
      <c r="J76" s="105"/>
      <c r="K76" s="104">
        <v>0</v>
      </c>
      <c r="L76" s="104">
        <v>1.0171511276613301</v>
      </c>
      <c r="M76" s="104">
        <v>0</v>
      </c>
      <c r="N76" s="104">
        <v>0</v>
      </c>
      <c r="O76" s="105"/>
      <c r="P76" s="104" t="b">
        <v>0</v>
      </c>
      <c r="Q76" s="104">
        <v>0</v>
      </c>
      <c r="R76" s="105"/>
      <c r="S76" s="104">
        <v>0</v>
      </c>
      <c r="T76" s="104">
        <v>0</v>
      </c>
      <c r="U76" s="104">
        <v>0</v>
      </c>
      <c r="V76" s="104">
        <v>0</v>
      </c>
      <c r="W76" s="104">
        <v>0</v>
      </c>
      <c r="X76" s="105" t="s">
        <v>10264</v>
      </c>
      <c r="Y76" s="105"/>
      <c r="Z76" s="104">
        <v>1</v>
      </c>
      <c r="AA76" s="104">
        <v>0</v>
      </c>
      <c r="AB76" s="105" t="s">
        <v>11585</v>
      </c>
      <c r="AC76" s="105" t="s">
        <v>11586</v>
      </c>
      <c r="AD76" s="104">
        <v>0</v>
      </c>
      <c r="AE76" s="104">
        <v>0</v>
      </c>
      <c r="AF76" s="105"/>
      <c r="AG76" s="104">
        <v>2</v>
      </c>
      <c r="AH76" s="104">
        <v>2</v>
      </c>
      <c r="AI76" s="104">
        <v>2</v>
      </c>
      <c r="AJ76" s="105" t="s">
        <v>483</v>
      </c>
      <c r="AK76" s="104" t="b">
        <v>0</v>
      </c>
      <c r="AL76" s="104">
        <v>8760</v>
      </c>
      <c r="AM76" s="104">
        <v>8760</v>
      </c>
      <c r="AN76" s="104">
        <v>8760</v>
      </c>
      <c r="AO76" s="104">
        <v>0</v>
      </c>
      <c r="AP76" s="104">
        <v>0</v>
      </c>
      <c r="AQ76" s="104">
        <v>0</v>
      </c>
      <c r="AR76" s="104">
        <v>87600</v>
      </c>
      <c r="AS76" s="104">
        <v>13140</v>
      </c>
      <c r="AT76" s="105"/>
      <c r="AU76" s="104" t="b">
        <v>0</v>
      </c>
      <c r="AV76" s="104">
        <v>0</v>
      </c>
      <c r="AW76" s="104">
        <v>0</v>
      </c>
      <c r="AX76" s="104" t="b">
        <v>1</v>
      </c>
      <c r="AY76" s="104">
        <v>0</v>
      </c>
      <c r="AZ76" s="104">
        <v>87600</v>
      </c>
      <c r="BA76" s="104" t="b">
        <v>0</v>
      </c>
      <c r="BB76" s="104">
        <v>0</v>
      </c>
      <c r="BC76" s="105" t="s">
        <v>6202</v>
      </c>
      <c r="BD76" s="105" t="s">
        <v>10582</v>
      </c>
      <c r="BE76" s="104" t="b">
        <v>0</v>
      </c>
      <c r="BF76" s="104">
        <v>8760</v>
      </c>
      <c r="BG76" s="105">
        <v>8760</v>
      </c>
      <c r="BH76" s="105" t="b">
        <v>1</v>
      </c>
      <c r="BI76" s="104">
        <v>0</v>
      </c>
      <c r="BJ76" s="104">
        <v>50</v>
      </c>
      <c r="BK76" s="104">
        <v>1080</v>
      </c>
      <c r="BL76" s="104">
        <v>0</v>
      </c>
      <c r="BM76" s="104">
        <v>0</v>
      </c>
      <c r="BN76" s="105" t="s">
        <v>9306</v>
      </c>
      <c r="BO76" s="104">
        <v>7821.4285714285697</v>
      </c>
      <c r="BP76" s="104">
        <v>0</v>
      </c>
      <c r="BQ76" s="104">
        <v>0.214285714285714</v>
      </c>
      <c r="BR76" s="105"/>
      <c r="BS76" s="105"/>
      <c r="BT76" s="105"/>
      <c r="BU76" s="105"/>
      <c r="BV76" s="104">
        <v>1</v>
      </c>
      <c r="BW76" s="104">
        <v>1</v>
      </c>
      <c r="BX76" s="104">
        <v>0</v>
      </c>
      <c r="BY76" s="104">
        <v>0</v>
      </c>
      <c r="BZ76" s="104">
        <v>1.2785388127853901E-4</v>
      </c>
      <c r="CA76" s="105" t="s">
        <v>10583</v>
      </c>
      <c r="CB76" s="105">
        <v>70080</v>
      </c>
      <c r="CC76" s="105" t="b">
        <v>1</v>
      </c>
      <c r="CD76" s="104">
        <v>12</v>
      </c>
      <c r="CE76" s="104">
        <v>6</v>
      </c>
      <c r="CF76" s="104">
        <v>0</v>
      </c>
      <c r="CG76" s="104">
        <v>0</v>
      </c>
      <c r="CH76" s="105"/>
      <c r="CI76" s="104" t="b">
        <v>0</v>
      </c>
      <c r="CJ76" s="104">
        <v>0</v>
      </c>
      <c r="CK76" s="104">
        <v>0</v>
      </c>
      <c r="CL76" s="106" t="s">
        <v>11628</v>
      </c>
      <c r="CM76" s="104">
        <v>0</v>
      </c>
      <c r="CN76" s="104">
        <v>0</v>
      </c>
      <c r="CO76" s="104">
        <v>12000</v>
      </c>
      <c r="CP76" s="104">
        <v>0</v>
      </c>
      <c r="CQ76" s="104">
        <v>50</v>
      </c>
      <c r="CR76" s="104">
        <v>50</v>
      </c>
      <c r="CS76" s="104">
        <v>13080</v>
      </c>
      <c r="CT76" s="104">
        <v>0</v>
      </c>
      <c r="CU76" s="104">
        <v>0</v>
      </c>
      <c r="CV76" s="104">
        <v>12</v>
      </c>
      <c r="CW76" s="104">
        <v>0</v>
      </c>
      <c r="CX76" s="104">
        <v>0</v>
      </c>
      <c r="CY76" s="104">
        <v>56</v>
      </c>
      <c r="CZ76" s="104">
        <v>0</v>
      </c>
      <c r="DA76" s="104">
        <v>0</v>
      </c>
      <c r="DB76" s="104">
        <v>2.73972602739726E-5</v>
      </c>
      <c r="DC76" s="104">
        <v>0</v>
      </c>
      <c r="DD76" s="105" t="s">
        <v>10641</v>
      </c>
    </row>
    <row r="77" spans="1:108" ht="409.5" x14ac:dyDescent="0.35">
      <c r="A77" s="105" t="s">
        <v>10828</v>
      </c>
      <c r="B77" s="104">
        <v>0</v>
      </c>
      <c r="C77" s="104">
        <v>0</v>
      </c>
      <c r="D77" s="104">
        <v>0</v>
      </c>
      <c r="E77" s="105"/>
      <c r="F77" s="104">
        <v>1</v>
      </c>
      <c r="G77" s="104" t="b">
        <v>0</v>
      </c>
      <c r="H77" s="105" t="s">
        <v>512</v>
      </c>
      <c r="I77" s="104">
        <v>0</v>
      </c>
      <c r="J77" s="105"/>
      <c r="K77" s="104">
        <v>0</v>
      </c>
      <c r="L77" s="104">
        <v>1</v>
      </c>
      <c r="M77" s="104">
        <v>0</v>
      </c>
      <c r="N77" s="104">
        <v>0</v>
      </c>
      <c r="O77" s="105"/>
      <c r="P77" s="104" t="b">
        <v>0</v>
      </c>
      <c r="Q77" s="104">
        <v>0</v>
      </c>
      <c r="R77" s="105"/>
      <c r="S77" s="104">
        <v>0</v>
      </c>
      <c r="T77" s="104">
        <v>5.0022000000000002</v>
      </c>
      <c r="U77" s="104">
        <v>55.023460786848602</v>
      </c>
      <c r="V77" s="104">
        <v>5.0022000000000002</v>
      </c>
      <c r="W77" s="104">
        <v>0</v>
      </c>
      <c r="X77" s="105" t="s">
        <v>10219</v>
      </c>
      <c r="Y77" s="105"/>
      <c r="Z77" s="104">
        <v>1</v>
      </c>
      <c r="AA77" s="104">
        <v>0</v>
      </c>
      <c r="AB77" s="105" t="s">
        <v>11448</v>
      </c>
      <c r="AC77" s="105" t="s">
        <v>11579</v>
      </c>
      <c r="AD77" s="104">
        <v>0</v>
      </c>
      <c r="AE77" s="104">
        <v>0</v>
      </c>
      <c r="AF77" s="105"/>
      <c r="AG77" s="104">
        <v>2</v>
      </c>
      <c r="AH77" s="104">
        <v>2</v>
      </c>
      <c r="AI77" s="104">
        <v>2</v>
      </c>
      <c r="AJ77" s="105" t="s">
        <v>798</v>
      </c>
      <c r="AK77" s="104" t="b">
        <v>0</v>
      </c>
      <c r="AL77" s="104">
        <v>8760</v>
      </c>
      <c r="AM77" s="104">
        <v>8760</v>
      </c>
      <c r="AN77" s="104">
        <v>8760</v>
      </c>
      <c r="AO77" s="104">
        <v>0</v>
      </c>
      <c r="AP77" s="104">
        <v>0</v>
      </c>
      <c r="AQ77" s="104">
        <v>0</v>
      </c>
      <c r="AR77" s="104">
        <v>87600</v>
      </c>
      <c r="AS77" s="104">
        <v>0</v>
      </c>
      <c r="AT77" s="105"/>
      <c r="AU77" s="104" t="b">
        <v>0</v>
      </c>
      <c r="AV77" s="104">
        <v>0</v>
      </c>
      <c r="AW77" s="104">
        <v>0</v>
      </c>
      <c r="AX77" s="104" t="b">
        <v>1</v>
      </c>
      <c r="AY77" s="104">
        <v>0</v>
      </c>
      <c r="AZ77" s="104">
        <v>87600</v>
      </c>
      <c r="BA77" s="104" t="b">
        <v>0</v>
      </c>
      <c r="BB77" s="104">
        <v>0</v>
      </c>
      <c r="BC77" s="105" t="s">
        <v>6584</v>
      </c>
      <c r="BD77" s="105" t="s">
        <v>10517</v>
      </c>
      <c r="BE77" s="104" t="b">
        <v>0</v>
      </c>
      <c r="BF77" s="104">
        <v>8760</v>
      </c>
      <c r="BG77" s="105"/>
      <c r="BH77" s="105" t="b">
        <v>0</v>
      </c>
      <c r="BI77" s="104">
        <v>0</v>
      </c>
      <c r="BJ77" s="104">
        <v>0</v>
      </c>
      <c r="BK77" s="104">
        <v>5002.1334708163804</v>
      </c>
      <c r="BL77" s="104">
        <v>0</v>
      </c>
      <c r="BM77" s="104">
        <v>0</v>
      </c>
      <c r="BN77" s="105" t="s">
        <v>9480</v>
      </c>
      <c r="BO77" s="104">
        <v>87561.472951901203</v>
      </c>
      <c r="BP77" s="104">
        <v>87011.281090645207</v>
      </c>
      <c r="BQ77" s="104">
        <v>10.999852222391899</v>
      </c>
      <c r="BR77" s="105"/>
      <c r="BS77" s="105"/>
      <c r="BT77" s="105"/>
      <c r="BU77" s="105"/>
      <c r="BV77" s="104">
        <v>1</v>
      </c>
      <c r="BW77" s="104">
        <v>1</v>
      </c>
      <c r="BX77" s="104">
        <v>10004.4</v>
      </c>
      <c r="BY77" s="104">
        <v>0</v>
      </c>
      <c r="BZ77" s="104">
        <v>1.1420547945205499E-5</v>
      </c>
      <c r="CA77" s="105" t="s">
        <v>10587</v>
      </c>
      <c r="CB77" s="105"/>
      <c r="CC77" s="105" t="b">
        <v>0</v>
      </c>
      <c r="CD77" s="104">
        <v>0</v>
      </c>
      <c r="CE77" s="104">
        <v>0</v>
      </c>
      <c r="CF77" s="104">
        <v>0</v>
      </c>
      <c r="CG77" s="104">
        <v>0</v>
      </c>
      <c r="CH77" s="105"/>
      <c r="CI77" s="104" t="b">
        <v>0</v>
      </c>
      <c r="CJ77" s="104">
        <v>0</v>
      </c>
      <c r="CK77" s="104">
        <v>0</v>
      </c>
      <c r="CL77" s="106" t="s">
        <v>11587</v>
      </c>
      <c r="CM77" s="104">
        <v>0</v>
      </c>
      <c r="CN77" s="104">
        <v>1</v>
      </c>
      <c r="CO77" s="104">
        <v>0</v>
      </c>
      <c r="CP77" s="104">
        <v>0</v>
      </c>
      <c r="CQ77" s="104">
        <v>50</v>
      </c>
      <c r="CR77" s="104">
        <v>50</v>
      </c>
      <c r="CS77" s="104">
        <v>15006.533470816399</v>
      </c>
      <c r="CT77" s="104">
        <v>0.44171426666952701</v>
      </c>
      <c r="CU77" s="104">
        <v>6628.5999273133602</v>
      </c>
      <c r="CV77" s="104">
        <v>55.023460786848602</v>
      </c>
      <c r="CW77" s="104">
        <v>0.44172292509501798</v>
      </c>
      <c r="CX77" s="104">
        <v>24.305124047617799</v>
      </c>
      <c r="CY77" s="104">
        <v>5.0022000000000002</v>
      </c>
      <c r="CZ77" s="104">
        <v>0.44171039553351799</v>
      </c>
      <c r="DA77" s="104">
        <v>2.2095237405377701</v>
      </c>
      <c r="DB77" s="104">
        <v>1.25624339696001E-4</v>
      </c>
      <c r="DC77" s="104">
        <v>0</v>
      </c>
      <c r="DD77" s="105" t="s">
        <v>10588</v>
      </c>
    </row>
    <row r="78" spans="1:108" ht="58" x14ac:dyDescent="0.35">
      <c r="A78" s="105" t="s">
        <v>10765</v>
      </c>
      <c r="B78" s="104">
        <v>0</v>
      </c>
      <c r="C78" s="104">
        <v>0</v>
      </c>
      <c r="D78" s="104">
        <v>0</v>
      </c>
      <c r="E78" s="105"/>
      <c r="F78" s="104">
        <v>1</v>
      </c>
      <c r="G78" s="104" t="b">
        <v>0</v>
      </c>
      <c r="H78" s="105" t="s">
        <v>512</v>
      </c>
      <c r="I78" s="104">
        <v>0</v>
      </c>
      <c r="J78" s="105"/>
      <c r="K78" s="104">
        <v>0</v>
      </c>
      <c r="L78" s="104">
        <v>0.95575861633459702</v>
      </c>
      <c r="M78" s="104">
        <v>0</v>
      </c>
      <c r="N78" s="104">
        <v>0</v>
      </c>
      <c r="O78" s="105"/>
      <c r="P78" s="104" t="b">
        <v>0</v>
      </c>
      <c r="Q78" s="104">
        <v>0</v>
      </c>
      <c r="R78" s="105"/>
      <c r="S78" s="104">
        <v>0</v>
      </c>
      <c r="T78" s="104">
        <v>0</v>
      </c>
      <c r="U78" s="104">
        <v>0</v>
      </c>
      <c r="V78" s="104">
        <v>0</v>
      </c>
      <c r="W78" s="104">
        <v>0</v>
      </c>
      <c r="X78" s="105" t="s">
        <v>10221</v>
      </c>
      <c r="Y78" s="105"/>
      <c r="Z78" s="104">
        <v>1</v>
      </c>
      <c r="AA78" s="104">
        <v>0</v>
      </c>
      <c r="AB78" s="105" t="s">
        <v>11602</v>
      </c>
      <c r="AC78" s="105" t="s">
        <v>11609</v>
      </c>
      <c r="AD78" s="104">
        <v>0</v>
      </c>
      <c r="AE78" s="104">
        <v>0</v>
      </c>
      <c r="AF78" s="105"/>
      <c r="AG78" s="104">
        <v>2</v>
      </c>
      <c r="AH78" s="104">
        <v>2</v>
      </c>
      <c r="AI78" s="104">
        <v>2</v>
      </c>
      <c r="AJ78" s="105" t="s">
        <v>483</v>
      </c>
      <c r="AK78" s="104" t="b">
        <v>0</v>
      </c>
      <c r="AL78" s="104">
        <v>8760</v>
      </c>
      <c r="AM78" s="104">
        <v>8760</v>
      </c>
      <c r="AN78" s="104">
        <v>8760</v>
      </c>
      <c r="AO78" s="104">
        <v>0</v>
      </c>
      <c r="AP78" s="104">
        <v>0</v>
      </c>
      <c r="AQ78" s="104">
        <v>0</v>
      </c>
      <c r="AR78" s="104">
        <v>87600</v>
      </c>
      <c r="AS78" s="104">
        <v>13140</v>
      </c>
      <c r="AT78" s="105"/>
      <c r="AU78" s="104" t="b">
        <v>0</v>
      </c>
      <c r="AV78" s="104">
        <v>0</v>
      </c>
      <c r="AW78" s="104">
        <v>0</v>
      </c>
      <c r="AX78" s="104" t="b">
        <v>1</v>
      </c>
      <c r="AY78" s="104">
        <v>0</v>
      </c>
      <c r="AZ78" s="104">
        <v>87600</v>
      </c>
      <c r="BA78" s="104" t="b">
        <v>0</v>
      </c>
      <c r="BB78" s="104">
        <v>0</v>
      </c>
      <c r="BC78" s="105" t="s">
        <v>10589</v>
      </c>
      <c r="BD78" s="105" t="s">
        <v>10590</v>
      </c>
      <c r="BE78" s="104" t="b">
        <v>0</v>
      </c>
      <c r="BF78" s="104">
        <v>8760</v>
      </c>
      <c r="BG78" s="105">
        <v>8760</v>
      </c>
      <c r="BH78" s="105" t="b">
        <v>1</v>
      </c>
      <c r="BI78" s="104">
        <v>0</v>
      </c>
      <c r="BJ78" s="104">
        <v>50</v>
      </c>
      <c r="BK78" s="104">
        <v>1080</v>
      </c>
      <c r="BL78" s="104">
        <v>0</v>
      </c>
      <c r="BM78" s="104">
        <v>0</v>
      </c>
      <c r="BN78" s="105" t="s">
        <v>10076</v>
      </c>
      <c r="BO78" s="104">
        <v>7821.4285714285697</v>
      </c>
      <c r="BP78" s="104">
        <v>0</v>
      </c>
      <c r="BQ78" s="104">
        <v>0.214285714285714</v>
      </c>
      <c r="BR78" s="105"/>
      <c r="BS78" s="105"/>
      <c r="BT78" s="105"/>
      <c r="BU78" s="105"/>
      <c r="BV78" s="104">
        <v>1</v>
      </c>
      <c r="BW78" s="104">
        <v>1</v>
      </c>
      <c r="BX78" s="104">
        <v>0</v>
      </c>
      <c r="BY78" s="104">
        <v>0</v>
      </c>
      <c r="BZ78" s="104">
        <v>1.2785388127853901E-4</v>
      </c>
      <c r="CA78" s="105" t="s">
        <v>10591</v>
      </c>
      <c r="CB78" s="105">
        <v>70080</v>
      </c>
      <c r="CC78" s="105" t="b">
        <v>1</v>
      </c>
      <c r="CD78" s="104">
        <v>12</v>
      </c>
      <c r="CE78" s="104">
        <v>6</v>
      </c>
      <c r="CF78" s="104">
        <v>0</v>
      </c>
      <c r="CG78" s="104">
        <v>0</v>
      </c>
      <c r="CH78" s="105"/>
      <c r="CI78" s="104" t="b">
        <v>0</v>
      </c>
      <c r="CJ78" s="104">
        <v>0</v>
      </c>
      <c r="CK78" s="104">
        <v>0</v>
      </c>
      <c r="CL78" s="106" t="s">
        <v>11604</v>
      </c>
      <c r="CM78" s="104">
        <v>0</v>
      </c>
      <c r="CN78" s="104">
        <v>0</v>
      </c>
      <c r="CO78" s="104">
        <v>9000</v>
      </c>
      <c r="CP78" s="104">
        <v>0</v>
      </c>
      <c r="CQ78" s="104">
        <v>50</v>
      </c>
      <c r="CR78" s="104">
        <v>50</v>
      </c>
      <c r="CS78" s="104">
        <v>10080</v>
      </c>
      <c r="CT78" s="104">
        <v>0</v>
      </c>
      <c r="CU78" s="104">
        <v>0</v>
      </c>
      <c r="CV78" s="104">
        <v>12</v>
      </c>
      <c r="CW78" s="104">
        <v>0</v>
      </c>
      <c r="CX78" s="104">
        <v>0</v>
      </c>
      <c r="CY78" s="104">
        <v>56</v>
      </c>
      <c r="CZ78" s="104">
        <v>0</v>
      </c>
      <c r="DA78" s="104">
        <v>0</v>
      </c>
      <c r="DB78" s="104">
        <v>2.73972602739726E-5</v>
      </c>
      <c r="DC78" s="104">
        <v>0</v>
      </c>
      <c r="DD78" s="105" t="s">
        <v>10592</v>
      </c>
    </row>
    <row r="79" spans="1:108" ht="409.5" x14ac:dyDescent="0.35">
      <c r="A79" s="105" t="s">
        <v>10766</v>
      </c>
      <c r="B79" s="104">
        <v>0</v>
      </c>
      <c r="C79" s="104">
        <v>0</v>
      </c>
      <c r="D79" s="104">
        <v>0</v>
      </c>
      <c r="E79" s="105"/>
      <c r="F79" s="104">
        <v>1</v>
      </c>
      <c r="G79" s="104" t="b">
        <v>0</v>
      </c>
      <c r="H79" s="105" t="s">
        <v>512</v>
      </c>
      <c r="I79" s="104">
        <v>0</v>
      </c>
      <c r="J79" s="105"/>
      <c r="K79" s="104">
        <v>0</v>
      </c>
      <c r="L79" s="104">
        <v>1.0171511276613301</v>
      </c>
      <c r="M79" s="104">
        <v>0</v>
      </c>
      <c r="N79" s="104">
        <v>0</v>
      </c>
      <c r="O79" s="105"/>
      <c r="P79" s="104" t="b">
        <v>0</v>
      </c>
      <c r="Q79" s="104">
        <v>0</v>
      </c>
      <c r="R79" s="105"/>
      <c r="S79" s="104">
        <v>0</v>
      </c>
      <c r="T79" s="104">
        <v>0</v>
      </c>
      <c r="U79" s="104">
        <v>0</v>
      </c>
      <c r="V79" s="104">
        <v>0</v>
      </c>
      <c r="W79" s="104">
        <v>0</v>
      </c>
      <c r="X79" s="105" t="s">
        <v>10223</v>
      </c>
      <c r="Y79" s="105"/>
      <c r="Z79" s="104">
        <v>1</v>
      </c>
      <c r="AA79" s="104">
        <v>0</v>
      </c>
      <c r="AB79" s="105" t="s">
        <v>11602</v>
      </c>
      <c r="AC79" s="105" t="s">
        <v>11609</v>
      </c>
      <c r="AD79" s="104">
        <v>0</v>
      </c>
      <c r="AE79" s="104">
        <v>0</v>
      </c>
      <c r="AF79" s="105"/>
      <c r="AG79" s="104">
        <v>2</v>
      </c>
      <c r="AH79" s="104">
        <v>2</v>
      </c>
      <c r="AI79" s="104">
        <v>2</v>
      </c>
      <c r="AJ79" s="105" t="s">
        <v>483</v>
      </c>
      <c r="AK79" s="104" t="b">
        <v>0</v>
      </c>
      <c r="AL79" s="104">
        <v>8760</v>
      </c>
      <c r="AM79" s="104">
        <v>8760</v>
      </c>
      <c r="AN79" s="104">
        <v>8760</v>
      </c>
      <c r="AO79" s="104">
        <v>0</v>
      </c>
      <c r="AP79" s="104">
        <v>0</v>
      </c>
      <c r="AQ79" s="104">
        <v>0</v>
      </c>
      <c r="AR79" s="104">
        <v>87600</v>
      </c>
      <c r="AS79" s="104">
        <v>13140</v>
      </c>
      <c r="AT79" s="105"/>
      <c r="AU79" s="104" t="b">
        <v>0</v>
      </c>
      <c r="AV79" s="104">
        <v>0</v>
      </c>
      <c r="AW79" s="104">
        <v>0</v>
      </c>
      <c r="AX79" s="104" t="b">
        <v>1</v>
      </c>
      <c r="AY79" s="104">
        <v>0</v>
      </c>
      <c r="AZ79" s="104">
        <v>87600</v>
      </c>
      <c r="BA79" s="104" t="b">
        <v>0</v>
      </c>
      <c r="BB79" s="104">
        <v>0</v>
      </c>
      <c r="BC79" s="105" t="s">
        <v>10589</v>
      </c>
      <c r="BD79" s="105" t="s">
        <v>10590</v>
      </c>
      <c r="BE79" s="104" t="b">
        <v>0</v>
      </c>
      <c r="BF79" s="104">
        <v>8760</v>
      </c>
      <c r="BG79" s="105">
        <v>8760</v>
      </c>
      <c r="BH79" s="105" t="b">
        <v>1</v>
      </c>
      <c r="BI79" s="104">
        <v>0</v>
      </c>
      <c r="BJ79" s="104">
        <v>50</v>
      </c>
      <c r="BK79" s="104">
        <v>1080</v>
      </c>
      <c r="BL79" s="104">
        <v>0</v>
      </c>
      <c r="BM79" s="104">
        <v>0</v>
      </c>
      <c r="BN79" s="105" t="s">
        <v>10076</v>
      </c>
      <c r="BO79" s="104">
        <v>7821.4285714285697</v>
      </c>
      <c r="BP79" s="104">
        <v>0</v>
      </c>
      <c r="BQ79" s="104">
        <v>0.214285714285714</v>
      </c>
      <c r="BR79" s="105"/>
      <c r="BS79" s="105"/>
      <c r="BT79" s="105"/>
      <c r="BU79" s="105"/>
      <c r="BV79" s="104">
        <v>1</v>
      </c>
      <c r="BW79" s="104">
        <v>1</v>
      </c>
      <c r="BX79" s="104">
        <v>0</v>
      </c>
      <c r="BY79" s="104">
        <v>0</v>
      </c>
      <c r="BZ79" s="104">
        <v>1.2785388127853901E-4</v>
      </c>
      <c r="CA79" s="105" t="s">
        <v>10591</v>
      </c>
      <c r="CB79" s="105">
        <v>70080</v>
      </c>
      <c r="CC79" s="105" t="b">
        <v>1</v>
      </c>
      <c r="CD79" s="104">
        <v>12</v>
      </c>
      <c r="CE79" s="104">
        <v>6</v>
      </c>
      <c r="CF79" s="104">
        <v>0</v>
      </c>
      <c r="CG79" s="104">
        <v>0</v>
      </c>
      <c r="CH79" s="105"/>
      <c r="CI79" s="104" t="b">
        <v>0</v>
      </c>
      <c r="CJ79" s="104">
        <v>0</v>
      </c>
      <c r="CK79" s="104">
        <v>0</v>
      </c>
      <c r="CL79" s="106" t="s">
        <v>11605</v>
      </c>
      <c r="CM79" s="104">
        <v>0</v>
      </c>
      <c r="CN79" s="104">
        <v>0</v>
      </c>
      <c r="CO79" s="104">
        <v>12000</v>
      </c>
      <c r="CP79" s="104">
        <v>0</v>
      </c>
      <c r="CQ79" s="104">
        <v>50</v>
      </c>
      <c r="CR79" s="104">
        <v>50</v>
      </c>
      <c r="CS79" s="104">
        <v>13080</v>
      </c>
      <c r="CT79" s="104">
        <v>0</v>
      </c>
      <c r="CU79" s="104">
        <v>0</v>
      </c>
      <c r="CV79" s="104">
        <v>12</v>
      </c>
      <c r="CW79" s="104">
        <v>0</v>
      </c>
      <c r="CX79" s="104">
        <v>0</v>
      </c>
      <c r="CY79" s="104">
        <v>56</v>
      </c>
      <c r="CZ79" s="104">
        <v>0</v>
      </c>
      <c r="DA79" s="104">
        <v>0</v>
      </c>
      <c r="DB79" s="104">
        <v>2.73972602739726E-5</v>
      </c>
      <c r="DC79" s="104">
        <v>0</v>
      </c>
      <c r="DD79" s="105" t="s">
        <v>10593</v>
      </c>
    </row>
    <row r="80" spans="1:108" x14ac:dyDescent="0.35">
      <c r="A80" s="105" t="s">
        <v>10789</v>
      </c>
      <c r="B80" s="104">
        <v>0</v>
      </c>
      <c r="C80" s="104">
        <v>0</v>
      </c>
      <c r="D80" s="104">
        <v>0</v>
      </c>
      <c r="E80" s="105"/>
      <c r="F80" s="104">
        <v>1</v>
      </c>
      <c r="G80" s="104" t="b">
        <v>0</v>
      </c>
      <c r="H80" s="105" t="s">
        <v>512</v>
      </c>
      <c r="I80" s="104">
        <v>0</v>
      </c>
      <c r="J80" s="105"/>
      <c r="K80" s="104">
        <v>0</v>
      </c>
      <c r="L80" s="104">
        <v>0.95575861633459702</v>
      </c>
      <c r="M80" s="104">
        <v>0</v>
      </c>
      <c r="N80" s="104">
        <v>0</v>
      </c>
      <c r="O80" s="105"/>
      <c r="P80" s="104" t="b">
        <v>0</v>
      </c>
      <c r="Q80" s="104">
        <v>0</v>
      </c>
      <c r="R80" s="105"/>
      <c r="S80" s="104">
        <v>0</v>
      </c>
      <c r="T80" s="104">
        <v>0</v>
      </c>
      <c r="U80" s="104">
        <v>0</v>
      </c>
      <c r="V80" s="104">
        <v>0</v>
      </c>
      <c r="W80" s="104">
        <v>0</v>
      </c>
      <c r="X80" s="105" t="s">
        <v>10266</v>
      </c>
      <c r="Y80" s="105"/>
      <c r="Z80" s="104">
        <v>1</v>
      </c>
      <c r="AA80" s="104">
        <v>0</v>
      </c>
      <c r="AB80" s="105" t="s">
        <v>11602</v>
      </c>
      <c r="AC80" s="105" t="s">
        <v>11609</v>
      </c>
      <c r="AD80" s="104">
        <v>0</v>
      </c>
      <c r="AE80" s="104">
        <v>0</v>
      </c>
      <c r="AF80" s="105"/>
      <c r="AG80" s="104">
        <v>2</v>
      </c>
      <c r="AH80" s="104">
        <v>2</v>
      </c>
      <c r="AI80" s="104">
        <v>2</v>
      </c>
      <c r="AJ80" s="105" t="s">
        <v>483</v>
      </c>
      <c r="AK80" s="104" t="b">
        <v>0</v>
      </c>
      <c r="AL80" s="104">
        <v>8760</v>
      </c>
      <c r="AM80" s="104">
        <v>8760</v>
      </c>
      <c r="AN80" s="104">
        <v>8760</v>
      </c>
      <c r="AO80" s="104">
        <v>0</v>
      </c>
      <c r="AP80" s="104">
        <v>0</v>
      </c>
      <c r="AQ80" s="104">
        <v>0</v>
      </c>
      <c r="AR80" s="104">
        <v>87600</v>
      </c>
      <c r="AS80" s="104">
        <v>13140</v>
      </c>
      <c r="AT80" s="105"/>
      <c r="AU80" s="104" t="b">
        <v>0</v>
      </c>
      <c r="AV80" s="104">
        <v>0</v>
      </c>
      <c r="AW80" s="104">
        <v>0</v>
      </c>
      <c r="AX80" s="104" t="b">
        <v>1</v>
      </c>
      <c r="AY80" s="104">
        <v>0</v>
      </c>
      <c r="AZ80" s="104">
        <v>87600</v>
      </c>
      <c r="BA80" s="104" t="b">
        <v>0</v>
      </c>
      <c r="BB80" s="104">
        <v>0</v>
      </c>
      <c r="BC80" s="105" t="s">
        <v>10589</v>
      </c>
      <c r="BD80" s="105" t="s">
        <v>10590</v>
      </c>
      <c r="BE80" s="104" t="b">
        <v>0</v>
      </c>
      <c r="BF80" s="104">
        <v>8760</v>
      </c>
      <c r="BG80" s="105">
        <v>8760</v>
      </c>
      <c r="BH80" s="105" t="b">
        <v>1</v>
      </c>
      <c r="BI80" s="104">
        <v>0</v>
      </c>
      <c r="BJ80" s="104">
        <v>50</v>
      </c>
      <c r="BK80" s="104">
        <v>1080</v>
      </c>
      <c r="BL80" s="104">
        <v>0</v>
      </c>
      <c r="BM80" s="104">
        <v>0</v>
      </c>
      <c r="BN80" s="105" t="s">
        <v>10076</v>
      </c>
      <c r="BO80" s="104">
        <v>7821.4285714285697</v>
      </c>
      <c r="BP80" s="104">
        <v>0</v>
      </c>
      <c r="BQ80" s="104">
        <v>0.214285714285714</v>
      </c>
      <c r="BR80" s="105"/>
      <c r="BS80" s="105"/>
      <c r="BT80" s="105"/>
      <c r="BU80" s="105"/>
      <c r="BV80" s="104">
        <v>1</v>
      </c>
      <c r="BW80" s="104">
        <v>1</v>
      </c>
      <c r="BX80" s="104">
        <v>0</v>
      </c>
      <c r="BY80" s="104">
        <v>0</v>
      </c>
      <c r="BZ80" s="104">
        <v>1.2785388127853901E-4</v>
      </c>
      <c r="CA80" s="105" t="s">
        <v>10591</v>
      </c>
      <c r="CB80" s="105">
        <v>70080</v>
      </c>
      <c r="CC80" s="105" t="b">
        <v>1</v>
      </c>
      <c r="CD80" s="104">
        <v>12</v>
      </c>
      <c r="CE80" s="104">
        <v>6</v>
      </c>
      <c r="CF80" s="104">
        <v>0</v>
      </c>
      <c r="CG80" s="104">
        <v>0</v>
      </c>
      <c r="CH80" s="105"/>
      <c r="CI80" s="104" t="b">
        <v>0</v>
      </c>
      <c r="CJ80" s="104">
        <v>0</v>
      </c>
      <c r="CK80" s="104">
        <v>0</v>
      </c>
      <c r="CL80" s="105" t="s">
        <v>10531</v>
      </c>
      <c r="CM80" s="104">
        <v>0</v>
      </c>
      <c r="CN80" s="104">
        <v>0</v>
      </c>
      <c r="CO80" s="104">
        <v>9000</v>
      </c>
      <c r="CP80" s="104">
        <v>0</v>
      </c>
      <c r="CQ80" s="104">
        <v>50</v>
      </c>
      <c r="CR80" s="104">
        <v>50</v>
      </c>
      <c r="CS80" s="104">
        <v>10080</v>
      </c>
      <c r="CT80" s="104">
        <v>0</v>
      </c>
      <c r="CU80" s="104">
        <v>0</v>
      </c>
      <c r="CV80" s="104">
        <v>12</v>
      </c>
      <c r="CW80" s="104">
        <v>0</v>
      </c>
      <c r="CX80" s="104">
        <v>0</v>
      </c>
      <c r="CY80" s="104">
        <v>56</v>
      </c>
      <c r="CZ80" s="104">
        <v>0</v>
      </c>
      <c r="DA80" s="104">
        <v>0</v>
      </c>
      <c r="DB80" s="104">
        <v>2.73972602739726E-5</v>
      </c>
      <c r="DC80" s="104">
        <v>0</v>
      </c>
      <c r="DD80" s="105" t="s">
        <v>10642</v>
      </c>
    </row>
    <row r="81" spans="1:108" ht="409.5" x14ac:dyDescent="0.35">
      <c r="A81" s="105" t="s">
        <v>10790</v>
      </c>
      <c r="B81" s="104">
        <v>0</v>
      </c>
      <c r="C81" s="104">
        <v>0</v>
      </c>
      <c r="D81" s="104">
        <v>0</v>
      </c>
      <c r="E81" s="105"/>
      <c r="F81" s="104">
        <v>1</v>
      </c>
      <c r="G81" s="104" t="b">
        <v>0</v>
      </c>
      <c r="H81" s="105" t="s">
        <v>512</v>
      </c>
      <c r="I81" s="104">
        <v>0</v>
      </c>
      <c r="J81" s="105"/>
      <c r="K81" s="104">
        <v>0</v>
      </c>
      <c r="L81" s="104">
        <v>1.0171511276613301</v>
      </c>
      <c r="M81" s="104">
        <v>0</v>
      </c>
      <c r="N81" s="104">
        <v>0</v>
      </c>
      <c r="O81" s="105"/>
      <c r="P81" s="104" t="b">
        <v>0</v>
      </c>
      <c r="Q81" s="104">
        <v>0</v>
      </c>
      <c r="R81" s="105"/>
      <c r="S81" s="104">
        <v>0</v>
      </c>
      <c r="T81" s="104">
        <v>0</v>
      </c>
      <c r="U81" s="104">
        <v>0</v>
      </c>
      <c r="V81" s="104">
        <v>0</v>
      </c>
      <c r="W81" s="104">
        <v>0</v>
      </c>
      <c r="X81" s="105" t="s">
        <v>10268</v>
      </c>
      <c r="Y81" s="105"/>
      <c r="Z81" s="104">
        <v>1</v>
      </c>
      <c r="AA81" s="104">
        <v>0</v>
      </c>
      <c r="AB81" s="105" t="s">
        <v>11602</v>
      </c>
      <c r="AC81" s="105" t="s">
        <v>11609</v>
      </c>
      <c r="AD81" s="104">
        <v>0</v>
      </c>
      <c r="AE81" s="104">
        <v>0</v>
      </c>
      <c r="AF81" s="105"/>
      <c r="AG81" s="104">
        <v>2</v>
      </c>
      <c r="AH81" s="104">
        <v>2</v>
      </c>
      <c r="AI81" s="104">
        <v>2</v>
      </c>
      <c r="AJ81" s="105" t="s">
        <v>483</v>
      </c>
      <c r="AK81" s="104" t="b">
        <v>0</v>
      </c>
      <c r="AL81" s="104">
        <v>8760</v>
      </c>
      <c r="AM81" s="104">
        <v>8760</v>
      </c>
      <c r="AN81" s="104">
        <v>8760</v>
      </c>
      <c r="AO81" s="104">
        <v>0</v>
      </c>
      <c r="AP81" s="104">
        <v>0</v>
      </c>
      <c r="AQ81" s="104">
        <v>0</v>
      </c>
      <c r="AR81" s="104">
        <v>87600</v>
      </c>
      <c r="AS81" s="104">
        <v>13140</v>
      </c>
      <c r="AT81" s="105"/>
      <c r="AU81" s="104" t="b">
        <v>0</v>
      </c>
      <c r="AV81" s="104">
        <v>0</v>
      </c>
      <c r="AW81" s="104">
        <v>0</v>
      </c>
      <c r="AX81" s="104" t="b">
        <v>1</v>
      </c>
      <c r="AY81" s="104">
        <v>0</v>
      </c>
      <c r="AZ81" s="104">
        <v>87600</v>
      </c>
      <c r="BA81" s="104" t="b">
        <v>0</v>
      </c>
      <c r="BB81" s="104">
        <v>0</v>
      </c>
      <c r="BC81" s="105" t="s">
        <v>10589</v>
      </c>
      <c r="BD81" s="105" t="s">
        <v>10590</v>
      </c>
      <c r="BE81" s="104" t="b">
        <v>0</v>
      </c>
      <c r="BF81" s="104">
        <v>8760</v>
      </c>
      <c r="BG81" s="105">
        <v>8760</v>
      </c>
      <c r="BH81" s="105" t="b">
        <v>1</v>
      </c>
      <c r="BI81" s="104">
        <v>0</v>
      </c>
      <c r="BJ81" s="104">
        <v>50</v>
      </c>
      <c r="BK81" s="104">
        <v>1080</v>
      </c>
      <c r="BL81" s="104">
        <v>0</v>
      </c>
      <c r="BM81" s="104">
        <v>0</v>
      </c>
      <c r="BN81" s="105" t="s">
        <v>10076</v>
      </c>
      <c r="BO81" s="104">
        <v>7821.4285714285697</v>
      </c>
      <c r="BP81" s="104">
        <v>0</v>
      </c>
      <c r="BQ81" s="104">
        <v>0.214285714285714</v>
      </c>
      <c r="BR81" s="105"/>
      <c r="BS81" s="105"/>
      <c r="BT81" s="105"/>
      <c r="BU81" s="105"/>
      <c r="BV81" s="104">
        <v>1</v>
      </c>
      <c r="BW81" s="104">
        <v>1</v>
      </c>
      <c r="BX81" s="104">
        <v>0</v>
      </c>
      <c r="BY81" s="104">
        <v>0</v>
      </c>
      <c r="BZ81" s="104">
        <v>1.2785388127853901E-4</v>
      </c>
      <c r="CA81" s="105" t="s">
        <v>10591</v>
      </c>
      <c r="CB81" s="105">
        <v>70080</v>
      </c>
      <c r="CC81" s="105" t="b">
        <v>1</v>
      </c>
      <c r="CD81" s="104">
        <v>12</v>
      </c>
      <c r="CE81" s="104">
        <v>6</v>
      </c>
      <c r="CF81" s="104">
        <v>0</v>
      </c>
      <c r="CG81" s="104">
        <v>0</v>
      </c>
      <c r="CH81" s="105"/>
      <c r="CI81" s="104" t="b">
        <v>0</v>
      </c>
      <c r="CJ81" s="104">
        <v>0</v>
      </c>
      <c r="CK81" s="104">
        <v>0</v>
      </c>
      <c r="CL81" s="106" t="s">
        <v>11601</v>
      </c>
      <c r="CM81" s="104">
        <v>0</v>
      </c>
      <c r="CN81" s="104">
        <v>0</v>
      </c>
      <c r="CO81" s="104">
        <v>12000</v>
      </c>
      <c r="CP81" s="104">
        <v>0</v>
      </c>
      <c r="CQ81" s="104">
        <v>50</v>
      </c>
      <c r="CR81" s="104">
        <v>50</v>
      </c>
      <c r="CS81" s="104">
        <v>13080</v>
      </c>
      <c r="CT81" s="104">
        <v>0</v>
      </c>
      <c r="CU81" s="104">
        <v>0</v>
      </c>
      <c r="CV81" s="104">
        <v>12</v>
      </c>
      <c r="CW81" s="104">
        <v>0</v>
      </c>
      <c r="CX81" s="104">
        <v>0</v>
      </c>
      <c r="CY81" s="104">
        <v>56</v>
      </c>
      <c r="CZ81" s="104">
        <v>0</v>
      </c>
      <c r="DA81" s="104">
        <v>0</v>
      </c>
      <c r="DB81" s="104">
        <v>2.73972602739726E-5</v>
      </c>
      <c r="DC81" s="104">
        <v>0</v>
      </c>
      <c r="DD81" s="105" t="s">
        <v>10643</v>
      </c>
    </row>
    <row r="82" spans="1:108" ht="377" x14ac:dyDescent="0.35">
      <c r="A82" s="105" t="s">
        <v>10840</v>
      </c>
      <c r="B82" s="104">
        <v>0</v>
      </c>
      <c r="C82" s="104">
        <v>0</v>
      </c>
      <c r="D82" s="104">
        <v>0</v>
      </c>
      <c r="E82" s="105"/>
      <c r="F82" s="104">
        <v>1</v>
      </c>
      <c r="G82" s="104" t="b">
        <v>0</v>
      </c>
      <c r="H82" s="105" t="s">
        <v>512</v>
      </c>
      <c r="I82" s="104">
        <v>0</v>
      </c>
      <c r="J82" s="105"/>
      <c r="K82" s="104">
        <v>0</v>
      </c>
      <c r="L82" s="104">
        <v>1.20626878778667</v>
      </c>
      <c r="M82" s="104">
        <v>0</v>
      </c>
      <c r="N82" s="104">
        <v>0</v>
      </c>
      <c r="O82" s="105"/>
      <c r="P82" s="104" t="b">
        <v>0</v>
      </c>
      <c r="Q82" s="104">
        <v>0</v>
      </c>
      <c r="R82" s="105"/>
      <c r="S82" s="104">
        <v>0</v>
      </c>
      <c r="T82" s="104">
        <v>0</v>
      </c>
      <c r="U82" s="104">
        <v>0</v>
      </c>
      <c r="V82" s="104">
        <v>0.37140000000000001</v>
      </c>
      <c r="W82" s="104">
        <v>0</v>
      </c>
      <c r="X82" s="105" t="s">
        <v>10135</v>
      </c>
      <c r="Y82" s="105"/>
      <c r="Z82" s="104">
        <v>1</v>
      </c>
      <c r="AA82" s="104">
        <v>0</v>
      </c>
      <c r="AB82" s="105" t="s">
        <v>11511</v>
      </c>
      <c r="AC82" s="105" t="s">
        <v>11512</v>
      </c>
      <c r="AD82" s="104">
        <v>0</v>
      </c>
      <c r="AE82" s="104">
        <v>0</v>
      </c>
      <c r="AF82" s="105"/>
      <c r="AG82" s="104">
        <v>2</v>
      </c>
      <c r="AH82" s="104">
        <v>2</v>
      </c>
      <c r="AI82" s="104">
        <v>2</v>
      </c>
      <c r="AJ82" s="105" t="s">
        <v>483</v>
      </c>
      <c r="AK82" s="104" t="b">
        <v>0</v>
      </c>
      <c r="AL82" s="104">
        <v>8760</v>
      </c>
      <c r="AM82" s="104">
        <v>8760</v>
      </c>
      <c r="AN82" s="104">
        <v>8760</v>
      </c>
      <c r="AO82" s="104">
        <v>0</v>
      </c>
      <c r="AP82" s="104">
        <v>0</v>
      </c>
      <c r="AQ82" s="104">
        <v>0</v>
      </c>
      <c r="AR82" s="104">
        <v>131400</v>
      </c>
      <c r="AS82" s="104">
        <v>19710</v>
      </c>
      <c r="AT82" s="105"/>
      <c r="AU82" s="104" t="b">
        <v>0</v>
      </c>
      <c r="AV82" s="104">
        <v>0</v>
      </c>
      <c r="AW82" s="104">
        <v>0</v>
      </c>
      <c r="AX82" s="104" t="b">
        <v>1</v>
      </c>
      <c r="AY82" s="104">
        <v>0</v>
      </c>
      <c r="AZ82" s="104">
        <v>87600</v>
      </c>
      <c r="BA82" s="104" t="b">
        <v>0</v>
      </c>
      <c r="BB82" s="104">
        <v>0</v>
      </c>
      <c r="BC82" s="105" t="s">
        <v>10376</v>
      </c>
      <c r="BD82" s="105" t="s">
        <v>10377</v>
      </c>
      <c r="BE82" s="104" t="b">
        <v>1</v>
      </c>
      <c r="BF82" s="104">
        <v>8760</v>
      </c>
      <c r="BG82" s="105">
        <v>17520</v>
      </c>
      <c r="BH82" s="105" t="b">
        <v>1</v>
      </c>
      <c r="BI82" s="104">
        <v>0</v>
      </c>
      <c r="BJ82" s="104">
        <v>25</v>
      </c>
      <c r="BK82" s="104">
        <v>0</v>
      </c>
      <c r="BL82" s="104">
        <v>0</v>
      </c>
      <c r="BM82" s="104">
        <v>0</v>
      </c>
      <c r="BN82" s="105" t="s">
        <v>9311</v>
      </c>
      <c r="BO82" s="104">
        <v>100196.733311982</v>
      </c>
      <c r="BP82" s="104">
        <v>8760</v>
      </c>
      <c r="BQ82" s="104">
        <v>0</v>
      </c>
      <c r="BR82" s="105"/>
      <c r="BS82" s="105"/>
      <c r="BT82" s="105"/>
      <c r="BU82" s="105"/>
      <c r="BV82" s="104">
        <v>1</v>
      </c>
      <c r="BW82" s="104">
        <v>1</v>
      </c>
      <c r="BX82" s="104">
        <v>44642.5</v>
      </c>
      <c r="BY82" s="104">
        <v>0</v>
      </c>
      <c r="BZ82" s="104">
        <v>9.9803652968036493E-6</v>
      </c>
      <c r="CA82" s="105" t="s">
        <v>10378</v>
      </c>
      <c r="CB82" s="105">
        <v>105120</v>
      </c>
      <c r="CC82" s="105" t="b">
        <v>1</v>
      </c>
      <c r="CD82" s="104">
        <v>0</v>
      </c>
      <c r="CE82" s="104">
        <v>4</v>
      </c>
      <c r="CF82" s="104">
        <v>0</v>
      </c>
      <c r="CG82" s="104">
        <v>0</v>
      </c>
      <c r="CH82" s="105"/>
      <c r="CI82" s="104" t="b">
        <v>0</v>
      </c>
      <c r="CJ82" s="104">
        <v>0</v>
      </c>
      <c r="CK82" s="104">
        <v>0</v>
      </c>
      <c r="CL82" s="106" t="s">
        <v>11513</v>
      </c>
      <c r="CM82" s="104">
        <v>0</v>
      </c>
      <c r="CN82" s="104">
        <v>1</v>
      </c>
      <c r="CO82" s="104">
        <v>0</v>
      </c>
      <c r="CP82" s="104">
        <v>0</v>
      </c>
      <c r="CQ82" s="104">
        <v>50</v>
      </c>
      <c r="CR82" s="104">
        <v>50</v>
      </c>
      <c r="CS82" s="104">
        <v>44642.5</v>
      </c>
      <c r="CT82" s="104">
        <v>0.16385802856600601</v>
      </c>
      <c r="CU82" s="104">
        <v>7315.03204025792</v>
      </c>
      <c r="CV82" s="104">
        <v>0</v>
      </c>
      <c r="CW82" s="104">
        <v>0</v>
      </c>
      <c r="CX82" s="104">
        <v>0</v>
      </c>
      <c r="CY82" s="104">
        <v>4.3714000000000004</v>
      </c>
      <c r="CZ82" s="104">
        <v>0.13387074237558499</v>
      </c>
      <c r="DA82" s="104">
        <v>0.58520256322063202</v>
      </c>
      <c r="DB82" s="104">
        <v>0</v>
      </c>
      <c r="DC82" s="104">
        <v>0</v>
      </c>
      <c r="DD82" s="105" t="s">
        <v>6423</v>
      </c>
    </row>
    <row r="83" spans="1:108" ht="348" x14ac:dyDescent="0.35">
      <c r="A83" s="105" t="s">
        <v>10839</v>
      </c>
      <c r="B83" s="104">
        <v>0</v>
      </c>
      <c r="C83" s="104">
        <v>0</v>
      </c>
      <c r="D83" s="104">
        <v>0</v>
      </c>
      <c r="E83" s="105"/>
      <c r="F83" s="104">
        <v>1</v>
      </c>
      <c r="G83" s="104" t="b">
        <v>0</v>
      </c>
      <c r="H83" s="105" t="s">
        <v>512</v>
      </c>
      <c r="I83" s="104">
        <v>0</v>
      </c>
      <c r="J83" s="105"/>
      <c r="K83" s="104">
        <v>0</v>
      </c>
      <c r="L83" s="104">
        <v>2.0472636815920402</v>
      </c>
      <c r="M83" s="104">
        <v>0</v>
      </c>
      <c r="N83" s="104">
        <v>0</v>
      </c>
      <c r="O83" s="105"/>
      <c r="P83" s="104" t="b">
        <v>0</v>
      </c>
      <c r="Q83" s="104">
        <v>0</v>
      </c>
      <c r="R83" s="105"/>
      <c r="S83" s="104">
        <v>0</v>
      </c>
      <c r="T83" s="104">
        <v>0</v>
      </c>
      <c r="U83" s="104">
        <v>19.32</v>
      </c>
      <c r="V83" s="104">
        <v>5.7500000000000002E-2</v>
      </c>
      <c r="W83" s="104">
        <v>0</v>
      </c>
      <c r="X83" s="105" t="s">
        <v>10133</v>
      </c>
      <c r="Y83" s="105"/>
      <c r="Z83" s="104">
        <v>1</v>
      </c>
      <c r="AA83" s="104">
        <v>0</v>
      </c>
      <c r="AB83" s="105" t="s">
        <v>6200</v>
      </c>
      <c r="AC83" s="105" t="s">
        <v>99</v>
      </c>
      <c r="AD83" s="104">
        <v>0</v>
      </c>
      <c r="AE83" s="104">
        <v>0</v>
      </c>
      <c r="AF83" s="105"/>
      <c r="AG83" s="104">
        <v>2</v>
      </c>
      <c r="AH83" s="104">
        <v>2</v>
      </c>
      <c r="AI83" s="104">
        <v>2</v>
      </c>
      <c r="AJ83" s="105" t="s">
        <v>483</v>
      </c>
      <c r="AK83" s="104" t="b">
        <v>0</v>
      </c>
      <c r="AL83" s="104">
        <v>8760</v>
      </c>
      <c r="AM83" s="104">
        <v>8760</v>
      </c>
      <c r="AN83" s="104">
        <v>8760</v>
      </c>
      <c r="AO83" s="104">
        <v>0</v>
      </c>
      <c r="AP83" s="104">
        <v>0</v>
      </c>
      <c r="AQ83" s="104">
        <v>0</v>
      </c>
      <c r="AR83" s="104">
        <v>306600</v>
      </c>
      <c r="AS83" s="104">
        <v>45990</v>
      </c>
      <c r="AT83" s="105"/>
      <c r="AU83" s="104" t="b">
        <v>0</v>
      </c>
      <c r="AV83" s="104">
        <v>0</v>
      </c>
      <c r="AW83" s="104">
        <v>0</v>
      </c>
      <c r="AX83" s="104" t="b">
        <v>1</v>
      </c>
      <c r="AY83" s="104">
        <v>0</v>
      </c>
      <c r="AZ83" s="104">
        <v>87600</v>
      </c>
      <c r="BA83" s="104" t="b">
        <v>0</v>
      </c>
      <c r="BB83" s="104">
        <v>0</v>
      </c>
      <c r="BC83" s="105" t="s">
        <v>10374</v>
      </c>
      <c r="BD83" s="105" t="s">
        <v>6201</v>
      </c>
      <c r="BE83" s="104" t="b">
        <v>0</v>
      </c>
      <c r="BF83" s="104">
        <v>8760</v>
      </c>
      <c r="BG83" s="105">
        <v>17520</v>
      </c>
      <c r="BH83" s="105" t="b">
        <v>1</v>
      </c>
      <c r="BI83" s="104">
        <v>0</v>
      </c>
      <c r="BJ83" s="104">
        <v>25</v>
      </c>
      <c r="BK83" s="104">
        <v>0</v>
      </c>
      <c r="BL83" s="104">
        <v>0</v>
      </c>
      <c r="BM83" s="104">
        <v>0</v>
      </c>
      <c r="BN83" s="105" t="s">
        <v>9312</v>
      </c>
      <c r="BO83" s="104">
        <v>212879.708383961</v>
      </c>
      <c r="BP83" s="104">
        <v>8760</v>
      </c>
      <c r="BQ83" s="104">
        <v>336</v>
      </c>
      <c r="BR83" s="105"/>
      <c r="BS83" s="105"/>
      <c r="BT83" s="105"/>
      <c r="BU83" s="105"/>
      <c r="BV83" s="104">
        <v>1</v>
      </c>
      <c r="BW83" s="104">
        <v>1</v>
      </c>
      <c r="BX83" s="104">
        <v>360062.5</v>
      </c>
      <c r="BY83" s="104">
        <v>0</v>
      </c>
      <c r="BZ83" s="104">
        <v>4.6974885844748903E-6</v>
      </c>
      <c r="CA83" s="105" t="s">
        <v>10375</v>
      </c>
      <c r="CB83" s="105">
        <v>219000</v>
      </c>
      <c r="CC83" s="105" t="b">
        <v>1</v>
      </c>
      <c r="CD83" s="104">
        <v>672</v>
      </c>
      <c r="CE83" s="104">
        <v>2</v>
      </c>
      <c r="CF83" s="104">
        <v>0</v>
      </c>
      <c r="CG83" s="104">
        <v>0</v>
      </c>
      <c r="CH83" s="105" t="s">
        <v>875</v>
      </c>
      <c r="CI83" s="104" t="b">
        <v>0</v>
      </c>
      <c r="CJ83" s="104">
        <v>0</v>
      </c>
      <c r="CK83" s="104">
        <v>0</v>
      </c>
      <c r="CL83" s="106" t="s">
        <v>11510</v>
      </c>
      <c r="CM83" s="104">
        <v>5.7208904109538501E-8</v>
      </c>
      <c r="CN83" s="104">
        <v>24.932835820875201</v>
      </c>
      <c r="CO83" s="104">
        <v>0</v>
      </c>
      <c r="CP83" s="104">
        <v>0</v>
      </c>
      <c r="CQ83" s="104">
        <v>50</v>
      </c>
      <c r="CR83" s="104">
        <v>50</v>
      </c>
      <c r="CS83" s="104">
        <v>360062.5</v>
      </c>
      <c r="CT83" s="104">
        <v>0.11459697162894</v>
      </c>
      <c r="CU83" s="104">
        <v>41262.072097145101</v>
      </c>
      <c r="CV83" s="104">
        <v>691.32</v>
      </c>
      <c r="CW83" s="104">
        <v>0.114596971628939</v>
      </c>
      <c r="CX83" s="104">
        <v>79.223178426518103</v>
      </c>
      <c r="CY83" s="104">
        <v>2.0575000000000001</v>
      </c>
      <c r="CZ83" s="104">
        <v>0.11459697162894</v>
      </c>
      <c r="DA83" s="104">
        <v>0.23578326912654299</v>
      </c>
      <c r="DB83" s="104">
        <v>1.5783561643835601E-3</v>
      </c>
      <c r="DC83" s="104">
        <v>0</v>
      </c>
      <c r="DD83" s="105" t="s">
        <v>6422</v>
      </c>
    </row>
    <row r="84" spans="1:108" ht="304.5" x14ac:dyDescent="0.35">
      <c r="A84" s="105" t="s">
        <v>10798</v>
      </c>
      <c r="B84" s="104">
        <v>0</v>
      </c>
      <c r="C84" s="104">
        <v>0</v>
      </c>
      <c r="D84" s="104">
        <v>0</v>
      </c>
      <c r="E84" s="105"/>
      <c r="F84" s="104">
        <v>1</v>
      </c>
      <c r="G84" s="104" t="b">
        <v>0</v>
      </c>
      <c r="H84" s="105" t="s">
        <v>512</v>
      </c>
      <c r="I84" s="104">
        <v>0</v>
      </c>
      <c r="J84" s="105"/>
      <c r="K84" s="104">
        <v>0</v>
      </c>
      <c r="L84" s="104">
        <v>0.97115895171627997</v>
      </c>
      <c r="M84" s="104">
        <v>0</v>
      </c>
      <c r="N84" s="104">
        <v>0</v>
      </c>
      <c r="O84" s="105"/>
      <c r="P84" s="104" t="b">
        <v>0</v>
      </c>
      <c r="Q84" s="104">
        <v>0</v>
      </c>
      <c r="R84" s="105"/>
      <c r="S84" s="104">
        <v>0</v>
      </c>
      <c r="T84" s="104">
        <v>0.38529999999999998</v>
      </c>
      <c r="U84" s="104">
        <v>1.1558999999999999</v>
      </c>
      <c r="V84" s="104">
        <v>0.38529999999999998</v>
      </c>
      <c r="W84" s="104">
        <v>0</v>
      </c>
      <c r="X84" s="105" t="s">
        <v>10131</v>
      </c>
      <c r="Y84" s="105"/>
      <c r="Z84" s="104">
        <v>1</v>
      </c>
      <c r="AA84" s="104">
        <v>0</v>
      </c>
      <c r="AB84" s="105" t="s">
        <v>11448</v>
      </c>
      <c r="AC84" s="105" t="s">
        <v>11449</v>
      </c>
      <c r="AD84" s="104">
        <v>0</v>
      </c>
      <c r="AE84" s="104">
        <v>0</v>
      </c>
      <c r="AF84" s="105"/>
      <c r="AG84" s="104">
        <v>2</v>
      </c>
      <c r="AH84" s="104">
        <v>2</v>
      </c>
      <c r="AI84" s="104">
        <v>2</v>
      </c>
      <c r="AJ84" s="105" t="s">
        <v>483</v>
      </c>
      <c r="AK84" s="104" t="b">
        <v>0</v>
      </c>
      <c r="AL84" s="104">
        <v>8760</v>
      </c>
      <c r="AM84" s="104">
        <v>8760</v>
      </c>
      <c r="AN84" s="104">
        <v>8760</v>
      </c>
      <c r="AO84" s="104">
        <v>0</v>
      </c>
      <c r="AP84" s="104">
        <v>0</v>
      </c>
      <c r="AQ84" s="104">
        <v>0</v>
      </c>
      <c r="AR84" s="104">
        <v>70080</v>
      </c>
      <c r="AS84" s="104">
        <v>10512</v>
      </c>
      <c r="AT84" s="105"/>
      <c r="AU84" s="104" t="b">
        <v>0</v>
      </c>
      <c r="AV84" s="104">
        <v>0</v>
      </c>
      <c r="AW84" s="104">
        <v>0</v>
      </c>
      <c r="AX84" s="104" t="b">
        <v>1</v>
      </c>
      <c r="AY84" s="104">
        <v>0</v>
      </c>
      <c r="AZ84" s="104">
        <v>87600</v>
      </c>
      <c r="BA84" s="104" t="b">
        <v>0</v>
      </c>
      <c r="BB84" s="104">
        <v>0</v>
      </c>
      <c r="BC84" s="105" t="s">
        <v>6412</v>
      </c>
      <c r="BD84" s="105" t="s">
        <v>6413</v>
      </c>
      <c r="BE84" s="104" t="b">
        <v>0</v>
      </c>
      <c r="BF84" s="104">
        <v>8760</v>
      </c>
      <c r="BG84" s="105">
        <v>17520</v>
      </c>
      <c r="BH84" s="105" t="b">
        <v>1</v>
      </c>
      <c r="BI84" s="104">
        <v>0</v>
      </c>
      <c r="BJ84" s="104">
        <v>25</v>
      </c>
      <c r="BK84" s="104">
        <v>827.88400000000001</v>
      </c>
      <c r="BL84" s="104">
        <v>0</v>
      </c>
      <c r="BM84" s="104">
        <v>0</v>
      </c>
      <c r="BN84" s="105" t="s">
        <v>9432</v>
      </c>
      <c r="BO84" s="104">
        <v>52234.267110300199</v>
      </c>
      <c r="BP84" s="104">
        <v>8760</v>
      </c>
      <c r="BQ84" s="104">
        <v>1.0918989183451999</v>
      </c>
      <c r="BR84" s="105"/>
      <c r="BS84" s="105"/>
      <c r="BT84" s="105"/>
      <c r="BU84" s="105"/>
      <c r="BV84" s="104">
        <v>1</v>
      </c>
      <c r="BW84" s="104">
        <v>1</v>
      </c>
      <c r="BX84" s="104">
        <v>12809.13</v>
      </c>
      <c r="BY84" s="104">
        <v>0</v>
      </c>
      <c r="BZ84" s="104">
        <v>1.9144520547945201E-5</v>
      </c>
      <c r="CA84" s="105" t="s">
        <v>10370</v>
      </c>
      <c r="CB84" s="105">
        <v>52560</v>
      </c>
      <c r="CC84" s="105" t="b">
        <v>1</v>
      </c>
      <c r="CD84" s="104">
        <v>8</v>
      </c>
      <c r="CE84" s="104">
        <v>8</v>
      </c>
      <c r="CF84" s="104">
        <v>0</v>
      </c>
      <c r="CG84" s="104">
        <v>0</v>
      </c>
      <c r="CH84" s="105"/>
      <c r="CI84" s="104" t="b">
        <v>0</v>
      </c>
      <c r="CJ84" s="104">
        <v>0</v>
      </c>
      <c r="CK84" s="104">
        <v>0</v>
      </c>
      <c r="CL84" s="106" t="s">
        <v>11506</v>
      </c>
      <c r="CM84" s="104">
        <v>0</v>
      </c>
      <c r="CN84" s="104">
        <v>1</v>
      </c>
      <c r="CO84" s="104">
        <v>0</v>
      </c>
      <c r="CP84" s="104">
        <v>0</v>
      </c>
      <c r="CQ84" s="104">
        <v>50</v>
      </c>
      <c r="CR84" s="104">
        <v>50</v>
      </c>
      <c r="CS84" s="104">
        <v>13637.013999999999</v>
      </c>
      <c r="CT84" s="104">
        <v>0.106108322436098</v>
      </c>
      <c r="CU84" s="104">
        <v>1447.0006785775799</v>
      </c>
      <c r="CV84" s="104">
        <v>9.1559000000000008</v>
      </c>
      <c r="CW84" s="104">
        <v>0.199210392772074</v>
      </c>
      <c r="CX84" s="104">
        <v>1.8239504351818301</v>
      </c>
      <c r="CY84" s="104">
        <v>8.3853000000000009</v>
      </c>
      <c r="CZ84" s="104">
        <v>7.2505870796982702E-2</v>
      </c>
      <c r="DA84" s="104">
        <v>0.60798347839393896</v>
      </c>
      <c r="DB84" s="104">
        <v>2.0903881278538798E-5</v>
      </c>
      <c r="DC84" s="104">
        <v>0</v>
      </c>
      <c r="DD84" s="105" t="s">
        <v>6414</v>
      </c>
    </row>
    <row r="85" spans="1:108" ht="409.5" x14ac:dyDescent="0.35">
      <c r="A85" s="105" t="s">
        <v>10753</v>
      </c>
      <c r="B85" s="104">
        <v>0</v>
      </c>
      <c r="C85" s="104">
        <v>0</v>
      </c>
      <c r="D85" s="104">
        <v>0</v>
      </c>
      <c r="E85" s="105"/>
      <c r="F85" s="104">
        <v>1</v>
      </c>
      <c r="G85" s="104" t="b">
        <v>0</v>
      </c>
      <c r="H85" s="105" t="s">
        <v>512</v>
      </c>
      <c r="I85" s="104">
        <v>0</v>
      </c>
      <c r="J85" s="105"/>
      <c r="K85" s="104">
        <v>0</v>
      </c>
      <c r="L85" s="104">
        <v>1.1145698940327899</v>
      </c>
      <c r="M85" s="104">
        <v>0</v>
      </c>
      <c r="N85" s="104">
        <v>0</v>
      </c>
      <c r="O85" s="105"/>
      <c r="P85" s="104" t="b">
        <v>0</v>
      </c>
      <c r="Q85" s="104">
        <v>0</v>
      </c>
      <c r="R85" s="105"/>
      <c r="S85" s="104">
        <v>0</v>
      </c>
      <c r="T85" s="104">
        <v>3.0200000000000001E-2</v>
      </c>
      <c r="U85" s="104">
        <v>0.2114</v>
      </c>
      <c r="V85" s="104">
        <v>3.0200000000000001E-2</v>
      </c>
      <c r="W85" s="104">
        <v>0</v>
      </c>
      <c r="X85" s="105" t="s">
        <v>10184</v>
      </c>
      <c r="Y85" s="105"/>
      <c r="Z85" s="104">
        <v>1</v>
      </c>
      <c r="AA85" s="104">
        <v>0</v>
      </c>
      <c r="AB85" s="105" t="s">
        <v>11448</v>
      </c>
      <c r="AC85" s="105" t="s">
        <v>11449</v>
      </c>
      <c r="AD85" s="104">
        <v>0</v>
      </c>
      <c r="AE85" s="104">
        <v>0</v>
      </c>
      <c r="AF85" s="105"/>
      <c r="AG85" s="104">
        <v>2</v>
      </c>
      <c r="AH85" s="104">
        <v>2</v>
      </c>
      <c r="AI85" s="104">
        <v>2</v>
      </c>
      <c r="AJ85" s="105" t="s">
        <v>483</v>
      </c>
      <c r="AK85" s="104" t="b">
        <v>0</v>
      </c>
      <c r="AL85" s="104">
        <v>8760</v>
      </c>
      <c r="AM85" s="104">
        <v>8760</v>
      </c>
      <c r="AN85" s="104">
        <v>8760</v>
      </c>
      <c r="AO85" s="104">
        <v>0</v>
      </c>
      <c r="AP85" s="104">
        <v>0</v>
      </c>
      <c r="AQ85" s="104">
        <v>0</v>
      </c>
      <c r="AR85" s="104">
        <v>70080</v>
      </c>
      <c r="AS85" s="104">
        <v>6570</v>
      </c>
      <c r="AT85" s="105"/>
      <c r="AU85" s="104" t="b">
        <v>0</v>
      </c>
      <c r="AV85" s="104">
        <v>0</v>
      </c>
      <c r="AW85" s="104">
        <v>0</v>
      </c>
      <c r="AX85" s="104" t="b">
        <v>1</v>
      </c>
      <c r="AY85" s="104">
        <v>0</v>
      </c>
      <c r="AZ85" s="104">
        <v>87600</v>
      </c>
      <c r="BA85" s="104" t="b">
        <v>0</v>
      </c>
      <c r="BB85" s="104">
        <v>0</v>
      </c>
      <c r="BC85" s="105" t="s">
        <v>10535</v>
      </c>
      <c r="BD85" s="105" t="s">
        <v>10536</v>
      </c>
      <c r="BE85" s="104" t="b">
        <v>0</v>
      </c>
      <c r="BF85" s="104">
        <v>8760</v>
      </c>
      <c r="BG85" s="105" t="s">
        <v>6912</v>
      </c>
      <c r="BH85" s="105" t="b">
        <v>1</v>
      </c>
      <c r="BI85" s="104">
        <v>0</v>
      </c>
      <c r="BJ85" s="104">
        <v>596</v>
      </c>
      <c r="BK85" s="104">
        <v>2918.6559999999999</v>
      </c>
      <c r="BL85" s="104">
        <v>0</v>
      </c>
      <c r="BM85" s="104">
        <v>0</v>
      </c>
      <c r="BN85" s="105" t="s">
        <v>9691</v>
      </c>
      <c r="BO85" s="104">
        <v>54544.096037458599</v>
      </c>
      <c r="BP85" s="104">
        <v>0</v>
      </c>
      <c r="BQ85" s="104">
        <v>2.0188040148439601</v>
      </c>
      <c r="BR85" s="105"/>
      <c r="BS85" s="105"/>
      <c r="BT85" s="105"/>
      <c r="BU85" s="105"/>
      <c r="BV85" s="104">
        <v>1</v>
      </c>
      <c r="BW85" s="104">
        <v>1</v>
      </c>
      <c r="BX85" s="104">
        <v>0</v>
      </c>
      <c r="BY85" s="104">
        <v>0</v>
      </c>
      <c r="BZ85" s="104">
        <v>1.83337899543379E-5</v>
      </c>
      <c r="CA85" s="105" t="s">
        <v>10537</v>
      </c>
      <c r="CB85" s="105">
        <v>52560</v>
      </c>
      <c r="CC85" s="105" t="b">
        <v>1</v>
      </c>
      <c r="CD85" s="104">
        <v>16</v>
      </c>
      <c r="CE85" s="104">
        <v>8</v>
      </c>
      <c r="CF85" s="104">
        <v>0</v>
      </c>
      <c r="CG85" s="104">
        <v>0</v>
      </c>
      <c r="CH85" s="105"/>
      <c r="CI85" s="104" t="b">
        <v>0</v>
      </c>
      <c r="CJ85" s="104">
        <v>0</v>
      </c>
      <c r="CK85" s="104">
        <v>0</v>
      </c>
      <c r="CL85" s="106" t="s">
        <v>11588</v>
      </c>
      <c r="CM85" s="104">
        <v>0</v>
      </c>
      <c r="CN85" s="104">
        <v>1</v>
      </c>
      <c r="CO85" s="104">
        <v>32120.799999999999</v>
      </c>
      <c r="CP85" s="104">
        <v>0</v>
      </c>
      <c r="CQ85" s="104">
        <v>50</v>
      </c>
      <c r="CR85" s="104">
        <v>50</v>
      </c>
      <c r="CS85" s="104">
        <v>35039.455999999998</v>
      </c>
      <c r="CT85" s="104">
        <v>2.58761066200878E-2</v>
      </c>
      <c r="CU85" s="104">
        <v>906.68469936587599</v>
      </c>
      <c r="CV85" s="104">
        <v>16.211400000000001</v>
      </c>
      <c r="CW85" s="104">
        <v>7.4148075367186997E-2</v>
      </c>
      <c r="CX85" s="104">
        <v>1.2020441090076199</v>
      </c>
      <c r="CY85" s="104">
        <v>8.0302000000000007</v>
      </c>
      <c r="CZ85" s="104">
        <v>2.1384347463466302E-2</v>
      </c>
      <c r="DA85" s="104">
        <v>0.171720587001127</v>
      </c>
      <c r="DB85" s="104">
        <v>3.7012328767123298E-5</v>
      </c>
      <c r="DC85" s="104">
        <v>0</v>
      </c>
      <c r="DD85" s="105" t="s">
        <v>10538</v>
      </c>
    </row>
    <row r="86" spans="1:108" ht="290" x14ac:dyDescent="0.35">
      <c r="A86" s="105" t="s">
        <v>10767</v>
      </c>
      <c r="B86" s="104">
        <v>0</v>
      </c>
      <c r="C86" s="104">
        <v>0</v>
      </c>
      <c r="D86" s="104">
        <v>0</v>
      </c>
      <c r="E86" s="105"/>
      <c r="F86" s="104">
        <v>1</v>
      </c>
      <c r="G86" s="104" t="b">
        <v>0</v>
      </c>
      <c r="H86" s="105" t="s">
        <v>512</v>
      </c>
      <c r="I86" s="104">
        <v>0</v>
      </c>
      <c r="J86" s="105"/>
      <c r="K86" s="104">
        <v>0</v>
      </c>
      <c r="L86" s="104">
        <v>0.84394098095581105</v>
      </c>
      <c r="M86" s="104">
        <v>0</v>
      </c>
      <c r="N86" s="104">
        <v>0</v>
      </c>
      <c r="O86" s="105"/>
      <c r="P86" s="104" t="b">
        <v>0</v>
      </c>
      <c r="Q86" s="104">
        <v>0</v>
      </c>
      <c r="R86" s="105"/>
      <c r="S86" s="104">
        <v>0</v>
      </c>
      <c r="T86" s="104">
        <v>3.0200000000000001E-2</v>
      </c>
      <c r="U86" s="104">
        <v>0.2114</v>
      </c>
      <c r="V86" s="104">
        <v>3.0200000000000001E-2</v>
      </c>
      <c r="W86" s="104">
        <v>0</v>
      </c>
      <c r="X86" s="105" t="s">
        <v>10225</v>
      </c>
      <c r="Y86" s="105"/>
      <c r="Z86" s="104">
        <v>1</v>
      </c>
      <c r="AA86" s="104">
        <v>0</v>
      </c>
      <c r="AB86" s="105" t="s">
        <v>11448</v>
      </c>
      <c r="AC86" s="105" t="s">
        <v>11449</v>
      </c>
      <c r="AD86" s="104">
        <v>0</v>
      </c>
      <c r="AE86" s="104">
        <v>0</v>
      </c>
      <c r="AF86" s="105"/>
      <c r="AG86" s="104">
        <v>2</v>
      </c>
      <c r="AH86" s="104">
        <v>2</v>
      </c>
      <c r="AI86" s="104">
        <v>2</v>
      </c>
      <c r="AJ86" s="105" t="s">
        <v>483</v>
      </c>
      <c r="AK86" s="104" t="b">
        <v>0</v>
      </c>
      <c r="AL86" s="104">
        <v>8760</v>
      </c>
      <c r="AM86" s="104">
        <v>8760</v>
      </c>
      <c r="AN86" s="104">
        <v>8760</v>
      </c>
      <c r="AO86" s="104">
        <v>0</v>
      </c>
      <c r="AP86" s="104">
        <v>0</v>
      </c>
      <c r="AQ86" s="104">
        <v>0</v>
      </c>
      <c r="AR86" s="104">
        <v>70080</v>
      </c>
      <c r="AS86" s="104">
        <v>6570</v>
      </c>
      <c r="AT86" s="105"/>
      <c r="AU86" s="104" t="b">
        <v>0</v>
      </c>
      <c r="AV86" s="104">
        <v>0</v>
      </c>
      <c r="AW86" s="104">
        <v>0</v>
      </c>
      <c r="AX86" s="104" t="b">
        <v>1</v>
      </c>
      <c r="AY86" s="104">
        <v>0</v>
      </c>
      <c r="AZ86" s="104">
        <v>87600</v>
      </c>
      <c r="BA86" s="104" t="b">
        <v>0</v>
      </c>
      <c r="BB86" s="104">
        <v>0</v>
      </c>
      <c r="BC86" s="105" t="s">
        <v>10594</v>
      </c>
      <c r="BD86" s="105" t="s">
        <v>10595</v>
      </c>
      <c r="BE86" s="104" t="b">
        <v>0</v>
      </c>
      <c r="BF86" s="104">
        <v>8760</v>
      </c>
      <c r="BG86" s="105" t="s">
        <v>6912</v>
      </c>
      <c r="BH86" s="105" t="b">
        <v>1</v>
      </c>
      <c r="BI86" s="104">
        <v>0</v>
      </c>
      <c r="BJ86" s="104">
        <v>596</v>
      </c>
      <c r="BK86" s="104">
        <v>2918.6559999999999</v>
      </c>
      <c r="BL86" s="104">
        <v>0</v>
      </c>
      <c r="BM86" s="104">
        <v>0</v>
      </c>
      <c r="BN86" s="105" t="s">
        <v>9694</v>
      </c>
      <c r="BO86" s="104">
        <v>54544.096037458599</v>
      </c>
      <c r="BP86" s="104">
        <v>0</v>
      </c>
      <c r="BQ86" s="104">
        <v>2.0188040148439601</v>
      </c>
      <c r="BR86" s="105"/>
      <c r="BS86" s="105"/>
      <c r="BT86" s="105"/>
      <c r="BU86" s="105"/>
      <c r="BV86" s="104">
        <v>1</v>
      </c>
      <c r="BW86" s="104">
        <v>1</v>
      </c>
      <c r="BX86" s="104">
        <v>15.1</v>
      </c>
      <c r="BY86" s="104">
        <v>0</v>
      </c>
      <c r="BZ86" s="104">
        <v>1.83337899543379E-5</v>
      </c>
      <c r="CA86" s="105" t="s">
        <v>10596</v>
      </c>
      <c r="CB86" s="105">
        <v>52560</v>
      </c>
      <c r="CC86" s="105" t="b">
        <v>1</v>
      </c>
      <c r="CD86" s="104">
        <v>16</v>
      </c>
      <c r="CE86" s="104">
        <v>8</v>
      </c>
      <c r="CF86" s="104">
        <v>0</v>
      </c>
      <c r="CG86" s="104">
        <v>0</v>
      </c>
      <c r="CH86" s="105"/>
      <c r="CI86" s="104" t="b">
        <v>0</v>
      </c>
      <c r="CJ86" s="104">
        <v>0</v>
      </c>
      <c r="CK86" s="104">
        <v>0</v>
      </c>
      <c r="CL86" s="106" t="s">
        <v>11610</v>
      </c>
      <c r="CM86" s="104">
        <v>0</v>
      </c>
      <c r="CN86" s="104">
        <v>1</v>
      </c>
      <c r="CO86" s="104">
        <v>16060.4</v>
      </c>
      <c r="CP86" s="104">
        <v>0</v>
      </c>
      <c r="CQ86" s="104">
        <v>50</v>
      </c>
      <c r="CR86" s="104">
        <v>50</v>
      </c>
      <c r="CS86" s="104">
        <v>18994.155999999999</v>
      </c>
      <c r="CT86" s="104">
        <v>3.4173870050566602E-2</v>
      </c>
      <c r="CU86" s="104">
        <v>649.10381886418998</v>
      </c>
      <c r="CV86" s="104">
        <v>16.211400000000001</v>
      </c>
      <c r="CW86" s="104">
        <v>7.4148075367186997E-2</v>
      </c>
      <c r="CX86" s="104">
        <v>1.2020441090076199</v>
      </c>
      <c r="CY86" s="104">
        <v>8.0302000000000007</v>
      </c>
      <c r="CZ86" s="104">
        <v>2.1384347463466302E-2</v>
      </c>
      <c r="DA86" s="104">
        <v>0.171720587001127</v>
      </c>
      <c r="DB86" s="104">
        <v>3.7012328767123298E-5</v>
      </c>
      <c r="DC86" s="104">
        <v>0</v>
      </c>
      <c r="DD86" s="105" t="s">
        <v>10597</v>
      </c>
    </row>
    <row r="87" spans="1:108" x14ac:dyDescent="0.35">
      <c r="A87" s="105" t="s">
        <v>10829</v>
      </c>
      <c r="B87" s="104">
        <v>0</v>
      </c>
      <c r="C87" s="104">
        <v>0</v>
      </c>
      <c r="D87" s="104">
        <v>0</v>
      </c>
      <c r="E87" s="105"/>
      <c r="F87" s="104">
        <v>1</v>
      </c>
      <c r="G87" s="104" t="b">
        <v>0</v>
      </c>
      <c r="H87" s="105" t="s">
        <v>512</v>
      </c>
      <c r="I87" s="104">
        <v>0</v>
      </c>
      <c r="J87" s="105"/>
      <c r="K87" s="104">
        <v>0</v>
      </c>
      <c r="L87" s="104">
        <v>1</v>
      </c>
      <c r="M87" s="104">
        <v>0</v>
      </c>
      <c r="N87" s="104">
        <v>0</v>
      </c>
      <c r="O87" s="105"/>
      <c r="P87" s="104" t="b">
        <v>0</v>
      </c>
      <c r="Q87" s="104">
        <v>0</v>
      </c>
      <c r="R87" s="105"/>
      <c r="S87" s="104">
        <v>0</v>
      </c>
      <c r="T87" s="104">
        <v>2.7524000000000002</v>
      </c>
      <c r="U87" s="104">
        <v>12426.325367706901</v>
      </c>
      <c r="V87" s="104">
        <v>2.8250999999999999</v>
      </c>
      <c r="W87" s="104">
        <v>0</v>
      </c>
      <c r="X87" s="105" t="s">
        <v>10274</v>
      </c>
      <c r="Y87" s="105"/>
      <c r="Z87" s="104">
        <v>1</v>
      </c>
      <c r="AA87" s="104">
        <v>0</v>
      </c>
      <c r="AB87" s="105" t="s">
        <v>11470</v>
      </c>
      <c r="AC87" s="105" t="s">
        <v>11509</v>
      </c>
      <c r="AD87" s="104">
        <v>0</v>
      </c>
      <c r="AE87" s="104">
        <v>0</v>
      </c>
      <c r="AF87" s="105"/>
      <c r="AG87" s="104">
        <v>2</v>
      </c>
      <c r="AH87" s="104">
        <v>2</v>
      </c>
      <c r="AI87" s="104">
        <v>2</v>
      </c>
      <c r="AJ87" s="105" t="s">
        <v>483</v>
      </c>
      <c r="AK87" s="104" t="b">
        <v>1</v>
      </c>
      <c r="AL87" s="104">
        <v>8760</v>
      </c>
      <c r="AM87" s="104">
        <v>8760</v>
      </c>
      <c r="AN87" s="104">
        <v>8760</v>
      </c>
      <c r="AO87" s="104">
        <v>0</v>
      </c>
      <c r="AP87" s="104">
        <v>0</v>
      </c>
      <c r="AQ87" s="104">
        <v>0</v>
      </c>
      <c r="AR87" s="104">
        <v>131400</v>
      </c>
      <c r="AS87" s="104">
        <v>19710</v>
      </c>
      <c r="AT87" s="105"/>
      <c r="AU87" s="104" t="b">
        <v>0</v>
      </c>
      <c r="AV87" s="104">
        <v>0</v>
      </c>
      <c r="AW87" s="104">
        <v>0</v>
      </c>
      <c r="AX87" s="104" t="b">
        <v>1</v>
      </c>
      <c r="AY87" s="104">
        <v>0</v>
      </c>
      <c r="AZ87" s="104">
        <v>87600</v>
      </c>
      <c r="BA87" s="104" t="b">
        <v>0</v>
      </c>
      <c r="BB87" s="104">
        <v>0</v>
      </c>
      <c r="BC87" s="105" t="s">
        <v>10649</v>
      </c>
      <c r="BD87" s="105" t="s">
        <v>10650</v>
      </c>
      <c r="BE87" s="104" t="b">
        <v>0</v>
      </c>
      <c r="BF87" s="104">
        <v>8760</v>
      </c>
      <c r="BG87" s="105" t="s">
        <v>835</v>
      </c>
      <c r="BH87" s="105" t="b">
        <v>1</v>
      </c>
      <c r="BI87" s="104">
        <v>0</v>
      </c>
      <c r="BJ87" s="104">
        <v>97.247600000000006</v>
      </c>
      <c r="BK87" s="104">
        <v>2532.2080000000001</v>
      </c>
      <c r="BL87" s="104">
        <v>0</v>
      </c>
      <c r="BM87" s="104">
        <v>0</v>
      </c>
      <c r="BN87" s="105" t="s">
        <v>9697</v>
      </c>
      <c r="BO87" s="104">
        <v>155038.75968992201</v>
      </c>
      <c r="BP87" s="104">
        <v>0</v>
      </c>
      <c r="BQ87" s="104">
        <v>4398.5435445495496</v>
      </c>
      <c r="BR87" s="105"/>
      <c r="BS87" s="105"/>
      <c r="BT87" s="105"/>
      <c r="BU87" s="105"/>
      <c r="BV87" s="104">
        <v>1</v>
      </c>
      <c r="BW87" s="104">
        <v>1</v>
      </c>
      <c r="BX87" s="104">
        <v>1376.2</v>
      </c>
      <c r="BY87" s="104">
        <v>0</v>
      </c>
      <c r="BZ87" s="104">
        <v>6.4500000000000001E-6</v>
      </c>
      <c r="CA87" s="105" t="s">
        <v>10651</v>
      </c>
      <c r="CB87" s="105"/>
      <c r="CC87" s="105" t="b">
        <v>0</v>
      </c>
      <c r="CD87" s="104">
        <v>0</v>
      </c>
      <c r="CE87" s="104">
        <v>0</v>
      </c>
      <c r="CF87" s="104">
        <v>0</v>
      </c>
      <c r="CG87" s="104">
        <v>0</v>
      </c>
      <c r="CH87" s="105"/>
      <c r="CI87" s="104" t="b">
        <v>0</v>
      </c>
      <c r="CJ87" s="104">
        <v>0</v>
      </c>
      <c r="CK87" s="104">
        <v>0</v>
      </c>
      <c r="CL87" s="105"/>
      <c r="CM87" s="104">
        <v>0</v>
      </c>
      <c r="CN87" s="104">
        <v>1</v>
      </c>
      <c r="CO87" s="104">
        <v>0</v>
      </c>
      <c r="CP87" s="104">
        <v>0</v>
      </c>
      <c r="CQ87" s="104">
        <v>50</v>
      </c>
      <c r="CR87" s="104">
        <v>50</v>
      </c>
      <c r="CS87" s="104">
        <v>3908.4079999999999</v>
      </c>
      <c r="CT87" s="104">
        <v>0.160640642991706</v>
      </c>
      <c r="CU87" s="104">
        <v>627.84917419392798</v>
      </c>
      <c r="CV87" s="104">
        <v>12426.325367706901</v>
      </c>
      <c r="CW87" s="104">
        <v>0.35864078774159103</v>
      </c>
      <c r="CX87" s="104">
        <v>4456.5871186077302</v>
      </c>
      <c r="CY87" s="104">
        <v>2.8250999999999999</v>
      </c>
      <c r="CZ87" s="104">
        <v>0.14207818817357301</v>
      </c>
      <c r="DA87" s="104">
        <v>0.40138508940916201</v>
      </c>
      <c r="DB87" s="104">
        <v>2.8370605862344599E-2</v>
      </c>
      <c r="DC87" s="104">
        <v>0</v>
      </c>
      <c r="DD87" s="105" t="s">
        <v>10652</v>
      </c>
    </row>
    <row r="88" spans="1:108" ht="348" x14ac:dyDescent="0.35">
      <c r="A88" s="105" t="s">
        <v>10858</v>
      </c>
      <c r="B88" s="104">
        <v>0</v>
      </c>
      <c r="C88" s="104">
        <v>0</v>
      </c>
      <c r="D88" s="104">
        <v>0</v>
      </c>
      <c r="E88" s="105"/>
      <c r="F88" s="104">
        <v>1</v>
      </c>
      <c r="G88" s="104" t="b">
        <v>0</v>
      </c>
      <c r="H88" s="105" t="s">
        <v>512</v>
      </c>
      <c r="I88" s="104">
        <v>0</v>
      </c>
      <c r="J88" s="105"/>
      <c r="K88" s="104">
        <v>0</v>
      </c>
      <c r="L88" s="104">
        <v>2.0472636815920402</v>
      </c>
      <c r="M88" s="104">
        <v>0</v>
      </c>
      <c r="N88" s="104">
        <v>0</v>
      </c>
      <c r="O88" s="105"/>
      <c r="P88" s="104" t="b">
        <v>0</v>
      </c>
      <c r="Q88" s="104">
        <v>0</v>
      </c>
      <c r="R88" s="105"/>
      <c r="S88" s="104">
        <v>0</v>
      </c>
      <c r="T88" s="104">
        <v>0</v>
      </c>
      <c r="U88" s="104">
        <v>19.32</v>
      </c>
      <c r="V88" s="104">
        <v>5.7500000000000002E-2</v>
      </c>
      <c r="W88" s="104">
        <v>0</v>
      </c>
      <c r="X88" s="105" t="s">
        <v>10133</v>
      </c>
      <c r="Y88" s="105"/>
      <c r="Z88" s="104">
        <v>1</v>
      </c>
      <c r="AA88" s="104">
        <v>0</v>
      </c>
      <c r="AB88" s="105" t="s">
        <v>6200</v>
      </c>
      <c r="AC88" s="105" t="s">
        <v>99</v>
      </c>
      <c r="AD88" s="104">
        <v>0</v>
      </c>
      <c r="AE88" s="104">
        <v>0</v>
      </c>
      <c r="AF88" s="105"/>
      <c r="AG88" s="104">
        <v>2</v>
      </c>
      <c r="AH88" s="104">
        <v>2</v>
      </c>
      <c r="AI88" s="104">
        <v>2</v>
      </c>
      <c r="AJ88" s="105" t="s">
        <v>483</v>
      </c>
      <c r="AK88" s="104" t="b">
        <v>0</v>
      </c>
      <c r="AL88" s="104">
        <v>8760</v>
      </c>
      <c r="AM88" s="104">
        <v>8760</v>
      </c>
      <c r="AN88" s="104">
        <v>8760</v>
      </c>
      <c r="AO88" s="104">
        <v>0</v>
      </c>
      <c r="AP88" s="104">
        <v>0</v>
      </c>
      <c r="AQ88" s="104">
        <v>0</v>
      </c>
      <c r="AR88" s="104">
        <v>306600</v>
      </c>
      <c r="AS88" s="104">
        <v>45990</v>
      </c>
      <c r="AT88" s="105"/>
      <c r="AU88" s="104" t="b">
        <v>0</v>
      </c>
      <c r="AV88" s="104">
        <v>0</v>
      </c>
      <c r="AW88" s="104">
        <v>0</v>
      </c>
      <c r="AX88" s="104" t="b">
        <v>1</v>
      </c>
      <c r="AY88" s="104">
        <v>0</v>
      </c>
      <c r="AZ88" s="104">
        <v>87600</v>
      </c>
      <c r="BA88" s="104" t="b">
        <v>0</v>
      </c>
      <c r="BB88" s="104">
        <v>0</v>
      </c>
      <c r="BC88" s="105" t="s">
        <v>10374</v>
      </c>
      <c r="BD88" s="105" t="s">
        <v>6201</v>
      </c>
      <c r="BE88" s="104" t="b">
        <v>0</v>
      </c>
      <c r="BF88" s="104">
        <v>8760</v>
      </c>
      <c r="BG88" s="105">
        <v>17520</v>
      </c>
      <c r="BH88" s="105" t="b">
        <v>1</v>
      </c>
      <c r="BI88" s="104">
        <v>0</v>
      </c>
      <c r="BJ88" s="104">
        <v>25</v>
      </c>
      <c r="BK88" s="104">
        <v>0</v>
      </c>
      <c r="BL88" s="104">
        <v>0</v>
      </c>
      <c r="BM88" s="104">
        <v>0</v>
      </c>
      <c r="BN88" s="105" t="s">
        <v>9758</v>
      </c>
      <c r="BO88" s="104">
        <v>212879.708383961</v>
      </c>
      <c r="BP88" s="104">
        <v>8760</v>
      </c>
      <c r="BQ88" s="104">
        <v>336</v>
      </c>
      <c r="BR88" s="105"/>
      <c r="BS88" s="105"/>
      <c r="BT88" s="105"/>
      <c r="BU88" s="105"/>
      <c r="BV88" s="104">
        <v>1</v>
      </c>
      <c r="BW88" s="104">
        <v>1</v>
      </c>
      <c r="BX88" s="104">
        <v>360062.5</v>
      </c>
      <c r="BY88" s="104">
        <v>0</v>
      </c>
      <c r="BZ88" s="104">
        <v>4.6974885844748903E-6</v>
      </c>
      <c r="CA88" s="105" t="s">
        <v>10566</v>
      </c>
      <c r="CB88" s="105">
        <v>219000</v>
      </c>
      <c r="CC88" s="105" t="b">
        <v>1</v>
      </c>
      <c r="CD88" s="104">
        <v>672</v>
      </c>
      <c r="CE88" s="104">
        <v>2</v>
      </c>
      <c r="CF88" s="104">
        <v>0</v>
      </c>
      <c r="CG88" s="104">
        <v>0</v>
      </c>
      <c r="CH88" s="105" t="s">
        <v>875</v>
      </c>
      <c r="CI88" s="104" t="b">
        <v>0</v>
      </c>
      <c r="CJ88" s="104">
        <v>0</v>
      </c>
      <c r="CK88" s="104">
        <v>0</v>
      </c>
      <c r="CL88" s="106" t="s">
        <v>11510</v>
      </c>
      <c r="CM88" s="104">
        <v>5.7208904109538501E-8</v>
      </c>
      <c r="CN88" s="104">
        <v>24.932835820875201</v>
      </c>
      <c r="CO88" s="104">
        <v>0</v>
      </c>
      <c r="CP88" s="104">
        <v>0</v>
      </c>
      <c r="CQ88" s="104">
        <v>50</v>
      </c>
      <c r="CR88" s="104">
        <v>50</v>
      </c>
      <c r="CS88" s="104">
        <v>360062.5</v>
      </c>
      <c r="CT88" s="104">
        <v>0.11459697162894</v>
      </c>
      <c r="CU88" s="104">
        <v>41262.072097145101</v>
      </c>
      <c r="CV88" s="104">
        <v>691.32</v>
      </c>
      <c r="CW88" s="104">
        <v>0.114596971628939</v>
      </c>
      <c r="CX88" s="104">
        <v>79.223178426518103</v>
      </c>
      <c r="CY88" s="104">
        <v>2.0575000000000001</v>
      </c>
      <c r="CZ88" s="104">
        <v>0.11459697162894</v>
      </c>
      <c r="DA88" s="104">
        <v>0.23578326912654299</v>
      </c>
      <c r="DB88" s="104">
        <v>1.5783561643835601E-3</v>
      </c>
      <c r="DC88" s="104">
        <v>0</v>
      </c>
      <c r="DD88" s="105" t="s">
        <v>10567</v>
      </c>
    </row>
    <row r="89" spans="1:108" ht="409.5" x14ac:dyDescent="0.35">
      <c r="A89" s="105" t="s">
        <v>10747</v>
      </c>
      <c r="B89" s="104">
        <v>0</v>
      </c>
      <c r="C89" s="104">
        <v>0</v>
      </c>
      <c r="D89" s="104">
        <v>0</v>
      </c>
      <c r="E89" s="105"/>
      <c r="F89" s="104">
        <v>1</v>
      </c>
      <c r="G89" s="104" t="b">
        <v>0</v>
      </c>
      <c r="H89" s="105" t="s">
        <v>512</v>
      </c>
      <c r="I89" s="104">
        <v>0</v>
      </c>
      <c r="J89" s="105"/>
      <c r="K89" s="104">
        <v>0</v>
      </c>
      <c r="L89" s="104">
        <v>2.65132484158026E-2</v>
      </c>
      <c r="M89" s="104">
        <v>0</v>
      </c>
      <c r="N89" s="104">
        <v>0</v>
      </c>
      <c r="O89" s="105"/>
      <c r="P89" s="104" t="b">
        <v>0</v>
      </c>
      <c r="Q89" s="104">
        <v>0</v>
      </c>
      <c r="R89" s="105"/>
      <c r="S89" s="104">
        <v>0</v>
      </c>
      <c r="T89" s="104">
        <v>0.57579999999999998</v>
      </c>
      <c r="U89" s="104">
        <v>4.0305999999999997</v>
      </c>
      <c r="V89" s="104">
        <v>0.57579999999999998</v>
      </c>
      <c r="W89" s="104">
        <v>0</v>
      </c>
      <c r="X89" s="105" t="s">
        <v>10155</v>
      </c>
      <c r="Y89" s="106" t="s">
        <v>6345</v>
      </c>
      <c r="Z89" s="104">
        <v>1</v>
      </c>
      <c r="AA89" s="104">
        <v>0</v>
      </c>
      <c r="AB89" s="105" t="s">
        <v>11565</v>
      </c>
      <c r="AC89" s="105" t="s">
        <v>11566</v>
      </c>
      <c r="AD89" s="104">
        <v>0</v>
      </c>
      <c r="AE89" s="104">
        <v>0</v>
      </c>
      <c r="AF89" s="105"/>
      <c r="AG89" s="104">
        <v>2</v>
      </c>
      <c r="AH89" s="104">
        <v>2</v>
      </c>
      <c r="AI89" s="104">
        <v>2</v>
      </c>
      <c r="AJ89" s="105" t="s">
        <v>483</v>
      </c>
      <c r="AK89" s="104" t="b">
        <v>0</v>
      </c>
      <c r="AL89" s="104">
        <v>8760</v>
      </c>
      <c r="AM89" s="104">
        <v>8760</v>
      </c>
      <c r="AN89" s="104">
        <v>8760</v>
      </c>
      <c r="AO89" s="104">
        <v>0</v>
      </c>
      <c r="AP89" s="104">
        <v>0</v>
      </c>
      <c r="AQ89" s="104">
        <v>0</v>
      </c>
      <c r="AR89" s="104">
        <v>87600</v>
      </c>
      <c r="AS89" s="104">
        <v>13140</v>
      </c>
      <c r="AT89" s="105"/>
      <c r="AU89" s="104" t="b">
        <v>0</v>
      </c>
      <c r="AV89" s="104">
        <v>0</v>
      </c>
      <c r="AW89" s="104">
        <v>0</v>
      </c>
      <c r="AX89" s="104" t="b">
        <v>1</v>
      </c>
      <c r="AY89" s="104">
        <v>0</v>
      </c>
      <c r="AZ89" s="104">
        <v>87600</v>
      </c>
      <c r="BA89" s="104" t="b">
        <v>0</v>
      </c>
      <c r="BB89" s="104">
        <v>0</v>
      </c>
      <c r="BC89" s="105" t="s">
        <v>6584</v>
      </c>
      <c r="BD89" s="105" t="s">
        <v>6585</v>
      </c>
      <c r="BE89" s="104" t="b">
        <v>0</v>
      </c>
      <c r="BF89" s="104">
        <v>8760</v>
      </c>
      <c r="BG89" s="105" t="s">
        <v>10454</v>
      </c>
      <c r="BH89" s="105" t="b">
        <v>1</v>
      </c>
      <c r="BI89" s="104">
        <v>0</v>
      </c>
      <c r="BJ89" s="104">
        <v>125</v>
      </c>
      <c r="BK89" s="104">
        <v>2897.0239999999999</v>
      </c>
      <c r="BL89" s="104">
        <v>0</v>
      </c>
      <c r="BM89" s="104">
        <v>0</v>
      </c>
      <c r="BN89" s="105" t="s">
        <v>9812</v>
      </c>
      <c r="BO89" s="104">
        <v>66607.865202713001</v>
      </c>
      <c r="BP89" s="104">
        <v>0</v>
      </c>
      <c r="BQ89" s="104">
        <v>4.2626904711213802</v>
      </c>
      <c r="BR89" s="105"/>
      <c r="BS89" s="105"/>
      <c r="BT89" s="105"/>
      <c r="BU89" s="105"/>
      <c r="BV89" s="104">
        <v>1</v>
      </c>
      <c r="BW89" s="104">
        <v>1</v>
      </c>
      <c r="BX89" s="104">
        <v>287.89999999999998</v>
      </c>
      <c r="BY89" s="104">
        <v>0</v>
      </c>
      <c r="BZ89" s="104">
        <v>1.50132420091324E-5</v>
      </c>
      <c r="CA89" s="105" t="s">
        <v>10488</v>
      </c>
      <c r="CB89" s="105">
        <v>70080</v>
      </c>
      <c r="CC89" s="105" t="b">
        <v>1</v>
      </c>
      <c r="CD89" s="104">
        <v>24</v>
      </c>
      <c r="CE89" s="104">
        <v>6</v>
      </c>
      <c r="CF89" s="104">
        <v>0</v>
      </c>
      <c r="CG89" s="104">
        <v>0</v>
      </c>
      <c r="CH89" s="105"/>
      <c r="CI89" s="104" t="b">
        <v>0</v>
      </c>
      <c r="CJ89" s="104">
        <v>0</v>
      </c>
      <c r="CK89" s="104">
        <v>0</v>
      </c>
      <c r="CL89" s="106" t="s">
        <v>11567</v>
      </c>
      <c r="CM89" s="104">
        <v>7.5100342465681295E-9</v>
      </c>
      <c r="CN89" s="104">
        <v>0.72777284885192395</v>
      </c>
      <c r="CO89" s="104">
        <v>19727.400000000001</v>
      </c>
      <c r="CP89" s="104">
        <v>0</v>
      </c>
      <c r="CQ89" s="104">
        <v>50</v>
      </c>
      <c r="CR89" s="104">
        <v>50</v>
      </c>
      <c r="CS89" s="104">
        <v>22912.324000000001</v>
      </c>
      <c r="CT89" s="104">
        <v>0.15695957878816999</v>
      </c>
      <c r="CU89" s="104">
        <v>3596.3087240980799</v>
      </c>
      <c r="CV89" s="104">
        <v>28.0306</v>
      </c>
      <c r="CW89" s="104">
        <v>0.187886127768605</v>
      </c>
      <c r="CX89" s="104">
        <v>5.26656089303067</v>
      </c>
      <c r="CY89" s="104">
        <v>6.5758000000000001</v>
      </c>
      <c r="CZ89" s="104">
        <v>0.114414343785019</v>
      </c>
      <c r="DA89" s="104">
        <v>0.752365841861526</v>
      </c>
      <c r="DB89" s="104">
        <v>6.3996803652968001E-5</v>
      </c>
      <c r="DC89" s="104">
        <v>0</v>
      </c>
      <c r="DD89" s="105" t="s">
        <v>10489</v>
      </c>
    </row>
    <row r="90" spans="1:108" ht="409.5" x14ac:dyDescent="0.35">
      <c r="A90" s="105" t="s">
        <v>10791</v>
      </c>
      <c r="B90" s="104">
        <v>0</v>
      </c>
      <c r="C90" s="104">
        <v>0</v>
      </c>
      <c r="D90" s="104">
        <v>0</v>
      </c>
      <c r="E90" s="105"/>
      <c r="F90" s="104">
        <v>1</v>
      </c>
      <c r="G90" s="104" t="b">
        <v>0</v>
      </c>
      <c r="H90" s="105" t="s">
        <v>512</v>
      </c>
      <c r="I90" s="104">
        <v>0</v>
      </c>
      <c r="J90" s="105"/>
      <c r="K90" s="104">
        <v>0</v>
      </c>
      <c r="L90" s="104">
        <v>2.65132484158026E-2</v>
      </c>
      <c r="M90" s="104">
        <v>0</v>
      </c>
      <c r="N90" s="104">
        <v>0</v>
      </c>
      <c r="O90" s="105"/>
      <c r="P90" s="104" t="b">
        <v>0</v>
      </c>
      <c r="Q90" s="104">
        <v>0</v>
      </c>
      <c r="R90" s="105"/>
      <c r="S90" s="104">
        <v>0</v>
      </c>
      <c r="T90" s="104">
        <v>0.57579999999999998</v>
      </c>
      <c r="U90" s="104">
        <v>4.0305999999999997</v>
      </c>
      <c r="V90" s="104">
        <v>0.57579999999999998</v>
      </c>
      <c r="W90" s="104">
        <v>0</v>
      </c>
      <c r="X90" s="105" t="s">
        <v>10270</v>
      </c>
      <c r="Y90" s="106" t="s">
        <v>6345</v>
      </c>
      <c r="Z90" s="104">
        <v>1</v>
      </c>
      <c r="AA90" s="104">
        <v>0</v>
      </c>
      <c r="AB90" s="105" t="s">
        <v>11629</v>
      </c>
      <c r="AC90" s="105" t="s">
        <v>11630</v>
      </c>
      <c r="AD90" s="104">
        <v>0</v>
      </c>
      <c r="AE90" s="104">
        <v>0</v>
      </c>
      <c r="AF90" s="105"/>
      <c r="AG90" s="104">
        <v>2</v>
      </c>
      <c r="AH90" s="104">
        <v>2</v>
      </c>
      <c r="AI90" s="104">
        <v>2</v>
      </c>
      <c r="AJ90" s="105" t="s">
        <v>483</v>
      </c>
      <c r="AK90" s="104" t="b">
        <v>0</v>
      </c>
      <c r="AL90" s="104">
        <v>8760</v>
      </c>
      <c r="AM90" s="104">
        <v>8760</v>
      </c>
      <c r="AN90" s="104">
        <v>8760</v>
      </c>
      <c r="AO90" s="104">
        <v>0</v>
      </c>
      <c r="AP90" s="104">
        <v>0</v>
      </c>
      <c r="AQ90" s="104">
        <v>0</v>
      </c>
      <c r="AR90" s="104">
        <v>87600</v>
      </c>
      <c r="AS90" s="104">
        <v>13140</v>
      </c>
      <c r="AT90" s="105"/>
      <c r="AU90" s="104" t="b">
        <v>0</v>
      </c>
      <c r="AV90" s="104">
        <v>0</v>
      </c>
      <c r="AW90" s="104">
        <v>0</v>
      </c>
      <c r="AX90" s="104" t="b">
        <v>1</v>
      </c>
      <c r="AY90" s="104">
        <v>0</v>
      </c>
      <c r="AZ90" s="104">
        <v>87600</v>
      </c>
      <c r="BA90" s="104" t="b">
        <v>0</v>
      </c>
      <c r="BB90" s="104">
        <v>0</v>
      </c>
      <c r="BC90" s="105" t="s">
        <v>10644</v>
      </c>
      <c r="BD90" s="105" t="s">
        <v>10644</v>
      </c>
      <c r="BE90" s="104" t="b">
        <v>0</v>
      </c>
      <c r="BF90" s="104">
        <v>8760</v>
      </c>
      <c r="BG90" s="105" t="s">
        <v>10454</v>
      </c>
      <c r="BH90" s="105" t="b">
        <v>1</v>
      </c>
      <c r="BI90" s="104">
        <v>0</v>
      </c>
      <c r="BJ90" s="104">
        <v>125</v>
      </c>
      <c r="BK90" s="104">
        <v>2897.0239999999999</v>
      </c>
      <c r="BL90" s="104">
        <v>0</v>
      </c>
      <c r="BM90" s="104">
        <v>0</v>
      </c>
      <c r="BN90" s="105" t="s">
        <v>9823</v>
      </c>
      <c r="BO90" s="104">
        <v>66607.865202713001</v>
      </c>
      <c r="BP90" s="104">
        <v>0</v>
      </c>
      <c r="BQ90" s="104">
        <v>4.2626904711213802</v>
      </c>
      <c r="BR90" s="105"/>
      <c r="BS90" s="105"/>
      <c r="BT90" s="105"/>
      <c r="BU90" s="105"/>
      <c r="BV90" s="104">
        <v>1</v>
      </c>
      <c r="BW90" s="104">
        <v>1</v>
      </c>
      <c r="BX90" s="104">
        <v>287.89999999999998</v>
      </c>
      <c r="BY90" s="104">
        <v>0</v>
      </c>
      <c r="BZ90" s="104">
        <v>1.50132420091324E-5</v>
      </c>
      <c r="CA90" s="105" t="s">
        <v>10645</v>
      </c>
      <c r="CB90" s="105">
        <v>70080</v>
      </c>
      <c r="CC90" s="105" t="b">
        <v>1</v>
      </c>
      <c r="CD90" s="104">
        <v>24</v>
      </c>
      <c r="CE90" s="104">
        <v>6</v>
      </c>
      <c r="CF90" s="104">
        <v>0</v>
      </c>
      <c r="CG90" s="104">
        <v>0</v>
      </c>
      <c r="CH90" s="105"/>
      <c r="CI90" s="104" t="b">
        <v>0</v>
      </c>
      <c r="CJ90" s="104">
        <v>0</v>
      </c>
      <c r="CK90" s="104">
        <v>0</v>
      </c>
      <c r="CL90" s="106" t="s">
        <v>11631</v>
      </c>
      <c r="CM90" s="104">
        <v>1.31461187214609E-8</v>
      </c>
      <c r="CN90" s="104">
        <v>3.1848683904485702E-3</v>
      </c>
      <c r="CO90" s="104">
        <v>19727.400000000001</v>
      </c>
      <c r="CP90" s="104">
        <v>0</v>
      </c>
      <c r="CQ90" s="104">
        <v>50</v>
      </c>
      <c r="CR90" s="104">
        <v>50</v>
      </c>
      <c r="CS90" s="104">
        <v>22912.324000000001</v>
      </c>
      <c r="CT90" s="104">
        <v>0.15695957878816999</v>
      </c>
      <c r="CU90" s="104">
        <v>3596.3087240980799</v>
      </c>
      <c r="CV90" s="104">
        <v>28.0306</v>
      </c>
      <c r="CW90" s="104">
        <v>0.187886127768605</v>
      </c>
      <c r="CX90" s="104">
        <v>5.26656089303067</v>
      </c>
      <c r="CY90" s="104">
        <v>6.5758000000000001</v>
      </c>
      <c r="CZ90" s="104">
        <v>0.114414343785019</v>
      </c>
      <c r="DA90" s="104">
        <v>0.752365841861526</v>
      </c>
      <c r="DB90" s="104">
        <v>6.3996803652968001E-5</v>
      </c>
      <c r="DC90" s="104">
        <v>0</v>
      </c>
      <c r="DD90" s="105" t="s">
        <v>10646</v>
      </c>
    </row>
    <row r="91" spans="1:108" ht="409.5" x14ac:dyDescent="0.35">
      <c r="A91" s="105" t="s">
        <v>10749</v>
      </c>
      <c r="B91" s="104">
        <v>0</v>
      </c>
      <c r="C91" s="104">
        <v>0</v>
      </c>
      <c r="D91" s="104">
        <v>0</v>
      </c>
      <c r="E91" s="105"/>
      <c r="F91" s="104">
        <v>1</v>
      </c>
      <c r="G91" s="104" t="b">
        <v>0</v>
      </c>
      <c r="H91" s="105" t="s">
        <v>512</v>
      </c>
      <c r="I91" s="104">
        <v>0</v>
      </c>
      <c r="J91" s="105"/>
      <c r="K91" s="104">
        <v>0</v>
      </c>
      <c r="L91" s="104">
        <v>2.65132484158026E-2</v>
      </c>
      <c r="M91" s="104">
        <v>0</v>
      </c>
      <c r="N91" s="104">
        <v>0</v>
      </c>
      <c r="O91" s="105"/>
      <c r="P91" s="104" t="b">
        <v>0</v>
      </c>
      <c r="Q91" s="104">
        <v>0</v>
      </c>
      <c r="R91" s="105"/>
      <c r="S91" s="104">
        <v>0</v>
      </c>
      <c r="T91" s="104">
        <v>0.57579999999999998</v>
      </c>
      <c r="U91" s="104">
        <v>4.0305999999999997</v>
      </c>
      <c r="V91" s="104">
        <v>0.57579999999999998</v>
      </c>
      <c r="W91" s="104">
        <v>0</v>
      </c>
      <c r="X91" s="106" t="s">
        <v>11576</v>
      </c>
      <c r="Y91" s="106" t="s">
        <v>6345</v>
      </c>
      <c r="Z91" s="104">
        <v>1</v>
      </c>
      <c r="AA91" s="104">
        <v>0</v>
      </c>
      <c r="AB91" s="105" t="s">
        <v>11577</v>
      </c>
      <c r="AC91" s="105" t="s">
        <v>11578</v>
      </c>
      <c r="AD91" s="104">
        <v>0</v>
      </c>
      <c r="AE91" s="104">
        <v>0</v>
      </c>
      <c r="AF91" s="105"/>
      <c r="AG91" s="104">
        <v>2</v>
      </c>
      <c r="AH91" s="104">
        <v>2</v>
      </c>
      <c r="AI91" s="104">
        <v>2</v>
      </c>
      <c r="AJ91" s="105" t="s">
        <v>483</v>
      </c>
      <c r="AK91" s="104" t="b">
        <v>0</v>
      </c>
      <c r="AL91" s="104">
        <v>8760</v>
      </c>
      <c r="AM91" s="104">
        <v>8760</v>
      </c>
      <c r="AN91" s="104">
        <v>8760</v>
      </c>
      <c r="AO91" s="104">
        <v>0</v>
      </c>
      <c r="AP91" s="104">
        <v>0</v>
      </c>
      <c r="AQ91" s="104">
        <v>0</v>
      </c>
      <c r="AR91" s="104">
        <v>87600</v>
      </c>
      <c r="AS91" s="104">
        <v>13140</v>
      </c>
      <c r="AT91" s="105"/>
      <c r="AU91" s="104" t="b">
        <v>0</v>
      </c>
      <c r="AV91" s="104">
        <v>0</v>
      </c>
      <c r="AW91" s="104">
        <v>0</v>
      </c>
      <c r="AX91" s="104" t="b">
        <v>1</v>
      </c>
      <c r="AY91" s="104">
        <v>0</v>
      </c>
      <c r="AZ91" s="104">
        <v>87600</v>
      </c>
      <c r="BA91" s="104" t="b">
        <v>0</v>
      </c>
      <c r="BB91" s="104">
        <v>0</v>
      </c>
      <c r="BC91" s="105" t="s">
        <v>10509</v>
      </c>
      <c r="BD91" s="105" t="s">
        <v>6585</v>
      </c>
      <c r="BE91" s="104" t="b">
        <v>0</v>
      </c>
      <c r="BF91" s="104">
        <v>8760</v>
      </c>
      <c r="BG91" s="105" t="s">
        <v>10454</v>
      </c>
      <c r="BH91" s="105" t="b">
        <v>1</v>
      </c>
      <c r="BI91" s="104">
        <v>0</v>
      </c>
      <c r="BJ91" s="104">
        <v>125</v>
      </c>
      <c r="BK91" s="104">
        <v>2897.0239999999999</v>
      </c>
      <c r="BL91" s="104">
        <v>0</v>
      </c>
      <c r="BM91" s="104">
        <v>0</v>
      </c>
      <c r="BN91" s="105" t="s">
        <v>9833</v>
      </c>
      <c r="BO91" s="104">
        <v>66607.865202713001</v>
      </c>
      <c r="BP91" s="104">
        <v>0</v>
      </c>
      <c r="BQ91" s="104">
        <v>4.2626904711213802</v>
      </c>
      <c r="BR91" s="105"/>
      <c r="BS91" s="105"/>
      <c r="BT91" s="105"/>
      <c r="BU91" s="105"/>
      <c r="BV91" s="104">
        <v>1</v>
      </c>
      <c r="BW91" s="104">
        <v>1</v>
      </c>
      <c r="BX91" s="104">
        <v>287.89999999999998</v>
      </c>
      <c r="BY91" s="104">
        <v>0</v>
      </c>
      <c r="BZ91" s="104">
        <v>1.50132420091324E-5</v>
      </c>
      <c r="CA91" s="105" t="s">
        <v>10510</v>
      </c>
      <c r="CB91" s="105">
        <v>70080</v>
      </c>
      <c r="CC91" s="105" t="b">
        <v>1</v>
      </c>
      <c r="CD91" s="104">
        <v>24</v>
      </c>
      <c r="CE91" s="104">
        <v>6</v>
      </c>
      <c r="CF91" s="104">
        <v>0</v>
      </c>
      <c r="CG91" s="104">
        <v>0</v>
      </c>
      <c r="CH91" s="105"/>
      <c r="CI91" s="104" t="b">
        <v>0</v>
      </c>
      <c r="CJ91" s="104">
        <v>0</v>
      </c>
      <c r="CK91" s="104">
        <v>0</v>
      </c>
      <c r="CL91" s="105" t="s">
        <v>10511</v>
      </c>
      <c r="CM91" s="104">
        <v>7.5100342465681295E-9</v>
      </c>
      <c r="CN91" s="104">
        <v>0.72777284885192395</v>
      </c>
      <c r="CO91" s="104">
        <v>19727.400000000001</v>
      </c>
      <c r="CP91" s="104">
        <v>0</v>
      </c>
      <c r="CQ91" s="104">
        <v>50</v>
      </c>
      <c r="CR91" s="104">
        <v>50</v>
      </c>
      <c r="CS91" s="104">
        <v>22912.324000000001</v>
      </c>
      <c r="CT91" s="104">
        <v>0.15695957878816999</v>
      </c>
      <c r="CU91" s="104">
        <v>3596.3087240980799</v>
      </c>
      <c r="CV91" s="104">
        <v>28.0306</v>
      </c>
      <c r="CW91" s="104">
        <v>0.187886127768605</v>
      </c>
      <c r="CX91" s="104">
        <v>5.26656089303067</v>
      </c>
      <c r="CY91" s="104">
        <v>6.5758000000000001</v>
      </c>
      <c r="CZ91" s="104">
        <v>0.114414343785019</v>
      </c>
      <c r="DA91" s="104">
        <v>0.752365841861526</v>
      </c>
      <c r="DB91" s="104">
        <v>6.3996803652968001E-5</v>
      </c>
      <c r="DC91" s="104">
        <v>0</v>
      </c>
      <c r="DD91" s="105" t="s">
        <v>10512</v>
      </c>
    </row>
    <row r="92" spans="1:108" ht="409.5" x14ac:dyDescent="0.35">
      <c r="A92" s="105" t="s">
        <v>10825</v>
      </c>
      <c r="B92" s="104">
        <v>0</v>
      </c>
      <c r="C92" s="104">
        <v>0</v>
      </c>
      <c r="D92" s="104">
        <v>0</v>
      </c>
      <c r="E92" s="105"/>
      <c r="F92" s="104">
        <v>1</v>
      </c>
      <c r="G92" s="104" t="b">
        <v>0</v>
      </c>
      <c r="H92" s="105" t="s">
        <v>512</v>
      </c>
      <c r="I92" s="104">
        <v>0</v>
      </c>
      <c r="J92" s="105"/>
      <c r="K92" s="104">
        <v>0</v>
      </c>
      <c r="L92" s="104">
        <v>1</v>
      </c>
      <c r="M92" s="104">
        <v>0</v>
      </c>
      <c r="N92" s="104">
        <v>0</v>
      </c>
      <c r="O92" s="105"/>
      <c r="P92" s="104" t="b">
        <v>0</v>
      </c>
      <c r="Q92" s="104">
        <v>0</v>
      </c>
      <c r="R92" s="105"/>
      <c r="S92" s="104">
        <v>0</v>
      </c>
      <c r="T92" s="104">
        <v>5.0022000000000002</v>
      </c>
      <c r="U92" s="104">
        <v>55.023460786848602</v>
      </c>
      <c r="V92" s="104">
        <v>5.0022000000000002</v>
      </c>
      <c r="W92" s="104">
        <v>0</v>
      </c>
      <c r="X92" s="105" t="s">
        <v>10173</v>
      </c>
      <c r="Y92" s="105"/>
      <c r="Z92" s="104">
        <v>1</v>
      </c>
      <c r="AA92" s="104">
        <v>0</v>
      </c>
      <c r="AB92" s="105" t="s">
        <v>11448</v>
      </c>
      <c r="AC92" s="105" t="s">
        <v>11582</v>
      </c>
      <c r="AD92" s="104">
        <v>0</v>
      </c>
      <c r="AE92" s="104">
        <v>0</v>
      </c>
      <c r="AF92" s="105"/>
      <c r="AG92" s="104">
        <v>2</v>
      </c>
      <c r="AH92" s="104">
        <v>2</v>
      </c>
      <c r="AI92" s="104">
        <v>2</v>
      </c>
      <c r="AJ92" s="105" t="s">
        <v>798</v>
      </c>
      <c r="AK92" s="104" t="b">
        <v>0</v>
      </c>
      <c r="AL92" s="104">
        <v>8760</v>
      </c>
      <c r="AM92" s="104">
        <v>8760</v>
      </c>
      <c r="AN92" s="104">
        <v>8760</v>
      </c>
      <c r="AO92" s="104">
        <v>0</v>
      </c>
      <c r="AP92" s="104">
        <v>0</v>
      </c>
      <c r="AQ92" s="104">
        <v>0</v>
      </c>
      <c r="AR92" s="104">
        <v>87600</v>
      </c>
      <c r="AS92" s="104">
        <v>0</v>
      </c>
      <c r="AT92" s="105"/>
      <c r="AU92" s="104" t="b">
        <v>0</v>
      </c>
      <c r="AV92" s="104">
        <v>0</v>
      </c>
      <c r="AW92" s="104">
        <v>0</v>
      </c>
      <c r="AX92" s="104" t="b">
        <v>1</v>
      </c>
      <c r="AY92" s="104">
        <v>0</v>
      </c>
      <c r="AZ92" s="104">
        <v>87600</v>
      </c>
      <c r="BA92" s="104" t="b">
        <v>0</v>
      </c>
      <c r="BB92" s="104">
        <v>0</v>
      </c>
      <c r="BC92" s="105" t="s">
        <v>6584</v>
      </c>
      <c r="BD92" s="105" t="s">
        <v>10517</v>
      </c>
      <c r="BE92" s="104" t="b">
        <v>0</v>
      </c>
      <c r="BF92" s="104">
        <v>8760</v>
      </c>
      <c r="BG92" s="105"/>
      <c r="BH92" s="105" t="b">
        <v>0</v>
      </c>
      <c r="BI92" s="104">
        <v>0</v>
      </c>
      <c r="BJ92" s="104">
        <v>0</v>
      </c>
      <c r="BK92" s="104">
        <v>5002.1334708163804</v>
      </c>
      <c r="BL92" s="104">
        <v>0</v>
      </c>
      <c r="BM92" s="104">
        <v>0</v>
      </c>
      <c r="BN92" s="105" t="s">
        <v>10039</v>
      </c>
      <c r="BO92" s="104">
        <v>87561.472951901203</v>
      </c>
      <c r="BP92" s="104">
        <v>87011.281090645207</v>
      </c>
      <c r="BQ92" s="104">
        <v>10.999852222391899</v>
      </c>
      <c r="BR92" s="105"/>
      <c r="BS92" s="105"/>
      <c r="BT92" s="105"/>
      <c r="BU92" s="105"/>
      <c r="BV92" s="104">
        <v>1</v>
      </c>
      <c r="BW92" s="104">
        <v>1</v>
      </c>
      <c r="BX92" s="104">
        <v>10004.4</v>
      </c>
      <c r="BY92" s="104">
        <v>0</v>
      </c>
      <c r="BZ92" s="104">
        <v>1.1420547945205499E-5</v>
      </c>
      <c r="CA92" s="105" t="s">
        <v>10518</v>
      </c>
      <c r="CB92" s="105"/>
      <c r="CC92" s="105" t="b">
        <v>0</v>
      </c>
      <c r="CD92" s="104">
        <v>0</v>
      </c>
      <c r="CE92" s="104">
        <v>0</v>
      </c>
      <c r="CF92" s="104">
        <v>0</v>
      </c>
      <c r="CG92" s="104">
        <v>0</v>
      </c>
      <c r="CH92" s="105"/>
      <c r="CI92" s="104" t="b">
        <v>0</v>
      </c>
      <c r="CJ92" s="104">
        <v>0</v>
      </c>
      <c r="CK92" s="104">
        <v>0</v>
      </c>
      <c r="CL92" s="106" t="s">
        <v>11583</v>
      </c>
      <c r="CM92" s="104">
        <v>0</v>
      </c>
      <c r="CN92" s="104">
        <v>1</v>
      </c>
      <c r="CO92" s="104">
        <v>0</v>
      </c>
      <c r="CP92" s="104">
        <v>0</v>
      </c>
      <c r="CQ92" s="104">
        <v>50</v>
      </c>
      <c r="CR92" s="104">
        <v>50</v>
      </c>
      <c r="CS92" s="104">
        <v>15006.533470816399</v>
      </c>
      <c r="CT92" s="104">
        <v>0.44171426666952701</v>
      </c>
      <c r="CU92" s="104">
        <v>6628.5999273133602</v>
      </c>
      <c r="CV92" s="104">
        <v>55.023460786848602</v>
      </c>
      <c r="CW92" s="104">
        <v>0.44172292509501798</v>
      </c>
      <c r="CX92" s="104">
        <v>24.305124047617799</v>
      </c>
      <c r="CY92" s="104">
        <v>5.0022000000000002</v>
      </c>
      <c r="CZ92" s="104">
        <v>0.44171039553351799</v>
      </c>
      <c r="DA92" s="104">
        <v>2.2095237405377701</v>
      </c>
      <c r="DB92" s="104">
        <v>1.25624339696001E-4</v>
      </c>
      <c r="DC92" s="104">
        <v>0</v>
      </c>
      <c r="DD92" s="105" t="s">
        <v>10519</v>
      </c>
    </row>
    <row r="93" spans="1:108" ht="58" x14ac:dyDescent="0.35">
      <c r="A93" s="105" t="s">
        <v>10769</v>
      </c>
      <c r="B93" s="104">
        <v>0</v>
      </c>
      <c r="C93" s="104">
        <v>0</v>
      </c>
      <c r="D93" s="104">
        <v>0</v>
      </c>
      <c r="E93" s="105"/>
      <c r="F93" s="104">
        <v>1</v>
      </c>
      <c r="G93" s="104" t="b">
        <v>0</v>
      </c>
      <c r="H93" s="105" t="s">
        <v>512</v>
      </c>
      <c r="I93" s="104">
        <v>0</v>
      </c>
      <c r="J93" s="105"/>
      <c r="K93" s="104">
        <v>0</v>
      </c>
      <c r="L93" s="104">
        <v>0.95575861633459702</v>
      </c>
      <c r="M93" s="104">
        <v>0</v>
      </c>
      <c r="N93" s="104">
        <v>0</v>
      </c>
      <c r="O93" s="105"/>
      <c r="P93" s="104" t="b">
        <v>0</v>
      </c>
      <c r="Q93" s="104">
        <v>0</v>
      </c>
      <c r="R93" s="105"/>
      <c r="S93" s="104">
        <v>0</v>
      </c>
      <c r="T93" s="104">
        <v>0</v>
      </c>
      <c r="U93" s="104">
        <v>0</v>
      </c>
      <c r="V93" s="104">
        <v>0</v>
      </c>
      <c r="W93" s="104">
        <v>0</v>
      </c>
      <c r="X93" s="105" t="s">
        <v>10229</v>
      </c>
      <c r="Y93" s="105"/>
      <c r="Z93" s="104">
        <v>1</v>
      </c>
      <c r="AA93" s="104">
        <v>0</v>
      </c>
      <c r="AB93" s="105" t="s">
        <v>11612</v>
      </c>
      <c r="AC93" s="105" t="s">
        <v>11613</v>
      </c>
      <c r="AD93" s="104">
        <v>0</v>
      </c>
      <c r="AE93" s="104">
        <v>0</v>
      </c>
      <c r="AF93" s="105"/>
      <c r="AG93" s="104">
        <v>2</v>
      </c>
      <c r="AH93" s="104">
        <v>2</v>
      </c>
      <c r="AI93" s="104">
        <v>2</v>
      </c>
      <c r="AJ93" s="105" t="s">
        <v>483</v>
      </c>
      <c r="AK93" s="104" t="b">
        <v>0</v>
      </c>
      <c r="AL93" s="104">
        <v>8760</v>
      </c>
      <c r="AM93" s="104">
        <v>8760</v>
      </c>
      <c r="AN93" s="104">
        <v>8760</v>
      </c>
      <c r="AO93" s="104">
        <v>0</v>
      </c>
      <c r="AP93" s="104">
        <v>0</v>
      </c>
      <c r="AQ93" s="104">
        <v>0</v>
      </c>
      <c r="AR93" s="104">
        <v>87600</v>
      </c>
      <c r="AS93" s="104">
        <v>13140</v>
      </c>
      <c r="AT93" s="105"/>
      <c r="AU93" s="104" t="b">
        <v>0</v>
      </c>
      <c r="AV93" s="104">
        <v>0</v>
      </c>
      <c r="AW93" s="104">
        <v>0</v>
      </c>
      <c r="AX93" s="104" t="b">
        <v>1</v>
      </c>
      <c r="AY93" s="104">
        <v>0</v>
      </c>
      <c r="AZ93" s="104">
        <v>87600</v>
      </c>
      <c r="BA93" s="104" t="b">
        <v>0</v>
      </c>
      <c r="BB93" s="104">
        <v>0</v>
      </c>
      <c r="BC93" s="105" t="s">
        <v>10598</v>
      </c>
      <c r="BD93" s="105" t="s">
        <v>10599</v>
      </c>
      <c r="BE93" s="104" t="b">
        <v>0</v>
      </c>
      <c r="BF93" s="104">
        <v>8760</v>
      </c>
      <c r="BG93" s="105">
        <v>8760</v>
      </c>
      <c r="BH93" s="105" t="b">
        <v>1</v>
      </c>
      <c r="BI93" s="104">
        <v>0</v>
      </c>
      <c r="BJ93" s="104">
        <v>50</v>
      </c>
      <c r="BK93" s="104">
        <v>1080</v>
      </c>
      <c r="BL93" s="104">
        <v>0</v>
      </c>
      <c r="BM93" s="104">
        <v>0</v>
      </c>
      <c r="BN93" s="105" t="s">
        <v>9839</v>
      </c>
      <c r="BO93" s="104">
        <v>7821.4285714285697</v>
      </c>
      <c r="BP93" s="104">
        <v>0</v>
      </c>
      <c r="BQ93" s="104">
        <v>0.214285714285714</v>
      </c>
      <c r="BR93" s="105"/>
      <c r="BS93" s="105"/>
      <c r="BT93" s="105"/>
      <c r="BU93" s="105"/>
      <c r="BV93" s="104">
        <v>1</v>
      </c>
      <c r="BW93" s="104">
        <v>1</v>
      </c>
      <c r="BX93" s="104">
        <v>0</v>
      </c>
      <c r="BY93" s="104">
        <v>0</v>
      </c>
      <c r="BZ93" s="104">
        <v>1.2785388127853901E-4</v>
      </c>
      <c r="CA93" s="105" t="s">
        <v>10602</v>
      </c>
      <c r="CB93" s="105">
        <v>70080</v>
      </c>
      <c r="CC93" s="105" t="b">
        <v>1</v>
      </c>
      <c r="CD93" s="104">
        <v>12</v>
      </c>
      <c r="CE93" s="104">
        <v>6</v>
      </c>
      <c r="CF93" s="104">
        <v>0</v>
      </c>
      <c r="CG93" s="104">
        <v>0</v>
      </c>
      <c r="CH93" s="105"/>
      <c r="CI93" s="104" t="b">
        <v>0</v>
      </c>
      <c r="CJ93" s="104">
        <v>0</v>
      </c>
      <c r="CK93" s="104">
        <v>0</v>
      </c>
      <c r="CL93" s="106" t="s">
        <v>11604</v>
      </c>
      <c r="CM93" s="104">
        <v>0</v>
      </c>
      <c r="CN93" s="104">
        <v>0</v>
      </c>
      <c r="CO93" s="104">
        <v>9000</v>
      </c>
      <c r="CP93" s="104">
        <v>0</v>
      </c>
      <c r="CQ93" s="104">
        <v>50</v>
      </c>
      <c r="CR93" s="104">
        <v>50</v>
      </c>
      <c r="CS93" s="104">
        <v>10080</v>
      </c>
      <c r="CT93" s="104">
        <v>0</v>
      </c>
      <c r="CU93" s="104">
        <v>0</v>
      </c>
      <c r="CV93" s="104">
        <v>12</v>
      </c>
      <c r="CW93" s="104">
        <v>0</v>
      </c>
      <c r="CX93" s="104">
        <v>0</v>
      </c>
      <c r="CY93" s="104">
        <v>56</v>
      </c>
      <c r="CZ93" s="104">
        <v>0</v>
      </c>
      <c r="DA93" s="104">
        <v>0</v>
      </c>
      <c r="DB93" s="104">
        <v>2.73972602739726E-5</v>
      </c>
      <c r="DC93" s="104">
        <v>0</v>
      </c>
      <c r="DD93" s="105" t="s">
        <v>10603</v>
      </c>
    </row>
    <row r="94" spans="1:108" ht="58" x14ac:dyDescent="0.35">
      <c r="A94" s="105" t="s">
        <v>10768</v>
      </c>
      <c r="B94" s="104">
        <v>0</v>
      </c>
      <c r="C94" s="104">
        <v>0</v>
      </c>
      <c r="D94" s="104">
        <v>0</v>
      </c>
      <c r="E94" s="105"/>
      <c r="F94" s="104">
        <v>1</v>
      </c>
      <c r="G94" s="104" t="b">
        <v>0</v>
      </c>
      <c r="H94" s="105" t="s">
        <v>512</v>
      </c>
      <c r="I94" s="104">
        <v>0</v>
      </c>
      <c r="J94" s="105"/>
      <c r="K94" s="104">
        <v>0</v>
      </c>
      <c r="L94" s="104">
        <v>0.95575861633459702</v>
      </c>
      <c r="M94" s="104">
        <v>0</v>
      </c>
      <c r="N94" s="104">
        <v>0</v>
      </c>
      <c r="O94" s="105"/>
      <c r="P94" s="104" t="b">
        <v>0</v>
      </c>
      <c r="Q94" s="104">
        <v>0</v>
      </c>
      <c r="R94" s="105"/>
      <c r="S94" s="104">
        <v>0</v>
      </c>
      <c r="T94" s="104">
        <v>0</v>
      </c>
      <c r="U94" s="104">
        <v>0</v>
      </c>
      <c r="V94" s="104">
        <v>0</v>
      </c>
      <c r="W94" s="104">
        <v>0</v>
      </c>
      <c r="X94" s="105" t="s">
        <v>10227</v>
      </c>
      <c r="Y94" s="105"/>
      <c r="Z94" s="104">
        <v>1</v>
      </c>
      <c r="AA94" s="104">
        <v>0</v>
      </c>
      <c r="AB94" s="105" t="s">
        <v>11585</v>
      </c>
      <c r="AC94" s="105" t="s">
        <v>11611</v>
      </c>
      <c r="AD94" s="104">
        <v>0</v>
      </c>
      <c r="AE94" s="104">
        <v>0</v>
      </c>
      <c r="AF94" s="105"/>
      <c r="AG94" s="104">
        <v>2</v>
      </c>
      <c r="AH94" s="104">
        <v>2</v>
      </c>
      <c r="AI94" s="104">
        <v>2</v>
      </c>
      <c r="AJ94" s="105" t="s">
        <v>483</v>
      </c>
      <c r="AK94" s="104" t="b">
        <v>0</v>
      </c>
      <c r="AL94" s="104">
        <v>8760</v>
      </c>
      <c r="AM94" s="104">
        <v>8760</v>
      </c>
      <c r="AN94" s="104">
        <v>8760</v>
      </c>
      <c r="AO94" s="104">
        <v>0</v>
      </c>
      <c r="AP94" s="104">
        <v>0</v>
      </c>
      <c r="AQ94" s="104">
        <v>0</v>
      </c>
      <c r="AR94" s="104">
        <v>87600</v>
      </c>
      <c r="AS94" s="104">
        <v>13140</v>
      </c>
      <c r="AT94" s="105"/>
      <c r="AU94" s="104" t="b">
        <v>0</v>
      </c>
      <c r="AV94" s="104">
        <v>0</v>
      </c>
      <c r="AW94" s="104">
        <v>0</v>
      </c>
      <c r="AX94" s="104" t="b">
        <v>1</v>
      </c>
      <c r="AY94" s="104">
        <v>0</v>
      </c>
      <c r="AZ94" s="104">
        <v>87600</v>
      </c>
      <c r="BA94" s="104" t="b">
        <v>0</v>
      </c>
      <c r="BB94" s="104">
        <v>0</v>
      </c>
      <c r="BC94" s="105" t="s">
        <v>10598</v>
      </c>
      <c r="BD94" s="105" t="s">
        <v>10599</v>
      </c>
      <c r="BE94" s="104" t="b">
        <v>0</v>
      </c>
      <c r="BF94" s="104">
        <v>8760</v>
      </c>
      <c r="BG94" s="105">
        <v>8760</v>
      </c>
      <c r="BH94" s="105" t="b">
        <v>1</v>
      </c>
      <c r="BI94" s="104">
        <v>0</v>
      </c>
      <c r="BJ94" s="104">
        <v>50</v>
      </c>
      <c r="BK94" s="104">
        <v>1080</v>
      </c>
      <c r="BL94" s="104">
        <v>0</v>
      </c>
      <c r="BM94" s="104">
        <v>0</v>
      </c>
      <c r="BN94" s="105" t="s">
        <v>9820</v>
      </c>
      <c r="BO94" s="104">
        <v>7821.4285714285697</v>
      </c>
      <c r="BP94" s="104">
        <v>0</v>
      </c>
      <c r="BQ94" s="104">
        <v>0.214285714285714</v>
      </c>
      <c r="BR94" s="105"/>
      <c r="BS94" s="105"/>
      <c r="BT94" s="105"/>
      <c r="BU94" s="105"/>
      <c r="BV94" s="104">
        <v>1</v>
      </c>
      <c r="BW94" s="104">
        <v>1</v>
      </c>
      <c r="BX94" s="104">
        <v>0</v>
      </c>
      <c r="BY94" s="104">
        <v>0</v>
      </c>
      <c r="BZ94" s="104">
        <v>1.2785388127853901E-4</v>
      </c>
      <c r="CA94" s="105" t="s">
        <v>10600</v>
      </c>
      <c r="CB94" s="105">
        <v>70080</v>
      </c>
      <c r="CC94" s="105" t="b">
        <v>1</v>
      </c>
      <c r="CD94" s="104">
        <v>12</v>
      </c>
      <c r="CE94" s="104">
        <v>6</v>
      </c>
      <c r="CF94" s="104">
        <v>0</v>
      </c>
      <c r="CG94" s="104">
        <v>0</v>
      </c>
      <c r="CH94" s="105"/>
      <c r="CI94" s="104" t="b">
        <v>0</v>
      </c>
      <c r="CJ94" s="104">
        <v>0</v>
      </c>
      <c r="CK94" s="104">
        <v>0</v>
      </c>
      <c r="CL94" s="106" t="s">
        <v>11604</v>
      </c>
      <c r="CM94" s="104">
        <v>0</v>
      </c>
      <c r="CN94" s="104">
        <v>0</v>
      </c>
      <c r="CO94" s="104">
        <v>9000</v>
      </c>
      <c r="CP94" s="104">
        <v>0</v>
      </c>
      <c r="CQ94" s="104">
        <v>50</v>
      </c>
      <c r="CR94" s="104">
        <v>50</v>
      </c>
      <c r="CS94" s="104">
        <v>10080</v>
      </c>
      <c r="CT94" s="104">
        <v>0</v>
      </c>
      <c r="CU94" s="104">
        <v>0</v>
      </c>
      <c r="CV94" s="104">
        <v>12</v>
      </c>
      <c r="CW94" s="104">
        <v>0</v>
      </c>
      <c r="CX94" s="104">
        <v>0</v>
      </c>
      <c r="CY94" s="104">
        <v>56</v>
      </c>
      <c r="CZ94" s="104">
        <v>0</v>
      </c>
      <c r="DA94" s="104">
        <v>0</v>
      </c>
      <c r="DB94" s="104">
        <v>2.73972602739726E-5</v>
      </c>
      <c r="DC94" s="104">
        <v>0</v>
      </c>
      <c r="DD94" s="105" t="s">
        <v>10601</v>
      </c>
    </row>
    <row r="95" spans="1:108" ht="58" x14ac:dyDescent="0.35">
      <c r="A95" s="105" t="s">
        <v>10792</v>
      </c>
      <c r="B95" s="104">
        <v>0</v>
      </c>
      <c r="C95" s="104">
        <v>0</v>
      </c>
      <c r="D95" s="104">
        <v>0</v>
      </c>
      <c r="E95" s="105"/>
      <c r="F95" s="104">
        <v>1</v>
      </c>
      <c r="G95" s="104" t="b">
        <v>0</v>
      </c>
      <c r="H95" s="105" t="s">
        <v>512</v>
      </c>
      <c r="I95" s="104">
        <v>0</v>
      </c>
      <c r="J95" s="105"/>
      <c r="K95" s="104">
        <v>0</v>
      </c>
      <c r="L95" s="104">
        <v>0.95575861633459702</v>
      </c>
      <c r="M95" s="104">
        <v>0</v>
      </c>
      <c r="N95" s="104">
        <v>0</v>
      </c>
      <c r="O95" s="105"/>
      <c r="P95" s="104" t="b">
        <v>0</v>
      </c>
      <c r="Q95" s="104">
        <v>0</v>
      </c>
      <c r="R95" s="105"/>
      <c r="S95" s="104">
        <v>0</v>
      </c>
      <c r="T95" s="104">
        <v>0</v>
      </c>
      <c r="U95" s="104">
        <v>0</v>
      </c>
      <c r="V95" s="104">
        <v>0</v>
      </c>
      <c r="W95" s="104">
        <v>0</v>
      </c>
      <c r="X95" s="105" t="s">
        <v>10272</v>
      </c>
      <c r="Y95" s="105"/>
      <c r="Z95" s="104">
        <v>1</v>
      </c>
      <c r="AA95" s="104">
        <v>0</v>
      </c>
      <c r="AB95" s="105" t="s">
        <v>11585</v>
      </c>
      <c r="AC95" s="105" t="s">
        <v>11611</v>
      </c>
      <c r="AD95" s="104">
        <v>0</v>
      </c>
      <c r="AE95" s="104">
        <v>0</v>
      </c>
      <c r="AF95" s="105"/>
      <c r="AG95" s="104">
        <v>2</v>
      </c>
      <c r="AH95" s="104">
        <v>2</v>
      </c>
      <c r="AI95" s="104">
        <v>2</v>
      </c>
      <c r="AJ95" s="105" t="s">
        <v>483</v>
      </c>
      <c r="AK95" s="104" t="b">
        <v>0</v>
      </c>
      <c r="AL95" s="104">
        <v>8760</v>
      </c>
      <c r="AM95" s="104">
        <v>8760</v>
      </c>
      <c r="AN95" s="104">
        <v>8760</v>
      </c>
      <c r="AO95" s="104">
        <v>0</v>
      </c>
      <c r="AP95" s="104">
        <v>0</v>
      </c>
      <c r="AQ95" s="104">
        <v>0</v>
      </c>
      <c r="AR95" s="104">
        <v>87600</v>
      </c>
      <c r="AS95" s="104">
        <v>13140</v>
      </c>
      <c r="AT95" s="105"/>
      <c r="AU95" s="104" t="b">
        <v>0</v>
      </c>
      <c r="AV95" s="104">
        <v>0</v>
      </c>
      <c r="AW95" s="104">
        <v>0</v>
      </c>
      <c r="AX95" s="104" t="b">
        <v>1</v>
      </c>
      <c r="AY95" s="104">
        <v>0</v>
      </c>
      <c r="AZ95" s="104">
        <v>87600</v>
      </c>
      <c r="BA95" s="104" t="b">
        <v>0</v>
      </c>
      <c r="BB95" s="104">
        <v>0</v>
      </c>
      <c r="BC95" s="105" t="s">
        <v>10598</v>
      </c>
      <c r="BD95" s="105" t="s">
        <v>10599</v>
      </c>
      <c r="BE95" s="104" t="b">
        <v>0</v>
      </c>
      <c r="BF95" s="104">
        <v>8760</v>
      </c>
      <c r="BG95" s="105">
        <v>8760</v>
      </c>
      <c r="BH95" s="105" t="b">
        <v>1</v>
      </c>
      <c r="BI95" s="104">
        <v>0</v>
      </c>
      <c r="BJ95" s="104">
        <v>50</v>
      </c>
      <c r="BK95" s="104">
        <v>1080</v>
      </c>
      <c r="BL95" s="104">
        <v>0</v>
      </c>
      <c r="BM95" s="104">
        <v>0</v>
      </c>
      <c r="BN95" s="105" t="s">
        <v>9830</v>
      </c>
      <c r="BO95" s="104">
        <v>7821.4285714285697</v>
      </c>
      <c r="BP95" s="104">
        <v>0</v>
      </c>
      <c r="BQ95" s="104">
        <v>0.214285714285714</v>
      </c>
      <c r="BR95" s="105"/>
      <c r="BS95" s="105"/>
      <c r="BT95" s="105"/>
      <c r="BU95" s="105"/>
      <c r="BV95" s="104">
        <v>1</v>
      </c>
      <c r="BW95" s="104">
        <v>1</v>
      </c>
      <c r="BX95" s="104">
        <v>0</v>
      </c>
      <c r="BY95" s="104">
        <v>0</v>
      </c>
      <c r="BZ95" s="104">
        <v>1.2785388127853901E-4</v>
      </c>
      <c r="CA95" s="105" t="s">
        <v>10647</v>
      </c>
      <c r="CB95" s="105">
        <v>70080</v>
      </c>
      <c r="CC95" s="105" t="b">
        <v>1</v>
      </c>
      <c r="CD95" s="104">
        <v>12</v>
      </c>
      <c r="CE95" s="104">
        <v>6</v>
      </c>
      <c r="CF95" s="104">
        <v>0</v>
      </c>
      <c r="CG95" s="104">
        <v>0</v>
      </c>
      <c r="CH95" s="105"/>
      <c r="CI95" s="104" t="b">
        <v>0</v>
      </c>
      <c r="CJ95" s="104">
        <v>0</v>
      </c>
      <c r="CK95" s="104">
        <v>0</v>
      </c>
      <c r="CL95" s="106" t="s">
        <v>11604</v>
      </c>
      <c r="CM95" s="104">
        <v>0</v>
      </c>
      <c r="CN95" s="104">
        <v>0</v>
      </c>
      <c r="CO95" s="104">
        <v>9000</v>
      </c>
      <c r="CP95" s="104">
        <v>0</v>
      </c>
      <c r="CQ95" s="104">
        <v>50</v>
      </c>
      <c r="CR95" s="104">
        <v>50</v>
      </c>
      <c r="CS95" s="104">
        <v>10080</v>
      </c>
      <c r="CT95" s="104">
        <v>0</v>
      </c>
      <c r="CU95" s="104">
        <v>0</v>
      </c>
      <c r="CV95" s="104">
        <v>12</v>
      </c>
      <c r="CW95" s="104">
        <v>0</v>
      </c>
      <c r="CX95" s="104">
        <v>0</v>
      </c>
      <c r="CY95" s="104">
        <v>56</v>
      </c>
      <c r="CZ95" s="104">
        <v>0</v>
      </c>
      <c r="DA95" s="104">
        <v>0</v>
      </c>
      <c r="DB95" s="104">
        <v>2.73972602739726E-5</v>
      </c>
      <c r="DC95" s="104">
        <v>0</v>
      </c>
      <c r="DD95" s="105" t="s">
        <v>10648</v>
      </c>
    </row>
    <row r="96" spans="1:108" ht="409.5" x14ac:dyDescent="0.35">
      <c r="A96" s="105" t="s">
        <v>10770</v>
      </c>
      <c r="B96" s="104">
        <v>0</v>
      </c>
      <c r="C96" s="104">
        <v>0</v>
      </c>
      <c r="D96" s="104">
        <v>0</v>
      </c>
      <c r="E96" s="105"/>
      <c r="F96" s="104">
        <v>1</v>
      </c>
      <c r="G96" s="104" t="b">
        <v>0</v>
      </c>
      <c r="H96" s="105" t="s">
        <v>512</v>
      </c>
      <c r="I96" s="104">
        <v>0</v>
      </c>
      <c r="J96" s="105"/>
      <c r="K96" s="104">
        <v>0</v>
      </c>
      <c r="L96" s="104">
        <v>2.65132484158026E-2</v>
      </c>
      <c r="M96" s="104">
        <v>0</v>
      </c>
      <c r="N96" s="104">
        <v>0</v>
      </c>
      <c r="O96" s="105"/>
      <c r="P96" s="104" t="b">
        <v>0</v>
      </c>
      <c r="Q96" s="104">
        <v>0</v>
      </c>
      <c r="R96" s="105"/>
      <c r="S96" s="104">
        <v>0</v>
      </c>
      <c r="T96" s="104">
        <v>0.57579999999999998</v>
      </c>
      <c r="U96" s="104">
        <v>4.0305999999999997</v>
      </c>
      <c r="V96" s="104">
        <v>0.57579999999999998</v>
      </c>
      <c r="W96" s="104">
        <v>0</v>
      </c>
      <c r="X96" s="105" t="s">
        <v>10231</v>
      </c>
      <c r="Y96" s="106" t="s">
        <v>6345</v>
      </c>
      <c r="Z96" s="104">
        <v>1</v>
      </c>
      <c r="AA96" s="104">
        <v>0</v>
      </c>
      <c r="AB96" s="105" t="s">
        <v>11614</v>
      </c>
      <c r="AC96" s="105" t="s">
        <v>11615</v>
      </c>
      <c r="AD96" s="104">
        <v>0</v>
      </c>
      <c r="AE96" s="104">
        <v>0</v>
      </c>
      <c r="AF96" s="105"/>
      <c r="AG96" s="104">
        <v>2</v>
      </c>
      <c r="AH96" s="104">
        <v>2</v>
      </c>
      <c r="AI96" s="104">
        <v>2</v>
      </c>
      <c r="AJ96" s="105" t="s">
        <v>483</v>
      </c>
      <c r="AK96" s="104" t="b">
        <v>0</v>
      </c>
      <c r="AL96" s="104">
        <v>8760</v>
      </c>
      <c r="AM96" s="104">
        <v>8760</v>
      </c>
      <c r="AN96" s="104">
        <v>8760</v>
      </c>
      <c r="AO96" s="104">
        <v>0</v>
      </c>
      <c r="AP96" s="104">
        <v>0</v>
      </c>
      <c r="AQ96" s="104">
        <v>0</v>
      </c>
      <c r="AR96" s="104">
        <v>87600</v>
      </c>
      <c r="AS96" s="104">
        <v>13140</v>
      </c>
      <c r="AT96" s="105"/>
      <c r="AU96" s="104" t="b">
        <v>0</v>
      </c>
      <c r="AV96" s="104">
        <v>0</v>
      </c>
      <c r="AW96" s="104">
        <v>0</v>
      </c>
      <c r="AX96" s="104" t="b">
        <v>1</v>
      </c>
      <c r="AY96" s="104">
        <v>0</v>
      </c>
      <c r="AZ96" s="104">
        <v>87600</v>
      </c>
      <c r="BA96" s="104" t="b">
        <v>0</v>
      </c>
      <c r="BB96" s="104">
        <v>0</v>
      </c>
      <c r="BC96" s="105" t="s">
        <v>10604</v>
      </c>
      <c r="BD96" s="105" t="s">
        <v>10605</v>
      </c>
      <c r="BE96" s="104" t="b">
        <v>0</v>
      </c>
      <c r="BF96" s="104">
        <v>8760</v>
      </c>
      <c r="BG96" s="105" t="s">
        <v>10454</v>
      </c>
      <c r="BH96" s="105" t="b">
        <v>1</v>
      </c>
      <c r="BI96" s="104">
        <v>0</v>
      </c>
      <c r="BJ96" s="104">
        <v>125</v>
      </c>
      <c r="BK96" s="104">
        <v>2897.0239999999999</v>
      </c>
      <c r="BL96" s="104">
        <v>0</v>
      </c>
      <c r="BM96" s="104">
        <v>0</v>
      </c>
      <c r="BN96" s="105" t="s">
        <v>9845</v>
      </c>
      <c r="BO96" s="104">
        <v>66607.865202713001</v>
      </c>
      <c r="BP96" s="104">
        <v>0</v>
      </c>
      <c r="BQ96" s="104">
        <v>4.2626904711213802</v>
      </c>
      <c r="BR96" s="105"/>
      <c r="BS96" s="105"/>
      <c r="BT96" s="105"/>
      <c r="BU96" s="105"/>
      <c r="BV96" s="104">
        <v>1</v>
      </c>
      <c r="BW96" s="104">
        <v>1</v>
      </c>
      <c r="BX96" s="104">
        <v>287.89999999999998</v>
      </c>
      <c r="BY96" s="104">
        <v>0</v>
      </c>
      <c r="BZ96" s="104">
        <v>1.50132420091324E-5</v>
      </c>
      <c r="CA96" s="105" t="s">
        <v>10606</v>
      </c>
      <c r="CB96" s="105">
        <v>70080</v>
      </c>
      <c r="CC96" s="105" t="b">
        <v>1</v>
      </c>
      <c r="CD96" s="104">
        <v>24</v>
      </c>
      <c r="CE96" s="104">
        <v>6</v>
      </c>
      <c r="CF96" s="104">
        <v>0</v>
      </c>
      <c r="CG96" s="104">
        <v>0</v>
      </c>
      <c r="CH96" s="105"/>
      <c r="CI96" s="104" t="b">
        <v>0</v>
      </c>
      <c r="CJ96" s="104">
        <v>0</v>
      </c>
      <c r="CK96" s="104">
        <v>0</v>
      </c>
      <c r="CL96" s="105" t="s">
        <v>10607</v>
      </c>
      <c r="CM96" s="104">
        <v>7.5100342465681295E-9</v>
      </c>
      <c r="CN96" s="104">
        <v>0.72777284885192395</v>
      </c>
      <c r="CO96" s="104">
        <v>19727.400000000001</v>
      </c>
      <c r="CP96" s="104">
        <v>0</v>
      </c>
      <c r="CQ96" s="104">
        <v>50</v>
      </c>
      <c r="CR96" s="104">
        <v>50</v>
      </c>
      <c r="CS96" s="104">
        <v>22912.324000000001</v>
      </c>
      <c r="CT96" s="104">
        <v>0.15695957878816999</v>
      </c>
      <c r="CU96" s="104">
        <v>3596.3087240980799</v>
      </c>
      <c r="CV96" s="104">
        <v>28.0306</v>
      </c>
      <c r="CW96" s="104">
        <v>0.187886127768605</v>
      </c>
      <c r="CX96" s="104">
        <v>5.26656089303067</v>
      </c>
      <c r="CY96" s="104">
        <v>6.5758000000000001</v>
      </c>
      <c r="CZ96" s="104">
        <v>0.114414343785019</v>
      </c>
      <c r="DA96" s="104">
        <v>0.752365841861526</v>
      </c>
      <c r="DB96" s="104">
        <v>6.3996803652968001E-5</v>
      </c>
      <c r="DC96" s="104">
        <v>0</v>
      </c>
      <c r="DD96" s="105" t="s">
        <v>10608</v>
      </c>
    </row>
    <row r="97" spans="1:108" ht="409.5" x14ac:dyDescent="0.35">
      <c r="A97" s="105" t="s">
        <v>10772</v>
      </c>
      <c r="B97" s="104">
        <v>0</v>
      </c>
      <c r="C97" s="104">
        <v>0</v>
      </c>
      <c r="D97" s="104">
        <v>0</v>
      </c>
      <c r="E97" s="105"/>
      <c r="F97" s="104">
        <v>1</v>
      </c>
      <c r="G97" s="104" t="b">
        <v>0</v>
      </c>
      <c r="H97" s="105" t="s">
        <v>512</v>
      </c>
      <c r="I97" s="104">
        <v>0</v>
      </c>
      <c r="J97" s="105"/>
      <c r="K97" s="104">
        <v>0</v>
      </c>
      <c r="L97" s="104">
        <v>2.65132484158026E-2</v>
      </c>
      <c r="M97" s="104">
        <v>0</v>
      </c>
      <c r="N97" s="104">
        <v>0</v>
      </c>
      <c r="O97" s="105"/>
      <c r="P97" s="104" t="b">
        <v>0</v>
      </c>
      <c r="Q97" s="104">
        <v>0</v>
      </c>
      <c r="R97" s="105"/>
      <c r="S97" s="104">
        <v>0</v>
      </c>
      <c r="T97" s="104">
        <v>0.57579999999999998</v>
      </c>
      <c r="U97" s="104">
        <v>4.0305999999999997</v>
      </c>
      <c r="V97" s="104">
        <v>0.57579999999999998</v>
      </c>
      <c r="W97" s="104">
        <v>0</v>
      </c>
      <c r="X97" s="106" t="s">
        <v>11616</v>
      </c>
      <c r="Y97" s="106" t="s">
        <v>6345</v>
      </c>
      <c r="Z97" s="104">
        <v>1</v>
      </c>
      <c r="AA97" s="104">
        <v>0</v>
      </c>
      <c r="AB97" s="105" t="s">
        <v>11577</v>
      </c>
      <c r="AC97" s="105" t="s">
        <v>11578</v>
      </c>
      <c r="AD97" s="104">
        <v>0</v>
      </c>
      <c r="AE97" s="104">
        <v>0</v>
      </c>
      <c r="AF97" s="105"/>
      <c r="AG97" s="104">
        <v>2</v>
      </c>
      <c r="AH97" s="104">
        <v>2</v>
      </c>
      <c r="AI97" s="104">
        <v>2</v>
      </c>
      <c r="AJ97" s="105" t="s">
        <v>483</v>
      </c>
      <c r="AK97" s="104" t="b">
        <v>0</v>
      </c>
      <c r="AL97" s="104">
        <v>8760</v>
      </c>
      <c r="AM97" s="104">
        <v>8760</v>
      </c>
      <c r="AN97" s="104">
        <v>8760</v>
      </c>
      <c r="AO97" s="104">
        <v>0</v>
      </c>
      <c r="AP97" s="104">
        <v>0</v>
      </c>
      <c r="AQ97" s="104">
        <v>0</v>
      </c>
      <c r="AR97" s="104">
        <v>87600</v>
      </c>
      <c r="AS97" s="104">
        <v>13140</v>
      </c>
      <c r="AT97" s="105"/>
      <c r="AU97" s="104" t="b">
        <v>0</v>
      </c>
      <c r="AV97" s="104">
        <v>0</v>
      </c>
      <c r="AW97" s="104">
        <v>0</v>
      </c>
      <c r="AX97" s="104" t="b">
        <v>1</v>
      </c>
      <c r="AY97" s="104">
        <v>0</v>
      </c>
      <c r="AZ97" s="104">
        <v>87600</v>
      </c>
      <c r="BA97" s="104" t="b">
        <v>0</v>
      </c>
      <c r="BB97" s="104">
        <v>0</v>
      </c>
      <c r="BC97" s="105" t="s">
        <v>10604</v>
      </c>
      <c r="BD97" s="105" t="s">
        <v>10605</v>
      </c>
      <c r="BE97" s="104" t="b">
        <v>0</v>
      </c>
      <c r="BF97" s="104">
        <v>8760</v>
      </c>
      <c r="BG97" s="105" t="s">
        <v>10454</v>
      </c>
      <c r="BH97" s="105" t="b">
        <v>1</v>
      </c>
      <c r="BI97" s="104">
        <v>0</v>
      </c>
      <c r="BJ97" s="104">
        <v>125</v>
      </c>
      <c r="BK97" s="104">
        <v>2897.0239999999999</v>
      </c>
      <c r="BL97" s="104">
        <v>0</v>
      </c>
      <c r="BM97" s="104">
        <v>0</v>
      </c>
      <c r="BN97" s="105" t="s">
        <v>9855</v>
      </c>
      <c r="BO97" s="104">
        <v>66607.865202713001</v>
      </c>
      <c r="BP97" s="104">
        <v>0</v>
      </c>
      <c r="BQ97" s="104">
        <v>4.2626904711213802</v>
      </c>
      <c r="BR97" s="105"/>
      <c r="BS97" s="105"/>
      <c r="BT97" s="105"/>
      <c r="BU97" s="105"/>
      <c r="BV97" s="104">
        <v>1</v>
      </c>
      <c r="BW97" s="104">
        <v>1</v>
      </c>
      <c r="BX97" s="104">
        <v>287.89999999999998</v>
      </c>
      <c r="BY97" s="104">
        <v>0</v>
      </c>
      <c r="BZ97" s="104">
        <v>1.50132420091324E-5</v>
      </c>
      <c r="CA97" s="105" t="s">
        <v>10611</v>
      </c>
      <c r="CB97" s="105">
        <v>70080</v>
      </c>
      <c r="CC97" s="105" t="b">
        <v>1</v>
      </c>
      <c r="CD97" s="104">
        <v>24</v>
      </c>
      <c r="CE97" s="104">
        <v>6</v>
      </c>
      <c r="CF97" s="104">
        <v>0</v>
      </c>
      <c r="CG97" s="104">
        <v>0</v>
      </c>
      <c r="CH97" s="105"/>
      <c r="CI97" s="104" t="b">
        <v>0</v>
      </c>
      <c r="CJ97" s="104">
        <v>0</v>
      </c>
      <c r="CK97" s="104">
        <v>0</v>
      </c>
      <c r="CL97" s="105" t="s">
        <v>10511</v>
      </c>
      <c r="CM97" s="104">
        <v>7.5100342465681295E-9</v>
      </c>
      <c r="CN97" s="104">
        <v>0.72777284885192395</v>
      </c>
      <c r="CO97" s="104">
        <v>19727.400000000001</v>
      </c>
      <c r="CP97" s="104">
        <v>0</v>
      </c>
      <c r="CQ97" s="104">
        <v>50</v>
      </c>
      <c r="CR97" s="104">
        <v>50</v>
      </c>
      <c r="CS97" s="104">
        <v>22912.324000000001</v>
      </c>
      <c r="CT97" s="104">
        <v>0.15695957878816999</v>
      </c>
      <c r="CU97" s="104">
        <v>3596.3087240980799</v>
      </c>
      <c r="CV97" s="104">
        <v>28.0306</v>
      </c>
      <c r="CW97" s="104">
        <v>0.187886127768605</v>
      </c>
      <c r="CX97" s="104">
        <v>5.26656089303067</v>
      </c>
      <c r="CY97" s="104">
        <v>6.5758000000000001</v>
      </c>
      <c r="CZ97" s="104">
        <v>0.114414343785019</v>
      </c>
      <c r="DA97" s="104">
        <v>0.752365841861526</v>
      </c>
      <c r="DB97" s="104">
        <v>6.3996803652968001E-5</v>
      </c>
      <c r="DC97" s="104">
        <v>0</v>
      </c>
      <c r="DD97" s="105" t="s">
        <v>10612</v>
      </c>
    </row>
    <row r="98" spans="1:108" ht="409.5" x14ac:dyDescent="0.35">
      <c r="A98" s="105" t="s">
        <v>10823</v>
      </c>
      <c r="B98" s="104">
        <v>0</v>
      </c>
      <c r="C98" s="104">
        <v>0</v>
      </c>
      <c r="D98" s="104">
        <v>0</v>
      </c>
      <c r="E98" s="105"/>
      <c r="F98" s="104">
        <v>1</v>
      </c>
      <c r="G98" s="104" t="b">
        <v>0</v>
      </c>
      <c r="H98" s="105" t="s">
        <v>512</v>
      </c>
      <c r="I98" s="104">
        <v>0</v>
      </c>
      <c r="J98" s="105"/>
      <c r="K98" s="104">
        <v>0</v>
      </c>
      <c r="L98" s="104">
        <v>1</v>
      </c>
      <c r="M98" s="104">
        <v>0</v>
      </c>
      <c r="N98" s="104">
        <v>0</v>
      </c>
      <c r="O98" s="105"/>
      <c r="P98" s="104" t="b">
        <v>0</v>
      </c>
      <c r="Q98" s="104">
        <v>0</v>
      </c>
      <c r="R98" s="105"/>
      <c r="S98" s="104">
        <v>0</v>
      </c>
      <c r="T98" s="104">
        <v>5.0022000000000002</v>
      </c>
      <c r="U98" s="104">
        <v>55.023460786848602</v>
      </c>
      <c r="V98" s="104">
        <v>5.0022000000000002</v>
      </c>
      <c r="W98" s="104">
        <v>0</v>
      </c>
      <c r="X98" s="105" t="s">
        <v>10169</v>
      </c>
      <c r="Y98" s="105"/>
      <c r="Z98" s="104">
        <v>1</v>
      </c>
      <c r="AA98" s="104">
        <v>0</v>
      </c>
      <c r="AB98" s="105" t="s">
        <v>11448</v>
      </c>
      <c r="AC98" s="105" t="s">
        <v>11579</v>
      </c>
      <c r="AD98" s="104">
        <v>0</v>
      </c>
      <c r="AE98" s="104">
        <v>0</v>
      </c>
      <c r="AF98" s="105"/>
      <c r="AG98" s="104">
        <v>2</v>
      </c>
      <c r="AH98" s="104">
        <v>2</v>
      </c>
      <c r="AI98" s="104">
        <v>2</v>
      </c>
      <c r="AJ98" s="105" t="s">
        <v>798</v>
      </c>
      <c r="AK98" s="104" t="b">
        <v>0</v>
      </c>
      <c r="AL98" s="104">
        <v>8760</v>
      </c>
      <c r="AM98" s="104">
        <v>8760</v>
      </c>
      <c r="AN98" s="104">
        <v>8760</v>
      </c>
      <c r="AO98" s="104">
        <v>0</v>
      </c>
      <c r="AP98" s="104">
        <v>0</v>
      </c>
      <c r="AQ98" s="104">
        <v>0</v>
      </c>
      <c r="AR98" s="104">
        <v>87600</v>
      </c>
      <c r="AS98" s="104">
        <v>0</v>
      </c>
      <c r="AT98" s="105"/>
      <c r="AU98" s="104" t="b">
        <v>0</v>
      </c>
      <c r="AV98" s="104">
        <v>0</v>
      </c>
      <c r="AW98" s="104">
        <v>0</v>
      </c>
      <c r="AX98" s="104" t="b">
        <v>1</v>
      </c>
      <c r="AY98" s="104">
        <v>0</v>
      </c>
      <c r="AZ98" s="104">
        <v>87600</v>
      </c>
      <c r="BA98" s="104" t="b">
        <v>0</v>
      </c>
      <c r="BB98" s="104">
        <v>0</v>
      </c>
      <c r="BC98" s="105" t="s">
        <v>6535</v>
      </c>
      <c r="BD98" s="105" t="s">
        <v>6589</v>
      </c>
      <c r="BE98" s="104" t="b">
        <v>0</v>
      </c>
      <c r="BF98" s="104">
        <v>0</v>
      </c>
      <c r="BG98" s="105"/>
      <c r="BH98" s="105" t="b">
        <v>0</v>
      </c>
      <c r="BI98" s="104">
        <v>0</v>
      </c>
      <c r="BJ98" s="104">
        <v>0</v>
      </c>
      <c r="BK98" s="104">
        <v>5002.1334708163804</v>
      </c>
      <c r="BL98" s="104">
        <v>0</v>
      </c>
      <c r="BM98" s="104">
        <v>0</v>
      </c>
      <c r="BN98" s="105" t="s">
        <v>10007</v>
      </c>
      <c r="BO98" s="104">
        <v>87561.472951901203</v>
      </c>
      <c r="BP98" s="104">
        <v>87011.281090645207</v>
      </c>
      <c r="BQ98" s="104">
        <v>10.999852222391899</v>
      </c>
      <c r="BR98" s="105"/>
      <c r="BS98" s="105"/>
      <c r="BT98" s="105"/>
      <c r="BU98" s="105"/>
      <c r="BV98" s="104">
        <v>1</v>
      </c>
      <c r="BW98" s="104">
        <v>1</v>
      </c>
      <c r="BX98" s="104">
        <v>70030.8</v>
      </c>
      <c r="BY98" s="104">
        <v>0</v>
      </c>
      <c r="BZ98" s="104">
        <v>1.1420547945205499E-5</v>
      </c>
      <c r="CA98" s="105" t="s">
        <v>10513</v>
      </c>
      <c r="CB98" s="105"/>
      <c r="CC98" s="105" t="b">
        <v>0</v>
      </c>
      <c r="CD98" s="104">
        <v>0</v>
      </c>
      <c r="CE98" s="104">
        <v>0</v>
      </c>
      <c r="CF98" s="104">
        <v>0</v>
      </c>
      <c r="CG98" s="104">
        <v>0</v>
      </c>
      <c r="CH98" s="105"/>
      <c r="CI98" s="104" t="b">
        <v>0</v>
      </c>
      <c r="CJ98" s="104">
        <v>0</v>
      </c>
      <c r="CK98" s="104">
        <v>0</v>
      </c>
      <c r="CL98" s="106" t="s">
        <v>11580</v>
      </c>
      <c r="CM98" s="104">
        <v>0</v>
      </c>
      <c r="CN98" s="104">
        <v>1</v>
      </c>
      <c r="CO98" s="104">
        <v>0</v>
      </c>
      <c r="CP98" s="104">
        <v>0</v>
      </c>
      <c r="CQ98" s="104">
        <v>50</v>
      </c>
      <c r="CR98" s="104">
        <v>50</v>
      </c>
      <c r="CS98" s="104">
        <v>75032.933470816395</v>
      </c>
      <c r="CT98" s="104">
        <v>0.441711148985933</v>
      </c>
      <c r="CU98" s="104">
        <v>33142.883255179397</v>
      </c>
      <c r="CV98" s="104">
        <v>55.023460786848602</v>
      </c>
      <c r="CW98" s="104">
        <v>0.44172292509501798</v>
      </c>
      <c r="CX98" s="104">
        <v>24.305124047617799</v>
      </c>
      <c r="CY98" s="104">
        <v>5.0022000000000002</v>
      </c>
      <c r="CZ98" s="104">
        <v>0.44171039553351799</v>
      </c>
      <c r="DA98" s="104">
        <v>2.2095237405377701</v>
      </c>
      <c r="DB98" s="104">
        <v>1.25624339696001E-4</v>
      </c>
      <c r="DC98" s="104">
        <v>0</v>
      </c>
      <c r="DD98" s="105" t="s">
        <v>10514</v>
      </c>
    </row>
    <row r="99" spans="1:108" ht="409.5" x14ac:dyDescent="0.35">
      <c r="A99" s="105" t="s">
        <v>10824</v>
      </c>
      <c r="B99" s="104">
        <v>0</v>
      </c>
      <c r="C99" s="104">
        <v>0</v>
      </c>
      <c r="D99" s="104">
        <v>0</v>
      </c>
      <c r="E99" s="105"/>
      <c r="F99" s="104">
        <v>1</v>
      </c>
      <c r="G99" s="104" t="b">
        <v>0</v>
      </c>
      <c r="H99" s="105" t="s">
        <v>512</v>
      </c>
      <c r="I99" s="104">
        <v>0</v>
      </c>
      <c r="J99" s="105"/>
      <c r="K99" s="104">
        <v>0</v>
      </c>
      <c r="L99" s="104">
        <v>1</v>
      </c>
      <c r="M99" s="104">
        <v>0</v>
      </c>
      <c r="N99" s="104">
        <v>0</v>
      </c>
      <c r="O99" s="105"/>
      <c r="P99" s="104" t="b">
        <v>0</v>
      </c>
      <c r="Q99" s="104">
        <v>0</v>
      </c>
      <c r="R99" s="105"/>
      <c r="S99" s="104">
        <v>0</v>
      </c>
      <c r="T99" s="104">
        <v>5.0022000000000002</v>
      </c>
      <c r="U99" s="104">
        <v>55.023460786848602</v>
      </c>
      <c r="V99" s="104">
        <v>5.0022000000000002</v>
      </c>
      <c r="W99" s="104">
        <v>0</v>
      </c>
      <c r="X99" s="105" t="s">
        <v>10171</v>
      </c>
      <c r="Y99" s="105"/>
      <c r="Z99" s="104">
        <v>1</v>
      </c>
      <c r="AA99" s="104">
        <v>0</v>
      </c>
      <c r="AB99" s="105" t="s">
        <v>11448</v>
      </c>
      <c r="AC99" s="105" t="s">
        <v>11579</v>
      </c>
      <c r="AD99" s="104">
        <v>0</v>
      </c>
      <c r="AE99" s="104">
        <v>0</v>
      </c>
      <c r="AF99" s="105"/>
      <c r="AG99" s="104">
        <v>2</v>
      </c>
      <c r="AH99" s="104">
        <v>2</v>
      </c>
      <c r="AI99" s="104">
        <v>2</v>
      </c>
      <c r="AJ99" s="105" t="s">
        <v>798</v>
      </c>
      <c r="AK99" s="104" t="b">
        <v>0</v>
      </c>
      <c r="AL99" s="104">
        <v>8760</v>
      </c>
      <c r="AM99" s="104">
        <v>8760</v>
      </c>
      <c r="AN99" s="104">
        <v>8760</v>
      </c>
      <c r="AO99" s="104">
        <v>0</v>
      </c>
      <c r="AP99" s="104">
        <v>0</v>
      </c>
      <c r="AQ99" s="104">
        <v>0</v>
      </c>
      <c r="AR99" s="104">
        <v>87600</v>
      </c>
      <c r="AS99" s="104">
        <v>0</v>
      </c>
      <c r="AT99" s="105"/>
      <c r="AU99" s="104" t="b">
        <v>0</v>
      </c>
      <c r="AV99" s="104">
        <v>0</v>
      </c>
      <c r="AW99" s="104">
        <v>0</v>
      </c>
      <c r="AX99" s="104" t="b">
        <v>1</v>
      </c>
      <c r="AY99" s="104">
        <v>0</v>
      </c>
      <c r="AZ99" s="104">
        <v>87600</v>
      </c>
      <c r="BA99" s="104" t="b">
        <v>0</v>
      </c>
      <c r="BB99" s="104">
        <v>0</v>
      </c>
      <c r="BC99" s="105" t="s">
        <v>6535</v>
      </c>
      <c r="BD99" s="105" t="s">
        <v>6589</v>
      </c>
      <c r="BE99" s="104" t="b">
        <v>0</v>
      </c>
      <c r="BF99" s="104">
        <v>8760</v>
      </c>
      <c r="BG99" s="105"/>
      <c r="BH99" s="105" t="b">
        <v>0</v>
      </c>
      <c r="BI99" s="104">
        <v>0</v>
      </c>
      <c r="BJ99" s="104">
        <v>0</v>
      </c>
      <c r="BK99" s="104">
        <v>5002.1334708163804</v>
      </c>
      <c r="BL99" s="104">
        <v>0</v>
      </c>
      <c r="BM99" s="104">
        <v>0</v>
      </c>
      <c r="BN99" s="105" t="s">
        <v>10046</v>
      </c>
      <c r="BO99" s="104">
        <v>87561.472951901203</v>
      </c>
      <c r="BP99" s="104">
        <v>87011.281090645207</v>
      </c>
      <c r="BQ99" s="104">
        <v>10.999852222391899</v>
      </c>
      <c r="BR99" s="105"/>
      <c r="BS99" s="105"/>
      <c r="BT99" s="105"/>
      <c r="BU99" s="105"/>
      <c r="BV99" s="104">
        <v>1</v>
      </c>
      <c r="BW99" s="104">
        <v>1</v>
      </c>
      <c r="BX99" s="104">
        <v>10004.4</v>
      </c>
      <c r="BY99" s="104">
        <v>0</v>
      </c>
      <c r="BZ99" s="104">
        <v>1.1420547945205499E-5</v>
      </c>
      <c r="CA99" s="105" t="s">
        <v>10515</v>
      </c>
      <c r="CB99" s="105"/>
      <c r="CC99" s="105" t="b">
        <v>0</v>
      </c>
      <c r="CD99" s="104">
        <v>0</v>
      </c>
      <c r="CE99" s="104">
        <v>0</v>
      </c>
      <c r="CF99" s="104">
        <v>0</v>
      </c>
      <c r="CG99" s="104">
        <v>0</v>
      </c>
      <c r="CH99" s="105"/>
      <c r="CI99" s="104" t="b">
        <v>0</v>
      </c>
      <c r="CJ99" s="104">
        <v>0</v>
      </c>
      <c r="CK99" s="104">
        <v>0</v>
      </c>
      <c r="CL99" s="106" t="s">
        <v>11581</v>
      </c>
      <c r="CM99" s="104">
        <v>0</v>
      </c>
      <c r="CN99" s="104">
        <v>1</v>
      </c>
      <c r="CO99" s="104">
        <v>0</v>
      </c>
      <c r="CP99" s="104">
        <v>0</v>
      </c>
      <c r="CQ99" s="104">
        <v>50</v>
      </c>
      <c r="CR99" s="104">
        <v>50</v>
      </c>
      <c r="CS99" s="104">
        <v>15006.533470816399</v>
      </c>
      <c r="CT99" s="104">
        <v>0.44171426666952701</v>
      </c>
      <c r="CU99" s="104">
        <v>6628.5999273133602</v>
      </c>
      <c r="CV99" s="104">
        <v>55.023460786848602</v>
      </c>
      <c r="CW99" s="104">
        <v>0.44172292509501798</v>
      </c>
      <c r="CX99" s="104">
        <v>24.305124047617799</v>
      </c>
      <c r="CY99" s="104">
        <v>5.0022000000000002</v>
      </c>
      <c r="CZ99" s="104">
        <v>0.44171039553351799</v>
      </c>
      <c r="DA99" s="104">
        <v>2.2095237405377701</v>
      </c>
      <c r="DB99" s="104">
        <v>1.25624339696001E-4</v>
      </c>
      <c r="DC99" s="104">
        <v>0</v>
      </c>
      <c r="DD99" s="105" t="s">
        <v>10516</v>
      </c>
    </row>
    <row r="100" spans="1:108" ht="58" x14ac:dyDescent="0.35">
      <c r="A100" s="105" t="s">
        <v>10771</v>
      </c>
      <c r="B100" s="104">
        <v>0</v>
      </c>
      <c r="C100" s="104">
        <v>0</v>
      </c>
      <c r="D100" s="104">
        <v>0</v>
      </c>
      <c r="E100" s="105"/>
      <c r="F100" s="104">
        <v>1</v>
      </c>
      <c r="G100" s="104" t="b">
        <v>0</v>
      </c>
      <c r="H100" s="105" t="s">
        <v>512</v>
      </c>
      <c r="I100" s="104">
        <v>0</v>
      </c>
      <c r="J100" s="105"/>
      <c r="K100" s="104">
        <v>0</v>
      </c>
      <c r="L100" s="104">
        <v>0.95575861633459702</v>
      </c>
      <c r="M100" s="104">
        <v>0</v>
      </c>
      <c r="N100" s="104">
        <v>0</v>
      </c>
      <c r="O100" s="105"/>
      <c r="P100" s="104" t="b">
        <v>0</v>
      </c>
      <c r="Q100" s="104">
        <v>0</v>
      </c>
      <c r="R100" s="105"/>
      <c r="S100" s="104">
        <v>0</v>
      </c>
      <c r="T100" s="104">
        <v>0</v>
      </c>
      <c r="U100" s="104">
        <v>0</v>
      </c>
      <c r="V100" s="104">
        <v>0</v>
      </c>
      <c r="W100" s="104">
        <v>0</v>
      </c>
      <c r="X100" s="105" t="s">
        <v>10233</v>
      </c>
      <c r="Y100" s="105"/>
      <c r="Z100" s="104">
        <v>1</v>
      </c>
      <c r="AA100" s="104">
        <v>0</v>
      </c>
      <c r="AB100" s="105" t="s">
        <v>11585</v>
      </c>
      <c r="AC100" s="105" t="s">
        <v>11611</v>
      </c>
      <c r="AD100" s="104">
        <v>0</v>
      </c>
      <c r="AE100" s="104">
        <v>0</v>
      </c>
      <c r="AF100" s="105"/>
      <c r="AG100" s="104">
        <v>2</v>
      </c>
      <c r="AH100" s="104">
        <v>2</v>
      </c>
      <c r="AI100" s="104">
        <v>2</v>
      </c>
      <c r="AJ100" s="105" t="s">
        <v>483</v>
      </c>
      <c r="AK100" s="104" t="b">
        <v>0</v>
      </c>
      <c r="AL100" s="104">
        <v>8760</v>
      </c>
      <c r="AM100" s="104">
        <v>8760</v>
      </c>
      <c r="AN100" s="104">
        <v>8760</v>
      </c>
      <c r="AO100" s="104">
        <v>0</v>
      </c>
      <c r="AP100" s="104">
        <v>0</v>
      </c>
      <c r="AQ100" s="104">
        <v>0</v>
      </c>
      <c r="AR100" s="104">
        <v>87600</v>
      </c>
      <c r="AS100" s="104">
        <v>13140</v>
      </c>
      <c r="AT100" s="105"/>
      <c r="AU100" s="104" t="b">
        <v>0</v>
      </c>
      <c r="AV100" s="104">
        <v>0</v>
      </c>
      <c r="AW100" s="104">
        <v>0</v>
      </c>
      <c r="AX100" s="104" t="b">
        <v>1</v>
      </c>
      <c r="AY100" s="104">
        <v>0</v>
      </c>
      <c r="AZ100" s="104">
        <v>87600</v>
      </c>
      <c r="BA100" s="104" t="b">
        <v>0</v>
      </c>
      <c r="BB100" s="104">
        <v>0</v>
      </c>
      <c r="BC100" s="105" t="s">
        <v>10598</v>
      </c>
      <c r="BD100" s="105" t="s">
        <v>10599</v>
      </c>
      <c r="BE100" s="104" t="b">
        <v>0</v>
      </c>
      <c r="BF100" s="104">
        <v>8760</v>
      </c>
      <c r="BG100" s="105">
        <v>8760</v>
      </c>
      <c r="BH100" s="105" t="b">
        <v>1</v>
      </c>
      <c r="BI100" s="104">
        <v>0</v>
      </c>
      <c r="BJ100" s="104">
        <v>50</v>
      </c>
      <c r="BK100" s="104">
        <v>1080</v>
      </c>
      <c r="BL100" s="104">
        <v>0</v>
      </c>
      <c r="BM100" s="104">
        <v>0</v>
      </c>
      <c r="BN100" s="105" t="s">
        <v>9852</v>
      </c>
      <c r="BO100" s="104">
        <v>7821.4285714285697</v>
      </c>
      <c r="BP100" s="104">
        <v>0</v>
      </c>
      <c r="BQ100" s="104">
        <v>0.214285714285714</v>
      </c>
      <c r="BR100" s="105"/>
      <c r="BS100" s="105"/>
      <c r="BT100" s="105"/>
      <c r="BU100" s="105"/>
      <c r="BV100" s="104">
        <v>1</v>
      </c>
      <c r="BW100" s="104">
        <v>1</v>
      </c>
      <c r="BX100" s="104">
        <v>0</v>
      </c>
      <c r="BY100" s="104">
        <v>0</v>
      </c>
      <c r="BZ100" s="104">
        <v>1.2785388127853901E-4</v>
      </c>
      <c r="CA100" s="105" t="s">
        <v>10609</v>
      </c>
      <c r="CB100" s="105">
        <v>70080</v>
      </c>
      <c r="CC100" s="105" t="b">
        <v>1</v>
      </c>
      <c r="CD100" s="104">
        <v>12</v>
      </c>
      <c r="CE100" s="104">
        <v>6</v>
      </c>
      <c r="CF100" s="104">
        <v>0</v>
      </c>
      <c r="CG100" s="104">
        <v>0</v>
      </c>
      <c r="CH100" s="105"/>
      <c r="CI100" s="104" t="b">
        <v>0</v>
      </c>
      <c r="CJ100" s="104">
        <v>0</v>
      </c>
      <c r="CK100" s="104">
        <v>0</v>
      </c>
      <c r="CL100" s="106" t="s">
        <v>11604</v>
      </c>
      <c r="CM100" s="104">
        <v>0</v>
      </c>
      <c r="CN100" s="104">
        <v>0</v>
      </c>
      <c r="CO100" s="104">
        <v>9000</v>
      </c>
      <c r="CP100" s="104">
        <v>0</v>
      </c>
      <c r="CQ100" s="104">
        <v>50</v>
      </c>
      <c r="CR100" s="104">
        <v>50</v>
      </c>
      <c r="CS100" s="104">
        <v>10080</v>
      </c>
      <c r="CT100" s="104">
        <v>0</v>
      </c>
      <c r="CU100" s="104">
        <v>0</v>
      </c>
      <c r="CV100" s="104">
        <v>12</v>
      </c>
      <c r="CW100" s="104">
        <v>0</v>
      </c>
      <c r="CX100" s="104">
        <v>0</v>
      </c>
      <c r="CY100" s="104">
        <v>56</v>
      </c>
      <c r="CZ100" s="104">
        <v>0</v>
      </c>
      <c r="DA100" s="104">
        <v>0</v>
      </c>
      <c r="DB100" s="104">
        <v>2.73972602739726E-5</v>
      </c>
      <c r="DC100" s="104">
        <v>0</v>
      </c>
      <c r="DD100" s="105" t="s">
        <v>10610</v>
      </c>
    </row>
    <row r="101" spans="1:108" ht="58" x14ac:dyDescent="0.35">
      <c r="A101" s="105" t="s">
        <v>10773</v>
      </c>
      <c r="B101" s="104">
        <v>0</v>
      </c>
      <c r="C101" s="104">
        <v>0</v>
      </c>
      <c r="D101" s="104">
        <v>0</v>
      </c>
      <c r="E101" s="105"/>
      <c r="F101" s="104">
        <v>1</v>
      </c>
      <c r="G101" s="104" t="b">
        <v>0</v>
      </c>
      <c r="H101" s="105" t="s">
        <v>512</v>
      </c>
      <c r="I101" s="104">
        <v>0</v>
      </c>
      <c r="J101" s="105"/>
      <c r="K101" s="104">
        <v>0</v>
      </c>
      <c r="L101" s="104">
        <v>0.95575861633459702</v>
      </c>
      <c r="M101" s="104">
        <v>0</v>
      </c>
      <c r="N101" s="104">
        <v>0</v>
      </c>
      <c r="O101" s="105"/>
      <c r="P101" s="104" t="b">
        <v>0</v>
      </c>
      <c r="Q101" s="104">
        <v>0</v>
      </c>
      <c r="R101" s="105"/>
      <c r="S101" s="104">
        <v>0</v>
      </c>
      <c r="T101" s="104">
        <v>0</v>
      </c>
      <c r="U101" s="104">
        <v>0</v>
      </c>
      <c r="V101" s="104">
        <v>0</v>
      </c>
      <c r="W101" s="104">
        <v>0</v>
      </c>
      <c r="X101" s="105" t="s">
        <v>10236</v>
      </c>
      <c r="Y101" s="105"/>
      <c r="Z101" s="104">
        <v>1</v>
      </c>
      <c r="AA101" s="104">
        <v>0</v>
      </c>
      <c r="AB101" s="105" t="s">
        <v>11612</v>
      </c>
      <c r="AC101" s="105" t="s">
        <v>11613</v>
      </c>
      <c r="AD101" s="104">
        <v>0</v>
      </c>
      <c r="AE101" s="104">
        <v>0</v>
      </c>
      <c r="AF101" s="105"/>
      <c r="AG101" s="104">
        <v>2</v>
      </c>
      <c r="AH101" s="104">
        <v>2</v>
      </c>
      <c r="AI101" s="104">
        <v>2</v>
      </c>
      <c r="AJ101" s="105" t="s">
        <v>483</v>
      </c>
      <c r="AK101" s="104" t="b">
        <v>0</v>
      </c>
      <c r="AL101" s="104">
        <v>8760</v>
      </c>
      <c r="AM101" s="104">
        <v>8760</v>
      </c>
      <c r="AN101" s="104">
        <v>8760</v>
      </c>
      <c r="AO101" s="104">
        <v>0</v>
      </c>
      <c r="AP101" s="104">
        <v>0</v>
      </c>
      <c r="AQ101" s="104">
        <v>0</v>
      </c>
      <c r="AR101" s="104">
        <v>87600</v>
      </c>
      <c r="AS101" s="104">
        <v>13140</v>
      </c>
      <c r="AT101" s="105"/>
      <c r="AU101" s="104" t="b">
        <v>0</v>
      </c>
      <c r="AV101" s="104">
        <v>0</v>
      </c>
      <c r="AW101" s="104">
        <v>0</v>
      </c>
      <c r="AX101" s="104" t="b">
        <v>1</v>
      </c>
      <c r="AY101" s="104">
        <v>0</v>
      </c>
      <c r="AZ101" s="104">
        <v>87600</v>
      </c>
      <c r="BA101" s="104" t="b">
        <v>0</v>
      </c>
      <c r="BB101" s="104">
        <v>0</v>
      </c>
      <c r="BC101" s="105" t="s">
        <v>10598</v>
      </c>
      <c r="BD101" s="105" t="s">
        <v>10599</v>
      </c>
      <c r="BE101" s="104" t="b">
        <v>0</v>
      </c>
      <c r="BF101" s="104">
        <v>8760</v>
      </c>
      <c r="BG101" s="105">
        <v>8760</v>
      </c>
      <c r="BH101" s="105" t="b">
        <v>1</v>
      </c>
      <c r="BI101" s="104">
        <v>0</v>
      </c>
      <c r="BJ101" s="104">
        <v>50</v>
      </c>
      <c r="BK101" s="104">
        <v>1080</v>
      </c>
      <c r="BL101" s="104">
        <v>0</v>
      </c>
      <c r="BM101" s="104">
        <v>0</v>
      </c>
      <c r="BN101" s="105" t="s">
        <v>9862</v>
      </c>
      <c r="BO101" s="104">
        <v>7821.4285714285697</v>
      </c>
      <c r="BP101" s="104">
        <v>0</v>
      </c>
      <c r="BQ101" s="104">
        <v>0.214285714285714</v>
      </c>
      <c r="BR101" s="105"/>
      <c r="BS101" s="105"/>
      <c r="BT101" s="105"/>
      <c r="BU101" s="105"/>
      <c r="BV101" s="104">
        <v>1</v>
      </c>
      <c r="BW101" s="104">
        <v>1</v>
      </c>
      <c r="BX101" s="104">
        <v>0</v>
      </c>
      <c r="BY101" s="104">
        <v>0</v>
      </c>
      <c r="BZ101" s="104">
        <v>1.2785388127853901E-4</v>
      </c>
      <c r="CA101" s="105" t="s">
        <v>10613</v>
      </c>
      <c r="CB101" s="105">
        <v>70080</v>
      </c>
      <c r="CC101" s="105" t="b">
        <v>1</v>
      </c>
      <c r="CD101" s="104">
        <v>12</v>
      </c>
      <c r="CE101" s="104">
        <v>6</v>
      </c>
      <c r="CF101" s="104">
        <v>0</v>
      </c>
      <c r="CG101" s="104">
        <v>0</v>
      </c>
      <c r="CH101" s="105"/>
      <c r="CI101" s="104" t="b">
        <v>0</v>
      </c>
      <c r="CJ101" s="104">
        <v>0</v>
      </c>
      <c r="CK101" s="104">
        <v>0</v>
      </c>
      <c r="CL101" s="106" t="s">
        <v>11604</v>
      </c>
      <c r="CM101" s="104">
        <v>0</v>
      </c>
      <c r="CN101" s="104">
        <v>0</v>
      </c>
      <c r="CO101" s="104">
        <v>9000</v>
      </c>
      <c r="CP101" s="104">
        <v>0</v>
      </c>
      <c r="CQ101" s="104">
        <v>50</v>
      </c>
      <c r="CR101" s="104">
        <v>50</v>
      </c>
      <c r="CS101" s="104">
        <v>10080</v>
      </c>
      <c r="CT101" s="104">
        <v>0</v>
      </c>
      <c r="CU101" s="104">
        <v>0</v>
      </c>
      <c r="CV101" s="104">
        <v>12</v>
      </c>
      <c r="CW101" s="104">
        <v>0</v>
      </c>
      <c r="CX101" s="104">
        <v>0</v>
      </c>
      <c r="CY101" s="104">
        <v>56</v>
      </c>
      <c r="CZ101" s="104">
        <v>0</v>
      </c>
      <c r="DA101" s="104">
        <v>0</v>
      </c>
      <c r="DB101" s="104">
        <v>2.73972602739726E-5</v>
      </c>
      <c r="DC101" s="104">
        <v>0</v>
      </c>
      <c r="DD101" s="105" t="s">
        <v>10614</v>
      </c>
    </row>
    <row r="102" spans="1:108" x14ac:dyDescent="0.35">
      <c r="A102" s="105" t="s">
        <v>10750</v>
      </c>
      <c r="B102" s="104">
        <v>0</v>
      </c>
      <c r="C102" s="104">
        <v>0</v>
      </c>
      <c r="D102" s="104">
        <v>0</v>
      </c>
      <c r="E102" s="105"/>
      <c r="F102" s="104">
        <v>1</v>
      </c>
      <c r="G102" s="104" t="b">
        <v>0</v>
      </c>
      <c r="H102" s="105" t="s">
        <v>512</v>
      </c>
      <c r="I102" s="104">
        <v>0</v>
      </c>
      <c r="J102" s="105"/>
      <c r="K102" s="104">
        <v>0</v>
      </c>
      <c r="L102" s="104">
        <v>2.65132484158026E-2</v>
      </c>
      <c r="M102" s="104">
        <v>0</v>
      </c>
      <c r="N102" s="104">
        <v>0</v>
      </c>
      <c r="O102" s="105"/>
      <c r="P102" s="104" t="b">
        <v>0</v>
      </c>
      <c r="Q102" s="104">
        <v>0</v>
      </c>
      <c r="R102" s="105"/>
      <c r="S102" s="104">
        <v>0</v>
      </c>
      <c r="T102" s="104">
        <v>0.57579999999999998</v>
      </c>
      <c r="U102" s="104">
        <v>4.0305999999999997</v>
      </c>
      <c r="V102" s="104">
        <v>0.57579999999999998</v>
      </c>
      <c r="W102" s="104">
        <v>0</v>
      </c>
      <c r="X102" s="105" t="s">
        <v>10175</v>
      </c>
      <c r="Y102" s="105"/>
      <c r="Z102" s="104">
        <v>1</v>
      </c>
      <c r="AA102" s="104">
        <v>0</v>
      </c>
      <c r="AB102" s="105" t="s">
        <v>11472</v>
      </c>
      <c r="AC102" s="105" t="s">
        <v>11584</v>
      </c>
      <c r="AD102" s="104">
        <v>0</v>
      </c>
      <c r="AE102" s="104">
        <v>0</v>
      </c>
      <c r="AF102" s="105"/>
      <c r="AG102" s="104">
        <v>2</v>
      </c>
      <c r="AH102" s="104">
        <v>2</v>
      </c>
      <c r="AI102" s="104">
        <v>2</v>
      </c>
      <c r="AJ102" s="105" t="s">
        <v>483</v>
      </c>
      <c r="AK102" s="104" t="b">
        <v>0</v>
      </c>
      <c r="AL102" s="104">
        <v>8760</v>
      </c>
      <c r="AM102" s="104">
        <v>8760</v>
      </c>
      <c r="AN102" s="104">
        <v>8760</v>
      </c>
      <c r="AO102" s="104">
        <v>0</v>
      </c>
      <c r="AP102" s="104">
        <v>0</v>
      </c>
      <c r="AQ102" s="104">
        <v>0</v>
      </c>
      <c r="AR102" s="104">
        <v>87600</v>
      </c>
      <c r="AS102" s="104">
        <v>13140</v>
      </c>
      <c r="AT102" s="105"/>
      <c r="AU102" s="104" t="b">
        <v>0</v>
      </c>
      <c r="AV102" s="104">
        <v>0</v>
      </c>
      <c r="AW102" s="104">
        <v>0</v>
      </c>
      <c r="AX102" s="104" t="b">
        <v>1</v>
      </c>
      <c r="AY102" s="104">
        <v>0</v>
      </c>
      <c r="AZ102" s="104">
        <v>87600</v>
      </c>
      <c r="BA102" s="104" t="b">
        <v>0</v>
      </c>
      <c r="BB102" s="104">
        <v>0</v>
      </c>
      <c r="BC102" s="105" t="s">
        <v>10520</v>
      </c>
      <c r="BD102" s="105" t="s">
        <v>10521</v>
      </c>
      <c r="BE102" s="104" t="b">
        <v>0</v>
      </c>
      <c r="BF102" s="104">
        <v>8760</v>
      </c>
      <c r="BG102" s="105" t="s">
        <v>10454</v>
      </c>
      <c r="BH102" s="105" t="b">
        <v>1</v>
      </c>
      <c r="BI102" s="104">
        <v>0</v>
      </c>
      <c r="BJ102" s="104">
        <v>125</v>
      </c>
      <c r="BK102" s="104">
        <v>2897.0239999999999</v>
      </c>
      <c r="BL102" s="104">
        <v>0</v>
      </c>
      <c r="BM102" s="104">
        <v>0</v>
      </c>
      <c r="BN102" s="105" t="s">
        <v>9871</v>
      </c>
      <c r="BO102" s="104">
        <v>66607.865202713001</v>
      </c>
      <c r="BP102" s="104">
        <v>0</v>
      </c>
      <c r="BQ102" s="104">
        <v>4.2626904711213802</v>
      </c>
      <c r="BR102" s="105"/>
      <c r="BS102" s="105"/>
      <c r="BT102" s="105"/>
      <c r="BU102" s="105"/>
      <c r="BV102" s="104">
        <v>1</v>
      </c>
      <c r="BW102" s="104">
        <v>1</v>
      </c>
      <c r="BX102" s="104">
        <v>287.89999999999998</v>
      </c>
      <c r="BY102" s="104">
        <v>0</v>
      </c>
      <c r="BZ102" s="104">
        <v>1.50132420091324E-5</v>
      </c>
      <c r="CA102" s="105" t="s">
        <v>10522</v>
      </c>
      <c r="CB102" s="105">
        <v>70080</v>
      </c>
      <c r="CC102" s="105" t="b">
        <v>1</v>
      </c>
      <c r="CD102" s="104">
        <v>24</v>
      </c>
      <c r="CE102" s="104">
        <v>6</v>
      </c>
      <c r="CF102" s="104">
        <v>0</v>
      </c>
      <c r="CG102" s="104">
        <v>0</v>
      </c>
      <c r="CH102" s="105"/>
      <c r="CI102" s="104" t="b">
        <v>0</v>
      </c>
      <c r="CJ102" s="104">
        <v>0</v>
      </c>
      <c r="CK102" s="104">
        <v>0</v>
      </c>
      <c r="CL102" s="105" t="s">
        <v>10523</v>
      </c>
      <c r="CM102" s="104">
        <v>0</v>
      </c>
      <c r="CN102" s="104">
        <v>1</v>
      </c>
      <c r="CO102" s="104">
        <v>19727.400000000001</v>
      </c>
      <c r="CP102" s="104">
        <v>0</v>
      </c>
      <c r="CQ102" s="104">
        <v>50</v>
      </c>
      <c r="CR102" s="104">
        <v>50</v>
      </c>
      <c r="CS102" s="104">
        <v>22912.324000000001</v>
      </c>
      <c r="CT102" s="104">
        <v>0.15695957878816999</v>
      </c>
      <c r="CU102" s="104">
        <v>3596.3087240980799</v>
      </c>
      <c r="CV102" s="104">
        <v>28.0306</v>
      </c>
      <c r="CW102" s="104">
        <v>0.187886127768605</v>
      </c>
      <c r="CX102" s="104">
        <v>5.26656089303067</v>
      </c>
      <c r="CY102" s="104">
        <v>6.5758000000000001</v>
      </c>
      <c r="CZ102" s="104">
        <v>0.114414343785019</v>
      </c>
      <c r="DA102" s="104">
        <v>0.752365841861526</v>
      </c>
      <c r="DB102" s="104">
        <v>6.3996803652968001E-5</v>
      </c>
      <c r="DC102" s="104">
        <v>0</v>
      </c>
      <c r="DD102" s="105" t="s">
        <v>10524</v>
      </c>
    </row>
    <row r="103" spans="1:108" ht="409.5" x14ac:dyDescent="0.35">
      <c r="A103" s="105" t="s">
        <v>10776</v>
      </c>
      <c r="B103" s="104">
        <v>0</v>
      </c>
      <c r="C103" s="104">
        <v>0</v>
      </c>
      <c r="D103" s="104">
        <v>0</v>
      </c>
      <c r="E103" s="105"/>
      <c r="F103" s="104">
        <v>1</v>
      </c>
      <c r="G103" s="104" t="b">
        <v>0</v>
      </c>
      <c r="H103" s="105" t="s">
        <v>512</v>
      </c>
      <c r="I103" s="104">
        <v>0</v>
      </c>
      <c r="J103" s="105"/>
      <c r="K103" s="104">
        <v>0</v>
      </c>
      <c r="L103" s="104">
        <v>1.12497829559004</v>
      </c>
      <c r="M103" s="104">
        <v>0</v>
      </c>
      <c r="N103" s="104">
        <v>0</v>
      </c>
      <c r="O103" s="105"/>
      <c r="P103" s="104" t="b">
        <v>0</v>
      </c>
      <c r="Q103" s="104">
        <v>0</v>
      </c>
      <c r="R103" s="105"/>
      <c r="S103" s="104">
        <v>0</v>
      </c>
      <c r="T103" s="104">
        <v>0.5605</v>
      </c>
      <c r="U103" s="104">
        <v>3.9235000000000002</v>
      </c>
      <c r="V103" s="104">
        <v>0.5605</v>
      </c>
      <c r="W103" s="104">
        <v>0</v>
      </c>
      <c r="X103" s="105" t="s">
        <v>10242</v>
      </c>
      <c r="Y103" s="105"/>
      <c r="Z103" s="104">
        <v>1</v>
      </c>
      <c r="AA103" s="104">
        <v>0</v>
      </c>
      <c r="AB103" s="105" t="s">
        <v>11472</v>
      </c>
      <c r="AC103" s="105" t="s">
        <v>11584</v>
      </c>
      <c r="AD103" s="104">
        <v>0</v>
      </c>
      <c r="AE103" s="104">
        <v>0</v>
      </c>
      <c r="AF103" s="105"/>
      <c r="AG103" s="104">
        <v>2</v>
      </c>
      <c r="AH103" s="104">
        <v>2</v>
      </c>
      <c r="AI103" s="104">
        <v>2</v>
      </c>
      <c r="AJ103" s="105" t="s">
        <v>483</v>
      </c>
      <c r="AK103" s="104" t="b">
        <v>0</v>
      </c>
      <c r="AL103" s="104">
        <v>8760</v>
      </c>
      <c r="AM103" s="104">
        <v>8760</v>
      </c>
      <c r="AN103" s="104">
        <v>8760</v>
      </c>
      <c r="AO103" s="104">
        <v>0</v>
      </c>
      <c r="AP103" s="104">
        <v>0</v>
      </c>
      <c r="AQ103" s="104">
        <v>0</v>
      </c>
      <c r="AR103" s="104">
        <v>87600</v>
      </c>
      <c r="AS103" s="104">
        <v>13140</v>
      </c>
      <c r="AT103" s="105"/>
      <c r="AU103" s="104" t="b">
        <v>0</v>
      </c>
      <c r="AV103" s="104">
        <v>0</v>
      </c>
      <c r="AW103" s="104">
        <v>0</v>
      </c>
      <c r="AX103" s="104" t="b">
        <v>1</v>
      </c>
      <c r="AY103" s="104">
        <v>0</v>
      </c>
      <c r="AZ103" s="104">
        <v>87600</v>
      </c>
      <c r="BA103" s="104" t="b">
        <v>0</v>
      </c>
      <c r="BB103" s="104">
        <v>0</v>
      </c>
      <c r="BC103" s="105" t="s">
        <v>10618</v>
      </c>
      <c r="BD103" s="105" t="s">
        <v>10619</v>
      </c>
      <c r="BE103" s="104" t="b">
        <v>0</v>
      </c>
      <c r="BF103" s="104">
        <v>8760</v>
      </c>
      <c r="BG103" s="105" t="s">
        <v>10454</v>
      </c>
      <c r="BH103" s="105" t="b">
        <v>1</v>
      </c>
      <c r="BI103" s="104">
        <v>0</v>
      </c>
      <c r="BJ103" s="104">
        <v>125</v>
      </c>
      <c r="BK103" s="104">
        <v>2877.44</v>
      </c>
      <c r="BL103" s="104">
        <v>0</v>
      </c>
      <c r="BM103" s="104">
        <v>0</v>
      </c>
      <c r="BN103" s="105" t="s">
        <v>9874</v>
      </c>
      <c r="BO103" s="104">
        <v>66763.204024083505</v>
      </c>
      <c r="BP103" s="104">
        <v>0</v>
      </c>
      <c r="BQ103" s="104">
        <v>4.2563066839417703</v>
      </c>
      <c r="BR103" s="105"/>
      <c r="BS103" s="105"/>
      <c r="BT103" s="105"/>
      <c r="BU103" s="105"/>
      <c r="BV103" s="104">
        <v>1</v>
      </c>
      <c r="BW103" s="104">
        <v>1</v>
      </c>
      <c r="BX103" s="104">
        <v>280.25</v>
      </c>
      <c r="BY103" s="104">
        <v>0</v>
      </c>
      <c r="BZ103" s="104">
        <v>1.49783105022831E-5</v>
      </c>
      <c r="CA103" s="105" t="s">
        <v>10620</v>
      </c>
      <c r="CB103" s="105">
        <v>70080</v>
      </c>
      <c r="CC103" s="105" t="b">
        <v>1</v>
      </c>
      <c r="CD103" s="104">
        <v>24</v>
      </c>
      <c r="CE103" s="104">
        <v>6</v>
      </c>
      <c r="CF103" s="104">
        <v>0</v>
      </c>
      <c r="CG103" s="104">
        <v>0</v>
      </c>
      <c r="CH103" s="105"/>
      <c r="CI103" s="104" t="b">
        <v>0</v>
      </c>
      <c r="CJ103" s="104">
        <v>0</v>
      </c>
      <c r="CK103" s="104">
        <v>0</v>
      </c>
      <c r="CL103" s="106" t="s">
        <v>11618</v>
      </c>
      <c r="CM103" s="104">
        <v>0</v>
      </c>
      <c r="CN103" s="104">
        <v>1</v>
      </c>
      <c r="CO103" s="104">
        <v>29522.25</v>
      </c>
      <c r="CP103" s="104">
        <v>0</v>
      </c>
      <c r="CQ103" s="104">
        <v>50</v>
      </c>
      <c r="CR103" s="104">
        <v>50</v>
      </c>
      <c r="CS103" s="104">
        <v>32679.94</v>
      </c>
      <c r="CT103" s="104">
        <v>0.137736796616201</v>
      </c>
      <c r="CU103" s="104">
        <v>4501.2302492096496</v>
      </c>
      <c r="CV103" s="104">
        <v>27.923500000000001</v>
      </c>
      <c r="CW103" s="104">
        <v>0.17968001374357601</v>
      </c>
      <c r="CX103" s="104">
        <v>5.01729486376873</v>
      </c>
      <c r="CY103" s="104">
        <v>6.5605000000000002</v>
      </c>
      <c r="CZ103" s="104">
        <v>0.109253320495362</v>
      </c>
      <c r="DA103" s="104">
        <v>0.71675640910982197</v>
      </c>
      <c r="DB103" s="104">
        <v>6.3752283105022805E-5</v>
      </c>
      <c r="DC103" s="104">
        <v>0</v>
      </c>
      <c r="DD103" s="105" t="s">
        <v>10621</v>
      </c>
    </row>
    <row r="104" spans="1:108" ht="409.5" x14ac:dyDescent="0.35">
      <c r="A104" s="105" t="s">
        <v>10779</v>
      </c>
      <c r="B104" s="104">
        <v>0</v>
      </c>
      <c r="C104" s="104">
        <v>0</v>
      </c>
      <c r="D104" s="104">
        <v>0</v>
      </c>
      <c r="E104" s="105"/>
      <c r="F104" s="104">
        <v>1</v>
      </c>
      <c r="G104" s="104" t="b">
        <v>0</v>
      </c>
      <c r="H104" s="105" t="s">
        <v>512</v>
      </c>
      <c r="I104" s="104">
        <v>0</v>
      </c>
      <c r="J104" s="105"/>
      <c r="K104" s="104">
        <v>0</v>
      </c>
      <c r="L104" s="104">
        <v>1.12497829559004</v>
      </c>
      <c r="M104" s="104">
        <v>0</v>
      </c>
      <c r="N104" s="104">
        <v>0</v>
      </c>
      <c r="O104" s="105"/>
      <c r="P104" s="104" t="b">
        <v>0</v>
      </c>
      <c r="Q104" s="104">
        <v>0</v>
      </c>
      <c r="R104" s="105"/>
      <c r="S104" s="104">
        <v>0</v>
      </c>
      <c r="T104" s="104">
        <v>0.5605</v>
      </c>
      <c r="U104" s="104">
        <v>3.9235000000000002</v>
      </c>
      <c r="V104" s="104">
        <v>0.5605</v>
      </c>
      <c r="W104" s="104">
        <v>0</v>
      </c>
      <c r="X104" s="105" t="s">
        <v>10246</v>
      </c>
      <c r="Y104" s="105"/>
      <c r="Z104" s="104">
        <v>1</v>
      </c>
      <c r="AA104" s="104">
        <v>0</v>
      </c>
      <c r="AB104" s="105" t="s">
        <v>11472</v>
      </c>
      <c r="AC104" s="105" t="s">
        <v>11584</v>
      </c>
      <c r="AD104" s="104">
        <v>0</v>
      </c>
      <c r="AE104" s="104">
        <v>0</v>
      </c>
      <c r="AF104" s="105"/>
      <c r="AG104" s="104">
        <v>2</v>
      </c>
      <c r="AH104" s="104">
        <v>2</v>
      </c>
      <c r="AI104" s="104">
        <v>2</v>
      </c>
      <c r="AJ104" s="105" t="s">
        <v>483</v>
      </c>
      <c r="AK104" s="104" t="b">
        <v>0</v>
      </c>
      <c r="AL104" s="104">
        <v>8760</v>
      </c>
      <c r="AM104" s="104">
        <v>8760</v>
      </c>
      <c r="AN104" s="104">
        <v>8760</v>
      </c>
      <c r="AO104" s="104">
        <v>0</v>
      </c>
      <c r="AP104" s="104">
        <v>0</v>
      </c>
      <c r="AQ104" s="104">
        <v>0</v>
      </c>
      <c r="AR104" s="104">
        <v>87600</v>
      </c>
      <c r="AS104" s="104">
        <v>13140</v>
      </c>
      <c r="AT104" s="105"/>
      <c r="AU104" s="104" t="b">
        <v>0</v>
      </c>
      <c r="AV104" s="104">
        <v>0</v>
      </c>
      <c r="AW104" s="104">
        <v>0</v>
      </c>
      <c r="AX104" s="104" t="b">
        <v>1</v>
      </c>
      <c r="AY104" s="104">
        <v>0</v>
      </c>
      <c r="AZ104" s="104">
        <v>87600</v>
      </c>
      <c r="BA104" s="104" t="b">
        <v>0</v>
      </c>
      <c r="BB104" s="104">
        <v>0</v>
      </c>
      <c r="BC104" s="105" t="s">
        <v>10626</v>
      </c>
      <c r="BD104" s="105" t="s">
        <v>10627</v>
      </c>
      <c r="BE104" s="104" t="b">
        <v>0</v>
      </c>
      <c r="BF104" s="104">
        <v>8760</v>
      </c>
      <c r="BG104" s="105" t="s">
        <v>10454</v>
      </c>
      <c r="BH104" s="105" t="b">
        <v>1</v>
      </c>
      <c r="BI104" s="104">
        <v>0</v>
      </c>
      <c r="BJ104" s="104">
        <v>125</v>
      </c>
      <c r="BK104" s="104">
        <v>2877.44</v>
      </c>
      <c r="BL104" s="104">
        <v>0</v>
      </c>
      <c r="BM104" s="104">
        <v>0</v>
      </c>
      <c r="BN104" s="105" t="s">
        <v>9880</v>
      </c>
      <c r="BO104" s="104">
        <v>66763.204024083505</v>
      </c>
      <c r="BP104" s="104">
        <v>0</v>
      </c>
      <c r="BQ104" s="104">
        <v>4.2563066839417703</v>
      </c>
      <c r="BR104" s="105"/>
      <c r="BS104" s="105"/>
      <c r="BT104" s="105"/>
      <c r="BU104" s="105"/>
      <c r="BV104" s="104">
        <v>1</v>
      </c>
      <c r="BW104" s="104">
        <v>1</v>
      </c>
      <c r="BX104" s="104">
        <v>280.25</v>
      </c>
      <c r="BY104" s="104">
        <v>0</v>
      </c>
      <c r="BZ104" s="104">
        <v>1.49783105022831E-5</v>
      </c>
      <c r="CA104" s="105" t="s">
        <v>10628</v>
      </c>
      <c r="CB104" s="105">
        <v>70080</v>
      </c>
      <c r="CC104" s="105" t="b">
        <v>1</v>
      </c>
      <c r="CD104" s="104">
        <v>24</v>
      </c>
      <c r="CE104" s="104">
        <v>6</v>
      </c>
      <c r="CF104" s="104">
        <v>0</v>
      </c>
      <c r="CG104" s="104">
        <v>0</v>
      </c>
      <c r="CH104" s="105"/>
      <c r="CI104" s="104" t="b">
        <v>0</v>
      </c>
      <c r="CJ104" s="104">
        <v>0</v>
      </c>
      <c r="CK104" s="104">
        <v>0</v>
      </c>
      <c r="CL104" s="106" t="s">
        <v>11618</v>
      </c>
      <c r="CM104" s="104">
        <v>0</v>
      </c>
      <c r="CN104" s="104">
        <v>1</v>
      </c>
      <c r="CO104" s="104">
        <v>29522.25</v>
      </c>
      <c r="CP104" s="104">
        <v>0</v>
      </c>
      <c r="CQ104" s="104">
        <v>50</v>
      </c>
      <c r="CR104" s="104">
        <v>50</v>
      </c>
      <c r="CS104" s="104">
        <v>32679.94</v>
      </c>
      <c r="CT104" s="104">
        <v>0.137736796616201</v>
      </c>
      <c r="CU104" s="104">
        <v>4501.2302492096496</v>
      </c>
      <c r="CV104" s="104">
        <v>27.923500000000001</v>
      </c>
      <c r="CW104" s="104">
        <v>0.17968001374357601</v>
      </c>
      <c r="CX104" s="104">
        <v>5.01729486376873</v>
      </c>
      <c r="CY104" s="104">
        <v>6.5605000000000002</v>
      </c>
      <c r="CZ104" s="104">
        <v>0.109253320495362</v>
      </c>
      <c r="DA104" s="104">
        <v>0.71675640910982197</v>
      </c>
      <c r="DB104" s="104">
        <v>6.3752283105022805E-5</v>
      </c>
      <c r="DC104" s="104">
        <v>0</v>
      </c>
      <c r="DD104" s="105" t="s">
        <v>10629</v>
      </c>
    </row>
    <row r="105" spans="1:108" ht="409.5" x14ac:dyDescent="0.35">
      <c r="A105" s="105" t="s">
        <v>10748</v>
      </c>
      <c r="B105" s="104">
        <v>0</v>
      </c>
      <c r="C105" s="104">
        <v>0</v>
      </c>
      <c r="D105" s="104">
        <v>0</v>
      </c>
      <c r="E105" s="105"/>
      <c r="F105" s="104">
        <v>1</v>
      </c>
      <c r="G105" s="104" t="b">
        <v>0</v>
      </c>
      <c r="H105" s="105" t="s">
        <v>512</v>
      </c>
      <c r="I105" s="104">
        <v>0</v>
      </c>
      <c r="J105" s="105"/>
      <c r="K105" s="104">
        <v>0</v>
      </c>
      <c r="L105" s="104">
        <v>1.2940513259339199</v>
      </c>
      <c r="M105" s="104">
        <v>0</v>
      </c>
      <c r="N105" s="104">
        <v>0</v>
      </c>
      <c r="O105" s="105"/>
      <c r="P105" s="104" t="b">
        <v>0</v>
      </c>
      <c r="Q105" s="104">
        <v>0</v>
      </c>
      <c r="R105" s="105"/>
      <c r="S105" s="104">
        <v>0</v>
      </c>
      <c r="T105" s="104">
        <v>0.5504</v>
      </c>
      <c r="U105" s="104">
        <v>7.1551999999999998</v>
      </c>
      <c r="V105" s="104">
        <v>0.5504</v>
      </c>
      <c r="W105" s="104">
        <v>0</v>
      </c>
      <c r="X105" s="105" t="s">
        <v>10164</v>
      </c>
      <c r="Y105" s="106" t="s">
        <v>6345</v>
      </c>
      <c r="Z105" s="104">
        <v>1</v>
      </c>
      <c r="AA105" s="104">
        <v>0</v>
      </c>
      <c r="AB105" s="105" t="s">
        <v>11572</v>
      </c>
      <c r="AC105" s="105" t="s">
        <v>11573</v>
      </c>
      <c r="AD105" s="104">
        <v>0</v>
      </c>
      <c r="AE105" s="104">
        <v>0</v>
      </c>
      <c r="AF105" s="105"/>
      <c r="AG105" s="104">
        <v>2</v>
      </c>
      <c r="AH105" s="104">
        <v>2</v>
      </c>
      <c r="AI105" s="104">
        <v>2</v>
      </c>
      <c r="AJ105" s="105" t="s">
        <v>483</v>
      </c>
      <c r="AK105" s="104" t="b">
        <v>0</v>
      </c>
      <c r="AL105" s="104">
        <v>8760</v>
      </c>
      <c r="AM105" s="104">
        <v>8760</v>
      </c>
      <c r="AN105" s="104">
        <v>8760</v>
      </c>
      <c r="AO105" s="104">
        <v>0</v>
      </c>
      <c r="AP105" s="104">
        <v>0</v>
      </c>
      <c r="AQ105" s="104">
        <v>0</v>
      </c>
      <c r="AR105" s="104">
        <v>87600</v>
      </c>
      <c r="AS105" s="104">
        <v>13140</v>
      </c>
      <c r="AT105" s="105"/>
      <c r="AU105" s="104" t="b">
        <v>0</v>
      </c>
      <c r="AV105" s="104">
        <v>0</v>
      </c>
      <c r="AW105" s="104">
        <v>0</v>
      </c>
      <c r="AX105" s="104" t="b">
        <v>1</v>
      </c>
      <c r="AY105" s="104">
        <v>0</v>
      </c>
      <c r="AZ105" s="104">
        <v>87600</v>
      </c>
      <c r="BA105" s="104" t="b">
        <v>0</v>
      </c>
      <c r="BB105" s="104">
        <v>0</v>
      </c>
      <c r="BC105" s="105" t="s">
        <v>6346</v>
      </c>
      <c r="BD105" s="105" t="s">
        <v>6347</v>
      </c>
      <c r="BE105" s="104" t="b">
        <v>0</v>
      </c>
      <c r="BF105" s="104">
        <v>8760</v>
      </c>
      <c r="BG105" s="105" t="s">
        <v>10504</v>
      </c>
      <c r="BH105" s="105" t="b">
        <v>1</v>
      </c>
      <c r="BI105" s="104">
        <v>0</v>
      </c>
      <c r="BJ105" s="104">
        <v>646</v>
      </c>
      <c r="BK105" s="104">
        <v>21388.416000000001</v>
      </c>
      <c r="BL105" s="104">
        <v>0</v>
      </c>
      <c r="BM105" s="104">
        <v>0</v>
      </c>
      <c r="BN105" s="105" t="s">
        <v>9891</v>
      </c>
      <c r="BO105" s="104">
        <v>66866.145578895899</v>
      </c>
      <c r="BP105" s="104">
        <v>0</v>
      </c>
      <c r="BQ105" s="104">
        <v>12.0840254030288</v>
      </c>
      <c r="BR105" s="105"/>
      <c r="BS105" s="105"/>
      <c r="BT105" s="105"/>
      <c r="BU105" s="105"/>
      <c r="BV105" s="104">
        <v>1</v>
      </c>
      <c r="BW105" s="104">
        <v>1</v>
      </c>
      <c r="BX105" s="104">
        <v>275.2</v>
      </c>
      <c r="BY105" s="104">
        <v>0</v>
      </c>
      <c r="BZ105" s="104">
        <v>1.49552511415525E-5</v>
      </c>
      <c r="CA105" s="105" t="s">
        <v>10505</v>
      </c>
      <c r="CB105" s="105">
        <v>70080</v>
      </c>
      <c r="CC105" s="105" t="b">
        <v>1</v>
      </c>
      <c r="CD105" s="104">
        <v>72</v>
      </c>
      <c r="CE105" s="104">
        <v>6</v>
      </c>
      <c r="CF105" s="104">
        <v>0</v>
      </c>
      <c r="CG105" s="104">
        <v>0</v>
      </c>
      <c r="CH105" s="105"/>
      <c r="CI105" s="104" t="b">
        <v>0</v>
      </c>
      <c r="CJ105" s="104">
        <v>0</v>
      </c>
      <c r="CK105" s="104">
        <v>0</v>
      </c>
      <c r="CL105" s="106" t="s">
        <v>11574</v>
      </c>
      <c r="CM105" s="104">
        <v>3.7246027398240203E-8</v>
      </c>
      <c r="CN105" s="104">
        <v>141.012706374196</v>
      </c>
      <c r="CO105" s="104">
        <v>29476.799999999999</v>
      </c>
      <c r="CP105" s="104">
        <v>0</v>
      </c>
      <c r="CQ105" s="104">
        <v>50</v>
      </c>
      <c r="CR105" s="104">
        <v>50</v>
      </c>
      <c r="CS105" s="104">
        <v>51140.415999999997</v>
      </c>
      <c r="CT105" s="104">
        <v>0.117614440963418</v>
      </c>
      <c r="CU105" s="104">
        <v>6014.8514384766304</v>
      </c>
      <c r="CV105" s="104">
        <v>79.155199999999994</v>
      </c>
      <c r="CW105" s="104">
        <v>0.115672716858697</v>
      </c>
      <c r="CX105" s="104">
        <v>9.15609703749357</v>
      </c>
      <c r="CY105" s="104">
        <v>6.5503999999999998</v>
      </c>
      <c r="CZ105" s="104">
        <v>0.107522465304452</v>
      </c>
      <c r="DA105" s="104">
        <v>0.704315156730281</v>
      </c>
      <c r="DB105" s="104">
        <v>1.8071963470319601E-4</v>
      </c>
      <c r="DC105" s="104">
        <v>0</v>
      </c>
      <c r="DD105" s="105" t="s">
        <v>10506</v>
      </c>
    </row>
    <row r="106" spans="1:108" x14ac:dyDescent="0.35">
      <c r="A106" s="105" t="s">
        <v>10751</v>
      </c>
      <c r="B106" s="104">
        <v>0</v>
      </c>
      <c r="C106" s="104">
        <v>0</v>
      </c>
      <c r="D106" s="104">
        <v>0</v>
      </c>
      <c r="E106" s="105"/>
      <c r="F106" s="104">
        <v>1</v>
      </c>
      <c r="G106" s="104" t="b">
        <v>0</v>
      </c>
      <c r="H106" s="105" t="s">
        <v>512</v>
      </c>
      <c r="I106" s="104">
        <v>0</v>
      </c>
      <c r="J106" s="105"/>
      <c r="K106" s="104">
        <v>0</v>
      </c>
      <c r="L106" s="104">
        <v>1.3748333982426699</v>
      </c>
      <c r="M106" s="104">
        <v>0</v>
      </c>
      <c r="N106" s="104">
        <v>0</v>
      </c>
      <c r="O106" s="105"/>
      <c r="P106" s="104" t="b">
        <v>0</v>
      </c>
      <c r="Q106" s="104">
        <v>0</v>
      </c>
      <c r="R106" s="105"/>
      <c r="S106" s="104">
        <v>0</v>
      </c>
      <c r="T106" s="104">
        <v>6.0400000000000002E-2</v>
      </c>
      <c r="U106" s="104">
        <v>0.66439999999999999</v>
      </c>
      <c r="V106" s="104">
        <v>6.0400000000000002E-2</v>
      </c>
      <c r="W106" s="104">
        <v>0</v>
      </c>
      <c r="X106" s="105" t="s">
        <v>10177</v>
      </c>
      <c r="Y106" s="105"/>
      <c r="Z106" s="104">
        <v>1</v>
      </c>
      <c r="AA106" s="104">
        <v>0</v>
      </c>
      <c r="AB106" s="105" t="s">
        <v>799</v>
      </c>
      <c r="AC106" s="105" t="s">
        <v>77</v>
      </c>
      <c r="AD106" s="104">
        <v>0</v>
      </c>
      <c r="AE106" s="104">
        <v>0</v>
      </c>
      <c r="AF106" s="105"/>
      <c r="AG106" s="104">
        <v>2</v>
      </c>
      <c r="AH106" s="104">
        <v>2</v>
      </c>
      <c r="AI106" s="104">
        <v>2</v>
      </c>
      <c r="AJ106" s="105" t="s">
        <v>483</v>
      </c>
      <c r="AK106" s="104" t="b">
        <v>0</v>
      </c>
      <c r="AL106" s="104">
        <v>8760</v>
      </c>
      <c r="AM106" s="104">
        <v>8760</v>
      </c>
      <c r="AN106" s="104">
        <v>8760</v>
      </c>
      <c r="AO106" s="104">
        <v>0</v>
      </c>
      <c r="AP106" s="104">
        <v>0</v>
      </c>
      <c r="AQ106" s="104">
        <v>0</v>
      </c>
      <c r="AR106" s="104">
        <v>70080</v>
      </c>
      <c r="AS106" s="104">
        <v>10512</v>
      </c>
      <c r="AT106" s="105"/>
      <c r="AU106" s="104" t="b">
        <v>0</v>
      </c>
      <c r="AV106" s="104">
        <v>0</v>
      </c>
      <c r="AW106" s="104">
        <v>0</v>
      </c>
      <c r="AX106" s="104" t="b">
        <v>1</v>
      </c>
      <c r="AY106" s="104">
        <v>0</v>
      </c>
      <c r="AZ106" s="104">
        <v>87600</v>
      </c>
      <c r="BA106" s="104" t="b">
        <v>0</v>
      </c>
      <c r="BB106" s="104">
        <v>0</v>
      </c>
      <c r="BC106" s="105" t="s">
        <v>10525</v>
      </c>
      <c r="BD106" s="105" t="s">
        <v>10526</v>
      </c>
      <c r="BE106" s="104" t="b">
        <v>0</v>
      </c>
      <c r="BF106" s="104">
        <v>8760</v>
      </c>
      <c r="BG106" s="105" t="s">
        <v>10454</v>
      </c>
      <c r="BH106" s="105" t="b">
        <v>1</v>
      </c>
      <c r="BI106" s="104">
        <v>0</v>
      </c>
      <c r="BJ106" s="104">
        <v>125</v>
      </c>
      <c r="BK106" s="104">
        <v>14520.8</v>
      </c>
      <c r="BL106" s="104">
        <v>0</v>
      </c>
      <c r="BM106" s="104">
        <v>0</v>
      </c>
      <c r="BN106" s="105" t="s">
        <v>9908</v>
      </c>
      <c r="BO106" s="104">
        <v>43537.036300743501</v>
      </c>
      <c r="BP106" s="104">
        <v>0</v>
      </c>
      <c r="BQ106" s="104">
        <v>8.0180112122778393</v>
      </c>
      <c r="BR106" s="105"/>
      <c r="BS106" s="105"/>
      <c r="BT106" s="105"/>
      <c r="BU106" s="105"/>
      <c r="BV106" s="104">
        <v>1</v>
      </c>
      <c r="BW106" s="104">
        <v>1</v>
      </c>
      <c r="BX106" s="104">
        <v>20181.2</v>
      </c>
      <c r="BY106" s="104">
        <v>0</v>
      </c>
      <c r="BZ106" s="104">
        <v>2.2968949771689499E-5</v>
      </c>
      <c r="CA106" s="105" t="s">
        <v>10527</v>
      </c>
      <c r="CB106" s="105">
        <v>43800</v>
      </c>
      <c r="CC106" s="105" t="b">
        <v>1</v>
      </c>
      <c r="CD106" s="104">
        <v>80</v>
      </c>
      <c r="CE106" s="104">
        <v>10</v>
      </c>
      <c r="CF106" s="104">
        <v>0</v>
      </c>
      <c r="CG106" s="104">
        <v>0</v>
      </c>
      <c r="CH106" s="105"/>
      <c r="CI106" s="104" t="b">
        <v>0</v>
      </c>
      <c r="CJ106" s="104">
        <v>0</v>
      </c>
      <c r="CK106" s="104">
        <v>0</v>
      </c>
      <c r="CL106" s="105" t="s">
        <v>10528</v>
      </c>
      <c r="CM106" s="104">
        <v>0</v>
      </c>
      <c r="CN106" s="104">
        <v>1</v>
      </c>
      <c r="CO106" s="104">
        <v>30181.200000000001</v>
      </c>
      <c r="CP106" s="104">
        <v>0</v>
      </c>
      <c r="CQ106" s="104">
        <v>50</v>
      </c>
      <c r="CR106" s="104">
        <v>50</v>
      </c>
      <c r="CS106" s="104">
        <v>64883.199999999997</v>
      </c>
      <c r="CT106" s="104">
        <v>3.0340406730388798E-2</v>
      </c>
      <c r="CU106" s="104">
        <v>1968.5826779691599</v>
      </c>
      <c r="CV106" s="104">
        <v>80.664400000000001</v>
      </c>
      <c r="CW106" s="104">
        <v>3.3556329461416699E-2</v>
      </c>
      <c r="CX106" s="104">
        <v>2.7068011822075002</v>
      </c>
      <c r="CY106" s="104">
        <v>10.0604</v>
      </c>
      <c r="CZ106" s="104">
        <v>2.4459547805861001E-2</v>
      </c>
      <c r="DA106" s="104">
        <v>0.24607283474608499</v>
      </c>
      <c r="DB106" s="104">
        <v>1.8416529680365299E-4</v>
      </c>
      <c r="DC106" s="104">
        <v>0</v>
      </c>
      <c r="DD106" s="105" t="s">
        <v>10529</v>
      </c>
    </row>
    <row r="107" spans="1:108" ht="409.5" x14ac:dyDescent="0.35">
      <c r="A107" s="105" t="s">
        <v>10774</v>
      </c>
      <c r="B107" s="104">
        <v>0</v>
      </c>
      <c r="C107" s="104">
        <v>0</v>
      </c>
      <c r="D107" s="104">
        <v>0</v>
      </c>
      <c r="E107" s="105"/>
      <c r="F107" s="104">
        <v>1</v>
      </c>
      <c r="G107" s="104" t="b">
        <v>0</v>
      </c>
      <c r="H107" s="105" t="s">
        <v>512</v>
      </c>
      <c r="I107" s="104">
        <v>0</v>
      </c>
      <c r="J107" s="105"/>
      <c r="K107" s="104">
        <v>0</v>
      </c>
      <c r="L107" s="104">
        <v>0.95575861633459702</v>
      </c>
      <c r="M107" s="104">
        <v>0</v>
      </c>
      <c r="N107" s="104">
        <v>0</v>
      </c>
      <c r="O107" s="105"/>
      <c r="P107" s="104" t="b">
        <v>0</v>
      </c>
      <c r="Q107" s="104">
        <v>0</v>
      </c>
      <c r="R107" s="105"/>
      <c r="S107" s="104">
        <v>0</v>
      </c>
      <c r="T107" s="104">
        <v>0</v>
      </c>
      <c r="U107" s="104">
        <v>0</v>
      </c>
      <c r="V107" s="104">
        <v>0</v>
      </c>
      <c r="W107" s="104">
        <v>0</v>
      </c>
      <c r="X107" s="105" t="s">
        <v>10238</v>
      </c>
      <c r="Y107" s="105"/>
      <c r="Z107" s="104">
        <v>1</v>
      </c>
      <c r="AA107" s="104">
        <v>0</v>
      </c>
      <c r="AB107" s="105" t="s">
        <v>11612</v>
      </c>
      <c r="AC107" s="105" t="s">
        <v>11613</v>
      </c>
      <c r="AD107" s="104">
        <v>0</v>
      </c>
      <c r="AE107" s="104">
        <v>0</v>
      </c>
      <c r="AF107" s="105"/>
      <c r="AG107" s="104">
        <v>2</v>
      </c>
      <c r="AH107" s="104">
        <v>2</v>
      </c>
      <c r="AI107" s="104">
        <v>2</v>
      </c>
      <c r="AJ107" s="105" t="s">
        <v>483</v>
      </c>
      <c r="AK107" s="104" t="b">
        <v>0</v>
      </c>
      <c r="AL107" s="104">
        <v>8760</v>
      </c>
      <c r="AM107" s="104">
        <v>8760</v>
      </c>
      <c r="AN107" s="104">
        <v>8760</v>
      </c>
      <c r="AO107" s="104">
        <v>0</v>
      </c>
      <c r="AP107" s="104">
        <v>0</v>
      </c>
      <c r="AQ107" s="104">
        <v>0</v>
      </c>
      <c r="AR107" s="104">
        <v>87600</v>
      </c>
      <c r="AS107" s="104">
        <v>13140</v>
      </c>
      <c r="AT107" s="105"/>
      <c r="AU107" s="104" t="b">
        <v>0</v>
      </c>
      <c r="AV107" s="104">
        <v>0</v>
      </c>
      <c r="AW107" s="104">
        <v>0</v>
      </c>
      <c r="AX107" s="104" t="b">
        <v>1</v>
      </c>
      <c r="AY107" s="104">
        <v>0</v>
      </c>
      <c r="AZ107" s="104">
        <v>87600</v>
      </c>
      <c r="BA107" s="104" t="b">
        <v>0</v>
      </c>
      <c r="BB107" s="104">
        <v>0</v>
      </c>
      <c r="BC107" s="105" t="s">
        <v>6590</v>
      </c>
      <c r="BD107" s="105" t="s">
        <v>6591</v>
      </c>
      <c r="BE107" s="104" t="b">
        <v>0</v>
      </c>
      <c r="BF107" s="104">
        <v>8760</v>
      </c>
      <c r="BG107" s="105">
        <v>8760</v>
      </c>
      <c r="BH107" s="105" t="b">
        <v>1</v>
      </c>
      <c r="BI107" s="104">
        <v>0</v>
      </c>
      <c r="BJ107" s="104">
        <v>50</v>
      </c>
      <c r="BK107" s="104">
        <v>1080</v>
      </c>
      <c r="BL107" s="104">
        <v>0</v>
      </c>
      <c r="BM107" s="104">
        <v>0</v>
      </c>
      <c r="BN107" s="105" t="s">
        <v>9489</v>
      </c>
      <c r="BO107" s="104">
        <v>7821.4285714285697</v>
      </c>
      <c r="BP107" s="104">
        <v>0</v>
      </c>
      <c r="BQ107" s="104">
        <v>0.214285714285714</v>
      </c>
      <c r="BR107" s="105"/>
      <c r="BS107" s="105"/>
      <c r="BT107" s="105"/>
      <c r="BU107" s="105"/>
      <c r="BV107" s="104">
        <v>1</v>
      </c>
      <c r="BW107" s="104">
        <v>1</v>
      </c>
      <c r="BX107" s="104">
        <v>0</v>
      </c>
      <c r="BY107" s="104">
        <v>0</v>
      </c>
      <c r="BZ107" s="104">
        <v>1.2785388127853901E-4</v>
      </c>
      <c r="CA107" s="105" t="s">
        <v>10615</v>
      </c>
      <c r="CB107" s="105">
        <v>70080</v>
      </c>
      <c r="CC107" s="105" t="b">
        <v>1</v>
      </c>
      <c r="CD107" s="104">
        <v>12</v>
      </c>
      <c r="CE107" s="104">
        <v>6</v>
      </c>
      <c r="CF107" s="104">
        <v>0</v>
      </c>
      <c r="CG107" s="104">
        <v>0</v>
      </c>
      <c r="CH107" s="105"/>
      <c r="CI107" s="104" t="b">
        <v>0</v>
      </c>
      <c r="CJ107" s="104">
        <v>0</v>
      </c>
      <c r="CK107" s="104">
        <v>0</v>
      </c>
      <c r="CL107" s="106" t="s">
        <v>11617</v>
      </c>
      <c r="CM107" s="104">
        <v>0</v>
      </c>
      <c r="CN107" s="104">
        <v>0</v>
      </c>
      <c r="CO107" s="104">
        <v>9000</v>
      </c>
      <c r="CP107" s="104">
        <v>0</v>
      </c>
      <c r="CQ107" s="104">
        <v>50</v>
      </c>
      <c r="CR107" s="104">
        <v>50</v>
      </c>
      <c r="CS107" s="104">
        <v>10080</v>
      </c>
      <c r="CT107" s="104">
        <v>0</v>
      </c>
      <c r="CU107" s="104">
        <v>0</v>
      </c>
      <c r="CV107" s="104">
        <v>12</v>
      </c>
      <c r="CW107" s="104">
        <v>0</v>
      </c>
      <c r="CX107" s="104">
        <v>0</v>
      </c>
      <c r="CY107" s="104">
        <v>56</v>
      </c>
      <c r="CZ107" s="104">
        <v>0</v>
      </c>
      <c r="DA107" s="104">
        <v>0</v>
      </c>
      <c r="DB107" s="104">
        <v>2.73972602739726E-5</v>
      </c>
      <c r="DC107" s="104">
        <v>0</v>
      </c>
      <c r="DD107" s="105" t="s">
        <v>10616</v>
      </c>
    </row>
    <row r="108" spans="1:108" ht="409.5" x14ac:dyDescent="0.35">
      <c r="A108" s="105" t="s">
        <v>10775</v>
      </c>
      <c r="B108" s="104">
        <v>0</v>
      </c>
      <c r="C108" s="104">
        <v>0</v>
      </c>
      <c r="D108" s="104">
        <v>0</v>
      </c>
      <c r="E108" s="105"/>
      <c r="F108" s="104">
        <v>1</v>
      </c>
      <c r="G108" s="104" t="b">
        <v>0</v>
      </c>
      <c r="H108" s="105" t="s">
        <v>512</v>
      </c>
      <c r="I108" s="104">
        <v>0</v>
      </c>
      <c r="J108" s="105"/>
      <c r="K108" s="104">
        <v>0</v>
      </c>
      <c r="L108" s="104">
        <v>1.0171511276613301</v>
      </c>
      <c r="M108" s="104">
        <v>0</v>
      </c>
      <c r="N108" s="104">
        <v>0</v>
      </c>
      <c r="O108" s="105"/>
      <c r="P108" s="104" t="b">
        <v>0</v>
      </c>
      <c r="Q108" s="104">
        <v>0</v>
      </c>
      <c r="R108" s="105"/>
      <c r="S108" s="104">
        <v>0</v>
      </c>
      <c r="T108" s="104">
        <v>0</v>
      </c>
      <c r="U108" s="104">
        <v>0</v>
      </c>
      <c r="V108" s="104">
        <v>0</v>
      </c>
      <c r="W108" s="104">
        <v>0</v>
      </c>
      <c r="X108" s="105" t="s">
        <v>10240</v>
      </c>
      <c r="Y108" s="105"/>
      <c r="Z108" s="104">
        <v>1</v>
      </c>
      <c r="AA108" s="104">
        <v>0</v>
      </c>
      <c r="AB108" s="105" t="s">
        <v>11602</v>
      </c>
      <c r="AC108" s="105" t="s">
        <v>11603</v>
      </c>
      <c r="AD108" s="104">
        <v>0</v>
      </c>
      <c r="AE108" s="104">
        <v>0</v>
      </c>
      <c r="AF108" s="105"/>
      <c r="AG108" s="104">
        <v>2</v>
      </c>
      <c r="AH108" s="104">
        <v>2</v>
      </c>
      <c r="AI108" s="104">
        <v>2</v>
      </c>
      <c r="AJ108" s="105" t="s">
        <v>483</v>
      </c>
      <c r="AK108" s="104" t="b">
        <v>0</v>
      </c>
      <c r="AL108" s="104">
        <v>8760</v>
      </c>
      <c r="AM108" s="104">
        <v>8760</v>
      </c>
      <c r="AN108" s="104">
        <v>8760</v>
      </c>
      <c r="AO108" s="104">
        <v>0</v>
      </c>
      <c r="AP108" s="104">
        <v>0</v>
      </c>
      <c r="AQ108" s="104">
        <v>0</v>
      </c>
      <c r="AR108" s="104">
        <v>87600</v>
      </c>
      <c r="AS108" s="104">
        <v>13140</v>
      </c>
      <c r="AT108" s="105"/>
      <c r="AU108" s="104" t="b">
        <v>0</v>
      </c>
      <c r="AV108" s="104">
        <v>0</v>
      </c>
      <c r="AW108" s="104">
        <v>0</v>
      </c>
      <c r="AX108" s="104" t="b">
        <v>1</v>
      </c>
      <c r="AY108" s="104">
        <v>0</v>
      </c>
      <c r="AZ108" s="104">
        <v>87600</v>
      </c>
      <c r="BA108" s="104" t="b">
        <v>0</v>
      </c>
      <c r="BB108" s="104">
        <v>0</v>
      </c>
      <c r="BC108" s="105" t="s">
        <v>6590</v>
      </c>
      <c r="BD108" s="105" t="s">
        <v>6591</v>
      </c>
      <c r="BE108" s="104" t="b">
        <v>0</v>
      </c>
      <c r="BF108" s="104">
        <v>8760</v>
      </c>
      <c r="BG108" s="105">
        <v>8760</v>
      </c>
      <c r="BH108" s="105" t="b">
        <v>1</v>
      </c>
      <c r="BI108" s="104">
        <v>0</v>
      </c>
      <c r="BJ108" s="104">
        <v>50</v>
      </c>
      <c r="BK108" s="104">
        <v>1080</v>
      </c>
      <c r="BL108" s="104">
        <v>0</v>
      </c>
      <c r="BM108" s="104">
        <v>0</v>
      </c>
      <c r="BN108" s="105" t="s">
        <v>9489</v>
      </c>
      <c r="BO108" s="104">
        <v>7821.4285714285697</v>
      </c>
      <c r="BP108" s="104">
        <v>0</v>
      </c>
      <c r="BQ108" s="104">
        <v>0.214285714285714</v>
      </c>
      <c r="BR108" s="105"/>
      <c r="BS108" s="105"/>
      <c r="BT108" s="105"/>
      <c r="BU108" s="105"/>
      <c r="BV108" s="104">
        <v>1</v>
      </c>
      <c r="BW108" s="104">
        <v>1</v>
      </c>
      <c r="BX108" s="104">
        <v>0</v>
      </c>
      <c r="BY108" s="104">
        <v>0</v>
      </c>
      <c r="BZ108" s="104">
        <v>1.2785388127853901E-4</v>
      </c>
      <c r="CA108" s="105" t="s">
        <v>10615</v>
      </c>
      <c r="CB108" s="105">
        <v>70080</v>
      </c>
      <c r="CC108" s="105" t="b">
        <v>1</v>
      </c>
      <c r="CD108" s="104">
        <v>12</v>
      </c>
      <c r="CE108" s="104">
        <v>6</v>
      </c>
      <c r="CF108" s="104">
        <v>0</v>
      </c>
      <c r="CG108" s="104">
        <v>0</v>
      </c>
      <c r="CH108" s="105"/>
      <c r="CI108" s="104" t="b">
        <v>0</v>
      </c>
      <c r="CJ108" s="104">
        <v>0</v>
      </c>
      <c r="CK108" s="104">
        <v>0</v>
      </c>
      <c r="CL108" s="106" t="s">
        <v>11617</v>
      </c>
      <c r="CM108" s="104">
        <v>0</v>
      </c>
      <c r="CN108" s="104">
        <v>0</v>
      </c>
      <c r="CO108" s="104">
        <v>12000</v>
      </c>
      <c r="CP108" s="104">
        <v>0</v>
      </c>
      <c r="CQ108" s="104">
        <v>50</v>
      </c>
      <c r="CR108" s="104">
        <v>50</v>
      </c>
      <c r="CS108" s="104">
        <v>13080</v>
      </c>
      <c r="CT108" s="104">
        <v>0</v>
      </c>
      <c r="CU108" s="104">
        <v>0</v>
      </c>
      <c r="CV108" s="104">
        <v>12</v>
      </c>
      <c r="CW108" s="104">
        <v>0</v>
      </c>
      <c r="CX108" s="104">
        <v>0</v>
      </c>
      <c r="CY108" s="104">
        <v>56</v>
      </c>
      <c r="CZ108" s="104">
        <v>0</v>
      </c>
      <c r="DA108" s="104">
        <v>0</v>
      </c>
      <c r="DB108" s="104">
        <v>2.73972602739726E-5</v>
      </c>
      <c r="DC108" s="104">
        <v>0</v>
      </c>
      <c r="DD108" s="105" t="s">
        <v>10617</v>
      </c>
    </row>
    <row r="109" spans="1:108" ht="409.5" x14ac:dyDescent="0.35">
      <c r="A109" s="105" t="s">
        <v>10853</v>
      </c>
      <c r="B109" s="104">
        <v>0</v>
      </c>
      <c r="C109" s="104">
        <v>0</v>
      </c>
      <c r="D109" s="104">
        <v>0</v>
      </c>
      <c r="E109" s="105"/>
      <c r="F109" s="104">
        <v>1</v>
      </c>
      <c r="G109" s="104" t="b">
        <v>0</v>
      </c>
      <c r="H109" s="105" t="s">
        <v>512</v>
      </c>
      <c r="I109" s="104">
        <v>0</v>
      </c>
      <c r="J109" s="105"/>
      <c r="K109" s="104">
        <v>0</v>
      </c>
      <c r="L109" s="104">
        <v>1.12671775061744</v>
      </c>
      <c r="M109" s="104">
        <v>0</v>
      </c>
      <c r="N109" s="104">
        <v>0</v>
      </c>
      <c r="O109" s="105"/>
      <c r="P109" s="104" t="b">
        <v>0</v>
      </c>
      <c r="Q109" s="104">
        <v>0</v>
      </c>
      <c r="R109" s="105"/>
      <c r="S109" s="104">
        <v>0</v>
      </c>
      <c r="T109" s="104">
        <v>0</v>
      </c>
      <c r="U109" s="104">
        <v>60.211199999999998</v>
      </c>
      <c r="V109" s="104">
        <v>0.1792</v>
      </c>
      <c r="W109" s="104">
        <v>0</v>
      </c>
      <c r="X109" s="105" t="s">
        <v>10166</v>
      </c>
      <c r="Y109" s="106" t="s">
        <v>6345</v>
      </c>
      <c r="Z109" s="104">
        <v>1</v>
      </c>
      <c r="AA109" s="104">
        <v>0</v>
      </c>
      <c r="AB109" s="105" t="s">
        <v>11443</v>
      </c>
      <c r="AC109" s="105" t="s">
        <v>11444</v>
      </c>
      <c r="AD109" s="104">
        <v>0</v>
      </c>
      <c r="AE109" s="104">
        <v>0</v>
      </c>
      <c r="AF109" s="105"/>
      <c r="AG109" s="104">
        <v>2</v>
      </c>
      <c r="AH109" s="104">
        <v>2</v>
      </c>
      <c r="AI109" s="104">
        <v>2</v>
      </c>
      <c r="AJ109" s="105" t="s">
        <v>483</v>
      </c>
      <c r="AK109" s="104" t="b">
        <v>0</v>
      </c>
      <c r="AL109" s="104">
        <v>8760</v>
      </c>
      <c r="AM109" s="104">
        <v>8760</v>
      </c>
      <c r="AN109" s="104">
        <v>8760</v>
      </c>
      <c r="AO109" s="104">
        <v>0</v>
      </c>
      <c r="AP109" s="104">
        <v>0</v>
      </c>
      <c r="AQ109" s="104">
        <v>0</v>
      </c>
      <c r="AR109" s="104">
        <v>219000</v>
      </c>
      <c r="AS109" s="104">
        <v>32850</v>
      </c>
      <c r="AT109" s="105"/>
      <c r="AU109" s="104" t="b">
        <v>0</v>
      </c>
      <c r="AV109" s="104">
        <v>0</v>
      </c>
      <c r="AW109" s="104">
        <v>0</v>
      </c>
      <c r="AX109" s="104" t="b">
        <v>1</v>
      </c>
      <c r="AY109" s="104">
        <v>0</v>
      </c>
      <c r="AZ109" s="104">
        <v>87600</v>
      </c>
      <c r="BA109" s="104" t="b">
        <v>0</v>
      </c>
      <c r="BB109" s="104">
        <v>0</v>
      </c>
      <c r="BC109" s="105" t="s">
        <v>6584</v>
      </c>
      <c r="BD109" s="105" t="s">
        <v>6585</v>
      </c>
      <c r="BE109" s="104" t="b">
        <v>1</v>
      </c>
      <c r="BF109" s="104">
        <v>8760</v>
      </c>
      <c r="BG109" s="105" t="s">
        <v>10454</v>
      </c>
      <c r="BH109" s="105" t="b">
        <v>1</v>
      </c>
      <c r="BI109" s="104">
        <v>0</v>
      </c>
      <c r="BJ109" s="104">
        <v>125</v>
      </c>
      <c r="BK109" s="104">
        <v>0</v>
      </c>
      <c r="BL109" s="104">
        <v>0</v>
      </c>
      <c r="BM109" s="104">
        <v>0</v>
      </c>
      <c r="BN109" s="105" t="s">
        <v>10072</v>
      </c>
      <c r="BO109" s="104">
        <v>200991.18942731299</v>
      </c>
      <c r="BP109" s="104">
        <v>0</v>
      </c>
      <c r="BQ109" s="104">
        <v>181.81497797356801</v>
      </c>
      <c r="BR109" s="105"/>
      <c r="BS109" s="105"/>
      <c r="BT109" s="105"/>
      <c r="BU109" s="105"/>
      <c r="BV109" s="104">
        <v>1</v>
      </c>
      <c r="BW109" s="104">
        <v>1</v>
      </c>
      <c r="BX109" s="104">
        <v>8896000</v>
      </c>
      <c r="BY109" s="104">
        <v>0</v>
      </c>
      <c r="BZ109" s="104">
        <v>4.9753424657534204E-6</v>
      </c>
      <c r="CA109" s="105" t="s">
        <v>10507</v>
      </c>
      <c r="CB109" s="105">
        <v>175200</v>
      </c>
      <c r="CC109" s="105" t="b">
        <v>1</v>
      </c>
      <c r="CD109" s="104">
        <v>336</v>
      </c>
      <c r="CE109" s="104">
        <v>2</v>
      </c>
      <c r="CF109" s="104">
        <v>0</v>
      </c>
      <c r="CG109" s="104">
        <v>0</v>
      </c>
      <c r="CH109" s="105"/>
      <c r="CI109" s="104" t="b">
        <v>0</v>
      </c>
      <c r="CJ109" s="104">
        <v>0</v>
      </c>
      <c r="CK109" s="104">
        <v>0</v>
      </c>
      <c r="CL109" s="106" t="s">
        <v>11575</v>
      </c>
      <c r="CM109" s="104">
        <v>7.259086757977E-9</v>
      </c>
      <c r="CN109" s="104">
        <v>80.539041225866498</v>
      </c>
      <c r="CO109" s="104">
        <v>0</v>
      </c>
      <c r="CP109" s="104">
        <v>0</v>
      </c>
      <c r="CQ109" s="104">
        <v>50</v>
      </c>
      <c r="CR109" s="104">
        <v>50</v>
      </c>
      <c r="CS109" s="104">
        <v>8896000</v>
      </c>
      <c r="CT109" s="104">
        <v>0.22878098166546301</v>
      </c>
      <c r="CU109" s="104">
        <v>2035235.61289596</v>
      </c>
      <c r="CV109" s="104">
        <v>396.21120000000002</v>
      </c>
      <c r="CW109" s="104">
        <v>0.34518921521301899</v>
      </c>
      <c r="CX109" s="104">
        <v>136.76783318660901</v>
      </c>
      <c r="CY109" s="104">
        <v>2.1791999999999998</v>
      </c>
      <c r="CZ109" s="104">
        <v>0.18678740940675201</v>
      </c>
      <c r="DA109" s="104">
        <v>0.40704712257919301</v>
      </c>
      <c r="DB109" s="104">
        <v>9.0459178082191803E-4</v>
      </c>
      <c r="DC109" s="104">
        <v>0</v>
      </c>
      <c r="DD109" s="105" t="s">
        <v>10508</v>
      </c>
    </row>
    <row r="110" spans="1:108" ht="319" x14ac:dyDescent="0.35">
      <c r="A110" s="105" t="s">
        <v>10843</v>
      </c>
      <c r="B110" s="104">
        <v>0</v>
      </c>
      <c r="C110" s="104">
        <v>0</v>
      </c>
      <c r="D110" s="104">
        <v>0</v>
      </c>
      <c r="E110" s="105"/>
      <c r="F110" s="104">
        <v>1</v>
      </c>
      <c r="G110" s="104" t="b">
        <v>0</v>
      </c>
      <c r="H110" s="105" t="s">
        <v>512</v>
      </c>
      <c r="I110" s="104">
        <v>0</v>
      </c>
      <c r="J110" s="105"/>
      <c r="K110" s="104">
        <v>0</v>
      </c>
      <c r="L110" s="104">
        <v>1.12783857296477</v>
      </c>
      <c r="M110" s="104">
        <v>0</v>
      </c>
      <c r="N110" s="104">
        <v>0</v>
      </c>
      <c r="O110" s="105"/>
      <c r="P110" s="104" t="b">
        <v>0</v>
      </c>
      <c r="Q110" s="104">
        <v>0</v>
      </c>
      <c r="R110" s="105"/>
      <c r="S110" s="104">
        <v>0</v>
      </c>
      <c r="T110" s="104">
        <v>0</v>
      </c>
      <c r="U110" s="104">
        <v>20.495999999999999</v>
      </c>
      <c r="V110" s="104">
        <v>0.183</v>
      </c>
      <c r="W110" s="104">
        <v>0</v>
      </c>
      <c r="X110" s="105" t="s">
        <v>10149</v>
      </c>
      <c r="Y110" s="105"/>
      <c r="Z110" s="104">
        <v>1</v>
      </c>
      <c r="AA110" s="104">
        <v>0</v>
      </c>
      <c r="AB110" s="105" t="s">
        <v>11470</v>
      </c>
      <c r="AC110" s="105" t="s">
        <v>11471</v>
      </c>
      <c r="AD110" s="104">
        <v>0</v>
      </c>
      <c r="AE110" s="104">
        <v>0</v>
      </c>
      <c r="AF110" s="105"/>
      <c r="AG110" s="104">
        <v>2</v>
      </c>
      <c r="AH110" s="104">
        <v>2</v>
      </c>
      <c r="AI110" s="104">
        <v>2</v>
      </c>
      <c r="AJ110" s="105" t="s">
        <v>483</v>
      </c>
      <c r="AK110" s="104" t="b">
        <v>0</v>
      </c>
      <c r="AL110" s="104">
        <v>8760</v>
      </c>
      <c r="AM110" s="104">
        <v>8760</v>
      </c>
      <c r="AN110" s="104">
        <v>8760</v>
      </c>
      <c r="AO110" s="104">
        <v>0</v>
      </c>
      <c r="AP110" s="104">
        <v>0</v>
      </c>
      <c r="AQ110" s="104">
        <v>0</v>
      </c>
      <c r="AR110" s="104">
        <v>219000</v>
      </c>
      <c r="AS110" s="104">
        <v>32850</v>
      </c>
      <c r="AT110" s="105"/>
      <c r="AU110" s="104" t="b">
        <v>0</v>
      </c>
      <c r="AV110" s="104">
        <v>0</v>
      </c>
      <c r="AW110" s="104">
        <v>0</v>
      </c>
      <c r="AX110" s="104" t="b">
        <v>1</v>
      </c>
      <c r="AY110" s="104">
        <v>0</v>
      </c>
      <c r="AZ110" s="104">
        <v>87600</v>
      </c>
      <c r="BA110" s="104" t="b">
        <v>0</v>
      </c>
      <c r="BB110" s="104">
        <v>0</v>
      </c>
      <c r="BC110" s="105" t="s">
        <v>6586</v>
      </c>
      <c r="BD110" s="105" t="s">
        <v>6587</v>
      </c>
      <c r="BE110" s="104" t="b">
        <v>0</v>
      </c>
      <c r="BF110" s="104">
        <v>8760</v>
      </c>
      <c r="BG110" s="105" t="s">
        <v>6920</v>
      </c>
      <c r="BH110" s="105" t="b">
        <v>1</v>
      </c>
      <c r="BI110" s="104">
        <v>0</v>
      </c>
      <c r="BJ110" s="104">
        <v>125</v>
      </c>
      <c r="BK110" s="104">
        <v>0</v>
      </c>
      <c r="BL110" s="104">
        <v>0</v>
      </c>
      <c r="BM110" s="104">
        <v>0</v>
      </c>
      <c r="BN110" s="105" t="s">
        <v>10055</v>
      </c>
      <c r="BO110" s="104">
        <v>200641.319285387</v>
      </c>
      <c r="BP110" s="104">
        <v>0</v>
      </c>
      <c r="BQ110" s="104">
        <v>60.694457169033399</v>
      </c>
      <c r="BR110" s="105"/>
      <c r="BS110" s="105"/>
      <c r="BT110" s="105"/>
      <c r="BU110" s="105"/>
      <c r="BV110" s="104">
        <v>1</v>
      </c>
      <c r="BW110" s="104">
        <v>1</v>
      </c>
      <c r="BX110" s="104">
        <v>3566000</v>
      </c>
      <c r="BY110" s="104">
        <v>0</v>
      </c>
      <c r="BZ110" s="104">
        <v>4.9840182648401798E-6</v>
      </c>
      <c r="CA110" s="105" t="s">
        <v>10447</v>
      </c>
      <c r="CB110" s="105">
        <v>175200</v>
      </c>
      <c r="CC110" s="105" t="b">
        <v>1</v>
      </c>
      <c r="CD110" s="104">
        <v>112</v>
      </c>
      <c r="CE110" s="104">
        <v>2</v>
      </c>
      <c r="CF110" s="104">
        <v>0</v>
      </c>
      <c r="CG110" s="104">
        <v>0</v>
      </c>
      <c r="CH110" s="105"/>
      <c r="CI110" s="104" t="b">
        <v>0</v>
      </c>
      <c r="CJ110" s="104">
        <v>0</v>
      </c>
      <c r="CK110" s="104">
        <v>0</v>
      </c>
      <c r="CL110" s="106" t="s">
        <v>11542</v>
      </c>
      <c r="CM110" s="104">
        <v>0</v>
      </c>
      <c r="CN110" s="104">
        <v>1</v>
      </c>
      <c r="CO110" s="104">
        <v>0</v>
      </c>
      <c r="CP110" s="104">
        <v>0</v>
      </c>
      <c r="CQ110" s="104">
        <v>50</v>
      </c>
      <c r="CR110" s="104">
        <v>50</v>
      </c>
      <c r="CS110" s="104">
        <v>3566000</v>
      </c>
      <c r="CT110" s="104">
        <v>0.231999805886621</v>
      </c>
      <c r="CU110" s="104">
        <v>827311.30779169197</v>
      </c>
      <c r="CV110" s="104">
        <v>132.49600000000001</v>
      </c>
      <c r="CW110" s="104">
        <v>0.34966665587138301</v>
      </c>
      <c r="CX110" s="104">
        <v>46.329433236334701</v>
      </c>
      <c r="CY110" s="104">
        <v>2.1829999999999998</v>
      </c>
      <c r="CZ110" s="104">
        <v>0.18948953453772199</v>
      </c>
      <c r="DA110" s="104">
        <v>0.41365565389584702</v>
      </c>
      <c r="DB110" s="104">
        <v>3.02502283105023E-4</v>
      </c>
      <c r="DC110" s="104">
        <v>0</v>
      </c>
      <c r="DD110" s="105" t="s">
        <v>6588</v>
      </c>
    </row>
    <row r="111" spans="1:108" ht="409.5" x14ac:dyDescent="0.35">
      <c r="A111" s="105" t="s">
        <v>10777</v>
      </c>
      <c r="B111" s="104">
        <v>0</v>
      </c>
      <c r="C111" s="104">
        <v>0</v>
      </c>
      <c r="D111" s="104">
        <v>0</v>
      </c>
      <c r="E111" s="105"/>
      <c r="F111" s="104">
        <v>1</v>
      </c>
      <c r="G111" s="104" t="b">
        <v>0</v>
      </c>
      <c r="H111" s="105" t="s">
        <v>512</v>
      </c>
      <c r="I111" s="104">
        <v>0</v>
      </c>
      <c r="J111" s="105"/>
      <c r="K111" s="104">
        <v>0</v>
      </c>
      <c r="L111" s="104">
        <v>0.95575861633459702</v>
      </c>
      <c r="M111" s="104">
        <v>0</v>
      </c>
      <c r="N111" s="104">
        <v>0</v>
      </c>
      <c r="O111" s="105"/>
      <c r="P111" s="104" t="b">
        <v>0</v>
      </c>
      <c r="Q111" s="104">
        <v>0</v>
      </c>
      <c r="R111" s="105"/>
      <c r="S111" s="104">
        <v>0</v>
      </c>
      <c r="T111" s="104">
        <v>0</v>
      </c>
      <c r="U111" s="104">
        <v>0</v>
      </c>
      <c r="V111" s="104">
        <v>0</v>
      </c>
      <c r="W111" s="104">
        <v>0</v>
      </c>
      <c r="X111" s="105" t="s">
        <v>10243</v>
      </c>
      <c r="Y111" s="105"/>
      <c r="Z111" s="104">
        <v>1</v>
      </c>
      <c r="AA111" s="104">
        <v>0</v>
      </c>
      <c r="AB111" s="105" t="s">
        <v>11619</v>
      </c>
      <c r="AC111" s="105" t="s">
        <v>11620</v>
      </c>
      <c r="AD111" s="104">
        <v>0</v>
      </c>
      <c r="AE111" s="104">
        <v>0</v>
      </c>
      <c r="AF111" s="105"/>
      <c r="AG111" s="104">
        <v>2</v>
      </c>
      <c r="AH111" s="104">
        <v>2</v>
      </c>
      <c r="AI111" s="104">
        <v>2</v>
      </c>
      <c r="AJ111" s="105" t="s">
        <v>483</v>
      </c>
      <c r="AK111" s="104" t="b">
        <v>0</v>
      </c>
      <c r="AL111" s="104">
        <v>8760</v>
      </c>
      <c r="AM111" s="104">
        <v>8760</v>
      </c>
      <c r="AN111" s="104">
        <v>8760</v>
      </c>
      <c r="AO111" s="104">
        <v>0</v>
      </c>
      <c r="AP111" s="104">
        <v>0</v>
      </c>
      <c r="AQ111" s="104">
        <v>0</v>
      </c>
      <c r="AR111" s="104">
        <v>87600</v>
      </c>
      <c r="AS111" s="104">
        <v>13140</v>
      </c>
      <c r="AT111" s="105"/>
      <c r="AU111" s="104" t="b">
        <v>0</v>
      </c>
      <c r="AV111" s="104">
        <v>0</v>
      </c>
      <c r="AW111" s="104">
        <v>0</v>
      </c>
      <c r="AX111" s="104" t="b">
        <v>1</v>
      </c>
      <c r="AY111" s="104">
        <v>0</v>
      </c>
      <c r="AZ111" s="104">
        <v>87600</v>
      </c>
      <c r="BA111" s="104" t="b">
        <v>0</v>
      </c>
      <c r="BB111" s="104">
        <v>0</v>
      </c>
      <c r="BC111" s="105" t="s">
        <v>6586</v>
      </c>
      <c r="BD111" s="105" t="s">
        <v>10622</v>
      </c>
      <c r="BE111" s="104" t="b">
        <v>0</v>
      </c>
      <c r="BF111" s="104">
        <v>8760</v>
      </c>
      <c r="BG111" s="105">
        <v>8760</v>
      </c>
      <c r="BH111" s="105" t="b">
        <v>1</v>
      </c>
      <c r="BI111" s="104">
        <v>0</v>
      </c>
      <c r="BJ111" s="104">
        <v>50</v>
      </c>
      <c r="BK111" s="104">
        <v>1080</v>
      </c>
      <c r="BL111" s="104">
        <v>0</v>
      </c>
      <c r="BM111" s="104">
        <v>0</v>
      </c>
      <c r="BN111" s="105" t="s">
        <v>10055</v>
      </c>
      <c r="BO111" s="104">
        <v>7821.4285714285697</v>
      </c>
      <c r="BP111" s="104">
        <v>0</v>
      </c>
      <c r="BQ111" s="104">
        <v>0.214285714285714</v>
      </c>
      <c r="BR111" s="105"/>
      <c r="BS111" s="105"/>
      <c r="BT111" s="105"/>
      <c r="BU111" s="105"/>
      <c r="BV111" s="104">
        <v>1</v>
      </c>
      <c r="BW111" s="104">
        <v>1</v>
      </c>
      <c r="BX111" s="104">
        <v>0</v>
      </c>
      <c r="BY111" s="104">
        <v>0</v>
      </c>
      <c r="BZ111" s="104">
        <v>1.2785388127853901E-4</v>
      </c>
      <c r="CA111" s="105" t="s">
        <v>10623</v>
      </c>
      <c r="CB111" s="105">
        <v>70080</v>
      </c>
      <c r="CC111" s="105" t="b">
        <v>1</v>
      </c>
      <c r="CD111" s="104">
        <v>12</v>
      </c>
      <c r="CE111" s="104">
        <v>6</v>
      </c>
      <c r="CF111" s="104">
        <v>0</v>
      </c>
      <c r="CG111" s="104">
        <v>0</v>
      </c>
      <c r="CH111" s="105"/>
      <c r="CI111" s="104" t="b">
        <v>0</v>
      </c>
      <c r="CJ111" s="104">
        <v>0</v>
      </c>
      <c r="CK111" s="104">
        <v>0</v>
      </c>
      <c r="CL111" s="106" t="s">
        <v>11621</v>
      </c>
      <c r="CM111" s="104">
        <v>0</v>
      </c>
      <c r="CN111" s="104">
        <v>0</v>
      </c>
      <c r="CO111" s="104">
        <v>9000</v>
      </c>
      <c r="CP111" s="104">
        <v>0</v>
      </c>
      <c r="CQ111" s="104">
        <v>50</v>
      </c>
      <c r="CR111" s="104">
        <v>50</v>
      </c>
      <c r="CS111" s="104">
        <v>10080</v>
      </c>
      <c r="CT111" s="104">
        <v>0</v>
      </c>
      <c r="CU111" s="104">
        <v>0</v>
      </c>
      <c r="CV111" s="104">
        <v>12</v>
      </c>
      <c r="CW111" s="104">
        <v>0</v>
      </c>
      <c r="CX111" s="104">
        <v>0</v>
      </c>
      <c r="CY111" s="104">
        <v>56</v>
      </c>
      <c r="CZ111" s="104">
        <v>0</v>
      </c>
      <c r="DA111" s="104">
        <v>0</v>
      </c>
      <c r="DB111" s="104">
        <v>2.73972602739726E-5</v>
      </c>
      <c r="DC111" s="104">
        <v>0</v>
      </c>
      <c r="DD111" s="105" t="s">
        <v>10624</v>
      </c>
    </row>
    <row r="112" spans="1:108" ht="409.5" x14ac:dyDescent="0.35">
      <c r="A112" s="105" t="s">
        <v>10778</v>
      </c>
      <c r="B112" s="104">
        <v>0</v>
      </c>
      <c r="C112" s="104">
        <v>0</v>
      </c>
      <c r="D112" s="104">
        <v>0</v>
      </c>
      <c r="E112" s="105"/>
      <c r="F112" s="104">
        <v>1</v>
      </c>
      <c r="G112" s="104" t="b">
        <v>0</v>
      </c>
      <c r="H112" s="105" t="s">
        <v>512</v>
      </c>
      <c r="I112" s="104">
        <v>0</v>
      </c>
      <c r="J112" s="105"/>
      <c r="K112" s="104">
        <v>0</v>
      </c>
      <c r="L112" s="104">
        <v>1.0171511276613301</v>
      </c>
      <c r="M112" s="104">
        <v>0</v>
      </c>
      <c r="N112" s="104">
        <v>0</v>
      </c>
      <c r="O112" s="105"/>
      <c r="P112" s="104" t="b">
        <v>0</v>
      </c>
      <c r="Q112" s="104">
        <v>0</v>
      </c>
      <c r="R112" s="105"/>
      <c r="S112" s="104">
        <v>0</v>
      </c>
      <c r="T112" s="104">
        <v>0</v>
      </c>
      <c r="U112" s="104">
        <v>0</v>
      </c>
      <c r="V112" s="104">
        <v>0</v>
      </c>
      <c r="W112" s="104">
        <v>0</v>
      </c>
      <c r="X112" s="105" t="s">
        <v>10244</v>
      </c>
      <c r="Y112" s="105"/>
      <c r="Z112" s="104">
        <v>1</v>
      </c>
      <c r="AA112" s="104">
        <v>0</v>
      </c>
      <c r="AB112" s="105" t="s">
        <v>11619</v>
      </c>
      <c r="AC112" s="105" t="s">
        <v>11620</v>
      </c>
      <c r="AD112" s="104">
        <v>0</v>
      </c>
      <c r="AE112" s="104">
        <v>0</v>
      </c>
      <c r="AF112" s="105"/>
      <c r="AG112" s="104">
        <v>2</v>
      </c>
      <c r="AH112" s="104">
        <v>2</v>
      </c>
      <c r="AI112" s="104">
        <v>2</v>
      </c>
      <c r="AJ112" s="105" t="s">
        <v>483</v>
      </c>
      <c r="AK112" s="104" t="b">
        <v>0</v>
      </c>
      <c r="AL112" s="104">
        <v>8760</v>
      </c>
      <c r="AM112" s="104">
        <v>8760</v>
      </c>
      <c r="AN112" s="104">
        <v>8760</v>
      </c>
      <c r="AO112" s="104">
        <v>0</v>
      </c>
      <c r="AP112" s="104">
        <v>0</v>
      </c>
      <c r="AQ112" s="104">
        <v>0</v>
      </c>
      <c r="AR112" s="104">
        <v>87600</v>
      </c>
      <c r="AS112" s="104">
        <v>13140</v>
      </c>
      <c r="AT112" s="105"/>
      <c r="AU112" s="104" t="b">
        <v>0</v>
      </c>
      <c r="AV112" s="104">
        <v>0</v>
      </c>
      <c r="AW112" s="104">
        <v>0</v>
      </c>
      <c r="AX112" s="104" t="b">
        <v>1</v>
      </c>
      <c r="AY112" s="104">
        <v>0</v>
      </c>
      <c r="AZ112" s="104">
        <v>87600</v>
      </c>
      <c r="BA112" s="104" t="b">
        <v>0</v>
      </c>
      <c r="BB112" s="104">
        <v>0</v>
      </c>
      <c r="BC112" s="105" t="s">
        <v>6586</v>
      </c>
      <c r="BD112" s="105" t="s">
        <v>10622</v>
      </c>
      <c r="BE112" s="104" t="b">
        <v>0</v>
      </c>
      <c r="BF112" s="104">
        <v>8760</v>
      </c>
      <c r="BG112" s="105">
        <v>8760</v>
      </c>
      <c r="BH112" s="105" t="b">
        <v>1</v>
      </c>
      <c r="BI112" s="104">
        <v>0</v>
      </c>
      <c r="BJ112" s="104">
        <v>50</v>
      </c>
      <c r="BK112" s="104">
        <v>1080</v>
      </c>
      <c r="BL112" s="104">
        <v>0</v>
      </c>
      <c r="BM112" s="104">
        <v>0</v>
      </c>
      <c r="BN112" s="105" t="s">
        <v>10055</v>
      </c>
      <c r="BO112" s="104">
        <v>7821.4285714285697</v>
      </c>
      <c r="BP112" s="104">
        <v>0</v>
      </c>
      <c r="BQ112" s="104">
        <v>0.214285714285714</v>
      </c>
      <c r="BR112" s="105"/>
      <c r="BS112" s="105"/>
      <c r="BT112" s="105"/>
      <c r="BU112" s="105"/>
      <c r="BV112" s="104">
        <v>1</v>
      </c>
      <c r="BW112" s="104">
        <v>1</v>
      </c>
      <c r="BX112" s="104">
        <v>0</v>
      </c>
      <c r="BY112" s="104">
        <v>0</v>
      </c>
      <c r="BZ112" s="104">
        <v>1.2785388127853901E-4</v>
      </c>
      <c r="CA112" s="105" t="s">
        <v>10623</v>
      </c>
      <c r="CB112" s="105">
        <v>70080</v>
      </c>
      <c r="CC112" s="105" t="b">
        <v>1</v>
      </c>
      <c r="CD112" s="104">
        <v>12</v>
      </c>
      <c r="CE112" s="104">
        <v>6</v>
      </c>
      <c r="CF112" s="104">
        <v>0</v>
      </c>
      <c r="CG112" s="104">
        <v>0</v>
      </c>
      <c r="CH112" s="105"/>
      <c r="CI112" s="104" t="b">
        <v>0</v>
      </c>
      <c r="CJ112" s="104">
        <v>0</v>
      </c>
      <c r="CK112" s="104">
        <v>0</v>
      </c>
      <c r="CL112" s="106" t="s">
        <v>11621</v>
      </c>
      <c r="CM112" s="104">
        <v>0</v>
      </c>
      <c r="CN112" s="104">
        <v>0</v>
      </c>
      <c r="CO112" s="104">
        <v>12000</v>
      </c>
      <c r="CP112" s="104">
        <v>0</v>
      </c>
      <c r="CQ112" s="104">
        <v>50</v>
      </c>
      <c r="CR112" s="104">
        <v>50</v>
      </c>
      <c r="CS112" s="104">
        <v>13080</v>
      </c>
      <c r="CT112" s="104">
        <v>0</v>
      </c>
      <c r="CU112" s="104">
        <v>0</v>
      </c>
      <c r="CV112" s="104">
        <v>12</v>
      </c>
      <c r="CW112" s="104">
        <v>0</v>
      </c>
      <c r="CX112" s="104">
        <v>0</v>
      </c>
      <c r="CY112" s="104">
        <v>56</v>
      </c>
      <c r="CZ112" s="104">
        <v>0</v>
      </c>
      <c r="DA112" s="104">
        <v>0</v>
      </c>
      <c r="DB112" s="104">
        <v>2.73972602739726E-5</v>
      </c>
      <c r="DC112" s="104">
        <v>0</v>
      </c>
      <c r="DD112" s="105" t="s">
        <v>10625</v>
      </c>
    </row>
    <row r="113" spans="1:108" ht="409.5" x14ac:dyDescent="0.35">
      <c r="A113" s="105" t="s">
        <v>10817</v>
      </c>
      <c r="B113" s="104">
        <v>0</v>
      </c>
      <c r="C113" s="104">
        <v>0</v>
      </c>
      <c r="D113" s="104">
        <v>0</v>
      </c>
      <c r="E113" s="105"/>
      <c r="F113" s="104">
        <v>1</v>
      </c>
      <c r="G113" s="104" t="b">
        <v>0</v>
      </c>
      <c r="H113" s="105" t="s">
        <v>512</v>
      </c>
      <c r="I113" s="104">
        <v>0</v>
      </c>
      <c r="J113" s="105"/>
      <c r="K113" s="104">
        <v>0</v>
      </c>
      <c r="L113" s="104">
        <v>1</v>
      </c>
      <c r="M113" s="104">
        <v>0</v>
      </c>
      <c r="N113" s="104">
        <v>0</v>
      </c>
      <c r="O113" s="105"/>
      <c r="P113" s="104" t="b">
        <v>0</v>
      </c>
      <c r="Q113" s="104">
        <v>0</v>
      </c>
      <c r="R113" s="105"/>
      <c r="S113" s="104">
        <v>0</v>
      </c>
      <c r="T113" s="104">
        <v>1.9958389609151399</v>
      </c>
      <c r="U113" s="104">
        <v>5.9873427449112002</v>
      </c>
      <c r="V113" s="104">
        <v>1.9959</v>
      </c>
      <c r="W113" s="104">
        <v>0</v>
      </c>
      <c r="X113" s="105" t="s">
        <v>6654</v>
      </c>
      <c r="Y113" s="105"/>
      <c r="Z113" s="104">
        <v>1</v>
      </c>
      <c r="AA113" s="104">
        <v>0</v>
      </c>
      <c r="AB113" s="105" t="s">
        <v>11448</v>
      </c>
      <c r="AC113" s="105" t="s">
        <v>11449</v>
      </c>
      <c r="AD113" s="104">
        <v>0</v>
      </c>
      <c r="AE113" s="104">
        <v>0</v>
      </c>
      <c r="AF113" s="105"/>
      <c r="AG113" s="104">
        <v>2</v>
      </c>
      <c r="AH113" s="104">
        <v>2</v>
      </c>
      <c r="AI113" s="104">
        <v>2</v>
      </c>
      <c r="AJ113" s="105" t="s">
        <v>798</v>
      </c>
      <c r="AK113" s="104" t="b">
        <v>0</v>
      </c>
      <c r="AL113" s="104">
        <v>8760</v>
      </c>
      <c r="AM113" s="104">
        <v>8760</v>
      </c>
      <c r="AN113" s="104">
        <v>8760</v>
      </c>
      <c r="AO113" s="104">
        <v>0</v>
      </c>
      <c r="AP113" s="104">
        <v>0</v>
      </c>
      <c r="AQ113" s="104">
        <v>0</v>
      </c>
      <c r="AR113" s="104">
        <v>219000</v>
      </c>
      <c r="AS113" s="104">
        <v>0</v>
      </c>
      <c r="AT113" s="105"/>
      <c r="AU113" s="104" t="b">
        <v>0</v>
      </c>
      <c r="AV113" s="104">
        <v>0</v>
      </c>
      <c r="AW113" s="104">
        <v>0</v>
      </c>
      <c r="AX113" s="104" t="b">
        <v>1</v>
      </c>
      <c r="AY113" s="104">
        <v>0</v>
      </c>
      <c r="AZ113" s="104">
        <v>87600</v>
      </c>
      <c r="BA113" s="104" t="b">
        <v>0</v>
      </c>
      <c r="BB113" s="104">
        <v>0</v>
      </c>
      <c r="BC113" s="105" t="s">
        <v>6655</v>
      </c>
      <c r="BD113" s="105" t="s">
        <v>6656</v>
      </c>
      <c r="BE113" s="104" t="b">
        <v>1</v>
      </c>
      <c r="BF113" s="104">
        <v>0</v>
      </c>
      <c r="BG113" s="105"/>
      <c r="BH113" s="105" t="b">
        <v>0</v>
      </c>
      <c r="BI113" s="104">
        <v>0</v>
      </c>
      <c r="BJ113" s="104">
        <v>0</v>
      </c>
      <c r="BK113" s="104">
        <v>1117.6306811192901</v>
      </c>
      <c r="BL113" s="104">
        <v>0</v>
      </c>
      <c r="BM113" s="104">
        <v>0</v>
      </c>
      <c r="BN113" s="105" t="s">
        <v>10055</v>
      </c>
      <c r="BO113" s="104">
        <v>219449.87223808799</v>
      </c>
      <c r="BP113" s="104">
        <v>188743.48045477999</v>
      </c>
      <c r="BQ113" s="104">
        <v>2.9998210055169099</v>
      </c>
      <c r="BR113" s="105"/>
      <c r="BS113" s="105"/>
      <c r="BT113" s="105"/>
      <c r="BU113" s="105"/>
      <c r="BV113" s="104">
        <v>1</v>
      </c>
      <c r="BW113" s="104">
        <v>1</v>
      </c>
      <c r="BX113" s="104">
        <v>0</v>
      </c>
      <c r="BY113" s="104">
        <v>0</v>
      </c>
      <c r="BZ113" s="104">
        <v>4.5568493150684898E-6</v>
      </c>
      <c r="CA113" s="105" t="s">
        <v>10465</v>
      </c>
      <c r="CB113" s="105"/>
      <c r="CC113" s="105" t="b">
        <v>0</v>
      </c>
      <c r="CD113" s="104">
        <v>0</v>
      </c>
      <c r="CE113" s="104">
        <v>0</v>
      </c>
      <c r="CF113" s="104">
        <v>0</v>
      </c>
      <c r="CG113" s="104">
        <v>0</v>
      </c>
      <c r="CH113" s="105"/>
      <c r="CI113" s="104" t="b">
        <v>0</v>
      </c>
      <c r="CJ113" s="104">
        <v>0</v>
      </c>
      <c r="CK113" s="104">
        <v>0</v>
      </c>
      <c r="CL113" s="106" t="s">
        <v>11556</v>
      </c>
      <c r="CM113" s="104">
        <v>0</v>
      </c>
      <c r="CN113" s="104">
        <v>1</v>
      </c>
      <c r="CO113" s="104">
        <v>5987.7</v>
      </c>
      <c r="CP113" s="104">
        <v>0</v>
      </c>
      <c r="CQ113" s="104">
        <v>50</v>
      </c>
      <c r="CR113" s="104">
        <v>50</v>
      </c>
      <c r="CS113" s="104">
        <v>7105.3306811192897</v>
      </c>
      <c r="CT113" s="104">
        <v>0.69819804205913505</v>
      </c>
      <c r="CU113" s="104">
        <v>4960.9279697401898</v>
      </c>
      <c r="CV113" s="104">
        <v>5.9873427449112002</v>
      </c>
      <c r="CW113" s="104">
        <v>0.69825710557573495</v>
      </c>
      <c r="CX113" s="104">
        <v>4.1807046151515701</v>
      </c>
      <c r="CY113" s="104">
        <v>1.9959</v>
      </c>
      <c r="CZ113" s="104">
        <v>0.69818863147101595</v>
      </c>
      <c r="DA113" s="104">
        <v>1.393514689553</v>
      </c>
      <c r="DB113" s="104">
        <v>1.3669732294317799E-5</v>
      </c>
      <c r="DC113" s="104">
        <v>0</v>
      </c>
      <c r="DD113" s="105" t="s">
        <v>6657</v>
      </c>
    </row>
    <row r="114" spans="1:108" ht="409.5" x14ac:dyDescent="0.35">
      <c r="A114" s="105" t="s">
        <v>10754</v>
      </c>
      <c r="B114" s="104">
        <v>0</v>
      </c>
      <c r="C114" s="104">
        <v>0</v>
      </c>
      <c r="D114" s="104">
        <v>0</v>
      </c>
      <c r="E114" s="105"/>
      <c r="F114" s="104">
        <v>1</v>
      </c>
      <c r="G114" s="104" t="b">
        <v>0</v>
      </c>
      <c r="H114" s="105" t="s">
        <v>512</v>
      </c>
      <c r="I114" s="104">
        <v>0</v>
      </c>
      <c r="J114" s="105"/>
      <c r="K114" s="104">
        <v>0</v>
      </c>
      <c r="L114" s="104">
        <v>1.12497829559004</v>
      </c>
      <c r="M114" s="104">
        <v>0</v>
      </c>
      <c r="N114" s="104">
        <v>0</v>
      </c>
      <c r="O114" s="105"/>
      <c r="P114" s="104" t="b">
        <v>0</v>
      </c>
      <c r="Q114" s="104">
        <v>0</v>
      </c>
      <c r="R114" s="105"/>
      <c r="S114" s="104">
        <v>0</v>
      </c>
      <c r="T114" s="104">
        <v>0.5605</v>
      </c>
      <c r="U114" s="104">
        <v>3.9235000000000002</v>
      </c>
      <c r="V114" s="104">
        <v>0.5605</v>
      </c>
      <c r="W114" s="104">
        <v>0</v>
      </c>
      <c r="X114" s="105" t="s">
        <v>10189</v>
      </c>
      <c r="Y114" s="105"/>
      <c r="Z114" s="104">
        <v>1</v>
      </c>
      <c r="AA114" s="104">
        <v>0</v>
      </c>
      <c r="AB114" s="105" t="s">
        <v>11550</v>
      </c>
      <c r="AC114" s="105" t="s">
        <v>11595</v>
      </c>
      <c r="AD114" s="104">
        <v>0</v>
      </c>
      <c r="AE114" s="104">
        <v>0</v>
      </c>
      <c r="AF114" s="105"/>
      <c r="AG114" s="104">
        <v>2</v>
      </c>
      <c r="AH114" s="104">
        <v>2</v>
      </c>
      <c r="AI114" s="104">
        <v>2</v>
      </c>
      <c r="AJ114" s="105" t="s">
        <v>483</v>
      </c>
      <c r="AK114" s="104" t="b">
        <v>0</v>
      </c>
      <c r="AL114" s="104">
        <v>8760</v>
      </c>
      <c r="AM114" s="104">
        <v>8760</v>
      </c>
      <c r="AN114" s="104">
        <v>8760</v>
      </c>
      <c r="AO114" s="104">
        <v>0</v>
      </c>
      <c r="AP114" s="104">
        <v>0</v>
      </c>
      <c r="AQ114" s="104">
        <v>0</v>
      </c>
      <c r="AR114" s="104">
        <v>87600</v>
      </c>
      <c r="AS114" s="104">
        <v>13140</v>
      </c>
      <c r="AT114" s="105"/>
      <c r="AU114" s="104" t="b">
        <v>0</v>
      </c>
      <c r="AV114" s="104">
        <v>0</v>
      </c>
      <c r="AW114" s="104">
        <v>0</v>
      </c>
      <c r="AX114" s="104" t="b">
        <v>1</v>
      </c>
      <c r="AY114" s="104">
        <v>0</v>
      </c>
      <c r="AZ114" s="104">
        <v>87600</v>
      </c>
      <c r="BA114" s="104" t="b">
        <v>0</v>
      </c>
      <c r="BB114" s="104">
        <v>0</v>
      </c>
      <c r="BC114" s="105" t="s">
        <v>10543</v>
      </c>
      <c r="BD114" s="105" t="s">
        <v>10544</v>
      </c>
      <c r="BE114" s="104" t="b">
        <v>0</v>
      </c>
      <c r="BF114" s="104">
        <v>8760</v>
      </c>
      <c r="BG114" s="105" t="s">
        <v>10454</v>
      </c>
      <c r="BH114" s="105" t="b">
        <v>1</v>
      </c>
      <c r="BI114" s="104">
        <v>0</v>
      </c>
      <c r="BJ114" s="104">
        <v>125</v>
      </c>
      <c r="BK114" s="104">
        <v>2877.44</v>
      </c>
      <c r="BL114" s="104">
        <v>0</v>
      </c>
      <c r="BM114" s="104">
        <v>0</v>
      </c>
      <c r="BN114" s="105" t="s">
        <v>9887</v>
      </c>
      <c r="BO114" s="104">
        <v>66763.204024083505</v>
      </c>
      <c r="BP114" s="104">
        <v>0</v>
      </c>
      <c r="BQ114" s="104">
        <v>4.2563066839417703</v>
      </c>
      <c r="BR114" s="105"/>
      <c r="BS114" s="105"/>
      <c r="BT114" s="105"/>
      <c r="BU114" s="105"/>
      <c r="BV114" s="104">
        <v>1</v>
      </c>
      <c r="BW114" s="104">
        <v>1</v>
      </c>
      <c r="BX114" s="104">
        <v>280.25</v>
      </c>
      <c r="BY114" s="104">
        <v>0</v>
      </c>
      <c r="BZ114" s="104">
        <v>1.49783105022831E-5</v>
      </c>
      <c r="CA114" s="105" t="s">
        <v>10545</v>
      </c>
      <c r="CB114" s="105">
        <v>70080</v>
      </c>
      <c r="CC114" s="105" t="b">
        <v>1</v>
      </c>
      <c r="CD114" s="104">
        <v>24</v>
      </c>
      <c r="CE114" s="104">
        <v>6</v>
      </c>
      <c r="CF114" s="104">
        <v>0</v>
      </c>
      <c r="CG114" s="104">
        <v>0</v>
      </c>
      <c r="CH114" s="105"/>
      <c r="CI114" s="104" t="b">
        <v>0</v>
      </c>
      <c r="CJ114" s="104">
        <v>0</v>
      </c>
      <c r="CK114" s="104">
        <v>0</v>
      </c>
      <c r="CL114" s="106" t="s">
        <v>11596</v>
      </c>
      <c r="CM114" s="104">
        <v>0</v>
      </c>
      <c r="CN114" s="104">
        <v>1</v>
      </c>
      <c r="CO114" s="104">
        <v>29522.25</v>
      </c>
      <c r="CP114" s="104">
        <v>0</v>
      </c>
      <c r="CQ114" s="104">
        <v>50</v>
      </c>
      <c r="CR114" s="104">
        <v>50</v>
      </c>
      <c r="CS114" s="104">
        <v>32679.94</v>
      </c>
      <c r="CT114" s="104">
        <v>0.137736796616201</v>
      </c>
      <c r="CU114" s="104">
        <v>4501.2302492096496</v>
      </c>
      <c r="CV114" s="104">
        <v>27.923500000000001</v>
      </c>
      <c r="CW114" s="104">
        <v>0.17968001374357601</v>
      </c>
      <c r="CX114" s="104">
        <v>5.01729486376873</v>
      </c>
      <c r="CY114" s="104">
        <v>6.5605000000000002</v>
      </c>
      <c r="CZ114" s="104">
        <v>0.109253320495362</v>
      </c>
      <c r="DA114" s="104">
        <v>0.71675640910982197</v>
      </c>
      <c r="DB114" s="104">
        <v>6.3752283105022805E-5</v>
      </c>
      <c r="DC114" s="104">
        <v>0</v>
      </c>
      <c r="DD114" s="105" t="s">
        <v>10546</v>
      </c>
    </row>
    <row r="115" spans="1:108" x14ac:dyDescent="0.35">
      <c r="A115" s="105" t="s">
        <v>7026</v>
      </c>
      <c r="B115" s="104">
        <v>0</v>
      </c>
      <c r="C115" s="104">
        <v>0</v>
      </c>
      <c r="D115" s="104">
        <v>0</v>
      </c>
      <c r="E115" s="105"/>
      <c r="F115" s="104">
        <v>1</v>
      </c>
      <c r="G115" s="104" t="b">
        <v>0</v>
      </c>
      <c r="H115" s="105" t="s">
        <v>512</v>
      </c>
      <c r="I115" s="104">
        <v>0</v>
      </c>
      <c r="J115" s="105"/>
      <c r="K115" s="104">
        <v>0</v>
      </c>
      <c r="L115" s="104">
        <v>1.55330627834805</v>
      </c>
      <c r="M115" s="104">
        <v>0</v>
      </c>
      <c r="N115" s="104">
        <v>0</v>
      </c>
      <c r="O115" s="105"/>
      <c r="P115" s="104" t="b">
        <v>0</v>
      </c>
      <c r="Q115" s="104">
        <v>0</v>
      </c>
      <c r="R115" s="105"/>
      <c r="S115" s="104">
        <v>0</v>
      </c>
      <c r="T115" s="104">
        <v>0</v>
      </c>
      <c r="U115" s="104">
        <v>6.0815999999999999</v>
      </c>
      <c r="V115" s="104">
        <v>0.25340000000000001</v>
      </c>
      <c r="W115" s="104">
        <v>0</v>
      </c>
      <c r="X115" s="105" t="s">
        <v>6293</v>
      </c>
      <c r="Y115" s="105"/>
      <c r="Z115" s="104">
        <v>1</v>
      </c>
      <c r="AA115" s="104">
        <v>0</v>
      </c>
      <c r="AB115" s="105"/>
      <c r="AC115" s="105" t="s">
        <v>88</v>
      </c>
      <c r="AD115" s="104">
        <v>0</v>
      </c>
      <c r="AE115" s="104">
        <v>0</v>
      </c>
      <c r="AF115" s="105"/>
      <c r="AG115" s="104">
        <v>2</v>
      </c>
      <c r="AH115" s="104">
        <v>2</v>
      </c>
      <c r="AI115" s="104">
        <v>2</v>
      </c>
      <c r="AJ115" s="105" t="s">
        <v>483</v>
      </c>
      <c r="AK115" s="104" t="b">
        <v>0</v>
      </c>
      <c r="AL115" s="104">
        <v>8760</v>
      </c>
      <c r="AM115" s="104">
        <v>8760</v>
      </c>
      <c r="AN115" s="104">
        <v>8760</v>
      </c>
      <c r="AO115" s="104">
        <v>0</v>
      </c>
      <c r="AP115" s="104">
        <v>0</v>
      </c>
      <c r="AQ115" s="104">
        <v>0</v>
      </c>
      <c r="AR115" s="104">
        <v>219000</v>
      </c>
      <c r="AS115" s="104">
        <v>32850</v>
      </c>
      <c r="AT115" s="105"/>
      <c r="AU115" s="104" t="b">
        <v>0</v>
      </c>
      <c r="AV115" s="104">
        <v>0</v>
      </c>
      <c r="AW115" s="104">
        <v>0</v>
      </c>
      <c r="AX115" s="104" t="b">
        <v>1</v>
      </c>
      <c r="AY115" s="104">
        <v>0</v>
      </c>
      <c r="AZ115" s="104">
        <v>87600</v>
      </c>
      <c r="BA115" s="104" t="b">
        <v>0</v>
      </c>
      <c r="BB115" s="104">
        <v>0</v>
      </c>
      <c r="BC115" s="105" t="s">
        <v>6294</v>
      </c>
      <c r="BD115" s="105" t="s">
        <v>6295</v>
      </c>
      <c r="BE115" s="104" t="b">
        <v>0</v>
      </c>
      <c r="BF115" s="104">
        <v>148920</v>
      </c>
      <c r="BG115" s="105">
        <v>4380</v>
      </c>
      <c r="BH115" s="105" t="b">
        <v>1</v>
      </c>
      <c r="BI115" s="104">
        <v>0</v>
      </c>
      <c r="BJ115" s="104">
        <v>100</v>
      </c>
      <c r="BK115" s="104">
        <v>0</v>
      </c>
      <c r="BL115" s="104">
        <v>0</v>
      </c>
      <c r="BM115" s="104">
        <v>0</v>
      </c>
      <c r="BN115" s="105" t="s">
        <v>4865</v>
      </c>
      <c r="BO115" s="104">
        <v>134628.38876252499</v>
      </c>
      <c r="BP115" s="104">
        <v>0</v>
      </c>
      <c r="BQ115" s="104">
        <v>24</v>
      </c>
      <c r="BR115" s="105"/>
      <c r="BS115" s="105"/>
      <c r="BT115" s="105"/>
      <c r="BU115" s="105"/>
      <c r="BV115" s="104">
        <v>1</v>
      </c>
      <c r="BW115" s="104">
        <v>1</v>
      </c>
      <c r="BX115" s="104">
        <v>13013.6</v>
      </c>
      <c r="BY115" s="104">
        <v>0</v>
      </c>
      <c r="BZ115" s="104">
        <v>7.4278538812785404E-6</v>
      </c>
      <c r="CA115" s="105" t="s">
        <v>10331</v>
      </c>
      <c r="CB115" s="105">
        <v>175200</v>
      </c>
      <c r="CC115" s="105" t="b">
        <v>1</v>
      </c>
      <c r="CD115" s="104">
        <v>72</v>
      </c>
      <c r="CE115" s="104">
        <v>3</v>
      </c>
      <c r="CF115" s="104">
        <v>0</v>
      </c>
      <c r="CG115" s="104">
        <v>0</v>
      </c>
      <c r="CH115" s="105"/>
      <c r="CI115" s="104" t="b">
        <v>0</v>
      </c>
      <c r="CJ115" s="104">
        <v>0</v>
      </c>
      <c r="CK115" s="104">
        <v>0</v>
      </c>
      <c r="CL115" s="105" t="s">
        <v>6296</v>
      </c>
      <c r="CM115" s="104">
        <v>0</v>
      </c>
      <c r="CN115" s="104">
        <v>1</v>
      </c>
      <c r="CO115" s="104">
        <v>0</v>
      </c>
      <c r="CP115" s="104">
        <v>0</v>
      </c>
      <c r="CQ115" s="104">
        <v>50</v>
      </c>
      <c r="CR115" s="104">
        <v>50</v>
      </c>
      <c r="CS115" s="104">
        <v>13013.6</v>
      </c>
      <c r="CT115" s="104">
        <v>0.14689249135898499</v>
      </c>
      <c r="CU115" s="104">
        <v>1911.6001255492899</v>
      </c>
      <c r="CV115" s="104">
        <v>78.081599999999995</v>
      </c>
      <c r="CW115" s="104">
        <v>0.146892491358984</v>
      </c>
      <c r="CX115" s="104">
        <v>11.4696007532956</v>
      </c>
      <c r="CY115" s="104">
        <v>3.2534000000000001</v>
      </c>
      <c r="CZ115" s="104">
        <v>0.146892491358984</v>
      </c>
      <c r="DA115" s="104">
        <v>0.47790003138731801</v>
      </c>
      <c r="DB115" s="104">
        <v>1.7826849315068501E-4</v>
      </c>
      <c r="DC115" s="104">
        <v>0</v>
      </c>
      <c r="DD115" s="105" t="s">
        <v>6297</v>
      </c>
    </row>
    <row r="116" spans="1:108" ht="377" x14ac:dyDescent="0.35">
      <c r="A116" s="105" t="s">
        <v>7024</v>
      </c>
      <c r="B116" s="104">
        <v>0</v>
      </c>
      <c r="C116" s="104">
        <v>0</v>
      </c>
      <c r="D116" s="104">
        <v>0</v>
      </c>
      <c r="E116" s="105"/>
      <c r="F116" s="104">
        <v>1</v>
      </c>
      <c r="G116" s="104" t="b">
        <v>0</v>
      </c>
      <c r="H116" s="105" t="s">
        <v>512</v>
      </c>
      <c r="I116" s="104">
        <v>0</v>
      </c>
      <c r="J116" s="105"/>
      <c r="K116" s="104">
        <v>0</v>
      </c>
      <c r="L116" s="104">
        <v>1.0794378635418</v>
      </c>
      <c r="M116" s="104">
        <v>0</v>
      </c>
      <c r="N116" s="104">
        <v>0</v>
      </c>
      <c r="O116" s="105"/>
      <c r="P116" s="104" t="b">
        <v>0</v>
      </c>
      <c r="Q116" s="104">
        <v>0</v>
      </c>
      <c r="R116" s="105"/>
      <c r="S116" s="104">
        <v>0</v>
      </c>
      <c r="T116" s="104">
        <v>0</v>
      </c>
      <c r="U116" s="104">
        <v>19.62</v>
      </c>
      <c r="V116" s="104">
        <v>0.1308</v>
      </c>
      <c r="W116" s="104">
        <v>0</v>
      </c>
      <c r="X116" s="105" t="s">
        <v>6285</v>
      </c>
      <c r="Y116" s="105"/>
      <c r="Z116" s="104">
        <v>1</v>
      </c>
      <c r="AA116" s="104">
        <v>0</v>
      </c>
      <c r="AB116" s="105"/>
      <c r="AC116" s="105" t="s">
        <v>88</v>
      </c>
      <c r="AD116" s="104">
        <v>0</v>
      </c>
      <c r="AE116" s="104">
        <v>0</v>
      </c>
      <c r="AF116" s="105"/>
      <c r="AG116" s="104">
        <v>2</v>
      </c>
      <c r="AH116" s="104">
        <v>2</v>
      </c>
      <c r="AI116" s="104">
        <v>2</v>
      </c>
      <c r="AJ116" s="105" t="s">
        <v>483</v>
      </c>
      <c r="AK116" s="104" t="b">
        <v>0</v>
      </c>
      <c r="AL116" s="104">
        <v>8760</v>
      </c>
      <c r="AM116" s="104">
        <v>8760</v>
      </c>
      <c r="AN116" s="104">
        <v>8760</v>
      </c>
      <c r="AO116" s="104">
        <v>0</v>
      </c>
      <c r="AP116" s="104">
        <v>0</v>
      </c>
      <c r="AQ116" s="104">
        <v>0</v>
      </c>
      <c r="AR116" s="104">
        <v>525600</v>
      </c>
      <c r="AS116" s="104">
        <v>78840</v>
      </c>
      <c r="AT116" s="105"/>
      <c r="AU116" s="104" t="b">
        <v>0</v>
      </c>
      <c r="AV116" s="104">
        <v>0</v>
      </c>
      <c r="AW116" s="104">
        <v>0</v>
      </c>
      <c r="AX116" s="104" t="b">
        <v>1</v>
      </c>
      <c r="AY116" s="104">
        <v>0</v>
      </c>
      <c r="AZ116" s="104">
        <v>87600</v>
      </c>
      <c r="BA116" s="104" t="b">
        <v>0</v>
      </c>
      <c r="BB116" s="104">
        <v>0</v>
      </c>
      <c r="BC116" s="105" t="s">
        <v>6286</v>
      </c>
      <c r="BD116" s="105" t="s">
        <v>6287</v>
      </c>
      <c r="BE116" s="104" t="b">
        <v>0</v>
      </c>
      <c r="BF116" s="104">
        <v>148920</v>
      </c>
      <c r="BG116" s="105">
        <v>8760</v>
      </c>
      <c r="BH116" s="105" t="b">
        <v>1</v>
      </c>
      <c r="BI116" s="104">
        <v>0</v>
      </c>
      <c r="BJ116" s="104">
        <v>50</v>
      </c>
      <c r="BK116" s="104">
        <v>0</v>
      </c>
      <c r="BL116" s="104">
        <v>0</v>
      </c>
      <c r="BM116" s="104">
        <v>0</v>
      </c>
      <c r="BN116" s="105" t="s">
        <v>2012</v>
      </c>
      <c r="BO116" s="104">
        <v>387336.39900955098</v>
      </c>
      <c r="BP116" s="104">
        <v>0</v>
      </c>
      <c r="BQ116" s="104">
        <v>150</v>
      </c>
      <c r="BR116" s="105"/>
      <c r="BS116" s="105"/>
      <c r="BT116" s="105"/>
      <c r="BU116" s="105"/>
      <c r="BV116" s="104">
        <v>1</v>
      </c>
      <c r="BW116" s="104">
        <v>1</v>
      </c>
      <c r="BX116" s="104">
        <v>305088</v>
      </c>
      <c r="BY116" s="104">
        <v>0</v>
      </c>
      <c r="BZ116" s="104">
        <v>2.5817351598173499E-6</v>
      </c>
      <c r="CA116" s="105" t="s">
        <v>10327</v>
      </c>
      <c r="CB116" s="105">
        <v>438000</v>
      </c>
      <c r="CC116" s="105" t="b">
        <v>1</v>
      </c>
      <c r="CD116" s="104">
        <v>150</v>
      </c>
      <c r="CE116" s="104">
        <v>1</v>
      </c>
      <c r="CF116" s="104">
        <v>0</v>
      </c>
      <c r="CG116" s="104">
        <v>0</v>
      </c>
      <c r="CH116" s="105"/>
      <c r="CI116" s="104" t="b">
        <v>0</v>
      </c>
      <c r="CJ116" s="104">
        <v>0</v>
      </c>
      <c r="CK116" s="104">
        <v>0</v>
      </c>
      <c r="CL116" s="106" t="s">
        <v>10328</v>
      </c>
      <c r="CM116" s="104">
        <v>0</v>
      </c>
      <c r="CN116" s="104">
        <v>1</v>
      </c>
      <c r="CO116" s="104">
        <v>0</v>
      </c>
      <c r="CP116" s="104">
        <v>0</v>
      </c>
      <c r="CQ116" s="104">
        <v>50</v>
      </c>
      <c r="CR116" s="104">
        <v>50</v>
      </c>
      <c r="CS116" s="104">
        <v>305088</v>
      </c>
      <c r="CT116" s="104">
        <v>0.39786991915604902</v>
      </c>
      <c r="CU116" s="104">
        <v>121385.337895481</v>
      </c>
      <c r="CV116" s="104">
        <v>169.62</v>
      </c>
      <c r="CW116" s="104">
        <v>0.29817960218793099</v>
      </c>
      <c r="CX116" s="104">
        <v>50.577224123116899</v>
      </c>
      <c r="CY116" s="104">
        <v>1.1308</v>
      </c>
      <c r="CZ116" s="104">
        <v>0.29817960218793199</v>
      </c>
      <c r="DA116" s="104">
        <v>0.33718149415411303</v>
      </c>
      <c r="DB116" s="104">
        <v>3.8726027397260302E-4</v>
      </c>
      <c r="DC116" s="104">
        <v>0</v>
      </c>
      <c r="DD116" s="105" t="s">
        <v>6288</v>
      </c>
    </row>
    <row r="117" spans="1:108" ht="188.5" x14ac:dyDescent="0.35">
      <c r="A117" s="105" t="s">
        <v>7033</v>
      </c>
      <c r="B117" s="104">
        <v>0</v>
      </c>
      <c r="C117" s="104">
        <v>0</v>
      </c>
      <c r="D117" s="104">
        <v>0</v>
      </c>
      <c r="E117" s="105"/>
      <c r="F117" s="104">
        <v>1</v>
      </c>
      <c r="G117" s="104" t="b">
        <v>0</v>
      </c>
      <c r="H117" s="105" t="s">
        <v>512</v>
      </c>
      <c r="I117" s="104">
        <v>0</v>
      </c>
      <c r="J117" s="105"/>
      <c r="K117" s="104">
        <v>0</v>
      </c>
      <c r="L117" s="104">
        <v>0.83837887425463598</v>
      </c>
      <c r="M117" s="104">
        <v>0</v>
      </c>
      <c r="N117" s="104">
        <v>0</v>
      </c>
      <c r="O117" s="105"/>
      <c r="P117" s="104" t="b">
        <v>0</v>
      </c>
      <c r="Q117" s="104">
        <v>0</v>
      </c>
      <c r="R117" s="105"/>
      <c r="S117" s="104">
        <v>0</v>
      </c>
      <c r="T117" s="104">
        <v>0</v>
      </c>
      <c r="U117" s="104">
        <v>20.445</v>
      </c>
      <c r="V117" s="104">
        <v>0.1363</v>
      </c>
      <c r="W117" s="104">
        <v>0</v>
      </c>
      <c r="X117" s="105" t="s">
        <v>6351</v>
      </c>
      <c r="Y117" s="105"/>
      <c r="Z117" s="104">
        <v>1</v>
      </c>
      <c r="AA117" s="104">
        <v>0</v>
      </c>
      <c r="AB117" s="105"/>
      <c r="AC117" s="105" t="s">
        <v>88</v>
      </c>
      <c r="AD117" s="104">
        <v>0</v>
      </c>
      <c r="AE117" s="104">
        <v>0</v>
      </c>
      <c r="AF117" s="105"/>
      <c r="AG117" s="104">
        <v>2</v>
      </c>
      <c r="AH117" s="104">
        <v>2</v>
      </c>
      <c r="AI117" s="104">
        <v>2</v>
      </c>
      <c r="AJ117" s="105" t="s">
        <v>483</v>
      </c>
      <c r="AK117" s="104" t="b">
        <v>0</v>
      </c>
      <c r="AL117" s="104">
        <v>8760</v>
      </c>
      <c r="AM117" s="104">
        <v>8760</v>
      </c>
      <c r="AN117" s="104">
        <v>8760</v>
      </c>
      <c r="AO117" s="104">
        <v>0</v>
      </c>
      <c r="AP117" s="104">
        <v>0</v>
      </c>
      <c r="AQ117" s="104">
        <v>0</v>
      </c>
      <c r="AR117" s="104">
        <v>525600</v>
      </c>
      <c r="AS117" s="104">
        <v>78840</v>
      </c>
      <c r="AT117" s="105"/>
      <c r="AU117" s="104" t="b">
        <v>0</v>
      </c>
      <c r="AV117" s="104">
        <v>0</v>
      </c>
      <c r="AW117" s="104">
        <v>0</v>
      </c>
      <c r="AX117" s="104" t="b">
        <v>1</v>
      </c>
      <c r="AY117" s="104">
        <v>0</v>
      </c>
      <c r="AZ117" s="104">
        <v>87600</v>
      </c>
      <c r="BA117" s="104" t="b">
        <v>0</v>
      </c>
      <c r="BB117" s="104">
        <v>0</v>
      </c>
      <c r="BC117" s="105" t="s">
        <v>6286</v>
      </c>
      <c r="BD117" s="105" t="s">
        <v>6287</v>
      </c>
      <c r="BE117" s="104" t="b">
        <v>0</v>
      </c>
      <c r="BF117" s="104">
        <v>411720</v>
      </c>
      <c r="BG117" s="105">
        <v>8760</v>
      </c>
      <c r="BH117" s="105" t="b">
        <v>1</v>
      </c>
      <c r="BI117" s="104">
        <v>0</v>
      </c>
      <c r="BJ117" s="104">
        <v>50</v>
      </c>
      <c r="BK117" s="104">
        <v>0</v>
      </c>
      <c r="BL117" s="104">
        <v>0</v>
      </c>
      <c r="BM117" s="104">
        <v>0</v>
      </c>
      <c r="BN117" s="105" t="s">
        <v>2012</v>
      </c>
      <c r="BO117" s="104">
        <v>385461.585848808</v>
      </c>
      <c r="BP117" s="104">
        <v>0</v>
      </c>
      <c r="BQ117" s="104">
        <v>150</v>
      </c>
      <c r="BR117" s="105"/>
      <c r="BS117" s="105"/>
      <c r="BT117" s="105"/>
      <c r="BU117" s="105"/>
      <c r="BV117" s="104">
        <v>1</v>
      </c>
      <c r="BW117" s="104">
        <v>1</v>
      </c>
      <c r="BX117" s="104">
        <v>307068</v>
      </c>
      <c r="BY117" s="104">
        <v>0</v>
      </c>
      <c r="BZ117" s="104">
        <v>2.5942922374429199E-6</v>
      </c>
      <c r="CA117" s="105" t="s">
        <v>10327</v>
      </c>
      <c r="CB117" s="105">
        <v>438000</v>
      </c>
      <c r="CC117" s="105" t="b">
        <v>1</v>
      </c>
      <c r="CD117" s="104">
        <v>150</v>
      </c>
      <c r="CE117" s="104">
        <v>1</v>
      </c>
      <c r="CF117" s="104">
        <v>0</v>
      </c>
      <c r="CG117" s="104">
        <v>0</v>
      </c>
      <c r="CH117" s="105"/>
      <c r="CI117" s="104" t="b">
        <v>0</v>
      </c>
      <c r="CJ117" s="104">
        <v>0</v>
      </c>
      <c r="CK117" s="104">
        <v>0</v>
      </c>
      <c r="CL117" s="106" t="s">
        <v>10348</v>
      </c>
      <c r="CM117" s="104">
        <v>0</v>
      </c>
      <c r="CN117" s="104">
        <v>1</v>
      </c>
      <c r="CO117" s="104">
        <v>0</v>
      </c>
      <c r="CP117" s="104">
        <v>0</v>
      </c>
      <c r="CQ117" s="104">
        <v>50</v>
      </c>
      <c r="CR117" s="104">
        <v>50</v>
      </c>
      <c r="CS117" s="104">
        <v>307068</v>
      </c>
      <c r="CT117" s="104">
        <v>0.41503252841125898</v>
      </c>
      <c r="CU117" s="104">
        <v>127443.208434188</v>
      </c>
      <c r="CV117" s="104">
        <v>170.44499999999999</v>
      </c>
      <c r="CW117" s="104">
        <v>0.31154528937533199</v>
      </c>
      <c r="CX117" s="104">
        <v>53.101336847578402</v>
      </c>
      <c r="CY117" s="104">
        <v>1.1363000000000001</v>
      </c>
      <c r="CZ117" s="104">
        <v>0.31154528937533199</v>
      </c>
      <c r="DA117" s="104">
        <v>0.35400891231719001</v>
      </c>
      <c r="DB117" s="104">
        <v>3.8914383561643802E-4</v>
      </c>
      <c r="DC117" s="104">
        <v>0</v>
      </c>
      <c r="DD117" s="105" t="s">
        <v>6352</v>
      </c>
    </row>
    <row r="118" spans="1:108" ht="409.5" x14ac:dyDescent="0.35">
      <c r="A118" s="105" t="s">
        <v>10835</v>
      </c>
      <c r="B118" s="104">
        <v>0</v>
      </c>
      <c r="C118" s="104">
        <v>0</v>
      </c>
      <c r="D118" s="104">
        <v>0</v>
      </c>
      <c r="E118" s="105"/>
      <c r="F118" s="104">
        <v>1</v>
      </c>
      <c r="G118" s="104" t="b">
        <v>0</v>
      </c>
      <c r="H118" s="105" t="s">
        <v>512</v>
      </c>
      <c r="I118" s="104">
        <v>0</v>
      </c>
      <c r="J118" s="105"/>
      <c r="K118" s="104">
        <v>0</v>
      </c>
      <c r="L118" s="104">
        <v>1.0764051895118001</v>
      </c>
      <c r="M118" s="104">
        <v>0</v>
      </c>
      <c r="N118" s="104">
        <v>0</v>
      </c>
      <c r="O118" s="105"/>
      <c r="P118" s="104" t="b">
        <v>0</v>
      </c>
      <c r="Q118" s="104">
        <v>0</v>
      </c>
      <c r="R118" s="105"/>
      <c r="S118" s="104">
        <v>0</v>
      </c>
      <c r="T118" s="104">
        <v>0</v>
      </c>
      <c r="U118" s="104">
        <v>19.62</v>
      </c>
      <c r="V118" s="104">
        <v>0.1308</v>
      </c>
      <c r="W118" s="104">
        <v>0</v>
      </c>
      <c r="X118" s="105" t="s">
        <v>6348</v>
      </c>
      <c r="Y118" s="105"/>
      <c r="Z118" s="104">
        <v>1</v>
      </c>
      <c r="AA118" s="104">
        <v>0</v>
      </c>
      <c r="AB118" s="105"/>
      <c r="AC118" s="105" t="s">
        <v>88</v>
      </c>
      <c r="AD118" s="104">
        <v>0</v>
      </c>
      <c r="AE118" s="104">
        <v>0</v>
      </c>
      <c r="AF118" s="105"/>
      <c r="AG118" s="104">
        <v>2</v>
      </c>
      <c r="AH118" s="104">
        <v>2</v>
      </c>
      <c r="AI118" s="104">
        <v>2</v>
      </c>
      <c r="AJ118" s="105" t="s">
        <v>483</v>
      </c>
      <c r="AK118" s="104" t="b">
        <v>0</v>
      </c>
      <c r="AL118" s="104">
        <v>8760</v>
      </c>
      <c r="AM118" s="104">
        <v>8760</v>
      </c>
      <c r="AN118" s="104">
        <v>8760</v>
      </c>
      <c r="AO118" s="104">
        <v>0</v>
      </c>
      <c r="AP118" s="104">
        <v>0</v>
      </c>
      <c r="AQ118" s="104">
        <v>0</v>
      </c>
      <c r="AR118" s="104">
        <v>525600</v>
      </c>
      <c r="AS118" s="104">
        <v>78840</v>
      </c>
      <c r="AT118" s="105"/>
      <c r="AU118" s="104" t="b">
        <v>0</v>
      </c>
      <c r="AV118" s="104">
        <v>0</v>
      </c>
      <c r="AW118" s="104">
        <v>0</v>
      </c>
      <c r="AX118" s="104" t="b">
        <v>1</v>
      </c>
      <c r="AY118" s="104">
        <v>0</v>
      </c>
      <c r="AZ118" s="104">
        <v>87600</v>
      </c>
      <c r="BA118" s="104" t="b">
        <v>0</v>
      </c>
      <c r="BB118" s="104">
        <v>0</v>
      </c>
      <c r="BC118" s="105" t="s">
        <v>6286</v>
      </c>
      <c r="BD118" s="105" t="s">
        <v>6349</v>
      </c>
      <c r="BE118" s="104" t="b">
        <v>1</v>
      </c>
      <c r="BF118" s="104">
        <v>148920</v>
      </c>
      <c r="BG118" s="105">
        <v>8760</v>
      </c>
      <c r="BH118" s="105" t="b">
        <v>1</v>
      </c>
      <c r="BI118" s="104">
        <v>0</v>
      </c>
      <c r="BJ118" s="104">
        <v>50</v>
      </c>
      <c r="BK118" s="104">
        <v>0</v>
      </c>
      <c r="BL118" s="104">
        <v>0</v>
      </c>
      <c r="BM118" s="104">
        <v>0</v>
      </c>
      <c r="BN118" s="105" t="s">
        <v>2012</v>
      </c>
      <c r="BO118" s="104">
        <v>387336.39900955098</v>
      </c>
      <c r="BP118" s="104">
        <v>0</v>
      </c>
      <c r="BQ118" s="104">
        <v>150</v>
      </c>
      <c r="BR118" s="105"/>
      <c r="BS118" s="105"/>
      <c r="BT118" s="105"/>
      <c r="BU118" s="105"/>
      <c r="BV118" s="104">
        <v>1</v>
      </c>
      <c r="BW118" s="104">
        <v>1</v>
      </c>
      <c r="BX118" s="104">
        <v>354936</v>
      </c>
      <c r="BY118" s="104">
        <v>0</v>
      </c>
      <c r="BZ118" s="104">
        <v>2.5817351598173499E-6</v>
      </c>
      <c r="CA118" s="105" t="s">
        <v>10346</v>
      </c>
      <c r="CB118" s="105">
        <v>438000</v>
      </c>
      <c r="CC118" s="105" t="b">
        <v>1</v>
      </c>
      <c r="CD118" s="104">
        <v>150</v>
      </c>
      <c r="CE118" s="104">
        <v>1</v>
      </c>
      <c r="CF118" s="104">
        <v>0</v>
      </c>
      <c r="CG118" s="104">
        <v>0</v>
      </c>
      <c r="CH118" s="105"/>
      <c r="CI118" s="104" t="b">
        <v>0</v>
      </c>
      <c r="CJ118" s="104">
        <v>0</v>
      </c>
      <c r="CK118" s="104">
        <v>0</v>
      </c>
      <c r="CL118" s="106" t="s">
        <v>10347</v>
      </c>
      <c r="CM118" s="104">
        <v>0</v>
      </c>
      <c r="CN118" s="104">
        <v>1</v>
      </c>
      <c r="CO118" s="104">
        <v>0</v>
      </c>
      <c r="CP118" s="104">
        <v>0</v>
      </c>
      <c r="CQ118" s="104">
        <v>50</v>
      </c>
      <c r="CR118" s="104">
        <v>50</v>
      </c>
      <c r="CS118" s="104">
        <v>354936</v>
      </c>
      <c r="CT118" s="104">
        <v>0.39899088158070001</v>
      </c>
      <c r="CU118" s="104">
        <v>141616.22754472701</v>
      </c>
      <c r="CV118" s="104">
        <v>169.62</v>
      </c>
      <c r="CW118" s="104">
        <v>0.29817960218793099</v>
      </c>
      <c r="CX118" s="104">
        <v>50.577224123116899</v>
      </c>
      <c r="CY118" s="104">
        <v>1.1308</v>
      </c>
      <c r="CZ118" s="104">
        <v>0.29817960218793199</v>
      </c>
      <c r="DA118" s="104">
        <v>0.33718149415411303</v>
      </c>
      <c r="DB118" s="104">
        <v>3.8726027397260302E-4</v>
      </c>
      <c r="DC118" s="104">
        <v>0</v>
      </c>
      <c r="DD118" s="105" t="s">
        <v>6350</v>
      </c>
    </row>
    <row r="119" spans="1:108" ht="409.5" x14ac:dyDescent="0.35">
      <c r="A119" s="105" t="s">
        <v>7032</v>
      </c>
      <c r="B119" s="104">
        <v>0</v>
      </c>
      <c r="C119" s="104">
        <v>0</v>
      </c>
      <c r="D119" s="104">
        <v>0</v>
      </c>
      <c r="E119" s="105"/>
      <c r="F119" s="104">
        <v>1</v>
      </c>
      <c r="G119" s="104" t="b">
        <v>0</v>
      </c>
      <c r="H119" s="105" t="s">
        <v>512</v>
      </c>
      <c r="I119" s="104">
        <v>0</v>
      </c>
      <c r="J119" s="105"/>
      <c r="K119" s="104">
        <v>0</v>
      </c>
      <c r="L119" s="104">
        <v>0.83603864191636901</v>
      </c>
      <c r="M119" s="104">
        <v>0</v>
      </c>
      <c r="N119" s="104">
        <v>0</v>
      </c>
      <c r="O119" s="105"/>
      <c r="P119" s="104" t="b">
        <v>0</v>
      </c>
      <c r="Q119" s="104">
        <v>0</v>
      </c>
      <c r="R119" s="105"/>
      <c r="S119" s="104">
        <v>0</v>
      </c>
      <c r="T119" s="104">
        <v>0</v>
      </c>
      <c r="U119" s="104">
        <v>20.445</v>
      </c>
      <c r="V119" s="104">
        <v>0.1363</v>
      </c>
      <c r="W119" s="104">
        <v>0</v>
      </c>
      <c r="X119" s="105" t="s">
        <v>6353</v>
      </c>
      <c r="Y119" s="105"/>
      <c r="Z119" s="104">
        <v>1</v>
      </c>
      <c r="AA119" s="104">
        <v>0</v>
      </c>
      <c r="AB119" s="105"/>
      <c r="AC119" s="105" t="s">
        <v>88</v>
      </c>
      <c r="AD119" s="104">
        <v>0</v>
      </c>
      <c r="AE119" s="104">
        <v>0</v>
      </c>
      <c r="AF119" s="105"/>
      <c r="AG119" s="104">
        <v>2</v>
      </c>
      <c r="AH119" s="104">
        <v>2</v>
      </c>
      <c r="AI119" s="104">
        <v>2</v>
      </c>
      <c r="AJ119" s="105" t="s">
        <v>483</v>
      </c>
      <c r="AK119" s="104" t="b">
        <v>0</v>
      </c>
      <c r="AL119" s="104">
        <v>8760</v>
      </c>
      <c r="AM119" s="104">
        <v>8760</v>
      </c>
      <c r="AN119" s="104">
        <v>8760</v>
      </c>
      <c r="AO119" s="104">
        <v>0</v>
      </c>
      <c r="AP119" s="104">
        <v>0</v>
      </c>
      <c r="AQ119" s="104">
        <v>0</v>
      </c>
      <c r="AR119" s="104">
        <v>525600</v>
      </c>
      <c r="AS119" s="104">
        <v>78840</v>
      </c>
      <c r="AT119" s="105"/>
      <c r="AU119" s="104" t="b">
        <v>0</v>
      </c>
      <c r="AV119" s="104">
        <v>0</v>
      </c>
      <c r="AW119" s="104">
        <v>0</v>
      </c>
      <c r="AX119" s="104" t="b">
        <v>1</v>
      </c>
      <c r="AY119" s="104">
        <v>0</v>
      </c>
      <c r="AZ119" s="104">
        <v>87600</v>
      </c>
      <c r="BA119" s="104" t="b">
        <v>0</v>
      </c>
      <c r="BB119" s="104">
        <v>0</v>
      </c>
      <c r="BC119" s="105" t="s">
        <v>6286</v>
      </c>
      <c r="BD119" s="105" t="s">
        <v>6349</v>
      </c>
      <c r="BE119" s="104" t="b">
        <v>1</v>
      </c>
      <c r="BF119" s="104">
        <v>411720</v>
      </c>
      <c r="BG119" s="105">
        <v>8760</v>
      </c>
      <c r="BH119" s="105" t="b">
        <v>1</v>
      </c>
      <c r="BI119" s="104">
        <v>0</v>
      </c>
      <c r="BJ119" s="104">
        <v>50</v>
      </c>
      <c r="BK119" s="104">
        <v>0</v>
      </c>
      <c r="BL119" s="104">
        <v>0</v>
      </c>
      <c r="BM119" s="104">
        <v>0</v>
      </c>
      <c r="BN119" s="105" t="s">
        <v>2012</v>
      </c>
      <c r="BO119" s="104">
        <v>385461.585848808</v>
      </c>
      <c r="BP119" s="104">
        <v>0</v>
      </c>
      <c r="BQ119" s="104">
        <v>150</v>
      </c>
      <c r="BR119" s="105"/>
      <c r="BS119" s="105"/>
      <c r="BT119" s="105"/>
      <c r="BU119" s="105"/>
      <c r="BV119" s="104">
        <v>1</v>
      </c>
      <c r="BW119" s="104">
        <v>1</v>
      </c>
      <c r="BX119" s="104">
        <v>357246</v>
      </c>
      <c r="BY119" s="104">
        <v>0</v>
      </c>
      <c r="BZ119" s="104">
        <v>2.5942922374429199E-6</v>
      </c>
      <c r="CA119" s="105" t="s">
        <v>10346</v>
      </c>
      <c r="CB119" s="105">
        <v>438000</v>
      </c>
      <c r="CC119" s="105" t="b">
        <v>1</v>
      </c>
      <c r="CD119" s="104">
        <v>150</v>
      </c>
      <c r="CE119" s="104">
        <v>1</v>
      </c>
      <c r="CF119" s="104">
        <v>0</v>
      </c>
      <c r="CG119" s="104">
        <v>0</v>
      </c>
      <c r="CH119" s="105"/>
      <c r="CI119" s="104" t="b">
        <v>0</v>
      </c>
      <c r="CJ119" s="104">
        <v>0</v>
      </c>
      <c r="CK119" s="104">
        <v>0</v>
      </c>
      <c r="CL119" s="106" t="s">
        <v>10349</v>
      </c>
      <c r="CM119" s="104">
        <v>0</v>
      </c>
      <c r="CN119" s="104">
        <v>1</v>
      </c>
      <c r="CO119" s="104">
        <v>0</v>
      </c>
      <c r="CP119" s="104">
        <v>0</v>
      </c>
      <c r="CQ119" s="104">
        <v>50</v>
      </c>
      <c r="CR119" s="104">
        <v>50</v>
      </c>
      <c r="CS119" s="104">
        <v>357246</v>
      </c>
      <c r="CT119" s="104">
        <v>0.41619428397580299</v>
      </c>
      <c r="CU119" s="104">
        <v>148683.74317321999</v>
      </c>
      <c r="CV119" s="104">
        <v>170.44499999999999</v>
      </c>
      <c r="CW119" s="104">
        <v>0.31154528937533199</v>
      </c>
      <c r="CX119" s="104">
        <v>53.101336847578402</v>
      </c>
      <c r="CY119" s="104">
        <v>1.1363000000000001</v>
      </c>
      <c r="CZ119" s="104">
        <v>0.31154528937533199</v>
      </c>
      <c r="DA119" s="104">
        <v>0.35400891231719001</v>
      </c>
      <c r="DB119" s="104">
        <v>3.8914383561643802E-4</v>
      </c>
      <c r="DC119" s="104">
        <v>0</v>
      </c>
      <c r="DD119" s="105" t="s">
        <v>6354</v>
      </c>
    </row>
    <row r="120" spans="1:108" ht="362.5" x14ac:dyDescent="0.35">
      <c r="A120" s="105" t="s">
        <v>7025</v>
      </c>
      <c r="B120" s="104">
        <v>0</v>
      </c>
      <c r="C120" s="104">
        <v>0</v>
      </c>
      <c r="D120" s="104">
        <v>0</v>
      </c>
      <c r="E120" s="105"/>
      <c r="F120" s="104">
        <v>1</v>
      </c>
      <c r="G120" s="104" t="b">
        <v>0</v>
      </c>
      <c r="H120" s="105" t="s">
        <v>512</v>
      </c>
      <c r="I120" s="104">
        <v>0</v>
      </c>
      <c r="J120" s="105"/>
      <c r="K120" s="104">
        <v>0</v>
      </c>
      <c r="L120" s="104">
        <v>1.2161496008144499</v>
      </c>
      <c r="M120" s="104">
        <v>0</v>
      </c>
      <c r="N120" s="104">
        <v>0</v>
      </c>
      <c r="O120" s="105"/>
      <c r="P120" s="104" t="b">
        <v>0</v>
      </c>
      <c r="Q120" s="104">
        <v>0</v>
      </c>
      <c r="R120" s="105"/>
      <c r="S120" s="104">
        <v>0</v>
      </c>
      <c r="T120" s="104">
        <v>0</v>
      </c>
      <c r="U120" s="104">
        <v>2.6970000000000001</v>
      </c>
      <c r="V120" s="104">
        <v>0.2697</v>
      </c>
      <c r="W120" s="104">
        <v>0</v>
      </c>
      <c r="X120" s="105" t="s">
        <v>6289</v>
      </c>
      <c r="Y120" s="105"/>
      <c r="Z120" s="104">
        <v>1</v>
      </c>
      <c r="AA120" s="104">
        <v>0</v>
      </c>
      <c r="AB120" s="105"/>
      <c r="AC120" s="105" t="s">
        <v>88</v>
      </c>
      <c r="AD120" s="104">
        <v>0</v>
      </c>
      <c r="AE120" s="104">
        <v>0</v>
      </c>
      <c r="AF120" s="105"/>
      <c r="AG120" s="104">
        <v>2</v>
      </c>
      <c r="AH120" s="104">
        <v>2</v>
      </c>
      <c r="AI120" s="104">
        <v>2</v>
      </c>
      <c r="AJ120" s="105" t="s">
        <v>483</v>
      </c>
      <c r="AK120" s="104" t="b">
        <v>0</v>
      </c>
      <c r="AL120" s="104">
        <v>8760</v>
      </c>
      <c r="AM120" s="104">
        <v>8760</v>
      </c>
      <c r="AN120" s="104">
        <v>8760</v>
      </c>
      <c r="AO120" s="104">
        <v>0</v>
      </c>
      <c r="AP120" s="104">
        <v>0</v>
      </c>
      <c r="AQ120" s="104">
        <v>0</v>
      </c>
      <c r="AR120" s="104">
        <v>262800</v>
      </c>
      <c r="AS120" s="104">
        <v>39420</v>
      </c>
      <c r="AT120" s="105"/>
      <c r="AU120" s="104" t="b">
        <v>0</v>
      </c>
      <c r="AV120" s="104">
        <v>0</v>
      </c>
      <c r="AW120" s="104">
        <v>0</v>
      </c>
      <c r="AX120" s="104" t="b">
        <v>1</v>
      </c>
      <c r="AY120" s="104">
        <v>0</v>
      </c>
      <c r="AZ120" s="104">
        <v>87600</v>
      </c>
      <c r="BA120" s="104" t="b">
        <v>0</v>
      </c>
      <c r="BB120" s="104">
        <v>0</v>
      </c>
      <c r="BC120" s="105" t="s">
        <v>6290</v>
      </c>
      <c r="BD120" s="105" t="s">
        <v>6291</v>
      </c>
      <c r="BE120" s="104" t="b">
        <v>0</v>
      </c>
      <c r="BF120" s="104">
        <v>148920</v>
      </c>
      <c r="BG120" s="105"/>
      <c r="BH120" s="105" t="b">
        <v>0</v>
      </c>
      <c r="BI120" s="104">
        <v>0</v>
      </c>
      <c r="BJ120" s="104">
        <v>0</v>
      </c>
      <c r="BK120" s="104">
        <v>0</v>
      </c>
      <c r="BL120" s="104">
        <v>0</v>
      </c>
      <c r="BM120" s="104">
        <v>0</v>
      </c>
      <c r="BN120" s="105" t="s">
        <v>2300</v>
      </c>
      <c r="BO120" s="104">
        <v>192977.04542450499</v>
      </c>
      <c r="BP120" s="104">
        <v>67592.609817070203</v>
      </c>
      <c r="BQ120" s="104">
        <v>10</v>
      </c>
      <c r="BR120" s="105"/>
      <c r="BS120" s="105"/>
      <c r="BT120" s="105"/>
      <c r="BU120" s="105"/>
      <c r="BV120" s="104">
        <v>1</v>
      </c>
      <c r="BW120" s="104">
        <v>1</v>
      </c>
      <c r="BX120" s="104">
        <v>22697</v>
      </c>
      <c r="BY120" s="104">
        <v>0</v>
      </c>
      <c r="BZ120" s="104">
        <v>5.1819634703196299E-6</v>
      </c>
      <c r="CA120" s="105" t="s">
        <v>10329</v>
      </c>
      <c r="CB120" s="105">
        <v>219000</v>
      </c>
      <c r="CC120" s="105" t="b">
        <v>1</v>
      </c>
      <c r="CD120" s="104">
        <v>20</v>
      </c>
      <c r="CE120" s="104">
        <v>2</v>
      </c>
      <c r="CF120" s="104">
        <v>0</v>
      </c>
      <c r="CG120" s="104">
        <v>0</v>
      </c>
      <c r="CH120" s="105"/>
      <c r="CI120" s="104" t="b">
        <v>0</v>
      </c>
      <c r="CJ120" s="104">
        <v>0</v>
      </c>
      <c r="CK120" s="104">
        <v>0</v>
      </c>
      <c r="CL120" s="106" t="s">
        <v>10330</v>
      </c>
      <c r="CM120" s="104">
        <v>0</v>
      </c>
      <c r="CN120" s="104">
        <v>1</v>
      </c>
      <c r="CO120" s="104">
        <v>0</v>
      </c>
      <c r="CP120" s="104">
        <v>0</v>
      </c>
      <c r="CQ120" s="104">
        <v>50</v>
      </c>
      <c r="CR120" s="104">
        <v>50</v>
      </c>
      <c r="CS120" s="104">
        <v>22697</v>
      </c>
      <c r="CT120" s="104">
        <v>0.21146421169170601</v>
      </c>
      <c r="CU120" s="104">
        <v>4799.6032127666504</v>
      </c>
      <c r="CV120" s="104">
        <v>22.696999999999999</v>
      </c>
      <c r="CW120" s="104">
        <v>0.21146421169170601</v>
      </c>
      <c r="CX120" s="104">
        <v>4.7996032127666499</v>
      </c>
      <c r="CY120" s="104">
        <v>2.2696999999999998</v>
      </c>
      <c r="CZ120" s="104">
        <v>0.21146421169170501</v>
      </c>
      <c r="DA120" s="104">
        <v>0.47996032127666399</v>
      </c>
      <c r="DB120" s="104">
        <v>5.1819634703196399E-5</v>
      </c>
      <c r="DC120" s="104">
        <v>0</v>
      </c>
      <c r="DD120" s="105" t="s">
        <v>6292</v>
      </c>
    </row>
    <row r="121" spans="1:108" x14ac:dyDescent="0.35">
      <c r="A121" s="105" t="s">
        <v>10836</v>
      </c>
      <c r="B121" s="104">
        <v>0</v>
      </c>
      <c r="C121" s="104">
        <v>0</v>
      </c>
      <c r="D121" s="104">
        <v>0</v>
      </c>
      <c r="E121" s="105"/>
      <c r="F121" s="104">
        <v>1</v>
      </c>
      <c r="G121" s="104" t="b">
        <v>0</v>
      </c>
      <c r="H121" s="105" t="s">
        <v>512</v>
      </c>
      <c r="I121" s="104">
        <v>0</v>
      </c>
      <c r="J121" s="105"/>
      <c r="K121" s="104">
        <v>0</v>
      </c>
      <c r="L121" s="104">
        <v>1.30602004908166</v>
      </c>
      <c r="M121" s="104">
        <v>0</v>
      </c>
      <c r="N121" s="104">
        <v>0</v>
      </c>
      <c r="O121" s="105"/>
      <c r="P121" s="104" t="b">
        <v>0</v>
      </c>
      <c r="Q121" s="104">
        <v>0</v>
      </c>
      <c r="R121" s="105"/>
      <c r="S121" s="104">
        <v>0</v>
      </c>
      <c r="T121" s="104">
        <v>0</v>
      </c>
      <c r="U121" s="104">
        <v>23.859200000000001</v>
      </c>
      <c r="V121" s="104">
        <v>0.74560000000000004</v>
      </c>
      <c r="W121" s="104">
        <v>0</v>
      </c>
      <c r="X121" s="105" t="s">
        <v>6355</v>
      </c>
      <c r="Y121" s="105"/>
      <c r="Z121" s="104">
        <v>1</v>
      </c>
      <c r="AA121" s="104">
        <v>0</v>
      </c>
      <c r="AB121" s="105" t="s">
        <v>799</v>
      </c>
      <c r="AC121" s="105" t="s">
        <v>77</v>
      </c>
      <c r="AD121" s="104">
        <v>0</v>
      </c>
      <c r="AE121" s="104">
        <v>0</v>
      </c>
      <c r="AF121" s="105"/>
      <c r="AG121" s="104">
        <v>2</v>
      </c>
      <c r="AH121" s="104">
        <v>2</v>
      </c>
      <c r="AI121" s="104">
        <v>2</v>
      </c>
      <c r="AJ121" s="105" t="s">
        <v>483</v>
      </c>
      <c r="AK121" s="104" t="b">
        <v>0</v>
      </c>
      <c r="AL121" s="104">
        <v>8760</v>
      </c>
      <c r="AM121" s="104">
        <v>8760</v>
      </c>
      <c r="AN121" s="104">
        <v>8760</v>
      </c>
      <c r="AO121" s="104">
        <v>0</v>
      </c>
      <c r="AP121" s="104">
        <v>0</v>
      </c>
      <c r="AQ121" s="104">
        <v>0</v>
      </c>
      <c r="AR121" s="104">
        <v>35040</v>
      </c>
      <c r="AS121" s="104">
        <v>5256</v>
      </c>
      <c r="AT121" s="105"/>
      <c r="AU121" s="104" t="b">
        <v>0</v>
      </c>
      <c r="AV121" s="104">
        <v>0</v>
      </c>
      <c r="AW121" s="104">
        <v>0</v>
      </c>
      <c r="AX121" s="104" t="b">
        <v>1</v>
      </c>
      <c r="AY121" s="104">
        <v>0</v>
      </c>
      <c r="AZ121" s="104">
        <v>87600</v>
      </c>
      <c r="BA121" s="104" t="b">
        <v>0</v>
      </c>
      <c r="BB121" s="104">
        <v>0</v>
      </c>
      <c r="BC121" s="105" t="s">
        <v>6290</v>
      </c>
      <c r="BD121" s="105" t="s">
        <v>6356</v>
      </c>
      <c r="BE121" s="104" t="b">
        <v>0</v>
      </c>
      <c r="BF121" s="104">
        <v>61320</v>
      </c>
      <c r="BG121" s="105"/>
      <c r="BH121" s="105" t="b">
        <v>0</v>
      </c>
      <c r="BI121" s="104">
        <v>0</v>
      </c>
      <c r="BJ121" s="104">
        <v>0</v>
      </c>
      <c r="BK121" s="104">
        <v>0</v>
      </c>
      <c r="BL121" s="104">
        <v>0</v>
      </c>
      <c r="BM121" s="104">
        <v>0</v>
      </c>
      <c r="BN121" s="105" t="s">
        <v>2305</v>
      </c>
      <c r="BO121" s="104">
        <v>24682.1747362727</v>
      </c>
      <c r="BP121" s="104">
        <v>0</v>
      </c>
      <c r="BQ121" s="104">
        <v>30.084032098097602</v>
      </c>
      <c r="BR121" s="105"/>
      <c r="BS121" s="105"/>
      <c r="BT121" s="105"/>
      <c r="BU121" s="105"/>
      <c r="BV121" s="104">
        <v>1</v>
      </c>
      <c r="BW121" s="104">
        <v>1</v>
      </c>
      <c r="BX121" s="104">
        <v>355657.6</v>
      </c>
      <c r="BY121" s="104">
        <v>0</v>
      </c>
      <c r="BZ121" s="104">
        <v>4.05150684931507E-5</v>
      </c>
      <c r="CA121" s="105" t="s">
        <v>10350</v>
      </c>
      <c r="CB121" s="105">
        <v>26280</v>
      </c>
      <c r="CC121" s="105" t="b">
        <v>1</v>
      </c>
      <c r="CD121" s="104">
        <v>510</v>
      </c>
      <c r="CE121" s="104">
        <v>17</v>
      </c>
      <c r="CF121" s="104">
        <v>0</v>
      </c>
      <c r="CG121" s="104">
        <v>0</v>
      </c>
      <c r="CH121" s="105"/>
      <c r="CI121" s="104" t="b">
        <v>0</v>
      </c>
      <c r="CJ121" s="104">
        <v>0</v>
      </c>
      <c r="CK121" s="104">
        <v>0</v>
      </c>
      <c r="CL121" s="105" t="s">
        <v>6296</v>
      </c>
      <c r="CM121" s="104">
        <v>0</v>
      </c>
      <c r="CN121" s="104">
        <v>1</v>
      </c>
      <c r="CO121" s="104">
        <v>0</v>
      </c>
      <c r="CP121" s="104">
        <v>0</v>
      </c>
      <c r="CQ121" s="104">
        <v>50</v>
      </c>
      <c r="CR121" s="104">
        <v>50</v>
      </c>
      <c r="CS121" s="104">
        <v>355657.6</v>
      </c>
      <c r="CT121" s="104">
        <v>4.9636231116712802E-2</v>
      </c>
      <c r="CU121" s="104">
        <v>17653.502832015402</v>
      </c>
      <c r="CV121" s="104">
        <v>533.85919999999999</v>
      </c>
      <c r="CW121" s="104">
        <v>5.0388896068522503E-2</v>
      </c>
      <c r="CX121" s="104">
        <v>26.9005757440246</v>
      </c>
      <c r="CY121" s="104">
        <v>17.7456</v>
      </c>
      <c r="CZ121" s="104">
        <v>4.73719114597854E-2</v>
      </c>
      <c r="DA121" s="104">
        <v>0.84064299200076698</v>
      </c>
      <c r="DB121" s="104">
        <v>1.21885662100457E-3</v>
      </c>
      <c r="DC121" s="104">
        <v>0</v>
      </c>
      <c r="DD121" s="105" t="s">
        <v>6357</v>
      </c>
    </row>
    <row r="122" spans="1:108" ht="409.5" x14ac:dyDescent="0.35">
      <c r="A122" s="105" t="s">
        <v>6930</v>
      </c>
      <c r="B122" s="104">
        <v>0</v>
      </c>
      <c r="C122" s="104">
        <v>0</v>
      </c>
      <c r="D122" s="104">
        <v>0</v>
      </c>
      <c r="E122" s="105"/>
      <c r="F122" s="104">
        <v>1</v>
      </c>
      <c r="G122" s="104" t="b">
        <v>0</v>
      </c>
      <c r="H122" s="105" t="s">
        <v>512</v>
      </c>
      <c r="I122" s="104">
        <v>0</v>
      </c>
      <c r="J122" s="105"/>
      <c r="K122" s="104">
        <v>0</v>
      </c>
      <c r="L122" s="104">
        <v>1.70534776391735</v>
      </c>
      <c r="M122" s="104">
        <v>0</v>
      </c>
      <c r="N122" s="104">
        <v>0</v>
      </c>
      <c r="O122" s="105"/>
      <c r="P122" s="104" t="b">
        <v>0</v>
      </c>
      <c r="Q122" s="104">
        <v>0</v>
      </c>
      <c r="R122" s="105"/>
      <c r="S122" s="104">
        <v>0</v>
      </c>
      <c r="T122" s="104">
        <v>0.26800000000000002</v>
      </c>
      <c r="U122" s="104">
        <v>25.995999999999999</v>
      </c>
      <c r="V122" s="104">
        <v>0.26800000000000002</v>
      </c>
      <c r="W122" s="104">
        <v>0</v>
      </c>
      <c r="X122" s="105" t="s">
        <v>6298</v>
      </c>
      <c r="Y122" s="106" t="s">
        <v>10332</v>
      </c>
      <c r="Z122" s="104">
        <v>1</v>
      </c>
      <c r="AA122" s="104">
        <v>0</v>
      </c>
      <c r="AB122" s="105" t="s">
        <v>11488</v>
      </c>
      <c r="AC122" s="105" t="s">
        <v>11489</v>
      </c>
      <c r="AD122" s="104">
        <v>0</v>
      </c>
      <c r="AE122" s="104">
        <v>0</v>
      </c>
      <c r="AF122" s="105"/>
      <c r="AG122" s="104">
        <v>2</v>
      </c>
      <c r="AH122" s="104">
        <v>2</v>
      </c>
      <c r="AI122" s="104">
        <v>2</v>
      </c>
      <c r="AJ122" s="105" t="s">
        <v>483</v>
      </c>
      <c r="AK122" s="104" t="b">
        <v>0</v>
      </c>
      <c r="AL122" s="104">
        <v>8760</v>
      </c>
      <c r="AM122" s="104">
        <v>8760</v>
      </c>
      <c r="AN122" s="104">
        <v>8760</v>
      </c>
      <c r="AO122" s="104">
        <v>0</v>
      </c>
      <c r="AP122" s="104">
        <v>0</v>
      </c>
      <c r="AQ122" s="104">
        <v>0</v>
      </c>
      <c r="AR122" s="104">
        <v>175200</v>
      </c>
      <c r="AS122" s="104">
        <v>26280</v>
      </c>
      <c r="AT122" s="105"/>
      <c r="AU122" s="104" t="b">
        <v>0</v>
      </c>
      <c r="AV122" s="104">
        <v>0</v>
      </c>
      <c r="AW122" s="104">
        <v>0</v>
      </c>
      <c r="AX122" s="104" t="b">
        <v>1</v>
      </c>
      <c r="AY122" s="104">
        <v>0</v>
      </c>
      <c r="AZ122" s="104">
        <v>87600</v>
      </c>
      <c r="BA122" s="104" t="b">
        <v>0</v>
      </c>
      <c r="BB122" s="104">
        <v>0</v>
      </c>
      <c r="BC122" s="105" t="s">
        <v>6299</v>
      </c>
      <c r="BD122" s="105" t="s">
        <v>6300</v>
      </c>
      <c r="BE122" s="104" t="b">
        <v>1</v>
      </c>
      <c r="BF122" s="104">
        <v>148920</v>
      </c>
      <c r="BG122" s="105" t="s">
        <v>835</v>
      </c>
      <c r="BH122" s="105" t="b">
        <v>1</v>
      </c>
      <c r="BI122" s="104">
        <v>0</v>
      </c>
      <c r="BJ122" s="104">
        <v>100</v>
      </c>
      <c r="BK122" s="104">
        <v>30126.560000000001</v>
      </c>
      <c r="BL122" s="104">
        <v>0</v>
      </c>
      <c r="BM122" s="104">
        <v>0</v>
      </c>
      <c r="BN122" s="105" t="s">
        <v>4350</v>
      </c>
      <c r="BO122" s="104">
        <v>102624.179943768</v>
      </c>
      <c r="BP122" s="104">
        <v>0</v>
      </c>
      <c r="BQ122" s="104">
        <v>9.8397375820056201</v>
      </c>
      <c r="BR122" s="105"/>
      <c r="BS122" s="105"/>
      <c r="BT122" s="105"/>
      <c r="BU122" s="105"/>
      <c r="BV122" s="104">
        <v>1</v>
      </c>
      <c r="BW122" s="104">
        <v>1</v>
      </c>
      <c r="BX122" s="104">
        <v>0</v>
      </c>
      <c r="BY122" s="104">
        <v>0</v>
      </c>
      <c r="BZ122" s="104">
        <v>9.7442922374429192E-6</v>
      </c>
      <c r="CA122" s="105" t="s">
        <v>10333</v>
      </c>
      <c r="CB122" s="105">
        <v>140160</v>
      </c>
      <c r="CC122" s="105" t="b">
        <v>1</v>
      </c>
      <c r="CD122" s="104">
        <v>16</v>
      </c>
      <c r="CE122" s="104">
        <v>4</v>
      </c>
      <c r="CF122" s="104">
        <v>0</v>
      </c>
      <c r="CG122" s="104">
        <v>0</v>
      </c>
      <c r="CH122" s="105"/>
      <c r="CI122" s="104" t="b">
        <v>0</v>
      </c>
      <c r="CJ122" s="104">
        <v>0</v>
      </c>
      <c r="CK122" s="104">
        <v>0</v>
      </c>
      <c r="CL122" s="106" t="s">
        <v>10334</v>
      </c>
      <c r="CM122" s="104">
        <v>5.9513698630333595E-10</v>
      </c>
      <c r="CN122" s="104">
        <v>35.922276579734699</v>
      </c>
      <c r="CO122" s="104">
        <v>160050</v>
      </c>
      <c r="CP122" s="104">
        <v>0</v>
      </c>
      <c r="CQ122" s="104">
        <v>50</v>
      </c>
      <c r="CR122" s="104">
        <v>50</v>
      </c>
      <c r="CS122" s="104">
        <v>190176.56</v>
      </c>
      <c r="CT122" s="104">
        <v>9.92949739235158E-2</v>
      </c>
      <c r="CU122" s="104">
        <v>18883.576566063901</v>
      </c>
      <c r="CV122" s="104">
        <v>41.996000000000002</v>
      </c>
      <c r="CW122" s="104">
        <v>1.1352478816853</v>
      </c>
      <c r="CX122" s="104">
        <v>47.675870039255699</v>
      </c>
      <c r="CY122" s="104">
        <v>4.2679999999999998</v>
      </c>
      <c r="CZ122" s="104">
        <v>0.11516021903413499</v>
      </c>
      <c r="DA122" s="104">
        <v>0.49150381483769001</v>
      </c>
      <c r="DB122" s="104">
        <v>9.5881278538812795E-5</v>
      </c>
      <c r="DC122" s="104">
        <v>0</v>
      </c>
      <c r="DD122" s="105" t="s">
        <v>6301</v>
      </c>
    </row>
    <row r="123" spans="1:108" ht="409.5" x14ac:dyDescent="0.35">
      <c r="A123" s="105" t="s">
        <v>6932</v>
      </c>
      <c r="B123" s="104">
        <v>0</v>
      </c>
      <c r="C123" s="104">
        <v>0</v>
      </c>
      <c r="D123" s="104">
        <v>0</v>
      </c>
      <c r="E123" s="105"/>
      <c r="F123" s="104">
        <v>1</v>
      </c>
      <c r="G123" s="104" t="b">
        <v>0</v>
      </c>
      <c r="H123" s="105" t="s">
        <v>512</v>
      </c>
      <c r="I123" s="104">
        <v>0</v>
      </c>
      <c r="J123" s="105"/>
      <c r="K123" s="104">
        <v>0</v>
      </c>
      <c r="L123" s="104">
        <v>0.84874479022494098</v>
      </c>
      <c r="M123" s="104">
        <v>0</v>
      </c>
      <c r="N123" s="104">
        <v>0</v>
      </c>
      <c r="O123" s="105"/>
      <c r="P123" s="104" t="b">
        <v>0</v>
      </c>
      <c r="Q123" s="104">
        <v>0</v>
      </c>
      <c r="R123" s="105"/>
      <c r="S123" s="104">
        <v>0</v>
      </c>
      <c r="T123" s="104">
        <v>0.61280000000000001</v>
      </c>
      <c r="U123" s="104">
        <v>3.0640000000000001</v>
      </c>
      <c r="V123" s="104">
        <v>0.61280000000000001</v>
      </c>
      <c r="W123" s="104">
        <v>0</v>
      </c>
      <c r="X123" s="105" t="s">
        <v>6403</v>
      </c>
      <c r="Y123" s="106" t="s">
        <v>10332</v>
      </c>
      <c r="Z123" s="104">
        <v>1</v>
      </c>
      <c r="AA123" s="104">
        <v>0</v>
      </c>
      <c r="AB123" s="105" t="s">
        <v>11488</v>
      </c>
      <c r="AC123" s="105" t="s">
        <v>11489</v>
      </c>
      <c r="AD123" s="104">
        <v>0</v>
      </c>
      <c r="AE123" s="104">
        <v>0</v>
      </c>
      <c r="AF123" s="105"/>
      <c r="AG123" s="104">
        <v>2</v>
      </c>
      <c r="AH123" s="104">
        <v>2</v>
      </c>
      <c r="AI123" s="104">
        <v>2</v>
      </c>
      <c r="AJ123" s="105" t="s">
        <v>483</v>
      </c>
      <c r="AK123" s="104" t="b">
        <v>0</v>
      </c>
      <c r="AL123" s="104">
        <v>8760</v>
      </c>
      <c r="AM123" s="104">
        <v>8760</v>
      </c>
      <c r="AN123" s="104">
        <v>8760</v>
      </c>
      <c r="AO123" s="104">
        <v>0</v>
      </c>
      <c r="AP123" s="104">
        <v>0</v>
      </c>
      <c r="AQ123" s="104">
        <v>0</v>
      </c>
      <c r="AR123" s="104">
        <v>87600</v>
      </c>
      <c r="AS123" s="104">
        <v>13140</v>
      </c>
      <c r="AT123" s="105"/>
      <c r="AU123" s="104" t="b">
        <v>0</v>
      </c>
      <c r="AV123" s="104">
        <v>0</v>
      </c>
      <c r="AW123" s="104">
        <v>0</v>
      </c>
      <c r="AX123" s="104" t="b">
        <v>1</v>
      </c>
      <c r="AY123" s="104">
        <v>0</v>
      </c>
      <c r="AZ123" s="104">
        <v>87600</v>
      </c>
      <c r="BA123" s="104" t="b">
        <v>0</v>
      </c>
      <c r="BB123" s="104">
        <v>0</v>
      </c>
      <c r="BC123" s="105" t="s">
        <v>6299</v>
      </c>
      <c r="BD123" s="105" t="s">
        <v>6300</v>
      </c>
      <c r="BE123" s="104" t="b">
        <v>0</v>
      </c>
      <c r="BF123" s="104">
        <v>61320</v>
      </c>
      <c r="BG123" s="105">
        <v>8760</v>
      </c>
      <c r="BH123" s="105" t="b">
        <v>1</v>
      </c>
      <c r="BI123" s="104">
        <v>0</v>
      </c>
      <c r="BJ123" s="104">
        <v>50</v>
      </c>
      <c r="BK123" s="104">
        <v>3083.7759999999998</v>
      </c>
      <c r="BL123" s="104">
        <v>0</v>
      </c>
      <c r="BM123" s="104">
        <v>0</v>
      </c>
      <c r="BN123" s="105" t="s">
        <v>4350</v>
      </c>
      <c r="BO123" s="104">
        <v>57534.678436317801</v>
      </c>
      <c r="BP123" s="104">
        <v>0</v>
      </c>
      <c r="BQ123" s="104">
        <v>2.2414880201765399</v>
      </c>
      <c r="BR123" s="105"/>
      <c r="BS123" s="105"/>
      <c r="BT123" s="105"/>
      <c r="BU123" s="105"/>
      <c r="BV123" s="104">
        <v>1</v>
      </c>
      <c r="BW123" s="104">
        <v>1</v>
      </c>
      <c r="BX123" s="104">
        <v>0</v>
      </c>
      <c r="BY123" s="104">
        <v>0</v>
      </c>
      <c r="BZ123" s="104">
        <v>1.73808219178082E-5</v>
      </c>
      <c r="CA123" s="105" t="s">
        <v>10333</v>
      </c>
      <c r="CB123" s="105">
        <v>70080</v>
      </c>
      <c r="CC123" s="105" t="b">
        <v>1</v>
      </c>
      <c r="CD123" s="104">
        <v>14</v>
      </c>
      <c r="CE123" s="104">
        <v>7</v>
      </c>
      <c r="CF123" s="104">
        <v>0</v>
      </c>
      <c r="CG123" s="104">
        <v>0</v>
      </c>
      <c r="CH123" s="105"/>
      <c r="CI123" s="104" t="b">
        <v>0</v>
      </c>
      <c r="CJ123" s="104">
        <v>0</v>
      </c>
      <c r="CK123" s="104">
        <v>0</v>
      </c>
      <c r="CL123" s="105" t="s">
        <v>6404</v>
      </c>
      <c r="CM123" s="104">
        <v>3.2884018264862301E-10</v>
      </c>
      <c r="CN123" s="104">
        <v>11.1140090281345</v>
      </c>
      <c r="CO123" s="104">
        <v>2283.84</v>
      </c>
      <c r="CP123" s="104">
        <v>0</v>
      </c>
      <c r="CQ123" s="104">
        <v>50</v>
      </c>
      <c r="CR123" s="104">
        <v>50</v>
      </c>
      <c r="CS123" s="104">
        <v>5367.616</v>
      </c>
      <c r="CT123" s="104">
        <v>0.17152055206032699</v>
      </c>
      <c r="CU123" s="104">
        <v>920.65645956784601</v>
      </c>
      <c r="CV123" s="104">
        <v>17.064</v>
      </c>
      <c r="CW123" s="104">
        <v>0.221119445109214</v>
      </c>
      <c r="CX123" s="104">
        <v>3.77318221134363</v>
      </c>
      <c r="CY123" s="104">
        <v>7.6128</v>
      </c>
      <c r="CZ123" s="104">
        <v>9.9127317448077804E-2</v>
      </c>
      <c r="DA123" s="104">
        <v>0.75463644226872595</v>
      </c>
      <c r="DB123" s="104">
        <v>3.8958904109589002E-5</v>
      </c>
      <c r="DC123" s="104">
        <v>0</v>
      </c>
      <c r="DD123" s="105" t="s">
        <v>6405</v>
      </c>
    </row>
    <row r="124" spans="1:108" ht="409.5" x14ac:dyDescent="0.35">
      <c r="A124" s="105" t="s">
        <v>6931</v>
      </c>
      <c r="B124" s="104">
        <v>0</v>
      </c>
      <c r="C124" s="104">
        <v>0</v>
      </c>
      <c r="D124" s="104">
        <v>0</v>
      </c>
      <c r="E124" s="105"/>
      <c r="F124" s="104">
        <v>1</v>
      </c>
      <c r="G124" s="104" t="b">
        <v>0</v>
      </c>
      <c r="H124" s="105" t="s">
        <v>512</v>
      </c>
      <c r="I124" s="104">
        <v>0</v>
      </c>
      <c r="J124" s="105"/>
      <c r="K124" s="104">
        <v>0</v>
      </c>
      <c r="L124" s="104">
        <v>1.9092402270937201</v>
      </c>
      <c r="M124" s="104">
        <v>0</v>
      </c>
      <c r="N124" s="104">
        <v>0</v>
      </c>
      <c r="O124" s="105"/>
      <c r="P124" s="104" t="b">
        <v>0</v>
      </c>
      <c r="Q124" s="104">
        <v>0</v>
      </c>
      <c r="R124" s="105"/>
      <c r="S124" s="104">
        <v>0</v>
      </c>
      <c r="T124" s="104">
        <v>0</v>
      </c>
      <c r="U124" s="104">
        <v>390.74160000000001</v>
      </c>
      <c r="V124" s="104">
        <v>0.26690000000000003</v>
      </c>
      <c r="W124" s="104">
        <v>0</v>
      </c>
      <c r="X124" s="105" t="s">
        <v>6399</v>
      </c>
      <c r="Y124" s="106" t="s">
        <v>6400</v>
      </c>
      <c r="Z124" s="104">
        <v>1</v>
      </c>
      <c r="AA124" s="104">
        <v>0</v>
      </c>
      <c r="AB124" s="105" t="s">
        <v>11488</v>
      </c>
      <c r="AC124" s="105" t="s">
        <v>11504</v>
      </c>
      <c r="AD124" s="104">
        <v>0</v>
      </c>
      <c r="AE124" s="104">
        <v>0</v>
      </c>
      <c r="AF124" s="105"/>
      <c r="AG124" s="104">
        <v>2</v>
      </c>
      <c r="AH124" s="104">
        <v>2</v>
      </c>
      <c r="AI124" s="104">
        <v>2</v>
      </c>
      <c r="AJ124" s="105" t="s">
        <v>483</v>
      </c>
      <c r="AK124" s="104" t="b">
        <v>0</v>
      </c>
      <c r="AL124" s="104">
        <v>8760</v>
      </c>
      <c r="AM124" s="104">
        <v>8760</v>
      </c>
      <c r="AN124" s="104">
        <v>8760</v>
      </c>
      <c r="AO124" s="104">
        <v>0</v>
      </c>
      <c r="AP124" s="104">
        <v>0</v>
      </c>
      <c r="AQ124" s="104">
        <v>0</v>
      </c>
      <c r="AR124" s="104">
        <v>175200</v>
      </c>
      <c r="AS124" s="104">
        <v>26280</v>
      </c>
      <c r="AT124" s="105"/>
      <c r="AU124" s="104" t="b">
        <v>0</v>
      </c>
      <c r="AV124" s="104">
        <v>0</v>
      </c>
      <c r="AW124" s="104">
        <v>0</v>
      </c>
      <c r="AX124" s="104" t="b">
        <v>1</v>
      </c>
      <c r="AY124" s="104">
        <v>0</v>
      </c>
      <c r="AZ124" s="104">
        <v>87600</v>
      </c>
      <c r="BA124" s="104" t="b">
        <v>0</v>
      </c>
      <c r="BB124" s="104">
        <v>0</v>
      </c>
      <c r="BC124" s="105" t="s">
        <v>6299</v>
      </c>
      <c r="BD124" s="105" t="s">
        <v>6401</v>
      </c>
      <c r="BE124" s="104" t="b">
        <v>1</v>
      </c>
      <c r="BF124" s="104">
        <v>148920</v>
      </c>
      <c r="BG124" s="105" t="s">
        <v>835</v>
      </c>
      <c r="BH124" s="105" t="b">
        <v>1</v>
      </c>
      <c r="BI124" s="104">
        <v>0</v>
      </c>
      <c r="BJ124" s="104">
        <v>100</v>
      </c>
      <c r="BK124" s="104">
        <v>30125.547999999999</v>
      </c>
      <c r="BL124" s="104">
        <v>0</v>
      </c>
      <c r="BM124" s="104">
        <v>0</v>
      </c>
      <c r="BN124" s="105" t="s">
        <v>4367</v>
      </c>
      <c r="BO124" s="104">
        <v>102650.636293328</v>
      </c>
      <c r="BP124" s="104">
        <v>0</v>
      </c>
      <c r="BQ124" s="104">
        <v>95.324849422297206</v>
      </c>
      <c r="BR124" s="105"/>
      <c r="BS124" s="105"/>
      <c r="BT124" s="105"/>
      <c r="BU124" s="105"/>
      <c r="BV124" s="104">
        <v>1</v>
      </c>
      <c r="BW124" s="104">
        <v>1</v>
      </c>
      <c r="BX124" s="104">
        <v>0</v>
      </c>
      <c r="BY124" s="104">
        <v>0</v>
      </c>
      <c r="BZ124" s="104">
        <v>9.7417808219178096E-6</v>
      </c>
      <c r="CA124" s="105" t="s">
        <v>10366</v>
      </c>
      <c r="CB124" s="105">
        <v>140160</v>
      </c>
      <c r="CC124" s="105" t="b">
        <v>1</v>
      </c>
      <c r="CD124" s="104">
        <v>16</v>
      </c>
      <c r="CE124" s="104">
        <v>4</v>
      </c>
      <c r="CF124" s="104">
        <v>0</v>
      </c>
      <c r="CG124" s="104">
        <v>0</v>
      </c>
      <c r="CH124" s="105"/>
      <c r="CI124" s="104" t="b">
        <v>0</v>
      </c>
      <c r="CJ124" s="104">
        <v>0</v>
      </c>
      <c r="CK124" s="104">
        <v>0</v>
      </c>
      <c r="CL124" s="106" t="s">
        <v>10367</v>
      </c>
      <c r="CM124" s="104">
        <v>5.9513070776452304E-10</v>
      </c>
      <c r="CN124" s="104">
        <v>36.063537631550098</v>
      </c>
      <c r="CO124" s="104">
        <v>85338</v>
      </c>
      <c r="CP124" s="104">
        <v>389.67399999999998</v>
      </c>
      <c r="CQ124" s="104">
        <v>50</v>
      </c>
      <c r="CR124" s="104">
        <v>50</v>
      </c>
      <c r="CS124" s="104">
        <v>115463.548</v>
      </c>
      <c r="CT124" s="104">
        <v>8.8253728547880397E-2</v>
      </c>
      <c r="CU124" s="104">
        <v>10190.088622367201</v>
      </c>
      <c r="CV124" s="104">
        <v>406.74160000000001</v>
      </c>
      <c r="CW124" s="104">
        <v>1.75322948130975</v>
      </c>
      <c r="CX124" s="104">
        <v>713.11136439509903</v>
      </c>
      <c r="CY124" s="104">
        <v>4.2668999999999997</v>
      </c>
      <c r="CZ124" s="104">
        <v>0.114157333544114</v>
      </c>
      <c r="DA124" s="104">
        <v>0.487097926499381</v>
      </c>
      <c r="DB124" s="104">
        <v>9.2863378995433805E-4</v>
      </c>
      <c r="DC124" s="104">
        <v>0</v>
      </c>
      <c r="DD124" s="105" t="s">
        <v>6402</v>
      </c>
    </row>
    <row r="125" spans="1:108" ht="409.5" x14ac:dyDescent="0.35">
      <c r="A125" s="105" t="s">
        <v>10745</v>
      </c>
      <c r="B125" s="104">
        <v>0</v>
      </c>
      <c r="C125" s="104">
        <v>0</v>
      </c>
      <c r="D125" s="104">
        <v>0</v>
      </c>
      <c r="E125" s="105"/>
      <c r="F125" s="104">
        <v>1</v>
      </c>
      <c r="G125" s="104" t="b">
        <v>0</v>
      </c>
      <c r="H125" s="105" t="s">
        <v>512</v>
      </c>
      <c r="I125" s="104">
        <v>0</v>
      </c>
      <c r="J125" s="105"/>
      <c r="K125" s="104">
        <v>0</v>
      </c>
      <c r="L125" s="104">
        <v>1.68372252218873</v>
      </c>
      <c r="M125" s="104">
        <v>0</v>
      </c>
      <c r="N125" s="104">
        <v>0</v>
      </c>
      <c r="O125" s="105"/>
      <c r="P125" s="104" t="b">
        <v>0</v>
      </c>
      <c r="Q125" s="104">
        <v>0</v>
      </c>
      <c r="R125" s="105"/>
      <c r="S125" s="104">
        <v>0</v>
      </c>
      <c r="T125" s="104">
        <v>0.30359999999999998</v>
      </c>
      <c r="U125" s="104">
        <v>441.49666006556498</v>
      </c>
      <c r="V125" s="104">
        <v>0.30359999999999998</v>
      </c>
      <c r="W125" s="104">
        <v>0</v>
      </c>
      <c r="X125" s="105" t="s">
        <v>6452</v>
      </c>
      <c r="Y125" s="106" t="s">
        <v>6400</v>
      </c>
      <c r="Z125" s="104">
        <v>1</v>
      </c>
      <c r="AA125" s="104">
        <v>0</v>
      </c>
      <c r="AB125" s="105" t="s">
        <v>11516</v>
      </c>
      <c r="AC125" s="105" t="s">
        <v>11517</v>
      </c>
      <c r="AD125" s="104">
        <v>0</v>
      </c>
      <c r="AE125" s="104">
        <v>0</v>
      </c>
      <c r="AF125" s="105"/>
      <c r="AG125" s="104">
        <v>2</v>
      </c>
      <c r="AH125" s="104">
        <v>2</v>
      </c>
      <c r="AI125" s="104">
        <v>2</v>
      </c>
      <c r="AJ125" s="105" t="s">
        <v>483</v>
      </c>
      <c r="AK125" s="104" t="b">
        <v>0</v>
      </c>
      <c r="AL125" s="104">
        <v>8760</v>
      </c>
      <c r="AM125" s="104">
        <v>8760</v>
      </c>
      <c r="AN125" s="104">
        <v>8760</v>
      </c>
      <c r="AO125" s="104">
        <v>0</v>
      </c>
      <c r="AP125" s="104">
        <v>0</v>
      </c>
      <c r="AQ125" s="104">
        <v>0</v>
      </c>
      <c r="AR125" s="104">
        <v>175200</v>
      </c>
      <c r="AS125" s="104">
        <v>26280</v>
      </c>
      <c r="AT125" s="105"/>
      <c r="AU125" s="104" t="b">
        <v>0</v>
      </c>
      <c r="AV125" s="104">
        <v>0</v>
      </c>
      <c r="AW125" s="104">
        <v>0</v>
      </c>
      <c r="AX125" s="104" t="b">
        <v>1</v>
      </c>
      <c r="AY125" s="104">
        <v>0</v>
      </c>
      <c r="AZ125" s="104">
        <v>87600</v>
      </c>
      <c r="BA125" s="104" t="b">
        <v>0</v>
      </c>
      <c r="BB125" s="104">
        <v>0</v>
      </c>
      <c r="BC125" s="105" t="s">
        <v>6453</v>
      </c>
      <c r="BD125" s="105" t="s">
        <v>6454</v>
      </c>
      <c r="BE125" s="104" t="b">
        <v>1</v>
      </c>
      <c r="BF125" s="104">
        <v>113880</v>
      </c>
      <c r="BG125" s="105" t="s">
        <v>835</v>
      </c>
      <c r="BH125" s="105" t="b">
        <v>1</v>
      </c>
      <c r="BI125" s="104">
        <v>0</v>
      </c>
      <c r="BJ125" s="104">
        <v>100</v>
      </c>
      <c r="BK125" s="104">
        <v>31815.8693195167</v>
      </c>
      <c r="BL125" s="104">
        <v>0</v>
      </c>
      <c r="BM125" s="104">
        <v>0</v>
      </c>
      <c r="BN125" s="105" t="s">
        <v>2654</v>
      </c>
      <c r="BO125" s="104">
        <v>132582.637123138</v>
      </c>
      <c r="BP125" s="104">
        <v>0</v>
      </c>
      <c r="BQ125" s="104">
        <v>242.61310693351601</v>
      </c>
      <c r="BR125" s="105"/>
      <c r="BS125" s="105"/>
      <c r="BT125" s="105"/>
      <c r="BU125" s="105"/>
      <c r="BV125" s="104">
        <v>1</v>
      </c>
      <c r="BW125" s="104">
        <v>1</v>
      </c>
      <c r="BX125" s="104">
        <v>0</v>
      </c>
      <c r="BY125" s="104">
        <v>0</v>
      </c>
      <c r="BZ125" s="104">
        <v>7.5424657534246599E-6</v>
      </c>
      <c r="CA125" s="105" t="s">
        <v>10391</v>
      </c>
      <c r="CB125" s="105">
        <v>140160</v>
      </c>
      <c r="CC125" s="105" t="b">
        <v>1</v>
      </c>
      <c r="CD125" s="104">
        <v>360</v>
      </c>
      <c r="CE125" s="104">
        <v>3</v>
      </c>
      <c r="CF125" s="104">
        <v>0</v>
      </c>
      <c r="CG125" s="104">
        <v>0</v>
      </c>
      <c r="CH125" s="105"/>
      <c r="CI125" s="104" t="b">
        <v>0</v>
      </c>
      <c r="CJ125" s="104">
        <v>0</v>
      </c>
      <c r="CK125" s="104">
        <v>0</v>
      </c>
      <c r="CL125" s="106" t="s">
        <v>10392</v>
      </c>
      <c r="CM125" s="104">
        <v>5.8963242009325395E-10</v>
      </c>
      <c r="CN125" s="104">
        <v>38.445701525987303</v>
      </c>
      <c r="CO125" s="104">
        <v>66072</v>
      </c>
      <c r="CP125" s="104">
        <v>0</v>
      </c>
      <c r="CQ125" s="104">
        <v>50</v>
      </c>
      <c r="CR125" s="104">
        <v>50</v>
      </c>
      <c r="CS125" s="104">
        <v>97887.8693195167</v>
      </c>
      <c r="CT125" s="104">
        <v>0.116741907212845</v>
      </c>
      <c r="CU125" s="104">
        <v>11427.6165573621</v>
      </c>
      <c r="CV125" s="104">
        <v>801.49666006556504</v>
      </c>
      <c r="CW125" s="104">
        <v>0.96026018774756094</v>
      </c>
      <c r="CX125" s="104">
        <v>769.645333273603</v>
      </c>
      <c r="CY125" s="104">
        <v>3.3035999999999999</v>
      </c>
      <c r="CZ125" s="104">
        <v>0.15989529645728501</v>
      </c>
      <c r="DA125" s="104">
        <v>0.52823010137628501</v>
      </c>
      <c r="DB125" s="104">
        <v>1.829901050378E-3</v>
      </c>
      <c r="DC125" s="104">
        <v>0</v>
      </c>
      <c r="DD125" s="105" t="s">
        <v>6455</v>
      </c>
    </row>
    <row r="126" spans="1:108" ht="409.5" x14ac:dyDescent="0.35">
      <c r="A126" s="105" t="s">
        <v>10746</v>
      </c>
      <c r="B126" s="104">
        <v>0</v>
      </c>
      <c r="C126" s="104">
        <v>0</v>
      </c>
      <c r="D126" s="104">
        <v>0</v>
      </c>
      <c r="E126" s="105"/>
      <c r="F126" s="104">
        <v>1</v>
      </c>
      <c r="G126" s="104" t="b">
        <v>0</v>
      </c>
      <c r="H126" s="105" t="s">
        <v>512</v>
      </c>
      <c r="I126" s="104">
        <v>0</v>
      </c>
      <c r="J126" s="105"/>
      <c r="K126" s="104">
        <v>0</v>
      </c>
      <c r="L126" s="104">
        <v>1.6780176191715901</v>
      </c>
      <c r="M126" s="104">
        <v>0</v>
      </c>
      <c r="N126" s="104">
        <v>0</v>
      </c>
      <c r="O126" s="105"/>
      <c r="P126" s="104" t="b">
        <v>0</v>
      </c>
      <c r="Q126" s="104">
        <v>0</v>
      </c>
      <c r="R126" s="105"/>
      <c r="S126" s="104">
        <v>0</v>
      </c>
      <c r="T126" s="104">
        <v>0.2883</v>
      </c>
      <c r="U126" s="104">
        <v>418.55699983601397</v>
      </c>
      <c r="V126" s="104">
        <v>0.2883</v>
      </c>
      <c r="W126" s="104">
        <v>0</v>
      </c>
      <c r="X126" s="105" t="s">
        <v>6714</v>
      </c>
      <c r="Y126" s="106" t="s">
        <v>6400</v>
      </c>
      <c r="Z126" s="104">
        <v>1</v>
      </c>
      <c r="AA126" s="104">
        <v>0</v>
      </c>
      <c r="AB126" s="105" t="s">
        <v>11562</v>
      </c>
      <c r="AC126" s="105" t="s">
        <v>11563</v>
      </c>
      <c r="AD126" s="104">
        <v>0</v>
      </c>
      <c r="AE126" s="104">
        <v>0</v>
      </c>
      <c r="AF126" s="105"/>
      <c r="AG126" s="104">
        <v>2</v>
      </c>
      <c r="AH126" s="104">
        <v>2</v>
      </c>
      <c r="AI126" s="104">
        <v>2</v>
      </c>
      <c r="AJ126" s="105" t="s">
        <v>483</v>
      </c>
      <c r="AK126" s="104" t="b">
        <v>0</v>
      </c>
      <c r="AL126" s="104">
        <v>8760</v>
      </c>
      <c r="AM126" s="104">
        <v>8760</v>
      </c>
      <c r="AN126" s="104">
        <v>8760</v>
      </c>
      <c r="AO126" s="104">
        <v>0</v>
      </c>
      <c r="AP126" s="104">
        <v>0</v>
      </c>
      <c r="AQ126" s="104">
        <v>0</v>
      </c>
      <c r="AR126" s="104">
        <v>175200</v>
      </c>
      <c r="AS126" s="104">
        <v>26280</v>
      </c>
      <c r="AT126" s="105"/>
      <c r="AU126" s="104" t="b">
        <v>0</v>
      </c>
      <c r="AV126" s="104">
        <v>0</v>
      </c>
      <c r="AW126" s="104">
        <v>0</v>
      </c>
      <c r="AX126" s="104" t="b">
        <v>1</v>
      </c>
      <c r="AY126" s="104">
        <v>0</v>
      </c>
      <c r="AZ126" s="104">
        <v>87600</v>
      </c>
      <c r="BA126" s="104" t="b">
        <v>0</v>
      </c>
      <c r="BB126" s="104">
        <v>0</v>
      </c>
      <c r="BC126" s="105" t="s">
        <v>6453</v>
      </c>
      <c r="BD126" s="105" t="s">
        <v>6454</v>
      </c>
      <c r="BE126" s="104" t="b">
        <v>1</v>
      </c>
      <c r="BF126" s="104">
        <v>113880</v>
      </c>
      <c r="BG126" s="105" t="s">
        <v>835</v>
      </c>
      <c r="BH126" s="105" t="b">
        <v>1</v>
      </c>
      <c r="BI126" s="104">
        <v>0</v>
      </c>
      <c r="BJ126" s="104">
        <v>100</v>
      </c>
      <c r="BK126" s="104">
        <v>31790.198991619101</v>
      </c>
      <c r="BL126" s="104">
        <v>0</v>
      </c>
      <c r="BM126" s="104">
        <v>0</v>
      </c>
      <c r="BN126" s="105" t="s">
        <v>2660</v>
      </c>
      <c r="BO126" s="104">
        <v>133199.52559073101</v>
      </c>
      <c r="BP126" s="104">
        <v>0</v>
      </c>
      <c r="BQ126" s="104">
        <v>1459.28199976767</v>
      </c>
      <c r="BR126" s="105"/>
      <c r="BS126" s="105"/>
      <c r="BT126" s="105"/>
      <c r="BU126" s="105"/>
      <c r="BV126" s="104">
        <v>1</v>
      </c>
      <c r="BW126" s="104">
        <v>1</v>
      </c>
      <c r="BX126" s="104">
        <v>0</v>
      </c>
      <c r="BY126" s="104">
        <v>0</v>
      </c>
      <c r="BZ126" s="104">
        <v>7.50753424657534E-6</v>
      </c>
      <c r="CA126" s="105" t="s">
        <v>10473</v>
      </c>
      <c r="CB126" s="105">
        <v>140160</v>
      </c>
      <c r="CC126" s="105" t="b">
        <v>1</v>
      </c>
      <c r="CD126" s="104">
        <v>4380</v>
      </c>
      <c r="CE126" s="104">
        <v>3</v>
      </c>
      <c r="CF126" s="104">
        <v>0</v>
      </c>
      <c r="CG126" s="104">
        <v>0</v>
      </c>
      <c r="CH126" s="105"/>
      <c r="CI126" s="104" t="b">
        <v>0</v>
      </c>
      <c r="CJ126" s="104">
        <v>0</v>
      </c>
      <c r="CK126" s="104">
        <v>0</v>
      </c>
      <c r="CL126" s="106" t="s">
        <v>10474</v>
      </c>
      <c r="CM126" s="104">
        <v>5.8954509132613E-10</v>
      </c>
      <c r="CN126" s="104">
        <v>38.4400074433672</v>
      </c>
      <c r="CO126" s="104">
        <v>65766</v>
      </c>
      <c r="CP126" s="104">
        <v>0</v>
      </c>
      <c r="CQ126" s="104">
        <v>50</v>
      </c>
      <c r="CR126" s="104">
        <v>50</v>
      </c>
      <c r="CS126" s="104">
        <v>97556.198991619094</v>
      </c>
      <c r="CT126" s="104">
        <v>0.11596609723349301</v>
      </c>
      <c r="CU126" s="104">
        <v>11313.2116579921</v>
      </c>
      <c r="CV126" s="104">
        <v>4798.5569998360097</v>
      </c>
      <c r="CW126" s="104">
        <v>0.15835395888415801</v>
      </c>
      <c r="CX126" s="104">
        <v>759.87049785532201</v>
      </c>
      <c r="CY126" s="104">
        <v>3.2883</v>
      </c>
      <c r="CZ126" s="104">
        <v>0.15906447947067801</v>
      </c>
      <c r="DA126" s="104">
        <v>0.52305172784343101</v>
      </c>
      <c r="DB126" s="104">
        <v>1.09556095886667E-2</v>
      </c>
      <c r="DC126" s="104">
        <v>0</v>
      </c>
      <c r="DD126" s="105" t="s">
        <v>6715</v>
      </c>
    </row>
    <row r="127" spans="1:108" ht="409.5" x14ac:dyDescent="0.35">
      <c r="A127" s="105" t="s">
        <v>6935</v>
      </c>
      <c r="B127" s="104">
        <v>0</v>
      </c>
      <c r="C127" s="104">
        <v>0</v>
      </c>
      <c r="D127" s="104">
        <v>0</v>
      </c>
      <c r="E127" s="105"/>
      <c r="F127" s="104">
        <v>1</v>
      </c>
      <c r="G127" s="104" t="b">
        <v>0</v>
      </c>
      <c r="H127" s="105" t="s">
        <v>512</v>
      </c>
      <c r="I127" s="104">
        <v>0</v>
      </c>
      <c r="J127" s="105"/>
      <c r="K127" s="104">
        <v>0</v>
      </c>
      <c r="L127" s="104">
        <v>1.68055319569129</v>
      </c>
      <c r="M127" s="104">
        <v>0</v>
      </c>
      <c r="N127" s="104">
        <v>0</v>
      </c>
      <c r="O127" s="105"/>
      <c r="P127" s="104" t="b">
        <v>0</v>
      </c>
      <c r="Q127" s="104">
        <v>0</v>
      </c>
      <c r="R127" s="105"/>
      <c r="S127" s="104">
        <v>0</v>
      </c>
      <c r="T127" s="104">
        <v>0.29509999999999997</v>
      </c>
      <c r="U127" s="104">
        <v>428.75618086423299</v>
      </c>
      <c r="V127" s="104">
        <v>0.29509999999999997</v>
      </c>
      <c r="W127" s="104">
        <v>0</v>
      </c>
      <c r="X127" s="105" t="s">
        <v>6472</v>
      </c>
      <c r="Y127" s="106" t="s">
        <v>6400</v>
      </c>
      <c r="Z127" s="104">
        <v>1</v>
      </c>
      <c r="AA127" s="104">
        <v>0</v>
      </c>
      <c r="AB127" s="105" t="s">
        <v>11452</v>
      </c>
      <c r="AC127" s="105" t="s">
        <v>11453</v>
      </c>
      <c r="AD127" s="104">
        <v>0</v>
      </c>
      <c r="AE127" s="104">
        <v>0</v>
      </c>
      <c r="AF127" s="105"/>
      <c r="AG127" s="104">
        <v>2</v>
      </c>
      <c r="AH127" s="104">
        <v>2</v>
      </c>
      <c r="AI127" s="104">
        <v>2</v>
      </c>
      <c r="AJ127" s="105" t="s">
        <v>483</v>
      </c>
      <c r="AK127" s="104" t="b">
        <v>0</v>
      </c>
      <c r="AL127" s="104">
        <v>8760</v>
      </c>
      <c r="AM127" s="104">
        <v>8760</v>
      </c>
      <c r="AN127" s="104">
        <v>8760</v>
      </c>
      <c r="AO127" s="104">
        <v>0</v>
      </c>
      <c r="AP127" s="104">
        <v>0</v>
      </c>
      <c r="AQ127" s="104">
        <v>0</v>
      </c>
      <c r="AR127" s="104">
        <v>175200</v>
      </c>
      <c r="AS127" s="104">
        <v>26280</v>
      </c>
      <c r="AT127" s="105"/>
      <c r="AU127" s="104" t="b">
        <v>0</v>
      </c>
      <c r="AV127" s="104">
        <v>0</v>
      </c>
      <c r="AW127" s="104">
        <v>0</v>
      </c>
      <c r="AX127" s="104" t="b">
        <v>1</v>
      </c>
      <c r="AY127" s="104">
        <v>0</v>
      </c>
      <c r="AZ127" s="104">
        <v>87600</v>
      </c>
      <c r="BA127" s="104" t="b">
        <v>0</v>
      </c>
      <c r="BB127" s="104">
        <v>0</v>
      </c>
      <c r="BC127" s="105" t="s">
        <v>6460</v>
      </c>
      <c r="BD127" s="105" t="s">
        <v>6454</v>
      </c>
      <c r="BE127" s="104" t="b">
        <v>1</v>
      </c>
      <c r="BF127" s="104">
        <v>113880</v>
      </c>
      <c r="BG127" s="105" t="s">
        <v>835</v>
      </c>
      <c r="BH127" s="105" t="b">
        <v>1</v>
      </c>
      <c r="BI127" s="104">
        <v>0</v>
      </c>
      <c r="BJ127" s="104">
        <v>100</v>
      </c>
      <c r="BK127" s="104">
        <v>31801.611750989399</v>
      </c>
      <c r="BL127" s="104">
        <v>0</v>
      </c>
      <c r="BM127" s="104">
        <v>0</v>
      </c>
      <c r="BN127" s="105" t="s">
        <v>2672</v>
      </c>
      <c r="BO127" s="104">
        <v>132924.64568601901</v>
      </c>
      <c r="BP127" s="104">
        <v>0</v>
      </c>
      <c r="BQ127" s="104">
        <v>275.79016748026902</v>
      </c>
      <c r="BR127" s="105"/>
      <c r="BS127" s="105"/>
      <c r="BT127" s="105"/>
      <c r="BU127" s="105"/>
      <c r="BV127" s="104">
        <v>1</v>
      </c>
      <c r="BW127" s="104">
        <v>1</v>
      </c>
      <c r="BX127" s="104">
        <v>0</v>
      </c>
      <c r="BY127" s="104">
        <v>0</v>
      </c>
      <c r="BZ127" s="104">
        <v>7.5230593607305896E-6</v>
      </c>
      <c r="CA127" s="105" t="s">
        <v>10401</v>
      </c>
      <c r="CB127" s="105">
        <v>140160</v>
      </c>
      <c r="CC127" s="105" t="b">
        <v>1</v>
      </c>
      <c r="CD127" s="104">
        <v>480</v>
      </c>
      <c r="CE127" s="104">
        <v>3</v>
      </c>
      <c r="CF127" s="104">
        <v>0</v>
      </c>
      <c r="CG127" s="104">
        <v>0</v>
      </c>
      <c r="CH127" s="105"/>
      <c r="CI127" s="104" t="b">
        <v>0</v>
      </c>
      <c r="CJ127" s="104">
        <v>0</v>
      </c>
      <c r="CK127" s="104">
        <v>0</v>
      </c>
      <c r="CL127" s="106" t="s">
        <v>10396</v>
      </c>
      <c r="CM127" s="104">
        <v>5.8958390411151803E-10</v>
      </c>
      <c r="CN127" s="104">
        <v>38.442538146753897</v>
      </c>
      <c r="CO127" s="104">
        <v>65902</v>
      </c>
      <c r="CP127" s="104">
        <v>0</v>
      </c>
      <c r="CQ127" s="104">
        <v>50</v>
      </c>
      <c r="CR127" s="104">
        <v>50</v>
      </c>
      <c r="CS127" s="104">
        <v>97703.611750989396</v>
      </c>
      <c r="CT127" s="104">
        <v>0.115385823900277</v>
      </c>
      <c r="CU127" s="104">
        <v>11273.6117399207</v>
      </c>
      <c r="CV127" s="104">
        <v>908.75618086423299</v>
      </c>
      <c r="CW127" s="104">
        <v>0.83440467208060598</v>
      </c>
      <c r="CX127" s="104">
        <v>758.27040309524398</v>
      </c>
      <c r="CY127" s="104">
        <v>3.2951000000000001</v>
      </c>
      <c r="CZ127" s="104">
        <v>0.158164519924445</v>
      </c>
      <c r="DA127" s="104">
        <v>0.52116790960304005</v>
      </c>
      <c r="DB127" s="104">
        <v>2.0747858010598899E-3</v>
      </c>
      <c r="DC127" s="104">
        <v>0</v>
      </c>
      <c r="DD127" s="105" t="s">
        <v>6473</v>
      </c>
    </row>
    <row r="128" spans="1:108" ht="409.5" x14ac:dyDescent="0.35">
      <c r="A128" s="105" t="s">
        <v>6934</v>
      </c>
      <c r="B128" s="104">
        <v>0</v>
      </c>
      <c r="C128" s="104">
        <v>0</v>
      </c>
      <c r="D128" s="104">
        <v>0</v>
      </c>
      <c r="E128" s="105"/>
      <c r="F128" s="104">
        <v>1</v>
      </c>
      <c r="G128" s="104" t="b">
        <v>0</v>
      </c>
      <c r="H128" s="105" t="s">
        <v>512</v>
      </c>
      <c r="I128" s="104">
        <v>0</v>
      </c>
      <c r="J128" s="105"/>
      <c r="K128" s="104">
        <v>0</v>
      </c>
      <c r="L128" s="104">
        <v>1.68055319569129</v>
      </c>
      <c r="M128" s="104">
        <v>0</v>
      </c>
      <c r="N128" s="104">
        <v>0</v>
      </c>
      <c r="O128" s="105"/>
      <c r="P128" s="104" t="b">
        <v>0</v>
      </c>
      <c r="Q128" s="104">
        <v>0</v>
      </c>
      <c r="R128" s="105"/>
      <c r="S128" s="104">
        <v>0</v>
      </c>
      <c r="T128" s="104">
        <v>0.29509999999999997</v>
      </c>
      <c r="U128" s="104">
        <v>428.75618086423299</v>
      </c>
      <c r="V128" s="104">
        <v>0.29509999999999997</v>
      </c>
      <c r="W128" s="104">
        <v>0</v>
      </c>
      <c r="X128" s="105" t="s">
        <v>6459</v>
      </c>
      <c r="Y128" s="106" t="s">
        <v>6400</v>
      </c>
      <c r="Z128" s="104">
        <v>1</v>
      </c>
      <c r="AA128" s="104">
        <v>0</v>
      </c>
      <c r="AB128" s="105" t="s">
        <v>11452</v>
      </c>
      <c r="AC128" s="105" t="s">
        <v>11453</v>
      </c>
      <c r="AD128" s="104">
        <v>0</v>
      </c>
      <c r="AE128" s="104">
        <v>0</v>
      </c>
      <c r="AF128" s="105"/>
      <c r="AG128" s="104">
        <v>2</v>
      </c>
      <c r="AH128" s="104">
        <v>2</v>
      </c>
      <c r="AI128" s="104">
        <v>2</v>
      </c>
      <c r="AJ128" s="105" t="s">
        <v>483</v>
      </c>
      <c r="AK128" s="104" t="b">
        <v>0</v>
      </c>
      <c r="AL128" s="104">
        <v>8760</v>
      </c>
      <c r="AM128" s="104">
        <v>8760</v>
      </c>
      <c r="AN128" s="104">
        <v>8760</v>
      </c>
      <c r="AO128" s="104">
        <v>0</v>
      </c>
      <c r="AP128" s="104">
        <v>0</v>
      </c>
      <c r="AQ128" s="104">
        <v>0</v>
      </c>
      <c r="AR128" s="104">
        <v>175200</v>
      </c>
      <c r="AS128" s="104">
        <v>26280</v>
      </c>
      <c r="AT128" s="105"/>
      <c r="AU128" s="104" t="b">
        <v>0</v>
      </c>
      <c r="AV128" s="104">
        <v>0</v>
      </c>
      <c r="AW128" s="104">
        <v>0</v>
      </c>
      <c r="AX128" s="104" t="b">
        <v>1</v>
      </c>
      <c r="AY128" s="104">
        <v>0</v>
      </c>
      <c r="AZ128" s="104">
        <v>87600</v>
      </c>
      <c r="BA128" s="104" t="b">
        <v>0</v>
      </c>
      <c r="BB128" s="104">
        <v>0</v>
      </c>
      <c r="BC128" s="105" t="s">
        <v>6460</v>
      </c>
      <c r="BD128" s="105" t="s">
        <v>6454</v>
      </c>
      <c r="BE128" s="104" t="b">
        <v>1</v>
      </c>
      <c r="BF128" s="104">
        <v>113880</v>
      </c>
      <c r="BG128" s="105" t="s">
        <v>835</v>
      </c>
      <c r="BH128" s="105" t="b">
        <v>1</v>
      </c>
      <c r="BI128" s="104">
        <v>0</v>
      </c>
      <c r="BJ128" s="104">
        <v>100</v>
      </c>
      <c r="BK128" s="104">
        <v>31801.611750989399</v>
      </c>
      <c r="BL128" s="104">
        <v>0</v>
      </c>
      <c r="BM128" s="104">
        <v>0</v>
      </c>
      <c r="BN128" s="105" t="s">
        <v>2675</v>
      </c>
      <c r="BO128" s="104">
        <v>132924.64568601901</v>
      </c>
      <c r="BP128" s="104">
        <v>0</v>
      </c>
      <c r="BQ128" s="104">
        <v>275.79016748026902</v>
      </c>
      <c r="BR128" s="105"/>
      <c r="BS128" s="105"/>
      <c r="BT128" s="105"/>
      <c r="BU128" s="105"/>
      <c r="BV128" s="104">
        <v>1</v>
      </c>
      <c r="BW128" s="104">
        <v>1</v>
      </c>
      <c r="BX128" s="104">
        <v>0</v>
      </c>
      <c r="BY128" s="104">
        <v>0</v>
      </c>
      <c r="BZ128" s="104">
        <v>7.5230593607305896E-6</v>
      </c>
      <c r="CA128" s="105" t="s">
        <v>10395</v>
      </c>
      <c r="CB128" s="105">
        <v>140160</v>
      </c>
      <c r="CC128" s="105" t="b">
        <v>1</v>
      </c>
      <c r="CD128" s="104">
        <v>480</v>
      </c>
      <c r="CE128" s="104">
        <v>3</v>
      </c>
      <c r="CF128" s="104">
        <v>0</v>
      </c>
      <c r="CG128" s="104">
        <v>0</v>
      </c>
      <c r="CH128" s="105"/>
      <c r="CI128" s="104" t="b">
        <v>0</v>
      </c>
      <c r="CJ128" s="104">
        <v>0</v>
      </c>
      <c r="CK128" s="104">
        <v>0</v>
      </c>
      <c r="CL128" s="106" t="s">
        <v>10396</v>
      </c>
      <c r="CM128" s="104">
        <v>5.8958390411151803E-10</v>
      </c>
      <c r="CN128" s="104">
        <v>38.442538146753897</v>
      </c>
      <c r="CO128" s="104">
        <v>65902</v>
      </c>
      <c r="CP128" s="104">
        <v>0</v>
      </c>
      <c r="CQ128" s="104">
        <v>50</v>
      </c>
      <c r="CR128" s="104">
        <v>50</v>
      </c>
      <c r="CS128" s="104">
        <v>97703.611750989396</v>
      </c>
      <c r="CT128" s="104">
        <v>0.115385823900277</v>
      </c>
      <c r="CU128" s="104">
        <v>11273.6117399207</v>
      </c>
      <c r="CV128" s="104">
        <v>908.75618086423299</v>
      </c>
      <c r="CW128" s="104">
        <v>0.83440467208060598</v>
      </c>
      <c r="CX128" s="104">
        <v>758.27040309524398</v>
      </c>
      <c r="CY128" s="104">
        <v>3.2951000000000001</v>
      </c>
      <c r="CZ128" s="104">
        <v>0.158164519924445</v>
      </c>
      <c r="DA128" s="104">
        <v>0.52116790960304005</v>
      </c>
      <c r="DB128" s="104">
        <v>2.0747858010598899E-3</v>
      </c>
      <c r="DC128" s="104">
        <v>0</v>
      </c>
      <c r="DD128" s="105" t="s">
        <v>6461</v>
      </c>
    </row>
    <row r="129" spans="1:108" ht="409.5" x14ac:dyDescent="0.35">
      <c r="A129" s="105" t="s">
        <v>6933</v>
      </c>
      <c r="B129" s="104">
        <v>0</v>
      </c>
      <c r="C129" s="104">
        <v>0</v>
      </c>
      <c r="D129" s="104">
        <v>0</v>
      </c>
      <c r="E129" s="105"/>
      <c r="F129" s="104">
        <v>1</v>
      </c>
      <c r="G129" s="104" t="b">
        <v>0</v>
      </c>
      <c r="H129" s="105" t="s">
        <v>512</v>
      </c>
      <c r="I129" s="104">
        <v>0</v>
      </c>
      <c r="J129" s="105"/>
      <c r="K129" s="104">
        <v>0</v>
      </c>
      <c r="L129" s="104">
        <v>1.68712977115083</v>
      </c>
      <c r="M129" s="104">
        <v>0</v>
      </c>
      <c r="N129" s="104">
        <v>0</v>
      </c>
      <c r="O129" s="105"/>
      <c r="P129" s="104" t="b">
        <v>0</v>
      </c>
      <c r="Q129" s="104">
        <v>0</v>
      </c>
      <c r="R129" s="105"/>
      <c r="S129" s="104">
        <v>0</v>
      </c>
      <c r="T129" s="104">
        <v>0.31280000000000002</v>
      </c>
      <c r="U129" s="104">
        <v>453.925846436955</v>
      </c>
      <c r="V129" s="104">
        <v>0.31280000000000002</v>
      </c>
      <c r="W129" s="104">
        <v>0</v>
      </c>
      <c r="X129" s="105" t="s">
        <v>6456</v>
      </c>
      <c r="Y129" s="106" t="s">
        <v>6400</v>
      </c>
      <c r="Z129" s="104">
        <v>1</v>
      </c>
      <c r="AA129" s="104">
        <v>0</v>
      </c>
      <c r="AB129" s="105" t="s">
        <v>11518</v>
      </c>
      <c r="AC129" s="105" t="s">
        <v>11519</v>
      </c>
      <c r="AD129" s="104">
        <v>0</v>
      </c>
      <c r="AE129" s="104">
        <v>0</v>
      </c>
      <c r="AF129" s="105"/>
      <c r="AG129" s="104">
        <v>2</v>
      </c>
      <c r="AH129" s="104">
        <v>2</v>
      </c>
      <c r="AI129" s="104">
        <v>2</v>
      </c>
      <c r="AJ129" s="105" t="s">
        <v>483</v>
      </c>
      <c r="AK129" s="104" t="b">
        <v>0</v>
      </c>
      <c r="AL129" s="104">
        <v>8760</v>
      </c>
      <c r="AM129" s="104">
        <v>8760</v>
      </c>
      <c r="AN129" s="104">
        <v>8760</v>
      </c>
      <c r="AO129" s="104">
        <v>0</v>
      </c>
      <c r="AP129" s="104">
        <v>0</v>
      </c>
      <c r="AQ129" s="104">
        <v>0</v>
      </c>
      <c r="AR129" s="104">
        <v>175200</v>
      </c>
      <c r="AS129" s="104">
        <v>26280</v>
      </c>
      <c r="AT129" s="105"/>
      <c r="AU129" s="104" t="b">
        <v>0</v>
      </c>
      <c r="AV129" s="104">
        <v>0</v>
      </c>
      <c r="AW129" s="104">
        <v>0</v>
      </c>
      <c r="AX129" s="104" t="b">
        <v>1</v>
      </c>
      <c r="AY129" s="104">
        <v>0</v>
      </c>
      <c r="AZ129" s="104">
        <v>87600</v>
      </c>
      <c r="BA129" s="104" t="b">
        <v>0</v>
      </c>
      <c r="BB129" s="104">
        <v>0</v>
      </c>
      <c r="BC129" s="105" t="s">
        <v>6457</v>
      </c>
      <c r="BD129" s="105" t="s">
        <v>6454</v>
      </c>
      <c r="BE129" s="104" t="b">
        <v>1</v>
      </c>
      <c r="BF129" s="104">
        <v>113880</v>
      </c>
      <c r="BG129" s="105" t="s">
        <v>835</v>
      </c>
      <c r="BH129" s="105" t="b">
        <v>1</v>
      </c>
      <c r="BI129" s="104">
        <v>0</v>
      </c>
      <c r="BJ129" s="104">
        <v>100</v>
      </c>
      <c r="BK129" s="104">
        <v>31829.959169088499</v>
      </c>
      <c r="BL129" s="104">
        <v>0</v>
      </c>
      <c r="BM129" s="104">
        <v>0</v>
      </c>
      <c r="BN129" s="105" t="s">
        <v>2678</v>
      </c>
      <c r="BO129" s="104">
        <v>132214.44095629099</v>
      </c>
      <c r="BP129" s="104">
        <v>0</v>
      </c>
      <c r="BQ129" s="104">
        <v>144.26643517174401</v>
      </c>
      <c r="BR129" s="105"/>
      <c r="BS129" s="105"/>
      <c r="BT129" s="105"/>
      <c r="BU129" s="105"/>
      <c r="BV129" s="104">
        <v>1</v>
      </c>
      <c r="BW129" s="104">
        <v>1</v>
      </c>
      <c r="BX129" s="104">
        <v>0</v>
      </c>
      <c r="BY129" s="104">
        <v>0</v>
      </c>
      <c r="BZ129" s="104">
        <v>7.5634703196346997E-6</v>
      </c>
      <c r="CA129" s="105" t="s">
        <v>10393</v>
      </c>
      <c r="CB129" s="105">
        <v>140160</v>
      </c>
      <c r="CC129" s="105" t="b">
        <v>1</v>
      </c>
      <c r="CD129" s="104">
        <v>24</v>
      </c>
      <c r="CE129" s="104">
        <v>3</v>
      </c>
      <c r="CF129" s="104">
        <v>0</v>
      </c>
      <c r="CG129" s="104">
        <v>0</v>
      </c>
      <c r="CH129" s="105"/>
      <c r="CI129" s="104" t="b">
        <v>0</v>
      </c>
      <c r="CJ129" s="104">
        <v>0</v>
      </c>
      <c r="CK129" s="104">
        <v>0</v>
      </c>
      <c r="CL129" s="106" t="s">
        <v>10394</v>
      </c>
      <c r="CM129" s="104">
        <v>5.89684931508779E-10</v>
      </c>
      <c r="CN129" s="104">
        <v>38.449125418804599</v>
      </c>
      <c r="CO129" s="104">
        <v>66256</v>
      </c>
      <c r="CP129" s="104">
        <v>0</v>
      </c>
      <c r="CQ129" s="104">
        <v>50</v>
      </c>
      <c r="CR129" s="104">
        <v>50</v>
      </c>
      <c r="CS129" s="104">
        <v>98085.959169088499</v>
      </c>
      <c r="CT129" s="104">
        <v>0.118663581814285</v>
      </c>
      <c r="CU129" s="104">
        <v>11639.2312406938</v>
      </c>
      <c r="CV129" s="104">
        <v>477.925846436955</v>
      </c>
      <c r="CW129" s="104">
        <v>1.6373494448317001</v>
      </c>
      <c r="CX129" s="104">
        <v>782.53161933426895</v>
      </c>
      <c r="CY129" s="104">
        <v>3.3128000000000002</v>
      </c>
      <c r="CZ129" s="104">
        <v>0.16243184853359199</v>
      </c>
      <c r="DA129" s="104">
        <v>0.538104227822083</v>
      </c>
      <c r="DB129" s="104">
        <v>1.0911549005409901E-3</v>
      </c>
      <c r="DC129" s="104">
        <v>0</v>
      </c>
      <c r="DD129" s="105" t="s">
        <v>6458</v>
      </c>
    </row>
    <row r="130" spans="1:108" ht="409.5" x14ac:dyDescent="0.35">
      <c r="A130" s="105" t="s">
        <v>10801</v>
      </c>
      <c r="B130" s="104">
        <v>0</v>
      </c>
      <c r="C130" s="104">
        <v>0</v>
      </c>
      <c r="D130" s="104">
        <v>0</v>
      </c>
      <c r="E130" s="105"/>
      <c r="F130" s="104">
        <v>1</v>
      </c>
      <c r="G130" s="104" t="b">
        <v>0</v>
      </c>
      <c r="H130" s="105" t="s">
        <v>512</v>
      </c>
      <c r="I130" s="104">
        <v>0</v>
      </c>
      <c r="J130" s="105"/>
      <c r="K130" s="104">
        <v>0</v>
      </c>
      <c r="L130" s="104">
        <v>1.68713011818307</v>
      </c>
      <c r="M130" s="104">
        <v>0</v>
      </c>
      <c r="N130" s="104">
        <v>0</v>
      </c>
      <c r="O130" s="105"/>
      <c r="P130" s="104" t="b">
        <v>0</v>
      </c>
      <c r="Q130" s="104">
        <v>0</v>
      </c>
      <c r="R130" s="105"/>
      <c r="S130" s="104">
        <v>0</v>
      </c>
      <c r="T130" s="104">
        <v>0.31280000000000002</v>
      </c>
      <c r="U130" s="104">
        <v>453.94630233426602</v>
      </c>
      <c r="V130" s="104">
        <v>0.31280000000000002</v>
      </c>
      <c r="W130" s="104">
        <v>0</v>
      </c>
      <c r="X130" s="105" t="s">
        <v>6462</v>
      </c>
      <c r="Y130" s="106" t="s">
        <v>6400</v>
      </c>
      <c r="Z130" s="104">
        <v>1</v>
      </c>
      <c r="AA130" s="104">
        <v>0</v>
      </c>
      <c r="AB130" s="105" t="s">
        <v>11520</v>
      </c>
      <c r="AC130" s="105" t="s">
        <v>11521</v>
      </c>
      <c r="AD130" s="104">
        <v>0</v>
      </c>
      <c r="AE130" s="104">
        <v>0</v>
      </c>
      <c r="AF130" s="105"/>
      <c r="AG130" s="104">
        <v>2</v>
      </c>
      <c r="AH130" s="104">
        <v>2</v>
      </c>
      <c r="AI130" s="104">
        <v>2</v>
      </c>
      <c r="AJ130" s="105" t="s">
        <v>483</v>
      </c>
      <c r="AK130" s="104" t="b">
        <v>0</v>
      </c>
      <c r="AL130" s="104">
        <v>8760</v>
      </c>
      <c r="AM130" s="104">
        <v>8760</v>
      </c>
      <c r="AN130" s="104">
        <v>8760</v>
      </c>
      <c r="AO130" s="104">
        <v>0</v>
      </c>
      <c r="AP130" s="104">
        <v>0</v>
      </c>
      <c r="AQ130" s="104">
        <v>0</v>
      </c>
      <c r="AR130" s="104">
        <v>175200</v>
      </c>
      <c r="AS130" s="104">
        <v>26280</v>
      </c>
      <c r="AT130" s="105"/>
      <c r="AU130" s="104" t="b">
        <v>0</v>
      </c>
      <c r="AV130" s="104">
        <v>0</v>
      </c>
      <c r="AW130" s="104">
        <v>0</v>
      </c>
      <c r="AX130" s="104" t="b">
        <v>1</v>
      </c>
      <c r="AY130" s="104">
        <v>0</v>
      </c>
      <c r="AZ130" s="104">
        <v>87600</v>
      </c>
      <c r="BA130" s="104" t="b">
        <v>0</v>
      </c>
      <c r="BB130" s="104">
        <v>0</v>
      </c>
      <c r="BC130" s="105" t="s">
        <v>6453</v>
      </c>
      <c r="BD130" s="105" t="s">
        <v>6463</v>
      </c>
      <c r="BE130" s="104" t="b">
        <v>0</v>
      </c>
      <c r="BF130" s="104">
        <v>113880</v>
      </c>
      <c r="BG130" s="105" t="s">
        <v>835</v>
      </c>
      <c r="BH130" s="105" t="b">
        <v>1</v>
      </c>
      <c r="BI130" s="104">
        <v>0</v>
      </c>
      <c r="BJ130" s="104">
        <v>100</v>
      </c>
      <c r="BK130" s="104">
        <v>31829.979344767999</v>
      </c>
      <c r="BL130" s="104">
        <v>0</v>
      </c>
      <c r="BM130" s="104">
        <v>0</v>
      </c>
      <c r="BN130" s="105" t="s">
        <v>5203</v>
      </c>
      <c r="BO130" s="104">
        <v>132214.44095629099</v>
      </c>
      <c r="BP130" s="104">
        <v>0</v>
      </c>
      <c r="BQ130" s="104">
        <v>144.272609977743</v>
      </c>
      <c r="BR130" s="105"/>
      <c r="BS130" s="105"/>
      <c r="BT130" s="105"/>
      <c r="BU130" s="105"/>
      <c r="BV130" s="104">
        <v>1</v>
      </c>
      <c r="BW130" s="104">
        <v>1</v>
      </c>
      <c r="BX130" s="104">
        <v>66256</v>
      </c>
      <c r="BY130" s="104">
        <v>0</v>
      </c>
      <c r="BZ130" s="104">
        <v>7.5634703196346997E-6</v>
      </c>
      <c r="CA130" s="105" t="s">
        <v>10397</v>
      </c>
      <c r="CB130" s="105">
        <v>140160</v>
      </c>
      <c r="CC130" s="105" t="b">
        <v>1</v>
      </c>
      <c r="CD130" s="104">
        <v>24</v>
      </c>
      <c r="CE130" s="104">
        <v>3</v>
      </c>
      <c r="CF130" s="104">
        <v>0</v>
      </c>
      <c r="CG130" s="104">
        <v>0</v>
      </c>
      <c r="CH130" s="105"/>
      <c r="CI130" s="104" t="b">
        <v>0</v>
      </c>
      <c r="CJ130" s="104">
        <v>0</v>
      </c>
      <c r="CK130" s="104">
        <v>0</v>
      </c>
      <c r="CL130" s="106" t="s">
        <v>10398</v>
      </c>
      <c r="CM130" s="104">
        <v>5.89684931508779E-10</v>
      </c>
      <c r="CN130" s="104">
        <v>38.449125418804599</v>
      </c>
      <c r="CO130" s="104">
        <v>0</v>
      </c>
      <c r="CP130" s="104">
        <v>0</v>
      </c>
      <c r="CQ130" s="104">
        <v>50</v>
      </c>
      <c r="CR130" s="104">
        <v>50</v>
      </c>
      <c r="CS130" s="104">
        <v>98085.979344767999</v>
      </c>
      <c r="CT130" s="104">
        <v>0.118622923855187</v>
      </c>
      <c r="CU130" s="104">
        <v>11635.245659075899</v>
      </c>
      <c r="CV130" s="104">
        <v>477.94630233426602</v>
      </c>
      <c r="CW130" s="104">
        <v>1.6367575124849401</v>
      </c>
      <c r="CX130" s="104">
        <v>782.28220091000799</v>
      </c>
      <c r="CY130" s="104">
        <v>3.3128000000000002</v>
      </c>
      <c r="CZ130" s="104">
        <v>0.16237574200605501</v>
      </c>
      <c r="DA130" s="104">
        <v>0.53791835811765998</v>
      </c>
      <c r="DB130" s="104">
        <v>1.09120160350289E-3</v>
      </c>
      <c r="DC130" s="104">
        <v>0</v>
      </c>
      <c r="DD130" s="105" t="s">
        <v>6464</v>
      </c>
    </row>
    <row r="131" spans="1:108" ht="409.5" x14ac:dyDescent="0.35">
      <c r="A131" s="105" t="s">
        <v>7027</v>
      </c>
      <c r="B131" s="104">
        <v>0</v>
      </c>
      <c r="C131" s="104">
        <v>0</v>
      </c>
      <c r="D131" s="104">
        <v>0</v>
      </c>
      <c r="E131" s="105"/>
      <c r="F131" s="104">
        <v>1</v>
      </c>
      <c r="G131" s="104" t="b">
        <v>0</v>
      </c>
      <c r="H131" s="105" t="s">
        <v>512</v>
      </c>
      <c r="I131" s="104">
        <v>0</v>
      </c>
      <c r="J131" s="105"/>
      <c r="K131" s="104">
        <v>0</v>
      </c>
      <c r="L131" s="104">
        <v>0.987179487179487</v>
      </c>
      <c r="M131" s="104">
        <v>0</v>
      </c>
      <c r="N131" s="104">
        <v>0</v>
      </c>
      <c r="O131" s="105"/>
      <c r="P131" s="104" t="b">
        <v>0</v>
      </c>
      <c r="Q131" s="104">
        <v>0</v>
      </c>
      <c r="R131" s="105"/>
      <c r="S131" s="104">
        <v>0</v>
      </c>
      <c r="T131" s="104">
        <v>0</v>
      </c>
      <c r="U131" s="104">
        <v>16.028608573153299</v>
      </c>
      <c r="V131" s="104">
        <v>7.7000000000000002E-3</v>
      </c>
      <c r="W131" s="104">
        <v>0</v>
      </c>
      <c r="X131" s="105" t="s">
        <v>6302</v>
      </c>
      <c r="Y131" s="106" t="s">
        <v>6303</v>
      </c>
      <c r="Z131" s="104">
        <v>1</v>
      </c>
      <c r="AA131" s="104">
        <v>0</v>
      </c>
      <c r="AB131" s="105" t="s">
        <v>11443</v>
      </c>
      <c r="AC131" s="105" t="s">
        <v>11490</v>
      </c>
      <c r="AD131" s="104">
        <v>0</v>
      </c>
      <c r="AE131" s="104">
        <v>0</v>
      </c>
      <c r="AF131" s="105"/>
      <c r="AG131" s="104">
        <v>2</v>
      </c>
      <c r="AH131" s="104">
        <v>2</v>
      </c>
      <c r="AI131" s="104">
        <v>2</v>
      </c>
      <c r="AJ131" s="105" t="s">
        <v>483</v>
      </c>
      <c r="AK131" s="104" t="b">
        <v>0</v>
      </c>
      <c r="AL131" s="104">
        <v>8760</v>
      </c>
      <c r="AM131" s="104">
        <v>8760</v>
      </c>
      <c r="AN131" s="104">
        <v>8760</v>
      </c>
      <c r="AO131" s="104">
        <v>0</v>
      </c>
      <c r="AP131" s="104">
        <v>0</v>
      </c>
      <c r="AQ131" s="104">
        <v>0</v>
      </c>
      <c r="AR131" s="104">
        <v>876000</v>
      </c>
      <c r="AS131" s="104">
        <v>131400</v>
      </c>
      <c r="AT131" s="105"/>
      <c r="AU131" s="104" t="b">
        <v>0</v>
      </c>
      <c r="AV131" s="104">
        <v>0</v>
      </c>
      <c r="AW131" s="104">
        <v>0</v>
      </c>
      <c r="AX131" s="104" t="b">
        <v>1</v>
      </c>
      <c r="AY131" s="104">
        <v>0</v>
      </c>
      <c r="AZ131" s="104">
        <v>87600</v>
      </c>
      <c r="BA131" s="104" t="b">
        <v>0</v>
      </c>
      <c r="BB131" s="104">
        <v>0</v>
      </c>
      <c r="BC131" s="105" t="s">
        <v>6304</v>
      </c>
      <c r="BD131" s="105" t="s">
        <v>6305</v>
      </c>
      <c r="BE131" s="104" t="b">
        <v>0</v>
      </c>
      <c r="BF131" s="104">
        <v>113880</v>
      </c>
      <c r="BG131" s="105" t="s">
        <v>6909</v>
      </c>
      <c r="BH131" s="105" t="b">
        <v>1</v>
      </c>
      <c r="BI131" s="104">
        <v>0</v>
      </c>
      <c r="BJ131" s="104">
        <v>649.98540000000003</v>
      </c>
      <c r="BK131" s="104">
        <v>0</v>
      </c>
      <c r="BL131" s="104">
        <v>0</v>
      </c>
      <c r="BM131" s="104">
        <v>0</v>
      </c>
      <c r="BN131" s="106" t="s">
        <v>1415</v>
      </c>
      <c r="BO131" s="104">
        <v>56883116.883116901</v>
      </c>
      <c r="BP131" s="104">
        <v>0</v>
      </c>
      <c r="BQ131" s="104">
        <v>2081.6374770328998</v>
      </c>
      <c r="BR131" s="105"/>
      <c r="BS131" s="105"/>
      <c r="BT131" s="105"/>
      <c r="BU131" s="105"/>
      <c r="BV131" s="104">
        <v>1</v>
      </c>
      <c r="BW131" s="104">
        <v>1</v>
      </c>
      <c r="BX131" s="104">
        <v>5390</v>
      </c>
      <c r="BY131" s="104">
        <v>0</v>
      </c>
      <c r="BZ131" s="104">
        <v>1.7579908675799099E-8</v>
      </c>
      <c r="CA131" s="105" t="s">
        <v>10335</v>
      </c>
      <c r="CB131" s="105">
        <v>700800</v>
      </c>
      <c r="CC131" s="105" t="b">
        <v>1</v>
      </c>
      <c r="CD131" s="104">
        <v>0</v>
      </c>
      <c r="CE131" s="104">
        <v>0</v>
      </c>
      <c r="CF131" s="104">
        <v>0</v>
      </c>
      <c r="CG131" s="104">
        <v>0</v>
      </c>
      <c r="CH131" s="105"/>
      <c r="CI131" s="104" t="b">
        <v>0</v>
      </c>
      <c r="CJ131" s="104">
        <v>0</v>
      </c>
      <c r="CK131" s="104">
        <v>0</v>
      </c>
      <c r="CL131" s="106" t="s">
        <v>10336</v>
      </c>
      <c r="CM131" s="104">
        <v>3.7100062786363201E-8</v>
      </c>
      <c r="CN131" s="104">
        <v>83332.448720138898</v>
      </c>
      <c r="CO131" s="104">
        <v>0</v>
      </c>
      <c r="CP131" s="104">
        <v>0</v>
      </c>
      <c r="CQ131" s="104">
        <v>50</v>
      </c>
      <c r="CR131" s="104">
        <v>50</v>
      </c>
      <c r="CS131" s="104">
        <v>5390</v>
      </c>
      <c r="CT131" s="104">
        <v>11.352098038254001</v>
      </c>
      <c r="CU131" s="104">
        <v>61187.808426189004</v>
      </c>
      <c r="CV131" s="104">
        <v>16.028608573153299</v>
      </c>
      <c r="CW131" s="104">
        <v>11.5487746078834</v>
      </c>
      <c r="CX131" s="104">
        <v>185.11078768933601</v>
      </c>
      <c r="CY131" s="104">
        <v>7.7000000000000002E-3</v>
      </c>
      <c r="CZ131" s="104">
        <v>11.352098038254001</v>
      </c>
      <c r="DA131" s="104">
        <v>8.7411154894555698E-2</v>
      </c>
      <c r="DB131" s="104">
        <v>3.6594996742359198E-5</v>
      </c>
      <c r="DC131" s="104">
        <v>0</v>
      </c>
      <c r="DD131" s="105" t="s">
        <v>6306</v>
      </c>
    </row>
    <row r="132" spans="1:108" ht="409.5" x14ac:dyDescent="0.35">
      <c r="A132" s="105" t="s">
        <v>10794</v>
      </c>
      <c r="B132" s="104">
        <v>0</v>
      </c>
      <c r="C132" s="104">
        <v>0</v>
      </c>
      <c r="D132" s="104">
        <v>0</v>
      </c>
      <c r="E132" s="105"/>
      <c r="F132" s="104">
        <v>1</v>
      </c>
      <c r="G132" s="104" t="b">
        <v>0</v>
      </c>
      <c r="H132" s="105" t="s">
        <v>512</v>
      </c>
      <c r="I132" s="104">
        <v>0</v>
      </c>
      <c r="J132" s="105"/>
      <c r="K132" s="104">
        <v>0</v>
      </c>
      <c r="L132" s="104">
        <v>3.3160514312971401</v>
      </c>
      <c r="M132" s="104">
        <v>0</v>
      </c>
      <c r="N132" s="104">
        <v>0</v>
      </c>
      <c r="O132" s="105"/>
      <c r="P132" s="104" t="b">
        <v>0</v>
      </c>
      <c r="Q132" s="104">
        <v>0</v>
      </c>
      <c r="R132" s="105"/>
      <c r="S132" s="104">
        <v>0</v>
      </c>
      <c r="T132" s="104">
        <v>4.7899999999999998E-2</v>
      </c>
      <c r="U132" s="104">
        <v>35.014899999999997</v>
      </c>
      <c r="V132" s="104">
        <v>4.7899999999999998E-2</v>
      </c>
      <c r="W132" s="104">
        <v>0</v>
      </c>
      <c r="X132" s="105" t="s">
        <v>6512</v>
      </c>
      <c r="Y132" s="106" t="s">
        <v>6303</v>
      </c>
      <c r="Z132" s="104">
        <v>1</v>
      </c>
      <c r="AA132" s="104">
        <v>0</v>
      </c>
      <c r="AB132" s="105" t="s">
        <v>11485</v>
      </c>
      <c r="AC132" s="105" t="s">
        <v>11532</v>
      </c>
      <c r="AD132" s="104">
        <v>0</v>
      </c>
      <c r="AE132" s="104">
        <v>201762.86</v>
      </c>
      <c r="AF132" s="105"/>
      <c r="AG132" s="104">
        <v>2</v>
      </c>
      <c r="AH132" s="104">
        <v>2</v>
      </c>
      <c r="AI132" s="104">
        <v>2</v>
      </c>
      <c r="AJ132" s="105" t="s">
        <v>483</v>
      </c>
      <c r="AK132" s="104" t="b">
        <v>0</v>
      </c>
      <c r="AL132" s="104">
        <v>8760</v>
      </c>
      <c r="AM132" s="104">
        <v>8760</v>
      </c>
      <c r="AN132" s="104">
        <v>8760</v>
      </c>
      <c r="AO132" s="104">
        <v>0</v>
      </c>
      <c r="AP132" s="104">
        <v>0</v>
      </c>
      <c r="AQ132" s="104">
        <v>0</v>
      </c>
      <c r="AR132" s="104">
        <v>350400</v>
      </c>
      <c r="AS132" s="104">
        <v>52560</v>
      </c>
      <c r="AT132" s="105"/>
      <c r="AU132" s="104" t="b">
        <v>0</v>
      </c>
      <c r="AV132" s="104">
        <v>0</v>
      </c>
      <c r="AW132" s="104">
        <v>0</v>
      </c>
      <c r="AX132" s="104" t="b">
        <v>1</v>
      </c>
      <c r="AY132" s="104">
        <v>0</v>
      </c>
      <c r="AZ132" s="104">
        <v>87600</v>
      </c>
      <c r="BA132" s="104" t="b">
        <v>0</v>
      </c>
      <c r="BB132" s="104">
        <v>0</v>
      </c>
      <c r="BC132" s="105" t="s">
        <v>6513</v>
      </c>
      <c r="BD132" s="105" t="s">
        <v>6514</v>
      </c>
      <c r="BE132" s="104" t="b">
        <v>1</v>
      </c>
      <c r="BF132" s="104">
        <v>385440</v>
      </c>
      <c r="BG132" s="105" t="s">
        <v>6919</v>
      </c>
      <c r="BH132" s="105" t="b">
        <v>1</v>
      </c>
      <c r="BI132" s="104">
        <v>0</v>
      </c>
      <c r="BJ132" s="104">
        <v>117</v>
      </c>
      <c r="BK132" s="104">
        <v>99438.555999999997</v>
      </c>
      <c r="BL132" s="104">
        <v>0</v>
      </c>
      <c r="BM132" s="104">
        <v>0</v>
      </c>
      <c r="BN132" s="105" t="s">
        <v>4967</v>
      </c>
      <c r="BO132" s="104">
        <v>213877.63074368899</v>
      </c>
      <c r="BP132" s="104">
        <v>0</v>
      </c>
      <c r="BQ132" s="104">
        <v>345.23897651252503</v>
      </c>
      <c r="BR132" s="105"/>
      <c r="BS132" s="105"/>
      <c r="BT132" s="105"/>
      <c r="BU132" s="105"/>
      <c r="BV132" s="104">
        <v>1</v>
      </c>
      <c r="BW132" s="104">
        <v>1</v>
      </c>
      <c r="BX132" s="104">
        <v>32395</v>
      </c>
      <c r="BY132" s="104">
        <v>0</v>
      </c>
      <c r="BZ132" s="104">
        <v>4.6755707762557104E-6</v>
      </c>
      <c r="CA132" s="105" t="s">
        <v>10421</v>
      </c>
      <c r="CB132" s="105">
        <v>262800</v>
      </c>
      <c r="CC132" s="105" t="b">
        <v>1</v>
      </c>
      <c r="CD132" s="104">
        <v>672</v>
      </c>
      <c r="CE132" s="104">
        <v>2</v>
      </c>
      <c r="CF132" s="104">
        <v>0</v>
      </c>
      <c r="CG132" s="104">
        <v>0</v>
      </c>
      <c r="CH132" s="105"/>
      <c r="CI132" s="104" t="b">
        <v>0</v>
      </c>
      <c r="CJ132" s="104">
        <v>0</v>
      </c>
      <c r="CK132" s="104">
        <v>0</v>
      </c>
      <c r="CL132" s="106" t="s">
        <v>10422</v>
      </c>
      <c r="CM132" s="104">
        <v>6.7949714611744199E-9</v>
      </c>
      <c r="CN132" s="104">
        <v>65.128234586019403</v>
      </c>
      <c r="CO132" s="104">
        <v>0</v>
      </c>
      <c r="CP132" s="104">
        <v>0</v>
      </c>
      <c r="CQ132" s="104">
        <v>50</v>
      </c>
      <c r="CR132" s="104">
        <v>50</v>
      </c>
      <c r="CS132" s="104">
        <v>333596.41600000003</v>
      </c>
      <c r="CT132" s="104">
        <v>3.5234335744725898E-2</v>
      </c>
      <c r="CU132" s="104">
        <v>11754.048124581201</v>
      </c>
      <c r="CV132" s="104">
        <v>707.01490000000001</v>
      </c>
      <c r="CW132" s="104">
        <v>0.22079938011854999</v>
      </c>
      <c r="CX132" s="104">
        <v>156.108451654579</v>
      </c>
      <c r="CY132" s="104">
        <v>2.0478999999999998</v>
      </c>
      <c r="CZ132" s="104">
        <v>0.10427982490660501</v>
      </c>
      <c r="DA132" s="104">
        <v>0.213554653426237</v>
      </c>
      <c r="DB132" s="104">
        <v>1.61418926940639E-3</v>
      </c>
      <c r="DC132" s="104">
        <v>0</v>
      </c>
      <c r="DD132" s="105" t="s">
        <v>6515</v>
      </c>
    </row>
    <row r="133" spans="1:108" ht="409.5" x14ac:dyDescent="0.35">
      <c r="A133" s="105" t="s">
        <v>6965</v>
      </c>
      <c r="B133" s="104">
        <v>0</v>
      </c>
      <c r="C133" s="104">
        <v>0</v>
      </c>
      <c r="D133" s="104">
        <v>0</v>
      </c>
      <c r="E133" s="105"/>
      <c r="F133" s="104">
        <v>1</v>
      </c>
      <c r="G133" s="104" t="b">
        <v>0</v>
      </c>
      <c r="H133" s="105" t="s">
        <v>512</v>
      </c>
      <c r="I133" s="104">
        <v>0</v>
      </c>
      <c r="J133" s="105"/>
      <c r="K133" s="104">
        <v>0</v>
      </c>
      <c r="L133" s="104">
        <v>2.6362394492808199</v>
      </c>
      <c r="M133" s="104">
        <v>0</v>
      </c>
      <c r="N133" s="104">
        <v>0</v>
      </c>
      <c r="O133" s="105"/>
      <c r="P133" s="104" t="b">
        <v>0</v>
      </c>
      <c r="Q133" s="104">
        <v>0</v>
      </c>
      <c r="R133" s="105"/>
      <c r="S133" s="104">
        <v>0</v>
      </c>
      <c r="T133" s="104">
        <v>4.9099999999999998E-2</v>
      </c>
      <c r="U133" s="104">
        <v>35.892099999999999</v>
      </c>
      <c r="V133" s="104">
        <v>4.9099999999999998E-2</v>
      </c>
      <c r="W133" s="104">
        <v>0</v>
      </c>
      <c r="X133" s="105" t="s">
        <v>6519</v>
      </c>
      <c r="Y133" s="106" t="s">
        <v>6303</v>
      </c>
      <c r="Z133" s="104">
        <v>1</v>
      </c>
      <c r="AA133" s="104">
        <v>0</v>
      </c>
      <c r="AB133" s="105" t="s">
        <v>11522</v>
      </c>
      <c r="AC133" s="105" t="s">
        <v>11523</v>
      </c>
      <c r="AD133" s="104">
        <v>0</v>
      </c>
      <c r="AE133" s="104">
        <v>0</v>
      </c>
      <c r="AF133" s="105"/>
      <c r="AG133" s="104">
        <v>2</v>
      </c>
      <c r="AH133" s="104">
        <v>2</v>
      </c>
      <c r="AI133" s="104">
        <v>2</v>
      </c>
      <c r="AJ133" s="105" t="s">
        <v>483</v>
      </c>
      <c r="AK133" s="104" t="b">
        <v>0</v>
      </c>
      <c r="AL133" s="104">
        <v>8760</v>
      </c>
      <c r="AM133" s="104">
        <v>8760</v>
      </c>
      <c r="AN133" s="104">
        <v>8760</v>
      </c>
      <c r="AO133" s="104">
        <v>0</v>
      </c>
      <c r="AP133" s="104">
        <v>0</v>
      </c>
      <c r="AQ133" s="104">
        <v>0</v>
      </c>
      <c r="AR133" s="104">
        <v>525600</v>
      </c>
      <c r="AS133" s="104">
        <v>78840</v>
      </c>
      <c r="AT133" s="105"/>
      <c r="AU133" s="104" t="b">
        <v>0</v>
      </c>
      <c r="AV133" s="104">
        <v>0</v>
      </c>
      <c r="AW133" s="104">
        <v>0</v>
      </c>
      <c r="AX133" s="104" t="b">
        <v>1</v>
      </c>
      <c r="AY133" s="104">
        <v>0</v>
      </c>
      <c r="AZ133" s="104">
        <v>87600</v>
      </c>
      <c r="BA133" s="104" t="b">
        <v>0</v>
      </c>
      <c r="BB133" s="104">
        <v>0</v>
      </c>
      <c r="BC133" s="105" t="s">
        <v>6475</v>
      </c>
      <c r="BD133" s="105" t="s">
        <v>6476</v>
      </c>
      <c r="BE133" s="104" t="b">
        <v>1</v>
      </c>
      <c r="BF133" s="104">
        <v>148920</v>
      </c>
      <c r="BG133" s="105" t="s">
        <v>6920</v>
      </c>
      <c r="BH133" s="105" t="b">
        <v>1</v>
      </c>
      <c r="BI133" s="104">
        <v>0</v>
      </c>
      <c r="BJ133" s="104">
        <v>125</v>
      </c>
      <c r="BK133" s="104">
        <v>73520.524000000005</v>
      </c>
      <c r="BL133" s="104">
        <v>0</v>
      </c>
      <c r="BM133" s="104">
        <v>0</v>
      </c>
      <c r="BN133" s="105" t="s">
        <v>4974</v>
      </c>
      <c r="BO133" s="104">
        <v>417500.714898484</v>
      </c>
      <c r="BP133" s="104">
        <v>0</v>
      </c>
      <c r="BQ133" s="104">
        <v>41.837861023734597</v>
      </c>
      <c r="BR133" s="105"/>
      <c r="BS133" s="105"/>
      <c r="BT133" s="105"/>
      <c r="BU133" s="105"/>
      <c r="BV133" s="104">
        <v>1</v>
      </c>
      <c r="BW133" s="104">
        <v>1</v>
      </c>
      <c r="BX133" s="104">
        <v>32455</v>
      </c>
      <c r="BY133" s="104">
        <v>0</v>
      </c>
      <c r="BZ133" s="104">
        <v>2.3952054794520501E-6</v>
      </c>
      <c r="CA133" s="105" t="s">
        <v>10425</v>
      </c>
      <c r="CB133" s="105">
        <v>394200</v>
      </c>
      <c r="CC133" s="105" t="b">
        <v>1</v>
      </c>
      <c r="CD133" s="104">
        <v>8</v>
      </c>
      <c r="CE133" s="104">
        <v>1</v>
      </c>
      <c r="CF133" s="104">
        <v>0</v>
      </c>
      <c r="CG133" s="104">
        <v>0</v>
      </c>
      <c r="CH133" s="105"/>
      <c r="CI133" s="104" t="b">
        <v>0</v>
      </c>
      <c r="CJ133" s="104">
        <v>0</v>
      </c>
      <c r="CK133" s="104">
        <v>0</v>
      </c>
      <c r="CL133" s="106" t="s">
        <v>10426</v>
      </c>
      <c r="CM133" s="104">
        <v>7.1945833333196097E-9</v>
      </c>
      <c r="CN133" s="104">
        <v>161.912780988777</v>
      </c>
      <c r="CO133" s="104">
        <v>0</v>
      </c>
      <c r="CP133" s="104">
        <v>0</v>
      </c>
      <c r="CQ133" s="104">
        <v>50</v>
      </c>
      <c r="CR133" s="104">
        <v>50</v>
      </c>
      <c r="CS133" s="104">
        <v>105975.524</v>
      </c>
      <c r="CT133" s="104">
        <v>0.105290413368702</v>
      </c>
      <c r="CU133" s="104">
        <v>11158.206728924801</v>
      </c>
      <c r="CV133" s="104">
        <v>43.892099999999999</v>
      </c>
      <c r="CW133" s="104">
        <v>3.5986464944240502</v>
      </c>
      <c r="CX133" s="104">
        <v>157.95215179791001</v>
      </c>
      <c r="CY133" s="104">
        <v>1.0490999999999999</v>
      </c>
      <c r="CZ133" s="104">
        <v>0.20596398345726899</v>
      </c>
      <c r="DA133" s="104">
        <v>0.21607681504502099</v>
      </c>
      <c r="DB133" s="104">
        <v>1.00210273972603E-4</v>
      </c>
      <c r="DC133" s="104">
        <v>0</v>
      </c>
      <c r="DD133" s="105" t="s">
        <v>6520</v>
      </c>
    </row>
    <row r="134" spans="1:108" ht="409.5" x14ac:dyDescent="0.35">
      <c r="A134" s="105" t="s">
        <v>6942</v>
      </c>
      <c r="B134" s="104">
        <v>0</v>
      </c>
      <c r="C134" s="104">
        <v>0</v>
      </c>
      <c r="D134" s="104">
        <v>0</v>
      </c>
      <c r="E134" s="105"/>
      <c r="F134" s="104">
        <v>1</v>
      </c>
      <c r="G134" s="104" t="b">
        <v>0</v>
      </c>
      <c r="H134" s="105" t="s">
        <v>512</v>
      </c>
      <c r="I134" s="104">
        <v>0</v>
      </c>
      <c r="J134" s="105"/>
      <c r="K134" s="104">
        <v>0</v>
      </c>
      <c r="L134" s="104">
        <v>4.1267659506378402</v>
      </c>
      <c r="M134" s="104">
        <v>0</v>
      </c>
      <c r="N134" s="104">
        <v>0</v>
      </c>
      <c r="O134" s="105"/>
      <c r="P134" s="104" t="b">
        <v>0</v>
      </c>
      <c r="Q134" s="104">
        <v>0</v>
      </c>
      <c r="R134" s="105"/>
      <c r="S134" s="104">
        <v>0</v>
      </c>
      <c r="T134" s="104">
        <v>4.7899999999999998E-2</v>
      </c>
      <c r="U134" s="104">
        <v>35.014899999999997</v>
      </c>
      <c r="V134" s="104">
        <v>4.7899999999999998E-2</v>
      </c>
      <c r="W134" s="104">
        <v>0</v>
      </c>
      <c r="X134" s="105" t="s">
        <v>6478</v>
      </c>
      <c r="Y134" s="106" t="s">
        <v>6303</v>
      </c>
      <c r="Z134" s="104">
        <v>1</v>
      </c>
      <c r="AA134" s="104">
        <v>0</v>
      </c>
      <c r="AB134" s="105" t="s">
        <v>11458</v>
      </c>
      <c r="AC134" s="105" t="s">
        <v>11459</v>
      </c>
      <c r="AD134" s="104">
        <v>0</v>
      </c>
      <c r="AE134" s="104">
        <v>201762.86</v>
      </c>
      <c r="AF134" s="105"/>
      <c r="AG134" s="104">
        <v>2</v>
      </c>
      <c r="AH134" s="104">
        <v>2</v>
      </c>
      <c r="AI134" s="104">
        <v>2</v>
      </c>
      <c r="AJ134" s="105" t="s">
        <v>483</v>
      </c>
      <c r="AK134" s="104" t="b">
        <v>0</v>
      </c>
      <c r="AL134" s="104">
        <v>8760</v>
      </c>
      <c r="AM134" s="104">
        <v>8760</v>
      </c>
      <c r="AN134" s="104">
        <v>8760</v>
      </c>
      <c r="AO134" s="104">
        <v>0</v>
      </c>
      <c r="AP134" s="104">
        <v>0</v>
      </c>
      <c r="AQ134" s="104">
        <v>0</v>
      </c>
      <c r="AR134" s="104">
        <v>350400</v>
      </c>
      <c r="AS134" s="104">
        <v>52560</v>
      </c>
      <c r="AT134" s="105"/>
      <c r="AU134" s="104" t="b">
        <v>0</v>
      </c>
      <c r="AV134" s="104">
        <v>0</v>
      </c>
      <c r="AW134" s="104">
        <v>0</v>
      </c>
      <c r="AX134" s="104" t="b">
        <v>1</v>
      </c>
      <c r="AY134" s="104">
        <v>0</v>
      </c>
      <c r="AZ134" s="104">
        <v>87600</v>
      </c>
      <c r="BA134" s="104" t="b">
        <v>0</v>
      </c>
      <c r="BB134" s="104">
        <v>0</v>
      </c>
      <c r="BC134" s="105" t="s">
        <v>6475</v>
      </c>
      <c r="BD134" s="105" t="s">
        <v>6476</v>
      </c>
      <c r="BE134" s="104" t="b">
        <v>1</v>
      </c>
      <c r="BF134" s="104">
        <v>262800</v>
      </c>
      <c r="BG134" s="105" t="s">
        <v>6914</v>
      </c>
      <c r="BH134" s="105" t="b">
        <v>1</v>
      </c>
      <c r="BI134" s="104">
        <v>0</v>
      </c>
      <c r="BJ134" s="104">
        <v>142</v>
      </c>
      <c r="BK134" s="104">
        <v>99438.555999999997</v>
      </c>
      <c r="BL134" s="104">
        <v>0</v>
      </c>
      <c r="BM134" s="104">
        <v>0</v>
      </c>
      <c r="BN134" s="105" t="s">
        <v>4977</v>
      </c>
      <c r="BO134" s="104">
        <v>213877.63074368899</v>
      </c>
      <c r="BP134" s="104">
        <v>0</v>
      </c>
      <c r="BQ134" s="104">
        <v>345.23897651252503</v>
      </c>
      <c r="BR134" s="105"/>
      <c r="BS134" s="105"/>
      <c r="BT134" s="105"/>
      <c r="BU134" s="105"/>
      <c r="BV134" s="104">
        <v>1</v>
      </c>
      <c r="BW134" s="104">
        <v>1</v>
      </c>
      <c r="BX134" s="104">
        <v>32395</v>
      </c>
      <c r="BY134" s="104">
        <v>0</v>
      </c>
      <c r="BZ134" s="104">
        <v>4.6755707762557104E-6</v>
      </c>
      <c r="CA134" s="105" t="s">
        <v>10404</v>
      </c>
      <c r="CB134" s="105">
        <v>262800</v>
      </c>
      <c r="CC134" s="105" t="b">
        <v>1</v>
      </c>
      <c r="CD134" s="104">
        <v>672</v>
      </c>
      <c r="CE134" s="104">
        <v>2</v>
      </c>
      <c r="CF134" s="104">
        <v>0</v>
      </c>
      <c r="CG134" s="104">
        <v>0</v>
      </c>
      <c r="CH134" s="105"/>
      <c r="CI134" s="104" t="b">
        <v>0</v>
      </c>
      <c r="CJ134" s="104">
        <v>0</v>
      </c>
      <c r="CK134" s="104">
        <v>0</v>
      </c>
      <c r="CL134" s="106" t="s">
        <v>10403</v>
      </c>
      <c r="CM134" s="104">
        <v>8.2219121004730506E-9</v>
      </c>
      <c r="CN134" s="104">
        <v>98.071827342250302</v>
      </c>
      <c r="CO134" s="104">
        <v>0</v>
      </c>
      <c r="CP134" s="104">
        <v>0</v>
      </c>
      <c r="CQ134" s="104">
        <v>50</v>
      </c>
      <c r="CR134" s="104">
        <v>50</v>
      </c>
      <c r="CS134" s="104">
        <v>333596.41600000003</v>
      </c>
      <c r="CT134" s="104">
        <v>3.5311510035885001E-2</v>
      </c>
      <c r="CU134" s="104">
        <v>11779.7931915193</v>
      </c>
      <c r="CV134" s="104">
        <v>707.01490000000001</v>
      </c>
      <c r="CW134" s="104">
        <v>0.221283000294413</v>
      </c>
      <c r="CX134" s="104">
        <v>156.450378324854</v>
      </c>
      <c r="CY134" s="104">
        <v>2.0478999999999998</v>
      </c>
      <c r="CZ134" s="104">
        <v>0.104508230562603</v>
      </c>
      <c r="DA134" s="104">
        <v>0.21402240536915501</v>
      </c>
      <c r="DB134" s="104">
        <v>1.61418926940639E-3</v>
      </c>
      <c r="DC134" s="104">
        <v>0</v>
      </c>
      <c r="DD134" s="105" t="s">
        <v>6479</v>
      </c>
    </row>
    <row r="135" spans="1:108" ht="409.5" x14ac:dyDescent="0.35">
      <c r="A135" s="105" t="s">
        <v>10806</v>
      </c>
      <c r="B135" s="104">
        <v>0</v>
      </c>
      <c r="C135" s="104">
        <v>0</v>
      </c>
      <c r="D135" s="104">
        <v>0</v>
      </c>
      <c r="E135" s="105"/>
      <c r="F135" s="104">
        <v>1</v>
      </c>
      <c r="G135" s="104" t="b">
        <v>0</v>
      </c>
      <c r="H135" s="105" t="s">
        <v>512</v>
      </c>
      <c r="I135" s="104">
        <v>0</v>
      </c>
      <c r="J135" s="105"/>
      <c r="K135" s="104">
        <v>0</v>
      </c>
      <c r="L135" s="104">
        <v>3.2357040454087702</v>
      </c>
      <c r="M135" s="104">
        <v>0</v>
      </c>
      <c r="N135" s="104">
        <v>0</v>
      </c>
      <c r="O135" s="105"/>
      <c r="P135" s="104" t="b">
        <v>0</v>
      </c>
      <c r="Q135" s="104">
        <v>0</v>
      </c>
      <c r="R135" s="105"/>
      <c r="S135" s="104">
        <v>0</v>
      </c>
      <c r="T135" s="104">
        <v>4.6899999999999997E-2</v>
      </c>
      <c r="U135" s="104">
        <v>34.283900000000003</v>
      </c>
      <c r="V135" s="104">
        <v>4.6899999999999997E-2</v>
      </c>
      <c r="W135" s="104">
        <v>0</v>
      </c>
      <c r="X135" s="105" t="s">
        <v>6516</v>
      </c>
      <c r="Y135" s="106" t="s">
        <v>6303</v>
      </c>
      <c r="Z135" s="104">
        <v>1</v>
      </c>
      <c r="AA135" s="104">
        <v>0</v>
      </c>
      <c r="AB135" s="105" t="s">
        <v>11485</v>
      </c>
      <c r="AC135" s="105" t="s">
        <v>11486</v>
      </c>
      <c r="AD135" s="104">
        <v>0</v>
      </c>
      <c r="AE135" s="104">
        <v>0</v>
      </c>
      <c r="AF135" s="105"/>
      <c r="AG135" s="104">
        <v>2</v>
      </c>
      <c r="AH135" s="104">
        <v>2</v>
      </c>
      <c r="AI135" s="104">
        <v>2</v>
      </c>
      <c r="AJ135" s="105" t="s">
        <v>483</v>
      </c>
      <c r="AK135" s="104" t="b">
        <v>0</v>
      </c>
      <c r="AL135" s="104">
        <v>8760</v>
      </c>
      <c r="AM135" s="104">
        <v>8760</v>
      </c>
      <c r="AN135" s="104">
        <v>8760</v>
      </c>
      <c r="AO135" s="104">
        <v>0</v>
      </c>
      <c r="AP135" s="104">
        <v>0</v>
      </c>
      <c r="AQ135" s="104">
        <v>0</v>
      </c>
      <c r="AR135" s="104">
        <v>525600</v>
      </c>
      <c r="AS135" s="104">
        <v>78840</v>
      </c>
      <c r="AT135" s="105"/>
      <c r="AU135" s="104" t="b">
        <v>0</v>
      </c>
      <c r="AV135" s="104">
        <v>0</v>
      </c>
      <c r="AW135" s="104">
        <v>0</v>
      </c>
      <c r="AX135" s="104" t="b">
        <v>1</v>
      </c>
      <c r="AY135" s="104">
        <v>0</v>
      </c>
      <c r="AZ135" s="104">
        <v>87600</v>
      </c>
      <c r="BA135" s="104" t="b">
        <v>0</v>
      </c>
      <c r="BB135" s="104">
        <v>0</v>
      </c>
      <c r="BC135" s="105" t="s">
        <v>6513</v>
      </c>
      <c r="BD135" s="105" t="s">
        <v>6517</v>
      </c>
      <c r="BE135" s="104" t="b">
        <v>1</v>
      </c>
      <c r="BF135" s="104">
        <v>113880</v>
      </c>
      <c r="BG135" s="105" t="s">
        <v>835</v>
      </c>
      <c r="BH135" s="105" t="b">
        <v>1</v>
      </c>
      <c r="BI135" s="104">
        <v>0</v>
      </c>
      <c r="BJ135" s="104">
        <v>100</v>
      </c>
      <c r="BK135" s="104">
        <v>73516.915999999997</v>
      </c>
      <c r="BL135" s="104">
        <v>0</v>
      </c>
      <c r="BM135" s="104">
        <v>0</v>
      </c>
      <c r="BN135" s="105" t="s">
        <v>4980</v>
      </c>
      <c r="BO135" s="104">
        <v>418378.06858343701</v>
      </c>
      <c r="BP135" s="104">
        <v>0</v>
      </c>
      <c r="BQ135" s="104">
        <v>40.389626516381703</v>
      </c>
      <c r="BR135" s="105"/>
      <c r="BS135" s="105"/>
      <c r="BT135" s="105"/>
      <c r="BU135" s="105"/>
      <c r="BV135" s="104">
        <v>1</v>
      </c>
      <c r="BW135" s="104">
        <v>1</v>
      </c>
      <c r="BX135" s="104">
        <v>32345</v>
      </c>
      <c r="BY135" s="104">
        <v>0</v>
      </c>
      <c r="BZ135" s="104">
        <v>2.3901826484018301E-6</v>
      </c>
      <c r="CA135" s="105" t="s">
        <v>10423</v>
      </c>
      <c r="CB135" s="105">
        <v>394200</v>
      </c>
      <c r="CC135" s="105" t="b">
        <v>1</v>
      </c>
      <c r="CD135" s="104">
        <v>8</v>
      </c>
      <c r="CE135" s="104">
        <v>1</v>
      </c>
      <c r="CF135" s="104">
        <v>0</v>
      </c>
      <c r="CG135" s="104">
        <v>0</v>
      </c>
      <c r="CH135" s="105"/>
      <c r="CI135" s="104" t="b">
        <v>0</v>
      </c>
      <c r="CJ135" s="104">
        <v>0</v>
      </c>
      <c r="CK135" s="104">
        <v>0</v>
      </c>
      <c r="CL135" s="106" t="s">
        <v>10424</v>
      </c>
      <c r="CM135" s="104">
        <v>5.76751712327728E-9</v>
      </c>
      <c r="CN135" s="104">
        <v>159.480587120926</v>
      </c>
      <c r="CO135" s="104">
        <v>0</v>
      </c>
      <c r="CP135" s="104">
        <v>0</v>
      </c>
      <c r="CQ135" s="104">
        <v>50</v>
      </c>
      <c r="CR135" s="104">
        <v>50</v>
      </c>
      <c r="CS135" s="104">
        <v>105861.916</v>
      </c>
      <c r="CT135" s="104">
        <v>0.103134065950057</v>
      </c>
      <c r="CU135" s="104">
        <v>10917.9698263434</v>
      </c>
      <c r="CV135" s="104">
        <v>42.283900000000003</v>
      </c>
      <c r="CW135" s="104">
        <v>3.6550893341197099</v>
      </c>
      <c r="CX135" s="104">
        <v>154.55143189498401</v>
      </c>
      <c r="CY135" s="104">
        <v>1.0468999999999999</v>
      </c>
      <c r="CZ135" s="104">
        <v>0.20195306852134901</v>
      </c>
      <c r="DA135" s="104">
        <v>0.21142466743499999</v>
      </c>
      <c r="DB135" s="104">
        <v>9.6538584474885797E-5</v>
      </c>
      <c r="DC135" s="104">
        <v>0</v>
      </c>
      <c r="DD135" s="105" t="s">
        <v>6518</v>
      </c>
    </row>
    <row r="136" spans="1:108" ht="409.5" x14ac:dyDescent="0.35">
      <c r="A136" s="105" t="s">
        <v>6941</v>
      </c>
      <c r="B136" s="104">
        <v>0</v>
      </c>
      <c r="C136" s="104">
        <v>0</v>
      </c>
      <c r="D136" s="104">
        <v>0</v>
      </c>
      <c r="E136" s="105"/>
      <c r="F136" s="104">
        <v>1</v>
      </c>
      <c r="G136" s="104" t="b">
        <v>0</v>
      </c>
      <c r="H136" s="105" t="s">
        <v>512</v>
      </c>
      <c r="I136" s="104">
        <v>0</v>
      </c>
      <c r="J136" s="105"/>
      <c r="K136" s="104">
        <v>0</v>
      </c>
      <c r="L136" s="104">
        <v>5.97543037477155</v>
      </c>
      <c r="M136" s="104">
        <v>0</v>
      </c>
      <c r="N136" s="104">
        <v>0</v>
      </c>
      <c r="O136" s="105"/>
      <c r="P136" s="104" t="b">
        <v>0</v>
      </c>
      <c r="Q136" s="104">
        <v>0</v>
      </c>
      <c r="R136" s="105"/>
      <c r="S136" s="104">
        <v>0</v>
      </c>
      <c r="T136" s="104">
        <v>9.3100000000000002E-2</v>
      </c>
      <c r="U136" s="104">
        <v>68.056100000000001</v>
      </c>
      <c r="V136" s="104">
        <v>9.3100000000000002E-2</v>
      </c>
      <c r="W136" s="104">
        <v>0</v>
      </c>
      <c r="X136" s="105" t="s">
        <v>6474</v>
      </c>
      <c r="Y136" s="106" t="s">
        <v>6303</v>
      </c>
      <c r="Z136" s="104">
        <v>1</v>
      </c>
      <c r="AA136" s="104">
        <v>0</v>
      </c>
      <c r="AB136" s="105" t="s">
        <v>11522</v>
      </c>
      <c r="AC136" s="105" t="s">
        <v>11523</v>
      </c>
      <c r="AD136" s="104">
        <v>0</v>
      </c>
      <c r="AE136" s="104">
        <v>201916.54</v>
      </c>
      <c r="AF136" s="105"/>
      <c r="AG136" s="104">
        <v>2</v>
      </c>
      <c r="AH136" s="104">
        <v>2</v>
      </c>
      <c r="AI136" s="104">
        <v>2</v>
      </c>
      <c r="AJ136" s="105" t="s">
        <v>483</v>
      </c>
      <c r="AK136" s="104" t="b">
        <v>0</v>
      </c>
      <c r="AL136" s="104">
        <v>8760</v>
      </c>
      <c r="AM136" s="104">
        <v>8760</v>
      </c>
      <c r="AN136" s="104">
        <v>8760</v>
      </c>
      <c r="AO136" s="104">
        <v>0</v>
      </c>
      <c r="AP136" s="104">
        <v>0</v>
      </c>
      <c r="AQ136" s="104">
        <v>0</v>
      </c>
      <c r="AR136" s="104">
        <v>350400</v>
      </c>
      <c r="AS136" s="104">
        <v>52560</v>
      </c>
      <c r="AT136" s="105"/>
      <c r="AU136" s="104" t="b">
        <v>0</v>
      </c>
      <c r="AV136" s="104">
        <v>0</v>
      </c>
      <c r="AW136" s="104">
        <v>0</v>
      </c>
      <c r="AX136" s="104" t="b">
        <v>1</v>
      </c>
      <c r="AY136" s="104">
        <v>0</v>
      </c>
      <c r="AZ136" s="104">
        <v>87600</v>
      </c>
      <c r="BA136" s="104" t="b">
        <v>0</v>
      </c>
      <c r="BB136" s="104">
        <v>0</v>
      </c>
      <c r="BC136" s="105" t="s">
        <v>6475</v>
      </c>
      <c r="BD136" s="105" t="s">
        <v>6476</v>
      </c>
      <c r="BE136" s="104" t="b">
        <v>1</v>
      </c>
      <c r="BF136" s="104">
        <v>113880</v>
      </c>
      <c r="BG136" s="105" t="s">
        <v>6914</v>
      </c>
      <c r="BH136" s="105" t="b">
        <v>1</v>
      </c>
      <c r="BI136" s="104">
        <v>0</v>
      </c>
      <c r="BJ136" s="104">
        <v>142</v>
      </c>
      <c r="BK136" s="104">
        <v>99512.683999999994</v>
      </c>
      <c r="BL136" s="104">
        <v>0</v>
      </c>
      <c r="BM136" s="104">
        <v>0</v>
      </c>
      <c r="BN136" s="105" t="s">
        <v>4986</v>
      </c>
      <c r="BO136" s="104">
        <v>209258.993836893</v>
      </c>
      <c r="BP136" s="104">
        <v>0</v>
      </c>
      <c r="BQ136" s="104">
        <v>353.56939467775101</v>
      </c>
      <c r="BR136" s="105"/>
      <c r="BS136" s="105"/>
      <c r="BT136" s="105"/>
      <c r="BU136" s="105"/>
      <c r="BV136" s="104">
        <v>1</v>
      </c>
      <c r="BW136" s="104">
        <v>1</v>
      </c>
      <c r="BX136" s="104">
        <v>34655</v>
      </c>
      <c r="BY136" s="104">
        <v>0</v>
      </c>
      <c r="BZ136" s="104">
        <v>4.7787671232876703E-6</v>
      </c>
      <c r="CA136" s="105" t="s">
        <v>10402</v>
      </c>
      <c r="CB136" s="105">
        <v>262800</v>
      </c>
      <c r="CC136" s="105" t="b">
        <v>1</v>
      </c>
      <c r="CD136" s="104">
        <v>672</v>
      </c>
      <c r="CE136" s="104">
        <v>2</v>
      </c>
      <c r="CF136" s="104">
        <v>0</v>
      </c>
      <c r="CG136" s="104">
        <v>0</v>
      </c>
      <c r="CH136" s="105"/>
      <c r="CI136" s="104" t="b">
        <v>0</v>
      </c>
      <c r="CJ136" s="104">
        <v>0</v>
      </c>
      <c r="CK136" s="104">
        <v>0</v>
      </c>
      <c r="CL136" s="106" t="s">
        <v>10403</v>
      </c>
      <c r="CM136" s="104">
        <v>8.2244920091489296E-9</v>
      </c>
      <c r="CN136" s="104">
        <v>141.00508856081399</v>
      </c>
      <c r="CO136" s="104">
        <v>0</v>
      </c>
      <c r="CP136" s="104">
        <v>0</v>
      </c>
      <c r="CQ136" s="104">
        <v>50</v>
      </c>
      <c r="CR136" s="104">
        <v>50</v>
      </c>
      <c r="CS136" s="104">
        <v>336084.22399999999</v>
      </c>
      <c r="CT136" s="104">
        <v>4.8645684636980997E-2</v>
      </c>
      <c r="CU136" s="104">
        <v>16349.047172168501</v>
      </c>
      <c r="CV136" s="104">
        <v>740.05610000000001</v>
      </c>
      <c r="CW136" s="104">
        <v>0.29340449022091197</v>
      </c>
      <c r="CX136" s="104">
        <v>217.135782755376</v>
      </c>
      <c r="CY136" s="104">
        <v>2.0931000000000002</v>
      </c>
      <c r="CZ136" s="104">
        <v>0.14191360875942699</v>
      </c>
      <c r="DA136" s="104">
        <v>0.29703937449435702</v>
      </c>
      <c r="DB136" s="104">
        <v>1.68962579908676E-3</v>
      </c>
      <c r="DC136" s="104">
        <v>0</v>
      </c>
      <c r="DD136" s="105" t="s">
        <v>6477</v>
      </c>
    </row>
    <row r="137" spans="1:108" ht="409.5" x14ac:dyDescent="0.35">
      <c r="A137" s="105" t="s">
        <v>10802</v>
      </c>
      <c r="B137" s="104">
        <v>0</v>
      </c>
      <c r="C137" s="104">
        <v>0</v>
      </c>
      <c r="D137" s="104">
        <v>0</v>
      </c>
      <c r="E137" s="105"/>
      <c r="F137" s="104">
        <v>1</v>
      </c>
      <c r="G137" s="104" t="b">
        <v>0</v>
      </c>
      <c r="H137" s="105" t="s">
        <v>512</v>
      </c>
      <c r="I137" s="104">
        <v>0</v>
      </c>
      <c r="J137" s="105"/>
      <c r="K137" s="104">
        <v>0</v>
      </c>
      <c r="L137" s="104">
        <v>2.8367029548196898</v>
      </c>
      <c r="M137" s="104">
        <v>0</v>
      </c>
      <c r="N137" s="104">
        <v>0</v>
      </c>
      <c r="O137" s="105"/>
      <c r="P137" s="104" t="b">
        <v>0</v>
      </c>
      <c r="Q137" s="104">
        <v>0</v>
      </c>
      <c r="R137" s="105"/>
      <c r="S137" s="104">
        <v>0</v>
      </c>
      <c r="T137" s="104">
        <v>0.3579</v>
      </c>
      <c r="U137" s="104">
        <v>7.5159000000000002</v>
      </c>
      <c r="V137" s="104">
        <v>0.3579</v>
      </c>
      <c r="W137" s="104">
        <v>0</v>
      </c>
      <c r="X137" s="105" t="s">
        <v>6480</v>
      </c>
      <c r="Y137" s="106" t="s">
        <v>6303</v>
      </c>
      <c r="Z137" s="104">
        <v>1</v>
      </c>
      <c r="AA137" s="104">
        <v>0</v>
      </c>
      <c r="AB137" s="105" t="s">
        <v>11443</v>
      </c>
      <c r="AC137" s="105" t="s">
        <v>11524</v>
      </c>
      <c r="AD137" s="104">
        <v>0</v>
      </c>
      <c r="AE137" s="104">
        <v>0</v>
      </c>
      <c r="AF137" s="105"/>
      <c r="AG137" s="104">
        <v>2</v>
      </c>
      <c r="AH137" s="104">
        <v>2</v>
      </c>
      <c r="AI137" s="104">
        <v>2</v>
      </c>
      <c r="AJ137" s="105" t="s">
        <v>483</v>
      </c>
      <c r="AK137" s="104" t="b">
        <v>0</v>
      </c>
      <c r="AL137" s="104">
        <v>8760</v>
      </c>
      <c r="AM137" s="104">
        <v>8760</v>
      </c>
      <c r="AN137" s="104">
        <v>8760</v>
      </c>
      <c r="AO137" s="104">
        <v>0</v>
      </c>
      <c r="AP137" s="104">
        <v>0</v>
      </c>
      <c r="AQ137" s="104">
        <v>0</v>
      </c>
      <c r="AR137" s="104">
        <v>131400</v>
      </c>
      <c r="AS137" s="104">
        <v>19710</v>
      </c>
      <c r="AT137" s="105"/>
      <c r="AU137" s="104" t="b">
        <v>0</v>
      </c>
      <c r="AV137" s="104">
        <v>0</v>
      </c>
      <c r="AW137" s="104">
        <v>0</v>
      </c>
      <c r="AX137" s="104" t="b">
        <v>1</v>
      </c>
      <c r="AY137" s="104">
        <v>0</v>
      </c>
      <c r="AZ137" s="104">
        <v>87600</v>
      </c>
      <c r="BA137" s="104" t="b">
        <v>0</v>
      </c>
      <c r="BB137" s="104">
        <v>0</v>
      </c>
      <c r="BC137" s="105" t="s">
        <v>6481</v>
      </c>
      <c r="BD137" s="105" t="s">
        <v>6482</v>
      </c>
      <c r="BE137" s="104" t="b">
        <v>1</v>
      </c>
      <c r="BF137" s="104">
        <v>113880</v>
      </c>
      <c r="BG137" s="105" t="s">
        <v>6915</v>
      </c>
      <c r="BH137" s="105" t="b">
        <v>1</v>
      </c>
      <c r="BI137" s="104">
        <v>0</v>
      </c>
      <c r="BJ137" s="104">
        <v>175</v>
      </c>
      <c r="BK137" s="104">
        <v>15760.02</v>
      </c>
      <c r="BL137" s="104">
        <v>0</v>
      </c>
      <c r="BM137" s="104">
        <v>0</v>
      </c>
      <c r="BN137" s="105" t="s">
        <v>5062</v>
      </c>
      <c r="BO137" s="104">
        <v>81748.446219600999</v>
      </c>
      <c r="BP137" s="104">
        <v>0</v>
      </c>
      <c r="BQ137" s="104">
        <v>16.3339927956849</v>
      </c>
      <c r="BR137" s="105"/>
      <c r="BS137" s="105"/>
      <c r="BT137" s="105"/>
      <c r="BU137" s="105"/>
      <c r="BV137" s="104">
        <v>1</v>
      </c>
      <c r="BW137" s="104">
        <v>1</v>
      </c>
      <c r="BX137" s="104">
        <v>76789.5</v>
      </c>
      <c r="BY137" s="104">
        <v>0</v>
      </c>
      <c r="BZ137" s="104">
        <v>1.2232648401826499E-5</v>
      </c>
      <c r="CA137" s="105" t="s">
        <v>10405</v>
      </c>
      <c r="CB137" s="105">
        <v>105120</v>
      </c>
      <c r="CC137" s="105" t="b">
        <v>1</v>
      </c>
      <c r="CD137" s="104">
        <v>80</v>
      </c>
      <c r="CE137" s="104">
        <v>5</v>
      </c>
      <c r="CF137" s="104">
        <v>0</v>
      </c>
      <c r="CG137" s="104">
        <v>0</v>
      </c>
      <c r="CH137" s="105"/>
      <c r="CI137" s="104" t="b">
        <v>0</v>
      </c>
      <c r="CJ137" s="104">
        <v>0</v>
      </c>
      <c r="CK137" s="104">
        <v>0</v>
      </c>
      <c r="CL137" s="106" t="s">
        <v>10406</v>
      </c>
      <c r="CM137" s="104">
        <v>1.02944006850167E-8</v>
      </c>
      <c r="CN137" s="104">
        <v>48.646770061094998</v>
      </c>
      <c r="CO137" s="104">
        <v>0</v>
      </c>
      <c r="CP137" s="104">
        <v>0</v>
      </c>
      <c r="CQ137" s="104">
        <v>50</v>
      </c>
      <c r="CR137" s="104">
        <v>50</v>
      </c>
      <c r="CS137" s="104">
        <v>92549.52</v>
      </c>
      <c r="CT137" s="104">
        <v>5.4306964983118003E-2</v>
      </c>
      <c r="CU137" s="104">
        <v>5026.0835418443803</v>
      </c>
      <c r="CV137" s="104">
        <v>87.515900000000002</v>
      </c>
      <c r="CW137" s="104">
        <v>0.137050101725325</v>
      </c>
      <c r="CX137" s="104">
        <v>11.9940629975834</v>
      </c>
      <c r="CY137" s="104">
        <v>5.3578999999999999</v>
      </c>
      <c r="CZ137" s="104">
        <v>0.10659882734425501</v>
      </c>
      <c r="DA137" s="104">
        <v>0.57114585702778498</v>
      </c>
      <c r="DB137" s="104">
        <v>1.9980799086758E-4</v>
      </c>
      <c r="DC137" s="104">
        <v>0</v>
      </c>
      <c r="DD137" s="105" t="s">
        <v>6483</v>
      </c>
    </row>
    <row r="138" spans="1:108" ht="409.5" x14ac:dyDescent="0.35">
      <c r="A138" s="105" t="s">
        <v>6966</v>
      </c>
      <c r="B138" s="104">
        <v>0</v>
      </c>
      <c r="C138" s="104">
        <v>0</v>
      </c>
      <c r="D138" s="104">
        <v>0</v>
      </c>
      <c r="E138" s="105"/>
      <c r="F138" s="104">
        <v>1</v>
      </c>
      <c r="G138" s="104" t="b">
        <v>0</v>
      </c>
      <c r="H138" s="105" t="s">
        <v>512</v>
      </c>
      <c r="I138" s="104">
        <v>0</v>
      </c>
      <c r="J138" s="105"/>
      <c r="K138" s="104">
        <v>0</v>
      </c>
      <c r="L138" s="104">
        <v>1.1420289855072501</v>
      </c>
      <c r="M138" s="104">
        <v>0</v>
      </c>
      <c r="N138" s="104">
        <v>0</v>
      </c>
      <c r="O138" s="105"/>
      <c r="P138" s="104" t="b">
        <v>0</v>
      </c>
      <c r="Q138" s="104">
        <v>0</v>
      </c>
      <c r="R138" s="105"/>
      <c r="S138" s="104">
        <v>0</v>
      </c>
      <c r="T138" s="104">
        <v>0</v>
      </c>
      <c r="U138" s="104">
        <v>0</v>
      </c>
      <c r="V138" s="104">
        <v>0</v>
      </c>
      <c r="W138" s="104">
        <v>0</v>
      </c>
      <c r="X138" s="105" t="s">
        <v>6521</v>
      </c>
      <c r="Y138" s="106" t="s">
        <v>6303</v>
      </c>
      <c r="Z138" s="104">
        <v>1</v>
      </c>
      <c r="AA138" s="104">
        <v>0</v>
      </c>
      <c r="AB138" s="105" t="s">
        <v>11522</v>
      </c>
      <c r="AC138" s="105" t="s">
        <v>11523</v>
      </c>
      <c r="AD138" s="104">
        <v>0</v>
      </c>
      <c r="AE138" s="104">
        <v>0</v>
      </c>
      <c r="AF138" s="105"/>
      <c r="AG138" s="104">
        <v>2</v>
      </c>
      <c r="AH138" s="104">
        <v>2</v>
      </c>
      <c r="AI138" s="104">
        <v>2</v>
      </c>
      <c r="AJ138" s="105" t="s">
        <v>483</v>
      </c>
      <c r="AK138" s="104" t="b">
        <v>0</v>
      </c>
      <c r="AL138" s="104">
        <v>8760</v>
      </c>
      <c r="AM138" s="104">
        <v>8760</v>
      </c>
      <c r="AN138" s="104">
        <v>8760</v>
      </c>
      <c r="AO138" s="104">
        <v>0</v>
      </c>
      <c r="AP138" s="104">
        <v>0</v>
      </c>
      <c r="AQ138" s="104">
        <v>0</v>
      </c>
      <c r="AR138" s="104">
        <v>87600</v>
      </c>
      <c r="AS138" s="104">
        <v>0</v>
      </c>
      <c r="AT138" s="105"/>
      <c r="AU138" s="104" t="b">
        <v>0</v>
      </c>
      <c r="AV138" s="104">
        <v>0</v>
      </c>
      <c r="AW138" s="104">
        <v>0</v>
      </c>
      <c r="AX138" s="104" t="b">
        <v>1</v>
      </c>
      <c r="AY138" s="104">
        <v>0</v>
      </c>
      <c r="AZ138" s="104">
        <v>87600</v>
      </c>
      <c r="BA138" s="104" t="b">
        <v>0</v>
      </c>
      <c r="BB138" s="104">
        <v>0</v>
      </c>
      <c r="BC138" s="105" t="s">
        <v>6522</v>
      </c>
      <c r="BD138" s="105" t="s">
        <v>6523</v>
      </c>
      <c r="BE138" s="104" t="b">
        <v>0</v>
      </c>
      <c r="BF138" s="104">
        <v>17521</v>
      </c>
      <c r="BG138" s="105">
        <v>17520</v>
      </c>
      <c r="BH138" s="105" t="b">
        <v>1</v>
      </c>
      <c r="BI138" s="104">
        <v>0</v>
      </c>
      <c r="BJ138" s="104">
        <v>25</v>
      </c>
      <c r="BK138" s="104">
        <v>8640</v>
      </c>
      <c r="BL138" s="104">
        <v>0</v>
      </c>
      <c r="BM138" s="104">
        <v>0</v>
      </c>
      <c r="BN138" s="105" t="s">
        <v>5062</v>
      </c>
      <c r="BO138" s="104">
        <v>73000</v>
      </c>
      <c r="BP138" s="104">
        <v>0</v>
      </c>
      <c r="BQ138" s="104">
        <v>8</v>
      </c>
      <c r="BR138" s="105"/>
      <c r="BS138" s="105"/>
      <c r="BT138" s="105"/>
      <c r="BU138" s="105"/>
      <c r="BV138" s="104">
        <v>1</v>
      </c>
      <c r="BW138" s="104">
        <v>1</v>
      </c>
      <c r="BX138" s="104">
        <v>15000</v>
      </c>
      <c r="BY138" s="104">
        <v>0</v>
      </c>
      <c r="BZ138" s="104">
        <v>1.36986301369863E-5</v>
      </c>
      <c r="CA138" s="105" t="s">
        <v>10427</v>
      </c>
      <c r="CB138" s="105">
        <v>70080</v>
      </c>
      <c r="CC138" s="105" t="b">
        <v>1</v>
      </c>
      <c r="CD138" s="104">
        <v>48</v>
      </c>
      <c r="CE138" s="104">
        <v>6</v>
      </c>
      <c r="CF138" s="104">
        <v>0</v>
      </c>
      <c r="CG138" s="104">
        <v>0</v>
      </c>
      <c r="CH138" s="105"/>
      <c r="CI138" s="104" t="b">
        <v>0</v>
      </c>
      <c r="CJ138" s="104">
        <v>0</v>
      </c>
      <c r="CK138" s="104">
        <v>0</v>
      </c>
      <c r="CL138" s="106" t="s">
        <v>10428</v>
      </c>
      <c r="CM138" s="104">
        <v>1.7694063926929899E-9</v>
      </c>
      <c r="CN138" s="104">
        <v>6.1999999999968196</v>
      </c>
      <c r="CO138" s="104">
        <v>0</v>
      </c>
      <c r="CP138" s="104">
        <v>0</v>
      </c>
      <c r="CQ138" s="104">
        <v>50</v>
      </c>
      <c r="CR138" s="104">
        <v>50</v>
      </c>
      <c r="CS138" s="104">
        <v>23640</v>
      </c>
      <c r="CT138" s="104">
        <v>0</v>
      </c>
      <c r="CU138" s="104">
        <v>0</v>
      </c>
      <c r="CV138" s="104">
        <v>48</v>
      </c>
      <c r="CW138" s="104">
        <v>0</v>
      </c>
      <c r="CX138" s="104">
        <v>0</v>
      </c>
      <c r="CY138" s="104">
        <v>6</v>
      </c>
      <c r="CZ138" s="104">
        <v>0</v>
      </c>
      <c r="DA138" s="104">
        <v>0</v>
      </c>
      <c r="DB138" s="104">
        <v>1.0958904109588999E-4</v>
      </c>
      <c r="DC138" s="104">
        <v>0</v>
      </c>
      <c r="DD138" s="105" t="s">
        <v>6524</v>
      </c>
    </row>
    <row r="139" spans="1:108" ht="409.5" x14ac:dyDescent="0.35">
      <c r="A139" s="105" t="s">
        <v>7011</v>
      </c>
      <c r="B139" s="104">
        <v>0</v>
      </c>
      <c r="C139" s="104">
        <v>0</v>
      </c>
      <c r="D139" s="104">
        <v>0</v>
      </c>
      <c r="E139" s="105"/>
      <c r="F139" s="104">
        <v>0</v>
      </c>
      <c r="G139" s="104" t="b">
        <v>0</v>
      </c>
      <c r="H139" s="105" t="s">
        <v>512</v>
      </c>
      <c r="I139" s="104">
        <v>0</v>
      </c>
      <c r="J139" s="105"/>
      <c r="K139" s="104">
        <v>0</v>
      </c>
      <c r="L139" s="104">
        <v>1.57844059716472</v>
      </c>
      <c r="M139" s="104">
        <v>0</v>
      </c>
      <c r="N139" s="104">
        <v>0</v>
      </c>
      <c r="O139" s="105"/>
      <c r="P139" s="104" t="b">
        <v>0</v>
      </c>
      <c r="Q139" s="104">
        <v>0</v>
      </c>
      <c r="R139" s="105"/>
      <c r="S139" s="104">
        <v>0</v>
      </c>
      <c r="T139" s="104">
        <v>0</v>
      </c>
      <c r="U139" s="104">
        <v>15.914</v>
      </c>
      <c r="V139" s="104">
        <v>1.09E-2</v>
      </c>
      <c r="W139" s="104">
        <v>0</v>
      </c>
      <c r="X139" s="105" t="s">
        <v>6145</v>
      </c>
      <c r="Y139" s="106" t="s">
        <v>6146</v>
      </c>
      <c r="Z139" s="104">
        <v>1</v>
      </c>
      <c r="AA139" s="104">
        <v>0</v>
      </c>
      <c r="AB139" s="105" t="s">
        <v>11452</v>
      </c>
      <c r="AC139" s="105" t="s">
        <v>11453</v>
      </c>
      <c r="AD139" s="104">
        <v>0</v>
      </c>
      <c r="AE139" s="104">
        <v>0</v>
      </c>
      <c r="AF139" s="105"/>
      <c r="AG139" s="104">
        <v>1E-300</v>
      </c>
      <c r="AH139" s="104">
        <v>1E-300</v>
      </c>
      <c r="AI139" s="104">
        <v>1E-300</v>
      </c>
      <c r="AJ139" s="105" t="s">
        <v>483</v>
      </c>
      <c r="AK139" s="104" t="b">
        <v>0</v>
      </c>
      <c r="AL139" s="104">
        <v>1E-300</v>
      </c>
      <c r="AM139" s="104">
        <v>1E-300</v>
      </c>
      <c r="AN139" s="104">
        <v>1E-300</v>
      </c>
      <c r="AO139" s="104">
        <v>0</v>
      </c>
      <c r="AP139" s="104">
        <v>0</v>
      </c>
      <c r="AQ139" s="104">
        <v>0</v>
      </c>
      <c r="AR139" s="104">
        <v>350400</v>
      </c>
      <c r="AS139" s="104">
        <v>52560</v>
      </c>
      <c r="AT139" s="105"/>
      <c r="AU139" s="104" t="b">
        <v>0</v>
      </c>
      <c r="AV139" s="104">
        <v>0</v>
      </c>
      <c r="AW139" s="104">
        <v>0</v>
      </c>
      <c r="AX139" s="104" t="b">
        <v>0</v>
      </c>
      <c r="AY139" s="104">
        <v>0</v>
      </c>
      <c r="AZ139" s="104">
        <v>1E-300</v>
      </c>
      <c r="BA139" s="104" t="b">
        <v>0</v>
      </c>
      <c r="BB139" s="104">
        <v>0</v>
      </c>
      <c r="BC139" s="105" t="s">
        <v>848</v>
      </c>
      <c r="BD139" s="105" t="s">
        <v>849</v>
      </c>
      <c r="BE139" s="104" t="b">
        <v>0</v>
      </c>
      <c r="BF139" s="104">
        <v>148920</v>
      </c>
      <c r="BG139" s="105" t="s">
        <v>6907</v>
      </c>
      <c r="BH139" s="105" t="b">
        <v>1</v>
      </c>
      <c r="BI139" s="104">
        <v>0</v>
      </c>
      <c r="BJ139" s="104">
        <v>325</v>
      </c>
      <c r="BK139" s="104">
        <v>0</v>
      </c>
      <c r="BL139" s="104">
        <v>0</v>
      </c>
      <c r="BM139" s="104">
        <v>0</v>
      </c>
      <c r="BN139" s="105" t="s">
        <v>2617</v>
      </c>
      <c r="BO139" s="104">
        <v>1339.40489445459</v>
      </c>
      <c r="BP139" s="104">
        <v>0</v>
      </c>
      <c r="BQ139" s="104">
        <v>4.8665044498516698E-2</v>
      </c>
      <c r="BR139" s="105"/>
      <c r="BS139" s="105"/>
      <c r="BT139" s="105"/>
      <c r="BU139" s="105"/>
      <c r="BV139" s="104">
        <v>1</v>
      </c>
      <c r="BW139" s="104">
        <v>1</v>
      </c>
      <c r="BX139" s="104">
        <v>603924</v>
      </c>
      <c r="BY139" s="104">
        <v>0</v>
      </c>
      <c r="BZ139" s="104">
        <v>7.4660022831050195E-4</v>
      </c>
      <c r="CA139" s="105" t="s">
        <v>10281</v>
      </c>
      <c r="CB139" s="105">
        <v>219000</v>
      </c>
      <c r="CC139" s="105" t="b">
        <v>1</v>
      </c>
      <c r="CD139" s="104">
        <v>0</v>
      </c>
      <c r="CE139" s="104">
        <v>2</v>
      </c>
      <c r="CF139" s="104">
        <v>0</v>
      </c>
      <c r="CG139" s="104">
        <v>0</v>
      </c>
      <c r="CH139" s="105"/>
      <c r="CI139" s="104" t="b">
        <v>0</v>
      </c>
      <c r="CJ139" s="104">
        <v>0</v>
      </c>
      <c r="CK139" s="104">
        <v>0</v>
      </c>
      <c r="CL139" s="106" t="s">
        <v>10282</v>
      </c>
      <c r="CM139" s="104">
        <v>1.8665005707442202E-9</v>
      </c>
      <c r="CN139" s="104">
        <v>307.68808806397999</v>
      </c>
      <c r="CO139" s="104">
        <v>0</v>
      </c>
      <c r="CP139" s="104">
        <v>0</v>
      </c>
      <c r="CQ139" s="104">
        <v>50</v>
      </c>
      <c r="CR139" s="104">
        <v>50</v>
      </c>
      <c r="CS139" s="104">
        <v>603924</v>
      </c>
      <c r="CT139" s="104">
        <v>6.2466175189705597E-2</v>
      </c>
      <c r="CU139" s="104">
        <v>37724.822385267798</v>
      </c>
      <c r="CV139" s="104">
        <v>15.914</v>
      </c>
      <c r="CW139" s="104">
        <v>9.6138691093954503</v>
      </c>
      <c r="CX139" s="104">
        <v>152.99511300691901</v>
      </c>
      <c r="CY139" s="104">
        <v>327.01089999999999</v>
      </c>
      <c r="CZ139" s="104">
        <v>3.2045162198128698E-4</v>
      </c>
      <c r="DA139" s="104">
        <v>0.10479117331056099</v>
      </c>
      <c r="DB139" s="104">
        <v>3.6333333333333299E-5</v>
      </c>
      <c r="DC139" s="104">
        <v>0</v>
      </c>
      <c r="DD139" s="105" t="s">
        <v>6147</v>
      </c>
    </row>
    <row r="140" spans="1:108" ht="304.5" x14ac:dyDescent="0.35">
      <c r="A140" s="105" t="s">
        <v>7001</v>
      </c>
      <c r="B140" s="104">
        <v>0</v>
      </c>
      <c r="C140" s="104">
        <v>0</v>
      </c>
      <c r="D140" s="104">
        <v>0</v>
      </c>
      <c r="E140" s="105"/>
      <c r="F140" s="104">
        <v>1</v>
      </c>
      <c r="G140" s="104" t="b">
        <v>0</v>
      </c>
      <c r="H140" s="105" t="s">
        <v>512</v>
      </c>
      <c r="I140" s="104">
        <v>0</v>
      </c>
      <c r="J140" s="105"/>
      <c r="K140" s="104">
        <v>0</v>
      </c>
      <c r="L140" s="104">
        <v>1.2242301377769</v>
      </c>
      <c r="M140" s="104">
        <v>0</v>
      </c>
      <c r="N140" s="104">
        <v>0</v>
      </c>
      <c r="O140" s="105"/>
      <c r="P140" s="104" t="b">
        <v>0</v>
      </c>
      <c r="Q140" s="104">
        <v>0</v>
      </c>
      <c r="R140" s="105"/>
      <c r="S140" s="104">
        <v>0</v>
      </c>
      <c r="T140" s="104">
        <v>0</v>
      </c>
      <c r="U140" s="104">
        <v>0</v>
      </c>
      <c r="V140" s="104">
        <v>0</v>
      </c>
      <c r="W140" s="104">
        <v>0</v>
      </c>
      <c r="X140" s="105" t="s">
        <v>10186</v>
      </c>
      <c r="Y140" s="105"/>
      <c r="Z140" s="104">
        <v>1</v>
      </c>
      <c r="AA140" s="104">
        <v>0</v>
      </c>
      <c r="AB140" s="105" t="s">
        <v>11589</v>
      </c>
      <c r="AC140" s="105" t="s">
        <v>11590</v>
      </c>
      <c r="AD140" s="104">
        <v>0</v>
      </c>
      <c r="AE140" s="104">
        <v>0</v>
      </c>
      <c r="AF140" s="105"/>
      <c r="AG140" s="104">
        <v>2</v>
      </c>
      <c r="AH140" s="104">
        <v>2</v>
      </c>
      <c r="AI140" s="104">
        <v>2</v>
      </c>
      <c r="AJ140" s="105" t="s">
        <v>483</v>
      </c>
      <c r="AK140" s="104" t="b">
        <v>0</v>
      </c>
      <c r="AL140" s="104">
        <v>8760</v>
      </c>
      <c r="AM140" s="104">
        <v>8760</v>
      </c>
      <c r="AN140" s="104">
        <v>8760</v>
      </c>
      <c r="AO140" s="104">
        <v>0</v>
      </c>
      <c r="AP140" s="104">
        <v>0</v>
      </c>
      <c r="AQ140" s="104">
        <v>0</v>
      </c>
      <c r="AR140" s="104">
        <v>87600</v>
      </c>
      <c r="AS140" s="104">
        <v>13140</v>
      </c>
      <c r="AT140" s="105"/>
      <c r="AU140" s="104" t="b">
        <v>0</v>
      </c>
      <c r="AV140" s="104">
        <v>0</v>
      </c>
      <c r="AW140" s="104">
        <v>0</v>
      </c>
      <c r="AX140" s="104" t="b">
        <v>1</v>
      </c>
      <c r="AY140" s="104">
        <v>0</v>
      </c>
      <c r="AZ140" s="104">
        <v>87600</v>
      </c>
      <c r="BA140" s="104" t="b">
        <v>0</v>
      </c>
      <c r="BB140" s="104">
        <v>0</v>
      </c>
      <c r="BC140" s="105" t="s">
        <v>6503</v>
      </c>
      <c r="BD140" s="105" t="s">
        <v>6504</v>
      </c>
      <c r="BE140" s="104" t="b">
        <v>0</v>
      </c>
      <c r="BF140" s="104">
        <v>8760</v>
      </c>
      <c r="BG140" s="105">
        <v>8760</v>
      </c>
      <c r="BH140" s="105" t="b">
        <v>1</v>
      </c>
      <c r="BI140" s="104">
        <v>0</v>
      </c>
      <c r="BJ140" s="104">
        <v>50</v>
      </c>
      <c r="BK140" s="104">
        <v>1080</v>
      </c>
      <c r="BL140" s="104">
        <v>0</v>
      </c>
      <c r="BM140" s="104">
        <v>0</v>
      </c>
      <c r="BN140" s="105" t="s">
        <v>9482</v>
      </c>
      <c r="BO140" s="104">
        <v>7821.4285714285697</v>
      </c>
      <c r="BP140" s="104">
        <v>0</v>
      </c>
      <c r="BQ140" s="104">
        <v>0.214285714285714</v>
      </c>
      <c r="BR140" s="105"/>
      <c r="BS140" s="105"/>
      <c r="BT140" s="105"/>
      <c r="BU140" s="105"/>
      <c r="BV140" s="104">
        <v>1</v>
      </c>
      <c r="BW140" s="104">
        <v>1</v>
      </c>
      <c r="BX140" s="104">
        <v>9000</v>
      </c>
      <c r="BY140" s="104">
        <v>0</v>
      </c>
      <c r="BZ140" s="104">
        <v>1.2785388127853901E-4</v>
      </c>
      <c r="CA140" s="105" t="s">
        <v>10539</v>
      </c>
      <c r="CB140" s="105">
        <v>70080</v>
      </c>
      <c r="CC140" s="105" t="b">
        <v>1</v>
      </c>
      <c r="CD140" s="104">
        <v>12</v>
      </c>
      <c r="CE140" s="104">
        <v>6</v>
      </c>
      <c r="CF140" s="104">
        <v>0</v>
      </c>
      <c r="CG140" s="104">
        <v>0</v>
      </c>
      <c r="CH140" s="105"/>
      <c r="CI140" s="104" t="b">
        <v>0</v>
      </c>
      <c r="CJ140" s="104">
        <v>0</v>
      </c>
      <c r="CK140" s="104">
        <v>0</v>
      </c>
      <c r="CL140" s="106" t="s">
        <v>11591</v>
      </c>
      <c r="CM140" s="104">
        <v>0</v>
      </c>
      <c r="CN140" s="104">
        <v>0</v>
      </c>
      <c r="CO140" s="104">
        <v>0</v>
      </c>
      <c r="CP140" s="104">
        <v>0</v>
      </c>
      <c r="CQ140" s="104">
        <v>50</v>
      </c>
      <c r="CR140" s="104">
        <v>50</v>
      </c>
      <c r="CS140" s="104">
        <v>10080</v>
      </c>
      <c r="CT140" s="104">
        <v>0</v>
      </c>
      <c r="CU140" s="104">
        <v>0</v>
      </c>
      <c r="CV140" s="104">
        <v>12</v>
      </c>
      <c r="CW140" s="104">
        <v>0</v>
      </c>
      <c r="CX140" s="104">
        <v>0</v>
      </c>
      <c r="CY140" s="104">
        <v>56</v>
      </c>
      <c r="CZ140" s="104">
        <v>0</v>
      </c>
      <c r="DA140" s="104">
        <v>0</v>
      </c>
      <c r="DB140" s="104">
        <v>2.73972602739726E-5</v>
      </c>
      <c r="DC140" s="104">
        <v>0</v>
      </c>
      <c r="DD140" s="105" t="s">
        <v>10540</v>
      </c>
    </row>
    <row r="141" spans="1:108" ht="409.5" x14ac:dyDescent="0.35">
      <c r="A141" s="105" t="s">
        <v>10805</v>
      </c>
      <c r="B141" s="104">
        <v>0</v>
      </c>
      <c r="C141" s="104">
        <v>0</v>
      </c>
      <c r="D141" s="104">
        <v>0</v>
      </c>
      <c r="E141" s="105"/>
      <c r="F141" s="104">
        <v>1</v>
      </c>
      <c r="G141" s="104" t="b">
        <v>0</v>
      </c>
      <c r="H141" s="105" t="s">
        <v>512</v>
      </c>
      <c r="I141" s="104">
        <v>0</v>
      </c>
      <c r="J141" s="105"/>
      <c r="K141" s="104">
        <v>0</v>
      </c>
      <c r="L141" s="104">
        <v>1.9123001066161101</v>
      </c>
      <c r="M141" s="104">
        <v>0</v>
      </c>
      <c r="N141" s="104">
        <v>0</v>
      </c>
      <c r="O141" s="105"/>
      <c r="P141" s="104" t="b">
        <v>0</v>
      </c>
      <c r="Q141" s="104">
        <v>0</v>
      </c>
      <c r="R141" s="105"/>
      <c r="S141" s="104">
        <v>0</v>
      </c>
      <c r="T141" s="104">
        <v>0.26550000000000001</v>
      </c>
      <c r="U141" s="104">
        <v>387.89550000000003</v>
      </c>
      <c r="V141" s="104">
        <v>0.26550000000000001</v>
      </c>
      <c r="W141" s="104">
        <v>0</v>
      </c>
      <c r="X141" s="105" t="s">
        <v>6497</v>
      </c>
      <c r="Y141" s="106" t="s">
        <v>6146</v>
      </c>
      <c r="Z141" s="104">
        <v>1</v>
      </c>
      <c r="AA141" s="104">
        <v>0</v>
      </c>
      <c r="AB141" s="105" t="s">
        <v>11452</v>
      </c>
      <c r="AC141" s="105" t="s">
        <v>11453</v>
      </c>
      <c r="AD141" s="104">
        <v>0</v>
      </c>
      <c r="AE141" s="104">
        <v>0</v>
      </c>
      <c r="AF141" s="105"/>
      <c r="AG141" s="104">
        <v>2</v>
      </c>
      <c r="AH141" s="104">
        <v>2</v>
      </c>
      <c r="AI141" s="104">
        <v>2</v>
      </c>
      <c r="AJ141" s="105" t="s">
        <v>483</v>
      </c>
      <c r="AK141" s="104" t="b">
        <v>0</v>
      </c>
      <c r="AL141" s="104">
        <v>8760</v>
      </c>
      <c r="AM141" s="104">
        <v>8760</v>
      </c>
      <c r="AN141" s="104">
        <v>8760</v>
      </c>
      <c r="AO141" s="104">
        <v>0</v>
      </c>
      <c r="AP141" s="104">
        <v>0</v>
      </c>
      <c r="AQ141" s="104">
        <v>0</v>
      </c>
      <c r="AR141" s="104">
        <v>175200</v>
      </c>
      <c r="AS141" s="104">
        <v>26280</v>
      </c>
      <c r="AT141" s="105"/>
      <c r="AU141" s="104" t="b">
        <v>0</v>
      </c>
      <c r="AV141" s="104">
        <v>0</v>
      </c>
      <c r="AW141" s="104">
        <v>0</v>
      </c>
      <c r="AX141" s="104" t="b">
        <v>1</v>
      </c>
      <c r="AY141" s="104">
        <v>0</v>
      </c>
      <c r="AZ141" s="104">
        <v>87600</v>
      </c>
      <c r="BA141" s="104" t="b">
        <v>0</v>
      </c>
      <c r="BB141" s="104">
        <v>0</v>
      </c>
      <c r="BC141" s="105" t="s">
        <v>6498</v>
      </c>
      <c r="BD141" s="105" t="s">
        <v>6499</v>
      </c>
      <c r="BE141" s="104" t="b">
        <v>0</v>
      </c>
      <c r="BF141" s="104">
        <v>148920</v>
      </c>
      <c r="BG141" s="105" t="s">
        <v>6138</v>
      </c>
      <c r="BH141" s="105" t="b">
        <v>1</v>
      </c>
      <c r="BI141" s="104">
        <v>0</v>
      </c>
      <c r="BJ141" s="104">
        <v>75</v>
      </c>
      <c r="BK141" s="104">
        <v>30124.26</v>
      </c>
      <c r="BL141" s="104">
        <v>0</v>
      </c>
      <c r="BM141" s="104">
        <v>0</v>
      </c>
      <c r="BN141" s="105" t="s">
        <v>4488</v>
      </c>
      <c r="BO141" s="104">
        <v>102684.32774586799</v>
      </c>
      <c r="BP141" s="104">
        <v>0</v>
      </c>
      <c r="BQ141" s="104">
        <v>94.688899308404601</v>
      </c>
      <c r="BR141" s="105"/>
      <c r="BS141" s="105"/>
      <c r="BT141" s="105"/>
      <c r="BU141" s="105"/>
      <c r="BV141" s="104">
        <v>1</v>
      </c>
      <c r="BW141" s="104">
        <v>1</v>
      </c>
      <c r="BX141" s="104">
        <v>85310</v>
      </c>
      <c r="BY141" s="104">
        <v>0</v>
      </c>
      <c r="BZ141" s="104">
        <v>9.7385844748858504E-6</v>
      </c>
      <c r="CA141" s="105" t="s">
        <v>10413</v>
      </c>
      <c r="CB141" s="105">
        <v>140160</v>
      </c>
      <c r="CC141" s="105" t="b">
        <v>1</v>
      </c>
      <c r="CD141" s="104">
        <v>16</v>
      </c>
      <c r="CE141" s="104">
        <v>4</v>
      </c>
      <c r="CF141" s="104">
        <v>0</v>
      </c>
      <c r="CG141" s="104">
        <v>0</v>
      </c>
      <c r="CH141" s="105"/>
      <c r="CI141" s="104" t="b">
        <v>0</v>
      </c>
      <c r="CJ141" s="104">
        <v>0</v>
      </c>
      <c r="CK141" s="104">
        <v>0</v>
      </c>
      <c r="CL141" s="106" t="s">
        <v>10414</v>
      </c>
      <c r="CM141" s="104">
        <v>4.5242865296906699E-10</v>
      </c>
      <c r="CN141" s="104">
        <v>27.469330468594201</v>
      </c>
      <c r="CO141" s="104">
        <v>0</v>
      </c>
      <c r="CP141" s="104">
        <v>0</v>
      </c>
      <c r="CQ141" s="104">
        <v>50</v>
      </c>
      <c r="CR141" s="104">
        <v>50</v>
      </c>
      <c r="CS141" s="104">
        <v>115434.26</v>
      </c>
      <c r="CT141" s="104">
        <v>8.9338530845292502E-2</v>
      </c>
      <c r="CU141" s="104">
        <v>10312.7271976135</v>
      </c>
      <c r="CV141" s="104">
        <v>403.89550000000003</v>
      </c>
      <c r="CW141" s="104">
        <v>1.7831712390537799</v>
      </c>
      <c r="CX141" s="104">
        <v>720.21483918324702</v>
      </c>
      <c r="CY141" s="104">
        <v>4.2655000000000003</v>
      </c>
      <c r="CZ141" s="104">
        <v>0.115569145725126</v>
      </c>
      <c r="DA141" s="104">
        <v>0.49296019109052402</v>
      </c>
      <c r="DB141" s="104">
        <v>9.2213584474885803E-4</v>
      </c>
      <c r="DC141" s="104">
        <v>0</v>
      </c>
      <c r="DD141" s="105" t="s">
        <v>6500</v>
      </c>
    </row>
    <row r="142" spans="1:108" ht="409.5" x14ac:dyDescent="0.35">
      <c r="A142" s="105" t="s">
        <v>6964</v>
      </c>
      <c r="B142" s="104">
        <v>0</v>
      </c>
      <c r="C142" s="104">
        <v>0</v>
      </c>
      <c r="D142" s="104">
        <v>0</v>
      </c>
      <c r="E142" s="105"/>
      <c r="F142" s="104">
        <v>1</v>
      </c>
      <c r="G142" s="104" t="b">
        <v>0</v>
      </c>
      <c r="H142" s="105" t="s">
        <v>512</v>
      </c>
      <c r="I142" s="104">
        <v>0</v>
      </c>
      <c r="J142" s="105"/>
      <c r="K142" s="104">
        <v>0</v>
      </c>
      <c r="L142" s="104">
        <v>1.4650143278651999</v>
      </c>
      <c r="M142" s="104">
        <v>0</v>
      </c>
      <c r="N142" s="104">
        <v>0</v>
      </c>
      <c r="O142" s="105"/>
      <c r="P142" s="104" t="b">
        <v>0</v>
      </c>
      <c r="Q142" s="104">
        <v>0</v>
      </c>
      <c r="R142" s="105"/>
      <c r="S142" s="104">
        <v>0</v>
      </c>
      <c r="T142" s="104">
        <v>0.26550000000000001</v>
      </c>
      <c r="U142" s="104">
        <v>387.89550000000003</v>
      </c>
      <c r="V142" s="104">
        <v>0.26550000000000001</v>
      </c>
      <c r="W142" s="104">
        <v>0</v>
      </c>
      <c r="X142" s="105" t="s">
        <v>6501</v>
      </c>
      <c r="Y142" s="106" t="s">
        <v>6146</v>
      </c>
      <c r="Z142" s="104">
        <v>1</v>
      </c>
      <c r="AA142" s="104">
        <v>0</v>
      </c>
      <c r="AB142" s="105" t="s">
        <v>11528</v>
      </c>
      <c r="AC142" s="105" t="s">
        <v>11529</v>
      </c>
      <c r="AD142" s="104">
        <v>0</v>
      </c>
      <c r="AE142" s="104">
        <v>0</v>
      </c>
      <c r="AF142" s="105"/>
      <c r="AG142" s="104">
        <v>2</v>
      </c>
      <c r="AH142" s="104">
        <v>2</v>
      </c>
      <c r="AI142" s="104">
        <v>2</v>
      </c>
      <c r="AJ142" s="105" t="s">
        <v>483</v>
      </c>
      <c r="AK142" s="104" t="b">
        <v>0</v>
      </c>
      <c r="AL142" s="104">
        <v>8760</v>
      </c>
      <c r="AM142" s="104">
        <v>8760</v>
      </c>
      <c r="AN142" s="104">
        <v>8760</v>
      </c>
      <c r="AO142" s="104">
        <v>0</v>
      </c>
      <c r="AP142" s="104">
        <v>0</v>
      </c>
      <c r="AQ142" s="104">
        <v>0</v>
      </c>
      <c r="AR142" s="104">
        <v>175200</v>
      </c>
      <c r="AS142" s="104">
        <v>26280</v>
      </c>
      <c r="AT142" s="105"/>
      <c r="AU142" s="104" t="b">
        <v>0</v>
      </c>
      <c r="AV142" s="104">
        <v>0</v>
      </c>
      <c r="AW142" s="104">
        <v>0</v>
      </c>
      <c r="AX142" s="104" t="b">
        <v>1</v>
      </c>
      <c r="AY142" s="104">
        <v>0</v>
      </c>
      <c r="AZ142" s="104">
        <v>87600</v>
      </c>
      <c r="BA142" s="104" t="b">
        <v>0</v>
      </c>
      <c r="BB142" s="104">
        <v>0</v>
      </c>
      <c r="BC142" s="105" t="s">
        <v>6498</v>
      </c>
      <c r="BD142" s="105" t="s">
        <v>6499</v>
      </c>
      <c r="BE142" s="104" t="b">
        <v>1</v>
      </c>
      <c r="BF142" s="104">
        <v>148920</v>
      </c>
      <c r="BG142" s="105" t="s">
        <v>6138</v>
      </c>
      <c r="BH142" s="105" t="b">
        <v>1</v>
      </c>
      <c r="BI142" s="104">
        <v>0</v>
      </c>
      <c r="BJ142" s="104">
        <v>75</v>
      </c>
      <c r="BK142" s="104">
        <v>3124.26</v>
      </c>
      <c r="BL142" s="104">
        <v>0</v>
      </c>
      <c r="BM142" s="104">
        <v>0</v>
      </c>
      <c r="BN142" s="105" t="s">
        <v>4494</v>
      </c>
      <c r="BO142" s="104">
        <v>102684.32774586799</v>
      </c>
      <c r="BP142" s="104">
        <v>0</v>
      </c>
      <c r="BQ142" s="104">
        <v>94.688899308404601</v>
      </c>
      <c r="BR142" s="105"/>
      <c r="BS142" s="105"/>
      <c r="BT142" s="105"/>
      <c r="BU142" s="105"/>
      <c r="BV142" s="104">
        <v>1</v>
      </c>
      <c r="BW142" s="104">
        <v>1</v>
      </c>
      <c r="BX142" s="104">
        <v>85310</v>
      </c>
      <c r="BY142" s="104">
        <v>0</v>
      </c>
      <c r="BZ142" s="104">
        <v>9.7385844748858504E-6</v>
      </c>
      <c r="CA142" s="105" t="s">
        <v>10415</v>
      </c>
      <c r="CB142" s="105">
        <v>140160</v>
      </c>
      <c r="CC142" s="105" t="b">
        <v>1</v>
      </c>
      <c r="CD142" s="104">
        <v>16</v>
      </c>
      <c r="CE142" s="104">
        <v>4</v>
      </c>
      <c r="CF142" s="104">
        <v>0</v>
      </c>
      <c r="CG142" s="104">
        <v>0</v>
      </c>
      <c r="CH142" s="105"/>
      <c r="CI142" s="104" t="b">
        <v>0</v>
      </c>
      <c r="CJ142" s="104">
        <v>0</v>
      </c>
      <c r="CK142" s="104">
        <v>0</v>
      </c>
      <c r="CL142" s="106" t="s">
        <v>10416</v>
      </c>
      <c r="CM142" s="104">
        <v>4.5242865296906699E-10</v>
      </c>
      <c r="CN142" s="104">
        <v>27.469330468594201</v>
      </c>
      <c r="CO142" s="104">
        <v>0</v>
      </c>
      <c r="CP142" s="104">
        <v>0</v>
      </c>
      <c r="CQ142" s="104">
        <v>50</v>
      </c>
      <c r="CR142" s="104">
        <v>50</v>
      </c>
      <c r="CS142" s="104">
        <v>88434.26</v>
      </c>
      <c r="CT142" s="104">
        <v>0.116950046147652</v>
      </c>
      <c r="CU142" s="104">
        <v>10342.390788033401</v>
      </c>
      <c r="CV142" s="104">
        <v>403.89550000000003</v>
      </c>
      <c r="CW142" s="104">
        <v>1.7883003635104</v>
      </c>
      <c r="CX142" s="104">
        <v>722.28646947021696</v>
      </c>
      <c r="CY142" s="104">
        <v>4.2655000000000003</v>
      </c>
      <c r="CZ142" s="104">
        <v>0.115901569509666</v>
      </c>
      <c r="DA142" s="104">
        <v>0.49437814474348102</v>
      </c>
      <c r="DB142" s="104">
        <v>9.2213584474885803E-4</v>
      </c>
      <c r="DC142" s="104">
        <v>0</v>
      </c>
      <c r="DD142" s="105" t="s">
        <v>6502</v>
      </c>
    </row>
    <row r="143" spans="1:108" ht="377" x14ac:dyDescent="0.35">
      <c r="A143" s="105" t="s">
        <v>6996</v>
      </c>
      <c r="B143" s="104">
        <v>0</v>
      </c>
      <c r="C143" s="104">
        <v>0</v>
      </c>
      <c r="D143" s="104">
        <v>0</v>
      </c>
      <c r="E143" s="105"/>
      <c r="F143" s="104">
        <v>1</v>
      </c>
      <c r="G143" s="104" t="b">
        <v>0</v>
      </c>
      <c r="H143" s="105" t="s">
        <v>512</v>
      </c>
      <c r="I143" s="104">
        <v>0</v>
      </c>
      <c r="J143" s="105"/>
      <c r="K143" s="104">
        <v>0</v>
      </c>
      <c r="L143" s="104">
        <v>1.2242301377769</v>
      </c>
      <c r="M143" s="104">
        <v>0</v>
      </c>
      <c r="N143" s="104">
        <v>0</v>
      </c>
      <c r="O143" s="105"/>
      <c r="P143" s="104" t="b">
        <v>0</v>
      </c>
      <c r="Q143" s="104">
        <v>0</v>
      </c>
      <c r="R143" s="105"/>
      <c r="S143" s="104">
        <v>0</v>
      </c>
      <c r="T143" s="104">
        <v>0</v>
      </c>
      <c r="U143" s="104">
        <v>0</v>
      </c>
      <c r="V143" s="104">
        <v>0</v>
      </c>
      <c r="W143" s="104">
        <v>0</v>
      </c>
      <c r="X143" s="105" t="s">
        <v>10187</v>
      </c>
      <c r="Y143" s="105"/>
      <c r="Z143" s="104">
        <v>1</v>
      </c>
      <c r="AA143" s="104">
        <v>0</v>
      </c>
      <c r="AB143" s="105" t="s">
        <v>11592</v>
      </c>
      <c r="AC143" s="105" t="s">
        <v>11593</v>
      </c>
      <c r="AD143" s="104">
        <v>0</v>
      </c>
      <c r="AE143" s="104">
        <v>0</v>
      </c>
      <c r="AF143" s="105"/>
      <c r="AG143" s="104">
        <v>2</v>
      </c>
      <c r="AH143" s="104">
        <v>2</v>
      </c>
      <c r="AI143" s="104">
        <v>2</v>
      </c>
      <c r="AJ143" s="105" t="s">
        <v>483</v>
      </c>
      <c r="AK143" s="104" t="b">
        <v>0</v>
      </c>
      <c r="AL143" s="104">
        <v>8760</v>
      </c>
      <c r="AM143" s="104">
        <v>8760</v>
      </c>
      <c r="AN143" s="104">
        <v>8760</v>
      </c>
      <c r="AO143" s="104">
        <v>0</v>
      </c>
      <c r="AP143" s="104">
        <v>0</v>
      </c>
      <c r="AQ143" s="104">
        <v>0</v>
      </c>
      <c r="AR143" s="104">
        <v>87600</v>
      </c>
      <c r="AS143" s="104">
        <v>13140</v>
      </c>
      <c r="AT143" s="105"/>
      <c r="AU143" s="104" t="b">
        <v>0</v>
      </c>
      <c r="AV143" s="104">
        <v>0</v>
      </c>
      <c r="AW143" s="104">
        <v>0</v>
      </c>
      <c r="AX143" s="104" t="b">
        <v>1</v>
      </c>
      <c r="AY143" s="104">
        <v>0</v>
      </c>
      <c r="AZ143" s="104">
        <v>87600</v>
      </c>
      <c r="BA143" s="104" t="b">
        <v>0</v>
      </c>
      <c r="BB143" s="104">
        <v>0</v>
      </c>
      <c r="BC143" s="105" t="s">
        <v>6505</v>
      </c>
      <c r="BD143" s="105" t="s">
        <v>6506</v>
      </c>
      <c r="BE143" s="104" t="b">
        <v>0</v>
      </c>
      <c r="BF143" s="104">
        <v>8760</v>
      </c>
      <c r="BG143" s="105">
        <v>8760</v>
      </c>
      <c r="BH143" s="105" t="b">
        <v>1</v>
      </c>
      <c r="BI143" s="104">
        <v>0</v>
      </c>
      <c r="BJ143" s="104">
        <v>50</v>
      </c>
      <c r="BK143" s="104">
        <v>1080</v>
      </c>
      <c r="BL143" s="104">
        <v>0</v>
      </c>
      <c r="BM143" s="104">
        <v>0</v>
      </c>
      <c r="BN143" s="105" t="s">
        <v>9509</v>
      </c>
      <c r="BO143" s="104">
        <v>7821.4285714285697</v>
      </c>
      <c r="BP143" s="104">
        <v>0</v>
      </c>
      <c r="BQ143" s="104">
        <v>0.214285714285714</v>
      </c>
      <c r="BR143" s="105"/>
      <c r="BS143" s="105"/>
      <c r="BT143" s="105"/>
      <c r="BU143" s="105"/>
      <c r="BV143" s="104">
        <v>1</v>
      </c>
      <c r="BW143" s="104">
        <v>1</v>
      </c>
      <c r="BX143" s="104">
        <v>9000</v>
      </c>
      <c r="BY143" s="104">
        <v>0</v>
      </c>
      <c r="BZ143" s="104">
        <v>1.2785388127853901E-4</v>
      </c>
      <c r="CA143" s="105" t="s">
        <v>10541</v>
      </c>
      <c r="CB143" s="105">
        <v>70080</v>
      </c>
      <c r="CC143" s="105" t="b">
        <v>1</v>
      </c>
      <c r="CD143" s="104">
        <v>12</v>
      </c>
      <c r="CE143" s="104">
        <v>6</v>
      </c>
      <c r="CF143" s="104">
        <v>0</v>
      </c>
      <c r="CG143" s="104">
        <v>0</v>
      </c>
      <c r="CH143" s="105"/>
      <c r="CI143" s="104" t="b">
        <v>0</v>
      </c>
      <c r="CJ143" s="104">
        <v>0</v>
      </c>
      <c r="CK143" s="104">
        <v>0</v>
      </c>
      <c r="CL143" s="106" t="s">
        <v>11594</v>
      </c>
      <c r="CM143" s="104">
        <v>0</v>
      </c>
      <c r="CN143" s="104">
        <v>0</v>
      </c>
      <c r="CO143" s="104">
        <v>0</v>
      </c>
      <c r="CP143" s="104">
        <v>0</v>
      </c>
      <c r="CQ143" s="104">
        <v>50</v>
      </c>
      <c r="CR143" s="104">
        <v>50</v>
      </c>
      <c r="CS143" s="104">
        <v>10080</v>
      </c>
      <c r="CT143" s="104">
        <v>0</v>
      </c>
      <c r="CU143" s="104">
        <v>0</v>
      </c>
      <c r="CV143" s="104">
        <v>12</v>
      </c>
      <c r="CW143" s="104">
        <v>0</v>
      </c>
      <c r="CX143" s="104">
        <v>0</v>
      </c>
      <c r="CY143" s="104">
        <v>56</v>
      </c>
      <c r="CZ143" s="104">
        <v>0</v>
      </c>
      <c r="DA143" s="104">
        <v>0</v>
      </c>
      <c r="DB143" s="104">
        <v>2.73972602739726E-5</v>
      </c>
      <c r="DC143" s="104">
        <v>0</v>
      </c>
      <c r="DD143" s="105" t="s">
        <v>10542</v>
      </c>
    </row>
    <row r="144" spans="1:108" ht="409.5" x14ac:dyDescent="0.35">
      <c r="A144" s="105" t="s">
        <v>7010</v>
      </c>
      <c r="B144" s="104">
        <v>0</v>
      </c>
      <c r="C144" s="104">
        <v>0</v>
      </c>
      <c r="D144" s="104">
        <v>0</v>
      </c>
      <c r="E144" s="105"/>
      <c r="F144" s="104">
        <v>1</v>
      </c>
      <c r="G144" s="104" t="b">
        <v>0</v>
      </c>
      <c r="H144" s="105" t="s">
        <v>512</v>
      </c>
      <c r="I144" s="104">
        <v>0</v>
      </c>
      <c r="J144" s="105"/>
      <c r="K144" s="104">
        <v>0</v>
      </c>
      <c r="L144" s="104">
        <v>0.56707762525398597</v>
      </c>
      <c r="M144" s="104">
        <v>0</v>
      </c>
      <c r="N144" s="104">
        <v>0</v>
      </c>
      <c r="O144" s="105"/>
      <c r="P144" s="104" t="b">
        <v>0</v>
      </c>
      <c r="Q144" s="104">
        <v>0</v>
      </c>
      <c r="R144" s="105"/>
      <c r="S144" s="104">
        <v>0</v>
      </c>
      <c r="T144" s="104">
        <v>0</v>
      </c>
      <c r="U144" s="104">
        <v>760.36800000000005</v>
      </c>
      <c r="V144" s="104">
        <v>8.6800000000000002E-2</v>
      </c>
      <c r="W144" s="104">
        <v>0</v>
      </c>
      <c r="X144" s="105" t="s">
        <v>6140</v>
      </c>
      <c r="Y144" s="105"/>
      <c r="Z144" s="104">
        <v>1</v>
      </c>
      <c r="AA144" s="104">
        <v>0</v>
      </c>
      <c r="AB144" s="105" t="s">
        <v>11450</v>
      </c>
      <c r="AC144" s="105" t="s">
        <v>11451</v>
      </c>
      <c r="AD144" s="104">
        <v>0</v>
      </c>
      <c r="AE144" s="104">
        <v>0</v>
      </c>
      <c r="AF144" s="105"/>
      <c r="AG144" s="104">
        <v>2</v>
      </c>
      <c r="AH144" s="104">
        <v>2</v>
      </c>
      <c r="AI144" s="104">
        <v>2</v>
      </c>
      <c r="AJ144" s="105" t="s">
        <v>483</v>
      </c>
      <c r="AK144" s="104" t="b">
        <v>0</v>
      </c>
      <c r="AL144" s="104">
        <v>8760</v>
      </c>
      <c r="AM144" s="104">
        <v>8760</v>
      </c>
      <c r="AN144" s="104">
        <v>8760</v>
      </c>
      <c r="AO144" s="104">
        <v>0</v>
      </c>
      <c r="AP144" s="104">
        <v>0</v>
      </c>
      <c r="AQ144" s="104">
        <v>0</v>
      </c>
      <c r="AR144" s="104">
        <v>350400</v>
      </c>
      <c r="AS144" s="104">
        <v>52560</v>
      </c>
      <c r="AT144" s="105"/>
      <c r="AU144" s="104" t="b">
        <v>0</v>
      </c>
      <c r="AV144" s="104">
        <v>0</v>
      </c>
      <c r="AW144" s="104">
        <v>0</v>
      </c>
      <c r="AX144" s="104" t="b">
        <v>1</v>
      </c>
      <c r="AY144" s="104">
        <v>0</v>
      </c>
      <c r="AZ144" s="104">
        <v>87600</v>
      </c>
      <c r="BA144" s="104" t="b">
        <v>0</v>
      </c>
      <c r="BB144" s="104">
        <v>0</v>
      </c>
      <c r="BC144" s="105" t="s">
        <v>6141</v>
      </c>
      <c r="BD144" s="105" t="s">
        <v>6142</v>
      </c>
      <c r="BE144" s="104" t="b">
        <v>0</v>
      </c>
      <c r="BF144" s="104">
        <v>192720</v>
      </c>
      <c r="BG144" s="105" t="s">
        <v>6143</v>
      </c>
      <c r="BH144" s="105" t="b">
        <v>1</v>
      </c>
      <c r="BI144" s="104">
        <v>199.987820736652</v>
      </c>
      <c r="BJ144" s="104">
        <v>353.56240000000003</v>
      </c>
      <c r="BK144" s="104">
        <v>0</v>
      </c>
      <c r="BL144" s="104">
        <v>0</v>
      </c>
      <c r="BM144" s="104">
        <v>0</v>
      </c>
      <c r="BN144" s="105" t="s">
        <v>4897</v>
      </c>
      <c r="BO144" s="104">
        <v>8409.5246506591302</v>
      </c>
      <c r="BP144" s="104">
        <v>0</v>
      </c>
      <c r="BQ144" s="104">
        <v>31.340950943223302</v>
      </c>
      <c r="BR144" s="105"/>
      <c r="BS144" s="105"/>
      <c r="BT144" s="105"/>
      <c r="BU144" s="105"/>
      <c r="BV144" s="104">
        <v>1</v>
      </c>
      <c r="BW144" s="104">
        <v>1</v>
      </c>
      <c r="BX144" s="104">
        <v>3269534.25</v>
      </c>
      <c r="BY144" s="104">
        <v>0</v>
      </c>
      <c r="BZ144" s="104">
        <v>1.18912785388128E-4</v>
      </c>
      <c r="CA144" s="105" t="s">
        <v>10279</v>
      </c>
      <c r="CB144" s="105">
        <v>262800</v>
      </c>
      <c r="CC144" s="105" t="b">
        <v>1</v>
      </c>
      <c r="CD144" s="104">
        <v>672</v>
      </c>
      <c r="CE144" s="104">
        <v>2</v>
      </c>
      <c r="CF144" s="104">
        <v>0</v>
      </c>
      <c r="CG144" s="104">
        <v>0</v>
      </c>
      <c r="CH144" s="105"/>
      <c r="CI144" s="104" t="b">
        <v>0</v>
      </c>
      <c r="CJ144" s="104">
        <v>0</v>
      </c>
      <c r="CK144" s="104">
        <v>0</v>
      </c>
      <c r="CL144" s="106" t="s">
        <v>10280</v>
      </c>
      <c r="CM144" s="104">
        <v>4.7643835616442902E-7</v>
      </c>
      <c r="CN144" s="104">
        <v>1.8278006481564599</v>
      </c>
      <c r="CO144" s="104">
        <v>0</v>
      </c>
      <c r="CP144" s="104">
        <v>0</v>
      </c>
      <c r="CQ144" s="104">
        <v>50</v>
      </c>
      <c r="CR144" s="104">
        <v>50</v>
      </c>
      <c r="CS144" s="104">
        <v>3269534.25</v>
      </c>
      <c r="CT144" s="104">
        <v>0.43915909390929198</v>
      </c>
      <c r="CU144" s="104">
        <v>1435845.6987354001</v>
      </c>
      <c r="CV144" s="104">
        <v>1632.35582073665</v>
      </c>
      <c r="CW144" s="104">
        <v>1.5391827994642899</v>
      </c>
      <c r="CX144" s="104">
        <v>2512.4940018832599</v>
      </c>
      <c r="CY144" s="104">
        <v>52.083799999999997</v>
      </c>
      <c r="CZ144" s="104">
        <v>5.3683199683181504E-3</v>
      </c>
      <c r="DA144" s="104">
        <v>0.279602503565889</v>
      </c>
      <c r="DB144" s="104">
        <v>3.7268397733713501E-3</v>
      </c>
      <c r="DC144" s="104">
        <v>0</v>
      </c>
      <c r="DD144" s="105" t="s">
        <v>6144</v>
      </c>
    </row>
    <row r="145" spans="1:108" ht="391.5" x14ac:dyDescent="0.35">
      <c r="A145" s="105" t="s">
        <v>6945</v>
      </c>
      <c r="B145" s="104">
        <v>0</v>
      </c>
      <c r="C145" s="104">
        <v>0</v>
      </c>
      <c r="D145" s="104">
        <v>0</v>
      </c>
      <c r="E145" s="105"/>
      <c r="F145" s="104">
        <v>1</v>
      </c>
      <c r="G145" s="104" t="b">
        <v>0</v>
      </c>
      <c r="H145" s="105" t="s">
        <v>512</v>
      </c>
      <c r="I145" s="104">
        <v>0</v>
      </c>
      <c r="J145" s="105"/>
      <c r="K145" s="104">
        <v>0</v>
      </c>
      <c r="L145" s="104">
        <v>78.408766041177898</v>
      </c>
      <c r="M145" s="104">
        <v>0</v>
      </c>
      <c r="N145" s="104">
        <v>0</v>
      </c>
      <c r="O145" s="105"/>
      <c r="P145" s="104" t="b">
        <v>0</v>
      </c>
      <c r="Q145" s="104">
        <v>0</v>
      </c>
      <c r="R145" s="105"/>
      <c r="S145" s="104">
        <v>0</v>
      </c>
      <c r="T145" s="104">
        <v>0</v>
      </c>
      <c r="U145" s="104">
        <v>2.6623999999999999</v>
      </c>
      <c r="V145" s="104">
        <v>0.33279999999999998</v>
      </c>
      <c r="W145" s="104">
        <v>0</v>
      </c>
      <c r="X145" s="105" t="s">
        <v>6135</v>
      </c>
      <c r="Y145" s="105"/>
      <c r="Z145" s="104">
        <v>1</v>
      </c>
      <c r="AA145" s="104">
        <v>0</v>
      </c>
      <c r="AB145" s="105" t="s">
        <v>11448</v>
      </c>
      <c r="AC145" s="105" t="s">
        <v>11449</v>
      </c>
      <c r="AD145" s="104">
        <v>0</v>
      </c>
      <c r="AE145" s="104">
        <v>0</v>
      </c>
      <c r="AF145" s="105"/>
      <c r="AG145" s="104">
        <v>2</v>
      </c>
      <c r="AH145" s="104">
        <v>2</v>
      </c>
      <c r="AI145" s="104">
        <v>2</v>
      </c>
      <c r="AJ145" s="105" t="s">
        <v>483</v>
      </c>
      <c r="AK145" s="104" t="b">
        <v>0</v>
      </c>
      <c r="AL145" s="104">
        <v>8760</v>
      </c>
      <c r="AM145" s="104">
        <v>8760</v>
      </c>
      <c r="AN145" s="104">
        <v>8760</v>
      </c>
      <c r="AO145" s="104">
        <v>0</v>
      </c>
      <c r="AP145" s="104">
        <v>0</v>
      </c>
      <c r="AQ145" s="104">
        <v>0</v>
      </c>
      <c r="AR145" s="104">
        <v>306600</v>
      </c>
      <c r="AS145" s="104">
        <v>45990</v>
      </c>
      <c r="AT145" s="105"/>
      <c r="AU145" s="104" t="b">
        <v>0</v>
      </c>
      <c r="AV145" s="104">
        <v>0</v>
      </c>
      <c r="AW145" s="104">
        <v>0</v>
      </c>
      <c r="AX145" s="104" t="b">
        <v>1</v>
      </c>
      <c r="AY145" s="104">
        <v>0</v>
      </c>
      <c r="AZ145" s="104">
        <v>87600</v>
      </c>
      <c r="BA145" s="104" t="b">
        <v>0</v>
      </c>
      <c r="BB145" s="104">
        <v>0</v>
      </c>
      <c r="BC145" s="105" t="s">
        <v>6136</v>
      </c>
      <c r="BD145" s="105" t="s">
        <v>6137</v>
      </c>
      <c r="BE145" s="104" t="b">
        <v>0</v>
      </c>
      <c r="BF145" s="104">
        <v>148920</v>
      </c>
      <c r="BG145" s="105" t="s">
        <v>6906</v>
      </c>
      <c r="BH145" s="105" t="b">
        <v>1</v>
      </c>
      <c r="BI145" s="104">
        <v>1200</v>
      </c>
      <c r="BJ145" s="104">
        <v>335</v>
      </c>
      <c r="BK145" s="104">
        <v>218345.79199999999</v>
      </c>
      <c r="BL145" s="104">
        <v>0</v>
      </c>
      <c r="BM145" s="104">
        <v>0</v>
      </c>
      <c r="BN145" s="105" t="s">
        <v>5082</v>
      </c>
      <c r="BO145" s="104">
        <v>1735.8028762015899</v>
      </c>
      <c r="BP145" s="104">
        <v>0</v>
      </c>
      <c r="BQ145" s="104">
        <v>4.7661754635148501</v>
      </c>
      <c r="BR145" s="105"/>
      <c r="BS145" s="105"/>
      <c r="BT145" s="105"/>
      <c r="BU145" s="105"/>
      <c r="BV145" s="104">
        <v>1</v>
      </c>
      <c r="BW145" s="104">
        <v>1</v>
      </c>
      <c r="BX145" s="104">
        <v>59332.800000000003</v>
      </c>
      <c r="BY145" s="104">
        <v>0</v>
      </c>
      <c r="BZ145" s="104">
        <v>5.7610228310502303E-4</v>
      </c>
      <c r="CA145" s="105" t="s">
        <v>10277</v>
      </c>
      <c r="CB145" s="105">
        <v>262800</v>
      </c>
      <c r="CC145" s="105" t="b">
        <v>1</v>
      </c>
      <c r="CD145" s="104">
        <v>0</v>
      </c>
      <c r="CE145" s="104">
        <v>2</v>
      </c>
      <c r="CF145" s="104">
        <v>0</v>
      </c>
      <c r="CG145" s="104">
        <v>0</v>
      </c>
      <c r="CH145" s="105"/>
      <c r="CI145" s="104" t="b">
        <v>0</v>
      </c>
      <c r="CJ145" s="104">
        <v>0</v>
      </c>
      <c r="CK145" s="104">
        <v>0</v>
      </c>
      <c r="CL145" s="106" t="s">
        <v>10278</v>
      </c>
      <c r="CM145" s="104">
        <v>0</v>
      </c>
      <c r="CN145" s="104">
        <v>1</v>
      </c>
      <c r="CO145" s="104">
        <v>0</v>
      </c>
      <c r="CP145" s="104">
        <v>0</v>
      </c>
      <c r="CQ145" s="104">
        <v>50</v>
      </c>
      <c r="CR145" s="104">
        <v>50</v>
      </c>
      <c r="CS145" s="104">
        <v>277678.592</v>
      </c>
      <c r="CT145" s="104">
        <v>5.03482904226787E-3</v>
      </c>
      <c r="CU145" s="104">
        <v>1398.06423941765</v>
      </c>
      <c r="CV145" s="104">
        <v>1202.6623999999999</v>
      </c>
      <c r="CW145" s="104">
        <v>3.5226496656730602E-3</v>
      </c>
      <c r="CX145" s="104">
        <v>4.2365583012775598</v>
      </c>
      <c r="CY145" s="104">
        <v>252.33279999999999</v>
      </c>
      <c r="CZ145" s="104">
        <v>2.0986958003862198E-3</v>
      </c>
      <c r="DA145" s="104">
        <v>0.52956978765969498</v>
      </c>
      <c r="DB145" s="104">
        <v>2.7458045662100499E-3</v>
      </c>
      <c r="DC145" s="104">
        <v>0</v>
      </c>
      <c r="DD145" s="105" t="s">
        <v>6139</v>
      </c>
    </row>
    <row r="146" spans="1:108" ht="217.5" x14ac:dyDescent="0.35">
      <c r="A146" s="105" t="s">
        <v>7039</v>
      </c>
      <c r="B146" s="104">
        <v>0</v>
      </c>
      <c r="C146" s="104">
        <v>0</v>
      </c>
      <c r="D146" s="104">
        <v>0</v>
      </c>
      <c r="E146" s="105"/>
      <c r="F146" s="104">
        <v>1</v>
      </c>
      <c r="G146" s="104" t="b">
        <v>0</v>
      </c>
      <c r="H146" s="105" t="s">
        <v>512</v>
      </c>
      <c r="I146" s="104">
        <v>0</v>
      </c>
      <c r="J146" s="105"/>
      <c r="K146" s="104">
        <v>0</v>
      </c>
      <c r="L146" s="104">
        <v>1</v>
      </c>
      <c r="M146" s="104">
        <v>0</v>
      </c>
      <c r="N146" s="104">
        <v>0</v>
      </c>
      <c r="O146" s="105"/>
      <c r="P146" s="104" t="b">
        <v>0</v>
      </c>
      <c r="Q146" s="104">
        <v>0</v>
      </c>
      <c r="R146" s="105"/>
      <c r="S146" s="104">
        <v>0</v>
      </c>
      <c r="T146" s="104">
        <v>0</v>
      </c>
      <c r="U146" s="104">
        <v>847.96420424216899</v>
      </c>
      <c r="V146" s="104">
        <v>2.5247000000000002</v>
      </c>
      <c r="W146" s="104">
        <v>0</v>
      </c>
      <c r="X146" s="105" t="s">
        <v>6507</v>
      </c>
      <c r="Y146" s="105"/>
      <c r="Z146" s="104">
        <v>1</v>
      </c>
      <c r="AA146" s="104">
        <v>0</v>
      </c>
      <c r="AB146" s="105" t="s">
        <v>11448</v>
      </c>
      <c r="AC146" s="105" t="s">
        <v>11449</v>
      </c>
      <c r="AD146" s="104">
        <v>0</v>
      </c>
      <c r="AE146" s="104">
        <v>0</v>
      </c>
      <c r="AF146" s="105"/>
      <c r="AG146" s="104">
        <v>2</v>
      </c>
      <c r="AH146" s="104">
        <v>2</v>
      </c>
      <c r="AI146" s="104">
        <v>2</v>
      </c>
      <c r="AJ146" s="105" t="s">
        <v>798</v>
      </c>
      <c r="AK146" s="104" t="b">
        <v>0</v>
      </c>
      <c r="AL146" s="104">
        <v>8760</v>
      </c>
      <c r="AM146" s="104">
        <v>8760</v>
      </c>
      <c r="AN146" s="104">
        <v>8760</v>
      </c>
      <c r="AO146" s="104">
        <v>0</v>
      </c>
      <c r="AP146" s="104">
        <v>0</v>
      </c>
      <c r="AQ146" s="104">
        <v>0</v>
      </c>
      <c r="AR146" s="104">
        <v>175200</v>
      </c>
      <c r="AS146" s="104">
        <v>0</v>
      </c>
      <c r="AT146" s="105"/>
      <c r="AU146" s="104" t="b">
        <v>0</v>
      </c>
      <c r="AV146" s="104">
        <v>0</v>
      </c>
      <c r="AW146" s="104">
        <v>0</v>
      </c>
      <c r="AX146" s="104" t="b">
        <v>1</v>
      </c>
      <c r="AY146" s="104">
        <v>0</v>
      </c>
      <c r="AZ146" s="104">
        <v>87600</v>
      </c>
      <c r="BA146" s="104" t="b">
        <v>0</v>
      </c>
      <c r="BB146" s="104">
        <v>0</v>
      </c>
      <c r="BC146" s="105" t="s">
        <v>6136</v>
      </c>
      <c r="BD146" s="105" t="s">
        <v>6137</v>
      </c>
      <c r="BE146" s="104" t="b">
        <v>1</v>
      </c>
      <c r="BF146" s="104">
        <v>0</v>
      </c>
      <c r="BG146" s="105"/>
      <c r="BH146" s="105" t="b">
        <v>0</v>
      </c>
      <c r="BI146" s="104">
        <v>0</v>
      </c>
      <c r="BJ146" s="104">
        <v>0</v>
      </c>
      <c r="BK146" s="104">
        <v>0</v>
      </c>
      <c r="BL146" s="104">
        <v>0</v>
      </c>
      <c r="BM146" s="104">
        <v>0</v>
      </c>
      <c r="BN146" s="105" t="s">
        <v>5082</v>
      </c>
      <c r="BO146" s="104">
        <v>173485.95872776999</v>
      </c>
      <c r="BP146" s="104">
        <v>159323.64499629801</v>
      </c>
      <c r="BQ146" s="104">
        <v>335.86731264790598</v>
      </c>
      <c r="BR146" s="105"/>
      <c r="BS146" s="105"/>
      <c r="BT146" s="105"/>
      <c r="BU146" s="105"/>
      <c r="BV146" s="104">
        <v>1</v>
      </c>
      <c r="BW146" s="104">
        <v>1</v>
      </c>
      <c r="BX146" s="104">
        <v>25247</v>
      </c>
      <c r="BY146" s="104">
        <v>0</v>
      </c>
      <c r="BZ146" s="104">
        <v>5.7641552511415496E-6</v>
      </c>
      <c r="CA146" s="105" t="s">
        <v>10277</v>
      </c>
      <c r="CB146" s="105"/>
      <c r="CC146" s="105" t="b">
        <v>0</v>
      </c>
      <c r="CD146" s="104">
        <v>0</v>
      </c>
      <c r="CE146" s="104">
        <v>0</v>
      </c>
      <c r="CF146" s="104">
        <v>0</v>
      </c>
      <c r="CG146" s="104">
        <v>0</v>
      </c>
      <c r="CH146" s="105"/>
      <c r="CI146" s="104" t="b">
        <v>0</v>
      </c>
      <c r="CJ146" s="104">
        <v>0</v>
      </c>
      <c r="CK146" s="104">
        <v>0</v>
      </c>
      <c r="CL146" s="106" t="s">
        <v>10417</v>
      </c>
      <c r="CM146" s="104">
        <v>0</v>
      </c>
      <c r="CN146" s="104">
        <v>1</v>
      </c>
      <c r="CO146" s="104">
        <v>0</v>
      </c>
      <c r="CP146" s="104">
        <v>0</v>
      </c>
      <c r="CQ146" s="104">
        <v>50</v>
      </c>
      <c r="CR146" s="104">
        <v>50</v>
      </c>
      <c r="CS146" s="104">
        <v>25247</v>
      </c>
      <c r="CT146" s="104">
        <v>0.62921578785519205</v>
      </c>
      <c r="CU146" s="104">
        <v>15885.81099598</v>
      </c>
      <c r="CV146" s="104">
        <v>847.96420424216899</v>
      </c>
      <c r="CW146" s="104">
        <v>0.62932901794993901</v>
      </c>
      <c r="CX146" s="104">
        <v>533.64847991242596</v>
      </c>
      <c r="CY146" s="104">
        <v>2.5247000000000002</v>
      </c>
      <c r="CZ146" s="104">
        <v>0.62921578785519205</v>
      </c>
      <c r="DA146" s="104">
        <v>1.5885810995980001</v>
      </c>
      <c r="DB146" s="104">
        <v>1.93599133388623E-3</v>
      </c>
      <c r="DC146" s="104">
        <v>0</v>
      </c>
      <c r="DD146" s="105" t="s">
        <v>6508</v>
      </c>
    </row>
    <row r="147" spans="1:108" ht="409.5" x14ac:dyDescent="0.35">
      <c r="A147" s="105" t="s">
        <v>10833</v>
      </c>
      <c r="B147" s="104">
        <v>0</v>
      </c>
      <c r="C147" s="104">
        <v>0</v>
      </c>
      <c r="D147" s="104">
        <v>0</v>
      </c>
      <c r="E147" s="105"/>
      <c r="F147" s="104">
        <v>1</v>
      </c>
      <c r="G147" s="104" t="b">
        <v>0</v>
      </c>
      <c r="H147" s="105" t="s">
        <v>512</v>
      </c>
      <c r="I147" s="104">
        <v>0</v>
      </c>
      <c r="J147" s="105"/>
      <c r="K147" s="104">
        <v>0</v>
      </c>
      <c r="L147" s="104">
        <v>1.0219577885510001</v>
      </c>
      <c r="M147" s="104">
        <v>0</v>
      </c>
      <c r="N147" s="104">
        <v>0</v>
      </c>
      <c r="O147" s="105"/>
      <c r="P147" s="104" t="b">
        <v>0</v>
      </c>
      <c r="Q147" s="104">
        <v>0</v>
      </c>
      <c r="R147" s="105"/>
      <c r="S147" s="104">
        <v>0</v>
      </c>
      <c r="T147" s="104">
        <v>0</v>
      </c>
      <c r="U147" s="104">
        <v>2.3184</v>
      </c>
      <c r="V147" s="104">
        <v>0.2898</v>
      </c>
      <c r="W147" s="104">
        <v>0</v>
      </c>
      <c r="X147" s="105" t="s">
        <v>10123</v>
      </c>
      <c r="Y147" s="105"/>
      <c r="Z147" s="104">
        <v>1</v>
      </c>
      <c r="AA147" s="104">
        <v>0</v>
      </c>
      <c r="AB147" s="105" t="s">
        <v>11448</v>
      </c>
      <c r="AC147" s="105" t="s">
        <v>11449</v>
      </c>
      <c r="AD147" s="104">
        <v>0</v>
      </c>
      <c r="AE147" s="104">
        <v>0</v>
      </c>
      <c r="AF147" s="105"/>
      <c r="AG147" s="104">
        <v>2</v>
      </c>
      <c r="AH147" s="104">
        <v>2</v>
      </c>
      <c r="AI147" s="104">
        <v>2</v>
      </c>
      <c r="AJ147" s="105" t="s">
        <v>483</v>
      </c>
      <c r="AK147" s="104" t="b">
        <v>0</v>
      </c>
      <c r="AL147" s="104">
        <v>8760</v>
      </c>
      <c r="AM147" s="104">
        <v>8760</v>
      </c>
      <c r="AN147" s="104">
        <v>8760</v>
      </c>
      <c r="AO147" s="104">
        <v>0</v>
      </c>
      <c r="AP147" s="104">
        <v>0</v>
      </c>
      <c r="AQ147" s="104">
        <v>0</v>
      </c>
      <c r="AR147" s="104">
        <v>61320</v>
      </c>
      <c r="AS147" s="104">
        <v>9198</v>
      </c>
      <c r="AT147" s="105"/>
      <c r="AU147" s="104" t="b">
        <v>0</v>
      </c>
      <c r="AV147" s="104">
        <v>0</v>
      </c>
      <c r="AW147" s="104">
        <v>0</v>
      </c>
      <c r="AX147" s="104" t="b">
        <v>1</v>
      </c>
      <c r="AY147" s="104">
        <v>0</v>
      </c>
      <c r="AZ147" s="104">
        <v>87600</v>
      </c>
      <c r="BA147" s="104" t="b">
        <v>0</v>
      </c>
      <c r="BB147" s="104">
        <v>0</v>
      </c>
      <c r="BC147" s="105" t="s">
        <v>6315</v>
      </c>
      <c r="BD147" s="105" t="s">
        <v>6316</v>
      </c>
      <c r="BE147" s="104" t="b">
        <v>0</v>
      </c>
      <c r="BF147" s="104">
        <v>8760</v>
      </c>
      <c r="BG147" s="105" t="s">
        <v>6158</v>
      </c>
      <c r="BH147" s="105" t="b">
        <v>1</v>
      </c>
      <c r="BI147" s="104">
        <v>0</v>
      </c>
      <c r="BJ147" s="104">
        <v>225</v>
      </c>
      <c r="BK147" s="104">
        <v>0</v>
      </c>
      <c r="BL147" s="104">
        <v>0</v>
      </c>
      <c r="BM147" s="104">
        <v>0</v>
      </c>
      <c r="BN147" s="105" t="s">
        <v>1025</v>
      </c>
      <c r="BO147" s="104">
        <v>2082.8399665604302</v>
      </c>
      <c r="BP147" s="104">
        <v>0</v>
      </c>
      <c r="BQ147" s="104">
        <v>1.10247857956021E-2</v>
      </c>
      <c r="BR147" s="105"/>
      <c r="BS147" s="105"/>
      <c r="BT147" s="105"/>
      <c r="BU147" s="105"/>
      <c r="BV147" s="104">
        <v>1</v>
      </c>
      <c r="BW147" s="104">
        <v>1</v>
      </c>
      <c r="BX147" s="104">
        <v>208694</v>
      </c>
      <c r="BY147" s="104">
        <v>0</v>
      </c>
      <c r="BZ147" s="104">
        <v>4.8011369863013698E-4</v>
      </c>
      <c r="CA147" s="105" t="s">
        <v>10340</v>
      </c>
      <c r="CB147" s="105">
        <v>43800</v>
      </c>
      <c r="CC147" s="105" t="b">
        <v>1</v>
      </c>
      <c r="CD147" s="104">
        <v>0</v>
      </c>
      <c r="CE147" s="104">
        <v>10</v>
      </c>
      <c r="CF147" s="104">
        <v>0</v>
      </c>
      <c r="CG147" s="104">
        <v>0</v>
      </c>
      <c r="CH147" s="105"/>
      <c r="CI147" s="104" t="b">
        <v>0</v>
      </c>
      <c r="CJ147" s="104">
        <v>0</v>
      </c>
      <c r="CK147" s="104">
        <v>0</v>
      </c>
      <c r="CL147" s="106" t="s">
        <v>11492</v>
      </c>
      <c r="CM147" s="104">
        <v>0</v>
      </c>
      <c r="CN147" s="104">
        <v>1</v>
      </c>
      <c r="CO147" s="104">
        <v>0</v>
      </c>
      <c r="CP147" s="104">
        <v>0</v>
      </c>
      <c r="CQ147" s="104">
        <v>50</v>
      </c>
      <c r="CR147" s="104">
        <v>50</v>
      </c>
      <c r="CS147" s="104">
        <v>208694</v>
      </c>
      <c r="CT147" s="104">
        <v>7.6013769539145903E-2</v>
      </c>
      <c r="CU147" s="104">
        <v>15863.6176202025</v>
      </c>
      <c r="CV147" s="104">
        <v>2.3184</v>
      </c>
      <c r="CW147" s="104">
        <v>1.8246627122386201</v>
      </c>
      <c r="CX147" s="104">
        <v>4.2302980320540096</v>
      </c>
      <c r="CY147" s="104">
        <v>210.28980000000001</v>
      </c>
      <c r="CZ147" s="104">
        <v>2.5145644439740098E-3</v>
      </c>
      <c r="DA147" s="104">
        <v>0.52878725401040705</v>
      </c>
      <c r="DB147" s="104">
        <v>5.2931506849315099E-6</v>
      </c>
      <c r="DC147" s="104">
        <v>0</v>
      </c>
      <c r="DD147" s="105" t="s">
        <v>6317</v>
      </c>
    </row>
    <row r="148" spans="1:108" ht="261" x14ac:dyDescent="0.35">
      <c r="A148" s="105" t="s">
        <v>10834</v>
      </c>
      <c r="B148" s="104">
        <v>0</v>
      </c>
      <c r="C148" s="104">
        <v>0</v>
      </c>
      <c r="D148" s="104">
        <v>0</v>
      </c>
      <c r="E148" s="105"/>
      <c r="F148" s="104">
        <v>1</v>
      </c>
      <c r="G148" s="104" t="b">
        <v>0</v>
      </c>
      <c r="H148" s="105" t="s">
        <v>512</v>
      </c>
      <c r="I148" s="104">
        <v>0</v>
      </c>
      <c r="J148" s="105"/>
      <c r="K148" s="104">
        <v>0</v>
      </c>
      <c r="L148" s="104">
        <v>0.53347627085139104</v>
      </c>
      <c r="M148" s="104">
        <v>0</v>
      </c>
      <c r="N148" s="104">
        <v>0</v>
      </c>
      <c r="O148" s="105"/>
      <c r="P148" s="104" t="b">
        <v>0</v>
      </c>
      <c r="Q148" s="104">
        <v>0</v>
      </c>
      <c r="R148" s="105"/>
      <c r="S148" s="104">
        <v>0</v>
      </c>
      <c r="T148" s="104">
        <v>0</v>
      </c>
      <c r="U148" s="104">
        <v>0.67220000000000002</v>
      </c>
      <c r="V148" s="104">
        <v>0.67220000000000002</v>
      </c>
      <c r="W148" s="104">
        <v>0</v>
      </c>
      <c r="X148" s="105" t="s">
        <v>6318</v>
      </c>
      <c r="Y148" s="105"/>
      <c r="Z148" s="104">
        <v>1</v>
      </c>
      <c r="AA148" s="104">
        <v>0</v>
      </c>
      <c r="AB148" s="105" t="s">
        <v>11448</v>
      </c>
      <c r="AC148" s="105" t="s">
        <v>11449</v>
      </c>
      <c r="AD148" s="104">
        <v>0</v>
      </c>
      <c r="AE148" s="104">
        <v>0</v>
      </c>
      <c r="AF148" s="105"/>
      <c r="AG148" s="104">
        <v>2</v>
      </c>
      <c r="AH148" s="104">
        <v>2</v>
      </c>
      <c r="AI148" s="104">
        <v>2</v>
      </c>
      <c r="AJ148" s="105" t="s">
        <v>483</v>
      </c>
      <c r="AK148" s="104" t="b">
        <v>0</v>
      </c>
      <c r="AL148" s="104">
        <v>8760</v>
      </c>
      <c r="AM148" s="104">
        <v>8760</v>
      </c>
      <c r="AN148" s="104">
        <v>8760</v>
      </c>
      <c r="AO148" s="104">
        <v>0</v>
      </c>
      <c r="AP148" s="104">
        <v>0</v>
      </c>
      <c r="AQ148" s="104">
        <v>0</v>
      </c>
      <c r="AR148" s="104">
        <v>105120</v>
      </c>
      <c r="AS148" s="104">
        <v>15768</v>
      </c>
      <c r="AT148" s="105"/>
      <c r="AU148" s="104" t="b">
        <v>0</v>
      </c>
      <c r="AV148" s="104">
        <v>0</v>
      </c>
      <c r="AW148" s="104">
        <v>0</v>
      </c>
      <c r="AX148" s="104" t="b">
        <v>1</v>
      </c>
      <c r="AY148" s="104">
        <v>0</v>
      </c>
      <c r="AZ148" s="104">
        <v>87600</v>
      </c>
      <c r="BA148" s="104" t="b">
        <v>0</v>
      </c>
      <c r="BB148" s="104">
        <v>0</v>
      </c>
      <c r="BC148" s="105" t="s">
        <v>6315</v>
      </c>
      <c r="BD148" s="105" t="s">
        <v>6316</v>
      </c>
      <c r="BE148" s="104" t="b">
        <v>0</v>
      </c>
      <c r="BF148" s="104">
        <v>78840</v>
      </c>
      <c r="BG148" s="105" t="s">
        <v>6158</v>
      </c>
      <c r="BH148" s="105" t="b">
        <v>1</v>
      </c>
      <c r="BI148" s="104">
        <v>0</v>
      </c>
      <c r="BJ148" s="104">
        <v>225</v>
      </c>
      <c r="BK148" s="104">
        <v>0</v>
      </c>
      <c r="BL148" s="104">
        <v>0</v>
      </c>
      <c r="BM148" s="104">
        <v>0</v>
      </c>
      <c r="BN148" s="105" t="s">
        <v>9963</v>
      </c>
      <c r="BO148" s="104">
        <v>77218.715842177597</v>
      </c>
      <c r="BP148" s="104">
        <v>0</v>
      </c>
      <c r="BQ148" s="104">
        <v>0.118507810020803</v>
      </c>
      <c r="BR148" s="105"/>
      <c r="BS148" s="105"/>
      <c r="BT148" s="105"/>
      <c r="BU148" s="105"/>
      <c r="BV148" s="104">
        <v>1</v>
      </c>
      <c r="BW148" s="104">
        <v>1</v>
      </c>
      <c r="BX148" s="104">
        <v>70166</v>
      </c>
      <c r="BY148" s="104">
        <v>0</v>
      </c>
      <c r="BZ148" s="104">
        <v>1.29502283105023E-5</v>
      </c>
      <c r="CA148" s="105" t="s">
        <v>10341</v>
      </c>
      <c r="CB148" s="105">
        <v>87600</v>
      </c>
      <c r="CC148" s="105" t="b">
        <v>1</v>
      </c>
      <c r="CD148" s="104">
        <v>0</v>
      </c>
      <c r="CE148" s="104">
        <v>5</v>
      </c>
      <c r="CF148" s="104">
        <v>0</v>
      </c>
      <c r="CG148" s="104">
        <v>0</v>
      </c>
      <c r="CH148" s="105"/>
      <c r="CI148" s="104" t="b">
        <v>0</v>
      </c>
      <c r="CJ148" s="104">
        <v>0</v>
      </c>
      <c r="CK148" s="104">
        <v>0</v>
      </c>
      <c r="CL148" s="106" t="s">
        <v>10342</v>
      </c>
      <c r="CM148" s="104">
        <v>0</v>
      </c>
      <c r="CN148" s="104">
        <v>1</v>
      </c>
      <c r="CO148" s="104">
        <v>0</v>
      </c>
      <c r="CP148" s="104">
        <v>0</v>
      </c>
      <c r="CQ148" s="104">
        <v>50</v>
      </c>
      <c r="CR148" s="104">
        <v>50</v>
      </c>
      <c r="CS148" s="104">
        <v>70166</v>
      </c>
      <c r="CT148" s="104">
        <v>0.32750658285064499</v>
      </c>
      <c r="CU148" s="104">
        <v>22979.826892298399</v>
      </c>
      <c r="CV148" s="104">
        <v>0.67220000000000002</v>
      </c>
      <c r="CW148" s="104">
        <v>1.13953321889807</v>
      </c>
      <c r="CX148" s="104">
        <v>0.76599422974327902</v>
      </c>
      <c r="CY148" s="104">
        <v>5.6722000000000001</v>
      </c>
      <c r="CZ148" s="104">
        <v>0.13504358621756599</v>
      </c>
      <c r="DA148" s="104">
        <v>0.76599422974327602</v>
      </c>
      <c r="DB148" s="104">
        <v>1.5347031963470301E-6</v>
      </c>
      <c r="DC148" s="104">
        <v>0</v>
      </c>
      <c r="DD148" s="105" t="s">
        <v>6319</v>
      </c>
    </row>
    <row r="149" spans="1:108" ht="290" x14ac:dyDescent="0.35">
      <c r="A149" s="105" t="s">
        <v>10832</v>
      </c>
      <c r="B149" s="104">
        <v>0</v>
      </c>
      <c r="C149" s="104">
        <v>0</v>
      </c>
      <c r="D149" s="104">
        <v>0</v>
      </c>
      <c r="E149" s="105"/>
      <c r="F149" s="104">
        <v>1</v>
      </c>
      <c r="G149" s="104" t="b">
        <v>0</v>
      </c>
      <c r="H149" s="105" t="s">
        <v>512</v>
      </c>
      <c r="I149" s="104">
        <v>0</v>
      </c>
      <c r="J149" s="105"/>
      <c r="K149" s="104">
        <v>0</v>
      </c>
      <c r="L149" s="104">
        <v>1.1387112769788901</v>
      </c>
      <c r="M149" s="104">
        <v>0</v>
      </c>
      <c r="N149" s="104">
        <v>0</v>
      </c>
      <c r="O149" s="105"/>
      <c r="P149" s="104" t="b">
        <v>0</v>
      </c>
      <c r="Q149" s="104">
        <v>0</v>
      </c>
      <c r="R149" s="105"/>
      <c r="S149" s="104">
        <v>0</v>
      </c>
      <c r="T149" s="104">
        <v>0</v>
      </c>
      <c r="U149" s="104">
        <v>2.9056000000000002</v>
      </c>
      <c r="V149" s="104">
        <v>0.36320000000000002</v>
      </c>
      <c r="W149" s="104">
        <v>0</v>
      </c>
      <c r="X149" s="105" t="s">
        <v>6307</v>
      </c>
      <c r="Y149" s="105"/>
      <c r="Z149" s="104">
        <v>1</v>
      </c>
      <c r="AA149" s="104">
        <v>0</v>
      </c>
      <c r="AB149" s="105" t="s">
        <v>11448</v>
      </c>
      <c r="AC149" s="105" t="s">
        <v>11491</v>
      </c>
      <c r="AD149" s="104">
        <v>0</v>
      </c>
      <c r="AE149" s="104">
        <v>0</v>
      </c>
      <c r="AF149" s="105"/>
      <c r="AG149" s="104">
        <v>2</v>
      </c>
      <c r="AH149" s="104">
        <v>2</v>
      </c>
      <c r="AI149" s="104">
        <v>2</v>
      </c>
      <c r="AJ149" s="105" t="s">
        <v>483</v>
      </c>
      <c r="AK149" s="104" t="b">
        <v>0</v>
      </c>
      <c r="AL149" s="104">
        <v>8760</v>
      </c>
      <c r="AM149" s="104">
        <v>8760</v>
      </c>
      <c r="AN149" s="104">
        <v>8760</v>
      </c>
      <c r="AO149" s="104">
        <v>0</v>
      </c>
      <c r="AP149" s="104">
        <v>0</v>
      </c>
      <c r="AQ149" s="104">
        <v>0</v>
      </c>
      <c r="AR149" s="104">
        <v>131400</v>
      </c>
      <c r="AS149" s="104">
        <v>19710</v>
      </c>
      <c r="AT149" s="105"/>
      <c r="AU149" s="104" t="b">
        <v>0</v>
      </c>
      <c r="AV149" s="104">
        <v>0</v>
      </c>
      <c r="AW149" s="104">
        <v>0</v>
      </c>
      <c r="AX149" s="104" t="b">
        <v>1</v>
      </c>
      <c r="AY149" s="104">
        <v>0</v>
      </c>
      <c r="AZ149" s="104">
        <v>87600</v>
      </c>
      <c r="BA149" s="104" t="b">
        <v>0</v>
      </c>
      <c r="BB149" s="104">
        <v>0</v>
      </c>
      <c r="BC149" s="105" t="s">
        <v>6308</v>
      </c>
      <c r="BD149" s="105" t="s">
        <v>6309</v>
      </c>
      <c r="BE149" s="104" t="b">
        <v>0</v>
      </c>
      <c r="BF149" s="104">
        <v>148920</v>
      </c>
      <c r="BG149" s="105" t="s">
        <v>6158</v>
      </c>
      <c r="BH149" s="105" t="b">
        <v>1</v>
      </c>
      <c r="BI149" s="104">
        <v>0</v>
      </c>
      <c r="BJ149" s="104">
        <v>225</v>
      </c>
      <c r="BK149" s="104">
        <v>0</v>
      </c>
      <c r="BL149" s="104">
        <v>0</v>
      </c>
      <c r="BM149" s="104">
        <v>0</v>
      </c>
      <c r="BN149" s="105" t="s">
        <v>1025</v>
      </c>
      <c r="BO149" s="104">
        <v>2132.8066566940902</v>
      </c>
      <c r="BP149" s="104">
        <v>0</v>
      </c>
      <c r="BQ149" s="104">
        <v>1.41485913737223E-2</v>
      </c>
      <c r="BR149" s="105"/>
      <c r="BS149" s="105"/>
      <c r="BT149" s="105"/>
      <c r="BU149" s="105"/>
      <c r="BV149" s="104">
        <v>1</v>
      </c>
      <c r="BW149" s="104">
        <v>1</v>
      </c>
      <c r="BX149" s="104">
        <v>43632</v>
      </c>
      <c r="BY149" s="104">
        <v>0</v>
      </c>
      <c r="BZ149" s="104">
        <v>4.6886575342465801E-4</v>
      </c>
      <c r="CA149" s="105" t="s">
        <v>10337</v>
      </c>
      <c r="CB149" s="105">
        <v>105120</v>
      </c>
      <c r="CC149" s="105" t="b">
        <v>1</v>
      </c>
      <c r="CD149" s="104">
        <v>0</v>
      </c>
      <c r="CE149" s="104">
        <v>5</v>
      </c>
      <c r="CF149" s="104">
        <v>0</v>
      </c>
      <c r="CG149" s="104">
        <v>0</v>
      </c>
      <c r="CH149" s="105"/>
      <c r="CI149" s="104" t="b">
        <v>0</v>
      </c>
      <c r="CJ149" s="104">
        <v>0</v>
      </c>
      <c r="CK149" s="104">
        <v>0</v>
      </c>
      <c r="CL149" s="106" t="s">
        <v>10338</v>
      </c>
      <c r="CM149" s="104">
        <v>0</v>
      </c>
      <c r="CN149" s="104">
        <v>1</v>
      </c>
      <c r="CO149" s="104">
        <v>0</v>
      </c>
      <c r="CP149" s="104">
        <v>0</v>
      </c>
      <c r="CQ149" s="104">
        <v>50</v>
      </c>
      <c r="CR149" s="104">
        <v>50</v>
      </c>
      <c r="CS149" s="104">
        <v>43632</v>
      </c>
      <c r="CT149" s="104">
        <v>0.13131698467146799</v>
      </c>
      <c r="CU149" s="104">
        <v>5729.6226751855102</v>
      </c>
      <c r="CV149" s="104">
        <v>2.9056000000000002</v>
      </c>
      <c r="CW149" s="104">
        <v>1.57753928281539</v>
      </c>
      <c r="CX149" s="104">
        <v>4.5836981401484103</v>
      </c>
      <c r="CY149" s="104">
        <v>205.36320000000001</v>
      </c>
      <c r="CZ149" s="104">
        <v>2.7899948360947001E-3</v>
      </c>
      <c r="DA149" s="104">
        <v>0.57296226752388402</v>
      </c>
      <c r="DB149" s="104">
        <v>6.6337899543378998E-6</v>
      </c>
      <c r="DC149" s="104">
        <v>0</v>
      </c>
      <c r="DD149" s="105" t="s">
        <v>6310</v>
      </c>
    </row>
    <row r="150" spans="1:108" ht="290" x14ac:dyDescent="0.35">
      <c r="A150" s="105" t="s">
        <v>7030</v>
      </c>
      <c r="B150" s="104">
        <v>0</v>
      </c>
      <c r="C150" s="104">
        <v>0</v>
      </c>
      <c r="D150" s="104">
        <v>0</v>
      </c>
      <c r="E150" s="105"/>
      <c r="F150" s="104">
        <v>1</v>
      </c>
      <c r="G150" s="104" t="b">
        <v>0</v>
      </c>
      <c r="H150" s="105" t="s">
        <v>512</v>
      </c>
      <c r="I150" s="104">
        <v>0</v>
      </c>
      <c r="J150" s="105"/>
      <c r="K150" s="104">
        <v>0</v>
      </c>
      <c r="L150" s="104">
        <v>0.127837864172269</v>
      </c>
      <c r="M150" s="104">
        <v>0</v>
      </c>
      <c r="N150" s="104">
        <v>0</v>
      </c>
      <c r="O150" s="105"/>
      <c r="P150" s="104" t="b">
        <v>0</v>
      </c>
      <c r="Q150" s="104">
        <v>0</v>
      </c>
      <c r="R150" s="105"/>
      <c r="S150" s="104">
        <v>0</v>
      </c>
      <c r="T150" s="104">
        <v>0</v>
      </c>
      <c r="U150" s="104">
        <v>0.26240000000000002</v>
      </c>
      <c r="V150" s="104">
        <v>0.26240000000000002</v>
      </c>
      <c r="W150" s="104">
        <v>0</v>
      </c>
      <c r="X150" s="105" t="s">
        <v>6311</v>
      </c>
      <c r="Y150" s="105"/>
      <c r="Z150" s="104">
        <v>1</v>
      </c>
      <c r="AA150" s="104">
        <v>0</v>
      </c>
      <c r="AB150" s="105" t="s">
        <v>11448</v>
      </c>
      <c r="AC150" s="105" t="s">
        <v>11491</v>
      </c>
      <c r="AD150" s="104">
        <v>0</v>
      </c>
      <c r="AE150" s="104">
        <v>0</v>
      </c>
      <c r="AF150" s="105"/>
      <c r="AG150" s="104">
        <v>2</v>
      </c>
      <c r="AH150" s="104">
        <v>2</v>
      </c>
      <c r="AI150" s="104">
        <v>2</v>
      </c>
      <c r="AJ150" s="105" t="s">
        <v>483</v>
      </c>
      <c r="AK150" s="104" t="b">
        <v>0</v>
      </c>
      <c r="AL150" s="104">
        <v>8760</v>
      </c>
      <c r="AM150" s="104">
        <v>8760</v>
      </c>
      <c r="AN150" s="104">
        <v>8760</v>
      </c>
      <c r="AO150" s="104">
        <v>0</v>
      </c>
      <c r="AP150" s="104">
        <v>0</v>
      </c>
      <c r="AQ150" s="104">
        <v>0</v>
      </c>
      <c r="AR150" s="104">
        <v>175200</v>
      </c>
      <c r="AS150" s="104">
        <v>26280</v>
      </c>
      <c r="AT150" s="105"/>
      <c r="AU150" s="104" t="b">
        <v>0</v>
      </c>
      <c r="AV150" s="104">
        <v>0</v>
      </c>
      <c r="AW150" s="104">
        <v>0</v>
      </c>
      <c r="AX150" s="104" t="b">
        <v>1</v>
      </c>
      <c r="AY150" s="104">
        <v>0</v>
      </c>
      <c r="AZ150" s="104">
        <v>87600</v>
      </c>
      <c r="BA150" s="104" t="b">
        <v>0</v>
      </c>
      <c r="BB150" s="104">
        <v>0</v>
      </c>
      <c r="BC150" s="105" t="s">
        <v>6312</v>
      </c>
      <c r="BD150" s="105" t="s">
        <v>6313</v>
      </c>
      <c r="BE150" s="104" t="b">
        <v>0</v>
      </c>
      <c r="BF150" s="104">
        <v>175200</v>
      </c>
      <c r="BG150" s="105" t="s">
        <v>6158</v>
      </c>
      <c r="BH150" s="105" t="b">
        <v>1</v>
      </c>
      <c r="BI150" s="104">
        <v>0</v>
      </c>
      <c r="BJ150" s="104">
        <v>225</v>
      </c>
      <c r="BK150" s="104">
        <v>0</v>
      </c>
      <c r="BL150" s="104">
        <v>0</v>
      </c>
      <c r="BM150" s="104">
        <v>0</v>
      </c>
      <c r="BN150" s="105" t="s">
        <v>1988</v>
      </c>
      <c r="BO150" s="104">
        <v>102759.00900900899</v>
      </c>
      <c r="BP150" s="104">
        <v>0</v>
      </c>
      <c r="BQ150" s="104">
        <v>6.1561561561561499E-2</v>
      </c>
      <c r="BR150" s="105"/>
      <c r="BS150" s="105"/>
      <c r="BT150" s="105"/>
      <c r="BU150" s="105"/>
      <c r="BV150" s="104">
        <v>1</v>
      </c>
      <c r="BW150" s="104">
        <v>1</v>
      </c>
      <c r="BX150" s="104">
        <v>3148.8</v>
      </c>
      <c r="BY150" s="104">
        <v>0</v>
      </c>
      <c r="BZ150" s="104">
        <v>9.7315068493150705E-6</v>
      </c>
      <c r="CA150" s="105" t="s">
        <v>10339</v>
      </c>
      <c r="CB150" s="105">
        <v>140160</v>
      </c>
      <c r="CC150" s="105" t="b">
        <v>1</v>
      </c>
      <c r="CD150" s="104">
        <v>0</v>
      </c>
      <c r="CE150" s="104">
        <v>4</v>
      </c>
      <c r="CF150" s="104">
        <v>0</v>
      </c>
      <c r="CG150" s="104">
        <v>0</v>
      </c>
      <c r="CH150" s="105"/>
      <c r="CI150" s="104" t="b">
        <v>0</v>
      </c>
      <c r="CJ150" s="104">
        <v>0</v>
      </c>
      <c r="CK150" s="104">
        <v>0</v>
      </c>
      <c r="CL150" s="106" t="s">
        <v>10338</v>
      </c>
      <c r="CM150" s="104">
        <v>0</v>
      </c>
      <c r="CN150" s="104">
        <v>1</v>
      </c>
      <c r="CO150" s="104">
        <v>0</v>
      </c>
      <c r="CP150" s="104">
        <v>0</v>
      </c>
      <c r="CQ150" s="104">
        <v>50</v>
      </c>
      <c r="CR150" s="104">
        <v>50</v>
      </c>
      <c r="CS150" s="104">
        <v>3148.8</v>
      </c>
      <c r="CT150" s="104">
        <v>1.8542902485847299</v>
      </c>
      <c r="CU150" s="104">
        <v>5838.7891347436098</v>
      </c>
      <c r="CV150" s="104">
        <v>0.26240000000000002</v>
      </c>
      <c r="CW150" s="104">
        <v>1.8542902485847299</v>
      </c>
      <c r="CX150" s="104">
        <v>0.48656576122863399</v>
      </c>
      <c r="CY150" s="104">
        <v>4.2624000000000004</v>
      </c>
      <c r="CZ150" s="104">
        <v>0.114153003291252</v>
      </c>
      <c r="DA150" s="104">
        <v>0.48656576122863299</v>
      </c>
      <c r="DB150" s="104">
        <v>5.9908675799086797E-7</v>
      </c>
      <c r="DC150" s="104">
        <v>0</v>
      </c>
      <c r="DD150" s="105" t="s">
        <v>6314</v>
      </c>
    </row>
    <row r="151" spans="1:108" ht="409.5" x14ac:dyDescent="0.35">
      <c r="A151" s="105" t="s">
        <v>7028</v>
      </c>
      <c r="B151" s="104">
        <v>0</v>
      </c>
      <c r="C151" s="104">
        <v>0</v>
      </c>
      <c r="D151" s="104">
        <v>0</v>
      </c>
      <c r="E151" s="105"/>
      <c r="F151" s="104">
        <v>1</v>
      </c>
      <c r="G151" s="104" t="b">
        <v>0</v>
      </c>
      <c r="H151" s="105" t="s">
        <v>512</v>
      </c>
      <c r="I151" s="104">
        <v>0</v>
      </c>
      <c r="J151" s="105"/>
      <c r="K151" s="104">
        <v>0</v>
      </c>
      <c r="L151" s="104">
        <v>1.0219577885510001</v>
      </c>
      <c r="M151" s="104">
        <v>0</v>
      </c>
      <c r="N151" s="104">
        <v>0</v>
      </c>
      <c r="O151" s="105"/>
      <c r="P151" s="104" t="b">
        <v>0</v>
      </c>
      <c r="Q151" s="104">
        <v>0</v>
      </c>
      <c r="R151" s="105"/>
      <c r="S151" s="104">
        <v>0</v>
      </c>
      <c r="T151" s="104">
        <v>0</v>
      </c>
      <c r="U151" s="104">
        <v>2.3184</v>
      </c>
      <c r="V151" s="104">
        <v>0.2898</v>
      </c>
      <c r="W151" s="104">
        <v>0</v>
      </c>
      <c r="X151" s="105" t="s">
        <v>10141</v>
      </c>
      <c r="Y151" s="105"/>
      <c r="Z151" s="104">
        <v>1</v>
      </c>
      <c r="AA151" s="104">
        <v>0</v>
      </c>
      <c r="AB151" s="105" t="s">
        <v>11448</v>
      </c>
      <c r="AC151" s="105" t="s">
        <v>11530</v>
      </c>
      <c r="AD151" s="104">
        <v>0</v>
      </c>
      <c r="AE151" s="104">
        <v>0</v>
      </c>
      <c r="AF151" s="105"/>
      <c r="AG151" s="104">
        <v>2</v>
      </c>
      <c r="AH151" s="104">
        <v>2</v>
      </c>
      <c r="AI151" s="104">
        <v>2</v>
      </c>
      <c r="AJ151" s="105" t="s">
        <v>483</v>
      </c>
      <c r="AK151" s="104" t="b">
        <v>0</v>
      </c>
      <c r="AL151" s="104">
        <v>8760</v>
      </c>
      <c r="AM151" s="104">
        <v>8760</v>
      </c>
      <c r="AN151" s="104">
        <v>8760</v>
      </c>
      <c r="AO151" s="104">
        <v>0</v>
      </c>
      <c r="AP151" s="104">
        <v>0</v>
      </c>
      <c r="AQ151" s="104">
        <v>0</v>
      </c>
      <c r="AR151" s="104">
        <v>61320</v>
      </c>
      <c r="AS151" s="104">
        <v>9198</v>
      </c>
      <c r="AT151" s="105"/>
      <c r="AU151" s="104" t="b">
        <v>0</v>
      </c>
      <c r="AV151" s="104">
        <v>0</v>
      </c>
      <c r="AW151" s="104">
        <v>0</v>
      </c>
      <c r="AX151" s="104" t="b">
        <v>1</v>
      </c>
      <c r="AY151" s="104">
        <v>0</v>
      </c>
      <c r="AZ151" s="104">
        <v>87600</v>
      </c>
      <c r="BA151" s="104" t="b">
        <v>0</v>
      </c>
      <c r="BB151" s="104">
        <v>0</v>
      </c>
      <c r="BC151" s="105" t="s">
        <v>6315</v>
      </c>
      <c r="BD151" s="105" t="s">
        <v>6316</v>
      </c>
      <c r="BE151" s="104" t="b">
        <v>0</v>
      </c>
      <c r="BF151" s="104">
        <v>8760</v>
      </c>
      <c r="BG151" s="105" t="s">
        <v>6158</v>
      </c>
      <c r="BH151" s="105" t="b">
        <v>1</v>
      </c>
      <c r="BI151" s="104">
        <v>0</v>
      </c>
      <c r="BJ151" s="104">
        <v>225</v>
      </c>
      <c r="BK151" s="104">
        <v>0</v>
      </c>
      <c r="BL151" s="104">
        <v>0</v>
      </c>
      <c r="BM151" s="104">
        <v>0</v>
      </c>
      <c r="BN151" s="105" t="s">
        <v>1041</v>
      </c>
      <c r="BO151" s="104">
        <v>2082.8399665604302</v>
      </c>
      <c r="BP151" s="104">
        <v>0</v>
      </c>
      <c r="BQ151" s="104">
        <v>1.10247857956021E-2</v>
      </c>
      <c r="BR151" s="105"/>
      <c r="BS151" s="105"/>
      <c r="BT151" s="105"/>
      <c r="BU151" s="105"/>
      <c r="BV151" s="104">
        <v>1</v>
      </c>
      <c r="BW151" s="104">
        <v>1</v>
      </c>
      <c r="BX151" s="104">
        <v>208694</v>
      </c>
      <c r="BY151" s="104">
        <v>0</v>
      </c>
      <c r="BZ151" s="104">
        <v>4.8011369863013698E-4</v>
      </c>
      <c r="CA151" s="105" t="s">
        <v>10418</v>
      </c>
      <c r="CB151" s="105">
        <v>43800</v>
      </c>
      <c r="CC151" s="105" t="b">
        <v>1</v>
      </c>
      <c r="CD151" s="104">
        <v>0</v>
      </c>
      <c r="CE151" s="104">
        <v>10</v>
      </c>
      <c r="CF151" s="104">
        <v>0</v>
      </c>
      <c r="CG151" s="104">
        <v>0</v>
      </c>
      <c r="CH151" s="105"/>
      <c r="CI151" s="104" t="b">
        <v>0</v>
      </c>
      <c r="CJ151" s="104">
        <v>0</v>
      </c>
      <c r="CK151" s="104">
        <v>0</v>
      </c>
      <c r="CL151" s="106" t="s">
        <v>11531</v>
      </c>
      <c r="CM151" s="104">
        <v>0</v>
      </c>
      <c r="CN151" s="104">
        <v>1</v>
      </c>
      <c r="CO151" s="104">
        <v>0</v>
      </c>
      <c r="CP151" s="104">
        <v>0</v>
      </c>
      <c r="CQ151" s="104">
        <v>50</v>
      </c>
      <c r="CR151" s="104">
        <v>50</v>
      </c>
      <c r="CS151" s="104">
        <v>208694</v>
      </c>
      <c r="CT151" s="104">
        <v>7.6013769539145903E-2</v>
      </c>
      <c r="CU151" s="104">
        <v>15863.6176202025</v>
      </c>
      <c r="CV151" s="104">
        <v>2.3184</v>
      </c>
      <c r="CW151" s="104">
        <v>1.8246627122386201</v>
      </c>
      <c r="CX151" s="104">
        <v>4.2302980320540096</v>
      </c>
      <c r="CY151" s="104">
        <v>210.28980000000001</v>
      </c>
      <c r="CZ151" s="104">
        <v>2.5145644439740098E-3</v>
      </c>
      <c r="DA151" s="104">
        <v>0.52878725401040705</v>
      </c>
      <c r="DB151" s="104">
        <v>5.2931506849315099E-6</v>
      </c>
      <c r="DC151" s="104">
        <v>0</v>
      </c>
      <c r="DD151" s="105" t="s">
        <v>6509</v>
      </c>
    </row>
    <row r="152" spans="1:108" ht="188.5" x14ac:dyDescent="0.35">
      <c r="A152" s="105" t="s">
        <v>7029</v>
      </c>
      <c r="B152" s="104">
        <v>0</v>
      </c>
      <c r="C152" s="104">
        <v>0</v>
      </c>
      <c r="D152" s="104">
        <v>0</v>
      </c>
      <c r="E152" s="105"/>
      <c r="F152" s="104">
        <v>1</v>
      </c>
      <c r="G152" s="104" t="b">
        <v>0</v>
      </c>
      <c r="H152" s="105" t="s">
        <v>512</v>
      </c>
      <c r="I152" s="104">
        <v>0</v>
      </c>
      <c r="J152" s="105"/>
      <c r="K152" s="104">
        <v>0</v>
      </c>
      <c r="L152" s="104">
        <v>0.91023067682435399</v>
      </c>
      <c r="M152" s="104">
        <v>0</v>
      </c>
      <c r="N152" s="104">
        <v>0</v>
      </c>
      <c r="O152" s="105"/>
      <c r="P152" s="104" t="b">
        <v>0</v>
      </c>
      <c r="Q152" s="104">
        <v>0</v>
      </c>
      <c r="R152" s="105"/>
      <c r="S152" s="104">
        <v>0</v>
      </c>
      <c r="T152" s="104">
        <v>0</v>
      </c>
      <c r="U152" s="104">
        <v>0.657299999999997</v>
      </c>
      <c r="V152" s="104">
        <v>0.6573</v>
      </c>
      <c r="W152" s="104">
        <v>0</v>
      </c>
      <c r="X152" s="105" t="s">
        <v>6510</v>
      </c>
      <c r="Y152" s="105"/>
      <c r="Z152" s="104">
        <v>1</v>
      </c>
      <c r="AA152" s="104">
        <v>0</v>
      </c>
      <c r="AB152" s="105" t="s">
        <v>11448</v>
      </c>
      <c r="AC152" s="105" t="s">
        <v>11530</v>
      </c>
      <c r="AD152" s="104">
        <v>0</v>
      </c>
      <c r="AE152" s="104">
        <v>0</v>
      </c>
      <c r="AF152" s="105"/>
      <c r="AG152" s="104">
        <v>2</v>
      </c>
      <c r="AH152" s="104">
        <v>2</v>
      </c>
      <c r="AI152" s="104">
        <v>2</v>
      </c>
      <c r="AJ152" s="105" t="s">
        <v>483</v>
      </c>
      <c r="AK152" s="104" t="b">
        <v>0</v>
      </c>
      <c r="AL152" s="104">
        <v>8760</v>
      </c>
      <c r="AM152" s="104">
        <v>8760</v>
      </c>
      <c r="AN152" s="104">
        <v>8760</v>
      </c>
      <c r="AO152" s="104">
        <v>0</v>
      </c>
      <c r="AP152" s="104">
        <v>0</v>
      </c>
      <c r="AQ152" s="104">
        <v>0</v>
      </c>
      <c r="AR152" s="104">
        <v>105120</v>
      </c>
      <c r="AS152" s="104">
        <v>15768</v>
      </c>
      <c r="AT152" s="105"/>
      <c r="AU152" s="104" t="b">
        <v>0</v>
      </c>
      <c r="AV152" s="104">
        <v>0</v>
      </c>
      <c r="AW152" s="104">
        <v>0</v>
      </c>
      <c r="AX152" s="104" t="b">
        <v>1</v>
      </c>
      <c r="AY152" s="104">
        <v>0</v>
      </c>
      <c r="AZ152" s="104">
        <v>87600</v>
      </c>
      <c r="BA152" s="104" t="b">
        <v>0</v>
      </c>
      <c r="BB152" s="104">
        <v>0</v>
      </c>
      <c r="BC152" s="105" t="s">
        <v>6315</v>
      </c>
      <c r="BD152" s="105" t="s">
        <v>6316</v>
      </c>
      <c r="BE152" s="104" t="b">
        <v>0</v>
      </c>
      <c r="BF152" s="104">
        <v>78840</v>
      </c>
      <c r="BG152" s="105" t="s">
        <v>6918</v>
      </c>
      <c r="BH152" s="105" t="b">
        <v>1</v>
      </c>
      <c r="BI152" s="104">
        <v>0</v>
      </c>
      <c r="BJ152" s="104">
        <v>325</v>
      </c>
      <c r="BK152" s="104">
        <v>0</v>
      </c>
      <c r="BL152" s="104">
        <v>0</v>
      </c>
      <c r="BM152" s="104">
        <v>0</v>
      </c>
      <c r="BN152" s="105" t="s">
        <v>1991</v>
      </c>
      <c r="BO152" s="104">
        <v>77422.091810580998</v>
      </c>
      <c r="BP152" s="104">
        <v>0</v>
      </c>
      <c r="BQ152" s="104">
        <v>0.116186166545878</v>
      </c>
      <c r="BR152" s="105"/>
      <c r="BS152" s="105"/>
      <c r="BT152" s="105"/>
      <c r="BU152" s="105"/>
      <c r="BV152" s="104">
        <v>1</v>
      </c>
      <c r="BW152" s="104">
        <v>1</v>
      </c>
      <c r="BX152" s="104">
        <v>59859.5</v>
      </c>
      <c r="BY152" s="104">
        <v>0</v>
      </c>
      <c r="BZ152" s="104">
        <v>1.29162100456621E-5</v>
      </c>
      <c r="CA152" s="105" t="s">
        <v>10419</v>
      </c>
      <c r="CB152" s="105">
        <v>87600</v>
      </c>
      <c r="CC152" s="105" t="b">
        <v>1</v>
      </c>
      <c r="CD152" s="104">
        <v>0</v>
      </c>
      <c r="CE152" s="104">
        <v>5</v>
      </c>
      <c r="CF152" s="104">
        <v>0</v>
      </c>
      <c r="CG152" s="104">
        <v>0</v>
      </c>
      <c r="CH152" s="105"/>
      <c r="CI152" s="104" t="b">
        <v>0</v>
      </c>
      <c r="CJ152" s="104">
        <v>0</v>
      </c>
      <c r="CK152" s="104">
        <v>0</v>
      </c>
      <c r="CL152" s="106" t="s">
        <v>10420</v>
      </c>
      <c r="CM152" s="104">
        <v>0</v>
      </c>
      <c r="CN152" s="104">
        <v>1</v>
      </c>
      <c r="CO152" s="104">
        <v>0</v>
      </c>
      <c r="CP152" s="104">
        <v>0</v>
      </c>
      <c r="CQ152" s="104">
        <v>50</v>
      </c>
      <c r="CR152" s="104">
        <v>50</v>
      </c>
      <c r="CS152" s="104">
        <v>59859.5</v>
      </c>
      <c r="CT152" s="104">
        <v>0.18976166992233301</v>
      </c>
      <c r="CU152" s="104">
        <v>11359.038680715899</v>
      </c>
      <c r="CV152" s="104">
        <v>0.657299999999997</v>
      </c>
      <c r="CW152" s="104">
        <v>1.1520907430109</v>
      </c>
      <c r="CX152" s="104">
        <v>0.757269245381059</v>
      </c>
      <c r="CY152" s="104">
        <v>5.6573000000000002</v>
      </c>
      <c r="CZ152" s="104">
        <v>0.133857006943428</v>
      </c>
      <c r="DA152" s="104">
        <v>0.757269245381057</v>
      </c>
      <c r="DB152" s="104">
        <v>1.5006849315068399E-6</v>
      </c>
      <c r="DC152" s="104">
        <v>0</v>
      </c>
      <c r="DD152" s="105" t="s">
        <v>6511</v>
      </c>
    </row>
    <row r="153" spans="1:108" ht="409.5" x14ac:dyDescent="0.35">
      <c r="A153" s="105" t="s">
        <v>6948</v>
      </c>
      <c r="B153" s="104">
        <v>0</v>
      </c>
      <c r="C153" s="104">
        <v>0</v>
      </c>
      <c r="D153" s="104">
        <v>0</v>
      </c>
      <c r="E153" s="105"/>
      <c r="F153" s="104">
        <v>1</v>
      </c>
      <c r="G153" s="104" t="b">
        <v>0</v>
      </c>
      <c r="H153" s="105" t="s">
        <v>512</v>
      </c>
      <c r="I153" s="104">
        <v>0</v>
      </c>
      <c r="J153" s="105"/>
      <c r="K153" s="104">
        <v>0</v>
      </c>
      <c r="L153" s="104">
        <v>1.8641284793772299</v>
      </c>
      <c r="M153" s="104">
        <v>0</v>
      </c>
      <c r="N153" s="104">
        <v>0</v>
      </c>
      <c r="O153" s="105"/>
      <c r="P153" s="104" t="b">
        <v>0</v>
      </c>
      <c r="Q153" s="104">
        <v>0</v>
      </c>
      <c r="R153" s="105"/>
      <c r="S153" s="104">
        <v>0</v>
      </c>
      <c r="T153" s="104">
        <v>0</v>
      </c>
      <c r="U153" s="104">
        <v>1486.6181158076599</v>
      </c>
      <c r="V153" s="104">
        <v>2.0367999999999999</v>
      </c>
      <c r="W153" s="104">
        <v>0</v>
      </c>
      <c r="X153" s="105" t="s">
        <v>10102</v>
      </c>
      <c r="Y153" s="106" t="s">
        <v>6195</v>
      </c>
      <c r="Z153" s="104">
        <v>1</v>
      </c>
      <c r="AA153" s="104">
        <v>0</v>
      </c>
      <c r="AB153" s="105" t="s">
        <v>11467</v>
      </c>
      <c r="AC153" s="105" t="s">
        <v>11468</v>
      </c>
      <c r="AD153" s="104">
        <v>0</v>
      </c>
      <c r="AE153" s="104">
        <v>0</v>
      </c>
      <c r="AF153" s="105"/>
      <c r="AG153" s="104">
        <v>2</v>
      </c>
      <c r="AH153" s="104">
        <v>2</v>
      </c>
      <c r="AI153" s="104">
        <v>2</v>
      </c>
      <c r="AJ153" s="105" t="s">
        <v>483</v>
      </c>
      <c r="AK153" s="104" t="b">
        <v>0</v>
      </c>
      <c r="AL153" s="104">
        <v>8760</v>
      </c>
      <c r="AM153" s="104">
        <v>8760</v>
      </c>
      <c r="AN153" s="104">
        <v>8760</v>
      </c>
      <c r="AO153" s="104">
        <v>0</v>
      </c>
      <c r="AP153" s="104">
        <v>0</v>
      </c>
      <c r="AQ153" s="104">
        <v>0</v>
      </c>
      <c r="AR153" s="104">
        <v>262800</v>
      </c>
      <c r="AS153" s="104">
        <v>39420</v>
      </c>
      <c r="AT153" s="105"/>
      <c r="AU153" s="104" t="b">
        <v>0</v>
      </c>
      <c r="AV153" s="104">
        <v>0</v>
      </c>
      <c r="AW153" s="104">
        <v>0</v>
      </c>
      <c r="AX153" s="104" t="b">
        <v>1</v>
      </c>
      <c r="AY153" s="104">
        <v>0</v>
      </c>
      <c r="AZ153" s="104">
        <v>87600</v>
      </c>
      <c r="BA153" s="104" t="b">
        <v>0</v>
      </c>
      <c r="BB153" s="104">
        <v>0</v>
      </c>
      <c r="BC153" s="105" t="s">
        <v>6196</v>
      </c>
      <c r="BD153" s="105" t="s">
        <v>6197</v>
      </c>
      <c r="BE153" s="104" t="b">
        <v>1</v>
      </c>
      <c r="BF153" s="104">
        <v>367920</v>
      </c>
      <c r="BG153" s="105" t="s">
        <v>6138</v>
      </c>
      <c r="BH153" s="105" t="b">
        <v>1</v>
      </c>
      <c r="BI153" s="104">
        <v>200</v>
      </c>
      <c r="BJ153" s="104">
        <v>75</v>
      </c>
      <c r="BK153" s="104">
        <v>2880</v>
      </c>
      <c r="BL153" s="104">
        <v>0</v>
      </c>
      <c r="BM153" s="104">
        <v>0</v>
      </c>
      <c r="BN153" s="105" t="s">
        <v>2599</v>
      </c>
      <c r="BO153" s="104">
        <v>8105.5873034672704</v>
      </c>
      <c r="BP153" s="104">
        <v>0</v>
      </c>
      <c r="BQ153" s="104">
        <v>31.508492653296599</v>
      </c>
      <c r="BR153" s="105"/>
      <c r="BS153" s="105"/>
      <c r="BT153" s="105"/>
      <c r="BU153" s="105"/>
      <c r="BV153" s="104">
        <v>1</v>
      </c>
      <c r="BW153" s="104">
        <v>1</v>
      </c>
      <c r="BX153" s="104">
        <v>111104</v>
      </c>
      <c r="BY153" s="104">
        <v>0</v>
      </c>
      <c r="BZ153" s="104">
        <v>1.23371689497717E-4</v>
      </c>
      <c r="CA153" s="105" t="s">
        <v>6198</v>
      </c>
      <c r="CB153" s="105">
        <v>219000</v>
      </c>
      <c r="CC153" s="105" t="b">
        <v>1</v>
      </c>
      <c r="CD153" s="104">
        <v>16</v>
      </c>
      <c r="CE153" s="104">
        <v>2</v>
      </c>
      <c r="CF153" s="104">
        <v>0</v>
      </c>
      <c r="CG153" s="104">
        <v>0</v>
      </c>
      <c r="CH153" s="105"/>
      <c r="CI153" s="104" t="b">
        <v>0</v>
      </c>
      <c r="CJ153" s="104">
        <v>0</v>
      </c>
      <c r="CK153" s="104">
        <v>0</v>
      </c>
      <c r="CL153" s="106" t="s">
        <v>11469</v>
      </c>
      <c r="CM153" s="104">
        <v>9.2164383561657294E-8</v>
      </c>
      <c r="CN153" s="104">
        <v>1.98057109214047</v>
      </c>
      <c r="CO153" s="104">
        <v>0</v>
      </c>
      <c r="CP153" s="104">
        <v>0</v>
      </c>
      <c r="CQ153" s="104">
        <v>50</v>
      </c>
      <c r="CR153" s="104">
        <v>50</v>
      </c>
      <c r="CS153" s="104">
        <v>113984</v>
      </c>
      <c r="CT153" s="104">
        <v>4.9551808265290903E-2</v>
      </c>
      <c r="CU153" s="104">
        <v>5648.1133133109197</v>
      </c>
      <c r="CV153" s="104">
        <v>1702.6181158076599</v>
      </c>
      <c r="CW153" s="104">
        <v>8.0200861399233797E-2</v>
      </c>
      <c r="CX153" s="104">
        <v>136.551439521715</v>
      </c>
      <c r="CY153" s="104">
        <v>54.036799999999999</v>
      </c>
      <c r="CZ153" s="104">
        <v>3.4841153394978E-3</v>
      </c>
      <c r="DA153" s="104">
        <v>0.18827044377737501</v>
      </c>
      <c r="DB153" s="104">
        <v>3.8872559721636001E-3</v>
      </c>
      <c r="DC153" s="104">
        <v>0</v>
      </c>
      <c r="DD153" s="105" t="s">
        <v>6199</v>
      </c>
    </row>
    <row r="154" spans="1:108" ht="409.5" x14ac:dyDescent="0.35">
      <c r="A154" s="105" t="s">
        <v>10797</v>
      </c>
      <c r="B154" s="104">
        <v>0</v>
      </c>
      <c r="C154" s="104">
        <v>0</v>
      </c>
      <c r="D154" s="104">
        <v>0</v>
      </c>
      <c r="E154" s="105"/>
      <c r="F154" s="104">
        <v>1</v>
      </c>
      <c r="G154" s="104" t="b">
        <v>0</v>
      </c>
      <c r="H154" s="105" t="s">
        <v>512</v>
      </c>
      <c r="I154" s="104">
        <v>0</v>
      </c>
      <c r="J154" s="105"/>
      <c r="K154" s="104">
        <v>0</v>
      </c>
      <c r="L154" s="104">
        <v>1.2928370048336</v>
      </c>
      <c r="M154" s="104">
        <v>0</v>
      </c>
      <c r="N154" s="104">
        <v>0</v>
      </c>
      <c r="O154" s="105"/>
      <c r="P154" s="104" t="b">
        <v>0</v>
      </c>
      <c r="Q154" s="104">
        <v>0</v>
      </c>
      <c r="R154" s="105"/>
      <c r="S154" s="104">
        <v>0</v>
      </c>
      <c r="T154" s="104">
        <v>0.66379999999999995</v>
      </c>
      <c r="U154" s="104">
        <v>5.9741999999999997</v>
      </c>
      <c r="V154" s="104">
        <v>0.66379999999999995</v>
      </c>
      <c r="W154" s="104">
        <v>0</v>
      </c>
      <c r="X154" s="105" t="s">
        <v>6320</v>
      </c>
      <c r="Y154" s="106" t="s">
        <v>6195</v>
      </c>
      <c r="Z154" s="104">
        <v>1</v>
      </c>
      <c r="AA154" s="104">
        <v>0</v>
      </c>
      <c r="AB154" s="105" t="s">
        <v>11458</v>
      </c>
      <c r="AC154" s="105" t="s">
        <v>11459</v>
      </c>
      <c r="AD154" s="104">
        <v>0</v>
      </c>
      <c r="AE154" s="104">
        <v>0</v>
      </c>
      <c r="AF154" s="105"/>
      <c r="AG154" s="104">
        <v>2</v>
      </c>
      <c r="AH154" s="104">
        <v>2</v>
      </c>
      <c r="AI154" s="104">
        <v>2</v>
      </c>
      <c r="AJ154" s="105" t="s">
        <v>483</v>
      </c>
      <c r="AK154" s="104" t="b">
        <v>0</v>
      </c>
      <c r="AL154" s="104">
        <v>8760</v>
      </c>
      <c r="AM154" s="104">
        <v>8760</v>
      </c>
      <c r="AN154" s="104">
        <v>8760</v>
      </c>
      <c r="AO154" s="104">
        <v>0</v>
      </c>
      <c r="AP154" s="104">
        <v>0</v>
      </c>
      <c r="AQ154" s="104">
        <v>0</v>
      </c>
      <c r="AR154" s="104">
        <v>105120</v>
      </c>
      <c r="AS154" s="104">
        <v>15768</v>
      </c>
      <c r="AT154" s="105"/>
      <c r="AU154" s="104" t="b">
        <v>0</v>
      </c>
      <c r="AV154" s="104">
        <v>0</v>
      </c>
      <c r="AW154" s="104">
        <v>0</v>
      </c>
      <c r="AX154" s="104" t="b">
        <v>1</v>
      </c>
      <c r="AY154" s="104">
        <v>0</v>
      </c>
      <c r="AZ154" s="104">
        <v>87600</v>
      </c>
      <c r="BA154" s="104" t="b">
        <v>0</v>
      </c>
      <c r="BB154" s="104">
        <v>0</v>
      </c>
      <c r="BC154" s="105" t="s">
        <v>6196</v>
      </c>
      <c r="BD154" s="105" t="s">
        <v>6197</v>
      </c>
      <c r="BE154" s="104" t="b">
        <v>0</v>
      </c>
      <c r="BF154" s="104">
        <v>52560</v>
      </c>
      <c r="BG154" s="105" t="s">
        <v>835</v>
      </c>
      <c r="BH154" s="105" t="b">
        <v>1</v>
      </c>
      <c r="BI154" s="104">
        <v>0</v>
      </c>
      <c r="BJ154" s="104">
        <v>100</v>
      </c>
      <c r="BK154" s="104">
        <v>56721.58</v>
      </c>
      <c r="BL154" s="104">
        <v>0</v>
      </c>
      <c r="BM154" s="104">
        <v>0</v>
      </c>
      <c r="BN154" s="105" t="s">
        <v>2599</v>
      </c>
      <c r="BO154" s="104">
        <v>77333.239168049695</v>
      </c>
      <c r="BP154" s="104">
        <v>0</v>
      </c>
      <c r="BQ154" s="104">
        <v>8.1172004661181507</v>
      </c>
      <c r="BR154" s="105"/>
      <c r="BS154" s="105"/>
      <c r="BT154" s="105"/>
      <c r="BU154" s="105"/>
      <c r="BV154" s="104">
        <v>1</v>
      </c>
      <c r="BW154" s="104">
        <v>1</v>
      </c>
      <c r="BX154" s="104">
        <v>233190</v>
      </c>
      <c r="BY154" s="104">
        <v>0</v>
      </c>
      <c r="BZ154" s="104">
        <v>1.2931050228310499E-5</v>
      </c>
      <c r="CA154" s="105" t="s">
        <v>10343</v>
      </c>
      <c r="CB154" s="105">
        <v>87600</v>
      </c>
      <c r="CC154" s="105" t="b">
        <v>1</v>
      </c>
      <c r="CD154" s="104">
        <v>40</v>
      </c>
      <c r="CE154" s="104">
        <v>5</v>
      </c>
      <c r="CF154" s="104">
        <v>0</v>
      </c>
      <c r="CG154" s="104">
        <v>0</v>
      </c>
      <c r="CH154" s="105"/>
      <c r="CI154" s="104" t="b">
        <v>0</v>
      </c>
      <c r="CJ154" s="104">
        <v>0</v>
      </c>
      <c r="CK154" s="104">
        <v>0</v>
      </c>
      <c r="CL154" s="106" t="s">
        <v>11493</v>
      </c>
      <c r="CM154" s="104">
        <v>6.0310388127743797E-9</v>
      </c>
      <c r="CN154" s="104">
        <v>25.491869722513201</v>
      </c>
      <c r="CO154" s="104">
        <v>0</v>
      </c>
      <c r="CP154" s="104">
        <v>0</v>
      </c>
      <c r="CQ154" s="104">
        <v>50</v>
      </c>
      <c r="CR154" s="104">
        <v>50</v>
      </c>
      <c r="CS154" s="104">
        <v>289911.58</v>
      </c>
      <c r="CT154" s="104">
        <v>0.14018885641826401</v>
      </c>
      <c r="CU154" s="104">
        <v>40642.372862612203</v>
      </c>
      <c r="CV154" s="104">
        <v>45.974200000000003</v>
      </c>
      <c r="CW154" s="104">
        <v>0.14706526823258201</v>
      </c>
      <c r="CX154" s="104">
        <v>6.7612080547783897</v>
      </c>
      <c r="CY154" s="104">
        <v>5.6638000000000002</v>
      </c>
      <c r="CZ154" s="104">
        <v>0.132639807094145</v>
      </c>
      <c r="DA154" s="104">
        <v>0.75124533941981697</v>
      </c>
      <c r="DB154" s="104">
        <v>1.04963926940639E-4</v>
      </c>
      <c r="DC154" s="104">
        <v>0</v>
      </c>
      <c r="DD154" s="105" t="s">
        <v>6321</v>
      </c>
    </row>
    <row r="155" spans="1:108" ht="159.5" x14ac:dyDescent="0.35">
      <c r="A155" s="105" t="s">
        <v>6955</v>
      </c>
      <c r="B155" s="104">
        <v>0</v>
      </c>
      <c r="C155" s="104">
        <v>0</v>
      </c>
      <c r="D155" s="104">
        <v>0</v>
      </c>
      <c r="E155" s="105"/>
      <c r="F155" s="104">
        <v>1</v>
      </c>
      <c r="G155" s="104" t="b">
        <v>0</v>
      </c>
      <c r="H155" s="105" t="s">
        <v>512</v>
      </c>
      <c r="I155" s="104">
        <v>0</v>
      </c>
      <c r="J155" s="105"/>
      <c r="K155" s="104">
        <v>0</v>
      </c>
      <c r="L155" s="104">
        <v>1.2861222406323201</v>
      </c>
      <c r="M155" s="104">
        <v>0</v>
      </c>
      <c r="N155" s="104">
        <v>0</v>
      </c>
      <c r="O155" s="105"/>
      <c r="P155" s="104" t="b">
        <v>0</v>
      </c>
      <c r="Q155" s="104">
        <v>0</v>
      </c>
      <c r="R155" s="105"/>
      <c r="S155" s="104">
        <v>0</v>
      </c>
      <c r="T155" s="104">
        <v>0.1832</v>
      </c>
      <c r="U155" s="104">
        <v>1.6488</v>
      </c>
      <c r="V155" s="104">
        <v>0.1832</v>
      </c>
      <c r="W155" s="104">
        <v>0</v>
      </c>
      <c r="X155" s="105" t="s">
        <v>10124</v>
      </c>
      <c r="Y155" s="105"/>
      <c r="Z155" s="104">
        <v>1</v>
      </c>
      <c r="AA155" s="104">
        <v>0</v>
      </c>
      <c r="AB155" s="105" t="s">
        <v>11494</v>
      </c>
      <c r="AC155" s="105" t="s">
        <v>11495</v>
      </c>
      <c r="AD155" s="104">
        <v>0</v>
      </c>
      <c r="AE155" s="104">
        <v>0</v>
      </c>
      <c r="AF155" s="105"/>
      <c r="AG155" s="104">
        <v>2</v>
      </c>
      <c r="AH155" s="104">
        <v>2</v>
      </c>
      <c r="AI155" s="104">
        <v>2</v>
      </c>
      <c r="AJ155" s="105" t="s">
        <v>483</v>
      </c>
      <c r="AK155" s="104" t="b">
        <v>0</v>
      </c>
      <c r="AL155" s="104">
        <v>8760</v>
      </c>
      <c r="AM155" s="104">
        <v>8760</v>
      </c>
      <c r="AN155" s="104">
        <v>8760</v>
      </c>
      <c r="AO155" s="104">
        <v>0</v>
      </c>
      <c r="AP155" s="104">
        <v>0</v>
      </c>
      <c r="AQ155" s="104">
        <v>0</v>
      </c>
      <c r="AR155" s="104">
        <v>219000</v>
      </c>
      <c r="AS155" s="104">
        <v>32850</v>
      </c>
      <c r="AT155" s="105"/>
      <c r="AU155" s="104" t="b">
        <v>0</v>
      </c>
      <c r="AV155" s="104">
        <v>0</v>
      </c>
      <c r="AW155" s="104">
        <v>0</v>
      </c>
      <c r="AX155" s="104" t="b">
        <v>1</v>
      </c>
      <c r="AY155" s="104">
        <v>0</v>
      </c>
      <c r="AZ155" s="104">
        <v>87600</v>
      </c>
      <c r="BA155" s="104" t="b">
        <v>0</v>
      </c>
      <c r="BB155" s="104">
        <v>0</v>
      </c>
      <c r="BC155" s="105" t="s">
        <v>6322</v>
      </c>
      <c r="BD155" s="105" t="s">
        <v>6323</v>
      </c>
      <c r="BE155" s="104" t="b">
        <v>0</v>
      </c>
      <c r="BF155" s="104">
        <v>8760</v>
      </c>
      <c r="BG155" s="105" t="s">
        <v>6138</v>
      </c>
      <c r="BH155" s="105" t="b">
        <v>1</v>
      </c>
      <c r="BI155" s="104">
        <v>200</v>
      </c>
      <c r="BJ155" s="104">
        <v>75</v>
      </c>
      <c r="BK155" s="104">
        <v>1740.4480000000001</v>
      </c>
      <c r="BL155" s="104">
        <v>0</v>
      </c>
      <c r="BM155" s="104">
        <v>0</v>
      </c>
      <c r="BN155" s="105" t="s">
        <v>5199</v>
      </c>
      <c r="BO155" s="104">
        <v>8393.5059559398396</v>
      </c>
      <c r="BP155" s="104">
        <v>0</v>
      </c>
      <c r="BQ155" s="104">
        <v>4.0175535421361701</v>
      </c>
      <c r="BR155" s="105"/>
      <c r="BS155" s="105"/>
      <c r="BT155" s="105"/>
      <c r="BU155" s="105"/>
      <c r="BV155" s="104">
        <v>1</v>
      </c>
      <c r="BW155" s="104">
        <v>1</v>
      </c>
      <c r="BX155" s="104">
        <v>21832</v>
      </c>
      <c r="BY155" s="104">
        <v>0</v>
      </c>
      <c r="BZ155" s="104">
        <v>1.19139726027397E-4</v>
      </c>
      <c r="CA155" s="105" t="s">
        <v>6324</v>
      </c>
      <c r="CB155" s="105">
        <v>175200</v>
      </c>
      <c r="CC155" s="105" t="b">
        <v>1</v>
      </c>
      <c r="CD155" s="104">
        <v>8</v>
      </c>
      <c r="CE155" s="104">
        <v>2</v>
      </c>
      <c r="CF155" s="104">
        <v>0</v>
      </c>
      <c r="CG155" s="104">
        <v>0</v>
      </c>
      <c r="CH155" s="105"/>
      <c r="CI155" s="104" t="b">
        <v>0</v>
      </c>
      <c r="CJ155" s="104">
        <v>0</v>
      </c>
      <c r="CK155" s="104">
        <v>0</v>
      </c>
      <c r="CL155" s="106" t="s">
        <v>11496</v>
      </c>
      <c r="CM155" s="104">
        <v>4.9844748858445399E-8</v>
      </c>
      <c r="CN155" s="104">
        <v>1.38651085990084</v>
      </c>
      <c r="CO155" s="104">
        <v>0</v>
      </c>
      <c r="CP155" s="104">
        <v>0</v>
      </c>
      <c r="CQ155" s="104">
        <v>50</v>
      </c>
      <c r="CR155" s="104">
        <v>50</v>
      </c>
      <c r="CS155" s="104">
        <v>23572.448</v>
      </c>
      <c r="CT155" s="104">
        <v>0.20036092049312501</v>
      </c>
      <c r="CU155" s="104">
        <v>4722.9973795563301</v>
      </c>
      <c r="CV155" s="104">
        <v>209.64879999999999</v>
      </c>
      <c r="CW155" s="104">
        <v>1.7418664440701701E-2</v>
      </c>
      <c r="CX155" s="104">
        <v>3.6518020975957799</v>
      </c>
      <c r="CY155" s="104">
        <v>52.183199999999999</v>
      </c>
      <c r="CZ155" s="104">
        <v>7.7756018914563498E-3</v>
      </c>
      <c r="DA155" s="104">
        <v>0.40575578862224498</v>
      </c>
      <c r="DB155" s="104">
        <v>4.7865022831050202E-4</v>
      </c>
      <c r="DC155" s="104">
        <v>0</v>
      </c>
      <c r="DD155" s="105" t="s">
        <v>6326</v>
      </c>
    </row>
    <row r="156" spans="1:108" ht="409.5" x14ac:dyDescent="0.35">
      <c r="A156" s="105" t="s">
        <v>6962</v>
      </c>
      <c r="B156" s="104">
        <v>0</v>
      </c>
      <c r="C156" s="104">
        <v>0</v>
      </c>
      <c r="D156" s="104">
        <v>0</v>
      </c>
      <c r="E156" s="105"/>
      <c r="F156" s="104">
        <v>1</v>
      </c>
      <c r="G156" s="104" t="b">
        <v>0</v>
      </c>
      <c r="H156" s="105" t="s">
        <v>512</v>
      </c>
      <c r="I156" s="104">
        <v>0</v>
      </c>
      <c r="J156" s="105"/>
      <c r="K156" s="104">
        <v>0</v>
      </c>
      <c r="L156" s="104">
        <v>1.1715223512044699</v>
      </c>
      <c r="M156" s="104">
        <v>0</v>
      </c>
      <c r="N156" s="104">
        <v>0</v>
      </c>
      <c r="O156" s="105"/>
      <c r="P156" s="104" t="b">
        <v>0</v>
      </c>
      <c r="Q156" s="104">
        <v>0</v>
      </c>
      <c r="R156" s="105"/>
      <c r="S156" s="104">
        <v>0</v>
      </c>
      <c r="T156" s="104">
        <v>3.7957000000000001</v>
      </c>
      <c r="U156" s="104">
        <v>664.06889127447903</v>
      </c>
      <c r="V156" s="104">
        <v>3.7957000000000001</v>
      </c>
      <c r="W156" s="104">
        <v>0</v>
      </c>
      <c r="X156" s="105" t="s">
        <v>10138</v>
      </c>
      <c r="Y156" s="105"/>
      <c r="Z156" s="104">
        <v>1</v>
      </c>
      <c r="AA156" s="104">
        <v>0</v>
      </c>
      <c r="AB156" s="105"/>
      <c r="AC156" s="105" t="s">
        <v>89</v>
      </c>
      <c r="AD156" s="104">
        <v>0</v>
      </c>
      <c r="AE156" s="104">
        <v>0</v>
      </c>
      <c r="AF156" s="105"/>
      <c r="AG156" s="104">
        <v>2</v>
      </c>
      <c r="AH156" s="104">
        <v>2</v>
      </c>
      <c r="AI156" s="104">
        <v>2</v>
      </c>
      <c r="AJ156" s="105" t="s">
        <v>483</v>
      </c>
      <c r="AK156" s="104" t="b">
        <v>0</v>
      </c>
      <c r="AL156" s="104">
        <v>8760</v>
      </c>
      <c r="AM156" s="104">
        <v>8760</v>
      </c>
      <c r="AN156" s="104">
        <v>8760</v>
      </c>
      <c r="AO156" s="104">
        <v>0</v>
      </c>
      <c r="AP156" s="104">
        <v>0</v>
      </c>
      <c r="AQ156" s="104">
        <v>0</v>
      </c>
      <c r="AR156" s="104">
        <v>105120</v>
      </c>
      <c r="AS156" s="104">
        <v>15768</v>
      </c>
      <c r="AT156" s="105"/>
      <c r="AU156" s="104" t="b">
        <v>0</v>
      </c>
      <c r="AV156" s="104">
        <v>0</v>
      </c>
      <c r="AW156" s="104">
        <v>0</v>
      </c>
      <c r="AX156" s="104" t="b">
        <v>1</v>
      </c>
      <c r="AY156" s="104">
        <v>0</v>
      </c>
      <c r="AZ156" s="104">
        <v>87600</v>
      </c>
      <c r="BA156" s="104" t="b">
        <v>0</v>
      </c>
      <c r="BB156" s="104">
        <v>0</v>
      </c>
      <c r="BC156" s="105" t="s">
        <v>6322</v>
      </c>
      <c r="BD156" s="105" t="s">
        <v>6323</v>
      </c>
      <c r="BE156" s="104" t="b">
        <v>0</v>
      </c>
      <c r="BF156" s="104">
        <v>8760</v>
      </c>
      <c r="BG156" s="105" t="s">
        <v>835</v>
      </c>
      <c r="BH156" s="105" t="b">
        <v>1</v>
      </c>
      <c r="BI156" s="104">
        <v>0</v>
      </c>
      <c r="BJ156" s="104">
        <v>100</v>
      </c>
      <c r="BK156" s="104">
        <v>51558.6746470582</v>
      </c>
      <c r="BL156" s="104">
        <v>0</v>
      </c>
      <c r="BM156" s="104">
        <v>0</v>
      </c>
      <c r="BN156" s="105" t="s">
        <v>5199</v>
      </c>
      <c r="BO156" s="104">
        <v>115393.735015939</v>
      </c>
      <c r="BP156" s="104">
        <v>0</v>
      </c>
      <c r="BQ156" s="104">
        <v>174.95294445674801</v>
      </c>
      <c r="BR156" s="105"/>
      <c r="BS156" s="105"/>
      <c r="BT156" s="105"/>
      <c r="BU156" s="105"/>
      <c r="BV156" s="104">
        <v>1</v>
      </c>
      <c r="BW156" s="104">
        <v>1</v>
      </c>
      <c r="BX156" s="104">
        <v>189785</v>
      </c>
      <c r="BY156" s="104">
        <v>0</v>
      </c>
      <c r="BZ156" s="104">
        <v>8.6659817351598199E-6</v>
      </c>
      <c r="CA156" s="105" t="s">
        <v>6324</v>
      </c>
      <c r="CB156" s="105"/>
      <c r="CC156" s="105" t="b">
        <v>0</v>
      </c>
      <c r="CD156" s="104">
        <v>0</v>
      </c>
      <c r="CE156" s="104">
        <v>0</v>
      </c>
      <c r="CF156" s="104">
        <v>0</v>
      </c>
      <c r="CG156" s="104">
        <v>0</v>
      </c>
      <c r="CH156" s="105"/>
      <c r="CI156" s="104" t="b">
        <v>0</v>
      </c>
      <c r="CJ156" s="104">
        <v>0</v>
      </c>
      <c r="CK156" s="104">
        <v>0</v>
      </c>
      <c r="CL156" s="106" t="s">
        <v>10390</v>
      </c>
      <c r="CM156" s="104">
        <v>0</v>
      </c>
      <c r="CN156" s="104">
        <v>1</v>
      </c>
      <c r="CO156" s="104">
        <v>0</v>
      </c>
      <c r="CP156" s="104">
        <v>0</v>
      </c>
      <c r="CQ156" s="104">
        <v>50</v>
      </c>
      <c r="CR156" s="104">
        <v>50</v>
      </c>
      <c r="CS156" s="104">
        <v>241343.67464705801</v>
      </c>
      <c r="CT156" s="104">
        <v>9.5293729708617395E-2</v>
      </c>
      <c r="CU156" s="104">
        <v>22998.538898701299</v>
      </c>
      <c r="CV156" s="104">
        <v>664.06889127447903</v>
      </c>
      <c r="CW156" s="104">
        <v>0.112047995740293</v>
      </c>
      <c r="CX156" s="104">
        <v>74.407588300784099</v>
      </c>
      <c r="CY156" s="104">
        <v>3.7957000000000001</v>
      </c>
      <c r="CZ156" s="104">
        <v>0.1120111098526</v>
      </c>
      <c r="DA156" s="104">
        <v>0.42516056966751198</v>
      </c>
      <c r="DB156" s="104">
        <v>1.5161390211746099E-3</v>
      </c>
      <c r="DC156" s="104">
        <v>0</v>
      </c>
      <c r="DD156" s="105" t="s">
        <v>6448</v>
      </c>
    </row>
    <row r="157" spans="1:108" ht="409.5" x14ac:dyDescent="0.35">
      <c r="A157" s="105" t="s">
        <v>6961</v>
      </c>
      <c r="B157" s="104">
        <v>0</v>
      </c>
      <c r="C157" s="104">
        <v>0</v>
      </c>
      <c r="D157" s="104">
        <v>0</v>
      </c>
      <c r="E157" s="105"/>
      <c r="F157" s="104">
        <v>1</v>
      </c>
      <c r="G157" s="104" t="b">
        <v>0</v>
      </c>
      <c r="H157" s="105" t="s">
        <v>512</v>
      </c>
      <c r="I157" s="104">
        <v>0</v>
      </c>
      <c r="J157" s="105"/>
      <c r="K157" s="104">
        <v>0</v>
      </c>
      <c r="L157" s="104">
        <v>2.5794900959267002</v>
      </c>
      <c r="M157" s="104">
        <v>0</v>
      </c>
      <c r="N157" s="104">
        <v>0</v>
      </c>
      <c r="O157" s="105"/>
      <c r="P157" s="104" t="b">
        <v>0</v>
      </c>
      <c r="Q157" s="104">
        <v>0</v>
      </c>
      <c r="R157" s="105"/>
      <c r="S157" s="104">
        <v>0</v>
      </c>
      <c r="T157" s="104">
        <v>2.0099</v>
      </c>
      <c r="U157" s="104">
        <v>18.088521158895201</v>
      </c>
      <c r="V157" s="104">
        <v>2.0099</v>
      </c>
      <c r="W157" s="104">
        <v>0</v>
      </c>
      <c r="X157" s="105" t="s">
        <v>6443</v>
      </c>
      <c r="Y157" s="105"/>
      <c r="Z157" s="104">
        <v>1</v>
      </c>
      <c r="AA157" s="104">
        <v>0</v>
      </c>
      <c r="AB157" s="105"/>
      <c r="AC157" s="105" t="s">
        <v>89</v>
      </c>
      <c r="AD157" s="104">
        <v>0</v>
      </c>
      <c r="AE157" s="104">
        <v>0</v>
      </c>
      <c r="AF157" s="105"/>
      <c r="AG157" s="104">
        <v>2</v>
      </c>
      <c r="AH157" s="104">
        <v>2</v>
      </c>
      <c r="AI157" s="104">
        <v>2</v>
      </c>
      <c r="AJ157" s="105" t="s">
        <v>798</v>
      </c>
      <c r="AK157" s="104" t="b">
        <v>0</v>
      </c>
      <c r="AL157" s="104">
        <v>8760</v>
      </c>
      <c r="AM157" s="104">
        <v>8760</v>
      </c>
      <c r="AN157" s="104">
        <v>8760</v>
      </c>
      <c r="AO157" s="104">
        <v>0</v>
      </c>
      <c r="AP157" s="104">
        <v>0</v>
      </c>
      <c r="AQ157" s="104">
        <v>0</v>
      </c>
      <c r="AR157" s="104">
        <v>219000</v>
      </c>
      <c r="AS157" s="104">
        <v>0</v>
      </c>
      <c r="AT157" s="105"/>
      <c r="AU157" s="104" t="b">
        <v>0</v>
      </c>
      <c r="AV157" s="104">
        <v>0</v>
      </c>
      <c r="AW157" s="104">
        <v>0</v>
      </c>
      <c r="AX157" s="104" t="b">
        <v>1</v>
      </c>
      <c r="AY157" s="104">
        <v>0</v>
      </c>
      <c r="AZ157" s="104">
        <v>87600</v>
      </c>
      <c r="BA157" s="104" t="b">
        <v>0</v>
      </c>
      <c r="BB157" s="104">
        <v>0</v>
      </c>
      <c r="BC157" s="105" t="s">
        <v>6444</v>
      </c>
      <c r="BD157" s="105" t="s">
        <v>6445</v>
      </c>
      <c r="BE157" s="104" t="b">
        <v>0</v>
      </c>
      <c r="BF157" s="104">
        <v>0</v>
      </c>
      <c r="BG157" s="105" t="s">
        <v>6913</v>
      </c>
      <c r="BH157" s="105" t="b">
        <v>1</v>
      </c>
      <c r="BI157" s="104">
        <v>0</v>
      </c>
      <c r="BJ157" s="104">
        <v>147</v>
      </c>
      <c r="BK157" s="104">
        <v>75504.197712901703</v>
      </c>
      <c r="BL157" s="104">
        <v>0</v>
      </c>
      <c r="BM157" s="104">
        <v>0</v>
      </c>
      <c r="BN157" s="105" t="s">
        <v>2601</v>
      </c>
      <c r="BO157" s="104">
        <v>217921.28961639901</v>
      </c>
      <c r="BP157" s="104">
        <v>8580.7250066043507</v>
      </c>
      <c r="BQ157" s="104">
        <v>8.9997120050227295</v>
      </c>
      <c r="BR157" s="105"/>
      <c r="BS157" s="105"/>
      <c r="BT157" s="105"/>
      <c r="BU157" s="105"/>
      <c r="BV157" s="104">
        <v>1</v>
      </c>
      <c r="BW157" s="104">
        <v>1</v>
      </c>
      <c r="BX157" s="104">
        <v>40198</v>
      </c>
      <c r="BY157" s="104">
        <v>0</v>
      </c>
      <c r="BZ157" s="104">
        <v>4.5888127853881301E-6</v>
      </c>
      <c r="CA157" s="105" t="s">
        <v>6446</v>
      </c>
      <c r="CB157" s="105"/>
      <c r="CC157" s="105" t="b">
        <v>0</v>
      </c>
      <c r="CD157" s="104">
        <v>0</v>
      </c>
      <c r="CE157" s="104">
        <v>0</v>
      </c>
      <c r="CF157" s="104">
        <v>0</v>
      </c>
      <c r="CG157" s="104">
        <v>0</v>
      </c>
      <c r="CH157" s="105"/>
      <c r="CI157" s="104" t="b">
        <v>0</v>
      </c>
      <c r="CJ157" s="104">
        <v>0</v>
      </c>
      <c r="CK157" s="104">
        <v>0</v>
      </c>
      <c r="CL157" s="106" t="s">
        <v>10389</v>
      </c>
      <c r="CM157" s="104">
        <v>0</v>
      </c>
      <c r="CN157" s="104">
        <v>1</v>
      </c>
      <c r="CO157" s="104">
        <v>0</v>
      </c>
      <c r="CP157" s="104">
        <v>0</v>
      </c>
      <c r="CQ157" s="104">
        <v>50</v>
      </c>
      <c r="CR157" s="104">
        <v>50</v>
      </c>
      <c r="CS157" s="104">
        <v>115702.19771290199</v>
      </c>
      <c r="CT157" s="104">
        <v>0.27175104680847001</v>
      </c>
      <c r="CU157" s="104">
        <v>31442.193346521599</v>
      </c>
      <c r="CV157" s="104">
        <v>18.088521158895201</v>
      </c>
      <c r="CW157" s="104">
        <v>0.69650102858103602</v>
      </c>
      <c r="CX157" s="104">
        <v>12.598673592680299</v>
      </c>
      <c r="CY157" s="104">
        <v>2.0099</v>
      </c>
      <c r="CZ157" s="104">
        <v>0.69651688161435399</v>
      </c>
      <c r="DA157" s="104">
        <v>1.3999292803566901</v>
      </c>
      <c r="DB157" s="104">
        <v>4.1297993513459302E-5</v>
      </c>
      <c r="DC157" s="104">
        <v>0</v>
      </c>
      <c r="DD157" s="105" t="s">
        <v>6447</v>
      </c>
    </row>
    <row r="158" spans="1:108" ht="409.5" x14ac:dyDescent="0.35">
      <c r="A158" s="105" t="s">
        <v>7007</v>
      </c>
      <c r="B158" s="104">
        <v>0</v>
      </c>
      <c r="C158" s="104">
        <v>0</v>
      </c>
      <c r="D158" s="104">
        <v>0</v>
      </c>
      <c r="E158" s="105"/>
      <c r="F158" s="104">
        <v>1</v>
      </c>
      <c r="G158" s="104" t="b">
        <v>0</v>
      </c>
      <c r="H158" s="105" t="s">
        <v>512</v>
      </c>
      <c r="I158" s="104">
        <v>0</v>
      </c>
      <c r="J158" s="105"/>
      <c r="K158" s="104">
        <v>0</v>
      </c>
      <c r="L158" s="104">
        <v>0.99547184932879196</v>
      </c>
      <c r="M158" s="104">
        <v>0</v>
      </c>
      <c r="N158" s="104">
        <v>0</v>
      </c>
      <c r="O158" s="105"/>
      <c r="P158" s="104" t="b">
        <v>0</v>
      </c>
      <c r="Q158" s="104">
        <v>0</v>
      </c>
      <c r="R158" s="105"/>
      <c r="S158" s="104">
        <v>0</v>
      </c>
      <c r="T158" s="104">
        <v>2.4842</v>
      </c>
      <c r="U158" s="104">
        <v>7.4526000000000003</v>
      </c>
      <c r="V158" s="104">
        <v>2.4842</v>
      </c>
      <c r="W158" s="104">
        <v>0</v>
      </c>
      <c r="X158" s="105" t="s">
        <v>6573</v>
      </c>
      <c r="Y158" s="106" t="s">
        <v>6563</v>
      </c>
      <c r="Z158" s="104">
        <v>1</v>
      </c>
      <c r="AA158" s="104">
        <v>0</v>
      </c>
      <c r="AB158" s="105" t="s">
        <v>11540</v>
      </c>
      <c r="AC158" s="105" t="s">
        <v>11541</v>
      </c>
      <c r="AD158" s="104">
        <v>0</v>
      </c>
      <c r="AE158" s="104">
        <v>0</v>
      </c>
      <c r="AF158" s="105"/>
      <c r="AG158" s="104">
        <v>2</v>
      </c>
      <c r="AH158" s="104">
        <v>2</v>
      </c>
      <c r="AI158" s="104">
        <v>2</v>
      </c>
      <c r="AJ158" s="105" t="s">
        <v>798</v>
      </c>
      <c r="AK158" s="104" t="b">
        <v>0</v>
      </c>
      <c r="AL158" s="104">
        <v>8760</v>
      </c>
      <c r="AM158" s="104">
        <v>8760</v>
      </c>
      <c r="AN158" s="104">
        <v>8760</v>
      </c>
      <c r="AO158" s="104">
        <v>0</v>
      </c>
      <c r="AP158" s="104">
        <v>0</v>
      </c>
      <c r="AQ158" s="104">
        <v>0</v>
      </c>
      <c r="AR158" s="104">
        <v>175200</v>
      </c>
      <c r="AS158" s="104">
        <v>0</v>
      </c>
      <c r="AT158" s="105"/>
      <c r="AU158" s="104" t="b">
        <v>0</v>
      </c>
      <c r="AV158" s="104">
        <v>0</v>
      </c>
      <c r="AW158" s="104">
        <v>0</v>
      </c>
      <c r="AX158" s="104" t="b">
        <v>1</v>
      </c>
      <c r="AY158" s="104">
        <v>0</v>
      </c>
      <c r="AZ158" s="104">
        <v>87600</v>
      </c>
      <c r="BA158" s="104" t="b">
        <v>0</v>
      </c>
      <c r="BB158" s="104">
        <v>0</v>
      </c>
      <c r="BC158" s="105" t="s">
        <v>834</v>
      </c>
      <c r="BD158" s="106" t="s">
        <v>6574</v>
      </c>
      <c r="BE158" s="104" t="b">
        <v>0</v>
      </c>
      <c r="BF158" s="104">
        <v>0</v>
      </c>
      <c r="BG158" s="105">
        <v>17520</v>
      </c>
      <c r="BH158" s="105" t="b">
        <v>1</v>
      </c>
      <c r="BI158" s="104">
        <v>0</v>
      </c>
      <c r="BJ158" s="104">
        <v>24</v>
      </c>
      <c r="BK158" s="104">
        <v>1391.152</v>
      </c>
      <c r="BL158" s="104">
        <v>0</v>
      </c>
      <c r="BM158" s="104">
        <v>0</v>
      </c>
      <c r="BN158" s="105" t="s">
        <v>990</v>
      </c>
      <c r="BO158" s="104">
        <v>176314.30641655301</v>
      </c>
      <c r="BP158" s="104">
        <v>16704.426256608502</v>
      </c>
      <c r="BQ158" s="104">
        <v>3</v>
      </c>
      <c r="BR158" s="105"/>
      <c r="BS158" s="105"/>
      <c r="BT158" s="105"/>
      <c r="BU158" s="105"/>
      <c r="BV158" s="104">
        <v>1</v>
      </c>
      <c r="BW158" s="104">
        <v>1</v>
      </c>
      <c r="BX158" s="104">
        <v>496.84</v>
      </c>
      <c r="BY158" s="104">
        <v>0</v>
      </c>
      <c r="BZ158" s="104">
        <v>5.6716894977168996E-6</v>
      </c>
      <c r="CA158" s="105" t="s">
        <v>6575</v>
      </c>
      <c r="CB158" s="105"/>
      <c r="CC158" s="105" t="b">
        <v>0</v>
      </c>
      <c r="CD158" s="104">
        <v>0</v>
      </c>
      <c r="CE158" s="104">
        <v>0</v>
      </c>
      <c r="CF158" s="104">
        <v>0</v>
      </c>
      <c r="CG158" s="104">
        <v>0</v>
      </c>
      <c r="CH158" s="105"/>
      <c r="CI158" s="104" t="b">
        <v>0</v>
      </c>
      <c r="CJ158" s="104">
        <v>0</v>
      </c>
      <c r="CK158" s="104">
        <v>0</v>
      </c>
      <c r="CL158" s="106" t="s">
        <v>10445</v>
      </c>
      <c r="CM158" s="104">
        <v>6.0466210045620396E-7</v>
      </c>
      <c r="CN158" s="104">
        <v>10.6127830094103</v>
      </c>
      <c r="CO158" s="104">
        <v>0</v>
      </c>
      <c r="CP158" s="104">
        <v>0</v>
      </c>
      <c r="CQ158" s="104">
        <v>50</v>
      </c>
      <c r="CR158" s="104">
        <v>50</v>
      </c>
      <c r="CS158" s="104">
        <v>1887.992</v>
      </c>
      <c r="CT158" s="104">
        <v>0.63287180163791901</v>
      </c>
      <c r="CU158" s="104">
        <v>1194.85689851798</v>
      </c>
      <c r="CV158" s="104">
        <v>7.4526000000000003</v>
      </c>
      <c r="CW158" s="104">
        <v>0.63287180163791901</v>
      </c>
      <c r="CX158" s="104">
        <v>4.7165403888867496</v>
      </c>
      <c r="CY158" s="104">
        <v>2.4842</v>
      </c>
      <c r="CZ158" s="104">
        <v>0.63287180163791901</v>
      </c>
      <c r="DA158" s="104">
        <v>1.57218012962892</v>
      </c>
      <c r="DB158" s="104">
        <v>1.7015068493150701E-5</v>
      </c>
      <c r="DC158" s="104">
        <v>0</v>
      </c>
      <c r="DD158" s="105" t="s">
        <v>6576</v>
      </c>
    </row>
    <row r="159" spans="1:108" ht="409.5" x14ac:dyDescent="0.35">
      <c r="A159" s="105" t="s">
        <v>6970</v>
      </c>
      <c r="B159" s="104">
        <v>0</v>
      </c>
      <c r="C159" s="104">
        <v>0</v>
      </c>
      <c r="D159" s="104">
        <v>0</v>
      </c>
      <c r="E159" s="105"/>
      <c r="F159" s="104">
        <v>1</v>
      </c>
      <c r="G159" s="104" t="b">
        <v>0</v>
      </c>
      <c r="H159" s="105" t="s">
        <v>512</v>
      </c>
      <c r="I159" s="104">
        <v>0</v>
      </c>
      <c r="J159" s="105"/>
      <c r="K159" s="104">
        <v>0</v>
      </c>
      <c r="L159" s="104">
        <v>5.84565497233549</v>
      </c>
      <c r="M159" s="104">
        <v>0</v>
      </c>
      <c r="N159" s="104">
        <v>0</v>
      </c>
      <c r="O159" s="105"/>
      <c r="P159" s="104" t="b">
        <v>0</v>
      </c>
      <c r="Q159" s="104">
        <v>0</v>
      </c>
      <c r="R159" s="105"/>
      <c r="S159" s="104">
        <v>0</v>
      </c>
      <c r="T159" s="104">
        <v>9.1999999999999998E-3</v>
      </c>
      <c r="U159" s="104">
        <v>0.23</v>
      </c>
      <c r="V159" s="104">
        <v>9.1999999999999998E-3</v>
      </c>
      <c r="W159" s="104">
        <v>0</v>
      </c>
      <c r="X159" s="105" t="s">
        <v>6562</v>
      </c>
      <c r="Y159" s="106" t="s">
        <v>6563</v>
      </c>
      <c r="Z159" s="104">
        <v>1</v>
      </c>
      <c r="AA159" s="104">
        <v>0</v>
      </c>
      <c r="AB159" s="105" t="s">
        <v>11540</v>
      </c>
      <c r="AC159" s="105" t="s">
        <v>11541</v>
      </c>
      <c r="AD159" s="104">
        <v>0</v>
      </c>
      <c r="AE159" s="104">
        <v>0</v>
      </c>
      <c r="AF159" s="105"/>
      <c r="AG159" s="104">
        <v>2</v>
      </c>
      <c r="AH159" s="104">
        <v>2</v>
      </c>
      <c r="AI159" s="104">
        <v>2</v>
      </c>
      <c r="AJ159" s="105" t="s">
        <v>483</v>
      </c>
      <c r="AK159" s="104" t="b">
        <v>0</v>
      </c>
      <c r="AL159" s="104">
        <v>8760</v>
      </c>
      <c r="AM159" s="104">
        <v>8760</v>
      </c>
      <c r="AN159" s="104">
        <v>8760</v>
      </c>
      <c r="AO159" s="104">
        <v>0</v>
      </c>
      <c r="AP159" s="104">
        <v>0</v>
      </c>
      <c r="AQ159" s="104">
        <v>0</v>
      </c>
      <c r="AR159" s="104">
        <v>262800</v>
      </c>
      <c r="AS159" s="104">
        <v>39420</v>
      </c>
      <c r="AT159" s="105"/>
      <c r="AU159" s="104" t="b">
        <v>0</v>
      </c>
      <c r="AV159" s="104">
        <v>0</v>
      </c>
      <c r="AW159" s="104">
        <v>0</v>
      </c>
      <c r="AX159" s="104" t="b">
        <v>1</v>
      </c>
      <c r="AY159" s="104">
        <v>0</v>
      </c>
      <c r="AZ159" s="104">
        <v>87600</v>
      </c>
      <c r="BA159" s="104" t="b">
        <v>0</v>
      </c>
      <c r="BB159" s="104">
        <v>0</v>
      </c>
      <c r="BC159" s="105" t="s">
        <v>832</v>
      </c>
      <c r="BD159" s="105" t="s">
        <v>833</v>
      </c>
      <c r="BE159" s="104" t="b">
        <v>0</v>
      </c>
      <c r="BF159" s="104">
        <v>175200</v>
      </c>
      <c r="BG159" s="105" t="s">
        <v>6138</v>
      </c>
      <c r="BH159" s="105" t="b">
        <v>1</v>
      </c>
      <c r="BI159" s="104">
        <v>400</v>
      </c>
      <c r="BJ159" s="104">
        <v>75</v>
      </c>
      <c r="BK159" s="104">
        <v>180041.584</v>
      </c>
      <c r="BL159" s="104">
        <v>0</v>
      </c>
      <c r="BM159" s="104">
        <v>0</v>
      </c>
      <c r="BN159" s="105" t="s">
        <v>1599</v>
      </c>
      <c r="BO159" s="104">
        <v>4379.59707706891</v>
      </c>
      <c r="BP159" s="104">
        <v>0</v>
      </c>
      <c r="BQ159" s="104">
        <v>8.0015638561252391</v>
      </c>
      <c r="BR159" s="105"/>
      <c r="BS159" s="105"/>
      <c r="BT159" s="105"/>
      <c r="BU159" s="105"/>
      <c r="BV159" s="104">
        <v>1</v>
      </c>
      <c r="BW159" s="104">
        <v>1</v>
      </c>
      <c r="BX159" s="104">
        <v>155230</v>
      </c>
      <c r="BY159" s="104">
        <v>0</v>
      </c>
      <c r="BZ159" s="104">
        <v>2.2833150684931501E-4</v>
      </c>
      <c r="CA159" s="105" t="s">
        <v>6564</v>
      </c>
      <c r="CB159" s="105">
        <v>8760</v>
      </c>
      <c r="CC159" s="105" t="b">
        <v>1</v>
      </c>
      <c r="CD159" s="104">
        <v>400</v>
      </c>
      <c r="CE159" s="104">
        <v>50</v>
      </c>
      <c r="CF159" s="104">
        <v>0</v>
      </c>
      <c r="CG159" s="104">
        <v>0</v>
      </c>
      <c r="CH159" s="105"/>
      <c r="CI159" s="104" t="b">
        <v>0</v>
      </c>
      <c r="CJ159" s="104">
        <v>0</v>
      </c>
      <c r="CK159" s="104">
        <v>0</v>
      </c>
      <c r="CL159" s="106" t="s">
        <v>10444</v>
      </c>
      <c r="CM159" s="104">
        <v>2.1004566210045701E-10</v>
      </c>
      <c r="CN159" s="104">
        <v>4.7351896649339698E-3</v>
      </c>
      <c r="CO159" s="104">
        <v>0</v>
      </c>
      <c r="CP159" s="104">
        <v>0</v>
      </c>
      <c r="CQ159" s="104">
        <v>50</v>
      </c>
      <c r="CR159" s="104">
        <v>50</v>
      </c>
      <c r="CS159" s="104">
        <v>335271.58399999997</v>
      </c>
      <c r="CT159" s="104">
        <v>8.4063316408221397E-3</v>
      </c>
      <c r="CU159" s="104">
        <v>2818.4041248477602</v>
      </c>
      <c r="CV159" s="104">
        <v>800.23</v>
      </c>
      <c r="CW159" s="104">
        <v>2.9827172960583898E-3</v>
      </c>
      <c r="CX159" s="104">
        <v>2.3868598618247998</v>
      </c>
      <c r="CY159" s="104">
        <v>100.00920000000001</v>
      </c>
      <c r="CZ159" s="104">
        <v>9.54656116493557E-4</v>
      </c>
      <c r="DA159" s="104">
        <v>9.5474394485627501E-2</v>
      </c>
      <c r="DB159" s="104">
        <v>1.82700913242009E-3</v>
      </c>
      <c r="DC159" s="104">
        <v>0</v>
      </c>
      <c r="DD159" s="105" t="s">
        <v>6565</v>
      </c>
    </row>
    <row r="160" spans="1:108" ht="409.5" x14ac:dyDescent="0.35">
      <c r="A160" s="105" t="s">
        <v>7005</v>
      </c>
      <c r="B160" s="104">
        <v>0</v>
      </c>
      <c r="C160" s="104">
        <v>0</v>
      </c>
      <c r="D160" s="104">
        <v>0</v>
      </c>
      <c r="E160" s="105"/>
      <c r="F160" s="104">
        <v>1</v>
      </c>
      <c r="G160" s="104" t="b">
        <v>0</v>
      </c>
      <c r="H160" s="105" t="s">
        <v>512</v>
      </c>
      <c r="I160" s="104">
        <v>0</v>
      </c>
      <c r="J160" s="105"/>
      <c r="K160" s="104">
        <v>0</v>
      </c>
      <c r="L160" s="104">
        <v>0.97660009407844295</v>
      </c>
      <c r="M160" s="104">
        <v>0</v>
      </c>
      <c r="N160" s="104">
        <v>0</v>
      </c>
      <c r="O160" s="105"/>
      <c r="P160" s="104" t="b">
        <v>0</v>
      </c>
      <c r="Q160" s="104">
        <v>0</v>
      </c>
      <c r="R160" s="105"/>
      <c r="S160" s="104">
        <v>0</v>
      </c>
      <c r="T160" s="104">
        <v>0.98080000000000001</v>
      </c>
      <c r="U160" s="104">
        <v>24.5196948497839</v>
      </c>
      <c r="V160" s="104">
        <v>0.98080000000000001</v>
      </c>
      <c r="W160" s="104">
        <v>0</v>
      </c>
      <c r="X160" s="105" t="s">
        <v>6566</v>
      </c>
      <c r="Y160" s="106" t="s">
        <v>6563</v>
      </c>
      <c r="Z160" s="104">
        <v>1</v>
      </c>
      <c r="AA160" s="104">
        <v>0</v>
      </c>
      <c r="AB160" s="105" t="s">
        <v>11534</v>
      </c>
      <c r="AC160" s="105" t="s">
        <v>11535</v>
      </c>
      <c r="AD160" s="104">
        <v>0</v>
      </c>
      <c r="AE160" s="104">
        <v>0</v>
      </c>
      <c r="AF160" s="105"/>
      <c r="AG160" s="104">
        <v>2</v>
      </c>
      <c r="AH160" s="104">
        <v>2</v>
      </c>
      <c r="AI160" s="104">
        <v>2</v>
      </c>
      <c r="AJ160" s="105" t="s">
        <v>798</v>
      </c>
      <c r="AK160" s="104" t="b">
        <v>0</v>
      </c>
      <c r="AL160" s="104">
        <v>8760</v>
      </c>
      <c r="AM160" s="104">
        <v>8760</v>
      </c>
      <c r="AN160" s="104">
        <v>8760</v>
      </c>
      <c r="AO160" s="104">
        <v>0</v>
      </c>
      <c r="AP160" s="104">
        <v>0</v>
      </c>
      <c r="AQ160" s="104">
        <v>0</v>
      </c>
      <c r="AR160" s="104">
        <v>438000</v>
      </c>
      <c r="AS160" s="104">
        <v>0</v>
      </c>
      <c r="AT160" s="105"/>
      <c r="AU160" s="104" t="b">
        <v>0</v>
      </c>
      <c r="AV160" s="104">
        <v>0</v>
      </c>
      <c r="AW160" s="104">
        <v>0</v>
      </c>
      <c r="AX160" s="104" t="b">
        <v>1</v>
      </c>
      <c r="AY160" s="104">
        <v>0</v>
      </c>
      <c r="AZ160" s="104">
        <v>87600</v>
      </c>
      <c r="BA160" s="104" t="b">
        <v>0</v>
      </c>
      <c r="BB160" s="104">
        <v>0</v>
      </c>
      <c r="BC160" s="105" t="s">
        <v>832</v>
      </c>
      <c r="BD160" s="105" t="s">
        <v>833</v>
      </c>
      <c r="BE160" s="104" t="b">
        <v>0</v>
      </c>
      <c r="BF160" s="104">
        <v>0</v>
      </c>
      <c r="BG160" s="105">
        <v>730</v>
      </c>
      <c r="BH160" s="105" t="b">
        <v>1</v>
      </c>
      <c r="BI160" s="104">
        <v>0</v>
      </c>
      <c r="BJ160" s="104">
        <v>599</v>
      </c>
      <c r="BK160" s="104">
        <v>4433.1610729611002</v>
      </c>
      <c r="BL160" s="104">
        <v>0</v>
      </c>
      <c r="BM160" s="104">
        <v>0</v>
      </c>
      <c r="BN160" s="105" t="s">
        <v>1599</v>
      </c>
      <c r="BO160" s="104">
        <v>446574.22512234899</v>
      </c>
      <c r="BP160" s="104">
        <v>729.14990387697003</v>
      </c>
      <c r="BQ160" s="104">
        <v>24.999688876206999</v>
      </c>
      <c r="BR160" s="105"/>
      <c r="BS160" s="105"/>
      <c r="BT160" s="105"/>
      <c r="BU160" s="105"/>
      <c r="BV160" s="104">
        <v>1</v>
      </c>
      <c r="BW160" s="104">
        <v>1</v>
      </c>
      <c r="BX160" s="104">
        <v>98080</v>
      </c>
      <c r="BY160" s="104">
        <v>0</v>
      </c>
      <c r="BZ160" s="104">
        <v>2.2392694063926901E-6</v>
      </c>
      <c r="CA160" s="105" t="s">
        <v>6564</v>
      </c>
      <c r="CB160" s="105"/>
      <c r="CC160" s="105" t="b">
        <v>0</v>
      </c>
      <c r="CD160" s="104">
        <v>0</v>
      </c>
      <c r="CE160" s="104">
        <v>0</v>
      </c>
      <c r="CF160" s="104">
        <v>0</v>
      </c>
      <c r="CG160" s="104">
        <v>0</v>
      </c>
      <c r="CH160" s="105" t="s">
        <v>6567</v>
      </c>
      <c r="CI160" s="104" t="b">
        <v>0</v>
      </c>
      <c r="CJ160" s="104">
        <v>0</v>
      </c>
      <c r="CK160" s="104">
        <v>0</v>
      </c>
      <c r="CL160" s="105" t="s">
        <v>6568</v>
      </c>
      <c r="CM160" s="104">
        <v>2.2392694063927898E-8</v>
      </c>
      <c r="CN160" s="104">
        <v>0.97660061734541204</v>
      </c>
      <c r="CO160" s="104">
        <v>0</v>
      </c>
      <c r="CP160" s="104">
        <v>0</v>
      </c>
      <c r="CQ160" s="104">
        <v>50</v>
      </c>
      <c r="CR160" s="104">
        <v>50</v>
      </c>
      <c r="CS160" s="104">
        <v>102513.161072961</v>
      </c>
      <c r="CT160" s="104">
        <v>1.0144817703397699</v>
      </c>
      <c r="CU160" s="104">
        <v>103997.733128423</v>
      </c>
      <c r="CV160" s="104">
        <v>24.5196948497839</v>
      </c>
      <c r="CW160" s="104">
        <v>1.0144943841445</v>
      </c>
      <c r="CX160" s="104">
        <v>24.875092726042599</v>
      </c>
      <c r="CY160" s="104">
        <v>0.98080000000000001</v>
      </c>
      <c r="CZ160" s="104">
        <v>1.01448123570021</v>
      </c>
      <c r="DA160" s="104">
        <v>0.99500319597476705</v>
      </c>
      <c r="DB160" s="104">
        <v>5.59810384698262E-5</v>
      </c>
      <c r="DC160" s="104">
        <v>0</v>
      </c>
      <c r="DD160" s="105" t="s">
        <v>6569</v>
      </c>
    </row>
    <row r="161" spans="1:108" ht="409.5" x14ac:dyDescent="0.35">
      <c r="A161" s="105" t="s">
        <v>7006</v>
      </c>
      <c r="B161" s="104">
        <v>0</v>
      </c>
      <c r="C161" s="104">
        <v>0</v>
      </c>
      <c r="D161" s="104">
        <v>0</v>
      </c>
      <c r="E161" s="105"/>
      <c r="F161" s="104">
        <v>1</v>
      </c>
      <c r="G161" s="104" t="b">
        <v>0</v>
      </c>
      <c r="H161" s="105" t="s">
        <v>512</v>
      </c>
      <c r="I161" s="104">
        <v>0</v>
      </c>
      <c r="J161" s="105"/>
      <c r="K161" s="104">
        <v>0</v>
      </c>
      <c r="L161" s="104">
        <v>1</v>
      </c>
      <c r="M161" s="104">
        <v>0</v>
      </c>
      <c r="N161" s="104">
        <v>0</v>
      </c>
      <c r="O161" s="105"/>
      <c r="P161" s="104" t="b">
        <v>0</v>
      </c>
      <c r="Q161" s="104">
        <v>0</v>
      </c>
      <c r="R161" s="105"/>
      <c r="S161" s="104">
        <v>0</v>
      </c>
      <c r="T161" s="104">
        <v>5.0026000000000002</v>
      </c>
      <c r="U161" s="104">
        <v>45.023027990321303</v>
      </c>
      <c r="V161" s="104">
        <v>5.0026000000000002</v>
      </c>
      <c r="W161" s="104">
        <v>0</v>
      </c>
      <c r="X161" s="105" t="s">
        <v>6570</v>
      </c>
      <c r="Y161" s="106" t="s">
        <v>6563</v>
      </c>
      <c r="Z161" s="104">
        <v>1</v>
      </c>
      <c r="AA161" s="104">
        <v>0</v>
      </c>
      <c r="AB161" s="105" t="s">
        <v>11534</v>
      </c>
      <c r="AC161" s="105" t="s">
        <v>11535</v>
      </c>
      <c r="AD161" s="104">
        <v>0</v>
      </c>
      <c r="AE161" s="104">
        <v>0</v>
      </c>
      <c r="AF161" s="105"/>
      <c r="AG161" s="104">
        <v>2</v>
      </c>
      <c r="AH161" s="104">
        <v>2</v>
      </c>
      <c r="AI161" s="104">
        <v>2</v>
      </c>
      <c r="AJ161" s="105" t="s">
        <v>798</v>
      </c>
      <c r="AK161" s="104" t="b">
        <v>0</v>
      </c>
      <c r="AL161" s="104">
        <v>8760</v>
      </c>
      <c r="AM161" s="104">
        <v>8760</v>
      </c>
      <c r="AN161" s="104">
        <v>8760</v>
      </c>
      <c r="AO161" s="104">
        <v>0</v>
      </c>
      <c r="AP161" s="104">
        <v>0</v>
      </c>
      <c r="AQ161" s="104">
        <v>0</v>
      </c>
      <c r="AR161" s="104">
        <v>87600</v>
      </c>
      <c r="AS161" s="104">
        <v>0</v>
      </c>
      <c r="AT161" s="105"/>
      <c r="AU161" s="104" t="b">
        <v>0</v>
      </c>
      <c r="AV161" s="104">
        <v>0</v>
      </c>
      <c r="AW161" s="104">
        <v>0</v>
      </c>
      <c r="AX161" s="104" t="b">
        <v>1</v>
      </c>
      <c r="AY161" s="104">
        <v>0</v>
      </c>
      <c r="AZ161" s="104">
        <v>87600</v>
      </c>
      <c r="BA161" s="104" t="b">
        <v>0</v>
      </c>
      <c r="BB161" s="104">
        <v>0</v>
      </c>
      <c r="BC161" s="105" t="s">
        <v>832</v>
      </c>
      <c r="BD161" s="105" t="s">
        <v>833</v>
      </c>
      <c r="BE161" s="104" t="b">
        <v>0</v>
      </c>
      <c r="BF161" s="104">
        <v>0</v>
      </c>
      <c r="BG161" s="105"/>
      <c r="BH161" s="105" t="b">
        <v>0</v>
      </c>
      <c r="BI161" s="104">
        <v>0</v>
      </c>
      <c r="BJ161" s="104">
        <v>0</v>
      </c>
      <c r="BK161" s="104">
        <v>8204.1970382578402</v>
      </c>
      <c r="BL161" s="104">
        <v>0</v>
      </c>
      <c r="BM161" s="104">
        <v>0</v>
      </c>
      <c r="BN161" s="105" t="s">
        <v>1599</v>
      </c>
      <c r="BO161" s="104">
        <v>87554.471674729095</v>
      </c>
      <c r="BP161" s="104">
        <v>86961.652515325099</v>
      </c>
      <c r="BQ161" s="104">
        <v>8.9999256367331597</v>
      </c>
      <c r="BR161" s="105"/>
      <c r="BS161" s="105"/>
      <c r="BT161" s="105"/>
      <c r="BU161" s="105"/>
      <c r="BV161" s="104">
        <v>1</v>
      </c>
      <c r="BW161" s="104">
        <v>1</v>
      </c>
      <c r="BX161" s="104">
        <v>50026</v>
      </c>
      <c r="BY161" s="104">
        <v>0</v>
      </c>
      <c r="BZ161" s="104">
        <v>1.1421461187214601E-5</v>
      </c>
      <c r="CA161" s="105" t="s">
        <v>6564</v>
      </c>
      <c r="CB161" s="105"/>
      <c r="CC161" s="105" t="b">
        <v>0</v>
      </c>
      <c r="CD161" s="104">
        <v>0</v>
      </c>
      <c r="CE161" s="104">
        <v>0</v>
      </c>
      <c r="CF161" s="104">
        <v>0</v>
      </c>
      <c r="CG161" s="104">
        <v>0</v>
      </c>
      <c r="CH161" s="105" t="s">
        <v>6571</v>
      </c>
      <c r="CI161" s="104" t="b">
        <v>0</v>
      </c>
      <c r="CJ161" s="104">
        <v>0</v>
      </c>
      <c r="CK161" s="104">
        <v>0</v>
      </c>
      <c r="CL161" s="105" t="s">
        <v>6568</v>
      </c>
      <c r="CM161" s="104">
        <v>1.14214611872171E-7</v>
      </c>
      <c r="CN161" s="104">
        <v>1</v>
      </c>
      <c r="CO161" s="104">
        <v>0</v>
      </c>
      <c r="CP161" s="104">
        <v>0</v>
      </c>
      <c r="CQ161" s="104">
        <v>50</v>
      </c>
      <c r="CR161" s="104">
        <v>50</v>
      </c>
      <c r="CS161" s="104">
        <v>58230.1970382578</v>
      </c>
      <c r="CT161" s="104">
        <v>0.441720087852424</v>
      </c>
      <c r="CU161" s="104">
        <v>25721.447751403201</v>
      </c>
      <c r="CV161" s="104">
        <v>45.023027990321303</v>
      </c>
      <c r="CW161" s="104">
        <v>0.44171976623456399</v>
      </c>
      <c r="CX161" s="104">
        <v>19.887561399056999</v>
      </c>
      <c r="CY161" s="104">
        <v>5.0026000000000002</v>
      </c>
      <c r="CZ161" s="104">
        <v>0.441720223008635</v>
      </c>
      <c r="DA161" s="104">
        <v>2.209749587623</v>
      </c>
      <c r="DB161" s="104">
        <v>1.02792301347766E-4</v>
      </c>
      <c r="DC161" s="104">
        <v>0</v>
      </c>
      <c r="DD161" s="105" t="s">
        <v>6572</v>
      </c>
    </row>
    <row r="162" spans="1:108" ht="290" x14ac:dyDescent="0.35">
      <c r="A162" s="105" t="s">
        <v>6968</v>
      </c>
      <c r="B162" s="104">
        <v>0</v>
      </c>
      <c r="C162" s="104">
        <v>0</v>
      </c>
      <c r="D162" s="104">
        <v>0</v>
      </c>
      <c r="E162" s="105"/>
      <c r="F162" s="104">
        <v>1</v>
      </c>
      <c r="G162" s="104" t="b">
        <v>0</v>
      </c>
      <c r="H162" s="105" t="s">
        <v>512</v>
      </c>
      <c r="I162" s="104">
        <v>0</v>
      </c>
      <c r="J162" s="105"/>
      <c r="K162" s="104">
        <v>0</v>
      </c>
      <c r="L162" s="104">
        <v>5.6414058322465497</v>
      </c>
      <c r="M162" s="104">
        <v>0</v>
      </c>
      <c r="N162" s="104">
        <v>0</v>
      </c>
      <c r="O162" s="105"/>
      <c r="P162" s="104" t="b">
        <v>0</v>
      </c>
      <c r="Q162" s="104">
        <v>0</v>
      </c>
      <c r="R162" s="105"/>
      <c r="S162" s="104">
        <v>0</v>
      </c>
      <c r="T162" s="104">
        <v>0.51949999999999996</v>
      </c>
      <c r="U162" s="104">
        <v>4.6755000000000004</v>
      </c>
      <c r="V162" s="104">
        <v>0.51949999999999996</v>
      </c>
      <c r="W162" s="104">
        <v>0</v>
      </c>
      <c r="X162" s="105" t="s">
        <v>6551</v>
      </c>
      <c r="Y162" s="105"/>
      <c r="Z162" s="104">
        <v>1</v>
      </c>
      <c r="AA162" s="104">
        <v>0</v>
      </c>
      <c r="AB162" s="105" t="s">
        <v>11497</v>
      </c>
      <c r="AC162" s="105" t="s">
        <v>11498</v>
      </c>
      <c r="AD162" s="104">
        <v>0</v>
      </c>
      <c r="AE162" s="104">
        <v>0</v>
      </c>
      <c r="AF162" s="105"/>
      <c r="AG162" s="104">
        <v>2</v>
      </c>
      <c r="AH162" s="104">
        <v>2</v>
      </c>
      <c r="AI162" s="104">
        <v>2</v>
      </c>
      <c r="AJ162" s="105" t="s">
        <v>483</v>
      </c>
      <c r="AK162" s="104" t="b">
        <v>0</v>
      </c>
      <c r="AL162" s="104">
        <v>8760</v>
      </c>
      <c r="AM162" s="104">
        <v>8760</v>
      </c>
      <c r="AN162" s="104">
        <v>8760</v>
      </c>
      <c r="AO162" s="104">
        <v>0</v>
      </c>
      <c r="AP162" s="104">
        <v>0</v>
      </c>
      <c r="AQ162" s="104">
        <v>0</v>
      </c>
      <c r="AR162" s="104">
        <v>175200</v>
      </c>
      <c r="AS162" s="104">
        <v>26280</v>
      </c>
      <c r="AT162" s="105"/>
      <c r="AU162" s="104" t="b">
        <v>0</v>
      </c>
      <c r="AV162" s="104">
        <v>0</v>
      </c>
      <c r="AW162" s="104">
        <v>0</v>
      </c>
      <c r="AX162" s="104" t="b">
        <v>1</v>
      </c>
      <c r="AY162" s="104">
        <v>0</v>
      </c>
      <c r="AZ162" s="104">
        <v>87600</v>
      </c>
      <c r="BA162" s="104" t="b">
        <v>0</v>
      </c>
      <c r="BB162" s="104">
        <v>0</v>
      </c>
      <c r="BC162" s="105" t="s">
        <v>6552</v>
      </c>
      <c r="BD162" s="105" t="s">
        <v>6553</v>
      </c>
      <c r="BE162" s="104" t="b">
        <v>0</v>
      </c>
      <c r="BF162" s="104">
        <v>175200</v>
      </c>
      <c r="BG162" s="105">
        <v>8760</v>
      </c>
      <c r="BH162" s="105" t="b">
        <v>1</v>
      </c>
      <c r="BI162" s="104">
        <v>400</v>
      </c>
      <c r="BJ162" s="104">
        <v>50</v>
      </c>
      <c r="BK162" s="104">
        <v>39017.235999999997</v>
      </c>
      <c r="BL162" s="104">
        <v>0</v>
      </c>
      <c r="BM162" s="104">
        <v>0</v>
      </c>
      <c r="BN162" s="105" t="s">
        <v>1602</v>
      </c>
      <c r="BO162" s="104">
        <v>8182.8168319421302</v>
      </c>
      <c r="BP162" s="104">
        <v>0</v>
      </c>
      <c r="BQ162" s="104">
        <v>7.7849731349529598</v>
      </c>
      <c r="BR162" s="105"/>
      <c r="BS162" s="105"/>
      <c r="BT162" s="105"/>
      <c r="BU162" s="105"/>
      <c r="BV162" s="104">
        <v>1</v>
      </c>
      <c r="BW162" s="104">
        <v>1</v>
      </c>
      <c r="BX162" s="104">
        <v>8817</v>
      </c>
      <c r="BY162" s="104">
        <v>0</v>
      </c>
      <c r="BZ162" s="104">
        <v>1.2220730593607299E-4</v>
      </c>
      <c r="CA162" s="105" t="s">
        <v>6554</v>
      </c>
      <c r="CB162" s="105">
        <v>175200</v>
      </c>
      <c r="CC162" s="105" t="b">
        <v>1</v>
      </c>
      <c r="CD162" s="104">
        <v>12.029199999999999</v>
      </c>
      <c r="CE162" s="104">
        <v>3.0072999999999999</v>
      </c>
      <c r="CF162" s="104">
        <v>0</v>
      </c>
      <c r="CG162" s="104">
        <v>0</v>
      </c>
      <c r="CH162" s="105"/>
      <c r="CI162" s="104" t="b">
        <v>0</v>
      </c>
      <c r="CJ162" s="104">
        <v>0</v>
      </c>
      <c r="CK162" s="104">
        <v>0</v>
      </c>
      <c r="CL162" s="106" t="s">
        <v>10440</v>
      </c>
      <c r="CM162" s="104">
        <v>1.18607305936071E-8</v>
      </c>
      <c r="CN162" s="104">
        <v>0.25364972413456699</v>
      </c>
      <c r="CO162" s="104">
        <v>0</v>
      </c>
      <c r="CP162" s="104">
        <v>0</v>
      </c>
      <c r="CQ162" s="104">
        <v>50</v>
      </c>
      <c r="CR162" s="104">
        <v>50</v>
      </c>
      <c r="CS162" s="104">
        <v>47834.235999999997</v>
      </c>
      <c r="CT162" s="104">
        <v>5.41508332001681E-2</v>
      </c>
      <c r="CU162" s="104">
        <v>2590.26373489348</v>
      </c>
      <c r="CV162" s="104">
        <v>416.7047</v>
      </c>
      <c r="CW162" s="104">
        <v>1.3483971293622599E-2</v>
      </c>
      <c r="CX162" s="104">
        <v>5.6188342127176396</v>
      </c>
      <c r="CY162" s="104">
        <v>53.526800000000001</v>
      </c>
      <c r="CZ162" s="104">
        <v>1.17190126205656E-2</v>
      </c>
      <c r="DA162" s="104">
        <v>0.62728124473848901</v>
      </c>
      <c r="DB162" s="104">
        <v>9.5138059360730604E-4</v>
      </c>
      <c r="DC162" s="104">
        <v>0</v>
      </c>
      <c r="DD162" s="105" t="s">
        <v>6555</v>
      </c>
    </row>
    <row r="163" spans="1:108" ht="409.5" x14ac:dyDescent="0.35">
      <c r="A163" s="105" t="s">
        <v>10808</v>
      </c>
      <c r="B163" s="104">
        <v>0</v>
      </c>
      <c r="C163" s="104">
        <v>0</v>
      </c>
      <c r="D163" s="104">
        <v>0</v>
      </c>
      <c r="E163" s="105"/>
      <c r="F163" s="104">
        <v>1</v>
      </c>
      <c r="G163" s="104" t="b">
        <v>0</v>
      </c>
      <c r="H163" s="105" t="s">
        <v>512</v>
      </c>
      <c r="I163" s="104">
        <v>0</v>
      </c>
      <c r="J163" s="105"/>
      <c r="K163" s="104">
        <v>0</v>
      </c>
      <c r="L163" s="104">
        <v>5.9158708601609504</v>
      </c>
      <c r="M163" s="104">
        <v>0</v>
      </c>
      <c r="N163" s="104">
        <v>0</v>
      </c>
      <c r="O163" s="105"/>
      <c r="P163" s="104" t="b">
        <v>0</v>
      </c>
      <c r="Q163" s="104">
        <v>0</v>
      </c>
      <c r="R163" s="105"/>
      <c r="S163" s="104">
        <v>0</v>
      </c>
      <c r="T163" s="104">
        <v>0.51949999999999996</v>
      </c>
      <c r="U163" s="104">
        <v>3.6364999999999998</v>
      </c>
      <c r="V163" s="104">
        <v>0.51949999999999996</v>
      </c>
      <c r="W163" s="104">
        <v>0</v>
      </c>
      <c r="X163" s="105" t="s">
        <v>6556</v>
      </c>
      <c r="Y163" s="105"/>
      <c r="Z163" s="104">
        <v>1</v>
      </c>
      <c r="AA163" s="104">
        <v>0</v>
      </c>
      <c r="AB163" s="105" t="s">
        <v>11497</v>
      </c>
      <c r="AC163" s="105" t="s">
        <v>11498</v>
      </c>
      <c r="AD163" s="104">
        <v>0</v>
      </c>
      <c r="AE163" s="104">
        <v>0</v>
      </c>
      <c r="AF163" s="105"/>
      <c r="AG163" s="104">
        <v>2</v>
      </c>
      <c r="AH163" s="104">
        <v>2</v>
      </c>
      <c r="AI163" s="104">
        <v>2</v>
      </c>
      <c r="AJ163" s="105" t="s">
        <v>483</v>
      </c>
      <c r="AK163" s="104" t="b">
        <v>0</v>
      </c>
      <c r="AL163" s="104">
        <v>8760</v>
      </c>
      <c r="AM163" s="104">
        <v>8760</v>
      </c>
      <c r="AN163" s="104">
        <v>8760</v>
      </c>
      <c r="AO163" s="104">
        <v>0</v>
      </c>
      <c r="AP163" s="104">
        <v>0</v>
      </c>
      <c r="AQ163" s="104">
        <v>0</v>
      </c>
      <c r="AR163" s="104">
        <v>175200</v>
      </c>
      <c r="AS163" s="104">
        <v>26280</v>
      </c>
      <c r="AT163" s="105"/>
      <c r="AU163" s="104" t="b">
        <v>0</v>
      </c>
      <c r="AV163" s="104">
        <v>0</v>
      </c>
      <c r="AW163" s="104">
        <v>0</v>
      </c>
      <c r="AX163" s="104" t="b">
        <v>1</v>
      </c>
      <c r="AY163" s="104">
        <v>0</v>
      </c>
      <c r="AZ163" s="104">
        <v>87600</v>
      </c>
      <c r="BA163" s="104" t="b">
        <v>0</v>
      </c>
      <c r="BB163" s="104">
        <v>0</v>
      </c>
      <c r="BC163" s="105" t="s">
        <v>6557</v>
      </c>
      <c r="BD163" s="105" t="s">
        <v>6553</v>
      </c>
      <c r="BE163" s="104" t="b">
        <v>0</v>
      </c>
      <c r="BF163" s="104">
        <v>175200</v>
      </c>
      <c r="BG163" s="105">
        <v>8760</v>
      </c>
      <c r="BH163" s="105" t="b">
        <v>1</v>
      </c>
      <c r="BI163" s="104">
        <v>400</v>
      </c>
      <c r="BJ163" s="104">
        <v>50</v>
      </c>
      <c r="BK163" s="104">
        <v>38830.216</v>
      </c>
      <c r="BL163" s="104">
        <v>0</v>
      </c>
      <c r="BM163" s="104">
        <v>0</v>
      </c>
      <c r="BN163" s="105" t="s">
        <v>1602</v>
      </c>
      <c r="BO163" s="104">
        <v>8182.8168319421302</v>
      </c>
      <c r="BP163" s="104">
        <v>0</v>
      </c>
      <c r="BQ163" s="104">
        <v>7.76556229776486</v>
      </c>
      <c r="BR163" s="105"/>
      <c r="BS163" s="105"/>
      <c r="BT163" s="105"/>
      <c r="BU163" s="105"/>
      <c r="BV163" s="104">
        <v>1</v>
      </c>
      <c r="BW163" s="104">
        <v>1</v>
      </c>
      <c r="BX163" s="104">
        <v>5757.75</v>
      </c>
      <c r="BY163" s="104">
        <v>0</v>
      </c>
      <c r="BZ163" s="104">
        <v>1.2220730593607299E-4</v>
      </c>
      <c r="CA163" s="105" t="s">
        <v>10441</v>
      </c>
      <c r="CB163" s="105">
        <v>175200</v>
      </c>
      <c r="CC163" s="105" t="b">
        <v>1</v>
      </c>
      <c r="CD163" s="104">
        <v>12.029199999999999</v>
      </c>
      <c r="CE163" s="104">
        <v>3.0072999999999999</v>
      </c>
      <c r="CF163" s="104">
        <v>0</v>
      </c>
      <c r="CG163" s="104">
        <v>0</v>
      </c>
      <c r="CH163" s="105"/>
      <c r="CI163" s="104" t="b">
        <v>0</v>
      </c>
      <c r="CJ163" s="104">
        <v>0</v>
      </c>
      <c r="CK163" s="104">
        <v>0</v>
      </c>
      <c r="CL163" s="106" t="s">
        <v>10442</v>
      </c>
      <c r="CM163" s="104">
        <v>1.18607305936071E-8</v>
      </c>
      <c r="CN163" s="104">
        <v>0.25364972413456699</v>
      </c>
      <c r="CO163" s="104">
        <v>0</v>
      </c>
      <c r="CP163" s="104">
        <v>0</v>
      </c>
      <c r="CQ163" s="104">
        <v>50</v>
      </c>
      <c r="CR163" s="104">
        <v>50</v>
      </c>
      <c r="CS163" s="104">
        <v>44587.966</v>
      </c>
      <c r="CT163" s="104">
        <v>5.1566838908587799E-2</v>
      </c>
      <c r="CU163" s="104">
        <v>2299.26045998359</v>
      </c>
      <c r="CV163" s="104">
        <v>415.66570000000002</v>
      </c>
      <c r="CW163" s="104">
        <v>1.05198723597875E-2</v>
      </c>
      <c r="CX163" s="104">
        <v>4.3727501083417399</v>
      </c>
      <c r="CY163" s="104">
        <v>53.526800000000001</v>
      </c>
      <c r="CZ163" s="104">
        <v>1.17190126205656E-2</v>
      </c>
      <c r="DA163" s="104">
        <v>0.62728124473848901</v>
      </c>
      <c r="DB163" s="104">
        <v>9.4900844748858405E-4</v>
      </c>
      <c r="DC163" s="104">
        <v>0</v>
      </c>
      <c r="DD163" s="105" t="s">
        <v>6558</v>
      </c>
    </row>
    <row r="164" spans="1:108" x14ac:dyDescent="0.35">
      <c r="A164" s="105" t="s">
        <v>6956</v>
      </c>
      <c r="B164" s="104">
        <v>0</v>
      </c>
      <c r="C164" s="104">
        <v>0</v>
      </c>
      <c r="D164" s="104">
        <v>0</v>
      </c>
      <c r="E164" s="105"/>
      <c r="F164" s="104">
        <v>1</v>
      </c>
      <c r="G164" s="104" t="b">
        <v>0</v>
      </c>
      <c r="H164" s="105" t="s">
        <v>512</v>
      </c>
      <c r="I164" s="104">
        <v>0</v>
      </c>
      <c r="J164" s="105"/>
      <c r="K164" s="104">
        <v>0</v>
      </c>
      <c r="L164" s="104">
        <v>13.2692757578711</v>
      </c>
      <c r="M164" s="104">
        <v>0</v>
      </c>
      <c r="N164" s="104">
        <v>0</v>
      </c>
      <c r="O164" s="105"/>
      <c r="P164" s="104" t="b">
        <v>0</v>
      </c>
      <c r="Q164" s="104">
        <v>0</v>
      </c>
      <c r="R164" s="105"/>
      <c r="S164" s="104">
        <v>0</v>
      </c>
      <c r="T164" s="104">
        <v>0</v>
      </c>
      <c r="U164" s="104">
        <v>31.908000000000001</v>
      </c>
      <c r="V164" s="104">
        <v>0.26590000000000003</v>
      </c>
      <c r="W164" s="104">
        <v>0</v>
      </c>
      <c r="X164" s="105" t="s">
        <v>10125</v>
      </c>
      <c r="Y164" s="105"/>
      <c r="Z164" s="104">
        <v>1</v>
      </c>
      <c r="AA164" s="104">
        <v>0</v>
      </c>
      <c r="AB164" s="105" t="s">
        <v>11497</v>
      </c>
      <c r="AC164" s="105" t="s">
        <v>11498</v>
      </c>
      <c r="AD164" s="104">
        <v>0</v>
      </c>
      <c r="AE164" s="104">
        <v>0</v>
      </c>
      <c r="AF164" s="105"/>
      <c r="AG164" s="104">
        <v>2</v>
      </c>
      <c r="AH164" s="104">
        <v>2</v>
      </c>
      <c r="AI164" s="104">
        <v>2</v>
      </c>
      <c r="AJ164" s="105" t="s">
        <v>483</v>
      </c>
      <c r="AK164" s="104" t="b">
        <v>0</v>
      </c>
      <c r="AL164" s="104">
        <v>8760</v>
      </c>
      <c r="AM164" s="104">
        <v>8760</v>
      </c>
      <c r="AN164" s="104">
        <v>8760</v>
      </c>
      <c r="AO164" s="104">
        <v>0</v>
      </c>
      <c r="AP164" s="104">
        <v>0</v>
      </c>
      <c r="AQ164" s="104">
        <v>0</v>
      </c>
      <c r="AR164" s="104">
        <v>175200</v>
      </c>
      <c r="AS164" s="104">
        <v>26280</v>
      </c>
      <c r="AT164" s="105"/>
      <c r="AU164" s="104" t="b">
        <v>0</v>
      </c>
      <c r="AV164" s="104">
        <v>0</v>
      </c>
      <c r="AW164" s="104">
        <v>0</v>
      </c>
      <c r="AX164" s="104" t="b">
        <v>1</v>
      </c>
      <c r="AY164" s="104">
        <v>0</v>
      </c>
      <c r="AZ164" s="104">
        <v>87600</v>
      </c>
      <c r="BA164" s="104" t="b">
        <v>0</v>
      </c>
      <c r="BB164" s="104">
        <v>0</v>
      </c>
      <c r="BC164" s="105" t="s">
        <v>6327</v>
      </c>
      <c r="BD164" s="105" t="s">
        <v>853</v>
      </c>
      <c r="BE164" s="104" t="b">
        <v>0</v>
      </c>
      <c r="BF164" s="104">
        <v>175200</v>
      </c>
      <c r="BG164" s="105" t="s">
        <v>6911</v>
      </c>
      <c r="BH164" s="105" t="b">
        <v>1</v>
      </c>
      <c r="BI164" s="104">
        <v>0</v>
      </c>
      <c r="BJ164" s="104">
        <v>125</v>
      </c>
      <c r="BK164" s="104">
        <v>144000</v>
      </c>
      <c r="BL164" s="104">
        <v>0</v>
      </c>
      <c r="BM164" s="104">
        <v>0</v>
      </c>
      <c r="BN164" s="105" t="s">
        <v>1682</v>
      </c>
      <c r="BO164" s="104">
        <v>102674.69936004101</v>
      </c>
      <c r="BP164" s="104">
        <v>0</v>
      </c>
      <c r="BQ164" s="104">
        <v>120</v>
      </c>
      <c r="BR164" s="105"/>
      <c r="BS164" s="105"/>
      <c r="BT164" s="105"/>
      <c r="BU164" s="105"/>
      <c r="BV164" s="104">
        <v>1</v>
      </c>
      <c r="BW164" s="104">
        <v>1</v>
      </c>
      <c r="BX164" s="104">
        <v>536647.5</v>
      </c>
      <c r="BY164" s="104">
        <v>0</v>
      </c>
      <c r="BZ164" s="104">
        <v>9.7394977168949804E-6</v>
      </c>
      <c r="CA164" s="105" t="s">
        <v>6328</v>
      </c>
      <c r="CB164" s="105">
        <v>140160</v>
      </c>
      <c r="CC164" s="105" t="b">
        <v>1</v>
      </c>
      <c r="CD164" s="104">
        <v>480</v>
      </c>
      <c r="CE164" s="104">
        <v>4</v>
      </c>
      <c r="CF164" s="104">
        <v>0</v>
      </c>
      <c r="CG164" s="104">
        <v>0</v>
      </c>
      <c r="CH164" s="105"/>
      <c r="CI164" s="104" t="b">
        <v>0</v>
      </c>
      <c r="CJ164" s="104">
        <v>0</v>
      </c>
      <c r="CK164" s="104">
        <v>0</v>
      </c>
      <c r="CL164" s="105" t="s">
        <v>6166</v>
      </c>
      <c r="CM164" s="104">
        <v>9.7394977168965896E-8</v>
      </c>
      <c r="CN164" s="104">
        <v>2.07910127692799</v>
      </c>
      <c r="CO164" s="104">
        <v>0</v>
      </c>
      <c r="CP164" s="104">
        <v>0</v>
      </c>
      <c r="CQ164" s="104">
        <v>50</v>
      </c>
      <c r="CR164" s="104">
        <v>50</v>
      </c>
      <c r="CS164" s="104">
        <v>680647.5</v>
      </c>
      <c r="CT164" s="104">
        <v>1.8016193197023699E-2</v>
      </c>
      <c r="CU164" s="104">
        <v>12262.6768590712</v>
      </c>
      <c r="CV164" s="104">
        <v>511.90800000000002</v>
      </c>
      <c r="CW164" s="104">
        <v>0.114983256607714</v>
      </c>
      <c r="CX164" s="104">
        <v>58.860848923541703</v>
      </c>
      <c r="CY164" s="104">
        <v>4.2659000000000002</v>
      </c>
      <c r="CZ164" s="104">
        <v>0.114983256607714</v>
      </c>
      <c r="DA164" s="104">
        <v>0.49050707436284702</v>
      </c>
      <c r="DB164" s="104">
        <v>1.1687397260273999E-3</v>
      </c>
      <c r="DC164" s="104">
        <v>0</v>
      </c>
      <c r="DD164" s="105" t="s">
        <v>6329</v>
      </c>
    </row>
    <row r="165" spans="1:108" ht="409.5" x14ac:dyDescent="0.35">
      <c r="A165" s="105" t="s">
        <v>7041</v>
      </c>
      <c r="B165" s="104">
        <v>0</v>
      </c>
      <c r="C165" s="104">
        <v>0</v>
      </c>
      <c r="D165" s="104">
        <v>0</v>
      </c>
      <c r="E165" s="105"/>
      <c r="F165" s="104">
        <v>1</v>
      </c>
      <c r="G165" s="104" t="b">
        <v>0</v>
      </c>
      <c r="H165" s="105" t="s">
        <v>512</v>
      </c>
      <c r="I165" s="104">
        <v>0</v>
      </c>
      <c r="J165" s="105"/>
      <c r="K165" s="104">
        <v>0</v>
      </c>
      <c r="L165" s="104">
        <v>1</v>
      </c>
      <c r="M165" s="104">
        <v>0</v>
      </c>
      <c r="N165" s="104">
        <v>0</v>
      </c>
      <c r="O165" s="105"/>
      <c r="P165" s="104" t="b">
        <v>0</v>
      </c>
      <c r="Q165" s="104">
        <v>0</v>
      </c>
      <c r="R165" s="105"/>
      <c r="S165" s="104">
        <v>0</v>
      </c>
      <c r="T165" s="104">
        <v>0</v>
      </c>
      <c r="U165" s="104">
        <v>1.0157</v>
      </c>
      <c r="V165" s="104">
        <v>1.0157</v>
      </c>
      <c r="W165" s="104">
        <v>0</v>
      </c>
      <c r="X165" s="105" t="s">
        <v>6539</v>
      </c>
      <c r="Y165" s="105"/>
      <c r="Z165" s="104">
        <v>1</v>
      </c>
      <c r="AA165" s="104">
        <v>0</v>
      </c>
      <c r="AB165" s="105" t="s">
        <v>11534</v>
      </c>
      <c r="AC165" s="105" t="s">
        <v>11535</v>
      </c>
      <c r="AD165" s="104">
        <v>0</v>
      </c>
      <c r="AE165" s="104">
        <v>0</v>
      </c>
      <c r="AF165" s="105"/>
      <c r="AG165" s="104">
        <v>2</v>
      </c>
      <c r="AH165" s="104">
        <v>2</v>
      </c>
      <c r="AI165" s="104">
        <v>2</v>
      </c>
      <c r="AJ165" s="105" t="s">
        <v>798</v>
      </c>
      <c r="AK165" s="104" t="b">
        <v>0</v>
      </c>
      <c r="AL165" s="104">
        <v>8760</v>
      </c>
      <c r="AM165" s="104">
        <v>8760</v>
      </c>
      <c r="AN165" s="104">
        <v>8760</v>
      </c>
      <c r="AO165" s="104">
        <v>0</v>
      </c>
      <c r="AP165" s="104">
        <v>0</v>
      </c>
      <c r="AQ165" s="104">
        <v>0</v>
      </c>
      <c r="AR165" s="104">
        <v>438000</v>
      </c>
      <c r="AS165" s="104">
        <v>0</v>
      </c>
      <c r="AT165" s="105"/>
      <c r="AU165" s="104" t="b">
        <v>0</v>
      </c>
      <c r="AV165" s="104">
        <v>0</v>
      </c>
      <c r="AW165" s="104">
        <v>0</v>
      </c>
      <c r="AX165" s="104" t="b">
        <v>1</v>
      </c>
      <c r="AY165" s="104">
        <v>0</v>
      </c>
      <c r="AZ165" s="104">
        <v>87600</v>
      </c>
      <c r="BA165" s="104" t="b">
        <v>0</v>
      </c>
      <c r="BB165" s="104">
        <v>0</v>
      </c>
      <c r="BC165" s="105" t="s">
        <v>6540</v>
      </c>
      <c r="BD165" s="105" t="s">
        <v>6541</v>
      </c>
      <c r="BE165" s="104" t="b">
        <v>0</v>
      </c>
      <c r="BF165" s="104">
        <v>0</v>
      </c>
      <c r="BG165" s="105"/>
      <c r="BH165" s="105" t="b">
        <v>0</v>
      </c>
      <c r="BI165" s="104">
        <v>0</v>
      </c>
      <c r="BJ165" s="104">
        <v>0</v>
      </c>
      <c r="BK165" s="104">
        <v>0</v>
      </c>
      <c r="BL165" s="104">
        <v>0</v>
      </c>
      <c r="BM165" s="104">
        <v>0</v>
      </c>
      <c r="BN165" s="105" t="s">
        <v>1708</v>
      </c>
      <c r="BO165" s="104">
        <v>431229.69380722701</v>
      </c>
      <c r="BP165" s="104">
        <v>275119.07032259798</v>
      </c>
      <c r="BQ165" s="104">
        <v>1</v>
      </c>
      <c r="BR165" s="105"/>
      <c r="BS165" s="105"/>
      <c r="BT165" s="105"/>
      <c r="BU165" s="105"/>
      <c r="BV165" s="104">
        <v>1</v>
      </c>
      <c r="BW165" s="104">
        <v>1</v>
      </c>
      <c r="BX165" s="104">
        <v>203.14</v>
      </c>
      <c r="BY165" s="104">
        <v>0</v>
      </c>
      <c r="BZ165" s="104">
        <v>2.3189497716894998E-6</v>
      </c>
      <c r="CA165" s="105" t="s">
        <v>6542</v>
      </c>
      <c r="CB165" s="105"/>
      <c r="CC165" s="105" t="b">
        <v>0</v>
      </c>
      <c r="CD165" s="104">
        <v>0</v>
      </c>
      <c r="CE165" s="104">
        <v>0</v>
      </c>
      <c r="CF165" s="104">
        <v>0</v>
      </c>
      <c r="CG165" s="104">
        <v>0</v>
      </c>
      <c r="CH165" s="105"/>
      <c r="CI165" s="104" t="b">
        <v>0</v>
      </c>
      <c r="CJ165" s="104">
        <v>0</v>
      </c>
      <c r="CK165" s="104">
        <v>0</v>
      </c>
      <c r="CL165" s="106" t="s">
        <v>10436</v>
      </c>
      <c r="CM165" s="104">
        <v>2.3189497716895999E-8</v>
      </c>
      <c r="CN165" s="104">
        <v>1</v>
      </c>
      <c r="CO165" s="104">
        <v>0</v>
      </c>
      <c r="CP165" s="104">
        <v>0</v>
      </c>
      <c r="CQ165" s="104">
        <v>50</v>
      </c>
      <c r="CR165" s="104">
        <v>50</v>
      </c>
      <c r="CS165" s="104">
        <v>203.14</v>
      </c>
      <c r="CT165" s="104">
        <v>0.98594638046142902</v>
      </c>
      <c r="CU165" s="104">
        <v>200.28514772693501</v>
      </c>
      <c r="CV165" s="104">
        <v>1.0157</v>
      </c>
      <c r="CW165" s="104">
        <v>0.98594638046142802</v>
      </c>
      <c r="CX165" s="104">
        <v>1.0014257386346701</v>
      </c>
      <c r="CY165" s="104">
        <v>1.0157</v>
      </c>
      <c r="CZ165" s="104">
        <v>0.98594638046142802</v>
      </c>
      <c r="DA165" s="104">
        <v>1.0014257386346701</v>
      </c>
      <c r="DB165" s="104">
        <v>2.3189497716894998E-6</v>
      </c>
      <c r="DC165" s="104">
        <v>0</v>
      </c>
      <c r="DD165" s="105" t="s">
        <v>6543</v>
      </c>
    </row>
    <row r="166" spans="1:108" ht="391.5" x14ac:dyDescent="0.35">
      <c r="A166" s="105" t="s">
        <v>6937</v>
      </c>
      <c r="B166" s="104">
        <v>0</v>
      </c>
      <c r="C166" s="104">
        <v>0</v>
      </c>
      <c r="D166" s="104">
        <v>0</v>
      </c>
      <c r="E166" s="105"/>
      <c r="F166" s="104">
        <v>1</v>
      </c>
      <c r="G166" s="104" t="b">
        <v>0</v>
      </c>
      <c r="H166" s="105" t="s">
        <v>512</v>
      </c>
      <c r="I166" s="104">
        <v>0</v>
      </c>
      <c r="J166" s="105"/>
      <c r="K166" s="104">
        <v>0</v>
      </c>
      <c r="L166" s="104">
        <v>1.98309686239005</v>
      </c>
      <c r="M166" s="104">
        <v>0</v>
      </c>
      <c r="N166" s="104">
        <v>0</v>
      </c>
      <c r="O166" s="105"/>
      <c r="P166" s="104" t="b">
        <v>0</v>
      </c>
      <c r="Q166" s="104">
        <v>0</v>
      </c>
      <c r="R166" s="105"/>
      <c r="S166" s="104">
        <v>0</v>
      </c>
      <c r="T166" s="104">
        <v>0.52249999999999996</v>
      </c>
      <c r="U166" s="104">
        <v>38.142499999999998</v>
      </c>
      <c r="V166" s="104">
        <v>0.52249999999999996</v>
      </c>
      <c r="W166" s="104">
        <v>0</v>
      </c>
      <c r="X166" s="105" t="s">
        <v>6153</v>
      </c>
      <c r="Y166" s="105"/>
      <c r="Z166" s="104">
        <v>1</v>
      </c>
      <c r="AA166" s="104">
        <v>0</v>
      </c>
      <c r="AB166" s="105" t="s">
        <v>6154</v>
      </c>
      <c r="AC166" s="105" t="s">
        <v>6155</v>
      </c>
      <c r="AD166" s="104">
        <v>0</v>
      </c>
      <c r="AE166" s="104">
        <v>14533.25</v>
      </c>
      <c r="AF166" s="105"/>
      <c r="AG166" s="104">
        <v>2</v>
      </c>
      <c r="AH166" s="104">
        <v>2</v>
      </c>
      <c r="AI166" s="104">
        <v>2</v>
      </c>
      <c r="AJ166" s="105" t="s">
        <v>483</v>
      </c>
      <c r="AK166" s="104" t="b">
        <v>0</v>
      </c>
      <c r="AL166" s="104">
        <v>8760</v>
      </c>
      <c r="AM166" s="104">
        <v>8760</v>
      </c>
      <c r="AN166" s="104">
        <v>8760</v>
      </c>
      <c r="AO166" s="104">
        <v>0</v>
      </c>
      <c r="AP166" s="104">
        <v>0</v>
      </c>
      <c r="AQ166" s="104">
        <v>0</v>
      </c>
      <c r="AR166" s="104">
        <v>87600</v>
      </c>
      <c r="AS166" s="104">
        <v>13140</v>
      </c>
      <c r="AT166" s="105"/>
      <c r="AU166" s="104" t="b">
        <v>0</v>
      </c>
      <c r="AV166" s="104">
        <v>0</v>
      </c>
      <c r="AW166" s="104">
        <v>0</v>
      </c>
      <c r="AX166" s="104" t="b">
        <v>1</v>
      </c>
      <c r="AY166" s="104">
        <v>0</v>
      </c>
      <c r="AZ166" s="104">
        <v>87600</v>
      </c>
      <c r="BA166" s="104" t="b">
        <v>0</v>
      </c>
      <c r="BB166" s="104">
        <v>0</v>
      </c>
      <c r="BC166" s="105" t="s">
        <v>6156</v>
      </c>
      <c r="BD166" s="105" t="s">
        <v>6157</v>
      </c>
      <c r="BE166" s="104" t="b">
        <v>0</v>
      </c>
      <c r="BF166" s="104">
        <v>131400</v>
      </c>
      <c r="BG166" s="105" t="s">
        <v>6158</v>
      </c>
      <c r="BH166" s="105" t="b">
        <v>1</v>
      </c>
      <c r="BI166" s="104">
        <v>1600</v>
      </c>
      <c r="BJ166" s="104">
        <v>225</v>
      </c>
      <c r="BK166" s="104">
        <v>241596.1</v>
      </c>
      <c r="BL166" s="104">
        <v>0</v>
      </c>
      <c r="BM166" s="104">
        <v>0</v>
      </c>
      <c r="BN166" s="105" t="s">
        <v>1845</v>
      </c>
      <c r="BO166" s="104">
        <v>2110.6145116794601</v>
      </c>
      <c r="BP166" s="104">
        <v>0</v>
      </c>
      <c r="BQ166" s="104">
        <v>10.3224590104687</v>
      </c>
      <c r="BR166" s="105"/>
      <c r="BS166" s="105"/>
      <c r="BT166" s="105"/>
      <c r="BU166" s="105"/>
      <c r="BV166" s="104">
        <v>1</v>
      </c>
      <c r="BW166" s="104">
        <v>1</v>
      </c>
      <c r="BX166" s="104">
        <v>169256.25</v>
      </c>
      <c r="BY166" s="104">
        <v>0</v>
      </c>
      <c r="BZ166" s="104">
        <v>4.7379566210045698E-4</v>
      </c>
      <c r="CA166" s="105" t="s">
        <v>6159</v>
      </c>
      <c r="CB166" s="105">
        <v>70080</v>
      </c>
      <c r="CC166" s="105" t="b">
        <v>1</v>
      </c>
      <c r="CD166" s="104">
        <v>504</v>
      </c>
      <c r="CE166" s="104">
        <v>7</v>
      </c>
      <c r="CF166" s="104">
        <v>0</v>
      </c>
      <c r="CG166" s="104">
        <v>0</v>
      </c>
      <c r="CH166" s="105"/>
      <c r="CI166" s="104" t="b">
        <v>0</v>
      </c>
      <c r="CJ166" s="104">
        <v>0</v>
      </c>
      <c r="CK166" s="104">
        <v>0</v>
      </c>
      <c r="CL166" s="106" t="s">
        <v>10284</v>
      </c>
      <c r="CM166" s="104">
        <v>1.71746575342442E-7</v>
      </c>
      <c r="CN166" s="104">
        <v>1.3802752293573901</v>
      </c>
      <c r="CO166" s="104">
        <v>0</v>
      </c>
      <c r="CP166" s="104">
        <v>0</v>
      </c>
      <c r="CQ166" s="104">
        <v>50</v>
      </c>
      <c r="CR166" s="104">
        <v>50</v>
      </c>
      <c r="CS166" s="104">
        <v>425385.6</v>
      </c>
      <c r="CT166" s="104">
        <v>6.3061201763288499E-2</v>
      </c>
      <c r="CU166" s="104">
        <v>26825.3271487975</v>
      </c>
      <c r="CV166" s="104">
        <v>2142.1424999999999</v>
      </c>
      <c r="CW166" s="104">
        <v>2.3225466175753301E-2</v>
      </c>
      <c r="CX166" s="104">
        <v>49.7522581773936</v>
      </c>
      <c r="CY166" s="104">
        <v>207.52250000000001</v>
      </c>
      <c r="CZ166" s="104">
        <v>3.28416332325624E-3</v>
      </c>
      <c r="DA166" s="104">
        <v>0.68153778325044301</v>
      </c>
      <c r="DB166" s="104">
        <v>4.8907363013698602E-3</v>
      </c>
      <c r="DC166" s="104">
        <v>0</v>
      </c>
      <c r="DD166" s="105" t="s">
        <v>6160</v>
      </c>
    </row>
    <row r="167" spans="1:108" ht="290" x14ac:dyDescent="0.35">
      <c r="A167" s="105" t="s">
        <v>6946</v>
      </c>
      <c r="B167" s="104">
        <v>0</v>
      </c>
      <c r="C167" s="104">
        <v>0</v>
      </c>
      <c r="D167" s="104">
        <v>0</v>
      </c>
      <c r="E167" s="105"/>
      <c r="F167" s="104">
        <v>1</v>
      </c>
      <c r="G167" s="104" t="b">
        <v>0</v>
      </c>
      <c r="H167" s="105" t="s">
        <v>512</v>
      </c>
      <c r="I167" s="104">
        <v>0</v>
      </c>
      <c r="J167" s="105"/>
      <c r="K167" s="104">
        <v>0</v>
      </c>
      <c r="L167" s="104">
        <v>1.0240103231173401</v>
      </c>
      <c r="M167" s="104">
        <v>0</v>
      </c>
      <c r="N167" s="104">
        <v>0</v>
      </c>
      <c r="O167" s="105"/>
      <c r="P167" s="104" t="b">
        <v>0</v>
      </c>
      <c r="Q167" s="104">
        <v>0</v>
      </c>
      <c r="R167" s="105"/>
      <c r="S167" s="104">
        <v>0</v>
      </c>
      <c r="T167" s="104">
        <v>0.6673</v>
      </c>
      <c r="U167" s="104">
        <v>18.6844</v>
      </c>
      <c r="V167" s="104">
        <v>0.6673</v>
      </c>
      <c r="W167" s="104">
        <v>0</v>
      </c>
      <c r="X167" s="105" t="s">
        <v>10095</v>
      </c>
      <c r="Y167" s="105"/>
      <c r="Z167" s="104">
        <v>1</v>
      </c>
      <c r="AA167" s="104">
        <v>0</v>
      </c>
      <c r="AB167" s="105" t="s">
        <v>6154</v>
      </c>
      <c r="AC167" s="105" t="s">
        <v>6155</v>
      </c>
      <c r="AD167" s="104">
        <v>0</v>
      </c>
      <c r="AE167" s="104">
        <v>0</v>
      </c>
      <c r="AF167" s="105"/>
      <c r="AG167" s="104">
        <v>2</v>
      </c>
      <c r="AH167" s="104">
        <v>2</v>
      </c>
      <c r="AI167" s="104">
        <v>2</v>
      </c>
      <c r="AJ167" s="105" t="s">
        <v>483</v>
      </c>
      <c r="AK167" s="104" t="b">
        <v>0</v>
      </c>
      <c r="AL167" s="104">
        <v>8760</v>
      </c>
      <c r="AM167" s="104">
        <v>8760</v>
      </c>
      <c r="AN167" s="104">
        <v>8760</v>
      </c>
      <c r="AO167" s="104">
        <v>0</v>
      </c>
      <c r="AP167" s="104">
        <v>0</v>
      </c>
      <c r="AQ167" s="104">
        <v>0</v>
      </c>
      <c r="AR167" s="104">
        <v>105120</v>
      </c>
      <c r="AS167" s="104">
        <v>15768</v>
      </c>
      <c r="AT167" s="105"/>
      <c r="AU167" s="104" t="b">
        <v>0</v>
      </c>
      <c r="AV167" s="104">
        <v>0</v>
      </c>
      <c r="AW167" s="104">
        <v>0</v>
      </c>
      <c r="AX167" s="104" t="b">
        <v>1</v>
      </c>
      <c r="AY167" s="104">
        <v>0</v>
      </c>
      <c r="AZ167" s="104">
        <v>87600</v>
      </c>
      <c r="BA167" s="104" t="b">
        <v>0</v>
      </c>
      <c r="BB167" s="104">
        <v>0</v>
      </c>
      <c r="BC167" s="105" t="s">
        <v>6156</v>
      </c>
      <c r="BD167" s="105" t="s">
        <v>6157</v>
      </c>
      <c r="BE167" s="104" t="b">
        <v>0</v>
      </c>
      <c r="BF167" s="104">
        <v>8760</v>
      </c>
      <c r="BG167" s="105" t="s">
        <v>6138</v>
      </c>
      <c r="BH167" s="105" t="b">
        <v>1</v>
      </c>
      <c r="BI167" s="104">
        <v>0</v>
      </c>
      <c r="BJ167" s="104">
        <v>75</v>
      </c>
      <c r="BK167" s="104">
        <v>10576.538</v>
      </c>
      <c r="BL167" s="104">
        <v>0</v>
      </c>
      <c r="BM167" s="104">
        <v>0</v>
      </c>
      <c r="BN167" s="105" t="s">
        <v>1845</v>
      </c>
      <c r="BO167" s="104">
        <v>7868.1739549070999</v>
      </c>
      <c r="BP167" s="104">
        <v>0</v>
      </c>
      <c r="BQ167" s="104">
        <v>1.05419878456473</v>
      </c>
      <c r="BR167" s="105"/>
      <c r="BS167" s="105"/>
      <c r="BT167" s="105"/>
      <c r="BU167" s="105"/>
      <c r="BV167" s="104">
        <v>1</v>
      </c>
      <c r="BW167" s="104">
        <v>1</v>
      </c>
      <c r="BX167" s="104">
        <v>79511.399999999994</v>
      </c>
      <c r="BY167" s="104">
        <v>0</v>
      </c>
      <c r="BZ167" s="104">
        <v>1.27094292237443E-4</v>
      </c>
      <c r="CA167" s="105" t="s">
        <v>6159</v>
      </c>
      <c r="CB167" s="105">
        <v>87600</v>
      </c>
      <c r="CC167" s="105" t="b">
        <v>1</v>
      </c>
      <c r="CD167" s="104">
        <v>40</v>
      </c>
      <c r="CE167" s="104">
        <v>5</v>
      </c>
      <c r="CF167" s="104">
        <v>0</v>
      </c>
      <c r="CG167" s="104">
        <v>0</v>
      </c>
      <c r="CH167" s="105" t="s">
        <v>876</v>
      </c>
      <c r="CI167" s="104" t="b">
        <v>0</v>
      </c>
      <c r="CJ167" s="104">
        <v>0</v>
      </c>
      <c r="CK167" s="104">
        <v>0</v>
      </c>
      <c r="CL167" s="106" t="s">
        <v>11454</v>
      </c>
      <c r="CM167" s="104">
        <v>1.2939041095891901E-7</v>
      </c>
      <c r="CN167" s="104">
        <v>1.4854918612880199</v>
      </c>
      <c r="CO167" s="104">
        <v>0</v>
      </c>
      <c r="CP167" s="104">
        <v>0</v>
      </c>
      <c r="CQ167" s="104">
        <v>50</v>
      </c>
      <c r="CR167" s="104">
        <v>50</v>
      </c>
      <c r="CS167" s="104">
        <v>90087.937999999995</v>
      </c>
      <c r="CT167" s="104">
        <v>0.19588318719459799</v>
      </c>
      <c r="CU167" s="104">
        <v>17646.712423229299</v>
      </c>
      <c r="CV167" s="104">
        <v>58.684399999999997</v>
      </c>
      <c r="CW167" s="104">
        <v>0.365123569166798</v>
      </c>
      <c r="CX167" s="104">
        <v>21.427057582412001</v>
      </c>
      <c r="CY167" s="104">
        <v>55.667299999999997</v>
      </c>
      <c r="CZ167" s="104">
        <v>1.37468865297027E-2</v>
      </c>
      <c r="DA167" s="104">
        <v>0.76525205651491701</v>
      </c>
      <c r="DB167" s="104">
        <v>1.3398264840182601E-4</v>
      </c>
      <c r="DC167" s="104">
        <v>0</v>
      </c>
      <c r="DD167" s="105" t="s">
        <v>6161</v>
      </c>
    </row>
    <row r="168" spans="1:108" ht="290" x14ac:dyDescent="0.35">
      <c r="A168" s="105" t="s">
        <v>6947</v>
      </c>
      <c r="B168" s="104">
        <v>0</v>
      </c>
      <c r="C168" s="104">
        <v>0</v>
      </c>
      <c r="D168" s="104">
        <v>0</v>
      </c>
      <c r="E168" s="105"/>
      <c r="F168" s="104">
        <v>1</v>
      </c>
      <c r="G168" s="104" t="b">
        <v>0</v>
      </c>
      <c r="H168" s="105" t="s">
        <v>512</v>
      </c>
      <c r="I168" s="104">
        <v>0</v>
      </c>
      <c r="J168" s="105"/>
      <c r="K168" s="104">
        <v>0</v>
      </c>
      <c r="L168" s="104">
        <v>0.69680118742543795</v>
      </c>
      <c r="M168" s="104">
        <v>0</v>
      </c>
      <c r="N168" s="104">
        <v>0</v>
      </c>
      <c r="O168" s="105"/>
      <c r="P168" s="104" t="b">
        <v>0</v>
      </c>
      <c r="Q168" s="104">
        <v>0</v>
      </c>
      <c r="R168" s="105"/>
      <c r="S168" s="104">
        <v>0</v>
      </c>
      <c r="T168" s="104">
        <v>0.38529999999999998</v>
      </c>
      <c r="U168" s="104">
        <v>1.9265000000000001</v>
      </c>
      <c r="V168" s="104">
        <v>0.38529999999999998</v>
      </c>
      <c r="W168" s="104">
        <v>0</v>
      </c>
      <c r="X168" s="105" t="s">
        <v>10097</v>
      </c>
      <c r="Y168" s="105"/>
      <c r="Z168" s="104">
        <v>1</v>
      </c>
      <c r="AA168" s="104">
        <v>0</v>
      </c>
      <c r="AB168" s="105" t="s">
        <v>11455</v>
      </c>
      <c r="AC168" s="105" t="s">
        <v>11456</v>
      </c>
      <c r="AD168" s="104">
        <v>0</v>
      </c>
      <c r="AE168" s="104">
        <v>0</v>
      </c>
      <c r="AF168" s="105"/>
      <c r="AG168" s="104">
        <v>2</v>
      </c>
      <c r="AH168" s="104">
        <v>2</v>
      </c>
      <c r="AI168" s="104">
        <v>2</v>
      </c>
      <c r="AJ168" s="105" t="s">
        <v>483</v>
      </c>
      <c r="AK168" s="104" t="b">
        <v>0</v>
      </c>
      <c r="AL168" s="104">
        <v>8760</v>
      </c>
      <c r="AM168" s="104">
        <v>8760</v>
      </c>
      <c r="AN168" s="104">
        <v>8760</v>
      </c>
      <c r="AO168" s="104">
        <v>0</v>
      </c>
      <c r="AP168" s="104">
        <v>0</v>
      </c>
      <c r="AQ168" s="104">
        <v>0</v>
      </c>
      <c r="AR168" s="104">
        <v>70080</v>
      </c>
      <c r="AS168" s="104">
        <v>10512</v>
      </c>
      <c r="AT168" s="105"/>
      <c r="AU168" s="104" t="b">
        <v>0</v>
      </c>
      <c r="AV168" s="104">
        <v>0</v>
      </c>
      <c r="AW168" s="104">
        <v>0</v>
      </c>
      <c r="AX168" s="104" t="b">
        <v>1</v>
      </c>
      <c r="AY168" s="104">
        <v>0</v>
      </c>
      <c r="AZ168" s="104">
        <v>87600</v>
      </c>
      <c r="BA168" s="104" t="b">
        <v>0</v>
      </c>
      <c r="BB168" s="104">
        <v>0</v>
      </c>
      <c r="BC168" s="105" t="s">
        <v>6156</v>
      </c>
      <c r="BD168" s="105" t="s">
        <v>6157</v>
      </c>
      <c r="BE168" s="104" t="b">
        <v>0</v>
      </c>
      <c r="BF168" s="104">
        <v>8760</v>
      </c>
      <c r="BG168" s="105">
        <v>17520</v>
      </c>
      <c r="BH168" s="105" t="b">
        <v>1</v>
      </c>
      <c r="BI168" s="104">
        <v>0</v>
      </c>
      <c r="BJ168" s="104">
        <v>25</v>
      </c>
      <c r="BK168" s="104">
        <v>3234.4760000000001</v>
      </c>
      <c r="BL168" s="104">
        <v>0</v>
      </c>
      <c r="BM168" s="104">
        <v>0</v>
      </c>
      <c r="BN168" s="105" t="s">
        <v>1845</v>
      </c>
      <c r="BO168" s="104">
        <v>52234.267110300199</v>
      </c>
      <c r="BP168" s="104">
        <v>8760</v>
      </c>
      <c r="BQ168" s="104">
        <v>2.1378483775178001</v>
      </c>
      <c r="BR168" s="105"/>
      <c r="BS168" s="105"/>
      <c r="BT168" s="105"/>
      <c r="BU168" s="105"/>
      <c r="BV168" s="104">
        <v>1</v>
      </c>
      <c r="BW168" s="104">
        <v>1</v>
      </c>
      <c r="BX168" s="104">
        <v>8770.6</v>
      </c>
      <c r="BY168" s="104">
        <v>0</v>
      </c>
      <c r="BZ168" s="104">
        <v>1.9144520547945201E-5</v>
      </c>
      <c r="CA168" s="105" t="s">
        <v>6159</v>
      </c>
      <c r="CB168" s="105">
        <v>52560</v>
      </c>
      <c r="CC168" s="105" t="b">
        <v>1</v>
      </c>
      <c r="CD168" s="104">
        <v>16</v>
      </c>
      <c r="CE168" s="104">
        <v>8</v>
      </c>
      <c r="CF168" s="104">
        <v>0</v>
      </c>
      <c r="CG168" s="104">
        <v>0</v>
      </c>
      <c r="CH168" s="105"/>
      <c r="CI168" s="104" t="b">
        <v>0</v>
      </c>
      <c r="CJ168" s="104">
        <v>0</v>
      </c>
      <c r="CK168" s="104">
        <v>0</v>
      </c>
      <c r="CL168" s="106" t="s">
        <v>11457</v>
      </c>
      <c r="CM168" s="104">
        <v>1.9144520547947598E-8</v>
      </c>
      <c r="CN168" s="104">
        <v>1.42116502550762</v>
      </c>
      <c r="CO168" s="104">
        <v>0</v>
      </c>
      <c r="CP168" s="104">
        <v>0</v>
      </c>
      <c r="CQ168" s="104">
        <v>50</v>
      </c>
      <c r="CR168" s="104">
        <v>50</v>
      </c>
      <c r="CS168" s="104">
        <v>12005.075999999999</v>
      </c>
      <c r="CT168" s="104">
        <v>0.14788009312979999</v>
      </c>
      <c r="CU168" s="104">
        <v>1775.3117569103199</v>
      </c>
      <c r="CV168" s="104">
        <v>17.926500000000001</v>
      </c>
      <c r="CW168" s="104">
        <v>0.16957673790030101</v>
      </c>
      <c r="CX168" s="104">
        <v>3.0399173919697402</v>
      </c>
      <c r="CY168" s="104">
        <v>8.3853000000000009</v>
      </c>
      <c r="CZ168" s="104">
        <v>7.2505870796982702E-2</v>
      </c>
      <c r="DA168" s="104">
        <v>0.60798347839393896</v>
      </c>
      <c r="DB168" s="104">
        <v>4.0928082191780798E-5</v>
      </c>
      <c r="DC168" s="104">
        <v>0</v>
      </c>
      <c r="DD168" s="105" t="s">
        <v>6162</v>
      </c>
    </row>
    <row r="169" spans="1:108" ht="409.5" x14ac:dyDescent="0.35">
      <c r="A169" s="105" t="s">
        <v>6957</v>
      </c>
      <c r="B169" s="104">
        <v>0</v>
      </c>
      <c r="C169" s="104">
        <v>0</v>
      </c>
      <c r="D169" s="104">
        <v>0</v>
      </c>
      <c r="E169" s="105"/>
      <c r="F169" s="104">
        <v>1</v>
      </c>
      <c r="G169" s="104" t="b">
        <v>0</v>
      </c>
      <c r="H169" s="105" t="s">
        <v>512</v>
      </c>
      <c r="I169" s="104">
        <v>0</v>
      </c>
      <c r="J169" s="105"/>
      <c r="K169" s="104">
        <v>0</v>
      </c>
      <c r="L169" s="104">
        <v>2.36282139690671</v>
      </c>
      <c r="M169" s="104">
        <v>0</v>
      </c>
      <c r="N169" s="104">
        <v>0</v>
      </c>
      <c r="O169" s="105"/>
      <c r="P169" s="104" t="b">
        <v>0</v>
      </c>
      <c r="Q169" s="104">
        <v>0</v>
      </c>
      <c r="R169" s="105"/>
      <c r="S169" s="104">
        <v>0</v>
      </c>
      <c r="T169" s="104">
        <v>0</v>
      </c>
      <c r="U169" s="104">
        <v>163.37643413604499</v>
      </c>
      <c r="V169" s="104">
        <v>0.97289999999999999</v>
      </c>
      <c r="W169" s="104">
        <v>0</v>
      </c>
      <c r="X169" s="105" t="s">
        <v>6330</v>
      </c>
      <c r="Y169" s="105"/>
      <c r="Z169" s="104">
        <v>1</v>
      </c>
      <c r="AA169" s="104">
        <v>0</v>
      </c>
      <c r="AB169" s="105" t="s">
        <v>11499</v>
      </c>
      <c r="AC169" s="105" t="s">
        <v>11500</v>
      </c>
      <c r="AD169" s="104">
        <v>0</v>
      </c>
      <c r="AE169" s="104">
        <v>0</v>
      </c>
      <c r="AF169" s="105"/>
      <c r="AG169" s="104">
        <v>2</v>
      </c>
      <c r="AH169" s="104">
        <v>2</v>
      </c>
      <c r="AI169" s="104">
        <v>2</v>
      </c>
      <c r="AJ169" s="105" t="s">
        <v>798</v>
      </c>
      <c r="AK169" s="104" t="b">
        <v>0</v>
      </c>
      <c r="AL169" s="104">
        <v>8760</v>
      </c>
      <c r="AM169" s="104">
        <v>8760</v>
      </c>
      <c r="AN169" s="104">
        <v>8760</v>
      </c>
      <c r="AO169" s="104">
        <v>0</v>
      </c>
      <c r="AP169" s="104">
        <v>0</v>
      </c>
      <c r="AQ169" s="104">
        <v>0</v>
      </c>
      <c r="AR169" s="104">
        <v>438000</v>
      </c>
      <c r="AS169" s="104">
        <v>0</v>
      </c>
      <c r="AT169" s="105"/>
      <c r="AU169" s="104" t="b">
        <v>0</v>
      </c>
      <c r="AV169" s="104">
        <v>0</v>
      </c>
      <c r="AW169" s="104">
        <v>0</v>
      </c>
      <c r="AX169" s="104" t="b">
        <v>1</v>
      </c>
      <c r="AY169" s="104">
        <v>0</v>
      </c>
      <c r="AZ169" s="104">
        <v>87600</v>
      </c>
      <c r="BA169" s="104" t="b">
        <v>0</v>
      </c>
      <c r="BB169" s="104">
        <v>0</v>
      </c>
      <c r="BC169" s="105" t="s">
        <v>6331</v>
      </c>
      <c r="BD169" s="105" t="s">
        <v>6332</v>
      </c>
      <c r="BE169" s="104" t="b">
        <v>0</v>
      </c>
      <c r="BF169" s="104">
        <v>0</v>
      </c>
      <c r="BG169" s="105" t="s">
        <v>6333</v>
      </c>
      <c r="BH169" s="105" t="b">
        <v>1</v>
      </c>
      <c r="BI169" s="104">
        <v>0</v>
      </c>
      <c r="BJ169" s="104">
        <v>123</v>
      </c>
      <c r="BK169" s="104">
        <v>142560</v>
      </c>
      <c r="BL169" s="104">
        <v>0</v>
      </c>
      <c r="BM169" s="104">
        <v>0</v>
      </c>
      <c r="BN169" s="105" t="s">
        <v>5201</v>
      </c>
      <c r="BO169" s="104">
        <v>450200.43169904401</v>
      </c>
      <c r="BP169" s="104">
        <v>4357.9475672550798</v>
      </c>
      <c r="BQ169" s="104">
        <v>167.92726296232399</v>
      </c>
      <c r="BR169" s="105"/>
      <c r="BS169" s="105"/>
      <c r="BT169" s="105"/>
      <c r="BU169" s="105"/>
      <c r="BV169" s="104">
        <v>1</v>
      </c>
      <c r="BW169" s="104">
        <v>1</v>
      </c>
      <c r="BX169" s="104">
        <v>97290</v>
      </c>
      <c r="BY169" s="104">
        <v>0</v>
      </c>
      <c r="BZ169" s="104">
        <v>2.22123287671233E-6</v>
      </c>
      <c r="CA169" s="105" t="s">
        <v>6334</v>
      </c>
      <c r="CB169" s="105"/>
      <c r="CC169" s="105" t="b">
        <v>0</v>
      </c>
      <c r="CD169" s="104">
        <v>0</v>
      </c>
      <c r="CE169" s="104">
        <v>0</v>
      </c>
      <c r="CF169" s="104">
        <v>0</v>
      </c>
      <c r="CG169" s="104">
        <v>0</v>
      </c>
      <c r="CH169" s="105"/>
      <c r="CI169" s="104" t="b">
        <v>0</v>
      </c>
      <c r="CJ169" s="104">
        <v>0</v>
      </c>
      <c r="CK169" s="104">
        <v>0</v>
      </c>
      <c r="CL169" s="106" t="s">
        <v>10344</v>
      </c>
      <c r="CM169" s="104">
        <v>2.22123287671233E-6</v>
      </c>
      <c r="CN169" s="104">
        <v>0.95842774110925</v>
      </c>
      <c r="CO169" s="104">
        <v>0</v>
      </c>
      <c r="CP169" s="104">
        <v>0</v>
      </c>
      <c r="CQ169" s="104">
        <v>50</v>
      </c>
      <c r="CR169" s="104">
        <v>50</v>
      </c>
      <c r="CS169" s="104">
        <v>239850</v>
      </c>
      <c r="CT169" s="104">
        <v>0.41399124457737602</v>
      </c>
      <c r="CU169" s="104">
        <v>99295.800011883694</v>
      </c>
      <c r="CV169" s="104">
        <v>163.37643413604499</v>
      </c>
      <c r="CW169" s="104">
        <v>1.0205424228259601</v>
      </c>
      <c r="CX169" s="104">
        <v>166.73258192586599</v>
      </c>
      <c r="CY169" s="104">
        <v>0.97289999999999999</v>
      </c>
      <c r="CZ169" s="104">
        <v>1.0206167130422801</v>
      </c>
      <c r="DA169" s="104">
        <v>0.99295800011883695</v>
      </c>
      <c r="DB169" s="104">
        <v>3.7300555738823001E-4</v>
      </c>
      <c r="DC169" s="104">
        <v>0</v>
      </c>
      <c r="DD169" s="105" t="s">
        <v>6335</v>
      </c>
    </row>
    <row r="170" spans="1:108" x14ac:dyDescent="0.35">
      <c r="A170" s="105" t="s">
        <v>7012</v>
      </c>
      <c r="B170" s="104">
        <v>0</v>
      </c>
      <c r="C170" s="104">
        <v>0</v>
      </c>
      <c r="D170" s="104">
        <v>0</v>
      </c>
      <c r="E170" s="105"/>
      <c r="F170" s="104">
        <v>1</v>
      </c>
      <c r="G170" s="104" t="b">
        <v>0</v>
      </c>
      <c r="H170" s="105" t="s">
        <v>512</v>
      </c>
      <c r="I170" s="104">
        <v>0</v>
      </c>
      <c r="J170" s="105"/>
      <c r="K170" s="104">
        <v>0</v>
      </c>
      <c r="L170" s="104">
        <v>1.32158760771692</v>
      </c>
      <c r="M170" s="104">
        <v>0</v>
      </c>
      <c r="N170" s="104">
        <v>0</v>
      </c>
      <c r="O170" s="105"/>
      <c r="P170" s="104" t="b">
        <v>0</v>
      </c>
      <c r="Q170" s="104">
        <v>0</v>
      </c>
      <c r="R170" s="105"/>
      <c r="S170" s="104">
        <v>0</v>
      </c>
      <c r="T170" s="104">
        <v>0</v>
      </c>
      <c r="U170" s="104">
        <v>6.6192000000000002</v>
      </c>
      <c r="V170" s="104">
        <v>0.27579999999999999</v>
      </c>
      <c r="W170" s="104">
        <v>0</v>
      </c>
      <c r="X170" s="105" t="s">
        <v>6163</v>
      </c>
      <c r="Y170" s="105"/>
      <c r="Z170" s="104">
        <v>1</v>
      </c>
      <c r="AA170" s="104">
        <v>0</v>
      </c>
      <c r="AB170" s="105" t="s">
        <v>799</v>
      </c>
      <c r="AC170" s="105" t="s">
        <v>77</v>
      </c>
      <c r="AD170" s="104">
        <v>0</v>
      </c>
      <c r="AE170" s="104">
        <v>0</v>
      </c>
      <c r="AF170" s="105"/>
      <c r="AG170" s="104">
        <v>2</v>
      </c>
      <c r="AH170" s="104">
        <v>2</v>
      </c>
      <c r="AI170" s="104">
        <v>2</v>
      </c>
      <c r="AJ170" s="105" t="s">
        <v>483</v>
      </c>
      <c r="AK170" s="104" t="b">
        <v>0</v>
      </c>
      <c r="AL170" s="104">
        <v>8760</v>
      </c>
      <c r="AM170" s="104">
        <v>8760</v>
      </c>
      <c r="AN170" s="104">
        <v>8760</v>
      </c>
      <c r="AO170" s="104">
        <v>0</v>
      </c>
      <c r="AP170" s="104">
        <v>0</v>
      </c>
      <c r="AQ170" s="104">
        <v>0</v>
      </c>
      <c r="AR170" s="104">
        <v>175200</v>
      </c>
      <c r="AS170" s="104">
        <v>26280</v>
      </c>
      <c r="AT170" s="105"/>
      <c r="AU170" s="104" t="b">
        <v>0</v>
      </c>
      <c r="AV170" s="104">
        <v>0</v>
      </c>
      <c r="AW170" s="104">
        <v>0</v>
      </c>
      <c r="AX170" s="104" t="b">
        <v>1</v>
      </c>
      <c r="AY170" s="104">
        <v>0</v>
      </c>
      <c r="AZ170" s="104">
        <v>87600</v>
      </c>
      <c r="BA170" s="104" t="b">
        <v>0</v>
      </c>
      <c r="BB170" s="104">
        <v>0</v>
      </c>
      <c r="BC170" s="105" t="s">
        <v>6164</v>
      </c>
      <c r="BD170" s="105" t="s">
        <v>850</v>
      </c>
      <c r="BE170" s="104" t="b">
        <v>0</v>
      </c>
      <c r="BF170" s="104">
        <v>175140</v>
      </c>
      <c r="BG170" s="105" t="s">
        <v>6138</v>
      </c>
      <c r="BH170" s="105" t="b">
        <v>1</v>
      </c>
      <c r="BI170" s="104">
        <v>0</v>
      </c>
      <c r="BJ170" s="104">
        <v>75</v>
      </c>
      <c r="BK170" s="104">
        <v>0</v>
      </c>
      <c r="BL170" s="104">
        <v>0</v>
      </c>
      <c r="BM170" s="104">
        <v>0</v>
      </c>
      <c r="BN170" s="105" t="s">
        <v>2891</v>
      </c>
      <c r="BO170" s="104">
        <v>102436.970859254</v>
      </c>
      <c r="BP170" s="104">
        <v>0</v>
      </c>
      <c r="BQ170" s="104">
        <v>16.5160203938444</v>
      </c>
      <c r="BR170" s="105"/>
      <c r="BS170" s="105"/>
      <c r="BT170" s="105"/>
      <c r="BU170" s="105"/>
      <c r="BV170" s="104">
        <v>1</v>
      </c>
      <c r="BW170" s="104">
        <v>1</v>
      </c>
      <c r="BX170" s="104">
        <v>215169</v>
      </c>
      <c r="BY170" s="104">
        <v>0</v>
      </c>
      <c r="BZ170" s="104">
        <v>9.7621004566210006E-6</v>
      </c>
      <c r="CA170" s="105" t="s">
        <v>6165</v>
      </c>
      <c r="CB170" s="105">
        <v>140160</v>
      </c>
      <c r="CC170" s="105" t="b">
        <v>1</v>
      </c>
      <c r="CD170" s="104">
        <v>64</v>
      </c>
      <c r="CE170" s="104">
        <v>4</v>
      </c>
      <c r="CF170" s="104">
        <v>0</v>
      </c>
      <c r="CG170" s="104">
        <v>0</v>
      </c>
      <c r="CH170" s="105"/>
      <c r="CI170" s="104" t="b">
        <v>0</v>
      </c>
      <c r="CJ170" s="104">
        <v>0</v>
      </c>
      <c r="CK170" s="104">
        <v>0</v>
      </c>
      <c r="CL170" s="105" t="s">
        <v>6166</v>
      </c>
      <c r="CM170" s="104">
        <v>0</v>
      </c>
      <c r="CN170" s="104">
        <v>1</v>
      </c>
      <c r="CO170" s="104">
        <v>0</v>
      </c>
      <c r="CP170" s="104">
        <v>0</v>
      </c>
      <c r="CQ170" s="104">
        <v>50</v>
      </c>
      <c r="CR170" s="104">
        <v>50</v>
      </c>
      <c r="CS170" s="104">
        <v>215169</v>
      </c>
      <c r="CT170" s="104">
        <v>0.128503552155453</v>
      </c>
      <c r="CU170" s="104">
        <v>27649.980813736602</v>
      </c>
      <c r="CV170" s="104">
        <v>70.619200000000006</v>
      </c>
      <c r="CW170" s="104">
        <v>0.170852206953163</v>
      </c>
      <c r="CX170" s="104">
        <v>12.0654461732668</v>
      </c>
      <c r="CY170" s="104">
        <v>4.2758000000000003</v>
      </c>
      <c r="CZ170" s="104">
        <v>0.11757493893215699</v>
      </c>
      <c r="DA170" s="104">
        <v>0.50272692388611695</v>
      </c>
      <c r="DB170" s="104">
        <v>1.61231050228311E-4</v>
      </c>
      <c r="DC170" s="104">
        <v>0</v>
      </c>
      <c r="DD170" s="105" t="s">
        <v>6167</v>
      </c>
    </row>
    <row r="171" spans="1:108" ht="217.5" x14ac:dyDescent="0.35">
      <c r="A171" s="105" t="s">
        <v>7031</v>
      </c>
      <c r="B171" s="104">
        <v>0</v>
      </c>
      <c r="C171" s="104">
        <v>0</v>
      </c>
      <c r="D171" s="104">
        <v>0</v>
      </c>
      <c r="E171" s="105"/>
      <c r="F171" s="104">
        <v>1</v>
      </c>
      <c r="G171" s="104" t="b">
        <v>0</v>
      </c>
      <c r="H171" s="105" t="s">
        <v>512</v>
      </c>
      <c r="I171" s="104">
        <v>0</v>
      </c>
      <c r="J171" s="105"/>
      <c r="K171" s="104">
        <v>0</v>
      </c>
      <c r="L171" s="104">
        <v>1.0698778333823999</v>
      </c>
      <c r="M171" s="104">
        <v>0</v>
      </c>
      <c r="N171" s="104">
        <v>0</v>
      </c>
      <c r="O171" s="105"/>
      <c r="P171" s="104" t="b">
        <v>0</v>
      </c>
      <c r="Q171" s="104">
        <v>0</v>
      </c>
      <c r="R171" s="105"/>
      <c r="S171" s="104">
        <v>0</v>
      </c>
      <c r="T171" s="104">
        <v>0</v>
      </c>
      <c r="U171" s="104">
        <v>0</v>
      </c>
      <c r="V171" s="104">
        <v>0.56499999999999995</v>
      </c>
      <c r="W171" s="104">
        <v>0</v>
      </c>
      <c r="X171" s="105" t="s">
        <v>6336</v>
      </c>
      <c r="Y171" s="105"/>
      <c r="Z171" s="104">
        <v>1</v>
      </c>
      <c r="AA171" s="104">
        <v>0</v>
      </c>
      <c r="AB171" s="105" t="s">
        <v>799</v>
      </c>
      <c r="AC171" s="105" t="s">
        <v>77</v>
      </c>
      <c r="AD171" s="104">
        <v>0</v>
      </c>
      <c r="AE171" s="104">
        <v>0</v>
      </c>
      <c r="AF171" s="105"/>
      <c r="AG171" s="104">
        <v>2</v>
      </c>
      <c r="AH171" s="104">
        <v>2</v>
      </c>
      <c r="AI171" s="104">
        <v>2</v>
      </c>
      <c r="AJ171" s="105" t="s">
        <v>483</v>
      </c>
      <c r="AK171" s="104" t="b">
        <v>0</v>
      </c>
      <c r="AL171" s="104">
        <v>8760</v>
      </c>
      <c r="AM171" s="104">
        <v>8760</v>
      </c>
      <c r="AN171" s="104">
        <v>8760</v>
      </c>
      <c r="AO171" s="104">
        <v>0</v>
      </c>
      <c r="AP171" s="104">
        <v>0</v>
      </c>
      <c r="AQ171" s="104">
        <v>0</v>
      </c>
      <c r="AR171" s="104">
        <v>87600</v>
      </c>
      <c r="AS171" s="104">
        <v>13140</v>
      </c>
      <c r="AT171" s="105"/>
      <c r="AU171" s="104" t="b">
        <v>0</v>
      </c>
      <c r="AV171" s="104">
        <v>0</v>
      </c>
      <c r="AW171" s="104">
        <v>0</v>
      </c>
      <c r="AX171" s="104" t="b">
        <v>1</v>
      </c>
      <c r="AY171" s="104">
        <v>0</v>
      </c>
      <c r="AZ171" s="104">
        <v>87600</v>
      </c>
      <c r="BA171" s="104" t="b">
        <v>0</v>
      </c>
      <c r="BB171" s="104">
        <v>0</v>
      </c>
      <c r="BC171" s="105" t="s">
        <v>6337</v>
      </c>
      <c r="BD171" s="105" t="s">
        <v>6338</v>
      </c>
      <c r="BE171" s="104" t="b">
        <v>1</v>
      </c>
      <c r="BF171" s="104">
        <v>113880</v>
      </c>
      <c r="BG171" s="105" t="s">
        <v>6138</v>
      </c>
      <c r="BH171" s="105" t="b">
        <v>1</v>
      </c>
      <c r="BI171" s="104">
        <v>0</v>
      </c>
      <c r="BJ171" s="104">
        <v>75</v>
      </c>
      <c r="BK171" s="104">
        <v>0</v>
      </c>
      <c r="BL171" s="104">
        <v>0</v>
      </c>
      <c r="BM171" s="104">
        <v>0</v>
      </c>
      <c r="BN171" s="105" t="s">
        <v>4213</v>
      </c>
      <c r="BO171" s="104">
        <v>57898.215465961701</v>
      </c>
      <c r="BP171" s="104">
        <v>0</v>
      </c>
      <c r="BQ171" s="104">
        <v>0</v>
      </c>
      <c r="BR171" s="105"/>
      <c r="BS171" s="105"/>
      <c r="BT171" s="105"/>
      <c r="BU171" s="105"/>
      <c r="BV171" s="104">
        <v>1</v>
      </c>
      <c r="BW171" s="104">
        <v>1</v>
      </c>
      <c r="BX171" s="104">
        <v>116300</v>
      </c>
      <c r="BY171" s="104">
        <v>0</v>
      </c>
      <c r="BZ171" s="104">
        <v>1.7271689497716901E-5</v>
      </c>
      <c r="CA171" s="105" t="s">
        <v>6339</v>
      </c>
      <c r="CB171" s="105">
        <v>70080</v>
      </c>
      <c r="CC171" s="105" t="b">
        <v>1</v>
      </c>
      <c r="CD171" s="104">
        <v>0</v>
      </c>
      <c r="CE171" s="104">
        <v>7</v>
      </c>
      <c r="CF171" s="104">
        <v>0</v>
      </c>
      <c r="CG171" s="104">
        <v>0</v>
      </c>
      <c r="CH171" s="105"/>
      <c r="CI171" s="104" t="b">
        <v>0</v>
      </c>
      <c r="CJ171" s="104">
        <v>0</v>
      </c>
      <c r="CK171" s="104">
        <v>0</v>
      </c>
      <c r="CL171" s="106" t="s">
        <v>10345</v>
      </c>
      <c r="CM171" s="104">
        <v>0</v>
      </c>
      <c r="CN171" s="104">
        <v>1</v>
      </c>
      <c r="CO171" s="104">
        <v>0</v>
      </c>
      <c r="CP171" s="104">
        <v>0</v>
      </c>
      <c r="CQ171" s="104">
        <v>50</v>
      </c>
      <c r="CR171" s="104">
        <v>50</v>
      </c>
      <c r="CS171" s="104">
        <v>116300</v>
      </c>
      <c r="CT171" s="104">
        <v>0.123647418001406</v>
      </c>
      <c r="CU171" s="104">
        <v>14380.1947135635</v>
      </c>
      <c r="CV171" s="104">
        <v>0</v>
      </c>
      <c r="CW171" s="104">
        <v>0</v>
      </c>
      <c r="CX171" s="104">
        <v>0</v>
      </c>
      <c r="CY171" s="104">
        <v>7.5650000000000004</v>
      </c>
      <c r="CZ171" s="104">
        <v>9.50442479415958E-2</v>
      </c>
      <c r="DA171" s="104">
        <v>0.71900973567817195</v>
      </c>
      <c r="DB171" s="104">
        <v>0</v>
      </c>
      <c r="DC171" s="104">
        <v>0</v>
      </c>
      <c r="DD171" s="105" t="s">
        <v>6340</v>
      </c>
    </row>
    <row r="172" spans="1:108" ht="409.5" x14ac:dyDescent="0.35">
      <c r="A172" s="105" t="s">
        <v>6969</v>
      </c>
      <c r="B172" s="104">
        <v>0</v>
      </c>
      <c r="C172" s="104">
        <v>0</v>
      </c>
      <c r="D172" s="104">
        <v>0</v>
      </c>
      <c r="E172" s="105"/>
      <c r="F172" s="104">
        <v>1</v>
      </c>
      <c r="G172" s="104" t="b">
        <v>0</v>
      </c>
      <c r="H172" s="105" t="s">
        <v>512</v>
      </c>
      <c r="I172" s="104">
        <v>0</v>
      </c>
      <c r="J172" s="105"/>
      <c r="K172" s="104">
        <v>0</v>
      </c>
      <c r="L172" s="104">
        <v>3.19320248197246</v>
      </c>
      <c r="M172" s="104">
        <v>0</v>
      </c>
      <c r="N172" s="104">
        <v>0</v>
      </c>
      <c r="O172" s="105"/>
      <c r="P172" s="104" t="b">
        <v>0</v>
      </c>
      <c r="Q172" s="104">
        <v>0</v>
      </c>
      <c r="R172" s="105"/>
      <c r="S172" s="104">
        <v>0</v>
      </c>
      <c r="T172" s="104">
        <v>0.25879999999999997</v>
      </c>
      <c r="U172" s="104">
        <v>4.3996000000000004</v>
      </c>
      <c r="V172" s="104">
        <v>0.25879999999999997</v>
      </c>
      <c r="W172" s="104">
        <v>0</v>
      </c>
      <c r="X172" s="105" t="s">
        <v>6559</v>
      </c>
      <c r="Y172" s="105"/>
      <c r="Z172" s="104">
        <v>1</v>
      </c>
      <c r="AA172" s="104">
        <v>0</v>
      </c>
      <c r="AB172" s="105" t="s">
        <v>11538</v>
      </c>
      <c r="AC172" s="105" t="s">
        <v>11539</v>
      </c>
      <c r="AD172" s="104">
        <v>0</v>
      </c>
      <c r="AE172" s="104">
        <v>0</v>
      </c>
      <c r="AF172" s="105"/>
      <c r="AG172" s="104">
        <v>2</v>
      </c>
      <c r="AH172" s="104">
        <v>2</v>
      </c>
      <c r="AI172" s="104">
        <v>2</v>
      </c>
      <c r="AJ172" s="105" t="s">
        <v>483</v>
      </c>
      <c r="AK172" s="104" t="b">
        <v>0</v>
      </c>
      <c r="AL172" s="104">
        <v>8760</v>
      </c>
      <c r="AM172" s="104">
        <v>8760</v>
      </c>
      <c r="AN172" s="104">
        <v>8760</v>
      </c>
      <c r="AO172" s="104">
        <v>0</v>
      </c>
      <c r="AP172" s="104">
        <v>0</v>
      </c>
      <c r="AQ172" s="104">
        <v>0</v>
      </c>
      <c r="AR172" s="104">
        <v>175200</v>
      </c>
      <c r="AS172" s="104">
        <v>26280</v>
      </c>
      <c r="AT172" s="105"/>
      <c r="AU172" s="104" t="b">
        <v>0</v>
      </c>
      <c r="AV172" s="104">
        <v>0</v>
      </c>
      <c r="AW172" s="104">
        <v>0</v>
      </c>
      <c r="AX172" s="104" t="b">
        <v>1</v>
      </c>
      <c r="AY172" s="104">
        <v>0</v>
      </c>
      <c r="AZ172" s="104">
        <v>87600</v>
      </c>
      <c r="BA172" s="104" t="b">
        <v>0</v>
      </c>
      <c r="BB172" s="104">
        <v>0</v>
      </c>
      <c r="BC172" s="105" t="s">
        <v>6392</v>
      </c>
      <c r="BD172" s="105" t="s">
        <v>6393</v>
      </c>
      <c r="BE172" s="104" t="b">
        <v>1</v>
      </c>
      <c r="BF172" s="104">
        <v>175200</v>
      </c>
      <c r="BG172" s="105" t="s">
        <v>6138</v>
      </c>
      <c r="BH172" s="105" t="b">
        <v>1</v>
      </c>
      <c r="BI172" s="104">
        <v>0</v>
      </c>
      <c r="BJ172" s="104">
        <v>75</v>
      </c>
      <c r="BK172" s="104">
        <v>72797.104000000007</v>
      </c>
      <c r="BL172" s="104">
        <v>0</v>
      </c>
      <c r="BM172" s="104">
        <v>0</v>
      </c>
      <c r="BN172" s="105" t="s">
        <v>9406</v>
      </c>
      <c r="BO172" s="104">
        <v>102845.872076641</v>
      </c>
      <c r="BP172" s="104">
        <v>0</v>
      </c>
      <c r="BQ172" s="104">
        <v>158.82398797783401</v>
      </c>
      <c r="BR172" s="105"/>
      <c r="BS172" s="105"/>
      <c r="BT172" s="105"/>
      <c r="BU172" s="105"/>
      <c r="BV172" s="104">
        <v>1</v>
      </c>
      <c r="BW172" s="104">
        <v>1</v>
      </c>
      <c r="BX172" s="104">
        <v>241646</v>
      </c>
      <c r="BY172" s="104">
        <v>0</v>
      </c>
      <c r="BZ172" s="104">
        <v>9.7232876712328803E-6</v>
      </c>
      <c r="CA172" s="105" t="s">
        <v>6560</v>
      </c>
      <c r="CB172" s="105">
        <v>140160</v>
      </c>
      <c r="CC172" s="105" t="b">
        <v>1</v>
      </c>
      <c r="CD172" s="104">
        <v>672</v>
      </c>
      <c r="CE172" s="104">
        <v>4</v>
      </c>
      <c r="CF172" s="104">
        <v>0</v>
      </c>
      <c r="CG172" s="104">
        <v>0</v>
      </c>
      <c r="CH172" s="105"/>
      <c r="CI172" s="104" t="b">
        <v>0</v>
      </c>
      <c r="CJ172" s="104">
        <v>0</v>
      </c>
      <c r="CK172" s="104">
        <v>0</v>
      </c>
      <c r="CL172" s="106" t="s">
        <v>10443</v>
      </c>
      <c r="CM172" s="104">
        <v>0</v>
      </c>
      <c r="CN172" s="104">
        <v>1</v>
      </c>
      <c r="CO172" s="104">
        <v>0</v>
      </c>
      <c r="CP172" s="104">
        <v>0</v>
      </c>
      <c r="CQ172" s="104">
        <v>50</v>
      </c>
      <c r="CR172" s="104">
        <v>50</v>
      </c>
      <c r="CS172" s="104">
        <v>314443.10399999999</v>
      </c>
      <c r="CT172" s="104">
        <v>7.4347580886845704E-2</v>
      </c>
      <c r="CU172" s="104">
        <v>23378.084108950799</v>
      </c>
      <c r="CV172" s="104">
        <v>676.39959999999996</v>
      </c>
      <c r="CW172" s="104">
        <v>1.2220529875224E-2</v>
      </c>
      <c r="CX172" s="104">
        <v>8.2659615193895402</v>
      </c>
      <c r="CY172" s="104">
        <v>4.2587999999999999</v>
      </c>
      <c r="CZ172" s="104">
        <v>0.11417136999911399</v>
      </c>
      <c r="DA172" s="104">
        <v>0.486233030552225</v>
      </c>
      <c r="DB172" s="104">
        <v>1.54429132420091E-3</v>
      </c>
      <c r="DC172" s="104">
        <v>0</v>
      </c>
      <c r="DD172" s="105" t="s">
        <v>6561</v>
      </c>
    </row>
    <row r="173" spans="1:108" ht="290" x14ac:dyDescent="0.35">
      <c r="A173" s="105" t="s">
        <v>6959</v>
      </c>
      <c r="B173" s="104">
        <v>0</v>
      </c>
      <c r="C173" s="104">
        <v>0</v>
      </c>
      <c r="D173" s="104">
        <v>0</v>
      </c>
      <c r="E173" s="105"/>
      <c r="F173" s="104">
        <v>1</v>
      </c>
      <c r="G173" s="104" t="b">
        <v>0</v>
      </c>
      <c r="H173" s="105" t="s">
        <v>512</v>
      </c>
      <c r="I173" s="104">
        <v>0</v>
      </c>
      <c r="J173" s="105"/>
      <c r="K173" s="104">
        <v>0</v>
      </c>
      <c r="L173" s="104">
        <v>2.39932551544416</v>
      </c>
      <c r="M173" s="104">
        <v>0</v>
      </c>
      <c r="N173" s="104">
        <v>0</v>
      </c>
      <c r="O173" s="105"/>
      <c r="P173" s="104" t="b">
        <v>0</v>
      </c>
      <c r="Q173" s="104">
        <v>0</v>
      </c>
      <c r="R173" s="105"/>
      <c r="S173" s="104">
        <v>0</v>
      </c>
      <c r="T173" s="104">
        <v>0</v>
      </c>
      <c r="U173" s="104">
        <v>61.823999999999998</v>
      </c>
      <c r="V173" s="104">
        <v>0.184</v>
      </c>
      <c r="W173" s="104">
        <v>0</v>
      </c>
      <c r="X173" s="105" t="s">
        <v>6391</v>
      </c>
      <c r="Y173" s="105"/>
      <c r="Z173" s="104">
        <v>1</v>
      </c>
      <c r="AA173" s="104">
        <v>0</v>
      </c>
      <c r="AB173" s="105" t="s">
        <v>799</v>
      </c>
      <c r="AC173" s="105" t="s">
        <v>77</v>
      </c>
      <c r="AD173" s="104">
        <v>0</v>
      </c>
      <c r="AE173" s="104">
        <v>0</v>
      </c>
      <c r="AF173" s="105"/>
      <c r="AG173" s="104">
        <v>2</v>
      </c>
      <c r="AH173" s="104">
        <v>2</v>
      </c>
      <c r="AI173" s="104">
        <v>2</v>
      </c>
      <c r="AJ173" s="105" t="s">
        <v>483</v>
      </c>
      <c r="AK173" s="104" t="b">
        <v>0</v>
      </c>
      <c r="AL173" s="104">
        <v>8760</v>
      </c>
      <c r="AM173" s="104">
        <v>8760</v>
      </c>
      <c r="AN173" s="104">
        <v>8760</v>
      </c>
      <c r="AO173" s="104">
        <v>0</v>
      </c>
      <c r="AP173" s="104">
        <v>0</v>
      </c>
      <c r="AQ173" s="104">
        <v>0</v>
      </c>
      <c r="AR173" s="104">
        <v>219000</v>
      </c>
      <c r="AS173" s="104">
        <v>32850</v>
      </c>
      <c r="AT173" s="105"/>
      <c r="AU173" s="104" t="b">
        <v>0</v>
      </c>
      <c r="AV173" s="104">
        <v>0</v>
      </c>
      <c r="AW173" s="104">
        <v>0</v>
      </c>
      <c r="AX173" s="104" t="b">
        <v>1</v>
      </c>
      <c r="AY173" s="104">
        <v>0</v>
      </c>
      <c r="AZ173" s="104">
        <v>87600</v>
      </c>
      <c r="BA173" s="104" t="b">
        <v>0</v>
      </c>
      <c r="BB173" s="104">
        <v>0</v>
      </c>
      <c r="BC173" s="105" t="s">
        <v>6392</v>
      </c>
      <c r="BD173" s="105" t="s">
        <v>6393</v>
      </c>
      <c r="BE173" s="104" t="b">
        <v>0</v>
      </c>
      <c r="BF173" s="104">
        <v>175200</v>
      </c>
      <c r="BG173" s="105" t="s">
        <v>6138</v>
      </c>
      <c r="BH173" s="105" t="b">
        <v>1</v>
      </c>
      <c r="BI173" s="104">
        <v>0</v>
      </c>
      <c r="BJ173" s="104">
        <v>75</v>
      </c>
      <c r="BK173" s="104">
        <v>72000</v>
      </c>
      <c r="BL173" s="104">
        <v>0</v>
      </c>
      <c r="BM173" s="104">
        <v>0</v>
      </c>
      <c r="BN173" s="105" t="s">
        <v>9409</v>
      </c>
      <c r="BO173" s="104">
        <v>137562.814070352</v>
      </c>
      <c r="BP173" s="104">
        <v>0</v>
      </c>
      <c r="BQ173" s="104">
        <v>177.70854271356799</v>
      </c>
      <c r="BR173" s="105"/>
      <c r="BS173" s="105"/>
      <c r="BT173" s="105"/>
      <c r="BU173" s="105"/>
      <c r="BV173" s="104">
        <v>1</v>
      </c>
      <c r="BW173" s="104">
        <v>1</v>
      </c>
      <c r="BX173" s="104">
        <v>241040</v>
      </c>
      <c r="BY173" s="104">
        <v>0</v>
      </c>
      <c r="BZ173" s="104">
        <v>7.2694063926940602E-6</v>
      </c>
      <c r="CA173" s="105" t="s">
        <v>6394</v>
      </c>
      <c r="CB173" s="105">
        <v>175200</v>
      </c>
      <c r="CC173" s="105" t="b">
        <v>1</v>
      </c>
      <c r="CD173" s="104">
        <v>504</v>
      </c>
      <c r="CE173" s="104">
        <v>3</v>
      </c>
      <c r="CF173" s="104">
        <v>0</v>
      </c>
      <c r="CG173" s="104">
        <v>0</v>
      </c>
      <c r="CH173" s="105"/>
      <c r="CI173" s="104" t="b">
        <v>0</v>
      </c>
      <c r="CJ173" s="104">
        <v>0</v>
      </c>
      <c r="CK173" s="104">
        <v>0</v>
      </c>
      <c r="CL173" s="106" t="s">
        <v>10363</v>
      </c>
      <c r="CM173" s="104">
        <v>0</v>
      </c>
      <c r="CN173" s="104">
        <v>1</v>
      </c>
      <c r="CO173" s="104">
        <v>0</v>
      </c>
      <c r="CP173" s="104">
        <v>0</v>
      </c>
      <c r="CQ173" s="104">
        <v>50</v>
      </c>
      <c r="CR173" s="104">
        <v>50</v>
      </c>
      <c r="CS173" s="104">
        <v>313040</v>
      </c>
      <c r="CT173" s="104">
        <v>7.8172677229254695E-2</v>
      </c>
      <c r="CU173" s="104">
        <v>24471.174879845901</v>
      </c>
      <c r="CV173" s="104">
        <v>565.82399999999996</v>
      </c>
      <c r="CW173" s="104">
        <v>0.24219294219958301</v>
      </c>
      <c r="CX173" s="104">
        <v>137.038579327137</v>
      </c>
      <c r="CY173" s="104">
        <v>3.1840000000000002</v>
      </c>
      <c r="CZ173" s="104">
        <v>0.12809450837440201</v>
      </c>
      <c r="DA173" s="104">
        <v>0.40785291466409601</v>
      </c>
      <c r="DB173" s="104">
        <v>1.2918356164383601E-3</v>
      </c>
      <c r="DC173" s="104">
        <v>0</v>
      </c>
      <c r="DD173" s="105" t="s">
        <v>6395</v>
      </c>
    </row>
    <row r="174" spans="1:108" ht="409.5" x14ac:dyDescent="0.35">
      <c r="A174" s="105" t="s">
        <v>10816</v>
      </c>
      <c r="B174" s="104">
        <v>0</v>
      </c>
      <c r="C174" s="104">
        <v>0</v>
      </c>
      <c r="D174" s="104">
        <v>0</v>
      </c>
      <c r="E174" s="105"/>
      <c r="F174" s="104">
        <v>1</v>
      </c>
      <c r="G174" s="104" t="b">
        <v>0</v>
      </c>
      <c r="H174" s="105" t="s">
        <v>512</v>
      </c>
      <c r="I174" s="104">
        <v>0</v>
      </c>
      <c r="J174" s="105"/>
      <c r="K174" s="104">
        <v>0</v>
      </c>
      <c r="L174" s="104">
        <v>2.1881178428110002</v>
      </c>
      <c r="M174" s="104">
        <v>0</v>
      </c>
      <c r="N174" s="104">
        <v>0</v>
      </c>
      <c r="O174" s="105"/>
      <c r="P174" s="104" t="b">
        <v>0</v>
      </c>
      <c r="Q174" s="104">
        <v>0</v>
      </c>
      <c r="R174" s="105"/>
      <c r="S174" s="104">
        <v>0</v>
      </c>
      <c r="T174" s="104">
        <v>0.2828</v>
      </c>
      <c r="U174" s="104">
        <v>4.8075999999999999</v>
      </c>
      <c r="V174" s="104">
        <v>0.2828</v>
      </c>
      <c r="W174" s="104">
        <v>0</v>
      </c>
      <c r="X174" s="105" t="s">
        <v>6577</v>
      </c>
      <c r="Y174" s="105"/>
      <c r="Z174" s="104">
        <v>1</v>
      </c>
      <c r="AA174" s="104">
        <v>0</v>
      </c>
      <c r="AB174" s="105" t="s">
        <v>11546</v>
      </c>
      <c r="AC174" s="105" t="s">
        <v>11622</v>
      </c>
      <c r="AD174" s="104">
        <v>0</v>
      </c>
      <c r="AE174" s="104">
        <v>0</v>
      </c>
      <c r="AF174" s="105"/>
      <c r="AG174" s="104">
        <v>2</v>
      </c>
      <c r="AH174" s="104">
        <v>2</v>
      </c>
      <c r="AI174" s="104">
        <v>2</v>
      </c>
      <c r="AJ174" s="105" t="s">
        <v>483</v>
      </c>
      <c r="AK174" s="104" t="b">
        <v>0</v>
      </c>
      <c r="AL174" s="104">
        <v>8760</v>
      </c>
      <c r="AM174" s="104">
        <v>8760</v>
      </c>
      <c r="AN174" s="104">
        <v>8760</v>
      </c>
      <c r="AO174" s="104">
        <v>0</v>
      </c>
      <c r="AP174" s="104">
        <v>0</v>
      </c>
      <c r="AQ174" s="104">
        <v>0</v>
      </c>
      <c r="AR174" s="104">
        <v>175200</v>
      </c>
      <c r="AS174" s="104">
        <v>26280</v>
      </c>
      <c r="AT174" s="105"/>
      <c r="AU174" s="104" t="b">
        <v>0</v>
      </c>
      <c r="AV174" s="104">
        <v>0</v>
      </c>
      <c r="AW174" s="104">
        <v>0</v>
      </c>
      <c r="AX174" s="104" t="b">
        <v>1</v>
      </c>
      <c r="AY174" s="104">
        <v>0</v>
      </c>
      <c r="AZ174" s="104">
        <v>87600</v>
      </c>
      <c r="BA174" s="104" t="b">
        <v>0</v>
      </c>
      <c r="BB174" s="104">
        <v>0</v>
      </c>
      <c r="BC174" s="105" t="s">
        <v>6392</v>
      </c>
      <c r="BD174" s="105" t="s">
        <v>6393</v>
      </c>
      <c r="BE174" s="104" t="b">
        <v>0</v>
      </c>
      <c r="BF174" s="104">
        <v>96360</v>
      </c>
      <c r="BG174" s="105" t="s">
        <v>6138</v>
      </c>
      <c r="BH174" s="105" t="b">
        <v>1</v>
      </c>
      <c r="BI174" s="104">
        <v>0</v>
      </c>
      <c r="BJ174" s="104">
        <v>75</v>
      </c>
      <c r="BK174" s="104">
        <v>72871.024000000005</v>
      </c>
      <c r="BL174" s="104">
        <v>0</v>
      </c>
      <c r="BM174" s="104">
        <v>0</v>
      </c>
      <c r="BN174" s="105" t="s">
        <v>9410</v>
      </c>
      <c r="BO174" s="104">
        <v>133422.68794931201</v>
      </c>
      <c r="BP174" s="104">
        <v>0</v>
      </c>
      <c r="BQ174" s="104">
        <v>1.46448154014865</v>
      </c>
      <c r="BR174" s="105"/>
      <c r="BS174" s="105"/>
      <c r="BT174" s="105"/>
      <c r="BU174" s="105"/>
      <c r="BV174" s="104">
        <v>1</v>
      </c>
      <c r="BW174" s="104">
        <v>1</v>
      </c>
      <c r="BX174" s="104">
        <v>197726</v>
      </c>
      <c r="BY174" s="104">
        <v>0</v>
      </c>
      <c r="BZ174" s="104">
        <v>7.49497716894977E-6</v>
      </c>
      <c r="CA174" s="105" t="s">
        <v>10630</v>
      </c>
      <c r="CB174" s="105">
        <v>140160</v>
      </c>
      <c r="CC174" s="105" t="b">
        <v>1</v>
      </c>
      <c r="CD174" s="104">
        <v>0</v>
      </c>
      <c r="CE174" s="104">
        <v>3</v>
      </c>
      <c r="CF174" s="104">
        <v>0</v>
      </c>
      <c r="CG174" s="104">
        <v>0</v>
      </c>
      <c r="CH174" s="105"/>
      <c r="CI174" s="104" t="b">
        <v>0</v>
      </c>
      <c r="CJ174" s="104">
        <v>0</v>
      </c>
      <c r="CK174" s="104">
        <v>0</v>
      </c>
      <c r="CL174" s="106" t="s">
        <v>6578</v>
      </c>
      <c r="CM174" s="104">
        <v>0</v>
      </c>
      <c r="CN174" s="104">
        <v>1</v>
      </c>
      <c r="CO174" s="104">
        <v>0</v>
      </c>
      <c r="CP174" s="104">
        <v>0</v>
      </c>
      <c r="CQ174" s="104">
        <v>50</v>
      </c>
      <c r="CR174" s="104">
        <v>50</v>
      </c>
      <c r="CS174" s="104">
        <v>270597.02399999998</v>
      </c>
      <c r="CT174" s="104">
        <v>9.0429802019403593E-2</v>
      </c>
      <c r="CU174" s="104">
        <v>24470.035307359802</v>
      </c>
      <c r="CV174" s="104">
        <v>4.8075999999999999</v>
      </c>
      <c r="CW174" s="104">
        <v>1.7996611102076101</v>
      </c>
      <c r="CX174" s="104">
        <v>8.6520507534341196</v>
      </c>
      <c r="CY174" s="104">
        <v>3.2827999999999999</v>
      </c>
      <c r="CZ174" s="104">
        <v>0.15503355731897001</v>
      </c>
      <c r="DA174" s="104">
        <v>0.50894416196671399</v>
      </c>
      <c r="DB174" s="104">
        <v>1.09762557077626E-5</v>
      </c>
      <c r="DC174" s="104">
        <v>0</v>
      </c>
      <c r="DD174" s="105" t="s">
        <v>10631</v>
      </c>
    </row>
    <row r="175" spans="1:108" ht="409.5" x14ac:dyDescent="0.35">
      <c r="A175" s="105" t="s">
        <v>6974</v>
      </c>
      <c r="B175" s="104">
        <v>0</v>
      </c>
      <c r="C175" s="104">
        <v>0</v>
      </c>
      <c r="D175" s="104">
        <v>0</v>
      </c>
      <c r="E175" s="105"/>
      <c r="F175" s="104">
        <v>1</v>
      </c>
      <c r="G175" s="104" t="b">
        <v>0</v>
      </c>
      <c r="H175" s="105" t="s">
        <v>512</v>
      </c>
      <c r="I175" s="104">
        <v>0</v>
      </c>
      <c r="J175" s="105"/>
      <c r="K175" s="104">
        <v>0</v>
      </c>
      <c r="L175" s="104">
        <v>1.8116663269815401</v>
      </c>
      <c r="M175" s="104">
        <v>0</v>
      </c>
      <c r="N175" s="104">
        <v>0</v>
      </c>
      <c r="O175" s="105"/>
      <c r="P175" s="104" t="b">
        <v>0</v>
      </c>
      <c r="Q175" s="104">
        <v>0</v>
      </c>
      <c r="R175" s="105"/>
      <c r="S175" s="104">
        <v>0</v>
      </c>
      <c r="T175" s="104">
        <v>0.27050000000000002</v>
      </c>
      <c r="U175" s="104">
        <v>26.238499999999998</v>
      </c>
      <c r="V175" s="104">
        <v>0.27050000000000002</v>
      </c>
      <c r="W175" s="104">
        <v>0</v>
      </c>
      <c r="X175" s="105" t="s">
        <v>10153</v>
      </c>
      <c r="Y175" s="105" t="s">
        <v>10451</v>
      </c>
      <c r="Z175" s="104">
        <v>1</v>
      </c>
      <c r="AA175" s="104">
        <v>0</v>
      </c>
      <c r="AB175" s="105" t="s">
        <v>11546</v>
      </c>
      <c r="AC175" s="105" t="s">
        <v>11547</v>
      </c>
      <c r="AD175" s="104">
        <v>0</v>
      </c>
      <c r="AE175" s="104">
        <v>0</v>
      </c>
      <c r="AF175" s="105"/>
      <c r="AG175" s="104">
        <v>2</v>
      </c>
      <c r="AH175" s="104">
        <v>2</v>
      </c>
      <c r="AI175" s="104">
        <v>2</v>
      </c>
      <c r="AJ175" s="105" t="s">
        <v>483</v>
      </c>
      <c r="AK175" s="104" t="b">
        <v>0</v>
      </c>
      <c r="AL175" s="104">
        <v>8760</v>
      </c>
      <c r="AM175" s="104">
        <v>8760</v>
      </c>
      <c r="AN175" s="104">
        <v>8760</v>
      </c>
      <c r="AO175" s="104">
        <v>0</v>
      </c>
      <c r="AP175" s="104">
        <v>0</v>
      </c>
      <c r="AQ175" s="104">
        <v>0</v>
      </c>
      <c r="AR175" s="104">
        <v>175200</v>
      </c>
      <c r="AS175" s="104">
        <v>26280</v>
      </c>
      <c r="AT175" s="105"/>
      <c r="AU175" s="104" t="b">
        <v>0</v>
      </c>
      <c r="AV175" s="104">
        <v>0</v>
      </c>
      <c r="AW175" s="104">
        <v>0</v>
      </c>
      <c r="AX175" s="104" t="b">
        <v>1</v>
      </c>
      <c r="AY175" s="104">
        <v>0</v>
      </c>
      <c r="AZ175" s="104">
        <v>87600</v>
      </c>
      <c r="BA175" s="104" t="b">
        <v>0</v>
      </c>
      <c r="BB175" s="104">
        <v>0</v>
      </c>
      <c r="BC175" s="105" t="s">
        <v>10452</v>
      </c>
      <c r="BD175" s="105" t="s">
        <v>10453</v>
      </c>
      <c r="BE175" s="104" t="b">
        <v>0</v>
      </c>
      <c r="BF175" s="104">
        <v>8760</v>
      </c>
      <c r="BG175" s="105" t="s">
        <v>10454</v>
      </c>
      <c r="BH175" s="105" t="b">
        <v>1</v>
      </c>
      <c r="BI175" s="104">
        <v>150</v>
      </c>
      <c r="BJ175" s="104">
        <v>125</v>
      </c>
      <c r="BK175" s="104">
        <v>90228.34</v>
      </c>
      <c r="BL175" s="104">
        <v>0</v>
      </c>
      <c r="BM175" s="104">
        <v>0</v>
      </c>
      <c r="BN175" s="105" t="s">
        <v>9417</v>
      </c>
      <c r="BO175" s="104">
        <v>8222.1867637810792</v>
      </c>
      <c r="BP175" s="104">
        <v>0</v>
      </c>
      <c r="BQ175" s="104">
        <v>4.6599618926047297</v>
      </c>
      <c r="BR175" s="105"/>
      <c r="BS175" s="105"/>
      <c r="BT175" s="105"/>
      <c r="BU175" s="105"/>
      <c r="BV175" s="104">
        <v>1</v>
      </c>
      <c r="BW175" s="104">
        <v>1</v>
      </c>
      <c r="BX175" s="104">
        <v>287992.5</v>
      </c>
      <c r="BY175" s="104">
        <v>0</v>
      </c>
      <c r="BZ175" s="104">
        <v>1.21622146118721E-4</v>
      </c>
      <c r="CA175" s="105" t="s">
        <v>6609</v>
      </c>
      <c r="CB175" s="105">
        <v>140160</v>
      </c>
      <c r="CC175" s="105" t="b">
        <v>1</v>
      </c>
      <c r="CD175" s="104">
        <v>72</v>
      </c>
      <c r="CE175" s="104">
        <v>3</v>
      </c>
      <c r="CF175" s="104">
        <v>0</v>
      </c>
      <c r="CG175" s="104">
        <v>0</v>
      </c>
      <c r="CH175" s="105"/>
      <c r="CI175" s="104" t="b">
        <v>0</v>
      </c>
      <c r="CJ175" s="104">
        <v>0</v>
      </c>
      <c r="CK175" s="104">
        <v>0</v>
      </c>
      <c r="CL175" s="106" t="s">
        <v>11548</v>
      </c>
      <c r="CM175" s="104">
        <v>0</v>
      </c>
      <c r="CN175" s="104">
        <v>1</v>
      </c>
      <c r="CO175" s="104">
        <v>0</v>
      </c>
      <c r="CP175" s="104">
        <v>0</v>
      </c>
      <c r="CQ175" s="104">
        <v>50</v>
      </c>
      <c r="CR175" s="104">
        <v>50</v>
      </c>
      <c r="CS175" s="104">
        <v>378220.84</v>
      </c>
      <c r="CT175" s="104">
        <v>0.133656863950772</v>
      </c>
      <c r="CU175" s="104">
        <v>50551.811355226797</v>
      </c>
      <c r="CV175" s="104">
        <v>248.23849999999999</v>
      </c>
      <c r="CW175" s="104">
        <v>0.192752580484473</v>
      </c>
      <c r="CX175" s="104">
        <v>47.848611450594902</v>
      </c>
      <c r="CY175" s="104">
        <v>53.270499999999998</v>
      </c>
      <c r="CZ175" s="104">
        <v>9.2599966985480401E-3</v>
      </c>
      <c r="DA175" s="104">
        <v>0.493284654130004</v>
      </c>
      <c r="DB175" s="104">
        <v>5.6675456621004601E-4</v>
      </c>
      <c r="DC175" s="104">
        <v>0</v>
      </c>
      <c r="DD175" s="105" t="s">
        <v>6610</v>
      </c>
    </row>
    <row r="176" spans="1:108" ht="409.5" x14ac:dyDescent="0.35">
      <c r="A176" s="105" t="s">
        <v>10814</v>
      </c>
      <c r="B176" s="104">
        <v>0</v>
      </c>
      <c r="C176" s="104">
        <v>0</v>
      </c>
      <c r="D176" s="104">
        <v>0</v>
      </c>
      <c r="E176" s="105"/>
      <c r="F176" s="104">
        <v>1</v>
      </c>
      <c r="G176" s="104" t="b">
        <v>0</v>
      </c>
      <c r="H176" s="105" t="s">
        <v>512</v>
      </c>
      <c r="I176" s="104">
        <v>0</v>
      </c>
      <c r="J176" s="105"/>
      <c r="K176" s="104">
        <v>0</v>
      </c>
      <c r="L176" s="104">
        <v>1.7832376335918001</v>
      </c>
      <c r="M176" s="104">
        <v>0</v>
      </c>
      <c r="N176" s="104">
        <v>0</v>
      </c>
      <c r="O176" s="105"/>
      <c r="P176" s="104" t="b">
        <v>0</v>
      </c>
      <c r="Q176" s="104">
        <v>0</v>
      </c>
      <c r="R176" s="105"/>
      <c r="S176" s="104">
        <v>0</v>
      </c>
      <c r="T176" s="104">
        <v>0.28549999999999998</v>
      </c>
      <c r="U176" s="104">
        <v>48.249499999999998</v>
      </c>
      <c r="V176" s="104">
        <v>0.28549999999999998</v>
      </c>
      <c r="W176" s="104">
        <v>0</v>
      </c>
      <c r="X176" s="106" t="s">
        <v>11568</v>
      </c>
      <c r="Y176" s="105" t="s">
        <v>10490</v>
      </c>
      <c r="Z176" s="104">
        <v>1</v>
      </c>
      <c r="AA176" s="104">
        <v>0</v>
      </c>
      <c r="AB176" s="105" t="s">
        <v>11470</v>
      </c>
      <c r="AC176" s="105" t="s">
        <v>11569</v>
      </c>
      <c r="AD176" s="104">
        <v>0</v>
      </c>
      <c r="AE176" s="104">
        <v>0</v>
      </c>
      <c r="AF176" s="105"/>
      <c r="AG176" s="104">
        <v>2</v>
      </c>
      <c r="AH176" s="104">
        <v>2</v>
      </c>
      <c r="AI176" s="104">
        <v>2</v>
      </c>
      <c r="AJ176" s="105" t="s">
        <v>483</v>
      </c>
      <c r="AK176" s="104" t="b">
        <v>0</v>
      </c>
      <c r="AL176" s="104">
        <v>8760</v>
      </c>
      <c r="AM176" s="104">
        <v>8760</v>
      </c>
      <c r="AN176" s="104">
        <v>8760</v>
      </c>
      <c r="AO176" s="104">
        <v>0</v>
      </c>
      <c r="AP176" s="104">
        <v>0</v>
      </c>
      <c r="AQ176" s="104">
        <v>0</v>
      </c>
      <c r="AR176" s="104">
        <v>175200</v>
      </c>
      <c r="AS176" s="104">
        <v>26280</v>
      </c>
      <c r="AT176" s="105"/>
      <c r="AU176" s="104" t="b">
        <v>0</v>
      </c>
      <c r="AV176" s="104">
        <v>0</v>
      </c>
      <c r="AW176" s="104">
        <v>0</v>
      </c>
      <c r="AX176" s="104" t="b">
        <v>1</v>
      </c>
      <c r="AY176" s="104">
        <v>0</v>
      </c>
      <c r="AZ176" s="104">
        <v>87600</v>
      </c>
      <c r="BA176" s="104" t="b">
        <v>0</v>
      </c>
      <c r="BB176" s="104">
        <v>0</v>
      </c>
      <c r="BC176" s="105" t="s">
        <v>10452</v>
      </c>
      <c r="BD176" s="105" t="s">
        <v>10453</v>
      </c>
      <c r="BE176" s="104" t="b">
        <v>0</v>
      </c>
      <c r="BF176" s="104">
        <v>8760</v>
      </c>
      <c r="BG176" s="105" t="s">
        <v>6138</v>
      </c>
      <c r="BH176" s="105" t="b">
        <v>1</v>
      </c>
      <c r="BI176" s="104">
        <v>0</v>
      </c>
      <c r="BJ176" s="104">
        <v>75</v>
      </c>
      <c r="BK176" s="104">
        <v>80690.62</v>
      </c>
      <c r="BL176" s="104">
        <v>0</v>
      </c>
      <c r="BM176" s="104">
        <v>0</v>
      </c>
      <c r="BN176" s="105" t="s">
        <v>9939</v>
      </c>
      <c r="BO176" s="104">
        <v>133313.04215492299</v>
      </c>
      <c r="BP176" s="104">
        <v>0</v>
      </c>
      <c r="BQ176" s="104">
        <v>21.990412418201199</v>
      </c>
      <c r="BR176" s="105"/>
      <c r="BS176" s="105"/>
      <c r="BT176" s="105"/>
      <c r="BU176" s="105"/>
      <c r="BV176" s="104">
        <v>1</v>
      </c>
      <c r="BW176" s="104">
        <v>1</v>
      </c>
      <c r="BX176" s="104">
        <v>84282.5</v>
      </c>
      <c r="BY176" s="104">
        <v>0</v>
      </c>
      <c r="BZ176" s="104">
        <v>7.5011415525114199E-6</v>
      </c>
      <c r="CA176" s="105" t="s">
        <v>10491</v>
      </c>
      <c r="CB176" s="105">
        <v>140160</v>
      </c>
      <c r="CC176" s="105" t="b">
        <v>1</v>
      </c>
      <c r="CD176" s="104">
        <v>24</v>
      </c>
      <c r="CE176" s="104">
        <v>3</v>
      </c>
      <c r="CF176" s="104">
        <v>0</v>
      </c>
      <c r="CG176" s="104">
        <v>0</v>
      </c>
      <c r="CH176" s="105"/>
      <c r="CI176" s="104" t="b">
        <v>0</v>
      </c>
      <c r="CJ176" s="104">
        <v>0</v>
      </c>
      <c r="CK176" s="104">
        <v>0</v>
      </c>
      <c r="CL176" s="106" t="s">
        <v>11570</v>
      </c>
      <c r="CM176" s="104">
        <v>0</v>
      </c>
      <c r="CN176" s="104">
        <v>1</v>
      </c>
      <c r="CO176" s="104">
        <v>0</v>
      </c>
      <c r="CP176" s="104">
        <v>0</v>
      </c>
      <c r="CQ176" s="104">
        <v>50</v>
      </c>
      <c r="CR176" s="104">
        <v>50</v>
      </c>
      <c r="CS176" s="104">
        <v>164973.12</v>
      </c>
      <c r="CT176" s="104">
        <v>0.138046719805306</v>
      </c>
      <c r="CU176" s="104">
        <v>22773.998072047099</v>
      </c>
      <c r="CV176" s="104">
        <v>72.249499999999998</v>
      </c>
      <c r="CW176" s="104">
        <v>1.1723379275591099</v>
      </c>
      <c r="CX176" s="104">
        <v>84.700829097181796</v>
      </c>
      <c r="CY176" s="104">
        <v>3.2854999999999999</v>
      </c>
      <c r="CZ176" s="104">
        <v>0.152545529707243</v>
      </c>
      <c r="DA176" s="104">
        <v>0.50118833785314898</v>
      </c>
      <c r="DB176" s="104">
        <v>1.6495319634703199E-4</v>
      </c>
      <c r="DC176" s="104">
        <v>0</v>
      </c>
      <c r="DD176" s="105" t="s">
        <v>10492</v>
      </c>
    </row>
    <row r="177" spans="1:108" ht="409.5" x14ac:dyDescent="0.35">
      <c r="A177" s="105" t="s">
        <v>7013</v>
      </c>
      <c r="B177" s="104">
        <v>0</v>
      </c>
      <c r="C177" s="104">
        <v>0</v>
      </c>
      <c r="D177" s="104">
        <v>0</v>
      </c>
      <c r="E177" s="105"/>
      <c r="F177" s="104">
        <v>1</v>
      </c>
      <c r="G177" s="104" t="b">
        <v>0</v>
      </c>
      <c r="H177" s="105" t="s">
        <v>512</v>
      </c>
      <c r="I177" s="104">
        <v>0</v>
      </c>
      <c r="J177" s="105"/>
      <c r="K177" s="104">
        <v>0</v>
      </c>
      <c r="L177" s="104">
        <v>3.4505913008619</v>
      </c>
      <c r="M177" s="104">
        <v>0</v>
      </c>
      <c r="N177" s="104">
        <v>0</v>
      </c>
      <c r="O177" s="105"/>
      <c r="P177" s="104" t="b">
        <v>0</v>
      </c>
      <c r="Q177" s="104">
        <v>0</v>
      </c>
      <c r="R177" s="105"/>
      <c r="S177" s="104">
        <v>0</v>
      </c>
      <c r="T177" s="104">
        <v>0</v>
      </c>
      <c r="U177" s="104">
        <v>3.4319999999999999</v>
      </c>
      <c r="V177" s="104">
        <v>0.14299999999999999</v>
      </c>
      <c r="W177" s="104">
        <v>0</v>
      </c>
      <c r="X177" s="105" t="s">
        <v>6168</v>
      </c>
      <c r="Y177" s="106" t="s">
        <v>10285</v>
      </c>
      <c r="Z177" s="104">
        <v>1</v>
      </c>
      <c r="AA177" s="104">
        <v>0</v>
      </c>
      <c r="AB177" s="105" t="s">
        <v>11458</v>
      </c>
      <c r="AC177" s="105" t="s">
        <v>11459</v>
      </c>
      <c r="AD177" s="104">
        <v>0</v>
      </c>
      <c r="AE177" s="104">
        <v>0</v>
      </c>
      <c r="AF177" s="105"/>
      <c r="AG177" s="104">
        <v>2</v>
      </c>
      <c r="AH177" s="104">
        <v>2</v>
      </c>
      <c r="AI177" s="104">
        <v>2</v>
      </c>
      <c r="AJ177" s="105" t="s">
        <v>483</v>
      </c>
      <c r="AK177" s="104" t="b">
        <v>0</v>
      </c>
      <c r="AL177" s="104">
        <v>8760</v>
      </c>
      <c r="AM177" s="104">
        <v>8760</v>
      </c>
      <c r="AN177" s="104">
        <v>8760</v>
      </c>
      <c r="AO177" s="104">
        <v>0</v>
      </c>
      <c r="AP177" s="104">
        <v>0</v>
      </c>
      <c r="AQ177" s="104">
        <v>0</v>
      </c>
      <c r="AR177" s="104">
        <v>438000</v>
      </c>
      <c r="AS177" s="104">
        <v>65700</v>
      </c>
      <c r="AT177" s="105"/>
      <c r="AU177" s="104" t="b">
        <v>0</v>
      </c>
      <c r="AV177" s="104">
        <v>0</v>
      </c>
      <c r="AW177" s="104">
        <v>0</v>
      </c>
      <c r="AX177" s="104" t="b">
        <v>1</v>
      </c>
      <c r="AY177" s="104">
        <v>0</v>
      </c>
      <c r="AZ177" s="104">
        <v>87600</v>
      </c>
      <c r="BA177" s="104" t="b">
        <v>0</v>
      </c>
      <c r="BB177" s="104">
        <v>0</v>
      </c>
      <c r="BC177" s="105" t="s">
        <v>6169</v>
      </c>
      <c r="BD177" s="105" t="s">
        <v>827</v>
      </c>
      <c r="BE177" s="104" t="b">
        <v>0</v>
      </c>
      <c r="BF177" s="104">
        <v>175200</v>
      </c>
      <c r="BG177" s="105" t="s">
        <v>6636</v>
      </c>
      <c r="BH177" s="105" t="b">
        <v>1</v>
      </c>
      <c r="BI177" s="104">
        <v>0</v>
      </c>
      <c r="BJ177" s="104">
        <v>85</v>
      </c>
      <c r="BK177" s="104">
        <v>0</v>
      </c>
      <c r="BL177" s="104">
        <v>0</v>
      </c>
      <c r="BM177" s="104">
        <v>0</v>
      </c>
      <c r="BN177" s="105" t="s">
        <v>9429</v>
      </c>
      <c r="BO177" s="104">
        <v>383202.09973753302</v>
      </c>
      <c r="BP177" s="104">
        <v>0</v>
      </c>
      <c r="BQ177" s="104">
        <v>3.0026246719160099</v>
      </c>
      <c r="BR177" s="105"/>
      <c r="BS177" s="105"/>
      <c r="BT177" s="105"/>
      <c r="BU177" s="105"/>
      <c r="BV177" s="104">
        <v>1</v>
      </c>
      <c r="BW177" s="104">
        <v>1</v>
      </c>
      <c r="BX177" s="104">
        <v>344300</v>
      </c>
      <c r="BY177" s="104">
        <v>0</v>
      </c>
      <c r="BZ177" s="104">
        <v>2.60958904109589E-6</v>
      </c>
      <c r="CA177" s="105" t="s">
        <v>6170</v>
      </c>
      <c r="CB177" s="105">
        <v>367920</v>
      </c>
      <c r="CC177" s="105" t="b">
        <v>1</v>
      </c>
      <c r="CD177" s="104">
        <v>0</v>
      </c>
      <c r="CE177" s="104">
        <v>1</v>
      </c>
      <c r="CF177" s="104">
        <v>0</v>
      </c>
      <c r="CG177" s="104">
        <v>0</v>
      </c>
      <c r="CH177" s="105"/>
      <c r="CI177" s="104" t="b">
        <v>0</v>
      </c>
      <c r="CJ177" s="104">
        <v>0</v>
      </c>
      <c r="CK177" s="104">
        <v>0</v>
      </c>
      <c r="CL177" s="106" t="s">
        <v>10286</v>
      </c>
      <c r="CM177" s="104">
        <v>4.9168378995349697E-9</v>
      </c>
      <c r="CN177" s="104">
        <v>86.332932451249206</v>
      </c>
      <c r="CO177" s="104">
        <v>0</v>
      </c>
      <c r="CP177" s="104">
        <v>0</v>
      </c>
      <c r="CQ177" s="104">
        <v>50</v>
      </c>
      <c r="CR177" s="104">
        <v>50</v>
      </c>
      <c r="CS177" s="104">
        <v>344300</v>
      </c>
      <c r="CT177" s="104">
        <v>0.10167669171110801</v>
      </c>
      <c r="CU177" s="104">
        <v>35007.284956134499</v>
      </c>
      <c r="CV177" s="104">
        <v>3.4319999999999999</v>
      </c>
      <c r="CW177" s="104">
        <v>2.4480618850443698</v>
      </c>
      <c r="CX177" s="104">
        <v>8.4017483894722798</v>
      </c>
      <c r="CY177" s="104">
        <v>1.143</v>
      </c>
      <c r="CZ177" s="104">
        <v>0.30627545893380997</v>
      </c>
      <c r="DA177" s="104">
        <v>0.35007284956134499</v>
      </c>
      <c r="DB177" s="104">
        <v>7.8356164383561593E-6</v>
      </c>
      <c r="DC177" s="104">
        <v>0</v>
      </c>
      <c r="DD177" s="105" t="s">
        <v>6171</v>
      </c>
    </row>
    <row r="178" spans="1:108" ht="304.5" x14ac:dyDescent="0.35">
      <c r="A178" s="105" t="s">
        <v>7014</v>
      </c>
      <c r="B178" s="104">
        <v>0</v>
      </c>
      <c r="C178" s="104">
        <v>0</v>
      </c>
      <c r="D178" s="104">
        <v>0</v>
      </c>
      <c r="E178" s="105"/>
      <c r="F178" s="104">
        <v>1</v>
      </c>
      <c r="G178" s="104" t="b">
        <v>0</v>
      </c>
      <c r="H178" s="105" t="s">
        <v>512</v>
      </c>
      <c r="I178" s="104">
        <v>0</v>
      </c>
      <c r="J178" s="105"/>
      <c r="K178" s="104">
        <v>0</v>
      </c>
      <c r="L178" s="104">
        <v>1.1527699499386701</v>
      </c>
      <c r="M178" s="104">
        <v>0</v>
      </c>
      <c r="N178" s="104">
        <v>0</v>
      </c>
      <c r="O178" s="105"/>
      <c r="P178" s="104" t="b">
        <v>0</v>
      </c>
      <c r="Q178" s="104">
        <v>0</v>
      </c>
      <c r="R178" s="105"/>
      <c r="S178" s="104">
        <v>0</v>
      </c>
      <c r="T178" s="104">
        <v>0</v>
      </c>
      <c r="U178" s="104">
        <v>0</v>
      </c>
      <c r="V178" s="104">
        <v>0.27710000000000001</v>
      </c>
      <c r="W178" s="104">
        <v>0</v>
      </c>
      <c r="X178" s="105" t="s">
        <v>6176</v>
      </c>
      <c r="Y178" s="105"/>
      <c r="Z178" s="104">
        <v>1</v>
      </c>
      <c r="AA178" s="104">
        <v>0</v>
      </c>
      <c r="AB178" s="105" t="s">
        <v>11461</v>
      </c>
      <c r="AC178" s="105" t="s">
        <v>11462</v>
      </c>
      <c r="AD178" s="104">
        <v>0</v>
      </c>
      <c r="AE178" s="104">
        <v>0</v>
      </c>
      <c r="AF178" s="105"/>
      <c r="AG178" s="104">
        <v>2</v>
      </c>
      <c r="AH178" s="104">
        <v>2</v>
      </c>
      <c r="AI178" s="104">
        <v>2</v>
      </c>
      <c r="AJ178" s="105" t="s">
        <v>483</v>
      </c>
      <c r="AK178" s="104" t="b">
        <v>0</v>
      </c>
      <c r="AL178" s="104">
        <v>8760</v>
      </c>
      <c r="AM178" s="104">
        <v>8760</v>
      </c>
      <c r="AN178" s="104">
        <v>8760</v>
      </c>
      <c r="AO178" s="104">
        <v>0</v>
      </c>
      <c r="AP178" s="104">
        <v>0</v>
      </c>
      <c r="AQ178" s="104">
        <v>0</v>
      </c>
      <c r="AR178" s="104">
        <v>175200</v>
      </c>
      <c r="AS178" s="104">
        <v>26280</v>
      </c>
      <c r="AT178" s="105"/>
      <c r="AU178" s="104" t="b">
        <v>0</v>
      </c>
      <c r="AV178" s="104">
        <v>0</v>
      </c>
      <c r="AW178" s="104">
        <v>0</v>
      </c>
      <c r="AX178" s="104" t="b">
        <v>1</v>
      </c>
      <c r="AY178" s="104">
        <v>0</v>
      </c>
      <c r="AZ178" s="104">
        <v>87600</v>
      </c>
      <c r="BA178" s="104" t="b">
        <v>0</v>
      </c>
      <c r="BB178" s="104">
        <v>0</v>
      </c>
      <c r="BC178" s="105" t="s">
        <v>10288</v>
      </c>
      <c r="BD178" s="105" t="s">
        <v>852</v>
      </c>
      <c r="BE178" s="104" t="b">
        <v>0</v>
      </c>
      <c r="BF178" s="104">
        <v>367920</v>
      </c>
      <c r="BG178" s="105" t="s">
        <v>6138</v>
      </c>
      <c r="BH178" s="105" t="b">
        <v>1</v>
      </c>
      <c r="BI178" s="104">
        <v>0</v>
      </c>
      <c r="BJ178" s="104">
        <v>75</v>
      </c>
      <c r="BK178" s="104">
        <v>0</v>
      </c>
      <c r="BL178" s="104">
        <v>0</v>
      </c>
      <c r="BM178" s="104">
        <v>0</v>
      </c>
      <c r="BN178" s="105" t="s">
        <v>3329</v>
      </c>
      <c r="BO178" s="104">
        <v>102405.835729817</v>
      </c>
      <c r="BP178" s="104">
        <v>0</v>
      </c>
      <c r="BQ178" s="104">
        <v>0</v>
      </c>
      <c r="BR178" s="105"/>
      <c r="BS178" s="105"/>
      <c r="BT178" s="105"/>
      <c r="BU178" s="105"/>
      <c r="BV178" s="104">
        <v>1</v>
      </c>
      <c r="BW178" s="104">
        <v>1</v>
      </c>
      <c r="BX178" s="104">
        <v>434637.5</v>
      </c>
      <c r="BY178" s="104">
        <v>0</v>
      </c>
      <c r="BZ178" s="104">
        <v>9.7650684931506794E-6</v>
      </c>
      <c r="CA178" s="105" t="s">
        <v>6177</v>
      </c>
      <c r="CB178" s="105">
        <v>140160</v>
      </c>
      <c r="CC178" s="105" t="b">
        <v>1</v>
      </c>
      <c r="CD178" s="104">
        <v>0</v>
      </c>
      <c r="CE178" s="104">
        <v>4</v>
      </c>
      <c r="CF178" s="104">
        <v>0</v>
      </c>
      <c r="CG178" s="104">
        <v>0</v>
      </c>
      <c r="CH178" s="105"/>
      <c r="CI178" s="104" t="b">
        <v>0</v>
      </c>
      <c r="CJ178" s="104">
        <v>0</v>
      </c>
      <c r="CK178" s="104">
        <v>0</v>
      </c>
      <c r="CL178" s="106" t="s">
        <v>10289</v>
      </c>
      <c r="CM178" s="104">
        <v>9.7650684931497596E-10</v>
      </c>
      <c r="CN178" s="104">
        <v>1.4179955574710601</v>
      </c>
      <c r="CO178" s="104">
        <v>0</v>
      </c>
      <c r="CP178" s="104">
        <v>0</v>
      </c>
      <c r="CQ178" s="104">
        <v>50</v>
      </c>
      <c r="CR178" s="104">
        <v>50</v>
      </c>
      <c r="CS178" s="104">
        <v>434637.5</v>
      </c>
      <c r="CT178" s="104">
        <v>0.144175854523026</v>
      </c>
      <c r="CU178" s="104">
        <v>62664.232970251898</v>
      </c>
      <c r="CV178" s="104">
        <v>0</v>
      </c>
      <c r="CW178" s="104">
        <v>0</v>
      </c>
      <c r="CX178" s="104">
        <v>0</v>
      </c>
      <c r="CY178" s="104">
        <v>4.2770999999999999</v>
      </c>
      <c r="CZ178" s="104">
        <v>0.117208824615278</v>
      </c>
      <c r="DA178" s="104">
        <v>0.50131386376200504</v>
      </c>
      <c r="DB178" s="104">
        <v>0</v>
      </c>
      <c r="DC178" s="104">
        <v>0</v>
      </c>
      <c r="DD178" s="105" t="s">
        <v>6178</v>
      </c>
    </row>
    <row r="179" spans="1:108" ht="116" x14ac:dyDescent="0.35">
      <c r="A179" s="105" t="s">
        <v>10830</v>
      </c>
      <c r="B179" s="104">
        <v>0</v>
      </c>
      <c r="C179" s="104">
        <v>0</v>
      </c>
      <c r="D179" s="104">
        <v>0</v>
      </c>
      <c r="E179" s="105"/>
      <c r="F179" s="104">
        <v>1</v>
      </c>
      <c r="G179" s="104" t="b">
        <v>0</v>
      </c>
      <c r="H179" s="105" t="s">
        <v>512</v>
      </c>
      <c r="I179" s="104">
        <v>0</v>
      </c>
      <c r="J179" s="105"/>
      <c r="K179" s="104">
        <v>0</v>
      </c>
      <c r="L179" s="104">
        <v>1.21907614075462</v>
      </c>
      <c r="M179" s="104">
        <v>0</v>
      </c>
      <c r="N179" s="104">
        <v>0</v>
      </c>
      <c r="O179" s="105"/>
      <c r="P179" s="104" t="b">
        <v>0</v>
      </c>
      <c r="Q179" s="104">
        <v>0</v>
      </c>
      <c r="R179" s="105"/>
      <c r="S179" s="104">
        <v>0</v>
      </c>
      <c r="T179" s="104">
        <v>0</v>
      </c>
      <c r="U179" s="104">
        <v>27.134399999999999</v>
      </c>
      <c r="V179" s="104">
        <v>2.2612000000000001</v>
      </c>
      <c r="W179" s="104">
        <v>0</v>
      </c>
      <c r="X179" s="105" t="s">
        <v>10099</v>
      </c>
      <c r="Y179" s="105"/>
      <c r="Z179" s="104">
        <v>1</v>
      </c>
      <c r="AA179" s="104">
        <v>0</v>
      </c>
      <c r="AB179" s="105" t="s">
        <v>799</v>
      </c>
      <c r="AC179" s="105" t="s">
        <v>77</v>
      </c>
      <c r="AD179" s="104">
        <v>0</v>
      </c>
      <c r="AE179" s="104">
        <v>0</v>
      </c>
      <c r="AF179" s="105"/>
      <c r="AG179" s="104">
        <v>2</v>
      </c>
      <c r="AH179" s="104">
        <v>2</v>
      </c>
      <c r="AI179" s="104">
        <v>2</v>
      </c>
      <c r="AJ179" s="105" t="s">
        <v>483</v>
      </c>
      <c r="AK179" s="104" t="b">
        <v>0</v>
      </c>
      <c r="AL179" s="104">
        <v>8760</v>
      </c>
      <c r="AM179" s="104">
        <v>8760</v>
      </c>
      <c r="AN179" s="104">
        <v>8760</v>
      </c>
      <c r="AO179" s="104">
        <v>0</v>
      </c>
      <c r="AP179" s="104">
        <v>0</v>
      </c>
      <c r="AQ179" s="104">
        <v>0</v>
      </c>
      <c r="AR179" s="104">
        <v>21900</v>
      </c>
      <c r="AS179" s="104">
        <v>3285</v>
      </c>
      <c r="AT179" s="105"/>
      <c r="AU179" s="104" t="b">
        <v>0</v>
      </c>
      <c r="AV179" s="104">
        <v>0</v>
      </c>
      <c r="AW179" s="104">
        <v>0</v>
      </c>
      <c r="AX179" s="104" t="b">
        <v>1</v>
      </c>
      <c r="AY179" s="104">
        <v>0</v>
      </c>
      <c r="AZ179" s="104">
        <v>87600</v>
      </c>
      <c r="BA179" s="104" t="b">
        <v>0</v>
      </c>
      <c r="BB179" s="104">
        <v>0</v>
      </c>
      <c r="BC179" s="105" t="s">
        <v>6172</v>
      </c>
      <c r="BD179" s="105" t="s">
        <v>851</v>
      </c>
      <c r="BE179" s="104" t="b">
        <v>0</v>
      </c>
      <c r="BF179" s="104">
        <v>8760</v>
      </c>
      <c r="BG179" s="105">
        <v>8760</v>
      </c>
      <c r="BH179" s="105" t="b">
        <v>1</v>
      </c>
      <c r="BI179" s="104">
        <v>0</v>
      </c>
      <c r="BJ179" s="104">
        <v>50</v>
      </c>
      <c r="BK179" s="104">
        <v>0</v>
      </c>
      <c r="BL179" s="104">
        <v>0</v>
      </c>
      <c r="BM179" s="104">
        <v>0</v>
      </c>
      <c r="BN179" s="105" t="s">
        <v>3896</v>
      </c>
      <c r="BO179" s="104">
        <v>16066.7908969524</v>
      </c>
      <c r="BP179" s="104">
        <v>0</v>
      </c>
      <c r="BQ179" s="104">
        <v>8.3317829002391708</v>
      </c>
      <c r="BR179" s="105"/>
      <c r="BS179" s="105"/>
      <c r="BT179" s="105"/>
      <c r="BU179" s="105"/>
      <c r="BV179" s="104">
        <v>1</v>
      </c>
      <c r="BW179" s="104">
        <v>1</v>
      </c>
      <c r="BX179" s="104">
        <v>121306</v>
      </c>
      <c r="BY179" s="104">
        <v>0</v>
      </c>
      <c r="BZ179" s="104">
        <v>6.2240182648401802E-5</v>
      </c>
      <c r="CA179" s="105" t="s">
        <v>10287</v>
      </c>
      <c r="CB179" s="105">
        <v>17520</v>
      </c>
      <c r="CC179" s="105" t="b">
        <v>1</v>
      </c>
      <c r="CD179" s="104">
        <v>200</v>
      </c>
      <c r="CE179" s="104">
        <v>25</v>
      </c>
      <c r="CF179" s="104">
        <v>0</v>
      </c>
      <c r="CG179" s="104">
        <v>0</v>
      </c>
      <c r="CH179" s="105"/>
      <c r="CI179" s="104" t="b">
        <v>0</v>
      </c>
      <c r="CJ179" s="104">
        <v>0</v>
      </c>
      <c r="CK179" s="104">
        <v>0</v>
      </c>
      <c r="CL179" s="106" t="s">
        <v>11460</v>
      </c>
      <c r="CM179" s="104">
        <v>0</v>
      </c>
      <c r="CN179" s="104">
        <v>1</v>
      </c>
      <c r="CO179" s="104">
        <v>0</v>
      </c>
      <c r="CP179" s="104">
        <v>0</v>
      </c>
      <c r="CQ179" s="104">
        <v>50</v>
      </c>
      <c r="CR179" s="104">
        <v>50</v>
      </c>
      <c r="CS179" s="104">
        <v>121306</v>
      </c>
      <c r="CT179" s="104">
        <v>5.8610518789946803E-2</v>
      </c>
      <c r="CU179" s="104">
        <v>7109.8075923332799</v>
      </c>
      <c r="CV179" s="104">
        <v>227.1344</v>
      </c>
      <c r="CW179" s="104">
        <v>7.5125292433024293E-2</v>
      </c>
      <c r="CX179" s="104">
        <v>17.063538221599501</v>
      </c>
      <c r="CY179" s="104">
        <v>27.261199999999999</v>
      </c>
      <c r="CZ179" s="104">
        <v>5.2160635572414002E-2</v>
      </c>
      <c r="DA179" s="104">
        <v>1.4219615184666901</v>
      </c>
      <c r="DB179" s="104">
        <v>5.1857168949771696E-4</v>
      </c>
      <c r="DC179" s="104">
        <v>0</v>
      </c>
      <c r="DD179" s="105" t="s">
        <v>6173</v>
      </c>
    </row>
    <row r="180" spans="1:108" x14ac:dyDescent="0.35">
      <c r="A180" s="105" t="s">
        <v>10831</v>
      </c>
      <c r="B180" s="104">
        <v>0</v>
      </c>
      <c r="C180" s="104">
        <v>0</v>
      </c>
      <c r="D180" s="104">
        <v>0</v>
      </c>
      <c r="E180" s="105"/>
      <c r="F180" s="104">
        <v>1</v>
      </c>
      <c r="G180" s="104" t="b">
        <v>0</v>
      </c>
      <c r="H180" s="105" t="s">
        <v>512</v>
      </c>
      <c r="I180" s="104">
        <v>0</v>
      </c>
      <c r="J180" s="105"/>
      <c r="K180" s="104">
        <v>0</v>
      </c>
      <c r="L180" s="104">
        <v>1.4307684724207601</v>
      </c>
      <c r="M180" s="104">
        <v>0</v>
      </c>
      <c r="N180" s="104">
        <v>0</v>
      </c>
      <c r="O180" s="105"/>
      <c r="P180" s="104" t="b">
        <v>0</v>
      </c>
      <c r="Q180" s="104">
        <v>0</v>
      </c>
      <c r="R180" s="105"/>
      <c r="S180" s="104">
        <v>0</v>
      </c>
      <c r="T180" s="104">
        <v>0</v>
      </c>
      <c r="U180" s="104">
        <v>2.2208000000000001</v>
      </c>
      <c r="V180" s="104">
        <v>0.27760000000000001</v>
      </c>
      <c r="W180" s="104">
        <v>0</v>
      </c>
      <c r="X180" s="105" t="s">
        <v>6174</v>
      </c>
      <c r="Y180" s="105"/>
      <c r="Z180" s="104">
        <v>1</v>
      </c>
      <c r="AA180" s="104">
        <v>0</v>
      </c>
      <c r="AB180" s="105" t="s">
        <v>799</v>
      </c>
      <c r="AC180" s="105" t="s">
        <v>77</v>
      </c>
      <c r="AD180" s="104">
        <v>0</v>
      </c>
      <c r="AE180" s="104">
        <v>0</v>
      </c>
      <c r="AF180" s="105"/>
      <c r="AG180" s="104">
        <v>2</v>
      </c>
      <c r="AH180" s="104">
        <v>2</v>
      </c>
      <c r="AI180" s="104">
        <v>2</v>
      </c>
      <c r="AJ180" s="105" t="s">
        <v>483</v>
      </c>
      <c r="AK180" s="104" t="b">
        <v>0</v>
      </c>
      <c r="AL180" s="104">
        <v>8760</v>
      </c>
      <c r="AM180" s="104">
        <v>8760</v>
      </c>
      <c r="AN180" s="104">
        <v>8760</v>
      </c>
      <c r="AO180" s="104">
        <v>0</v>
      </c>
      <c r="AP180" s="104">
        <v>0</v>
      </c>
      <c r="AQ180" s="104">
        <v>0</v>
      </c>
      <c r="AR180" s="104">
        <v>219000</v>
      </c>
      <c r="AS180" s="104">
        <v>32850</v>
      </c>
      <c r="AT180" s="105"/>
      <c r="AU180" s="104" t="b">
        <v>0</v>
      </c>
      <c r="AV180" s="104">
        <v>0</v>
      </c>
      <c r="AW180" s="104">
        <v>0</v>
      </c>
      <c r="AX180" s="104" t="b">
        <v>1</v>
      </c>
      <c r="AY180" s="104">
        <v>0</v>
      </c>
      <c r="AZ180" s="104">
        <v>87600</v>
      </c>
      <c r="BA180" s="104" t="b">
        <v>0</v>
      </c>
      <c r="BB180" s="104">
        <v>0</v>
      </c>
      <c r="BC180" s="105" t="s">
        <v>6172</v>
      </c>
      <c r="BD180" s="105" t="s">
        <v>851</v>
      </c>
      <c r="BE180" s="104" t="b">
        <v>0</v>
      </c>
      <c r="BF180" s="104">
        <v>113880</v>
      </c>
      <c r="BG180" s="105" t="s">
        <v>6138</v>
      </c>
      <c r="BH180" s="105" t="b">
        <v>1</v>
      </c>
      <c r="BI180" s="104">
        <v>0</v>
      </c>
      <c r="BJ180" s="104">
        <v>75</v>
      </c>
      <c r="BK180" s="104">
        <v>0</v>
      </c>
      <c r="BL180" s="104">
        <v>0</v>
      </c>
      <c r="BM180" s="104">
        <v>0</v>
      </c>
      <c r="BN180" s="105" t="s">
        <v>3896</v>
      </c>
      <c r="BO180" s="104">
        <v>133634.36660971399</v>
      </c>
      <c r="BP180" s="104">
        <v>0</v>
      </c>
      <c r="BQ180" s="104">
        <v>0.67756895289235997</v>
      </c>
      <c r="BR180" s="105"/>
      <c r="BS180" s="105"/>
      <c r="BT180" s="105"/>
      <c r="BU180" s="105"/>
      <c r="BV180" s="104">
        <v>1</v>
      </c>
      <c r="BW180" s="104">
        <v>1</v>
      </c>
      <c r="BX180" s="104">
        <v>23220.799999999999</v>
      </c>
      <c r="BY180" s="104">
        <v>0</v>
      </c>
      <c r="BZ180" s="104">
        <v>7.4831050228310496E-6</v>
      </c>
      <c r="CA180" s="105" t="s">
        <v>10287</v>
      </c>
      <c r="CB180" s="105">
        <v>175200</v>
      </c>
      <c r="CC180" s="105" t="b">
        <v>1</v>
      </c>
      <c r="CD180" s="104">
        <v>0</v>
      </c>
      <c r="CE180" s="104">
        <v>3</v>
      </c>
      <c r="CF180" s="104">
        <v>0</v>
      </c>
      <c r="CG180" s="104">
        <v>0</v>
      </c>
      <c r="CH180" s="105"/>
      <c r="CI180" s="104" t="b">
        <v>0</v>
      </c>
      <c r="CJ180" s="104">
        <v>0</v>
      </c>
      <c r="CK180" s="104">
        <v>0</v>
      </c>
      <c r="CL180" s="105" t="s">
        <v>6166</v>
      </c>
      <c r="CM180" s="104">
        <v>0</v>
      </c>
      <c r="CN180" s="104">
        <v>1</v>
      </c>
      <c r="CO180" s="104">
        <v>0</v>
      </c>
      <c r="CP180" s="104">
        <v>0</v>
      </c>
      <c r="CQ180" s="104">
        <v>50</v>
      </c>
      <c r="CR180" s="104">
        <v>50</v>
      </c>
      <c r="CS180" s="104">
        <v>23220.799999999999</v>
      </c>
      <c r="CT180" s="104">
        <v>0.17381583036558501</v>
      </c>
      <c r="CU180" s="104">
        <v>4036.1426337531698</v>
      </c>
      <c r="CV180" s="104">
        <v>2.2208000000000001</v>
      </c>
      <c r="CW180" s="104">
        <v>1.8174273386856901</v>
      </c>
      <c r="CX180" s="104">
        <v>4.0361426337531698</v>
      </c>
      <c r="CY180" s="104">
        <v>3.2776000000000001</v>
      </c>
      <c r="CZ180" s="104">
        <v>0.15392904235390101</v>
      </c>
      <c r="DA180" s="104">
        <v>0.50451782921914501</v>
      </c>
      <c r="DB180" s="104">
        <v>5.0703196347032002E-6</v>
      </c>
      <c r="DC180" s="104">
        <v>0</v>
      </c>
      <c r="DD180" s="105" t="s">
        <v>6175</v>
      </c>
    </row>
    <row r="181" spans="1:108" ht="409.5" x14ac:dyDescent="0.35">
      <c r="A181" s="105" t="s">
        <v>10842</v>
      </c>
      <c r="B181" s="104">
        <v>0</v>
      </c>
      <c r="C181" s="104">
        <v>0</v>
      </c>
      <c r="D181" s="104">
        <v>0</v>
      </c>
      <c r="E181" s="105"/>
      <c r="F181" s="104">
        <v>1</v>
      </c>
      <c r="G181" s="104" t="b">
        <v>0</v>
      </c>
      <c r="H181" s="105" t="s">
        <v>512</v>
      </c>
      <c r="I181" s="104">
        <v>0</v>
      </c>
      <c r="J181" s="105"/>
      <c r="K181" s="104">
        <v>0</v>
      </c>
      <c r="L181" s="104">
        <v>1.1612393573528501</v>
      </c>
      <c r="M181" s="104">
        <v>0</v>
      </c>
      <c r="N181" s="104">
        <v>0</v>
      </c>
      <c r="O181" s="105"/>
      <c r="P181" s="104" t="b">
        <v>0</v>
      </c>
      <c r="Q181" s="104">
        <v>0</v>
      </c>
      <c r="R181" s="105"/>
      <c r="S181" s="104">
        <v>0</v>
      </c>
      <c r="T181" s="104">
        <v>0</v>
      </c>
      <c r="U181" s="104">
        <v>133.26599999999999</v>
      </c>
      <c r="V181" s="104">
        <v>2.2210999999999999</v>
      </c>
      <c r="W181" s="104">
        <v>0</v>
      </c>
      <c r="X181" s="105" t="s">
        <v>10146</v>
      </c>
      <c r="Y181" s="105"/>
      <c r="Z181" s="104">
        <v>1</v>
      </c>
      <c r="AA181" s="104">
        <v>0</v>
      </c>
      <c r="AB181" s="105" t="s">
        <v>799</v>
      </c>
      <c r="AC181" s="105" t="s">
        <v>77</v>
      </c>
      <c r="AD181" s="104">
        <v>0</v>
      </c>
      <c r="AE181" s="104">
        <v>0</v>
      </c>
      <c r="AF181" s="105"/>
      <c r="AG181" s="104">
        <v>2</v>
      </c>
      <c r="AH181" s="104">
        <v>2</v>
      </c>
      <c r="AI181" s="104">
        <v>2</v>
      </c>
      <c r="AJ181" s="105" t="s">
        <v>483</v>
      </c>
      <c r="AK181" s="104" t="b">
        <v>0</v>
      </c>
      <c r="AL181" s="104">
        <v>8760</v>
      </c>
      <c r="AM181" s="104">
        <v>8760</v>
      </c>
      <c r="AN181" s="104">
        <v>8760</v>
      </c>
      <c r="AO181" s="104">
        <v>0</v>
      </c>
      <c r="AP181" s="104">
        <v>0</v>
      </c>
      <c r="AQ181" s="104">
        <v>0</v>
      </c>
      <c r="AR181" s="104">
        <v>21900</v>
      </c>
      <c r="AS181" s="104">
        <v>3285</v>
      </c>
      <c r="AT181" s="105"/>
      <c r="AU181" s="104" t="b">
        <v>0</v>
      </c>
      <c r="AV181" s="104">
        <v>0</v>
      </c>
      <c r="AW181" s="104">
        <v>0</v>
      </c>
      <c r="AX181" s="104" t="b">
        <v>1</v>
      </c>
      <c r="AY181" s="104">
        <v>0</v>
      </c>
      <c r="AZ181" s="104">
        <v>87600</v>
      </c>
      <c r="BA181" s="104" t="b">
        <v>0</v>
      </c>
      <c r="BB181" s="104">
        <v>0</v>
      </c>
      <c r="BC181" s="105" t="s">
        <v>6172</v>
      </c>
      <c r="BD181" s="105" t="s">
        <v>851</v>
      </c>
      <c r="BE181" s="104" t="b">
        <v>0</v>
      </c>
      <c r="BF181" s="104">
        <v>8760</v>
      </c>
      <c r="BG181" s="105">
        <v>8760</v>
      </c>
      <c r="BH181" s="105" t="b">
        <v>1</v>
      </c>
      <c r="BI181" s="104">
        <v>0</v>
      </c>
      <c r="BJ181" s="104">
        <v>50</v>
      </c>
      <c r="BK181" s="104">
        <v>0</v>
      </c>
      <c r="BL181" s="104">
        <v>0</v>
      </c>
      <c r="BM181" s="104">
        <v>0</v>
      </c>
      <c r="BN181" s="105" t="s">
        <v>3896</v>
      </c>
      <c r="BO181" s="104">
        <v>16090.4592393401</v>
      </c>
      <c r="BP181" s="104">
        <v>0</v>
      </c>
      <c r="BQ181" s="104">
        <v>41.6318958455022</v>
      </c>
      <c r="BR181" s="105"/>
      <c r="BS181" s="105"/>
      <c r="BT181" s="105"/>
      <c r="BU181" s="105"/>
      <c r="BV181" s="104">
        <v>1</v>
      </c>
      <c r="BW181" s="104">
        <v>1</v>
      </c>
      <c r="BX181" s="104">
        <v>276653.2</v>
      </c>
      <c r="BY181" s="104">
        <v>0</v>
      </c>
      <c r="BZ181" s="104">
        <v>6.2148630136986294E-5</v>
      </c>
      <c r="CA181" s="105" t="s">
        <v>10287</v>
      </c>
      <c r="CB181" s="105">
        <v>17520</v>
      </c>
      <c r="CC181" s="105" t="b">
        <v>1</v>
      </c>
      <c r="CD181" s="104">
        <v>1000</v>
      </c>
      <c r="CE181" s="104">
        <v>25</v>
      </c>
      <c r="CF181" s="104">
        <v>0</v>
      </c>
      <c r="CG181" s="104">
        <v>0</v>
      </c>
      <c r="CH181" s="105"/>
      <c r="CI181" s="104" t="b">
        <v>0</v>
      </c>
      <c r="CJ181" s="104">
        <v>0</v>
      </c>
      <c r="CK181" s="104">
        <v>0</v>
      </c>
      <c r="CL181" s="106" t="s">
        <v>11537</v>
      </c>
      <c r="CM181" s="104">
        <v>0</v>
      </c>
      <c r="CN181" s="104">
        <v>1</v>
      </c>
      <c r="CO181" s="104">
        <v>0</v>
      </c>
      <c r="CP181" s="104">
        <v>0</v>
      </c>
      <c r="CQ181" s="104">
        <v>50</v>
      </c>
      <c r="CR181" s="104">
        <v>50</v>
      </c>
      <c r="CS181" s="104">
        <v>276653.2</v>
      </c>
      <c r="CT181" s="104">
        <v>6.1428415031138203E-2</v>
      </c>
      <c r="CU181" s="104">
        <v>16994.367589292498</v>
      </c>
      <c r="CV181" s="104">
        <v>1133.2660000000001</v>
      </c>
      <c r="CW181" s="104">
        <v>7.4979605799932098E-2</v>
      </c>
      <c r="CX181" s="104">
        <v>84.971837946465797</v>
      </c>
      <c r="CY181" s="104">
        <v>27.2211</v>
      </c>
      <c r="CZ181" s="104">
        <v>5.2025718986659399E-2</v>
      </c>
      <c r="DA181" s="104">
        <v>1.4161972991077501</v>
      </c>
      <c r="DB181" s="104">
        <v>2.5873652968036501E-3</v>
      </c>
      <c r="DC181" s="104">
        <v>0</v>
      </c>
      <c r="DD181" s="105" t="s">
        <v>6550</v>
      </c>
    </row>
    <row r="182" spans="1:108" ht="304.5" x14ac:dyDescent="0.35">
      <c r="A182" s="105" t="s">
        <v>7015</v>
      </c>
      <c r="B182" s="104">
        <v>0</v>
      </c>
      <c r="C182" s="104">
        <v>0</v>
      </c>
      <c r="D182" s="104">
        <v>0</v>
      </c>
      <c r="E182" s="105"/>
      <c r="F182" s="104">
        <v>1</v>
      </c>
      <c r="G182" s="104" t="b">
        <v>0</v>
      </c>
      <c r="H182" s="105" t="s">
        <v>512</v>
      </c>
      <c r="I182" s="104">
        <v>0</v>
      </c>
      <c r="J182" s="105"/>
      <c r="K182" s="104">
        <v>0</v>
      </c>
      <c r="L182" s="104">
        <v>0.87140473152056497</v>
      </c>
      <c r="M182" s="104">
        <v>0</v>
      </c>
      <c r="N182" s="104">
        <v>0</v>
      </c>
      <c r="O182" s="105"/>
      <c r="P182" s="104" t="b">
        <v>0</v>
      </c>
      <c r="Q182" s="104">
        <v>0</v>
      </c>
      <c r="R182" s="105"/>
      <c r="S182" s="104">
        <v>0</v>
      </c>
      <c r="T182" s="104">
        <v>0</v>
      </c>
      <c r="U182" s="104">
        <v>46.182653618103402</v>
      </c>
      <c r="V182" s="104">
        <v>0.27539999999999998</v>
      </c>
      <c r="W182" s="104">
        <v>0</v>
      </c>
      <c r="X182" s="105" t="s">
        <v>6179</v>
      </c>
      <c r="Y182" s="105"/>
      <c r="Z182" s="104">
        <v>1</v>
      </c>
      <c r="AA182" s="104">
        <v>0</v>
      </c>
      <c r="AB182" s="105" t="s">
        <v>6154</v>
      </c>
      <c r="AC182" s="105" t="s">
        <v>6155</v>
      </c>
      <c r="AD182" s="104">
        <v>0</v>
      </c>
      <c r="AE182" s="104">
        <v>0</v>
      </c>
      <c r="AF182" s="105"/>
      <c r="AG182" s="104">
        <v>2</v>
      </c>
      <c r="AH182" s="104">
        <v>2</v>
      </c>
      <c r="AI182" s="104">
        <v>2</v>
      </c>
      <c r="AJ182" s="105" t="s">
        <v>483</v>
      </c>
      <c r="AK182" s="104" t="b">
        <v>0</v>
      </c>
      <c r="AL182" s="104">
        <v>8760</v>
      </c>
      <c r="AM182" s="104">
        <v>8760</v>
      </c>
      <c r="AN182" s="104">
        <v>8760</v>
      </c>
      <c r="AO182" s="104">
        <v>0</v>
      </c>
      <c r="AP182" s="104">
        <v>0</v>
      </c>
      <c r="AQ182" s="104">
        <v>0</v>
      </c>
      <c r="AR182" s="104">
        <v>262800</v>
      </c>
      <c r="AS182" s="104">
        <v>39420</v>
      </c>
      <c r="AT182" s="105"/>
      <c r="AU182" s="104" t="b">
        <v>0</v>
      </c>
      <c r="AV182" s="104">
        <v>0</v>
      </c>
      <c r="AW182" s="104">
        <v>0</v>
      </c>
      <c r="AX182" s="104" t="b">
        <v>1</v>
      </c>
      <c r="AY182" s="104">
        <v>0</v>
      </c>
      <c r="AZ182" s="104">
        <v>87600</v>
      </c>
      <c r="BA182" s="104" t="b">
        <v>0</v>
      </c>
      <c r="BB182" s="104">
        <v>0</v>
      </c>
      <c r="BC182" s="105" t="s">
        <v>6180</v>
      </c>
      <c r="BD182" s="105" t="s">
        <v>800</v>
      </c>
      <c r="BE182" s="104" t="b">
        <v>0</v>
      </c>
      <c r="BF182" s="104">
        <v>367920</v>
      </c>
      <c r="BG182" s="105" t="s">
        <v>6138</v>
      </c>
      <c r="BH182" s="105" t="b">
        <v>1</v>
      </c>
      <c r="BI182" s="104">
        <v>0</v>
      </c>
      <c r="BJ182" s="104">
        <v>75</v>
      </c>
      <c r="BK182" s="104">
        <v>0</v>
      </c>
      <c r="BL182" s="104">
        <v>0</v>
      </c>
      <c r="BM182" s="104">
        <v>0</v>
      </c>
      <c r="BN182" s="105" t="s">
        <v>899</v>
      </c>
      <c r="BO182" s="104">
        <v>192493.62749406701</v>
      </c>
      <c r="BP182" s="104">
        <v>0</v>
      </c>
      <c r="BQ182" s="104">
        <v>20.2964989092482</v>
      </c>
      <c r="BR182" s="105"/>
      <c r="BS182" s="105"/>
      <c r="BT182" s="105"/>
      <c r="BU182" s="105"/>
      <c r="BV182" s="104">
        <v>1</v>
      </c>
      <c r="BW182" s="104">
        <v>1</v>
      </c>
      <c r="BX182" s="104">
        <v>35508</v>
      </c>
      <c r="BY182" s="104">
        <v>0</v>
      </c>
      <c r="BZ182" s="104">
        <v>5.19497716894977E-6</v>
      </c>
      <c r="CA182" s="105" t="s">
        <v>6181</v>
      </c>
      <c r="CB182" s="105">
        <v>219000</v>
      </c>
      <c r="CC182" s="105" t="b">
        <v>1</v>
      </c>
      <c r="CD182" s="104">
        <v>0</v>
      </c>
      <c r="CE182" s="104">
        <v>2</v>
      </c>
      <c r="CF182" s="104">
        <v>0</v>
      </c>
      <c r="CG182" s="104">
        <v>0</v>
      </c>
      <c r="CH182" s="105"/>
      <c r="CI182" s="104" t="b">
        <v>0</v>
      </c>
      <c r="CJ182" s="104">
        <v>0</v>
      </c>
      <c r="CK182" s="104">
        <v>0</v>
      </c>
      <c r="CL182" s="106" t="s">
        <v>10290</v>
      </c>
      <c r="CM182" s="104">
        <v>6.2876712328766202E-9</v>
      </c>
      <c r="CN182" s="104">
        <v>0.13517227839403401</v>
      </c>
      <c r="CO182" s="104">
        <v>0</v>
      </c>
      <c r="CP182" s="104">
        <v>0</v>
      </c>
      <c r="CQ182" s="104">
        <v>50</v>
      </c>
      <c r="CR182" s="104">
        <v>50</v>
      </c>
      <c r="CS182" s="104">
        <v>35508</v>
      </c>
      <c r="CT182" s="104">
        <v>0.27865666094911701</v>
      </c>
      <c r="CU182" s="104">
        <v>9894.5407169812606</v>
      </c>
      <c r="CV182" s="104">
        <v>46.182653618103402</v>
      </c>
      <c r="CW182" s="104">
        <v>1.79736403192242</v>
      </c>
      <c r="CX182" s="104">
        <v>83.007040511910702</v>
      </c>
      <c r="CY182" s="104">
        <v>2.2753999999999999</v>
      </c>
      <c r="CZ182" s="104">
        <v>0.217424204908615</v>
      </c>
      <c r="DA182" s="104">
        <v>0.49472703584906402</v>
      </c>
      <c r="DB182" s="104">
        <v>1.05439848443159E-4</v>
      </c>
      <c r="DC182" s="104">
        <v>0</v>
      </c>
      <c r="DD182" s="105" t="s">
        <v>6182</v>
      </c>
    </row>
    <row r="183" spans="1:108" ht="409.5" x14ac:dyDescent="0.35">
      <c r="A183" s="105" t="s">
        <v>6938</v>
      </c>
      <c r="B183" s="104">
        <v>0</v>
      </c>
      <c r="C183" s="104">
        <v>0</v>
      </c>
      <c r="D183" s="104">
        <v>0</v>
      </c>
      <c r="E183" s="105"/>
      <c r="F183" s="104">
        <v>1</v>
      </c>
      <c r="G183" s="104" t="b">
        <v>0</v>
      </c>
      <c r="H183" s="105" t="s">
        <v>512</v>
      </c>
      <c r="I183" s="104">
        <v>0</v>
      </c>
      <c r="J183" s="105"/>
      <c r="K183" s="104">
        <v>0</v>
      </c>
      <c r="L183" s="104">
        <v>1.56335152886877</v>
      </c>
      <c r="M183" s="104">
        <v>0</v>
      </c>
      <c r="N183" s="104">
        <v>0</v>
      </c>
      <c r="O183" s="105"/>
      <c r="P183" s="104" t="b">
        <v>0</v>
      </c>
      <c r="Q183" s="104">
        <v>0</v>
      </c>
      <c r="R183" s="105"/>
      <c r="S183" s="104">
        <v>0</v>
      </c>
      <c r="T183" s="104">
        <v>0</v>
      </c>
      <c r="U183" s="104">
        <v>0</v>
      </c>
      <c r="V183" s="104">
        <v>2.1399999999999999E-2</v>
      </c>
      <c r="W183" s="104">
        <v>0</v>
      </c>
      <c r="X183" s="105" t="s">
        <v>6183</v>
      </c>
      <c r="Y183" s="105"/>
      <c r="Z183" s="104">
        <v>1</v>
      </c>
      <c r="AA183" s="104">
        <v>0</v>
      </c>
      <c r="AB183" s="105" t="s">
        <v>11463</v>
      </c>
      <c r="AC183" s="105" t="s">
        <v>11464</v>
      </c>
      <c r="AD183" s="104">
        <v>0</v>
      </c>
      <c r="AE183" s="104">
        <v>5200</v>
      </c>
      <c r="AF183" s="105"/>
      <c r="AG183" s="104">
        <v>2</v>
      </c>
      <c r="AH183" s="104">
        <v>2</v>
      </c>
      <c r="AI183" s="104">
        <v>2</v>
      </c>
      <c r="AJ183" s="105" t="s">
        <v>483</v>
      </c>
      <c r="AK183" s="104" t="b">
        <v>0</v>
      </c>
      <c r="AL183" s="104">
        <v>8760</v>
      </c>
      <c r="AM183" s="104">
        <v>8760</v>
      </c>
      <c r="AN183" s="104">
        <v>8760</v>
      </c>
      <c r="AO183" s="104">
        <v>0</v>
      </c>
      <c r="AP183" s="104">
        <v>0</v>
      </c>
      <c r="AQ183" s="104">
        <v>0</v>
      </c>
      <c r="AR183" s="104">
        <v>219000</v>
      </c>
      <c r="AS183" s="104">
        <v>32850</v>
      </c>
      <c r="AT183" s="105"/>
      <c r="AU183" s="104" t="b">
        <v>0</v>
      </c>
      <c r="AV183" s="104">
        <v>0</v>
      </c>
      <c r="AW183" s="104">
        <v>0</v>
      </c>
      <c r="AX183" s="104" t="b">
        <v>1</v>
      </c>
      <c r="AY183" s="104">
        <v>0</v>
      </c>
      <c r="AZ183" s="104">
        <v>87600</v>
      </c>
      <c r="BA183" s="104" t="b">
        <v>0</v>
      </c>
      <c r="BB183" s="104">
        <v>0</v>
      </c>
      <c r="BC183" s="105" t="s">
        <v>6184</v>
      </c>
      <c r="BD183" s="105" t="s">
        <v>830</v>
      </c>
      <c r="BE183" s="104" t="b">
        <v>0</v>
      </c>
      <c r="BF183" s="104">
        <v>175200</v>
      </c>
      <c r="BG183" s="105" t="s">
        <v>6185</v>
      </c>
      <c r="BH183" s="105" t="b">
        <v>1</v>
      </c>
      <c r="BI183" s="104">
        <v>476</v>
      </c>
      <c r="BJ183" s="104">
        <v>138</v>
      </c>
      <c r="BK183" s="104">
        <v>45180</v>
      </c>
      <c r="BL183" s="104">
        <v>0</v>
      </c>
      <c r="BM183" s="104">
        <v>0</v>
      </c>
      <c r="BN183" s="105" t="s">
        <v>1195</v>
      </c>
      <c r="BO183" s="104">
        <v>3775.16561599843</v>
      </c>
      <c r="BP183" s="104">
        <v>0</v>
      </c>
      <c r="BQ183" s="104">
        <v>4.1026914000348196</v>
      </c>
      <c r="BR183" s="105"/>
      <c r="BS183" s="105"/>
      <c r="BT183" s="105"/>
      <c r="BU183" s="105"/>
      <c r="BV183" s="104">
        <v>1</v>
      </c>
      <c r="BW183" s="104">
        <v>1</v>
      </c>
      <c r="BX183" s="104">
        <v>146891.20000000001</v>
      </c>
      <c r="BY183" s="104">
        <v>0</v>
      </c>
      <c r="BZ183" s="104">
        <v>2.6488904109589001E-4</v>
      </c>
      <c r="CA183" s="105" t="s">
        <v>6186</v>
      </c>
      <c r="CB183" s="105">
        <v>175200</v>
      </c>
      <c r="CC183" s="105" t="b">
        <v>1</v>
      </c>
      <c r="CD183" s="104">
        <v>0</v>
      </c>
      <c r="CE183" s="104">
        <v>3</v>
      </c>
      <c r="CF183" s="104">
        <v>0</v>
      </c>
      <c r="CG183" s="104">
        <v>0</v>
      </c>
      <c r="CH183" s="105"/>
      <c r="CI183" s="104" t="b">
        <v>0</v>
      </c>
      <c r="CJ183" s="104">
        <v>0</v>
      </c>
      <c r="CK183" s="104">
        <v>0</v>
      </c>
      <c r="CL183" s="106" t="s">
        <v>10291</v>
      </c>
      <c r="CM183" s="104">
        <v>4.88584474885845E-10</v>
      </c>
      <c r="CN183" s="104">
        <v>9.8363669792245305E-3</v>
      </c>
      <c r="CO183" s="104">
        <v>0</v>
      </c>
      <c r="CP183" s="104">
        <v>0</v>
      </c>
      <c r="CQ183" s="104">
        <v>50</v>
      </c>
      <c r="CR183" s="104">
        <v>50</v>
      </c>
      <c r="CS183" s="104">
        <v>197271.2</v>
      </c>
      <c r="CT183" s="104">
        <v>4.2750160763415403E-2</v>
      </c>
      <c r="CU183" s="104">
        <v>8433.3755139918594</v>
      </c>
      <c r="CV183" s="104">
        <v>476</v>
      </c>
      <c r="CW183" s="104">
        <v>0</v>
      </c>
      <c r="CX183" s="104">
        <v>0</v>
      </c>
      <c r="CY183" s="104">
        <v>116.0214</v>
      </c>
      <c r="CZ183" s="104">
        <v>1.2532431611795699E-3</v>
      </c>
      <c r="DA183" s="104">
        <v>0.145403026100479</v>
      </c>
      <c r="DB183" s="104">
        <v>1.0867579908675801E-3</v>
      </c>
      <c r="DC183" s="104">
        <v>0</v>
      </c>
      <c r="DD183" s="105" t="s">
        <v>6187</v>
      </c>
    </row>
    <row r="184" spans="1:108" ht="409.5" x14ac:dyDescent="0.35">
      <c r="A184" s="105" t="s">
        <v>6967</v>
      </c>
      <c r="B184" s="104">
        <v>0</v>
      </c>
      <c r="C184" s="104">
        <v>0</v>
      </c>
      <c r="D184" s="104">
        <v>0</v>
      </c>
      <c r="E184" s="105"/>
      <c r="F184" s="104">
        <v>1</v>
      </c>
      <c r="G184" s="104" t="b">
        <v>0</v>
      </c>
      <c r="H184" s="105" t="s">
        <v>512</v>
      </c>
      <c r="I184" s="104">
        <v>0</v>
      </c>
      <c r="J184" s="105"/>
      <c r="K184" s="104">
        <v>0</v>
      </c>
      <c r="L184" s="104">
        <v>2.0481246552675101</v>
      </c>
      <c r="M184" s="104">
        <v>0</v>
      </c>
      <c r="N184" s="104">
        <v>0</v>
      </c>
      <c r="O184" s="105"/>
      <c r="P184" s="104" t="b">
        <v>0</v>
      </c>
      <c r="Q184" s="104">
        <v>0</v>
      </c>
      <c r="R184" s="105"/>
      <c r="S184" s="104">
        <v>0</v>
      </c>
      <c r="T184" s="104">
        <v>0</v>
      </c>
      <c r="U184" s="104">
        <v>0</v>
      </c>
      <c r="V184" s="104">
        <v>2.2700000000000001E-2</v>
      </c>
      <c r="W184" s="104">
        <v>0</v>
      </c>
      <c r="X184" s="105" t="s">
        <v>6544</v>
      </c>
      <c r="Y184" s="105"/>
      <c r="Z184" s="104">
        <v>1</v>
      </c>
      <c r="AA184" s="104">
        <v>0</v>
      </c>
      <c r="AB184" s="105" t="s">
        <v>11463</v>
      </c>
      <c r="AC184" s="105" t="s">
        <v>11464</v>
      </c>
      <c r="AD184" s="104">
        <v>0</v>
      </c>
      <c r="AE184" s="104">
        <v>0</v>
      </c>
      <c r="AF184" s="105"/>
      <c r="AG184" s="104">
        <v>2</v>
      </c>
      <c r="AH184" s="104">
        <v>2</v>
      </c>
      <c r="AI184" s="104">
        <v>2</v>
      </c>
      <c r="AJ184" s="105" t="s">
        <v>483</v>
      </c>
      <c r="AK184" s="104" t="b">
        <v>0</v>
      </c>
      <c r="AL184" s="104">
        <v>8760</v>
      </c>
      <c r="AM184" s="104">
        <v>8760</v>
      </c>
      <c r="AN184" s="104">
        <v>8760</v>
      </c>
      <c r="AO184" s="104">
        <v>0</v>
      </c>
      <c r="AP184" s="104">
        <v>0</v>
      </c>
      <c r="AQ184" s="104">
        <v>0</v>
      </c>
      <c r="AR184" s="104">
        <v>219000</v>
      </c>
      <c r="AS184" s="104">
        <v>32850</v>
      </c>
      <c r="AT184" s="105"/>
      <c r="AU184" s="104" t="b">
        <v>0</v>
      </c>
      <c r="AV184" s="104">
        <v>0</v>
      </c>
      <c r="AW184" s="104">
        <v>0</v>
      </c>
      <c r="AX184" s="104" t="b">
        <v>1</v>
      </c>
      <c r="AY184" s="104">
        <v>0</v>
      </c>
      <c r="AZ184" s="104">
        <v>87600</v>
      </c>
      <c r="BA184" s="104" t="b">
        <v>0</v>
      </c>
      <c r="BB184" s="104">
        <v>0</v>
      </c>
      <c r="BC184" s="105" t="s">
        <v>6184</v>
      </c>
      <c r="BD184" s="105" t="s">
        <v>830</v>
      </c>
      <c r="BE184" s="104" t="b">
        <v>0</v>
      </c>
      <c r="BF184" s="104">
        <v>175200</v>
      </c>
      <c r="BG184" s="105" t="s">
        <v>6921</v>
      </c>
      <c r="BH184" s="105" t="b">
        <v>1</v>
      </c>
      <c r="BI184" s="104">
        <v>451</v>
      </c>
      <c r="BJ184" s="104">
        <v>163</v>
      </c>
      <c r="BK184" s="104">
        <v>45180</v>
      </c>
      <c r="BL184" s="104">
        <v>0</v>
      </c>
      <c r="BM184" s="104">
        <v>0</v>
      </c>
      <c r="BN184" s="105" t="s">
        <v>1195</v>
      </c>
      <c r="BO184" s="104">
        <v>4811.9864605202902</v>
      </c>
      <c r="BP184" s="104">
        <v>0</v>
      </c>
      <c r="BQ184" s="104">
        <v>4.9548079764718</v>
      </c>
      <c r="BR184" s="105"/>
      <c r="BS184" s="105"/>
      <c r="BT184" s="105"/>
      <c r="BU184" s="105"/>
      <c r="BV184" s="104">
        <v>1</v>
      </c>
      <c r="BW184" s="104">
        <v>1</v>
      </c>
      <c r="BX184" s="104">
        <v>66217.5</v>
      </c>
      <c r="BY184" s="104">
        <v>0</v>
      </c>
      <c r="BZ184" s="104">
        <v>2.0781438356164399E-4</v>
      </c>
      <c r="CA184" s="105" t="s">
        <v>6186</v>
      </c>
      <c r="CB184" s="105">
        <v>175200</v>
      </c>
      <c r="CC184" s="105" t="b">
        <v>1</v>
      </c>
      <c r="CD184" s="104">
        <v>0</v>
      </c>
      <c r="CE184" s="104">
        <v>3</v>
      </c>
      <c r="CF184" s="104">
        <v>0</v>
      </c>
      <c r="CG184" s="104">
        <v>0</v>
      </c>
      <c r="CH184" s="105"/>
      <c r="CI184" s="104" t="b">
        <v>0</v>
      </c>
      <c r="CJ184" s="104">
        <v>0</v>
      </c>
      <c r="CK184" s="104">
        <v>0</v>
      </c>
      <c r="CL184" s="106" t="s">
        <v>10437</v>
      </c>
      <c r="CM184" s="104">
        <v>5.1826484018264901E-10</v>
      </c>
      <c r="CN184" s="104">
        <v>1.04339032910466E-2</v>
      </c>
      <c r="CO184" s="104">
        <v>0</v>
      </c>
      <c r="CP184" s="104">
        <v>0</v>
      </c>
      <c r="CQ184" s="104">
        <v>50</v>
      </c>
      <c r="CR184" s="104">
        <v>50</v>
      </c>
      <c r="CS184" s="104">
        <v>111397.5</v>
      </c>
      <c r="CT184" s="104">
        <v>3.3726542650420299E-2</v>
      </c>
      <c r="CU184" s="104">
        <v>3757.0525349002</v>
      </c>
      <c r="CV184" s="104">
        <v>451</v>
      </c>
      <c r="CW184" s="104">
        <v>0</v>
      </c>
      <c r="CX184" s="104">
        <v>0</v>
      </c>
      <c r="CY184" s="104">
        <v>91.0227</v>
      </c>
      <c r="CZ184" s="104">
        <v>1.65103981093934E-3</v>
      </c>
      <c r="DA184" s="104">
        <v>0.15028210139918799</v>
      </c>
      <c r="DB184" s="104">
        <v>1.0296803652968E-3</v>
      </c>
      <c r="DC184" s="104">
        <v>0</v>
      </c>
      <c r="DD184" s="105" t="s">
        <v>6545</v>
      </c>
    </row>
    <row r="185" spans="1:108" x14ac:dyDescent="0.35">
      <c r="A185" s="105" t="s">
        <v>6960</v>
      </c>
      <c r="B185" s="104">
        <v>0</v>
      </c>
      <c r="C185" s="104">
        <v>0</v>
      </c>
      <c r="D185" s="104">
        <v>0</v>
      </c>
      <c r="E185" s="105"/>
      <c r="F185" s="104">
        <v>1</v>
      </c>
      <c r="G185" s="104" t="b">
        <v>0</v>
      </c>
      <c r="H185" s="105" t="s">
        <v>512</v>
      </c>
      <c r="I185" s="104">
        <v>0</v>
      </c>
      <c r="J185" s="105"/>
      <c r="K185" s="104">
        <v>0</v>
      </c>
      <c r="L185" s="104">
        <v>1.1214500787855499</v>
      </c>
      <c r="M185" s="104">
        <v>0</v>
      </c>
      <c r="N185" s="104">
        <v>0</v>
      </c>
      <c r="O185" s="105"/>
      <c r="P185" s="104" t="b">
        <v>0</v>
      </c>
      <c r="Q185" s="104">
        <v>0</v>
      </c>
      <c r="R185" s="105"/>
      <c r="S185" s="104">
        <v>0</v>
      </c>
      <c r="T185" s="104">
        <v>0.26079999999999998</v>
      </c>
      <c r="U185" s="104">
        <v>2.8687999999999998</v>
      </c>
      <c r="V185" s="104">
        <v>0.26079999999999998</v>
      </c>
      <c r="W185" s="104">
        <v>0</v>
      </c>
      <c r="X185" s="105" t="s">
        <v>6429</v>
      </c>
      <c r="Y185" s="105"/>
      <c r="Z185" s="104">
        <v>1</v>
      </c>
      <c r="AA185" s="104">
        <v>0</v>
      </c>
      <c r="AB185" s="105" t="s">
        <v>6189</v>
      </c>
      <c r="AC185" s="105" t="s">
        <v>6430</v>
      </c>
      <c r="AD185" s="104">
        <v>0</v>
      </c>
      <c r="AE185" s="104">
        <v>0</v>
      </c>
      <c r="AF185" s="105"/>
      <c r="AG185" s="104">
        <v>2</v>
      </c>
      <c r="AH185" s="104">
        <v>2</v>
      </c>
      <c r="AI185" s="104">
        <v>2</v>
      </c>
      <c r="AJ185" s="105" t="s">
        <v>483</v>
      </c>
      <c r="AK185" s="104" t="b">
        <v>0</v>
      </c>
      <c r="AL185" s="104">
        <v>8760</v>
      </c>
      <c r="AM185" s="104">
        <v>8760</v>
      </c>
      <c r="AN185" s="104">
        <v>8760</v>
      </c>
      <c r="AO185" s="104">
        <v>0</v>
      </c>
      <c r="AP185" s="104">
        <v>0</v>
      </c>
      <c r="AQ185" s="104">
        <v>0</v>
      </c>
      <c r="AR185" s="104">
        <v>26280</v>
      </c>
      <c r="AS185" s="104">
        <v>3942</v>
      </c>
      <c r="AT185" s="105"/>
      <c r="AU185" s="104" t="b">
        <v>0</v>
      </c>
      <c r="AV185" s="104">
        <v>0</v>
      </c>
      <c r="AW185" s="104">
        <v>0</v>
      </c>
      <c r="AX185" s="104" t="b">
        <v>1</v>
      </c>
      <c r="AY185" s="104">
        <v>0</v>
      </c>
      <c r="AZ185" s="104">
        <v>87600</v>
      </c>
      <c r="BA185" s="104" t="b">
        <v>0</v>
      </c>
      <c r="BB185" s="104">
        <v>0</v>
      </c>
      <c r="BC185" s="105" t="s">
        <v>10383</v>
      </c>
      <c r="BD185" s="105" t="s">
        <v>10384</v>
      </c>
      <c r="BE185" s="104" t="b">
        <v>0</v>
      </c>
      <c r="BF185" s="104">
        <v>17521</v>
      </c>
      <c r="BG185" s="105"/>
      <c r="BH185" s="105" t="b">
        <v>0</v>
      </c>
      <c r="BI185" s="104">
        <v>0</v>
      </c>
      <c r="BJ185" s="104">
        <v>0</v>
      </c>
      <c r="BK185" s="104">
        <v>75923.199999999997</v>
      </c>
      <c r="BL185" s="104">
        <v>0</v>
      </c>
      <c r="BM185" s="104">
        <v>0</v>
      </c>
      <c r="BN185" s="105" t="s">
        <v>9982</v>
      </c>
      <c r="BO185" s="104">
        <v>16678.852129409599</v>
      </c>
      <c r="BP185" s="104">
        <v>0</v>
      </c>
      <c r="BQ185" s="104">
        <v>15.950344239322501</v>
      </c>
      <c r="BR185" s="105"/>
      <c r="BS185" s="105"/>
      <c r="BT185" s="105"/>
      <c r="BU185" s="105"/>
      <c r="BV185" s="104">
        <v>1</v>
      </c>
      <c r="BW185" s="104">
        <v>1</v>
      </c>
      <c r="BX185" s="104">
        <v>197738.4</v>
      </c>
      <c r="BY185" s="104">
        <v>0</v>
      </c>
      <c r="BZ185" s="104">
        <v>5.9956164383561599E-5</v>
      </c>
      <c r="CA185" s="105" t="s">
        <v>6431</v>
      </c>
      <c r="CB185" s="105">
        <v>17200</v>
      </c>
      <c r="CC185" s="105" t="b">
        <v>1</v>
      </c>
      <c r="CD185" s="104">
        <v>416</v>
      </c>
      <c r="CE185" s="104">
        <v>26</v>
      </c>
      <c r="CF185" s="104">
        <v>0</v>
      </c>
      <c r="CG185" s="104">
        <v>0</v>
      </c>
      <c r="CH185" s="105"/>
      <c r="CI185" s="104" t="b">
        <v>0</v>
      </c>
      <c r="CJ185" s="104">
        <v>0</v>
      </c>
      <c r="CK185" s="104">
        <v>0</v>
      </c>
      <c r="CL185" s="105" t="s">
        <v>6325</v>
      </c>
      <c r="CM185" s="104">
        <v>5.9956164383520395E-7</v>
      </c>
      <c r="CN185" s="104">
        <v>1.56041213590483</v>
      </c>
      <c r="CO185" s="104">
        <v>0</v>
      </c>
      <c r="CP185" s="104">
        <v>0</v>
      </c>
      <c r="CQ185" s="104">
        <v>50</v>
      </c>
      <c r="CR185" s="104">
        <v>50</v>
      </c>
      <c r="CS185" s="104">
        <v>273661.59999999998</v>
      </c>
      <c r="CT185" s="104">
        <v>2.6807727982228999E-2</v>
      </c>
      <c r="CU185" s="104">
        <v>7336.2457319815603</v>
      </c>
      <c r="CV185" s="104">
        <v>418.86880000000002</v>
      </c>
      <c r="CW185" s="104">
        <v>1.3286804356574901E-2</v>
      </c>
      <c r="CX185" s="104">
        <v>5.5654277966733199</v>
      </c>
      <c r="CY185" s="104">
        <v>26.2608</v>
      </c>
      <c r="CZ185" s="104">
        <v>1.9266282120713098E-2</v>
      </c>
      <c r="DA185" s="104">
        <v>0.50594798151562204</v>
      </c>
      <c r="DB185" s="104">
        <v>9.5632146118721504E-4</v>
      </c>
      <c r="DC185" s="104">
        <v>0</v>
      </c>
      <c r="DD185" s="105" t="s">
        <v>6432</v>
      </c>
    </row>
    <row r="186" spans="1:108" ht="409.5" x14ac:dyDescent="0.35">
      <c r="A186" s="105" t="s">
        <v>10850</v>
      </c>
      <c r="B186" s="104">
        <v>0</v>
      </c>
      <c r="C186" s="104">
        <v>0</v>
      </c>
      <c r="D186" s="104">
        <v>0</v>
      </c>
      <c r="E186" s="105"/>
      <c r="F186" s="104">
        <v>1</v>
      </c>
      <c r="G186" s="104" t="b">
        <v>0</v>
      </c>
      <c r="H186" s="105" t="s">
        <v>512</v>
      </c>
      <c r="I186" s="104">
        <v>0</v>
      </c>
      <c r="J186" s="105"/>
      <c r="K186" s="104">
        <v>0</v>
      </c>
      <c r="L186" s="104">
        <v>1.18844932844933</v>
      </c>
      <c r="M186" s="104">
        <v>0</v>
      </c>
      <c r="N186" s="104">
        <v>0</v>
      </c>
      <c r="O186" s="105"/>
      <c r="P186" s="104" t="b">
        <v>0</v>
      </c>
      <c r="Q186" s="104">
        <v>0</v>
      </c>
      <c r="R186" s="105"/>
      <c r="S186" s="104">
        <v>0</v>
      </c>
      <c r="T186" s="104">
        <v>0</v>
      </c>
      <c r="U186" s="104">
        <v>131.035</v>
      </c>
      <c r="V186" s="104">
        <v>0.17949999999999999</v>
      </c>
      <c r="W186" s="104">
        <v>0</v>
      </c>
      <c r="X186" s="105" t="s">
        <v>10158</v>
      </c>
      <c r="Y186" s="105"/>
      <c r="Z186" s="104">
        <v>1</v>
      </c>
      <c r="AA186" s="104">
        <v>0</v>
      </c>
      <c r="AB186" s="105" t="s">
        <v>11550</v>
      </c>
      <c r="AC186" s="105" t="s">
        <v>11551</v>
      </c>
      <c r="AD186" s="104">
        <v>0</v>
      </c>
      <c r="AE186" s="104">
        <v>0</v>
      </c>
      <c r="AF186" s="105"/>
      <c r="AG186" s="104">
        <v>2</v>
      </c>
      <c r="AH186" s="104">
        <v>2</v>
      </c>
      <c r="AI186" s="104">
        <v>2</v>
      </c>
      <c r="AJ186" s="105" t="s">
        <v>483</v>
      </c>
      <c r="AK186" s="104" t="b">
        <v>0</v>
      </c>
      <c r="AL186" s="104">
        <v>8760</v>
      </c>
      <c r="AM186" s="104">
        <v>8760</v>
      </c>
      <c r="AN186" s="104">
        <v>8760</v>
      </c>
      <c r="AO186" s="104">
        <v>0</v>
      </c>
      <c r="AP186" s="104">
        <v>0</v>
      </c>
      <c r="AQ186" s="104">
        <v>0</v>
      </c>
      <c r="AR186" s="104">
        <v>219000</v>
      </c>
      <c r="AS186" s="104">
        <v>32850</v>
      </c>
      <c r="AT186" s="105"/>
      <c r="AU186" s="104" t="b">
        <v>0</v>
      </c>
      <c r="AV186" s="104">
        <v>0</v>
      </c>
      <c r="AW186" s="104">
        <v>0</v>
      </c>
      <c r="AX186" s="104" t="b">
        <v>1</v>
      </c>
      <c r="AY186" s="104">
        <v>0</v>
      </c>
      <c r="AZ186" s="104">
        <v>87600</v>
      </c>
      <c r="BA186" s="104" t="b">
        <v>0</v>
      </c>
      <c r="BB186" s="104">
        <v>0</v>
      </c>
      <c r="BC186" s="105" t="s">
        <v>10493</v>
      </c>
      <c r="BD186" s="105" t="s">
        <v>10494</v>
      </c>
      <c r="BE186" s="104" t="b">
        <v>0</v>
      </c>
      <c r="BF186" s="104">
        <v>8760</v>
      </c>
      <c r="BG186" s="105">
        <v>17520</v>
      </c>
      <c r="BH186" s="105" t="b">
        <v>1</v>
      </c>
      <c r="BI186" s="104">
        <v>0</v>
      </c>
      <c r="BJ186" s="104">
        <v>25</v>
      </c>
      <c r="BK186" s="104">
        <v>0</v>
      </c>
      <c r="BL186" s="104">
        <v>0</v>
      </c>
      <c r="BM186" s="104">
        <v>0</v>
      </c>
      <c r="BN186" s="105" t="s">
        <v>9988</v>
      </c>
      <c r="BO186" s="104">
        <v>200963.523743978</v>
      </c>
      <c r="BP186" s="104">
        <v>8760</v>
      </c>
      <c r="BQ186" s="104">
        <v>74.803854094975904</v>
      </c>
      <c r="BR186" s="105"/>
      <c r="BS186" s="105"/>
      <c r="BT186" s="105"/>
      <c r="BU186" s="105"/>
      <c r="BV186" s="104">
        <v>1</v>
      </c>
      <c r="BW186" s="104">
        <v>1</v>
      </c>
      <c r="BX186" s="104">
        <v>243335</v>
      </c>
      <c r="BY186" s="104">
        <v>0</v>
      </c>
      <c r="BZ186" s="104">
        <v>4.97602739726027E-6</v>
      </c>
      <c r="CA186" s="105" t="s">
        <v>10080</v>
      </c>
      <c r="CB186" s="105">
        <v>175200</v>
      </c>
      <c r="CC186" s="105" t="b">
        <v>1</v>
      </c>
      <c r="CD186" s="104">
        <v>32</v>
      </c>
      <c r="CE186" s="104">
        <v>2</v>
      </c>
      <c r="CF186" s="104">
        <v>0</v>
      </c>
      <c r="CG186" s="104">
        <v>0</v>
      </c>
      <c r="CH186" s="105"/>
      <c r="CI186" s="104" t="b">
        <v>0</v>
      </c>
      <c r="CJ186" s="104">
        <v>0</v>
      </c>
      <c r="CK186" s="104">
        <v>0</v>
      </c>
      <c r="CL186" s="106" t="s">
        <v>11571</v>
      </c>
      <c r="CM186" s="104">
        <v>0</v>
      </c>
      <c r="CN186" s="104">
        <v>1</v>
      </c>
      <c r="CO186" s="104">
        <v>0</v>
      </c>
      <c r="CP186" s="104">
        <v>0</v>
      </c>
      <c r="CQ186" s="104">
        <v>50</v>
      </c>
      <c r="CR186" s="104">
        <v>50</v>
      </c>
      <c r="CS186" s="104">
        <v>243335</v>
      </c>
      <c r="CT186" s="104">
        <v>0.21653633854430099</v>
      </c>
      <c r="CU186" s="104">
        <v>52690.869939677403</v>
      </c>
      <c r="CV186" s="104">
        <v>163.035</v>
      </c>
      <c r="CW186" s="104">
        <v>1.81482197338299</v>
      </c>
      <c r="CX186" s="104">
        <v>295.87950043049602</v>
      </c>
      <c r="CY186" s="104">
        <v>2.1795</v>
      </c>
      <c r="CZ186" s="104">
        <v>0.18596668233602401</v>
      </c>
      <c r="DA186" s="104">
        <v>0.405314384151365</v>
      </c>
      <c r="DB186" s="104">
        <v>3.7222602739725999E-4</v>
      </c>
      <c r="DC186" s="104">
        <v>0</v>
      </c>
      <c r="DD186" s="105" t="s">
        <v>10495</v>
      </c>
    </row>
    <row r="187" spans="1:108" ht="409.5" x14ac:dyDescent="0.35">
      <c r="A187" s="105" t="s">
        <v>10851</v>
      </c>
      <c r="B187" s="104">
        <v>0</v>
      </c>
      <c r="C187" s="104">
        <v>0</v>
      </c>
      <c r="D187" s="104">
        <v>0</v>
      </c>
      <c r="E187" s="105"/>
      <c r="F187" s="104">
        <v>1</v>
      </c>
      <c r="G187" s="104" t="b">
        <v>0</v>
      </c>
      <c r="H187" s="105" t="s">
        <v>512</v>
      </c>
      <c r="I187" s="104">
        <v>0</v>
      </c>
      <c r="J187" s="105"/>
      <c r="K187" s="104">
        <v>0</v>
      </c>
      <c r="L187" s="104">
        <v>1.18844932844933</v>
      </c>
      <c r="M187" s="104">
        <v>0</v>
      </c>
      <c r="N187" s="104">
        <v>0</v>
      </c>
      <c r="O187" s="105"/>
      <c r="P187" s="104" t="b">
        <v>0</v>
      </c>
      <c r="Q187" s="104">
        <v>0</v>
      </c>
      <c r="R187" s="105"/>
      <c r="S187" s="104">
        <v>0</v>
      </c>
      <c r="T187" s="104">
        <v>0</v>
      </c>
      <c r="U187" s="104">
        <v>131.035</v>
      </c>
      <c r="V187" s="104">
        <v>0.17949999999999999</v>
      </c>
      <c r="W187" s="104">
        <v>0</v>
      </c>
      <c r="X187" s="105" t="s">
        <v>10160</v>
      </c>
      <c r="Y187" s="105"/>
      <c r="Z187" s="104">
        <v>1</v>
      </c>
      <c r="AA187" s="104">
        <v>0</v>
      </c>
      <c r="AB187" s="105" t="s">
        <v>11550</v>
      </c>
      <c r="AC187" s="105" t="s">
        <v>11551</v>
      </c>
      <c r="AD187" s="104">
        <v>0</v>
      </c>
      <c r="AE187" s="104">
        <v>0</v>
      </c>
      <c r="AF187" s="105"/>
      <c r="AG187" s="104">
        <v>2</v>
      </c>
      <c r="AH187" s="104">
        <v>2</v>
      </c>
      <c r="AI187" s="104">
        <v>2</v>
      </c>
      <c r="AJ187" s="105" t="s">
        <v>483</v>
      </c>
      <c r="AK187" s="104" t="b">
        <v>0</v>
      </c>
      <c r="AL187" s="104">
        <v>8760</v>
      </c>
      <c r="AM187" s="104">
        <v>8760</v>
      </c>
      <c r="AN187" s="104">
        <v>8760</v>
      </c>
      <c r="AO187" s="104">
        <v>0</v>
      </c>
      <c r="AP187" s="104">
        <v>0</v>
      </c>
      <c r="AQ187" s="104">
        <v>0</v>
      </c>
      <c r="AR187" s="104">
        <v>219000</v>
      </c>
      <c r="AS187" s="104">
        <v>32850</v>
      </c>
      <c r="AT187" s="105"/>
      <c r="AU187" s="104" t="b">
        <v>0</v>
      </c>
      <c r="AV187" s="104">
        <v>0</v>
      </c>
      <c r="AW187" s="104">
        <v>0</v>
      </c>
      <c r="AX187" s="104" t="b">
        <v>1</v>
      </c>
      <c r="AY187" s="104">
        <v>0</v>
      </c>
      <c r="AZ187" s="104">
        <v>87600</v>
      </c>
      <c r="BA187" s="104" t="b">
        <v>0</v>
      </c>
      <c r="BB187" s="104">
        <v>0</v>
      </c>
      <c r="BC187" s="105" t="s">
        <v>10496</v>
      </c>
      <c r="BD187" s="105" t="s">
        <v>10497</v>
      </c>
      <c r="BE187" s="104" t="b">
        <v>0</v>
      </c>
      <c r="BF187" s="104">
        <v>8760</v>
      </c>
      <c r="BG187" s="105">
        <v>17520</v>
      </c>
      <c r="BH187" s="105" t="b">
        <v>1</v>
      </c>
      <c r="BI187" s="104">
        <v>0</v>
      </c>
      <c r="BJ187" s="104">
        <v>25</v>
      </c>
      <c r="BK187" s="104">
        <v>0</v>
      </c>
      <c r="BL187" s="104">
        <v>0</v>
      </c>
      <c r="BM187" s="104">
        <v>0</v>
      </c>
      <c r="BN187" s="105" t="s">
        <v>9991</v>
      </c>
      <c r="BO187" s="104">
        <v>200963.523743978</v>
      </c>
      <c r="BP187" s="104">
        <v>8760</v>
      </c>
      <c r="BQ187" s="104">
        <v>74.803854094975904</v>
      </c>
      <c r="BR187" s="105"/>
      <c r="BS187" s="105"/>
      <c r="BT187" s="105"/>
      <c r="BU187" s="105"/>
      <c r="BV187" s="104">
        <v>1</v>
      </c>
      <c r="BW187" s="104">
        <v>1</v>
      </c>
      <c r="BX187" s="104">
        <v>243335</v>
      </c>
      <c r="BY187" s="104">
        <v>0</v>
      </c>
      <c r="BZ187" s="104">
        <v>4.97602739726027E-6</v>
      </c>
      <c r="CA187" s="105" t="s">
        <v>10081</v>
      </c>
      <c r="CB187" s="105">
        <v>175200</v>
      </c>
      <c r="CC187" s="105" t="b">
        <v>1</v>
      </c>
      <c r="CD187" s="104">
        <v>32</v>
      </c>
      <c r="CE187" s="104">
        <v>2</v>
      </c>
      <c r="CF187" s="104">
        <v>0</v>
      </c>
      <c r="CG187" s="104">
        <v>0</v>
      </c>
      <c r="CH187" s="105"/>
      <c r="CI187" s="104" t="b">
        <v>0</v>
      </c>
      <c r="CJ187" s="104">
        <v>0</v>
      </c>
      <c r="CK187" s="104">
        <v>0</v>
      </c>
      <c r="CL187" s="106" t="s">
        <v>11571</v>
      </c>
      <c r="CM187" s="104">
        <v>0</v>
      </c>
      <c r="CN187" s="104">
        <v>1</v>
      </c>
      <c r="CO187" s="104">
        <v>0</v>
      </c>
      <c r="CP187" s="104">
        <v>0</v>
      </c>
      <c r="CQ187" s="104">
        <v>50</v>
      </c>
      <c r="CR187" s="104">
        <v>50</v>
      </c>
      <c r="CS187" s="104">
        <v>243335</v>
      </c>
      <c r="CT187" s="104">
        <v>0.21653633854430099</v>
      </c>
      <c r="CU187" s="104">
        <v>52690.869939677403</v>
      </c>
      <c r="CV187" s="104">
        <v>163.035</v>
      </c>
      <c r="CW187" s="104">
        <v>1.81482197338299</v>
      </c>
      <c r="CX187" s="104">
        <v>295.87950043049602</v>
      </c>
      <c r="CY187" s="104">
        <v>2.1795</v>
      </c>
      <c r="CZ187" s="104">
        <v>0.18596668233602401</v>
      </c>
      <c r="DA187" s="104">
        <v>0.405314384151365</v>
      </c>
      <c r="DB187" s="104">
        <v>3.7222602739725999E-4</v>
      </c>
      <c r="DC187" s="104">
        <v>0</v>
      </c>
      <c r="DD187" s="105" t="s">
        <v>10498</v>
      </c>
    </row>
    <row r="188" spans="1:108" ht="409.5" x14ac:dyDescent="0.35">
      <c r="A188" s="105" t="s">
        <v>10854</v>
      </c>
      <c r="B188" s="104">
        <v>0</v>
      </c>
      <c r="C188" s="104">
        <v>0</v>
      </c>
      <c r="D188" s="104">
        <v>0</v>
      </c>
      <c r="E188" s="105"/>
      <c r="F188" s="104">
        <v>1</v>
      </c>
      <c r="G188" s="104" t="b">
        <v>0</v>
      </c>
      <c r="H188" s="105" t="s">
        <v>512</v>
      </c>
      <c r="I188" s="104">
        <v>0</v>
      </c>
      <c r="J188" s="105"/>
      <c r="K188" s="104">
        <v>0</v>
      </c>
      <c r="L188" s="104">
        <v>1.18844932844933</v>
      </c>
      <c r="M188" s="104">
        <v>0</v>
      </c>
      <c r="N188" s="104">
        <v>0</v>
      </c>
      <c r="O188" s="105"/>
      <c r="P188" s="104" t="b">
        <v>0</v>
      </c>
      <c r="Q188" s="104">
        <v>0</v>
      </c>
      <c r="R188" s="105"/>
      <c r="S188" s="104">
        <v>0</v>
      </c>
      <c r="T188" s="104">
        <v>0</v>
      </c>
      <c r="U188" s="104">
        <v>131.035</v>
      </c>
      <c r="V188" s="104">
        <v>0.17949999999999999</v>
      </c>
      <c r="W188" s="104">
        <v>0</v>
      </c>
      <c r="X188" s="105" t="s">
        <v>10190</v>
      </c>
      <c r="Y188" s="105"/>
      <c r="Z188" s="104">
        <v>1</v>
      </c>
      <c r="AA188" s="104">
        <v>0</v>
      </c>
      <c r="AB188" s="105" t="s">
        <v>11550</v>
      </c>
      <c r="AC188" s="105" t="s">
        <v>11551</v>
      </c>
      <c r="AD188" s="104">
        <v>0</v>
      </c>
      <c r="AE188" s="104">
        <v>0</v>
      </c>
      <c r="AF188" s="105"/>
      <c r="AG188" s="104">
        <v>2</v>
      </c>
      <c r="AH188" s="104">
        <v>2</v>
      </c>
      <c r="AI188" s="104">
        <v>2</v>
      </c>
      <c r="AJ188" s="105" t="s">
        <v>483</v>
      </c>
      <c r="AK188" s="104" t="b">
        <v>0</v>
      </c>
      <c r="AL188" s="104">
        <v>8760</v>
      </c>
      <c r="AM188" s="104">
        <v>8760</v>
      </c>
      <c r="AN188" s="104">
        <v>8760</v>
      </c>
      <c r="AO188" s="104">
        <v>0</v>
      </c>
      <c r="AP188" s="104">
        <v>0</v>
      </c>
      <c r="AQ188" s="104">
        <v>0</v>
      </c>
      <c r="AR188" s="104">
        <v>219000</v>
      </c>
      <c r="AS188" s="104">
        <v>32850</v>
      </c>
      <c r="AT188" s="105"/>
      <c r="AU188" s="104" t="b">
        <v>0</v>
      </c>
      <c r="AV188" s="104">
        <v>0</v>
      </c>
      <c r="AW188" s="104">
        <v>0</v>
      </c>
      <c r="AX188" s="104" t="b">
        <v>1</v>
      </c>
      <c r="AY188" s="104">
        <v>0</v>
      </c>
      <c r="AZ188" s="104">
        <v>87600</v>
      </c>
      <c r="BA188" s="104" t="b">
        <v>0</v>
      </c>
      <c r="BB188" s="104">
        <v>0</v>
      </c>
      <c r="BC188" s="105" t="s">
        <v>10547</v>
      </c>
      <c r="BD188" s="105" t="s">
        <v>10548</v>
      </c>
      <c r="BE188" s="104" t="b">
        <v>0</v>
      </c>
      <c r="BF188" s="104">
        <v>8760</v>
      </c>
      <c r="BG188" s="105">
        <v>17520</v>
      </c>
      <c r="BH188" s="105" t="b">
        <v>1</v>
      </c>
      <c r="BI188" s="104">
        <v>0</v>
      </c>
      <c r="BJ188" s="104">
        <v>25</v>
      </c>
      <c r="BK188" s="104">
        <v>0</v>
      </c>
      <c r="BL188" s="104">
        <v>0</v>
      </c>
      <c r="BM188" s="104">
        <v>0</v>
      </c>
      <c r="BN188" s="105" t="s">
        <v>9998</v>
      </c>
      <c r="BO188" s="104">
        <v>200963.523743978</v>
      </c>
      <c r="BP188" s="104">
        <v>8760</v>
      </c>
      <c r="BQ188" s="104">
        <v>74.803854094975904</v>
      </c>
      <c r="BR188" s="105"/>
      <c r="BS188" s="105"/>
      <c r="BT188" s="105"/>
      <c r="BU188" s="105"/>
      <c r="BV188" s="104">
        <v>1</v>
      </c>
      <c r="BW188" s="104">
        <v>1</v>
      </c>
      <c r="BX188" s="104">
        <v>243335</v>
      </c>
      <c r="BY188" s="104">
        <v>0</v>
      </c>
      <c r="BZ188" s="104">
        <v>4.97602739726027E-6</v>
      </c>
      <c r="CA188" s="105" t="s">
        <v>10549</v>
      </c>
      <c r="CB188" s="105">
        <v>175200</v>
      </c>
      <c r="CC188" s="105" t="b">
        <v>1</v>
      </c>
      <c r="CD188" s="104">
        <v>32</v>
      </c>
      <c r="CE188" s="104">
        <v>2</v>
      </c>
      <c r="CF188" s="104">
        <v>0</v>
      </c>
      <c r="CG188" s="104">
        <v>0</v>
      </c>
      <c r="CH188" s="105"/>
      <c r="CI188" s="104" t="b">
        <v>0</v>
      </c>
      <c r="CJ188" s="104">
        <v>0</v>
      </c>
      <c r="CK188" s="104">
        <v>0</v>
      </c>
      <c r="CL188" s="106" t="s">
        <v>11571</v>
      </c>
      <c r="CM188" s="104">
        <v>0</v>
      </c>
      <c r="CN188" s="104">
        <v>1</v>
      </c>
      <c r="CO188" s="104">
        <v>0</v>
      </c>
      <c r="CP188" s="104">
        <v>0</v>
      </c>
      <c r="CQ188" s="104">
        <v>50</v>
      </c>
      <c r="CR188" s="104">
        <v>50</v>
      </c>
      <c r="CS188" s="104">
        <v>243335</v>
      </c>
      <c r="CT188" s="104">
        <v>0.21653633854430099</v>
      </c>
      <c r="CU188" s="104">
        <v>52690.869939677403</v>
      </c>
      <c r="CV188" s="104">
        <v>163.035</v>
      </c>
      <c r="CW188" s="104">
        <v>1.81482197338299</v>
      </c>
      <c r="CX188" s="104">
        <v>295.87950043049602</v>
      </c>
      <c r="CY188" s="104">
        <v>2.1795</v>
      </c>
      <c r="CZ188" s="104">
        <v>0.18596668233602401</v>
      </c>
      <c r="DA188" s="104">
        <v>0.405314384151365</v>
      </c>
      <c r="DB188" s="104">
        <v>3.7222602739725999E-4</v>
      </c>
      <c r="DC188" s="104">
        <v>0</v>
      </c>
      <c r="DD188" s="105" t="s">
        <v>10550</v>
      </c>
    </row>
    <row r="189" spans="1:108" ht="409.5" x14ac:dyDescent="0.35">
      <c r="A189" s="105" t="s">
        <v>10855</v>
      </c>
      <c r="B189" s="104">
        <v>0</v>
      </c>
      <c r="C189" s="104">
        <v>0</v>
      </c>
      <c r="D189" s="104">
        <v>0</v>
      </c>
      <c r="E189" s="105"/>
      <c r="F189" s="104">
        <v>1</v>
      </c>
      <c r="G189" s="104" t="b">
        <v>0</v>
      </c>
      <c r="H189" s="105" t="s">
        <v>512</v>
      </c>
      <c r="I189" s="104">
        <v>0</v>
      </c>
      <c r="J189" s="105"/>
      <c r="K189" s="104">
        <v>0</v>
      </c>
      <c r="L189" s="104">
        <v>1.18844932844933</v>
      </c>
      <c r="M189" s="104">
        <v>0</v>
      </c>
      <c r="N189" s="104">
        <v>0</v>
      </c>
      <c r="O189" s="105"/>
      <c r="P189" s="104" t="b">
        <v>0</v>
      </c>
      <c r="Q189" s="104">
        <v>0</v>
      </c>
      <c r="R189" s="105"/>
      <c r="S189" s="104">
        <v>0</v>
      </c>
      <c r="T189" s="104">
        <v>0</v>
      </c>
      <c r="U189" s="104">
        <v>131.035</v>
      </c>
      <c r="V189" s="104">
        <v>0.17949999999999999</v>
      </c>
      <c r="W189" s="104">
        <v>0</v>
      </c>
      <c r="X189" s="105" t="s">
        <v>10191</v>
      </c>
      <c r="Y189" s="105"/>
      <c r="Z189" s="104">
        <v>1</v>
      </c>
      <c r="AA189" s="104">
        <v>0</v>
      </c>
      <c r="AB189" s="105" t="s">
        <v>11550</v>
      </c>
      <c r="AC189" s="105" t="s">
        <v>11551</v>
      </c>
      <c r="AD189" s="104">
        <v>0</v>
      </c>
      <c r="AE189" s="104">
        <v>0</v>
      </c>
      <c r="AF189" s="105"/>
      <c r="AG189" s="104">
        <v>2</v>
      </c>
      <c r="AH189" s="104">
        <v>2</v>
      </c>
      <c r="AI189" s="104">
        <v>2</v>
      </c>
      <c r="AJ189" s="105" t="s">
        <v>483</v>
      </c>
      <c r="AK189" s="104" t="b">
        <v>0</v>
      </c>
      <c r="AL189" s="104">
        <v>8760</v>
      </c>
      <c r="AM189" s="104">
        <v>8760</v>
      </c>
      <c r="AN189" s="104">
        <v>8760</v>
      </c>
      <c r="AO189" s="104">
        <v>0</v>
      </c>
      <c r="AP189" s="104">
        <v>0</v>
      </c>
      <c r="AQ189" s="104">
        <v>0</v>
      </c>
      <c r="AR189" s="104">
        <v>219000</v>
      </c>
      <c r="AS189" s="104">
        <v>32850</v>
      </c>
      <c r="AT189" s="105"/>
      <c r="AU189" s="104" t="b">
        <v>0</v>
      </c>
      <c r="AV189" s="104">
        <v>0</v>
      </c>
      <c r="AW189" s="104">
        <v>0</v>
      </c>
      <c r="AX189" s="104" t="b">
        <v>1</v>
      </c>
      <c r="AY189" s="104">
        <v>0</v>
      </c>
      <c r="AZ189" s="104">
        <v>87600</v>
      </c>
      <c r="BA189" s="104" t="b">
        <v>0</v>
      </c>
      <c r="BB189" s="104">
        <v>0</v>
      </c>
      <c r="BC189" s="105" t="s">
        <v>10551</v>
      </c>
      <c r="BD189" s="105" t="s">
        <v>10552</v>
      </c>
      <c r="BE189" s="104" t="b">
        <v>0</v>
      </c>
      <c r="BF189" s="104">
        <v>8760</v>
      </c>
      <c r="BG189" s="105">
        <v>17520</v>
      </c>
      <c r="BH189" s="105" t="b">
        <v>1</v>
      </c>
      <c r="BI189" s="104">
        <v>0</v>
      </c>
      <c r="BJ189" s="104">
        <v>25</v>
      </c>
      <c r="BK189" s="104">
        <v>0</v>
      </c>
      <c r="BL189" s="104">
        <v>0</v>
      </c>
      <c r="BM189" s="104">
        <v>0</v>
      </c>
      <c r="BN189" s="105" t="s">
        <v>10001</v>
      </c>
      <c r="BO189" s="104">
        <v>200963.523743978</v>
      </c>
      <c r="BP189" s="104">
        <v>8760</v>
      </c>
      <c r="BQ189" s="104">
        <v>74.803854094975904</v>
      </c>
      <c r="BR189" s="105"/>
      <c r="BS189" s="105"/>
      <c r="BT189" s="105"/>
      <c r="BU189" s="105"/>
      <c r="BV189" s="104">
        <v>1</v>
      </c>
      <c r="BW189" s="104">
        <v>1</v>
      </c>
      <c r="BX189" s="104">
        <v>243335</v>
      </c>
      <c r="BY189" s="104">
        <v>0</v>
      </c>
      <c r="BZ189" s="104">
        <v>4.97602739726027E-6</v>
      </c>
      <c r="CA189" s="105" t="s">
        <v>10553</v>
      </c>
      <c r="CB189" s="105">
        <v>175200</v>
      </c>
      <c r="CC189" s="105" t="b">
        <v>1</v>
      </c>
      <c r="CD189" s="104">
        <v>32</v>
      </c>
      <c r="CE189" s="104">
        <v>2</v>
      </c>
      <c r="CF189" s="104">
        <v>0</v>
      </c>
      <c r="CG189" s="104">
        <v>0</v>
      </c>
      <c r="CH189" s="105"/>
      <c r="CI189" s="104" t="b">
        <v>0</v>
      </c>
      <c r="CJ189" s="104">
        <v>0</v>
      </c>
      <c r="CK189" s="104">
        <v>0</v>
      </c>
      <c r="CL189" s="106" t="s">
        <v>11571</v>
      </c>
      <c r="CM189" s="104">
        <v>0</v>
      </c>
      <c r="CN189" s="104">
        <v>1</v>
      </c>
      <c r="CO189" s="104">
        <v>0</v>
      </c>
      <c r="CP189" s="104">
        <v>0</v>
      </c>
      <c r="CQ189" s="104">
        <v>50</v>
      </c>
      <c r="CR189" s="104">
        <v>50</v>
      </c>
      <c r="CS189" s="104">
        <v>243335</v>
      </c>
      <c r="CT189" s="104">
        <v>0.21653633854430099</v>
      </c>
      <c r="CU189" s="104">
        <v>52690.869939677403</v>
      </c>
      <c r="CV189" s="104">
        <v>163.035</v>
      </c>
      <c r="CW189" s="104">
        <v>1.81482197338299</v>
      </c>
      <c r="CX189" s="104">
        <v>295.87950043049602</v>
      </c>
      <c r="CY189" s="104">
        <v>2.1795</v>
      </c>
      <c r="CZ189" s="104">
        <v>0.18596668233602401</v>
      </c>
      <c r="DA189" s="104">
        <v>0.405314384151365</v>
      </c>
      <c r="DB189" s="104">
        <v>3.7222602739725999E-4</v>
      </c>
      <c r="DC189" s="104">
        <v>0</v>
      </c>
      <c r="DD189" s="105" t="s">
        <v>10554</v>
      </c>
    </row>
    <row r="190" spans="1:108" ht="409.5" x14ac:dyDescent="0.35">
      <c r="A190" s="105" t="s">
        <v>10857</v>
      </c>
      <c r="B190" s="104">
        <v>0</v>
      </c>
      <c r="C190" s="104">
        <v>0</v>
      </c>
      <c r="D190" s="104">
        <v>0</v>
      </c>
      <c r="E190" s="105"/>
      <c r="F190" s="104">
        <v>1</v>
      </c>
      <c r="G190" s="104" t="b">
        <v>0</v>
      </c>
      <c r="H190" s="105" t="s">
        <v>512</v>
      </c>
      <c r="I190" s="104">
        <v>0</v>
      </c>
      <c r="J190" s="105"/>
      <c r="K190" s="104">
        <v>0</v>
      </c>
      <c r="L190" s="104">
        <v>1.18844932844933</v>
      </c>
      <c r="M190" s="104">
        <v>0</v>
      </c>
      <c r="N190" s="104">
        <v>0</v>
      </c>
      <c r="O190" s="105"/>
      <c r="P190" s="104" t="b">
        <v>0</v>
      </c>
      <c r="Q190" s="104">
        <v>0</v>
      </c>
      <c r="R190" s="105"/>
      <c r="S190" s="104">
        <v>0</v>
      </c>
      <c r="T190" s="104">
        <v>0</v>
      </c>
      <c r="U190" s="104">
        <v>131.035</v>
      </c>
      <c r="V190" s="104">
        <v>0.17949999999999999</v>
      </c>
      <c r="W190" s="104">
        <v>0</v>
      </c>
      <c r="X190" s="105" t="s">
        <v>10193</v>
      </c>
      <c r="Y190" s="105"/>
      <c r="Z190" s="104">
        <v>1</v>
      </c>
      <c r="AA190" s="104">
        <v>0</v>
      </c>
      <c r="AB190" s="105" t="s">
        <v>11546</v>
      </c>
      <c r="AC190" s="105" t="s">
        <v>11547</v>
      </c>
      <c r="AD190" s="104">
        <v>0</v>
      </c>
      <c r="AE190" s="104">
        <v>0</v>
      </c>
      <c r="AF190" s="105"/>
      <c r="AG190" s="104">
        <v>2</v>
      </c>
      <c r="AH190" s="104">
        <v>2</v>
      </c>
      <c r="AI190" s="104">
        <v>2</v>
      </c>
      <c r="AJ190" s="105" t="s">
        <v>483</v>
      </c>
      <c r="AK190" s="104" t="b">
        <v>0</v>
      </c>
      <c r="AL190" s="104">
        <v>8760</v>
      </c>
      <c r="AM190" s="104">
        <v>8760</v>
      </c>
      <c r="AN190" s="104">
        <v>8760</v>
      </c>
      <c r="AO190" s="104">
        <v>0</v>
      </c>
      <c r="AP190" s="104">
        <v>0</v>
      </c>
      <c r="AQ190" s="104">
        <v>0</v>
      </c>
      <c r="AR190" s="104">
        <v>219000</v>
      </c>
      <c r="AS190" s="104">
        <v>32850</v>
      </c>
      <c r="AT190" s="105"/>
      <c r="AU190" s="104" t="b">
        <v>0</v>
      </c>
      <c r="AV190" s="104">
        <v>0</v>
      </c>
      <c r="AW190" s="104">
        <v>0</v>
      </c>
      <c r="AX190" s="104" t="b">
        <v>1</v>
      </c>
      <c r="AY190" s="104">
        <v>0</v>
      </c>
      <c r="AZ190" s="104">
        <v>87600</v>
      </c>
      <c r="BA190" s="104" t="b">
        <v>0</v>
      </c>
      <c r="BB190" s="104">
        <v>0</v>
      </c>
      <c r="BC190" s="105" t="s">
        <v>10559</v>
      </c>
      <c r="BD190" s="105" t="s">
        <v>10560</v>
      </c>
      <c r="BE190" s="104" t="b">
        <v>0</v>
      </c>
      <c r="BF190" s="104">
        <v>8760</v>
      </c>
      <c r="BG190" s="105">
        <v>17520</v>
      </c>
      <c r="BH190" s="105" t="b">
        <v>1</v>
      </c>
      <c r="BI190" s="104">
        <v>0</v>
      </c>
      <c r="BJ190" s="104">
        <v>25</v>
      </c>
      <c r="BK190" s="104">
        <v>0</v>
      </c>
      <c r="BL190" s="104">
        <v>0</v>
      </c>
      <c r="BM190" s="104">
        <v>0</v>
      </c>
      <c r="BN190" s="105" t="s">
        <v>10004</v>
      </c>
      <c r="BO190" s="104">
        <v>200963.523743978</v>
      </c>
      <c r="BP190" s="104">
        <v>8760</v>
      </c>
      <c r="BQ190" s="104">
        <v>74.803854094975904</v>
      </c>
      <c r="BR190" s="105"/>
      <c r="BS190" s="105"/>
      <c r="BT190" s="105"/>
      <c r="BU190" s="105"/>
      <c r="BV190" s="104">
        <v>1</v>
      </c>
      <c r="BW190" s="104">
        <v>1</v>
      </c>
      <c r="BX190" s="104">
        <v>243335</v>
      </c>
      <c r="BY190" s="104">
        <v>0</v>
      </c>
      <c r="BZ190" s="104">
        <v>4.97602739726027E-6</v>
      </c>
      <c r="CA190" s="105" t="s">
        <v>10561</v>
      </c>
      <c r="CB190" s="105">
        <v>175200</v>
      </c>
      <c r="CC190" s="105" t="b">
        <v>1</v>
      </c>
      <c r="CD190" s="104">
        <v>32</v>
      </c>
      <c r="CE190" s="104">
        <v>2</v>
      </c>
      <c r="CF190" s="104">
        <v>0</v>
      </c>
      <c r="CG190" s="104">
        <v>0</v>
      </c>
      <c r="CH190" s="105"/>
      <c r="CI190" s="104" t="b">
        <v>0</v>
      </c>
      <c r="CJ190" s="104">
        <v>0</v>
      </c>
      <c r="CK190" s="104">
        <v>0</v>
      </c>
      <c r="CL190" s="106" t="s">
        <v>11571</v>
      </c>
      <c r="CM190" s="104">
        <v>0</v>
      </c>
      <c r="CN190" s="104">
        <v>1</v>
      </c>
      <c r="CO190" s="104">
        <v>0</v>
      </c>
      <c r="CP190" s="104">
        <v>0</v>
      </c>
      <c r="CQ190" s="104">
        <v>50</v>
      </c>
      <c r="CR190" s="104">
        <v>50</v>
      </c>
      <c r="CS190" s="104">
        <v>243335</v>
      </c>
      <c r="CT190" s="104">
        <v>0.21653633854430099</v>
      </c>
      <c r="CU190" s="104">
        <v>52690.869939677403</v>
      </c>
      <c r="CV190" s="104">
        <v>163.035</v>
      </c>
      <c r="CW190" s="104">
        <v>1.81482197338299</v>
      </c>
      <c r="CX190" s="104">
        <v>295.87950043049602</v>
      </c>
      <c r="CY190" s="104">
        <v>2.1795</v>
      </c>
      <c r="CZ190" s="104">
        <v>0.18596668233602401</v>
      </c>
      <c r="DA190" s="104">
        <v>0.405314384151365</v>
      </c>
      <c r="DB190" s="104">
        <v>3.7222602739725999E-4</v>
      </c>
      <c r="DC190" s="104">
        <v>0</v>
      </c>
      <c r="DD190" s="105" t="s">
        <v>10562</v>
      </c>
    </row>
    <row r="191" spans="1:108" ht="409.5" x14ac:dyDescent="0.35">
      <c r="A191" s="105" t="s">
        <v>10856</v>
      </c>
      <c r="B191" s="104">
        <v>0</v>
      </c>
      <c r="C191" s="104">
        <v>0</v>
      </c>
      <c r="D191" s="104">
        <v>0</v>
      </c>
      <c r="E191" s="105"/>
      <c r="F191" s="104">
        <v>1</v>
      </c>
      <c r="G191" s="104" t="b">
        <v>0</v>
      </c>
      <c r="H191" s="105" t="s">
        <v>512</v>
      </c>
      <c r="I191" s="104">
        <v>0</v>
      </c>
      <c r="J191" s="105"/>
      <c r="K191" s="104">
        <v>0</v>
      </c>
      <c r="L191" s="104">
        <v>1.18844932844933</v>
      </c>
      <c r="M191" s="104">
        <v>0</v>
      </c>
      <c r="N191" s="104">
        <v>0</v>
      </c>
      <c r="O191" s="105"/>
      <c r="P191" s="104" t="b">
        <v>0</v>
      </c>
      <c r="Q191" s="104">
        <v>0</v>
      </c>
      <c r="R191" s="105"/>
      <c r="S191" s="104">
        <v>0</v>
      </c>
      <c r="T191" s="104">
        <v>0</v>
      </c>
      <c r="U191" s="104">
        <v>131.035</v>
      </c>
      <c r="V191" s="104">
        <v>0.17949999999999999</v>
      </c>
      <c r="W191" s="104">
        <v>0</v>
      </c>
      <c r="X191" s="105" t="s">
        <v>10192</v>
      </c>
      <c r="Y191" s="105"/>
      <c r="Z191" s="104">
        <v>1</v>
      </c>
      <c r="AA191" s="104">
        <v>0</v>
      </c>
      <c r="AB191" s="105" t="s">
        <v>11550</v>
      </c>
      <c r="AC191" s="105" t="s">
        <v>11551</v>
      </c>
      <c r="AD191" s="104">
        <v>0</v>
      </c>
      <c r="AE191" s="104">
        <v>0</v>
      </c>
      <c r="AF191" s="105"/>
      <c r="AG191" s="104">
        <v>2</v>
      </c>
      <c r="AH191" s="104">
        <v>2</v>
      </c>
      <c r="AI191" s="104">
        <v>2</v>
      </c>
      <c r="AJ191" s="105" t="s">
        <v>483</v>
      </c>
      <c r="AK191" s="104" t="b">
        <v>0</v>
      </c>
      <c r="AL191" s="104">
        <v>8760</v>
      </c>
      <c r="AM191" s="104">
        <v>8760</v>
      </c>
      <c r="AN191" s="104">
        <v>8760</v>
      </c>
      <c r="AO191" s="104">
        <v>0</v>
      </c>
      <c r="AP191" s="104">
        <v>0</v>
      </c>
      <c r="AQ191" s="104">
        <v>0</v>
      </c>
      <c r="AR191" s="104">
        <v>219000</v>
      </c>
      <c r="AS191" s="104">
        <v>32850</v>
      </c>
      <c r="AT191" s="105"/>
      <c r="AU191" s="104" t="b">
        <v>0</v>
      </c>
      <c r="AV191" s="104">
        <v>0</v>
      </c>
      <c r="AW191" s="104">
        <v>0</v>
      </c>
      <c r="AX191" s="104" t="b">
        <v>1</v>
      </c>
      <c r="AY191" s="104">
        <v>0</v>
      </c>
      <c r="AZ191" s="104">
        <v>87600</v>
      </c>
      <c r="BA191" s="104" t="b">
        <v>0</v>
      </c>
      <c r="BB191" s="104">
        <v>0</v>
      </c>
      <c r="BC191" s="105" t="s">
        <v>10555</v>
      </c>
      <c r="BD191" s="105" t="s">
        <v>10556</v>
      </c>
      <c r="BE191" s="104" t="b">
        <v>0</v>
      </c>
      <c r="BF191" s="104">
        <v>8760</v>
      </c>
      <c r="BG191" s="105">
        <v>17520</v>
      </c>
      <c r="BH191" s="105" t="b">
        <v>1</v>
      </c>
      <c r="BI191" s="104">
        <v>0</v>
      </c>
      <c r="BJ191" s="104">
        <v>25</v>
      </c>
      <c r="BK191" s="104">
        <v>0</v>
      </c>
      <c r="BL191" s="104">
        <v>0</v>
      </c>
      <c r="BM191" s="104">
        <v>0</v>
      </c>
      <c r="BN191" s="105" t="s">
        <v>10036</v>
      </c>
      <c r="BO191" s="104">
        <v>200963.523743978</v>
      </c>
      <c r="BP191" s="104">
        <v>8760</v>
      </c>
      <c r="BQ191" s="104">
        <v>74.803854094975904</v>
      </c>
      <c r="BR191" s="105"/>
      <c r="BS191" s="105"/>
      <c r="BT191" s="105"/>
      <c r="BU191" s="105"/>
      <c r="BV191" s="104">
        <v>1</v>
      </c>
      <c r="BW191" s="104">
        <v>1</v>
      </c>
      <c r="BX191" s="104">
        <v>243335</v>
      </c>
      <c r="BY191" s="104">
        <v>0</v>
      </c>
      <c r="BZ191" s="104">
        <v>4.97602739726027E-6</v>
      </c>
      <c r="CA191" s="105" t="s">
        <v>10557</v>
      </c>
      <c r="CB191" s="105">
        <v>175200</v>
      </c>
      <c r="CC191" s="105" t="b">
        <v>1</v>
      </c>
      <c r="CD191" s="104">
        <v>32</v>
      </c>
      <c r="CE191" s="104">
        <v>2</v>
      </c>
      <c r="CF191" s="104">
        <v>0</v>
      </c>
      <c r="CG191" s="104">
        <v>0</v>
      </c>
      <c r="CH191" s="105"/>
      <c r="CI191" s="104" t="b">
        <v>0</v>
      </c>
      <c r="CJ191" s="104">
        <v>0</v>
      </c>
      <c r="CK191" s="104">
        <v>0</v>
      </c>
      <c r="CL191" s="106" t="s">
        <v>11571</v>
      </c>
      <c r="CM191" s="104">
        <v>0</v>
      </c>
      <c r="CN191" s="104">
        <v>1</v>
      </c>
      <c r="CO191" s="104">
        <v>0</v>
      </c>
      <c r="CP191" s="104">
        <v>0</v>
      </c>
      <c r="CQ191" s="104">
        <v>50</v>
      </c>
      <c r="CR191" s="104">
        <v>50</v>
      </c>
      <c r="CS191" s="104">
        <v>243335</v>
      </c>
      <c r="CT191" s="104">
        <v>0.21653633854430099</v>
      </c>
      <c r="CU191" s="104">
        <v>52690.869939677403</v>
      </c>
      <c r="CV191" s="104">
        <v>163.035</v>
      </c>
      <c r="CW191" s="104">
        <v>1.81482197338299</v>
      </c>
      <c r="CX191" s="104">
        <v>295.87950043049602</v>
      </c>
      <c r="CY191" s="104">
        <v>2.1795</v>
      </c>
      <c r="CZ191" s="104">
        <v>0.18596668233602401</v>
      </c>
      <c r="DA191" s="104">
        <v>0.405314384151365</v>
      </c>
      <c r="DB191" s="104">
        <v>3.7222602739725999E-4</v>
      </c>
      <c r="DC191" s="104">
        <v>0</v>
      </c>
      <c r="DD191" s="105" t="s">
        <v>10558</v>
      </c>
    </row>
    <row r="192" spans="1:108" ht="319" x14ac:dyDescent="0.35">
      <c r="A192" s="105" t="s">
        <v>10838</v>
      </c>
      <c r="B192" s="104">
        <v>0</v>
      </c>
      <c r="C192" s="104">
        <v>0</v>
      </c>
      <c r="D192" s="104">
        <v>0</v>
      </c>
      <c r="E192" s="105"/>
      <c r="F192" s="104">
        <v>1</v>
      </c>
      <c r="G192" s="104" t="b">
        <v>0</v>
      </c>
      <c r="H192" s="105" t="s">
        <v>512</v>
      </c>
      <c r="I192" s="104">
        <v>0</v>
      </c>
      <c r="J192" s="105"/>
      <c r="K192" s="104">
        <v>0</v>
      </c>
      <c r="L192" s="104">
        <v>1</v>
      </c>
      <c r="M192" s="104">
        <v>0</v>
      </c>
      <c r="N192" s="104">
        <v>0</v>
      </c>
      <c r="O192" s="105"/>
      <c r="P192" s="104" t="b">
        <v>0</v>
      </c>
      <c r="Q192" s="104">
        <v>0</v>
      </c>
      <c r="R192" s="105"/>
      <c r="S192" s="104">
        <v>0</v>
      </c>
      <c r="T192" s="104">
        <v>0</v>
      </c>
      <c r="U192" s="104">
        <v>149.85762028104801</v>
      </c>
      <c r="V192" s="104">
        <v>49.952800000000003</v>
      </c>
      <c r="W192" s="104">
        <v>0</v>
      </c>
      <c r="X192" s="105" t="s">
        <v>6419</v>
      </c>
      <c r="Y192" s="105"/>
      <c r="Z192" s="104">
        <v>1</v>
      </c>
      <c r="AA192" s="104">
        <v>0</v>
      </c>
      <c r="AB192" s="105" t="s">
        <v>11470</v>
      </c>
      <c r="AC192" s="105" t="s">
        <v>11509</v>
      </c>
      <c r="AD192" s="104">
        <v>0</v>
      </c>
      <c r="AE192" s="104">
        <v>0</v>
      </c>
      <c r="AF192" s="105"/>
      <c r="AG192" s="104">
        <v>2</v>
      </c>
      <c r="AH192" s="104">
        <v>2</v>
      </c>
      <c r="AI192" s="104">
        <v>2</v>
      </c>
      <c r="AJ192" s="105" t="s">
        <v>798</v>
      </c>
      <c r="AK192" s="104" t="b">
        <v>0</v>
      </c>
      <c r="AL192" s="104">
        <v>8760</v>
      </c>
      <c r="AM192" s="104">
        <v>8760</v>
      </c>
      <c r="AN192" s="104">
        <v>8760</v>
      </c>
      <c r="AO192" s="104">
        <v>0</v>
      </c>
      <c r="AP192" s="104">
        <v>0</v>
      </c>
      <c r="AQ192" s="104">
        <v>0</v>
      </c>
      <c r="AR192" s="104">
        <v>8760</v>
      </c>
      <c r="AS192" s="104">
        <v>0</v>
      </c>
      <c r="AT192" s="105"/>
      <c r="AU192" s="104" t="b">
        <v>0</v>
      </c>
      <c r="AV192" s="104">
        <v>0</v>
      </c>
      <c r="AW192" s="104">
        <v>0</v>
      </c>
      <c r="AX192" s="104" t="b">
        <v>1</v>
      </c>
      <c r="AY192" s="104">
        <v>0</v>
      </c>
      <c r="AZ192" s="104">
        <v>87600</v>
      </c>
      <c r="BA192" s="104" t="b">
        <v>0</v>
      </c>
      <c r="BB192" s="104">
        <v>0</v>
      </c>
      <c r="BC192" s="105" t="s">
        <v>854</v>
      </c>
      <c r="BD192" s="105" t="s">
        <v>6420</v>
      </c>
      <c r="BE192" s="104" t="b">
        <v>0</v>
      </c>
      <c r="BF192" s="104">
        <v>0</v>
      </c>
      <c r="BG192" s="105"/>
      <c r="BH192" s="105" t="b">
        <v>0</v>
      </c>
      <c r="BI192" s="104">
        <v>0</v>
      </c>
      <c r="BJ192" s="104">
        <v>0</v>
      </c>
      <c r="BK192" s="104">
        <v>0</v>
      </c>
      <c r="BL192" s="104">
        <v>0</v>
      </c>
      <c r="BM192" s="104">
        <v>0</v>
      </c>
      <c r="BN192" s="105" t="s">
        <v>9435</v>
      </c>
      <c r="BO192" s="104">
        <v>8768.2772537275196</v>
      </c>
      <c r="BP192" s="104">
        <v>8789.3054971424408</v>
      </c>
      <c r="BQ192" s="104">
        <v>2.99998439088596</v>
      </c>
      <c r="BR192" s="105"/>
      <c r="BS192" s="105"/>
      <c r="BT192" s="105"/>
      <c r="BU192" s="105"/>
      <c r="BV192" s="104">
        <v>1</v>
      </c>
      <c r="BW192" s="104">
        <v>1</v>
      </c>
      <c r="BX192" s="104">
        <v>49952.800000000003</v>
      </c>
      <c r="BY192" s="104">
        <v>0</v>
      </c>
      <c r="BZ192" s="104">
        <v>1.14047488584475E-4</v>
      </c>
      <c r="CA192" s="105" t="s">
        <v>10372</v>
      </c>
      <c r="CB192" s="105"/>
      <c r="CC192" s="105" t="b">
        <v>0</v>
      </c>
      <c r="CD192" s="104">
        <v>0</v>
      </c>
      <c r="CE192" s="104">
        <v>0</v>
      </c>
      <c r="CF192" s="104">
        <v>0</v>
      </c>
      <c r="CG192" s="104">
        <v>0</v>
      </c>
      <c r="CH192" s="105"/>
      <c r="CI192" s="104" t="b">
        <v>0</v>
      </c>
      <c r="CJ192" s="104">
        <v>0</v>
      </c>
      <c r="CK192" s="104">
        <v>0</v>
      </c>
      <c r="CL192" s="106" t="s">
        <v>10373</v>
      </c>
      <c r="CM192" s="104">
        <v>0</v>
      </c>
      <c r="CN192" s="104">
        <v>1</v>
      </c>
      <c r="CO192" s="104">
        <v>0</v>
      </c>
      <c r="CP192" s="104">
        <v>0</v>
      </c>
      <c r="CQ192" s="104">
        <v>50</v>
      </c>
      <c r="CR192" s="104">
        <v>50</v>
      </c>
      <c r="CS192" s="104">
        <v>49952.800000000003</v>
      </c>
      <c r="CT192" s="104">
        <v>0.14096911022873099</v>
      </c>
      <c r="CU192" s="104">
        <v>7041.8017694337505</v>
      </c>
      <c r="CV192" s="104">
        <v>149.85762028104801</v>
      </c>
      <c r="CW192" s="104">
        <v>0.140968232581832</v>
      </c>
      <c r="CX192" s="104">
        <v>21.1251638699386</v>
      </c>
      <c r="CY192" s="104">
        <v>49.952800000000003</v>
      </c>
      <c r="CZ192" s="104">
        <v>0.14096911022873099</v>
      </c>
      <c r="DA192" s="104">
        <v>7.0418017694337696</v>
      </c>
      <c r="DB192" s="104">
        <v>3.4214068557317001E-4</v>
      </c>
      <c r="DC192" s="104">
        <v>0</v>
      </c>
      <c r="DD192" s="105" t="s">
        <v>6421</v>
      </c>
    </row>
    <row r="193" spans="1:108" ht="319" x14ac:dyDescent="0.35">
      <c r="A193" s="105" t="s">
        <v>7052</v>
      </c>
      <c r="B193" s="104">
        <v>0</v>
      </c>
      <c r="C193" s="104">
        <v>0</v>
      </c>
      <c r="D193" s="104">
        <v>0</v>
      </c>
      <c r="E193" s="105"/>
      <c r="F193" s="104">
        <v>1</v>
      </c>
      <c r="G193" s="104" t="b">
        <v>0</v>
      </c>
      <c r="H193" s="105" t="s">
        <v>512</v>
      </c>
      <c r="I193" s="104">
        <v>0</v>
      </c>
      <c r="J193" s="105"/>
      <c r="K193" s="104">
        <v>0</v>
      </c>
      <c r="L193" s="104">
        <v>1</v>
      </c>
      <c r="M193" s="104">
        <v>0</v>
      </c>
      <c r="N193" s="104">
        <v>0</v>
      </c>
      <c r="O193" s="105"/>
      <c r="P193" s="104" t="b">
        <v>0</v>
      </c>
      <c r="Q193" s="104">
        <v>0</v>
      </c>
      <c r="R193" s="105"/>
      <c r="S193" s="104">
        <v>0</v>
      </c>
      <c r="T193" s="104">
        <v>0</v>
      </c>
      <c r="U193" s="104">
        <v>0</v>
      </c>
      <c r="V193" s="104">
        <v>0</v>
      </c>
      <c r="W193" s="104">
        <v>0</v>
      </c>
      <c r="X193" s="105" t="s">
        <v>6374</v>
      </c>
      <c r="Y193" s="105"/>
      <c r="Z193" s="104">
        <v>1</v>
      </c>
      <c r="AA193" s="104">
        <v>0</v>
      </c>
      <c r="AB193" s="105"/>
      <c r="AC193" s="105"/>
      <c r="AD193" s="104">
        <v>0</v>
      </c>
      <c r="AE193" s="104">
        <v>0</v>
      </c>
      <c r="AF193" s="105"/>
      <c r="AG193" s="104">
        <v>2</v>
      </c>
      <c r="AH193" s="104">
        <v>2</v>
      </c>
      <c r="AI193" s="104">
        <v>2</v>
      </c>
      <c r="AJ193" s="105" t="s">
        <v>424</v>
      </c>
      <c r="AK193" s="104" t="b">
        <v>0</v>
      </c>
      <c r="AL193" s="104">
        <v>8760</v>
      </c>
      <c r="AM193" s="104">
        <v>8760</v>
      </c>
      <c r="AN193" s="104">
        <v>8760</v>
      </c>
      <c r="AO193" s="104">
        <v>0</v>
      </c>
      <c r="AP193" s="104">
        <v>0</v>
      </c>
      <c r="AQ193" s="104">
        <v>0</v>
      </c>
      <c r="AR193" s="104">
        <v>876000</v>
      </c>
      <c r="AS193" s="104">
        <v>0</v>
      </c>
      <c r="AT193" s="105"/>
      <c r="AU193" s="104" t="b">
        <v>0</v>
      </c>
      <c r="AV193" s="104">
        <v>0</v>
      </c>
      <c r="AW193" s="104">
        <v>0</v>
      </c>
      <c r="AX193" s="104" t="b">
        <v>1</v>
      </c>
      <c r="AY193" s="104">
        <v>0</v>
      </c>
      <c r="AZ193" s="104">
        <v>87600</v>
      </c>
      <c r="BA193" s="104" t="b">
        <v>0</v>
      </c>
      <c r="BB193" s="104">
        <v>0</v>
      </c>
      <c r="BC193" s="105" t="s">
        <v>6375</v>
      </c>
      <c r="BD193" s="105" t="s">
        <v>6376</v>
      </c>
      <c r="BE193" s="104" t="b">
        <v>0</v>
      </c>
      <c r="BF193" s="104">
        <v>0</v>
      </c>
      <c r="BG193" s="105"/>
      <c r="BH193" s="105" t="b">
        <v>0</v>
      </c>
      <c r="BI193" s="104">
        <v>0</v>
      </c>
      <c r="BJ193" s="104">
        <v>0</v>
      </c>
      <c r="BK193" s="104">
        <v>0</v>
      </c>
      <c r="BL193" s="104">
        <v>0</v>
      </c>
      <c r="BM193" s="104">
        <v>0</v>
      </c>
      <c r="BN193" s="105" t="s">
        <v>1922</v>
      </c>
      <c r="BO193" s="104">
        <v>438000</v>
      </c>
      <c r="BP193" s="104">
        <v>438000</v>
      </c>
      <c r="BQ193" s="104">
        <v>0</v>
      </c>
      <c r="BR193" s="105"/>
      <c r="BS193" s="105"/>
      <c r="BT193" s="105"/>
      <c r="BU193" s="105"/>
      <c r="BV193" s="104">
        <v>1</v>
      </c>
      <c r="BW193" s="104">
        <v>1</v>
      </c>
      <c r="BX193" s="104">
        <v>0</v>
      </c>
      <c r="BY193" s="104">
        <v>0</v>
      </c>
      <c r="BZ193" s="104">
        <v>0</v>
      </c>
      <c r="CA193" s="105" t="s">
        <v>6377</v>
      </c>
      <c r="CB193" s="105"/>
      <c r="CC193" s="105" t="b">
        <v>0</v>
      </c>
      <c r="CD193" s="104">
        <v>0</v>
      </c>
      <c r="CE193" s="104">
        <v>0</v>
      </c>
      <c r="CF193" s="104">
        <v>0</v>
      </c>
      <c r="CG193" s="104">
        <v>0</v>
      </c>
      <c r="CH193" s="105"/>
      <c r="CI193" s="104" t="b">
        <v>0</v>
      </c>
      <c r="CJ193" s="104">
        <v>0</v>
      </c>
      <c r="CK193" s="104">
        <v>0</v>
      </c>
      <c r="CL193" s="106" t="s">
        <v>10359</v>
      </c>
      <c r="CM193" s="104">
        <v>0</v>
      </c>
      <c r="CN193" s="104">
        <v>1</v>
      </c>
      <c r="CO193" s="104">
        <v>0</v>
      </c>
      <c r="CP193" s="104">
        <v>0</v>
      </c>
      <c r="CQ193" s="104">
        <v>50</v>
      </c>
      <c r="CR193" s="104">
        <v>50</v>
      </c>
      <c r="CS193" s="104">
        <v>0</v>
      </c>
      <c r="CT193" s="104">
        <v>0</v>
      </c>
      <c r="CU193" s="104">
        <v>0</v>
      </c>
      <c r="CV193" s="104">
        <v>0</v>
      </c>
      <c r="CW193" s="104">
        <v>0</v>
      </c>
      <c r="CX193" s="104">
        <v>0</v>
      </c>
      <c r="CY193" s="104">
        <v>0</v>
      </c>
      <c r="CZ193" s="104">
        <v>0</v>
      </c>
      <c r="DA193" s="104">
        <v>0</v>
      </c>
      <c r="DB193" s="104">
        <v>0</v>
      </c>
      <c r="DC193" s="104">
        <v>0</v>
      </c>
      <c r="DD193" s="105" t="s">
        <v>6378</v>
      </c>
    </row>
    <row r="194" spans="1:108" ht="275.5" x14ac:dyDescent="0.35">
      <c r="A194" s="105" t="s">
        <v>7053</v>
      </c>
      <c r="B194" s="104">
        <v>0</v>
      </c>
      <c r="C194" s="104">
        <v>0</v>
      </c>
      <c r="D194" s="104">
        <v>0</v>
      </c>
      <c r="E194" s="105"/>
      <c r="F194" s="104">
        <v>1</v>
      </c>
      <c r="G194" s="104" t="b">
        <v>0</v>
      </c>
      <c r="H194" s="105" t="s">
        <v>512</v>
      </c>
      <c r="I194" s="104">
        <v>0</v>
      </c>
      <c r="J194" s="105"/>
      <c r="K194" s="104">
        <v>0</v>
      </c>
      <c r="L194" s="104">
        <v>1</v>
      </c>
      <c r="M194" s="104">
        <v>0</v>
      </c>
      <c r="N194" s="104">
        <v>0</v>
      </c>
      <c r="O194" s="105"/>
      <c r="P194" s="104" t="b">
        <v>0</v>
      </c>
      <c r="Q194" s="104">
        <v>0</v>
      </c>
      <c r="R194" s="105"/>
      <c r="S194" s="104">
        <v>0</v>
      </c>
      <c r="T194" s="104">
        <v>0</v>
      </c>
      <c r="U194" s="104">
        <v>0</v>
      </c>
      <c r="V194" s="104">
        <v>0</v>
      </c>
      <c r="W194" s="104">
        <v>0</v>
      </c>
      <c r="X194" s="105" t="s">
        <v>6379</v>
      </c>
      <c r="Y194" s="105"/>
      <c r="Z194" s="104">
        <v>1</v>
      </c>
      <c r="AA194" s="104">
        <v>0</v>
      </c>
      <c r="AB194" s="105"/>
      <c r="AC194" s="105"/>
      <c r="AD194" s="104">
        <v>0</v>
      </c>
      <c r="AE194" s="104">
        <v>0</v>
      </c>
      <c r="AF194" s="105"/>
      <c r="AG194" s="104">
        <v>2</v>
      </c>
      <c r="AH194" s="104">
        <v>2</v>
      </c>
      <c r="AI194" s="104">
        <v>2</v>
      </c>
      <c r="AJ194" s="105" t="s">
        <v>424</v>
      </c>
      <c r="AK194" s="104" t="b">
        <v>0</v>
      </c>
      <c r="AL194" s="104">
        <v>8760</v>
      </c>
      <c r="AM194" s="104">
        <v>8760</v>
      </c>
      <c r="AN194" s="104">
        <v>8760</v>
      </c>
      <c r="AO194" s="104">
        <v>0</v>
      </c>
      <c r="AP194" s="104">
        <v>0</v>
      </c>
      <c r="AQ194" s="104">
        <v>0</v>
      </c>
      <c r="AR194" s="104">
        <v>876000</v>
      </c>
      <c r="AS194" s="104">
        <v>0</v>
      </c>
      <c r="AT194" s="105"/>
      <c r="AU194" s="104" t="b">
        <v>0</v>
      </c>
      <c r="AV194" s="104">
        <v>0</v>
      </c>
      <c r="AW194" s="104">
        <v>0</v>
      </c>
      <c r="AX194" s="104" t="b">
        <v>1</v>
      </c>
      <c r="AY194" s="104">
        <v>0</v>
      </c>
      <c r="AZ194" s="104">
        <v>87600</v>
      </c>
      <c r="BA194" s="104" t="b">
        <v>0</v>
      </c>
      <c r="BB194" s="104">
        <v>0</v>
      </c>
      <c r="BC194" s="105" t="s">
        <v>6380</v>
      </c>
      <c r="BD194" s="105" t="s">
        <v>6381</v>
      </c>
      <c r="BE194" s="104" t="b">
        <v>0</v>
      </c>
      <c r="BF194" s="104">
        <v>0</v>
      </c>
      <c r="BG194" s="105"/>
      <c r="BH194" s="105" t="b">
        <v>0</v>
      </c>
      <c r="BI194" s="104">
        <v>0</v>
      </c>
      <c r="BJ194" s="104">
        <v>0</v>
      </c>
      <c r="BK194" s="104">
        <v>0</v>
      </c>
      <c r="BL194" s="104">
        <v>0</v>
      </c>
      <c r="BM194" s="104">
        <v>0</v>
      </c>
      <c r="BN194" s="105" t="s">
        <v>3303</v>
      </c>
      <c r="BO194" s="104">
        <v>438000</v>
      </c>
      <c r="BP194" s="104">
        <v>438000</v>
      </c>
      <c r="BQ194" s="104">
        <v>0</v>
      </c>
      <c r="BR194" s="105"/>
      <c r="BS194" s="105"/>
      <c r="BT194" s="105"/>
      <c r="BU194" s="105"/>
      <c r="BV194" s="104">
        <v>1</v>
      </c>
      <c r="BW194" s="104">
        <v>1</v>
      </c>
      <c r="BX194" s="104">
        <v>0</v>
      </c>
      <c r="BY194" s="104">
        <v>0</v>
      </c>
      <c r="BZ194" s="104">
        <v>0</v>
      </c>
      <c r="CA194" s="105" t="s">
        <v>6382</v>
      </c>
      <c r="CB194" s="105"/>
      <c r="CC194" s="105" t="b">
        <v>0</v>
      </c>
      <c r="CD194" s="104">
        <v>0</v>
      </c>
      <c r="CE194" s="104">
        <v>0</v>
      </c>
      <c r="CF194" s="104">
        <v>0</v>
      </c>
      <c r="CG194" s="104">
        <v>0</v>
      </c>
      <c r="CH194" s="105"/>
      <c r="CI194" s="104" t="b">
        <v>0</v>
      </c>
      <c r="CJ194" s="104">
        <v>0</v>
      </c>
      <c r="CK194" s="104">
        <v>0</v>
      </c>
      <c r="CL194" s="106" t="s">
        <v>10360</v>
      </c>
      <c r="CM194" s="104">
        <v>0</v>
      </c>
      <c r="CN194" s="104">
        <v>1</v>
      </c>
      <c r="CO194" s="104">
        <v>0</v>
      </c>
      <c r="CP194" s="104">
        <v>0</v>
      </c>
      <c r="CQ194" s="104">
        <v>50</v>
      </c>
      <c r="CR194" s="104">
        <v>50</v>
      </c>
      <c r="CS194" s="104">
        <v>0</v>
      </c>
      <c r="CT194" s="104">
        <v>0</v>
      </c>
      <c r="CU194" s="104">
        <v>0</v>
      </c>
      <c r="CV194" s="104">
        <v>0</v>
      </c>
      <c r="CW194" s="104">
        <v>0</v>
      </c>
      <c r="CX194" s="104">
        <v>0</v>
      </c>
      <c r="CY194" s="104">
        <v>0</v>
      </c>
      <c r="CZ194" s="104">
        <v>0</v>
      </c>
      <c r="DA194" s="104">
        <v>0</v>
      </c>
      <c r="DB194" s="104">
        <v>0</v>
      </c>
      <c r="DC194" s="104">
        <v>0</v>
      </c>
      <c r="DD194" s="105" t="s">
        <v>6383</v>
      </c>
    </row>
    <row r="195" spans="1:108" ht="319" x14ac:dyDescent="0.35">
      <c r="A195" s="105" t="s">
        <v>7054</v>
      </c>
      <c r="B195" s="104">
        <v>0</v>
      </c>
      <c r="C195" s="104">
        <v>0</v>
      </c>
      <c r="D195" s="104">
        <v>0</v>
      </c>
      <c r="E195" s="105"/>
      <c r="F195" s="104">
        <v>1</v>
      </c>
      <c r="G195" s="104" t="b">
        <v>0</v>
      </c>
      <c r="H195" s="105" t="s">
        <v>512</v>
      </c>
      <c r="I195" s="104">
        <v>0</v>
      </c>
      <c r="J195" s="105"/>
      <c r="K195" s="104">
        <v>0</v>
      </c>
      <c r="L195" s="104">
        <v>1</v>
      </c>
      <c r="M195" s="104">
        <v>0</v>
      </c>
      <c r="N195" s="104">
        <v>0</v>
      </c>
      <c r="O195" s="105"/>
      <c r="P195" s="104" t="b">
        <v>0</v>
      </c>
      <c r="Q195" s="104">
        <v>0</v>
      </c>
      <c r="R195" s="105"/>
      <c r="S195" s="104">
        <v>0</v>
      </c>
      <c r="T195" s="104">
        <v>0</v>
      </c>
      <c r="U195" s="104">
        <v>0</v>
      </c>
      <c r="V195" s="104">
        <v>0</v>
      </c>
      <c r="W195" s="104">
        <v>0</v>
      </c>
      <c r="X195" s="105" t="s">
        <v>6384</v>
      </c>
      <c r="Y195" s="105"/>
      <c r="Z195" s="104">
        <v>1</v>
      </c>
      <c r="AA195" s="104">
        <v>0</v>
      </c>
      <c r="AB195" s="105"/>
      <c r="AC195" s="105"/>
      <c r="AD195" s="104">
        <v>0</v>
      </c>
      <c r="AE195" s="104">
        <v>0</v>
      </c>
      <c r="AF195" s="105"/>
      <c r="AG195" s="104">
        <v>2</v>
      </c>
      <c r="AH195" s="104">
        <v>2</v>
      </c>
      <c r="AI195" s="104">
        <v>2</v>
      </c>
      <c r="AJ195" s="105" t="s">
        <v>424</v>
      </c>
      <c r="AK195" s="104" t="b">
        <v>0</v>
      </c>
      <c r="AL195" s="104">
        <v>8760</v>
      </c>
      <c r="AM195" s="104">
        <v>8760</v>
      </c>
      <c r="AN195" s="104">
        <v>8760</v>
      </c>
      <c r="AO195" s="104">
        <v>0</v>
      </c>
      <c r="AP195" s="104">
        <v>0</v>
      </c>
      <c r="AQ195" s="104">
        <v>0</v>
      </c>
      <c r="AR195" s="104">
        <v>876000</v>
      </c>
      <c r="AS195" s="104">
        <v>0</v>
      </c>
      <c r="AT195" s="105"/>
      <c r="AU195" s="104" t="b">
        <v>0</v>
      </c>
      <c r="AV195" s="104">
        <v>0</v>
      </c>
      <c r="AW195" s="104">
        <v>0</v>
      </c>
      <c r="AX195" s="104" t="b">
        <v>1</v>
      </c>
      <c r="AY195" s="104">
        <v>0</v>
      </c>
      <c r="AZ195" s="104">
        <v>87600</v>
      </c>
      <c r="BA195" s="104" t="b">
        <v>0</v>
      </c>
      <c r="BB195" s="104">
        <v>0</v>
      </c>
      <c r="BC195" s="105" t="s">
        <v>6385</v>
      </c>
      <c r="BD195" s="105" t="s">
        <v>6386</v>
      </c>
      <c r="BE195" s="104" t="b">
        <v>0</v>
      </c>
      <c r="BF195" s="104">
        <v>0</v>
      </c>
      <c r="BG195" s="105"/>
      <c r="BH195" s="105" t="b">
        <v>0</v>
      </c>
      <c r="BI195" s="104">
        <v>0</v>
      </c>
      <c r="BJ195" s="104">
        <v>0</v>
      </c>
      <c r="BK195" s="104">
        <v>0</v>
      </c>
      <c r="BL195" s="104">
        <v>0</v>
      </c>
      <c r="BM195" s="104">
        <v>0</v>
      </c>
      <c r="BN195" s="105" t="s">
        <v>3530</v>
      </c>
      <c r="BO195" s="104">
        <v>438000</v>
      </c>
      <c r="BP195" s="104">
        <v>438000</v>
      </c>
      <c r="BQ195" s="104">
        <v>0</v>
      </c>
      <c r="BR195" s="105"/>
      <c r="BS195" s="105"/>
      <c r="BT195" s="105"/>
      <c r="BU195" s="105"/>
      <c r="BV195" s="104">
        <v>1</v>
      </c>
      <c r="BW195" s="104">
        <v>1</v>
      </c>
      <c r="BX195" s="104">
        <v>0</v>
      </c>
      <c r="BY195" s="104">
        <v>0</v>
      </c>
      <c r="BZ195" s="104">
        <v>0</v>
      </c>
      <c r="CA195" s="105" t="s">
        <v>6387</v>
      </c>
      <c r="CB195" s="105"/>
      <c r="CC195" s="105" t="b">
        <v>0</v>
      </c>
      <c r="CD195" s="104">
        <v>0</v>
      </c>
      <c r="CE195" s="104">
        <v>0</v>
      </c>
      <c r="CF195" s="104">
        <v>0</v>
      </c>
      <c r="CG195" s="104">
        <v>0</v>
      </c>
      <c r="CH195" s="105"/>
      <c r="CI195" s="104" t="b">
        <v>0</v>
      </c>
      <c r="CJ195" s="104">
        <v>0</v>
      </c>
      <c r="CK195" s="104">
        <v>0</v>
      </c>
      <c r="CL195" s="106" t="s">
        <v>10361</v>
      </c>
      <c r="CM195" s="104">
        <v>0</v>
      </c>
      <c r="CN195" s="104">
        <v>1</v>
      </c>
      <c r="CO195" s="104">
        <v>0</v>
      </c>
      <c r="CP195" s="104">
        <v>0</v>
      </c>
      <c r="CQ195" s="104">
        <v>50</v>
      </c>
      <c r="CR195" s="104">
        <v>50</v>
      </c>
      <c r="CS195" s="104">
        <v>0</v>
      </c>
      <c r="CT195" s="104">
        <v>0</v>
      </c>
      <c r="CU195" s="104">
        <v>0</v>
      </c>
      <c r="CV195" s="104">
        <v>0</v>
      </c>
      <c r="CW195" s="104">
        <v>0</v>
      </c>
      <c r="CX195" s="104">
        <v>0</v>
      </c>
      <c r="CY195" s="104">
        <v>0</v>
      </c>
      <c r="CZ195" s="104">
        <v>0</v>
      </c>
      <c r="DA195" s="104">
        <v>0</v>
      </c>
      <c r="DB195" s="104">
        <v>0</v>
      </c>
      <c r="DC195" s="104">
        <v>0</v>
      </c>
      <c r="DD195" s="105" t="s">
        <v>6388</v>
      </c>
    </row>
    <row r="196" spans="1:108" ht="319" x14ac:dyDescent="0.35">
      <c r="A196" s="105" t="s">
        <v>7055</v>
      </c>
      <c r="B196" s="104">
        <v>0</v>
      </c>
      <c r="C196" s="104">
        <v>0</v>
      </c>
      <c r="D196" s="104">
        <v>0</v>
      </c>
      <c r="E196" s="105"/>
      <c r="F196" s="104">
        <v>1</v>
      </c>
      <c r="G196" s="104" t="b">
        <v>0</v>
      </c>
      <c r="H196" s="105" t="s">
        <v>512</v>
      </c>
      <c r="I196" s="104">
        <v>0</v>
      </c>
      <c r="J196" s="105"/>
      <c r="K196" s="104">
        <v>0</v>
      </c>
      <c r="L196" s="104">
        <v>1</v>
      </c>
      <c r="M196" s="104">
        <v>0</v>
      </c>
      <c r="N196" s="104">
        <v>0</v>
      </c>
      <c r="O196" s="105"/>
      <c r="P196" s="104" t="b">
        <v>0</v>
      </c>
      <c r="Q196" s="104">
        <v>0</v>
      </c>
      <c r="R196" s="105"/>
      <c r="S196" s="104">
        <v>0</v>
      </c>
      <c r="T196" s="104">
        <v>0</v>
      </c>
      <c r="U196" s="104">
        <v>0</v>
      </c>
      <c r="V196" s="104">
        <v>0</v>
      </c>
      <c r="W196" s="104">
        <v>0</v>
      </c>
      <c r="X196" s="105" t="s">
        <v>6389</v>
      </c>
      <c r="Y196" s="105"/>
      <c r="Z196" s="104">
        <v>1</v>
      </c>
      <c r="AA196" s="104">
        <v>0</v>
      </c>
      <c r="AB196" s="105"/>
      <c r="AC196" s="105"/>
      <c r="AD196" s="104">
        <v>0</v>
      </c>
      <c r="AE196" s="104">
        <v>0</v>
      </c>
      <c r="AF196" s="105"/>
      <c r="AG196" s="104">
        <v>2</v>
      </c>
      <c r="AH196" s="104">
        <v>2</v>
      </c>
      <c r="AI196" s="104">
        <v>2</v>
      </c>
      <c r="AJ196" s="105" t="s">
        <v>424</v>
      </c>
      <c r="AK196" s="104" t="b">
        <v>0</v>
      </c>
      <c r="AL196" s="104">
        <v>8760</v>
      </c>
      <c r="AM196" s="104">
        <v>8760</v>
      </c>
      <c r="AN196" s="104">
        <v>8760</v>
      </c>
      <c r="AO196" s="104">
        <v>0</v>
      </c>
      <c r="AP196" s="104">
        <v>0</v>
      </c>
      <c r="AQ196" s="104">
        <v>0</v>
      </c>
      <c r="AR196" s="104">
        <v>876000</v>
      </c>
      <c r="AS196" s="104">
        <v>0</v>
      </c>
      <c r="AT196" s="105"/>
      <c r="AU196" s="104" t="b">
        <v>0</v>
      </c>
      <c r="AV196" s="104">
        <v>0</v>
      </c>
      <c r="AW196" s="104">
        <v>0</v>
      </c>
      <c r="AX196" s="104" t="b">
        <v>1</v>
      </c>
      <c r="AY196" s="104">
        <v>0</v>
      </c>
      <c r="AZ196" s="104">
        <v>87600</v>
      </c>
      <c r="BA196" s="104" t="b">
        <v>0</v>
      </c>
      <c r="BB196" s="104">
        <v>0</v>
      </c>
      <c r="BC196" s="105" t="s">
        <v>6385</v>
      </c>
      <c r="BD196" s="105" t="s">
        <v>6386</v>
      </c>
      <c r="BE196" s="104" t="b">
        <v>1</v>
      </c>
      <c r="BF196" s="104">
        <v>0</v>
      </c>
      <c r="BG196" s="105"/>
      <c r="BH196" s="105" t="b">
        <v>0</v>
      </c>
      <c r="BI196" s="104">
        <v>0</v>
      </c>
      <c r="BJ196" s="104">
        <v>0</v>
      </c>
      <c r="BK196" s="104">
        <v>0</v>
      </c>
      <c r="BL196" s="104">
        <v>0</v>
      </c>
      <c r="BM196" s="104">
        <v>0</v>
      </c>
      <c r="BN196" s="105" t="s">
        <v>3530</v>
      </c>
      <c r="BO196" s="104">
        <v>438000</v>
      </c>
      <c r="BP196" s="104">
        <v>438000</v>
      </c>
      <c r="BQ196" s="104">
        <v>0</v>
      </c>
      <c r="BR196" s="105"/>
      <c r="BS196" s="105"/>
      <c r="BT196" s="105"/>
      <c r="BU196" s="105"/>
      <c r="BV196" s="104">
        <v>1</v>
      </c>
      <c r="BW196" s="104">
        <v>1</v>
      </c>
      <c r="BX196" s="104">
        <v>0</v>
      </c>
      <c r="BY196" s="104">
        <v>0</v>
      </c>
      <c r="BZ196" s="104">
        <v>0</v>
      </c>
      <c r="CA196" s="105" t="s">
        <v>6387</v>
      </c>
      <c r="CB196" s="105"/>
      <c r="CC196" s="105" t="b">
        <v>0</v>
      </c>
      <c r="CD196" s="104">
        <v>0</v>
      </c>
      <c r="CE196" s="104">
        <v>0</v>
      </c>
      <c r="CF196" s="104">
        <v>0</v>
      </c>
      <c r="CG196" s="104">
        <v>0</v>
      </c>
      <c r="CH196" s="105"/>
      <c r="CI196" s="104" t="b">
        <v>0</v>
      </c>
      <c r="CJ196" s="104">
        <v>0</v>
      </c>
      <c r="CK196" s="104">
        <v>0</v>
      </c>
      <c r="CL196" s="106" t="s">
        <v>10362</v>
      </c>
      <c r="CM196" s="104">
        <v>0</v>
      </c>
      <c r="CN196" s="104">
        <v>1</v>
      </c>
      <c r="CO196" s="104">
        <v>0</v>
      </c>
      <c r="CP196" s="104">
        <v>0</v>
      </c>
      <c r="CQ196" s="104">
        <v>50</v>
      </c>
      <c r="CR196" s="104">
        <v>50</v>
      </c>
      <c r="CS196" s="104">
        <v>0</v>
      </c>
      <c r="CT196" s="104">
        <v>0</v>
      </c>
      <c r="CU196" s="104">
        <v>0</v>
      </c>
      <c r="CV196" s="104">
        <v>0</v>
      </c>
      <c r="CW196" s="104">
        <v>0</v>
      </c>
      <c r="CX196" s="104">
        <v>0</v>
      </c>
      <c r="CY196" s="104">
        <v>0</v>
      </c>
      <c r="CZ196" s="104">
        <v>0</v>
      </c>
      <c r="DA196" s="104">
        <v>0</v>
      </c>
      <c r="DB196" s="104">
        <v>0</v>
      </c>
      <c r="DC196" s="104">
        <v>0</v>
      </c>
      <c r="DD196" s="105" t="s">
        <v>6390</v>
      </c>
    </row>
    <row r="197" spans="1:108" ht="232" x14ac:dyDescent="0.35">
      <c r="A197" s="105" t="s">
        <v>7046</v>
      </c>
      <c r="B197" s="104">
        <v>0</v>
      </c>
      <c r="C197" s="104">
        <v>0</v>
      </c>
      <c r="D197" s="104">
        <v>0</v>
      </c>
      <c r="E197" s="105"/>
      <c r="F197" s="104">
        <v>1</v>
      </c>
      <c r="G197" s="104" t="b">
        <v>0</v>
      </c>
      <c r="H197" s="105" t="s">
        <v>512</v>
      </c>
      <c r="I197" s="104">
        <v>0</v>
      </c>
      <c r="J197" s="105"/>
      <c r="K197" s="104">
        <v>0</v>
      </c>
      <c r="L197" s="104">
        <v>1</v>
      </c>
      <c r="M197" s="104">
        <v>0</v>
      </c>
      <c r="N197" s="104">
        <v>0</v>
      </c>
      <c r="O197" s="105"/>
      <c r="P197" s="104" t="b">
        <v>0</v>
      </c>
      <c r="Q197" s="104">
        <v>0</v>
      </c>
      <c r="R197" s="105"/>
      <c r="S197" s="104">
        <v>0</v>
      </c>
      <c r="T197" s="104">
        <v>0</v>
      </c>
      <c r="U197" s="104">
        <v>11.4048</v>
      </c>
      <c r="V197" s="104">
        <v>0.23760000000000001</v>
      </c>
      <c r="W197" s="104">
        <v>0</v>
      </c>
      <c r="X197" s="105" t="s">
        <v>6148</v>
      </c>
      <c r="Y197" s="105"/>
      <c r="Z197" s="104">
        <v>1</v>
      </c>
      <c r="AA197" s="104">
        <v>0</v>
      </c>
      <c r="AB197" s="105"/>
      <c r="AC197" s="105"/>
      <c r="AD197" s="104">
        <v>0</v>
      </c>
      <c r="AE197" s="104">
        <v>0</v>
      </c>
      <c r="AF197" s="105"/>
      <c r="AG197" s="104">
        <v>2</v>
      </c>
      <c r="AH197" s="104">
        <v>2</v>
      </c>
      <c r="AI197" s="104">
        <v>2</v>
      </c>
      <c r="AJ197" s="105" t="s">
        <v>483</v>
      </c>
      <c r="AK197" s="104" t="b">
        <v>0</v>
      </c>
      <c r="AL197" s="104">
        <v>8760</v>
      </c>
      <c r="AM197" s="104">
        <v>8760</v>
      </c>
      <c r="AN197" s="104">
        <v>8760</v>
      </c>
      <c r="AO197" s="104">
        <v>0</v>
      </c>
      <c r="AP197" s="104">
        <v>0</v>
      </c>
      <c r="AQ197" s="104">
        <v>0</v>
      </c>
      <c r="AR197" s="104">
        <v>105120</v>
      </c>
      <c r="AS197" s="104">
        <v>15768</v>
      </c>
      <c r="AT197" s="105"/>
      <c r="AU197" s="104" t="b">
        <v>0</v>
      </c>
      <c r="AV197" s="104">
        <v>0</v>
      </c>
      <c r="AW197" s="104">
        <v>0</v>
      </c>
      <c r="AX197" s="104" t="b">
        <v>1</v>
      </c>
      <c r="AY197" s="104">
        <v>0</v>
      </c>
      <c r="AZ197" s="104">
        <v>87600</v>
      </c>
      <c r="BA197" s="104" t="b">
        <v>0</v>
      </c>
      <c r="BB197" s="104">
        <v>0</v>
      </c>
      <c r="BC197" s="105" t="s">
        <v>6149</v>
      </c>
      <c r="BD197" s="105" t="s">
        <v>6150</v>
      </c>
      <c r="BE197" s="104" t="b">
        <v>0</v>
      </c>
      <c r="BF197" s="104">
        <v>113880</v>
      </c>
      <c r="BG197" s="105" t="s">
        <v>6138</v>
      </c>
      <c r="BH197" s="105" t="b">
        <v>1</v>
      </c>
      <c r="BI197" s="104">
        <v>0</v>
      </c>
      <c r="BJ197" s="104">
        <v>75</v>
      </c>
      <c r="BK197" s="104">
        <v>0</v>
      </c>
      <c r="BL197" s="104">
        <v>0</v>
      </c>
      <c r="BM197" s="104">
        <v>0</v>
      </c>
      <c r="BN197" s="105" t="s">
        <v>2073</v>
      </c>
      <c r="BO197" s="104">
        <v>70219.315121200503</v>
      </c>
      <c r="BP197" s="104">
        <v>0</v>
      </c>
      <c r="BQ197" s="104">
        <v>48</v>
      </c>
      <c r="BR197" s="105"/>
      <c r="BS197" s="105"/>
      <c r="BT197" s="105"/>
      <c r="BU197" s="105"/>
      <c r="BV197" s="104">
        <v>1</v>
      </c>
      <c r="BW197" s="104">
        <v>1</v>
      </c>
      <c r="BX197" s="104">
        <v>0</v>
      </c>
      <c r="BY197" s="104">
        <v>0</v>
      </c>
      <c r="BZ197" s="104">
        <v>1.4241095890411E-5</v>
      </c>
      <c r="CA197" s="105" t="s">
        <v>6151</v>
      </c>
      <c r="CB197" s="105">
        <v>78840</v>
      </c>
      <c r="CC197" s="105" t="b">
        <v>1</v>
      </c>
      <c r="CD197" s="104">
        <v>288</v>
      </c>
      <c r="CE197" s="104">
        <v>6</v>
      </c>
      <c r="CF197" s="104">
        <v>0</v>
      </c>
      <c r="CG197" s="104">
        <v>0</v>
      </c>
      <c r="CH197" s="105"/>
      <c r="CI197" s="104" t="b">
        <v>0</v>
      </c>
      <c r="CJ197" s="104">
        <v>0</v>
      </c>
      <c r="CK197" s="104">
        <v>0</v>
      </c>
      <c r="CL197" s="106" t="s">
        <v>10283</v>
      </c>
      <c r="CM197" s="104">
        <v>0</v>
      </c>
      <c r="CN197" s="104">
        <v>1</v>
      </c>
      <c r="CO197" s="104">
        <v>0</v>
      </c>
      <c r="CP197" s="104">
        <v>0</v>
      </c>
      <c r="CQ197" s="104">
        <v>50</v>
      </c>
      <c r="CR197" s="104">
        <v>50</v>
      </c>
      <c r="CS197" s="104">
        <v>0</v>
      </c>
      <c r="CT197" s="104">
        <v>0</v>
      </c>
      <c r="CU197" s="104">
        <v>0</v>
      </c>
      <c r="CV197" s="104">
        <v>299.40480000000002</v>
      </c>
      <c r="CW197" s="104">
        <v>7.6205275601560998E-2</v>
      </c>
      <c r="CX197" s="104">
        <v>22.8162253004303</v>
      </c>
      <c r="CY197" s="104">
        <v>6.2375999999999996</v>
      </c>
      <c r="CZ197" s="104">
        <v>7.6205275601562497E-2</v>
      </c>
      <c r="DA197" s="104">
        <v>0.47533802709230599</v>
      </c>
      <c r="DB197" s="104">
        <v>6.8357260273972599E-4</v>
      </c>
      <c r="DC197" s="104">
        <v>0</v>
      </c>
      <c r="DD197" s="105" t="s">
        <v>6152</v>
      </c>
    </row>
    <row r="198" spans="1:108" ht="304.5" x14ac:dyDescent="0.35">
      <c r="A198" s="105" t="s">
        <v>7000</v>
      </c>
      <c r="B198" s="104">
        <v>0</v>
      </c>
      <c r="C198" s="104">
        <v>0</v>
      </c>
      <c r="D198" s="104">
        <v>0</v>
      </c>
      <c r="E198" s="105"/>
      <c r="F198" s="104">
        <v>1</v>
      </c>
      <c r="G198" s="104" t="b">
        <v>0</v>
      </c>
      <c r="H198" s="105" t="s">
        <v>512</v>
      </c>
      <c r="I198" s="104">
        <v>0</v>
      </c>
      <c r="J198" s="105"/>
      <c r="K198" s="104">
        <v>0</v>
      </c>
      <c r="L198" s="104">
        <v>1.9484607747145499</v>
      </c>
      <c r="M198" s="104">
        <v>0</v>
      </c>
      <c r="N198" s="104">
        <v>0</v>
      </c>
      <c r="O198" s="105"/>
      <c r="P198" s="104" t="b">
        <v>0</v>
      </c>
      <c r="Q198" s="104">
        <v>0</v>
      </c>
      <c r="R198" s="105"/>
      <c r="S198" s="104">
        <v>0</v>
      </c>
      <c r="T198" s="104">
        <v>0.27479999999999999</v>
      </c>
      <c r="U198" s="104">
        <v>46.441200000000002</v>
      </c>
      <c r="V198" s="104">
        <v>0.27479999999999999</v>
      </c>
      <c r="W198" s="104">
        <v>0</v>
      </c>
      <c r="X198" s="105" t="s">
        <v>6465</v>
      </c>
      <c r="Y198" s="105"/>
      <c r="Z198" s="104">
        <v>1</v>
      </c>
      <c r="AA198" s="104">
        <v>0</v>
      </c>
      <c r="AB198" s="105" t="s">
        <v>799</v>
      </c>
      <c r="AC198" s="105" t="s">
        <v>77</v>
      </c>
      <c r="AD198" s="104">
        <v>0</v>
      </c>
      <c r="AE198" s="104">
        <v>0</v>
      </c>
      <c r="AF198" s="105"/>
      <c r="AG198" s="104">
        <v>2</v>
      </c>
      <c r="AH198" s="104">
        <v>2</v>
      </c>
      <c r="AI198" s="104">
        <v>2</v>
      </c>
      <c r="AJ198" s="105" t="s">
        <v>483</v>
      </c>
      <c r="AK198" s="104" t="b">
        <v>0</v>
      </c>
      <c r="AL198" s="104">
        <v>8760</v>
      </c>
      <c r="AM198" s="104">
        <v>8760</v>
      </c>
      <c r="AN198" s="104">
        <v>8760</v>
      </c>
      <c r="AO198" s="104">
        <v>0</v>
      </c>
      <c r="AP198" s="104">
        <v>0</v>
      </c>
      <c r="AQ198" s="104">
        <v>0</v>
      </c>
      <c r="AR198" s="104">
        <v>175200</v>
      </c>
      <c r="AS198" s="104">
        <v>26280</v>
      </c>
      <c r="AT198" s="105"/>
      <c r="AU198" s="104" t="b">
        <v>0</v>
      </c>
      <c r="AV198" s="104">
        <v>0</v>
      </c>
      <c r="AW198" s="104">
        <v>0</v>
      </c>
      <c r="AX198" s="104" t="b">
        <v>1</v>
      </c>
      <c r="AY198" s="104">
        <v>0</v>
      </c>
      <c r="AZ198" s="104">
        <v>87600</v>
      </c>
      <c r="BA198" s="104" t="b">
        <v>0</v>
      </c>
      <c r="BB198" s="104">
        <v>0</v>
      </c>
      <c r="BC198" s="105" t="s">
        <v>6466</v>
      </c>
      <c r="BD198" s="105" t="s">
        <v>6467</v>
      </c>
      <c r="BE198" s="104" t="b">
        <v>1</v>
      </c>
      <c r="BF198" s="104">
        <v>175200</v>
      </c>
      <c r="BG198" s="105">
        <v>17520</v>
      </c>
      <c r="BH198" s="105" t="b">
        <v>1</v>
      </c>
      <c r="BI198" s="104">
        <v>0</v>
      </c>
      <c r="BJ198" s="104">
        <v>25</v>
      </c>
      <c r="BK198" s="104">
        <v>4182.4560000000001</v>
      </c>
      <c r="BL198" s="104">
        <v>0</v>
      </c>
      <c r="BM198" s="104">
        <v>0</v>
      </c>
      <c r="BN198" s="105" t="s">
        <v>10017</v>
      </c>
      <c r="BO198" s="104">
        <v>102460.93384485799</v>
      </c>
      <c r="BP198" s="104">
        <v>0</v>
      </c>
      <c r="BQ198" s="104">
        <v>10.863946851314701</v>
      </c>
      <c r="BR198" s="105"/>
      <c r="BS198" s="105"/>
      <c r="BT198" s="105"/>
      <c r="BU198" s="105"/>
      <c r="BV198" s="104">
        <v>1</v>
      </c>
      <c r="BW198" s="104">
        <v>1</v>
      </c>
      <c r="BX198" s="104">
        <v>854960</v>
      </c>
      <c r="BY198" s="104">
        <v>0</v>
      </c>
      <c r="BZ198" s="104">
        <v>9.7598173515981697E-6</v>
      </c>
      <c r="CA198" s="105" t="s">
        <v>6468</v>
      </c>
      <c r="CB198" s="105">
        <v>140160</v>
      </c>
      <c r="CC198" s="105" t="b">
        <v>1</v>
      </c>
      <c r="CD198" s="104">
        <v>0</v>
      </c>
      <c r="CE198" s="104">
        <v>4</v>
      </c>
      <c r="CF198" s="104">
        <v>0</v>
      </c>
      <c r="CG198" s="104">
        <v>0</v>
      </c>
      <c r="CH198" s="105"/>
      <c r="CI198" s="104" t="b">
        <v>0</v>
      </c>
      <c r="CJ198" s="104">
        <v>0</v>
      </c>
      <c r="CK198" s="104">
        <v>0</v>
      </c>
      <c r="CL198" s="106" t="s">
        <v>10399</v>
      </c>
      <c r="CM198" s="104">
        <v>0</v>
      </c>
      <c r="CN198" s="104">
        <v>1</v>
      </c>
      <c r="CO198" s="104">
        <v>0</v>
      </c>
      <c r="CP198" s="104">
        <v>0</v>
      </c>
      <c r="CQ198" s="104">
        <v>50</v>
      </c>
      <c r="CR198" s="104">
        <v>50</v>
      </c>
      <c r="CS198" s="104">
        <v>859142.45600000001</v>
      </c>
      <c r="CT198" s="104">
        <v>0.12411660591240101</v>
      </c>
      <c r="CU198" s="104">
        <v>106633.845633964</v>
      </c>
      <c r="CV198" s="104">
        <v>46.441200000000002</v>
      </c>
      <c r="CW198" s="104">
        <v>1.8029999571536901</v>
      </c>
      <c r="CX198" s="104">
        <v>83.733481610165896</v>
      </c>
      <c r="CY198" s="104">
        <v>4.2747999999999999</v>
      </c>
      <c r="CZ198" s="104">
        <v>0.115903524896097</v>
      </c>
      <c r="DA198" s="104">
        <v>0.49546438822583599</v>
      </c>
      <c r="DB198" s="104">
        <v>1.06030136986301E-4</v>
      </c>
      <c r="DC198" s="104">
        <v>0</v>
      </c>
      <c r="DD198" s="105" t="s">
        <v>6469</v>
      </c>
    </row>
    <row r="199" spans="1:108" ht="409.5" x14ac:dyDescent="0.35">
      <c r="A199" s="105" t="s">
        <v>6963</v>
      </c>
      <c r="B199" s="104">
        <v>0</v>
      </c>
      <c r="C199" s="104">
        <v>0</v>
      </c>
      <c r="D199" s="104">
        <v>0</v>
      </c>
      <c r="E199" s="105"/>
      <c r="F199" s="104">
        <v>1</v>
      </c>
      <c r="G199" s="104" t="b">
        <v>0</v>
      </c>
      <c r="H199" s="105" t="s">
        <v>512</v>
      </c>
      <c r="I199" s="104">
        <v>0</v>
      </c>
      <c r="J199" s="105"/>
      <c r="K199" s="104">
        <v>0</v>
      </c>
      <c r="L199" s="104">
        <v>0.99888962166608097</v>
      </c>
      <c r="M199" s="104">
        <v>0</v>
      </c>
      <c r="N199" s="104">
        <v>0</v>
      </c>
      <c r="O199" s="105"/>
      <c r="P199" s="104" t="b">
        <v>0</v>
      </c>
      <c r="Q199" s="104">
        <v>0</v>
      </c>
      <c r="R199" s="105"/>
      <c r="S199" s="104">
        <v>0</v>
      </c>
      <c r="T199" s="104">
        <v>50.013800000000003</v>
      </c>
      <c r="U199" s="104">
        <v>150.04140000000001</v>
      </c>
      <c r="V199" s="104">
        <v>50.013800000000003</v>
      </c>
      <c r="W199" s="104">
        <v>0</v>
      </c>
      <c r="X199" s="105" t="s">
        <v>6470</v>
      </c>
      <c r="Y199" s="105"/>
      <c r="Z199" s="104">
        <v>1</v>
      </c>
      <c r="AA199" s="104">
        <v>0</v>
      </c>
      <c r="AB199" s="105"/>
      <c r="AC199" s="105" t="s">
        <v>101</v>
      </c>
      <c r="AD199" s="104">
        <v>0</v>
      </c>
      <c r="AE199" s="104">
        <v>0</v>
      </c>
      <c r="AF199" s="105"/>
      <c r="AG199" s="104">
        <v>2</v>
      </c>
      <c r="AH199" s="104">
        <v>2</v>
      </c>
      <c r="AI199" s="104">
        <v>2</v>
      </c>
      <c r="AJ199" s="105" t="s">
        <v>798</v>
      </c>
      <c r="AK199" s="104" t="b">
        <v>0</v>
      </c>
      <c r="AL199" s="104">
        <v>8760</v>
      </c>
      <c r="AM199" s="104">
        <v>8760</v>
      </c>
      <c r="AN199" s="104">
        <v>8760</v>
      </c>
      <c r="AO199" s="104">
        <v>0</v>
      </c>
      <c r="AP199" s="104">
        <v>0</v>
      </c>
      <c r="AQ199" s="104">
        <v>0</v>
      </c>
      <c r="AR199" s="104">
        <v>8760</v>
      </c>
      <c r="AS199" s="104">
        <v>0</v>
      </c>
      <c r="AT199" s="105"/>
      <c r="AU199" s="104" t="b">
        <v>0</v>
      </c>
      <c r="AV199" s="104">
        <v>0</v>
      </c>
      <c r="AW199" s="104">
        <v>0</v>
      </c>
      <c r="AX199" s="104" t="b">
        <v>1</v>
      </c>
      <c r="AY199" s="104">
        <v>0</v>
      </c>
      <c r="AZ199" s="104">
        <v>87600</v>
      </c>
      <c r="BA199" s="104" t="b">
        <v>0</v>
      </c>
      <c r="BB199" s="104">
        <v>0</v>
      </c>
      <c r="BC199" s="105" t="s">
        <v>6466</v>
      </c>
      <c r="BD199" s="105" t="s">
        <v>6467</v>
      </c>
      <c r="BE199" s="104" t="b">
        <v>1</v>
      </c>
      <c r="BF199" s="104">
        <v>0</v>
      </c>
      <c r="BG199" s="105">
        <v>8760</v>
      </c>
      <c r="BH199" s="105" t="b">
        <v>1</v>
      </c>
      <c r="BI199" s="104">
        <v>0</v>
      </c>
      <c r="BJ199" s="104">
        <v>49</v>
      </c>
      <c r="BK199" s="104">
        <v>28007.727999999999</v>
      </c>
      <c r="BL199" s="104">
        <v>0</v>
      </c>
      <c r="BM199" s="104">
        <v>0</v>
      </c>
      <c r="BN199" s="105" t="s">
        <v>10017</v>
      </c>
      <c r="BO199" s="104">
        <v>4423.6257976160896</v>
      </c>
      <c r="BP199" s="104">
        <v>5493.09559389695</v>
      </c>
      <c r="BQ199" s="104">
        <v>1.51535846518364</v>
      </c>
      <c r="BR199" s="105"/>
      <c r="BS199" s="105"/>
      <c r="BT199" s="105"/>
      <c r="BU199" s="105"/>
      <c r="BV199" s="104">
        <v>1</v>
      </c>
      <c r="BW199" s="104">
        <v>1</v>
      </c>
      <c r="BX199" s="104">
        <v>100027.6</v>
      </c>
      <c r="BY199" s="104">
        <v>0</v>
      </c>
      <c r="BZ199" s="104">
        <v>2.2605890410958899E-4</v>
      </c>
      <c r="CA199" s="105" t="s">
        <v>6468</v>
      </c>
      <c r="CB199" s="105"/>
      <c r="CC199" s="105" t="b">
        <v>0</v>
      </c>
      <c r="CD199" s="104">
        <v>0</v>
      </c>
      <c r="CE199" s="104">
        <v>0</v>
      </c>
      <c r="CF199" s="104">
        <v>0</v>
      </c>
      <c r="CG199" s="104">
        <v>0</v>
      </c>
      <c r="CH199" s="105"/>
      <c r="CI199" s="104" t="b">
        <v>0</v>
      </c>
      <c r="CJ199" s="104">
        <v>0</v>
      </c>
      <c r="CK199" s="104">
        <v>0</v>
      </c>
      <c r="CL199" s="106" t="s">
        <v>10400</v>
      </c>
      <c r="CM199" s="104">
        <v>0</v>
      </c>
      <c r="CN199" s="104">
        <v>1</v>
      </c>
      <c r="CO199" s="104">
        <v>0</v>
      </c>
      <c r="CP199" s="104">
        <v>0</v>
      </c>
      <c r="CQ199" s="104">
        <v>50</v>
      </c>
      <c r="CR199" s="104">
        <v>50</v>
      </c>
      <c r="CS199" s="104">
        <v>128035.32799999999</v>
      </c>
      <c r="CT199" s="104">
        <v>0.142504990936651</v>
      </c>
      <c r="CU199" s="104">
        <v>18245.673256211099</v>
      </c>
      <c r="CV199" s="104">
        <v>150.04140000000001</v>
      </c>
      <c r="CW199" s="104">
        <v>0.14250499093665001</v>
      </c>
      <c r="CX199" s="104">
        <v>21.381648347122301</v>
      </c>
      <c r="CY199" s="104">
        <v>99.013800000000003</v>
      </c>
      <c r="CZ199" s="104">
        <v>7.1982048115590294E-2</v>
      </c>
      <c r="DA199" s="104">
        <v>7.1272161157074398</v>
      </c>
      <c r="DB199" s="104">
        <v>3.4256027397260301E-4</v>
      </c>
      <c r="DC199" s="104">
        <v>0</v>
      </c>
      <c r="DD199" s="105" t="s">
        <v>6471</v>
      </c>
    </row>
    <row r="200" spans="1:108" ht="409.5" x14ac:dyDescent="0.35">
      <c r="A200" s="105" t="s">
        <v>6958</v>
      </c>
      <c r="B200" s="104">
        <v>0</v>
      </c>
      <c r="C200" s="104">
        <v>0</v>
      </c>
      <c r="D200" s="104">
        <v>0</v>
      </c>
      <c r="E200" s="105"/>
      <c r="F200" s="104">
        <v>1</v>
      </c>
      <c r="G200" s="104" t="b">
        <v>0</v>
      </c>
      <c r="H200" s="105" t="s">
        <v>512</v>
      </c>
      <c r="I200" s="104">
        <v>0</v>
      </c>
      <c r="J200" s="105"/>
      <c r="K200" s="104">
        <v>0</v>
      </c>
      <c r="L200" s="104">
        <v>1.5272233211452799</v>
      </c>
      <c r="M200" s="104">
        <v>0</v>
      </c>
      <c r="N200" s="104">
        <v>0</v>
      </c>
      <c r="O200" s="105"/>
      <c r="P200" s="104" t="b">
        <v>0</v>
      </c>
      <c r="Q200" s="104">
        <v>0</v>
      </c>
      <c r="R200" s="105"/>
      <c r="S200" s="104">
        <v>0</v>
      </c>
      <c r="T200" s="104">
        <v>0</v>
      </c>
      <c r="U200" s="104">
        <v>839.49225887566502</v>
      </c>
      <c r="V200" s="104">
        <v>4.9976000000000003</v>
      </c>
      <c r="W200" s="104">
        <v>0</v>
      </c>
      <c r="X200" s="105" t="s">
        <v>10126</v>
      </c>
      <c r="Y200" s="105"/>
      <c r="Z200" s="104">
        <v>1</v>
      </c>
      <c r="AA200" s="104">
        <v>0</v>
      </c>
      <c r="AB200" s="105" t="s">
        <v>799</v>
      </c>
      <c r="AC200" s="105" t="s">
        <v>77</v>
      </c>
      <c r="AD200" s="104">
        <v>0</v>
      </c>
      <c r="AE200" s="104">
        <v>0</v>
      </c>
      <c r="AF200" s="105"/>
      <c r="AG200" s="104">
        <v>2</v>
      </c>
      <c r="AH200" s="104">
        <v>2</v>
      </c>
      <c r="AI200" s="104">
        <v>2</v>
      </c>
      <c r="AJ200" s="105" t="s">
        <v>798</v>
      </c>
      <c r="AK200" s="104" t="b">
        <v>0</v>
      </c>
      <c r="AL200" s="104">
        <v>8760</v>
      </c>
      <c r="AM200" s="104">
        <v>8760</v>
      </c>
      <c r="AN200" s="104">
        <v>8760</v>
      </c>
      <c r="AO200" s="104">
        <v>0</v>
      </c>
      <c r="AP200" s="104">
        <v>0</v>
      </c>
      <c r="AQ200" s="104">
        <v>0</v>
      </c>
      <c r="AR200" s="104">
        <v>87600</v>
      </c>
      <c r="AS200" s="104">
        <v>0</v>
      </c>
      <c r="AT200" s="105"/>
      <c r="AU200" s="104" t="b">
        <v>0</v>
      </c>
      <c r="AV200" s="104">
        <v>0</v>
      </c>
      <c r="AW200" s="104">
        <v>0</v>
      </c>
      <c r="AX200" s="104" t="b">
        <v>1</v>
      </c>
      <c r="AY200" s="104">
        <v>0</v>
      </c>
      <c r="AZ200" s="104">
        <v>87600</v>
      </c>
      <c r="BA200" s="104" t="b">
        <v>0</v>
      </c>
      <c r="BB200" s="104">
        <v>0</v>
      </c>
      <c r="BC200" s="105" t="s">
        <v>6341</v>
      </c>
      <c r="BD200" s="105" t="s">
        <v>6342</v>
      </c>
      <c r="BE200" s="104" t="b">
        <v>1</v>
      </c>
      <c r="BF200" s="104">
        <v>0</v>
      </c>
      <c r="BG200" s="105">
        <v>8760</v>
      </c>
      <c r="BH200" s="105" t="b">
        <v>1</v>
      </c>
      <c r="BI200" s="104">
        <v>294</v>
      </c>
      <c r="BJ200" s="104">
        <v>49</v>
      </c>
      <c r="BK200" s="104">
        <v>26460</v>
      </c>
      <c r="BL200" s="104">
        <v>0</v>
      </c>
      <c r="BM200" s="104">
        <v>0</v>
      </c>
      <c r="BN200" s="105" t="s">
        <v>9540</v>
      </c>
      <c r="BO200" s="104">
        <v>8111.4716209609296</v>
      </c>
      <c r="BP200" s="104">
        <v>8330.1858056420097</v>
      </c>
      <c r="BQ200" s="104">
        <v>20.991530343490499</v>
      </c>
      <c r="BR200" s="105"/>
      <c r="BS200" s="105"/>
      <c r="BT200" s="105"/>
      <c r="BU200" s="105"/>
      <c r="BV200" s="104">
        <v>1</v>
      </c>
      <c r="BW200" s="104">
        <v>1</v>
      </c>
      <c r="BX200" s="104">
        <v>49976</v>
      </c>
      <c r="BY200" s="104">
        <v>0</v>
      </c>
      <c r="BZ200" s="104">
        <v>1.2328219178082199E-4</v>
      </c>
      <c r="CA200" s="105" t="s">
        <v>6343</v>
      </c>
      <c r="CB200" s="105"/>
      <c r="CC200" s="105" t="b">
        <v>0</v>
      </c>
      <c r="CD200" s="104">
        <v>0</v>
      </c>
      <c r="CE200" s="104">
        <v>0</v>
      </c>
      <c r="CF200" s="104">
        <v>0</v>
      </c>
      <c r="CG200" s="104">
        <v>0</v>
      </c>
      <c r="CH200" s="105"/>
      <c r="CI200" s="104" t="b">
        <v>0</v>
      </c>
      <c r="CJ200" s="104">
        <v>0</v>
      </c>
      <c r="CK200" s="104">
        <v>0</v>
      </c>
      <c r="CL200" s="106" t="s">
        <v>11501</v>
      </c>
      <c r="CM200" s="104">
        <v>0</v>
      </c>
      <c r="CN200" s="104">
        <v>1</v>
      </c>
      <c r="CO200" s="104">
        <v>0</v>
      </c>
      <c r="CP200" s="104">
        <v>0</v>
      </c>
      <c r="CQ200" s="104">
        <v>50</v>
      </c>
      <c r="CR200" s="104">
        <v>50</v>
      </c>
      <c r="CS200" s="104">
        <v>76436</v>
      </c>
      <c r="CT200" s="104">
        <v>0.28882557287465999</v>
      </c>
      <c r="CU200" s="104">
        <v>22076.671488247499</v>
      </c>
      <c r="CV200" s="104">
        <v>1133.4922588756599</v>
      </c>
      <c r="CW200" s="104">
        <v>0.32721699713542002</v>
      </c>
      <c r="CX200" s="104">
        <v>370.89793322553902</v>
      </c>
      <c r="CY200" s="104">
        <v>53.997599999999998</v>
      </c>
      <c r="CZ200" s="104">
        <v>4.08845420689921E-2</v>
      </c>
      <c r="DA200" s="104">
        <v>2.2076671488246098</v>
      </c>
      <c r="DB200" s="104">
        <v>2.5878818695791398E-3</v>
      </c>
      <c r="DC200" s="104">
        <v>0</v>
      </c>
      <c r="DD200" s="105" t="s">
        <v>6344</v>
      </c>
    </row>
    <row r="201" spans="1:108" x14ac:dyDescent="0.35">
      <c r="A201" s="105" t="s">
        <v>10852</v>
      </c>
      <c r="B201" s="104">
        <v>0</v>
      </c>
      <c r="C201" s="104">
        <v>0</v>
      </c>
      <c r="D201" s="104">
        <v>0</v>
      </c>
      <c r="E201" s="105"/>
      <c r="F201" s="104">
        <v>1</v>
      </c>
      <c r="G201" s="104" t="b">
        <v>0</v>
      </c>
      <c r="H201" s="105" t="s">
        <v>512</v>
      </c>
      <c r="I201" s="104">
        <v>0</v>
      </c>
      <c r="J201" s="105"/>
      <c r="K201" s="104">
        <v>0</v>
      </c>
      <c r="L201" s="104">
        <v>1</v>
      </c>
      <c r="M201" s="104">
        <v>0</v>
      </c>
      <c r="N201" s="104">
        <v>0</v>
      </c>
      <c r="O201" s="105"/>
      <c r="P201" s="104" t="b">
        <v>0</v>
      </c>
      <c r="Q201" s="104">
        <v>0</v>
      </c>
      <c r="R201" s="105"/>
      <c r="S201" s="104">
        <v>0</v>
      </c>
      <c r="T201" s="104">
        <v>0</v>
      </c>
      <c r="U201" s="104">
        <v>2206.24799431562</v>
      </c>
      <c r="V201" s="104">
        <v>0.50590000000000002</v>
      </c>
      <c r="W201" s="104">
        <v>0</v>
      </c>
      <c r="X201" s="105" t="s">
        <v>10162</v>
      </c>
      <c r="Y201" s="105"/>
      <c r="Z201" s="104">
        <v>1</v>
      </c>
      <c r="AA201" s="104">
        <v>0</v>
      </c>
      <c r="AB201" s="105"/>
      <c r="AC201" s="105" t="s">
        <v>88</v>
      </c>
      <c r="AD201" s="104">
        <v>0</v>
      </c>
      <c r="AE201" s="104">
        <v>0</v>
      </c>
      <c r="AF201" s="105"/>
      <c r="AG201" s="104">
        <v>2</v>
      </c>
      <c r="AH201" s="104">
        <v>2</v>
      </c>
      <c r="AI201" s="104">
        <v>2</v>
      </c>
      <c r="AJ201" s="105" t="s">
        <v>798</v>
      </c>
      <c r="AK201" s="104" t="b">
        <v>0</v>
      </c>
      <c r="AL201" s="104">
        <v>8760</v>
      </c>
      <c r="AM201" s="104">
        <v>8760</v>
      </c>
      <c r="AN201" s="104">
        <v>8760</v>
      </c>
      <c r="AO201" s="104">
        <v>0</v>
      </c>
      <c r="AP201" s="104">
        <v>0</v>
      </c>
      <c r="AQ201" s="104">
        <v>0</v>
      </c>
      <c r="AR201" s="104">
        <v>876000</v>
      </c>
      <c r="AS201" s="104">
        <v>0</v>
      </c>
      <c r="AT201" s="105"/>
      <c r="AU201" s="104" t="b">
        <v>0</v>
      </c>
      <c r="AV201" s="104">
        <v>0</v>
      </c>
      <c r="AW201" s="104">
        <v>0</v>
      </c>
      <c r="AX201" s="104" t="b">
        <v>1</v>
      </c>
      <c r="AY201" s="104">
        <v>0</v>
      </c>
      <c r="AZ201" s="104">
        <v>87600</v>
      </c>
      <c r="BA201" s="104" t="b">
        <v>0</v>
      </c>
      <c r="BB201" s="104">
        <v>0</v>
      </c>
      <c r="BC201" s="105" t="s">
        <v>10499</v>
      </c>
      <c r="BD201" s="105" t="s">
        <v>10500</v>
      </c>
      <c r="BE201" s="104" t="b">
        <v>1</v>
      </c>
      <c r="BF201" s="104">
        <v>0</v>
      </c>
      <c r="BG201" s="105"/>
      <c r="BH201" s="105" t="b">
        <v>0</v>
      </c>
      <c r="BI201" s="104">
        <v>0</v>
      </c>
      <c r="BJ201" s="104">
        <v>0</v>
      </c>
      <c r="BK201" s="104">
        <v>0</v>
      </c>
      <c r="BL201" s="104">
        <v>0</v>
      </c>
      <c r="BM201" s="104">
        <v>0</v>
      </c>
      <c r="BN201" s="105" t="s">
        <v>9450</v>
      </c>
      <c r="BO201" s="104">
        <v>865783.75172959105</v>
      </c>
      <c r="BP201" s="104">
        <v>343209.57738989702</v>
      </c>
      <c r="BQ201" s="104">
        <v>4361.0357665855199</v>
      </c>
      <c r="BR201" s="105"/>
      <c r="BS201" s="105"/>
      <c r="BT201" s="105"/>
      <c r="BU201" s="105"/>
      <c r="BV201" s="104">
        <v>1</v>
      </c>
      <c r="BW201" s="104">
        <v>1</v>
      </c>
      <c r="BX201" s="104">
        <v>1770650</v>
      </c>
      <c r="BY201" s="104">
        <v>0</v>
      </c>
      <c r="BZ201" s="104">
        <v>1.15502283105023E-6</v>
      </c>
      <c r="CA201" s="105" t="s">
        <v>10501</v>
      </c>
      <c r="CB201" s="105"/>
      <c r="CC201" s="105" t="b">
        <v>0</v>
      </c>
      <c r="CD201" s="104">
        <v>0</v>
      </c>
      <c r="CE201" s="104">
        <v>0</v>
      </c>
      <c r="CF201" s="104">
        <v>0</v>
      </c>
      <c r="CG201" s="104">
        <v>0</v>
      </c>
      <c r="CH201" s="105"/>
      <c r="CI201" s="104" t="b">
        <v>0</v>
      </c>
      <c r="CJ201" s="104">
        <v>0</v>
      </c>
      <c r="CK201" s="104">
        <v>0</v>
      </c>
      <c r="CL201" s="105" t="s">
        <v>10502</v>
      </c>
      <c r="CM201" s="104">
        <v>0</v>
      </c>
      <c r="CN201" s="104">
        <v>1</v>
      </c>
      <c r="CO201" s="104">
        <v>0</v>
      </c>
      <c r="CP201" s="104">
        <v>0</v>
      </c>
      <c r="CQ201" s="104">
        <v>50</v>
      </c>
      <c r="CR201" s="104">
        <v>50</v>
      </c>
      <c r="CS201" s="104">
        <v>1770650</v>
      </c>
      <c r="CT201" s="104">
        <v>1.39319176418753</v>
      </c>
      <c r="CU201" s="104">
        <v>2466854.9972586599</v>
      </c>
      <c r="CV201" s="104">
        <v>2206.24799431562</v>
      </c>
      <c r="CW201" s="104">
        <v>1.3937665071810701</v>
      </c>
      <c r="CX201" s="104">
        <v>3074.9945610125201</v>
      </c>
      <c r="CY201" s="104">
        <v>0.50590000000000002</v>
      </c>
      <c r="CZ201" s="104">
        <v>1.39319176418753</v>
      </c>
      <c r="DA201" s="104">
        <v>0.70481571350247296</v>
      </c>
      <c r="DB201" s="104">
        <v>5.0370958774329103E-3</v>
      </c>
      <c r="DC201" s="104">
        <v>0</v>
      </c>
      <c r="DD201" s="105" t="s">
        <v>10503</v>
      </c>
    </row>
    <row r="202" spans="1:108" x14ac:dyDescent="0.35">
      <c r="A202" s="105" t="s">
        <v>7016</v>
      </c>
      <c r="B202" s="104">
        <v>0</v>
      </c>
      <c r="C202" s="104">
        <v>0</v>
      </c>
      <c r="D202" s="104">
        <v>0</v>
      </c>
      <c r="E202" s="105"/>
      <c r="F202" s="104">
        <v>1</v>
      </c>
      <c r="G202" s="104" t="b">
        <v>0</v>
      </c>
      <c r="H202" s="105" t="s">
        <v>512</v>
      </c>
      <c r="I202" s="104">
        <v>0</v>
      </c>
      <c r="J202" s="105"/>
      <c r="K202" s="104">
        <v>0</v>
      </c>
      <c r="L202" s="104">
        <v>1</v>
      </c>
      <c r="M202" s="104">
        <v>0</v>
      </c>
      <c r="N202" s="104">
        <v>0</v>
      </c>
      <c r="O202" s="105"/>
      <c r="P202" s="104" t="b">
        <v>0</v>
      </c>
      <c r="Q202" s="104">
        <v>0</v>
      </c>
      <c r="R202" s="105"/>
      <c r="S202" s="104">
        <v>0</v>
      </c>
      <c r="T202" s="104">
        <v>0</v>
      </c>
      <c r="U202" s="104">
        <v>0</v>
      </c>
      <c r="V202" s="104">
        <v>6.0499999999999998E-2</v>
      </c>
      <c r="W202" s="104">
        <v>0</v>
      </c>
      <c r="X202" s="105" t="s">
        <v>6188</v>
      </c>
      <c r="Y202" s="105"/>
      <c r="Z202" s="104">
        <v>1</v>
      </c>
      <c r="AA202" s="104">
        <v>0</v>
      </c>
      <c r="AB202" s="105" t="s">
        <v>6189</v>
      </c>
      <c r="AC202" s="105" t="s">
        <v>79</v>
      </c>
      <c r="AD202" s="104">
        <v>0</v>
      </c>
      <c r="AE202" s="104">
        <v>0</v>
      </c>
      <c r="AF202" s="105"/>
      <c r="AG202" s="104">
        <v>2</v>
      </c>
      <c r="AH202" s="104">
        <v>2</v>
      </c>
      <c r="AI202" s="104">
        <v>2</v>
      </c>
      <c r="AJ202" s="105" t="s">
        <v>483</v>
      </c>
      <c r="AK202" s="104" t="b">
        <v>0</v>
      </c>
      <c r="AL202" s="104">
        <v>8760</v>
      </c>
      <c r="AM202" s="104">
        <v>8760</v>
      </c>
      <c r="AN202" s="104">
        <v>8760</v>
      </c>
      <c r="AO202" s="104">
        <v>0</v>
      </c>
      <c r="AP202" s="104">
        <v>0</v>
      </c>
      <c r="AQ202" s="104">
        <v>0</v>
      </c>
      <c r="AR202" s="104">
        <v>350400</v>
      </c>
      <c r="AS202" s="104">
        <v>52560</v>
      </c>
      <c r="AT202" s="105"/>
      <c r="AU202" s="104" t="b">
        <v>0</v>
      </c>
      <c r="AV202" s="104">
        <v>0</v>
      </c>
      <c r="AW202" s="104">
        <v>0</v>
      </c>
      <c r="AX202" s="104" t="b">
        <v>1</v>
      </c>
      <c r="AY202" s="104">
        <v>0</v>
      </c>
      <c r="AZ202" s="104">
        <v>87600</v>
      </c>
      <c r="BA202" s="104" t="b">
        <v>0</v>
      </c>
      <c r="BB202" s="104">
        <v>0</v>
      </c>
      <c r="BC202" s="105" t="s">
        <v>6190</v>
      </c>
      <c r="BD202" s="105" t="s">
        <v>828</v>
      </c>
      <c r="BE202" s="104" t="b">
        <v>0</v>
      </c>
      <c r="BF202" s="104">
        <v>52560</v>
      </c>
      <c r="BG202" s="105">
        <v>8760</v>
      </c>
      <c r="BH202" s="105" t="b">
        <v>1</v>
      </c>
      <c r="BI202" s="104">
        <v>0</v>
      </c>
      <c r="BJ202" s="104">
        <v>50</v>
      </c>
      <c r="BK202" s="104">
        <v>0</v>
      </c>
      <c r="BL202" s="104">
        <v>0</v>
      </c>
      <c r="BM202" s="104">
        <v>0</v>
      </c>
      <c r="BN202" s="105" t="s">
        <v>2581</v>
      </c>
      <c r="BO202" s="104">
        <v>8578.0593609541593</v>
      </c>
      <c r="BP202" s="104">
        <v>0</v>
      </c>
      <c r="BQ202" s="104">
        <v>0</v>
      </c>
      <c r="BR202" s="105"/>
      <c r="BS202" s="105"/>
      <c r="BT202" s="105"/>
      <c r="BU202" s="105"/>
      <c r="BV202" s="104">
        <v>1</v>
      </c>
      <c r="BW202" s="104">
        <v>1</v>
      </c>
      <c r="BX202" s="104">
        <v>115000</v>
      </c>
      <c r="BY202" s="104">
        <v>0</v>
      </c>
      <c r="BZ202" s="104">
        <v>1.1657648401826501E-4</v>
      </c>
      <c r="CA202" s="105" t="s">
        <v>6191</v>
      </c>
      <c r="CB202" s="105">
        <v>262800</v>
      </c>
      <c r="CC202" s="105" t="b">
        <v>1</v>
      </c>
      <c r="CD202" s="104">
        <v>0</v>
      </c>
      <c r="CE202" s="104">
        <v>1</v>
      </c>
      <c r="CF202" s="104">
        <v>0</v>
      </c>
      <c r="CG202" s="104">
        <v>0</v>
      </c>
      <c r="CH202" s="105"/>
      <c r="CI202" s="104" t="b">
        <v>0</v>
      </c>
      <c r="CJ202" s="104">
        <v>0</v>
      </c>
      <c r="CK202" s="104">
        <v>0</v>
      </c>
      <c r="CL202" s="105" t="s">
        <v>6192</v>
      </c>
      <c r="CM202" s="104">
        <v>1.38127853881279E-9</v>
      </c>
      <c r="CN202" s="104">
        <v>6.0633393465621702E-2</v>
      </c>
      <c r="CO202" s="104">
        <v>0</v>
      </c>
      <c r="CP202" s="104">
        <v>0</v>
      </c>
      <c r="CQ202" s="104">
        <v>50</v>
      </c>
      <c r="CR202" s="104">
        <v>50</v>
      </c>
      <c r="CS202" s="104">
        <v>115000</v>
      </c>
      <c r="CT202" s="104">
        <v>0</v>
      </c>
      <c r="CU202" s="104">
        <v>0</v>
      </c>
      <c r="CV202" s="104">
        <v>0</v>
      </c>
      <c r="CW202" s="104">
        <v>0</v>
      </c>
      <c r="CX202" s="104">
        <v>0</v>
      </c>
      <c r="CY202" s="104">
        <v>51.060499999999998</v>
      </c>
      <c r="CZ202" s="104">
        <v>4.726337033522E-3</v>
      </c>
      <c r="DA202" s="104">
        <v>0.24132913210015</v>
      </c>
      <c r="DB202" s="104">
        <v>0</v>
      </c>
      <c r="DC202" s="104">
        <v>0</v>
      </c>
      <c r="DD202" s="105" t="s">
        <v>6193</v>
      </c>
    </row>
    <row r="203" spans="1:108" ht="116" x14ac:dyDescent="0.35">
      <c r="A203" s="105" t="s">
        <v>7017</v>
      </c>
      <c r="B203" s="104">
        <v>0</v>
      </c>
      <c r="C203" s="104">
        <v>0</v>
      </c>
      <c r="D203" s="104">
        <v>0</v>
      </c>
      <c r="E203" s="105"/>
      <c r="F203" s="104">
        <v>1</v>
      </c>
      <c r="G203" s="104" t="b">
        <v>0</v>
      </c>
      <c r="H203" s="105" t="s">
        <v>512</v>
      </c>
      <c r="I203" s="104">
        <v>0</v>
      </c>
      <c r="J203" s="105"/>
      <c r="K203" s="104">
        <v>0</v>
      </c>
      <c r="L203" s="104">
        <v>3.1578354898091598</v>
      </c>
      <c r="M203" s="104">
        <v>0</v>
      </c>
      <c r="N203" s="104">
        <v>0</v>
      </c>
      <c r="O203" s="105"/>
      <c r="P203" s="104" t="b">
        <v>0</v>
      </c>
      <c r="Q203" s="104">
        <v>0</v>
      </c>
      <c r="R203" s="105"/>
      <c r="S203" s="104">
        <v>0</v>
      </c>
      <c r="T203" s="104">
        <v>0</v>
      </c>
      <c r="U203" s="104">
        <v>0</v>
      </c>
      <c r="V203" s="104">
        <v>0.26350000000000001</v>
      </c>
      <c r="W203" s="104">
        <v>0</v>
      </c>
      <c r="X203" s="105" t="s">
        <v>10100</v>
      </c>
      <c r="Y203" s="105"/>
      <c r="Z203" s="104">
        <v>1</v>
      </c>
      <c r="AA203" s="104">
        <v>0</v>
      </c>
      <c r="AB203" s="105" t="s">
        <v>6189</v>
      </c>
      <c r="AC203" s="105" t="s">
        <v>79</v>
      </c>
      <c r="AD203" s="104">
        <v>0</v>
      </c>
      <c r="AE203" s="104">
        <v>0</v>
      </c>
      <c r="AF203" s="105"/>
      <c r="AG203" s="104">
        <v>2</v>
      </c>
      <c r="AH203" s="104">
        <v>2</v>
      </c>
      <c r="AI203" s="104">
        <v>2</v>
      </c>
      <c r="AJ203" s="105" t="s">
        <v>483</v>
      </c>
      <c r="AK203" s="104" t="b">
        <v>0</v>
      </c>
      <c r="AL203" s="104">
        <v>8760</v>
      </c>
      <c r="AM203" s="104">
        <v>8760</v>
      </c>
      <c r="AN203" s="104">
        <v>8760</v>
      </c>
      <c r="AO203" s="104">
        <v>0</v>
      </c>
      <c r="AP203" s="104">
        <v>0</v>
      </c>
      <c r="AQ203" s="104">
        <v>0</v>
      </c>
      <c r="AR203" s="104">
        <v>262800</v>
      </c>
      <c r="AS203" s="104">
        <v>39420</v>
      </c>
      <c r="AT203" s="105"/>
      <c r="AU203" s="104" t="b">
        <v>0</v>
      </c>
      <c r="AV203" s="104">
        <v>0</v>
      </c>
      <c r="AW203" s="104">
        <v>0</v>
      </c>
      <c r="AX203" s="104" t="b">
        <v>1</v>
      </c>
      <c r="AY203" s="104">
        <v>0</v>
      </c>
      <c r="AZ203" s="104">
        <v>87600</v>
      </c>
      <c r="BA203" s="104" t="b">
        <v>0</v>
      </c>
      <c r="BB203" s="104">
        <v>0</v>
      </c>
      <c r="BC203" s="105" t="s">
        <v>6190</v>
      </c>
      <c r="BD203" s="105" t="s">
        <v>828</v>
      </c>
      <c r="BE203" s="104" t="b">
        <v>0</v>
      </c>
      <c r="BF203" s="104">
        <v>8760</v>
      </c>
      <c r="BG203" s="105" t="s">
        <v>6908</v>
      </c>
      <c r="BH203" s="105" t="b">
        <v>1</v>
      </c>
      <c r="BI203" s="104">
        <v>0</v>
      </c>
      <c r="BJ203" s="104">
        <v>325</v>
      </c>
      <c r="BK203" s="104">
        <v>0</v>
      </c>
      <c r="BL203" s="104">
        <v>0</v>
      </c>
      <c r="BM203" s="104">
        <v>0</v>
      </c>
      <c r="BN203" s="105" t="s">
        <v>2581</v>
      </c>
      <c r="BO203" s="104">
        <v>1736.2797233844799</v>
      </c>
      <c r="BP203" s="104">
        <v>0</v>
      </c>
      <c r="BQ203" s="104">
        <v>0</v>
      </c>
      <c r="BR203" s="105"/>
      <c r="BS203" s="105"/>
      <c r="BT203" s="105"/>
      <c r="BU203" s="105"/>
      <c r="BV203" s="104">
        <v>1</v>
      </c>
      <c r="BW203" s="104">
        <v>1</v>
      </c>
      <c r="BX203" s="104">
        <v>119222.5</v>
      </c>
      <c r="BY203" s="104">
        <v>0</v>
      </c>
      <c r="BZ203" s="104">
        <v>5.75944063926941E-4</v>
      </c>
      <c r="CA203" s="105" t="s">
        <v>6191</v>
      </c>
      <c r="CB203" s="105">
        <v>219000</v>
      </c>
      <c r="CC203" s="105" t="b">
        <v>1</v>
      </c>
      <c r="CD203" s="104">
        <v>0</v>
      </c>
      <c r="CE203" s="104">
        <v>2</v>
      </c>
      <c r="CF203" s="104">
        <v>0</v>
      </c>
      <c r="CG203" s="104">
        <v>0</v>
      </c>
      <c r="CH203" s="105"/>
      <c r="CI203" s="104" t="b">
        <v>0</v>
      </c>
      <c r="CJ203" s="104">
        <v>0</v>
      </c>
      <c r="CK203" s="104">
        <v>0</v>
      </c>
      <c r="CL203" s="106" t="s">
        <v>11466</v>
      </c>
      <c r="CM203" s="104">
        <v>6.0159817351597304E-9</v>
      </c>
      <c r="CN203" s="104">
        <v>0.24427551682579199</v>
      </c>
      <c r="CO203" s="104">
        <v>0</v>
      </c>
      <c r="CP203" s="104">
        <v>0</v>
      </c>
      <c r="CQ203" s="104">
        <v>50</v>
      </c>
      <c r="CR203" s="104">
        <v>50</v>
      </c>
      <c r="CS203" s="104">
        <v>119222.5</v>
      </c>
      <c r="CT203" s="104">
        <v>0.14038227597107</v>
      </c>
      <c r="CU203" s="104">
        <v>16736.725896960899</v>
      </c>
      <c r="CV203" s="104">
        <v>0</v>
      </c>
      <c r="CW203" s="104">
        <v>0</v>
      </c>
      <c r="CX203" s="104">
        <v>0</v>
      </c>
      <c r="CY203" s="104">
        <v>252.26349999999999</v>
      </c>
      <c r="CZ203" s="104">
        <v>1.89560585850169E-3</v>
      </c>
      <c r="DA203" s="104">
        <v>0.47819216848614099</v>
      </c>
      <c r="DB203" s="104">
        <v>0</v>
      </c>
      <c r="DC203" s="104">
        <v>0</v>
      </c>
      <c r="DD203" s="105" t="s">
        <v>6194</v>
      </c>
    </row>
    <row r="204" spans="1:108" x14ac:dyDescent="0.35">
      <c r="A204" s="105" t="s">
        <v>7002</v>
      </c>
      <c r="B204" s="104">
        <v>0</v>
      </c>
      <c r="C204" s="104">
        <v>0</v>
      </c>
      <c r="D204" s="104">
        <v>0</v>
      </c>
      <c r="E204" s="105"/>
      <c r="F204" s="104">
        <v>1</v>
      </c>
      <c r="G204" s="104" t="b">
        <v>0</v>
      </c>
      <c r="H204" s="105" t="s">
        <v>512</v>
      </c>
      <c r="I204" s="104">
        <v>0</v>
      </c>
      <c r="J204" s="105"/>
      <c r="K204" s="104">
        <v>0</v>
      </c>
      <c r="L204" s="104">
        <v>1</v>
      </c>
      <c r="M204" s="104">
        <v>0</v>
      </c>
      <c r="N204" s="104">
        <v>0</v>
      </c>
      <c r="O204" s="105"/>
      <c r="P204" s="104" t="b">
        <v>0</v>
      </c>
      <c r="Q204" s="104">
        <v>0</v>
      </c>
      <c r="R204" s="105"/>
      <c r="S204" s="104">
        <v>0</v>
      </c>
      <c r="T204" s="104">
        <v>249.49940863795999</v>
      </c>
      <c r="U204" s="104">
        <v>1247.4887372778701</v>
      </c>
      <c r="V204" s="104">
        <v>249.4999</v>
      </c>
      <c r="W204" s="104">
        <v>0</v>
      </c>
      <c r="X204" s="105" t="s">
        <v>6525</v>
      </c>
      <c r="Y204" s="105"/>
      <c r="Z204" s="104">
        <v>1</v>
      </c>
      <c r="AA204" s="104">
        <v>0</v>
      </c>
      <c r="AB204" s="105" t="s">
        <v>6189</v>
      </c>
      <c r="AC204" s="105" t="s">
        <v>79</v>
      </c>
      <c r="AD204" s="104">
        <v>0</v>
      </c>
      <c r="AE204" s="104">
        <v>0</v>
      </c>
      <c r="AF204" s="105"/>
      <c r="AG204" s="104">
        <v>2</v>
      </c>
      <c r="AH204" s="104">
        <v>2</v>
      </c>
      <c r="AI204" s="104">
        <v>2</v>
      </c>
      <c r="AJ204" s="105" t="s">
        <v>798</v>
      </c>
      <c r="AK204" s="104" t="b">
        <v>0</v>
      </c>
      <c r="AL204" s="104">
        <v>8760</v>
      </c>
      <c r="AM204" s="104">
        <v>8760</v>
      </c>
      <c r="AN204" s="104">
        <v>8760</v>
      </c>
      <c r="AO204" s="104">
        <v>0</v>
      </c>
      <c r="AP204" s="104">
        <v>0</v>
      </c>
      <c r="AQ204" s="104">
        <v>0</v>
      </c>
      <c r="AR204" s="104">
        <v>1752</v>
      </c>
      <c r="AS204" s="104">
        <v>0</v>
      </c>
      <c r="AT204" s="105"/>
      <c r="AU204" s="104" t="b">
        <v>0</v>
      </c>
      <c r="AV204" s="104">
        <v>0</v>
      </c>
      <c r="AW204" s="104">
        <v>0</v>
      </c>
      <c r="AX204" s="104" t="b">
        <v>1</v>
      </c>
      <c r="AY204" s="104">
        <v>0</v>
      </c>
      <c r="AZ204" s="104">
        <v>87600</v>
      </c>
      <c r="BA204" s="104" t="b">
        <v>0</v>
      </c>
      <c r="BB204" s="104">
        <v>0</v>
      </c>
      <c r="BC204" s="105" t="s">
        <v>6190</v>
      </c>
      <c r="BD204" s="105" t="s">
        <v>828</v>
      </c>
      <c r="BE204" s="104" t="b">
        <v>0</v>
      </c>
      <c r="BF204" s="104">
        <v>0</v>
      </c>
      <c r="BG204" s="105"/>
      <c r="BH204" s="105" t="b">
        <v>0</v>
      </c>
      <c r="BI204" s="104">
        <v>0</v>
      </c>
      <c r="BJ204" s="104">
        <v>0</v>
      </c>
      <c r="BK204" s="104">
        <v>229537.89915518399</v>
      </c>
      <c r="BL204" s="104">
        <v>0</v>
      </c>
      <c r="BM204" s="104">
        <v>0</v>
      </c>
      <c r="BN204" s="105" t="s">
        <v>2581</v>
      </c>
      <c r="BO204" s="104">
        <v>1755.511725656</v>
      </c>
      <c r="BP204" s="104">
        <v>1742.5216673520799</v>
      </c>
      <c r="BQ204" s="104">
        <v>4.9999568628198698</v>
      </c>
      <c r="BR204" s="105"/>
      <c r="BS204" s="105"/>
      <c r="BT204" s="105"/>
      <c r="BU204" s="105"/>
      <c r="BV204" s="104">
        <v>1</v>
      </c>
      <c r="BW204" s="104">
        <v>1</v>
      </c>
      <c r="BX204" s="104">
        <v>99799.64</v>
      </c>
      <c r="BY204" s="104">
        <v>0</v>
      </c>
      <c r="BZ204" s="104">
        <v>5.6963447488584502E-4</v>
      </c>
      <c r="CA204" s="105" t="s">
        <v>6191</v>
      </c>
      <c r="CB204" s="105"/>
      <c r="CC204" s="105" t="b">
        <v>0</v>
      </c>
      <c r="CD204" s="104">
        <v>0</v>
      </c>
      <c r="CE204" s="104">
        <v>0</v>
      </c>
      <c r="CF204" s="104">
        <v>0</v>
      </c>
      <c r="CG204" s="104">
        <v>0</v>
      </c>
      <c r="CH204" s="105"/>
      <c r="CI204" s="104" t="b">
        <v>0</v>
      </c>
      <c r="CJ204" s="104">
        <v>0</v>
      </c>
      <c r="CK204" s="104">
        <v>0</v>
      </c>
      <c r="CL204" s="105" t="s">
        <v>6192</v>
      </c>
      <c r="CM204" s="104">
        <v>5.6963447489403896E-6</v>
      </c>
      <c r="CN204" s="104">
        <v>1</v>
      </c>
      <c r="CO204" s="104">
        <v>0</v>
      </c>
      <c r="CP204" s="104">
        <v>0</v>
      </c>
      <c r="CQ204" s="104">
        <v>50</v>
      </c>
      <c r="CR204" s="104">
        <v>50</v>
      </c>
      <c r="CS204" s="104">
        <v>329337.539155184</v>
      </c>
      <c r="CT204" s="104">
        <v>6.2738126652869694E-2</v>
      </c>
      <c r="CU204" s="104">
        <v>20662.020243062401</v>
      </c>
      <c r="CV204" s="104">
        <v>1247.4887372778701</v>
      </c>
      <c r="CW204" s="104">
        <v>6.2738331270009606E-2</v>
      </c>
      <c r="CX204" s="104">
        <v>78.265361654945195</v>
      </c>
      <c r="CY204" s="104">
        <v>249.4999</v>
      </c>
      <c r="CZ204" s="104">
        <v>6.2739726574390906E-2</v>
      </c>
      <c r="DA204" s="104">
        <v>15.6535555063379</v>
      </c>
      <c r="DB204" s="104">
        <v>2.8481478020042799E-3</v>
      </c>
      <c r="DC204" s="104">
        <v>0</v>
      </c>
      <c r="DD204" s="105" t="s">
        <v>6526</v>
      </c>
    </row>
    <row r="205" spans="1:108" x14ac:dyDescent="0.35">
      <c r="A205" s="105" t="s">
        <v>7035</v>
      </c>
      <c r="B205" s="104">
        <v>0</v>
      </c>
      <c r="C205" s="104">
        <v>0</v>
      </c>
      <c r="D205" s="104">
        <v>0</v>
      </c>
      <c r="E205" s="105"/>
      <c r="F205" s="104">
        <v>1</v>
      </c>
      <c r="G205" s="104" t="b">
        <v>0</v>
      </c>
      <c r="H205" s="105" t="s">
        <v>512</v>
      </c>
      <c r="I205" s="104">
        <v>0</v>
      </c>
      <c r="J205" s="105"/>
      <c r="K205" s="104">
        <v>0</v>
      </c>
      <c r="L205" s="104">
        <v>2.30455786599454</v>
      </c>
      <c r="M205" s="104">
        <v>0</v>
      </c>
      <c r="N205" s="104">
        <v>0</v>
      </c>
      <c r="O205" s="105"/>
      <c r="P205" s="104" t="b">
        <v>0</v>
      </c>
      <c r="Q205" s="104">
        <v>0</v>
      </c>
      <c r="R205" s="105"/>
      <c r="S205" s="104">
        <v>0</v>
      </c>
      <c r="T205" s="104">
        <v>0</v>
      </c>
      <c r="U205" s="104">
        <v>441.50400000000002</v>
      </c>
      <c r="V205" s="104">
        <v>8.6400000000000005E-2</v>
      </c>
      <c r="W205" s="104">
        <v>0</v>
      </c>
      <c r="X205" s="105" t="s">
        <v>6406</v>
      </c>
      <c r="Y205" s="105"/>
      <c r="Z205" s="104">
        <v>1</v>
      </c>
      <c r="AA205" s="104">
        <v>0</v>
      </c>
      <c r="AB205" s="105"/>
      <c r="AC205" s="105" t="s">
        <v>89</v>
      </c>
      <c r="AD205" s="104">
        <v>0</v>
      </c>
      <c r="AE205" s="104">
        <v>0</v>
      </c>
      <c r="AF205" s="105"/>
      <c r="AG205" s="104">
        <v>2</v>
      </c>
      <c r="AH205" s="104">
        <v>2</v>
      </c>
      <c r="AI205" s="104">
        <v>2</v>
      </c>
      <c r="AJ205" s="105" t="s">
        <v>483</v>
      </c>
      <c r="AK205" s="104" t="b">
        <v>0</v>
      </c>
      <c r="AL205" s="104">
        <v>8760</v>
      </c>
      <c r="AM205" s="104">
        <v>8760</v>
      </c>
      <c r="AN205" s="104">
        <v>8760</v>
      </c>
      <c r="AO205" s="104">
        <v>0</v>
      </c>
      <c r="AP205" s="104">
        <v>0</v>
      </c>
      <c r="AQ205" s="104">
        <v>0</v>
      </c>
      <c r="AR205" s="104">
        <v>876000</v>
      </c>
      <c r="AS205" s="104">
        <v>131400</v>
      </c>
      <c r="AT205" s="105"/>
      <c r="AU205" s="104" t="b">
        <v>0</v>
      </c>
      <c r="AV205" s="104">
        <v>0</v>
      </c>
      <c r="AW205" s="104">
        <v>0</v>
      </c>
      <c r="AX205" s="104" t="b">
        <v>1</v>
      </c>
      <c r="AY205" s="104">
        <v>0</v>
      </c>
      <c r="AZ205" s="104">
        <v>87600</v>
      </c>
      <c r="BA205" s="104" t="b">
        <v>0</v>
      </c>
      <c r="BB205" s="104">
        <v>0</v>
      </c>
      <c r="BC205" s="105" t="s">
        <v>159</v>
      </c>
      <c r="BD205" s="105" t="s">
        <v>6407</v>
      </c>
      <c r="BE205" s="104" t="b">
        <v>0</v>
      </c>
      <c r="BF205" s="104">
        <v>411720</v>
      </c>
      <c r="BG205" s="105">
        <v>4380</v>
      </c>
      <c r="BH205" s="105" t="b">
        <v>1</v>
      </c>
      <c r="BI205" s="104">
        <v>0</v>
      </c>
      <c r="BJ205" s="104">
        <v>98.983000000000004</v>
      </c>
      <c r="BK205" s="104">
        <v>0</v>
      </c>
      <c r="BL205" s="104">
        <v>0</v>
      </c>
      <c r="BM205" s="104">
        <v>0</v>
      </c>
      <c r="BN205" s="105" t="s">
        <v>5241</v>
      </c>
      <c r="BO205" s="104">
        <v>403166.42120765802</v>
      </c>
      <c r="BP205" s="104">
        <v>0</v>
      </c>
      <c r="BQ205" s="104">
        <v>4438.0559646539004</v>
      </c>
      <c r="BR205" s="105"/>
      <c r="BS205" s="105"/>
      <c r="BT205" s="105"/>
      <c r="BU205" s="105"/>
      <c r="BV205" s="104">
        <v>1</v>
      </c>
      <c r="BW205" s="104">
        <v>1</v>
      </c>
      <c r="BX205" s="104">
        <v>877760</v>
      </c>
      <c r="BY205" s="104">
        <v>0</v>
      </c>
      <c r="BZ205" s="104">
        <v>2.4803652968036499E-6</v>
      </c>
      <c r="CA205" s="105" t="s">
        <v>6408</v>
      </c>
      <c r="CB205" s="105">
        <v>700800</v>
      </c>
      <c r="CC205" s="105" t="b">
        <v>1</v>
      </c>
      <c r="CD205" s="104">
        <v>4380</v>
      </c>
      <c r="CE205" s="104">
        <v>1</v>
      </c>
      <c r="CF205" s="104">
        <v>0</v>
      </c>
      <c r="CG205" s="104">
        <v>0</v>
      </c>
      <c r="CH205" s="105"/>
      <c r="CI205" s="104" t="b">
        <v>0</v>
      </c>
      <c r="CJ205" s="104">
        <v>0</v>
      </c>
      <c r="CK205" s="104">
        <v>0</v>
      </c>
      <c r="CL205" s="105" t="s">
        <v>6409</v>
      </c>
      <c r="CM205" s="104">
        <v>0</v>
      </c>
      <c r="CN205" s="104">
        <v>1</v>
      </c>
      <c r="CO205" s="104">
        <v>0</v>
      </c>
      <c r="CP205" s="104">
        <v>0</v>
      </c>
      <c r="CQ205" s="104">
        <v>50</v>
      </c>
      <c r="CR205" s="104">
        <v>50</v>
      </c>
      <c r="CS205" s="104">
        <v>877760</v>
      </c>
      <c r="CT205" s="104">
        <v>0.28807239294193998</v>
      </c>
      <c r="CU205" s="104">
        <v>252858.42362871801</v>
      </c>
      <c r="CV205" s="104">
        <v>4821.5039999999999</v>
      </c>
      <c r="CW205" s="104">
        <v>0.29776475112393402</v>
      </c>
      <c r="CX205" s="104">
        <v>1435.6739386030499</v>
      </c>
      <c r="CY205" s="104">
        <v>1.0864</v>
      </c>
      <c r="CZ205" s="104">
        <v>0.25860990798224298</v>
      </c>
      <c r="DA205" s="104">
        <v>0.28095380403190801</v>
      </c>
      <c r="DB205" s="104">
        <v>1.1008E-2</v>
      </c>
      <c r="DC205" s="104">
        <v>0</v>
      </c>
      <c r="DD205" s="105" t="s">
        <v>6410</v>
      </c>
    </row>
    <row r="206" spans="1:108" ht="409.5" x14ac:dyDescent="0.35">
      <c r="A206" s="105" t="s">
        <v>7042</v>
      </c>
      <c r="B206" s="104">
        <v>0</v>
      </c>
      <c r="C206" s="104">
        <v>0</v>
      </c>
      <c r="D206" s="104">
        <v>0</v>
      </c>
      <c r="E206" s="105"/>
      <c r="F206" s="104">
        <v>1</v>
      </c>
      <c r="G206" s="104" t="b">
        <v>0</v>
      </c>
      <c r="H206" s="105" t="s">
        <v>512</v>
      </c>
      <c r="I206" s="104">
        <v>0</v>
      </c>
      <c r="J206" s="105"/>
      <c r="K206" s="104">
        <v>0</v>
      </c>
      <c r="L206" s="104">
        <v>1.1397730695852999</v>
      </c>
      <c r="M206" s="104">
        <v>0</v>
      </c>
      <c r="N206" s="104">
        <v>0</v>
      </c>
      <c r="O206" s="105"/>
      <c r="P206" s="104" t="b">
        <v>0</v>
      </c>
      <c r="Q206" s="104">
        <v>0</v>
      </c>
      <c r="R206" s="105"/>
      <c r="S206" s="104">
        <v>0</v>
      </c>
      <c r="T206" s="104">
        <v>0</v>
      </c>
      <c r="U206" s="104">
        <v>95.794393617222497</v>
      </c>
      <c r="V206" s="104">
        <v>9.5100000000000004E-2</v>
      </c>
      <c r="W206" s="104">
        <v>0</v>
      </c>
      <c r="X206" s="105" t="s">
        <v>6602</v>
      </c>
      <c r="Y206" s="106" t="s">
        <v>6592</v>
      </c>
      <c r="Z206" s="104">
        <v>1</v>
      </c>
      <c r="AA206" s="104">
        <v>0</v>
      </c>
      <c r="AB206" s="105" t="s">
        <v>11443</v>
      </c>
      <c r="AC206" s="105" t="s">
        <v>11444</v>
      </c>
      <c r="AD206" s="104">
        <v>0</v>
      </c>
      <c r="AE206" s="104">
        <v>0</v>
      </c>
      <c r="AF206" s="105"/>
      <c r="AG206" s="104">
        <v>2</v>
      </c>
      <c r="AH206" s="104">
        <v>2</v>
      </c>
      <c r="AI206" s="104">
        <v>2</v>
      </c>
      <c r="AJ206" s="105" t="s">
        <v>483</v>
      </c>
      <c r="AK206" s="104" t="b">
        <v>0</v>
      </c>
      <c r="AL206" s="104">
        <v>8760</v>
      </c>
      <c r="AM206" s="104">
        <v>8760</v>
      </c>
      <c r="AN206" s="104">
        <v>8760</v>
      </c>
      <c r="AO206" s="104">
        <v>0</v>
      </c>
      <c r="AP206" s="104">
        <v>0</v>
      </c>
      <c r="AQ206" s="104">
        <v>0</v>
      </c>
      <c r="AR206" s="104">
        <v>438000</v>
      </c>
      <c r="AS206" s="104">
        <v>65700</v>
      </c>
      <c r="AT206" s="105"/>
      <c r="AU206" s="104" t="b">
        <v>0</v>
      </c>
      <c r="AV206" s="104">
        <v>0</v>
      </c>
      <c r="AW206" s="104">
        <v>0</v>
      </c>
      <c r="AX206" s="104" t="b">
        <v>1</v>
      </c>
      <c r="AY206" s="104">
        <v>0</v>
      </c>
      <c r="AZ206" s="104">
        <v>87600</v>
      </c>
      <c r="BA206" s="104" t="b">
        <v>0</v>
      </c>
      <c r="BB206" s="104">
        <v>0</v>
      </c>
      <c r="BC206" s="105" t="s">
        <v>6485</v>
      </c>
      <c r="BD206" s="105" t="s">
        <v>6486</v>
      </c>
      <c r="BE206" s="104" t="b">
        <v>0</v>
      </c>
      <c r="BF206" s="104">
        <v>166440</v>
      </c>
      <c r="BG206" s="105" t="s">
        <v>6923</v>
      </c>
      <c r="BH206" s="105" t="b">
        <v>1</v>
      </c>
      <c r="BI206" s="104">
        <v>0</v>
      </c>
      <c r="BJ206" s="104">
        <v>185</v>
      </c>
      <c r="BK206" s="104">
        <v>0</v>
      </c>
      <c r="BL206" s="104">
        <v>0</v>
      </c>
      <c r="BM206" s="104">
        <v>0</v>
      </c>
      <c r="BN206" s="105" t="s">
        <v>5313</v>
      </c>
      <c r="BO206" s="104">
        <v>399963.47365537402</v>
      </c>
      <c r="BP206" s="104">
        <v>0</v>
      </c>
      <c r="BQ206" s="104">
        <v>240.88612329214001</v>
      </c>
      <c r="BR206" s="105"/>
      <c r="BS206" s="105"/>
      <c r="BT206" s="105"/>
      <c r="BU206" s="105"/>
      <c r="BV206" s="104">
        <v>1</v>
      </c>
      <c r="BW206" s="104">
        <v>1</v>
      </c>
      <c r="BX206" s="104">
        <v>56755</v>
      </c>
      <c r="BY206" s="104">
        <v>0</v>
      </c>
      <c r="BZ206" s="104">
        <v>2.5002283105022802E-6</v>
      </c>
      <c r="CA206" s="105" t="s">
        <v>6603</v>
      </c>
      <c r="CB206" s="105">
        <v>350400</v>
      </c>
      <c r="CC206" s="105" t="b">
        <v>1</v>
      </c>
      <c r="CD206" s="104">
        <v>168</v>
      </c>
      <c r="CE206" s="104">
        <v>1</v>
      </c>
      <c r="CF206" s="104">
        <v>0</v>
      </c>
      <c r="CG206" s="104">
        <v>0</v>
      </c>
      <c r="CH206" s="105"/>
      <c r="CI206" s="104" t="b">
        <v>0</v>
      </c>
      <c r="CJ206" s="104">
        <v>0</v>
      </c>
      <c r="CK206" s="104">
        <v>0</v>
      </c>
      <c r="CL206" s="105" t="s">
        <v>6604</v>
      </c>
      <c r="CM206" s="104">
        <v>1.0621866438452299E-8</v>
      </c>
      <c r="CN206" s="104">
        <v>186.86123104899301</v>
      </c>
      <c r="CO206" s="104">
        <v>0</v>
      </c>
      <c r="CP206" s="104">
        <v>0</v>
      </c>
      <c r="CQ206" s="104">
        <v>50</v>
      </c>
      <c r="CR206" s="104">
        <v>50</v>
      </c>
      <c r="CS206" s="104">
        <v>56755</v>
      </c>
      <c r="CT206" s="104">
        <v>0.25903796549491098</v>
      </c>
      <c r="CU206" s="104">
        <v>14701.699731663701</v>
      </c>
      <c r="CV206" s="104">
        <v>263.794393617222</v>
      </c>
      <c r="CW206" s="104">
        <v>1.12305743689717</v>
      </c>
      <c r="CX206" s="104">
        <v>296.25625556360001</v>
      </c>
      <c r="CY206" s="104">
        <v>1.0951</v>
      </c>
      <c r="CZ206" s="104">
        <v>0.26849967549381198</v>
      </c>
      <c r="DA206" s="104">
        <v>0.29403399463327401</v>
      </c>
      <c r="DB206" s="104">
        <v>6.0227030506215199E-4</v>
      </c>
      <c r="DC206" s="104">
        <v>0</v>
      </c>
      <c r="DD206" s="105" t="s">
        <v>6605</v>
      </c>
    </row>
    <row r="207" spans="1:108" ht="409.5" x14ac:dyDescent="0.35">
      <c r="A207" s="105" t="s">
        <v>6973</v>
      </c>
      <c r="B207" s="104">
        <v>0</v>
      </c>
      <c r="C207" s="104">
        <v>0</v>
      </c>
      <c r="D207" s="104">
        <v>0</v>
      </c>
      <c r="E207" s="105"/>
      <c r="F207" s="104">
        <v>1</v>
      </c>
      <c r="G207" s="104" t="b">
        <v>0</v>
      </c>
      <c r="H207" s="105" t="s">
        <v>512</v>
      </c>
      <c r="I207" s="104">
        <v>0</v>
      </c>
      <c r="J207" s="105"/>
      <c r="K207" s="104">
        <v>0</v>
      </c>
      <c r="L207" s="104">
        <v>1.8026062181588201</v>
      </c>
      <c r="M207" s="104">
        <v>0</v>
      </c>
      <c r="N207" s="104">
        <v>0</v>
      </c>
      <c r="O207" s="105"/>
      <c r="P207" s="104" t="b">
        <v>0</v>
      </c>
      <c r="Q207" s="104">
        <v>0</v>
      </c>
      <c r="R207" s="105"/>
      <c r="S207" s="104">
        <v>0</v>
      </c>
      <c r="T207" s="104">
        <v>5.5399999999999998E-2</v>
      </c>
      <c r="U207" s="104">
        <v>9.3626000000000005</v>
      </c>
      <c r="V207" s="104">
        <v>5.5399999999999998E-2</v>
      </c>
      <c r="W207" s="104">
        <v>0</v>
      </c>
      <c r="X207" s="105" t="s">
        <v>6606</v>
      </c>
      <c r="Y207" s="106" t="s">
        <v>6592</v>
      </c>
      <c r="Z207" s="104">
        <v>1</v>
      </c>
      <c r="AA207" s="104">
        <v>0</v>
      </c>
      <c r="AB207" s="105" t="s">
        <v>11443</v>
      </c>
      <c r="AC207" s="105" t="s">
        <v>11444</v>
      </c>
      <c r="AD207" s="104">
        <v>0</v>
      </c>
      <c r="AE207" s="104">
        <v>0</v>
      </c>
      <c r="AF207" s="105"/>
      <c r="AG207" s="104">
        <v>2</v>
      </c>
      <c r="AH207" s="104">
        <v>2</v>
      </c>
      <c r="AI207" s="104">
        <v>2</v>
      </c>
      <c r="AJ207" s="105" t="s">
        <v>483</v>
      </c>
      <c r="AK207" s="104" t="b">
        <v>0</v>
      </c>
      <c r="AL207" s="104">
        <v>8760</v>
      </c>
      <c r="AM207" s="104">
        <v>8760</v>
      </c>
      <c r="AN207" s="104">
        <v>8760</v>
      </c>
      <c r="AO207" s="104">
        <v>0</v>
      </c>
      <c r="AP207" s="104">
        <v>0</v>
      </c>
      <c r="AQ207" s="104">
        <v>0</v>
      </c>
      <c r="AR207" s="104">
        <v>394200</v>
      </c>
      <c r="AS207" s="104">
        <v>59130</v>
      </c>
      <c r="AT207" s="105"/>
      <c r="AU207" s="104" t="b">
        <v>0</v>
      </c>
      <c r="AV207" s="104">
        <v>0</v>
      </c>
      <c r="AW207" s="104">
        <v>0</v>
      </c>
      <c r="AX207" s="104" t="b">
        <v>1</v>
      </c>
      <c r="AY207" s="104">
        <v>0</v>
      </c>
      <c r="AZ207" s="104">
        <v>87600</v>
      </c>
      <c r="BA207" s="104" t="b">
        <v>0</v>
      </c>
      <c r="BB207" s="104">
        <v>0</v>
      </c>
      <c r="BC207" s="105" t="s">
        <v>6485</v>
      </c>
      <c r="BD207" s="105" t="s">
        <v>6486</v>
      </c>
      <c r="BE207" s="104" t="b">
        <v>0</v>
      </c>
      <c r="BF207" s="104">
        <v>166440</v>
      </c>
      <c r="BG207" s="105" t="s">
        <v>6916</v>
      </c>
      <c r="BH207" s="105" t="b">
        <v>1</v>
      </c>
      <c r="BI207" s="104">
        <v>0</v>
      </c>
      <c r="BJ207" s="104">
        <v>84</v>
      </c>
      <c r="BK207" s="104">
        <v>6210.8559999999998</v>
      </c>
      <c r="BL207" s="104">
        <v>0</v>
      </c>
      <c r="BM207" s="104">
        <v>0</v>
      </c>
      <c r="BN207" s="105" t="s">
        <v>5313</v>
      </c>
      <c r="BO207" s="104">
        <v>213097.20735623199</v>
      </c>
      <c r="BP207" s="104">
        <v>0</v>
      </c>
      <c r="BQ207" s="104">
        <v>12.339495961856599</v>
      </c>
      <c r="BR207" s="105"/>
      <c r="BS207" s="105"/>
      <c r="BT207" s="105"/>
      <c r="BU207" s="105"/>
      <c r="BV207" s="104">
        <v>1</v>
      </c>
      <c r="BW207" s="104">
        <v>1</v>
      </c>
      <c r="BX207" s="104">
        <v>51662</v>
      </c>
      <c r="BY207" s="104">
        <v>0</v>
      </c>
      <c r="BZ207" s="104">
        <v>4.6926940639269396E-6</v>
      </c>
      <c r="CA207" s="105" t="s">
        <v>6603</v>
      </c>
      <c r="CB207" s="105">
        <v>280320</v>
      </c>
      <c r="CC207" s="105" t="b">
        <v>1</v>
      </c>
      <c r="CD207" s="104">
        <v>16</v>
      </c>
      <c r="CE207" s="104">
        <v>2</v>
      </c>
      <c r="CF207" s="104">
        <v>0</v>
      </c>
      <c r="CG207" s="104">
        <v>0</v>
      </c>
      <c r="CH207" s="105"/>
      <c r="CI207" s="104" t="b">
        <v>0</v>
      </c>
      <c r="CJ207" s="104">
        <v>0</v>
      </c>
      <c r="CK207" s="104">
        <v>0</v>
      </c>
      <c r="CL207" s="106" t="s">
        <v>10449</v>
      </c>
      <c r="CM207" s="104">
        <v>4.9118378995349798E-9</v>
      </c>
      <c r="CN207" s="104">
        <v>84.808711934420799</v>
      </c>
      <c r="CO207" s="104">
        <v>0</v>
      </c>
      <c r="CP207" s="104">
        <v>0</v>
      </c>
      <c r="CQ207" s="104">
        <v>50</v>
      </c>
      <c r="CR207" s="104">
        <v>50</v>
      </c>
      <c r="CS207" s="104">
        <v>57872.856</v>
      </c>
      <c r="CT207" s="104">
        <v>0.12672823163510599</v>
      </c>
      <c r="CU207" s="104">
        <v>7334.1247005531504</v>
      </c>
      <c r="CV207" s="104">
        <v>25.3626</v>
      </c>
      <c r="CW207" s="104">
        <v>1.54455987100575</v>
      </c>
      <c r="CX207" s="104">
        <v>39.174054184370597</v>
      </c>
      <c r="CY207" s="104">
        <v>2.0554000000000001</v>
      </c>
      <c r="CZ207" s="104">
        <v>0.112775682195984</v>
      </c>
      <c r="DA207" s="104">
        <v>0.231799137185625</v>
      </c>
      <c r="DB207" s="104">
        <v>5.7905479452054802E-5</v>
      </c>
      <c r="DC207" s="104">
        <v>0</v>
      </c>
      <c r="DD207" s="105" t="s">
        <v>6607</v>
      </c>
    </row>
    <row r="208" spans="1:108" ht="409.5" x14ac:dyDescent="0.35">
      <c r="A208" s="105" t="s">
        <v>6972</v>
      </c>
      <c r="B208" s="104">
        <v>0</v>
      </c>
      <c r="C208" s="104">
        <v>0</v>
      </c>
      <c r="D208" s="104">
        <v>0</v>
      </c>
      <c r="E208" s="105"/>
      <c r="F208" s="104">
        <v>1</v>
      </c>
      <c r="G208" s="104" t="b">
        <v>0</v>
      </c>
      <c r="H208" s="105" t="s">
        <v>512</v>
      </c>
      <c r="I208" s="104">
        <v>0</v>
      </c>
      <c r="J208" s="105"/>
      <c r="K208" s="104">
        <v>0</v>
      </c>
      <c r="L208" s="104">
        <v>1.30614250614251</v>
      </c>
      <c r="M208" s="104">
        <v>0</v>
      </c>
      <c r="N208" s="104">
        <v>0</v>
      </c>
      <c r="O208" s="105"/>
      <c r="P208" s="104" t="b">
        <v>0</v>
      </c>
      <c r="Q208" s="104">
        <v>0</v>
      </c>
      <c r="R208" s="105" t="s">
        <v>6596</v>
      </c>
      <c r="S208" s="104">
        <v>0</v>
      </c>
      <c r="T208" s="104">
        <v>0</v>
      </c>
      <c r="U208" s="104">
        <v>0</v>
      </c>
      <c r="V208" s="104">
        <v>0</v>
      </c>
      <c r="W208" s="104">
        <v>0</v>
      </c>
      <c r="X208" s="105" t="s">
        <v>6597</v>
      </c>
      <c r="Y208" s="105"/>
      <c r="Z208" s="104">
        <v>1</v>
      </c>
      <c r="AA208" s="104">
        <v>0</v>
      </c>
      <c r="AB208" s="105" t="s">
        <v>11472</v>
      </c>
      <c r="AC208" s="105" t="s">
        <v>11473</v>
      </c>
      <c r="AD208" s="104">
        <v>0</v>
      </c>
      <c r="AE208" s="104">
        <v>0</v>
      </c>
      <c r="AF208" s="105"/>
      <c r="AG208" s="104">
        <v>2</v>
      </c>
      <c r="AH208" s="104">
        <v>2</v>
      </c>
      <c r="AI208" s="104">
        <v>2</v>
      </c>
      <c r="AJ208" s="105" t="s">
        <v>483</v>
      </c>
      <c r="AK208" s="104" t="b">
        <v>0</v>
      </c>
      <c r="AL208" s="104">
        <v>8760</v>
      </c>
      <c r="AM208" s="104">
        <v>8760</v>
      </c>
      <c r="AN208" s="104">
        <v>8760</v>
      </c>
      <c r="AO208" s="104">
        <v>0</v>
      </c>
      <c r="AP208" s="104">
        <v>0</v>
      </c>
      <c r="AQ208" s="104">
        <v>0</v>
      </c>
      <c r="AR208" s="104">
        <v>43800</v>
      </c>
      <c r="AS208" s="104">
        <v>0</v>
      </c>
      <c r="AT208" s="105"/>
      <c r="AU208" s="104" t="b">
        <v>0</v>
      </c>
      <c r="AV208" s="104">
        <v>0</v>
      </c>
      <c r="AW208" s="104">
        <v>0</v>
      </c>
      <c r="AX208" s="104" t="b">
        <v>1</v>
      </c>
      <c r="AY208" s="104">
        <v>0</v>
      </c>
      <c r="AZ208" s="104">
        <v>87600</v>
      </c>
      <c r="BA208" s="104" t="b">
        <v>0</v>
      </c>
      <c r="BB208" s="104">
        <v>0</v>
      </c>
      <c r="BC208" s="105" t="s">
        <v>6598</v>
      </c>
      <c r="BD208" s="105" t="s">
        <v>6599</v>
      </c>
      <c r="BE208" s="104" t="b">
        <v>0</v>
      </c>
      <c r="BF208" s="104">
        <v>17521</v>
      </c>
      <c r="BG208" s="105" t="s">
        <v>6138</v>
      </c>
      <c r="BH208" s="105" t="b">
        <v>1</v>
      </c>
      <c r="BI208" s="104">
        <v>0</v>
      </c>
      <c r="BJ208" s="104">
        <v>75</v>
      </c>
      <c r="BK208" s="104">
        <v>17640</v>
      </c>
      <c r="BL208" s="104">
        <v>0</v>
      </c>
      <c r="BM208" s="104">
        <v>0</v>
      </c>
      <c r="BN208" s="105" t="s">
        <v>5328</v>
      </c>
      <c r="BO208" s="104">
        <v>33692.307692307702</v>
      </c>
      <c r="BP208" s="104">
        <v>0</v>
      </c>
      <c r="BQ208" s="104">
        <v>5.6153846153846203</v>
      </c>
      <c r="BR208" s="105"/>
      <c r="BS208" s="105"/>
      <c r="BT208" s="105"/>
      <c r="BU208" s="105"/>
      <c r="BV208" s="104">
        <v>1</v>
      </c>
      <c r="BW208" s="104">
        <v>1</v>
      </c>
      <c r="BX208" s="104">
        <v>195000</v>
      </c>
      <c r="BY208" s="104">
        <v>0</v>
      </c>
      <c r="BZ208" s="104">
        <v>2.9680365296803701E-5</v>
      </c>
      <c r="CA208" s="105" t="s">
        <v>6600</v>
      </c>
      <c r="CB208" s="105">
        <v>35040</v>
      </c>
      <c r="CC208" s="105" t="b">
        <v>1</v>
      </c>
      <c r="CD208" s="104">
        <v>73</v>
      </c>
      <c r="CE208" s="104">
        <v>13</v>
      </c>
      <c r="CF208" s="104">
        <v>0</v>
      </c>
      <c r="CG208" s="104">
        <v>0</v>
      </c>
      <c r="CH208" s="105"/>
      <c r="CI208" s="104" t="b">
        <v>0</v>
      </c>
      <c r="CJ208" s="104">
        <v>0</v>
      </c>
      <c r="CK208" s="104">
        <v>0</v>
      </c>
      <c r="CL208" s="106" t="s">
        <v>10448</v>
      </c>
      <c r="CM208" s="104">
        <v>0</v>
      </c>
      <c r="CN208" s="104">
        <v>1</v>
      </c>
      <c r="CO208" s="104">
        <v>0</v>
      </c>
      <c r="CP208" s="104">
        <v>0</v>
      </c>
      <c r="CQ208" s="104">
        <v>50</v>
      </c>
      <c r="CR208" s="104">
        <v>50</v>
      </c>
      <c r="CS208" s="104">
        <v>212640</v>
      </c>
      <c r="CT208" s="104">
        <v>0</v>
      </c>
      <c r="CU208" s="104">
        <v>0</v>
      </c>
      <c r="CV208" s="104">
        <v>73</v>
      </c>
      <c r="CW208" s="104">
        <v>0</v>
      </c>
      <c r="CX208" s="104">
        <v>0</v>
      </c>
      <c r="CY208" s="104">
        <v>13</v>
      </c>
      <c r="CZ208" s="104">
        <v>0</v>
      </c>
      <c r="DA208" s="104">
        <v>0</v>
      </c>
      <c r="DB208" s="104">
        <v>1.6666666666666701E-4</v>
      </c>
      <c r="DC208" s="104">
        <v>0</v>
      </c>
      <c r="DD208" s="105" t="s">
        <v>6601</v>
      </c>
    </row>
    <row r="209" spans="1:108" ht="409.5" x14ac:dyDescent="0.35">
      <c r="A209" s="105" t="s">
        <v>6936</v>
      </c>
      <c r="B209" s="104">
        <v>0</v>
      </c>
      <c r="C209" s="104">
        <v>0</v>
      </c>
      <c r="D209" s="104">
        <v>0</v>
      </c>
      <c r="E209" s="105"/>
      <c r="F209" s="104">
        <v>1</v>
      </c>
      <c r="G209" s="104" t="b">
        <v>0</v>
      </c>
      <c r="H209" s="105" t="s">
        <v>512</v>
      </c>
      <c r="I209" s="104">
        <v>0</v>
      </c>
      <c r="J209" s="105"/>
      <c r="K209" s="104">
        <v>0</v>
      </c>
      <c r="L209" s="104">
        <v>1.22024890546124</v>
      </c>
      <c r="M209" s="104">
        <v>0</v>
      </c>
      <c r="N209" s="104">
        <v>0</v>
      </c>
      <c r="O209" s="105"/>
      <c r="P209" s="104" t="b">
        <v>0</v>
      </c>
      <c r="Q209" s="104">
        <v>0</v>
      </c>
      <c r="R209" s="105"/>
      <c r="S209" s="104">
        <v>0</v>
      </c>
      <c r="T209" s="104">
        <v>0.1779</v>
      </c>
      <c r="U209" s="104">
        <v>259.9119</v>
      </c>
      <c r="V209" s="104">
        <v>0.1779</v>
      </c>
      <c r="W209" s="104">
        <v>0</v>
      </c>
      <c r="X209" s="105" t="s">
        <v>10151</v>
      </c>
      <c r="Y209" s="106" t="s">
        <v>6592</v>
      </c>
      <c r="Z209" s="104">
        <v>1</v>
      </c>
      <c r="AA209" s="104">
        <v>0</v>
      </c>
      <c r="AB209" s="105" t="s">
        <v>11543</v>
      </c>
      <c r="AC209" s="105" t="s">
        <v>11544</v>
      </c>
      <c r="AD209" s="104">
        <v>0</v>
      </c>
      <c r="AE209" s="104">
        <v>1306.74</v>
      </c>
      <c r="AF209" s="105"/>
      <c r="AG209" s="104">
        <v>2</v>
      </c>
      <c r="AH209" s="104">
        <v>2</v>
      </c>
      <c r="AI209" s="104">
        <v>2</v>
      </c>
      <c r="AJ209" s="105" t="s">
        <v>483</v>
      </c>
      <c r="AK209" s="104" t="b">
        <v>0</v>
      </c>
      <c r="AL209" s="104">
        <v>8760</v>
      </c>
      <c r="AM209" s="104">
        <v>8760</v>
      </c>
      <c r="AN209" s="104">
        <v>8760</v>
      </c>
      <c r="AO209" s="104">
        <v>0</v>
      </c>
      <c r="AP209" s="104">
        <v>0</v>
      </c>
      <c r="AQ209" s="104">
        <v>0</v>
      </c>
      <c r="AR209" s="104">
        <v>219000</v>
      </c>
      <c r="AS209" s="104">
        <v>32850</v>
      </c>
      <c r="AT209" s="105"/>
      <c r="AU209" s="104" t="b">
        <v>0</v>
      </c>
      <c r="AV209" s="104">
        <v>0</v>
      </c>
      <c r="AW209" s="104">
        <v>0</v>
      </c>
      <c r="AX209" s="104" t="b">
        <v>1</v>
      </c>
      <c r="AY209" s="104">
        <v>0</v>
      </c>
      <c r="AZ209" s="104">
        <v>87600</v>
      </c>
      <c r="BA209" s="104" t="b">
        <v>0</v>
      </c>
      <c r="BB209" s="104">
        <v>0</v>
      </c>
      <c r="BC209" s="105" t="s">
        <v>159</v>
      </c>
      <c r="BD209" s="105" t="s">
        <v>6593</v>
      </c>
      <c r="BE209" s="104" t="b">
        <v>0</v>
      </c>
      <c r="BF209" s="104">
        <v>8760</v>
      </c>
      <c r="BG209" s="105" t="s">
        <v>835</v>
      </c>
      <c r="BH209" s="105" t="b">
        <v>1</v>
      </c>
      <c r="BI209" s="104">
        <v>0</v>
      </c>
      <c r="BJ209" s="104">
        <v>100</v>
      </c>
      <c r="BK209" s="104">
        <v>6307.9319999999998</v>
      </c>
      <c r="BL209" s="104">
        <v>0</v>
      </c>
      <c r="BM209" s="104">
        <v>0</v>
      </c>
      <c r="BN209" s="105" t="s">
        <v>5332</v>
      </c>
      <c r="BO209" s="104">
        <v>8394.3585311022507</v>
      </c>
      <c r="BP209" s="104">
        <v>0</v>
      </c>
      <c r="BQ209" s="104">
        <v>5.5945505664275501</v>
      </c>
      <c r="BR209" s="105"/>
      <c r="BS209" s="105"/>
      <c r="BT209" s="105"/>
      <c r="BU209" s="105"/>
      <c r="BV209" s="104">
        <v>1</v>
      </c>
      <c r="BW209" s="104">
        <v>1</v>
      </c>
      <c r="BX209" s="104">
        <v>1779</v>
      </c>
      <c r="BY209" s="104">
        <v>0</v>
      </c>
      <c r="BZ209" s="104">
        <v>1.1912762557077599E-4</v>
      </c>
      <c r="CA209" s="105" t="s">
        <v>6594</v>
      </c>
      <c r="CB209" s="105">
        <v>175200</v>
      </c>
      <c r="CC209" s="105" t="b">
        <v>1</v>
      </c>
      <c r="CD209" s="104">
        <v>32</v>
      </c>
      <c r="CE209" s="104">
        <v>2</v>
      </c>
      <c r="CF209" s="104">
        <v>0</v>
      </c>
      <c r="CG209" s="104">
        <v>0</v>
      </c>
      <c r="CH209" s="105"/>
      <c r="CI209" s="104" t="b">
        <v>0</v>
      </c>
      <c r="CJ209" s="104">
        <v>0</v>
      </c>
      <c r="CK209" s="104">
        <v>0</v>
      </c>
      <c r="CL209" s="106" t="s">
        <v>11545</v>
      </c>
      <c r="CM209" s="104">
        <v>9.8937157534665505E-9</v>
      </c>
      <c r="CN209" s="104">
        <v>0.27741245653789898</v>
      </c>
      <c r="CO209" s="104">
        <v>130674</v>
      </c>
      <c r="CP209" s="104">
        <v>0</v>
      </c>
      <c r="CQ209" s="104">
        <v>50</v>
      </c>
      <c r="CR209" s="104">
        <v>50</v>
      </c>
      <c r="CS209" s="104">
        <v>140067.67199999999</v>
      </c>
      <c r="CT209" s="104">
        <v>0.212148938567394</v>
      </c>
      <c r="CU209" s="104">
        <v>29715.207942405901</v>
      </c>
      <c r="CV209" s="104">
        <v>291.9119</v>
      </c>
      <c r="CW209" s="104">
        <v>2.0184945112321202</v>
      </c>
      <c r="CX209" s="104">
        <v>589.22256791333996</v>
      </c>
      <c r="CY209" s="104">
        <v>52.177900000000001</v>
      </c>
      <c r="CZ209" s="104">
        <v>7.7293426496593499E-3</v>
      </c>
      <c r="DA209" s="104">
        <v>0.40330086783966002</v>
      </c>
      <c r="DB209" s="104">
        <v>6.6646552511415505E-4</v>
      </c>
      <c r="DC209" s="104">
        <v>0</v>
      </c>
      <c r="DD209" s="105" t="s">
        <v>6595</v>
      </c>
    </row>
    <row r="210" spans="1:108" ht="409.5" x14ac:dyDescent="0.35">
      <c r="A210" s="105" t="s">
        <v>7004</v>
      </c>
      <c r="B210" s="104">
        <v>0</v>
      </c>
      <c r="C210" s="104">
        <v>0</v>
      </c>
      <c r="D210" s="104">
        <v>0</v>
      </c>
      <c r="E210" s="105"/>
      <c r="F210" s="104">
        <v>1</v>
      </c>
      <c r="G210" s="104" t="b">
        <v>0</v>
      </c>
      <c r="H210" s="105" t="s">
        <v>512</v>
      </c>
      <c r="I210" s="104">
        <v>0</v>
      </c>
      <c r="J210" s="105"/>
      <c r="K210" s="104">
        <v>0</v>
      </c>
      <c r="L210" s="104">
        <v>1</v>
      </c>
      <c r="M210" s="104">
        <v>0</v>
      </c>
      <c r="N210" s="104">
        <v>0</v>
      </c>
      <c r="O210" s="105"/>
      <c r="P210" s="104" t="b">
        <v>0</v>
      </c>
      <c r="Q210" s="104">
        <v>0</v>
      </c>
      <c r="R210" s="105"/>
      <c r="S210" s="104">
        <v>0</v>
      </c>
      <c r="T210" s="104">
        <v>0</v>
      </c>
      <c r="U210" s="104">
        <v>0</v>
      </c>
      <c r="V210" s="104">
        <v>4</v>
      </c>
      <c r="W210" s="104">
        <v>0</v>
      </c>
      <c r="X210" s="105" t="s">
        <v>10145</v>
      </c>
      <c r="Y210" s="105"/>
      <c r="Z210" s="104">
        <v>1</v>
      </c>
      <c r="AA210" s="104">
        <v>0</v>
      </c>
      <c r="AB210" s="105"/>
      <c r="AC210" s="105"/>
      <c r="AD210" s="104">
        <v>0</v>
      </c>
      <c r="AE210" s="104">
        <v>0</v>
      </c>
      <c r="AF210" s="105"/>
      <c r="AG210" s="104">
        <v>2</v>
      </c>
      <c r="AH210" s="104">
        <v>2</v>
      </c>
      <c r="AI210" s="104">
        <v>2</v>
      </c>
      <c r="AJ210" s="105" t="s">
        <v>483</v>
      </c>
      <c r="AK210" s="104" t="b">
        <v>0</v>
      </c>
      <c r="AL210" s="104">
        <v>8760</v>
      </c>
      <c r="AM210" s="104">
        <v>8760</v>
      </c>
      <c r="AN210" s="104">
        <v>8760</v>
      </c>
      <c r="AO210" s="104">
        <v>0</v>
      </c>
      <c r="AP210" s="104">
        <v>0</v>
      </c>
      <c r="AQ210" s="104">
        <v>0</v>
      </c>
      <c r="AR210" s="104">
        <v>87600</v>
      </c>
      <c r="AS210" s="104">
        <v>0</v>
      </c>
      <c r="AT210" s="105"/>
      <c r="AU210" s="104" t="b">
        <v>0</v>
      </c>
      <c r="AV210" s="104">
        <v>0</v>
      </c>
      <c r="AW210" s="104">
        <v>0</v>
      </c>
      <c r="AX210" s="104" t="b">
        <v>1</v>
      </c>
      <c r="AY210" s="104">
        <v>0</v>
      </c>
      <c r="AZ210" s="104">
        <v>87600</v>
      </c>
      <c r="BA210" s="104" t="b">
        <v>0</v>
      </c>
      <c r="BB210" s="104">
        <v>0</v>
      </c>
      <c r="BC210" s="105" t="s">
        <v>6535</v>
      </c>
      <c r="BD210" s="105" t="s">
        <v>6536</v>
      </c>
      <c r="BE210" s="104" t="b">
        <v>0</v>
      </c>
      <c r="BF210" s="104">
        <v>0</v>
      </c>
      <c r="BG210" s="105"/>
      <c r="BH210" s="105" t="b">
        <v>0</v>
      </c>
      <c r="BI210" s="104">
        <v>0</v>
      </c>
      <c r="BJ210" s="104">
        <v>0</v>
      </c>
      <c r="BK210" s="104">
        <v>0</v>
      </c>
      <c r="BL210" s="104">
        <v>0</v>
      </c>
      <c r="BM210" s="104">
        <v>0</v>
      </c>
      <c r="BN210" s="105" t="s">
        <v>9630</v>
      </c>
      <c r="BO210" s="104">
        <v>109500</v>
      </c>
      <c r="BP210" s="104">
        <v>87600</v>
      </c>
      <c r="BQ210" s="104">
        <v>0</v>
      </c>
      <c r="BR210" s="105"/>
      <c r="BS210" s="105"/>
      <c r="BT210" s="105"/>
      <c r="BU210" s="105"/>
      <c r="BV210" s="104">
        <v>1</v>
      </c>
      <c r="BW210" s="104">
        <v>1</v>
      </c>
      <c r="BX210" s="104">
        <v>0</v>
      </c>
      <c r="BY210" s="104">
        <v>0</v>
      </c>
      <c r="BZ210" s="104">
        <v>9.1324200913241995E-6</v>
      </c>
      <c r="CA210" s="105" t="s">
        <v>6537</v>
      </c>
      <c r="CB210" s="105"/>
      <c r="CC210" s="105" t="b">
        <v>0</v>
      </c>
      <c r="CD210" s="104">
        <v>0</v>
      </c>
      <c r="CE210" s="104">
        <v>0</v>
      </c>
      <c r="CF210" s="104">
        <v>0</v>
      </c>
      <c r="CG210" s="104">
        <v>0</v>
      </c>
      <c r="CH210" s="105"/>
      <c r="CI210" s="104" t="b">
        <v>0</v>
      </c>
      <c r="CJ210" s="104">
        <v>0</v>
      </c>
      <c r="CK210" s="104">
        <v>0</v>
      </c>
      <c r="CL210" s="106" t="s">
        <v>10435</v>
      </c>
      <c r="CM210" s="104">
        <v>0</v>
      </c>
      <c r="CN210" s="104">
        <v>1</v>
      </c>
      <c r="CO210" s="104">
        <v>0</v>
      </c>
      <c r="CP210" s="104">
        <v>0</v>
      </c>
      <c r="CQ210" s="104">
        <v>50</v>
      </c>
      <c r="CR210" s="104">
        <v>50</v>
      </c>
      <c r="CS210" s="104">
        <v>0</v>
      </c>
      <c r="CT210" s="104">
        <v>0</v>
      </c>
      <c r="CU210" s="104">
        <v>0</v>
      </c>
      <c r="CV210" s="104">
        <v>0</v>
      </c>
      <c r="CW210" s="104">
        <v>0</v>
      </c>
      <c r="CX210" s="104">
        <v>0</v>
      </c>
      <c r="CY210" s="104">
        <v>4</v>
      </c>
      <c r="CZ210" s="104">
        <v>0</v>
      </c>
      <c r="DA210" s="104">
        <v>0</v>
      </c>
      <c r="DB210" s="104">
        <v>0</v>
      </c>
      <c r="DC210" s="104">
        <v>0</v>
      </c>
      <c r="DD210" s="105" t="s">
        <v>6538</v>
      </c>
    </row>
    <row r="211" spans="1:108" ht="409.5" x14ac:dyDescent="0.35">
      <c r="A211" s="105" t="s">
        <v>10815</v>
      </c>
      <c r="B211" s="104">
        <v>0</v>
      </c>
      <c r="C211" s="104">
        <v>0</v>
      </c>
      <c r="D211" s="104">
        <v>0</v>
      </c>
      <c r="E211" s="105"/>
      <c r="F211" s="104">
        <v>1</v>
      </c>
      <c r="G211" s="104" t="b">
        <v>0</v>
      </c>
      <c r="H211" s="105" t="s">
        <v>512</v>
      </c>
      <c r="I211" s="104">
        <v>0</v>
      </c>
      <c r="J211" s="105"/>
      <c r="K211" s="104">
        <v>0</v>
      </c>
      <c r="L211" s="104">
        <v>1.2242301377769</v>
      </c>
      <c r="M211" s="104">
        <v>0</v>
      </c>
      <c r="N211" s="104">
        <v>0</v>
      </c>
      <c r="O211" s="105"/>
      <c r="P211" s="104" t="b">
        <v>0</v>
      </c>
      <c r="Q211" s="104">
        <v>0</v>
      </c>
      <c r="R211" s="105"/>
      <c r="S211" s="104">
        <v>0</v>
      </c>
      <c r="T211" s="104">
        <v>0</v>
      </c>
      <c r="U211" s="104">
        <v>0</v>
      </c>
      <c r="V211" s="104">
        <v>0</v>
      </c>
      <c r="W211" s="104">
        <v>0</v>
      </c>
      <c r="X211" s="105" t="s">
        <v>10195</v>
      </c>
      <c r="Y211" s="105"/>
      <c r="Z211" s="104">
        <v>1</v>
      </c>
      <c r="AA211" s="104">
        <v>0</v>
      </c>
      <c r="AB211" s="105" t="s">
        <v>11597</v>
      </c>
      <c r="AC211" s="105" t="s">
        <v>11598</v>
      </c>
      <c r="AD211" s="104">
        <v>0</v>
      </c>
      <c r="AE211" s="104">
        <v>0</v>
      </c>
      <c r="AF211" s="105"/>
      <c r="AG211" s="104">
        <v>2</v>
      </c>
      <c r="AH211" s="104">
        <v>2</v>
      </c>
      <c r="AI211" s="104">
        <v>2</v>
      </c>
      <c r="AJ211" s="105" t="s">
        <v>483</v>
      </c>
      <c r="AK211" s="104" t="b">
        <v>0</v>
      </c>
      <c r="AL211" s="104">
        <v>8760</v>
      </c>
      <c r="AM211" s="104">
        <v>8760</v>
      </c>
      <c r="AN211" s="104">
        <v>8760</v>
      </c>
      <c r="AO211" s="104">
        <v>0</v>
      </c>
      <c r="AP211" s="104">
        <v>0</v>
      </c>
      <c r="AQ211" s="104">
        <v>0</v>
      </c>
      <c r="AR211" s="104">
        <v>87600</v>
      </c>
      <c r="AS211" s="104">
        <v>13140</v>
      </c>
      <c r="AT211" s="105"/>
      <c r="AU211" s="104" t="b">
        <v>0</v>
      </c>
      <c r="AV211" s="104">
        <v>0</v>
      </c>
      <c r="AW211" s="104">
        <v>0</v>
      </c>
      <c r="AX211" s="104" t="b">
        <v>1</v>
      </c>
      <c r="AY211" s="104">
        <v>0</v>
      </c>
      <c r="AZ211" s="104">
        <v>87600</v>
      </c>
      <c r="BA211" s="104" t="b">
        <v>0</v>
      </c>
      <c r="BB211" s="104">
        <v>0</v>
      </c>
      <c r="BC211" s="105" t="s">
        <v>6535</v>
      </c>
      <c r="BD211" s="105" t="s">
        <v>6536</v>
      </c>
      <c r="BE211" s="104" t="b">
        <v>1</v>
      </c>
      <c r="BF211" s="104">
        <v>8760</v>
      </c>
      <c r="BG211" s="105">
        <v>8760</v>
      </c>
      <c r="BH211" s="105" t="b">
        <v>1</v>
      </c>
      <c r="BI211" s="104">
        <v>0</v>
      </c>
      <c r="BJ211" s="104">
        <v>50</v>
      </c>
      <c r="BK211" s="104">
        <v>1080</v>
      </c>
      <c r="BL211" s="104">
        <v>0</v>
      </c>
      <c r="BM211" s="104">
        <v>0</v>
      </c>
      <c r="BN211" s="105" t="s">
        <v>9630</v>
      </c>
      <c r="BO211" s="104">
        <v>7821.4285714285697</v>
      </c>
      <c r="BP211" s="104">
        <v>0</v>
      </c>
      <c r="BQ211" s="104">
        <v>0.214285714285714</v>
      </c>
      <c r="BR211" s="105"/>
      <c r="BS211" s="105"/>
      <c r="BT211" s="105"/>
      <c r="BU211" s="105"/>
      <c r="BV211" s="104">
        <v>1</v>
      </c>
      <c r="BW211" s="104">
        <v>1</v>
      </c>
      <c r="BX211" s="104">
        <v>9000</v>
      </c>
      <c r="BY211" s="104">
        <v>0</v>
      </c>
      <c r="BZ211" s="104">
        <v>1.2785388127853901E-4</v>
      </c>
      <c r="CA211" s="105" t="s">
        <v>6537</v>
      </c>
      <c r="CB211" s="105">
        <v>70080</v>
      </c>
      <c r="CC211" s="105" t="b">
        <v>1</v>
      </c>
      <c r="CD211" s="104">
        <v>12</v>
      </c>
      <c r="CE211" s="104">
        <v>6</v>
      </c>
      <c r="CF211" s="104">
        <v>0</v>
      </c>
      <c r="CG211" s="104">
        <v>0</v>
      </c>
      <c r="CH211" s="105"/>
      <c r="CI211" s="104" t="b">
        <v>0</v>
      </c>
      <c r="CJ211" s="104">
        <v>0</v>
      </c>
      <c r="CK211" s="104">
        <v>0</v>
      </c>
      <c r="CL211" s="106" t="s">
        <v>11599</v>
      </c>
      <c r="CM211" s="104">
        <v>0</v>
      </c>
      <c r="CN211" s="104">
        <v>0</v>
      </c>
      <c r="CO211" s="104">
        <v>0</v>
      </c>
      <c r="CP211" s="104">
        <v>0</v>
      </c>
      <c r="CQ211" s="104">
        <v>50</v>
      </c>
      <c r="CR211" s="104">
        <v>50</v>
      </c>
      <c r="CS211" s="104">
        <v>10080</v>
      </c>
      <c r="CT211" s="104">
        <v>0</v>
      </c>
      <c r="CU211" s="104">
        <v>0</v>
      </c>
      <c r="CV211" s="104">
        <v>12</v>
      </c>
      <c r="CW211" s="104">
        <v>0</v>
      </c>
      <c r="CX211" s="104">
        <v>0</v>
      </c>
      <c r="CY211" s="104">
        <v>56</v>
      </c>
      <c r="CZ211" s="104">
        <v>0</v>
      </c>
      <c r="DA211" s="104">
        <v>0</v>
      </c>
      <c r="DB211" s="104">
        <v>2.73972602739726E-5</v>
      </c>
      <c r="DC211" s="104">
        <v>0</v>
      </c>
      <c r="DD211" s="105" t="s">
        <v>10563</v>
      </c>
    </row>
    <row r="212" spans="1:108" ht="409.5" x14ac:dyDescent="0.35">
      <c r="A212" s="105" t="s">
        <v>10849</v>
      </c>
      <c r="B212" s="104">
        <v>0</v>
      </c>
      <c r="C212" s="104">
        <v>0</v>
      </c>
      <c r="D212" s="104">
        <v>0</v>
      </c>
      <c r="E212" s="105"/>
      <c r="F212" s="104">
        <v>1</v>
      </c>
      <c r="G212" s="104" t="b">
        <v>0</v>
      </c>
      <c r="H212" s="105" t="s">
        <v>512</v>
      </c>
      <c r="I212" s="104">
        <v>0</v>
      </c>
      <c r="J212" s="105"/>
      <c r="K212" s="104">
        <v>0</v>
      </c>
      <c r="L212" s="104">
        <v>1</v>
      </c>
      <c r="M212" s="104">
        <v>0</v>
      </c>
      <c r="N212" s="104">
        <v>0</v>
      </c>
      <c r="O212" s="105"/>
      <c r="P212" s="104" t="b">
        <v>0</v>
      </c>
      <c r="Q212" s="104">
        <v>0</v>
      </c>
      <c r="R212" s="105"/>
      <c r="S212" s="104">
        <v>0</v>
      </c>
      <c r="T212" s="104">
        <v>0</v>
      </c>
      <c r="U212" s="104">
        <v>0</v>
      </c>
      <c r="V212" s="104">
        <v>1.1476</v>
      </c>
      <c r="W212" s="104">
        <v>0</v>
      </c>
      <c r="X212" s="105" t="s">
        <v>6643</v>
      </c>
      <c r="Y212" s="105"/>
      <c r="Z212" s="104">
        <v>1</v>
      </c>
      <c r="AA212" s="104">
        <v>0</v>
      </c>
      <c r="AB212" s="105" t="s">
        <v>799</v>
      </c>
      <c r="AC212" s="105" t="s">
        <v>77</v>
      </c>
      <c r="AD212" s="104">
        <v>0</v>
      </c>
      <c r="AE212" s="104">
        <v>0</v>
      </c>
      <c r="AF212" s="105"/>
      <c r="AG212" s="104">
        <v>2</v>
      </c>
      <c r="AH212" s="104">
        <v>2</v>
      </c>
      <c r="AI212" s="104">
        <v>2</v>
      </c>
      <c r="AJ212" s="105" t="s">
        <v>483</v>
      </c>
      <c r="AK212" s="104" t="b">
        <v>0</v>
      </c>
      <c r="AL212" s="104">
        <v>8760</v>
      </c>
      <c r="AM212" s="104">
        <v>8760</v>
      </c>
      <c r="AN212" s="104">
        <v>8760</v>
      </c>
      <c r="AO212" s="104">
        <v>0</v>
      </c>
      <c r="AP212" s="104">
        <v>0</v>
      </c>
      <c r="AQ212" s="104">
        <v>0</v>
      </c>
      <c r="AR212" s="104">
        <v>438000</v>
      </c>
      <c r="AS212" s="104">
        <v>65700</v>
      </c>
      <c r="AT212" s="105"/>
      <c r="AU212" s="104" t="b">
        <v>0</v>
      </c>
      <c r="AV212" s="104">
        <v>0</v>
      </c>
      <c r="AW212" s="104">
        <v>0</v>
      </c>
      <c r="AX212" s="104" t="b">
        <v>1</v>
      </c>
      <c r="AY212" s="104">
        <v>0</v>
      </c>
      <c r="AZ212" s="104">
        <v>87600</v>
      </c>
      <c r="BA212" s="104" t="b">
        <v>0</v>
      </c>
      <c r="BB212" s="104">
        <v>0</v>
      </c>
      <c r="BC212" s="105" t="s">
        <v>10479</v>
      </c>
      <c r="BD212" s="105" t="s">
        <v>10480</v>
      </c>
      <c r="BE212" s="104" t="b">
        <v>0</v>
      </c>
      <c r="BF212" s="104">
        <v>367920</v>
      </c>
      <c r="BG212" s="105">
        <v>87600</v>
      </c>
      <c r="BH212" s="105" t="b">
        <v>1</v>
      </c>
      <c r="BI212" s="104">
        <v>0</v>
      </c>
      <c r="BJ212" s="104">
        <v>5</v>
      </c>
      <c r="BK212" s="104">
        <v>0</v>
      </c>
      <c r="BL212" s="104">
        <v>0</v>
      </c>
      <c r="BM212" s="104">
        <v>0</v>
      </c>
      <c r="BN212" s="105" t="s">
        <v>9686</v>
      </c>
      <c r="BO212" s="104">
        <v>381666.08574416197</v>
      </c>
      <c r="BP212" s="104">
        <v>0</v>
      </c>
      <c r="BQ212" s="104">
        <v>0</v>
      </c>
      <c r="BR212" s="105"/>
      <c r="BS212" s="105"/>
      <c r="BT212" s="105"/>
      <c r="BU212" s="105"/>
      <c r="BV212" s="104">
        <v>1</v>
      </c>
      <c r="BW212" s="104">
        <v>1</v>
      </c>
      <c r="BX212" s="104">
        <v>1000000</v>
      </c>
      <c r="BY212" s="104">
        <v>0</v>
      </c>
      <c r="BZ212" s="104">
        <v>2.6200913242009099E-6</v>
      </c>
      <c r="CA212" s="105" t="s">
        <v>10481</v>
      </c>
      <c r="CB212" s="105"/>
      <c r="CC212" s="105" t="b">
        <v>0</v>
      </c>
      <c r="CD212" s="104">
        <v>0</v>
      </c>
      <c r="CE212" s="104">
        <v>0</v>
      </c>
      <c r="CF212" s="104">
        <v>0</v>
      </c>
      <c r="CG212" s="104">
        <v>0</v>
      </c>
      <c r="CH212" s="105"/>
      <c r="CI212" s="104" t="b">
        <v>0</v>
      </c>
      <c r="CJ212" s="104">
        <v>0</v>
      </c>
      <c r="CK212" s="104">
        <v>0</v>
      </c>
      <c r="CL212" s="106" t="s">
        <v>10482</v>
      </c>
      <c r="CM212" s="104">
        <v>0</v>
      </c>
      <c r="CN212" s="104">
        <v>1</v>
      </c>
      <c r="CO212" s="104">
        <v>0</v>
      </c>
      <c r="CP212" s="104">
        <v>0</v>
      </c>
      <c r="CQ212" s="104">
        <v>50</v>
      </c>
      <c r="CR212" s="104">
        <v>50</v>
      </c>
      <c r="CS212" s="104">
        <v>1000000</v>
      </c>
      <c r="CT212" s="104">
        <v>0</v>
      </c>
      <c r="CU212" s="104">
        <v>0</v>
      </c>
      <c r="CV212" s="104">
        <v>0</v>
      </c>
      <c r="CW212" s="104">
        <v>0</v>
      </c>
      <c r="CX212" s="104">
        <v>0</v>
      </c>
      <c r="CY212" s="104">
        <v>1.1476</v>
      </c>
      <c r="CZ212" s="104">
        <v>0.30908245966996101</v>
      </c>
      <c r="DA212" s="104">
        <v>0.35470303071724701</v>
      </c>
      <c r="DB212" s="104">
        <v>0</v>
      </c>
      <c r="DC212" s="104">
        <v>0</v>
      </c>
      <c r="DD212" s="105" t="s">
        <v>10483</v>
      </c>
    </row>
    <row r="213" spans="1:108" ht="409.5" x14ac:dyDescent="0.35">
      <c r="A213" s="105" t="s">
        <v>10813</v>
      </c>
      <c r="B213" s="104">
        <v>0</v>
      </c>
      <c r="C213" s="104">
        <v>0</v>
      </c>
      <c r="D213" s="104">
        <v>0</v>
      </c>
      <c r="E213" s="105"/>
      <c r="F213" s="104">
        <v>1</v>
      </c>
      <c r="G213" s="104" t="b">
        <v>0</v>
      </c>
      <c r="H213" s="105" t="s">
        <v>512</v>
      </c>
      <c r="I213" s="104">
        <v>0</v>
      </c>
      <c r="J213" s="105"/>
      <c r="K213" s="104">
        <v>0</v>
      </c>
      <c r="L213" s="104">
        <v>2.0090547847045799</v>
      </c>
      <c r="M213" s="104">
        <v>0</v>
      </c>
      <c r="N213" s="104">
        <v>0</v>
      </c>
      <c r="O213" s="105"/>
      <c r="P213" s="104" t="b">
        <v>0</v>
      </c>
      <c r="Q213" s="104">
        <v>0</v>
      </c>
      <c r="R213" s="105"/>
      <c r="S213" s="104">
        <v>0</v>
      </c>
      <c r="T213" s="104">
        <v>0</v>
      </c>
      <c r="U213" s="104">
        <v>10.776</v>
      </c>
      <c r="V213" s="104">
        <v>0.13469999999999999</v>
      </c>
      <c r="W213" s="104">
        <v>0</v>
      </c>
      <c r="X213" s="105" t="s">
        <v>6644</v>
      </c>
      <c r="Y213" s="105"/>
      <c r="Z213" s="104">
        <v>1</v>
      </c>
      <c r="AA213" s="104">
        <v>0</v>
      </c>
      <c r="AB213" s="105"/>
      <c r="AC213" s="105" t="s">
        <v>88</v>
      </c>
      <c r="AD213" s="104">
        <v>0</v>
      </c>
      <c r="AE213" s="104">
        <v>0</v>
      </c>
      <c r="AF213" s="105"/>
      <c r="AG213" s="104">
        <v>2</v>
      </c>
      <c r="AH213" s="104">
        <v>2</v>
      </c>
      <c r="AI213" s="104">
        <v>2</v>
      </c>
      <c r="AJ213" s="105" t="s">
        <v>483</v>
      </c>
      <c r="AK213" s="104" t="b">
        <v>0</v>
      </c>
      <c r="AL213" s="104">
        <v>8760</v>
      </c>
      <c r="AM213" s="104">
        <v>8760</v>
      </c>
      <c r="AN213" s="104">
        <v>8760</v>
      </c>
      <c r="AO213" s="104">
        <v>0</v>
      </c>
      <c r="AP213" s="104">
        <v>0</v>
      </c>
      <c r="AQ213" s="104">
        <v>0</v>
      </c>
      <c r="AR213" s="104">
        <v>525600</v>
      </c>
      <c r="AS213" s="104">
        <v>78840</v>
      </c>
      <c r="AT213" s="105"/>
      <c r="AU213" s="104" t="b">
        <v>0</v>
      </c>
      <c r="AV213" s="104">
        <v>0</v>
      </c>
      <c r="AW213" s="104">
        <v>0</v>
      </c>
      <c r="AX213" s="104" t="b">
        <v>1</v>
      </c>
      <c r="AY213" s="104">
        <v>0</v>
      </c>
      <c r="AZ213" s="104">
        <v>87600</v>
      </c>
      <c r="BA213" s="104" t="b">
        <v>0</v>
      </c>
      <c r="BB213" s="104">
        <v>0</v>
      </c>
      <c r="BC213" s="105" t="s">
        <v>6645</v>
      </c>
      <c r="BD213" s="105" t="s">
        <v>6646</v>
      </c>
      <c r="BE213" s="104" t="b">
        <v>1</v>
      </c>
      <c r="BF213" s="104">
        <v>87600</v>
      </c>
      <c r="BG213" s="105">
        <v>175200</v>
      </c>
      <c r="BH213" s="105" t="b">
        <v>1</v>
      </c>
      <c r="BI213" s="104">
        <v>0</v>
      </c>
      <c r="BJ213" s="104">
        <v>2</v>
      </c>
      <c r="BK213" s="104">
        <v>5040</v>
      </c>
      <c r="BL213" s="104">
        <v>0</v>
      </c>
      <c r="BM213" s="104">
        <v>0</v>
      </c>
      <c r="BN213" s="105" t="s">
        <v>9686</v>
      </c>
      <c r="BO213" s="104">
        <v>386005.11148321099</v>
      </c>
      <c r="BP213" s="104">
        <v>87600</v>
      </c>
      <c r="BQ213" s="104">
        <v>58.849034987221302</v>
      </c>
      <c r="BR213" s="105"/>
      <c r="BS213" s="105"/>
      <c r="BT213" s="105"/>
      <c r="BU213" s="105"/>
      <c r="BV213" s="104">
        <v>1</v>
      </c>
      <c r="BW213" s="104">
        <v>1</v>
      </c>
      <c r="BX213" s="104">
        <v>81314.8</v>
      </c>
      <c r="BY213" s="104">
        <v>0</v>
      </c>
      <c r="BZ213" s="104">
        <v>2.5906392694063902E-6</v>
      </c>
      <c r="CA213" s="105" t="s">
        <v>10484</v>
      </c>
      <c r="CB213" s="105">
        <v>438000</v>
      </c>
      <c r="CC213" s="105" t="b">
        <v>1</v>
      </c>
      <c r="CD213" s="104">
        <v>56</v>
      </c>
      <c r="CE213" s="104">
        <v>1</v>
      </c>
      <c r="CF213" s="104">
        <v>0</v>
      </c>
      <c r="CG213" s="104">
        <v>0</v>
      </c>
      <c r="CH213" s="105"/>
      <c r="CI213" s="104" t="b">
        <v>0</v>
      </c>
      <c r="CJ213" s="104">
        <v>0</v>
      </c>
      <c r="CK213" s="104">
        <v>0</v>
      </c>
      <c r="CL213" s="106" t="s">
        <v>10485</v>
      </c>
      <c r="CM213" s="104">
        <v>0</v>
      </c>
      <c r="CN213" s="104">
        <v>1</v>
      </c>
      <c r="CO213" s="104">
        <v>0</v>
      </c>
      <c r="CP213" s="104">
        <v>0</v>
      </c>
      <c r="CQ213" s="104">
        <v>50</v>
      </c>
      <c r="CR213" s="104">
        <v>50</v>
      </c>
      <c r="CS213" s="104">
        <v>86354.8</v>
      </c>
      <c r="CT213" s="104">
        <v>0.33209317714300102</v>
      </c>
      <c r="CU213" s="104">
        <v>28677.839893548498</v>
      </c>
      <c r="CV213" s="104">
        <v>66.775999999999996</v>
      </c>
      <c r="CW213" s="104">
        <v>0.40901264631074302</v>
      </c>
      <c r="CX213" s="104">
        <v>27.3122284700462</v>
      </c>
      <c r="CY213" s="104">
        <v>1.1347</v>
      </c>
      <c r="CZ213" s="104">
        <v>0.30087499416196101</v>
      </c>
      <c r="DA213" s="104">
        <v>0.341402855875577</v>
      </c>
      <c r="DB213" s="104">
        <v>1.52456621004566E-4</v>
      </c>
      <c r="DC213" s="104">
        <v>0</v>
      </c>
      <c r="DD213" s="105" t="s">
        <v>10486</v>
      </c>
    </row>
    <row r="214" spans="1:108" ht="188.5" x14ac:dyDescent="0.35">
      <c r="A214" s="105" t="s">
        <v>10841</v>
      </c>
      <c r="B214" s="104">
        <v>0</v>
      </c>
      <c r="C214" s="104">
        <v>0</v>
      </c>
      <c r="D214" s="104">
        <v>0</v>
      </c>
      <c r="E214" s="105"/>
      <c r="F214" s="104">
        <v>1</v>
      </c>
      <c r="G214" s="104" t="b">
        <v>0</v>
      </c>
      <c r="H214" s="105" t="s">
        <v>512</v>
      </c>
      <c r="I214" s="104">
        <v>0</v>
      </c>
      <c r="J214" s="105"/>
      <c r="K214" s="104">
        <v>0</v>
      </c>
      <c r="L214" s="104">
        <v>1</v>
      </c>
      <c r="M214" s="104">
        <v>0</v>
      </c>
      <c r="N214" s="104">
        <v>0</v>
      </c>
      <c r="O214" s="105"/>
      <c r="P214" s="104" t="b">
        <v>0</v>
      </c>
      <c r="Q214" s="104">
        <v>0</v>
      </c>
      <c r="R214" s="105"/>
      <c r="S214" s="104">
        <v>0</v>
      </c>
      <c r="T214" s="104">
        <v>0</v>
      </c>
      <c r="U214" s="104">
        <v>0</v>
      </c>
      <c r="V214" s="104">
        <v>0</v>
      </c>
      <c r="W214" s="104">
        <v>0</v>
      </c>
      <c r="X214" s="105" t="s">
        <v>6531</v>
      </c>
      <c r="Y214" s="105"/>
      <c r="Z214" s="104">
        <v>1</v>
      </c>
      <c r="AA214" s="104">
        <v>0</v>
      </c>
      <c r="AB214" s="105"/>
      <c r="AC214" s="105" t="s">
        <v>85</v>
      </c>
      <c r="AD214" s="104">
        <v>0</v>
      </c>
      <c r="AE214" s="104">
        <v>0</v>
      </c>
      <c r="AF214" s="105"/>
      <c r="AG214" s="104">
        <v>2</v>
      </c>
      <c r="AH214" s="104">
        <v>2</v>
      </c>
      <c r="AI214" s="104">
        <v>2</v>
      </c>
      <c r="AJ214" s="105" t="s">
        <v>424</v>
      </c>
      <c r="AK214" s="104" t="b">
        <v>0</v>
      </c>
      <c r="AL214" s="104">
        <v>8760</v>
      </c>
      <c r="AM214" s="104">
        <v>8760</v>
      </c>
      <c r="AN214" s="104">
        <v>8760</v>
      </c>
      <c r="AO214" s="104">
        <v>0</v>
      </c>
      <c r="AP214" s="104">
        <v>0</v>
      </c>
      <c r="AQ214" s="104">
        <v>0</v>
      </c>
      <c r="AR214" s="104">
        <v>876000</v>
      </c>
      <c r="AS214" s="104">
        <v>0</v>
      </c>
      <c r="AT214" s="105"/>
      <c r="AU214" s="104" t="b">
        <v>0</v>
      </c>
      <c r="AV214" s="104">
        <v>0</v>
      </c>
      <c r="AW214" s="104">
        <v>0</v>
      </c>
      <c r="AX214" s="104" t="b">
        <v>1</v>
      </c>
      <c r="AY214" s="104">
        <v>0</v>
      </c>
      <c r="AZ214" s="104">
        <v>87600</v>
      </c>
      <c r="BA214" s="104" t="b">
        <v>0</v>
      </c>
      <c r="BB214" s="104">
        <v>0</v>
      </c>
      <c r="BC214" s="105" t="s">
        <v>10431</v>
      </c>
      <c r="BD214" s="105" t="s">
        <v>10432</v>
      </c>
      <c r="BE214" s="104" t="b">
        <v>1</v>
      </c>
      <c r="BF214" s="104">
        <v>0</v>
      </c>
      <c r="BG214" s="105"/>
      <c r="BH214" s="105" t="b">
        <v>0</v>
      </c>
      <c r="BI214" s="104">
        <v>0</v>
      </c>
      <c r="BJ214" s="104">
        <v>0</v>
      </c>
      <c r="BK214" s="104">
        <v>0</v>
      </c>
      <c r="BL214" s="104">
        <v>0</v>
      </c>
      <c r="BM214" s="104">
        <v>0</v>
      </c>
      <c r="BN214" s="105" t="s">
        <v>9686</v>
      </c>
      <c r="BO214" s="104">
        <v>438000</v>
      </c>
      <c r="BP214" s="104">
        <v>438000</v>
      </c>
      <c r="BQ214" s="104">
        <v>0</v>
      </c>
      <c r="BR214" s="105"/>
      <c r="BS214" s="105"/>
      <c r="BT214" s="105"/>
      <c r="BU214" s="105"/>
      <c r="BV214" s="104">
        <v>1</v>
      </c>
      <c r="BW214" s="104">
        <v>1</v>
      </c>
      <c r="BX214" s="104">
        <v>0</v>
      </c>
      <c r="BY214" s="104">
        <v>0</v>
      </c>
      <c r="BZ214" s="104">
        <v>0</v>
      </c>
      <c r="CA214" s="105" t="s">
        <v>10433</v>
      </c>
      <c r="CB214" s="105"/>
      <c r="CC214" s="105" t="b">
        <v>0</v>
      </c>
      <c r="CD214" s="104">
        <v>0</v>
      </c>
      <c r="CE214" s="104">
        <v>0</v>
      </c>
      <c r="CF214" s="104">
        <v>0</v>
      </c>
      <c r="CG214" s="104">
        <v>0</v>
      </c>
      <c r="CH214" s="105"/>
      <c r="CI214" s="104" t="b">
        <v>0</v>
      </c>
      <c r="CJ214" s="104">
        <v>0</v>
      </c>
      <c r="CK214" s="104">
        <v>0</v>
      </c>
      <c r="CL214" s="106" t="s">
        <v>10434</v>
      </c>
      <c r="CM214" s="104">
        <v>0</v>
      </c>
      <c r="CN214" s="104">
        <v>1</v>
      </c>
      <c r="CO214" s="104">
        <v>0</v>
      </c>
      <c r="CP214" s="104">
        <v>0</v>
      </c>
      <c r="CQ214" s="104">
        <v>50</v>
      </c>
      <c r="CR214" s="104">
        <v>50</v>
      </c>
      <c r="CS214" s="104">
        <v>0</v>
      </c>
      <c r="CT214" s="104">
        <v>0</v>
      </c>
      <c r="CU214" s="104">
        <v>0</v>
      </c>
      <c r="CV214" s="104">
        <v>0</v>
      </c>
      <c r="CW214" s="104">
        <v>0</v>
      </c>
      <c r="CX214" s="104">
        <v>0</v>
      </c>
      <c r="CY214" s="104">
        <v>0</v>
      </c>
      <c r="CZ214" s="104">
        <v>0</v>
      </c>
      <c r="DA214" s="104">
        <v>0</v>
      </c>
      <c r="DB214" s="104">
        <v>0</v>
      </c>
      <c r="DC214" s="104">
        <v>0</v>
      </c>
      <c r="DD214" s="105" t="s">
        <v>6532</v>
      </c>
    </row>
    <row r="215" spans="1:108" ht="409.5" x14ac:dyDescent="0.35">
      <c r="A215" s="105" t="s">
        <v>11650</v>
      </c>
      <c r="B215" s="104">
        <v>0</v>
      </c>
      <c r="C215" s="104">
        <v>0</v>
      </c>
      <c r="D215" s="104">
        <v>0</v>
      </c>
      <c r="E215" s="105"/>
      <c r="F215" s="104">
        <v>1</v>
      </c>
      <c r="G215" s="104" t="b">
        <v>0</v>
      </c>
      <c r="H215" s="105" t="s">
        <v>512</v>
      </c>
      <c r="I215" s="104">
        <v>0</v>
      </c>
      <c r="J215" s="105"/>
      <c r="K215" s="104">
        <v>0</v>
      </c>
      <c r="L215" s="104">
        <v>1</v>
      </c>
      <c r="M215" s="104">
        <v>0</v>
      </c>
      <c r="N215" s="104">
        <v>0</v>
      </c>
      <c r="O215" s="105"/>
      <c r="P215" s="104" t="b">
        <v>0</v>
      </c>
      <c r="Q215" s="104">
        <v>0</v>
      </c>
      <c r="R215" s="105"/>
      <c r="S215" s="104">
        <v>0</v>
      </c>
      <c r="T215" s="104">
        <v>0</v>
      </c>
      <c r="U215" s="104">
        <v>601.89623839522005</v>
      </c>
      <c r="V215" s="104">
        <v>3.5623999999999998</v>
      </c>
      <c r="W215" s="104">
        <v>0</v>
      </c>
      <c r="X215" s="105" t="s">
        <v>6608</v>
      </c>
      <c r="Y215" s="105"/>
      <c r="Z215" s="104">
        <v>1</v>
      </c>
      <c r="AA215" s="104">
        <v>0</v>
      </c>
      <c r="AB215" s="105"/>
      <c r="AC215" s="105" t="s">
        <v>89</v>
      </c>
      <c r="AD215" s="104">
        <v>0</v>
      </c>
      <c r="AE215" s="104">
        <v>0</v>
      </c>
      <c r="AF215" s="105"/>
      <c r="AG215" s="104">
        <v>2</v>
      </c>
      <c r="AH215" s="104">
        <v>2</v>
      </c>
      <c r="AI215" s="104">
        <v>2</v>
      </c>
      <c r="AJ215" s="105" t="s">
        <v>798</v>
      </c>
      <c r="AK215" s="104" t="b">
        <v>0</v>
      </c>
      <c r="AL215" s="104">
        <v>8760</v>
      </c>
      <c r="AM215" s="104">
        <v>8760</v>
      </c>
      <c r="AN215" s="104">
        <v>8760</v>
      </c>
      <c r="AO215" s="104">
        <v>0</v>
      </c>
      <c r="AP215" s="104">
        <v>0</v>
      </c>
      <c r="AQ215" s="104">
        <v>0</v>
      </c>
      <c r="AR215" s="104">
        <v>122640</v>
      </c>
      <c r="AS215" s="104">
        <v>0</v>
      </c>
      <c r="AT215" s="105"/>
      <c r="AU215" s="104" t="b">
        <v>0</v>
      </c>
      <c r="AV215" s="104">
        <v>0</v>
      </c>
      <c r="AW215" s="104">
        <v>0</v>
      </c>
      <c r="AX215" s="104" t="b">
        <v>1</v>
      </c>
      <c r="AY215" s="104">
        <v>0</v>
      </c>
      <c r="AZ215" s="104">
        <v>87600</v>
      </c>
      <c r="BA215" s="104" t="b">
        <v>0</v>
      </c>
      <c r="BB215" s="104">
        <v>0</v>
      </c>
      <c r="BC215" s="105" t="s">
        <v>11637</v>
      </c>
      <c r="BD215" s="105" t="s">
        <v>11638</v>
      </c>
      <c r="BE215" s="104" t="b">
        <v>0</v>
      </c>
      <c r="BF215" s="104">
        <v>0</v>
      </c>
      <c r="BG215" s="105"/>
      <c r="BH215" s="105" t="b">
        <v>0</v>
      </c>
      <c r="BI215" s="104">
        <v>0</v>
      </c>
      <c r="BJ215" s="104">
        <v>0</v>
      </c>
      <c r="BK215" s="104">
        <v>1353.1420000000001</v>
      </c>
      <c r="BL215" s="104">
        <v>0</v>
      </c>
      <c r="BM215" s="104">
        <v>0</v>
      </c>
      <c r="BN215" s="106" t="s">
        <v>11238</v>
      </c>
      <c r="BO215" s="104">
        <v>122950.81967213099</v>
      </c>
      <c r="BP215" s="104">
        <v>119068.84491068</v>
      </c>
      <c r="BQ215" s="104">
        <v>168.95807275859499</v>
      </c>
      <c r="BR215" s="105"/>
      <c r="BS215" s="105"/>
      <c r="BT215" s="105"/>
      <c r="BU215" s="105"/>
      <c r="BV215" s="104">
        <v>1</v>
      </c>
      <c r="BW215" s="104">
        <v>1</v>
      </c>
      <c r="BX215" s="104">
        <v>0</v>
      </c>
      <c r="BY215" s="104">
        <v>0</v>
      </c>
      <c r="BZ215" s="104">
        <v>8.1333333333333306E-6</v>
      </c>
      <c r="CA215" s="105" t="s">
        <v>11639</v>
      </c>
      <c r="CB215" s="105"/>
      <c r="CC215" s="105" t="b">
        <v>0</v>
      </c>
      <c r="CD215" s="104">
        <v>0</v>
      </c>
      <c r="CE215" s="104">
        <v>0</v>
      </c>
      <c r="CF215" s="104">
        <v>0</v>
      </c>
      <c r="CG215" s="104">
        <v>0</v>
      </c>
      <c r="CH215" s="105"/>
      <c r="CI215" s="104" t="b">
        <v>0</v>
      </c>
      <c r="CJ215" s="104">
        <v>0</v>
      </c>
      <c r="CK215" s="104">
        <v>0</v>
      </c>
      <c r="CL215" s="106" t="s">
        <v>10450</v>
      </c>
      <c r="CM215" s="104">
        <v>0</v>
      </c>
      <c r="CN215" s="104">
        <v>1</v>
      </c>
      <c r="CO215" s="104">
        <v>3562.4</v>
      </c>
      <c r="CP215" s="104">
        <v>598.33533839521999</v>
      </c>
      <c r="CQ215" s="104">
        <v>50</v>
      </c>
      <c r="CR215" s="104">
        <v>50</v>
      </c>
      <c r="CS215" s="104">
        <v>4915.5420000000004</v>
      </c>
      <c r="CT215" s="104">
        <v>0.52956248689020402</v>
      </c>
      <c r="CU215" s="104">
        <v>2603.0866459332501</v>
      </c>
      <c r="CV215" s="104">
        <v>601.89623839522005</v>
      </c>
      <c r="CW215" s="104">
        <v>0.52959811328461703</v>
      </c>
      <c r="CX215" s="104">
        <v>318.76311224721701</v>
      </c>
      <c r="CY215" s="104">
        <v>3.5623999999999998</v>
      </c>
      <c r="CZ215" s="104">
        <v>0.52956050929845799</v>
      </c>
      <c r="DA215" s="104">
        <v>1.88650635832483</v>
      </c>
      <c r="DB215" s="104">
        <v>1.3741923251032399E-3</v>
      </c>
      <c r="DC215" s="104">
        <v>0</v>
      </c>
      <c r="DD215" s="105" t="s">
        <v>11640</v>
      </c>
    </row>
    <row r="216" spans="1:108" ht="409.5" x14ac:dyDescent="0.35">
      <c r="A216" s="105" t="s">
        <v>11648</v>
      </c>
      <c r="B216" s="104">
        <v>0</v>
      </c>
      <c r="C216" s="104">
        <v>0</v>
      </c>
      <c r="D216" s="104">
        <v>0</v>
      </c>
      <c r="E216" s="105"/>
      <c r="F216" s="104">
        <v>1</v>
      </c>
      <c r="G216" s="104" t="b">
        <v>0</v>
      </c>
      <c r="H216" s="105" t="s">
        <v>512</v>
      </c>
      <c r="I216" s="104">
        <v>0</v>
      </c>
      <c r="J216" s="105"/>
      <c r="K216" s="104">
        <v>0</v>
      </c>
      <c r="L216" s="104">
        <v>1.5658870202904001</v>
      </c>
      <c r="M216" s="104">
        <v>0</v>
      </c>
      <c r="N216" s="104">
        <v>0</v>
      </c>
      <c r="O216" s="105"/>
      <c r="P216" s="104" t="b">
        <v>0</v>
      </c>
      <c r="Q216" s="104">
        <v>0</v>
      </c>
      <c r="R216" s="105"/>
      <c r="S216" s="104">
        <v>0</v>
      </c>
      <c r="T216" s="104">
        <v>0</v>
      </c>
      <c r="U216" s="104">
        <v>10.116400000000001</v>
      </c>
      <c r="V216" s="104">
        <v>0.36130000000000001</v>
      </c>
      <c r="W216" s="104">
        <v>0</v>
      </c>
      <c r="X216" s="105" t="s">
        <v>11632</v>
      </c>
      <c r="Y216" s="105"/>
      <c r="Z216" s="104">
        <v>1</v>
      </c>
      <c r="AA216" s="104">
        <v>0</v>
      </c>
      <c r="AB216" s="105" t="s">
        <v>11470</v>
      </c>
      <c r="AC216" s="105" t="s">
        <v>11471</v>
      </c>
      <c r="AD216" s="104">
        <v>0</v>
      </c>
      <c r="AE216" s="104">
        <v>0</v>
      </c>
      <c r="AF216" s="105"/>
      <c r="AG216" s="104">
        <v>2</v>
      </c>
      <c r="AH216" s="104">
        <v>2</v>
      </c>
      <c r="AI216" s="104">
        <v>2</v>
      </c>
      <c r="AJ216" s="105" t="s">
        <v>483</v>
      </c>
      <c r="AK216" s="104" t="b">
        <v>0</v>
      </c>
      <c r="AL216" s="104">
        <v>8760</v>
      </c>
      <c r="AM216" s="104">
        <v>8760</v>
      </c>
      <c r="AN216" s="104">
        <v>8760</v>
      </c>
      <c r="AO216" s="104">
        <v>0</v>
      </c>
      <c r="AP216" s="104">
        <v>0</v>
      </c>
      <c r="AQ216" s="104">
        <v>0</v>
      </c>
      <c r="AR216" s="104">
        <v>131400</v>
      </c>
      <c r="AS216" s="104">
        <v>19710</v>
      </c>
      <c r="AT216" s="105"/>
      <c r="AU216" s="104" t="b">
        <v>0</v>
      </c>
      <c r="AV216" s="104">
        <v>0</v>
      </c>
      <c r="AW216" s="104">
        <v>0</v>
      </c>
      <c r="AX216" s="104" t="b">
        <v>1</v>
      </c>
      <c r="AY216" s="104">
        <v>0</v>
      </c>
      <c r="AZ216" s="104">
        <v>87600</v>
      </c>
      <c r="BA216" s="104" t="b">
        <v>0</v>
      </c>
      <c r="BB216" s="104">
        <v>0</v>
      </c>
      <c r="BC216" s="105" t="s">
        <v>11633</v>
      </c>
      <c r="BD216" s="105" t="s">
        <v>6533</v>
      </c>
      <c r="BE216" s="104" t="b">
        <v>0</v>
      </c>
      <c r="BF216" s="104">
        <v>8760</v>
      </c>
      <c r="BG216" s="105" t="s">
        <v>874</v>
      </c>
      <c r="BH216" s="105" t="b">
        <v>1</v>
      </c>
      <c r="BI216" s="104">
        <v>0</v>
      </c>
      <c r="BJ216" s="104">
        <v>150</v>
      </c>
      <c r="BK216" s="104">
        <v>73372.94</v>
      </c>
      <c r="BL216" s="104">
        <v>0</v>
      </c>
      <c r="BM216" s="104">
        <v>0</v>
      </c>
      <c r="BN216" s="105" t="s">
        <v>11242</v>
      </c>
      <c r="BO216" s="104">
        <v>100428.77123793399</v>
      </c>
      <c r="BP216" s="104">
        <v>0</v>
      </c>
      <c r="BQ216" s="104">
        <v>16.994107261596302</v>
      </c>
      <c r="BR216" s="105"/>
      <c r="BS216" s="105"/>
      <c r="BT216" s="105"/>
      <c r="BU216" s="105"/>
      <c r="BV216" s="104">
        <v>1</v>
      </c>
      <c r="BW216" s="104">
        <v>1</v>
      </c>
      <c r="BX216" s="104">
        <v>245484.5</v>
      </c>
      <c r="BY216" s="104">
        <v>0</v>
      </c>
      <c r="BZ216" s="104">
        <v>9.9573059360730599E-6</v>
      </c>
      <c r="CA216" s="105" t="s">
        <v>11634</v>
      </c>
      <c r="CB216" s="105">
        <v>105120</v>
      </c>
      <c r="CC216" s="105" t="b">
        <v>1</v>
      </c>
      <c r="CD216" s="104">
        <v>64</v>
      </c>
      <c r="CE216" s="104">
        <v>4</v>
      </c>
      <c r="CF216" s="104">
        <v>0</v>
      </c>
      <c r="CG216" s="104">
        <v>0</v>
      </c>
      <c r="CH216" s="105"/>
      <c r="CI216" s="104" t="b">
        <v>0</v>
      </c>
      <c r="CJ216" s="104">
        <v>0</v>
      </c>
      <c r="CK216" s="104">
        <v>0</v>
      </c>
      <c r="CL216" s="106" t="s">
        <v>11635</v>
      </c>
      <c r="CM216" s="104">
        <v>0</v>
      </c>
      <c r="CN216" s="104">
        <v>1</v>
      </c>
      <c r="CO216" s="104">
        <v>0</v>
      </c>
      <c r="CP216" s="104">
        <v>0</v>
      </c>
      <c r="CQ216" s="104">
        <v>50</v>
      </c>
      <c r="CR216" s="104">
        <v>50</v>
      </c>
      <c r="CS216" s="104">
        <v>318857.44</v>
      </c>
      <c r="CT216" s="104">
        <v>0.124580517821235</v>
      </c>
      <c r="CU216" s="104">
        <v>39723.424986353297</v>
      </c>
      <c r="CV216" s="104">
        <v>74.116399999999999</v>
      </c>
      <c r="CW216" s="104">
        <v>0.21812325165367599</v>
      </c>
      <c r="CX216" s="104">
        <v>16.166510168864502</v>
      </c>
      <c r="CY216" s="104">
        <v>4.3613</v>
      </c>
      <c r="CZ216" s="104">
        <v>0.132386069101812</v>
      </c>
      <c r="DA216" s="104">
        <v>0.57737536317373095</v>
      </c>
      <c r="DB216" s="104">
        <v>1.69215525114155E-4</v>
      </c>
      <c r="DC216" s="104">
        <v>0</v>
      </c>
      <c r="DD216" s="105" t="s">
        <v>11636</v>
      </c>
    </row>
    <row r="217" spans="1:108" ht="409.5" x14ac:dyDescent="0.35">
      <c r="A217" s="105" t="s">
        <v>11649</v>
      </c>
      <c r="B217" s="104">
        <v>0</v>
      </c>
      <c r="C217" s="104">
        <v>0</v>
      </c>
      <c r="D217" s="104">
        <v>0</v>
      </c>
      <c r="E217" s="105"/>
      <c r="F217" s="104">
        <v>1</v>
      </c>
      <c r="G217" s="104" t="b">
        <v>0</v>
      </c>
      <c r="H217" s="105" t="s">
        <v>512</v>
      </c>
      <c r="I217" s="104">
        <v>0</v>
      </c>
      <c r="J217" s="105"/>
      <c r="K217" s="104">
        <v>0</v>
      </c>
      <c r="L217" s="104">
        <v>1.5658870202904001</v>
      </c>
      <c r="M217" s="104">
        <v>0</v>
      </c>
      <c r="N217" s="104">
        <v>0</v>
      </c>
      <c r="O217" s="105"/>
      <c r="P217" s="104" t="b">
        <v>0</v>
      </c>
      <c r="Q217" s="104">
        <v>0</v>
      </c>
      <c r="R217" s="105"/>
      <c r="S217" s="104">
        <v>0</v>
      </c>
      <c r="T217" s="104">
        <v>0</v>
      </c>
      <c r="U217" s="104">
        <v>10.116400000000001</v>
      </c>
      <c r="V217" s="104">
        <v>0.36130000000000001</v>
      </c>
      <c r="W217" s="104">
        <v>0</v>
      </c>
      <c r="X217" s="105" t="s">
        <v>11641</v>
      </c>
      <c r="Y217" s="105"/>
      <c r="Z217" s="104">
        <v>1</v>
      </c>
      <c r="AA217" s="104">
        <v>0</v>
      </c>
      <c r="AB217" s="105" t="s">
        <v>11470</v>
      </c>
      <c r="AC217" s="105" t="s">
        <v>11471</v>
      </c>
      <c r="AD217" s="104">
        <v>0</v>
      </c>
      <c r="AE217" s="104">
        <v>0</v>
      </c>
      <c r="AF217" s="105"/>
      <c r="AG217" s="104">
        <v>2</v>
      </c>
      <c r="AH217" s="104">
        <v>2</v>
      </c>
      <c r="AI217" s="104">
        <v>2</v>
      </c>
      <c r="AJ217" s="105" t="s">
        <v>483</v>
      </c>
      <c r="AK217" s="104" t="b">
        <v>0</v>
      </c>
      <c r="AL217" s="104">
        <v>8760</v>
      </c>
      <c r="AM217" s="104">
        <v>8760</v>
      </c>
      <c r="AN217" s="104">
        <v>8760</v>
      </c>
      <c r="AO217" s="104">
        <v>0</v>
      </c>
      <c r="AP217" s="104">
        <v>0</v>
      </c>
      <c r="AQ217" s="104">
        <v>0</v>
      </c>
      <c r="AR217" s="104">
        <v>131400</v>
      </c>
      <c r="AS217" s="104">
        <v>19710</v>
      </c>
      <c r="AT217" s="105"/>
      <c r="AU217" s="104" t="b">
        <v>0</v>
      </c>
      <c r="AV217" s="104">
        <v>0</v>
      </c>
      <c r="AW217" s="104">
        <v>0</v>
      </c>
      <c r="AX217" s="104" t="b">
        <v>1</v>
      </c>
      <c r="AY217" s="104">
        <v>0</v>
      </c>
      <c r="AZ217" s="104">
        <v>87600</v>
      </c>
      <c r="BA217" s="104" t="b">
        <v>0</v>
      </c>
      <c r="BB217" s="104">
        <v>0</v>
      </c>
      <c r="BC217" s="105" t="s">
        <v>11633</v>
      </c>
      <c r="BD217" s="105" t="s">
        <v>6533</v>
      </c>
      <c r="BE217" s="104" t="b">
        <v>0</v>
      </c>
      <c r="BF217" s="104">
        <v>8760</v>
      </c>
      <c r="BG217" s="105" t="s">
        <v>874</v>
      </c>
      <c r="BH217" s="105" t="b">
        <v>1</v>
      </c>
      <c r="BI217" s="104">
        <v>0</v>
      </c>
      <c r="BJ217" s="104">
        <v>150</v>
      </c>
      <c r="BK217" s="104">
        <v>73372.94</v>
      </c>
      <c r="BL217" s="104">
        <v>0</v>
      </c>
      <c r="BM217" s="104">
        <v>0</v>
      </c>
      <c r="BN217" s="105" t="s">
        <v>11244</v>
      </c>
      <c r="BO217" s="104">
        <v>100428.77123793399</v>
      </c>
      <c r="BP217" s="104">
        <v>0</v>
      </c>
      <c r="BQ217" s="104">
        <v>16.994107261596302</v>
      </c>
      <c r="BR217" s="105"/>
      <c r="BS217" s="105"/>
      <c r="BT217" s="105"/>
      <c r="BU217" s="105"/>
      <c r="BV217" s="104">
        <v>1</v>
      </c>
      <c r="BW217" s="104">
        <v>1</v>
      </c>
      <c r="BX217" s="104">
        <v>245484.5</v>
      </c>
      <c r="BY217" s="104">
        <v>0</v>
      </c>
      <c r="BZ217" s="104">
        <v>9.9573059360730599E-6</v>
      </c>
      <c r="CA217" s="105" t="s">
        <v>11642</v>
      </c>
      <c r="CB217" s="105">
        <v>105120</v>
      </c>
      <c r="CC217" s="105" t="b">
        <v>1</v>
      </c>
      <c r="CD217" s="104">
        <v>64</v>
      </c>
      <c r="CE217" s="104">
        <v>4</v>
      </c>
      <c r="CF217" s="104">
        <v>0</v>
      </c>
      <c r="CG217" s="104">
        <v>0</v>
      </c>
      <c r="CH217" s="105"/>
      <c r="CI217" s="104" t="b">
        <v>0</v>
      </c>
      <c r="CJ217" s="104">
        <v>0</v>
      </c>
      <c r="CK217" s="104">
        <v>0</v>
      </c>
      <c r="CL217" s="106" t="s">
        <v>11635</v>
      </c>
      <c r="CM217" s="104">
        <v>0</v>
      </c>
      <c r="CN217" s="104">
        <v>1</v>
      </c>
      <c r="CO217" s="104">
        <v>0</v>
      </c>
      <c r="CP217" s="104">
        <v>0</v>
      </c>
      <c r="CQ217" s="104">
        <v>50</v>
      </c>
      <c r="CR217" s="104">
        <v>50</v>
      </c>
      <c r="CS217" s="104">
        <v>318857.44</v>
      </c>
      <c r="CT217" s="104">
        <v>0.124580517821235</v>
      </c>
      <c r="CU217" s="104">
        <v>39723.424986353297</v>
      </c>
      <c r="CV217" s="104">
        <v>74.116399999999999</v>
      </c>
      <c r="CW217" s="104">
        <v>0.21812325165367599</v>
      </c>
      <c r="CX217" s="104">
        <v>16.166510168864502</v>
      </c>
      <c r="CY217" s="104">
        <v>4.3613</v>
      </c>
      <c r="CZ217" s="104">
        <v>0.132386069101812</v>
      </c>
      <c r="DA217" s="104">
        <v>0.57737536317373095</v>
      </c>
      <c r="DB217" s="104">
        <v>1.69215525114155E-4</v>
      </c>
      <c r="DC217" s="104">
        <v>0</v>
      </c>
      <c r="DD217" s="105" t="s">
        <v>11643</v>
      </c>
    </row>
    <row r="218" spans="1:108" ht="406" x14ac:dyDescent="0.35">
      <c r="A218" s="105" t="s">
        <v>7043</v>
      </c>
      <c r="B218" s="104">
        <v>0</v>
      </c>
      <c r="C218" s="104">
        <v>0</v>
      </c>
      <c r="D218" s="104">
        <v>0</v>
      </c>
      <c r="E218" s="105"/>
      <c r="F218" s="104">
        <v>1</v>
      </c>
      <c r="G218" s="104" t="b">
        <v>0</v>
      </c>
      <c r="H218" s="105" t="s">
        <v>512</v>
      </c>
      <c r="I218" s="104">
        <v>0</v>
      </c>
      <c r="J218" s="105"/>
      <c r="K218" s="104">
        <v>0</v>
      </c>
      <c r="L218" s="104">
        <v>1.7414960922962399</v>
      </c>
      <c r="M218" s="104">
        <v>0</v>
      </c>
      <c r="N218" s="104">
        <v>0</v>
      </c>
      <c r="O218" s="105"/>
      <c r="P218" s="104" t="b">
        <v>0</v>
      </c>
      <c r="Q218" s="104">
        <v>0</v>
      </c>
      <c r="R218" s="105"/>
      <c r="S218" s="104">
        <v>0</v>
      </c>
      <c r="T218" s="104">
        <v>0</v>
      </c>
      <c r="U218" s="104">
        <v>8.1527999999999992</v>
      </c>
      <c r="V218" s="104">
        <v>0.3397</v>
      </c>
      <c r="W218" s="104">
        <v>0</v>
      </c>
      <c r="X218" s="105" t="s">
        <v>6640</v>
      </c>
      <c r="Y218" s="105"/>
      <c r="Z218" s="104">
        <v>1</v>
      </c>
      <c r="AA218" s="104">
        <v>0</v>
      </c>
      <c r="AB218" s="105"/>
      <c r="AC218" s="105" t="s">
        <v>88</v>
      </c>
      <c r="AD218" s="104">
        <v>0</v>
      </c>
      <c r="AE218" s="104">
        <v>0</v>
      </c>
      <c r="AF218" s="105"/>
      <c r="AG218" s="104">
        <v>2</v>
      </c>
      <c r="AH218" s="104">
        <v>2</v>
      </c>
      <c r="AI218" s="104">
        <v>2</v>
      </c>
      <c r="AJ218" s="105" t="s">
        <v>483</v>
      </c>
      <c r="AK218" s="104" t="b">
        <v>0</v>
      </c>
      <c r="AL218" s="104">
        <v>8760</v>
      </c>
      <c r="AM218" s="104">
        <v>8760</v>
      </c>
      <c r="AN218" s="104">
        <v>8760</v>
      </c>
      <c r="AO218" s="104">
        <v>0</v>
      </c>
      <c r="AP218" s="104">
        <v>0</v>
      </c>
      <c r="AQ218" s="104">
        <v>0</v>
      </c>
      <c r="AR218" s="104">
        <v>306600</v>
      </c>
      <c r="AS218" s="104">
        <v>45990</v>
      </c>
      <c r="AT218" s="105"/>
      <c r="AU218" s="104" t="b">
        <v>0</v>
      </c>
      <c r="AV218" s="104">
        <v>0</v>
      </c>
      <c r="AW218" s="104">
        <v>0</v>
      </c>
      <c r="AX218" s="104" t="b">
        <v>1</v>
      </c>
      <c r="AY218" s="104">
        <v>0</v>
      </c>
      <c r="AZ218" s="104">
        <v>87600</v>
      </c>
      <c r="BA218" s="104" t="b">
        <v>0</v>
      </c>
      <c r="BB218" s="104">
        <v>0</v>
      </c>
      <c r="BC218" s="105" t="s">
        <v>6294</v>
      </c>
      <c r="BD218" s="105" t="s">
        <v>6295</v>
      </c>
      <c r="BE218" s="104" t="b">
        <v>0</v>
      </c>
      <c r="BF218" s="104">
        <v>148920</v>
      </c>
      <c r="BG218" s="105"/>
      <c r="BH218" s="105" t="b">
        <v>0</v>
      </c>
      <c r="BI218" s="104">
        <v>0</v>
      </c>
      <c r="BJ218" s="104">
        <v>0</v>
      </c>
      <c r="BK218" s="104">
        <v>0</v>
      </c>
      <c r="BL218" s="104">
        <v>0</v>
      </c>
      <c r="BM218" s="104">
        <v>0</v>
      </c>
      <c r="BN218" s="105" t="s">
        <v>4865</v>
      </c>
      <c r="BO218" s="104">
        <v>187203.487626619</v>
      </c>
      <c r="BP218" s="104">
        <v>109726.085508081</v>
      </c>
      <c r="BQ218" s="104">
        <v>24</v>
      </c>
      <c r="BR218" s="105"/>
      <c r="BS218" s="105"/>
      <c r="BT218" s="105"/>
      <c r="BU218" s="105"/>
      <c r="BV218" s="104">
        <v>1</v>
      </c>
      <c r="BW218" s="104">
        <v>1</v>
      </c>
      <c r="BX218" s="104">
        <v>9358.7999999999993</v>
      </c>
      <c r="BY218" s="104">
        <v>0</v>
      </c>
      <c r="BZ218" s="104">
        <v>5.3417808219178102E-6</v>
      </c>
      <c r="CA218" s="105" t="s">
        <v>6641</v>
      </c>
      <c r="CB218" s="105">
        <v>262800</v>
      </c>
      <c r="CC218" s="105" t="b">
        <v>1</v>
      </c>
      <c r="CD218" s="104">
        <v>48</v>
      </c>
      <c r="CE218" s="104">
        <v>2</v>
      </c>
      <c r="CF218" s="104">
        <v>0</v>
      </c>
      <c r="CG218" s="104">
        <v>0</v>
      </c>
      <c r="CH218" s="105"/>
      <c r="CI218" s="104" t="b">
        <v>0</v>
      </c>
      <c r="CJ218" s="104">
        <v>0</v>
      </c>
      <c r="CK218" s="104">
        <v>0</v>
      </c>
      <c r="CL218" s="106" t="s">
        <v>10464</v>
      </c>
      <c r="CM218" s="104">
        <v>0</v>
      </c>
      <c r="CN218" s="104">
        <v>1</v>
      </c>
      <c r="CO218" s="104">
        <v>0</v>
      </c>
      <c r="CP218" s="104">
        <v>0</v>
      </c>
      <c r="CQ218" s="104">
        <v>50</v>
      </c>
      <c r="CR218" s="104">
        <v>50</v>
      </c>
      <c r="CS218" s="104">
        <v>9358.7999999999993</v>
      </c>
      <c r="CT218" s="104">
        <v>0.22507010914221301</v>
      </c>
      <c r="CU218" s="104">
        <v>2106.3861374401499</v>
      </c>
      <c r="CV218" s="104">
        <v>56.152799999999999</v>
      </c>
      <c r="CW218" s="104">
        <v>0.22507010914221301</v>
      </c>
      <c r="CX218" s="104">
        <v>12.638316824640899</v>
      </c>
      <c r="CY218" s="104">
        <v>2.3397000000000001</v>
      </c>
      <c r="CZ218" s="104">
        <v>0.22507010914221301</v>
      </c>
      <c r="DA218" s="104">
        <v>0.52659653436003495</v>
      </c>
      <c r="DB218" s="104">
        <v>1.2820273972602699E-4</v>
      </c>
      <c r="DC218" s="104">
        <v>0</v>
      </c>
      <c r="DD218" s="105" t="s">
        <v>6642</v>
      </c>
    </row>
    <row r="219" spans="1:108" ht="333.5" x14ac:dyDescent="0.35">
      <c r="A219" s="105" t="s">
        <v>10810</v>
      </c>
      <c r="B219" s="104">
        <v>0</v>
      </c>
      <c r="C219" s="104">
        <v>0</v>
      </c>
      <c r="D219" s="104">
        <v>0</v>
      </c>
      <c r="E219" s="105"/>
      <c r="F219" s="104">
        <v>1</v>
      </c>
      <c r="G219" s="104" t="b">
        <v>0</v>
      </c>
      <c r="H219" s="105" t="s">
        <v>512</v>
      </c>
      <c r="I219" s="104">
        <v>0</v>
      </c>
      <c r="J219" s="105"/>
      <c r="K219" s="104">
        <v>0</v>
      </c>
      <c r="L219" s="104">
        <v>1.7345112287975399</v>
      </c>
      <c r="M219" s="104">
        <v>0</v>
      </c>
      <c r="N219" s="104">
        <v>0</v>
      </c>
      <c r="O219" s="105"/>
      <c r="P219" s="104" t="b">
        <v>0</v>
      </c>
      <c r="Q219" s="104">
        <v>0</v>
      </c>
      <c r="R219" s="105"/>
      <c r="S219" s="104">
        <v>0</v>
      </c>
      <c r="T219" s="104">
        <v>0.26550000000000001</v>
      </c>
      <c r="U219" s="104">
        <v>387.89550000000003</v>
      </c>
      <c r="V219" s="104">
        <v>0.26550000000000001</v>
      </c>
      <c r="W219" s="104">
        <v>0</v>
      </c>
      <c r="X219" s="105" t="s">
        <v>6625</v>
      </c>
      <c r="Y219" s="105"/>
      <c r="Z219" s="104">
        <v>1</v>
      </c>
      <c r="AA219" s="104">
        <v>0</v>
      </c>
      <c r="AB219" s="105" t="s">
        <v>11550</v>
      </c>
      <c r="AC219" s="105" t="s">
        <v>11552</v>
      </c>
      <c r="AD219" s="104">
        <v>0</v>
      </c>
      <c r="AE219" s="104">
        <v>0</v>
      </c>
      <c r="AF219" s="105"/>
      <c r="AG219" s="104">
        <v>2</v>
      </c>
      <c r="AH219" s="104">
        <v>2</v>
      </c>
      <c r="AI219" s="104">
        <v>2</v>
      </c>
      <c r="AJ219" s="105" t="s">
        <v>483</v>
      </c>
      <c r="AK219" s="104" t="b">
        <v>0</v>
      </c>
      <c r="AL219" s="104">
        <v>8760</v>
      </c>
      <c r="AM219" s="104">
        <v>8760</v>
      </c>
      <c r="AN219" s="104">
        <v>8760</v>
      </c>
      <c r="AO219" s="104">
        <v>0</v>
      </c>
      <c r="AP219" s="104">
        <v>0</v>
      </c>
      <c r="AQ219" s="104">
        <v>0</v>
      </c>
      <c r="AR219" s="104">
        <v>175200</v>
      </c>
      <c r="AS219" s="104">
        <v>26280</v>
      </c>
      <c r="AT219" s="105"/>
      <c r="AU219" s="104" t="b">
        <v>0</v>
      </c>
      <c r="AV219" s="104">
        <v>0</v>
      </c>
      <c r="AW219" s="104">
        <v>0</v>
      </c>
      <c r="AX219" s="104" t="b">
        <v>1</v>
      </c>
      <c r="AY219" s="104">
        <v>0</v>
      </c>
      <c r="AZ219" s="104">
        <v>87600</v>
      </c>
      <c r="BA219" s="104" t="b">
        <v>0</v>
      </c>
      <c r="BB219" s="104">
        <v>0</v>
      </c>
      <c r="BC219" s="105" t="s">
        <v>6498</v>
      </c>
      <c r="BD219" s="105" t="s">
        <v>6626</v>
      </c>
      <c r="BE219" s="104" t="b">
        <v>1</v>
      </c>
      <c r="BF219" s="104">
        <v>166440</v>
      </c>
      <c r="BG219" s="105" t="s">
        <v>6138</v>
      </c>
      <c r="BH219" s="105" t="b">
        <v>1</v>
      </c>
      <c r="BI219" s="104">
        <v>0</v>
      </c>
      <c r="BJ219" s="104">
        <v>75</v>
      </c>
      <c r="BK219" s="104">
        <v>21124.26</v>
      </c>
      <c r="BL219" s="104">
        <v>0</v>
      </c>
      <c r="BM219" s="104">
        <v>0</v>
      </c>
      <c r="BN219" s="105" t="s">
        <v>9653</v>
      </c>
      <c r="BO219" s="104">
        <v>102684.32774586799</v>
      </c>
      <c r="BP219" s="104">
        <v>0</v>
      </c>
      <c r="BQ219" s="104">
        <v>94.688899308404601</v>
      </c>
      <c r="BR219" s="105"/>
      <c r="BS219" s="105"/>
      <c r="BT219" s="105"/>
      <c r="BU219" s="105"/>
      <c r="BV219" s="104">
        <v>1</v>
      </c>
      <c r="BW219" s="104">
        <v>1</v>
      </c>
      <c r="BX219" s="104">
        <v>85310</v>
      </c>
      <c r="BY219" s="104">
        <v>0</v>
      </c>
      <c r="BZ219" s="104">
        <v>9.7385844748858504E-6</v>
      </c>
      <c r="CA219" s="105" t="s">
        <v>10459</v>
      </c>
      <c r="CB219" s="105">
        <v>140160</v>
      </c>
      <c r="CC219" s="105" t="b">
        <v>1</v>
      </c>
      <c r="CD219" s="104">
        <v>16</v>
      </c>
      <c r="CE219" s="104">
        <v>4</v>
      </c>
      <c r="CF219" s="104">
        <v>0</v>
      </c>
      <c r="CG219" s="104">
        <v>0</v>
      </c>
      <c r="CH219" s="105"/>
      <c r="CI219" s="104" t="b">
        <v>0</v>
      </c>
      <c r="CJ219" s="104">
        <v>0</v>
      </c>
      <c r="CK219" s="104">
        <v>0</v>
      </c>
      <c r="CL219" s="106" t="s">
        <v>10460</v>
      </c>
      <c r="CM219" s="104">
        <v>0</v>
      </c>
      <c r="CN219" s="104">
        <v>1</v>
      </c>
      <c r="CO219" s="104">
        <v>0</v>
      </c>
      <c r="CP219" s="104">
        <v>0</v>
      </c>
      <c r="CQ219" s="104">
        <v>50</v>
      </c>
      <c r="CR219" s="104">
        <v>50</v>
      </c>
      <c r="CS219" s="104">
        <v>106434.26</v>
      </c>
      <c r="CT219" s="104">
        <v>9.6892929002499004E-2</v>
      </c>
      <c r="CU219" s="104">
        <v>10312.7271976135</v>
      </c>
      <c r="CV219" s="104">
        <v>403.89550000000003</v>
      </c>
      <c r="CW219" s="104">
        <v>1.7831712390537799</v>
      </c>
      <c r="CX219" s="104">
        <v>720.21483918324702</v>
      </c>
      <c r="CY219" s="104">
        <v>4.2655000000000003</v>
      </c>
      <c r="CZ219" s="104">
        <v>0.115569145725126</v>
      </c>
      <c r="DA219" s="104">
        <v>0.49296019109052402</v>
      </c>
      <c r="DB219" s="104">
        <v>9.2213584474885803E-4</v>
      </c>
      <c r="DC219" s="104">
        <v>0</v>
      </c>
      <c r="DD219" s="105" t="s">
        <v>6628</v>
      </c>
    </row>
    <row r="220" spans="1:108" x14ac:dyDescent="0.35">
      <c r="A220" s="105" t="s">
        <v>6975</v>
      </c>
      <c r="B220" s="104">
        <v>0</v>
      </c>
      <c r="C220" s="104">
        <v>0</v>
      </c>
      <c r="D220" s="104">
        <v>0</v>
      </c>
      <c r="E220" s="105"/>
      <c r="F220" s="104">
        <v>1</v>
      </c>
      <c r="G220" s="104" t="b">
        <v>0</v>
      </c>
      <c r="H220" s="105" t="s">
        <v>512</v>
      </c>
      <c r="I220" s="104">
        <v>0</v>
      </c>
      <c r="J220" s="105"/>
      <c r="K220" s="104">
        <v>0</v>
      </c>
      <c r="L220" s="104">
        <v>1</v>
      </c>
      <c r="M220" s="104">
        <v>0</v>
      </c>
      <c r="N220" s="104">
        <v>0</v>
      </c>
      <c r="O220" s="105"/>
      <c r="P220" s="104" t="b">
        <v>0</v>
      </c>
      <c r="Q220" s="104">
        <v>0</v>
      </c>
      <c r="R220" s="105"/>
      <c r="S220" s="104">
        <v>0</v>
      </c>
      <c r="T220" s="104">
        <v>1.0043</v>
      </c>
      <c r="U220" s="104">
        <v>1.5064500000000001</v>
      </c>
      <c r="V220" s="104">
        <v>1.0043</v>
      </c>
      <c r="W220" s="104">
        <v>0</v>
      </c>
      <c r="X220" s="105" t="s">
        <v>6616</v>
      </c>
      <c r="Y220" s="105"/>
      <c r="Z220" s="104">
        <v>1</v>
      </c>
      <c r="AA220" s="104">
        <v>0</v>
      </c>
      <c r="AB220" s="105" t="s">
        <v>11470</v>
      </c>
      <c r="AC220" s="105" t="s">
        <v>11471</v>
      </c>
      <c r="AD220" s="104">
        <v>0</v>
      </c>
      <c r="AE220" s="104">
        <v>0</v>
      </c>
      <c r="AF220" s="105"/>
      <c r="AG220" s="104">
        <v>2</v>
      </c>
      <c r="AH220" s="104">
        <v>2</v>
      </c>
      <c r="AI220" s="104">
        <v>2</v>
      </c>
      <c r="AJ220" s="105" t="s">
        <v>798</v>
      </c>
      <c r="AK220" s="104" t="b">
        <v>0</v>
      </c>
      <c r="AL220" s="104">
        <v>8760</v>
      </c>
      <c r="AM220" s="104">
        <v>8760</v>
      </c>
      <c r="AN220" s="104">
        <v>8760</v>
      </c>
      <c r="AO220" s="104">
        <v>0</v>
      </c>
      <c r="AP220" s="104">
        <v>0</v>
      </c>
      <c r="AQ220" s="104">
        <v>0</v>
      </c>
      <c r="AR220" s="104">
        <v>438000</v>
      </c>
      <c r="AS220" s="104">
        <v>0</v>
      </c>
      <c r="AT220" s="105"/>
      <c r="AU220" s="104" t="b">
        <v>0</v>
      </c>
      <c r="AV220" s="104">
        <v>0</v>
      </c>
      <c r="AW220" s="104">
        <v>0</v>
      </c>
      <c r="AX220" s="104" t="b">
        <v>1</v>
      </c>
      <c r="AY220" s="104">
        <v>0</v>
      </c>
      <c r="AZ220" s="104">
        <v>87600</v>
      </c>
      <c r="BA220" s="104" t="b">
        <v>0</v>
      </c>
      <c r="BB220" s="104">
        <v>0</v>
      </c>
      <c r="BC220" s="105" t="s">
        <v>6617</v>
      </c>
      <c r="BD220" s="105" t="s">
        <v>6618</v>
      </c>
      <c r="BE220" s="104" t="b">
        <v>0</v>
      </c>
      <c r="BF220" s="104">
        <v>0</v>
      </c>
      <c r="BG220" s="105"/>
      <c r="BH220" s="105" t="b">
        <v>0</v>
      </c>
      <c r="BI220" s="104">
        <v>0</v>
      </c>
      <c r="BJ220" s="104">
        <v>0</v>
      </c>
      <c r="BK220" s="104">
        <v>145.62350000000001</v>
      </c>
      <c r="BL220" s="104">
        <v>0</v>
      </c>
      <c r="BM220" s="104">
        <v>0</v>
      </c>
      <c r="BN220" s="105" t="s">
        <v>9654</v>
      </c>
      <c r="BO220" s="104">
        <v>436124.66394503601</v>
      </c>
      <c r="BP220" s="104">
        <v>276264.84891386598</v>
      </c>
      <c r="BQ220" s="104">
        <v>1.5</v>
      </c>
      <c r="BR220" s="105"/>
      <c r="BS220" s="105"/>
      <c r="BT220" s="105"/>
      <c r="BU220" s="105"/>
      <c r="BV220" s="104">
        <v>1</v>
      </c>
      <c r="BW220" s="104">
        <v>1</v>
      </c>
      <c r="BX220" s="104">
        <v>0</v>
      </c>
      <c r="BY220" s="104">
        <v>0</v>
      </c>
      <c r="BZ220" s="104">
        <v>2.2929223744292201E-6</v>
      </c>
      <c r="CA220" s="105" t="s">
        <v>6627</v>
      </c>
      <c r="CB220" s="105"/>
      <c r="CC220" s="105" t="b">
        <v>0</v>
      </c>
      <c r="CD220" s="104">
        <v>0</v>
      </c>
      <c r="CE220" s="104">
        <v>0</v>
      </c>
      <c r="CF220" s="104">
        <v>0</v>
      </c>
      <c r="CG220" s="104">
        <v>0</v>
      </c>
      <c r="CH220" s="105"/>
      <c r="CI220" s="104" t="b">
        <v>0</v>
      </c>
      <c r="CJ220" s="104">
        <v>0</v>
      </c>
      <c r="CK220" s="104">
        <v>0</v>
      </c>
      <c r="CL220" s="105" t="s">
        <v>6619</v>
      </c>
      <c r="CM220" s="104">
        <v>0</v>
      </c>
      <c r="CN220" s="104">
        <v>1</v>
      </c>
      <c r="CO220" s="104">
        <v>0</v>
      </c>
      <c r="CP220" s="104">
        <v>0</v>
      </c>
      <c r="CQ220" s="104">
        <v>50</v>
      </c>
      <c r="CR220" s="104">
        <v>50</v>
      </c>
      <c r="CS220" s="104">
        <v>145.62350000000001</v>
      </c>
      <c r="CT220" s="104">
        <v>1.0014182722189899</v>
      </c>
      <c r="CU220" s="104">
        <v>145.83003376448201</v>
      </c>
      <c r="CV220" s="104">
        <v>1.5064500000000001</v>
      </c>
      <c r="CW220" s="104">
        <v>1.0014182722189899</v>
      </c>
      <c r="CX220" s="104">
        <v>1.5085865561842999</v>
      </c>
      <c r="CY220" s="104">
        <v>1.0043</v>
      </c>
      <c r="CZ220" s="104">
        <v>1.0014182722189899</v>
      </c>
      <c r="DA220" s="104">
        <v>1.00572437078953</v>
      </c>
      <c r="DB220" s="104">
        <v>3.4393835616438399E-6</v>
      </c>
      <c r="DC220" s="104">
        <v>0</v>
      </c>
      <c r="DD220" s="105" t="s">
        <v>6620</v>
      </c>
    </row>
    <row r="221" spans="1:108" ht="409.5" x14ac:dyDescent="0.35">
      <c r="A221" s="105" t="s">
        <v>10844</v>
      </c>
      <c r="B221" s="104">
        <v>0</v>
      </c>
      <c r="C221" s="104">
        <v>0</v>
      </c>
      <c r="D221" s="104">
        <v>0</v>
      </c>
      <c r="E221" s="105"/>
      <c r="F221" s="104">
        <v>0</v>
      </c>
      <c r="G221" s="104" t="b">
        <v>0</v>
      </c>
      <c r="H221" s="105" t="s">
        <v>512</v>
      </c>
      <c r="I221" s="104">
        <v>0</v>
      </c>
      <c r="J221" s="105"/>
      <c r="K221" s="104">
        <v>0</v>
      </c>
      <c r="L221" s="104">
        <v>1.4640261627907001</v>
      </c>
      <c r="M221" s="104">
        <v>0</v>
      </c>
      <c r="N221" s="104">
        <v>0</v>
      </c>
      <c r="O221" s="105"/>
      <c r="P221" s="104" t="b">
        <v>0</v>
      </c>
      <c r="Q221" s="104">
        <v>0</v>
      </c>
      <c r="R221" s="105"/>
      <c r="S221" s="104">
        <v>0</v>
      </c>
      <c r="T221" s="104">
        <v>0</v>
      </c>
      <c r="U221" s="104">
        <v>16.936</v>
      </c>
      <c r="V221" s="104">
        <v>1.1599999999999999E-2</v>
      </c>
      <c r="W221" s="104">
        <v>0</v>
      </c>
      <c r="X221" s="105" t="s">
        <v>6611</v>
      </c>
      <c r="Y221" s="105"/>
      <c r="Z221" s="104">
        <v>1</v>
      </c>
      <c r="AA221" s="104">
        <v>0</v>
      </c>
      <c r="AB221" s="105" t="s">
        <v>11470</v>
      </c>
      <c r="AC221" s="105" t="s">
        <v>11549</v>
      </c>
      <c r="AD221" s="104">
        <v>0</v>
      </c>
      <c r="AE221" s="104">
        <v>0</v>
      </c>
      <c r="AF221" s="105"/>
      <c r="AG221" s="104">
        <v>1E-300</v>
      </c>
      <c r="AH221" s="104">
        <v>1E-300</v>
      </c>
      <c r="AI221" s="104">
        <v>1E-300</v>
      </c>
      <c r="AJ221" s="105" t="s">
        <v>483</v>
      </c>
      <c r="AK221" s="104" t="b">
        <v>0</v>
      </c>
      <c r="AL221" s="104">
        <v>1E-300</v>
      </c>
      <c r="AM221" s="104">
        <v>1E-300</v>
      </c>
      <c r="AN221" s="104">
        <v>1E-300</v>
      </c>
      <c r="AO221" s="104">
        <v>0</v>
      </c>
      <c r="AP221" s="104">
        <v>0</v>
      </c>
      <c r="AQ221" s="104">
        <v>0</v>
      </c>
      <c r="AR221" s="104">
        <v>350400</v>
      </c>
      <c r="AS221" s="104">
        <v>52560</v>
      </c>
      <c r="AT221" s="105"/>
      <c r="AU221" s="104" t="b">
        <v>0</v>
      </c>
      <c r="AV221" s="104">
        <v>0</v>
      </c>
      <c r="AW221" s="104">
        <v>0</v>
      </c>
      <c r="AX221" s="104" t="b">
        <v>0</v>
      </c>
      <c r="AY221" s="104">
        <v>0</v>
      </c>
      <c r="AZ221" s="104">
        <v>1E-300</v>
      </c>
      <c r="BA221" s="104" t="b">
        <v>0</v>
      </c>
      <c r="BB221" s="104">
        <v>0</v>
      </c>
      <c r="BC221" s="105" t="s">
        <v>848</v>
      </c>
      <c r="BD221" s="105" t="s">
        <v>849</v>
      </c>
      <c r="BE221" s="104" t="b">
        <v>0</v>
      </c>
      <c r="BF221" s="104">
        <v>166440</v>
      </c>
      <c r="BG221" s="105" t="s">
        <v>6907</v>
      </c>
      <c r="BH221" s="105" t="b">
        <v>1</v>
      </c>
      <c r="BI221" s="104">
        <v>0</v>
      </c>
      <c r="BJ221" s="104">
        <v>325</v>
      </c>
      <c r="BK221" s="104">
        <v>0</v>
      </c>
      <c r="BL221" s="104">
        <v>0</v>
      </c>
      <c r="BM221" s="104">
        <v>0</v>
      </c>
      <c r="BN221" s="105" t="s">
        <v>5592</v>
      </c>
      <c r="BO221" s="104">
        <v>1339.4020273286901</v>
      </c>
      <c r="BP221" s="104">
        <v>0</v>
      </c>
      <c r="BQ221" s="104">
        <v>0.100718139662324</v>
      </c>
      <c r="BR221" s="105"/>
      <c r="BS221" s="105"/>
      <c r="BT221" s="105"/>
      <c r="BU221" s="105"/>
      <c r="BV221" s="104">
        <v>1</v>
      </c>
      <c r="BW221" s="104">
        <v>1</v>
      </c>
      <c r="BX221" s="104">
        <v>161160</v>
      </c>
      <c r="BY221" s="104">
        <v>0</v>
      </c>
      <c r="BZ221" s="104">
        <v>7.46601826484018E-4</v>
      </c>
      <c r="CA221" s="105" t="s">
        <v>10455</v>
      </c>
      <c r="CB221" s="105">
        <v>219000</v>
      </c>
      <c r="CC221" s="105" t="b">
        <v>1</v>
      </c>
      <c r="CD221" s="104">
        <v>16</v>
      </c>
      <c r="CE221" s="104">
        <v>2</v>
      </c>
      <c r="CF221" s="104">
        <v>0</v>
      </c>
      <c r="CG221" s="104">
        <v>0</v>
      </c>
      <c r="CH221" s="105"/>
      <c r="CI221" s="104" t="b">
        <v>0</v>
      </c>
      <c r="CJ221" s="104">
        <v>0</v>
      </c>
      <c r="CK221" s="104">
        <v>0</v>
      </c>
      <c r="CL221" s="106" t="s">
        <v>10456</v>
      </c>
      <c r="CM221" s="104">
        <v>0</v>
      </c>
      <c r="CN221" s="104">
        <v>1</v>
      </c>
      <c r="CO221" s="104">
        <v>0</v>
      </c>
      <c r="CP221" s="104">
        <v>0</v>
      </c>
      <c r="CQ221" s="104">
        <v>50</v>
      </c>
      <c r="CR221" s="104">
        <v>50</v>
      </c>
      <c r="CS221" s="104">
        <v>161160</v>
      </c>
      <c r="CT221" s="104">
        <v>6.6441297388755302E-2</v>
      </c>
      <c r="CU221" s="104">
        <v>10707.679487171799</v>
      </c>
      <c r="CV221" s="104">
        <v>32.936</v>
      </c>
      <c r="CW221" s="104">
        <v>4.74654240079877</v>
      </c>
      <c r="CX221" s="104">
        <v>156.332120512708</v>
      </c>
      <c r="CY221" s="104">
        <v>327.01159999999999</v>
      </c>
      <c r="CZ221" s="104">
        <v>3.27440356599037E-4</v>
      </c>
      <c r="DA221" s="104">
        <v>0.107076794916022</v>
      </c>
      <c r="DB221" s="104">
        <v>7.5196347031963499E-5</v>
      </c>
      <c r="DC221" s="104">
        <v>0</v>
      </c>
      <c r="DD221" s="105" t="s">
        <v>6612</v>
      </c>
    </row>
    <row r="222" spans="1:108" ht="232" x14ac:dyDescent="0.35">
      <c r="A222" s="105" t="s">
        <v>10809</v>
      </c>
      <c r="B222" s="104">
        <v>0</v>
      </c>
      <c r="C222" s="104">
        <v>0</v>
      </c>
      <c r="D222" s="104">
        <v>0</v>
      </c>
      <c r="E222" s="105"/>
      <c r="F222" s="104">
        <v>1</v>
      </c>
      <c r="G222" s="104" t="b">
        <v>0</v>
      </c>
      <c r="H222" s="105" t="s">
        <v>512</v>
      </c>
      <c r="I222" s="104">
        <v>0</v>
      </c>
      <c r="J222" s="105"/>
      <c r="K222" s="104">
        <v>0</v>
      </c>
      <c r="L222" s="104">
        <v>1.7345112287975399</v>
      </c>
      <c r="M222" s="104">
        <v>0</v>
      </c>
      <c r="N222" s="104">
        <v>0</v>
      </c>
      <c r="O222" s="105"/>
      <c r="P222" s="104" t="b">
        <v>0</v>
      </c>
      <c r="Q222" s="104">
        <v>0</v>
      </c>
      <c r="R222" s="105"/>
      <c r="S222" s="104">
        <v>0</v>
      </c>
      <c r="T222" s="104">
        <v>0.26550000000000001</v>
      </c>
      <c r="U222" s="104">
        <v>387.89550000000003</v>
      </c>
      <c r="V222" s="104">
        <v>0.26550000000000001</v>
      </c>
      <c r="W222" s="104">
        <v>0</v>
      </c>
      <c r="X222" s="105" t="s">
        <v>6613</v>
      </c>
      <c r="Y222" s="105"/>
      <c r="Z222" s="104">
        <v>1</v>
      </c>
      <c r="AA222" s="104">
        <v>0</v>
      </c>
      <c r="AB222" s="105" t="s">
        <v>11550</v>
      </c>
      <c r="AC222" s="105" t="s">
        <v>11551</v>
      </c>
      <c r="AD222" s="104">
        <v>0</v>
      </c>
      <c r="AE222" s="104">
        <v>0</v>
      </c>
      <c r="AF222" s="105"/>
      <c r="AG222" s="104">
        <v>2</v>
      </c>
      <c r="AH222" s="104">
        <v>2</v>
      </c>
      <c r="AI222" s="104">
        <v>2</v>
      </c>
      <c r="AJ222" s="105" t="s">
        <v>483</v>
      </c>
      <c r="AK222" s="104" t="b">
        <v>0</v>
      </c>
      <c r="AL222" s="104">
        <v>8760</v>
      </c>
      <c r="AM222" s="104">
        <v>8760</v>
      </c>
      <c r="AN222" s="104">
        <v>8760</v>
      </c>
      <c r="AO222" s="104">
        <v>0</v>
      </c>
      <c r="AP222" s="104">
        <v>0</v>
      </c>
      <c r="AQ222" s="104">
        <v>0</v>
      </c>
      <c r="AR222" s="104">
        <v>175200</v>
      </c>
      <c r="AS222" s="104">
        <v>26280</v>
      </c>
      <c r="AT222" s="105"/>
      <c r="AU222" s="104" t="b">
        <v>0</v>
      </c>
      <c r="AV222" s="104">
        <v>0</v>
      </c>
      <c r="AW222" s="104">
        <v>0</v>
      </c>
      <c r="AX222" s="104" t="b">
        <v>1</v>
      </c>
      <c r="AY222" s="104">
        <v>0</v>
      </c>
      <c r="AZ222" s="104">
        <v>87600</v>
      </c>
      <c r="BA222" s="104" t="b">
        <v>0</v>
      </c>
      <c r="BB222" s="104">
        <v>0</v>
      </c>
      <c r="BC222" s="105" t="s">
        <v>6498</v>
      </c>
      <c r="BD222" s="105" t="s">
        <v>6614</v>
      </c>
      <c r="BE222" s="104" t="b">
        <v>1</v>
      </c>
      <c r="BF222" s="104">
        <v>166440</v>
      </c>
      <c r="BG222" s="105" t="s">
        <v>6138</v>
      </c>
      <c r="BH222" s="105" t="b">
        <v>1</v>
      </c>
      <c r="BI222" s="104">
        <v>0</v>
      </c>
      <c r="BJ222" s="104">
        <v>75</v>
      </c>
      <c r="BK222" s="104">
        <v>21124.26</v>
      </c>
      <c r="BL222" s="104">
        <v>0</v>
      </c>
      <c r="BM222" s="104">
        <v>0</v>
      </c>
      <c r="BN222" s="105" t="s">
        <v>5592</v>
      </c>
      <c r="BO222" s="104">
        <v>102684.32774586799</v>
      </c>
      <c r="BP222" s="104">
        <v>0</v>
      </c>
      <c r="BQ222" s="104">
        <v>94.688899308404601</v>
      </c>
      <c r="BR222" s="105"/>
      <c r="BS222" s="105"/>
      <c r="BT222" s="105"/>
      <c r="BU222" s="105"/>
      <c r="BV222" s="104">
        <v>1</v>
      </c>
      <c r="BW222" s="104">
        <v>1</v>
      </c>
      <c r="BX222" s="104">
        <v>85310</v>
      </c>
      <c r="BY222" s="104">
        <v>0</v>
      </c>
      <c r="BZ222" s="104">
        <v>9.7385844748858504E-6</v>
      </c>
      <c r="CA222" s="105" t="s">
        <v>10457</v>
      </c>
      <c r="CB222" s="105">
        <v>140160</v>
      </c>
      <c r="CC222" s="105" t="b">
        <v>1</v>
      </c>
      <c r="CD222" s="104">
        <v>16</v>
      </c>
      <c r="CE222" s="104">
        <v>4</v>
      </c>
      <c r="CF222" s="104">
        <v>0</v>
      </c>
      <c r="CG222" s="104">
        <v>0</v>
      </c>
      <c r="CH222" s="105"/>
      <c r="CI222" s="104" t="b">
        <v>0</v>
      </c>
      <c r="CJ222" s="104">
        <v>0</v>
      </c>
      <c r="CK222" s="104">
        <v>0</v>
      </c>
      <c r="CL222" s="106" t="s">
        <v>10458</v>
      </c>
      <c r="CM222" s="104">
        <v>0</v>
      </c>
      <c r="CN222" s="104">
        <v>1</v>
      </c>
      <c r="CO222" s="104">
        <v>0</v>
      </c>
      <c r="CP222" s="104">
        <v>0</v>
      </c>
      <c r="CQ222" s="104">
        <v>50</v>
      </c>
      <c r="CR222" s="104">
        <v>50</v>
      </c>
      <c r="CS222" s="104">
        <v>106434.26</v>
      </c>
      <c r="CT222" s="104">
        <v>9.6892929002499004E-2</v>
      </c>
      <c r="CU222" s="104">
        <v>10312.7271976135</v>
      </c>
      <c r="CV222" s="104">
        <v>403.89550000000003</v>
      </c>
      <c r="CW222" s="104">
        <v>1.7831712390537799</v>
      </c>
      <c r="CX222" s="104">
        <v>720.21483918324702</v>
      </c>
      <c r="CY222" s="104">
        <v>4.2655000000000003</v>
      </c>
      <c r="CZ222" s="104">
        <v>0.115569145725126</v>
      </c>
      <c r="DA222" s="104">
        <v>0.49296019109052402</v>
      </c>
      <c r="DB222" s="104">
        <v>9.2213584474885803E-4</v>
      </c>
      <c r="DC222" s="104">
        <v>0</v>
      </c>
      <c r="DD222" s="105" t="s">
        <v>6615</v>
      </c>
    </row>
    <row r="223" spans="1:108" ht="333.5" x14ac:dyDescent="0.35">
      <c r="A223" s="105" t="s">
        <v>10811</v>
      </c>
      <c r="B223" s="104">
        <v>0</v>
      </c>
      <c r="C223" s="104">
        <v>0</v>
      </c>
      <c r="D223" s="104">
        <v>0</v>
      </c>
      <c r="E223" s="105"/>
      <c r="F223" s="104">
        <v>1</v>
      </c>
      <c r="G223" s="104" t="b">
        <v>0</v>
      </c>
      <c r="H223" s="105" t="s">
        <v>512</v>
      </c>
      <c r="I223" s="104">
        <v>0</v>
      </c>
      <c r="J223" s="105"/>
      <c r="K223" s="104">
        <v>0</v>
      </c>
      <c r="L223" s="104">
        <v>1.7345112287975399</v>
      </c>
      <c r="M223" s="104">
        <v>0</v>
      </c>
      <c r="N223" s="104">
        <v>0</v>
      </c>
      <c r="O223" s="105"/>
      <c r="P223" s="104" t="b">
        <v>0</v>
      </c>
      <c r="Q223" s="104">
        <v>0</v>
      </c>
      <c r="R223" s="105"/>
      <c r="S223" s="104">
        <v>0</v>
      </c>
      <c r="T223" s="104">
        <v>0.26550000000000001</v>
      </c>
      <c r="U223" s="104">
        <v>387.89550000000003</v>
      </c>
      <c r="V223" s="104">
        <v>0.26550000000000001</v>
      </c>
      <c r="W223" s="104">
        <v>0</v>
      </c>
      <c r="X223" s="105" t="s">
        <v>6629</v>
      </c>
      <c r="Y223" s="105"/>
      <c r="Z223" s="104">
        <v>1</v>
      </c>
      <c r="AA223" s="104">
        <v>0</v>
      </c>
      <c r="AB223" s="105" t="s">
        <v>11550</v>
      </c>
      <c r="AC223" s="105" t="s">
        <v>11553</v>
      </c>
      <c r="AD223" s="104">
        <v>0</v>
      </c>
      <c r="AE223" s="104">
        <v>0</v>
      </c>
      <c r="AF223" s="105"/>
      <c r="AG223" s="104">
        <v>2</v>
      </c>
      <c r="AH223" s="104">
        <v>2</v>
      </c>
      <c r="AI223" s="104">
        <v>2</v>
      </c>
      <c r="AJ223" s="105" t="s">
        <v>483</v>
      </c>
      <c r="AK223" s="104" t="b">
        <v>0</v>
      </c>
      <c r="AL223" s="104">
        <v>8760</v>
      </c>
      <c r="AM223" s="104">
        <v>8760</v>
      </c>
      <c r="AN223" s="104">
        <v>8760</v>
      </c>
      <c r="AO223" s="104">
        <v>0</v>
      </c>
      <c r="AP223" s="104">
        <v>0</v>
      </c>
      <c r="AQ223" s="104">
        <v>0</v>
      </c>
      <c r="AR223" s="104">
        <v>175200</v>
      </c>
      <c r="AS223" s="104">
        <v>26280</v>
      </c>
      <c r="AT223" s="105"/>
      <c r="AU223" s="104" t="b">
        <v>0</v>
      </c>
      <c r="AV223" s="104">
        <v>0</v>
      </c>
      <c r="AW223" s="104">
        <v>0</v>
      </c>
      <c r="AX223" s="104" t="b">
        <v>1</v>
      </c>
      <c r="AY223" s="104">
        <v>0</v>
      </c>
      <c r="AZ223" s="104">
        <v>87600</v>
      </c>
      <c r="BA223" s="104" t="b">
        <v>0</v>
      </c>
      <c r="BB223" s="104">
        <v>0</v>
      </c>
      <c r="BC223" s="105" t="s">
        <v>6498</v>
      </c>
      <c r="BD223" s="105" t="s">
        <v>6626</v>
      </c>
      <c r="BE223" s="104" t="b">
        <v>1</v>
      </c>
      <c r="BF223" s="104">
        <v>166440</v>
      </c>
      <c r="BG223" s="105" t="s">
        <v>6138</v>
      </c>
      <c r="BH223" s="105" t="b">
        <v>1</v>
      </c>
      <c r="BI223" s="104">
        <v>0</v>
      </c>
      <c r="BJ223" s="104">
        <v>75</v>
      </c>
      <c r="BK223" s="104">
        <v>21124.26</v>
      </c>
      <c r="BL223" s="104">
        <v>0</v>
      </c>
      <c r="BM223" s="104">
        <v>0</v>
      </c>
      <c r="BN223" s="105" t="s">
        <v>10021</v>
      </c>
      <c r="BO223" s="104">
        <v>102684.32774586799</v>
      </c>
      <c r="BP223" s="104">
        <v>0</v>
      </c>
      <c r="BQ223" s="104">
        <v>94.688899308404601</v>
      </c>
      <c r="BR223" s="105"/>
      <c r="BS223" s="105"/>
      <c r="BT223" s="105"/>
      <c r="BU223" s="105"/>
      <c r="BV223" s="104">
        <v>1</v>
      </c>
      <c r="BW223" s="104">
        <v>1</v>
      </c>
      <c r="BX223" s="104">
        <v>85310</v>
      </c>
      <c r="BY223" s="104">
        <v>0</v>
      </c>
      <c r="BZ223" s="104">
        <v>9.7385844748858504E-6</v>
      </c>
      <c r="CA223" s="105" t="s">
        <v>10461</v>
      </c>
      <c r="CB223" s="105">
        <v>140160</v>
      </c>
      <c r="CC223" s="105" t="b">
        <v>1</v>
      </c>
      <c r="CD223" s="104">
        <v>16</v>
      </c>
      <c r="CE223" s="104">
        <v>4</v>
      </c>
      <c r="CF223" s="104">
        <v>0</v>
      </c>
      <c r="CG223" s="104">
        <v>0</v>
      </c>
      <c r="CH223" s="105"/>
      <c r="CI223" s="104" t="b">
        <v>0</v>
      </c>
      <c r="CJ223" s="104">
        <v>0</v>
      </c>
      <c r="CK223" s="104">
        <v>0</v>
      </c>
      <c r="CL223" s="106" t="s">
        <v>10460</v>
      </c>
      <c r="CM223" s="104">
        <v>0</v>
      </c>
      <c r="CN223" s="104">
        <v>1</v>
      </c>
      <c r="CO223" s="104">
        <v>0</v>
      </c>
      <c r="CP223" s="104">
        <v>0</v>
      </c>
      <c r="CQ223" s="104">
        <v>50</v>
      </c>
      <c r="CR223" s="104">
        <v>50</v>
      </c>
      <c r="CS223" s="104">
        <v>106434.26</v>
      </c>
      <c r="CT223" s="104">
        <v>9.6892929002499004E-2</v>
      </c>
      <c r="CU223" s="104">
        <v>10312.7271976135</v>
      </c>
      <c r="CV223" s="104">
        <v>403.89550000000003</v>
      </c>
      <c r="CW223" s="104">
        <v>1.7831712390537799</v>
      </c>
      <c r="CX223" s="104">
        <v>720.21483918324702</v>
      </c>
      <c r="CY223" s="104">
        <v>4.2655000000000003</v>
      </c>
      <c r="CZ223" s="104">
        <v>0.115569145725126</v>
      </c>
      <c r="DA223" s="104">
        <v>0.49296019109052402</v>
      </c>
      <c r="DB223" s="104">
        <v>9.2213584474885803E-4</v>
      </c>
      <c r="DC223" s="104">
        <v>0</v>
      </c>
      <c r="DD223" s="105" t="s">
        <v>6630</v>
      </c>
    </row>
    <row r="224" spans="1:108" x14ac:dyDescent="0.35">
      <c r="A224" s="105" t="s">
        <v>7008</v>
      </c>
      <c r="B224" s="104">
        <v>0</v>
      </c>
      <c r="C224" s="104">
        <v>0</v>
      </c>
      <c r="D224" s="104">
        <v>0</v>
      </c>
      <c r="E224" s="105"/>
      <c r="F224" s="104">
        <v>1</v>
      </c>
      <c r="G224" s="104" t="b">
        <v>0</v>
      </c>
      <c r="H224" s="105" t="s">
        <v>512</v>
      </c>
      <c r="I224" s="104">
        <v>0</v>
      </c>
      <c r="J224" s="105"/>
      <c r="K224" s="104">
        <v>0</v>
      </c>
      <c r="L224" s="104">
        <v>1</v>
      </c>
      <c r="M224" s="104">
        <v>0</v>
      </c>
      <c r="N224" s="104">
        <v>0</v>
      </c>
      <c r="O224" s="105"/>
      <c r="P224" s="104" t="b">
        <v>0</v>
      </c>
      <c r="Q224" s="104">
        <v>0</v>
      </c>
      <c r="R224" s="105"/>
      <c r="S224" s="104">
        <v>0</v>
      </c>
      <c r="T224" s="104">
        <v>1.0043</v>
      </c>
      <c r="U224" s="104">
        <v>1.5064500000000001</v>
      </c>
      <c r="V224" s="104">
        <v>1.0043</v>
      </c>
      <c r="W224" s="104">
        <v>0</v>
      </c>
      <c r="X224" s="105" t="s">
        <v>6622</v>
      </c>
      <c r="Y224" s="105"/>
      <c r="Z224" s="104">
        <v>1</v>
      </c>
      <c r="AA224" s="104">
        <v>0</v>
      </c>
      <c r="AB224" s="105" t="s">
        <v>11470</v>
      </c>
      <c r="AC224" s="105" t="s">
        <v>11471</v>
      </c>
      <c r="AD224" s="104">
        <v>0</v>
      </c>
      <c r="AE224" s="104">
        <v>0</v>
      </c>
      <c r="AF224" s="105"/>
      <c r="AG224" s="104">
        <v>2</v>
      </c>
      <c r="AH224" s="104">
        <v>2</v>
      </c>
      <c r="AI224" s="104">
        <v>2</v>
      </c>
      <c r="AJ224" s="105" t="s">
        <v>798</v>
      </c>
      <c r="AK224" s="104" t="b">
        <v>0</v>
      </c>
      <c r="AL224" s="104">
        <v>8760</v>
      </c>
      <c r="AM224" s="104">
        <v>8760</v>
      </c>
      <c r="AN224" s="104">
        <v>8760</v>
      </c>
      <c r="AO224" s="104">
        <v>0</v>
      </c>
      <c r="AP224" s="104">
        <v>0</v>
      </c>
      <c r="AQ224" s="104">
        <v>0</v>
      </c>
      <c r="AR224" s="104">
        <v>438000</v>
      </c>
      <c r="AS224" s="104">
        <v>0</v>
      </c>
      <c r="AT224" s="105"/>
      <c r="AU224" s="104" t="b">
        <v>0</v>
      </c>
      <c r="AV224" s="104">
        <v>0</v>
      </c>
      <c r="AW224" s="104">
        <v>0</v>
      </c>
      <c r="AX224" s="104" t="b">
        <v>1</v>
      </c>
      <c r="AY224" s="104">
        <v>0</v>
      </c>
      <c r="AZ224" s="104">
        <v>87600</v>
      </c>
      <c r="BA224" s="104" t="b">
        <v>0</v>
      </c>
      <c r="BB224" s="104">
        <v>0</v>
      </c>
      <c r="BC224" s="105" t="s">
        <v>6617</v>
      </c>
      <c r="BD224" s="105" t="s">
        <v>6618</v>
      </c>
      <c r="BE224" s="104" t="b">
        <v>0</v>
      </c>
      <c r="BF224" s="104">
        <v>0</v>
      </c>
      <c r="BG224" s="105"/>
      <c r="BH224" s="105" t="b">
        <v>0</v>
      </c>
      <c r="BI224" s="104">
        <v>0</v>
      </c>
      <c r="BJ224" s="104">
        <v>0</v>
      </c>
      <c r="BK224" s="104">
        <v>145.62350000000001</v>
      </c>
      <c r="BL224" s="104">
        <v>0</v>
      </c>
      <c r="BM224" s="104">
        <v>0</v>
      </c>
      <c r="BN224" s="105" t="s">
        <v>10024</v>
      </c>
      <c r="BO224" s="104">
        <v>436124.66394503601</v>
      </c>
      <c r="BP224" s="104">
        <v>276264.84891386598</v>
      </c>
      <c r="BQ224" s="104">
        <v>1.5</v>
      </c>
      <c r="BR224" s="105"/>
      <c r="BS224" s="105"/>
      <c r="BT224" s="105"/>
      <c r="BU224" s="105"/>
      <c r="BV224" s="104">
        <v>1</v>
      </c>
      <c r="BW224" s="104">
        <v>1</v>
      </c>
      <c r="BX224" s="104">
        <v>0</v>
      </c>
      <c r="BY224" s="104">
        <v>0</v>
      </c>
      <c r="BZ224" s="104">
        <v>2.2929223744292201E-6</v>
      </c>
      <c r="CA224" s="105" t="s">
        <v>6621</v>
      </c>
      <c r="CB224" s="105"/>
      <c r="CC224" s="105" t="b">
        <v>0</v>
      </c>
      <c r="CD224" s="104">
        <v>0</v>
      </c>
      <c r="CE224" s="104">
        <v>0</v>
      </c>
      <c r="CF224" s="104">
        <v>0</v>
      </c>
      <c r="CG224" s="104">
        <v>0</v>
      </c>
      <c r="CH224" s="105"/>
      <c r="CI224" s="104" t="b">
        <v>0</v>
      </c>
      <c r="CJ224" s="104">
        <v>0</v>
      </c>
      <c r="CK224" s="104">
        <v>0</v>
      </c>
      <c r="CL224" s="105" t="s">
        <v>6619</v>
      </c>
      <c r="CM224" s="104">
        <v>0</v>
      </c>
      <c r="CN224" s="104">
        <v>1</v>
      </c>
      <c r="CO224" s="104">
        <v>0</v>
      </c>
      <c r="CP224" s="104">
        <v>0</v>
      </c>
      <c r="CQ224" s="104">
        <v>50</v>
      </c>
      <c r="CR224" s="104">
        <v>50</v>
      </c>
      <c r="CS224" s="104">
        <v>145.62350000000001</v>
      </c>
      <c r="CT224" s="104">
        <v>1.0014182722189899</v>
      </c>
      <c r="CU224" s="104">
        <v>145.83003376448201</v>
      </c>
      <c r="CV224" s="104">
        <v>1.5064500000000001</v>
      </c>
      <c r="CW224" s="104">
        <v>1.0014182722189899</v>
      </c>
      <c r="CX224" s="104">
        <v>1.5085865561842999</v>
      </c>
      <c r="CY224" s="104">
        <v>1.0043</v>
      </c>
      <c r="CZ224" s="104">
        <v>1.0014182722189899</v>
      </c>
      <c r="DA224" s="104">
        <v>1.00572437078953</v>
      </c>
      <c r="DB224" s="104">
        <v>3.4393835616438399E-6</v>
      </c>
      <c r="DC224" s="104">
        <v>0</v>
      </c>
      <c r="DD224" s="105" t="s">
        <v>10487</v>
      </c>
    </row>
    <row r="225" spans="1:108" ht="333.5" x14ac:dyDescent="0.35">
      <c r="A225" s="105" t="s">
        <v>10812</v>
      </c>
      <c r="B225" s="104">
        <v>0</v>
      </c>
      <c r="C225" s="104">
        <v>0</v>
      </c>
      <c r="D225" s="104">
        <v>0</v>
      </c>
      <c r="E225" s="105"/>
      <c r="F225" s="104">
        <v>1</v>
      </c>
      <c r="G225" s="104" t="b">
        <v>0</v>
      </c>
      <c r="H225" s="105" t="s">
        <v>512</v>
      </c>
      <c r="I225" s="104">
        <v>0</v>
      </c>
      <c r="J225" s="105"/>
      <c r="K225" s="104">
        <v>0</v>
      </c>
      <c r="L225" s="104">
        <v>1.7345112287975399</v>
      </c>
      <c r="M225" s="104">
        <v>0</v>
      </c>
      <c r="N225" s="104">
        <v>0</v>
      </c>
      <c r="O225" s="105"/>
      <c r="P225" s="104" t="b">
        <v>0</v>
      </c>
      <c r="Q225" s="104">
        <v>0</v>
      </c>
      <c r="R225" s="105"/>
      <c r="S225" s="104">
        <v>0</v>
      </c>
      <c r="T225" s="104">
        <v>0.26550000000000001</v>
      </c>
      <c r="U225" s="104">
        <v>387.89550000000003</v>
      </c>
      <c r="V225" s="104">
        <v>0.26550000000000001</v>
      </c>
      <c r="W225" s="104">
        <v>0</v>
      </c>
      <c r="X225" s="105" t="s">
        <v>6631</v>
      </c>
      <c r="Y225" s="105"/>
      <c r="Z225" s="104">
        <v>1</v>
      </c>
      <c r="AA225" s="104">
        <v>0</v>
      </c>
      <c r="AB225" s="105" t="s">
        <v>11550</v>
      </c>
      <c r="AC225" s="105" t="s">
        <v>11552</v>
      </c>
      <c r="AD225" s="104">
        <v>0</v>
      </c>
      <c r="AE225" s="104">
        <v>0</v>
      </c>
      <c r="AF225" s="105"/>
      <c r="AG225" s="104">
        <v>2</v>
      </c>
      <c r="AH225" s="104">
        <v>2</v>
      </c>
      <c r="AI225" s="104">
        <v>2</v>
      </c>
      <c r="AJ225" s="105" t="s">
        <v>483</v>
      </c>
      <c r="AK225" s="104" t="b">
        <v>0</v>
      </c>
      <c r="AL225" s="104">
        <v>8760</v>
      </c>
      <c r="AM225" s="104">
        <v>8760</v>
      </c>
      <c r="AN225" s="104">
        <v>8760</v>
      </c>
      <c r="AO225" s="104">
        <v>0</v>
      </c>
      <c r="AP225" s="104">
        <v>0</v>
      </c>
      <c r="AQ225" s="104">
        <v>0</v>
      </c>
      <c r="AR225" s="104">
        <v>175200</v>
      </c>
      <c r="AS225" s="104">
        <v>26280</v>
      </c>
      <c r="AT225" s="105"/>
      <c r="AU225" s="104" t="b">
        <v>0</v>
      </c>
      <c r="AV225" s="104">
        <v>0</v>
      </c>
      <c r="AW225" s="104">
        <v>0</v>
      </c>
      <c r="AX225" s="104" t="b">
        <v>1</v>
      </c>
      <c r="AY225" s="104">
        <v>0</v>
      </c>
      <c r="AZ225" s="104">
        <v>87600</v>
      </c>
      <c r="BA225" s="104" t="b">
        <v>0</v>
      </c>
      <c r="BB225" s="104">
        <v>0</v>
      </c>
      <c r="BC225" s="105" t="s">
        <v>6498</v>
      </c>
      <c r="BD225" s="105" t="s">
        <v>6626</v>
      </c>
      <c r="BE225" s="104" t="b">
        <v>1</v>
      </c>
      <c r="BF225" s="104">
        <v>166440</v>
      </c>
      <c r="BG225" s="105" t="s">
        <v>6138</v>
      </c>
      <c r="BH225" s="105" t="b">
        <v>1</v>
      </c>
      <c r="BI225" s="104">
        <v>0</v>
      </c>
      <c r="BJ225" s="104">
        <v>75</v>
      </c>
      <c r="BK225" s="104">
        <v>21124.26</v>
      </c>
      <c r="BL225" s="104">
        <v>0</v>
      </c>
      <c r="BM225" s="104">
        <v>0</v>
      </c>
      <c r="BN225" s="105" t="s">
        <v>9678</v>
      </c>
      <c r="BO225" s="104">
        <v>102684.32774586799</v>
      </c>
      <c r="BP225" s="104">
        <v>0</v>
      </c>
      <c r="BQ225" s="104">
        <v>94.688899308404601</v>
      </c>
      <c r="BR225" s="105"/>
      <c r="BS225" s="105"/>
      <c r="BT225" s="105"/>
      <c r="BU225" s="105"/>
      <c r="BV225" s="104">
        <v>1</v>
      </c>
      <c r="BW225" s="104">
        <v>1</v>
      </c>
      <c r="BX225" s="104">
        <v>85310</v>
      </c>
      <c r="BY225" s="104">
        <v>0</v>
      </c>
      <c r="BZ225" s="104">
        <v>9.7385844748858504E-6</v>
      </c>
      <c r="CA225" s="105" t="s">
        <v>10462</v>
      </c>
      <c r="CB225" s="105">
        <v>140160</v>
      </c>
      <c r="CC225" s="105" t="b">
        <v>1</v>
      </c>
      <c r="CD225" s="104">
        <v>16</v>
      </c>
      <c r="CE225" s="104">
        <v>4</v>
      </c>
      <c r="CF225" s="104">
        <v>0</v>
      </c>
      <c r="CG225" s="104">
        <v>0</v>
      </c>
      <c r="CH225" s="105"/>
      <c r="CI225" s="104" t="b">
        <v>0</v>
      </c>
      <c r="CJ225" s="104">
        <v>0</v>
      </c>
      <c r="CK225" s="104">
        <v>0</v>
      </c>
      <c r="CL225" s="106" t="s">
        <v>10460</v>
      </c>
      <c r="CM225" s="104">
        <v>0</v>
      </c>
      <c r="CN225" s="104">
        <v>1</v>
      </c>
      <c r="CO225" s="104">
        <v>0</v>
      </c>
      <c r="CP225" s="104">
        <v>0</v>
      </c>
      <c r="CQ225" s="104">
        <v>50</v>
      </c>
      <c r="CR225" s="104">
        <v>50</v>
      </c>
      <c r="CS225" s="104">
        <v>106434.26</v>
      </c>
      <c r="CT225" s="104">
        <v>9.6892929002499004E-2</v>
      </c>
      <c r="CU225" s="104">
        <v>10312.7271976135</v>
      </c>
      <c r="CV225" s="104">
        <v>403.89550000000003</v>
      </c>
      <c r="CW225" s="104">
        <v>1.7831712390537799</v>
      </c>
      <c r="CX225" s="104">
        <v>720.21483918324702</v>
      </c>
      <c r="CY225" s="104">
        <v>4.2655000000000003</v>
      </c>
      <c r="CZ225" s="104">
        <v>0.115569145725126</v>
      </c>
      <c r="DA225" s="104">
        <v>0.49296019109052402</v>
      </c>
      <c r="DB225" s="104">
        <v>9.2213584474885803E-4</v>
      </c>
      <c r="DC225" s="104">
        <v>0</v>
      </c>
      <c r="DD225" s="105" t="s">
        <v>6632</v>
      </c>
    </row>
    <row r="226" spans="1:108" x14ac:dyDescent="0.35">
      <c r="A226" s="105" t="s">
        <v>7009</v>
      </c>
      <c r="B226" s="104">
        <v>0</v>
      </c>
      <c r="C226" s="104">
        <v>0</v>
      </c>
      <c r="D226" s="104">
        <v>0</v>
      </c>
      <c r="E226" s="105"/>
      <c r="F226" s="104">
        <v>1</v>
      </c>
      <c r="G226" s="104" t="b">
        <v>0</v>
      </c>
      <c r="H226" s="105" t="s">
        <v>512</v>
      </c>
      <c r="I226" s="104">
        <v>0</v>
      </c>
      <c r="J226" s="105"/>
      <c r="K226" s="104">
        <v>0</v>
      </c>
      <c r="L226" s="104">
        <v>1</v>
      </c>
      <c r="M226" s="104">
        <v>0</v>
      </c>
      <c r="N226" s="104">
        <v>0</v>
      </c>
      <c r="O226" s="105"/>
      <c r="P226" s="104" t="b">
        <v>0</v>
      </c>
      <c r="Q226" s="104">
        <v>0</v>
      </c>
      <c r="R226" s="105"/>
      <c r="S226" s="104">
        <v>0</v>
      </c>
      <c r="T226" s="104">
        <v>1.0043</v>
      </c>
      <c r="U226" s="104">
        <v>1.5064500000000001</v>
      </c>
      <c r="V226" s="104">
        <v>1.0043</v>
      </c>
      <c r="W226" s="104">
        <v>0</v>
      </c>
      <c r="X226" s="105" t="s">
        <v>6622</v>
      </c>
      <c r="Y226" s="105"/>
      <c r="Z226" s="104">
        <v>1</v>
      </c>
      <c r="AA226" s="104">
        <v>0</v>
      </c>
      <c r="AB226" s="105" t="s">
        <v>11470</v>
      </c>
      <c r="AC226" s="105" t="s">
        <v>11471</v>
      </c>
      <c r="AD226" s="104">
        <v>0</v>
      </c>
      <c r="AE226" s="104">
        <v>0</v>
      </c>
      <c r="AF226" s="105"/>
      <c r="AG226" s="104">
        <v>2</v>
      </c>
      <c r="AH226" s="104">
        <v>2</v>
      </c>
      <c r="AI226" s="104">
        <v>2</v>
      </c>
      <c r="AJ226" s="105" t="s">
        <v>798</v>
      </c>
      <c r="AK226" s="104" t="b">
        <v>0</v>
      </c>
      <c r="AL226" s="104">
        <v>8760</v>
      </c>
      <c r="AM226" s="104">
        <v>8760</v>
      </c>
      <c r="AN226" s="104">
        <v>8760</v>
      </c>
      <c r="AO226" s="104">
        <v>0</v>
      </c>
      <c r="AP226" s="104">
        <v>0</v>
      </c>
      <c r="AQ226" s="104">
        <v>0</v>
      </c>
      <c r="AR226" s="104">
        <v>438000</v>
      </c>
      <c r="AS226" s="104">
        <v>0</v>
      </c>
      <c r="AT226" s="105"/>
      <c r="AU226" s="104" t="b">
        <v>0</v>
      </c>
      <c r="AV226" s="104">
        <v>0</v>
      </c>
      <c r="AW226" s="104">
        <v>0</v>
      </c>
      <c r="AX226" s="104" t="b">
        <v>1</v>
      </c>
      <c r="AY226" s="104">
        <v>0</v>
      </c>
      <c r="AZ226" s="104">
        <v>87600</v>
      </c>
      <c r="BA226" s="104" t="b">
        <v>0</v>
      </c>
      <c r="BB226" s="104">
        <v>0</v>
      </c>
      <c r="BC226" s="105" t="s">
        <v>6617</v>
      </c>
      <c r="BD226" s="105" t="s">
        <v>6618</v>
      </c>
      <c r="BE226" s="104" t="b">
        <v>0</v>
      </c>
      <c r="BF226" s="104">
        <v>0</v>
      </c>
      <c r="BG226" s="105"/>
      <c r="BH226" s="105" t="b">
        <v>0</v>
      </c>
      <c r="BI226" s="104">
        <v>0</v>
      </c>
      <c r="BJ226" s="104">
        <v>0</v>
      </c>
      <c r="BK226" s="104">
        <v>145.62350000000001</v>
      </c>
      <c r="BL226" s="104">
        <v>0</v>
      </c>
      <c r="BM226" s="104">
        <v>0</v>
      </c>
      <c r="BN226" s="105" t="s">
        <v>9680</v>
      </c>
      <c r="BO226" s="104">
        <v>436124.66394503601</v>
      </c>
      <c r="BP226" s="104">
        <v>276264.84891386598</v>
      </c>
      <c r="BQ226" s="104">
        <v>1.5</v>
      </c>
      <c r="BR226" s="105"/>
      <c r="BS226" s="105"/>
      <c r="BT226" s="105"/>
      <c r="BU226" s="105"/>
      <c r="BV226" s="104">
        <v>1</v>
      </c>
      <c r="BW226" s="104">
        <v>1</v>
      </c>
      <c r="BX226" s="104">
        <v>0</v>
      </c>
      <c r="BY226" s="104">
        <v>0</v>
      </c>
      <c r="BZ226" s="104">
        <v>2.2929223744292201E-6</v>
      </c>
      <c r="CA226" s="105" t="s">
        <v>6623</v>
      </c>
      <c r="CB226" s="105"/>
      <c r="CC226" s="105" t="b">
        <v>0</v>
      </c>
      <c r="CD226" s="104">
        <v>0</v>
      </c>
      <c r="CE226" s="104">
        <v>0</v>
      </c>
      <c r="CF226" s="104">
        <v>0</v>
      </c>
      <c r="CG226" s="104">
        <v>0</v>
      </c>
      <c r="CH226" s="105"/>
      <c r="CI226" s="104" t="b">
        <v>0</v>
      </c>
      <c r="CJ226" s="104">
        <v>0</v>
      </c>
      <c r="CK226" s="104">
        <v>0</v>
      </c>
      <c r="CL226" s="105" t="s">
        <v>6619</v>
      </c>
      <c r="CM226" s="104">
        <v>0</v>
      </c>
      <c r="CN226" s="104">
        <v>1</v>
      </c>
      <c r="CO226" s="104">
        <v>0</v>
      </c>
      <c r="CP226" s="104">
        <v>0</v>
      </c>
      <c r="CQ226" s="104">
        <v>50</v>
      </c>
      <c r="CR226" s="104">
        <v>50</v>
      </c>
      <c r="CS226" s="104">
        <v>145.62350000000001</v>
      </c>
      <c r="CT226" s="104">
        <v>1.0014182722189899</v>
      </c>
      <c r="CU226" s="104">
        <v>145.83003376448201</v>
      </c>
      <c r="CV226" s="104">
        <v>1.5064500000000001</v>
      </c>
      <c r="CW226" s="104">
        <v>1.0014182722189899</v>
      </c>
      <c r="CX226" s="104">
        <v>1.5085865561842999</v>
      </c>
      <c r="CY226" s="104">
        <v>1.0043</v>
      </c>
      <c r="CZ226" s="104">
        <v>1.0014182722189899</v>
      </c>
      <c r="DA226" s="104">
        <v>1.00572437078953</v>
      </c>
      <c r="DB226" s="104">
        <v>3.4393835616438399E-6</v>
      </c>
      <c r="DC226" s="104">
        <v>0</v>
      </c>
      <c r="DD226" s="105" t="s">
        <v>6624</v>
      </c>
    </row>
    <row r="227" spans="1:108" ht="409.5" x14ac:dyDescent="0.35">
      <c r="A227" s="105" t="s">
        <v>6943</v>
      </c>
      <c r="B227" s="104">
        <v>0</v>
      </c>
      <c r="C227" s="104">
        <v>0</v>
      </c>
      <c r="D227" s="104">
        <v>0</v>
      </c>
      <c r="E227" s="105"/>
      <c r="F227" s="104">
        <v>1</v>
      </c>
      <c r="G227" s="104" t="b">
        <v>0</v>
      </c>
      <c r="H227" s="105" t="s">
        <v>512</v>
      </c>
      <c r="I227" s="104">
        <v>0</v>
      </c>
      <c r="J227" s="105"/>
      <c r="K227" s="104">
        <v>0</v>
      </c>
      <c r="L227" s="104">
        <v>1.4708420261674899</v>
      </c>
      <c r="M227" s="104">
        <v>0</v>
      </c>
      <c r="N227" s="104">
        <v>0</v>
      </c>
      <c r="O227" s="105"/>
      <c r="P227" s="104" t="b">
        <v>0</v>
      </c>
      <c r="Q227" s="104">
        <v>0</v>
      </c>
      <c r="R227" s="105"/>
      <c r="S227" s="104">
        <v>0</v>
      </c>
      <c r="T227" s="104">
        <v>0.21709999999999999</v>
      </c>
      <c r="U227" s="104">
        <v>158.70009999999999</v>
      </c>
      <c r="V227" s="104">
        <v>0.21709999999999999</v>
      </c>
      <c r="W227" s="104">
        <v>0</v>
      </c>
      <c r="X227" s="105" t="s">
        <v>6633</v>
      </c>
      <c r="Y227" s="106" t="s">
        <v>10463</v>
      </c>
      <c r="Z227" s="104">
        <v>1</v>
      </c>
      <c r="AA227" s="104">
        <v>0</v>
      </c>
      <c r="AB227" s="105" t="s">
        <v>11554</v>
      </c>
      <c r="AC227" s="105" t="s">
        <v>11555</v>
      </c>
      <c r="AD227" s="104">
        <v>0</v>
      </c>
      <c r="AE227" s="104">
        <v>1930.26</v>
      </c>
      <c r="AF227" s="105"/>
      <c r="AG227" s="104">
        <v>2</v>
      </c>
      <c r="AH227" s="104">
        <v>2</v>
      </c>
      <c r="AI227" s="104">
        <v>2</v>
      </c>
      <c r="AJ227" s="105" t="s">
        <v>483</v>
      </c>
      <c r="AK227" s="104" t="b">
        <v>0</v>
      </c>
      <c r="AL227" s="104">
        <v>8760</v>
      </c>
      <c r="AM227" s="104">
        <v>8760</v>
      </c>
      <c r="AN227" s="104">
        <v>8760</v>
      </c>
      <c r="AO227" s="104">
        <v>0</v>
      </c>
      <c r="AP227" s="104">
        <v>0</v>
      </c>
      <c r="AQ227" s="104">
        <v>0</v>
      </c>
      <c r="AR227" s="104">
        <v>219000</v>
      </c>
      <c r="AS227" s="104">
        <v>32850</v>
      </c>
      <c r="AT227" s="105"/>
      <c r="AU227" s="104" t="b">
        <v>0</v>
      </c>
      <c r="AV227" s="104">
        <v>0</v>
      </c>
      <c r="AW227" s="104">
        <v>0</v>
      </c>
      <c r="AX227" s="104" t="b">
        <v>1</v>
      </c>
      <c r="AY227" s="104">
        <v>0</v>
      </c>
      <c r="AZ227" s="104">
        <v>87600</v>
      </c>
      <c r="BA227" s="104" t="b">
        <v>0</v>
      </c>
      <c r="BB227" s="104">
        <v>0</v>
      </c>
      <c r="BC227" s="105" t="s">
        <v>6634</v>
      </c>
      <c r="BD227" s="105" t="s">
        <v>6635</v>
      </c>
      <c r="BE227" s="104" t="b">
        <v>1</v>
      </c>
      <c r="BF227" s="104">
        <v>166440</v>
      </c>
      <c r="BG227" s="105" t="s">
        <v>6636</v>
      </c>
      <c r="BH227" s="105" t="b">
        <v>1</v>
      </c>
      <c r="BI227" s="104">
        <v>0</v>
      </c>
      <c r="BJ227" s="104">
        <v>85</v>
      </c>
      <c r="BK227" s="104">
        <v>9659.598</v>
      </c>
      <c r="BL227" s="104">
        <v>0</v>
      </c>
      <c r="BM227" s="104">
        <v>0</v>
      </c>
      <c r="BN227" s="105" t="s">
        <v>5661</v>
      </c>
      <c r="BO227" s="104">
        <v>136147.46199993801</v>
      </c>
      <c r="BP227" s="104">
        <v>0</v>
      </c>
      <c r="BQ227" s="104">
        <v>53.060240589350698</v>
      </c>
      <c r="BR227" s="105"/>
      <c r="BS227" s="105"/>
      <c r="BT227" s="105"/>
      <c r="BU227" s="105"/>
      <c r="BV227" s="104">
        <v>1</v>
      </c>
      <c r="BW227" s="104">
        <v>1</v>
      </c>
      <c r="BX227" s="104">
        <v>32605.200000000001</v>
      </c>
      <c r="BY227" s="104">
        <v>0</v>
      </c>
      <c r="BZ227" s="104">
        <v>7.3449771689497697E-6</v>
      </c>
      <c r="CA227" s="105" t="s">
        <v>6637</v>
      </c>
      <c r="CB227" s="105">
        <v>175200</v>
      </c>
      <c r="CC227" s="105" t="b">
        <v>1</v>
      </c>
      <c r="CD227" s="104">
        <v>12</v>
      </c>
      <c r="CE227" s="104">
        <v>3</v>
      </c>
      <c r="CF227" s="104">
        <v>0</v>
      </c>
      <c r="CG227" s="104">
        <v>0</v>
      </c>
      <c r="CH227" s="105"/>
      <c r="CI227" s="104" t="b">
        <v>0</v>
      </c>
      <c r="CJ227" s="104">
        <v>0</v>
      </c>
      <c r="CK227" s="104">
        <v>0</v>
      </c>
      <c r="CL227" s="105" t="s">
        <v>6638</v>
      </c>
      <c r="CM227" s="104">
        <v>5.0352226027310401E-9</v>
      </c>
      <c r="CN227" s="104">
        <v>41.040753663575202</v>
      </c>
      <c r="CO227" s="104">
        <v>0</v>
      </c>
      <c r="CP227" s="104">
        <v>0</v>
      </c>
      <c r="CQ227" s="104">
        <v>50</v>
      </c>
      <c r="CR227" s="104">
        <v>50</v>
      </c>
      <c r="CS227" s="104">
        <v>44195.057999999997</v>
      </c>
      <c r="CT227" s="104">
        <v>0.14272096739540099</v>
      </c>
      <c r="CU227" s="104">
        <v>6307.5614318558501</v>
      </c>
      <c r="CV227" s="104">
        <v>170.70009999999999</v>
      </c>
      <c r="CW227" s="104">
        <v>1.9321370078265301</v>
      </c>
      <c r="CX227" s="104">
        <v>329.81598044969002</v>
      </c>
      <c r="CY227" s="104">
        <v>3.2170999999999998</v>
      </c>
      <c r="CZ227" s="104">
        <v>0.140245765371907</v>
      </c>
      <c r="DA227" s="104">
        <v>0.45118465177796202</v>
      </c>
      <c r="DB227" s="104">
        <v>3.8972625570776298E-4</v>
      </c>
      <c r="DC227" s="104">
        <v>0</v>
      </c>
      <c r="DD227" s="105" t="s">
        <v>6639</v>
      </c>
    </row>
    <row r="228" spans="1:108" ht="130.5" x14ac:dyDescent="0.35">
      <c r="A228" s="105" t="s">
        <v>6979</v>
      </c>
      <c r="B228" s="104">
        <v>0</v>
      </c>
      <c r="C228" s="104">
        <v>0</v>
      </c>
      <c r="D228" s="104">
        <v>0</v>
      </c>
      <c r="E228" s="105"/>
      <c r="F228" s="104">
        <v>1</v>
      </c>
      <c r="G228" s="104" t="b">
        <v>0</v>
      </c>
      <c r="H228" s="105" t="s">
        <v>512</v>
      </c>
      <c r="I228" s="104">
        <v>0</v>
      </c>
      <c r="J228" s="105"/>
      <c r="K228" s="104">
        <v>0</v>
      </c>
      <c r="L228" s="104">
        <v>13.8951537565745</v>
      </c>
      <c r="M228" s="104">
        <v>0</v>
      </c>
      <c r="N228" s="104">
        <v>0</v>
      </c>
      <c r="O228" s="105"/>
      <c r="P228" s="104" t="b">
        <v>0</v>
      </c>
      <c r="Q228" s="104">
        <v>0</v>
      </c>
      <c r="R228" s="105"/>
      <c r="S228" s="104">
        <v>0</v>
      </c>
      <c r="T228" s="104">
        <v>0.51949999999999996</v>
      </c>
      <c r="U228" s="104">
        <v>2.5975000000000001</v>
      </c>
      <c r="V228" s="104">
        <v>0.51949999999999996</v>
      </c>
      <c r="W228" s="104">
        <v>0</v>
      </c>
      <c r="X228" s="105" t="s">
        <v>6667</v>
      </c>
      <c r="Y228" s="105"/>
      <c r="Z228" s="104">
        <v>1</v>
      </c>
      <c r="AA228" s="104">
        <v>0</v>
      </c>
      <c r="AB228" s="105" t="s">
        <v>11497</v>
      </c>
      <c r="AC228" s="105" t="s">
        <v>11498</v>
      </c>
      <c r="AD228" s="104">
        <v>0</v>
      </c>
      <c r="AE228" s="104">
        <v>0</v>
      </c>
      <c r="AF228" s="105"/>
      <c r="AG228" s="104">
        <v>2</v>
      </c>
      <c r="AH228" s="104">
        <v>2</v>
      </c>
      <c r="AI228" s="104">
        <v>2</v>
      </c>
      <c r="AJ228" s="105" t="s">
        <v>483</v>
      </c>
      <c r="AK228" s="104" t="b">
        <v>0</v>
      </c>
      <c r="AL228" s="104">
        <v>8760</v>
      </c>
      <c r="AM228" s="104">
        <v>8760</v>
      </c>
      <c r="AN228" s="104">
        <v>8760</v>
      </c>
      <c r="AO228" s="104">
        <v>0</v>
      </c>
      <c r="AP228" s="104">
        <v>0</v>
      </c>
      <c r="AQ228" s="104">
        <v>0</v>
      </c>
      <c r="AR228" s="104">
        <v>175200</v>
      </c>
      <c r="AS228" s="104">
        <v>26280</v>
      </c>
      <c r="AT228" s="105"/>
      <c r="AU228" s="104" t="b">
        <v>0</v>
      </c>
      <c r="AV228" s="104">
        <v>0</v>
      </c>
      <c r="AW228" s="104">
        <v>0</v>
      </c>
      <c r="AX228" s="104" t="b">
        <v>1</v>
      </c>
      <c r="AY228" s="104">
        <v>0</v>
      </c>
      <c r="AZ228" s="104">
        <v>87600</v>
      </c>
      <c r="BA228" s="104" t="b">
        <v>0</v>
      </c>
      <c r="BB228" s="104">
        <v>0</v>
      </c>
      <c r="BC228" s="105" t="s">
        <v>6557</v>
      </c>
      <c r="BD228" s="105" t="s">
        <v>6553</v>
      </c>
      <c r="BE228" s="104" t="b">
        <v>0</v>
      </c>
      <c r="BF228" s="104">
        <v>175200</v>
      </c>
      <c r="BG228" s="105">
        <v>8760</v>
      </c>
      <c r="BH228" s="105" t="b">
        <v>1</v>
      </c>
      <c r="BI228" s="104">
        <v>400</v>
      </c>
      <c r="BJ228" s="104">
        <v>50</v>
      </c>
      <c r="BK228" s="104">
        <v>38643.196000000004</v>
      </c>
      <c r="BL228" s="104">
        <v>0</v>
      </c>
      <c r="BM228" s="104">
        <v>0</v>
      </c>
      <c r="BN228" s="105" t="s">
        <v>5761</v>
      </c>
      <c r="BO228" s="104">
        <v>8182.8168319421302</v>
      </c>
      <c r="BP228" s="104">
        <v>0</v>
      </c>
      <c r="BQ228" s="104">
        <v>7.7461514605767601</v>
      </c>
      <c r="BR228" s="105"/>
      <c r="BS228" s="105"/>
      <c r="BT228" s="105"/>
      <c r="BU228" s="105"/>
      <c r="BV228" s="104">
        <v>1</v>
      </c>
      <c r="BW228" s="104">
        <v>1</v>
      </c>
      <c r="BX228" s="104">
        <v>1763.4</v>
      </c>
      <c r="BY228" s="104">
        <v>0</v>
      </c>
      <c r="BZ228" s="104">
        <v>1.2220730593607299E-4</v>
      </c>
      <c r="CA228" s="105" t="s">
        <v>6668</v>
      </c>
      <c r="CB228" s="105">
        <v>175200</v>
      </c>
      <c r="CC228" s="105" t="b">
        <v>1</v>
      </c>
      <c r="CD228" s="104">
        <v>12.029199999999999</v>
      </c>
      <c r="CE228" s="104">
        <v>3.0072999999999999</v>
      </c>
      <c r="CF228" s="104">
        <v>0</v>
      </c>
      <c r="CG228" s="104">
        <v>0</v>
      </c>
      <c r="CH228" s="105"/>
      <c r="CI228" s="104" t="b">
        <v>0</v>
      </c>
      <c r="CJ228" s="104">
        <v>0</v>
      </c>
      <c r="CK228" s="104">
        <v>0</v>
      </c>
      <c r="CL228" s="106" t="s">
        <v>10466</v>
      </c>
      <c r="CM228" s="104">
        <v>1.18607305936071E-8</v>
      </c>
      <c r="CN228" s="104">
        <v>0.25367449582499502</v>
      </c>
      <c r="CO228" s="104">
        <v>0</v>
      </c>
      <c r="CP228" s="104">
        <v>0</v>
      </c>
      <c r="CQ228" s="104">
        <v>50</v>
      </c>
      <c r="CR228" s="104">
        <v>50</v>
      </c>
      <c r="CS228" s="104">
        <v>40406.595999999998</v>
      </c>
      <c r="CT228" s="104">
        <v>2.20061490558742E-2</v>
      </c>
      <c r="CU228" s="104">
        <v>889.19357441649095</v>
      </c>
      <c r="CV228" s="104">
        <v>414.62670000000003</v>
      </c>
      <c r="CW228" s="104">
        <v>7.5465881860748499E-3</v>
      </c>
      <c r="CX228" s="104">
        <v>3.1290169558512</v>
      </c>
      <c r="CY228" s="104">
        <v>53.526800000000001</v>
      </c>
      <c r="CZ228" s="104">
        <v>1.17190126205656E-2</v>
      </c>
      <c r="DA228" s="104">
        <v>0.62728124473848901</v>
      </c>
      <c r="DB228" s="104">
        <v>9.4663630136986303E-4</v>
      </c>
      <c r="DC228" s="104">
        <v>0</v>
      </c>
      <c r="DD228" s="105" t="s">
        <v>6669</v>
      </c>
    </row>
    <row r="229" spans="1:108" x14ac:dyDescent="0.35">
      <c r="A229" s="105" t="s">
        <v>6944</v>
      </c>
      <c r="B229" s="104">
        <v>0</v>
      </c>
      <c r="C229" s="104">
        <v>0</v>
      </c>
      <c r="D229" s="104">
        <v>0</v>
      </c>
      <c r="E229" s="105"/>
      <c r="F229" s="104">
        <v>1</v>
      </c>
      <c r="G229" s="104" t="b">
        <v>0</v>
      </c>
      <c r="H229" s="105" t="s">
        <v>512</v>
      </c>
      <c r="I229" s="104">
        <v>0</v>
      </c>
      <c r="J229" s="105"/>
      <c r="K229" s="104">
        <v>0</v>
      </c>
      <c r="L229" s="104">
        <v>1.45708935392455</v>
      </c>
      <c r="M229" s="104">
        <v>0</v>
      </c>
      <c r="N229" s="104">
        <v>0</v>
      </c>
      <c r="O229" s="105"/>
      <c r="P229" s="104" t="b">
        <v>0</v>
      </c>
      <c r="Q229" s="104">
        <v>0</v>
      </c>
      <c r="R229" s="105"/>
      <c r="S229" s="104">
        <v>0</v>
      </c>
      <c r="T229" s="104">
        <v>0.183</v>
      </c>
      <c r="U229" s="104">
        <v>131.94300000000001</v>
      </c>
      <c r="V229" s="104">
        <v>0.183</v>
      </c>
      <c r="W229" s="104">
        <v>0</v>
      </c>
      <c r="X229" s="105" t="s">
        <v>6658</v>
      </c>
      <c r="Y229" s="105"/>
      <c r="Z229" s="104">
        <v>1</v>
      </c>
      <c r="AA229" s="104">
        <v>0</v>
      </c>
      <c r="AB229" s="105" t="s">
        <v>799</v>
      </c>
      <c r="AC229" s="105" t="s">
        <v>77</v>
      </c>
      <c r="AD229" s="104">
        <v>0</v>
      </c>
      <c r="AE229" s="104">
        <v>45853.5</v>
      </c>
      <c r="AF229" s="105"/>
      <c r="AG229" s="104">
        <v>2</v>
      </c>
      <c r="AH229" s="104">
        <v>2</v>
      </c>
      <c r="AI229" s="104">
        <v>2</v>
      </c>
      <c r="AJ229" s="105" t="s">
        <v>483</v>
      </c>
      <c r="AK229" s="104" t="b">
        <v>0</v>
      </c>
      <c r="AL229" s="104">
        <v>8760</v>
      </c>
      <c r="AM229" s="104">
        <v>8760</v>
      </c>
      <c r="AN229" s="104">
        <v>8760</v>
      </c>
      <c r="AO229" s="104">
        <v>0</v>
      </c>
      <c r="AP229" s="104">
        <v>0</v>
      </c>
      <c r="AQ229" s="104">
        <v>0</v>
      </c>
      <c r="AR229" s="104">
        <v>219000</v>
      </c>
      <c r="AS229" s="104">
        <v>32850</v>
      </c>
      <c r="AT229" s="105"/>
      <c r="AU229" s="104" t="b">
        <v>0</v>
      </c>
      <c r="AV229" s="104">
        <v>0</v>
      </c>
      <c r="AW229" s="104">
        <v>0</v>
      </c>
      <c r="AX229" s="104" t="b">
        <v>1</v>
      </c>
      <c r="AY229" s="104">
        <v>0</v>
      </c>
      <c r="AZ229" s="104">
        <v>87600</v>
      </c>
      <c r="BA229" s="104" t="b">
        <v>0</v>
      </c>
      <c r="BB229" s="104">
        <v>0</v>
      </c>
      <c r="BC229" s="105" t="s">
        <v>6659</v>
      </c>
      <c r="BD229" s="105" t="s">
        <v>6660</v>
      </c>
      <c r="BE229" s="104" t="b">
        <v>0</v>
      </c>
      <c r="BF229" s="104">
        <v>175200</v>
      </c>
      <c r="BG229" s="105" t="s">
        <v>6138</v>
      </c>
      <c r="BH229" s="105" t="b">
        <v>1</v>
      </c>
      <c r="BI229" s="104">
        <v>0</v>
      </c>
      <c r="BJ229" s="104">
        <v>75</v>
      </c>
      <c r="BK229" s="104">
        <v>41288.28</v>
      </c>
      <c r="BL229" s="104">
        <v>0</v>
      </c>
      <c r="BM229" s="104">
        <v>0</v>
      </c>
      <c r="BN229" s="105" t="s">
        <v>5792</v>
      </c>
      <c r="BO229" s="104">
        <v>137606.03204523999</v>
      </c>
      <c r="BP229" s="104">
        <v>0</v>
      </c>
      <c r="BQ229" s="104">
        <v>254.459000942507</v>
      </c>
      <c r="BR229" s="105"/>
      <c r="BS229" s="105"/>
      <c r="BT229" s="105"/>
      <c r="BU229" s="105"/>
      <c r="BV229" s="104">
        <v>1</v>
      </c>
      <c r="BW229" s="104">
        <v>1</v>
      </c>
      <c r="BX229" s="104">
        <v>95490</v>
      </c>
      <c r="BY229" s="104">
        <v>0</v>
      </c>
      <c r="BZ229" s="104">
        <v>7.2671232876712301E-6</v>
      </c>
      <c r="CA229" s="105" t="s">
        <v>6661</v>
      </c>
      <c r="CB229" s="105">
        <v>175200</v>
      </c>
      <c r="CC229" s="105" t="b">
        <v>1</v>
      </c>
      <c r="CD229" s="104">
        <v>678</v>
      </c>
      <c r="CE229" s="104">
        <v>3</v>
      </c>
      <c r="CF229" s="104">
        <v>0</v>
      </c>
      <c r="CG229" s="104">
        <v>0</v>
      </c>
      <c r="CH229" s="105"/>
      <c r="CI229" s="104" t="b">
        <v>0</v>
      </c>
      <c r="CJ229" s="104">
        <v>0</v>
      </c>
      <c r="CK229" s="104">
        <v>0</v>
      </c>
      <c r="CL229" s="105" t="s">
        <v>6662</v>
      </c>
      <c r="CM229" s="104">
        <v>0</v>
      </c>
      <c r="CN229" s="104">
        <v>1</v>
      </c>
      <c r="CO229" s="104">
        <v>0</v>
      </c>
      <c r="CP229" s="104">
        <v>0</v>
      </c>
      <c r="CQ229" s="104">
        <v>50</v>
      </c>
      <c r="CR229" s="104">
        <v>50</v>
      </c>
      <c r="CS229" s="104">
        <v>182631.78</v>
      </c>
      <c r="CT229" s="104">
        <v>0.12906271747661499</v>
      </c>
      <c r="CU229" s="104">
        <v>23570.953824391399</v>
      </c>
      <c r="CV229" s="104">
        <v>809.94299999999998</v>
      </c>
      <c r="CW229" s="104">
        <v>0.363901065674619</v>
      </c>
      <c r="CX229" s="104">
        <v>294.73912083569797</v>
      </c>
      <c r="CY229" s="104">
        <v>3.1829999999999998</v>
      </c>
      <c r="CZ229" s="104">
        <v>0.128429821932701</v>
      </c>
      <c r="DA229" s="104">
        <v>0.40879212321178798</v>
      </c>
      <c r="DB229" s="104">
        <v>1.84918493150685E-3</v>
      </c>
      <c r="DC229" s="104">
        <v>0</v>
      </c>
      <c r="DD229" s="105" t="s">
        <v>6663</v>
      </c>
    </row>
    <row r="230" spans="1:108" ht="246.5" x14ac:dyDescent="0.35">
      <c r="A230" s="105" t="s">
        <v>6971</v>
      </c>
      <c r="B230" s="104">
        <v>0</v>
      </c>
      <c r="C230" s="104">
        <v>0</v>
      </c>
      <c r="D230" s="104">
        <v>0</v>
      </c>
      <c r="E230" s="105"/>
      <c r="F230" s="104">
        <v>1</v>
      </c>
      <c r="G230" s="104" t="b">
        <v>0</v>
      </c>
      <c r="H230" s="105" t="s">
        <v>512</v>
      </c>
      <c r="I230" s="104">
        <v>0</v>
      </c>
      <c r="J230" s="105"/>
      <c r="K230" s="104">
        <v>0</v>
      </c>
      <c r="L230" s="104">
        <v>2.08593974707503</v>
      </c>
      <c r="M230" s="104">
        <v>0</v>
      </c>
      <c r="N230" s="104">
        <v>0</v>
      </c>
      <c r="O230" s="105"/>
      <c r="P230" s="104" t="b">
        <v>0</v>
      </c>
      <c r="Q230" s="104">
        <v>0</v>
      </c>
      <c r="R230" s="105"/>
      <c r="S230" s="104">
        <v>0</v>
      </c>
      <c r="T230" s="104">
        <v>0</v>
      </c>
      <c r="U230" s="104">
        <v>3429.8235253856601</v>
      </c>
      <c r="V230" s="104">
        <v>0.36630000000000001</v>
      </c>
      <c r="W230" s="104">
        <v>0</v>
      </c>
      <c r="X230" s="105" t="s">
        <v>6579</v>
      </c>
      <c r="Y230" s="105"/>
      <c r="Z230" s="104">
        <v>1</v>
      </c>
      <c r="AA230" s="104">
        <v>0</v>
      </c>
      <c r="AB230" s="105" t="s">
        <v>799</v>
      </c>
      <c r="AC230" s="105" t="s">
        <v>77</v>
      </c>
      <c r="AD230" s="104">
        <v>0</v>
      </c>
      <c r="AE230" s="104">
        <v>0</v>
      </c>
      <c r="AF230" s="105"/>
      <c r="AG230" s="104">
        <v>2</v>
      </c>
      <c r="AH230" s="104">
        <v>2</v>
      </c>
      <c r="AI230" s="104">
        <v>2</v>
      </c>
      <c r="AJ230" s="105" t="s">
        <v>483</v>
      </c>
      <c r="AK230" s="104" t="b">
        <v>0</v>
      </c>
      <c r="AL230" s="104">
        <v>8760</v>
      </c>
      <c r="AM230" s="104">
        <v>8760</v>
      </c>
      <c r="AN230" s="104">
        <v>8760</v>
      </c>
      <c r="AO230" s="104">
        <v>0</v>
      </c>
      <c r="AP230" s="104">
        <v>0</v>
      </c>
      <c r="AQ230" s="104">
        <v>0</v>
      </c>
      <c r="AR230" s="104">
        <v>131400</v>
      </c>
      <c r="AS230" s="104">
        <v>19710</v>
      </c>
      <c r="AT230" s="105"/>
      <c r="AU230" s="104" t="b">
        <v>0</v>
      </c>
      <c r="AV230" s="104">
        <v>0</v>
      </c>
      <c r="AW230" s="104">
        <v>0</v>
      </c>
      <c r="AX230" s="104" t="b">
        <v>1</v>
      </c>
      <c r="AY230" s="104">
        <v>0</v>
      </c>
      <c r="AZ230" s="104">
        <v>87600</v>
      </c>
      <c r="BA230" s="104" t="b">
        <v>0</v>
      </c>
      <c r="BB230" s="104">
        <v>0</v>
      </c>
      <c r="BC230" s="105" t="s">
        <v>6580</v>
      </c>
      <c r="BD230" s="105" t="s">
        <v>6581</v>
      </c>
      <c r="BE230" s="104" t="b">
        <v>0</v>
      </c>
      <c r="BF230" s="104">
        <v>61320</v>
      </c>
      <c r="BG230" s="105" t="s">
        <v>6922</v>
      </c>
      <c r="BH230" s="105" t="b">
        <v>1</v>
      </c>
      <c r="BI230" s="104">
        <v>0</v>
      </c>
      <c r="BJ230" s="104">
        <v>273.70710000000003</v>
      </c>
      <c r="BK230" s="104">
        <v>17280</v>
      </c>
      <c r="BL230" s="104">
        <v>0</v>
      </c>
      <c r="BM230" s="104">
        <v>0</v>
      </c>
      <c r="BN230" s="105" t="s">
        <v>5795</v>
      </c>
      <c r="BO230" s="104">
        <v>2156.2100325794499</v>
      </c>
      <c r="BP230" s="104">
        <v>0</v>
      </c>
      <c r="BQ230" s="104">
        <v>17.0223602199219</v>
      </c>
      <c r="BR230" s="105"/>
      <c r="BS230" s="105"/>
      <c r="BT230" s="105"/>
      <c r="BU230" s="105"/>
      <c r="BV230" s="104">
        <v>1</v>
      </c>
      <c r="BW230" s="104">
        <v>1</v>
      </c>
      <c r="BX230" s="104">
        <v>36676.92</v>
      </c>
      <c r="BY230" s="104">
        <v>0</v>
      </c>
      <c r="BZ230" s="104">
        <v>4.6377671232876699E-4</v>
      </c>
      <c r="CA230" s="105" t="s">
        <v>6582</v>
      </c>
      <c r="CB230" s="105">
        <v>105120</v>
      </c>
      <c r="CC230" s="105" t="b">
        <v>1</v>
      </c>
      <c r="CD230" s="104">
        <v>28</v>
      </c>
      <c r="CE230" s="104">
        <v>4</v>
      </c>
      <c r="CF230" s="104">
        <v>0</v>
      </c>
      <c r="CG230" s="104">
        <v>0</v>
      </c>
      <c r="CH230" s="105"/>
      <c r="CI230" s="104" t="b">
        <v>0</v>
      </c>
      <c r="CJ230" s="104">
        <v>0</v>
      </c>
      <c r="CK230" s="104">
        <v>0</v>
      </c>
      <c r="CL230" s="106" t="s">
        <v>10446</v>
      </c>
      <c r="CM230" s="104">
        <v>0</v>
      </c>
      <c r="CN230" s="104">
        <v>1</v>
      </c>
      <c r="CO230" s="104">
        <v>0</v>
      </c>
      <c r="CP230" s="104">
        <v>0</v>
      </c>
      <c r="CQ230" s="104">
        <v>50</v>
      </c>
      <c r="CR230" s="104">
        <v>50</v>
      </c>
      <c r="CS230" s="104">
        <v>53956.92</v>
      </c>
      <c r="CT230" s="104">
        <v>8.9799599872982E-2</v>
      </c>
      <c r="CU230" s="104">
        <v>4845.3098263784996</v>
      </c>
      <c r="CV230" s="104">
        <v>3457.8235253856601</v>
      </c>
      <c r="CW230" s="104">
        <v>1.56494344551187</v>
      </c>
      <c r="CX230" s="104">
        <v>5411.2982617890402</v>
      </c>
      <c r="CY230" s="104">
        <v>203.13419999999999</v>
      </c>
      <c r="CZ230" s="104">
        <v>7.0363933682698696E-3</v>
      </c>
      <c r="DA230" s="104">
        <v>1.4293321377488</v>
      </c>
      <c r="DB230" s="104">
        <v>7.8945742588713598E-3</v>
      </c>
      <c r="DC230" s="104">
        <v>0</v>
      </c>
      <c r="DD230" s="105" t="s">
        <v>6583</v>
      </c>
    </row>
    <row r="231" spans="1:108" ht="159.5" x14ac:dyDescent="0.35">
      <c r="A231" s="105" t="s">
        <v>10755</v>
      </c>
      <c r="B231" s="104">
        <v>0</v>
      </c>
      <c r="C231" s="104">
        <v>0</v>
      </c>
      <c r="D231" s="104">
        <v>0</v>
      </c>
      <c r="E231" s="105"/>
      <c r="F231" s="104">
        <v>1</v>
      </c>
      <c r="G231" s="104" t="b">
        <v>0</v>
      </c>
      <c r="H231" s="105" t="s">
        <v>512</v>
      </c>
      <c r="I231" s="104">
        <v>0</v>
      </c>
      <c r="J231" s="105"/>
      <c r="K231" s="104">
        <v>0</v>
      </c>
      <c r="L231" s="104">
        <v>1.17312989142735</v>
      </c>
      <c r="M231" s="104">
        <v>0</v>
      </c>
      <c r="N231" s="104">
        <v>0</v>
      </c>
      <c r="O231" s="105"/>
      <c r="P231" s="104" t="b">
        <v>0</v>
      </c>
      <c r="Q231" s="104">
        <v>0</v>
      </c>
      <c r="R231" s="105"/>
      <c r="S231" s="104">
        <v>0</v>
      </c>
      <c r="T231" s="104">
        <v>0.55920000000000003</v>
      </c>
      <c r="U231" s="104">
        <v>2.7959999999999998</v>
      </c>
      <c r="V231" s="104">
        <v>0.55920000000000003</v>
      </c>
      <c r="W231" s="104">
        <v>0</v>
      </c>
      <c r="X231" s="105" t="s">
        <v>10197</v>
      </c>
      <c r="Y231" s="105"/>
      <c r="Z231" s="104">
        <v>1</v>
      </c>
      <c r="AA231" s="104">
        <v>0</v>
      </c>
      <c r="AB231" s="105" t="s">
        <v>799</v>
      </c>
      <c r="AC231" s="105" t="s">
        <v>77</v>
      </c>
      <c r="AD231" s="104">
        <v>0</v>
      </c>
      <c r="AE231" s="104">
        <v>0</v>
      </c>
      <c r="AF231" s="105"/>
      <c r="AG231" s="104">
        <v>2</v>
      </c>
      <c r="AH231" s="104">
        <v>2</v>
      </c>
      <c r="AI231" s="104">
        <v>2</v>
      </c>
      <c r="AJ231" s="105" t="s">
        <v>483</v>
      </c>
      <c r="AK231" s="104" t="b">
        <v>0</v>
      </c>
      <c r="AL231" s="104">
        <v>8760</v>
      </c>
      <c r="AM231" s="104">
        <v>8760</v>
      </c>
      <c r="AN231" s="104">
        <v>8760</v>
      </c>
      <c r="AO231" s="104">
        <v>0</v>
      </c>
      <c r="AP231" s="104">
        <v>0</v>
      </c>
      <c r="AQ231" s="104">
        <v>0</v>
      </c>
      <c r="AR231" s="104">
        <v>87600</v>
      </c>
      <c r="AS231" s="104">
        <v>13140</v>
      </c>
      <c r="AT231" s="105"/>
      <c r="AU231" s="104" t="b">
        <v>0</v>
      </c>
      <c r="AV231" s="104">
        <v>0</v>
      </c>
      <c r="AW231" s="104">
        <v>0</v>
      </c>
      <c r="AX231" s="104" t="b">
        <v>1</v>
      </c>
      <c r="AY231" s="104">
        <v>0</v>
      </c>
      <c r="AZ231" s="104">
        <v>87600</v>
      </c>
      <c r="BA231" s="104" t="b">
        <v>0</v>
      </c>
      <c r="BB231" s="104">
        <v>0</v>
      </c>
      <c r="BC231" s="105" t="s">
        <v>6664</v>
      </c>
      <c r="BD231" s="105" t="s">
        <v>6665</v>
      </c>
      <c r="BE231" s="104" t="b">
        <v>0</v>
      </c>
      <c r="BF231" s="104">
        <v>8760</v>
      </c>
      <c r="BG231" s="105">
        <v>8760</v>
      </c>
      <c r="BH231" s="105" t="b">
        <v>1</v>
      </c>
      <c r="BI231" s="104">
        <v>0</v>
      </c>
      <c r="BJ231" s="104">
        <v>50</v>
      </c>
      <c r="BK231" s="104">
        <v>1594.4639999999999</v>
      </c>
      <c r="BL231" s="104">
        <v>0</v>
      </c>
      <c r="BM231" s="104">
        <v>0</v>
      </c>
      <c r="BN231" s="105" t="s">
        <v>5795</v>
      </c>
      <c r="BO231" s="104">
        <v>66776.436150750102</v>
      </c>
      <c r="BP231" s="104">
        <v>0</v>
      </c>
      <c r="BQ231" s="104">
        <v>2.25576289791438</v>
      </c>
      <c r="BR231" s="105"/>
      <c r="BS231" s="105"/>
      <c r="BT231" s="105"/>
      <c r="BU231" s="105"/>
      <c r="BV231" s="104">
        <v>1</v>
      </c>
      <c r="BW231" s="104">
        <v>1</v>
      </c>
      <c r="BX231" s="104">
        <v>0</v>
      </c>
      <c r="BY231" s="104">
        <v>0</v>
      </c>
      <c r="BZ231" s="104">
        <v>1.4975342465753399E-5</v>
      </c>
      <c r="CA231" s="105" t="s">
        <v>6666</v>
      </c>
      <c r="CB231" s="105">
        <v>70080</v>
      </c>
      <c r="CC231" s="105" t="b">
        <v>1</v>
      </c>
      <c r="CD231" s="104">
        <v>12</v>
      </c>
      <c r="CE231" s="104">
        <v>6</v>
      </c>
      <c r="CF231" s="104">
        <v>0</v>
      </c>
      <c r="CG231" s="104">
        <v>0</v>
      </c>
      <c r="CH231" s="105"/>
      <c r="CI231" s="104" t="b">
        <v>0</v>
      </c>
      <c r="CJ231" s="104">
        <v>0</v>
      </c>
      <c r="CK231" s="104">
        <v>0</v>
      </c>
      <c r="CL231" s="106" t="s">
        <v>11600</v>
      </c>
      <c r="CM231" s="104">
        <v>0</v>
      </c>
      <c r="CN231" s="104">
        <v>1</v>
      </c>
      <c r="CO231" s="104">
        <v>19677.599999999999</v>
      </c>
      <c r="CP231" s="104">
        <v>0</v>
      </c>
      <c r="CQ231" s="104">
        <v>50</v>
      </c>
      <c r="CR231" s="104">
        <v>50</v>
      </c>
      <c r="CS231" s="104">
        <v>21272.063999999998</v>
      </c>
      <c r="CT231" s="104">
        <v>0.12955963114744401</v>
      </c>
      <c r="CU231" s="104">
        <v>2756.0007655848099</v>
      </c>
      <c r="CV231" s="104">
        <v>14.795999999999999</v>
      </c>
      <c r="CW231" s="104">
        <v>0.237584962081657</v>
      </c>
      <c r="CX231" s="104">
        <v>3.5153070989602</v>
      </c>
      <c r="CY231" s="104">
        <v>6.5591999999999997</v>
      </c>
      <c r="CZ231" s="104">
        <v>0.107187068513239</v>
      </c>
      <c r="DA231" s="104">
        <v>0.70306141979203696</v>
      </c>
      <c r="DB231" s="104">
        <v>3.3780821917808199E-5</v>
      </c>
      <c r="DC231" s="104">
        <v>0</v>
      </c>
      <c r="DD231" s="105" t="s">
        <v>10564</v>
      </c>
    </row>
    <row r="232" spans="1:108" x14ac:dyDescent="0.35">
      <c r="A232" s="105" t="s">
        <v>6980</v>
      </c>
      <c r="B232" s="104">
        <v>0</v>
      </c>
      <c r="C232" s="104">
        <v>0</v>
      </c>
      <c r="D232" s="104">
        <v>0</v>
      </c>
      <c r="E232" s="105"/>
      <c r="F232" s="104">
        <v>1</v>
      </c>
      <c r="G232" s="104" t="b">
        <v>0</v>
      </c>
      <c r="H232" s="105" t="s">
        <v>512</v>
      </c>
      <c r="I232" s="104">
        <v>0</v>
      </c>
      <c r="J232" s="105"/>
      <c r="K232" s="104">
        <v>0</v>
      </c>
      <c r="L232" s="104">
        <v>1</v>
      </c>
      <c r="M232" s="104">
        <v>0</v>
      </c>
      <c r="N232" s="104">
        <v>0</v>
      </c>
      <c r="O232" s="105"/>
      <c r="P232" s="104" t="b">
        <v>0</v>
      </c>
      <c r="Q232" s="104">
        <v>0</v>
      </c>
      <c r="R232" s="105"/>
      <c r="S232" s="104">
        <v>0</v>
      </c>
      <c r="T232" s="104">
        <v>0</v>
      </c>
      <c r="U232" s="104">
        <v>0</v>
      </c>
      <c r="V232" s="104">
        <v>0</v>
      </c>
      <c r="W232" s="104">
        <v>0</v>
      </c>
      <c r="X232" s="105" t="s">
        <v>6673</v>
      </c>
      <c r="Y232" s="105"/>
      <c r="Z232" s="104">
        <v>1</v>
      </c>
      <c r="AA232" s="104">
        <v>0</v>
      </c>
      <c r="AB232" s="105"/>
      <c r="AC232" s="105"/>
      <c r="AD232" s="104">
        <v>0</v>
      </c>
      <c r="AE232" s="104">
        <v>0</v>
      </c>
      <c r="AF232" s="105"/>
      <c r="AG232" s="104">
        <v>2</v>
      </c>
      <c r="AH232" s="104">
        <v>2</v>
      </c>
      <c r="AI232" s="104">
        <v>2</v>
      </c>
      <c r="AJ232" s="105" t="s">
        <v>424</v>
      </c>
      <c r="AK232" s="104" t="b">
        <v>0</v>
      </c>
      <c r="AL232" s="104">
        <v>8760</v>
      </c>
      <c r="AM232" s="104">
        <v>8760</v>
      </c>
      <c r="AN232" s="104">
        <v>8760</v>
      </c>
      <c r="AO232" s="104">
        <v>0</v>
      </c>
      <c r="AP232" s="104">
        <v>0</v>
      </c>
      <c r="AQ232" s="104">
        <v>0</v>
      </c>
      <c r="AR232" s="104">
        <v>8760000</v>
      </c>
      <c r="AS232" s="104">
        <v>0</v>
      </c>
      <c r="AT232" s="105"/>
      <c r="AU232" s="104" t="b">
        <v>0</v>
      </c>
      <c r="AV232" s="104">
        <v>0</v>
      </c>
      <c r="AW232" s="104">
        <v>0</v>
      </c>
      <c r="AX232" s="104" t="b">
        <v>1</v>
      </c>
      <c r="AY232" s="104">
        <v>0</v>
      </c>
      <c r="AZ232" s="104">
        <v>87600</v>
      </c>
      <c r="BA232" s="104" t="b">
        <v>0</v>
      </c>
      <c r="BB232" s="104">
        <v>0</v>
      </c>
      <c r="BC232" s="105" t="s">
        <v>829</v>
      </c>
      <c r="BD232" s="105" t="s">
        <v>855</v>
      </c>
      <c r="BE232" s="104" t="b">
        <v>0</v>
      </c>
      <c r="BF232" s="104">
        <v>0</v>
      </c>
      <c r="BG232" s="105">
        <v>4380</v>
      </c>
      <c r="BH232" s="105" t="b">
        <v>1</v>
      </c>
      <c r="BI232" s="104">
        <v>0</v>
      </c>
      <c r="BJ232" s="104">
        <v>99</v>
      </c>
      <c r="BK232" s="104">
        <v>69300</v>
      </c>
      <c r="BL232" s="104">
        <v>0</v>
      </c>
      <c r="BM232" s="104">
        <v>0</v>
      </c>
      <c r="BN232" s="105" t="s">
        <v>5929</v>
      </c>
      <c r="BO232" s="104">
        <v>438000</v>
      </c>
      <c r="BP232" s="104">
        <v>4380</v>
      </c>
      <c r="BQ232" s="104">
        <v>0</v>
      </c>
      <c r="BR232" s="105"/>
      <c r="BS232" s="105"/>
      <c r="BT232" s="105"/>
      <c r="BU232" s="105"/>
      <c r="BV232" s="104">
        <v>1</v>
      </c>
      <c r="BW232" s="104">
        <v>1</v>
      </c>
      <c r="BX232" s="104">
        <v>0</v>
      </c>
      <c r="BY232" s="104">
        <v>0</v>
      </c>
      <c r="BZ232" s="104">
        <v>0</v>
      </c>
      <c r="CA232" s="105" t="s">
        <v>6674</v>
      </c>
      <c r="CB232" s="105"/>
      <c r="CC232" s="105" t="b">
        <v>0</v>
      </c>
      <c r="CD232" s="104">
        <v>0</v>
      </c>
      <c r="CE232" s="104">
        <v>0</v>
      </c>
      <c r="CF232" s="104">
        <v>0</v>
      </c>
      <c r="CG232" s="104">
        <v>0</v>
      </c>
      <c r="CH232" s="105"/>
      <c r="CI232" s="104" t="b">
        <v>0</v>
      </c>
      <c r="CJ232" s="104">
        <v>0</v>
      </c>
      <c r="CK232" s="104">
        <v>0</v>
      </c>
      <c r="CL232" s="105" t="s">
        <v>6675</v>
      </c>
      <c r="CM232" s="104">
        <v>0</v>
      </c>
      <c r="CN232" s="104">
        <v>1</v>
      </c>
      <c r="CO232" s="104">
        <v>0</v>
      </c>
      <c r="CP232" s="104">
        <v>0</v>
      </c>
      <c r="CQ232" s="104">
        <v>50</v>
      </c>
      <c r="CR232" s="104">
        <v>50</v>
      </c>
      <c r="CS232" s="104">
        <v>69300</v>
      </c>
      <c r="CT232" s="104">
        <v>0</v>
      </c>
      <c r="CU232" s="104">
        <v>0</v>
      </c>
      <c r="CV232" s="104">
        <v>0</v>
      </c>
      <c r="CW232" s="104">
        <v>0</v>
      </c>
      <c r="CX232" s="104">
        <v>0</v>
      </c>
      <c r="CY232" s="104">
        <v>0</v>
      </c>
      <c r="CZ232" s="104">
        <v>0</v>
      </c>
      <c r="DA232" s="104">
        <v>0</v>
      </c>
      <c r="DB232" s="104">
        <v>0</v>
      </c>
      <c r="DC232" s="104">
        <v>0</v>
      </c>
      <c r="DD232" s="105" t="s">
        <v>6676</v>
      </c>
    </row>
    <row r="233" spans="1:108" x14ac:dyDescent="0.35">
      <c r="A233" s="105" t="s">
        <v>6987</v>
      </c>
      <c r="B233" s="104">
        <v>0</v>
      </c>
      <c r="C233" s="104">
        <v>0</v>
      </c>
      <c r="D233" s="104">
        <v>0</v>
      </c>
      <c r="E233" s="105"/>
      <c r="F233" s="104">
        <v>1</v>
      </c>
      <c r="G233" s="104" t="b">
        <v>0</v>
      </c>
      <c r="H233" s="105" t="s">
        <v>512</v>
      </c>
      <c r="I233" s="104">
        <v>0</v>
      </c>
      <c r="J233" s="105"/>
      <c r="K233" s="104">
        <v>0</v>
      </c>
      <c r="L233" s="104">
        <v>1</v>
      </c>
      <c r="M233" s="104">
        <v>0</v>
      </c>
      <c r="N233" s="104">
        <v>0</v>
      </c>
      <c r="O233" s="105"/>
      <c r="P233" s="104" t="b">
        <v>0</v>
      </c>
      <c r="Q233" s="104">
        <v>0</v>
      </c>
      <c r="R233" s="105"/>
      <c r="S233" s="104">
        <v>0</v>
      </c>
      <c r="T233" s="104">
        <v>0</v>
      </c>
      <c r="U233" s="104">
        <v>0</v>
      </c>
      <c r="V233" s="104">
        <v>0</v>
      </c>
      <c r="W233" s="104">
        <v>0</v>
      </c>
      <c r="X233" s="105" t="s">
        <v>6692</v>
      </c>
      <c r="Y233" s="105"/>
      <c r="Z233" s="104">
        <v>1</v>
      </c>
      <c r="AA233" s="104">
        <v>0</v>
      </c>
      <c r="AB233" s="105"/>
      <c r="AC233" s="105"/>
      <c r="AD233" s="104">
        <v>0</v>
      </c>
      <c r="AE233" s="104">
        <v>0</v>
      </c>
      <c r="AF233" s="105"/>
      <c r="AG233" s="104">
        <v>2</v>
      </c>
      <c r="AH233" s="104">
        <v>2</v>
      </c>
      <c r="AI233" s="104">
        <v>2</v>
      </c>
      <c r="AJ233" s="105" t="s">
        <v>424</v>
      </c>
      <c r="AK233" s="104" t="b">
        <v>0</v>
      </c>
      <c r="AL233" s="104">
        <v>8760</v>
      </c>
      <c r="AM233" s="104">
        <v>8760</v>
      </c>
      <c r="AN233" s="104">
        <v>8760</v>
      </c>
      <c r="AO233" s="104">
        <v>0</v>
      </c>
      <c r="AP233" s="104">
        <v>0</v>
      </c>
      <c r="AQ233" s="104">
        <v>0</v>
      </c>
      <c r="AR233" s="104">
        <v>8760000</v>
      </c>
      <c r="AS233" s="104">
        <v>0</v>
      </c>
      <c r="AT233" s="105"/>
      <c r="AU233" s="104" t="b">
        <v>0</v>
      </c>
      <c r="AV233" s="104">
        <v>0</v>
      </c>
      <c r="AW233" s="104">
        <v>0</v>
      </c>
      <c r="AX233" s="104" t="b">
        <v>1</v>
      </c>
      <c r="AY233" s="104">
        <v>0</v>
      </c>
      <c r="AZ233" s="104">
        <v>87600</v>
      </c>
      <c r="BA233" s="104" t="b">
        <v>0</v>
      </c>
      <c r="BB233" s="104">
        <v>0</v>
      </c>
      <c r="BC233" s="105" t="s">
        <v>829</v>
      </c>
      <c r="BD233" s="105" t="s">
        <v>855</v>
      </c>
      <c r="BE233" s="104" t="b">
        <v>0</v>
      </c>
      <c r="BF233" s="104">
        <v>0</v>
      </c>
      <c r="BG233" s="105">
        <v>8760</v>
      </c>
      <c r="BH233" s="105" t="b">
        <v>1</v>
      </c>
      <c r="BI233" s="104">
        <v>1960</v>
      </c>
      <c r="BJ233" s="104">
        <v>49</v>
      </c>
      <c r="BK233" s="104">
        <v>352800</v>
      </c>
      <c r="BL233" s="104">
        <v>0</v>
      </c>
      <c r="BM233" s="104">
        <v>0</v>
      </c>
      <c r="BN233" s="105" t="s">
        <v>5929</v>
      </c>
      <c r="BO233" s="104">
        <v>8938.7755102040792</v>
      </c>
      <c r="BP233" s="104">
        <v>8760</v>
      </c>
      <c r="BQ233" s="104">
        <v>40</v>
      </c>
      <c r="BR233" s="105"/>
      <c r="BS233" s="105"/>
      <c r="BT233" s="105"/>
      <c r="BU233" s="105"/>
      <c r="BV233" s="104">
        <v>1</v>
      </c>
      <c r="BW233" s="104">
        <v>1</v>
      </c>
      <c r="BX233" s="104">
        <v>735000</v>
      </c>
      <c r="BY233" s="104">
        <v>0</v>
      </c>
      <c r="BZ233" s="104">
        <v>1.1187214611872099E-4</v>
      </c>
      <c r="CA233" s="105" t="s">
        <v>6674</v>
      </c>
      <c r="CB233" s="105"/>
      <c r="CC233" s="105" t="b">
        <v>0</v>
      </c>
      <c r="CD233" s="104">
        <v>0</v>
      </c>
      <c r="CE233" s="104">
        <v>0</v>
      </c>
      <c r="CF233" s="104">
        <v>0</v>
      </c>
      <c r="CG233" s="104">
        <v>0</v>
      </c>
      <c r="CH233" s="105"/>
      <c r="CI233" s="104" t="b">
        <v>0</v>
      </c>
      <c r="CJ233" s="104">
        <v>0</v>
      </c>
      <c r="CK233" s="104">
        <v>0</v>
      </c>
      <c r="CL233" s="105" t="s">
        <v>6675</v>
      </c>
      <c r="CM233" s="104">
        <v>0</v>
      </c>
      <c r="CN233" s="104">
        <v>1</v>
      </c>
      <c r="CO233" s="104">
        <v>0</v>
      </c>
      <c r="CP233" s="104">
        <v>0</v>
      </c>
      <c r="CQ233" s="104">
        <v>50</v>
      </c>
      <c r="CR233" s="104">
        <v>50</v>
      </c>
      <c r="CS233" s="104">
        <v>1087800</v>
      </c>
      <c r="CT233" s="104">
        <v>0</v>
      </c>
      <c r="CU233" s="104">
        <v>0</v>
      </c>
      <c r="CV233" s="104">
        <v>1960</v>
      </c>
      <c r="CW233" s="104">
        <v>0</v>
      </c>
      <c r="CX233" s="104">
        <v>0</v>
      </c>
      <c r="CY233" s="104">
        <v>49</v>
      </c>
      <c r="CZ233" s="104">
        <v>0</v>
      </c>
      <c r="DA233" s="104">
        <v>0</v>
      </c>
      <c r="DB233" s="104">
        <v>4.4748858447488599E-3</v>
      </c>
      <c r="DC233" s="104">
        <v>0</v>
      </c>
      <c r="DD233" s="105" t="s">
        <v>6693</v>
      </c>
    </row>
    <row r="234" spans="1:108" x14ac:dyDescent="0.35">
      <c r="A234" s="105" t="s">
        <v>6981</v>
      </c>
      <c r="B234" s="104">
        <v>0</v>
      </c>
      <c r="C234" s="104">
        <v>0</v>
      </c>
      <c r="D234" s="104">
        <v>0</v>
      </c>
      <c r="E234" s="105"/>
      <c r="F234" s="104">
        <v>1</v>
      </c>
      <c r="G234" s="104" t="b">
        <v>0</v>
      </c>
      <c r="H234" s="105" t="s">
        <v>512</v>
      </c>
      <c r="I234" s="104">
        <v>0</v>
      </c>
      <c r="J234" s="105"/>
      <c r="K234" s="104">
        <v>0</v>
      </c>
      <c r="L234" s="104">
        <v>1</v>
      </c>
      <c r="M234" s="104">
        <v>0</v>
      </c>
      <c r="N234" s="104">
        <v>0</v>
      </c>
      <c r="O234" s="105"/>
      <c r="P234" s="104" t="b">
        <v>0</v>
      </c>
      <c r="Q234" s="104">
        <v>0</v>
      </c>
      <c r="R234" s="105"/>
      <c r="S234" s="104">
        <v>0</v>
      </c>
      <c r="T234" s="104">
        <v>0</v>
      </c>
      <c r="U234" s="104">
        <v>0</v>
      </c>
      <c r="V234" s="104">
        <v>0</v>
      </c>
      <c r="W234" s="104">
        <v>0</v>
      </c>
      <c r="X234" s="105" t="s">
        <v>6677</v>
      </c>
      <c r="Y234" s="105"/>
      <c r="Z234" s="104">
        <v>1</v>
      </c>
      <c r="AA234" s="104">
        <v>0</v>
      </c>
      <c r="AB234" s="105"/>
      <c r="AC234" s="105"/>
      <c r="AD234" s="104">
        <v>0</v>
      </c>
      <c r="AE234" s="104">
        <v>0</v>
      </c>
      <c r="AF234" s="105"/>
      <c r="AG234" s="104">
        <v>2</v>
      </c>
      <c r="AH234" s="104">
        <v>2</v>
      </c>
      <c r="AI234" s="104">
        <v>2</v>
      </c>
      <c r="AJ234" s="105" t="s">
        <v>424</v>
      </c>
      <c r="AK234" s="104" t="b">
        <v>0</v>
      </c>
      <c r="AL234" s="104">
        <v>8760</v>
      </c>
      <c r="AM234" s="104">
        <v>8760</v>
      </c>
      <c r="AN234" s="104">
        <v>8760</v>
      </c>
      <c r="AO234" s="104">
        <v>0</v>
      </c>
      <c r="AP234" s="104">
        <v>0</v>
      </c>
      <c r="AQ234" s="104">
        <v>0</v>
      </c>
      <c r="AR234" s="104">
        <v>8760000</v>
      </c>
      <c r="AS234" s="104">
        <v>0</v>
      </c>
      <c r="AT234" s="105"/>
      <c r="AU234" s="104" t="b">
        <v>0</v>
      </c>
      <c r="AV234" s="104">
        <v>0</v>
      </c>
      <c r="AW234" s="104">
        <v>0</v>
      </c>
      <c r="AX234" s="104" t="b">
        <v>1</v>
      </c>
      <c r="AY234" s="104">
        <v>0</v>
      </c>
      <c r="AZ234" s="104">
        <v>87600</v>
      </c>
      <c r="BA234" s="104" t="b">
        <v>0</v>
      </c>
      <c r="BB234" s="104">
        <v>0</v>
      </c>
      <c r="BC234" s="105" t="s">
        <v>829</v>
      </c>
      <c r="BD234" s="105" t="s">
        <v>855</v>
      </c>
      <c r="BE234" s="104" t="b">
        <v>0</v>
      </c>
      <c r="BF234" s="104">
        <v>0</v>
      </c>
      <c r="BG234" s="105">
        <v>8760</v>
      </c>
      <c r="BH234" s="105" t="b">
        <v>1</v>
      </c>
      <c r="BI234" s="104">
        <v>0</v>
      </c>
      <c r="BJ234" s="104">
        <v>49</v>
      </c>
      <c r="BK234" s="104">
        <v>70560</v>
      </c>
      <c r="BL234" s="104">
        <v>0</v>
      </c>
      <c r="BM234" s="104">
        <v>0</v>
      </c>
      <c r="BN234" s="105" t="s">
        <v>5929</v>
      </c>
      <c r="BO234" s="104">
        <v>438000</v>
      </c>
      <c r="BP234" s="104">
        <v>8760</v>
      </c>
      <c r="BQ234" s="104">
        <v>0</v>
      </c>
      <c r="BR234" s="105"/>
      <c r="BS234" s="105"/>
      <c r="BT234" s="105"/>
      <c r="BU234" s="105"/>
      <c r="BV234" s="104">
        <v>1</v>
      </c>
      <c r="BW234" s="104">
        <v>1</v>
      </c>
      <c r="BX234" s="104">
        <v>245000</v>
      </c>
      <c r="BY234" s="104">
        <v>0</v>
      </c>
      <c r="BZ234" s="104">
        <v>0</v>
      </c>
      <c r="CA234" s="105" t="s">
        <v>6674</v>
      </c>
      <c r="CB234" s="105"/>
      <c r="CC234" s="105" t="b">
        <v>0</v>
      </c>
      <c r="CD234" s="104">
        <v>0</v>
      </c>
      <c r="CE234" s="104">
        <v>0</v>
      </c>
      <c r="CF234" s="104">
        <v>0</v>
      </c>
      <c r="CG234" s="104">
        <v>0</v>
      </c>
      <c r="CH234" s="105"/>
      <c r="CI234" s="104" t="b">
        <v>0</v>
      </c>
      <c r="CJ234" s="104">
        <v>0</v>
      </c>
      <c r="CK234" s="104">
        <v>0</v>
      </c>
      <c r="CL234" s="105" t="s">
        <v>6675</v>
      </c>
      <c r="CM234" s="104">
        <v>0</v>
      </c>
      <c r="CN234" s="104">
        <v>1</v>
      </c>
      <c r="CO234" s="104">
        <v>0</v>
      </c>
      <c r="CP234" s="104">
        <v>0</v>
      </c>
      <c r="CQ234" s="104">
        <v>50</v>
      </c>
      <c r="CR234" s="104">
        <v>50</v>
      </c>
      <c r="CS234" s="104">
        <v>315560</v>
      </c>
      <c r="CT234" s="104">
        <v>0</v>
      </c>
      <c r="CU234" s="104">
        <v>0</v>
      </c>
      <c r="CV234" s="104">
        <v>0</v>
      </c>
      <c r="CW234" s="104">
        <v>0</v>
      </c>
      <c r="CX234" s="104">
        <v>0</v>
      </c>
      <c r="CY234" s="104">
        <v>0</v>
      </c>
      <c r="CZ234" s="104">
        <v>0</v>
      </c>
      <c r="DA234" s="104">
        <v>0</v>
      </c>
      <c r="DB234" s="104">
        <v>0</v>
      </c>
      <c r="DC234" s="104">
        <v>0</v>
      </c>
      <c r="DD234" s="105" t="s">
        <v>6678</v>
      </c>
    </row>
    <row r="235" spans="1:108" x14ac:dyDescent="0.35">
      <c r="A235" s="105" t="s">
        <v>6985</v>
      </c>
      <c r="B235" s="104">
        <v>0</v>
      </c>
      <c r="C235" s="104">
        <v>0</v>
      </c>
      <c r="D235" s="104">
        <v>0</v>
      </c>
      <c r="E235" s="105"/>
      <c r="F235" s="104">
        <v>1</v>
      </c>
      <c r="G235" s="104" t="b">
        <v>0</v>
      </c>
      <c r="H235" s="105" t="s">
        <v>512</v>
      </c>
      <c r="I235" s="104">
        <v>0</v>
      </c>
      <c r="J235" s="105"/>
      <c r="K235" s="104">
        <v>0</v>
      </c>
      <c r="L235" s="104">
        <v>1</v>
      </c>
      <c r="M235" s="104">
        <v>0</v>
      </c>
      <c r="N235" s="104">
        <v>0</v>
      </c>
      <c r="O235" s="105"/>
      <c r="P235" s="104" t="b">
        <v>0</v>
      </c>
      <c r="Q235" s="104">
        <v>0</v>
      </c>
      <c r="R235" s="105"/>
      <c r="S235" s="104">
        <v>0</v>
      </c>
      <c r="T235" s="104">
        <v>0</v>
      </c>
      <c r="U235" s="104">
        <v>0</v>
      </c>
      <c r="V235" s="104">
        <v>0</v>
      </c>
      <c r="W235" s="104">
        <v>0</v>
      </c>
      <c r="X235" s="105" t="s">
        <v>6688</v>
      </c>
      <c r="Y235" s="105"/>
      <c r="Z235" s="104">
        <v>1</v>
      </c>
      <c r="AA235" s="104">
        <v>0</v>
      </c>
      <c r="AB235" s="105"/>
      <c r="AC235" s="105"/>
      <c r="AD235" s="104">
        <v>0</v>
      </c>
      <c r="AE235" s="104">
        <v>0</v>
      </c>
      <c r="AF235" s="105"/>
      <c r="AG235" s="104">
        <v>2</v>
      </c>
      <c r="AH235" s="104">
        <v>2</v>
      </c>
      <c r="AI235" s="104">
        <v>2</v>
      </c>
      <c r="AJ235" s="105" t="s">
        <v>424</v>
      </c>
      <c r="AK235" s="104" t="b">
        <v>0</v>
      </c>
      <c r="AL235" s="104">
        <v>8760</v>
      </c>
      <c r="AM235" s="104">
        <v>8760</v>
      </c>
      <c r="AN235" s="104">
        <v>8760</v>
      </c>
      <c r="AO235" s="104">
        <v>0</v>
      </c>
      <c r="AP235" s="104">
        <v>0</v>
      </c>
      <c r="AQ235" s="104">
        <v>0</v>
      </c>
      <c r="AR235" s="104">
        <v>8760000</v>
      </c>
      <c r="AS235" s="104">
        <v>0</v>
      </c>
      <c r="AT235" s="105"/>
      <c r="AU235" s="104" t="b">
        <v>0</v>
      </c>
      <c r="AV235" s="104">
        <v>0</v>
      </c>
      <c r="AW235" s="104">
        <v>0</v>
      </c>
      <c r="AX235" s="104" t="b">
        <v>1</v>
      </c>
      <c r="AY235" s="104">
        <v>0</v>
      </c>
      <c r="AZ235" s="104">
        <v>87600</v>
      </c>
      <c r="BA235" s="104" t="b">
        <v>0</v>
      </c>
      <c r="BB235" s="104">
        <v>0</v>
      </c>
      <c r="BC235" s="105" t="s">
        <v>829</v>
      </c>
      <c r="BD235" s="105" t="s">
        <v>855</v>
      </c>
      <c r="BE235" s="104" t="b">
        <v>0</v>
      </c>
      <c r="BF235" s="104">
        <v>0</v>
      </c>
      <c r="BG235" s="105">
        <v>1460</v>
      </c>
      <c r="BH235" s="105" t="b">
        <v>1</v>
      </c>
      <c r="BI235" s="104">
        <v>0</v>
      </c>
      <c r="BJ235" s="104">
        <v>299</v>
      </c>
      <c r="BK235" s="104">
        <v>430560</v>
      </c>
      <c r="BL235" s="104">
        <v>0</v>
      </c>
      <c r="BM235" s="104">
        <v>0</v>
      </c>
      <c r="BN235" s="105" t="s">
        <v>5929</v>
      </c>
      <c r="BO235" s="104">
        <v>438000</v>
      </c>
      <c r="BP235" s="104">
        <v>1460</v>
      </c>
      <c r="BQ235" s="104">
        <v>0</v>
      </c>
      <c r="BR235" s="105"/>
      <c r="BS235" s="105"/>
      <c r="BT235" s="105"/>
      <c r="BU235" s="105"/>
      <c r="BV235" s="104">
        <v>1</v>
      </c>
      <c r="BW235" s="104">
        <v>1</v>
      </c>
      <c r="BX235" s="104">
        <v>0</v>
      </c>
      <c r="BY235" s="104">
        <v>0</v>
      </c>
      <c r="BZ235" s="104">
        <v>0</v>
      </c>
      <c r="CA235" s="105" t="s">
        <v>6674</v>
      </c>
      <c r="CB235" s="105"/>
      <c r="CC235" s="105" t="b">
        <v>0</v>
      </c>
      <c r="CD235" s="104">
        <v>0</v>
      </c>
      <c r="CE235" s="104">
        <v>0</v>
      </c>
      <c r="CF235" s="104">
        <v>0</v>
      </c>
      <c r="CG235" s="104">
        <v>0</v>
      </c>
      <c r="CH235" s="105"/>
      <c r="CI235" s="104" t="b">
        <v>0</v>
      </c>
      <c r="CJ235" s="104">
        <v>0</v>
      </c>
      <c r="CK235" s="104">
        <v>0</v>
      </c>
      <c r="CL235" s="105" t="s">
        <v>6675</v>
      </c>
      <c r="CM235" s="104">
        <v>0</v>
      </c>
      <c r="CN235" s="104">
        <v>1</v>
      </c>
      <c r="CO235" s="104">
        <v>0</v>
      </c>
      <c r="CP235" s="104">
        <v>0</v>
      </c>
      <c r="CQ235" s="104">
        <v>50</v>
      </c>
      <c r="CR235" s="104">
        <v>50</v>
      </c>
      <c r="CS235" s="104">
        <v>430560</v>
      </c>
      <c r="CT235" s="104">
        <v>0</v>
      </c>
      <c r="CU235" s="104">
        <v>0</v>
      </c>
      <c r="CV235" s="104">
        <v>0</v>
      </c>
      <c r="CW235" s="104">
        <v>0</v>
      </c>
      <c r="CX235" s="104">
        <v>0</v>
      </c>
      <c r="CY235" s="104">
        <v>0</v>
      </c>
      <c r="CZ235" s="104">
        <v>0</v>
      </c>
      <c r="DA235" s="104">
        <v>0</v>
      </c>
      <c r="DB235" s="104">
        <v>0</v>
      </c>
      <c r="DC235" s="104">
        <v>0</v>
      </c>
      <c r="DD235" s="105" t="s">
        <v>6689</v>
      </c>
    </row>
    <row r="236" spans="1:108" x14ac:dyDescent="0.35">
      <c r="A236" s="105" t="s">
        <v>6986</v>
      </c>
      <c r="B236" s="104">
        <v>0</v>
      </c>
      <c r="C236" s="104">
        <v>0</v>
      </c>
      <c r="D236" s="104">
        <v>0</v>
      </c>
      <c r="E236" s="105"/>
      <c r="F236" s="104">
        <v>1</v>
      </c>
      <c r="G236" s="104" t="b">
        <v>0</v>
      </c>
      <c r="H236" s="105" t="s">
        <v>512</v>
      </c>
      <c r="I236" s="104">
        <v>0</v>
      </c>
      <c r="J236" s="105"/>
      <c r="K236" s="104">
        <v>0</v>
      </c>
      <c r="L236" s="104">
        <v>1</v>
      </c>
      <c r="M236" s="104">
        <v>0</v>
      </c>
      <c r="N236" s="104">
        <v>0</v>
      </c>
      <c r="O236" s="105"/>
      <c r="P236" s="104" t="b">
        <v>0</v>
      </c>
      <c r="Q236" s="104">
        <v>0</v>
      </c>
      <c r="R236" s="105"/>
      <c r="S236" s="104">
        <v>0</v>
      </c>
      <c r="T236" s="104">
        <v>0</v>
      </c>
      <c r="U236" s="104">
        <v>0</v>
      </c>
      <c r="V236" s="104">
        <v>0</v>
      </c>
      <c r="W236" s="104">
        <v>0</v>
      </c>
      <c r="X236" s="105" t="s">
        <v>6690</v>
      </c>
      <c r="Y236" s="105"/>
      <c r="Z236" s="104">
        <v>1</v>
      </c>
      <c r="AA236" s="104">
        <v>0</v>
      </c>
      <c r="AB236" s="105"/>
      <c r="AC236" s="105"/>
      <c r="AD236" s="104">
        <v>0</v>
      </c>
      <c r="AE236" s="104">
        <v>0</v>
      </c>
      <c r="AF236" s="105"/>
      <c r="AG236" s="104">
        <v>2</v>
      </c>
      <c r="AH236" s="104">
        <v>2</v>
      </c>
      <c r="AI236" s="104">
        <v>2</v>
      </c>
      <c r="AJ236" s="105" t="s">
        <v>424</v>
      </c>
      <c r="AK236" s="104" t="b">
        <v>0</v>
      </c>
      <c r="AL236" s="104">
        <v>8760</v>
      </c>
      <c r="AM236" s="104">
        <v>8760</v>
      </c>
      <c r="AN236" s="104">
        <v>8760</v>
      </c>
      <c r="AO236" s="104">
        <v>0</v>
      </c>
      <c r="AP236" s="104">
        <v>0</v>
      </c>
      <c r="AQ236" s="104">
        <v>0</v>
      </c>
      <c r="AR236" s="104">
        <v>8760000</v>
      </c>
      <c r="AS236" s="104">
        <v>0</v>
      </c>
      <c r="AT236" s="105"/>
      <c r="AU236" s="104" t="b">
        <v>0</v>
      </c>
      <c r="AV236" s="104">
        <v>0</v>
      </c>
      <c r="AW236" s="104">
        <v>0</v>
      </c>
      <c r="AX236" s="104" t="b">
        <v>1</v>
      </c>
      <c r="AY236" s="104">
        <v>0</v>
      </c>
      <c r="AZ236" s="104">
        <v>87600</v>
      </c>
      <c r="BA236" s="104" t="b">
        <v>0</v>
      </c>
      <c r="BB236" s="104">
        <v>0</v>
      </c>
      <c r="BC236" s="105" t="s">
        <v>829</v>
      </c>
      <c r="BD236" s="105" t="s">
        <v>855</v>
      </c>
      <c r="BE236" s="104" t="b">
        <v>0</v>
      </c>
      <c r="BF236" s="104">
        <v>0</v>
      </c>
      <c r="BG236" s="105">
        <v>730</v>
      </c>
      <c r="BH236" s="105" t="b">
        <v>1</v>
      </c>
      <c r="BI236" s="104">
        <v>0</v>
      </c>
      <c r="BJ236" s="104">
        <v>599</v>
      </c>
      <c r="BK236" s="104">
        <v>862560</v>
      </c>
      <c r="BL236" s="104">
        <v>0</v>
      </c>
      <c r="BM236" s="104">
        <v>0</v>
      </c>
      <c r="BN236" s="105" t="s">
        <v>5929</v>
      </c>
      <c r="BO236" s="104">
        <v>438000</v>
      </c>
      <c r="BP236" s="104">
        <v>730</v>
      </c>
      <c r="BQ236" s="104">
        <v>0</v>
      </c>
      <c r="BR236" s="105"/>
      <c r="BS236" s="105"/>
      <c r="BT236" s="105"/>
      <c r="BU236" s="105"/>
      <c r="BV236" s="104">
        <v>1</v>
      </c>
      <c r="BW236" s="104">
        <v>1</v>
      </c>
      <c r="BX236" s="104">
        <v>0</v>
      </c>
      <c r="BY236" s="104">
        <v>0</v>
      </c>
      <c r="BZ236" s="104">
        <v>0</v>
      </c>
      <c r="CA236" s="105" t="s">
        <v>6674</v>
      </c>
      <c r="CB236" s="105"/>
      <c r="CC236" s="105" t="b">
        <v>0</v>
      </c>
      <c r="CD236" s="104">
        <v>0</v>
      </c>
      <c r="CE236" s="104">
        <v>0</v>
      </c>
      <c r="CF236" s="104">
        <v>0</v>
      </c>
      <c r="CG236" s="104">
        <v>0</v>
      </c>
      <c r="CH236" s="105"/>
      <c r="CI236" s="104" t="b">
        <v>0</v>
      </c>
      <c r="CJ236" s="104">
        <v>0</v>
      </c>
      <c r="CK236" s="104">
        <v>0</v>
      </c>
      <c r="CL236" s="105" t="s">
        <v>6675</v>
      </c>
      <c r="CM236" s="104">
        <v>0</v>
      </c>
      <c r="CN236" s="104">
        <v>1</v>
      </c>
      <c r="CO236" s="104">
        <v>0</v>
      </c>
      <c r="CP236" s="104">
        <v>0</v>
      </c>
      <c r="CQ236" s="104">
        <v>50</v>
      </c>
      <c r="CR236" s="104">
        <v>50</v>
      </c>
      <c r="CS236" s="104">
        <v>862560</v>
      </c>
      <c r="CT236" s="104">
        <v>0</v>
      </c>
      <c r="CU236" s="104">
        <v>0</v>
      </c>
      <c r="CV236" s="104">
        <v>0</v>
      </c>
      <c r="CW236" s="104">
        <v>0</v>
      </c>
      <c r="CX236" s="104">
        <v>0</v>
      </c>
      <c r="CY236" s="104">
        <v>0</v>
      </c>
      <c r="CZ236" s="104">
        <v>0</v>
      </c>
      <c r="DA236" s="104">
        <v>0</v>
      </c>
      <c r="DB236" s="104">
        <v>0</v>
      </c>
      <c r="DC236" s="104">
        <v>0</v>
      </c>
      <c r="DD236" s="105" t="s">
        <v>6691</v>
      </c>
    </row>
    <row r="237" spans="1:108" x14ac:dyDescent="0.35">
      <c r="A237" s="105" t="s">
        <v>6988</v>
      </c>
      <c r="B237" s="104">
        <v>0</v>
      </c>
      <c r="C237" s="104">
        <v>0</v>
      </c>
      <c r="D237" s="104">
        <v>0</v>
      </c>
      <c r="E237" s="105"/>
      <c r="F237" s="104">
        <v>1</v>
      </c>
      <c r="G237" s="104" t="b">
        <v>0</v>
      </c>
      <c r="H237" s="105" t="s">
        <v>512</v>
      </c>
      <c r="I237" s="104">
        <v>0</v>
      </c>
      <c r="J237" s="105"/>
      <c r="K237" s="104">
        <v>0</v>
      </c>
      <c r="L237" s="104">
        <v>1</v>
      </c>
      <c r="M237" s="104">
        <v>0</v>
      </c>
      <c r="N237" s="104">
        <v>0</v>
      </c>
      <c r="O237" s="105"/>
      <c r="P237" s="104" t="b">
        <v>0</v>
      </c>
      <c r="Q237" s="104">
        <v>0</v>
      </c>
      <c r="R237" s="105"/>
      <c r="S237" s="104">
        <v>0</v>
      </c>
      <c r="T237" s="104">
        <v>0</v>
      </c>
      <c r="U237" s="104">
        <v>0</v>
      </c>
      <c r="V237" s="104">
        <v>0</v>
      </c>
      <c r="W237" s="104">
        <v>0</v>
      </c>
      <c r="X237" s="105" t="s">
        <v>6694</v>
      </c>
      <c r="Y237" s="105"/>
      <c r="Z237" s="104">
        <v>1</v>
      </c>
      <c r="AA237" s="104">
        <v>0</v>
      </c>
      <c r="AB237" s="105"/>
      <c r="AC237" s="105"/>
      <c r="AD237" s="104">
        <v>0</v>
      </c>
      <c r="AE237" s="104">
        <v>0</v>
      </c>
      <c r="AF237" s="105"/>
      <c r="AG237" s="104">
        <v>2</v>
      </c>
      <c r="AH237" s="104">
        <v>2</v>
      </c>
      <c r="AI237" s="104">
        <v>2</v>
      </c>
      <c r="AJ237" s="105" t="s">
        <v>424</v>
      </c>
      <c r="AK237" s="104" t="b">
        <v>0</v>
      </c>
      <c r="AL237" s="104">
        <v>8760</v>
      </c>
      <c r="AM237" s="104">
        <v>8760</v>
      </c>
      <c r="AN237" s="104">
        <v>8760</v>
      </c>
      <c r="AO237" s="104">
        <v>0</v>
      </c>
      <c r="AP237" s="104">
        <v>0</v>
      </c>
      <c r="AQ237" s="104">
        <v>0</v>
      </c>
      <c r="AR237" s="104">
        <v>8760000</v>
      </c>
      <c r="AS237" s="104">
        <v>0</v>
      </c>
      <c r="AT237" s="105"/>
      <c r="AU237" s="104" t="b">
        <v>0</v>
      </c>
      <c r="AV237" s="104">
        <v>0</v>
      </c>
      <c r="AW237" s="104">
        <v>0</v>
      </c>
      <c r="AX237" s="104" t="b">
        <v>1</v>
      </c>
      <c r="AY237" s="104">
        <v>0</v>
      </c>
      <c r="AZ237" s="104">
        <v>87600</v>
      </c>
      <c r="BA237" s="104" t="b">
        <v>0</v>
      </c>
      <c r="BB237" s="104">
        <v>0</v>
      </c>
      <c r="BC237" s="105" t="s">
        <v>829</v>
      </c>
      <c r="BD237" s="105" t="s">
        <v>855</v>
      </c>
      <c r="BE237" s="104" t="b">
        <v>0</v>
      </c>
      <c r="BF237" s="104">
        <v>0</v>
      </c>
      <c r="BG237" s="105">
        <v>768</v>
      </c>
      <c r="BH237" s="105" t="b">
        <v>1</v>
      </c>
      <c r="BI237" s="104">
        <v>0</v>
      </c>
      <c r="BJ237" s="104">
        <v>570</v>
      </c>
      <c r="BK237" s="104">
        <v>820800</v>
      </c>
      <c r="BL237" s="104">
        <v>0</v>
      </c>
      <c r="BM237" s="104">
        <v>0</v>
      </c>
      <c r="BN237" s="105" t="s">
        <v>5929</v>
      </c>
      <c r="BO237" s="104">
        <v>438000</v>
      </c>
      <c r="BP237" s="104">
        <v>768</v>
      </c>
      <c r="BQ237" s="104">
        <v>0</v>
      </c>
      <c r="BR237" s="105"/>
      <c r="BS237" s="105"/>
      <c r="BT237" s="105"/>
      <c r="BU237" s="105"/>
      <c r="BV237" s="104">
        <v>1</v>
      </c>
      <c r="BW237" s="104">
        <v>1</v>
      </c>
      <c r="BX237" s="104">
        <v>0</v>
      </c>
      <c r="BY237" s="104">
        <v>0</v>
      </c>
      <c r="BZ237" s="104">
        <v>0</v>
      </c>
      <c r="CA237" s="105" t="s">
        <v>6674</v>
      </c>
      <c r="CB237" s="105"/>
      <c r="CC237" s="105" t="b">
        <v>0</v>
      </c>
      <c r="CD237" s="104">
        <v>0</v>
      </c>
      <c r="CE237" s="104">
        <v>0</v>
      </c>
      <c r="CF237" s="104">
        <v>0</v>
      </c>
      <c r="CG237" s="104">
        <v>0</v>
      </c>
      <c r="CH237" s="105"/>
      <c r="CI237" s="104" t="b">
        <v>0</v>
      </c>
      <c r="CJ237" s="104">
        <v>0</v>
      </c>
      <c r="CK237" s="104">
        <v>0</v>
      </c>
      <c r="CL237" s="105" t="s">
        <v>6675</v>
      </c>
      <c r="CM237" s="104">
        <v>0</v>
      </c>
      <c r="CN237" s="104">
        <v>1</v>
      </c>
      <c r="CO237" s="104">
        <v>0</v>
      </c>
      <c r="CP237" s="104">
        <v>0</v>
      </c>
      <c r="CQ237" s="104">
        <v>50</v>
      </c>
      <c r="CR237" s="104">
        <v>50</v>
      </c>
      <c r="CS237" s="104">
        <v>820800</v>
      </c>
      <c r="CT237" s="104">
        <v>0</v>
      </c>
      <c r="CU237" s="104">
        <v>0</v>
      </c>
      <c r="CV237" s="104">
        <v>0</v>
      </c>
      <c r="CW237" s="104">
        <v>0</v>
      </c>
      <c r="CX237" s="104">
        <v>0</v>
      </c>
      <c r="CY237" s="104">
        <v>0</v>
      </c>
      <c r="CZ237" s="104">
        <v>0</v>
      </c>
      <c r="DA237" s="104">
        <v>0</v>
      </c>
      <c r="DB237" s="104">
        <v>0</v>
      </c>
      <c r="DC237" s="104">
        <v>0</v>
      </c>
      <c r="DD237" s="105" t="s">
        <v>6695</v>
      </c>
    </row>
    <row r="238" spans="1:108" x14ac:dyDescent="0.35">
      <c r="A238" s="105" t="s">
        <v>6989</v>
      </c>
      <c r="B238" s="104">
        <v>0</v>
      </c>
      <c r="C238" s="104">
        <v>0</v>
      </c>
      <c r="D238" s="104">
        <v>0</v>
      </c>
      <c r="E238" s="105"/>
      <c r="F238" s="104">
        <v>1</v>
      </c>
      <c r="G238" s="104" t="b">
        <v>0</v>
      </c>
      <c r="H238" s="105" t="s">
        <v>512</v>
      </c>
      <c r="I238" s="104">
        <v>0</v>
      </c>
      <c r="J238" s="105"/>
      <c r="K238" s="104">
        <v>0</v>
      </c>
      <c r="L238" s="104">
        <v>1</v>
      </c>
      <c r="M238" s="104">
        <v>0</v>
      </c>
      <c r="N238" s="104">
        <v>0</v>
      </c>
      <c r="O238" s="105"/>
      <c r="P238" s="104" t="b">
        <v>0</v>
      </c>
      <c r="Q238" s="104">
        <v>0</v>
      </c>
      <c r="R238" s="105"/>
      <c r="S238" s="104">
        <v>0</v>
      </c>
      <c r="T238" s="104">
        <v>0</v>
      </c>
      <c r="U238" s="104">
        <v>0</v>
      </c>
      <c r="V238" s="104">
        <v>0</v>
      </c>
      <c r="W238" s="104">
        <v>0</v>
      </c>
      <c r="X238" s="105" t="s">
        <v>6696</v>
      </c>
      <c r="Y238" s="105"/>
      <c r="Z238" s="104">
        <v>1</v>
      </c>
      <c r="AA238" s="104">
        <v>0</v>
      </c>
      <c r="AB238" s="105"/>
      <c r="AC238" s="105"/>
      <c r="AD238" s="104">
        <v>0</v>
      </c>
      <c r="AE238" s="104">
        <v>0</v>
      </c>
      <c r="AF238" s="105"/>
      <c r="AG238" s="104">
        <v>2</v>
      </c>
      <c r="AH238" s="104">
        <v>2</v>
      </c>
      <c r="AI238" s="104">
        <v>2</v>
      </c>
      <c r="AJ238" s="105" t="s">
        <v>424</v>
      </c>
      <c r="AK238" s="104" t="b">
        <v>0</v>
      </c>
      <c r="AL238" s="104">
        <v>8760</v>
      </c>
      <c r="AM238" s="104">
        <v>8760</v>
      </c>
      <c r="AN238" s="104">
        <v>8760</v>
      </c>
      <c r="AO238" s="104">
        <v>0</v>
      </c>
      <c r="AP238" s="104">
        <v>0</v>
      </c>
      <c r="AQ238" s="104">
        <v>0</v>
      </c>
      <c r="AR238" s="104">
        <v>8760000</v>
      </c>
      <c r="AS238" s="104">
        <v>0</v>
      </c>
      <c r="AT238" s="105"/>
      <c r="AU238" s="104" t="b">
        <v>0</v>
      </c>
      <c r="AV238" s="104">
        <v>0</v>
      </c>
      <c r="AW238" s="104">
        <v>0</v>
      </c>
      <c r="AX238" s="104" t="b">
        <v>1</v>
      </c>
      <c r="AY238" s="104">
        <v>0</v>
      </c>
      <c r="AZ238" s="104">
        <v>87600</v>
      </c>
      <c r="BA238" s="104" t="b">
        <v>0</v>
      </c>
      <c r="BB238" s="104">
        <v>0</v>
      </c>
      <c r="BC238" s="105" t="s">
        <v>829</v>
      </c>
      <c r="BD238" s="105" t="s">
        <v>855</v>
      </c>
      <c r="BE238" s="104" t="b">
        <v>0</v>
      </c>
      <c r="BF238" s="104">
        <v>0</v>
      </c>
      <c r="BG238" s="105">
        <v>8760</v>
      </c>
      <c r="BH238" s="105" t="b">
        <v>1</v>
      </c>
      <c r="BI238" s="104">
        <v>0</v>
      </c>
      <c r="BJ238" s="104">
        <v>49</v>
      </c>
      <c r="BK238" s="104">
        <v>141120</v>
      </c>
      <c r="BL238" s="104">
        <v>0</v>
      </c>
      <c r="BM238" s="104">
        <v>0</v>
      </c>
      <c r="BN238" s="105" t="s">
        <v>5929</v>
      </c>
      <c r="BO238" s="104">
        <v>438000</v>
      </c>
      <c r="BP238" s="104">
        <v>8760</v>
      </c>
      <c r="BQ238" s="104">
        <v>0</v>
      </c>
      <c r="BR238" s="105"/>
      <c r="BS238" s="105"/>
      <c r="BT238" s="105"/>
      <c r="BU238" s="105"/>
      <c r="BV238" s="104">
        <v>1</v>
      </c>
      <c r="BW238" s="104">
        <v>1</v>
      </c>
      <c r="BX238" s="104">
        <v>0</v>
      </c>
      <c r="BY238" s="104">
        <v>0</v>
      </c>
      <c r="BZ238" s="104">
        <v>0</v>
      </c>
      <c r="CA238" s="105" t="s">
        <v>6674</v>
      </c>
      <c r="CB238" s="105"/>
      <c r="CC238" s="105" t="b">
        <v>0</v>
      </c>
      <c r="CD238" s="104">
        <v>0</v>
      </c>
      <c r="CE238" s="104">
        <v>0</v>
      </c>
      <c r="CF238" s="104">
        <v>0</v>
      </c>
      <c r="CG238" s="104">
        <v>0</v>
      </c>
      <c r="CH238" s="105"/>
      <c r="CI238" s="104" t="b">
        <v>0</v>
      </c>
      <c r="CJ238" s="104">
        <v>0</v>
      </c>
      <c r="CK238" s="104">
        <v>0</v>
      </c>
      <c r="CL238" s="105" t="s">
        <v>6675</v>
      </c>
      <c r="CM238" s="104">
        <v>0</v>
      </c>
      <c r="CN238" s="104">
        <v>1</v>
      </c>
      <c r="CO238" s="104">
        <v>0</v>
      </c>
      <c r="CP238" s="104">
        <v>0</v>
      </c>
      <c r="CQ238" s="104">
        <v>50</v>
      </c>
      <c r="CR238" s="104">
        <v>50</v>
      </c>
      <c r="CS238" s="104">
        <v>141120</v>
      </c>
      <c r="CT238" s="104">
        <v>0</v>
      </c>
      <c r="CU238" s="104">
        <v>0</v>
      </c>
      <c r="CV238" s="104">
        <v>0</v>
      </c>
      <c r="CW238" s="104">
        <v>0</v>
      </c>
      <c r="CX238" s="104">
        <v>0</v>
      </c>
      <c r="CY238" s="104">
        <v>0</v>
      </c>
      <c r="CZ238" s="104">
        <v>0</v>
      </c>
      <c r="DA238" s="104">
        <v>0</v>
      </c>
      <c r="DB238" s="104">
        <v>0</v>
      </c>
      <c r="DC238" s="104">
        <v>0</v>
      </c>
      <c r="DD238" s="105" t="s">
        <v>6697</v>
      </c>
    </row>
    <row r="239" spans="1:108" ht="304.5" x14ac:dyDescent="0.35">
      <c r="A239" s="105" t="s">
        <v>6990</v>
      </c>
      <c r="B239" s="104">
        <v>0</v>
      </c>
      <c r="C239" s="104">
        <v>0</v>
      </c>
      <c r="D239" s="104">
        <v>0</v>
      </c>
      <c r="E239" s="105"/>
      <c r="F239" s="104">
        <v>1</v>
      </c>
      <c r="G239" s="104" t="b">
        <v>0</v>
      </c>
      <c r="H239" s="105" t="s">
        <v>512</v>
      </c>
      <c r="I239" s="104">
        <v>0</v>
      </c>
      <c r="J239" s="105"/>
      <c r="K239" s="104">
        <v>0</v>
      </c>
      <c r="L239" s="104">
        <v>1</v>
      </c>
      <c r="M239" s="104">
        <v>0</v>
      </c>
      <c r="N239" s="104">
        <v>0</v>
      </c>
      <c r="O239" s="105"/>
      <c r="P239" s="104" t="b">
        <v>0</v>
      </c>
      <c r="Q239" s="104">
        <v>0</v>
      </c>
      <c r="R239" s="105"/>
      <c r="S239" s="104">
        <v>0</v>
      </c>
      <c r="T239" s="104">
        <v>0</v>
      </c>
      <c r="U239" s="104">
        <v>0</v>
      </c>
      <c r="V239" s="104">
        <v>0</v>
      </c>
      <c r="W239" s="104">
        <v>0</v>
      </c>
      <c r="X239" s="105" t="s">
        <v>6698</v>
      </c>
      <c r="Y239" s="105"/>
      <c r="Z239" s="104">
        <v>1</v>
      </c>
      <c r="AA239" s="104">
        <v>0</v>
      </c>
      <c r="AB239" s="105"/>
      <c r="AC239" s="105"/>
      <c r="AD239" s="104">
        <v>0</v>
      </c>
      <c r="AE239" s="104">
        <v>0</v>
      </c>
      <c r="AF239" s="105"/>
      <c r="AG239" s="104">
        <v>2</v>
      </c>
      <c r="AH239" s="104">
        <v>2</v>
      </c>
      <c r="AI239" s="104">
        <v>2</v>
      </c>
      <c r="AJ239" s="105" t="s">
        <v>424</v>
      </c>
      <c r="AK239" s="104" t="b">
        <v>0</v>
      </c>
      <c r="AL239" s="104">
        <v>8760</v>
      </c>
      <c r="AM239" s="104">
        <v>8760</v>
      </c>
      <c r="AN239" s="104">
        <v>8760</v>
      </c>
      <c r="AO239" s="104">
        <v>0</v>
      </c>
      <c r="AP239" s="104">
        <v>0</v>
      </c>
      <c r="AQ239" s="104">
        <v>0</v>
      </c>
      <c r="AR239" s="104">
        <v>8760000</v>
      </c>
      <c r="AS239" s="104">
        <v>0</v>
      </c>
      <c r="AT239" s="105"/>
      <c r="AU239" s="104" t="b">
        <v>0</v>
      </c>
      <c r="AV239" s="104">
        <v>0</v>
      </c>
      <c r="AW239" s="104">
        <v>0</v>
      </c>
      <c r="AX239" s="104" t="b">
        <v>1</v>
      </c>
      <c r="AY239" s="104">
        <v>0</v>
      </c>
      <c r="AZ239" s="104">
        <v>87600</v>
      </c>
      <c r="BA239" s="104" t="b">
        <v>0</v>
      </c>
      <c r="BB239" s="104">
        <v>0</v>
      </c>
      <c r="BC239" s="105" t="s">
        <v>829</v>
      </c>
      <c r="BD239" s="105" t="s">
        <v>855</v>
      </c>
      <c r="BE239" s="104" t="b">
        <v>1</v>
      </c>
      <c r="BF239" s="104">
        <v>0</v>
      </c>
      <c r="BG239" s="105">
        <v>43800</v>
      </c>
      <c r="BH239" s="105" t="b">
        <v>1</v>
      </c>
      <c r="BI239" s="104">
        <v>0</v>
      </c>
      <c r="BJ239" s="104">
        <v>9</v>
      </c>
      <c r="BK239" s="104">
        <v>64800</v>
      </c>
      <c r="BL239" s="104">
        <v>0</v>
      </c>
      <c r="BM239" s="104">
        <v>0</v>
      </c>
      <c r="BN239" s="105" t="s">
        <v>5929</v>
      </c>
      <c r="BO239" s="104">
        <v>438000</v>
      </c>
      <c r="BP239" s="104">
        <v>43800</v>
      </c>
      <c r="BQ239" s="104">
        <v>0</v>
      </c>
      <c r="BR239" s="105"/>
      <c r="BS239" s="105"/>
      <c r="BT239" s="105"/>
      <c r="BU239" s="105"/>
      <c r="BV239" s="104">
        <v>1</v>
      </c>
      <c r="BW239" s="104">
        <v>1</v>
      </c>
      <c r="BX239" s="104">
        <v>0</v>
      </c>
      <c r="BY239" s="104">
        <v>0</v>
      </c>
      <c r="BZ239" s="104">
        <v>0</v>
      </c>
      <c r="CA239" s="105" t="s">
        <v>6674</v>
      </c>
      <c r="CB239" s="105"/>
      <c r="CC239" s="105" t="b">
        <v>0</v>
      </c>
      <c r="CD239" s="104">
        <v>0</v>
      </c>
      <c r="CE239" s="104">
        <v>0</v>
      </c>
      <c r="CF239" s="104">
        <v>0</v>
      </c>
      <c r="CG239" s="104">
        <v>0</v>
      </c>
      <c r="CH239" s="105"/>
      <c r="CI239" s="104" t="b">
        <v>0</v>
      </c>
      <c r="CJ239" s="104">
        <v>0</v>
      </c>
      <c r="CK239" s="104">
        <v>0</v>
      </c>
      <c r="CL239" s="106" t="s">
        <v>10469</v>
      </c>
      <c r="CM239" s="104">
        <v>0</v>
      </c>
      <c r="CN239" s="104">
        <v>1</v>
      </c>
      <c r="CO239" s="104">
        <v>0</v>
      </c>
      <c r="CP239" s="104">
        <v>0</v>
      </c>
      <c r="CQ239" s="104">
        <v>50</v>
      </c>
      <c r="CR239" s="104">
        <v>50</v>
      </c>
      <c r="CS239" s="104">
        <v>64800</v>
      </c>
      <c r="CT239" s="104">
        <v>0</v>
      </c>
      <c r="CU239" s="104">
        <v>0</v>
      </c>
      <c r="CV239" s="104">
        <v>0</v>
      </c>
      <c r="CW239" s="104">
        <v>0</v>
      </c>
      <c r="CX239" s="104">
        <v>0</v>
      </c>
      <c r="CY239" s="104">
        <v>0</v>
      </c>
      <c r="CZ239" s="104">
        <v>0</v>
      </c>
      <c r="DA239" s="104">
        <v>0</v>
      </c>
      <c r="DB239" s="104">
        <v>0</v>
      </c>
      <c r="DC239" s="104">
        <v>0</v>
      </c>
      <c r="DD239" s="105" t="s">
        <v>6699</v>
      </c>
    </row>
    <row r="240" spans="1:108" x14ac:dyDescent="0.35">
      <c r="A240" s="105" t="s">
        <v>6991</v>
      </c>
      <c r="B240" s="104">
        <v>0</v>
      </c>
      <c r="C240" s="104">
        <v>0</v>
      </c>
      <c r="D240" s="104">
        <v>0</v>
      </c>
      <c r="E240" s="105"/>
      <c r="F240" s="104">
        <v>1</v>
      </c>
      <c r="G240" s="104" t="b">
        <v>0</v>
      </c>
      <c r="H240" s="105" t="s">
        <v>512</v>
      </c>
      <c r="I240" s="104">
        <v>0</v>
      </c>
      <c r="J240" s="105"/>
      <c r="K240" s="104">
        <v>0</v>
      </c>
      <c r="L240" s="104">
        <v>1</v>
      </c>
      <c r="M240" s="104">
        <v>0</v>
      </c>
      <c r="N240" s="104">
        <v>0</v>
      </c>
      <c r="O240" s="105"/>
      <c r="P240" s="104" t="b">
        <v>0</v>
      </c>
      <c r="Q240" s="104">
        <v>0</v>
      </c>
      <c r="R240" s="105"/>
      <c r="S240" s="104">
        <v>0</v>
      </c>
      <c r="T240" s="104">
        <v>0</v>
      </c>
      <c r="U240" s="104">
        <v>0</v>
      </c>
      <c r="V240" s="104">
        <v>0</v>
      </c>
      <c r="W240" s="104">
        <v>0</v>
      </c>
      <c r="X240" s="105" t="s">
        <v>6700</v>
      </c>
      <c r="Y240" s="105"/>
      <c r="Z240" s="104">
        <v>1</v>
      </c>
      <c r="AA240" s="104">
        <v>0</v>
      </c>
      <c r="AB240" s="105"/>
      <c r="AC240" s="105"/>
      <c r="AD240" s="104">
        <v>0</v>
      </c>
      <c r="AE240" s="104">
        <v>0</v>
      </c>
      <c r="AF240" s="105"/>
      <c r="AG240" s="104">
        <v>2</v>
      </c>
      <c r="AH240" s="104">
        <v>2</v>
      </c>
      <c r="AI240" s="104">
        <v>2</v>
      </c>
      <c r="AJ240" s="105" t="s">
        <v>424</v>
      </c>
      <c r="AK240" s="104" t="b">
        <v>0</v>
      </c>
      <c r="AL240" s="104">
        <v>8760</v>
      </c>
      <c r="AM240" s="104">
        <v>8760</v>
      </c>
      <c r="AN240" s="104">
        <v>8760</v>
      </c>
      <c r="AO240" s="104">
        <v>0</v>
      </c>
      <c r="AP240" s="104">
        <v>0</v>
      </c>
      <c r="AQ240" s="104">
        <v>0</v>
      </c>
      <c r="AR240" s="104">
        <v>8760000</v>
      </c>
      <c r="AS240" s="104">
        <v>0</v>
      </c>
      <c r="AT240" s="105"/>
      <c r="AU240" s="104" t="b">
        <v>0</v>
      </c>
      <c r="AV240" s="104">
        <v>0</v>
      </c>
      <c r="AW240" s="104">
        <v>0</v>
      </c>
      <c r="AX240" s="104" t="b">
        <v>1</v>
      </c>
      <c r="AY240" s="104">
        <v>0</v>
      </c>
      <c r="AZ240" s="104">
        <v>87600</v>
      </c>
      <c r="BA240" s="104" t="b">
        <v>0</v>
      </c>
      <c r="BB240" s="104">
        <v>0</v>
      </c>
      <c r="BC240" s="105" t="s">
        <v>829</v>
      </c>
      <c r="BD240" s="105" t="s">
        <v>855</v>
      </c>
      <c r="BE240" s="104" t="b">
        <v>0</v>
      </c>
      <c r="BF240" s="104">
        <v>0</v>
      </c>
      <c r="BG240" s="105">
        <v>8760</v>
      </c>
      <c r="BH240" s="105" t="b">
        <v>1</v>
      </c>
      <c r="BI240" s="104">
        <v>0</v>
      </c>
      <c r="BJ240" s="104">
        <v>49</v>
      </c>
      <c r="BK240" s="104">
        <v>141120</v>
      </c>
      <c r="BL240" s="104">
        <v>0</v>
      </c>
      <c r="BM240" s="104">
        <v>0</v>
      </c>
      <c r="BN240" s="105" t="s">
        <v>5929</v>
      </c>
      <c r="BO240" s="104">
        <v>438000</v>
      </c>
      <c r="BP240" s="104">
        <v>8760</v>
      </c>
      <c r="BQ240" s="104">
        <v>0</v>
      </c>
      <c r="BR240" s="105"/>
      <c r="BS240" s="105"/>
      <c r="BT240" s="105"/>
      <c r="BU240" s="105"/>
      <c r="BV240" s="104">
        <v>1</v>
      </c>
      <c r="BW240" s="104">
        <v>1</v>
      </c>
      <c r="BX240" s="104">
        <v>0</v>
      </c>
      <c r="BY240" s="104">
        <v>0</v>
      </c>
      <c r="BZ240" s="104">
        <v>0</v>
      </c>
      <c r="CA240" s="105" t="s">
        <v>6674</v>
      </c>
      <c r="CB240" s="105"/>
      <c r="CC240" s="105" t="b">
        <v>0</v>
      </c>
      <c r="CD240" s="104">
        <v>0</v>
      </c>
      <c r="CE240" s="104">
        <v>0</v>
      </c>
      <c r="CF240" s="104">
        <v>0</v>
      </c>
      <c r="CG240" s="104">
        <v>0</v>
      </c>
      <c r="CH240" s="105"/>
      <c r="CI240" s="104" t="b">
        <v>0</v>
      </c>
      <c r="CJ240" s="104">
        <v>0</v>
      </c>
      <c r="CK240" s="104">
        <v>0</v>
      </c>
      <c r="CL240" s="105" t="s">
        <v>6675</v>
      </c>
      <c r="CM240" s="104">
        <v>0</v>
      </c>
      <c r="CN240" s="104">
        <v>1</v>
      </c>
      <c r="CO240" s="104">
        <v>0</v>
      </c>
      <c r="CP240" s="104">
        <v>0</v>
      </c>
      <c r="CQ240" s="104">
        <v>50</v>
      </c>
      <c r="CR240" s="104">
        <v>50</v>
      </c>
      <c r="CS240" s="104">
        <v>141120</v>
      </c>
      <c r="CT240" s="104">
        <v>0</v>
      </c>
      <c r="CU240" s="104">
        <v>0</v>
      </c>
      <c r="CV240" s="104">
        <v>0</v>
      </c>
      <c r="CW240" s="104">
        <v>0</v>
      </c>
      <c r="CX240" s="104">
        <v>0</v>
      </c>
      <c r="CY240" s="104">
        <v>0</v>
      </c>
      <c r="CZ240" s="104">
        <v>0</v>
      </c>
      <c r="DA240" s="104">
        <v>0</v>
      </c>
      <c r="DB240" s="104">
        <v>0</v>
      </c>
      <c r="DC240" s="104">
        <v>0</v>
      </c>
      <c r="DD240" s="105" t="s">
        <v>6701</v>
      </c>
    </row>
    <row r="241" spans="1:108" x14ac:dyDescent="0.35">
      <c r="A241" s="105" t="s">
        <v>10859</v>
      </c>
      <c r="B241" s="104">
        <v>0</v>
      </c>
      <c r="C241" s="104">
        <v>0</v>
      </c>
      <c r="D241" s="104">
        <v>0</v>
      </c>
      <c r="E241" s="105"/>
      <c r="F241" s="104">
        <v>1</v>
      </c>
      <c r="G241" s="104" t="b">
        <v>0</v>
      </c>
      <c r="H241" s="105" t="s">
        <v>512</v>
      </c>
      <c r="I241" s="104">
        <v>0</v>
      </c>
      <c r="J241" s="105"/>
      <c r="K241" s="104">
        <v>0</v>
      </c>
      <c r="L241" s="104">
        <v>1</v>
      </c>
      <c r="M241" s="104">
        <v>0</v>
      </c>
      <c r="N241" s="104">
        <v>0</v>
      </c>
      <c r="O241" s="105"/>
      <c r="P241" s="104" t="b">
        <v>0</v>
      </c>
      <c r="Q241" s="104">
        <v>0</v>
      </c>
      <c r="R241" s="105"/>
      <c r="S241" s="104">
        <v>0</v>
      </c>
      <c r="T241" s="104">
        <v>0</v>
      </c>
      <c r="U241" s="104">
        <v>0</v>
      </c>
      <c r="V241" s="104">
        <v>5.4199999999999998E-2</v>
      </c>
      <c r="W241" s="104">
        <v>0</v>
      </c>
      <c r="X241" s="105" t="s">
        <v>10198</v>
      </c>
      <c r="Y241" s="105"/>
      <c r="Z241" s="104">
        <v>1</v>
      </c>
      <c r="AA241" s="104">
        <v>0</v>
      </c>
      <c r="AB241" s="105"/>
      <c r="AC241" s="105"/>
      <c r="AD241" s="104">
        <v>0</v>
      </c>
      <c r="AE241" s="104">
        <v>0</v>
      </c>
      <c r="AF241" s="105"/>
      <c r="AG241" s="104">
        <v>2</v>
      </c>
      <c r="AH241" s="104">
        <v>2</v>
      </c>
      <c r="AI241" s="104">
        <v>2</v>
      </c>
      <c r="AJ241" s="105" t="s">
        <v>798</v>
      </c>
      <c r="AK241" s="104" t="b">
        <v>0</v>
      </c>
      <c r="AL241" s="104">
        <v>8760</v>
      </c>
      <c r="AM241" s="104">
        <v>8760</v>
      </c>
      <c r="AN241" s="104">
        <v>8760</v>
      </c>
      <c r="AO241" s="104">
        <v>0</v>
      </c>
      <c r="AP241" s="104">
        <v>0</v>
      </c>
      <c r="AQ241" s="104">
        <v>0</v>
      </c>
      <c r="AR241" s="104">
        <v>8760000</v>
      </c>
      <c r="AS241" s="104">
        <v>0</v>
      </c>
      <c r="AT241" s="105"/>
      <c r="AU241" s="104" t="b">
        <v>0</v>
      </c>
      <c r="AV241" s="104">
        <v>0</v>
      </c>
      <c r="AW241" s="104">
        <v>0</v>
      </c>
      <c r="AX241" s="104" t="b">
        <v>1</v>
      </c>
      <c r="AY241" s="104">
        <v>0</v>
      </c>
      <c r="AZ241" s="104">
        <v>87600</v>
      </c>
      <c r="BA241" s="104" t="b">
        <v>0</v>
      </c>
      <c r="BB241" s="104">
        <v>0</v>
      </c>
      <c r="BC241" s="105" t="s">
        <v>829</v>
      </c>
      <c r="BD241" s="105" t="s">
        <v>855</v>
      </c>
      <c r="BE241" s="104" t="b">
        <v>0</v>
      </c>
      <c r="BF241" s="104">
        <v>0</v>
      </c>
      <c r="BG241" s="105">
        <v>8760</v>
      </c>
      <c r="BH241" s="105" t="b">
        <v>1</v>
      </c>
      <c r="BI241" s="104">
        <v>392</v>
      </c>
      <c r="BJ241" s="104">
        <v>49</v>
      </c>
      <c r="BK241" s="104">
        <v>0</v>
      </c>
      <c r="BL241" s="104">
        <v>0</v>
      </c>
      <c r="BM241" s="104">
        <v>0</v>
      </c>
      <c r="BN241" s="105" t="s">
        <v>5929</v>
      </c>
      <c r="BO241" s="104">
        <v>8928.8990545152101</v>
      </c>
      <c r="BP241" s="104">
        <v>8755.4652324104809</v>
      </c>
      <c r="BQ241" s="104">
        <v>7.9911607976483197</v>
      </c>
      <c r="BR241" s="105"/>
      <c r="BS241" s="105"/>
      <c r="BT241" s="105"/>
      <c r="BU241" s="105"/>
      <c r="BV241" s="104">
        <v>1</v>
      </c>
      <c r="BW241" s="104">
        <v>1</v>
      </c>
      <c r="BX241" s="104">
        <v>245000</v>
      </c>
      <c r="BY241" s="104">
        <v>0</v>
      </c>
      <c r="BZ241" s="104">
        <v>1.11995890410959E-4</v>
      </c>
      <c r="CA241" s="105" t="s">
        <v>6674</v>
      </c>
      <c r="CB241" s="105"/>
      <c r="CC241" s="105" t="b">
        <v>0</v>
      </c>
      <c r="CD241" s="104">
        <v>0</v>
      </c>
      <c r="CE241" s="104">
        <v>0</v>
      </c>
      <c r="CF241" s="104">
        <v>0</v>
      </c>
      <c r="CG241" s="104">
        <v>0</v>
      </c>
      <c r="CH241" s="105"/>
      <c r="CI241" s="104" t="b">
        <v>0</v>
      </c>
      <c r="CJ241" s="104">
        <v>0</v>
      </c>
      <c r="CK241" s="104">
        <v>0</v>
      </c>
      <c r="CL241" s="105" t="s">
        <v>6675</v>
      </c>
      <c r="CM241" s="104">
        <v>0</v>
      </c>
      <c r="CN241" s="104">
        <v>1</v>
      </c>
      <c r="CO241" s="104">
        <v>0</v>
      </c>
      <c r="CP241" s="104">
        <v>0</v>
      </c>
      <c r="CQ241" s="104">
        <v>50</v>
      </c>
      <c r="CR241" s="104">
        <v>50</v>
      </c>
      <c r="CS241" s="104">
        <v>245000</v>
      </c>
      <c r="CT241" s="104">
        <v>0</v>
      </c>
      <c r="CU241" s="104">
        <v>0</v>
      </c>
      <c r="CV241" s="104">
        <v>392</v>
      </c>
      <c r="CW241" s="104">
        <v>0</v>
      </c>
      <c r="CX241" s="104">
        <v>0</v>
      </c>
      <c r="CY241" s="104">
        <v>49.054200000000002</v>
      </c>
      <c r="CZ241" s="104">
        <v>4.76615313092739E-3</v>
      </c>
      <c r="DA241" s="104">
        <v>0.23379982891513801</v>
      </c>
      <c r="DB241" s="104">
        <v>8.9497716894977196E-4</v>
      </c>
      <c r="DC241" s="104">
        <v>0</v>
      </c>
      <c r="DD241" s="105" t="s">
        <v>10565</v>
      </c>
    </row>
    <row r="242" spans="1:108" x14ac:dyDescent="0.35">
      <c r="A242" s="105" t="s">
        <v>6983</v>
      </c>
      <c r="B242" s="104">
        <v>0</v>
      </c>
      <c r="C242" s="104">
        <v>0</v>
      </c>
      <c r="D242" s="104">
        <v>0</v>
      </c>
      <c r="E242" s="105"/>
      <c r="F242" s="104">
        <v>1</v>
      </c>
      <c r="G242" s="104" t="b">
        <v>0</v>
      </c>
      <c r="H242" s="105" t="s">
        <v>512</v>
      </c>
      <c r="I242" s="104">
        <v>0</v>
      </c>
      <c r="J242" s="105"/>
      <c r="K242" s="104">
        <v>0</v>
      </c>
      <c r="L242" s="104">
        <v>1</v>
      </c>
      <c r="M242" s="104">
        <v>0</v>
      </c>
      <c r="N242" s="104">
        <v>0</v>
      </c>
      <c r="O242" s="105"/>
      <c r="P242" s="104" t="b">
        <v>0</v>
      </c>
      <c r="Q242" s="104">
        <v>0</v>
      </c>
      <c r="R242" s="105"/>
      <c r="S242" s="104">
        <v>0</v>
      </c>
      <c r="T242" s="104">
        <v>0</v>
      </c>
      <c r="U242" s="104">
        <v>0</v>
      </c>
      <c r="V242" s="104">
        <v>0</v>
      </c>
      <c r="W242" s="104">
        <v>0</v>
      </c>
      <c r="X242" s="105" t="s">
        <v>6683</v>
      </c>
      <c r="Y242" s="105"/>
      <c r="Z242" s="104">
        <v>1</v>
      </c>
      <c r="AA242" s="104">
        <v>0</v>
      </c>
      <c r="AB242" s="105"/>
      <c r="AC242" s="105"/>
      <c r="AD242" s="104">
        <v>0</v>
      </c>
      <c r="AE242" s="104">
        <v>0</v>
      </c>
      <c r="AF242" s="105"/>
      <c r="AG242" s="104">
        <v>2</v>
      </c>
      <c r="AH242" s="104">
        <v>2</v>
      </c>
      <c r="AI242" s="104">
        <v>2</v>
      </c>
      <c r="AJ242" s="105" t="s">
        <v>424</v>
      </c>
      <c r="AK242" s="104" t="b">
        <v>0</v>
      </c>
      <c r="AL242" s="104">
        <v>8760</v>
      </c>
      <c r="AM242" s="104">
        <v>8760</v>
      </c>
      <c r="AN242" s="104">
        <v>8760</v>
      </c>
      <c r="AO242" s="104">
        <v>0</v>
      </c>
      <c r="AP242" s="104">
        <v>0</v>
      </c>
      <c r="AQ242" s="104">
        <v>0</v>
      </c>
      <c r="AR242" s="104">
        <v>8760000</v>
      </c>
      <c r="AS242" s="104">
        <v>0</v>
      </c>
      <c r="AT242" s="105"/>
      <c r="AU242" s="104" t="b">
        <v>0</v>
      </c>
      <c r="AV242" s="104">
        <v>0</v>
      </c>
      <c r="AW242" s="104">
        <v>0</v>
      </c>
      <c r="AX242" s="104" t="b">
        <v>1</v>
      </c>
      <c r="AY242" s="104">
        <v>0</v>
      </c>
      <c r="AZ242" s="104">
        <v>87600</v>
      </c>
      <c r="BA242" s="104" t="b">
        <v>0</v>
      </c>
      <c r="BB242" s="104">
        <v>0</v>
      </c>
      <c r="BC242" s="105" t="s">
        <v>831</v>
      </c>
      <c r="BD242" s="105" t="s">
        <v>855</v>
      </c>
      <c r="BE242" s="104" t="b">
        <v>0</v>
      </c>
      <c r="BF242" s="104">
        <v>0</v>
      </c>
      <c r="BG242" s="105">
        <v>8760</v>
      </c>
      <c r="BH242" s="105" t="b">
        <v>1</v>
      </c>
      <c r="BI242" s="104">
        <v>0</v>
      </c>
      <c r="BJ242" s="104">
        <v>49</v>
      </c>
      <c r="BK242" s="104">
        <v>141120</v>
      </c>
      <c r="BL242" s="104">
        <v>0</v>
      </c>
      <c r="BM242" s="104">
        <v>0</v>
      </c>
      <c r="BN242" s="105" t="s">
        <v>5929</v>
      </c>
      <c r="BO242" s="104">
        <v>438000</v>
      </c>
      <c r="BP242" s="104">
        <v>8760</v>
      </c>
      <c r="BQ242" s="104">
        <v>0</v>
      </c>
      <c r="BR242" s="105"/>
      <c r="BS242" s="105"/>
      <c r="BT242" s="105"/>
      <c r="BU242" s="105"/>
      <c r="BV242" s="104">
        <v>1</v>
      </c>
      <c r="BW242" s="104">
        <v>1</v>
      </c>
      <c r="BX242" s="104">
        <v>122500</v>
      </c>
      <c r="BY242" s="104">
        <v>0</v>
      </c>
      <c r="BZ242" s="104">
        <v>0</v>
      </c>
      <c r="CA242" s="105" t="s">
        <v>6684</v>
      </c>
      <c r="CB242" s="105"/>
      <c r="CC242" s="105" t="b">
        <v>0</v>
      </c>
      <c r="CD242" s="104">
        <v>0</v>
      </c>
      <c r="CE242" s="104">
        <v>0</v>
      </c>
      <c r="CF242" s="104">
        <v>0</v>
      </c>
      <c r="CG242" s="104">
        <v>0</v>
      </c>
      <c r="CH242" s="105"/>
      <c r="CI242" s="104" t="b">
        <v>0</v>
      </c>
      <c r="CJ242" s="104">
        <v>0</v>
      </c>
      <c r="CK242" s="104">
        <v>0</v>
      </c>
      <c r="CL242" s="105" t="s">
        <v>6675</v>
      </c>
      <c r="CM242" s="104">
        <v>0</v>
      </c>
      <c r="CN242" s="104">
        <v>1</v>
      </c>
      <c r="CO242" s="104">
        <v>0</v>
      </c>
      <c r="CP242" s="104">
        <v>0</v>
      </c>
      <c r="CQ242" s="104">
        <v>50</v>
      </c>
      <c r="CR242" s="104">
        <v>50</v>
      </c>
      <c r="CS242" s="104">
        <v>263620</v>
      </c>
      <c r="CT242" s="104">
        <v>0</v>
      </c>
      <c r="CU242" s="104">
        <v>0</v>
      </c>
      <c r="CV242" s="104">
        <v>0</v>
      </c>
      <c r="CW242" s="104">
        <v>0</v>
      </c>
      <c r="CX242" s="104">
        <v>0</v>
      </c>
      <c r="CY242" s="104">
        <v>0</v>
      </c>
      <c r="CZ242" s="104">
        <v>0</v>
      </c>
      <c r="DA242" s="104">
        <v>0</v>
      </c>
      <c r="DB242" s="104">
        <v>0</v>
      </c>
      <c r="DC242" s="104">
        <v>0</v>
      </c>
      <c r="DD242" s="105" t="s">
        <v>6685</v>
      </c>
    </row>
    <row r="243" spans="1:108" x14ac:dyDescent="0.35">
      <c r="A243" s="105" t="s">
        <v>6992</v>
      </c>
      <c r="B243" s="104">
        <v>0</v>
      </c>
      <c r="C243" s="104">
        <v>0</v>
      </c>
      <c r="D243" s="104">
        <v>0</v>
      </c>
      <c r="E243" s="105"/>
      <c r="F243" s="104">
        <v>1</v>
      </c>
      <c r="G243" s="104" t="b">
        <v>0</v>
      </c>
      <c r="H243" s="105" t="s">
        <v>512</v>
      </c>
      <c r="I243" s="104">
        <v>0</v>
      </c>
      <c r="J243" s="105"/>
      <c r="K243" s="104">
        <v>0</v>
      </c>
      <c r="L243" s="104">
        <v>1</v>
      </c>
      <c r="M243" s="104">
        <v>0</v>
      </c>
      <c r="N243" s="104">
        <v>0</v>
      </c>
      <c r="O243" s="105"/>
      <c r="P243" s="104" t="b">
        <v>0</v>
      </c>
      <c r="Q243" s="104">
        <v>0</v>
      </c>
      <c r="R243" s="105"/>
      <c r="S243" s="104">
        <v>0</v>
      </c>
      <c r="T243" s="104">
        <v>0</v>
      </c>
      <c r="U243" s="104">
        <v>0</v>
      </c>
      <c r="V243" s="104">
        <v>0</v>
      </c>
      <c r="W243" s="104">
        <v>0</v>
      </c>
      <c r="X243" s="105" t="s">
        <v>6702</v>
      </c>
      <c r="Y243" s="105"/>
      <c r="Z243" s="104">
        <v>1</v>
      </c>
      <c r="AA243" s="104">
        <v>0</v>
      </c>
      <c r="AB243" s="105"/>
      <c r="AC243" s="105"/>
      <c r="AD243" s="104">
        <v>0</v>
      </c>
      <c r="AE243" s="104">
        <v>0</v>
      </c>
      <c r="AF243" s="105"/>
      <c r="AG243" s="104">
        <v>2</v>
      </c>
      <c r="AH243" s="104">
        <v>2</v>
      </c>
      <c r="AI243" s="104">
        <v>2</v>
      </c>
      <c r="AJ243" s="105" t="s">
        <v>424</v>
      </c>
      <c r="AK243" s="104" t="b">
        <v>0</v>
      </c>
      <c r="AL243" s="104">
        <v>8760</v>
      </c>
      <c r="AM243" s="104">
        <v>8760</v>
      </c>
      <c r="AN243" s="104">
        <v>8760</v>
      </c>
      <c r="AO243" s="104">
        <v>0</v>
      </c>
      <c r="AP243" s="104">
        <v>0</v>
      </c>
      <c r="AQ243" s="104">
        <v>0</v>
      </c>
      <c r="AR243" s="104">
        <v>8760000</v>
      </c>
      <c r="AS243" s="104">
        <v>0</v>
      </c>
      <c r="AT243" s="105"/>
      <c r="AU243" s="104" t="b">
        <v>0</v>
      </c>
      <c r="AV243" s="104">
        <v>0</v>
      </c>
      <c r="AW243" s="104">
        <v>0</v>
      </c>
      <c r="AX243" s="104" t="b">
        <v>1</v>
      </c>
      <c r="AY243" s="104">
        <v>0</v>
      </c>
      <c r="AZ243" s="104">
        <v>87600</v>
      </c>
      <c r="BA243" s="104" t="b">
        <v>0</v>
      </c>
      <c r="BB243" s="104">
        <v>0</v>
      </c>
      <c r="BC243" s="105" t="s">
        <v>831</v>
      </c>
      <c r="BD243" s="105" t="s">
        <v>855</v>
      </c>
      <c r="BE243" s="104" t="b">
        <v>0</v>
      </c>
      <c r="BF243" s="104">
        <v>0</v>
      </c>
      <c r="BG243" s="105">
        <v>1460</v>
      </c>
      <c r="BH243" s="105" t="b">
        <v>1</v>
      </c>
      <c r="BI243" s="104">
        <v>0</v>
      </c>
      <c r="BJ243" s="104">
        <v>299</v>
      </c>
      <c r="BK243" s="104">
        <v>861120</v>
      </c>
      <c r="BL243" s="104">
        <v>0</v>
      </c>
      <c r="BM243" s="104">
        <v>0</v>
      </c>
      <c r="BN243" s="105" t="s">
        <v>5929</v>
      </c>
      <c r="BO243" s="104">
        <v>438000</v>
      </c>
      <c r="BP243" s="104">
        <v>1460</v>
      </c>
      <c r="BQ243" s="104">
        <v>0</v>
      </c>
      <c r="BR243" s="105"/>
      <c r="BS243" s="105"/>
      <c r="BT243" s="105"/>
      <c r="BU243" s="105"/>
      <c r="BV243" s="104">
        <v>1</v>
      </c>
      <c r="BW243" s="104">
        <v>1</v>
      </c>
      <c r="BX243" s="104">
        <v>448500</v>
      </c>
      <c r="BY243" s="104">
        <v>0</v>
      </c>
      <c r="BZ243" s="104">
        <v>0</v>
      </c>
      <c r="CA243" s="105" t="s">
        <v>6684</v>
      </c>
      <c r="CB243" s="105"/>
      <c r="CC243" s="105" t="b">
        <v>0</v>
      </c>
      <c r="CD243" s="104">
        <v>0</v>
      </c>
      <c r="CE243" s="104">
        <v>0</v>
      </c>
      <c r="CF243" s="104">
        <v>0</v>
      </c>
      <c r="CG243" s="104">
        <v>0</v>
      </c>
      <c r="CH243" s="105"/>
      <c r="CI243" s="104" t="b">
        <v>0</v>
      </c>
      <c r="CJ243" s="104">
        <v>0</v>
      </c>
      <c r="CK243" s="104">
        <v>0</v>
      </c>
      <c r="CL243" s="105" t="s">
        <v>6675</v>
      </c>
      <c r="CM243" s="104">
        <v>0</v>
      </c>
      <c r="CN243" s="104">
        <v>1</v>
      </c>
      <c r="CO243" s="104">
        <v>0</v>
      </c>
      <c r="CP243" s="104">
        <v>0</v>
      </c>
      <c r="CQ243" s="104">
        <v>50</v>
      </c>
      <c r="CR243" s="104">
        <v>50</v>
      </c>
      <c r="CS243" s="104">
        <v>1309620</v>
      </c>
      <c r="CT243" s="104">
        <v>0</v>
      </c>
      <c r="CU243" s="104">
        <v>0</v>
      </c>
      <c r="CV243" s="104">
        <v>0</v>
      </c>
      <c r="CW243" s="104">
        <v>0</v>
      </c>
      <c r="CX243" s="104">
        <v>0</v>
      </c>
      <c r="CY243" s="104">
        <v>0</v>
      </c>
      <c r="CZ243" s="104">
        <v>0</v>
      </c>
      <c r="DA243" s="104">
        <v>0</v>
      </c>
      <c r="DB243" s="104">
        <v>0</v>
      </c>
      <c r="DC243" s="104">
        <v>0</v>
      </c>
      <c r="DD243" s="105" t="s">
        <v>6703</v>
      </c>
    </row>
    <row r="244" spans="1:108" x14ac:dyDescent="0.35">
      <c r="A244" s="105" t="s">
        <v>6993</v>
      </c>
      <c r="B244" s="104">
        <v>0</v>
      </c>
      <c r="C244" s="104">
        <v>0</v>
      </c>
      <c r="D244" s="104">
        <v>0</v>
      </c>
      <c r="E244" s="105"/>
      <c r="F244" s="104">
        <v>1</v>
      </c>
      <c r="G244" s="104" t="b">
        <v>0</v>
      </c>
      <c r="H244" s="105" t="s">
        <v>512</v>
      </c>
      <c r="I244" s="104">
        <v>0</v>
      </c>
      <c r="J244" s="105"/>
      <c r="K244" s="104">
        <v>0</v>
      </c>
      <c r="L244" s="104">
        <v>1</v>
      </c>
      <c r="M244" s="104">
        <v>0</v>
      </c>
      <c r="N244" s="104">
        <v>0</v>
      </c>
      <c r="O244" s="105"/>
      <c r="P244" s="104" t="b">
        <v>0</v>
      </c>
      <c r="Q244" s="104">
        <v>0</v>
      </c>
      <c r="R244" s="105"/>
      <c r="S244" s="104">
        <v>0</v>
      </c>
      <c r="T244" s="104">
        <v>0</v>
      </c>
      <c r="U244" s="104">
        <v>0</v>
      </c>
      <c r="V244" s="104">
        <v>0</v>
      </c>
      <c r="W244" s="104">
        <v>0</v>
      </c>
      <c r="X244" s="105" t="s">
        <v>6704</v>
      </c>
      <c r="Y244" s="105"/>
      <c r="Z244" s="104">
        <v>1</v>
      </c>
      <c r="AA244" s="104">
        <v>0</v>
      </c>
      <c r="AB244" s="105"/>
      <c r="AC244" s="105"/>
      <c r="AD244" s="104">
        <v>0</v>
      </c>
      <c r="AE244" s="104">
        <v>0</v>
      </c>
      <c r="AF244" s="105"/>
      <c r="AG244" s="104">
        <v>2</v>
      </c>
      <c r="AH244" s="104">
        <v>2</v>
      </c>
      <c r="AI244" s="104">
        <v>2</v>
      </c>
      <c r="AJ244" s="105" t="s">
        <v>424</v>
      </c>
      <c r="AK244" s="104" t="b">
        <v>0</v>
      </c>
      <c r="AL244" s="104">
        <v>8760</v>
      </c>
      <c r="AM244" s="104">
        <v>8760</v>
      </c>
      <c r="AN244" s="104">
        <v>8760</v>
      </c>
      <c r="AO244" s="104">
        <v>0</v>
      </c>
      <c r="AP244" s="104">
        <v>0</v>
      </c>
      <c r="AQ244" s="104">
        <v>0</v>
      </c>
      <c r="AR244" s="104">
        <v>8760000</v>
      </c>
      <c r="AS244" s="104">
        <v>0</v>
      </c>
      <c r="AT244" s="105"/>
      <c r="AU244" s="104" t="b">
        <v>0</v>
      </c>
      <c r="AV244" s="104">
        <v>0</v>
      </c>
      <c r="AW244" s="104">
        <v>0</v>
      </c>
      <c r="AX244" s="104" t="b">
        <v>1</v>
      </c>
      <c r="AY244" s="104">
        <v>0</v>
      </c>
      <c r="AZ244" s="104">
        <v>87600</v>
      </c>
      <c r="BA244" s="104" t="b">
        <v>0</v>
      </c>
      <c r="BB244" s="104">
        <v>0</v>
      </c>
      <c r="BC244" s="105" t="s">
        <v>831</v>
      </c>
      <c r="BD244" s="105" t="s">
        <v>855</v>
      </c>
      <c r="BE244" s="104" t="b">
        <v>0</v>
      </c>
      <c r="BF244" s="104">
        <v>0</v>
      </c>
      <c r="BG244" s="105">
        <v>8760</v>
      </c>
      <c r="BH244" s="105" t="b">
        <v>1</v>
      </c>
      <c r="BI244" s="104">
        <v>0</v>
      </c>
      <c r="BJ244" s="104">
        <v>49</v>
      </c>
      <c r="BK244" s="104">
        <v>141120</v>
      </c>
      <c r="BL244" s="104">
        <v>0</v>
      </c>
      <c r="BM244" s="104">
        <v>0</v>
      </c>
      <c r="BN244" s="105" t="s">
        <v>5929</v>
      </c>
      <c r="BO244" s="104">
        <v>438000</v>
      </c>
      <c r="BP244" s="104">
        <v>8760</v>
      </c>
      <c r="BQ244" s="104">
        <v>0</v>
      </c>
      <c r="BR244" s="105"/>
      <c r="BS244" s="105"/>
      <c r="BT244" s="105"/>
      <c r="BU244" s="105"/>
      <c r="BV244" s="104">
        <v>1</v>
      </c>
      <c r="BW244" s="104">
        <v>1</v>
      </c>
      <c r="BX244" s="104">
        <v>98000</v>
      </c>
      <c r="BY244" s="104">
        <v>0</v>
      </c>
      <c r="BZ244" s="104">
        <v>0</v>
      </c>
      <c r="CA244" s="105" t="s">
        <v>6684</v>
      </c>
      <c r="CB244" s="105"/>
      <c r="CC244" s="105" t="b">
        <v>0</v>
      </c>
      <c r="CD244" s="104">
        <v>0</v>
      </c>
      <c r="CE244" s="104">
        <v>0</v>
      </c>
      <c r="CF244" s="104">
        <v>0</v>
      </c>
      <c r="CG244" s="104">
        <v>0</v>
      </c>
      <c r="CH244" s="105"/>
      <c r="CI244" s="104" t="b">
        <v>0</v>
      </c>
      <c r="CJ244" s="104">
        <v>0</v>
      </c>
      <c r="CK244" s="104">
        <v>0</v>
      </c>
      <c r="CL244" s="105" t="s">
        <v>6675</v>
      </c>
      <c r="CM244" s="104">
        <v>0</v>
      </c>
      <c r="CN244" s="104">
        <v>1</v>
      </c>
      <c r="CO244" s="104">
        <v>0</v>
      </c>
      <c r="CP244" s="104">
        <v>0</v>
      </c>
      <c r="CQ244" s="104">
        <v>50</v>
      </c>
      <c r="CR244" s="104">
        <v>50</v>
      </c>
      <c r="CS244" s="104">
        <v>239120</v>
      </c>
      <c r="CT244" s="104">
        <v>0</v>
      </c>
      <c r="CU244" s="104">
        <v>0</v>
      </c>
      <c r="CV244" s="104">
        <v>0</v>
      </c>
      <c r="CW244" s="104">
        <v>0</v>
      </c>
      <c r="CX244" s="104">
        <v>0</v>
      </c>
      <c r="CY244" s="104">
        <v>0</v>
      </c>
      <c r="CZ244" s="104">
        <v>0</v>
      </c>
      <c r="DA244" s="104">
        <v>0</v>
      </c>
      <c r="DB244" s="104">
        <v>0</v>
      </c>
      <c r="DC244" s="104">
        <v>0</v>
      </c>
      <c r="DD244" s="105" t="s">
        <v>6705</v>
      </c>
    </row>
    <row r="245" spans="1:108" ht="409.5" x14ac:dyDescent="0.35">
      <c r="A245" s="105" t="s">
        <v>7047</v>
      </c>
      <c r="B245" s="104">
        <v>0</v>
      </c>
      <c r="C245" s="104">
        <v>0</v>
      </c>
      <c r="D245" s="104">
        <v>0</v>
      </c>
      <c r="E245" s="105"/>
      <c r="F245" s="104">
        <v>1</v>
      </c>
      <c r="G245" s="104" t="b">
        <v>0</v>
      </c>
      <c r="H245" s="105" t="s">
        <v>512</v>
      </c>
      <c r="I245" s="104">
        <v>0</v>
      </c>
      <c r="J245" s="105"/>
      <c r="K245" s="104">
        <v>0</v>
      </c>
      <c r="L245" s="104">
        <v>1</v>
      </c>
      <c r="M245" s="104">
        <v>0</v>
      </c>
      <c r="N245" s="104">
        <v>0</v>
      </c>
      <c r="O245" s="105"/>
      <c r="P245" s="104" t="b">
        <v>0</v>
      </c>
      <c r="Q245" s="104">
        <v>0</v>
      </c>
      <c r="R245" s="105"/>
      <c r="S245" s="104">
        <v>0</v>
      </c>
      <c r="T245" s="104">
        <v>0</v>
      </c>
      <c r="U245" s="104">
        <v>0</v>
      </c>
      <c r="V245" s="104">
        <v>0</v>
      </c>
      <c r="W245" s="104">
        <v>0</v>
      </c>
      <c r="X245" s="105" t="s">
        <v>6706</v>
      </c>
      <c r="Y245" s="105"/>
      <c r="Z245" s="104">
        <v>1</v>
      </c>
      <c r="AA245" s="104">
        <v>0</v>
      </c>
      <c r="AB245" s="105"/>
      <c r="AC245" s="105"/>
      <c r="AD245" s="104">
        <v>0</v>
      </c>
      <c r="AE245" s="104">
        <v>0</v>
      </c>
      <c r="AF245" s="105"/>
      <c r="AG245" s="104">
        <v>2</v>
      </c>
      <c r="AH245" s="104">
        <v>2</v>
      </c>
      <c r="AI245" s="104">
        <v>2</v>
      </c>
      <c r="AJ245" s="105" t="s">
        <v>424</v>
      </c>
      <c r="AK245" s="104" t="b">
        <v>0</v>
      </c>
      <c r="AL245" s="104">
        <v>8760</v>
      </c>
      <c r="AM245" s="104">
        <v>8760</v>
      </c>
      <c r="AN245" s="104">
        <v>8760</v>
      </c>
      <c r="AO245" s="104">
        <v>0</v>
      </c>
      <c r="AP245" s="104">
        <v>0</v>
      </c>
      <c r="AQ245" s="104">
        <v>0</v>
      </c>
      <c r="AR245" s="104">
        <v>8760000</v>
      </c>
      <c r="AS245" s="104">
        <v>0</v>
      </c>
      <c r="AT245" s="105"/>
      <c r="AU245" s="104" t="b">
        <v>0</v>
      </c>
      <c r="AV245" s="104">
        <v>0</v>
      </c>
      <c r="AW245" s="104">
        <v>0</v>
      </c>
      <c r="AX245" s="104" t="b">
        <v>1</v>
      </c>
      <c r="AY245" s="104">
        <v>0</v>
      </c>
      <c r="AZ245" s="104">
        <v>87600</v>
      </c>
      <c r="BA245" s="104" t="b">
        <v>0</v>
      </c>
      <c r="BB245" s="104">
        <v>0</v>
      </c>
      <c r="BC245" s="105" t="s">
        <v>831</v>
      </c>
      <c r="BD245" s="105" t="s">
        <v>855</v>
      </c>
      <c r="BE245" s="104" t="b">
        <v>0</v>
      </c>
      <c r="BF245" s="104">
        <v>0</v>
      </c>
      <c r="BG245" s="105">
        <v>43800</v>
      </c>
      <c r="BH245" s="105" t="b">
        <v>1</v>
      </c>
      <c r="BI245" s="104">
        <v>13140</v>
      </c>
      <c r="BJ245" s="104">
        <v>9</v>
      </c>
      <c r="BK245" s="104">
        <v>0</v>
      </c>
      <c r="BL245" s="104">
        <v>0</v>
      </c>
      <c r="BM245" s="104">
        <v>0</v>
      </c>
      <c r="BN245" s="105" t="s">
        <v>5929</v>
      </c>
      <c r="BO245" s="104">
        <v>48666.666666666701</v>
      </c>
      <c r="BP245" s="104">
        <v>43800</v>
      </c>
      <c r="BQ245" s="104">
        <v>1460</v>
      </c>
      <c r="BR245" s="106" t="s">
        <v>11557</v>
      </c>
      <c r="BS245" s="105"/>
      <c r="BT245" s="105"/>
      <c r="BU245" s="105"/>
      <c r="BV245" s="104">
        <v>1</v>
      </c>
      <c r="BW245" s="104">
        <v>1</v>
      </c>
      <c r="BX245" s="104">
        <v>1404000</v>
      </c>
      <c r="BY245" s="104">
        <v>0</v>
      </c>
      <c r="BZ245" s="104">
        <v>2.05479452054795E-5</v>
      </c>
      <c r="CA245" s="105" t="s">
        <v>6684</v>
      </c>
      <c r="CB245" s="105"/>
      <c r="CC245" s="105" t="b">
        <v>0</v>
      </c>
      <c r="CD245" s="104">
        <v>0</v>
      </c>
      <c r="CE245" s="104">
        <v>0</v>
      </c>
      <c r="CF245" s="104">
        <v>0</v>
      </c>
      <c r="CG245" s="104">
        <v>0</v>
      </c>
      <c r="CH245" s="105"/>
      <c r="CI245" s="104" t="b">
        <v>0</v>
      </c>
      <c r="CJ245" s="104">
        <v>0</v>
      </c>
      <c r="CK245" s="104">
        <v>0</v>
      </c>
      <c r="CL245" s="106" t="s">
        <v>11558</v>
      </c>
      <c r="CM245" s="104">
        <v>0</v>
      </c>
      <c r="CN245" s="104">
        <v>1</v>
      </c>
      <c r="CO245" s="104">
        <v>0</v>
      </c>
      <c r="CP245" s="104">
        <v>0</v>
      </c>
      <c r="CQ245" s="104">
        <v>50</v>
      </c>
      <c r="CR245" s="104">
        <v>50</v>
      </c>
      <c r="CS245" s="104">
        <v>1404000</v>
      </c>
      <c r="CT245" s="104">
        <v>0</v>
      </c>
      <c r="CU245" s="104">
        <v>0</v>
      </c>
      <c r="CV245" s="104">
        <v>13140</v>
      </c>
      <c r="CW245" s="104">
        <v>0</v>
      </c>
      <c r="CX245" s="104">
        <v>0</v>
      </c>
      <c r="CY245" s="104">
        <v>9</v>
      </c>
      <c r="CZ245" s="104">
        <v>0</v>
      </c>
      <c r="DA245" s="104">
        <v>0</v>
      </c>
      <c r="DB245" s="104">
        <v>0.03</v>
      </c>
      <c r="DC245" s="104">
        <v>0</v>
      </c>
      <c r="DD245" s="105" t="s">
        <v>6707</v>
      </c>
    </row>
    <row r="246" spans="1:108" ht="409.5" x14ac:dyDescent="0.35">
      <c r="A246" s="105" t="s">
        <v>7048</v>
      </c>
      <c r="B246" s="104">
        <v>0</v>
      </c>
      <c r="C246" s="104">
        <v>0</v>
      </c>
      <c r="D246" s="104">
        <v>0</v>
      </c>
      <c r="E246" s="105"/>
      <c r="F246" s="104">
        <v>1</v>
      </c>
      <c r="G246" s="104" t="b">
        <v>0</v>
      </c>
      <c r="H246" s="105" t="s">
        <v>512</v>
      </c>
      <c r="I246" s="104">
        <v>0</v>
      </c>
      <c r="J246" s="105"/>
      <c r="K246" s="104">
        <v>0</v>
      </c>
      <c r="L246" s="104">
        <v>1</v>
      </c>
      <c r="M246" s="104">
        <v>0</v>
      </c>
      <c r="N246" s="104">
        <v>0</v>
      </c>
      <c r="O246" s="105"/>
      <c r="P246" s="104" t="b">
        <v>0</v>
      </c>
      <c r="Q246" s="104">
        <v>0</v>
      </c>
      <c r="R246" s="105"/>
      <c r="S246" s="104">
        <v>0</v>
      </c>
      <c r="T246" s="104">
        <v>0</v>
      </c>
      <c r="U246" s="104">
        <v>0</v>
      </c>
      <c r="V246" s="104">
        <v>0</v>
      </c>
      <c r="W246" s="104">
        <v>0</v>
      </c>
      <c r="X246" s="105" t="s">
        <v>6708</v>
      </c>
      <c r="Y246" s="105"/>
      <c r="Z246" s="104">
        <v>1</v>
      </c>
      <c r="AA246" s="104">
        <v>0</v>
      </c>
      <c r="AB246" s="105"/>
      <c r="AC246" s="105"/>
      <c r="AD246" s="104">
        <v>0</v>
      </c>
      <c r="AE246" s="104">
        <v>0</v>
      </c>
      <c r="AF246" s="105"/>
      <c r="AG246" s="104">
        <v>2</v>
      </c>
      <c r="AH246" s="104">
        <v>2</v>
      </c>
      <c r="AI246" s="104">
        <v>2</v>
      </c>
      <c r="AJ246" s="105" t="s">
        <v>424</v>
      </c>
      <c r="AK246" s="104" t="b">
        <v>0</v>
      </c>
      <c r="AL246" s="104">
        <v>8760</v>
      </c>
      <c r="AM246" s="104">
        <v>8760</v>
      </c>
      <c r="AN246" s="104">
        <v>8760</v>
      </c>
      <c r="AO246" s="104">
        <v>0</v>
      </c>
      <c r="AP246" s="104">
        <v>0</v>
      </c>
      <c r="AQ246" s="104">
        <v>0</v>
      </c>
      <c r="AR246" s="104">
        <v>8760000</v>
      </c>
      <c r="AS246" s="104">
        <v>0</v>
      </c>
      <c r="AT246" s="105"/>
      <c r="AU246" s="104" t="b">
        <v>0</v>
      </c>
      <c r="AV246" s="104">
        <v>0</v>
      </c>
      <c r="AW246" s="104">
        <v>0</v>
      </c>
      <c r="AX246" s="104" t="b">
        <v>1</v>
      </c>
      <c r="AY246" s="104">
        <v>0</v>
      </c>
      <c r="AZ246" s="104">
        <v>87600</v>
      </c>
      <c r="BA246" s="104" t="b">
        <v>0</v>
      </c>
      <c r="BB246" s="104">
        <v>0</v>
      </c>
      <c r="BC246" s="105" t="s">
        <v>831</v>
      </c>
      <c r="BD246" s="105" t="s">
        <v>855</v>
      </c>
      <c r="BE246" s="104" t="b">
        <v>0</v>
      </c>
      <c r="BF246" s="104">
        <v>0</v>
      </c>
      <c r="BG246" s="105">
        <v>8760</v>
      </c>
      <c r="BH246" s="105" t="b">
        <v>1</v>
      </c>
      <c r="BI246" s="104">
        <v>65856</v>
      </c>
      <c r="BJ246" s="104">
        <v>49</v>
      </c>
      <c r="BK246" s="104">
        <v>0</v>
      </c>
      <c r="BL246" s="104">
        <v>0</v>
      </c>
      <c r="BM246" s="104">
        <v>0</v>
      </c>
      <c r="BN246" s="105" t="s">
        <v>5929</v>
      </c>
      <c r="BO246" s="104">
        <v>8938.7755102040792</v>
      </c>
      <c r="BP246" s="104">
        <v>8760</v>
      </c>
      <c r="BQ246" s="104">
        <v>1344</v>
      </c>
      <c r="BR246" s="106" t="s">
        <v>11559</v>
      </c>
      <c r="BS246" s="105"/>
      <c r="BT246" s="105"/>
      <c r="BU246" s="105"/>
      <c r="BV246" s="104">
        <v>1</v>
      </c>
      <c r="BW246" s="104">
        <v>1</v>
      </c>
      <c r="BX246" s="104">
        <v>7644000</v>
      </c>
      <c r="BY246" s="104">
        <v>0</v>
      </c>
      <c r="BZ246" s="104">
        <v>1.1187214611872099E-4</v>
      </c>
      <c r="CA246" s="105" t="s">
        <v>6684</v>
      </c>
      <c r="CB246" s="105"/>
      <c r="CC246" s="105" t="b">
        <v>0</v>
      </c>
      <c r="CD246" s="104">
        <v>0</v>
      </c>
      <c r="CE246" s="104">
        <v>0</v>
      </c>
      <c r="CF246" s="104">
        <v>0</v>
      </c>
      <c r="CG246" s="104">
        <v>0</v>
      </c>
      <c r="CH246" s="105"/>
      <c r="CI246" s="104" t="b">
        <v>0</v>
      </c>
      <c r="CJ246" s="104">
        <v>0</v>
      </c>
      <c r="CK246" s="104">
        <v>0</v>
      </c>
      <c r="CL246" s="106" t="s">
        <v>11560</v>
      </c>
      <c r="CM246" s="104">
        <v>0</v>
      </c>
      <c r="CN246" s="104">
        <v>1</v>
      </c>
      <c r="CO246" s="104">
        <v>0</v>
      </c>
      <c r="CP246" s="104">
        <v>0</v>
      </c>
      <c r="CQ246" s="104">
        <v>50</v>
      </c>
      <c r="CR246" s="104">
        <v>50</v>
      </c>
      <c r="CS246" s="104">
        <v>7644000</v>
      </c>
      <c r="CT246" s="104">
        <v>0</v>
      </c>
      <c r="CU246" s="104">
        <v>0</v>
      </c>
      <c r="CV246" s="104">
        <v>65856</v>
      </c>
      <c r="CW246" s="104">
        <v>0</v>
      </c>
      <c r="CX246" s="104">
        <v>0</v>
      </c>
      <c r="CY246" s="104">
        <v>49</v>
      </c>
      <c r="CZ246" s="104">
        <v>0</v>
      </c>
      <c r="DA246" s="104">
        <v>0</v>
      </c>
      <c r="DB246" s="104">
        <v>0.150356164383562</v>
      </c>
      <c r="DC246" s="104">
        <v>0</v>
      </c>
      <c r="DD246" s="105" t="s">
        <v>6709</v>
      </c>
    </row>
    <row r="247" spans="1:108" x14ac:dyDescent="0.35">
      <c r="A247" s="105" t="s">
        <v>7049</v>
      </c>
      <c r="B247" s="104">
        <v>0</v>
      </c>
      <c r="C247" s="104">
        <v>0</v>
      </c>
      <c r="D247" s="104">
        <v>0</v>
      </c>
      <c r="E247" s="105"/>
      <c r="F247" s="104">
        <v>1</v>
      </c>
      <c r="G247" s="104" t="b">
        <v>0</v>
      </c>
      <c r="H247" s="105" t="s">
        <v>512</v>
      </c>
      <c r="I247" s="104">
        <v>0</v>
      </c>
      <c r="J247" s="105"/>
      <c r="K247" s="104">
        <v>0</v>
      </c>
      <c r="L247" s="104">
        <v>1</v>
      </c>
      <c r="M247" s="104">
        <v>0</v>
      </c>
      <c r="N247" s="104">
        <v>0</v>
      </c>
      <c r="O247" s="105"/>
      <c r="P247" s="104" t="b">
        <v>0</v>
      </c>
      <c r="Q247" s="104">
        <v>0</v>
      </c>
      <c r="R247" s="105"/>
      <c r="S247" s="104">
        <v>0</v>
      </c>
      <c r="T247" s="104">
        <v>0</v>
      </c>
      <c r="U247" s="104">
        <v>0</v>
      </c>
      <c r="V247" s="104">
        <v>0</v>
      </c>
      <c r="W247" s="104">
        <v>0</v>
      </c>
      <c r="X247" s="105" t="s">
        <v>6710</v>
      </c>
      <c r="Y247" s="105"/>
      <c r="Z247" s="104">
        <v>1</v>
      </c>
      <c r="AA247" s="104">
        <v>0</v>
      </c>
      <c r="AB247" s="105"/>
      <c r="AC247" s="105"/>
      <c r="AD247" s="104">
        <v>0</v>
      </c>
      <c r="AE247" s="104">
        <v>0</v>
      </c>
      <c r="AF247" s="105"/>
      <c r="AG247" s="104">
        <v>2</v>
      </c>
      <c r="AH247" s="104">
        <v>2</v>
      </c>
      <c r="AI247" s="104">
        <v>2</v>
      </c>
      <c r="AJ247" s="105" t="s">
        <v>424</v>
      </c>
      <c r="AK247" s="104" t="b">
        <v>0</v>
      </c>
      <c r="AL247" s="104">
        <v>8760</v>
      </c>
      <c r="AM247" s="104">
        <v>8760</v>
      </c>
      <c r="AN247" s="104">
        <v>8760</v>
      </c>
      <c r="AO247" s="104">
        <v>0</v>
      </c>
      <c r="AP247" s="104">
        <v>0</v>
      </c>
      <c r="AQ247" s="104">
        <v>0</v>
      </c>
      <c r="AR247" s="104">
        <v>8760000</v>
      </c>
      <c r="AS247" s="104">
        <v>0</v>
      </c>
      <c r="AT247" s="105"/>
      <c r="AU247" s="104" t="b">
        <v>0</v>
      </c>
      <c r="AV247" s="104">
        <v>0</v>
      </c>
      <c r="AW247" s="104">
        <v>0</v>
      </c>
      <c r="AX247" s="104" t="b">
        <v>1</v>
      </c>
      <c r="AY247" s="104">
        <v>0</v>
      </c>
      <c r="AZ247" s="104">
        <v>87600</v>
      </c>
      <c r="BA247" s="104" t="b">
        <v>0</v>
      </c>
      <c r="BB247" s="104">
        <v>0</v>
      </c>
      <c r="BC247" s="105" t="s">
        <v>831</v>
      </c>
      <c r="BD247" s="105" t="s">
        <v>855</v>
      </c>
      <c r="BE247" s="104" t="b">
        <v>0</v>
      </c>
      <c r="BF247" s="104">
        <v>0</v>
      </c>
      <c r="BG247" s="105">
        <v>8760</v>
      </c>
      <c r="BH247" s="105" t="b">
        <v>1</v>
      </c>
      <c r="BI247" s="104">
        <v>0</v>
      </c>
      <c r="BJ247" s="104">
        <v>49</v>
      </c>
      <c r="BK247" s="104">
        <v>0</v>
      </c>
      <c r="BL247" s="104">
        <v>0</v>
      </c>
      <c r="BM247" s="104">
        <v>0</v>
      </c>
      <c r="BN247" s="105" t="s">
        <v>5929</v>
      </c>
      <c r="BO247" s="104">
        <v>438000</v>
      </c>
      <c r="BP247" s="104">
        <v>8760</v>
      </c>
      <c r="BQ247" s="104">
        <v>0</v>
      </c>
      <c r="BR247" s="105"/>
      <c r="BS247" s="105"/>
      <c r="BT247" s="105"/>
      <c r="BU247" s="105"/>
      <c r="BV247" s="104">
        <v>1</v>
      </c>
      <c r="BW247" s="104">
        <v>1</v>
      </c>
      <c r="BX247" s="104">
        <v>1176000</v>
      </c>
      <c r="BY247" s="104">
        <v>0</v>
      </c>
      <c r="BZ247" s="104">
        <v>0</v>
      </c>
      <c r="CA247" s="105" t="s">
        <v>6684</v>
      </c>
      <c r="CB247" s="105"/>
      <c r="CC247" s="105" t="b">
        <v>0</v>
      </c>
      <c r="CD247" s="104">
        <v>0</v>
      </c>
      <c r="CE247" s="104">
        <v>0</v>
      </c>
      <c r="CF247" s="104">
        <v>0</v>
      </c>
      <c r="CG247" s="104">
        <v>0</v>
      </c>
      <c r="CH247" s="105"/>
      <c r="CI247" s="104" t="b">
        <v>0</v>
      </c>
      <c r="CJ247" s="104">
        <v>0</v>
      </c>
      <c r="CK247" s="104">
        <v>0</v>
      </c>
      <c r="CL247" s="105" t="s">
        <v>6675</v>
      </c>
      <c r="CM247" s="104">
        <v>0</v>
      </c>
      <c r="CN247" s="104">
        <v>1</v>
      </c>
      <c r="CO247" s="104">
        <v>0</v>
      </c>
      <c r="CP247" s="104">
        <v>0</v>
      </c>
      <c r="CQ247" s="104">
        <v>50</v>
      </c>
      <c r="CR247" s="104">
        <v>50</v>
      </c>
      <c r="CS247" s="104">
        <v>1176000</v>
      </c>
      <c r="CT247" s="104">
        <v>0</v>
      </c>
      <c r="CU247" s="104">
        <v>0</v>
      </c>
      <c r="CV247" s="104">
        <v>0</v>
      </c>
      <c r="CW247" s="104">
        <v>0</v>
      </c>
      <c r="CX247" s="104">
        <v>0</v>
      </c>
      <c r="CY247" s="104">
        <v>0</v>
      </c>
      <c r="CZ247" s="104">
        <v>0</v>
      </c>
      <c r="DA247" s="104">
        <v>0</v>
      </c>
      <c r="DB247" s="104">
        <v>0</v>
      </c>
      <c r="DC247" s="104">
        <v>0</v>
      </c>
      <c r="DD247" s="105" t="s">
        <v>6711</v>
      </c>
    </row>
    <row r="248" spans="1:108" x14ac:dyDescent="0.35">
      <c r="A248" s="105" t="s">
        <v>6982</v>
      </c>
      <c r="B248" s="104">
        <v>0</v>
      </c>
      <c r="C248" s="104">
        <v>0</v>
      </c>
      <c r="D248" s="104">
        <v>0</v>
      </c>
      <c r="E248" s="105"/>
      <c r="F248" s="104">
        <v>1</v>
      </c>
      <c r="G248" s="104" t="b">
        <v>0</v>
      </c>
      <c r="H248" s="105" t="s">
        <v>512</v>
      </c>
      <c r="I248" s="104">
        <v>0</v>
      </c>
      <c r="J248" s="105"/>
      <c r="K248" s="104">
        <v>0</v>
      </c>
      <c r="L248" s="104">
        <v>1</v>
      </c>
      <c r="M248" s="104">
        <v>0</v>
      </c>
      <c r="N248" s="104">
        <v>0</v>
      </c>
      <c r="O248" s="105"/>
      <c r="P248" s="104" t="b">
        <v>0</v>
      </c>
      <c r="Q248" s="104">
        <v>0</v>
      </c>
      <c r="R248" s="105"/>
      <c r="S248" s="104">
        <v>0</v>
      </c>
      <c r="T248" s="104">
        <v>0</v>
      </c>
      <c r="U248" s="104">
        <v>0</v>
      </c>
      <c r="V248" s="104">
        <v>0</v>
      </c>
      <c r="W248" s="104">
        <v>0</v>
      </c>
      <c r="X248" s="105" t="s">
        <v>6679</v>
      </c>
      <c r="Y248" s="105"/>
      <c r="Z248" s="104">
        <v>1</v>
      </c>
      <c r="AA248" s="104">
        <v>0</v>
      </c>
      <c r="AB248" s="105"/>
      <c r="AC248" s="105"/>
      <c r="AD248" s="104">
        <v>0</v>
      </c>
      <c r="AE248" s="104">
        <v>0</v>
      </c>
      <c r="AF248" s="105"/>
      <c r="AG248" s="104">
        <v>2</v>
      </c>
      <c r="AH248" s="104">
        <v>2</v>
      </c>
      <c r="AI248" s="104">
        <v>2</v>
      </c>
      <c r="AJ248" s="105" t="s">
        <v>424</v>
      </c>
      <c r="AK248" s="104" t="b">
        <v>0</v>
      </c>
      <c r="AL248" s="104">
        <v>8760</v>
      </c>
      <c r="AM248" s="104">
        <v>8760</v>
      </c>
      <c r="AN248" s="104">
        <v>8760</v>
      </c>
      <c r="AO248" s="104">
        <v>0</v>
      </c>
      <c r="AP248" s="104">
        <v>0</v>
      </c>
      <c r="AQ248" s="104">
        <v>0</v>
      </c>
      <c r="AR248" s="104">
        <v>8760000</v>
      </c>
      <c r="AS248" s="104">
        <v>0</v>
      </c>
      <c r="AT248" s="105"/>
      <c r="AU248" s="104" t="b">
        <v>0</v>
      </c>
      <c r="AV248" s="104">
        <v>0</v>
      </c>
      <c r="AW248" s="104">
        <v>0</v>
      </c>
      <c r="AX248" s="104" t="b">
        <v>1</v>
      </c>
      <c r="AY248" s="104">
        <v>0</v>
      </c>
      <c r="AZ248" s="104">
        <v>87600</v>
      </c>
      <c r="BA248" s="104" t="b">
        <v>0</v>
      </c>
      <c r="BB248" s="104">
        <v>0</v>
      </c>
      <c r="BC248" s="105" t="s">
        <v>6680</v>
      </c>
      <c r="BD248" s="105" t="s">
        <v>855</v>
      </c>
      <c r="BE248" s="104" t="b">
        <v>0</v>
      </c>
      <c r="BF248" s="104">
        <v>0</v>
      </c>
      <c r="BG248" s="105">
        <v>17520</v>
      </c>
      <c r="BH248" s="105" t="b">
        <v>1</v>
      </c>
      <c r="BI248" s="104">
        <v>0</v>
      </c>
      <c r="BJ248" s="104">
        <v>24</v>
      </c>
      <c r="BK248" s="104">
        <v>172800</v>
      </c>
      <c r="BL248" s="104">
        <v>0</v>
      </c>
      <c r="BM248" s="104">
        <v>0</v>
      </c>
      <c r="BN248" s="105" t="s">
        <v>5929</v>
      </c>
      <c r="BO248" s="104">
        <v>438000</v>
      </c>
      <c r="BP248" s="104">
        <v>17520</v>
      </c>
      <c r="BQ248" s="104">
        <v>0</v>
      </c>
      <c r="BR248" s="105"/>
      <c r="BS248" s="105"/>
      <c r="BT248" s="105"/>
      <c r="BU248" s="105"/>
      <c r="BV248" s="104">
        <v>1</v>
      </c>
      <c r="BW248" s="104">
        <v>1</v>
      </c>
      <c r="BX248" s="104">
        <v>240000</v>
      </c>
      <c r="BY248" s="104">
        <v>0</v>
      </c>
      <c r="BZ248" s="104">
        <v>0</v>
      </c>
      <c r="CA248" s="105" t="s">
        <v>6681</v>
      </c>
      <c r="CB248" s="105"/>
      <c r="CC248" s="105" t="b">
        <v>0</v>
      </c>
      <c r="CD248" s="104">
        <v>0</v>
      </c>
      <c r="CE248" s="104">
        <v>0</v>
      </c>
      <c r="CF248" s="104">
        <v>0</v>
      </c>
      <c r="CG248" s="104">
        <v>0</v>
      </c>
      <c r="CH248" s="105"/>
      <c r="CI248" s="104" t="b">
        <v>0</v>
      </c>
      <c r="CJ248" s="104">
        <v>0</v>
      </c>
      <c r="CK248" s="104">
        <v>0</v>
      </c>
      <c r="CL248" s="105" t="s">
        <v>6675</v>
      </c>
      <c r="CM248" s="104">
        <v>0</v>
      </c>
      <c r="CN248" s="104">
        <v>1</v>
      </c>
      <c r="CO248" s="104">
        <v>0</v>
      </c>
      <c r="CP248" s="104">
        <v>0</v>
      </c>
      <c r="CQ248" s="104">
        <v>50</v>
      </c>
      <c r="CR248" s="104">
        <v>50</v>
      </c>
      <c r="CS248" s="104">
        <v>412800</v>
      </c>
      <c r="CT248" s="104">
        <v>0</v>
      </c>
      <c r="CU248" s="104">
        <v>0</v>
      </c>
      <c r="CV248" s="104">
        <v>0</v>
      </c>
      <c r="CW248" s="104">
        <v>0</v>
      </c>
      <c r="CX248" s="104">
        <v>0</v>
      </c>
      <c r="CY248" s="104">
        <v>0</v>
      </c>
      <c r="CZ248" s="104">
        <v>0</v>
      </c>
      <c r="DA248" s="104">
        <v>0</v>
      </c>
      <c r="DB248" s="104">
        <v>0</v>
      </c>
      <c r="DC248" s="104">
        <v>0</v>
      </c>
      <c r="DD248" s="105" t="s">
        <v>6682</v>
      </c>
    </row>
    <row r="249" spans="1:108" x14ac:dyDescent="0.35">
      <c r="A249" s="105" t="s">
        <v>6984</v>
      </c>
      <c r="B249" s="104">
        <v>0</v>
      </c>
      <c r="C249" s="104">
        <v>0</v>
      </c>
      <c r="D249" s="104">
        <v>0</v>
      </c>
      <c r="E249" s="105"/>
      <c r="F249" s="104">
        <v>1</v>
      </c>
      <c r="G249" s="104" t="b">
        <v>0</v>
      </c>
      <c r="H249" s="105" t="s">
        <v>512</v>
      </c>
      <c r="I249" s="104">
        <v>0</v>
      </c>
      <c r="J249" s="105"/>
      <c r="K249" s="104">
        <v>0</v>
      </c>
      <c r="L249" s="104">
        <v>1</v>
      </c>
      <c r="M249" s="104">
        <v>0</v>
      </c>
      <c r="N249" s="104">
        <v>0</v>
      </c>
      <c r="O249" s="105"/>
      <c r="P249" s="104" t="b">
        <v>0</v>
      </c>
      <c r="Q249" s="104">
        <v>0</v>
      </c>
      <c r="R249" s="105"/>
      <c r="S249" s="104">
        <v>0</v>
      </c>
      <c r="T249" s="104">
        <v>0</v>
      </c>
      <c r="U249" s="104">
        <v>0</v>
      </c>
      <c r="V249" s="104">
        <v>0</v>
      </c>
      <c r="W249" s="104">
        <v>0</v>
      </c>
      <c r="X249" s="105" t="s">
        <v>6686</v>
      </c>
      <c r="Y249" s="105"/>
      <c r="Z249" s="104">
        <v>1</v>
      </c>
      <c r="AA249" s="104">
        <v>0</v>
      </c>
      <c r="AB249" s="105"/>
      <c r="AC249" s="105"/>
      <c r="AD249" s="104">
        <v>0</v>
      </c>
      <c r="AE249" s="104">
        <v>0</v>
      </c>
      <c r="AF249" s="105"/>
      <c r="AG249" s="104">
        <v>2</v>
      </c>
      <c r="AH249" s="104">
        <v>2</v>
      </c>
      <c r="AI249" s="104">
        <v>2</v>
      </c>
      <c r="AJ249" s="105" t="s">
        <v>424</v>
      </c>
      <c r="AK249" s="104" t="b">
        <v>0</v>
      </c>
      <c r="AL249" s="104">
        <v>8760</v>
      </c>
      <c r="AM249" s="104">
        <v>8760</v>
      </c>
      <c r="AN249" s="104">
        <v>8760</v>
      </c>
      <c r="AO249" s="104">
        <v>0</v>
      </c>
      <c r="AP249" s="104">
        <v>0</v>
      </c>
      <c r="AQ249" s="104">
        <v>0</v>
      </c>
      <c r="AR249" s="104">
        <v>8760000</v>
      </c>
      <c r="AS249" s="104">
        <v>0</v>
      </c>
      <c r="AT249" s="105"/>
      <c r="AU249" s="104" t="b">
        <v>0</v>
      </c>
      <c r="AV249" s="104">
        <v>0</v>
      </c>
      <c r="AW249" s="104">
        <v>0</v>
      </c>
      <c r="AX249" s="104" t="b">
        <v>1</v>
      </c>
      <c r="AY249" s="104">
        <v>0</v>
      </c>
      <c r="AZ249" s="104">
        <v>87600</v>
      </c>
      <c r="BA249" s="104" t="b">
        <v>0</v>
      </c>
      <c r="BB249" s="104">
        <v>0</v>
      </c>
      <c r="BC249" s="105" t="s">
        <v>6680</v>
      </c>
      <c r="BD249" s="105" t="s">
        <v>855</v>
      </c>
      <c r="BE249" s="104" t="b">
        <v>0</v>
      </c>
      <c r="BF249" s="104">
        <v>0</v>
      </c>
      <c r="BG249" s="105">
        <v>8760</v>
      </c>
      <c r="BH249" s="105" t="b">
        <v>1</v>
      </c>
      <c r="BI249" s="104">
        <v>0</v>
      </c>
      <c r="BJ249" s="104">
        <v>49</v>
      </c>
      <c r="BK249" s="104">
        <v>35280</v>
      </c>
      <c r="BL249" s="104">
        <v>0</v>
      </c>
      <c r="BM249" s="104">
        <v>0</v>
      </c>
      <c r="BN249" s="105" t="s">
        <v>5929</v>
      </c>
      <c r="BO249" s="104">
        <v>438000</v>
      </c>
      <c r="BP249" s="104">
        <v>8760</v>
      </c>
      <c r="BQ249" s="104">
        <v>0</v>
      </c>
      <c r="BR249" s="105"/>
      <c r="BS249" s="105"/>
      <c r="BT249" s="105"/>
      <c r="BU249" s="105"/>
      <c r="BV249" s="104">
        <v>1</v>
      </c>
      <c r="BW249" s="104">
        <v>1</v>
      </c>
      <c r="BX249" s="104">
        <v>294000</v>
      </c>
      <c r="BY249" s="104">
        <v>0</v>
      </c>
      <c r="BZ249" s="104">
        <v>0</v>
      </c>
      <c r="CA249" s="105" t="s">
        <v>6681</v>
      </c>
      <c r="CB249" s="105"/>
      <c r="CC249" s="105" t="b">
        <v>0</v>
      </c>
      <c r="CD249" s="104">
        <v>0</v>
      </c>
      <c r="CE249" s="104">
        <v>0</v>
      </c>
      <c r="CF249" s="104">
        <v>0</v>
      </c>
      <c r="CG249" s="104">
        <v>0</v>
      </c>
      <c r="CH249" s="105"/>
      <c r="CI249" s="104" t="b">
        <v>0</v>
      </c>
      <c r="CJ249" s="104">
        <v>0</v>
      </c>
      <c r="CK249" s="104">
        <v>0</v>
      </c>
      <c r="CL249" s="105" t="s">
        <v>6675</v>
      </c>
      <c r="CM249" s="104">
        <v>0</v>
      </c>
      <c r="CN249" s="104">
        <v>1</v>
      </c>
      <c r="CO249" s="104">
        <v>0</v>
      </c>
      <c r="CP249" s="104">
        <v>0</v>
      </c>
      <c r="CQ249" s="104">
        <v>50</v>
      </c>
      <c r="CR249" s="104">
        <v>50</v>
      </c>
      <c r="CS249" s="104">
        <v>329280</v>
      </c>
      <c r="CT249" s="104">
        <v>0</v>
      </c>
      <c r="CU249" s="104">
        <v>0</v>
      </c>
      <c r="CV249" s="104">
        <v>0</v>
      </c>
      <c r="CW249" s="104">
        <v>0</v>
      </c>
      <c r="CX249" s="104">
        <v>0</v>
      </c>
      <c r="CY249" s="104">
        <v>0</v>
      </c>
      <c r="CZ249" s="104">
        <v>0</v>
      </c>
      <c r="DA249" s="104">
        <v>0</v>
      </c>
      <c r="DB249" s="104">
        <v>0</v>
      </c>
      <c r="DC249" s="104">
        <v>0</v>
      </c>
      <c r="DD249" s="105" t="s">
        <v>6687</v>
      </c>
    </row>
    <row r="250" spans="1:108" x14ac:dyDescent="0.35">
      <c r="A250" s="105" t="s">
        <v>6994</v>
      </c>
      <c r="B250" s="104">
        <v>0</v>
      </c>
      <c r="C250" s="104">
        <v>0</v>
      </c>
      <c r="D250" s="104">
        <v>0</v>
      </c>
      <c r="E250" s="105"/>
      <c r="F250" s="104">
        <v>1</v>
      </c>
      <c r="G250" s="104" t="b">
        <v>0</v>
      </c>
      <c r="H250" s="105" t="s">
        <v>512</v>
      </c>
      <c r="I250" s="104">
        <v>0</v>
      </c>
      <c r="J250" s="105"/>
      <c r="K250" s="104">
        <v>0</v>
      </c>
      <c r="L250" s="104">
        <v>1</v>
      </c>
      <c r="M250" s="104">
        <v>0</v>
      </c>
      <c r="N250" s="104">
        <v>0</v>
      </c>
      <c r="O250" s="105"/>
      <c r="P250" s="104" t="b">
        <v>0</v>
      </c>
      <c r="Q250" s="104">
        <v>0</v>
      </c>
      <c r="R250" s="105"/>
      <c r="S250" s="104">
        <v>0</v>
      </c>
      <c r="T250" s="104">
        <v>0</v>
      </c>
      <c r="U250" s="104">
        <v>0</v>
      </c>
      <c r="V250" s="104">
        <v>0</v>
      </c>
      <c r="W250" s="104">
        <v>0</v>
      </c>
      <c r="X250" s="105" t="s">
        <v>6716</v>
      </c>
      <c r="Y250" s="105"/>
      <c r="Z250" s="104">
        <v>1</v>
      </c>
      <c r="AA250" s="104">
        <v>0</v>
      </c>
      <c r="AB250" s="105"/>
      <c r="AC250" s="105"/>
      <c r="AD250" s="104">
        <v>0</v>
      </c>
      <c r="AE250" s="104">
        <v>0</v>
      </c>
      <c r="AF250" s="105"/>
      <c r="AG250" s="104">
        <v>2</v>
      </c>
      <c r="AH250" s="104">
        <v>2</v>
      </c>
      <c r="AI250" s="104">
        <v>2</v>
      </c>
      <c r="AJ250" s="105" t="s">
        <v>424</v>
      </c>
      <c r="AK250" s="104" t="b">
        <v>0</v>
      </c>
      <c r="AL250" s="104">
        <v>8760</v>
      </c>
      <c r="AM250" s="104">
        <v>8760</v>
      </c>
      <c r="AN250" s="104">
        <v>8760</v>
      </c>
      <c r="AO250" s="104">
        <v>0</v>
      </c>
      <c r="AP250" s="104">
        <v>0</v>
      </c>
      <c r="AQ250" s="104">
        <v>0</v>
      </c>
      <c r="AR250" s="104">
        <v>8760000</v>
      </c>
      <c r="AS250" s="104">
        <v>0</v>
      </c>
      <c r="AT250" s="105"/>
      <c r="AU250" s="104" t="b">
        <v>0</v>
      </c>
      <c r="AV250" s="104">
        <v>0</v>
      </c>
      <c r="AW250" s="104">
        <v>0</v>
      </c>
      <c r="AX250" s="104" t="b">
        <v>1</v>
      </c>
      <c r="AY250" s="104">
        <v>0</v>
      </c>
      <c r="AZ250" s="104">
        <v>87600</v>
      </c>
      <c r="BA250" s="104" t="b">
        <v>0</v>
      </c>
      <c r="BB250" s="104">
        <v>0</v>
      </c>
      <c r="BC250" s="105" t="s">
        <v>6680</v>
      </c>
      <c r="BD250" s="105" t="s">
        <v>855</v>
      </c>
      <c r="BE250" s="104" t="b">
        <v>0</v>
      </c>
      <c r="BF250" s="104">
        <v>0</v>
      </c>
      <c r="BG250" s="105">
        <v>8760</v>
      </c>
      <c r="BH250" s="105" t="b">
        <v>1</v>
      </c>
      <c r="BI250" s="104">
        <v>0</v>
      </c>
      <c r="BJ250" s="104">
        <v>49</v>
      </c>
      <c r="BK250" s="104">
        <v>352800</v>
      </c>
      <c r="BL250" s="104">
        <v>0</v>
      </c>
      <c r="BM250" s="104">
        <v>0</v>
      </c>
      <c r="BN250" s="105" t="s">
        <v>5929</v>
      </c>
      <c r="BO250" s="104">
        <v>438000</v>
      </c>
      <c r="BP250" s="104">
        <v>8760</v>
      </c>
      <c r="BQ250" s="104">
        <v>0</v>
      </c>
      <c r="BR250" s="105"/>
      <c r="BS250" s="105"/>
      <c r="BT250" s="105"/>
      <c r="BU250" s="105"/>
      <c r="BV250" s="104">
        <v>1</v>
      </c>
      <c r="BW250" s="104">
        <v>1</v>
      </c>
      <c r="BX250" s="104">
        <v>490000</v>
      </c>
      <c r="BY250" s="104">
        <v>0</v>
      </c>
      <c r="BZ250" s="104">
        <v>0</v>
      </c>
      <c r="CA250" s="105" t="s">
        <v>6681</v>
      </c>
      <c r="CB250" s="105"/>
      <c r="CC250" s="105" t="b">
        <v>0</v>
      </c>
      <c r="CD250" s="104">
        <v>0</v>
      </c>
      <c r="CE250" s="104">
        <v>0</v>
      </c>
      <c r="CF250" s="104">
        <v>0</v>
      </c>
      <c r="CG250" s="104">
        <v>0</v>
      </c>
      <c r="CH250" s="105"/>
      <c r="CI250" s="104" t="b">
        <v>0</v>
      </c>
      <c r="CJ250" s="104">
        <v>0</v>
      </c>
      <c r="CK250" s="104">
        <v>0</v>
      </c>
      <c r="CL250" s="105" t="s">
        <v>6675</v>
      </c>
      <c r="CM250" s="104">
        <v>0</v>
      </c>
      <c r="CN250" s="104">
        <v>1</v>
      </c>
      <c r="CO250" s="104">
        <v>0</v>
      </c>
      <c r="CP250" s="104">
        <v>0</v>
      </c>
      <c r="CQ250" s="104">
        <v>50</v>
      </c>
      <c r="CR250" s="104">
        <v>50</v>
      </c>
      <c r="CS250" s="104">
        <v>842800</v>
      </c>
      <c r="CT250" s="104">
        <v>0</v>
      </c>
      <c r="CU250" s="104">
        <v>0</v>
      </c>
      <c r="CV250" s="104">
        <v>0</v>
      </c>
      <c r="CW250" s="104">
        <v>0</v>
      </c>
      <c r="CX250" s="104">
        <v>0</v>
      </c>
      <c r="CY250" s="104">
        <v>0</v>
      </c>
      <c r="CZ250" s="104">
        <v>0</v>
      </c>
      <c r="DA250" s="104">
        <v>0</v>
      </c>
      <c r="DB250" s="104">
        <v>0</v>
      </c>
      <c r="DC250" s="104">
        <v>0</v>
      </c>
      <c r="DD250" s="105" t="s">
        <v>6717</v>
      </c>
    </row>
    <row r="251" spans="1:108" ht="409.5" x14ac:dyDescent="0.35">
      <c r="A251" s="105" t="s">
        <v>6976</v>
      </c>
      <c r="B251" s="104">
        <v>0</v>
      </c>
      <c r="C251" s="104">
        <v>0</v>
      </c>
      <c r="D251" s="104">
        <v>0</v>
      </c>
      <c r="E251" s="105"/>
      <c r="F251" s="104">
        <v>1</v>
      </c>
      <c r="G251" s="104" t="b">
        <v>0</v>
      </c>
      <c r="H251" s="105" t="s">
        <v>512</v>
      </c>
      <c r="I251" s="104">
        <v>0</v>
      </c>
      <c r="J251" s="105"/>
      <c r="K251" s="104">
        <v>0</v>
      </c>
      <c r="L251" s="104">
        <v>1.00640780019924</v>
      </c>
      <c r="M251" s="104">
        <v>0</v>
      </c>
      <c r="N251" s="104">
        <v>0</v>
      </c>
      <c r="O251" s="105"/>
      <c r="P251" s="104" t="b">
        <v>0</v>
      </c>
      <c r="Q251" s="104">
        <v>0</v>
      </c>
      <c r="R251" s="105"/>
      <c r="S251" s="104">
        <v>0</v>
      </c>
      <c r="T251" s="104">
        <v>16.724699999999999</v>
      </c>
      <c r="U251" s="104">
        <v>50.173902386076399</v>
      </c>
      <c r="V251" s="104">
        <v>16.724699999999999</v>
      </c>
      <c r="W251" s="104">
        <v>0</v>
      </c>
      <c r="X251" s="105" t="s">
        <v>6647</v>
      </c>
      <c r="Y251" s="105"/>
      <c r="Z251" s="104">
        <v>1</v>
      </c>
      <c r="AA251" s="104">
        <v>0</v>
      </c>
      <c r="AB251" s="105"/>
      <c r="AC251" s="105" t="s">
        <v>95</v>
      </c>
      <c r="AD251" s="104">
        <v>0</v>
      </c>
      <c r="AE251" s="104">
        <v>0</v>
      </c>
      <c r="AF251" s="105"/>
      <c r="AG251" s="104">
        <v>2</v>
      </c>
      <c r="AH251" s="104">
        <v>2</v>
      </c>
      <c r="AI251" s="104">
        <v>2</v>
      </c>
      <c r="AJ251" s="105" t="s">
        <v>798</v>
      </c>
      <c r="AK251" s="104" t="b">
        <v>0</v>
      </c>
      <c r="AL251" s="104">
        <v>8760</v>
      </c>
      <c r="AM251" s="104">
        <v>8760</v>
      </c>
      <c r="AN251" s="104">
        <v>8760</v>
      </c>
      <c r="AO251" s="104">
        <v>0</v>
      </c>
      <c r="AP251" s="104">
        <v>0</v>
      </c>
      <c r="AQ251" s="104">
        <v>0</v>
      </c>
      <c r="AR251" s="104">
        <v>26280</v>
      </c>
      <c r="AS251" s="104">
        <v>0</v>
      </c>
      <c r="AT251" s="105"/>
      <c r="AU251" s="104" t="b">
        <v>0</v>
      </c>
      <c r="AV251" s="104">
        <v>0</v>
      </c>
      <c r="AW251" s="104">
        <v>0</v>
      </c>
      <c r="AX251" s="104" t="b">
        <v>1</v>
      </c>
      <c r="AY251" s="104">
        <v>0</v>
      </c>
      <c r="AZ251" s="104">
        <v>87600</v>
      </c>
      <c r="BA251" s="104" t="b">
        <v>0</v>
      </c>
      <c r="BB251" s="104">
        <v>0</v>
      </c>
      <c r="BC251" s="105" t="s">
        <v>6466</v>
      </c>
      <c r="BD251" s="105" t="s">
        <v>6467</v>
      </c>
      <c r="BE251" s="104" t="b">
        <v>1</v>
      </c>
      <c r="BF251" s="104">
        <v>0</v>
      </c>
      <c r="BG251" s="105" t="s">
        <v>6910</v>
      </c>
      <c r="BH251" s="105" t="b">
        <v>1</v>
      </c>
      <c r="BI251" s="104">
        <v>0</v>
      </c>
      <c r="BJ251" s="104">
        <v>73</v>
      </c>
      <c r="BK251" s="104">
        <v>9365.7964294937501</v>
      </c>
      <c r="BL251" s="104">
        <v>0</v>
      </c>
      <c r="BM251" s="104">
        <v>0</v>
      </c>
      <c r="BN251" s="105" t="s">
        <v>5814</v>
      </c>
      <c r="BO251" s="104">
        <v>6664.1612666166602</v>
      </c>
      <c r="BP251" s="104">
        <v>7461.4054017726203</v>
      </c>
      <c r="BQ251" s="104">
        <v>0.76339492437510403</v>
      </c>
      <c r="BR251" s="105"/>
      <c r="BS251" s="105"/>
      <c r="BT251" s="105"/>
      <c r="BU251" s="105"/>
      <c r="BV251" s="104">
        <v>1</v>
      </c>
      <c r="BW251" s="104">
        <v>1</v>
      </c>
      <c r="BX251" s="104">
        <v>33449.4</v>
      </c>
      <c r="BY251" s="104">
        <v>0</v>
      </c>
      <c r="BZ251" s="104">
        <v>1.5005639269406401E-4</v>
      </c>
      <c r="CA251" s="105" t="s">
        <v>6648</v>
      </c>
      <c r="CB251" s="105"/>
      <c r="CC251" s="105" t="b">
        <v>0</v>
      </c>
      <c r="CD251" s="104">
        <v>0</v>
      </c>
      <c r="CE251" s="104">
        <v>0</v>
      </c>
      <c r="CF251" s="104">
        <v>0</v>
      </c>
      <c r="CG251" s="104">
        <v>0</v>
      </c>
      <c r="CH251" s="105"/>
      <c r="CI251" s="104" t="b">
        <v>0</v>
      </c>
      <c r="CJ251" s="104">
        <v>0</v>
      </c>
      <c r="CK251" s="104">
        <v>0</v>
      </c>
      <c r="CL251" s="106" t="s">
        <v>10400</v>
      </c>
      <c r="CM251" s="104">
        <v>0</v>
      </c>
      <c r="CN251" s="104">
        <v>1</v>
      </c>
      <c r="CO251" s="104">
        <v>0</v>
      </c>
      <c r="CP251" s="104">
        <v>0</v>
      </c>
      <c r="CQ251" s="104">
        <v>50</v>
      </c>
      <c r="CR251" s="104">
        <v>50</v>
      </c>
      <c r="CS251" s="104">
        <v>42815.196429493801</v>
      </c>
      <c r="CT251" s="104">
        <v>0.24470610463030901</v>
      </c>
      <c r="CU251" s="104">
        <v>10477.1399372429</v>
      </c>
      <c r="CV251" s="104">
        <v>50.173902386076399</v>
      </c>
      <c r="CW251" s="104">
        <v>0.24471075567220801</v>
      </c>
      <c r="CX251" s="104">
        <v>12.278093567920299</v>
      </c>
      <c r="CY251" s="104">
        <v>65.724699999999999</v>
      </c>
      <c r="CZ251" s="104">
        <v>6.2269078618473202E-2</v>
      </c>
      <c r="DA251" s="104">
        <v>4.0926165114755602</v>
      </c>
      <c r="DB251" s="104">
        <v>1.14552288552686E-4</v>
      </c>
      <c r="DC251" s="104">
        <v>0</v>
      </c>
      <c r="DD251" s="105" t="s">
        <v>6649</v>
      </c>
    </row>
    <row r="252" spans="1:108" ht="409.5" x14ac:dyDescent="0.35">
      <c r="A252" s="105" t="s">
        <v>6977</v>
      </c>
      <c r="B252" s="104">
        <v>0</v>
      </c>
      <c r="C252" s="104">
        <v>0</v>
      </c>
      <c r="D252" s="104">
        <v>0</v>
      </c>
      <c r="E252" s="105"/>
      <c r="F252" s="104">
        <v>1</v>
      </c>
      <c r="G252" s="104" t="b">
        <v>0</v>
      </c>
      <c r="H252" s="105" t="s">
        <v>512</v>
      </c>
      <c r="I252" s="104">
        <v>0</v>
      </c>
      <c r="J252" s="105"/>
      <c r="K252" s="104">
        <v>0</v>
      </c>
      <c r="L252" s="104">
        <v>1.00640780019924</v>
      </c>
      <c r="M252" s="104">
        <v>0</v>
      </c>
      <c r="N252" s="104">
        <v>0</v>
      </c>
      <c r="O252" s="105"/>
      <c r="P252" s="104" t="b">
        <v>0</v>
      </c>
      <c r="Q252" s="104">
        <v>0</v>
      </c>
      <c r="R252" s="105"/>
      <c r="S252" s="104">
        <v>0</v>
      </c>
      <c r="T252" s="104">
        <v>16.724699999999999</v>
      </c>
      <c r="U252" s="104">
        <v>50.173902386076399</v>
      </c>
      <c r="V252" s="104">
        <v>16.724699999999999</v>
      </c>
      <c r="W252" s="104">
        <v>0</v>
      </c>
      <c r="X252" s="105" t="s">
        <v>6647</v>
      </c>
      <c r="Y252" s="105"/>
      <c r="Z252" s="104">
        <v>1</v>
      </c>
      <c r="AA252" s="104">
        <v>0</v>
      </c>
      <c r="AB252" s="105"/>
      <c r="AC252" s="105" t="s">
        <v>91</v>
      </c>
      <c r="AD252" s="104">
        <v>0</v>
      </c>
      <c r="AE252" s="104">
        <v>0</v>
      </c>
      <c r="AF252" s="105"/>
      <c r="AG252" s="104">
        <v>2</v>
      </c>
      <c r="AH252" s="104">
        <v>2</v>
      </c>
      <c r="AI252" s="104">
        <v>2</v>
      </c>
      <c r="AJ252" s="105" t="s">
        <v>798</v>
      </c>
      <c r="AK252" s="104" t="b">
        <v>0</v>
      </c>
      <c r="AL252" s="104">
        <v>8760</v>
      </c>
      <c r="AM252" s="104">
        <v>8760</v>
      </c>
      <c r="AN252" s="104">
        <v>8760</v>
      </c>
      <c r="AO252" s="104">
        <v>0</v>
      </c>
      <c r="AP252" s="104">
        <v>0</v>
      </c>
      <c r="AQ252" s="104">
        <v>0</v>
      </c>
      <c r="AR252" s="104">
        <v>26280</v>
      </c>
      <c r="AS252" s="104">
        <v>0</v>
      </c>
      <c r="AT252" s="105"/>
      <c r="AU252" s="104" t="b">
        <v>0</v>
      </c>
      <c r="AV252" s="104">
        <v>0</v>
      </c>
      <c r="AW252" s="104">
        <v>0</v>
      </c>
      <c r="AX252" s="104" t="b">
        <v>1</v>
      </c>
      <c r="AY252" s="104">
        <v>0</v>
      </c>
      <c r="AZ252" s="104">
        <v>87600</v>
      </c>
      <c r="BA252" s="104" t="b">
        <v>0</v>
      </c>
      <c r="BB252" s="104">
        <v>0</v>
      </c>
      <c r="BC252" s="105" t="s">
        <v>6466</v>
      </c>
      <c r="BD252" s="105" t="s">
        <v>6467</v>
      </c>
      <c r="BE252" s="104" t="b">
        <v>1</v>
      </c>
      <c r="BF252" s="104">
        <v>0</v>
      </c>
      <c r="BG252" s="105" t="s">
        <v>6910</v>
      </c>
      <c r="BH252" s="105" t="b">
        <v>1</v>
      </c>
      <c r="BI252" s="104">
        <v>0</v>
      </c>
      <c r="BJ252" s="104">
        <v>73</v>
      </c>
      <c r="BK252" s="104">
        <v>9365.7964294937501</v>
      </c>
      <c r="BL252" s="104">
        <v>0</v>
      </c>
      <c r="BM252" s="104">
        <v>0</v>
      </c>
      <c r="BN252" s="105" t="s">
        <v>5844</v>
      </c>
      <c r="BO252" s="104">
        <v>6664.1612666166602</v>
      </c>
      <c r="BP252" s="104">
        <v>7461.4054017726203</v>
      </c>
      <c r="BQ252" s="104">
        <v>0.76339492437510403</v>
      </c>
      <c r="BR252" s="105"/>
      <c r="BS252" s="105"/>
      <c r="BT252" s="105"/>
      <c r="BU252" s="105"/>
      <c r="BV252" s="104">
        <v>1</v>
      </c>
      <c r="BW252" s="104">
        <v>1</v>
      </c>
      <c r="BX252" s="104">
        <v>33449.4</v>
      </c>
      <c r="BY252" s="104">
        <v>0</v>
      </c>
      <c r="BZ252" s="104">
        <v>1.5005639269406401E-4</v>
      </c>
      <c r="CA252" s="105" t="s">
        <v>6650</v>
      </c>
      <c r="CB252" s="105"/>
      <c r="CC252" s="105" t="b">
        <v>0</v>
      </c>
      <c r="CD252" s="104">
        <v>0</v>
      </c>
      <c r="CE252" s="104">
        <v>0</v>
      </c>
      <c r="CF252" s="104">
        <v>0</v>
      </c>
      <c r="CG252" s="104">
        <v>0</v>
      </c>
      <c r="CH252" s="105"/>
      <c r="CI252" s="104" t="b">
        <v>0</v>
      </c>
      <c r="CJ252" s="104">
        <v>0</v>
      </c>
      <c r="CK252" s="104">
        <v>0</v>
      </c>
      <c r="CL252" s="106" t="s">
        <v>10400</v>
      </c>
      <c r="CM252" s="104">
        <v>0</v>
      </c>
      <c r="CN252" s="104">
        <v>1</v>
      </c>
      <c r="CO252" s="104">
        <v>0</v>
      </c>
      <c r="CP252" s="104">
        <v>0</v>
      </c>
      <c r="CQ252" s="104">
        <v>50</v>
      </c>
      <c r="CR252" s="104">
        <v>50</v>
      </c>
      <c r="CS252" s="104">
        <v>42815.196429493801</v>
      </c>
      <c r="CT252" s="104">
        <v>0.24470610463030901</v>
      </c>
      <c r="CU252" s="104">
        <v>10477.1399372429</v>
      </c>
      <c r="CV252" s="104">
        <v>50.173902386076399</v>
      </c>
      <c r="CW252" s="104">
        <v>0.24471075567220801</v>
      </c>
      <c r="CX252" s="104">
        <v>12.278093567920299</v>
      </c>
      <c r="CY252" s="104">
        <v>65.724699999999999</v>
      </c>
      <c r="CZ252" s="104">
        <v>6.2269078618473202E-2</v>
      </c>
      <c r="DA252" s="104">
        <v>4.0926165114755602</v>
      </c>
      <c r="DB252" s="104">
        <v>1.14552288552686E-4</v>
      </c>
      <c r="DC252" s="104">
        <v>0</v>
      </c>
      <c r="DD252" s="105" t="s">
        <v>6651</v>
      </c>
    </row>
    <row r="253" spans="1:108" ht="409.5" x14ac:dyDescent="0.35">
      <c r="A253" s="105" t="s">
        <v>6978</v>
      </c>
      <c r="B253" s="104">
        <v>0</v>
      </c>
      <c r="C253" s="104">
        <v>0</v>
      </c>
      <c r="D253" s="104">
        <v>0</v>
      </c>
      <c r="E253" s="105"/>
      <c r="F253" s="104">
        <v>1</v>
      </c>
      <c r="G253" s="104" t="b">
        <v>0</v>
      </c>
      <c r="H253" s="105" t="s">
        <v>512</v>
      </c>
      <c r="I253" s="104">
        <v>0</v>
      </c>
      <c r="J253" s="105"/>
      <c r="K253" s="104">
        <v>0</v>
      </c>
      <c r="L253" s="104">
        <v>1.00640780019924</v>
      </c>
      <c r="M253" s="104">
        <v>0</v>
      </c>
      <c r="N253" s="104">
        <v>0</v>
      </c>
      <c r="O253" s="105"/>
      <c r="P253" s="104" t="b">
        <v>0</v>
      </c>
      <c r="Q253" s="104">
        <v>0</v>
      </c>
      <c r="R253" s="105"/>
      <c r="S253" s="104">
        <v>0</v>
      </c>
      <c r="T253" s="104">
        <v>16.724699999999999</v>
      </c>
      <c r="U253" s="104">
        <v>50.173902386076399</v>
      </c>
      <c r="V253" s="104">
        <v>16.724699999999999</v>
      </c>
      <c r="W253" s="104">
        <v>0</v>
      </c>
      <c r="X253" s="105" t="s">
        <v>6647</v>
      </c>
      <c r="Y253" s="105"/>
      <c r="Z253" s="104">
        <v>1</v>
      </c>
      <c r="AA253" s="104">
        <v>0</v>
      </c>
      <c r="AB253" s="105"/>
      <c r="AC253" s="105" t="s">
        <v>95</v>
      </c>
      <c r="AD253" s="104">
        <v>0</v>
      </c>
      <c r="AE253" s="104">
        <v>0</v>
      </c>
      <c r="AF253" s="105"/>
      <c r="AG253" s="104">
        <v>2</v>
      </c>
      <c r="AH253" s="104">
        <v>2</v>
      </c>
      <c r="AI253" s="104">
        <v>2</v>
      </c>
      <c r="AJ253" s="105" t="s">
        <v>798</v>
      </c>
      <c r="AK253" s="104" t="b">
        <v>0</v>
      </c>
      <c r="AL253" s="104">
        <v>8760</v>
      </c>
      <c r="AM253" s="104">
        <v>8760</v>
      </c>
      <c r="AN253" s="104">
        <v>8760</v>
      </c>
      <c r="AO253" s="104">
        <v>0</v>
      </c>
      <c r="AP253" s="104">
        <v>0</v>
      </c>
      <c r="AQ253" s="104">
        <v>0</v>
      </c>
      <c r="AR253" s="104">
        <v>26280</v>
      </c>
      <c r="AS253" s="104">
        <v>0</v>
      </c>
      <c r="AT253" s="105"/>
      <c r="AU253" s="104" t="b">
        <v>0</v>
      </c>
      <c r="AV253" s="104">
        <v>0</v>
      </c>
      <c r="AW253" s="104">
        <v>0</v>
      </c>
      <c r="AX253" s="104" t="b">
        <v>1</v>
      </c>
      <c r="AY253" s="104">
        <v>0</v>
      </c>
      <c r="AZ253" s="104">
        <v>87600</v>
      </c>
      <c r="BA253" s="104" t="b">
        <v>0</v>
      </c>
      <c r="BB253" s="104">
        <v>0</v>
      </c>
      <c r="BC253" s="105" t="s">
        <v>6466</v>
      </c>
      <c r="BD253" s="105" t="s">
        <v>6467</v>
      </c>
      <c r="BE253" s="104" t="b">
        <v>1</v>
      </c>
      <c r="BF253" s="104">
        <v>0</v>
      </c>
      <c r="BG253" s="105" t="s">
        <v>6910</v>
      </c>
      <c r="BH253" s="105" t="b">
        <v>1</v>
      </c>
      <c r="BI253" s="104">
        <v>0</v>
      </c>
      <c r="BJ253" s="104">
        <v>73</v>
      </c>
      <c r="BK253" s="104">
        <v>9365.7964294937501</v>
      </c>
      <c r="BL253" s="104">
        <v>0</v>
      </c>
      <c r="BM253" s="104">
        <v>0</v>
      </c>
      <c r="BN253" s="105" t="s">
        <v>5869</v>
      </c>
      <c r="BO253" s="104">
        <v>6664.1612666166602</v>
      </c>
      <c r="BP253" s="104">
        <v>7461.4054017726203</v>
      </c>
      <c r="BQ253" s="104">
        <v>0.76339492437510403</v>
      </c>
      <c r="BR253" s="105"/>
      <c r="BS253" s="105"/>
      <c r="BT253" s="105"/>
      <c r="BU253" s="105"/>
      <c r="BV253" s="104">
        <v>1</v>
      </c>
      <c r="BW253" s="104">
        <v>1</v>
      </c>
      <c r="BX253" s="104">
        <v>33449.4</v>
      </c>
      <c r="BY253" s="104">
        <v>0</v>
      </c>
      <c r="BZ253" s="104">
        <v>1.5005639269406401E-4</v>
      </c>
      <c r="CA253" s="105" t="s">
        <v>6652</v>
      </c>
      <c r="CB253" s="105"/>
      <c r="CC253" s="105" t="b">
        <v>0</v>
      </c>
      <c r="CD253" s="104">
        <v>0</v>
      </c>
      <c r="CE253" s="104">
        <v>0</v>
      </c>
      <c r="CF253" s="104">
        <v>0</v>
      </c>
      <c r="CG253" s="104">
        <v>0</v>
      </c>
      <c r="CH253" s="105"/>
      <c r="CI253" s="104" t="b">
        <v>0</v>
      </c>
      <c r="CJ253" s="104">
        <v>0</v>
      </c>
      <c r="CK253" s="104">
        <v>0</v>
      </c>
      <c r="CL253" s="106" t="s">
        <v>10400</v>
      </c>
      <c r="CM253" s="104">
        <v>0</v>
      </c>
      <c r="CN253" s="104">
        <v>1</v>
      </c>
      <c r="CO253" s="104">
        <v>0</v>
      </c>
      <c r="CP253" s="104">
        <v>0</v>
      </c>
      <c r="CQ253" s="104">
        <v>50</v>
      </c>
      <c r="CR253" s="104">
        <v>50</v>
      </c>
      <c r="CS253" s="104">
        <v>42815.196429493801</v>
      </c>
      <c r="CT253" s="104">
        <v>0.24470610463030901</v>
      </c>
      <c r="CU253" s="104">
        <v>10477.1399372429</v>
      </c>
      <c r="CV253" s="104">
        <v>50.173902386076399</v>
      </c>
      <c r="CW253" s="104">
        <v>0.24471075567220801</v>
      </c>
      <c r="CX253" s="104">
        <v>12.278093567920299</v>
      </c>
      <c r="CY253" s="104">
        <v>65.724699999999999</v>
      </c>
      <c r="CZ253" s="104">
        <v>6.2269078618473202E-2</v>
      </c>
      <c r="DA253" s="104">
        <v>4.0926165114755602</v>
      </c>
      <c r="DB253" s="104">
        <v>1.14552288552686E-4</v>
      </c>
      <c r="DC253" s="104">
        <v>0</v>
      </c>
      <c r="DD253" s="105" t="s">
        <v>6653</v>
      </c>
    </row>
  </sheetData>
  <sortState xmlns:xlrd2="http://schemas.microsoft.com/office/spreadsheetml/2017/richdata2" ref="A2:DD253">
    <sortCondition ref="A1"/>
  </sortState>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F51"/>
  <sheetViews>
    <sheetView workbookViewId="0"/>
  </sheetViews>
  <sheetFormatPr defaultRowHeight="14.5" x14ac:dyDescent="0.35"/>
  <cols>
    <col min="1" max="3" width="9.08984375" style="104"/>
    <col min="4" max="4" width="12" style="104" bestFit="1" customWidth="1"/>
    <col min="5" max="5" width="9.08984375" style="104"/>
    <col min="6" max="6" width="11" style="104" bestFit="1" customWidth="1"/>
    <col min="7" max="10" width="9.08984375" style="104"/>
    <col min="11" max="11" width="12" style="104" bestFit="1" customWidth="1"/>
    <col min="12" max="20" width="9.08984375" style="104"/>
    <col min="21" max="21" width="12" style="104" bestFit="1" customWidth="1"/>
    <col min="22" max="25" width="9.08984375" style="104"/>
    <col min="26" max="26" width="12" style="104" bestFit="1" customWidth="1"/>
    <col min="27" max="28" width="9.08984375" style="104"/>
    <col min="29" max="30" width="12" style="104" bestFit="1" customWidth="1"/>
    <col min="31" max="259" width="9.08984375" style="104"/>
    <col min="260" max="260" width="12" style="104" bestFit="1" customWidth="1"/>
    <col min="261" max="261" width="9.08984375" style="104"/>
    <col min="262" max="262" width="11" style="104" bestFit="1" customWidth="1"/>
    <col min="263" max="266" width="9.08984375" style="104"/>
    <col min="267" max="267" width="12" style="104" bestFit="1" customWidth="1"/>
    <col min="268" max="276" width="9.08984375" style="104"/>
    <col min="277" max="277" width="12" style="104" bestFit="1" customWidth="1"/>
    <col min="278" max="281" width="9.08984375" style="104"/>
    <col min="282" max="282" width="12" style="104" bestFit="1" customWidth="1"/>
    <col min="283" max="284" width="9.08984375" style="104"/>
    <col min="285" max="286" width="12" style="104" bestFit="1" customWidth="1"/>
    <col min="287" max="515" width="9.08984375" style="104"/>
    <col min="516" max="516" width="12" style="104" bestFit="1" customWidth="1"/>
    <col min="517" max="517" width="9.08984375" style="104"/>
    <col min="518" max="518" width="11" style="104" bestFit="1" customWidth="1"/>
    <col min="519" max="522" width="9.08984375" style="104"/>
    <col min="523" max="523" width="12" style="104" bestFit="1" customWidth="1"/>
    <col min="524" max="532" width="9.08984375" style="104"/>
    <col min="533" max="533" width="12" style="104" bestFit="1" customWidth="1"/>
    <col min="534" max="537" width="9.08984375" style="104"/>
    <col min="538" max="538" width="12" style="104" bestFit="1" customWidth="1"/>
    <col min="539" max="540" width="9.08984375" style="104"/>
    <col min="541" max="542" width="12" style="104" bestFit="1" customWidth="1"/>
    <col min="543" max="771" width="9.08984375" style="104"/>
    <col min="772" max="772" width="12" style="104" bestFit="1" customWidth="1"/>
    <col min="773" max="773" width="9.08984375" style="104"/>
    <col min="774" max="774" width="11" style="104" bestFit="1" customWidth="1"/>
    <col min="775" max="778" width="9.08984375" style="104"/>
    <col min="779" max="779" width="12" style="104" bestFit="1" customWidth="1"/>
    <col min="780" max="788" width="9.08984375" style="104"/>
    <col min="789" max="789" width="12" style="104" bestFit="1" customWidth="1"/>
    <col min="790" max="793" width="9.08984375" style="104"/>
    <col min="794" max="794" width="12" style="104" bestFit="1" customWidth="1"/>
    <col min="795" max="796" width="9.08984375" style="104"/>
    <col min="797" max="798" width="12" style="104" bestFit="1" customWidth="1"/>
    <col min="799" max="1027" width="9.08984375" style="104"/>
    <col min="1028" max="1028" width="12" style="104" bestFit="1" customWidth="1"/>
    <col min="1029" max="1029" width="9.08984375" style="104"/>
    <col min="1030" max="1030" width="11" style="104" bestFit="1" customWidth="1"/>
    <col min="1031" max="1034" width="9.08984375" style="104"/>
    <col min="1035" max="1035" width="12" style="104" bestFit="1" customWidth="1"/>
    <col min="1036" max="1044" width="9.08984375" style="104"/>
    <col min="1045" max="1045" width="12" style="104" bestFit="1" customWidth="1"/>
    <col min="1046" max="1049" width="9.08984375" style="104"/>
    <col min="1050" max="1050" width="12" style="104" bestFit="1" customWidth="1"/>
    <col min="1051" max="1052" width="9.08984375" style="104"/>
    <col min="1053" max="1054" width="12" style="104" bestFit="1" customWidth="1"/>
    <col min="1055" max="1283" width="9.08984375" style="104"/>
    <col min="1284" max="1284" width="12" style="104" bestFit="1" customWidth="1"/>
    <col min="1285" max="1285" width="9.08984375" style="104"/>
    <col min="1286" max="1286" width="11" style="104" bestFit="1" customWidth="1"/>
    <col min="1287" max="1290" width="9.08984375" style="104"/>
    <col min="1291" max="1291" width="12" style="104" bestFit="1" customWidth="1"/>
    <col min="1292" max="1300" width="9.08984375" style="104"/>
    <col min="1301" max="1301" width="12" style="104" bestFit="1" customWidth="1"/>
    <col min="1302" max="1305" width="9.08984375" style="104"/>
    <col min="1306" max="1306" width="12" style="104" bestFit="1" customWidth="1"/>
    <col min="1307" max="1308" width="9.08984375" style="104"/>
    <col min="1309" max="1310" width="12" style="104" bestFit="1" customWidth="1"/>
    <col min="1311" max="1539" width="9.08984375" style="104"/>
    <col min="1540" max="1540" width="12" style="104" bestFit="1" customWidth="1"/>
    <col min="1541" max="1541" width="9.08984375" style="104"/>
    <col min="1542" max="1542" width="11" style="104" bestFit="1" customWidth="1"/>
    <col min="1543" max="1546" width="9.08984375" style="104"/>
    <col min="1547" max="1547" width="12" style="104" bestFit="1" customWidth="1"/>
    <col min="1548" max="1556" width="9.08984375" style="104"/>
    <col min="1557" max="1557" width="12" style="104" bestFit="1" customWidth="1"/>
    <col min="1558" max="1561" width="9.08984375" style="104"/>
    <col min="1562" max="1562" width="12" style="104" bestFit="1" customWidth="1"/>
    <col min="1563" max="1564" width="9.08984375" style="104"/>
    <col min="1565" max="1566" width="12" style="104" bestFit="1" customWidth="1"/>
    <col min="1567" max="1795" width="9.08984375" style="104"/>
    <col min="1796" max="1796" width="12" style="104" bestFit="1" customWidth="1"/>
    <col min="1797" max="1797" width="9.08984375" style="104"/>
    <col min="1798" max="1798" width="11" style="104" bestFit="1" customWidth="1"/>
    <col min="1799" max="1802" width="9.08984375" style="104"/>
    <col min="1803" max="1803" width="12" style="104" bestFit="1" customWidth="1"/>
    <col min="1804" max="1812" width="9.08984375" style="104"/>
    <col min="1813" max="1813" width="12" style="104" bestFit="1" customWidth="1"/>
    <col min="1814" max="1817" width="9.08984375" style="104"/>
    <col min="1818" max="1818" width="12" style="104" bestFit="1" customWidth="1"/>
    <col min="1819" max="1820" width="9.08984375" style="104"/>
    <col min="1821" max="1822" width="12" style="104" bestFit="1" customWidth="1"/>
    <col min="1823" max="2051" width="9.08984375" style="104"/>
    <col min="2052" max="2052" width="12" style="104" bestFit="1" customWidth="1"/>
    <col min="2053" max="2053" width="9.08984375" style="104"/>
    <col min="2054" max="2054" width="11" style="104" bestFit="1" customWidth="1"/>
    <col min="2055" max="2058" width="9.08984375" style="104"/>
    <col min="2059" max="2059" width="12" style="104" bestFit="1" customWidth="1"/>
    <col min="2060" max="2068" width="9.08984375" style="104"/>
    <col min="2069" max="2069" width="12" style="104" bestFit="1" customWidth="1"/>
    <col min="2070" max="2073" width="9.08984375" style="104"/>
    <col min="2074" max="2074" width="12" style="104" bestFit="1" customWidth="1"/>
    <col min="2075" max="2076" width="9.08984375" style="104"/>
    <col min="2077" max="2078" width="12" style="104" bestFit="1" customWidth="1"/>
    <col min="2079" max="2307" width="9.08984375" style="104"/>
    <col min="2308" max="2308" width="12" style="104" bestFit="1" customWidth="1"/>
    <col min="2309" max="2309" width="9.08984375" style="104"/>
    <col min="2310" max="2310" width="11" style="104" bestFit="1" customWidth="1"/>
    <col min="2311" max="2314" width="9.08984375" style="104"/>
    <col min="2315" max="2315" width="12" style="104" bestFit="1" customWidth="1"/>
    <col min="2316" max="2324" width="9.08984375" style="104"/>
    <col min="2325" max="2325" width="12" style="104" bestFit="1" customWidth="1"/>
    <col min="2326" max="2329" width="9.08984375" style="104"/>
    <col min="2330" max="2330" width="12" style="104" bestFit="1" customWidth="1"/>
    <col min="2331" max="2332" width="9.08984375" style="104"/>
    <col min="2333" max="2334" width="12" style="104" bestFit="1" customWidth="1"/>
    <col min="2335" max="2563" width="9.08984375" style="104"/>
    <col min="2564" max="2564" width="12" style="104" bestFit="1" customWidth="1"/>
    <col min="2565" max="2565" width="9.08984375" style="104"/>
    <col min="2566" max="2566" width="11" style="104" bestFit="1" customWidth="1"/>
    <col min="2567" max="2570" width="9.08984375" style="104"/>
    <col min="2571" max="2571" width="12" style="104" bestFit="1" customWidth="1"/>
    <col min="2572" max="2580" width="9.08984375" style="104"/>
    <col min="2581" max="2581" width="12" style="104" bestFit="1" customWidth="1"/>
    <col min="2582" max="2585" width="9.08984375" style="104"/>
    <col min="2586" max="2586" width="12" style="104" bestFit="1" customWidth="1"/>
    <col min="2587" max="2588" width="9.08984375" style="104"/>
    <col min="2589" max="2590" width="12" style="104" bestFit="1" customWidth="1"/>
    <col min="2591" max="2819" width="9.08984375" style="104"/>
    <col min="2820" max="2820" width="12" style="104" bestFit="1" customWidth="1"/>
    <col min="2821" max="2821" width="9.08984375" style="104"/>
    <col min="2822" max="2822" width="11" style="104" bestFit="1" customWidth="1"/>
    <col min="2823" max="2826" width="9.08984375" style="104"/>
    <col min="2827" max="2827" width="12" style="104" bestFit="1" customWidth="1"/>
    <col min="2828" max="2836" width="9.08984375" style="104"/>
    <col min="2837" max="2837" width="12" style="104" bestFit="1" customWidth="1"/>
    <col min="2838" max="2841" width="9.08984375" style="104"/>
    <col min="2842" max="2842" width="12" style="104" bestFit="1" customWidth="1"/>
    <col min="2843" max="2844" width="9.08984375" style="104"/>
    <col min="2845" max="2846" width="12" style="104" bestFit="1" customWidth="1"/>
    <col min="2847" max="3075" width="9.08984375" style="104"/>
    <col min="3076" max="3076" width="12" style="104" bestFit="1" customWidth="1"/>
    <col min="3077" max="3077" width="9.08984375" style="104"/>
    <col min="3078" max="3078" width="11" style="104" bestFit="1" customWidth="1"/>
    <col min="3079" max="3082" width="9.08984375" style="104"/>
    <col min="3083" max="3083" width="12" style="104" bestFit="1" customWidth="1"/>
    <col min="3084" max="3092" width="9.08984375" style="104"/>
    <col min="3093" max="3093" width="12" style="104" bestFit="1" customWidth="1"/>
    <col min="3094" max="3097" width="9.08984375" style="104"/>
    <col min="3098" max="3098" width="12" style="104" bestFit="1" customWidth="1"/>
    <col min="3099" max="3100" width="9.08984375" style="104"/>
    <col min="3101" max="3102" width="12" style="104" bestFit="1" customWidth="1"/>
    <col min="3103" max="3331" width="9.08984375" style="104"/>
    <col min="3332" max="3332" width="12" style="104" bestFit="1" customWidth="1"/>
    <col min="3333" max="3333" width="9.08984375" style="104"/>
    <col min="3334" max="3334" width="11" style="104" bestFit="1" customWidth="1"/>
    <col min="3335" max="3338" width="9.08984375" style="104"/>
    <col min="3339" max="3339" width="12" style="104" bestFit="1" customWidth="1"/>
    <col min="3340" max="3348" width="9.08984375" style="104"/>
    <col min="3349" max="3349" width="12" style="104" bestFit="1" customWidth="1"/>
    <col min="3350" max="3353" width="9.08984375" style="104"/>
    <col min="3354" max="3354" width="12" style="104" bestFit="1" customWidth="1"/>
    <col min="3355" max="3356" width="9.08984375" style="104"/>
    <col min="3357" max="3358" width="12" style="104" bestFit="1" customWidth="1"/>
    <col min="3359" max="3587" width="9.08984375" style="104"/>
    <col min="3588" max="3588" width="12" style="104" bestFit="1" customWidth="1"/>
    <col min="3589" max="3589" width="9.08984375" style="104"/>
    <col min="3590" max="3590" width="11" style="104" bestFit="1" customWidth="1"/>
    <col min="3591" max="3594" width="9.08984375" style="104"/>
    <col min="3595" max="3595" width="12" style="104" bestFit="1" customWidth="1"/>
    <col min="3596" max="3604" width="9.08984375" style="104"/>
    <col min="3605" max="3605" width="12" style="104" bestFit="1" customWidth="1"/>
    <col min="3606" max="3609" width="9.08984375" style="104"/>
    <col min="3610" max="3610" width="12" style="104" bestFit="1" customWidth="1"/>
    <col min="3611" max="3612" width="9.08984375" style="104"/>
    <col min="3613" max="3614" width="12" style="104" bestFit="1" customWidth="1"/>
    <col min="3615" max="3843" width="9.08984375" style="104"/>
    <col min="3844" max="3844" width="12" style="104" bestFit="1" customWidth="1"/>
    <col min="3845" max="3845" width="9.08984375" style="104"/>
    <col min="3846" max="3846" width="11" style="104" bestFit="1" customWidth="1"/>
    <col min="3847" max="3850" width="9.08984375" style="104"/>
    <col min="3851" max="3851" width="12" style="104" bestFit="1" customWidth="1"/>
    <col min="3852" max="3860" width="9.08984375" style="104"/>
    <col min="3861" max="3861" width="12" style="104" bestFit="1" customWidth="1"/>
    <col min="3862" max="3865" width="9.08984375" style="104"/>
    <col min="3866" max="3866" width="12" style="104" bestFit="1" customWidth="1"/>
    <col min="3867" max="3868" width="9.08984375" style="104"/>
    <col min="3869" max="3870" width="12" style="104" bestFit="1" customWidth="1"/>
    <col min="3871" max="4099" width="9.08984375" style="104"/>
    <col min="4100" max="4100" width="12" style="104" bestFit="1" customWidth="1"/>
    <col min="4101" max="4101" width="9.08984375" style="104"/>
    <col min="4102" max="4102" width="11" style="104" bestFit="1" customWidth="1"/>
    <col min="4103" max="4106" width="9.08984375" style="104"/>
    <col min="4107" max="4107" width="12" style="104" bestFit="1" customWidth="1"/>
    <col min="4108" max="4116" width="9.08984375" style="104"/>
    <col min="4117" max="4117" width="12" style="104" bestFit="1" customWidth="1"/>
    <col min="4118" max="4121" width="9.08984375" style="104"/>
    <col min="4122" max="4122" width="12" style="104" bestFit="1" customWidth="1"/>
    <col min="4123" max="4124" width="9.08984375" style="104"/>
    <col min="4125" max="4126" width="12" style="104" bestFit="1" customWidth="1"/>
    <col min="4127" max="4355" width="9.08984375" style="104"/>
    <col min="4356" max="4356" width="12" style="104" bestFit="1" customWidth="1"/>
    <col min="4357" max="4357" width="9.08984375" style="104"/>
    <col min="4358" max="4358" width="11" style="104" bestFit="1" customWidth="1"/>
    <col min="4359" max="4362" width="9.08984375" style="104"/>
    <col min="4363" max="4363" width="12" style="104" bestFit="1" customWidth="1"/>
    <col min="4364" max="4372" width="9.08984375" style="104"/>
    <col min="4373" max="4373" width="12" style="104" bestFit="1" customWidth="1"/>
    <col min="4374" max="4377" width="9.08984375" style="104"/>
    <col min="4378" max="4378" width="12" style="104" bestFit="1" customWidth="1"/>
    <col min="4379" max="4380" width="9.08984375" style="104"/>
    <col min="4381" max="4382" width="12" style="104" bestFit="1" customWidth="1"/>
    <col min="4383" max="4611" width="9.08984375" style="104"/>
    <col min="4612" max="4612" width="12" style="104" bestFit="1" customWidth="1"/>
    <col min="4613" max="4613" width="9.08984375" style="104"/>
    <col min="4614" max="4614" width="11" style="104" bestFit="1" customWidth="1"/>
    <col min="4615" max="4618" width="9.08984375" style="104"/>
    <col min="4619" max="4619" width="12" style="104" bestFit="1" customWidth="1"/>
    <col min="4620" max="4628" width="9.08984375" style="104"/>
    <col min="4629" max="4629" width="12" style="104" bestFit="1" customWidth="1"/>
    <col min="4630" max="4633" width="9.08984375" style="104"/>
    <col min="4634" max="4634" width="12" style="104" bestFit="1" customWidth="1"/>
    <col min="4635" max="4636" width="9.08984375" style="104"/>
    <col min="4637" max="4638" width="12" style="104" bestFit="1" customWidth="1"/>
    <col min="4639" max="4867" width="9.08984375" style="104"/>
    <col min="4868" max="4868" width="12" style="104" bestFit="1" customWidth="1"/>
    <col min="4869" max="4869" width="9.08984375" style="104"/>
    <col min="4870" max="4870" width="11" style="104" bestFit="1" customWidth="1"/>
    <col min="4871" max="4874" width="9.08984375" style="104"/>
    <col min="4875" max="4875" width="12" style="104" bestFit="1" customWidth="1"/>
    <col min="4876" max="4884" width="9.08984375" style="104"/>
    <col min="4885" max="4885" width="12" style="104" bestFit="1" customWidth="1"/>
    <col min="4886" max="4889" width="9.08984375" style="104"/>
    <col min="4890" max="4890" width="12" style="104" bestFit="1" customWidth="1"/>
    <col min="4891" max="4892" width="9.08984375" style="104"/>
    <col min="4893" max="4894" width="12" style="104" bestFit="1" customWidth="1"/>
    <col min="4895" max="5123" width="9.08984375" style="104"/>
    <col min="5124" max="5124" width="12" style="104" bestFit="1" customWidth="1"/>
    <col min="5125" max="5125" width="9.08984375" style="104"/>
    <col min="5126" max="5126" width="11" style="104" bestFit="1" customWidth="1"/>
    <col min="5127" max="5130" width="9.08984375" style="104"/>
    <col min="5131" max="5131" width="12" style="104" bestFit="1" customWidth="1"/>
    <col min="5132" max="5140" width="9.08984375" style="104"/>
    <col min="5141" max="5141" width="12" style="104" bestFit="1" customWidth="1"/>
    <col min="5142" max="5145" width="9.08984375" style="104"/>
    <col min="5146" max="5146" width="12" style="104" bestFit="1" customWidth="1"/>
    <col min="5147" max="5148" width="9.08984375" style="104"/>
    <col min="5149" max="5150" width="12" style="104" bestFit="1" customWidth="1"/>
    <col min="5151" max="5379" width="9.08984375" style="104"/>
    <col min="5380" max="5380" width="12" style="104" bestFit="1" customWidth="1"/>
    <col min="5381" max="5381" width="9.08984375" style="104"/>
    <col min="5382" max="5382" width="11" style="104" bestFit="1" customWidth="1"/>
    <col min="5383" max="5386" width="9.08984375" style="104"/>
    <col min="5387" max="5387" width="12" style="104" bestFit="1" customWidth="1"/>
    <col min="5388" max="5396" width="9.08984375" style="104"/>
    <col min="5397" max="5397" width="12" style="104" bestFit="1" customWidth="1"/>
    <col min="5398" max="5401" width="9.08984375" style="104"/>
    <col min="5402" max="5402" width="12" style="104" bestFit="1" customWidth="1"/>
    <col min="5403" max="5404" width="9.08984375" style="104"/>
    <col min="5405" max="5406" width="12" style="104" bestFit="1" customWidth="1"/>
    <col min="5407" max="5635" width="9.08984375" style="104"/>
    <col min="5636" max="5636" width="12" style="104" bestFit="1" customWidth="1"/>
    <col min="5637" max="5637" width="9.08984375" style="104"/>
    <col min="5638" max="5638" width="11" style="104" bestFit="1" customWidth="1"/>
    <col min="5639" max="5642" width="9.08984375" style="104"/>
    <col min="5643" max="5643" width="12" style="104" bestFit="1" customWidth="1"/>
    <col min="5644" max="5652" width="9.08984375" style="104"/>
    <col min="5653" max="5653" width="12" style="104" bestFit="1" customWidth="1"/>
    <col min="5654" max="5657" width="9.08984375" style="104"/>
    <col min="5658" max="5658" width="12" style="104" bestFit="1" customWidth="1"/>
    <col min="5659" max="5660" width="9.08984375" style="104"/>
    <col min="5661" max="5662" width="12" style="104" bestFit="1" customWidth="1"/>
    <col min="5663" max="5891" width="9.08984375" style="104"/>
    <col min="5892" max="5892" width="12" style="104" bestFit="1" customWidth="1"/>
    <col min="5893" max="5893" width="9.08984375" style="104"/>
    <col min="5894" max="5894" width="11" style="104" bestFit="1" customWidth="1"/>
    <col min="5895" max="5898" width="9.08984375" style="104"/>
    <col min="5899" max="5899" width="12" style="104" bestFit="1" customWidth="1"/>
    <col min="5900" max="5908" width="9.08984375" style="104"/>
    <col min="5909" max="5909" width="12" style="104" bestFit="1" customWidth="1"/>
    <col min="5910" max="5913" width="9.08984375" style="104"/>
    <col min="5914" max="5914" width="12" style="104" bestFit="1" customWidth="1"/>
    <col min="5915" max="5916" width="9.08984375" style="104"/>
    <col min="5917" max="5918" width="12" style="104" bestFit="1" customWidth="1"/>
    <col min="5919" max="6147" width="9.08984375" style="104"/>
    <col min="6148" max="6148" width="12" style="104" bestFit="1" customWidth="1"/>
    <col min="6149" max="6149" width="9.08984375" style="104"/>
    <col min="6150" max="6150" width="11" style="104" bestFit="1" customWidth="1"/>
    <col min="6151" max="6154" width="9.08984375" style="104"/>
    <col min="6155" max="6155" width="12" style="104" bestFit="1" customWidth="1"/>
    <col min="6156" max="6164" width="9.08984375" style="104"/>
    <col min="6165" max="6165" width="12" style="104" bestFit="1" customWidth="1"/>
    <col min="6166" max="6169" width="9.08984375" style="104"/>
    <col min="6170" max="6170" width="12" style="104" bestFit="1" customWidth="1"/>
    <col min="6171" max="6172" width="9.08984375" style="104"/>
    <col min="6173" max="6174" width="12" style="104" bestFit="1" customWidth="1"/>
    <col min="6175" max="6403" width="9.08984375" style="104"/>
    <col min="6404" max="6404" width="12" style="104" bestFit="1" customWidth="1"/>
    <col min="6405" max="6405" width="9.08984375" style="104"/>
    <col min="6406" max="6406" width="11" style="104" bestFit="1" customWidth="1"/>
    <col min="6407" max="6410" width="9.08984375" style="104"/>
    <col min="6411" max="6411" width="12" style="104" bestFit="1" customWidth="1"/>
    <col min="6412" max="6420" width="9.08984375" style="104"/>
    <col min="6421" max="6421" width="12" style="104" bestFit="1" customWidth="1"/>
    <col min="6422" max="6425" width="9.08984375" style="104"/>
    <col min="6426" max="6426" width="12" style="104" bestFit="1" customWidth="1"/>
    <col min="6427" max="6428" width="9.08984375" style="104"/>
    <col min="6429" max="6430" width="12" style="104" bestFit="1" customWidth="1"/>
    <col min="6431" max="6659" width="9.08984375" style="104"/>
    <col min="6660" max="6660" width="12" style="104" bestFit="1" customWidth="1"/>
    <col min="6661" max="6661" width="9.08984375" style="104"/>
    <col min="6662" max="6662" width="11" style="104" bestFit="1" customWidth="1"/>
    <col min="6663" max="6666" width="9.08984375" style="104"/>
    <col min="6667" max="6667" width="12" style="104" bestFit="1" customWidth="1"/>
    <col min="6668" max="6676" width="9.08984375" style="104"/>
    <col min="6677" max="6677" width="12" style="104" bestFit="1" customWidth="1"/>
    <col min="6678" max="6681" width="9.08984375" style="104"/>
    <col min="6682" max="6682" width="12" style="104" bestFit="1" customWidth="1"/>
    <col min="6683" max="6684" width="9.08984375" style="104"/>
    <col min="6685" max="6686" width="12" style="104" bestFit="1" customWidth="1"/>
    <col min="6687" max="6915" width="9.08984375" style="104"/>
    <col min="6916" max="6916" width="12" style="104" bestFit="1" customWidth="1"/>
    <col min="6917" max="6917" width="9.08984375" style="104"/>
    <col min="6918" max="6918" width="11" style="104" bestFit="1" customWidth="1"/>
    <col min="6919" max="6922" width="9.08984375" style="104"/>
    <col min="6923" max="6923" width="12" style="104" bestFit="1" customWidth="1"/>
    <col min="6924" max="6932" width="9.08984375" style="104"/>
    <col min="6933" max="6933" width="12" style="104" bestFit="1" customWidth="1"/>
    <col min="6934" max="6937" width="9.08984375" style="104"/>
    <col min="6938" max="6938" width="12" style="104" bestFit="1" customWidth="1"/>
    <col min="6939" max="6940" width="9.08984375" style="104"/>
    <col min="6941" max="6942" width="12" style="104" bestFit="1" customWidth="1"/>
    <col min="6943" max="7171" width="9.08984375" style="104"/>
    <col min="7172" max="7172" width="12" style="104" bestFit="1" customWidth="1"/>
    <col min="7173" max="7173" width="9.08984375" style="104"/>
    <col min="7174" max="7174" width="11" style="104" bestFit="1" customWidth="1"/>
    <col min="7175" max="7178" width="9.08984375" style="104"/>
    <col min="7179" max="7179" width="12" style="104" bestFit="1" customWidth="1"/>
    <col min="7180" max="7188" width="9.08984375" style="104"/>
    <col min="7189" max="7189" width="12" style="104" bestFit="1" customWidth="1"/>
    <col min="7190" max="7193" width="9.08984375" style="104"/>
    <col min="7194" max="7194" width="12" style="104" bestFit="1" customWidth="1"/>
    <col min="7195" max="7196" width="9.08984375" style="104"/>
    <col min="7197" max="7198" width="12" style="104" bestFit="1" customWidth="1"/>
    <col min="7199" max="7427" width="9.08984375" style="104"/>
    <col min="7428" max="7428" width="12" style="104" bestFit="1" customWidth="1"/>
    <col min="7429" max="7429" width="9.08984375" style="104"/>
    <col min="7430" max="7430" width="11" style="104" bestFit="1" customWidth="1"/>
    <col min="7431" max="7434" width="9.08984375" style="104"/>
    <col min="7435" max="7435" width="12" style="104" bestFit="1" customWidth="1"/>
    <col min="7436" max="7444" width="9.08984375" style="104"/>
    <col min="7445" max="7445" width="12" style="104" bestFit="1" customWidth="1"/>
    <col min="7446" max="7449" width="9.08984375" style="104"/>
    <col min="7450" max="7450" width="12" style="104" bestFit="1" customWidth="1"/>
    <col min="7451" max="7452" width="9.08984375" style="104"/>
    <col min="7453" max="7454" width="12" style="104" bestFit="1" customWidth="1"/>
    <col min="7455" max="7683" width="9.08984375" style="104"/>
    <col min="7684" max="7684" width="12" style="104" bestFit="1" customWidth="1"/>
    <col min="7685" max="7685" width="9.08984375" style="104"/>
    <col min="7686" max="7686" width="11" style="104" bestFit="1" customWidth="1"/>
    <col min="7687" max="7690" width="9.08984375" style="104"/>
    <col min="7691" max="7691" width="12" style="104" bestFit="1" customWidth="1"/>
    <col min="7692" max="7700" width="9.08984375" style="104"/>
    <col min="7701" max="7701" width="12" style="104" bestFit="1" customWidth="1"/>
    <col min="7702" max="7705" width="9.08984375" style="104"/>
    <col min="7706" max="7706" width="12" style="104" bestFit="1" customWidth="1"/>
    <col min="7707" max="7708" width="9.08984375" style="104"/>
    <col min="7709" max="7710" width="12" style="104" bestFit="1" customWidth="1"/>
    <col min="7711" max="7939" width="9.08984375" style="104"/>
    <col min="7940" max="7940" width="12" style="104" bestFit="1" customWidth="1"/>
    <col min="7941" max="7941" width="9.08984375" style="104"/>
    <col min="7942" max="7942" width="11" style="104" bestFit="1" customWidth="1"/>
    <col min="7943" max="7946" width="9.08984375" style="104"/>
    <col min="7947" max="7947" width="12" style="104" bestFit="1" customWidth="1"/>
    <col min="7948" max="7956" width="9.08984375" style="104"/>
    <col min="7957" max="7957" width="12" style="104" bestFit="1" customWidth="1"/>
    <col min="7958" max="7961" width="9.08984375" style="104"/>
    <col min="7962" max="7962" width="12" style="104" bestFit="1" customWidth="1"/>
    <col min="7963" max="7964" width="9.08984375" style="104"/>
    <col min="7965" max="7966" width="12" style="104" bestFit="1" customWidth="1"/>
    <col min="7967" max="8195" width="9.08984375" style="104"/>
    <col min="8196" max="8196" width="12" style="104" bestFit="1" customWidth="1"/>
    <col min="8197" max="8197" width="9.08984375" style="104"/>
    <col min="8198" max="8198" width="11" style="104" bestFit="1" customWidth="1"/>
    <col min="8199" max="8202" width="9.08984375" style="104"/>
    <col min="8203" max="8203" width="12" style="104" bestFit="1" customWidth="1"/>
    <col min="8204" max="8212" width="9.08984375" style="104"/>
    <col min="8213" max="8213" width="12" style="104" bestFit="1" customWidth="1"/>
    <col min="8214" max="8217" width="9.08984375" style="104"/>
    <col min="8218" max="8218" width="12" style="104" bestFit="1" customWidth="1"/>
    <col min="8219" max="8220" width="9.08984375" style="104"/>
    <col min="8221" max="8222" width="12" style="104" bestFit="1" customWidth="1"/>
    <col min="8223" max="8451" width="9.08984375" style="104"/>
    <col min="8452" max="8452" width="12" style="104" bestFit="1" customWidth="1"/>
    <col min="8453" max="8453" width="9.08984375" style="104"/>
    <col min="8454" max="8454" width="11" style="104" bestFit="1" customWidth="1"/>
    <col min="8455" max="8458" width="9.08984375" style="104"/>
    <col min="8459" max="8459" width="12" style="104" bestFit="1" customWidth="1"/>
    <col min="8460" max="8468" width="9.08984375" style="104"/>
    <col min="8469" max="8469" width="12" style="104" bestFit="1" customWidth="1"/>
    <col min="8470" max="8473" width="9.08984375" style="104"/>
    <col min="8474" max="8474" width="12" style="104" bestFit="1" customWidth="1"/>
    <col min="8475" max="8476" width="9.08984375" style="104"/>
    <col min="8477" max="8478" width="12" style="104" bestFit="1" customWidth="1"/>
    <col min="8479" max="8707" width="9.08984375" style="104"/>
    <col min="8708" max="8708" width="12" style="104" bestFit="1" customWidth="1"/>
    <col min="8709" max="8709" width="9.08984375" style="104"/>
    <col min="8710" max="8710" width="11" style="104" bestFit="1" customWidth="1"/>
    <col min="8711" max="8714" width="9.08984375" style="104"/>
    <col min="8715" max="8715" width="12" style="104" bestFit="1" customWidth="1"/>
    <col min="8716" max="8724" width="9.08984375" style="104"/>
    <col min="8725" max="8725" width="12" style="104" bestFit="1" customWidth="1"/>
    <col min="8726" max="8729" width="9.08984375" style="104"/>
    <col min="8730" max="8730" width="12" style="104" bestFit="1" customWidth="1"/>
    <col min="8731" max="8732" width="9.08984375" style="104"/>
    <col min="8733" max="8734" width="12" style="104" bestFit="1" customWidth="1"/>
    <col min="8735" max="8963" width="9.08984375" style="104"/>
    <col min="8964" max="8964" width="12" style="104" bestFit="1" customWidth="1"/>
    <col min="8965" max="8965" width="9.08984375" style="104"/>
    <col min="8966" max="8966" width="11" style="104" bestFit="1" customWidth="1"/>
    <col min="8967" max="8970" width="9.08984375" style="104"/>
    <col min="8971" max="8971" width="12" style="104" bestFit="1" customWidth="1"/>
    <col min="8972" max="8980" width="9.08984375" style="104"/>
    <col min="8981" max="8981" width="12" style="104" bestFit="1" customWidth="1"/>
    <col min="8982" max="8985" width="9.08984375" style="104"/>
    <col min="8986" max="8986" width="12" style="104" bestFit="1" customWidth="1"/>
    <col min="8987" max="8988" width="9.08984375" style="104"/>
    <col min="8989" max="8990" width="12" style="104" bestFit="1" customWidth="1"/>
    <col min="8991" max="9219" width="9.08984375" style="104"/>
    <col min="9220" max="9220" width="12" style="104" bestFit="1" customWidth="1"/>
    <col min="9221" max="9221" width="9.08984375" style="104"/>
    <col min="9222" max="9222" width="11" style="104" bestFit="1" customWidth="1"/>
    <col min="9223" max="9226" width="9.08984375" style="104"/>
    <col min="9227" max="9227" width="12" style="104" bestFit="1" customWidth="1"/>
    <col min="9228" max="9236" width="9.08984375" style="104"/>
    <col min="9237" max="9237" width="12" style="104" bestFit="1" customWidth="1"/>
    <col min="9238" max="9241" width="9.08984375" style="104"/>
    <col min="9242" max="9242" width="12" style="104" bestFit="1" customWidth="1"/>
    <col min="9243" max="9244" width="9.08984375" style="104"/>
    <col min="9245" max="9246" width="12" style="104" bestFit="1" customWidth="1"/>
    <col min="9247" max="9475" width="9.08984375" style="104"/>
    <col min="9476" max="9476" width="12" style="104" bestFit="1" customWidth="1"/>
    <col min="9477" max="9477" width="9.08984375" style="104"/>
    <col min="9478" max="9478" width="11" style="104" bestFit="1" customWidth="1"/>
    <col min="9479" max="9482" width="9.08984375" style="104"/>
    <col min="9483" max="9483" width="12" style="104" bestFit="1" customWidth="1"/>
    <col min="9484" max="9492" width="9.08984375" style="104"/>
    <col min="9493" max="9493" width="12" style="104" bestFit="1" customWidth="1"/>
    <col min="9494" max="9497" width="9.08984375" style="104"/>
    <col min="9498" max="9498" width="12" style="104" bestFit="1" customWidth="1"/>
    <col min="9499" max="9500" width="9.08984375" style="104"/>
    <col min="9501" max="9502" width="12" style="104" bestFit="1" customWidth="1"/>
    <col min="9503" max="9731" width="9.08984375" style="104"/>
    <col min="9732" max="9732" width="12" style="104" bestFit="1" customWidth="1"/>
    <col min="9733" max="9733" width="9.08984375" style="104"/>
    <col min="9734" max="9734" width="11" style="104" bestFit="1" customWidth="1"/>
    <col min="9735" max="9738" width="9.08984375" style="104"/>
    <col min="9739" max="9739" width="12" style="104" bestFit="1" customWidth="1"/>
    <col min="9740" max="9748" width="9.08984375" style="104"/>
    <col min="9749" max="9749" width="12" style="104" bestFit="1" customWidth="1"/>
    <col min="9750" max="9753" width="9.08984375" style="104"/>
    <col min="9754" max="9754" width="12" style="104" bestFit="1" customWidth="1"/>
    <col min="9755" max="9756" width="9.08984375" style="104"/>
    <col min="9757" max="9758" width="12" style="104" bestFit="1" customWidth="1"/>
    <col min="9759" max="9987" width="9.08984375" style="104"/>
    <col min="9988" max="9988" width="12" style="104" bestFit="1" customWidth="1"/>
    <col min="9989" max="9989" width="9.08984375" style="104"/>
    <col min="9990" max="9990" width="11" style="104" bestFit="1" customWidth="1"/>
    <col min="9991" max="9994" width="9.08984375" style="104"/>
    <col min="9995" max="9995" width="12" style="104" bestFit="1" customWidth="1"/>
    <col min="9996" max="10004" width="9.08984375" style="104"/>
    <col min="10005" max="10005" width="12" style="104" bestFit="1" customWidth="1"/>
    <col min="10006" max="10009" width="9.08984375" style="104"/>
    <col min="10010" max="10010" width="12" style="104" bestFit="1" customWidth="1"/>
    <col min="10011" max="10012" width="9.08984375" style="104"/>
    <col min="10013" max="10014" width="12" style="104" bestFit="1" customWidth="1"/>
    <col min="10015" max="10243" width="9.08984375" style="104"/>
    <col min="10244" max="10244" width="12" style="104" bestFit="1" customWidth="1"/>
    <col min="10245" max="10245" width="9.08984375" style="104"/>
    <col min="10246" max="10246" width="11" style="104" bestFit="1" customWidth="1"/>
    <col min="10247" max="10250" width="9.08984375" style="104"/>
    <col min="10251" max="10251" width="12" style="104" bestFit="1" customWidth="1"/>
    <col min="10252" max="10260" width="9.08984375" style="104"/>
    <col min="10261" max="10261" width="12" style="104" bestFit="1" customWidth="1"/>
    <col min="10262" max="10265" width="9.08984375" style="104"/>
    <col min="10266" max="10266" width="12" style="104" bestFit="1" customWidth="1"/>
    <col min="10267" max="10268" width="9.08984375" style="104"/>
    <col min="10269" max="10270" width="12" style="104" bestFit="1" customWidth="1"/>
    <col min="10271" max="10499" width="9.08984375" style="104"/>
    <col min="10500" max="10500" width="12" style="104" bestFit="1" customWidth="1"/>
    <col min="10501" max="10501" width="9.08984375" style="104"/>
    <col min="10502" max="10502" width="11" style="104" bestFit="1" customWidth="1"/>
    <col min="10503" max="10506" width="9.08984375" style="104"/>
    <col min="10507" max="10507" width="12" style="104" bestFit="1" customWidth="1"/>
    <col min="10508" max="10516" width="9.08984375" style="104"/>
    <col min="10517" max="10517" width="12" style="104" bestFit="1" customWidth="1"/>
    <col min="10518" max="10521" width="9.08984375" style="104"/>
    <col min="10522" max="10522" width="12" style="104" bestFit="1" customWidth="1"/>
    <col min="10523" max="10524" width="9.08984375" style="104"/>
    <col min="10525" max="10526" width="12" style="104" bestFit="1" customWidth="1"/>
    <col min="10527" max="10755" width="9.08984375" style="104"/>
    <col min="10756" max="10756" width="12" style="104" bestFit="1" customWidth="1"/>
    <col min="10757" max="10757" width="9.08984375" style="104"/>
    <col min="10758" max="10758" width="11" style="104" bestFit="1" customWidth="1"/>
    <col min="10759" max="10762" width="9.08984375" style="104"/>
    <col min="10763" max="10763" width="12" style="104" bestFit="1" customWidth="1"/>
    <col min="10764" max="10772" width="9.08984375" style="104"/>
    <col min="10773" max="10773" width="12" style="104" bestFit="1" customWidth="1"/>
    <col min="10774" max="10777" width="9.08984375" style="104"/>
    <col min="10778" max="10778" width="12" style="104" bestFit="1" customWidth="1"/>
    <col min="10779" max="10780" width="9.08984375" style="104"/>
    <col min="10781" max="10782" width="12" style="104" bestFit="1" customWidth="1"/>
    <col min="10783" max="11011" width="9.08984375" style="104"/>
    <col min="11012" max="11012" width="12" style="104" bestFit="1" customWidth="1"/>
    <col min="11013" max="11013" width="9.08984375" style="104"/>
    <col min="11014" max="11014" width="11" style="104" bestFit="1" customWidth="1"/>
    <col min="11015" max="11018" width="9.08984375" style="104"/>
    <col min="11019" max="11019" width="12" style="104" bestFit="1" customWidth="1"/>
    <col min="11020" max="11028" width="9.08984375" style="104"/>
    <col min="11029" max="11029" width="12" style="104" bestFit="1" customWidth="1"/>
    <col min="11030" max="11033" width="9.08984375" style="104"/>
    <col min="11034" max="11034" width="12" style="104" bestFit="1" customWidth="1"/>
    <col min="11035" max="11036" width="9.08984375" style="104"/>
    <col min="11037" max="11038" width="12" style="104" bestFit="1" customWidth="1"/>
    <col min="11039" max="11267" width="9.08984375" style="104"/>
    <col min="11268" max="11268" width="12" style="104" bestFit="1" customWidth="1"/>
    <col min="11269" max="11269" width="9.08984375" style="104"/>
    <col min="11270" max="11270" width="11" style="104" bestFit="1" customWidth="1"/>
    <col min="11271" max="11274" width="9.08984375" style="104"/>
    <col min="11275" max="11275" width="12" style="104" bestFit="1" customWidth="1"/>
    <col min="11276" max="11284" width="9.08984375" style="104"/>
    <col min="11285" max="11285" width="12" style="104" bestFit="1" customWidth="1"/>
    <col min="11286" max="11289" width="9.08984375" style="104"/>
    <col min="11290" max="11290" width="12" style="104" bestFit="1" customWidth="1"/>
    <col min="11291" max="11292" width="9.08984375" style="104"/>
    <col min="11293" max="11294" width="12" style="104" bestFit="1" customWidth="1"/>
    <col min="11295" max="11523" width="9.08984375" style="104"/>
    <col min="11524" max="11524" width="12" style="104" bestFit="1" customWidth="1"/>
    <col min="11525" max="11525" width="9.08984375" style="104"/>
    <col min="11526" max="11526" width="11" style="104" bestFit="1" customWidth="1"/>
    <col min="11527" max="11530" width="9.08984375" style="104"/>
    <col min="11531" max="11531" width="12" style="104" bestFit="1" customWidth="1"/>
    <col min="11532" max="11540" width="9.08984375" style="104"/>
    <col min="11541" max="11541" width="12" style="104" bestFit="1" customWidth="1"/>
    <col min="11542" max="11545" width="9.08984375" style="104"/>
    <col min="11546" max="11546" width="12" style="104" bestFit="1" customWidth="1"/>
    <col min="11547" max="11548" width="9.08984375" style="104"/>
    <col min="11549" max="11550" width="12" style="104" bestFit="1" customWidth="1"/>
    <col min="11551" max="11779" width="9.08984375" style="104"/>
    <col min="11780" max="11780" width="12" style="104" bestFit="1" customWidth="1"/>
    <col min="11781" max="11781" width="9.08984375" style="104"/>
    <col min="11782" max="11782" width="11" style="104" bestFit="1" customWidth="1"/>
    <col min="11783" max="11786" width="9.08984375" style="104"/>
    <col min="11787" max="11787" width="12" style="104" bestFit="1" customWidth="1"/>
    <col min="11788" max="11796" width="9.08984375" style="104"/>
    <col min="11797" max="11797" width="12" style="104" bestFit="1" customWidth="1"/>
    <col min="11798" max="11801" width="9.08984375" style="104"/>
    <col min="11802" max="11802" width="12" style="104" bestFit="1" customWidth="1"/>
    <col min="11803" max="11804" width="9.08984375" style="104"/>
    <col min="11805" max="11806" width="12" style="104" bestFit="1" customWidth="1"/>
    <col min="11807" max="12035" width="9.08984375" style="104"/>
    <col min="12036" max="12036" width="12" style="104" bestFit="1" customWidth="1"/>
    <col min="12037" max="12037" width="9.08984375" style="104"/>
    <col min="12038" max="12038" width="11" style="104" bestFit="1" customWidth="1"/>
    <col min="12039" max="12042" width="9.08984375" style="104"/>
    <col min="12043" max="12043" width="12" style="104" bestFit="1" customWidth="1"/>
    <col min="12044" max="12052" width="9.08984375" style="104"/>
    <col min="12053" max="12053" width="12" style="104" bestFit="1" customWidth="1"/>
    <col min="12054" max="12057" width="9.08984375" style="104"/>
    <col min="12058" max="12058" width="12" style="104" bestFit="1" customWidth="1"/>
    <col min="12059" max="12060" width="9.08984375" style="104"/>
    <col min="12061" max="12062" width="12" style="104" bestFit="1" customWidth="1"/>
    <col min="12063" max="12291" width="9.08984375" style="104"/>
    <col min="12292" max="12292" width="12" style="104" bestFit="1" customWidth="1"/>
    <col min="12293" max="12293" width="9.08984375" style="104"/>
    <col min="12294" max="12294" width="11" style="104" bestFit="1" customWidth="1"/>
    <col min="12295" max="12298" width="9.08984375" style="104"/>
    <col min="12299" max="12299" width="12" style="104" bestFit="1" customWidth="1"/>
    <col min="12300" max="12308" width="9.08984375" style="104"/>
    <col min="12309" max="12309" width="12" style="104" bestFit="1" customWidth="1"/>
    <col min="12310" max="12313" width="9.08984375" style="104"/>
    <col min="12314" max="12314" width="12" style="104" bestFit="1" customWidth="1"/>
    <col min="12315" max="12316" width="9.08984375" style="104"/>
    <col min="12317" max="12318" width="12" style="104" bestFit="1" customWidth="1"/>
    <col min="12319" max="12547" width="9.08984375" style="104"/>
    <col min="12548" max="12548" width="12" style="104" bestFit="1" customWidth="1"/>
    <col min="12549" max="12549" width="9.08984375" style="104"/>
    <col min="12550" max="12550" width="11" style="104" bestFit="1" customWidth="1"/>
    <col min="12551" max="12554" width="9.08984375" style="104"/>
    <col min="12555" max="12555" width="12" style="104" bestFit="1" customWidth="1"/>
    <col min="12556" max="12564" width="9.08984375" style="104"/>
    <col min="12565" max="12565" width="12" style="104" bestFit="1" customWidth="1"/>
    <col min="12566" max="12569" width="9.08984375" style="104"/>
    <col min="12570" max="12570" width="12" style="104" bestFit="1" customWidth="1"/>
    <col min="12571" max="12572" width="9.08984375" style="104"/>
    <col min="12573" max="12574" width="12" style="104" bestFit="1" customWidth="1"/>
    <col min="12575" max="12803" width="9.08984375" style="104"/>
    <col min="12804" max="12804" width="12" style="104" bestFit="1" customWidth="1"/>
    <col min="12805" max="12805" width="9.08984375" style="104"/>
    <col min="12806" max="12806" width="11" style="104" bestFit="1" customWidth="1"/>
    <col min="12807" max="12810" width="9.08984375" style="104"/>
    <col min="12811" max="12811" width="12" style="104" bestFit="1" customWidth="1"/>
    <col min="12812" max="12820" width="9.08984375" style="104"/>
    <col min="12821" max="12821" width="12" style="104" bestFit="1" customWidth="1"/>
    <col min="12822" max="12825" width="9.08984375" style="104"/>
    <col min="12826" max="12826" width="12" style="104" bestFit="1" customWidth="1"/>
    <col min="12827" max="12828" width="9.08984375" style="104"/>
    <col min="12829" max="12830" width="12" style="104" bestFit="1" customWidth="1"/>
    <col min="12831" max="13059" width="9.08984375" style="104"/>
    <col min="13060" max="13060" width="12" style="104" bestFit="1" customWidth="1"/>
    <col min="13061" max="13061" width="9.08984375" style="104"/>
    <col min="13062" max="13062" width="11" style="104" bestFit="1" customWidth="1"/>
    <col min="13063" max="13066" width="9.08984375" style="104"/>
    <col min="13067" max="13067" width="12" style="104" bestFit="1" customWidth="1"/>
    <col min="13068" max="13076" width="9.08984375" style="104"/>
    <col min="13077" max="13077" width="12" style="104" bestFit="1" customWidth="1"/>
    <col min="13078" max="13081" width="9.08984375" style="104"/>
    <col min="13082" max="13082" width="12" style="104" bestFit="1" customWidth="1"/>
    <col min="13083" max="13084" width="9.08984375" style="104"/>
    <col min="13085" max="13086" width="12" style="104" bestFit="1" customWidth="1"/>
    <col min="13087" max="13315" width="9.08984375" style="104"/>
    <col min="13316" max="13316" width="12" style="104" bestFit="1" customWidth="1"/>
    <col min="13317" max="13317" width="9.08984375" style="104"/>
    <col min="13318" max="13318" width="11" style="104" bestFit="1" customWidth="1"/>
    <col min="13319" max="13322" width="9.08984375" style="104"/>
    <col min="13323" max="13323" width="12" style="104" bestFit="1" customWidth="1"/>
    <col min="13324" max="13332" width="9.08984375" style="104"/>
    <col min="13333" max="13333" width="12" style="104" bestFit="1" customWidth="1"/>
    <col min="13334" max="13337" width="9.08984375" style="104"/>
    <col min="13338" max="13338" width="12" style="104" bestFit="1" customWidth="1"/>
    <col min="13339" max="13340" width="9.08984375" style="104"/>
    <col min="13341" max="13342" width="12" style="104" bestFit="1" customWidth="1"/>
    <col min="13343" max="13571" width="9.08984375" style="104"/>
    <col min="13572" max="13572" width="12" style="104" bestFit="1" customWidth="1"/>
    <col min="13573" max="13573" width="9.08984375" style="104"/>
    <col min="13574" max="13574" width="11" style="104" bestFit="1" customWidth="1"/>
    <col min="13575" max="13578" width="9.08984375" style="104"/>
    <col min="13579" max="13579" width="12" style="104" bestFit="1" customWidth="1"/>
    <col min="13580" max="13588" width="9.08984375" style="104"/>
    <col min="13589" max="13589" width="12" style="104" bestFit="1" customWidth="1"/>
    <col min="13590" max="13593" width="9.08984375" style="104"/>
    <col min="13594" max="13594" width="12" style="104" bestFit="1" customWidth="1"/>
    <col min="13595" max="13596" width="9.08984375" style="104"/>
    <col min="13597" max="13598" width="12" style="104" bestFit="1" customWidth="1"/>
    <col min="13599" max="13827" width="9.08984375" style="104"/>
    <col min="13828" max="13828" width="12" style="104" bestFit="1" customWidth="1"/>
    <col min="13829" max="13829" width="9.08984375" style="104"/>
    <col min="13830" max="13830" width="11" style="104" bestFit="1" customWidth="1"/>
    <col min="13831" max="13834" width="9.08984375" style="104"/>
    <col min="13835" max="13835" width="12" style="104" bestFit="1" customWidth="1"/>
    <col min="13836" max="13844" width="9.08984375" style="104"/>
    <col min="13845" max="13845" width="12" style="104" bestFit="1" customWidth="1"/>
    <col min="13846" max="13849" width="9.08984375" style="104"/>
    <col min="13850" max="13850" width="12" style="104" bestFit="1" customWidth="1"/>
    <col min="13851" max="13852" width="9.08984375" style="104"/>
    <col min="13853" max="13854" width="12" style="104" bestFit="1" customWidth="1"/>
    <col min="13855" max="14083" width="9.08984375" style="104"/>
    <col min="14084" max="14084" width="12" style="104" bestFit="1" customWidth="1"/>
    <col min="14085" max="14085" width="9.08984375" style="104"/>
    <col min="14086" max="14086" width="11" style="104" bestFit="1" customWidth="1"/>
    <col min="14087" max="14090" width="9.08984375" style="104"/>
    <col min="14091" max="14091" width="12" style="104" bestFit="1" customWidth="1"/>
    <col min="14092" max="14100" width="9.08984375" style="104"/>
    <col min="14101" max="14101" width="12" style="104" bestFit="1" customWidth="1"/>
    <col min="14102" max="14105" width="9.08984375" style="104"/>
    <col min="14106" max="14106" width="12" style="104" bestFit="1" customWidth="1"/>
    <col min="14107" max="14108" width="9.08984375" style="104"/>
    <col min="14109" max="14110" width="12" style="104" bestFit="1" customWidth="1"/>
    <col min="14111" max="14339" width="9.08984375" style="104"/>
    <col min="14340" max="14340" width="12" style="104" bestFit="1" customWidth="1"/>
    <col min="14341" max="14341" width="9.08984375" style="104"/>
    <col min="14342" max="14342" width="11" style="104" bestFit="1" customWidth="1"/>
    <col min="14343" max="14346" width="9.08984375" style="104"/>
    <col min="14347" max="14347" width="12" style="104" bestFit="1" customWidth="1"/>
    <col min="14348" max="14356" width="9.08984375" style="104"/>
    <col min="14357" max="14357" width="12" style="104" bestFit="1" customWidth="1"/>
    <col min="14358" max="14361" width="9.08984375" style="104"/>
    <col min="14362" max="14362" width="12" style="104" bestFit="1" customWidth="1"/>
    <col min="14363" max="14364" width="9.08984375" style="104"/>
    <col min="14365" max="14366" width="12" style="104" bestFit="1" customWidth="1"/>
    <col min="14367" max="14595" width="9.08984375" style="104"/>
    <col min="14596" max="14596" width="12" style="104" bestFit="1" customWidth="1"/>
    <col min="14597" max="14597" width="9.08984375" style="104"/>
    <col min="14598" max="14598" width="11" style="104" bestFit="1" customWidth="1"/>
    <col min="14599" max="14602" width="9.08984375" style="104"/>
    <col min="14603" max="14603" width="12" style="104" bestFit="1" customWidth="1"/>
    <col min="14604" max="14612" width="9.08984375" style="104"/>
    <col min="14613" max="14613" width="12" style="104" bestFit="1" customWidth="1"/>
    <col min="14614" max="14617" width="9.08984375" style="104"/>
    <col min="14618" max="14618" width="12" style="104" bestFit="1" customWidth="1"/>
    <col min="14619" max="14620" width="9.08984375" style="104"/>
    <col min="14621" max="14622" width="12" style="104" bestFit="1" customWidth="1"/>
    <col min="14623" max="14851" width="9.08984375" style="104"/>
    <col min="14852" max="14852" width="12" style="104" bestFit="1" customWidth="1"/>
    <col min="14853" max="14853" width="9.08984375" style="104"/>
    <col min="14854" max="14854" width="11" style="104" bestFit="1" customWidth="1"/>
    <col min="14855" max="14858" width="9.08984375" style="104"/>
    <col min="14859" max="14859" width="12" style="104" bestFit="1" customWidth="1"/>
    <col min="14860" max="14868" width="9.08984375" style="104"/>
    <col min="14869" max="14869" width="12" style="104" bestFit="1" customWidth="1"/>
    <col min="14870" max="14873" width="9.08984375" style="104"/>
    <col min="14874" max="14874" width="12" style="104" bestFit="1" customWidth="1"/>
    <col min="14875" max="14876" width="9.08984375" style="104"/>
    <col min="14877" max="14878" width="12" style="104" bestFit="1" customWidth="1"/>
    <col min="14879" max="15107" width="9.08984375" style="104"/>
    <col min="15108" max="15108" width="12" style="104" bestFit="1" customWidth="1"/>
    <col min="15109" max="15109" width="9.08984375" style="104"/>
    <col min="15110" max="15110" width="11" style="104" bestFit="1" customWidth="1"/>
    <col min="15111" max="15114" width="9.08984375" style="104"/>
    <col min="15115" max="15115" width="12" style="104" bestFit="1" customWidth="1"/>
    <col min="15116" max="15124" width="9.08984375" style="104"/>
    <col min="15125" max="15125" width="12" style="104" bestFit="1" customWidth="1"/>
    <col min="15126" max="15129" width="9.08984375" style="104"/>
    <col min="15130" max="15130" width="12" style="104" bestFit="1" customWidth="1"/>
    <col min="15131" max="15132" width="9.08984375" style="104"/>
    <col min="15133" max="15134" width="12" style="104" bestFit="1" customWidth="1"/>
    <col min="15135" max="15363" width="9.08984375" style="104"/>
    <col min="15364" max="15364" width="12" style="104" bestFit="1" customWidth="1"/>
    <col min="15365" max="15365" width="9.08984375" style="104"/>
    <col min="15366" max="15366" width="11" style="104" bestFit="1" customWidth="1"/>
    <col min="15367" max="15370" width="9.08984375" style="104"/>
    <col min="15371" max="15371" width="12" style="104" bestFit="1" customWidth="1"/>
    <col min="15372" max="15380" width="9.08984375" style="104"/>
    <col min="15381" max="15381" width="12" style="104" bestFit="1" customWidth="1"/>
    <col min="15382" max="15385" width="9.08984375" style="104"/>
    <col min="15386" max="15386" width="12" style="104" bestFit="1" customWidth="1"/>
    <col min="15387" max="15388" width="9.08984375" style="104"/>
    <col min="15389" max="15390" width="12" style="104" bestFit="1" customWidth="1"/>
    <col min="15391" max="15619" width="9.08984375" style="104"/>
    <col min="15620" max="15620" width="12" style="104" bestFit="1" customWidth="1"/>
    <col min="15621" max="15621" width="9.08984375" style="104"/>
    <col min="15622" max="15622" width="11" style="104" bestFit="1" customWidth="1"/>
    <col min="15623" max="15626" width="9.08984375" style="104"/>
    <col min="15627" max="15627" width="12" style="104" bestFit="1" customWidth="1"/>
    <col min="15628" max="15636" width="9.08984375" style="104"/>
    <col min="15637" max="15637" width="12" style="104" bestFit="1" customWidth="1"/>
    <col min="15638" max="15641" width="9.08984375" style="104"/>
    <col min="15642" max="15642" width="12" style="104" bestFit="1" customWidth="1"/>
    <col min="15643" max="15644" width="9.08984375" style="104"/>
    <col min="15645" max="15646" width="12" style="104" bestFit="1" customWidth="1"/>
    <col min="15647" max="15875" width="9.08984375" style="104"/>
    <col min="15876" max="15876" width="12" style="104" bestFit="1" customWidth="1"/>
    <col min="15877" max="15877" width="9.08984375" style="104"/>
    <col min="15878" max="15878" width="11" style="104" bestFit="1" customWidth="1"/>
    <col min="15879" max="15882" width="9.08984375" style="104"/>
    <col min="15883" max="15883" width="12" style="104" bestFit="1" customWidth="1"/>
    <col min="15884" max="15892" width="9.08984375" style="104"/>
    <col min="15893" max="15893" width="12" style="104" bestFit="1" customWidth="1"/>
    <col min="15894" max="15897" width="9.08984375" style="104"/>
    <col min="15898" max="15898" width="12" style="104" bestFit="1" customWidth="1"/>
    <col min="15899" max="15900" width="9.08984375" style="104"/>
    <col min="15901" max="15902" width="12" style="104" bestFit="1" customWidth="1"/>
    <col min="15903" max="16131" width="9.08984375" style="104"/>
    <col min="16132" max="16132" width="12" style="104" bestFit="1" customWidth="1"/>
    <col min="16133" max="16133" width="9.08984375" style="104"/>
    <col min="16134" max="16134" width="11" style="104" bestFit="1" customWidth="1"/>
    <col min="16135" max="16138" width="9.08984375" style="104"/>
    <col min="16139" max="16139" width="12" style="104" bestFit="1" customWidth="1"/>
    <col min="16140" max="16148" width="9.08984375" style="104"/>
    <col min="16149" max="16149" width="12" style="104" bestFit="1" customWidth="1"/>
    <col min="16150" max="16153" width="9.08984375" style="104"/>
    <col min="16154" max="16154" width="12" style="104" bestFit="1" customWidth="1"/>
    <col min="16155" max="16156" width="9.08984375" style="104"/>
    <col min="16157" max="16158" width="12" style="104" bestFit="1" customWidth="1"/>
    <col min="16159" max="16384" width="9.08984375" style="104"/>
  </cols>
  <sheetData>
    <row r="1" spans="1:32" x14ac:dyDescent="0.35">
      <c r="A1" s="104" t="s">
        <v>425</v>
      </c>
      <c r="B1" s="104" t="s">
        <v>802</v>
      </c>
      <c r="C1" s="104" t="s">
        <v>803</v>
      </c>
      <c r="D1" s="104" t="s">
        <v>804</v>
      </c>
      <c r="E1" s="104" t="s">
        <v>427</v>
      </c>
      <c r="F1" s="104" t="s">
        <v>805</v>
      </c>
      <c r="G1" s="104" t="s">
        <v>806</v>
      </c>
      <c r="H1" s="104" t="s">
        <v>430</v>
      </c>
      <c r="I1" s="104" t="s">
        <v>807</v>
      </c>
      <c r="J1" s="104" t="s">
        <v>808</v>
      </c>
      <c r="K1" s="104" t="s">
        <v>809</v>
      </c>
      <c r="L1" s="104" t="s">
        <v>810</v>
      </c>
      <c r="M1" s="104" t="s">
        <v>436</v>
      </c>
      <c r="N1" s="104" t="s">
        <v>811</v>
      </c>
      <c r="O1" s="104" t="s">
        <v>812</v>
      </c>
      <c r="P1" s="104" t="s">
        <v>813</v>
      </c>
      <c r="Q1" s="104" t="s">
        <v>814</v>
      </c>
      <c r="R1" s="104" t="s">
        <v>815</v>
      </c>
      <c r="S1" s="104" t="s">
        <v>816</v>
      </c>
      <c r="T1" s="104" t="s">
        <v>438</v>
      </c>
      <c r="U1" s="104" t="s">
        <v>439</v>
      </c>
      <c r="V1" s="104" t="s">
        <v>817</v>
      </c>
      <c r="W1" s="104" t="s">
        <v>818</v>
      </c>
      <c r="X1" s="104" t="s">
        <v>326</v>
      </c>
      <c r="Y1" s="104" t="s">
        <v>819</v>
      </c>
      <c r="Z1" s="104" t="s">
        <v>441</v>
      </c>
      <c r="AA1" s="104" t="s">
        <v>820</v>
      </c>
      <c r="AB1" s="104" t="s">
        <v>821</v>
      </c>
      <c r="AC1" s="104" t="s">
        <v>822</v>
      </c>
      <c r="AD1" s="104" t="s">
        <v>823</v>
      </c>
      <c r="AE1" s="104" t="s">
        <v>824</v>
      </c>
      <c r="AF1" s="104" t="s">
        <v>825</v>
      </c>
    </row>
    <row r="2" spans="1:32" x14ac:dyDescent="0.35">
      <c r="A2" s="104">
        <v>0</v>
      </c>
      <c r="B2" s="104">
        <v>0</v>
      </c>
      <c r="C2" s="104">
        <v>2200.8867605246401</v>
      </c>
      <c r="D2" s="104">
        <v>29540.153176804601</v>
      </c>
      <c r="E2" s="104">
        <v>0</v>
      </c>
      <c r="F2" s="104">
        <v>290898.18</v>
      </c>
      <c r="G2" s="104">
        <v>29548.74</v>
      </c>
      <c r="H2" s="104">
        <v>0</v>
      </c>
      <c r="I2" s="104">
        <v>0</v>
      </c>
      <c r="J2" s="104">
        <v>400</v>
      </c>
      <c r="K2" s="104">
        <v>191270.46810951299</v>
      </c>
      <c r="L2" s="104">
        <v>309999.875</v>
      </c>
      <c r="M2" s="104">
        <v>0</v>
      </c>
      <c r="N2" s="104">
        <v>0</v>
      </c>
      <c r="O2" s="104">
        <v>321600</v>
      </c>
      <c r="P2" s="104">
        <v>74520</v>
      </c>
      <c r="Q2" s="104">
        <v>1588300</v>
      </c>
      <c r="R2" s="105" t="s">
        <v>886</v>
      </c>
      <c r="S2" s="104">
        <v>282400</v>
      </c>
      <c r="T2" s="104">
        <v>0</v>
      </c>
      <c r="U2" s="104">
        <v>4.7112858675999302E-7</v>
      </c>
      <c r="V2" s="104">
        <v>0</v>
      </c>
      <c r="W2" s="104">
        <v>0</v>
      </c>
      <c r="X2" s="104">
        <v>0</v>
      </c>
      <c r="Y2" s="104">
        <v>0</v>
      </c>
      <c r="Z2" s="104">
        <v>3120678.3030468398</v>
      </c>
      <c r="AA2" s="104">
        <v>0</v>
      </c>
      <c r="AB2" s="104">
        <v>324200.886760525</v>
      </c>
      <c r="AC2" s="104">
        <v>295330.621286318</v>
      </c>
      <c r="AD2" s="104">
        <v>2189198.0550000002</v>
      </c>
      <c r="AE2" s="104">
        <v>311948.74</v>
      </c>
      <c r="AF2" s="104">
        <v>311948.74</v>
      </c>
    </row>
    <row r="3" spans="1:32" x14ac:dyDescent="0.35">
      <c r="A3" s="104">
        <v>0</v>
      </c>
      <c r="B3" s="104">
        <v>0</v>
      </c>
      <c r="C3" s="104">
        <v>2060.25862124797</v>
      </c>
      <c r="D3" s="104">
        <v>29272.570648655401</v>
      </c>
      <c r="E3" s="104">
        <v>0</v>
      </c>
      <c r="F3" s="104">
        <v>257924.2</v>
      </c>
      <c r="G3" s="104">
        <v>3837.4</v>
      </c>
      <c r="H3" s="104">
        <v>0</v>
      </c>
      <c r="I3" s="104">
        <v>0</v>
      </c>
      <c r="J3" s="104">
        <v>0</v>
      </c>
      <c r="K3" s="104">
        <v>222568.09353913501</v>
      </c>
      <c r="L3" s="104">
        <v>324266.42499999999</v>
      </c>
      <c r="M3" s="104">
        <v>0</v>
      </c>
      <c r="N3" s="104">
        <v>0</v>
      </c>
      <c r="O3" s="104">
        <v>7200</v>
      </c>
      <c r="P3" s="104">
        <v>23340</v>
      </c>
      <c r="Q3" s="104">
        <v>218500</v>
      </c>
      <c r="R3" s="105" t="s">
        <v>886</v>
      </c>
      <c r="S3" s="104">
        <v>1800</v>
      </c>
      <c r="T3" s="104">
        <v>0</v>
      </c>
      <c r="U3" s="104">
        <v>3.9860755365497798E-7</v>
      </c>
      <c r="V3" s="104">
        <v>0</v>
      </c>
      <c r="W3" s="104">
        <v>0</v>
      </c>
      <c r="X3" s="104">
        <v>1</v>
      </c>
      <c r="Y3" s="104">
        <v>8760</v>
      </c>
      <c r="Z3" s="104">
        <v>1090768.9478090401</v>
      </c>
      <c r="AA3" s="104">
        <v>0</v>
      </c>
      <c r="AB3" s="104">
        <v>9260.2586212479691</v>
      </c>
      <c r="AC3" s="104">
        <v>275180.664187791</v>
      </c>
      <c r="AD3" s="104">
        <v>800690.625</v>
      </c>
      <c r="AE3" s="104">
        <v>5637.4</v>
      </c>
      <c r="AF3" s="104">
        <v>5637.4</v>
      </c>
    </row>
    <row r="4" spans="1:32" x14ac:dyDescent="0.35">
      <c r="A4" s="104">
        <v>0</v>
      </c>
      <c r="B4" s="104">
        <v>0</v>
      </c>
      <c r="C4" s="104">
        <v>2071.4346182273898</v>
      </c>
      <c r="D4" s="104">
        <v>30370.915890661701</v>
      </c>
      <c r="E4" s="104">
        <v>0</v>
      </c>
      <c r="F4" s="104">
        <v>276804.77</v>
      </c>
      <c r="G4" s="104">
        <v>7814.65</v>
      </c>
      <c r="H4" s="104">
        <v>0</v>
      </c>
      <c r="I4" s="104">
        <v>0</v>
      </c>
      <c r="J4" s="104">
        <v>0</v>
      </c>
      <c r="K4" s="104">
        <v>223284.14559312401</v>
      </c>
      <c r="L4" s="104">
        <v>335051.75</v>
      </c>
      <c r="M4" s="104">
        <v>0</v>
      </c>
      <c r="N4" s="104">
        <v>0</v>
      </c>
      <c r="O4" s="104">
        <v>3000</v>
      </c>
      <c r="P4" s="104">
        <v>18840</v>
      </c>
      <c r="Q4" s="104">
        <v>2800</v>
      </c>
      <c r="R4" s="105" t="s">
        <v>886</v>
      </c>
      <c r="S4" s="104">
        <v>0</v>
      </c>
      <c r="T4" s="104">
        <v>0</v>
      </c>
      <c r="U4" s="104">
        <v>3.9110913299286999E-7</v>
      </c>
      <c r="V4" s="104">
        <v>0</v>
      </c>
      <c r="W4" s="104">
        <v>0</v>
      </c>
      <c r="X4" s="104">
        <v>2</v>
      </c>
      <c r="Y4" s="104">
        <v>17520</v>
      </c>
      <c r="Z4" s="104">
        <v>900037.66610201297</v>
      </c>
      <c r="AA4" s="104">
        <v>0</v>
      </c>
      <c r="AB4" s="104">
        <v>5071.4346182273903</v>
      </c>
      <c r="AC4" s="104">
        <v>272495.06148378499</v>
      </c>
      <c r="AD4" s="104">
        <v>614656.52</v>
      </c>
      <c r="AE4" s="104">
        <v>7814.65</v>
      </c>
      <c r="AF4" s="104">
        <v>7814.65</v>
      </c>
    </row>
    <row r="5" spans="1:32" x14ac:dyDescent="0.35">
      <c r="A5" s="104">
        <v>0</v>
      </c>
      <c r="B5" s="104">
        <v>0</v>
      </c>
      <c r="C5" s="104">
        <v>2238.04</v>
      </c>
      <c r="D5" s="104">
        <v>29621.957438225301</v>
      </c>
      <c r="E5" s="104">
        <v>0</v>
      </c>
      <c r="F5" s="104">
        <v>261931.18</v>
      </c>
      <c r="G5" s="104">
        <v>781.05</v>
      </c>
      <c r="H5" s="104">
        <v>0</v>
      </c>
      <c r="I5" s="104">
        <v>0</v>
      </c>
      <c r="J5" s="104">
        <v>0</v>
      </c>
      <c r="K5" s="104">
        <v>228323.09898241301</v>
      </c>
      <c r="L5" s="104">
        <v>324190.40000000002</v>
      </c>
      <c r="M5" s="104">
        <v>0</v>
      </c>
      <c r="N5" s="104">
        <v>0</v>
      </c>
      <c r="O5" s="104">
        <v>3000</v>
      </c>
      <c r="P5" s="104">
        <v>199200</v>
      </c>
      <c r="Q5" s="104">
        <v>715500</v>
      </c>
      <c r="R5" s="105" t="s">
        <v>886</v>
      </c>
      <c r="S5" s="104">
        <v>281000</v>
      </c>
      <c r="T5" s="104">
        <v>0</v>
      </c>
      <c r="U5" s="104">
        <v>3.8853665981936198E-7</v>
      </c>
      <c r="V5" s="104">
        <v>0</v>
      </c>
      <c r="W5" s="104">
        <v>0</v>
      </c>
      <c r="X5" s="104">
        <v>3</v>
      </c>
      <c r="Y5" s="104">
        <v>26280</v>
      </c>
      <c r="Z5" s="104">
        <v>2045785.72642064</v>
      </c>
      <c r="AA5" s="104">
        <v>0</v>
      </c>
      <c r="AB5" s="104">
        <v>5238.04</v>
      </c>
      <c r="AC5" s="104">
        <v>457145.05642063799</v>
      </c>
      <c r="AD5" s="104">
        <v>1301621.58</v>
      </c>
      <c r="AE5" s="104">
        <v>281781.05</v>
      </c>
      <c r="AF5" s="104">
        <v>281781.05</v>
      </c>
    </row>
    <row r="6" spans="1:32" x14ac:dyDescent="0.35">
      <c r="A6" s="104">
        <v>0</v>
      </c>
      <c r="B6" s="104">
        <v>0</v>
      </c>
      <c r="C6" s="104">
        <v>2435.5487432612799</v>
      </c>
      <c r="D6" s="104">
        <v>29769.1960421392</v>
      </c>
      <c r="E6" s="104">
        <v>0</v>
      </c>
      <c r="F6" s="104">
        <v>255622.77</v>
      </c>
      <c r="G6" s="104">
        <v>1113.53</v>
      </c>
      <c r="H6" s="104">
        <v>0</v>
      </c>
      <c r="I6" s="104">
        <v>0</v>
      </c>
      <c r="J6" s="104">
        <v>400</v>
      </c>
      <c r="K6" s="104">
        <v>223460.76544012499</v>
      </c>
      <c r="L6" s="104">
        <v>334460.75</v>
      </c>
      <c r="M6" s="104">
        <v>0</v>
      </c>
      <c r="N6" s="104">
        <v>0</v>
      </c>
      <c r="O6" s="104">
        <v>3000</v>
      </c>
      <c r="P6" s="104">
        <v>19020</v>
      </c>
      <c r="Q6" s="104">
        <v>86800</v>
      </c>
      <c r="R6" s="105" t="s">
        <v>886</v>
      </c>
      <c r="S6" s="104">
        <v>6000</v>
      </c>
      <c r="T6" s="104">
        <v>0</v>
      </c>
      <c r="U6" s="104">
        <v>3.9054557477369302E-7</v>
      </c>
      <c r="V6" s="104">
        <v>0</v>
      </c>
      <c r="W6" s="104">
        <v>0</v>
      </c>
      <c r="X6" s="104">
        <v>4</v>
      </c>
      <c r="Y6" s="104">
        <v>35040</v>
      </c>
      <c r="Z6" s="104">
        <v>962082.56022552599</v>
      </c>
      <c r="AA6" s="104">
        <v>0</v>
      </c>
      <c r="AB6" s="104">
        <v>5835.5487432612799</v>
      </c>
      <c r="AC6" s="104">
        <v>272249.96148226497</v>
      </c>
      <c r="AD6" s="104">
        <v>676883.52</v>
      </c>
      <c r="AE6" s="104">
        <v>7113.53</v>
      </c>
      <c r="AF6" s="104">
        <v>7113.53</v>
      </c>
    </row>
    <row r="7" spans="1:32" x14ac:dyDescent="0.35">
      <c r="A7" s="104">
        <v>0</v>
      </c>
      <c r="B7" s="104">
        <v>0</v>
      </c>
      <c r="C7" s="104">
        <v>3935.77248061296</v>
      </c>
      <c r="D7" s="104">
        <v>33518.742859431797</v>
      </c>
      <c r="E7" s="104">
        <v>0</v>
      </c>
      <c r="F7" s="104">
        <v>289709.44799999997</v>
      </c>
      <c r="G7" s="104">
        <v>1986.07</v>
      </c>
      <c r="H7" s="104">
        <v>0</v>
      </c>
      <c r="I7" s="104">
        <v>0</v>
      </c>
      <c r="J7" s="104">
        <v>0</v>
      </c>
      <c r="K7" s="104">
        <v>234977.59999999401</v>
      </c>
      <c r="L7" s="104">
        <v>480425.7</v>
      </c>
      <c r="M7" s="104">
        <v>0</v>
      </c>
      <c r="N7" s="104">
        <v>0</v>
      </c>
      <c r="O7" s="104">
        <v>3000</v>
      </c>
      <c r="P7" s="104">
        <v>21787.103999999999</v>
      </c>
      <c r="Q7" s="104">
        <v>186855.48</v>
      </c>
      <c r="R7" s="105" t="s">
        <v>886</v>
      </c>
      <c r="S7" s="104">
        <v>6000</v>
      </c>
      <c r="T7" s="104">
        <v>0</v>
      </c>
      <c r="U7" s="104">
        <v>4.07902288814792E-7</v>
      </c>
      <c r="V7" s="104">
        <v>0</v>
      </c>
      <c r="W7" s="104">
        <v>0</v>
      </c>
      <c r="X7" s="104">
        <v>5</v>
      </c>
      <c r="Y7" s="104">
        <v>43800</v>
      </c>
      <c r="Z7" s="104">
        <v>1262195.91734004</v>
      </c>
      <c r="AA7" s="104">
        <v>0</v>
      </c>
      <c r="AB7" s="104">
        <v>6935.77248061296</v>
      </c>
      <c r="AC7" s="104">
        <v>290283.44685942598</v>
      </c>
      <c r="AD7" s="104">
        <v>956990.62800000003</v>
      </c>
      <c r="AE7" s="104">
        <v>7986.07</v>
      </c>
      <c r="AF7" s="104">
        <v>7986.07</v>
      </c>
    </row>
    <row r="8" spans="1:32" x14ac:dyDescent="0.35">
      <c r="A8" s="104">
        <v>0</v>
      </c>
      <c r="B8" s="104">
        <v>0</v>
      </c>
      <c r="C8" s="104">
        <v>8733.3663560374207</v>
      </c>
      <c r="D8" s="104">
        <v>44844.295561542298</v>
      </c>
      <c r="E8" s="104">
        <v>0</v>
      </c>
      <c r="F8" s="104">
        <v>299083.86800000002</v>
      </c>
      <c r="G8" s="104">
        <v>5453.4</v>
      </c>
      <c r="H8" s="104">
        <v>0</v>
      </c>
      <c r="I8" s="104">
        <v>0</v>
      </c>
      <c r="J8" s="104">
        <v>0</v>
      </c>
      <c r="K8" s="104">
        <v>238753.621384011</v>
      </c>
      <c r="L8" s="104">
        <v>334688.42499999999</v>
      </c>
      <c r="M8" s="104">
        <v>0</v>
      </c>
      <c r="N8" s="104">
        <v>0</v>
      </c>
      <c r="O8" s="104">
        <v>3000</v>
      </c>
      <c r="P8" s="104">
        <v>22282.896000000001</v>
      </c>
      <c r="Q8" s="104">
        <v>122044.52</v>
      </c>
      <c r="R8" s="105" t="s">
        <v>886</v>
      </c>
      <c r="S8" s="104">
        <v>0</v>
      </c>
      <c r="T8" s="104">
        <v>0</v>
      </c>
      <c r="U8" s="104">
        <v>4.3534686016182902E-7</v>
      </c>
      <c r="V8" s="104">
        <v>0</v>
      </c>
      <c r="W8" s="104">
        <v>0</v>
      </c>
      <c r="X8" s="104">
        <v>6</v>
      </c>
      <c r="Y8" s="104">
        <v>52560</v>
      </c>
      <c r="Z8" s="104">
        <v>1078884.3923015899</v>
      </c>
      <c r="AA8" s="104">
        <v>0</v>
      </c>
      <c r="AB8" s="104">
        <v>11733.366356037401</v>
      </c>
      <c r="AC8" s="104">
        <v>305880.81294555299</v>
      </c>
      <c r="AD8" s="104">
        <v>755816.81299999997</v>
      </c>
      <c r="AE8" s="104">
        <v>5453.4</v>
      </c>
      <c r="AF8" s="104">
        <v>5453.4</v>
      </c>
    </row>
    <row r="9" spans="1:32" x14ac:dyDescent="0.35">
      <c r="A9" s="104">
        <v>0</v>
      </c>
      <c r="B9" s="104">
        <v>0</v>
      </c>
      <c r="C9" s="104">
        <v>2249.3122546743498</v>
      </c>
      <c r="D9" s="104">
        <v>32208.384375372701</v>
      </c>
      <c r="E9" s="104">
        <v>0</v>
      </c>
      <c r="F9" s="104">
        <v>326788.93</v>
      </c>
      <c r="G9" s="104">
        <v>4257.6000000000004</v>
      </c>
      <c r="H9" s="104">
        <v>0</v>
      </c>
      <c r="I9" s="104">
        <v>0</v>
      </c>
      <c r="J9" s="104">
        <v>0</v>
      </c>
      <c r="K9" s="104">
        <v>241270.674389302</v>
      </c>
      <c r="L9" s="104">
        <v>335855.17499999999</v>
      </c>
      <c r="M9" s="104">
        <v>0</v>
      </c>
      <c r="N9" s="104">
        <v>0</v>
      </c>
      <c r="O9" s="104">
        <v>60600</v>
      </c>
      <c r="P9" s="104">
        <v>111540</v>
      </c>
      <c r="Q9" s="104">
        <v>260000</v>
      </c>
      <c r="R9" s="105" t="s">
        <v>886</v>
      </c>
      <c r="S9" s="104">
        <v>438000</v>
      </c>
      <c r="T9" s="104">
        <v>0</v>
      </c>
      <c r="U9" s="104">
        <v>3.9819721176000201E-7</v>
      </c>
      <c r="V9" s="104">
        <v>0</v>
      </c>
      <c r="W9" s="104">
        <v>0</v>
      </c>
      <c r="X9" s="104">
        <v>7</v>
      </c>
      <c r="Y9" s="104">
        <v>61320</v>
      </c>
      <c r="Z9" s="104">
        <v>1812770.07601935</v>
      </c>
      <c r="AA9" s="104">
        <v>0</v>
      </c>
      <c r="AB9" s="104">
        <v>62849.312254674398</v>
      </c>
      <c r="AC9" s="104">
        <v>385019.05876467499</v>
      </c>
      <c r="AD9" s="104">
        <v>922644.10499999998</v>
      </c>
      <c r="AE9" s="104">
        <v>442257.6</v>
      </c>
      <c r="AF9" s="104">
        <v>442257.6</v>
      </c>
    </row>
    <row r="10" spans="1:32" x14ac:dyDescent="0.35">
      <c r="A10" s="104">
        <v>0</v>
      </c>
      <c r="B10" s="104">
        <v>0</v>
      </c>
      <c r="C10" s="104">
        <v>2017.7201654139801</v>
      </c>
      <c r="D10" s="104">
        <v>30498.3723753911</v>
      </c>
      <c r="E10" s="104">
        <v>0</v>
      </c>
      <c r="F10" s="104">
        <v>279101.07</v>
      </c>
      <c r="G10" s="104">
        <v>7276.38</v>
      </c>
      <c r="H10" s="104">
        <v>0</v>
      </c>
      <c r="I10" s="104">
        <v>0</v>
      </c>
      <c r="J10" s="104">
        <v>400</v>
      </c>
      <c r="K10" s="104">
        <v>222011.49708301399</v>
      </c>
      <c r="L10" s="104">
        <v>334302.375</v>
      </c>
      <c r="M10" s="104">
        <v>0</v>
      </c>
      <c r="N10" s="104">
        <v>0</v>
      </c>
      <c r="O10" s="104">
        <v>4800</v>
      </c>
      <c r="P10" s="104">
        <v>215580.64799999999</v>
      </c>
      <c r="Q10" s="104">
        <v>550301.35</v>
      </c>
      <c r="R10" s="105" t="s">
        <v>886</v>
      </c>
      <c r="S10" s="104">
        <v>141000</v>
      </c>
      <c r="T10" s="104">
        <v>0</v>
      </c>
      <c r="U10" s="104">
        <v>6.4651999771890596E-7</v>
      </c>
      <c r="V10" s="104">
        <v>0</v>
      </c>
      <c r="W10" s="104">
        <v>0</v>
      </c>
      <c r="X10" s="104">
        <v>8</v>
      </c>
      <c r="Y10" s="104">
        <v>70080</v>
      </c>
      <c r="Z10" s="104">
        <v>1787289.4126238199</v>
      </c>
      <c r="AA10" s="104">
        <v>0</v>
      </c>
      <c r="AB10" s="104">
        <v>7217.7201654139799</v>
      </c>
      <c r="AC10" s="104">
        <v>468090.51745840599</v>
      </c>
      <c r="AD10" s="104">
        <v>1163704.7949999999</v>
      </c>
      <c r="AE10" s="104">
        <v>148276.38</v>
      </c>
      <c r="AF10" s="104">
        <v>148276.38</v>
      </c>
    </row>
    <row r="11" spans="1:32" x14ac:dyDescent="0.35">
      <c r="A11" s="104">
        <v>0</v>
      </c>
      <c r="B11" s="104">
        <v>0</v>
      </c>
      <c r="C11" s="104">
        <v>1978.13546043677</v>
      </c>
      <c r="D11" s="104">
        <v>31852.0587739576</v>
      </c>
      <c r="E11" s="104">
        <v>0</v>
      </c>
      <c r="F11" s="104">
        <v>306602.53000000003</v>
      </c>
      <c r="G11" s="104">
        <v>11927.18</v>
      </c>
      <c r="H11" s="104">
        <v>0</v>
      </c>
      <c r="I11" s="104">
        <v>0</v>
      </c>
      <c r="J11" s="104">
        <v>0</v>
      </c>
      <c r="K11" s="104">
        <v>247025.99942655899</v>
      </c>
      <c r="L11" s="104">
        <v>324320</v>
      </c>
      <c r="M11" s="104">
        <v>0</v>
      </c>
      <c r="N11" s="104">
        <v>0</v>
      </c>
      <c r="O11" s="104">
        <v>3000</v>
      </c>
      <c r="P11" s="104">
        <v>22620</v>
      </c>
      <c r="Q11" s="104">
        <v>206000</v>
      </c>
      <c r="R11" s="105" t="s">
        <v>886</v>
      </c>
      <c r="S11" s="104">
        <v>7800</v>
      </c>
      <c r="T11" s="104">
        <v>0</v>
      </c>
      <c r="U11" s="104">
        <v>4.15140944065938E-7</v>
      </c>
      <c r="V11" s="104">
        <v>0</v>
      </c>
      <c r="W11" s="104">
        <v>0</v>
      </c>
      <c r="X11" s="104">
        <v>9</v>
      </c>
      <c r="Y11" s="104">
        <v>78840</v>
      </c>
      <c r="Z11" s="104">
        <v>1163125.90366095</v>
      </c>
      <c r="AA11" s="104">
        <v>0</v>
      </c>
      <c r="AB11" s="104">
        <v>4978.1354604367698</v>
      </c>
      <c r="AC11" s="104">
        <v>301498.05820051703</v>
      </c>
      <c r="AD11" s="104">
        <v>836922.53</v>
      </c>
      <c r="AE11" s="104">
        <v>19727.18</v>
      </c>
      <c r="AF11" s="104">
        <v>19727.18</v>
      </c>
    </row>
    <row r="12" spans="1:32" x14ac:dyDescent="0.35">
      <c r="A12" s="104">
        <v>0</v>
      </c>
      <c r="B12" s="104">
        <v>0</v>
      </c>
      <c r="C12" s="104">
        <v>2141.0461289620398</v>
      </c>
      <c r="D12" s="104">
        <v>35448.917705800101</v>
      </c>
      <c r="E12" s="104">
        <v>0</v>
      </c>
      <c r="F12" s="104">
        <v>350637.91</v>
      </c>
      <c r="G12" s="104">
        <v>19460.96</v>
      </c>
      <c r="H12" s="104">
        <v>0</v>
      </c>
      <c r="I12" s="104">
        <v>0</v>
      </c>
      <c r="J12" s="104">
        <v>0</v>
      </c>
      <c r="K12" s="104">
        <v>236772.48800002501</v>
      </c>
      <c r="L12" s="104">
        <v>691520</v>
      </c>
      <c r="M12" s="104">
        <v>0</v>
      </c>
      <c r="N12" s="104">
        <v>0</v>
      </c>
      <c r="O12" s="104">
        <v>3000</v>
      </c>
      <c r="P12" s="104">
        <v>18843.240000000002</v>
      </c>
      <c r="Q12" s="104">
        <v>2806.75</v>
      </c>
      <c r="R12" s="105" t="s">
        <v>886</v>
      </c>
      <c r="S12" s="104">
        <v>0</v>
      </c>
      <c r="T12" s="104">
        <v>0</v>
      </c>
      <c r="U12" s="104">
        <v>3.94428212330777E-7</v>
      </c>
      <c r="V12" s="104">
        <v>0</v>
      </c>
      <c r="W12" s="104">
        <v>0</v>
      </c>
      <c r="X12" s="104">
        <v>10</v>
      </c>
      <c r="Y12" s="104">
        <v>87600</v>
      </c>
      <c r="Z12" s="104">
        <v>1360631.31183479</v>
      </c>
      <c r="AA12" s="104">
        <v>0</v>
      </c>
      <c r="AB12" s="104">
        <v>5141.0461289620398</v>
      </c>
      <c r="AC12" s="104">
        <v>291064.64570582501</v>
      </c>
      <c r="AD12" s="104">
        <v>1044964.66</v>
      </c>
      <c r="AE12" s="104">
        <v>19460.96</v>
      </c>
      <c r="AF12" s="104">
        <v>19460.96</v>
      </c>
    </row>
    <row r="13" spans="1:32" x14ac:dyDescent="0.35">
      <c r="A13" s="104">
        <v>0</v>
      </c>
      <c r="B13" s="104">
        <v>0</v>
      </c>
      <c r="C13" s="104">
        <v>2099.3484093166198</v>
      </c>
      <c r="D13" s="104">
        <v>36224.196414404803</v>
      </c>
      <c r="E13" s="104">
        <v>0</v>
      </c>
      <c r="F13" s="104">
        <v>310802.01</v>
      </c>
      <c r="G13" s="104">
        <v>11216.07</v>
      </c>
      <c r="H13" s="104">
        <v>0</v>
      </c>
      <c r="I13" s="104">
        <v>0</v>
      </c>
      <c r="J13" s="104">
        <v>0</v>
      </c>
      <c r="K13" s="104">
        <v>222547.029516679</v>
      </c>
      <c r="L13" s="104">
        <v>324320</v>
      </c>
      <c r="M13" s="104">
        <v>0</v>
      </c>
      <c r="N13" s="104">
        <v>0</v>
      </c>
      <c r="O13" s="104">
        <v>3000</v>
      </c>
      <c r="P13" s="104">
        <v>16060.368</v>
      </c>
      <c r="Q13" s="104">
        <v>1140021.6000000001</v>
      </c>
      <c r="R13" s="105" t="s">
        <v>886</v>
      </c>
      <c r="S13" s="104">
        <v>438000</v>
      </c>
      <c r="T13" s="104">
        <v>0</v>
      </c>
      <c r="U13" s="104">
        <v>3.9687988812986302E-7</v>
      </c>
      <c r="V13" s="104">
        <v>0</v>
      </c>
      <c r="W13" s="104">
        <v>0</v>
      </c>
      <c r="X13" s="104">
        <v>11</v>
      </c>
      <c r="Y13" s="104">
        <v>96360</v>
      </c>
      <c r="Z13" s="104">
        <v>2504290.6223403998</v>
      </c>
      <c r="AA13" s="104">
        <v>0</v>
      </c>
      <c r="AB13" s="104">
        <v>5099.3484093166198</v>
      </c>
      <c r="AC13" s="104">
        <v>274831.59393108397</v>
      </c>
      <c r="AD13" s="104">
        <v>1775143.61</v>
      </c>
      <c r="AE13" s="104">
        <v>449216.07</v>
      </c>
      <c r="AF13" s="104">
        <v>449216.07</v>
      </c>
    </row>
    <row r="14" spans="1:32" x14ac:dyDescent="0.35">
      <c r="A14" s="104">
        <v>0</v>
      </c>
      <c r="B14" s="104">
        <v>0</v>
      </c>
      <c r="C14" s="104">
        <v>2340.78339709902</v>
      </c>
      <c r="D14" s="104">
        <v>36960.408348254503</v>
      </c>
      <c r="E14" s="104">
        <v>0</v>
      </c>
      <c r="F14" s="104">
        <v>300948.17</v>
      </c>
      <c r="G14" s="104">
        <v>20688.78</v>
      </c>
      <c r="H14" s="104">
        <v>0</v>
      </c>
      <c r="I14" s="104">
        <v>0</v>
      </c>
      <c r="J14" s="104">
        <v>400</v>
      </c>
      <c r="K14" s="104">
        <v>240363.55281343099</v>
      </c>
      <c r="L14" s="104">
        <v>334620</v>
      </c>
      <c r="M14" s="104">
        <v>0</v>
      </c>
      <c r="N14" s="104">
        <v>0</v>
      </c>
      <c r="O14" s="104">
        <v>3000</v>
      </c>
      <c r="P14" s="104">
        <v>24080.736000000001</v>
      </c>
      <c r="Q14" s="104">
        <v>435843.2</v>
      </c>
      <c r="R14" s="105" t="s">
        <v>886</v>
      </c>
      <c r="S14" s="104">
        <v>17400</v>
      </c>
      <c r="T14" s="104">
        <v>0</v>
      </c>
      <c r="U14" s="104">
        <v>4.0167544977369698E-7</v>
      </c>
      <c r="V14" s="104">
        <v>0</v>
      </c>
      <c r="W14" s="104">
        <v>0</v>
      </c>
      <c r="X14" s="104">
        <v>12</v>
      </c>
      <c r="Y14" s="104">
        <v>105120</v>
      </c>
      <c r="Z14" s="104">
        <v>1416645.6305587799</v>
      </c>
      <c r="AA14" s="104">
        <v>0</v>
      </c>
      <c r="AB14" s="104">
        <v>5740.7833970990196</v>
      </c>
      <c r="AC14" s="104">
        <v>301404.69716168498</v>
      </c>
      <c r="AD14" s="104">
        <v>1071411.3700000001</v>
      </c>
      <c r="AE14" s="104">
        <v>38088.78</v>
      </c>
      <c r="AF14" s="104">
        <v>38088.78</v>
      </c>
    </row>
    <row r="15" spans="1:32" x14ac:dyDescent="0.35">
      <c r="A15" s="104">
        <v>0</v>
      </c>
      <c r="B15" s="104">
        <v>0</v>
      </c>
      <c r="C15" s="104">
        <v>3835.29302334776</v>
      </c>
      <c r="D15" s="104">
        <v>37776.689236108403</v>
      </c>
      <c r="E15" s="104">
        <v>0</v>
      </c>
      <c r="F15" s="104">
        <v>323332.36800000002</v>
      </c>
      <c r="G15" s="104">
        <v>37869.839999999997</v>
      </c>
      <c r="H15" s="104">
        <v>0</v>
      </c>
      <c r="I15" s="104">
        <v>0</v>
      </c>
      <c r="J15" s="104">
        <v>0</v>
      </c>
      <c r="K15" s="104">
        <v>222542.120000025</v>
      </c>
      <c r="L15" s="104">
        <v>324320</v>
      </c>
      <c r="M15" s="104">
        <v>0</v>
      </c>
      <c r="N15" s="104">
        <v>0</v>
      </c>
      <c r="O15" s="104">
        <v>3000</v>
      </c>
      <c r="P15" s="104">
        <v>307237.58399999997</v>
      </c>
      <c r="Q15" s="104">
        <v>535078.30000000005</v>
      </c>
      <c r="R15" s="105" t="s">
        <v>886</v>
      </c>
      <c r="S15" s="104">
        <v>207000</v>
      </c>
      <c r="T15" s="104">
        <v>0</v>
      </c>
      <c r="U15" s="104">
        <v>4.1994172146320201E-7</v>
      </c>
      <c r="V15" s="104">
        <v>0</v>
      </c>
      <c r="W15" s="104">
        <v>0</v>
      </c>
      <c r="X15" s="104">
        <v>13</v>
      </c>
      <c r="Y15" s="104">
        <v>113880</v>
      </c>
      <c r="Z15" s="104">
        <v>2001992.1942594801</v>
      </c>
      <c r="AA15" s="104">
        <v>0</v>
      </c>
      <c r="AB15" s="104">
        <v>6835.29302334776</v>
      </c>
      <c r="AC15" s="104">
        <v>567556.39323613397</v>
      </c>
      <c r="AD15" s="104">
        <v>1182730.6680000001</v>
      </c>
      <c r="AE15" s="104">
        <v>244869.84</v>
      </c>
      <c r="AF15" s="104">
        <v>244869.84</v>
      </c>
    </row>
    <row r="16" spans="1:32" x14ac:dyDescent="0.35">
      <c r="A16" s="104">
        <v>0</v>
      </c>
      <c r="B16" s="104">
        <v>0</v>
      </c>
      <c r="C16" s="104">
        <v>8979.5486969244394</v>
      </c>
      <c r="D16" s="104">
        <v>49447.924249673597</v>
      </c>
      <c r="E16" s="104">
        <v>0</v>
      </c>
      <c r="F16" s="104">
        <v>369637.92</v>
      </c>
      <c r="G16" s="104">
        <v>62906.06</v>
      </c>
      <c r="H16" s="104">
        <v>0</v>
      </c>
      <c r="I16" s="104">
        <v>0</v>
      </c>
      <c r="J16" s="104">
        <v>0</v>
      </c>
      <c r="K16" s="104">
        <v>223261.63398037601</v>
      </c>
      <c r="L16" s="104">
        <v>339920</v>
      </c>
      <c r="M16" s="104">
        <v>0</v>
      </c>
      <c r="N16" s="104">
        <v>0</v>
      </c>
      <c r="O16" s="104">
        <v>3000</v>
      </c>
      <c r="P16" s="104">
        <v>28799.616000000002</v>
      </c>
      <c r="Q16" s="104">
        <v>106124.2</v>
      </c>
      <c r="R16" s="105" t="s">
        <v>886</v>
      </c>
      <c r="S16" s="104">
        <v>6000</v>
      </c>
      <c r="T16" s="104">
        <v>0</v>
      </c>
      <c r="U16" s="104">
        <v>4.5089918949972701E-7</v>
      </c>
      <c r="V16" s="104">
        <v>0</v>
      </c>
      <c r="W16" s="104">
        <v>0</v>
      </c>
      <c r="X16" s="104">
        <v>14</v>
      </c>
      <c r="Y16" s="104">
        <v>122640</v>
      </c>
      <c r="Z16" s="104">
        <v>1198076.90292697</v>
      </c>
      <c r="AA16" s="104">
        <v>0</v>
      </c>
      <c r="AB16" s="104">
        <v>11979.548696924399</v>
      </c>
      <c r="AC16" s="104">
        <v>301509.17423005</v>
      </c>
      <c r="AD16" s="104">
        <v>815682.12</v>
      </c>
      <c r="AE16" s="104">
        <v>68906.06</v>
      </c>
      <c r="AF16" s="104">
        <v>68906.06</v>
      </c>
    </row>
    <row r="17" spans="1:32" x14ac:dyDescent="0.35">
      <c r="A17" s="104">
        <v>0</v>
      </c>
      <c r="B17" s="104">
        <v>0</v>
      </c>
      <c r="C17" s="104">
        <v>2517.3297442174498</v>
      </c>
      <c r="D17" s="104">
        <v>32171.594733690799</v>
      </c>
      <c r="E17" s="104">
        <v>0</v>
      </c>
      <c r="F17" s="104">
        <v>400122.57</v>
      </c>
      <c r="G17" s="104">
        <v>65632.34</v>
      </c>
      <c r="H17" s="104">
        <v>0</v>
      </c>
      <c r="I17" s="104">
        <v>0</v>
      </c>
      <c r="J17" s="104">
        <v>0</v>
      </c>
      <c r="K17" s="104">
        <v>257998.095462481</v>
      </c>
      <c r="L17" s="104">
        <v>507720</v>
      </c>
      <c r="M17" s="104">
        <v>0</v>
      </c>
      <c r="N17" s="104">
        <v>0</v>
      </c>
      <c r="O17" s="104">
        <v>60600</v>
      </c>
      <c r="P17" s="104">
        <v>146225.712</v>
      </c>
      <c r="Q17" s="104">
        <v>1183261.8999999999</v>
      </c>
      <c r="R17" s="105" t="s">
        <v>886</v>
      </c>
      <c r="S17" s="104">
        <v>900000</v>
      </c>
      <c r="T17" s="104">
        <v>0</v>
      </c>
      <c r="U17" s="104">
        <v>4.4431329566411499E-7</v>
      </c>
      <c r="V17" s="104">
        <v>0</v>
      </c>
      <c r="W17" s="104">
        <v>0</v>
      </c>
      <c r="X17" s="104">
        <v>15</v>
      </c>
      <c r="Y17" s="104">
        <v>131400</v>
      </c>
      <c r="Z17" s="104">
        <v>3556249.5419403901</v>
      </c>
      <c r="AA17" s="104">
        <v>0</v>
      </c>
      <c r="AB17" s="104">
        <v>63117.329744217503</v>
      </c>
      <c r="AC17" s="104">
        <v>436395.402196171</v>
      </c>
      <c r="AD17" s="104">
        <v>2091104.47</v>
      </c>
      <c r="AE17" s="104">
        <v>965632.34</v>
      </c>
      <c r="AF17" s="104">
        <v>965632.34</v>
      </c>
    </row>
    <row r="18" spans="1:32" x14ac:dyDescent="0.35">
      <c r="A18" s="104">
        <v>0</v>
      </c>
      <c r="B18" s="104">
        <v>0</v>
      </c>
      <c r="C18" s="104">
        <v>2256.9198533229201</v>
      </c>
      <c r="D18" s="104">
        <v>30839.5505025778</v>
      </c>
      <c r="E18" s="104">
        <v>0</v>
      </c>
      <c r="F18" s="104">
        <v>427878.97</v>
      </c>
      <c r="G18" s="104">
        <v>75597.600000000006</v>
      </c>
      <c r="H18" s="104">
        <v>0</v>
      </c>
      <c r="I18" s="104">
        <v>0</v>
      </c>
      <c r="J18" s="104">
        <v>400</v>
      </c>
      <c r="K18" s="104">
        <v>222003.26231829901</v>
      </c>
      <c r="L18" s="104">
        <v>334620</v>
      </c>
      <c r="M18" s="104">
        <v>0</v>
      </c>
      <c r="N18" s="104">
        <v>0</v>
      </c>
      <c r="O18" s="104">
        <v>4800</v>
      </c>
      <c r="P18" s="104">
        <v>37226.063999999998</v>
      </c>
      <c r="Q18" s="104">
        <v>615729.30000000005</v>
      </c>
      <c r="R18" s="105" t="s">
        <v>886</v>
      </c>
      <c r="S18" s="104">
        <v>265000</v>
      </c>
      <c r="T18" s="104">
        <v>0</v>
      </c>
      <c r="U18" s="104">
        <v>4.9520761073260198E-7</v>
      </c>
      <c r="V18" s="104">
        <v>0</v>
      </c>
      <c r="W18" s="104">
        <v>0</v>
      </c>
      <c r="X18" s="104">
        <v>16</v>
      </c>
      <c r="Y18" s="104">
        <v>140160</v>
      </c>
      <c r="Z18" s="104">
        <v>2016351.6666742</v>
      </c>
      <c r="AA18" s="104">
        <v>0</v>
      </c>
      <c r="AB18" s="104">
        <v>7456.9198533229201</v>
      </c>
      <c r="AC18" s="104">
        <v>290068.87682087702</v>
      </c>
      <c r="AD18" s="104">
        <v>1378228.27</v>
      </c>
      <c r="AE18" s="104">
        <v>340597.6</v>
      </c>
      <c r="AF18" s="104">
        <v>340597.6</v>
      </c>
    </row>
    <row r="19" spans="1:32" x14ac:dyDescent="0.35">
      <c r="A19" s="104">
        <v>0</v>
      </c>
      <c r="B19" s="104">
        <v>0</v>
      </c>
      <c r="C19" s="104">
        <v>2471.8534025839999</v>
      </c>
      <c r="D19" s="104">
        <v>33182.138054281597</v>
      </c>
      <c r="E19" s="104">
        <v>0</v>
      </c>
      <c r="F19" s="104">
        <v>542171.30000000005</v>
      </c>
      <c r="G19" s="104">
        <v>99985.7</v>
      </c>
      <c r="H19" s="104">
        <v>0</v>
      </c>
      <c r="I19" s="104">
        <v>0</v>
      </c>
      <c r="J19" s="104">
        <v>0</v>
      </c>
      <c r="K19" s="104">
        <v>223978.149842149</v>
      </c>
      <c r="L19" s="104">
        <v>324320</v>
      </c>
      <c r="M19" s="104">
        <v>0</v>
      </c>
      <c r="N19" s="104">
        <v>0</v>
      </c>
      <c r="O19" s="104">
        <v>103800</v>
      </c>
      <c r="P19" s="104">
        <v>25484.996916780001</v>
      </c>
      <c r="Q19" s="104">
        <v>154937.51</v>
      </c>
      <c r="R19" s="105" t="s">
        <v>886</v>
      </c>
      <c r="S19" s="104">
        <v>7800</v>
      </c>
      <c r="T19" s="104">
        <v>0</v>
      </c>
      <c r="U19" s="104">
        <v>4.7344333048146098E-7</v>
      </c>
      <c r="V19" s="104">
        <v>0</v>
      </c>
      <c r="W19" s="104">
        <v>0</v>
      </c>
      <c r="X19" s="104">
        <v>17</v>
      </c>
      <c r="Y19" s="104">
        <v>148920</v>
      </c>
      <c r="Z19" s="104">
        <v>1518131.64821579</v>
      </c>
      <c r="AA19" s="104">
        <v>0</v>
      </c>
      <c r="AB19" s="104">
        <v>106271.85340258401</v>
      </c>
      <c r="AC19" s="104">
        <v>282645.28481321101</v>
      </c>
      <c r="AD19" s="104">
        <v>1021428.81</v>
      </c>
      <c r="AE19" s="104">
        <v>107785.7</v>
      </c>
      <c r="AF19" s="104">
        <v>107785.7</v>
      </c>
    </row>
    <row r="20" spans="1:32" x14ac:dyDescent="0.35">
      <c r="A20" s="104">
        <v>0</v>
      </c>
      <c r="B20" s="104">
        <v>0</v>
      </c>
      <c r="C20" s="104">
        <v>2676.1009632035498</v>
      </c>
      <c r="D20" s="104">
        <v>32080.323788666599</v>
      </c>
      <c r="E20" s="104">
        <v>0</v>
      </c>
      <c r="F20" s="104">
        <v>638735.54</v>
      </c>
      <c r="G20" s="104">
        <v>117220.28</v>
      </c>
      <c r="H20" s="104">
        <v>0</v>
      </c>
      <c r="I20" s="104">
        <v>0</v>
      </c>
      <c r="J20" s="104">
        <v>0</v>
      </c>
      <c r="K20" s="104">
        <v>238732.87684403901</v>
      </c>
      <c r="L20" s="104">
        <v>335120</v>
      </c>
      <c r="M20" s="104">
        <v>0</v>
      </c>
      <c r="N20" s="104">
        <v>0</v>
      </c>
      <c r="O20" s="104">
        <v>3000</v>
      </c>
      <c r="P20" s="104">
        <v>209311.70708322001</v>
      </c>
      <c r="Q20" s="104">
        <v>173609.79</v>
      </c>
      <c r="R20" s="105" t="s">
        <v>886</v>
      </c>
      <c r="S20" s="104">
        <v>141000</v>
      </c>
      <c r="T20" s="104">
        <v>0</v>
      </c>
      <c r="U20" s="104">
        <v>4.8255714954539502E-7</v>
      </c>
      <c r="V20" s="104">
        <v>0</v>
      </c>
      <c r="W20" s="104">
        <v>0</v>
      </c>
      <c r="X20" s="104">
        <v>18</v>
      </c>
      <c r="Y20" s="104">
        <v>157680</v>
      </c>
      <c r="Z20" s="104">
        <v>1891486.61867913</v>
      </c>
      <c r="AA20" s="104">
        <v>0</v>
      </c>
      <c r="AB20" s="104">
        <v>5676.1009632035502</v>
      </c>
      <c r="AC20" s="104">
        <v>480124.90771592601</v>
      </c>
      <c r="AD20" s="104">
        <v>1147465.33</v>
      </c>
      <c r="AE20" s="104">
        <v>258220.28</v>
      </c>
      <c r="AF20" s="104">
        <v>258220.28</v>
      </c>
    </row>
    <row r="21" spans="1:32" x14ac:dyDescent="0.35">
      <c r="A21" s="104">
        <v>0</v>
      </c>
      <c r="B21" s="104">
        <v>0</v>
      </c>
      <c r="C21" s="104">
        <v>2795.00553678801</v>
      </c>
      <c r="D21" s="104">
        <v>30639.5043317938</v>
      </c>
      <c r="E21" s="104">
        <v>0</v>
      </c>
      <c r="F21" s="104">
        <v>303833.08</v>
      </c>
      <c r="G21" s="104">
        <v>3368.14</v>
      </c>
      <c r="H21" s="104">
        <v>0</v>
      </c>
      <c r="I21" s="104">
        <v>0</v>
      </c>
      <c r="J21" s="104">
        <v>0</v>
      </c>
      <c r="K21" s="104">
        <v>241251.95949971501</v>
      </c>
      <c r="L21" s="104">
        <v>324320</v>
      </c>
      <c r="M21" s="104">
        <v>0</v>
      </c>
      <c r="N21" s="104">
        <v>0</v>
      </c>
      <c r="O21" s="104">
        <v>7200</v>
      </c>
      <c r="P21" s="104">
        <v>52019.256000000001</v>
      </c>
      <c r="Q21" s="104">
        <v>6371873.4500000002</v>
      </c>
      <c r="R21" s="105" t="s">
        <v>886</v>
      </c>
      <c r="S21" s="104">
        <v>566000</v>
      </c>
      <c r="T21" s="104">
        <v>0</v>
      </c>
      <c r="U21" s="104">
        <v>4.5535484132621202E-7</v>
      </c>
      <c r="V21" s="104">
        <v>0</v>
      </c>
      <c r="W21" s="104">
        <v>0</v>
      </c>
      <c r="X21" s="104">
        <v>19</v>
      </c>
      <c r="Y21" s="104">
        <v>166440</v>
      </c>
      <c r="Z21" s="104">
        <v>7903300.3953683004</v>
      </c>
      <c r="AA21" s="104">
        <v>0</v>
      </c>
      <c r="AB21" s="104">
        <v>9995.0055367880104</v>
      </c>
      <c r="AC21" s="104">
        <v>323910.71983150899</v>
      </c>
      <c r="AD21" s="104">
        <v>7000026.5300000003</v>
      </c>
      <c r="AE21" s="104">
        <v>569368.14</v>
      </c>
      <c r="AF21" s="104">
        <v>569368.14</v>
      </c>
    </row>
    <row r="22" spans="1:32" x14ac:dyDescent="0.35">
      <c r="A22" s="104">
        <v>0</v>
      </c>
      <c r="B22" s="104">
        <v>0</v>
      </c>
      <c r="C22" s="104">
        <v>2486.88935175806</v>
      </c>
      <c r="D22" s="104">
        <v>30709.093406742799</v>
      </c>
      <c r="E22" s="104">
        <v>0</v>
      </c>
      <c r="F22" s="104">
        <v>384458.43400000001</v>
      </c>
      <c r="G22" s="104">
        <v>117199.16</v>
      </c>
      <c r="H22" s="104">
        <v>0</v>
      </c>
      <c r="I22" s="104">
        <v>0</v>
      </c>
      <c r="J22" s="104">
        <v>400</v>
      </c>
      <c r="K22" s="104">
        <v>234415.387366057</v>
      </c>
      <c r="L22" s="104">
        <v>691020</v>
      </c>
      <c r="M22" s="104">
        <v>0</v>
      </c>
      <c r="N22" s="104">
        <v>0</v>
      </c>
      <c r="O22" s="104">
        <v>17400</v>
      </c>
      <c r="P22" s="104">
        <v>30450.720000000001</v>
      </c>
      <c r="Q22" s="104">
        <v>1047114</v>
      </c>
      <c r="R22" s="105" t="s">
        <v>886</v>
      </c>
      <c r="S22" s="104">
        <v>0</v>
      </c>
      <c r="T22" s="104">
        <v>0</v>
      </c>
      <c r="U22" s="104">
        <v>4.72975057079631E-7</v>
      </c>
      <c r="V22" s="104">
        <v>0</v>
      </c>
      <c r="W22" s="104">
        <v>0</v>
      </c>
      <c r="X22" s="104">
        <v>20</v>
      </c>
      <c r="Y22" s="104">
        <v>175200</v>
      </c>
      <c r="Z22" s="104">
        <v>2555653.6841245601</v>
      </c>
      <c r="AA22" s="104">
        <v>0</v>
      </c>
      <c r="AB22" s="104">
        <v>20286.889351758098</v>
      </c>
      <c r="AC22" s="104">
        <v>295575.20077280002</v>
      </c>
      <c r="AD22" s="104">
        <v>2122592.4339999999</v>
      </c>
      <c r="AE22" s="104">
        <v>117199.16</v>
      </c>
      <c r="AF22" s="104">
        <v>117199.16</v>
      </c>
    </row>
    <row r="23" spans="1:32" x14ac:dyDescent="0.35">
      <c r="A23" s="104">
        <v>0</v>
      </c>
      <c r="B23" s="104">
        <v>0</v>
      </c>
      <c r="C23" s="104">
        <v>4033.25603203936</v>
      </c>
      <c r="D23" s="104">
        <v>35285.032252278499</v>
      </c>
      <c r="E23" s="104">
        <v>0</v>
      </c>
      <c r="F23" s="104">
        <v>392015.33399999997</v>
      </c>
      <c r="G23" s="104">
        <v>104073.25</v>
      </c>
      <c r="H23" s="104">
        <v>0</v>
      </c>
      <c r="I23" s="104">
        <v>0</v>
      </c>
      <c r="J23" s="104">
        <v>0</v>
      </c>
      <c r="K23" s="104">
        <v>228292.13463309099</v>
      </c>
      <c r="L23" s="104">
        <v>324320</v>
      </c>
      <c r="M23" s="104">
        <v>0</v>
      </c>
      <c r="N23" s="104">
        <v>0</v>
      </c>
      <c r="O23" s="104">
        <v>7200</v>
      </c>
      <c r="P23" s="104">
        <v>21360</v>
      </c>
      <c r="Q23" s="104">
        <v>650000</v>
      </c>
      <c r="R23" s="105" t="s">
        <v>886</v>
      </c>
      <c r="S23" s="104">
        <v>0</v>
      </c>
      <c r="T23" s="104">
        <v>0</v>
      </c>
      <c r="U23" s="104">
        <v>4.81822340184653E-7</v>
      </c>
      <c r="V23" s="104">
        <v>0</v>
      </c>
      <c r="W23" s="104">
        <v>0</v>
      </c>
      <c r="X23" s="104">
        <v>21</v>
      </c>
      <c r="Y23" s="104">
        <v>183960</v>
      </c>
      <c r="Z23" s="104">
        <v>1766579.0069174101</v>
      </c>
      <c r="AA23" s="104">
        <v>0</v>
      </c>
      <c r="AB23" s="104">
        <v>11233.2560320394</v>
      </c>
      <c r="AC23" s="104">
        <v>284937.16688536899</v>
      </c>
      <c r="AD23" s="104">
        <v>1366335.334</v>
      </c>
      <c r="AE23" s="104">
        <v>104073.25</v>
      </c>
      <c r="AF23" s="104">
        <v>104073.25</v>
      </c>
    </row>
    <row r="24" spans="1:32" x14ac:dyDescent="0.35">
      <c r="A24" s="104">
        <v>0</v>
      </c>
      <c r="B24" s="104">
        <v>0</v>
      </c>
      <c r="C24" s="104">
        <v>8533.4100530414707</v>
      </c>
      <c r="D24" s="104">
        <v>48660.010728522902</v>
      </c>
      <c r="E24" s="104">
        <v>0</v>
      </c>
      <c r="F24" s="104">
        <v>436619.386</v>
      </c>
      <c r="G24" s="104">
        <v>86565.37</v>
      </c>
      <c r="H24" s="104">
        <v>0</v>
      </c>
      <c r="I24" s="104">
        <v>0</v>
      </c>
      <c r="J24" s="104">
        <v>0</v>
      </c>
      <c r="K24" s="104">
        <v>223253.43758778</v>
      </c>
      <c r="L24" s="104">
        <v>335120</v>
      </c>
      <c r="M24" s="104">
        <v>0</v>
      </c>
      <c r="N24" s="104">
        <v>0</v>
      </c>
      <c r="O24" s="104">
        <v>3000</v>
      </c>
      <c r="P24" s="104">
        <v>22260</v>
      </c>
      <c r="Q24" s="104">
        <v>102000</v>
      </c>
      <c r="R24" s="105" t="s">
        <v>886</v>
      </c>
      <c r="S24" s="104">
        <v>0</v>
      </c>
      <c r="T24" s="104">
        <v>0</v>
      </c>
      <c r="U24" s="104">
        <v>4.7704033676000395E-7</v>
      </c>
      <c r="V24" s="104">
        <v>0</v>
      </c>
      <c r="W24" s="104">
        <v>0</v>
      </c>
      <c r="X24" s="104">
        <v>22</v>
      </c>
      <c r="Y24" s="104">
        <v>192720</v>
      </c>
      <c r="Z24" s="104">
        <v>1266011.61436934</v>
      </c>
      <c r="AA24" s="104">
        <v>0</v>
      </c>
      <c r="AB24" s="104">
        <v>11533.4100530415</v>
      </c>
      <c r="AC24" s="104">
        <v>294173.44831630302</v>
      </c>
      <c r="AD24" s="104">
        <v>873739.38600000006</v>
      </c>
      <c r="AE24" s="104">
        <v>86565.37</v>
      </c>
      <c r="AF24" s="104">
        <v>86565.37</v>
      </c>
    </row>
    <row r="25" spans="1:32" x14ac:dyDescent="0.35">
      <c r="A25" s="104">
        <v>0</v>
      </c>
      <c r="B25" s="104">
        <v>0</v>
      </c>
      <c r="C25" s="104">
        <v>2381.4103423022898</v>
      </c>
      <c r="D25" s="104">
        <v>32986.331936410199</v>
      </c>
      <c r="E25" s="104">
        <v>0</v>
      </c>
      <c r="F25" s="104">
        <v>364060.62</v>
      </c>
      <c r="G25" s="104">
        <v>41903.339999999997</v>
      </c>
      <c r="H25" s="104">
        <v>0</v>
      </c>
      <c r="I25" s="104">
        <v>0</v>
      </c>
      <c r="J25" s="104">
        <v>0</v>
      </c>
      <c r="K25" s="104">
        <v>239807.000000025</v>
      </c>
      <c r="L25" s="104">
        <v>336320</v>
      </c>
      <c r="M25" s="104">
        <v>0</v>
      </c>
      <c r="N25" s="104">
        <v>0</v>
      </c>
      <c r="O25" s="104">
        <v>60600</v>
      </c>
      <c r="P25" s="104">
        <v>285510</v>
      </c>
      <c r="Q25" s="104">
        <v>1443500</v>
      </c>
      <c r="R25" s="105" t="s">
        <v>886</v>
      </c>
      <c r="S25" s="104">
        <v>1017000</v>
      </c>
      <c r="T25" s="104">
        <v>0</v>
      </c>
      <c r="U25" s="104">
        <v>4.3050300570976701E-7</v>
      </c>
      <c r="V25" s="104">
        <v>0</v>
      </c>
      <c r="W25" s="104">
        <v>0</v>
      </c>
      <c r="X25" s="104">
        <v>23</v>
      </c>
      <c r="Y25" s="104">
        <v>201480</v>
      </c>
      <c r="Z25" s="104">
        <v>3824068.7022787398</v>
      </c>
      <c r="AA25" s="104">
        <v>0</v>
      </c>
      <c r="AB25" s="104">
        <v>62981.410342302297</v>
      </c>
      <c r="AC25" s="104">
        <v>558303.33193643496</v>
      </c>
      <c r="AD25" s="104">
        <v>2143880.62</v>
      </c>
      <c r="AE25" s="104">
        <v>1058903.3400000001</v>
      </c>
      <c r="AF25" s="104">
        <v>1058903.3400000001</v>
      </c>
    </row>
    <row r="26" spans="1:32" x14ac:dyDescent="0.35">
      <c r="A26" s="104">
        <v>0</v>
      </c>
      <c r="B26" s="104">
        <v>0</v>
      </c>
      <c r="C26" s="104">
        <v>2244.8370645854998</v>
      </c>
      <c r="D26" s="104">
        <v>30767.749335222499</v>
      </c>
      <c r="E26" s="104">
        <v>0</v>
      </c>
      <c r="F26" s="104">
        <v>302110.75</v>
      </c>
      <c r="G26" s="104">
        <v>26699.4</v>
      </c>
      <c r="H26" s="104">
        <v>0</v>
      </c>
      <c r="I26" s="104">
        <v>0</v>
      </c>
      <c r="J26" s="104">
        <v>400</v>
      </c>
      <c r="K26" s="104">
        <v>240352.03229103901</v>
      </c>
      <c r="L26" s="104">
        <v>334620</v>
      </c>
      <c r="M26" s="104">
        <v>0</v>
      </c>
      <c r="N26" s="104">
        <v>0</v>
      </c>
      <c r="O26" s="104">
        <v>4800</v>
      </c>
      <c r="P26" s="104">
        <v>43500.648000000001</v>
      </c>
      <c r="Q26" s="104">
        <v>1027301.35</v>
      </c>
      <c r="R26" s="105" t="s">
        <v>886</v>
      </c>
      <c r="S26" s="104">
        <v>23400</v>
      </c>
      <c r="T26" s="104">
        <v>0</v>
      </c>
      <c r="U26" s="104">
        <v>4.3611443721662101E-7</v>
      </c>
      <c r="V26" s="104">
        <v>0</v>
      </c>
      <c r="W26" s="104">
        <v>0</v>
      </c>
      <c r="X26" s="104">
        <v>24</v>
      </c>
      <c r="Y26" s="104">
        <v>210240</v>
      </c>
      <c r="Z26" s="104">
        <v>2036196.76669085</v>
      </c>
      <c r="AA26" s="104">
        <v>0</v>
      </c>
      <c r="AB26" s="104">
        <v>7444.8370645855002</v>
      </c>
      <c r="AC26" s="104">
        <v>314620.42962626199</v>
      </c>
      <c r="AD26" s="104">
        <v>1664032.1</v>
      </c>
      <c r="AE26" s="104">
        <v>50099.4</v>
      </c>
      <c r="AF26" s="104">
        <v>50099.4</v>
      </c>
    </row>
    <row r="27" spans="1:32" x14ac:dyDescent="0.35">
      <c r="A27" s="104">
        <v>0</v>
      </c>
      <c r="B27" s="104">
        <v>0</v>
      </c>
      <c r="C27" s="104">
        <v>2286.2375958307898</v>
      </c>
      <c r="D27" s="104">
        <v>31575.205457694799</v>
      </c>
      <c r="E27" s="104">
        <v>0</v>
      </c>
      <c r="F27" s="104">
        <v>305700.67</v>
      </c>
      <c r="G27" s="104">
        <v>15420</v>
      </c>
      <c r="H27" s="104">
        <v>0</v>
      </c>
      <c r="I27" s="104">
        <v>0</v>
      </c>
      <c r="J27" s="104">
        <v>0</v>
      </c>
      <c r="K27" s="104">
        <v>234948.11983332</v>
      </c>
      <c r="L27" s="104">
        <v>480720</v>
      </c>
      <c r="M27" s="104">
        <v>0</v>
      </c>
      <c r="N27" s="104">
        <v>0</v>
      </c>
      <c r="O27" s="104">
        <v>3000</v>
      </c>
      <c r="P27" s="104">
        <v>19740</v>
      </c>
      <c r="Q27" s="104">
        <v>168500</v>
      </c>
      <c r="R27" s="105" t="s">
        <v>886</v>
      </c>
      <c r="S27" s="104">
        <v>1800</v>
      </c>
      <c r="T27" s="104">
        <v>0</v>
      </c>
      <c r="U27" s="104">
        <v>4.2234389155452101E-7</v>
      </c>
      <c r="V27" s="104">
        <v>0</v>
      </c>
      <c r="W27" s="104">
        <v>0</v>
      </c>
      <c r="X27" s="104">
        <v>25</v>
      </c>
      <c r="Y27" s="104">
        <v>219000</v>
      </c>
      <c r="Z27" s="104">
        <v>1263690.2328868499</v>
      </c>
      <c r="AA27" s="104">
        <v>0</v>
      </c>
      <c r="AB27" s="104">
        <v>5286.2375958307903</v>
      </c>
      <c r="AC27" s="104">
        <v>286263.32529101497</v>
      </c>
      <c r="AD27" s="104">
        <v>954920.67</v>
      </c>
      <c r="AE27" s="104">
        <v>17220</v>
      </c>
      <c r="AF27" s="104">
        <v>17220</v>
      </c>
    </row>
    <row r="28" spans="1:32" x14ac:dyDescent="0.35">
      <c r="A28" s="104">
        <v>0</v>
      </c>
      <c r="B28" s="104">
        <v>0</v>
      </c>
      <c r="C28" s="104">
        <v>2263.77217750305</v>
      </c>
      <c r="D28" s="104">
        <v>32666.616358185001</v>
      </c>
      <c r="E28" s="104">
        <v>0</v>
      </c>
      <c r="F28" s="104">
        <v>315016.15999999997</v>
      </c>
      <c r="G28" s="104">
        <v>11385.3</v>
      </c>
      <c r="H28" s="104">
        <v>0</v>
      </c>
      <c r="I28" s="104">
        <v>0</v>
      </c>
      <c r="J28" s="104">
        <v>0</v>
      </c>
      <c r="K28" s="104">
        <v>221808.60159238501</v>
      </c>
      <c r="L28" s="104">
        <v>335120</v>
      </c>
      <c r="M28" s="104">
        <v>0</v>
      </c>
      <c r="N28" s="104">
        <v>0</v>
      </c>
      <c r="O28" s="104">
        <v>3000</v>
      </c>
      <c r="P28" s="104">
        <v>18841.295999999998</v>
      </c>
      <c r="Q28" s="104">
        <v>2802.7</v>
      </c>
      <c r="R28" s="105" t="s">
        <v>886</v>
      </c>
      <c r="S28" s="104">
        <v>0</v>
      </c>
      <c r="T28" s="104">
        <v>0</v>
      </c>
      <c r="U28" s="104">
        <v>3.9417158561844699E-7</v>
      </c>
      <c r="V28" s="104">
        <v>0</v>
      </c>
      <c r="W28" s="104">
        <v>0</v>
      </c>
      <c r="X28" s="104">
        <v>26</v>
      </c>
      <c r="Y28" s="104">
        <v>227760</v>
      </c>
      <c r="Z28" s="104">
        <v>942904.44612807303</v>
      </c>
      <c r="AA28" s="104">
        <v>0</v>
      </c>
      <c r="AB28" s="104">
        <v>5263.7721775030504</v>
      </c>
      <c r="AC28" s="104">
        <v>273316.51395057002</v>
      </c>
      <c r="AD28" s="104">
        <v>652938.86</v>
      </c>
      <c r="AE28" s="104">
        <v>11385.3</v>
      </c>
      <c r="AF28" s="104">
        <v>11385.3</v>
      </c>
    </row>
    <row r="29" spans="1:32" x14ac:dyDescent="0.35">
      <c r="A29" s="104">
        <v>0</v>
      </c>
      <c r="B29" s="104">
        <v>0</v>
      </c>
      <c r="C29" s="104">
        <v>2487.3280819503402</v>
      </c>
      <c r="D29" s="104">
        <v>35875.250027035203</v>
      </c>
      <c r="E29" s="104">
        <v>0</v>
      </c>
      <c r="F29" s="104">
        <v>337456.56</v>
      </c>
      <c r="G29" s="104">
        <v>10668.5</v>
      </c>
      <c r="H29" s="104">
        <v>0</v>
      </c>
      <c r="I29" s="104">
        <v>0</v>
      </c>
      <c r="J29" s="104">
        <v>0</v>
      </c>
      <c r="K29" s="104">
        <v>229729.08074680099</v>
      </c>
      <c r="L29" s="104">
        <v>324307.75</v>
      </c>
      <c r="M29" s="104">
        <v>0</v>
      </c>
      <c r="N29" s="104">
        <v>0</v>
      </c>
      <c r="O29" s="104">
        <v>3000</v>
      </c>
      <c r="P29" s="104">
        <v>19202.592000000001</v>
      </c>
      <c r="Q29" s="104">
        <v>134505.4</v>
      </c>
      <c r="R29" s="105" t="s">
        <v>886</v>
      </c>
      <c r="S29" s="104">
        <v>0</v>
      </c>
      <c r="T29" s="104">
        <v>0</v>
      </c>
      <c r="U29" s="104">
        <v>3.9587185959105401E-7</v>
      </c>
      <c r="V29" s="104">
        <v>0</v>
      </c>
      <c r="W29" s="104">
        <v>0</v>
      </c>
      <c r="X29" s="104">
        <v>27</v>
      </c>
      <c r="Y29" s="104">
        <v>236520</v>
      </c>
      <c r="Z29" s="104">
        <v>1097232.4608557899</v>
      </c>
      <c r="AA29" s="104">
        <v>0</v>
      </c>
      <c r="AB29" s="104">
        <v>5487.3280819503398</v>
      </c>
      <c r="AC29" s="104">
        <v>284806.92277383601</v>
      </c>
      <c r="AD29" s="104">
        <v>796269.71</v>
      </c>
      <c r="AE29" s="104">
        <v>10668.5</v>
      </c>
      <c r="AF29" s="104">
        <v>10668.5</v>
      </c>
    </row>
    <row r="30" spans="1:32" x14ac:dyDescent="0.35">
      <c r="A30" s="104">
        <v>0</v>
      </c>
      <c r="B30" s="104">
        <v>0</v>
      </c>
      <c r="C30" s="104">
        <v>2879.9943645572598</v>
      </c>
      <c r="D30" s="104">
        <v>31891.710371462799</v>
      </c>
      <c r="E30" s="104">
        <v>0</v>
      </c>
      <c r="F30" s="104">
        <v>341863.57400000002</v>
      </c>
      <c r="G30" s="104">
        <v>13371.05</v>
      </c>
      <c r="H30" s="104">
        <v>0</v>
      </c>
      <c r="I30" s="104">
        <v>0</v>
      </c>
      <c r="J30" s="104">
        <v>400</v>
      </c>
      <c r="K30" s="104">
        <v>221984.23545852001</v>
      </c>
      <c r="L30" s="104">
        <v>334607.75</v>
      </c>
      <c r="M30" s="104">
        <v>0</v>
      </c>
      <c r="N30" s="104">
        <v>0</v>
      </c>
      <c r="O30" s="104">
        <v>3000</v>
      </c>
      <c r="P30" s="104">
        <v>312064.53600000002</v>
      </c>
      <c r="Q30" s="104">
        <v>302809.45</v>
      </c>
      <c r="R30" s="105" t="s">
        <v>886</v>
      </c>
      <c r="S30" s="104">
        <v>207000</v>
      </c>
      <c r="T30" s="104">
        <v>0</v>
      </c>
      <c r="U30" s="104">
        <v>3.95342127855884E-7</v>
      </c>
      <c r="V30" s="104">
        <v>0</v>
      </c>
      <c r="W30" s="104">
        <v>0</v>
      </c>
      <c r="X30" s="104">
        <v>28</v>
      </c>
      <c r="Y30" s="104">
        <v>245280</v>
      </c>
      <c r="Z30" s="104">
        <v>1771872.3001945401</v>
      </c>
      <c r="AA30" s="104">
        <v>0</v>
      </c>
      <c r="AB30" s="104">
        <v>6279.9943645572603</v>
      </c>
      <c r="AC30" s="104">
        <v>565940.48182998295</v>
      </c>
      <c r="AD30" s="104">
        <v>979280.77399999998</v>
      </c>
      <c r="AE30" s="104">
        <v>220371.05</v>
      </c>
      <c r="AF30" s="104">
        <v>220371.05</v>
      </c>
    </row>
    <row r="31" spans="1:32" x14ac:dyDescent="0.35">
      <c r="A31" s="104">
        <v>0</v>
      </c>
      <c r="B31" s="104">
        <v>0</v>
      </c>
      <c r="C31" s="104">
        <v>4564.2847890565699</v>
      </c>
      <c r="D31" s="104">
        <v>36542.293929147803</v>
      </c>
      <c r="E31" s="104">
        <v>0</v>
      </c>
      <c r="F31" s="104">
        <v>375833.728</v>
      </c>
      <c r="G31" s="104">
        <v>21937.11</v>
      </c>
      <c r="H31" s="104">
        <v>0</v>
      </c>
      <c r="I31" s="104">
        <v>0</v>
      </c>
      <c r="J31" s="104">
        <v>0</v>
      </c>
      <c r="K31" s="104">
        <v>241244.10427460499</v>
      </c>
      <c r="L31" s="104">
        <v>329103.375</v>
      </c>
      <c r="M31" s="104">
        <v>0</v>
      </c>
      <c r="N31" s="104">
        <v>0</v>
      </c>
      <c r="O31" s="104">
        <v>3000</v>
      </c>
      <c r="P31" s="104">
        <v>26055.6649426359</v>
      </c>
      <c r="Q31" s="104">
        <v>199256.93</v>
      </c>
      <c r="R31" s="105" t="s">
        <v>886</v>
      </c>
      <c r="S31" s="104">
        <v>12000</v>
      </c>
      <c r="T31" s="104">
        <v>0</v>
      </c>
      <c r="U31" s="104">
        <v>4.3512134303853899E-7</v>
      </c>
      <c r="V31" s="104">
        <v>0</v>
      </c>
      <c r="W31" s="104">
        <v>0</v>
      </c>
      <c r="X31" s="104">
        <v>29</v>
      </c>
      <c r="Y31" s="104">
        <v>254040</v>
      </c>
      <c r="Z31" s="104">
        <v>1249537.49093545</v>
      </c>
      <c r="AA31" s="104">
        <v>0</v>
      </c>
      <c r="AB31" s="104">
        <v>7564.2847890565699</v>
      </c>
      <c r="AC31" s="104">
        <v>303842.06314638897</v>
      </c>
      <c r="AD31" s="104">
        <v>904194.03300000005</v>
      </c>
      <c r="AE31" s="104">
        <v>33937.11</v>
      </c>
      <c r="AF31" s="104">
        <v>33937.11</v>
      </c>
    </row>
    <row r="32" spans="1:32" x14ac:dyDescent="0.35">
      <c r="A32" s="104">
        <v>0</v>
      </c>
      <c r="B32" s="104">
        <v>0</v>
      </c>
      <c r="C32" s="104">
        <v>9225.5916383816093</v>
      </c>
      <c r="D32" s="104">
        <v>49488.296310070597</v>
      </c>
      <c r="E32" s="104">
        <v>0</v>
      </c>
      <c r="F32" s="104">
        <v>412769.01</v>
      </c>
      <c r="G32" s="104">
        <v>41708.199999999997</v>
      </c>
      <c r="H32" s="104">
        <v>0</v>
      </c>
      <c r="I32" s="104">
        <v>0</v>
      </c>
      <c r="J32" s="104">
        <v>0</v>
      </c>
      <c r="K32" s="104">
        <v>253667.825904144</v>
      </c>
      <c r="L32" s="104">
        <v>706465.75</v>
      </c>
      <c r="M32" s="104">
        <v>0</v>
      </c>
      <c r="N32" s="104">
        <v>0</v>
      </c>
      <c r="O32" s="104">
        <v>305400</v>
      </c>
      <c r="P32" s="104">
        <v>26679.1750573641</v>
      </c>
      <c r="Q32" s="104">
        <v>207194.88</v>
      </c>
      <c r="R32" s="105" t="s">
        <v>886</v>
      </c>
      <c r="S32" s="104">
        <v>0</v>
      </c>
      <c r="T32" s="104">
        <v>0</v>
      </c>
      <c r="U32" s="104">
        <v>4.3833624372347199E-7</v>
      </c>
      <c r="V32" s="104">
        <v>0</v>
      </c>
      <c r="W32" s="104">
        <v>0</v>
      </c>
      <c r="X32" s="104">
        <v>30</v>
      </c>
      <c r="Y32" s="104">
        <v>262800</v>
      </c>
      <c r="Z32" s="104">
        <v>2012598.72890996</v>
      </c>
      <c r="AA32" s="104">
        <v>0</v>
      </c>
      <c r="AB32" s="104">
        <v>314625.591638382</v>
      </c>
      <c r="AC32" s="104">
        <v>329835.29727157898</v>
      </c>
      <c r="AD32" s="104">
        <v>1326429.6399999999</v>
      </c>
      <c r="AE32" s="104">
        <v>41708.199999999997</v>
      </c>
      <c r="AF32" s="104">
        <v>41708.199999999997</v>
      </c>
    </row>
    <row r="33" spans="1:32" x14ac:dyDescent="0.35">
      <c r="A33" s="104">
        <v>0</v>
      </c>
      <c r="B33" s="104">
        <v>0</v>
      </c>
      <c r="C33" s="104">
        <v>3284.6162354128601</v>
      </c>
      <c r="D33" s="104">
        <v>32211.708664234298</v>
      </c>
      <c r="E33" s="104">
        <v>0</v>
      </c>
      <c r="F33" s="104">
        <v>412662.1</v>
      </c>
      <c r="G33" s="104">
        <v>29120.94</v>
      </c>
      <c r="H33" s="104">
        <v>0</v>
      </c>
      <c r="I33" s="104">
        <v>0</v>
      </c>
      <c r="J33" s="104">
        <v>0</v>
      </c>
      <c r="K33" s="104">
        <v>239804.77873022101</v>
      </c>
      <c r="L33" s="104">
        <v>336278</v>
      </c>
      <c r="M33" s="104">
        <v>0</v>
      </c>
      <c r="N33" s="104">
        <v>0</v>
      </c>
      <c r="O33" s="104">
        <v>60600</v>
      </c>
      <c r="P33" s="104">
        <v>111566.352</v>
      </c>
      <c r="Q33" s="104">
        <v>543054.84</v>
      </c>
      <c r="R33" s="105" t="s">
        <v>886</v>
      </c>
      <c r="S33" s="104">
        <v>900000</v>
      </c>
      <c r="T33" s="104">
        <v>0</v>
      </c>
      <c r="U33" s="104">
        <v>4.1674693607506901E-7</v>
      </c>
      <c r="V33" s="104">
        <v>0</v>
      </c>
      <c r="W33" s="104">
        <v>0</v>
      </c>
      <c r="X33" s="104">
        <v>31</v>
      </c>
      <c r="Y33" s="104">
        <v>271560</v>
      </c>
      <c r="Z33" s="104">
        <v>2668583.3356298702</v>
      </c>
      <c r="AA33" s="104">
        <v>0</v>
      </c>
      <c r="AB33" s="104">
        <v>63884.616235412897</v>
      </c>
      <c r="AC33" s="104">
        <v>383582.83939445502</v>
      </c>
      <c r="AD33" s="104">
        <v>1291994.94</v>
      </c>
      <c r="AE33" s="104">
        <v>929120.94</v>
      </c>
      <c r="AF33" s="104">
        <v>929120.94</v>
      </c>
    </row>
    <row r="34" spans="1:32" x14ac:dyDescent="0.35">
      <c r="A34" s="104">
        <v>0</v>
      </c>
      <c r="B34" s="104">
        <v>0</v>
      </c>
      <c r="C34" s="104">
        <v>3183.0952374358399</v>
      </c>
      <c r="D34" s="104">
        <v>31951.8244265547</v>
      </c>
      <c r="E34" s="104">
        <v>0</v>
      </c>
      <c r="F34" s="104">
        <v>466169.48</v>
      </c>
      <c r="G34" s="104">
        <v>27328.46</v>
      </c>
      <c r="H34" s="104">
        <v>0</v>
      </c>
      <c r="I34" s="104">
        <v>0</v>
      </c>
      <c r="J34" s="104">
        <v>400</v>
      </c>
      <c r="K34" s="104">
        <v>223420.231999899</v>
      </c>
      <c r="L34" s="104">
        <v>334526.95</v>
      </c>
      <c r="M34" s="104">
        <v>0</v>
      </c>
      <c r="N34" s="104">
        <v>0</v>
      </c>
      <c r="O34" s="104">
        <v>4800</v>
      </c>
      <c r="P34" s="104">
        <v>39943.415999999997</v>
      </c>
      <c r="Q34" s="104">
        <v>675390.45</v>
      </c>
      <c r="R34" s="105" t="s">
        <v>886</v>
      </c>
      <c r="S34" s="104">
        <v>265000</v>
      </c>
      <c r="T34" s="104">
        <v>0</v>
      </c>
      <c r="U34" s="104">
        <v>4.5675046975087403E-7</v>
      </c>
      <c r="V34" s="104">
        <v>0</v>
      </c>
      <c r="W34" s="104">
        <v>0</v>
      </c>
      <c r="X34" s="104">
        <v>32</v>
      </c>
      <c r="Y34" s="104">
        <v>280320</v>
      </c>
      <c r="Z34" s="104">
        <v>2072113.9076638899</v>
      </c>
      <c r="AA34" s="104">
        <v>0</v>
      </c>
      <c r="AB34" s="104">
        <v>8383.0952374358403</v>
      </c>
      <c r="AC34" s="104">
        <v>295315.47242645401</v>
      </c>
      <c r="AD34" s="104">
        <v>1476086.88</v>
      </c>
      <c r="AE34" s="104">
        <v>292328.46000000002</v>
      </c>
      <c r="AF34" s="104">
        <v>292328.46000000002</v>
      </c>
    </row>
    <row r="35" spans="1:32" x14ac:dyDescent="0.35">
      <c r="A35" s="104">
        <v>0</v>
      </c>
      <c r="B35" s="104">
        <v>0</v>
      </c>
      <c r="C35" s="104">
        <v>4011.4175620313399</v>
      </c>
      <c r="D35" s="104">
        <v>33467.178452918502</v>
      </c>
      <c r="E35" s="104">
        <v>0</v>
      </c>
      <c r="F35" s="104">
        <v>423663.21</v>
      </c>
      <c r="G35" s="104">
        <v>41347.440000000002</v>
      </c>
      <c r="H35" s="104">
        <v>0</v>
      </c>
      <c r="I35" s="104">
        <v>0</v>
      </c>
      <c r="J35" s="104">
        <v>0</v>
      </c>
      <c r="K35" s="104">
        <v>228283.73190425101</v>
      </c>
      <c r="L35" s="104">
        <v>324242.90000000002</v>
      </c>
      <c r="M35" s="104">
        <v>0</v>
      </c>
      <c r="N35" s="104">
        <v>0</v>
      </c>
      <c r="O35" s="104">
        <v>3000</v>
      </c>
      <c r="P35" s="104">
        <v>191184.24</v>
      </c>
      <c r="Q35" s="104">
        <v>6706675.5</v>
      </c>
      <c r="R35" s="105" t="s">
        <v>886</v>
      </c>
      <c r="S35" s="104">
        <v>142800</v>
      </c>
      <c r="T35" s="104">
        <v>0</v>
      </c>
      <c r="U35" s="104">
        <v>4.1318231107506699E-7</v>
      </c>
      <c r="V35" s="104">
        <v>0</v>
      </c>
      <c r="W35" s="104">
        <v>0</v>
      </c>
      <c r="X35" s="104">
        <v>33</v>
      </c>
      <c r="Y35" s="104">
        <v>289080</v>
      </c>
      <c r="Z35" s="104">
        <v>8098675.6179192001</v>
      </c>
      <c r="AA35" s="104">
        <v>0</v>
      </c>
      <c r="AB35" s="104">
        <v>7011.4175620313399</v>
      </c>
      <c r="AC35" s="104">
        <v>452935.15035716997</v>
      </c>
      <c r="AD35" s="104">
        <v>7454581.6100000003</v>
      </c>
      <c r="AE35" s="104">
        <v>184147.44</v>
      </c>
      <c r="AF35" s="104">
        <v>184147.44</v>
      </c>
    </row>
    <row r="36" spans="1:32" x14ac:dyDescent="0.35">
      <c r="A36" s="104">
        <v>0</v>
      </c>
      <c r="B36" s="104">
        <v>0</v>
      </c>
      <c r="C36" s="104">
        <v>4062.9054352261801</v>
      </c>
      <c r="D36" s="104">
        <v>35408.434730328903</v>
      </c>
      <c r="E36" s="104">
        <v>0</v>
      </c>
      <c r="F36" s="104">
        <v>510208.37</v>
      </c>
      <c r="G36" s="104">
        <v>58912.34</v>
      </c>
      <c r="H36" s="104">
        <v>0</v>
      </c>
      <c r="I36" s="104">
        <v>0</v>
      </c>
      <c r="J36" s="104">
        <v>0</v>
      </c>
      <c r="K36" s="104">
        <v>223244.13499180001</v>
      </c>
      <c r="L36" s="104">
        <v>334983.5</v>
      </c>
      <c r="M36" s="104">
        <v>0</v>
      </c>
      <c r="N36" s="104">
        <v>0</v>
      </c>
      <c r="O36" s="104">
        <v>3000</v>
      </c>
      <c r="P36" s="104">
        <v>25465.8</v>
      </c>
      <c r="Q36" s="104">
        <v>87103.75</v>
      </c>
      <c r="R36" s="105" t="s">
        <v>886</v>
      </c>
      <c r="S36" s="104">
        <v>6000</v>
      </c>
      <c r="T36" s="104">
        <v>0</v>
      </c>
      <c r="U36" s="104">
        <v>4.3031561130338101E-7</v>
      </c>
      <c r="V36" s="104">
        <v>0</v>
      </c>
      <c r="W36" s="104">
        <v>0</v>
      </c>
      <c r="X36" s="104">
        <v>34</v>
      </c>
      <c r="Y36" s="104">
        <v>297840</v>
      </c>
      <c r="Z36" s="104">
        <v>1288389.2351573601</v>
      </c>
      <c r="AA36" s="104">
        <v>0</v>
      </c>
      <c r="AB36" s="104">
        <v>7062.9054352261801</v>
      </c>
      <c r="AC36" s="104">
        <v>284118.36972212902</v>
      </c>
      <c r="AD36" s="104">
        <v>932295.62</v>
      </c>
      <c r="AE36" s="104">
        <v>64912.34</v>
      </c>
      <c r="AF36" s="104">
        <v>64912.34</v>
      </c>
    </row>
    <row r="37" spans="1:32" x14ac:dyDescent="0.35">
      <c r="A37" s="104">
        <v>0</v>
      </c>
      <c r="B37" s="104">
        <v>0</v>
      </c>
      <c r="C37" s="104">
        <v>5023.6781210555901</v>
      </c>
      <c r="D37" s="104">
        <v>33874.3482399395</v>
      </c>
      <c r="E37" s="104">
        <v>0</v>
      </c>
      <c r="F37" s="104">
        <v>515205.98</v>
      </c>
      <c r="G37" s="104">
        <v>51800.1</v>
      </c>
      <c r="H37" s="104">
        <v>0</v>
      </c>
      <c r="I37" s="104">
        <v>0</v>
      </c>
      <c r="J37" s="104">
        <v>0</v>
      </c>
      <c r="K37" s="104">
        <v>234945.60225474599</v>
      </c>
      <c r="L37" s="104">
        <v>480471.77500000002</v>
      </c>
      <c r="M37" s="104">
        <v>0</v>
      </c>
      <c r="N37" s="104">
        <v>0</v>
      </c>
      <c r="O37" s="104">
        <v>3000</v>
      </c>
      <c r="P37" s="104">
        <v>27831.144</v>
      </c>
      <c r="Q37" s="104">
        <v>1140544.05</v>
      </c>
      <c r="R37" s="105" t="s">
        <v>886</v>
      </c>
      <c r="S37" s="104">
        <v>578000</v>
      </c>
      <c r="T37" s="104">
        <v>0</v>
      </c>
      <c r="U37" s="104">
        <v>4.3852049315269201E-7</v>
      </c>
      <c r="V37" s="104">
        <v>0</v>
      </c>
      <c r="W37" s="104">
        <v>0</v>
      </c>
      <c r="X37" s="104">
        <v>35</v>
      </c>
      <c r="Y37" s="104">
        <v>306600</v>
      </c>
      <c r="Z37" s="104">
        <v>3070696.6776157399</v>
      </c>
      <c r="AA37" s="104">
        <v>0</v>
      </c>
      <c r="AB37" s="104">
        <v>8023.6781210555901</v>
      </c>
      <c r="AC37" s="104">
        <v>296651.09449468501</v>
      </c>
      <c r="AD37" s="104">
        <v>2136221.8050000002</v>
      </c>
      <c r="AE37" s="104">
        <v>629800.1</v>
      </c>
      <c r="AF37" s="104">
        <v>629800.1</v>
      </c>
    </row>
    <row r="38" spans="1:32" x14ac:dyDescent="0.35">
      <c r="A38" s="104">
        <v>0</v>
      </c>
      <c r="B38" s="104">
        <v>0</v>
      </c>
      <c r="C38" s="104">
        <v>5722.5290417378001</v>
      </c>
      <c r="D38" s="104">
        <v>34553.722146911001</v>
      </c>
      <c r="E38" s="104">
        <v>0</v>
      </c>
      <c r="F38" s="104">
        <v>582761.1</v>
      </c>
      <c r="G38" s="104">
        <v>61573.35</v>
      </c>
      <c r="H38" s="104">
        <v>0</v>
      </c>
      <c r="I38" s="104">
        <v>0</v>
      </c>
      <c r="J38" s="104">
        <v>400</v>
      </c>
      <c r="K38" s="104">
        <v>240343.341686734</v>
      </c>
      <c r="L38" s="104">
        <v>334248.7</v>
      </c>
      <c r="M38" s="104">
        <v>0</v>
      </c>
      <c r="N38" s="104">
        <v>0</v>
      </c>
      <c r="O38" s="104">
        <v>3000</v>
      </c>
      <c r="P38" s="104">
        <v>24428.712</v>
      </c>
      <c r="Q38" s="104">
        <v>436568.15</v>
      </c>
      <c r="R38" s="105" t="s">
        <v>886</v>
      </c>
      <c r="S38" s="104">
        <v>17400</v>
      </c>
      <c r="T38" s="104">
        <v>0</v>
      </c>
      <c r="U38" s="104">
        <v>4.5631274543579701E-7</v>
      </c>
      <c r="V38" s="104">
        <v>0</v>
      </c>
      <c r="W38" s="104">
        <v>0</v>
      </c>
      <c r="X38" s="104">
        <v>36</v>
      </c>
      <c r="Y38" s="104">
        <v>315360</v>
      </c>
      <c r="Z38" s="104">
        <v>1740999.6048753799</v>
      </c>
      <c r="AA38" s="104">
        <v>0</v>
      </c>
      <c r="AB38" s="104">
        <v>9122.5290417378001</v>
      </c>
      <c r="AC38" s="104">
        <v>299325.77583364502</v>
      </c>
      <c r="AD38" s="104">
        <v>1353577.95</v>
      </c>
      <c r="AE38" s="104">
        <v>78973.350000000006</v>
      </c>
      <c r="AF38" s="104">
        <v>78973.350000000006</v>
      </c>
    </row>
    <row r="39" spans="1:32" x14ac:dyDescent="0.35">
      <c r="A39" s="104">
        <v>0</v>
      </c>
      <c r="B39" s="104">
        <v>0</v>
      </c>
      <c r="C39" s="104">
        <v>8582.5404582527499</v>
      </c>
      <c r="D39" s="104">
        <v>41130.7412318688</v>
      </c>
      <c r="E39" s="104">
        <v>0</v>
      </c>
      <c r="F39" s="104">
        <v>551865.91799999995</v>
      </c>
      <c r="G39" s="104">
        <v>70296.289999999994</v>
      </c>
      <c r="H39" s="104">
        <v>0</v>
      </c>
      <c r="I39" s="104">
        <v>0</v>
      </c>
      <c r="J39" s="104">
        <v>0</v>
      </c>
      <c r="K39" s="104">
        <v>222521.45740585501</v>
      </c>
      <c r="L39" s="104">
        <v>323824.92499999999</v>
      </c>
      <c r="M39" s="104">
        <v>0</v>
      </c>
      <c r="N39" s="104">
        <v>0</v>
      </c>
      <c r="O39" s="104">
        <v>3000</v>
      </c>
      <c r="P39" s="104">
        <v>16831.272000000001</v>
      </c>
      <c r="Q39" s="104">
        <v>4677065.1500000004</v>
      </c>
      <c r="R39" s="105" t="s">
        <v>886</v>
      </c>
      <c r="S39" s="104">
        <v>0</v>
      </c>
      <c r="T39" s="104">
        <v>0</v>
      </c>
      <c r="U39" s="104">
        <v>4.6221147717095599E-7</v>
      </c>
      <c r="V39" s="104">
        <v>0</v>
      </c>
      <c r="W39" s="104">
        <v>0</v>
      </c>
      <c r="X39" s="104">
        <v>37</v>
      </c>
      <c r="Y39" s="104">
        <v>324120</v>
      </c>
      <c r="Z39" s="104">
        <v>5915118.29409598</v>
      </c>
      <c r="AA39" s="104">
        <v>0</v>
      </c>
      <c r="AB39" s="104">
        <v>11582.540458252701</v>
      </c>
      <c r="AC39" s="104">
        <v>280483.47063772398</v>
      </c>
      <c r="AD39" s="104">
        <v>5552755.9929999998</v>
      </c>
      <c r="AE39" s="104">
        <v>70296.289999999994</v>
      </c>
      <c r="AF39" s="104">
        <v>70296.289999999994</v>
      </c>
    </row>
    <row r="40" spans="1:32" x14ac:dyDescent="0.35">
      <c r="A40" s="104">
        <v>0</v>
      </c>
      <c r="B40" s="104">
        <v>0</v>
      </c>
      <c r="C40" s="104">
        <v>13185.3318045905</v>
      </c>
      <c r="D40" s="104">
        <v>49894.951992571201</v>
      </c>
      <c r="E40" s="104">
        <v>0</v>
      </c>
      <c r="F40" s="104">
        <v>602535.21200000006</v>
      </c>
      <c r="G40" s="104">
        <v>80804.47</v>
      </c>
      <c r="H40" s="104">
        <v>0</v>
      </c>
      <c r="I40" s="104">
        <v>0</v>
      </c>
      <c r="J40" s="104">
        <v>0</v>
      </c>
      <c r="K40" s="104">
        <v>221799.91903550201</v>
      </c>
      <c r="L40" s="104">
        <v>334812</v>
      </c>
      <c r="M40" s="104">
        <v>0</v>
      </c>
      <c r="N40" s="104">
        <v>0</v>
      </c>
      <c r="O40" s="104">
        <v>3000</v>
      </c>
      <c r="P40" s="104">
        <v>212912.83199999999</v>
      </c>
      <c r="Q40" s="104">
        <v>223193.4</v>
      </c>
      <c r="R40" s="105" t="s">
        <v>886</v>
      </c>
      <c r="S40" s="104">
        <v>141000</v>
      </c>
      <c r="T40" s="104">
        <v>0</v>
      </c>
      <c r="U40" s="104">
        <v>7.2684331278739596E-7</v>
      </c>
      <c r="V40" s="104">
        <v>0</v>
      </c>
      <c r="W40" s="104">
        <v>0</v>
      </c>
      <c r="X40" s="104">
        <v>38</v>
      </c>
      <c r="Y40" s="104">
        <v>332880</v>
      </c>
      <c r="Z40" s="104">
        <v>1883138.11683266</v>
      </c>
      <c r="AA40" s="104">
        <v>0</v>
      </c>
      <c r="AB40" s="104">
        <v>16185.3318045905</v>
      </c>
      <c r="AC40" s="104">
        <v>484607.70302807301</v>
      </c>
      <c r="AD40" s="104">
        <v>1160540.612</v>
      </c>
      <c r="AE40" s="104">
        <v>221804.47</v>
      </c>
      <c r="AF40" s="104">
        <v>221804.47</v>
      </c>
    </row>
    <row r="41" spans="1:32" x14ac:dyDescent="0.35">
      <c r="A41" s="104">
        <v>0</v>
      </c>
      <c r="B41" s="104">
        <v>0</v>
      </c>
      <c r="C41" s="104">
        <v>6939.83496234623</v>
      </c>
      <c r="D41" s="104">
        <v>35778.043666789497</v>
      </c>
      <c r="E41" s="104">
        <v>0</v>
      </c>
      <c r="F41" s="104">
        <v>324182.84999999998</v>
      </c>
      <c r="G41" s="104">
        <v>67345.820000000007</v>
      </c>
      <c r="H41" s="104">
        <v>0</v>
      </c>
      <c r="I41" s="104">
        <v>0</v>
      </c>
      <c r="J41" s="104">
        <v>0</v>
      </c>
      <c r="K41" s="104">
        <v>264277.82592119498</v>
      </c>
      <c r="L41" s="104">
        <v>336320</v>
      </c>
      <c r="M41" s="104">
        <v>0</v>
      </c>
      <c r="N41" s="104">
        <v>0</v>
      </c>
      <c r="O41" s="104">
        <v>93600</v>
      </c>
      <c r="P41" s="104">
        <v>154682.25599999999</v>
      </c>
      <c r="Q41" s="104">
        <v>6913879.7000000002</v>
      </c>
      <c r="R41" s="105" t="s">
        <v>886</v>
      </c>
      <c r="S41" s="104">
        <v>864000</v>
      </c>
      <c r="T41" s="104">
        <v>0</v>
      </c>
      <c r="U41" s="104">
        <v>4.9707502511617195E-7</v>
      </c>
      <c r="V41" s="104">
        <v>0</v>
      </c>
      <c r="W41" s="104">
        <v>0</v>
      </c>
      <c r="X41" s="104">
        <v>39</v>
      </c>
      <c r="Y41" s="104">
        <v>341640</v>
      </c>
      <c r="Z41" s="104">
        <v>9061006.3305503298</v>
      </c>
      <c r="AA41" s="104">
        <v>0</v>
      </c>
      <c r="AB41" s="104">
        <v>100539.83496234599</v>
      </c>
      <c r="AC41" s="104">
        <v>454738.12558798498</v>
      </c>
      <c r="AD41" s="104">
        <v>7574382.5499999998</v>
      </c>
      <c r="AE41" s="104">
        <v>931345.82</v>
      </c>
      <c r="AF41" s="104">
        <v>931345.82</v>
      </c>
    </row>
    <row r="42" spans="1:32" x14ac:dyDescent="0.35">
      <c r="A42" s="104">
        <v>0</v>
      </c>
      <c r="B42" s="104">
        <v>0</v>
      </c>
      <c r="C42" s="104">
        <v>6546.9284772903702</v>
      </c>
      <c r="D42" s="104">
        <v>36080.118825576501</v>
      </c>
      <c r="E42" s="104">
        <v>0</v>
      </c>
      <c r="F42" s="104">
        <v>316454.07</v>
      </c>
      <c r="G42" s="104">
        <v>66424.84</v>
      </c>
      <c r="H42" s="104">
        <v>0</v>
      </c>
      <c r="I42" s="104">
        <v>0</v>
      </c>
      <c r="J42" s="104">
        <v>400</v>
      </c>
      <c r="K42" s="104">
        <v>234398.82735417099</v>
      </c>
      <c r="L42" s="104">
        <v>691020</v>
      </c>
      <c r="M42" s="104">
        <v>0</v>
      </c>
      <c r="N42" s="104">
        <v>0</v>
      </c>
      <c r="O42" s="104">
        <v>19200</v>
      </c>
      <c r="P42" s="104">
        <v>42230.712</v>
      </c>
      <c r="Q42" s="104">
        <v>432155.65</v>
      </c>
      <c r="R42" s="105" t="s">
        <v>886</v>
      </c>
      <c r="S42" s="104">
        <v>0</v>
      </c>
      <c r="T42" s="104">
        <v>0</v>
      </c>
      <c r="U42" s="104">
        <v>4.6671238927141001E-7</v>
      </c>
      <c r="V42" s="104">
        <v>0</v>
      </c>
      <c r="W42" s="104">
        <v>0</v>
      </c>
      <c r="X42" s="104">
        <v>40</v>
      </c>
      <c r="Y42" s="104">
        <v>350400</v>
      </c>
      <c r="Z42" s="104">
        <v>1844911.1466570401</v>
      </c>
      <c r="AA42" s="104">
        <v>0</v>
      </c>
      <c r="AB42" s="104">
        <v>26146.928477290399</v>
      </c>
      <c r="AC42" s="104">
        <v>312709.65817974799</v>
      </c>
      <c r="AD42" s="104">
        <v>1439629.72</v>
      </c>
      <c r="AE42" s="104">
        <v>66424.84</v>
      </c>
      <c r="AF42" s="104">
        <v>66424.84</v>
      </c>
    </row>
    <row r="43" spans="1:32" x14ac:dyDescent="0.35">
      <c r="A43" s="104">
        <v>0</v>
      </c>
      <c r="B43" s="104">
        <v>0</v>
      </c>
      <c r="C43" s="104">
        <v>6452.1503158872201</v>
      </c>
      <c r="D43" s="104">
        <v>36242.812686444398</v>
      </c>
      <c r="E43" s="104">
        <v>0</v>
      </c>
      <c r="F43" s="104">
        <v>298529.59999999998</v>
      </c>
      <c r="G43" s="104">
        <v>58694.5</v>
      </c>
      <c r="H43" s="104">
        <v>0</v>
      </c>
      <c r="I43" s="104">
        <v>0</v>
      </c>
      <c r="J43" s="104">
        <v>0</v>
      </c>
      <c r="K43" s="104">
        <v>223959.27836359799</v>
      </c>
      <c r="L43" s="104">
        <v>324320</v>
      </c>
      <c r="M43" s="104">
        <v>0</v>
      </c>
      <c r="N43" s="104">
        <v>0</v>
      </c>
      <c r="O43" s="104">
        <v>7200</v>
      </c>
      <c r="P43" s="104">
        <v>28707.064942635901</v>
      </c>
      <c r="Q43" s="104">
        <v>229161.44</v>
      </c>
      <c r="R43" s="105" t="s">
        <v>886</v>
      </c>
      <c r="S43" s="104">
        <v>7800</v>
      </c>
      <c r="T43" s="104">
        <v>0</v>
      </c>
      <c r="U43" s="104">
        <v>4.3662078995634499E-7</v>
      </c>
      <c r="V43" s="104">
        <v>0</v>
      </c>
      <c r="W43" s="104">
        <v>0</v>
      </c>
      <c r="X43" s="104">
        <v>41</v>
      </c>
      <c r="Y43" s="104">
        <v>359160</v>
      </c>
      <c r="Z43" s="104">
        <v>1221066.8463085699</v>
      </c>
      <c r="AA43" s="104">
        <v>0</v>
      </c>
      <c r="AB43" s="104">
        <v>13652.1503158872</v>
      </c>
      <c r="AC43" s="104">
        <v>288909.15599267802</v>
      </c>
      <c r="AD43" s="104">
        <v>852011.04</v>
      </c>
      <c r="AE43" s="104">
        <v>66494.5</v>
      </c>
      <c r="AF43" s="104">
        <v>66494.5</v>
      </c>
    </row>
    <row r="44" spans="1:32" x14ac:dyDescent="0.35">
      <c r="A44" s="104">
        <v>0</v>
      </c>
      <c r="B44" s="104">
        <v>0</v>
      </c>
      <c r="C44" s="104">
        <v>6478.3073748221505</v>
      </c>
      <c r="D44" s="104">
        <v>38613.434569567798</v>
      </c>
      <c r="E44" s="104">
        <v>0</v>
      </c>
      <c r="F44" s="104">
        <v>318945.34999999998</v>
      </c>
      <c r="G44" s="104">
        <v>54056.13</v>
      </c>
      <c r="H44" s="104">
        <v>0</v>
      </c>
      <c r="I44" s="104">
        <v>0</v>
      </c>
      <c r="J44" s="104">
        <v>0</v>
      </c>
      <c r="K44" s="104">
        <v>238718.46273394601</v>
      </c>
      <c r="L44" s="104">
        <v>335120</v>
      </c>
      <c r="M44" s="104">
        <v>0</v>
      </c>
      <c r="N44" s="104">
        <v>0</v>
      </c>
      <c r="O44" s="104">
        <v>3000</v>
      </c>
      <c r="P44" s="104">
        <v>18960.775057364099</v>
      </c>
      <c r="Q44" s="104">
        <v>23034.36</v>
      </c>
      <c r="R44" s="105" t="s">
        <v>886</v>
      </c>
      <c r="S44" s="104">
        <v>0</v>
      </c>
      <c r="T44" s="104">
        <v>0</v>
      </c>
      <c r="U44" s="104">
        <v>4.2493515867780397E-7</v>
      </c>
      <c r="V44" s="104">
        <v>0</v>
      </c>
      <c r="W44" s="104">
        <v>0</v>
      </c>
      <c r="X44" s="104">
        <v>42</v>
      </c>
      <c r="Y44" s="104">
        <v>367920</v>
      </c>
      <c r="Z44" s="104">
        <v>1036926.8197357</v>
      </c>
      <c r="AA44" s="104">
        <v>0</v>
      </c>
      <c r="AB44" s="104">
        <v>9478.3073748221505</v>
      </c>
      <c r="AC44" s="104">
        <v>296292.67236087797</v>
      </c>
      <c r="AD44" s="104">
        <v>677099.71</v>
      </c>
      <c r="AE44" s="104">
        <v>54056.13</v>
      </c>
      <c r="AF44" s="104">
        <v>54056.13</v>
      </c>
    </row>
    <row r="45" spans="1:32" x14ac:dyDescent="0.35">
      <c r="A45" s="104">
        <v>0</v>
      </c>
      <c r="B45" s="104">
        <v>0</v>
      </c>
      <c r="C45" s="104">
        <v>7484.0962742433503</v>
      </c>
      <c r="D45" s="104">
        <v>36274.049383172598</v>
      </c>
      <c r="E45" s="104">
        <v>0</v>
      </c>
      <c r="F45" s="104">
        <v>326134.48</v>
      </c>
      <c r="G45" s="104">
        <v>48990.73</v>
      </c>
      <c r="H45" s="104">
        <v>0</v>
      </c>
      <c r="I45" s="104">
        <v>0</v>
      </c>
      <c r="J45" s="104">
        <v>0</v>
      </c>
      <c r="K45" s="104">
        <v>222514.26662734701</v>
      </c>
      <c r="L45" s="104">
        <v>324320</v>
      </c>
      <c r="M45" s="104">
        <v>0</v>
      </c>
      <c r="N45" s="104">
        <v>0</v>
      </c>
      <c r="O45" s="104">
        <v>3000</v>
      </c>
      <c r="P45" s="104">
        <v>295682.15999999997</v>
      </c>
      <c r="Q45" s="104">
        <v>256504.2</v>
      </c>
      <c r="R45" s="105" t="s">
        <v>886</v>
      </c>
      <c r="S45" s="104">
        <v>207000</v>
      </c>
      <c r="T45" s="104">
        <v>0</v>
      </c>
      <c r="U45" s="104">
        <v>4.1793814840383201E-7</v>
      </c>
      <c r="V45" s="104">
        <v>0</v>
      </c>
      <c r="W45" s="104">
        <v>0</v>
      </c>
      <c r="X45" s="104">
        <v>43</v>
      </c>
      <c r="Y45" s="104">
        <v>376680</v>
      </c>
      <c r="Z45" s="104">
        <v>1727903.9822847601</v>
      </c>
      <c r="AA45" s="104">
        <v>0</v>
      </c>
      <c r="AB45" s="104">
        <v>10484.0962742434</v>
      </c>
      <c r="AC45" s="104">
        <v>554470.47601052001</v>
      </c>
      <c r="AD45" s="104">
        <v>906958.68</v>
      </c>
      <c r="AE45" s="104">
        <v>255990.73</v>
      </c>
      <c r="AF45" s="104">
        <v>255990.73</v>
      </c>
    </row>
    <row r="46" spans="1:32" x14ac:dyDescent="0.35">
      <c r="A46" s="104">
        <v>0</v>
      </c>
      <c r="B46" s="104">
        <v>0</v>
      </c>
      <c r="C46" s="104">
        <v>2578.3149342110901</v>
      </c>
      <c r="D46" s="104">
        <v>32221.234334978599</v>
      </c>
      <c r="E46" s="104">
        <v>0</v>
      </c>
      <c r="F46" s="104">
        <v>333808.32</v>
      </c>
      <c r="G46" s="104">
        <v>47843.02</v>
      </c>
      <c r="H46" s="104">
        <v>0</v>
      </c>
      <c r="I46" s="104">
        <v>0</v>
      </c>
      <c r="J46" s="104">
        <v>400</v>
      </c>
      <c r="K46" s="104">
        <v>223418.424590935</v>
      </c>
      <c r="L46" s="104">
        <v>339420</v>
      </c>
      <c r="M46" s="104">
        <v>0</v>
      </c>
      <c r="N46" s="104">
        <v>0</v>
      </c>
      <c r="O46" s="104">
        <v>3000</v>
      </c>
      <c r="P46" s="104">
        <v>19021.944</v>
      </c>
      <c r="Q46" s="104">
        <v>86804.05</v>
      </c>
      <c r="R46" s="105" t="s">
        <v>886</v>
      </c>
      <c r="S46" s="104">
        <v>6000</v>
      </c>
      <c r="T46" s="104">
        <v>0</v>
      </c>
      <c r="U46" s="104">
        <v>4.0881397032164299E-7</v>
      </c>
      <c r="V46" s="104">
        <v>0</v>
      </c>
      <c r="W46" s="104">
        <v>0</v>
      </c>
      <c r="X46" s="104">
        <v>44</v>
      </c>
      <c r="Y46" s="104">
        <v>385440</v>
      </c>
      <c r="Z46" s="104">
        <v>1094515.30786012</v>
      </c>
      <c r="AA46" s="104">
        <v>0</v>
      </c>
      <c r="AB46" s="104">
        <v>5978.3149342110901</v>
      </c>
      <c r="AC46" s="104">
        <v>274661.602925913</v>
      </c>
      <c r="AD46" s="104">
        <v>760032.37</v>
      </c>
      <c r="AE46" s="104">
        <v>53843.02</v>
      </c>
      <c r="AF46" s="104">
        <v>53843.02</v>
      </c>
    </row>
    <row r="47" spans="1:32" x14ac:dyDescent="0.35">
      <c r="A47" s="104">
        <v>0</v>
      </c>
      <c r="B47" s="104">
        <v>0</v>
      </c>
      <c r="C47" s="104">
        <v>3926.1754417624102</v>
      </c>
      <c r="D47" s="104">
        <v>38690.206420942501</v>
      </c>
      <c r="E47" s="104">
        <v>0</v>
      </c>
      <c r="F47" s="104">
        <v>362425.82799999998</v>
      </c>
      <c r="G47" s="104">
        <v>57666.03</v>
      </c>
      <c r="H47" s="104">
        <v>0</v>
      </c>
      <c r="I47" s="104">
        <v>0</v>
      </c>
      <c r="J47" s="104">
        <v>0</v>
      </c>
      <c r="K47" s="104">
        <v>240695.287089266</v>
      </c>
      <c r="L47" s="104">
        <v>495720</v>
      </c>
      <c r="M47" s="104">
        <v>0</v>
      </c>
      <c r="N47" s="104">
        <v>0</v>
      </c>
      <c r="O47" s="104">
        <v>3000</v>
      </c>
      <c r="P47" s="104">
        <v>26401.944</v>
      </c>
      <c r="Q47" s="104">
        <v>446004.05</v>
      </c>
      <c r="R47" s="105" t="s">
        <v>886</v>
      </c>
      <c r="S47" s="104">
        <v>0</v>
      </c>
      <c r="T47" s="104">
        <v>0</v>
      </c>
      <c r="U47" s="104">
        <v>4.3394598287872302E-7</v>
      </c>
      <c r="V47" s="104">
        <v>0</v>
      </c>
      <c r="W47" s="104">
        <v>0</v>
      </c>
      <c r="X47" s="104">
        <v>45</v>
      </c>
      <c r="Y47" s="104">
        <v>394200</v>
      </c>
      <c r="Z47" s="104">
        <v>1674529.52095197</v>
      </c>
      <c r="AA47" s="104">
        <v>0</v>
      </c>
      <c r="AB47" s="104">
        <v>6926.1754417624097</v>
      </c>
      <c r="AC47" s="104">
        <v>305787.43751020799</v>
      </c>
      <c r="AD47" s="104">
        <v>1304149.878</v>
      </c>
      <c r="AE47" s="104">
        <v>57666.03</v>
      </c>
      <c r="AF47" s="104">
        <v>57666.03</v>
      </c>
    </row>
    <row r="48" spans="1:32" x14ac:dyDescent="0.35">
      <c r="A48" s="104">
        <v>0</v>
      </c>
      <c r="B48" s="104">
        <v>0</v>
      </c>
      <c r="C48" s="104">
        <v>9038.6971539842507</v>
      </c>
      <c r="D48" s="104">
        <v>55066.106409726402</v>
      </c>
      <c r="E48" s="104">
        <v>0</v>
      </c>
      <c r="F48" s="104">
        <v>421715.74200000003</v>
      </c>
      <c r="G48" s="104">
        <v>64916.36</v>
      </c>
      <c r="H48" s="104">
        <v>0</v>
      </c>
      <c r="I48" s="104">
        <v>0</v>
      </c>
      <c r="J48" s="104">
        <v>0</v>
      </c>
      <c r="K48" s="104">
        <v>223239.718325858</v>
      </c>
      <c r="L48" s="104">
        <v>335120</v>
      </c>
      <c r="M48" s="104">
        <v>0</v>
      </c>
      <c r="N48" s="104">
        <v>0</v>
      </c>
      <c r="O48" s="104">
        <v>3000</v>
      </c>
      <c r="P48" s="104">
        <v>22264.536</v>
      </c>
      <c r="Q48" s="104">
        <v>22009.45</v>
      </c>
      <c r="R48" s="105" t="s">
        <v>886</v>
      </c>
      <c r="S48" s="104">
        <v>0</v>
      </c>
      <c r="T48" s="104">
        <v>0</v>
      </c>
      <c r="U48" s="104">
        <v>4.4906246746776301E-7</v>
      </c>
      <c r="V48" s="104">
        <v>0</v>
      </c>
      <c r="W48" s="104">
        <v>0</v>
      </c>
      <c r="X48" s="104">
        <v>46</v>
      </c>
      <c r="Y48" s="104">
        <v>402960</v>
      </c>
      <c r="Z48" s="104">
        <v>1156370.6098895699</v>
      </c>
      <c r="AA48" s="104">
        <v>0</v>
      </c>
      <c r="AB48" s="104">
        <v>12038.6971539843</v>
      </c>
      <c r="AC48" s="104">
        <v>300570.36073558498</v>
      </c>
      <c r="AD48" s="104">
        <v>778845.19200000004</v>
      </c>
      <c r="AE48" s="104">
        <v>64916.36</v>
      </c>
      <c r="AF48" s="104">
        <v>64916.36</v>
      </c>
    </row>
    <row r="49" spans="1:32" x14ac:dyDescent="0.35">
      <c r="A49" s="104">
        <v>0</v>
      </c>
      <c r="B49" s="104">
        <v>0</v>
      </c>
      <c r="C49" s="104">
        <v>2344.8284427768999</v>
      </c>
      <c r="D49" s="104">
        <v>36165.923025652301</v>
      </c>
      <c r="E49" s="104">
        <v>0</v>
      </c>
      <c r="F49" s="104">
        <v>332746.06</v>
      </c>
      <c r="G49" s="104">
        <v>28538.1</v>
      </c>
      <c r="H49" s="104">
        <v>0</v>
      </c>
      <c r="I49" s="104">
        <v>0</v>
      </c>
      <c r="J49" s="104">
        <v>0</v>
      </c>
      <c r="K49" s="104">
        <v>239795.46728128401</v>
      </c>
      <c r="L49" s="104">
        <v>336320</v>
      </c>
      <c r="M49" s="104">
        <v>0</v>
      </c>
      <c r="N49" s="104">
        <v>0</v>
      </c>
      <c r="O49" s="104">
        <v>161400</v>
      </c>
      <c r="P49" s="104">
        <v>148716.48000000001</v>
      </c>
      <c r="Q49" s="104">
        <v>2161513.5</v>
      </c>
      <c r="R49" s="105" t="s">
        <v>886</v>
      </c>
      <c r="S49" s="104">
        <v>1338000</v>
      </c>
      <c r="T49" s="104">
        <v>0</v>
      </c>
      <c r="U49" s="104">
        <v>4.1349737271889601E-7</v>
      </c>
      <c r="V49" s="104">
        <v>0</v>
      </c>
      <c r="W49" s="104">
        <v>0</v>
      </c>
      <c r="X49" s="104">
        <v>47</v>
      </c>
      <c r="Y49" s="104">
        <v>411720</v>
      </c>
      <c r="Z49" s="104">
        <v>4785540.35874971</v>
      </c>
      <c r="AA49" s="104">
        <v>0</v>
      </c>
      <c r="AB49" s="104">
        <v>163744.82844277701</v>
      </c>
      <c r="AC49" s="104">
        <v>424677.87030693598</v>
      </c>
      <c r="AD49" s="104">
        <v>2830579.56</v>
      </c>
      <c r="AE49" s="104">
        <v>1366538.1</v>
      </c>
      <c r="AF49" s="104">
        <v>1366538.1</v>
      </c>
    </row>
    <row r="50" spans="1:32" x14ac:dyDescent="0.35">
      <c r="A50" s="104">
        <v>0</v>
      </c>
      <c r="B50" s="104">
        <v>0</v>
      </c>
      <c r="C50" s="104">
        <v>2158.02640496906</v>
      </c>
      <c r="D50" s="104">
        <v>30482.3007267172</v>
      </c>
      <c r="E50" s="104">
        <v>0</v>
      </c>
      <c r="F50" s="104">
        <v>276148.25</v>
      </c>
      <c r="G50" s="104">
        <v>17318.060000000001</v>
      </c>
      <c r="H50" s="104">
        <v>0</v>
      </c>
      <c r="I50" s="104">
        <v>0</v>
      </c>
      <c r="J50" s="104">
        <v>400</v>
      </c>
      <c r="K50" s="104">
        <v>238898.48284448899</v>
      </c>
      <c r="L50" s="104">
        <v>334620</v>
      </c>
      <c r="M50" s="104">
        <v>0</v>
      </c>
      <c r="N50" s="104">
        <v>0</v>
      </c>
      <c r="O50" s="104">
        <v>4800</v>
      </c>
      <c r="P50" s="104">
        <v>238631.016</v>
      </c>
      <c r="Q50" s="104">
        <v>1198322.95</v>
      </c>
      <c r="R50" s="105" t="s">
        <v>886</v>
      </c>
      <c r="S50" s="104">
        <v>423400</v>
      </c>
      <c r="T50" s="104">
        <v>0</v>
      </c>
      <c r="U50" s="104">
        <v>4.5063441838100298E-7</v>
      </c>
      <c r="V50" s="104">
        <v>0</v>
      </c>
      <c r="W50" s="104">
        <v>0</v>
      </c>
      <c r="X50" s="104">
        <v>48</v>
      </c>
      <c r="Y50" s="104">
        <v>420480</v>
      </c>
      <c r="Z50" s="104">
        <v>2765179.0859761802</v>
      </c>
      <c r="AA50" s="104">
        <v>0</v>
      </c>
      <c r="AB50" s="104">
        <v>7358.0264049690604</v>
      </c>
      <c r="AC50" s="104">
        <v>508011.79957120598</v>
      </c>
      <c r="AD50" s="104">
        <v>1809091.2</v>
      </c>
      <c r="AE50" s="104">
        <v>440718.06</v>
      </c>
      <c r="AF50" s="104">
        <v>440718.06</v>
      </c>
    </row>
    <row r="51" spans="1:32" x14ac:dyDescent="0.35">
      <c r="A51" s="104">
        <v>0</v>
      </c>
      <c r="B51" s="104">
        <v>0</v>
      </c>
      <c r="C51" s="104">
        <v>2005.87059733358</v>
      </c>
      <c r="D51" s="104">
        <v>29378.6852229367</v>
      </c>
      <c r="E51" s="104">
        <v>0</v>
      </c>
      <c r="F51" s="104">
        <v>261965.67</v>
      </c>
      <c r="G51" s="104">
        <v>17147</v>
      </c>
      <c r="H51" s="104">
        <v>0</v>
      </c>
      <c r="I51" s="104">
        <v>0</v>
      </c>
      <c r="J51" s="104">
        <v>0</v>
      </c>
      <c r="K51" s="104">
        <v>241239.76648788599</v>
      </c>
      <c r="L51" s="104">
        <v>324320</v>
      </c>
      <c r="M51" s="104">
        <v>0</v>
      </c>
      <c r="N51" s="104">
        <v>0</v>
      </c>
      <c r="O51" s="104">
        <v>3000</v>
      </c>
      <c r="P51" s="104">
        <v>22640.088</v>
      </c>
      <c r="Q51" s="104">
        <v>566041.85</v>
      </c>
      <c r="R51" s="105" t="s">
        <v>886</v>
      </c>
      <c r="S51" s="104">
        <v>7800</v>
      </c>
      <c r="T51" s="104">
        <v>0</v>
      </c>
      <c r="U51" s="104">
        <v>4.2944203424858202E-7</v>
      </c>
      <c r="V51" s="104">
        <v>0</v>
      </c>
      <c r="W51" s="104">
        <v>0</v>
      </c>
      <c r="X51" s="104">
        <v>49</v>
      </c>
      <c r="Y51" s="104">
        <v>429240</v>
      </c>
      <c r="Z51" s="104">
        <v>1475538.9303081599</v>
      </c>
      <c r="AA51" s="104">
        <v>0</v>
      </c>
      <c r="AB51" s="104">
        <v>5005.87059733358</v>
      </c>
      <c r="AC51" s="104">
        <v>293258.53971082298</v>
      </c>
      <c r="AD51" s="104">
        <v>1152327.52</v>
      </c>
      <c r="AE51" s="104">
        <v>24947</v>
      </c>
      <c r="AF51" s="104">
        <v>24947</v>
      </c>
    </row>
  </sheetData>
  <pageMargins left="0.7" right="0.7" top="0.75" bottom="0.75" header="0.3" footer="0.3"/>
  <pageSetup paperSize="0" orientation="portrait" horizontalDpi="0" verticalDpi="0" copies="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U540"/>
  <sheetViews>
    <sheetView workbookViewId="0"/>
  </sheetViews>
  <sheetFormatPr defaultRowHeight="14.5" x14ac:dyDescent="0.35"/>
  <cols>
    <col min="1" max="17" width="9.08984375" style="104"/>
    <col min="18" max="18" width="9.453125" style="104" bestFit="1" customWidth="1"/>
    <col min="19" max="51" width="9.08984375" style="104"/>
    <col min="52" max="52" width="9.453125" style="104" bestFit="1" customWidth="1"/>
    <col min="53" max="55" width="9.08984375" style="104"/>
    <col min="56" max="56" width="9.453125" style="104" bestFit="1" customWidth="1"/>
    <col min="57" max="60" width="9.08984375" style="104"/>
    <col min="61" max="61" width="9.453125" style="104" bestFit="1" customWidth="1"/>
    <col min="62" max="273" width="9.08984375" style="104"/>
    <col min="274" max="274" width="9.453125" style="104" bestFit="1" customWidth="1"/>
    <col min="275" max="307" width="9.08984375" style="104"/>
    <col min="308" max="308" width="9.453125" style="104" bestFit="1" customWidth="1"/>
    <col min="309" max="311" width="9.08984375" style="104"/>
    <col min="312" max="312" width="9.453125" style="104" bestFit="1" customWidth="1"/>
    <col min="313" max="316" width="9.08984375" style="104"/>
    <col min="317" max="317" width="9.453125" style="104" bestFit="1" customWidth="1"/>
    <col min="318" max="529" width="9.08984375" style="104"/>
    <col min="530" max="530" width="9.453125" style="104" bestFit="1" customWidth="1"/>
    <col min="531" max="563" width="9.08984375" style="104"/>
    <col min="564" max="564" width="9.453125" style="104" bestFit="1" customWidth="1"/>
    <col min="565" max="567" width="9.08984375" style="104"/>
    <col min="568" max="568" width="9.453125" style="104" bestFit="1" customWidth="1"/>
    <col min="569" max="572" width="9.08984375" style="104"/>
    <col min="573" max="573" width="9.453125" style="104" bestFit="1" customWidth="1"/>
    <col min="574" max="785" width="9.08984375" style="104"/>
    <col min="786" max="786" width="9.453125" style="104" bestFit="1" customWidth="1"/>
    <col min="787" max="819" width="9.08984375" style="104"/>
    <col min="820" max="820" width="9.453125" style="104" bestFit="1" customWidth="1"/>
    <col min="821" max="823" width="9.08984375" style="104"/>
    <col min="824" max="824" width="9.453125" style="104" bestFit="1" customWidth="1"/>
    <col min="825" max="828" width="9.08984375" style="104"/>
    <col min="829" max="829" width="9.453125" style="104" bestFit="1" customWidth="1"/>
    <col min="830" max="1041" width="9.08984375" style="104"/>
    <col min="1042" max="1042" width="9.453125" style="104" bestFit="1" customWidth="1"/>
    <col min="1043" max="1075" width="9.08984375" style="104"/>
    <col min="1076" max="1076" width="9.453125" style="104" bestFit="1" customWidth="1"/>
    <col min="1077" max="1079" width="9.08984375" style="104"/>
    <col min="1080" max="1080" width="9.453125" style="104" bestFit="1" customWidth="1"/>
    <col min="1081" max="1084" width="9.08984375" style="104"/>
    <col min="1085" max="1085" width="9.453125" style="104" bestFit="1" customWidth="1"/>
    <col min="1086" max="1297" width="9.08984375" style="104"/>
    <col min="1298" max="1298" width="9.453125" style="104" bestFit="1" customWidth="1"/>
    <col min="1299" max="1331" width="9.08984375" style="104"/>
    <col min="1332" max="1332" width="9.453125" style="104" bestFit="1" customWidth="1"/>
    <col min="1333" max="1335" width="9.08984375" style="104"/>
    <col min="1336" max="1336" width="9.453125" style="104" bestFit="1" customWidth="1"/>
    <col min="1337" max="1340" width="9.08984375" style="104"/>
    <col min="1341" max="1341" width="9.453125" style="104" bestFit="1" customWidth="1"/>
    <col min="1342" max="1553" width="9.08984375" style="104"/>
    <col min="1554" max="1554" width="9.453125" style="104" bestFit="1" customWidth="1"/>
    <col min="1555" max="1587" width="9.08984375" style="104"/>
    <col min="1588" max="1588" width="9.453125" style="104" bestFit="1" customWidth="1"/>
    <col min="1589" max="1591" width="9.08984375" style="104"/>
    <col min="1592" max="1592" width="9.453125" style="104" bestFit="1" customWidth="1"/>
    <col min="1593" max="1596" width="9.08984375" style="104"/>
    <col min="1597" max="1597" width="9.453125" style="104" bestFit="1" customWidth="1"/>
    <col min="1598" max="1809" width="9.08984375" style="104"/>
    <col min="1810" max="1810" width="9.453125" style="104" bestFit="1" customWidth="1"/>
    <col min="1811" max="1843" width="9.08984375" style="104"/>
    <col min="1844" max="1844" width="9.453125" style="104" bestFit="1" customWidth="1"/>
    <col min="1845" max="1847" width="9.08984375" style="104"/>
    <col min="1848" max="1848" width="9.453125" style="104" bestFit="1" customWidth="1"/>
    <col min="1849" max="1852" width="9.08984375" style="104"/>
    <col min="1853" max="1853" width="9.453125" style="104" bestFit="1" customWidth="1"/>
    <col min="1854" max="2065" width="9.08984375" style="104"/>
    <col min="2066" max="2066" width="9.453125" style="104" bestFit="1" customWidth="1"/>
    <col min="2067" max="2099" width="9.08984375" style="104"/>
    <col min="2100" max="2100" width="9.453125" style="104" bestFit="1" customWidth="1"/>
    <col min="2101" max="2103" width="9.08984375" style="104"/>
    <col min="2104" max="2104" width="9.453125" style="104" bestFit="1" customWidth="1"/>
    <col min="2105" max="2108" width="9.08984375" style="104"/>
    <col min="2109" max="2109" width="9.453125" style="104" bestFit="1" customWidth="1"/>
    <col min="2110" max="2321" width="9.08984375" style="104"/>
    <col min="2322" max="2322" width="9.453125" style="104" bestFit="1" customWidth="1"/>
    <col min="2323" max="2355" width="9.08984375" style="104"/>
    <col min="2356" max="2356" width="9.453125" style="104" bestFit="1" customWidth="1"/>
    <col min="2357" max="2359" width="9.08984375" style="104"/>
    <col min="2360" max="2360" width="9.453125" style="104" bestFit="1" customWidth="1"/>
    <col min="2361" max="2364" width="9.08984375" style="104"/>
    <col min="2365" max="2365" width="9.453125" style="104" bestFit="1" customWidth="1"/>
    <col min="2366" max="2577" width="9.08984375" style="104"/>
    <col min="2578" max="2578" width="9.453125" style="104" bestFit="1" customWidth="1"/>
    <col min="2579" max="2611" width="9.08984375" style="104"/>
    <col min="2612" max="2612" width="9.453125" style="104" bestFit="1" customWidth="1"/>
    <col min="2613" max="2615" width="9.08984375" style="104"/>
    <col min="2616" max="2616" width="9.453125" style="104" bestFit="1" customWidth="1"/>
    <col min="2617" max="2620" width="9.08984375" style="104"/>
    <col min="2621" max="2621" width="9.453125" style="104" bestFit="1" customWidth="1"/>
    <col min="2622" max="2833" width="9.08984375" style="104"/>
    <col min="2834" max="2834" width="9.453125" style="104" bestFit="1" customWidth="1"/>
    <col min="2835" max="2867" width="9.08984375" style="104"/>
    <col min="2868" max="2868" width="9.453125" style="104" bestFit="1" customWidth="1"/>
    <col min="2869" max="2871" width="9.08984375" style="104"/>
    <col min="2872" max="2872" width="9.453125" style="104" bestFit="1" customWidth="1"/>
    <col min="2873" max="2876" width="9.08984375" style="104"/>
    <col min="2877" max="2877" width="9.453125" style="104" bestFit="1" customWidth="1"/>
    <col min="2878" max="3089" width="9.08984375" style="104"/>
    <col min="3090" max="3090" width="9.453125" style="104" bestFit="1" customWidth="1"/>
    <col min="3091" max="3123" width="9.08984375" style="104"/>
    <col min="3124" max="3124" width="9.453125" style="104" bestFit="1" customWidth="1"/>
    <col min="3125" max="3127" width="9.08984375" style="104"/>
    <col min="3128" max="3128" width="9.453125" style="104" bestFit="1" customWidth="1"/>
    <col min="3129" max="3132" width="9.08984375" style="104"/>
    <col min="3133" max="3133" width="9.453125" style="104" bestFit="1" customWidth="1"/>
    <col min="3134" max="3345" width="9.08984375" style="104"/>
    <col min="3346" max="3346" width="9.453125" style="104" bestFit="1" customWidth="1"/>
    <col min="3347" max="3379" width="9.08984375" style="104"/>
    <col min="3380" max="3380" width="9.453125" style="104" bestFit="1" customWidth="1"/>
    <col min="3381" max="3383" width="9.08984375" style="104"/>
    <col min="3384" max="3384" width="9.453125" style="104" bestFit="1" customWidth="1"/>
    <col min="3385" max="3388" width="9.08984375" style="104"/>
    <col min="3389" max="3389" width="9.453125" style="104" bestFit="1" customWidth="1"/>
    <col min="3390" max="3601" width="9.08984375" style="104"/>
    <col min="3602" max="3602" width="9.453125" style="104" bestFit="1" customWidth="1"/>
    <col min="3603" max="3635" width="9.08984375" style="104"/>
    <col min="3636" max="3636" width="9.453125" style="104" bestFit="1" customWidth="1"/>
    <col min="3637" max="3639" width="9.08984375" style="104"/>
    <col min="3640" max="3640" width="9.453125" style="104" bestFit="1" customWidth="1"/>
    <col min="3641" max="3644" width="9.08984375" style="104"/>
    <col min="3645" max="3645" width="9.453125" style="104" bestFit="1" customWidth="1"/>
    <col min="3646" max="3857" width="9.08984375" style="104"/>
    <col min="3858" max="3858" width="9.453125" style="104" bestFit="1" customWidth="1"/>
    <col min="3859" max="3891" width="9.08984375" style="104"/>
    <col min="3892" max="3892" width="9.453125" style="104" bestFit="1" customWidth="1"/>
    <col min="3893" max="3895" width="9.08984375" style="104"/>
    <col min="3896" max="3896" width="9.453125" style="104" bestFit="1" customWidth="1"/>
    <col min="3897" max="3900" width="9.08984375" style="104"/>
    <col min="3901" max="3901" width="9.453125" style="104" bestFit="1" customWidth="1"/>
    <col min="3902" max="4113" width="9.08984375" style="104"/>
    <col min="4114" max="4114" width="9.453125" style="104" bestFit="1" customWidth="1"/>
    <col min="4115" max="4147" width="9.08984375" style="104"/>
    <col min="4148" max="4148" width="9.453125" style="104" bestFit="1" customWidth="1"/>
    <col min="4149" max="4151" width="9.08984375" style="104"/>
    <col min="4152" max="4152" width="9.453125" style="104" bestFit="1" customWidth="1"/>
    <col min="4153" max="4156" width="9.08984375" style="104"/>
    <col min="4157" max="4157" width="9.453125" style="104" bestFit="1" customWidth="1"/>
    <col min="4158" max="4369" width="9.08984375" style="104"/>
    <col min="4370" max="4370" width="9.453125" style="104" bestFit="1" customWidth="1"/>
    <col min="4371" max="4403" width="9.08984375" style="104"/>
    <col min="4404" max="4404" width="9.453125" style="104" bestFit="1" customWidth="1"/>
    <col min="4405" max="4407" width="9.08984375" style="104"/>
    <col min="4408" max="4408" width="9.453125" style="104" bestFit="1" customWidth="1"/>
    <col min="4409" max="4412" width="9.08984375" style="104"/>
    <col min="4413" max="4413" width="9.453125" style="104" bestFit="1" customWidth="1"/>
    <col min="4414" max="4625" width="9.08984375" style="104"/>
    <col min="4626" max="4626" width="9.453125" style="104" bestFit="1" customWidth="1"/>
    <col min="4627" max="4659" width="9.08984375" style="104"/>
    <col min="4660" max="4660" width="9.453125" style="104" bestFit="1" customWidth="1"/>
    <col min="4661" max="4663" width="9.08984375" style="104"/>
    <col min="4664" max="4664" width="9.453125" style="104" bestFit="1" customWidth="1"/>
    <col min="4665" max="4668" width="9.08984375" style="104"/>
    <col min="4669" max="4669" width="9.453125" style="104" bestFit="1" customWidth="1"/>
    <col min="4670" max="4881" width="9.08984375" style="104"/>
    <col min="4882" max="4882" width="9.453125" style="104" bestFit="1" customWidth="1"/>
    <col min="4883" max="4915" width="9.08984375" style="104"/>
    <col min="4916" max="4916" width="9.453125" style="104" bestFit="1" customWidth="1"/>
    <col min="4917" max="4919" width="9.08984375" style="104"/>
    <col min="4920" max="4920" width="9.453125" style="104" bestFit="1" customWidth="1"/>
    <col min="4921" max="4924" width="9.08984375" style="104"/>
    <col min="4925" max="4925" width="9.453125" style="104" bestFit="1" customWidth="1"/>
    <col min="4926" max="5137" width="9.08984375" style="104"/>
    <col min="5138" max="5138" width="9.453125" style="104" bestFit="1" customWidth="1"/>
    <col min="5139" max="5171" width="9.08984375" style="104"/>
    <col min="5172" max="5172" width="9.453125" style="104" bestFit="1" customWidth="1"/>
    <col min="5173" max="5175" width="9.08984375" style="104"/>
    <col min="5176" max="5176" width="9.453125" style="104" bestFit="1" customWidth="1"/>
    <col min="5177" max="5180" width="9.08984375" style="104"/>
    <col min="5181" max="5181" width="9.453125" style="104" bestFit="1" customWidth="1"/>
    <col min="5182" max="5393" width="9.08984375" style="104"/>
    <col min="5394" max="5394" width="9.453125" style="104" bestFit="1" customWidth="1"/>
    <col min="5395" max="5427" width="9.08984375" style="104"/>
    <col min="5428" max="5428" width="9.453125" style="104" bestFit="1" customWidth="1"/>
    <col min="5429" max="5431" width="9.08984375" style="104"/>
    <col min="5432" max="5432" width="9.453125" style="104" bestFit="1" customWidth="1"/>
    <col min="5433" max="5436" width="9.08984375" style="104"/>
    <col min="5437" max="5437" width="9.453125" style="104" bestFit="1" customWidth="1"/>
    <col min="5438" max="5649" width="9.08984375" style="104"/>
    <col min="5650" max="5650" width="9.453125" style="104" bestFit="1" customWidth="1"/>
    <col min="5651" max="5683" width="9.08984375" style="104"/>
    <col min="5684" max="5684" width="9.453125" style="104" bestFit="1" customWidth="1"/>
    <col min="5685" max="5687" width="9.08984375" style="104"/>
    <col min="5688" max="5688" width="9.453125" style="104" bestFit="1" customWidth="1"/>
    <col min="5689" max="5692" width="9.08984375" style="104"/>
    <col min="5693" max="5693" width="9.453125" style="104" bestFit="1" customWidth="1"/>
    <col min="5694" max="5905" width="9.08984375" style="104"/>
    <col min="5906" max="5906" width="9.453125" style="104" bestFit="1" customWidth="1"/>
    <col min="5907" max="5939" width="9.08984375" style="104"/>
    <col min="5940" max="5940" width="9.453125" style="104" bestFit="1" customWidth="1"/>
    <col min="5941" max="5943" width="9.08984375" style="104"/>
    <col min="5944" max="5944" width="9.453125" style="104" bestFit="1" customWidth="1"/>
    <col min="5945" max="5948" width="9.08984375" style="104"/>
    <col min="5949" max="5949" width="9.453125" style="104" bestFit="1" customWidth="1"/>
    <col min="5950" max="6161" width="9.08984375" style="104"/>
    <col min="6162" max="6162" width="9.453125" style="104" bestFit="1" customWidth="1"/>
    <col min="6163" max="6195" width="9.08984375" style="104"/>
    <col min="6196" max="6196" width="9.453125" style="104" bestFit="1" customWidth="1"/>
    <col min="6197" max="6199" width="9.08984375" style="104"/>
    <col min="6200" max="6200" width="9.453125" style="104" bestFit="1" customWidth="1"/>
    <col min="6201" max="6204" width="9.08984375" style="104"/>
    <col min="6205" max="6205" width="9.453125" style="104" bestFit="1" customWidth="1"/>
    <col min="6206" max="6417" width="9.08984375" style="104"/>
    <col min="6418" max="6418" width="9.453125" style="104" bestFit="1" customWidth="1"/>
    <col min="6419" max="6451" width="9.08984375" style="104"/>
    <col min="6452" max="6452" width="9.453125" style="104" bestFit="1" customWidth="1"/>
    <col min="6453" max="6455" width="9.08984375" style="104"/>
    <col min="6456" max="6456" width="9.453125" style="104" bestFit="1" customWidth="1"/>
    <col min="6457" max="6460" width="9.08984375" style="104"/>
    <col min="6461" max="6461" width="9.453125" style="104" bestFit="1" customWidth="1"/>
    <col min="6462" max="6673" width="9.08984375" style="104"/>
    <col min="6674" max="6674" width="9.453125" style="104" bestFit="1" customWidth="1"/>
    <col min="6675" max="6707" width="9.08984375" style="104"/>
    <col min="6708" max="6708" width="9.453125" style="104" bestFit="1" customWidth="1"/>
    <col min="6709" max="6711" width="9.08984375" style="104"/>
    <col min="6712" max="6712" width="9.453125" style="104" bestFit="1" customWidth="1"/>
    <col min="6713" max="6716" width="9.08984375" style="104"/>
    <col min="6717" max="6717" width="9.453125" style="104" bestFit="1" customWidth="1"/>
    <col min="6718" max="6929" width="9.08984375" style="104"/>
    <col min="6930" max="6930" width="9.453125" style="104" bestFit="1" customWidth="1"/>
    <col min="6931" max="6963" width="9.08984375" style="104"/>
    <col min="6964" max="6964" width="9.453125" style="104" bestFit="1" customWidth="1"/>
    <col min="6965" max="6967" width="9.08984375" style="104"/>
    <col min="6968" max="6968" width="9.453125" style="104" bestFit="1" customWidth="1"/>
    <col min="6969" max="6972" width="9.08984375" style="104"/>
    <col min="6973" max="6973" width="9.453125" style="104" bestFit="1" customWidth="1"/>
    <col min="6974" max="7185" width="9.08984375" style="104"/>
    <col min="7186" max="7186" width="9.453125" style="104" bestFit="1" customWidth="1"/>
    <col min="7187" max="7219" width="9.08984375" style="104"/>
    <col min="7220" max="7220" width="9.453125" style="104" bestFit="1" customWidth="1"/>
    <col min="7221" max="7223" width="9.08984375" style="104"/>
    <col min="7224" max="7224" width="9.453125" style="104" bestFit="1" customWidth="1"/>
    <col min="7225" max="7228" width="9.08984375" style="104"/>
    <col min="7229" max="7229" width="9.453125" style="104" bestFit="1" customWidth="1"/>
    <col min="7230" max="7441" width="9.08984375" style="104"/>
    <col min="7442" max="7442" width="9.453125" style="104" bestFit="1" customWidth="1"/>
    <col min="7443" max="7475" width="9.08984375" style="104"/>
    <col min="7476" max="7476" width="9.453125" style="104" bestFit="1" customWidth="1"/>
    <col min="7477" max="7479" width="9.08984375" style="104"/>
    <col min="7480" max="7480" width="9.453125" style="104" bestFit="1" customWidth="1"/>
    <col min="7481" max="7484" width="9.08984375" style="104"/>
    <col min="7485" max="7485" width="9.453125" style="104" bestFit="1" customWidth="1"/>
    <col min="7486" max="7697" width="9.08984375" style="104"/>
    <col min="7698" max="7698" width="9.453125" style="104" bestFit="1" customWidth="1"/>
    <col min="7699" max="7731" width="9.08984375" style="104"/>
    <col min="7732" max="7732" width="9.453125" style="104" bestFit="1" customWidth="1"/>
    <col min="7733" max="7735" width="9.08984375" style="104"/>
    <col min="7736" max="7736" width="9.453125" style="104" bestFit="1" customWidth="1"/>
    <col min="7737" max="7740" width="9.08984375" style="104"/>
    <col min="7741" max="7741" width="9.453125" style="104" bestFit="1" customWidth="1"/>
    <col min="7742" max="7953" width="9.08984375" style="104"/>
    <col min="7954" max="7954" width="9.453125" style="104" bestFit="1" customWidth="1"/>
    <col min="7955" max="7987" width="9.08984375" style="104"/>
    <col min="7988" max="7988" width="9.453125" style="104" bestFit="1" customWidth="1"/>
    <col min="7989" max="7991" width="9.08984375" style="104"/>
    <col min="7992" max="7992" width="9.453125" style="104" bestFit="1" customWidth="1"/>
    <col min="7993" max="7996" width="9.08984375" style="104"/>
    <col min="7997" max="7997" width="9.453125" style="104" bestFit="1" customWidth="1"/>
    <col min="7998" max="8209" width="9.08984375" style="104"/>
    <col min="8210" max="8210" width="9.453125" style="104" bestFit="1" customWidth="1"/>
    <col min="8211" max="8243" width="9.08984375" style="104"/>
    <col min="8244" max="8244" width="9.453125" style="104" bestFit="1" customWidth="1"/>
    <col min="8245" max="8247" width="9.08984375" style="104"/>
    <col min="8248" max="8248" width="9.453125" style="104" bestFit="1" customWidth="1"/>
    <col min="8249" max="8252" width="9.08984375" style="104"/>
    <col min="8253" max="8253" width="9.453125" style="104" bestFit="1" customWidth="1"/>
    <col min="8254" max="8465" width="9.08984375" style="104"/>
    <col min="8466" max="8466" width="9.453125" style="104" bestFit="1" customWidth="1"/>
    <col min="8467" max="8499" width="9.08984375" style="104"/>
    <col min="8500" max="8500" width="9.453125" style="104" bestFit="1" customWidth="1"/>
    <col min="8501" max="8503" width="9.08984375" style="104"/>
    <col min="8504" max="8504" width="9.453125" style="104" bestFit="1" customWidth="1"/>
    <col min="8505" max="8508" width="9.08984375" style="104"/>
    <col min="8509" max="8509" width="9.453125" style="104" bestFit="1" customWidth="1"/>
    <col min="8510" max="8721" width="9.08984375" style="104"/>
    <col min="8722" max="8722" width="9.453125" style="104" bestFit="1" customWidth="1"/>
    <col min="8723" max="8755" width="9.08984375" style="104"/>
    <col min="8756" max="8756" width="9.453125" style="104" bestFit="1" customWidth="1"/>
    <col min="8757" max="8759" width="9.08984375" style="104"/>
    <col min="8760" max="8760" width="9.453125" style="104" bestFit="1" customWidth="1"/>
    <col min="8761" max="8764" width="9.08984375" style="104"/>
    <col min="8765" max="8765" width="9.453125" style="104" bestFit="1" customWidth="1"/>
    <col min="8766" max="8977" width="9.08984375" style="104"/>
    <col min="8978" max="8978" width="9.453125" style="104" bestFit="1" customWidth="1"/>
    <col min="8979" max="9011" width="9.08984375" style="104"/>
    <col min="9012" max="9012" width="9.453125" style="104" bestFit="1" customWidth="1"/>
    <col min="9013" max="9015" width="9.08984375" style="104"/>
    <col min="9016" max="9016" width="9.453125" style="104" bestFit="1" customWidth="1"/>
    <col min="9017" max="9020" width="9.08984375" style="104"/>
    <col min="9021" max="9021" width="9.453125" style="104" bestFit="1" customWidth="1"/>
    <col min="9022" max="9233" width="9.08984375" style="104"/>
    <col min="9234" max="9234" width="9.453125" style="104" bestFit="1" customWidth="1"/>
    <col min="9235" max="9267" width="9.08984375" style="104"/>
    <col min="9268" max="9268" width="9.453125" style="104" bestFit="1" customWidth="1"/>
    <col min="9269" max="9271" width="9.08984375" style="104"/>
    <col min="9272" max="9272" width="9.453125" style="104" bestFit="1" customWidth="1"/>
    <col min="9273" max="9276" width="9.08984375" style="104"/>
    <col min="9277" max="9277" width="9.453125" style="104" bestFit="1" customWidth="1"/>
    <col min="9278" max="9489" width="9.08984375" style="104"/>
    <col min="9490" max="9490" width="9.453125" style="104" bestFit="1" customWidth="1"/>
    <col min="9491" max="9523" width="9.08984375" style="104"/>
    <col min="9524" max="9524" width="9.453125" style="104" bestFit="1" customWidth="1"/>
    <col min="9525" max="9527" width="9.08984375" style="104"/>
    <col min="9528" max="9528" width="9.453125" style="104" bestFit="1" customWidth="1"/>
    <col min="9529" max="9532" width="9.08984375" style="104"/>
    <col min="9533" max="9533" width="9.453125" style="104" bestFit="1" customWidth="1"/>
    <col min="9534" max="9745" width="9.08984375" style="104"/>
    <col min="9746" max="9746" width="9.453125" style="104" bestFit="1" customWidth="1"/>
    <col min="9747" max="9779" width="9.08984375" style="104"/>
    <col min="9780" max="9780" width="9.453125" style="104" bestFit="1" customWidth="1"/>
    <col min="9781" max="9783" width="9.08984375" style="104"/>
    <col min="9784" max="9784" width="9.453125" style="104" bestFit="1" customWidth="1"/>
    <col min="9785" max="9788" width="9.08984375" style="104"/>
    <col min="9789" max="9789" width="9.453125" style="104" bestFit="1" customWidth="1"/>
    <col min="9790" max="10001" width="9.08984375" style="104"/>
    <col min="10002" max="10002" width="9.453125" style="104" bestFit="1" customWidth="1"/>
    <col min="10003" max="10035" width="9.08984375" style="104"/>
    <col min="10036" max="10036" width="9.453125" style="104" bestFit="1" customWidth="1"/>
    <col min="10037" max="10039" width="9.08984375" style="104"/>
    <col min="10040" max="10040" width="9.453125" style="104" bestFit="1" customWidth="1"/>
    <col min="10041" max="10044" width="9.08984375" style="104"/>
    <col min="10045" max="10045" width="9.453125" style="104" bestFit="1" customWidth="1"/>
    <col min="10046" max="10257" width="9.08984375" style="104"/>
    <col min="10258" max="10258" width="9.453125" style="104" bestFit="1" customWidth="1"/>
    <col min="10259" max="10291" width="9.08984375" style="104"/>
    <col min="10292" max="10292" width="9.453125" style="104" bestFit="1" customWidth="1"/>
    <col min="10293" max="10295" width="9.08984375" style="104"/>
    <col min="10296" max="10296" width="9.453125" style="104" bestFit="1" customWidth="1"/>
    <col min="10297" max="10300" width="9.08984375" style="104"/>
    <col min="10301" max="10301" width="9.453125" style="104" bestFit="1" customWidth="1"/>
    <col min="10302" max="10513" width="9.08984375" style="104"/>
    <col min="10514" max="10514" width="9.453125" style="104" bestFit="1" customWidth="1"/>
    <col min="10515" max="10547" width="9.08984375" style="104"/>
    <col min="10548" max="10548" width="9.453125" style="104" bestFit="1" customWidth="1"/>
    <col min="10549" max="10551" width="9.08984375" style="104"/>
    <col min="10552" max="10552" width="9.453125" style="104" bestFit="1" customWidth="1"/>
    <col min="10553" max="10556" width="9.08984375" style="104"/>
    <col min="10557" max="10557" width="9.453125" style="104" bestFit="1" customWidth="1"/>
    <col min="10558" max="10769" width="9.08984375" style="104"/>
    <col min="10770" max="10770" width="9.453125" style="104" bestFit="1" customWidth="1"/>
    <col min="10771" max="10803" width="9.08984375" style="104"/>
    <col min="10804" max="10804" width="9.453125" style="104" bestFit="1" customWidth="1"/>
    <col min="10805" max="10807" width="9.08984375" style="104"/>
    <col min="10808" max="10808" width="9.453125" style="104" bestFit="1" customWidth="1"/>
    <col min="10809" max="10812" width="9.08984375" style="104"/>
    <col min="10813" max="10813" width="9.453125" style="104" bestFit="1" customWidth="1"/>
    <col min="10814" max="11025" width="9.08984375" style="104"/>
    <col min="11026" max="11026" width="9.453125" style="104" bestFit="1" customWidth="1"/>
    <col min="11027" max="11059" width="9.08984375" style="104"/>
    <col min="11060" max="11060" width="9.453125" style="104" bestFit="1" customWidth="1"/>
    <col min="11061" max="11063" width="9.08984375" style="104"/>
    <col min="11064" max="11064" width="9.453125" style="104" bestFit="1" customWidth="1"/>
    <col min="11065" max="11068" width="9.08984375" style="104"/>
    <col min="11069" max="11069" width="9.453125" style="104" bestFit="1" customWidth="1"/>
    <col min="11070" max="11281" width="9.08984375" style="104"/>
    <col min="11282" max="11282" width="9.453125" style="104" bestFit="1" customWidth="1"/>
    <col min="11283" max="11315" width="9.08984375" style="104"/>
    <col min="11316" max="11316" width="9.453125" style="104" bestFit="1" customWidth="1"/>
    <col min="11317" max="11319" width="9.08984375" style="104"/>
    <col min="11320" max="11320" width="9.453125" style="104" bestFit="1" customWidth="1"/>
    <col min="11321" max="11324" width="9.08984375" style="104"/>
    <col min="11325" max="11325" width="9.453125" style="104" bestFit="1" customWidth="1"/>
    <col min="11326" max="11537" width="9.08984375" style="104"/>
    <col min="11538" max="11538" width="9.453125" style="104" bestFit="1" customWidth="1"/>
    <col min="11539" max="11571" width="9.08984375" style="104"/>
    <col min="11572" max="11572" width="9.453125" style="104" bestFit="1" customWidth="1"/>
    <col min="11573" max="11575" width="9.08984375" style="104"/>
    <col min="11576" max="11576" width="9.453125" style="104" bestFit="1" customWidth="1"/>
    <col min="11577" max="11580" width="9.08984375" style="104"/>
    <col min="11581" max="11581" width="9.453125" style="104" bestFit="1" customWidth="1"/>
    <col min="11582" max="11793" width="9.08984375" style="104"/>
    <col min="11794" max="11794" width="9.453125" style="104" bestFit="1" customWidth="1"/>
    <col min="11795" max="11827" width="9.08984375" style="104"/>
    <col min="11828" max="11828" width="9.453125" style="104" bestFit="1" customWidth="1"/>
    <col min="11829" max="11831" width="9.08984375" style="104"/>
    <col min="11832" max="11832" width="9.453125" style="104" bestFit="1" customWidth="1"/>
    <col min="11833" max="11836" width="9.08984375" style="104"/>
    <col min="11837" max="11837" width="9.453125" style="104" bestFit="1" customWidth="1"/>
    <col min="11838" max="12049" width="9.08984375" style="104"/>
    <col min="12050" max="12050" width="9.453125" style="104" bestFit="1" customWidth="1"/>
    <col min="12051" max="12083" width="9.08984375" style="104"/>
    <col min="12084" max="12084" width="9.453125" style="104" bestFit="1" customWidth="1"/>
    <col min="12085" max="12087" width="9.08984375" style="104"/>
    <col min="12088" max="12088" width="9.453125" style="104" bestFit="1" customWidth="1"/>
    <col min="12089" max="12092" width="9.08984375" style="104"/>
    <col min="12093" max="12093" width="9.453125" style="104" bestFit="1" customWidth="1"/>
    <col min="12094" max="12305" width="9.08984375" style="104"/>
    <col min="12306" max="12306" width="9.453125" style="104" bestFit="1" customWidth="1"/>
    <col min="12307" max="12339" width="9.08984375" style="104"/>
    <col min="12340" max="12340" width="9.453125" style="104" bestFit="1" customWidth="1"/>
    <col min="12341" max="12343" width="9.08984375" style="104"/>
    <col min="12344" max="12344" width="9.453125" style="104" bestFit="1" customWidth="1"/>
    <col min="12345" max="12348" width="9.08984375" style="104"/>
    <col min="12349" max="12349" width="9.453125" style="104" bestFit="1" customWidth="1"/>
    <col min="12350" max="12561" width="9.08984375" style="104"/>
    <col min="12562" max="12562" width="9.453125" style="104" bestFit="1" customWidth="1"/>
    <col min="12563" max="12595" width="9.08984375" style="104"/>
    <col min="12596" max="12596" width="9.453125" style="104" bestFit="1" customWidth="1"/>
    <col min="12597" max="12599" width="9.08984375" style="104"/>
    <col min="12600" max="12600" width="9.453125" style="104" bestFit="1" customWidth="1"/>
    <col min="12601" max="12604" width="9.08984375" style="104"/>
    <col min="12605" max="12605" width="9.453125" style="104" bestFit="1" customWidth="1"/>
    <col min="12606" max="12817" width="9.08984375" style="104"/>
    <col min="12818" max="12818" width="9.453125" style="104" bestFit="1" customWidth="1"/>
    <col min="12819" max="12851" width="9.08984375" style="104"/>
    <col min="12852" max="12852" width="9.453125" style="104" bestFit="1" customWidth="1"/>
    <col min="12853" max="12855" width="9.08984375" style="104"/>
    <col min="12856" max="12856" width="9.453125" style="104" bestFit="1" customWidth="1"/>
    <col min="12857" max="12860" width="9.08984375" style="104"/>
    <col min="12861" max="12861" width="9.453125" style="104" bestFit="1" customWidth="1"/>
    <col min="12862" max="13073" width="9.08984375" style="104"/>
    <col min="13074" max="13074" width="9.453125" style="104" bestFit="1" customWidth="1"/>
    <col min="13075" max="13107" width="9.08984375" style="104"/>
    <col min="13108" max="13108" width="9.453125" style="104" bestFit="1" customWidth="1"/>
    <col min="13109" max="13111" width="9.08984375" style="104"/>
    <col min="13112" max="13112" width="9.453125" style="104" bestFit="1" customWidth="1"/>
    <col min="13113" max="13116" width="9.08984375" style="104"/>
    <col min="13117" max="13117" width="9.453125" style="104" bestFit="1" customWidth="1"/>
    <col min="13118" max="13329" width="9.08984375" style="104"/>
    <col min="13330" max="13330" width="9.453125" style="104" bestFit="1" customWidth="1"/>
    <col min="13331" max="13363" width="9.08984375" style="104"/>
    <col min="13364" max="13364" width="9.453125" style="104" bestFit="1" customWidth="1"/>
    <col min="13365" max="13367" width="9.08984375" style="104"/>
    <col min="13368" max="13368" width="9.453125" style="104" bestFit="1" customWidth="1"/>
    <col min="13369" max="13372" width="9.08984375" style="104"/>
    <col min="13373" max="13373" width="9.453125" style="104" bestFit="1" customWidth="1"/>
    <col min="13374" max="13585" width="9.08984375" style="104"/>
    <col min="13586" max="13586" width="9.453125" style="104" bestFit="1" customWidth="1"/>
    <col min="13587" max="13619" width="9.08984375" style="104"/>
    <col min="13620" max="13620" width="9.453125" style="104" bestFit="1" customWidth="1"/>
    <col min="13621" max="13623" width="9.08984375" style="104"/>
    <col min="13624" max="13624" width="9.453125" style="104" bestFit="1" customWidth="1"/>
    <col min="13625" max="13628" width="9.08984375" style="104"/>
    <col min="13629" max="13629" width="9.453125" style="104" bestFit="1" customWidth="1"/>
    <col min="13630" max="13841" width="9.08984375" style="104"/>
    <col min="13842" max="13842" width="9.453125" style="104" bestFit="1" customWidth="1"/>
    <col min="13843" max="13875" width="9.08984375" style="104"/>
    <col min="13876" max="13876" width="9.453125" style="104" bestFit="1" customWidth="1"/>
    <col min="13877" max="13879" width="9.08984375" style="104"/>
    <col min="13880" max="13880" width="9.453125" style="104" bestFit="1" customWidth="1"/>
    <col min="13881" max="13884" width="9.08984375" style="104"/>
    <col min="13885" max="13885" width="9.453125" style="104" bestFit="1" customWidth="1"/>
    <col min="13886" max="14097" width="9.08984375" style="104"/>
    <col min="14098" max="14098" width="9.453125" style="104" bestFit="1" customWidth="1"/>
    <col min="14099" max="14131" width="9.08984375" style="104"/>
    <col min="14132" max="14132" width="9.453125" style="104" bestFit="1" customWidth="1"/>
    <col min="14133" max="14135" width="9.08984375" style="104"/>
    <col min="14136" max="14136" width="9.453125" style="104" bestFit="1" customWidth="1"/>
    <col min="14137" max="14140" width="9.08984375" style="104"/>
    <col min="14141" max="14141" width="9.453125" style="104" bestFit="1" customWidth="1"/>
    <col min="14142" max="14353" width="9.08984375" style="104"/>
    <col min="14354" max="14354" width="9.453125" style="104" bestFit="1" customWidth="1"/>
    <col min="14355" max="14387" width="9.08984375" style="104"/>
    <col min="14388" max="14388" width="9.453125" style="104" bestFit="1" customWidth="1"/>
    <col min="14389" max="14391" width="9.08984375" style="104"/>
    <col min="14392" max="14392" width="9.453125" style="104" bestFit="1" customWidth="1"/>
    <col min="14393" max="14396" width="9.08984375" style="104"/>
    <col min="14397" max="14397" width="9.453125" style="104" bestFit="1" customWidth="1"/>
    <col min="14398" max="14609" width="9.08984375" style="104"/>
    <col min="14610" max="14610" width="9.453125" style="104" bestFit="1" customWidth="1"/>
    <col min="14611" max="14643" width="9.08984375" style="104"/>
    <col min="14644" max="14644" width="9.453125" style="104" bestFit="1" customWidth="1"/>
    <col min="14645" max="14647" width="9.08984375" style="104"/>
    <col min="14648" max="14648" width="9.453125" style="104" bestFit="1" customWidth="1"/>
    <col min="14649" max="14652" width="9.08984375" style="104"/>
    <col min="14653" max="14653" width="9.453125" style="104" bestFit="1" customWidth="1"/>
    <col min="14654" max="14865" width="9.08984375" style="104"/>
    <col min="14866" max="14866" width="9.453125" style="104" bestFit="1" customWidth="1"/>
    <col min="14867" max="14899" width="9.08984375" style="104"/>
    <col min="14900" max="14900" width="9.453125" style="104" bestFit="1" customWidth="1"/>
    <col min="14901" max="14903" width="9.08984375" style="104"/>
    <col min="14904" max="14904" width="9.453125" style="104" bestFit="1" customWidth="1"/>
    <col min="14905" max="14908" width="9.08984375" style="104"/>
    <col min="14909" max="14909" width="9.453125" style="104" bestFit="1" customWidth="1"/>
    <col min="14910" max="15121" width="9.08984375" style="104"/>
    <col min="15122" max="15122" width="9.453125" style="104" bestFit="1" customWidth="1"/>
    <col min="15123" max="15155" width="9.08984375" style="104"/>
    <col min="15156" max="15156" width="9.453125" style="104" bestFit="1" customWidth="1"/>
    <col min="15157" max="15159" width="9.08984375" style="104"/>
    <col min="15160" max="15160" width="9.453125" style="104" bestFit="1" customWidth="1"/>
    <col min="15161" max="15164" width="9.08984375" style="104"/>
    <col min="15165" max="15165" width="9.453125" style="104" bestFit="1" customWidth="1"/>
    <col min="15166" max="15377" width="9.08984375" style="104"/>
    <col min="15378" max="15378" width="9.453125" style="104" bestFit="1" customWidth="1"/>
    <col min="15379" max="15411" width="9.08984375" style="104"/>
    <col min="15412" max="15412" width="9.453125" style="104" bestFit="1" customWidth="1"/>
    <col min="15413" max="15415" width="9.08984375" style="104"/>
    <col min="15416" max="15416" width="9.453125" style="104" bestFit="1" customWidth="1"/>
    <col min="15417" max="15420" width="9.08984375" style="104"/>
    <col min="15421" max="15421" width="9.453125" style="104" bestFit="1" customWidth="1"/>
    <col min="15422" max="15633" width="9.08984375" style="104"/>
    <col min="15634" max="15634" width="9.453125" style="104" bestFit="1" customWidth="1"/>
    <col min="15635" max="15667" width="9.08984375" style="104"/>
    <col min="15668" max="15668" width="9.453125" style="104" bestFit="1" customWidth="1"/>
    <col min="15669" max="15671" width="9.08984375" style="104"/>
    <col min="15672" max="15672" width="9.453125" style="104" bestFit="1" customWidth="1"/>
    <col min="15673" max="15676" width="9.08984375" style="104"/>
    <col min="15677" max="15677" width="9.453125" style="104" bestFit="1" customWidth="1"/>
    <col min="15678" max="15889" width="9.08984375" style="104"/>
    <col min="15890" max="15890" width="9.453125" style="104" bestFit="1" customWidth="1"/>
    <col min="15891" max="15923" width="9.08984375" style="104"/>
    <col min="15924" max="15924" width="9.453125" style="104" bestFit="1" customWidth="1"/>
    <col min="15925" max="15927" width="9.08984375" style="104"/>
    <col min="15928" max="15928" width="9.453125" style="104" bestFit="1" customWidth="1"/>
    <col min="15929" max="15932" width="9.08984375" style="104"/>
    <col min="15933" max="15933" width="9.453125" style="104" bestFit="1" customWidth="1"/>
    <col min="15934" max="16145" width="9.08984375" style="104"/>
    <col min="16146" max="16146" width="9.453125" style="104" bestFit="1" customWidth="1"/>
    <col min="16147" max="16179" width="9.08984375" style="104"/>
    <col min="16180" max="16180" width="9.453125" style="104" bestFit="1" customWidth="1"/>
    <col min="16181" max="16183" width="9.08984375" style="104"/>
    <col min="16184" max="16184" width="9.453125" style="104" bestFit="1" customWidth="1"/>
    <col min="16185" max="16188" width="9.08984375" style="104"/>
    <col min="16189" max="16189" width="9.453125" style="104" bestFit="1" customWidth="1"/>
    <col min="16190" max="16384" width="9.08984375" style="104"/>
  </cols>
  <sheetData>
    <row r="1" spans="1:73" x14ac:dyDescent="0.35">
      <c r="A1" s="104" t="s">
        <v>445</v>
      </c>
      <c r="B1" s="104" t="s">
        <v>446</v>
      </c>
      <c r="C1" s="104" t="s">
        <v>487</v>
      </c>
      <c r="D1" s="104" t="s">
        <v>447</v>
      </c>
      <c r="E1" s="104" t="s">
        <v>70</v>
      </c>
      <c r="F1" s="104" t="s">
        <v>348</v>
      </c>
      <c r="G1" s="104" t="s">
        <v>488</v>
      </c>
      <c r="H1" s="104" t="s">
        <v>448</v>
      </c>
      <c r="I1" s="104" t="s">
        <v>489</v>
      </c>
      <c r="J1" s="104" t="s">
        <v>449</v>
      </c>
      <c r="K1" s="104" t="s">
        <v>450</v>
      </c>
      <c r="L1" s="104" t="s">
        <v>451</v>
      </c>
      <c r="M1" s="104" t="s">
        <v>323</v>
      </c>
      <c r="N1" s="104" t="s">
        <v>490</v>
      </c>
      <c r="O1" s="104" t="s">
        <v>452</v>
      </c>
      <c r="P1" s="104" t="s">
        <v>453</v>
      </c>
      <c r="Q1" s="104" t="s">
        <v>454</v>
      </c>
      <c r="R1" s="104" t="s">
        <v>491</v>
      </c>
      <c r="S1" s="104" t="s">
        <v>350</v>
      </c>
      <c r="T1" s="104" t="s">
        <v>455</v>
      </c>
      <c r="U1" s="104" t="s">
        <v>456</v>
      </c>
      <c r="V1" s="104" t="s">
        <v>457</v>
      </c>
      <c r="W1" s="104" t="s">
        <v>458</v>
      </c>
      <c r="X1" s="104" t="s">
        <v>459</v>
      </c>
      <c r="Y1" s="104" t="s">
        <v>460</v>
      </c>
      <c r="Z1" s="104" t="s">
        <v>461</v>
      </c>
      <c r="AA1" s="104" t="s">
        <v>462</v>
      </c>
      <c r="AB1" s="104" t="s">
        <v>463</v>
      </c>
      <c r="AC1" s="104" t="s">
        <v>464</v>
      </c>
      <c r="AD1" s="104" t="s">
        <v>351</v>
      </c>
      <c r="AE1" s="104" t="s">
        <v>465</v>
      </c>
      <c r="AF1" s="104" t="s">
        <v>466</v>
      </c>
      <c r="AG1" s="104" t="s">
        <v>467</v>
      </c>
      <c r="AH1" s="104" t="s">
        <v>468</v>
      </c>
      <c r="AI1" s="104" t="s">
        <v>469</v>
      </c>
      <c r="AJ1" s="104" t="s">
        <v>352</v>
      </c>
      <c r="AK1" s="104" t="s">
        <v>353</v>
      </c>
      <c r="AL1" s="104" t="s">
        <v>470</v>
      </c>
      <c r="AM1" s="104" t="s">
        <v>471</v>
      </c>
      <c r="AN1" s="104" t="s">
        <v>472</v>
      </c>
      <c r="AO1" s="104" t="s">
        <v>473</v>
      </c>
      <c r="AP1" s="104" t="s">
        <v>474</v>
      </c>
      <c r="AQ1" s="104" t="s">
        <v>315</v>
      </c>
      <c r="AR1" s="104" t="s">
        <v>435</v>
      </c>
      <c r="AS1" s="104" t="s">
        <v>475</v>
      </c>
      <c r="AT1" s="104" t="s">
        <v>492</v>
      </c>
      <c r="AU1" s="104" t="s">
        <v>493</v>
      </c>
      <c r="AV1" s="104" t="s">
        <v>494</v>
      </c>
      <c r="AW1" s="104" t="s">
        <v>495</v>
      </c>
      <c r="AX1" s="104" t="s">
        <v>496</v>
      </c>
      <c r="AY1" s="104" t="s">
        <v>497</v>
      </c>
      <c r="AZ1" s="104" t="s">
        <v>498</v>
      </c>
      <c r="BA1" s="104" t="s">
        <v>499</v>
      </c>
      <c r="BB1" s="104" t="s">
        <v>500</v>
      </c>
      <c r="BC1" s="104" t="s">
        <v>501</v>
      </c>
      <c r="BD1" s="104" t="s">
        <v>502</v>
      </c>
      <c r="BE1" s="104" t="s">
        <v>503</v>
      </c>
      <c r="BF1" s="104" t="s">
        <v>504</v>
      </c>
      <c r="BG1" s="104" t="s">
        <v>505</v>
      </c>
      <c r="BH1" s="104" t="s">
        <v>476</v>
      </c>
      <c r="BI1" s="104" t="s">
        <v>506</v>
      </c>
      <c r="BJ1" s="104" t="s">
        <v>477</v>
      </c>
      <c r="BK1" s="104" t="s">
        <v>478</v>
      </c>
      <c r="BL1" s="104" t="s">
        <v>479</v>
      </c>
      <c r="BM1" s="104" t="s">
        <v>326</v>
      </c>
      <c r="BN1" s="104" t="s">
        <v>43</v>
      </c>
      <c r="BO1" s="104" t="s">
        <v>507</v>
      </c>
      <c r="BP1" s="104" t="s">
        <v>480</v>
      </c>
      <c r="BQ1" s="104" t="s">
        <v>508</v>
      </c>
      <c r="BR1" s="104" t="s">
        <v>509</v>
      </c>
      <c r="BS1" s="104" t="s">
        <v>314</v>
      </c>
      <c r="BT1" s="104" t="s">
        <v>481</v>
      </c>
      <c r="BU1" s="104" t="s">
        <v>510</v>
      </c>
    </row>
    <row r="2" spans="1:73" ht="409.5" x14ac:dyDescent="0.35">
      <c r="A2" s="104">
        <v>0</v>
      </c>
      <c r="B2" s="105" t="s">
        <v>482</v>
      </c>
      <c r="C2" s="105"/>
      <c r="D2" s="104">
        <v>2</v>
      </c>
      <c r="E2" s="105" t="s">
        <v>6924</v>
      </c>
      <c r="F2" s="105" t="s">
        <v>10653</v>
      </c>
      <c r="G2" s="104">
        <v>1</v>
      </c>
      <c r="H2" s="105" t="s">
        <v>483</v>
      </c>
      <c r="I2" s="104" t="b">
        <v>0</v>
      </c>
      <c r="J2" s="105"/>
      <c r="K2" s="105"/>
      <c r="L2" s="104">
        <v>24</v>
      </c>
      <c r="M2" s="105"/>
      <c r="N2" s="104" t="b">
        <v>1</v>
      </c>
      <c r="O2" s="104">
        <v>0</v>
      </c>
      <c r="P2" s="105"/>
      <c r="Q2" s="105"/>
      <c r="R2" s="104" t="b">
        <v>0</v>
      </c>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4">
        <v>0</v>
      </c>
      <c r="AR2" s="104">
        <v>8000</v>
      </c>
      <c r="AS2" s="105"/>
      <c r="AT2" s="104">
        <v>0</v>
      </c>
      <c r="AU2" s="104">
        <v>0</v>
      </c>
      <c r="AV2" s="104">
        <v>-1</v>
      </c>
      <c r="AW2" s="104">
        <v>1460</v>
      </c>
      <c r="AX2" s="104">
        <v>1460</v>
      </c>
      <c r="AY2" s="104">
        <v>20</v>
      </c>
      <c r="AZ2" s="104" t="b">
        <v>0</v>
      </c>
      <c r="BA2" s="104">
        <v>0</v>
      </c>
      <c r="BB2" s="104">
        <v>0</v>
      </c>
      <c r="BC2" s="104">
        <v>0</v>
      </c>
      <c r="BD2" s="104" t="b">
        <v>1</v>
      </c>
      <c r="BE2" s="105" t="s">
        <v>512</v>
      </c>
      <c r="BF2" s="104">
        <v>0</v>
      </c>
      <c r="BG2" s="104">
        <v>0</v>
      </c>
      <c r="BH2" s="104">
        <v>0</v>
      </c>
      <c r="BI2" s="104" t="b">
        <v>1</v>
      </c>
      <c r="BJ2" s="106" t="s">
        <v>11644</v>
      </c>
      <c r="BK2" s="105" t="s">
        <v>10654</v>
      </c>
      <c r="BL2" s="104">
        <v>0</v>
      </c>
      <c r="BM2" s="104">
        <v>0</v>
      </c>
      <c r="BN2" s="104">
        <v>6</v>
      </c>
      <c r="BO2" s="105"/>
      <c r="BP2" s="105" t="s">
        <v>10655</v>
      </c>
      <c r="BQ2" s="104">
        <v>140160</v>
      </c>
      <c r="BR2" s="105"/>
      <c r="BS2" s="105" t="s">
        <v>105</v>
      </c>
      <c r="BT2" s="105"/>
      <c r="BU2" s="104">
        <v>0</v>
      </c>
    </row>
    <row r="3" spans="1:73" x14ac:dyDescent="0.35">
      <c r="A3" s="104">
        <v>0</v>
      </c>
      <c r="B3" s="105" t="s">
        <v>511</v>
      </c>
      <c r="C3" s="105"/>
      <c r="D3" s="104">
        <v>2</v>
      </c>
      <c r="E3" s="105" t="s">
        <v>6924</v>
      </c>
      <c r="F3" s="105" t="s">
        <v>6734</v>
      </c>
      <c r="G3" s="104">
        <v>1</v>
      </c>
      <c r="H3" s="105" t="s">
        <v>483</v>
      </c>
      <c r="I3" s="104" t="b">
        <v>1</v>
      </c>
      <c r="J3" s="105"/>
      <c r="K3" s="105"/>
      <c r="L3" s="104">
        <v>24</v>
      </c>
      <c r="M3" s="105"/>
      <c r="N3" s="104" t="b">
        <v>1</v>
      </c>
      <c r="O3" s="104">
        <v>0</v>
      </c>
      <c r="P3" s="105"/>
      <c r="Q3" s="105"/>
      <c r="R3" s="104" t="b">
        <v>0</v>
      </c>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4">
        <v>0</v>
      </c>
      <c r="AR3" s="104">
        <v>0</v>
      </c>
      <c r="AS3" s="105"/>
      <c r="AT3" s="104">
        <v>0</v>
      </c>
      <c r="AU3" s="104">
        <v>0</v>
      </c>
      <c r="AV3" s="104">
        <v>-1</v>
      </c>
      <c r="AW3" s="104">
        <v>1460</v>
      </c>
      <c r="AX3" s="104">
        <v>1460</v>
      </c>
      <c r="AY3" s="104">
        <v>20</v>
      </c>
      <c r="AZ3" s="104" t="b">
        <v>0</v>
      </c>
      <c r="BA3" s="104">
        <v>0</v>
      </c>
      <c r="BB3" s="104">
        <v>0</v>
      </c>
      <c r="BC3" s="104">
        <v>0</v>
      </c>
      <c r="BD3" s="104" t="b">
        <v>1</v>
      </c>
      <c r="BE3" s="105" t="s">
        <v>512</v>
      </c>
      <c r="BF3" s="104">
        <v>0</v>
      </c>
      <c r="BG3" s="104">
        <v>0</v>
      </c>
      <c r="BH3" s="104">
        <v>0</v>
      </c>
      <c r="BI3" s="104" t="b">
        <v>0</v>
      </c>
      <c r="BJ3" s="105"/>
      <c r="BK3" s="105"/>
      <c r="BL3" s="104">
        <v>0</v>
      </c>
      <c r="BM3" s="104">
        <v>1</v>
      </c>
      <c r="BN3" s="104">
        <v>0</v>
      </c>
      <c r="BO3" s="105" t="s">
        <v>6735</v>
      </c>
      <c r="BP3" s="105" t="s">
        <v>209</v>
      </c>
      <c r="BQ3" s="104">
        <v>8760</v>
      </c>
      <c r="BR3" s="105"/>
      <c r="BS3" s="105" t="s">
        <v>513</v>
      </c>
      <c r="BT3" s="105"/>
      <c r="BU3" s="104">
        <v>0</v>
      </c>
    </row>
    <row r="4" spans="1:73" x14ac:dyDescent="0.35">
      <c r="A4" s="104">
        <v>0</v>
      </c>
      <c r="B4" s="105" t="s">
        <v>511</v>
      </c>
      <c r="C4" s="105"/>
      <c r="D4" s="104">
        <v>2</v>
      </c>
      <c r="E4" s="105" t="s">
        <v>6924</v>
      </c>
      <c r="F4" s="105" t="s">
        <v>6754</v>
      </c>
      <c r="G4" s="104">
        <v>1</v>
      </c>
      <c r="H4" s="105" t="s">
        <v>483</v>
      </c>
      <c r="I4" s="104" t="b">
        <v>1</v>
      </c>
      <c r="J4" s="105"/>
      <c r="K4" s="105"/>
      <c r="L4" s="104">
        <v>24</v>
      </c>
      <c r="M4" s="105"/>
      <c r="N4" s="104" t="b">
        <v>1</v>
      </c>
      <c r="O4" s="104">
        <v>0</v>
      </c>
      <c r="P4" s="105"/>
      <c r="Q4" s="105"/>
      <c r="R4" s="104" t="b">
        <v>0</v>
      </c>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4">
        <v>0</v>
      </c>
      <c r="AR4" s="104">
        <v>0</v>
      </c>
      <c r="AS4" s="105"/>
      <c r="AT4" s="104">
        <v>0</v>
      </c>
      <c r="AU4" s="104">
        <v>0</v>
      </c>
      <c r="AV4" s="104">
        <v>-1</v>
      </c>
      <c r="AW4" s="104">
        <v>1460</v>
      </c>
      <c r="AX4" s="104">
        <v>1460</v>
      </c>
      <c r="AY4" s="104">
        <v>20</v>
      </c>
      <c r="AZ4" s="104" t="b">
        <v>0</v>
      </c>
      <c r="BA4" s="104">
        <v>0</v>
      </c>
      <c r="BB4" s="104">
        <v>0</v>
      </c>
      <c r="BC4" s="104">
        <v>0</v>
      </c>
      <c r="BD4" s="104" t="b">
        <v>1</v>
      </c>
      <c r="BE4" s="105" t="s">
        <v>512</v>
      </c>
      <c r="BF4" s="104">
        <v>0</v>
      </c>
      <c r="BG4" s="104">
        <v>0</v>
      </c>
      <c r="BH4" s="104">
        <v>0</v>
      </c>
      <c r="BI4" s="104" t="b">
        <v>0</v>
      </c>
      <c r="BJ4" s="105"/>
      <c r="BK4" s="105"/>
      <c r="BL4" s="104">
        <v>0</v>
      </c>
      <c r="BM4" s="104">
        <v>2</v>
      </c>
      <c r="BN4" s="104">
        <v>0</v>
      </c>
      <c r="BO4" s="105" t="s">
        <v>6755</v>
      </c>
      <c r="BP4" s="105" t="s">
        <v>208</v>
      </c>
      <c r="BQ4" s="104">
        <v>8760</v>
      </c>
      <c r="BR4" s="105"/>
      <c r="BS4" s="105" t="s">
        <v>513</v>
      </c>
      <c r="BT4" s="105"/>
      <c r="BU4" s="104">
        <v>0</v>
      </c>
    </row>
    <row r="5" spans="1:73" x14ac:dyDescent="0.35">
      <c r="A5" s="104">
        <v>0</v>
      </c>
      <c r="B5" s="105" t="s">
        <v>482</v>
      </c>
      <c r="C5" s="105"/>
      <c r="D5" s="104">
        <v>2</v>
      </c>
      <c r="E5" s="105" t="s">
        <v>6949</v>
      </c>
      <c r="F5" s="105" t="s">
        <v>10665</v>
      </c>
      <c r="G5" s="104">
        <v>1</v>
      </c>
      <c r="H5" s="105" t="s">
        <v>483</v>
      </c>
      <c r="I5" s="104" t="b">
        <v>0</v>
      </c>
      <c r="J5" s="105"/>
      <c r="K5" s="105"/>
      <c r="L5" s="104">
        <v>24</v>
      </c>
      <c r="M5" s="105"/>
      <c r="N5" s="104" t="b">
        <v>1</v>
      </c>
      <c r="O5" s="104">
        <v>0</v>
      </c>
      <c r="P5" s="105" t="s">
        <v>485</v>
      </c>
      <c r="Q5" s="105" t="s">
        <v>6002</v>
      </c>
      <c r="R5" s="104" t="b">
        <v>0</v>
      </c>
      <c r="S5" s="105"/>
      <c r="T5" s="105"/>
      <c r="U5" s="105"/>
      <c r="V5" s="105"/>
      <c r="W5" s="105"/>
      <c r="X5" s="105"/>
      <c r="Y5" s="105"/>
      <c r="Z5" s="105"/>
      <c r="AA5" s="105"/>
      <c r="AB5" s="105"/>
      <c r="AC5" s="105"/>
      <c r="AD5" s="105"/>
      <c r="AE5" s="105"/>
      <c r="AF5" s="105"/>
      <c r="AG5" s="105"/>
      <c r="AH5" s="105"/>
      <c r="AI5" s="105"/>
      <c r="AJ5" s="105"/>
      <c r="AK5" s="105"/>
      <c r="AL5" s="105"/>
      <c r="AM5" s="105"/>
      <c r="AN5" s="105"/>
      <c r="AO5" s="105"/>
      <c r="AP5" s="105"/>
      <c r="AQ5" s="104">
        <v>0</v>
      </c>
      <c r="AR5" s="104">
        <v>2000</v>
      </c>
      <c r="AS5" s="105"/>
      <c r="AT5" s="104">
        <v>0</v>
      </c>
      <c r="AU5" s="104">
        <v>0</v>
      </c>
      <c r="AV5" s="104">
        <v>-1</v>
      </c>
      <c r="AW5" s="104">
        <v>1460</v>
      </c>
      <c r="AX5" s="104">
        <v>1460</v>
      </c>
      <c r="AY5" s="104">
        <v>20</v>
      </c>
      <c r="AZ5" s="104" t="b">
        <v>0</v>
      </c>
      <c r="BA5" s="104">
        <v>0</v>
      </c>
      <c r="BB5" s="104">
        <v>0</v>
      </c>
      <c r="BC5" s="104">
        <v>0</v>
      </c>
      <c r="BD5" s="104" t="b">
        <v>1</v>
      </c>
      <c r="BE5" s="105" t="s">
        <v>512</v>
      </c>
      <c r="BF5" s="104">
        <v>0</v>
      </c>
      <c r="BG5" s="104">
        <v>0</v>
      </c>
      <c r="BH5" s="104">
        <v>0</v>
      </c>
      <c r="BI5" s="104" t="b">
        <v>1</v>
      </c>
      <c r="BJ5" s="105"/>
      <c r="BK5" s="105"/>
      <c r="BL5" s="104">
        <v>0</v>
      </c>
      <c r="BM5" s="104">
        <v>0</v>
      </c>
      <c r="BN5" s="104">
        <v>12</v>
      </c>
      <c r="BO5" s="105"/>
      <c r="BP5" s="105" t="s">
        <v>10655</v>
      </c>
      <c r="BQ5" s="104">
        <v>262800</v>
      </c>
      <c r="BR5" s="105"/>
      <c r="BS5" s="105" t="s">
        <v>105</v>
      </c>
      <c r="BT5" s="105"/>
      <c r="BU5" s="104">
        <v>0</v>
      </c>
    </row>
    <row r="6" spans="1:73" x14ac:dyDescent="0.35">
      <c r="A6" s="104">
        <v>0</v>
      </c>
      <c r="B6" s="105" t="s">
        <v>511</v>
      </c>
      <c r="C6" s="105"/>
      <c r="D6" s="104">
        <v>2</v>
      </c>
      <c r="E6" s="105" t="s">
        <v>6949</v>
      </c>
      <c r="F6" s="105" t="s">
        <v>6781</v>
      </c>
      <c r="G6" s="104">
        <v>1</v>
      </c>
      <c r="H6" s="105" t="s">
        <v>483</v>
      </c>
      <c r="I6" s="104" t="b">
        <v>1</v>
      </c>
      <c r="J6" s="105"/>
      <c r="K6" s="105"/>
      <c r="L6" s="104">
        <v>24</v>
      </c>
      <c r="M6" s="105"/>
      <c r="N6" s="104" t="b">
        <v>1</v>
      </c>
      <c r="O6" s="104">
        <v>0</v>
      </c>
      <c r="P6" s="105"/>
      <c r="Q6" s="105"/>
      <c r="R6" s="104" t="b">
        <v>0</v>
      </c>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4">
        <v>0</v>
      </c>
      <c r="AR6" s="104">
        <v>200</v>
      </c>
      <c r="AS6" s="105"/>
      <c r="AT6" s="104">
        <v>0</v>
      </c>
      <c r="AU6" s="104">
        <v>0</v>
      </c>
      <c r="AV6" s="104">
        <v>-1</v>
      </c>
      <c r="AW6" s="104">
        <v>1460</v>
      </c>
      <c r="AX6" s="104">
        <v>1460</v>
      </c>
      <c r="AY6" s="104">
        <v>20</v>
      </c>
      <c r="AZ6" s="104" t="b">
        <v>0</v>
      </c>
      <c r="BA6" s="104">
        <v>0</v>
      </c>
      <c r="BB6" s="104">
        <v>0</v>
      </c>
      <c r="BC6" s="104">
        <v>0</v>
      </c>
      <c r="BD6" s="104" t="b">
        <v>0</v>
      </c>
      <c r="BE6" s="105" t="s">
        <v>877</v>
      </c>
      <c r="BF6" s="104">
        <v>0</v>
      </c>
      <c r="BG6" s="104">
        <v>0</v>
      </c>
      <c r="BH6" s="104">
        <v>0</v>
      </c>
      <c r="BI6" s="104" t="b">
        <v>0</v>
      </c>
      <c r="BJ6" s="105"/>
      <c r="BK6" s="105"/>
      <c r="BL6" s="104">
        <v>0</v>
      </c>
      <c r="BM6" s="104">
        <v>1</v>
      </c>
      <c r="BN6" s="104">
        <v>0</v>
      </c>
      <c r="BO6" s="105"/>
      <c r="BP6" s="105" t="s">
        <v>208</v>
      </c>
      <c r="BQ6" s="104">
        <v>131400</v>
      </c>
      <c r="BR6" s="105"/>
      <c r="BS6" s="105" t="s">
        <v>513</v>
      </c>
      <c r="BT6" s="105"/>
      <c r="BU6" s="104">
        <v>0</v>
      </c>
    </row>
    <row r="7" spans="1:73" x14ac:dyDescent="0.35">
      <c r="A7" s="104">
        <v>0</v>
      </c>
      <c r="B7" s="105" t="s">
        <v>511</v>
      </c>
      <c r="C7" s="105"/>
      <c r="D7" s="104">
        <v>2</v>
      </c>
      <c r="E7" s="105" t="s">
        <v>6939</v>
      </c>
      <c r="F7" s="105" t="s">
        <v>6782</v>
      </c>
      <c r="G7" s="104">
        <v>1</v>
      </c>
      <c r="H7" s="105" t="s">
        <v>483</v>
      </c>
      <c r="I7" s="104" t="b">
        <v>1</v>
      </c>
      <c r="J7" s="105"/>
      <c r="K7" s="105"/>
      <c r="L7" s="104">
        <v>24</v>
      </c>
      <c r="M7" s="105"/>
      <c r="N7" s="104" t="b">
        <v>1</v>
      </c>
      <c r="O7" s="104">
        <v>0</v>
      </c>
      <c r="P7" s="105" t="s">
        <v>485</v>
      </c>
      <c r="Q7" s="105" t="s">
        <v>6002</v>
      </c>
      <c r="R7" s="104" t="b">
        <v>0</v>
      </c>
      <c r="S7" s="105"/>
      <c r="T7" s="105"/>
      <c r="U7" s="105"/>
      <c r="V7" s="105"/>
      <c r="W7" s="105"/>
      <c r="X7" s="105"/>
      <c r="Y7" s="105"/>
      <c r="Z7" s="105"/>
      <c r="AA7" s="105"/>
      <c r="AB7" s="105"/>
      <c r="AC7" s="105"/>
      <c r="AD7" s="105"/>
      <c r="AE7" s="105"/>
      <c r="AF7" s="105"/>
      <c r="AG7" s="105"/>
      <c r="AH7" s="105"/>
      <c r="AI7" s="105"/>
      <c r="AJ7" s="105"/>
      <c r="AK7" s="105"/>
      <c r="AL7" s="105"/>
      <c r="AM7" s="105"/>
      <c r="AN7" s="105"/>
      <c r="AO7" s="105"/>
      <c r="AP7" s="105"/>
      <c r="AQ7" s="104">
        <v>0</v>
      </c>
      <c r="AR7" s="104">
        <v>0</v>
      </c>
      <c r="AS7" s="105"/>
      <c r="AT7" s="104">
        <v>0</v>
      </c>
      <c r="AU7" s="104">
        <v>0</v>
      </c>
      <c r="AV7" s="104">
        <v>-1</v>
      </c>
      <c r="AW7" s="104">
        <v>1460</v>
      </c>
      <c r="AX7" s="104">
        <v>1460</v>
      </c>
      <c r="AY7" s="104">
        <v>20</v>
      </c>
      <c r="AZ7" s="104" t="b">
        <v>0</v>
      </c>
      <c r="BA7" s="104">
        <v>0</v>
      </c>
      <c r="BB7" s="104">
        <v>0</v>
      </c>
      <c r="BC7" s="104">
        <v>0</v>
      </c>
      <c r="BD7" s="104" t="b">
        <v>0</v>
      </c>
      <c r="BE7" s="105" t="s">
        <v>512</v>
      </c>
      <c r="BF7" s="104">
        <v>0</v>
      </c>
      <c r="BG7" s="104">
        <v>0</v>
      </c>
      <c r="BH7" s="104">
        <v>0</v>
      </c>
      <c r="BI7" s="104" t="b">
        <v>0</v>
      </c>
      <c r="BJ7" s="105"/>
      <c r="BK7" s="105"/>
      <c r="BL7" s="104">
        <v>0</v>
      </c>
      <c r="BM7" s="104">
        <v>0</v>
      </c>
      <c r="BN7" s="104">
        <v>4</v>
      </c>
      <c r="BO7" s="105"/>
      <c r="BP7" s="105" t="s">
        <v>208</v>
      </c>
      <c r="BQ7" s="104">
        <v>87600</v>
      </c>
      <c r="BR7" s="105"/>
      <c r="BS7" s="105" t="s">
        <v>513</v>
      </c>
      <c r="BT7" s="105"/>
      <c r="BU7" s="104">
        <v>0</v>
      </c>
    </row>
    <row r="8" spans="1:73" x14ac:dyDescent="0.35">
      <c r="A8" s="104">
        <v>0</v>
      </c>
      <c r="B8" s="105" t="s">
        <v>482</v>
      </c>
      <c r="C8" s="105"/>
      <c r="D8" s="104">
        <v>2</v>
      </c>
      <c r="E8" s="105" t="s">
        <v>6939</v>
      </c>
      <c r="F8" s="105" t="s">
        <v>6783</v>
      </c>
      <c r="G8" s="104">
        <v>1</v>
      </c>
      <c r="H8" s="105" t="s">
        <v>483</v>
      </c>
      <c r="I8" s="104" t="b">
        <v>1</v>
      </c>
      <c r="J8" s="105" t="s">
        <v>5939</v>
      </c>
      <c r="K8" s="105" t="s">
        <v>872</v>
      </c>
      <c r="L8" s="104">
        <v>24</v>
      </c>
      <c r="M8" s="105"/>
      <c r="N8" s="104" t="b">
        <v>1</v>
      </c>
      <c r="O8" s="104">
        <v>0</v>
      </c>
      <c r="P8" s="105"/>
      <c r="Q8" s="105"/>
      <c r="R8" s="104" t="b">
        <v>0</v>
      </c>
      <c r="S8" s="105"/>
      <c r="T8" s="105"/>
      <c r="U8" s="105"/>
      <c r="V8" s="105"/>
      <c r="W8" s="105"/>
      <c r="X8" s="105"/>
      <c r="Y8" s="105"/>
      <c r="Z8" s="105"/>
      <c r="AA8" s="105"/>
      <c r="AB8" s="105"/>
      <c r="AC8" s="105"/>
      <c r="AD8" s="105"/>
      <c r="AE8" s="105"/>
      <c r="AF8" s="105"/>
      <c r="AG8" s="105"/>
      <c r="AH8" s="105"/>
      <c r="AI8" s="105"/>
      <c r="AJ8" s="105"/>
      <c r="AK8" s="105"/>
      <c r="AL8" s="105"/>
      <c r="AM8" s="105"/>
      <c r="AN8" s="105"/>
      <c r="AO8" s="105"/>
      <c r="AP8" s="105"/>
      <c r="AQ8" s="104">
        <v>0</v>
      </c>
      <c r="AR8" s="104">
        <v>10000</v>
      </c>
      <c r="AS8" s="105"/>
      <c r="AT8" s="104">
        <v>0</v>
      </c>
      <c r="AU8" s="104">
        <v>0</v>
      </c>
      <c r="AV8" s="104">
        <v>-1</v>
      </c>
      <c r="AW8" s="104">
        <v>1460</v>
      </c>
      <c r="AX8" s="104">
        <v>1460</v>
      </c>
      <c r="AY8" s="104">
        <v>20</v>
      </c>
      <c r="AZ8" s="104" t="b">
        <v>0</v>
      </c>
      <c r="BA8" s="104">
        <v>0</v>
      </c>
      <c r="BB8" s="104">
        <v>0</v>
      </c>
      <c r="BC8" s="104">
        <v>0</v>
      </c>
      <c r="BD8" s="104" t="b">
        <v>1</v>
      </c>
      <c r="BE8" s="105" t="s">
        <v>512</v>
      </c>
      <c r="BF8" s="104">
        <v>0</v>
      </c>
      <c r="BG8" s="104">
        <v>0</v>
      </c>
      <c r="BH8" s="104">
        <v>0</v>
      </c>
      <c r="BI8" s="104" t="b">
        <v>1</v>
      </c>
      <c r="BJ8" s="105"/>
      <c r="BK8" s="105"/>
      <c r="BL8" s="104">
        <v>0</v>
      </c>
      <c r="BM8" s="104">
        <v>1</v>
      </c>
      <c r="BN8" s="104">
        <v>168</v>
      </c>
      <c r="BO8" s="105"/>
      <c r="BP8" s="105" t="s">
        <v>207</v>
      </c>
      <c r="BQ8" s="104">
        <v>350400</v>
      </c>
      <c r="BR8" s="105"/>
      <c r="BS8" s="105" t="s">
        <v>105</v>
      </c>
      <c r="BT8" s="105"/>
      <c r="BU8" s="104">
        <v>0</v>
      </c>
    </row>
    <row r="9" spans="1:73" x14ac:dyDescent="0.35">
      <c r="A9" s="104">
        <v>0</v>
      </c>
      <c r="B9" s="105" t="s">
        <v>511</v>
      </c>
      <c r="C9" s="105"/>
      <c r="D9" s="104">
        <v>2</v>
      </c>
      <c r="E9" s="105" t="s">
        <v>6950</v>
      </c>
      <c r="F9" s="105" t="s">
        <v>6784</v>
      </c>
      <c r="G9" s="104">
        <v>1</v>
      </c>
      <c r="H9" s="105" t="s">
        <v>483</v>
      </c>
      <c r="I9" s="104" t="b">
        <v>1</v>
      </c>
      <c r="J9" s="105"/>
      <c r="K9" s="105"/>
      <c r="L9" s="104">
        <v>24</v>
      </c>
      <c r="M9" s="105"/>
      <c r="N9" s="104" t="b">
        <v>1</v>
      </c>
      <c r="O9" s="104">
        <v>0</v>
      </c>
      <c r="P9" s="105"/>
      <c r="Q9" s="105" t="s">
        <v>5934</v>
      </c>
      <c r="R9" s="104" t="b">
        <v>0</v>
      </c>
      <c r="S9" s="105"/>
      <c r="T9" s="105"/>
      <c r="U9" s="105"/>
      <c r="V9" s="105"/>
      <c r="W9" s="105"/>
      <c r="X9" s="105"/>
      <c r="Y9" s="105"/>
      <c r="Z9" s="105"/>
      <c r="AA9" s="105"/>
      <c r="AB9" s="105"/>
      <c r="AC9" s="105"/>
      <c r="AD9" s="105"/>
      <c r="AE9" s="105"/>
      <c r="AF9" s="105"/>
      <c r="AG9" s="105"/>
      <c r="AH9" s="105"/>
      <c r="AI9" s="105"/>
      <c r="AJ9" s="105"/>
      <c r="AK9" s="105"/>
      <c r="AL9" s="105"/>
      <c r="AM9" s="105"/>
      <c r="AN9" s="105"/>
      <c r="AO9" s="105"/>
      <c r="AP9" s="105"/>
      <c r="AQ9" s="104">
        <v>0</v>
      </c>
      <c r="AR9" s="104">
        <v>0</v>
      </c>
      <c r="AS9" s="105"/>
      <c r="AT9" s="104">
        <v>0</v>
      </c>
      <c r="AU9" s="104">
        <v>0</v>
      </c>
      <c r="AV9" s="104">
        <v>-1</v>
      </c>
      <c r="AW9" s="104">
        <v>1460</v>
      </c>
      <c r="AX9" s="104">
        <v>1460</v>
      </c>
      <c r="AY9" s="104">
        <v>20</v>
      </c>
      <c r="AZ9" s="104" t="b">
        <v>0</v>
      </c>
      <c r="BA9" s="104">
        <v>0</v>
      </c>
      <c r="BB9" s="104">
        <v>0</v>
      </c>
      <c r="BC9" s="104">
        <v>0</v>
      </c>
      <c r="BD9" s="104" t="b">
        <v>0</v>
      </c>
      <c r="BE9" s="105" t="s">
        <v>512</v>
      </c>
      <c r="BF9" s="104">
        <v>0</v>
      </c>
      <c r="BG9" s="104">
        <v>0</v>
      </c>
      <c r="BH9" s="104">
        <v>0</v>
      </c>
      <c r="BI9" s="104" t="b">
        <v>0</v>
      </c>
      <c r="BJ9" s="105"/>
      <c r="BK9" s="105"/>
      <c r="BL9" s="104">
        <v>0</v>
      </c>
      <c r="BM9" s="104">
        <v>0</v>
      </c>
      <c r="BN9" s="104">
        <v>0.1</v>
      </c>
      <c r="BO9" s="105"/>
      <c r="BP9" s="105" t="s">
        <v>208</v>
      </c>
      <c r="BQ9" s="104">
        <v>4380</v>
      </c>
      <c r="BR9" s="105" t="s">
        <v>10666</v>
      </c>
      <c r="BS9" s="105" t="s">
        <v>513</v>
      </c>
      <c r="BT9" s="105"/>
      <c r="BU9" s="104">
        <v>0</v>
      </c>
    </row>
    <row r="10" spans="1:73" x14ac:dyDescent="0.35">
      <c r="A10" s="104">
        <v>0</v>
      </c>
      <c r="B10" s="105" t="s">
        <v>482</v>
      </c>
      <c r="C10" s="105"/>
      <c r="D10" s="104">
        <v>2</v>
      </c>
      <c r="E10" s="105" t="s">
        <v>6950</v>
      </c>
      <c r="F10" s="105" t="s">
        <v>6785</v>
      </c>
      <c r="G10" s="104">
        <v>1</v>
      </c>
      <c r="H10" s="105" t="s">
        <v>483</v>
      </c>
      <c r="I10" s="104" t="b">
        <v>1</v>
      </c>
      <c r="J10" s="105"/>
      <c r="K10" s="105"/>
      <c r="L10" s="104">
        <v>24</v>
      </c>
      <c r="M10" s="105"/>
      <c r="N10" s="104" t="b">
        <v>1</v>
      </c>
      <c r="O10" s="104">
        <v>0</v>
      </c>
      <c r="P10" s="105"/>
      <c r="Q10" s="105" t="s">
        <v>5934</v>
      </c>
      <c r="R10" s="104" t="b">
        <v>0</v>
      </c>
      <c r="S10" s="105"/>
      <c r="T10" s="105"/>
      <c r="U10" s="105"/>
      <c r="V10" s="105"/>
      <c r="W10" s="105"/>
      <c r="X10" s="105"/>
      <c r="Y10" s="105"/>
      <c r="Z10" s="105"/>
      <c r="AA10" s="105"/>
      <c r="AB10" s="105"/>
      <c r="AC10" s="105"/>
      <c r="AD10" s="105"/>
      <c r="AE10" s="105"/>
      <c r="AF10" s="105"/>
      <c r="AG10" s="105"/>
      <c r="AH10" s="105"/>
      <c r="AI10" s="105"/>
      <c r="AJ10" s="105"/>
      <c r="AK10" s="105"/>
      <c r="AL10" s="105"/>
      <c r="AM10" s="105"/>
      <c r="AN10" s="105"/>
      <c r="AO10" s="105"/>
      <c r="AP10" s="105"/>
      <c r="AQ10" s="104">
        <v>0</v>
      </c>
      <c r="AR10" s="104">
        <v>800</v>
      </c>
      <c r="AS10" s="105"/>
      <c r="AT10" s="104">
        <v>0</v>
      </c>
      <c r="AU10" s="104">
        <v>0</v>
      </c>
      <c r="AV10" s="104">
        <v>-1</v>
      </c>
      <c r="AW10" s="104">
        <v>1460</v>
      </c>
      <c r="AX10" s="104">
        <v>1460</v>
      </c>
      <c r="AY10" s="104">
        <v>20</v>
      </c>
      <c r="AZ10" s="104" t="b">
        <v>0</v>
      </c>
      <c r="BA10" s="104">
        <v>0</v>
      </c>
      <c r="BB10" s="104">
        <v>0</v>
      </c>
      <c r="BC10" s="104">
        <v>0</v>
      </c>
      <c r="BD10" s="104" t="b">
        <v>1</v>
      </c>
      <c r="BE10" s="105" t="s">
        <v>512</v>
      </c>
      <c r="BF10" s="104">
        <v>0</v>
      </c>
      <c r="BG10" s="104">
        <v>0</v>
      </c>
      <c r="BH10" s="104">
        <v>0</v>
      </c>
      <c r="BI10" s="104" t="b">
        <v>1</v>
      </c>
      <c r="BJ10" s="105"/>
      <c r="BK10" s="105"/>
      <c r="BL10" s="104">
        <v>0</v>
      </c>
      <c r="BM10" s="104">
        <v>1</v>
      </c>
      <c r="BN10" s="104">
        <v>1</v>
      </c>
      <c r="BO10" s="105"/>
      <c r="BP10" s="105" t="s">
        <v>207</v>
      </c>
      <c r="BQ10" s="104">
        <v>70080</v>
      </c>
      <c r="BR10" s="105"/>
      <c r="BS10" s="105" t="s">
        <v>105</v>
      </c>
      <c r="BT10" s="105"/>
      <c r="BU10" s="104">
        <v>0</v>
      </c>
    </row>
    <row r="11" spans="1:73" x14ac:dyDescent="0.35">
      <c r="A11" s="104">
        <v>0</v>
      </c>
      <c r="B11" s="105" t="s">
        <v>482</v>
      </c>
      <c r="C11" s="105"/>
      <c r="D11" s="104">
        <v>2</v>
      </c>
      <c r="E11" s="105" t="s">
        <v>6925</v>
      </c>
      <c r="F11" s="105" t="s">
        <v>6779</v>
      </c>
      <c r="G11" s="104">
        <v>1</v>
      </c>
      <c r="H11" s="105" t="s">
        <v>483</v>
      </c>
      <c r="I11" s="104" t="b">
        <v>1</v>
      </c>
      <c r="J11" s="105"/>
      <c r="K11" s="105"/>
      <c r="L11" s="104">
        <v>24</v>
      </c>
      <c r="M11" s="105"/>
      <c r="N11" s="104" t="b">
        <v>1</v>
      </c>
      <c r="O11" s="104">
        <v>0</v>
      </c>
      <c r="P11" s="105" t="s">
        <v>485</v>
      </c>
      <c r="Q11" s="105" t="s">
        <v>6002</v>
      </c>
      <c r="R11" s="104" t="b">
        <v>0</v>
      </c>
      <c r="S11" s="105"/>
      <c r="T11" s="105"/>
      <c r="U11" s="105"/>
      <c r="V11" s="105"/>
      <c r="W11" s="105"/>
      <c r="X11" s="105"/>
      <c r="Y11" s="105"/>
      <c r="Z11" s="105"/>
      <c r="AA11" s="105"/>
      <c r="AB11" s="105"/>
      <c r="AC11" s="105"/>
      <c r="AD11" s="105"/>
      <c r="AE11" s="105"/>
      <c r="AF11" s="105"/>
      <c r="AG11" s="105"/>
      <c r="AH11" s="105"/>
      <c r="AI11" s="105"/>
      <c r="AJ11" s="105"/>
      <c r="AK11" s="105"/>
      <c r="AL11" s="105"/>
      <c r="AM11" s="105"/>
      <c r="AN11" s="105"/>
      <c r="AO11" s="105"/>
      <c r="AP11" s="105"/>
      <c r="AQ11" s="104">
        <v>0</v>
      </c>
      <c r="AR11" s="104">
        <v>0</v>
      </c>
      <c r="AS11" s="105"/>
      <c r="AT11" s="104">
        <v>0</v>
      </c>
      <c r="AU11" s="104">
        <v>0</v>
      </c>
      <c r="AV11" s="104">
        <v>-1</v>
      </c>
      <c r="AW11" s="104">
        <v>1460</v>
      </c>
      <c r="AX11" s="104">
        <v>1460</v>
      </c>
      <c r="AY11" s="104">
        <v>20</v>
      </c>
      <c r="AZ11" s="104" t="b">
        <v>0</v>
      </c>
      <c r="BA11" s="104">
        <v>0</v>
      </c>
      <c r="BB11" s="104">
        <v>0</v>
      </c>
      <c r="BC11" s="104">
        <v>0</v>
      </c>
      <c r="BD11" s="104" t="b">
        <v>1</v>
      </c>
      <c r="BE11" s="105" t="s">
        <v>512</v>
      </c>
      <c r="BF11" s="104">
        <v>0</v>
      </c>
      <c r="BG11" s="104">
        <v>0</v>
      </c>
      <c r="BH11" s="104">
        <v>0</v>
      </c>
      <c r="BI11" s="104" t="b">
        <v>1</v>
      </c>
      <c r="BJ11" s="105" t="s">
        <v>5967</v>
      </c>
      <c r="BK11" s="105" t="s">
        <v>5966</v>
      </c>
      <c r="BL11" s="104">
        <v>0</v>
      </c>
      <c r="BM11" s="104">
        <v>0</v>
      </c>
      <c r="BN11" s="104">
        <v>0.5</v>
      </c>
      <c r="BO11" s="105"/>
      <c r="BP11" s="105" t="s">
        <v>207</v>
      </c>
      <c r="BQ11" s="104">
        <v>105120</v>
      </c>
      <c r="BR11" s="105"/>
      <c r="BS11" s="105" t="s">
        <v>105</v>
      </c>
      <c r="BT11" s="105"/>
      <c r="BU11" s="104">
        <v>0</v>
      </c>
    </row>
    <row r="12" spans="1:73" x14ac:dyDescent="0.35">
      <c r="A12" s="104">
        <v>0</v>
      </c>
      <c r="B12" s="105" t="s">
        <v>511</v>
      </c>
      <c r="C12" s="105"/>
      <c r="D12" s="104">
        <v>2</v>
      </c>
      <c r="E12" s="105" t="s">
        <v>6925</v>
      </c>
      <c r="F12" s="105" t="s">
        <v>6762</v>
      </c>
      <c r="G12" s="104">
        <v>1</v>
      </c>
      <c r="H12" s="105" t="s">
        <v>483</v>
      </c>
      <c r="I12" s="104" t="b">
        <v>1</v>
      </c>
      <c r="J12" s="105"/>
      <c r="K12" s="105"/>
      <c r="L12" s="104">
        <v>24</v>
      </c>
      <c r="M12" s="105"/>
      <c r="N12" s="104" t="b">
        <v>1</v>
      </c>
      <c r="O12" s="104">
        <v>0</v>
      </c>
      <c r="P12" s="105"/>
      <c r="Q12" s="105"/>
      <c r="R12" s="104" t="b">
        <v>0</v>
      </c>
      <c r="S12" s="105"/>
      <c r="T12" s="105"/>
      <c r="U12" s="105"/>
      <c r="V12" s="105"/>
      <c r="W12" s="105"/>
      <c r="X12" s="105"/>
      <c r="Y12" s="105"/>
      <c r="Z12" s="105"/>
      <c r="AA12" s="105"/>
      <c r="AB12" s="105"/>
      <c r="AC12" s="105"/>
      <c r="AD12" s="105"/>
      <c r="AE12" s="105"/>
      <c r="AF12" s="105"/>
      <c r="AG12" s="105"/>
      <c r="AH12" s="105"/>
      <c r="AI12" s="105"/>
      <c r="AJ12" s="105"/>
      <c r="AK12" s="105"/>
      <c r="AL12" s="105"/>
      <c r="AM12" s="105"/>
      <c r="AN12" s="105"/>
      <c r="AO12" s="105"/>
      <c r="AP12" s="105"/>
      <c r="AQ12" s="104">
        <v>0</v>
      </c>
      <c r="AR12" s="104">
        <v>0</v>
      </c>
      <c r="AS12" s="105"/>
      <c r="AT12" s="104">
        <v>0</v>
      </c>
      <c r="AU12" s="104">
        <v>0</v>
      </c>
      <c r="AV12" s="104">
        <v>-1</v>
      </c>
      <c r="AW12" s="104">
        <v>1460</v>
      </c>
      <c r="AX12" s="104">
        <v>1460</v>
      </c>
      <c r="AY12" s="104">
        <v>20</v>
      </c>
      <c r="AZ12" s="104" t="b">
        <v>0</v>
      </c>
      <c r="BA12" s="104">
        <v>0</v>
      </c>
      <c r="BB12" s="104">
        <v>0</v>
      </c>
      <c r="BC12" s="104">
        <v>0</v>
      </c>
      <c r="BD12" s="104" t="b">
        <v>0</v>
      </c>
      <c r="BE12" s="105" t="s">
        <v>512</v>
      </c>
      <c r="BF12" s="104">
        <v>0</v>
      </c>
      <c r="BG12" s="104">
        <v>0</v>
      </c>
      <c r="BH12" s="104">
        <v>0</v>
      </c>
      <c r="BI12" s="104" t="b">
        <v>0</v>
      </c>
      <c r="BJ12" s="105"/>
      <c r="BK12" s="105"/>
      <c r="BL12" s="104">
        <v>0</v>
      </c>
      <c r="BM12" s="104">
        <v>1</v>
      </c>
      <c r="BN12" s="104">
        <v>0</v>
      </c>
      <c r="BO12" s="105" t="s">
        <v>6763</v>
      </c>
      <c r="BP12" s="105" t="s">
        <v>208</v>
      </c>
      <c r="BQ12" s="104">
        <v>8760</v>
      </c>
      <c r="BR12" s="105"/>
      <c r="BS12" s="105" t="s">
        <v>513</v>
      </c>
      <c r="BT12" s="105"/>
      <c r="BU12" s="104">
        <v>0</v>
      </c>
    </row>
    <row r="13" spans="1:73" x14ac:dyDescent="0.35">
      <c r="A13" s="104">
        <v>0</v>
      </c>
      <c r="B13" s="105" t="s">
        <v>511</v>
      </c>
      <c r="C13" s="105"/>
      <c r="D13" s="104">
        <v>2</v>
      </c>
      <c r="E13" s="105" t="s">
        <v>6927</v>
      </c>
      <c r="F13" s="105" t="s">
        <v>10667</v>
      </c>
      <c r="G13" s="104">
        <v>1</v>
      </c>
      <c r="H13" s="105" t="s">
        <v>483</v>
      </c>
      <c r="I13" s="104" t="b">
        <v>1</v>
      </c>
      <c r="J13" s="105"/>
      <c r="K13" s="105"/>
      <c r="L13" s="104">
        <v>24</v>
      </c>
      <c r="M13" s="105"/>
      <c r="N13" s="104" t="b">
        <v>1</v>
      </c>
      <c r="O13" s="104">
        <v>0</v>
      </c>
      <c r="P13" s="105" t="s">
        <v>5937</v>
      </c>
      <c r="Q13" s="105" t="s">
        <v>5936</v>
      </c>
      <c r="R13" s="104" t="b">
        <v>0</v>
      </c>
      <c r="S13" s="105"/>
      <c r="T13" s="105"/>
      <c r="U13" s="105"/>
      <c r="V13" s="105"/>
      <c r="W13" s="105"/>
      <c r="X13" s="105"/>
      <c r="Y13" s="105"/>
      <c r="Z13" s="105"/>
      <c r="AA13" s="105"/>
      <c r="AB13" s="105"/>
      <c r="AC13" s="105"/>
      <c r="AD13" s="105"/>
      <c r="AE13" s="105"/>
      <c r="AF13" s="105"/>
      <c r="AG13" s="105"/>
      <c r="AH13" s="105"/>
      <c r="AI13" s="105"/>
      <c r="AJ13" s="105"/>
      <c r="AK13" s="105"/>
      <c r="AL13" s="105"/>
      <c r="AM13" s="105"/>
      <c r="AN13" s="105"/>
      <c r="AO13" s="105"/>
      <c r="AP13" s="105"/>
      <c r="AQ13" s="104">
        <v>0</v>
      </c>
      <c r="AR13" s="104">
        <v>400</v>
      </c>
      <c r="AS13" s="105"/>
      <c r="AT13" s="104">
        <v>0</v>
      </c>
      <c r="AU13" s="104">
        <v>0</v>
      </c>
      <c r="AV13" s="104">
        <v>-1</v>
      </c>
      <c r="AW13" s="104">
        <v>1460</v>
      </c>
      <c r="AX13" s="104">
        <v>1460</v>
      </c>
      <c r="AY13" s="104">
        <v>20</v>
      </c>
      <c r="AZ13" s="104" t="b">
        <v>0</v>
      </c>
      <c r="BA13" s="104">
        <v>0</v>
      </c>
      <c r="BB13" s="104">
        <v>0</v>
      </c>
      <c r="BC13" s="104">
        <v>0</v>
      </c>
      <c r="BD13" s="104" t="b">
        <v>0</v>
      </c>
      <c r="BE13" s="105" t="s">
        <v>512</v>
      </c>
      <c r="BF13" s="104">
        <v>0</v>
      </c>
      <c r="BG13" s="104">
        <v>0</v>
      </c>
      <c r="BH13" s="104">
        <v>0</v>
      </c>
      <c r="BI13" s="104" t="b">
        <v>0</v>
      </c>
      <c r="BJ13" s="105"/>
      <c r="BK13" s="105"/>
      <c r="BL13" s="104">
        <v>0</v>
      </c>
      <c r="BM13" s="104">
        <v>0</v>
      </c>
      <c r="BN13" s="104">
        <v>2</v>
      </c>
      <c r="BO13" s="105"/>
      <c r="BP13" s="105" t="s">
        <v>208</v>
      </c>
      <c r="BQ13" s="104">
        <v>8760</v>
      </c>
      <c r="BR13" s="105"/>
      <c r="BS13" s="105" t="s">
        <v>513</v>
      </c>
      <c r="BT13" s="105"/>
      <c r="BU13" s="104">
        <v>0</v>
      </c>
    </row>
    <row r="14" spans="1:73" x14ac:dyDescent="0.35">
      <c r="A14" s="104">
        <v>0</v>
      </c>
      <c r="B14" s="105" t="s">
        <v>482</v>
      </c>
      <c r="C14" s="105"/>
      <c r="D14" s="104">
        <v>2</v>
      </c>
      <c r="E14" s="105" t="s">
        <v>6927</v>
      </c>
      <c r="F14" s="105" t="s">
        <v>10668</v>
      </c>
      <c r="G14" s="104">
        <v>1</v>
      </c>
      <c r="H14" s="105" t="s">
        <v>483</v>
      </c>
      <c r="I14" s="104" t="b">
        <v>1</v>
      </c>
      <c r="J14" s="105"/>
      <c r="K14" s="105"/>
      <c r="L14" s="104">
        <v>24</v>
      </c>
      <c r="M14" s="105"/>
      <c r="N14" s="104" t="b">
        <v>1</v>
      </c>
      <c r="O14" s="104">
        <v>0</v>
      </c>
      <c r="P14" s="105"/>
      <c r="Q14" s="105"/>
      <c r="R14" s="104" t="b">
        <v>0</v>
      </c>
      <c r="S14" s="105"/>
      <c r="T14" s="105"/>
      <c r="U14" s="105"/>
      <c r="V14" s="105"/>
      <c r="W14" s="105"/>
      <c r="X14" s="105"/>
      <c r="Y14" s="105"/>
      <c r="Z14" s="105"/>
      <c r="AA14" s="105"/>
      <c r="AB14" s="105"/>
      <c r="AC14" s="105"/>
      <c r="AD14" s="105"/>
      <c r="AE14" s="105"/>
      <c r="AF14" s="105"/>
      <c r="AG14" s="105"/>
      <c r="AH14" s="105"/>
      <c r="AI14" s="105"/>
      <c r="AJ14" s="105"/>
      <c r="AK14" s="105"/>
      <c r="AL14" s="105"/>
      <c r="AM14" s="105"/>
      <c r="AN14" s="105"/>
      <c r="AO14" s="105"/>
      <c r="AP14" s="105"/>
      <c r="AQ14" s="104">
        <v>0</v>
      </c>
      <c r="AR14" s="104">
        <v>10000</v>
      </c>
      <c r="AS14" s="105"/>
      <c r="AT14" s="104">
        <v>0</v>
      </c>
      <c r="AU14" s="104">
        <v>0</v>
      </c>
      <c r="AV14" s="104">
        <v>-1</v>
      </c>
      <c r="AW14" s="104">
        <v>1460</v>
      </c>
      <c r="AX14" s="104">
        <v>1460</v>
      </c>
      <c r="AY14" s="104">
        <v>20</v>
      </c>
      <c r="AZ14" s="104" t="b">
        <v>0</v>
      </c>
      <c r="BA14" s="104">
        <v>0</v>
      </c>
      <c r="BB14" s="104">
        <v>0</v>
      </c>
      <c r="BC14" s="104">
        <v>0</v>
      </c>
      <c r="BD14" s="104" t="b">
        <v>1</v>
      </c>
      <c r="BE14" s="105" t="s">
        <v>512</v>
      </c>
      <c r="BF14" s="104">
        <v>0</v>
      </c>
      <c r="BG14" s="104">
        <v>0</v>
      </c>
      <c r="BH14" s="104">
        <v>0</v>
      </c>
      <c r="BI14" s="104" t="b">
        <v>1</v>
      </c>
      <c r="BJ14" s="105" t="s">
        <v>5993</v>
      </c>
      <c r="BK14" s="105" t="s">
        <v>5992</v>
      </c>
      <c r="BL14" s="104">
        <v>0</v>
      </c>
      <c r="BM14" s="104">
        <v>1</v>
      </c>
      <c r="BN14" s="104">
        <v>8</v>
      </c>
      <c r="BO14" s="105"/>
      <c r="BP14" s="105" t="s">
        <v>207</v>
      </c>
      <c r="BQ14" s="104">
        <v>140160</v>
      </c>
      <c r="BR14" s="105"/>
      <c r="BS14" s="105" t="s">
        <v>105</v>
      </c>
      <c r="BT14" s="105"/>
      <c r="BU14" s="104">
        <v>0</v>
      </c>
    </row>
    <row r="15" spans="1:73" x14ac:dyDescent="0.35">
      <c r="A15" s="104">
        <v>0</v>
      </c>
      <c r="B15" s="105" t="s">
        <v>482</v>
      </c>
      <c r="C15" s="105"/>
      <c r="D15" s="104">
        <v>2</v>
      </c>
      <c r="E15" s="105" t="s">
        <v>10796</v>
      </c>
      <c r="F15" s="105" t="s">
        <v>10674</v>
      </c>
      <c r="G15" s="104">
        <v>1</v>
      </c>
      <c r="H15" s="105" t="s">
        <v>483</v>
      </c>
      <c r="I15" s="104" t="b">
        <v>1</v>
      </c>
      <c r="J15" s="105"/>
      <c r="K15" s="105"/>
      <c r="L15" s="104">
        <v>24</v>
      </c>
      <c r="M15" s="105"/>
      <c r="N15" s="104" t="b">
        <v>1</v>
      </c>
      <c r="O15" s="104">
        <v>0</v>
      </c>
      <c r="P15" s="105" t="s">
        <v>485</v>
      </c>
      <c r="Q15" s="105" t="s">
        <v>6002</v>
      </c>
      <c r="R15" s="104" t="b">
        <v>0</v>
      </c>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4">
        <v>0</v>
      </c>
      <c r="AR15" s="104">
        <v>3000</v>
      </c>
      <c r="AS15" s="105"/>
      <c r="AT15" s="104">
        <v>0</v>
      </c>
      <c r="AU15" s="104">
        <v>0</v>
      </c>
      <c r="AV15" s="104">
        <v>-1</v>
      </c>
      <c r="AW15" s="104">
        <v>1460</v>
      </c>
      <c r="AX15" s="104">
        <v>1460</v>
      </c>
      <c r="AY15" s="104">
        <v>20</v>
      </c>
      <c r="AZ15" s="104" t="b">
        <v>0</v>
      </c>
      <c r="BA15" s="104">
        <v>0</v>
      </c>
      <c r="BB15" s="104">
        <v>0</v>
      </c>
      <c r="BC15" s="104">
        <v>0</v>
      </c>
      <c r="BD15" s="104" t="b">
        <v>1</v>
      </c>
      <c r="BE15" s="105" t="s">
        <v>512</v>
      </c>
      <c r="BF15" s="104">
        <v>0</v>
      </c>
      <c r="BG15" s="104">
        <v>0</v>
      </c>
      <c r="BH15" s="104">
        <v>0</v>
      </c>
      <c r="BI15" s="104" t="b">
        <v>1</v>
      </c>
      <c r="BJ15" s="105"/>
      <c r="BK15" s="105"/>
      <c r="BL15" s="104">
        <v>0</v>
      </c>
      <c r="BM15" s="104">
        <v>0</v>
      </c>
      <c r="BN15" s="104">
        <v>4</v>
      </c>
      <c r="BO15" s="105"/>
      <c r="BP15" s="105" t="s">
        <v>311</v>
      </c>
      <c r="BQ15" s="104">
        <v>350400</v>
      </c>
      <c r="BR15" s="105"/>
      <c r="BS15" s="105" t="s">
        <v>105</v>
      </c>
      <c r="BT15" s="105"/>
      <c r="BU15" s="104">
        <v>0</v>
      </c>
    </row>
    <row r="16" spans="1:73" x14ac:dyDescent="0.35">
      <c r="A16" s="104">
        <v>0</v>
      </c>
      <c r="B16" s="105" t="s">
        <v>511</v>
      </c>
      <c r="C16" s="105"/>
      <c r="D16" s="104">
        <v>2</v>
      </c>
      <c r="E16" s="105" t="s">
        <v>10796</v>
      </c>
      <c r="F16" s="105" t="s">
        <v>6801</v>
      </c>
      <c r="G16" s="104">
        <v>1</v>
      </c>
      <c r="H16" s="105" t="s">
        <v>483</v>
      </c>
      <c r="I16" s="104" t="b">
        <v>1</v>
      </c>
      <c r="J16" s="105"/>
      <c r="K16" s="105"/>
      <c r="L16" s="104">
        <v>24</v>
      </c>
      <c r="M16" s="105"/>
      <c r="N16" s="104" t="b">
        <v>1</v>
      </c>
      <c r="O16" s="104">
        <v>0</v>
      </c>
      <c r="P16" s="105" t="s">
        <v>485</v>
      </c>
      <c r="Q16" s="105" t="s">
        <v>6002</v>
      </c>
      <c r="R16" s="104" t="b">
        <v>0</v>
      </c>
      <c r="S16" s="105"/>
      <c r="T16" s="105"/>
      <c r="U16" s="105"/>
      <c r="V16" s="105"/>
      <c r="W16" s="105"/>
      <c r="X16" s="105"/>
      <c r="Y16" s="105"/>
      <c r="Z16" s="105"/>
      <c r="AA16" s="105"/>
      <c r="AB16" s="105"/>
      <c r="AC16" s="105"/>
      <c r="AD16" s="105"/>
      <c r="AE16" s="105"/>
      <c r="AF16" s="105"/>
      <c r="AG16" s="105"/>
      <c r="AH16" s="105"/>
      <c r="AI16" s="105"/>
      <c r="AJ16" s="105"/>
      <c r="AK16" s="105"/>
      <c r="AL16" s="105"/>
      <c r="AM16" s="105"/>
      <c r="AN16" s="105"/>
      <c r="AO16" s="105"/>
      <c r="AP16" s="105"/>
      <c r="AQ16" s="104">
        <v>0</v>
      </c>
      <c r="AR16" s="104">
        <v>500</v>
      </c>
      <c r="AS16" s="105"/>
      <c r="AT16" s="104">
        <v>0</v>
      </c>
      <c r="AU16" s="104">
        <v>0</v>
      </c>
      <c r="AV16" s="104">
        <v>-1</v>
      </c>
      <c r="AW16" s="104">
        <v>1460</v>
      </c>
      <c r="AX16" s="104">
        <v>1460</v>
      </c>
      <c r="AY16" s="104">
        <v>20</v>
      </c>
      <c r="AZ16" s="104" t="b">
        <v>0</v>
      </c>
      <c r="BA16" s="104">
        <v>0</v>
      </c>
      <c r="BB16" s="104">
        <v>0</v>
      </c>
      <c r="BC16" s="104">
        <v>0</v>
      </c>
      <c r="BD16" s="104" t="b">
        <v>0</v>
      </c>
      <c r="BE16" s="105" t="s">
        <v>512</v>
      </c>
      <c r="BF16" s="104">
        <v>0</v>
      </c>
      <c r="BG16" s="104">
        <v>0</v>
      </c>
      <c r="BH16" s="104">
        <v>0</v>
      </c>
      <c r="BI16" s="104" t="b">
        <v>0</v>
      </c>
      <c r="BJ16" s="105"/>
      <c r="BK16" s="105"/>
      <c r="BL16" s="104">
        <v>0</v>
      </c>
      <c r="BM16" s="104">
        <v>1</v>
      </c>
      <c r="BN16" s="104">
        <v>4</v>
      </c>
      <c r="BO16" s="105"/>
      <c r="BP16" s="105" t="s">
        <v>209</v>
      </c>
      <c r="BQ16" s="104">
        <v>70080</v>
      </c>
      <c r="BR16" s="105"/>
      <c r="BS16" s="105" t="s">
        <v>513</v>
      </c>
      <c r="BT16" s="105"/>
      <c r="BU16" s="104">
        <v>0</v>
      </c>
    </row>
    <row r="17" spans="1:73" x14ac:dyDescent="0.35">
      <c r="A17" s="104">
        <v>0</v>
      </c>
      <c r="B17" s="105" t="s">
        <v>482</v>
      </c>
      <c r="C17" s="105"/>
      <c r="D17" s="104">
        <v>2</v>
      </c>
      <c r="E17" s="105" t="s">
        <v>10793</v>
      </c>
      <c r="F17" s="105" t="s">
        <v>6788</v>
      </c>
      <c r="G17" s="104">
        <v>1</v>
      </c>
      <c r="H17" s="105" t="s">
        <v>483</v>
      </c>
      <c r="I17" s="104" t="b">
        <v>1</v>
      </c>
      <c r="J17" s="105" t="s">
        <v>5949</v>
      </c>
      <c r="K17" s="105" t="s">
        <v>5948</v>
      </c>
      <c r="L17" s="104">
        <v>24</v>
      </c>
      <c r="M17" s="105"/>
      <c r="N17" s="104" t="b">
        <v>1</v>
      </c>
      <c r="O17" s="104">
        <v>0</v>
      </c>
      <c r="P17" s="105" t="s">
        <v>6021</v>
      </c>
      <c r="Q17" s="105" t="s">
        <v>6022</v>
      </c>
      <c r="R17" s="104" t="b">
        <v>0</v>
      </c>
      <c r="S17" s="105"/>
      <c r="T17" s="105"/>
      <c r="U17" s="105"/>
      <c r="V17" s="105"/>
      <c r="W17" s="105"/>
      <c r="X17" s="105"/>
      <c r="Y17" s="105"/>
      <c r="Z17" s="105"/>
      <c r="AA17" s="105"/>
      <c r="AB17" s="105"/>
      <c r="AC17" s="105"/>
      <c r="AD17" s="105"/>
      <c r="AE17" s="105"/>
      <c r="AF17" s="105"/>
      <c r="AG17" s="105"/>
      <c r="AH17" s="105"/>
      <c r="AI17" s="105"/>
      <c r="AJ17" s="105"/>
      <c r="AK17" s="105"/>
      <c r="AL17" s="105"/>
      <c r="AM17" s="105"/>
      <c r="AN17" s="105"/>
      <c r="AO17" s="105"/>
      <c r="AP17" s="105"/>
      <c r="AQ17" s="104">
        <v>0</v>
      </c>
      <c r="AR17" s="104">
        <v>0</v>
      </c>
      <c r="AS17" s="105"/>
      <c r="AT17" s="104">
        <v>0</v>
      </c>
      <c r="AU17" s="104">
        <v>0</v>
      </c>
      <c r="AV17" s="104">
        <v>-1</v>
      </c>
      <c r="AW17" s="104">
        <v>1460</v>
      </c>
      <c r="AX17" s="104">
        <v>1460</v>
      </c>
      <c r="AY17" s="104">
        <v>20</v>
      </c>
      <c r="AZ17" s="104" t="b">
        <v>0</v>
      </c>
      <c r="BA17" s="104">
        <v>0</v>
      </c>
      <c r="BB17" s="104">
        <v>0</v>
      </c>
      <c r="BC17" s="104">
        <v>0</v>
      </c>
      <c r="BD17" s="104" t="b">
        <v>1</v>
      </c>
      <c r="BE17" s="105" t="s">
        <v>512</v>
      </c>
      <c r="BF17" s="104">
        <v>0</v>
      </c>
      <c r="BG17" s="104">
        <v>0</v>
      </c>
      <c r="BH17" s="104">
        <v>0</v>
      </c>
      <c r="BI17" s="104" t="b">
        <v>1</v>
      </c>
      <c r="BJ17" s="105"/>
      <c r="BK17" s="105"/>
      <c r="BL17" s="104">
        <v>0</v>
      </c>
      <c r="BM17" s="104">
        <v>0</v>
      </c>
      <c r="BN17" s="104">
        <v>1</v>
      </c>
      <c r="BO17" s="105"/>
      <c r="BP17" s="105" t="s">
        <v>207</v>
      </c>
      <c r="BQ17" s="104">
        <v>4380</v>
      </c>
      <c r="BR17" s="105"/>
      <c r="BS17" s="105" t="s">
        <v>105</v>
      </c>
      <c r="BT17" s="105"/>
      <c r="BU17" s="104">
        <v>0</v>
      </c>
    </row>
    <row r="18" spans="1:73" x14ac:dyDescent="0.35">
      <c r="A18" s="104">
        <v>0</v>
      </c>
      <c r="B18" s="105" t="s">
        <v>482</v>
      </c>
      <c r="C18" s="105"/>
      <c r="D18" s="104">
        <v>2</v>
      </c>
      <c r="E18" s="105" t="s">
        <v>10800</v>
      </c>
      <c r="F18" s="105" t="s">
        <v>6844</v>
      </c>
      <c r="G18" s="104">
        <v>1</v>
      </c>
      <c r="H18" s="105" t="s">
        <v>483</v>
      </c>
      <c r="I18" s="104" t="b">
        <v>1</v>
      </c>
      <c r="J18" s="105"/>
      <c r="K18" s="105"/>
      <c r="L18" s="104">
        <v>24</v>
      </c>
      <c r="M18" s="105"/>
      <c r="N18" s="104" t="b">
        <v>1</v>
      </c>
      <c r="O18" s="104">
        <v>0</v>
      </c>
      <c r="P18" s="105" t="s">
        <v>5937</v>
      </c>
      <c r="Q18" s="105" t="s">
        <v>5936</v>
      </c>
      <c r="R18" s="104" t="b">
        <v>0</v>
      </c>
      <c r="S18" s="105"/>
      <c r="T18" s="105"/>
      <c r="U18" s="105"/>
      <c r="V18" s="105"/>
      <c r="W18" s="105"/>
      <c r="X18" s="105"/>
      <c r="Y18" s="105"/>
      <c r="Z18" s="105"/>
      <c r="AA18" s="105"/>
      <c r="AB18" s="105"/>
      <c r="AC18" s="105"/>
      <c r="AD18" s="105"/>
      <c r="AE18" s="105"/>
      <c r="AF18" s="105"/>
      <c r="AG18" s="105"/>
      <c r="AH18" s="105"/>
      <c r="AI18" s="105"/>
      <c r="AJ18" s="105"/>
      <c r="AK18" s="105"/>
      <c r="AL18" s="105"/>
      <c r="AM18" s="105"/>
      <c r="AN18" s="105"/>
      <c r="AO18" s="105"/>
      <c r="AP18" s="105"/>
      <c r="AQ18" s="104">
        <v>0</v>
      </c>
      <c r="AR18" s="104">
        <v>0</v>
      </c>
      <c r="AS18" s="105"/>
      <c r="AT18" s="104">
        <v>0</v>
      </c>
      <c r="AU18" s="104">
        <v>0</v>
      </c>
      <c r="AV18" s="104">
        <v>-1</v>
      </c>
      <c r="AW18" s="104">
        <v>1460</v>
      </c>
      <c r="AX18" s="104">
        <v>1460</v>
      </c>
      <c r="AY18" s="104">
        <v>20</v>
      </c>
      <c r="AZ18" s="104" t="b">
        <v>0</v>
      </c>
      <c r="BA18" s="104">
        <v>0</v>
      </c>
      <c r="BB18" s="104">
        <v>0</v>
      </c>
      <c r="BC18" s="104">
        <v>0</v>
      </c>
      <c r="BD18" s="104" t="b">
        <v>1</v>
      </c>
      <c r="BE18" s="105" t="s">
        <v>512</v>
      </c>
      <c r="BF18" s="104">
        <v>0</v>
      </c>
      <c r="BG18" s="104">
        <v>0</v>
      </c>
      <c r="BH18" s="104">
        <v>0</v>
      </c>
      <c r="BI18" s="104" t="b">
        <v>1</v>
      </c>
      <c r="BJ18" s="105"/>
      <c r="BK18" s="105"/>
      <c r="BL18" s="104">
        <v>0</v>
      </c>
      <c r="BM18" s="104">
        <v>0</v>
      </c>
      <c r="BN18" s="104">
        <v>1</v>
      </c>
      <c r="BO18" s="105"/>
      <c r="BP18" s="105" t="s">
        <v>311</v>
      </c>
      <c r="BQ18" s="104">
        <v>4380</v>
      </c>
      <c r="BR18" s="105"/>
      <c r="BS18" s="105" t="s">
        <v>105</v>
      </c>
      <c r="BT18" s="105"/>
      <c r="BU18" s="104">
        <v>0</v>
      </c>
    </row>
    <row r="19" spans="1:73" x14ac:dyDescent="0.35">
      <c r="A19" s="104">
        <v>0</v>
      </c>
      <c r="B19" s="105" t="s">
        <v>482</v>
      </c>
      <c r="C19" s="105"/>
      <c r="D19" s="104">
        <v>2</v>
      </c>
      <c r="E19" s="105" t="s">
        <v>6952</v>
      </c>
      <c r="F19" s="105" t="s">
        <v>6794</v>
      </c>
      <c r="G19" s="104">
        <v>1</v>
      </c>
      <c r="H19" s="105" t="s">
        <v>483</v>
      </c>
      <c r="I19" s="104" t="b">
        <v>1</v>
      </c>
      <c r="J19" s="105"/>
      <c r="K19" s="105"/>
      <c r="L19" s="104">
        <v>24</v>
      </c>
      <c r="M19" s="105"/>
      <c r="N19" s="104" t="b">
        <v>1</v>
      </c>
      <c r="O19" s="104">
        <v>0</v>
      </c>
      <c r="P19" s="105" t="s">
        <v>485</v>
      </c>
      <c r="Q19" s="105" t="s">
        <v>6002</v>
      </c>
      <c r="R19" s="104" t="b">
        <v>0</v>
      </c>
      <c r="S19" s="105"/>
      <c r="T19" s="105"/>
      <c r="U19" s="105"/>
      <c r="V19" s="105"/>
      <c r="W19" s="105"/>
      <c r="X19" s="105"/>
      <c r="Y19" s="105"/>
      <c r="Z19" s="105"/>
      <c r="AA19" s="105"/>
      <c r="AB19" s="105"/>
      <c r="AC19" s="105"/>
      <c r="AD19" s="105"/>
      <c r="AE19" s="105"/>
      <c r="AF19" s="105"/>
      <c r="AG19" s="105"/>
      <c r="AH19" s="105"/>
      <c r="AI19" s="105"/>
      <c r="AJ19" s="105"/>
      <c r="AK19" s="105"/>
      <c r="AL19" s="105"/>
      <c r="AM19" s="105"/>
      <c r="AN19" s="105"/>
      <c r="AO19" s="105"/>
      <c r="AP19" s="105"/>
      <c r="AQ19" s="104">
        <v>0</v>
      </c>
      <c r="AR19" s="104">
        <v>4000</v>
      </c>
      <c r="AS19" s="105"/>
      <c r="AT19" s="104">
        <v>0</v>
      </c>
      <c r="AU19" s="104">
        <v>0</v>
      </c>
      <c r="AV19" s="104">
        <v>-1</v>
      </c>
      <c r="AW19" s="104">
        <v>1460</v>
      </c>
      <c r="AX19" s="104">
        <v>1460</v>
      </c>
      <c r="AY19" s="104">
        <v>20</v>
      </c>
      <c r="AZ19" s="104" t="b">
        <v>0</v>
      </c>
      <c r="BA19" s="104">
        <v>0</v>
      </c>
      <c r="BB19" s="104">
        <v>0</v>
      </c>
      <c r="BC19" s="104">
        <v>0</v>
      </c>
      <c r="BD19" s="104" t="b">
        <v>1</v>
      </c>
      <c r="BE19" s="105" t="s">
        <v>512</v>
      </c>
      <c r="BF19" s="104">
        <v>0</v>
      </c>
      <c r="BG19" s="104">
        <v>0</v>
      </c>
      <c r="BH19" s="104">
        <v>0</v>
      </c>
      <c r="BI19" s="104" t="b">
        <v>1</v>
      </c>
      <c r="BJ19" s="105"/>
      <c r="BK19" s="105"/>
      <c r="BL19" s="104">
        <v>0</v>
      </c>
      <c r="BM19" s="104">
        <v>0</v>
      </c>
      <c r="BN19" s="104">
        <v>4</v>
      </c>
      <c r="BO19" s="105"/>
      <c r="BP19" s="105" t="s">
        <v>207</v>
      </c>
      <c r="BQ19" s="104">
        <v>280320</v>
      </c>
      <c r="BR19" s="105"/>
      <c r="BS19" s="105" t="s">
        <v>105</v>
      </c>
      <c r="BT19" s="105"/>
      <c r="BU19" s="104">
        <v>0</v>
      </c>
    </row>
    <row r="20" spans="1:73" x14ac:dyDescent="0.35">
      <c r="A20" s="104">
        <v>0</v>
      </c>
      <c r="B20" s="105" t="s">
        <v>511</v>
      </c>
      <c r="C20" s="105"/>
      <c r="D20" s="104">
        <v>2</v>
      </c>
      <c r="E20" s="105" t="s">
        <v>6952</v>
      </c>
      <c r="F20" s="105" t="s">
        <v>10656</v>
      </c>
      <c r="G20" s="104">
        <v>1</v>
      </c>
      <c r="H20" s="105" t="s">
        <v>483</v>
      </c>
      <c r="I20" s="104" t="b">
        <v>1</v>
      </c>
      <c r="J20" s="105"/>
      <c r="K20" s="105"/>
      <c r="L20" s="104">
        <v>24</v>
      </c>
      <c r="M20" s="105"/>
      <c r="N20" s="104" t="b">
        <v>1</v>
      </c>
      <c r="O20" s="104">
        <v>0</v>
      </c>
      <c r="P20" s="105"/>
      <c r="Q20" s="105"/>
      <c r="R20" s="104" t="b">
        <v>1</v>
      </c>
      <c r="S20" s="105"/>
      <c r="T20" s="105"/>
      <c r="U20" s="105"/>
      <c r="V20" s="105"/>
      <c r="W20" s="105"/>
      <c r="X20" s="105"/>
      <c r="Y20" s="105"/>
      <c r="Z20" s="105"/>
      <c r="AA20" s="105"/>
      <c r="AB20" s="105"/>
      <c r="AC20" s="105"/>
      <c r="AD20" s="105"/>
      <c r="AE20" s="105"/>
      <c r="AF20" s="105"/>
      <c r="AG20" s="105"/>
      <c r="AH20" s="105"/>
      <c r="AI20" s="105"/>
      <c r="AJ20" s="105"/>
      <c r="AK20" s="105"/>
      <c r="AL20" s="105"/>
      <c r="AM20" s="105"/>
      <c r="AN20" s="105"/>
      <c r="AO20" s="105"/>
      <c r="AP20" s="105"/>
      <c r="AQ20" s="104">
        <v>0</v>
      </c>
      <c r="AR20" s="104">
        <v>0</v>
      </c>
      <c r="AS20" s="105"/>
      <c r="AT20" s="104">
        <v>0</v>
      </c>
      <c r="AU20" s="104">
        <v>0</v>
      </c>
      <c r="AV20" s="104">
        <v>-1</v>
      </c>
      <c r="AW20" s="104">
        <v>1460</v>
      </c>
      <c r="AX20" s="104">
        <v>1460</v>
      </c>
      <c r="AY20" s="104">
        <v>20</v>
      </c>
      <c r="AZ20" s="104" t="b">
        <v>0</v>
      </c>
      <c r="BA20" s="104">
        <v>0</v>
      </c>
      <c r="BB20" s="104">
        <v>0</v>
      </c>
      <c r="BC20" s="104">
        <v>0</v>
      </c>
      <c r="BD20" s="104" t="b">
        <v>0</v>
      </c>
      <c r="BE20" s="105" t="s">
        <v>512</v>
      </c>
      <c r="BF20" s="104">
        <v>0</v>
      </c>
      <c r="BG20" s="104">
        <v>0</v>
      </c>
      <c r="BH20" s="104">
        <v>0</v>
      </c>
      <c r="BI20" s="104" t="b">
        <v>0</v>
      </c>
      <c r="BJ20" s="105"/>
      <c r="BK20" s="105"/>
      <c r="BL20" s="104">
        <v>0</v>
      </c>
      <c r="BM20" s="104">
        <v>1</v>
      </c>
      <c r="BN20" s="104">
        <v>0</v>
      </c>
      <c r="BO20" s="105" t="s">
        <v>6742</v>
      </c>
      <c r="BP20" s="105" t="s">
        <v>6743</v>
      </c>
      <c r="BQ20" s="104">
        <v>17520</v>
      </c>
      <c r="BR20" s="105"/>
      <c r="BS20" s="105" t="s">
        <v>513</v>
      </c>
      <c r="BT20" s="105"/>
      <c r="BU20" s="104">
        <v>0</v>
      </c>
    </row>
    <row r="21" spans="1:73" x14ac:dyDescent="0.35">
      <c r="A21" s="104">
        <v>0</v>
      </c>
      <c r="B21" s="105" t="s">
        <v>511</v>
      </c>
      <c r="C21" s="105"/>
      <c r="D21" s="104">
        <v>2</v>
      </c>
      <c r="E21" s="105" t="s">
        <v>6952</v>
      </c>
      <c r="F21" s="105" t="s">
        <v>6754</v>
      </c>
      <c r="G21" s="104">
        <v>1</v>
      </c>
      <c r="H21" s="105" t="s">
        <v>483</v>
      </c>
      <c r="I21" s="104" t="b">
        <v>1</v>
      </c>
      <c r="J21" s="105"/>
      <c r="K21" s="105"/>
      <c r="L21" s="104">
        <v>24</v>
      </c>
      <c r="M21" s="105"/>
      <c r="N21" s="104" t="b">
        <v>1</v>
      </c>
      <c r="O21" s="104">
        <v>0</v>
      </c>
      <c r="P21" s="105"/>
      <c r="Q21" s="105"/>
      <c r="R21" s="104" t="b">
        <v>0</v>
      </c>
      <c r="S21" s="105"/>
      <c r="T21" s="105"/>
      <c r="U21" s="105"/>
      <c r="V21" s="105"/>
      <c r="W21" s="105"/>
      <c r="X21" s="105"/>
      <c r="Y21" s="105"/>
      <c r="Z21" s="105"/>
      <c r="AA21" s="105"/>
      <c r="AB21" s="105"/>
      <c r="AC21" s="105"/>
      <c r="AD21" s="105"/>
      <c r="AE21" s="105"/>
      <c r="AF21" s="105"/>
      <c r="AG21" s="105"/>
      <c r="AH21" s="105"/>
      <c r="AI21" s="105"/>
      <c r="AJ21" s="105"/>
      <c r="AK21" s="105"/>
      <c r="AL21" s="105"/>
      <c r="AM21" s="105"/>
      <c r="AN21" s="105"/>
      <c r="AO21" s="105"/>
      <c r="AP21" s="105"/>
      <c r="AQ21" s="104">
        <v>0</v>
      </c>
      <c r="AR21" s="104">
        <v>0</v>
      </c>
      <c r="AS21" s="105"/>
      <c r="AT21" s="104">
        <v>0</v>
      </c>
      <c r="AU21" s="104">
        <v>0</v>
      </c>
      <c r="AV21" s="104">
        <v>-1</v>
      </c>
      <c r="AW21" s="104">
        <v>1460</v>
      </c>
      <c r="AX21" s="104">
        <v>1460</v>
      </c>
      <c r="AY21" s="104">
        <v>20</v>
      </c>
      <c r="AZ21" s="104" t="b">
        <v>0</v>
      </c>
      <c r="BA21" s="104">
        <v>0</v>
      </c>
      <c r="BB21" s="104">
        <v>0</v>
      </c>
      <c r="BC21" s="104">
        <v>0</v>
      </c>
      <c r="BD21" s="104" t="b">
        <v>0</v>
      </c>
      <c r="BE21" s="105" t="s">
        <v>512</v>
      </c>
      <c r="BF21" s="104">
        <v>0</v>
      </c>
      <c r="BG21" s="104">
        <v>0</v>
      </c>
      <c r="BH21" s="104">
        <v>0</v>
      </c>
      <c r="BI21" s="104" t="b">
        <v>0</v>
      </c>
      <c r="BJ21" s="105"/>
      <c r="BK21" s="105"/>
      <c r="BL21" s="104">
        <v>0</v>
      </c>
      <c r="BM21" s="104">
        <v>2</v>
      </c>
      <c r="BN21" s="104">
        <v>0</v>
      </c>
      <c r="BO21" s="105" t="s">
        <v>6755</v>
      </c>
      <c r="BP21" s="105" t="s">
        <v>208</v>
      </c>
      <c r="BQ21" s="104">
        <v>8760</v>
      </c>
      <c r="BR21" s="105"/>
      <c r="BS21" s="105" t="s">
        <v>513</v>
      </c>
      <c r="BT21" s="105"/>
      <c r="BU21" s="104">
        <v>0</v>
      </c>
    </row>
    <row r="22" spans="1:73" x14ac:dyDescent="0.35">
      <c r="A22" s="104">
        <v>0</v>
      </c>
      <c r="B22" s="105" t="s">
        <v>511</v>
      </c>
      <c r="C22" s="105"/>
      <c r="D22" s="104">
        <v>2</v>
      </c>
      <c r="E22" s="105" t="s">
        <v>7021</v>
      </c>
      <c r="F22" s="105" t="s">
        <v>10671</v>
      </c>
      <c r="G22" s="104">
        <v>1</v>
      </c>
      <c r="H22" s="105" t="s">
        <v>483</v>
      </c>
      <c r="I22" s="104" t="b">
        <v>1</v>
      </c>
      <c r="J22" s="105"/>
      <c r="K22" s="105"/>
      <c r="L22" s="104">
        <v>24</v>
      </c>
      <c r="M22" s="105"/>
      <c r="N22" s="104" t="b">
        <v>1</v>
      </c>
      <c r="O22" s="104">
        <v>0</v>
      </c>
      <c r="P22" s="105"/>
      <c r="Q22" s="105"/>
      <c r="R22" s="104" t="b">
        <v>0</v>
      </c>
      <c r="S22" s="105"/>
      <c r="T22" s="105"/>
      <c r="U22" s="105"/>
      <c r="V22" s="105"/>
      <c r="W22" s="105"/>
      <c r="X22" s="105"/>
      <c r="Y22" s="105"/>
      <c r="Z22" s="105"/>
      <c r="AA22" s="105"/>
      <c r="AB22" s="105"/>
      <c r="AC22" s="105"/>
      <c r="AD22" s="105"/>
      <c r="AE22" s="105"/>
      <c r="AF22" s="105"/>
      <c r="AG22" s="105"/>
      <c r="AH22" s="105"/>
      <c r="AI22" s="105"/>
      <c r="AJ22" s="105"/>
      <c r="AK22" s="105"/>
      <c r="AL22" s="105"/>
      <c r="AM22" s="105"/>
      <c r="AN22" s="105"/>
      <c r="AO22" s="105"/>
      <c r="AP22" s="105"/>
      <c r="AQ22" s="104">
        <v>0</v>
      </c>
      <c r="AR22" s="104">
        <v>0</v>
      </c>
      <c r="AS22" s="105"/>
      <c r="AT22" s="104">
        <v>0</v>
      </c>
      <c r="AU22" s="104">
        <v>0</v>
      </c>
      <c r="AV22" s="104">
        <v>-1</v>
      </c>
      <c r="AW22" s="104">
        <v>1460</v>
      </c>
      <c r="AX22" s="104">
        <v>1460</v>
      </c>
      <c r="AY22" s="104">
        <v>20</v>
      </c>
      <c r="AZ22" s="104" t="b">
        <v>0</v>
      </c>
      <c r="BA22" s="104">
        <v>0</v>
      </c>
      <c r="BB22" s="104">
        <v>0</v>
      </c>
      <c r="BC22" s="104">
        <v>0</v>
      </c>
      <c r="BD22" s="104" t="b">
        <v>1</v>
      </c>
      <c r="BE22" s="105" t="s">
        <v>512</v>
      </c>
      <c r="BF22" s="104">
        <v>0</v>
      </c>
      <c r="BG22" s="104">
        <v>0</v>
      </c>
      <c r="BH22" s="104">
        <v>0</v>
      </c>
      <c r="BI22" s="104" t="b">
        <v>0</v>
      </c>
      <c r="BJ22" s="105"/>
      <c r="BK22" s="105"/>
      <c r="BL22" s="104">
        <v>0</v>
      </c>
      <c r="BM22" s="104">
        <v>0</v>
      </c>
      <c r="BN22" s="104">
        <v>0</v>
      </c>
      <c r="BO22" s="105" t="s">
        <v>6793</v>
      </c>
      <c r="BP22" s="105" t="s">
        <v>209</v>
      </c>
      <c r="BQ22" s="104">
        <v>43800</v>
      </c>
      <c r="BR22" s="105"/>
      <c r="BS22" s="105" t="s">
        <v>513</v>
      </c>
      <c r="BT22" s="105"/>
      <c r="BU22" s="104">
        <v>0</v>
      </c>
    </row>
    <row r="23" spans="1:73" x14ac:dyDescent="0.35">
      <c r="A23" s="104">
        <v>0</v>
      </c>
      <c r="B23" s="105" t="s">
        <v>511</v>
      </c>
      <c r="C23" s="105"/>
      <c r="D23" s="104">
        <v>2</v>
      </c>
      <c r="E23" s="105" t="s">
        <v>7021</v>
      </c>
      <c r="F23" s="105" t="s">
        <v>10656</v>
      </c>
      <c r="G23" s="104">
        <v>1</v>
      </c>
      <c r="H23" s="105" t="s">
        <v>483</v>
      </c>
      <c r="I23" s="104" t="b">
        <v>1</v>
      </c>
      <c r="J23" s="105"/>
      <c r="K23" s="105"/>
      <c r="L23" s="104">
        <v>24</v>
      </c>
      <c r="M23" s="105"/>
      <c r="N23" s="104" t="b">
        <v>1</v>
      </c>
      <c r="O23" s="104">
        <v>0</v>
      </c>
      <c r="P23" s="105"/>
      <c r="Q23" s="105"/>
      <c r="R23" s="104" t="b">
        <v>1</v>
      </c>
      <c r="S23" s="105"/>
      <c r="T23" s="105"/>
      <c r="U23" s="105"/>
      <c r="V23" s="105"/>
      <c r="W23" s="105"/>
      <c r="X23" s="105"/>
      <c r="Y23" s="105"/>
      <c r="Z23" s="105"/>
      <c r="AA23" s="105"/>
      <c r="AB23" s="105"/>
      <c r="AC23" s="105"/>
      <c r="AD23" s="105"/>
      <c r="AE23" s="105"/>
      <c r="AF23" s="105"/>
      <c r="AG23" s="105"/>
      <c r="AH23" s="105"/>
      <c r="AI23" s="105"/>
      <c r="AJ23" s="105"/>
      <c r="AK23" s="105"/>
      <c r="AL23" s="105"/>
      <c r="AM23" s="105"/>
      <c r="AN23" s="105"/>
      <c r="AO23" s="105"/>
      <c r="AP23" s="105"/>
      <c r="AQ23" s="104">
        <v>0</v>
      </c>
      <c r="AR23" s="104">
        <v>0</v>
      </c>
      <c r="AS23" s="105"/>
      <c r="AT23" s="104">
        <v>0</v>
      </c>
      <c r="AU23" s="104">
        <v>0</v>
      </c>
      <c r="AV23" s="104">
        <v>-1</v>
      </c>
      <c r="AW23" s="104">
        <v>1460</v>
      </c>
      <c r="AX23" s="104">
        <v>1460</v>
      </c>
      <c r="AY23" s="104">
        <v>20</v>
      </c>
      <c r="AZ23" s="104" t="b">
        <v>0</v>
      </c>
      <c r="BA23" s="104">
        <v>0</v>
      </c>
      <c r="BB23" s="104">
        <v>0</v>
      </c>
      <c r="BC23" s="104">
        <v>0</v>
      </c>
      <c r="BD23" s="104" t="b">
        <v>0</v>
      </c>
      <c r="BE23" s="105" t="s">
        <v>512</v>
      </c>
      <c r="BF23" s="104">
        <v>0</v>
      </c>
      <c r="BG23" s="104">
        <v>0</v>
      </c>
      <c r="BH23" s="104">
        <v>0</v>
      </c>
      <c r="BI23" s="104" t="b">
        <v>0</v>
      </c>
      <c r="BJ23" s="105"/>
      <c r="BK23" s="105"/>
      <c r="BL23" s="104">
        <v>0</v>
      </c>
      <c r="BM23" s="104">
        <v>1</v>
      </c>
      <c r="BN23" s="104">
        <v>0</v>
      </c>
      <c r="BO23" s="105" t="s">
        <v>6742</v>
      </c>
      <c r="BP23" s="105" t="s">
        <v>6743</v>
      </c>
      <c r="BQ23" s="104">
        <v>17520</v>
      </c>
      <c r="BR23" s="105"/>
      <c r="BS23" s="105" t="s">
        <v>513</v>
      </c>
      <c r="BT23" s="105"/>
      <c r="BU23" s="104">
        <v>0</v>
      </c>
    </row>
    <row r="24" spans="1:73" x14ac:dyDescent="0.35">
      <c r="A24" s="104">
        <v>0</v>
      </c>
      <c r="B24" s="105" t="s">
        <v>511</v>
      </c>
      <c r="C24" s="105"/>
      <c r="D24" s="104">
        <v>2</v>
      </c>
      <c r="E24" s="105" t="s">
        <v>10795</v>
      </c>
      <c r="F24" s="105" t="s">
        <v>6791</v>
      </c>
      <c r="G24" s="104">
        <v>1</v>
      </c>
      <c r="H24" s="105" t="s">
        <v>483</v>
      </c>
      <c r="I24" s="104" t="b">
        <v>1</v>
      </c>
      <c r="J24" s="105"/>
      <c r="K24" s="105"/>
      <c r="L24" s="104">
        <v>24</v>
      </c>
      <c r="M24" s="105"/>
      <c r="N24" s="104" t="b">
        <v>1</v>
      </c>
      <c r="O24" s="104">
        <v>0</v>
      </c>
      <c r="P24" s="105"/>
      <c r="Q24" s="105" t="s">
        <v>5934</v>
      </c>
      <c r="R24" s="104" t="b">
        <v>0</v>
      </c>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4">
        <v>0</v>
      </c>
      <c r="AR24" s="104">
        <v>100</v>
      </c>
      <c r="AS24" s="105"/>
      <c r="AT24" s="104">
        <v>0</v>
      </c>
      <c r="AU24" s="104">
        <v>0</v>
      </c>
      <c r="AV24" s="104">
        <v>-1</v>
      </c>
      <c r="AW24" s="104">
        <v>1460</v>
      </c>
      <c r="AX24" s="104">
        <v>1460</v>
      </c>
      <c r="AY24" s="104">
        <v>20</v>
      </c>
      <c r="AZ24" s="104" t="b">
        <v>0</v>
      </c>
      <c r="BA24" s="104">
        <v>0</v>
      </c>
      <c r="BB24" s="104">
        <v>0</v>
      </c>
      <c r="BC24" s="104">
        <v>0</v>
      </c>
      <c r="BD24" s="104" t="b">
        <v>1</v>
      </c>
      <c r="BE24" s="105" t="s">
        <v>512</v>
      </c>
      <c r="BF24" s="104">
        <v>0</v>
      </c>
      <c r="BG24" s="104">
        <v>0</v>
      </c>
      <c r="BH24" s="104">
        <v>0</v>
      </c>
      <c r="BI24" s="104" t="b">
        <v>0</v>
      </c>
      <c r="BJ24" s="105"/>
      <c r="BK24" s="105"/>
      <c r="BL24" s="104">
        <v>0</v>
      </c>
      <c r="BM24" s="104">
        <v>0</v>
      </c>
      <c r="BN24" s="104">
        <v>2</v>
      </c>
      <c r="BO24" s="105"/>
      <c r="BP24" s="105" t="s">
        <v>209</v>
      </c>
      <c r="BQ24" s="104">
        <v>8760</v>
      </c>
      <c r="BR24" s="105"/>
      <c r="BS24" s="105" t="s">
        <v>513</v>
      </c>
      <c r="BT24" s="105"/>
      <c r="BU24" s="104">
        <v>0</v>
      </c>
    </row>
    <row r="25" spans="1:73" x14ac:dyDescent="0.35">
      <c r="A25" s="104">
        <v>0</v>
      </c>
      <c r="B25" s="105" t="s">
        <v>482</v>
      </c>
      <c r="C25" s="105"/>
      <c r="D25" s="104">
        <v>2</v>
      </c>
      <c r="E25" s="105" t="s">
        <v>10795</v>
      </c>
      <c r="F25" s="105" t="s">
        <v>6792</v>
      </c>
      <c r="G25" s="104">
        <v>1</v>
      </c>
      <c r="H25" s="105" t="s">
        <v>483</v>
      </c>
      <c r="I25" s="104" t="b">
        <v>1</v>
      </c>
      <c r="J25" s="105"/>
      <c r="K25" s="105"/>
      <c r="L25" s="104">
        <v>24</v>
      </c>
      <c r="M25" s="105"/>
      <c r="N25" s="104" t="b">
        <v>1</v>
      </c>
      <c r="O25" s="104">
        <v>0</v>
      </c>
      <c r="P25" s="105"/>
      <c r="Q25" s="105"/>
      <c r="R25" s="104" t="b">
        <v>0</v>
      </c>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4">
        <v>0</v>
      </c>
      <c r="AR25" s="104">
        <v>26000</v>
      </c>
      <c r="AS25" s="105"/>
      <c r="AT25" s="104">
        <v>0</v>
      </c>
      <c r="AU25" s="104">
        <v>0</v>
      </c>
      <c r="AV25" s="104">
        <v>-1</v>
      </c>
      <c r="AW25" s="104">
        <v>1460</v>
      </c>
      <c r="AX25" s="104">
        <v>1460</v>
      </c>
      <c r="AY25" s="104">
        <v>20</v>
      </c>
      <c r="AZ25" s="104" t="b">
        <v>0</v>
      </c>
      <c r="BA25" s="104">
        <v>0</v>
      </c>
      <c r="BB25" s="104">
        <v>0</v>
      </c>
      <c r="BC25" s="104">
        <v>0</v>
      </c>
      <c r="BD25" s="104" t="b">
        <v>1</v>
      </c>
      <c r="BE25" s="105" t="s">
        <v>512</v>
      </c>
      <c r="BF25" s="104">
        <v>0</v>
      </c>
      <c r="BG25" s="104">
        <v>0</v>
      </c>
      <c r="BH25" s="104">
        <v>0</v>
      </c>
      <c r="BI25" s="104" t="b">
        <v>1</v>
      </c>
      <c r="BJ25" s="105"/>
      <c r="BK25" s="105"/>
      <c r="BL25" s="104">
        <v>0</v>
      </c>
      <c r="BM25" s="104">
        <v>1</v>
      </c>
      <c r="BN25" s="104">
        <v>96</v>
      </c>
      <c r="BO25" s="105"/>
      <c r="BP25" s="105" t="s">
        <v>207</v>
      </c>
      <c r="BQ25" s="104">
        <v>175200</v>
      </c>
      <c r="BR25" s="105"/>
      <c r="BS25" s="105" t="s">
        <v>105</v>
      </c>
      <c r="BT25" s="105"/>
      <c r="BU25" s="104">
        <v>0</v>
      </c>
    </row>
    <row r="26" spans="1:73" x14ac:dyDescent="0.35">
      <c r="A26" s="104">
        <v>0</v>
      </c>
      <c r="B26" s="105" t="s">
        <v>511</v>
      </c>
      <c r="C26" s="105"/>
      <c r="D26" s="104">
        <v>2</v>
      </c>
      <c r="E26" s="105" t="s">
        <v>10795</v>
      </c>
      <c r="F26" s="105" t="s">
        <v>10671</v>
      </c>
      <c r="G26" s="104">
        <v>1</v>
      </c>
      <c r="H26" s="105" t="s">
        <v>483</v>
      </c>
      <c r="I26" s="104" t="b">
        <v>1</v>
      </c>
      <c r="J26" s="105"/>
      <c r="K26" s="105"/>
      <c r="L26" s="104">
        <v>24</v>
      </c>
      <c r="M26" s="105"/>
      <c r="N26" s="104" t="b">
        <v>1</v>
      </c>
      <c r="O26" s="104">
        <v>0</v>
      </c>
      <c r="P26" s="105"/>
      <c r="Q26" s="105"/>
      <c r="R26" s="104" t="b">
        <v>0</v>
      </c>
      <c r="S26" s="105"/>
      <c r="T26" s="105"/>
      <c r="U26" s="105"/>
      <c r="V26" s="105"/>
      <c r="W26" s="105"/>
      <c r="X26" s="105"/>
      <c r="Y26" s="105"/>
      <c r="Z26" s="105"/>
      <c r="AA26" s="105"/>
      <c r="AB26" s="105"/>
      <c r="AC26" s="105"/>
      <c r="AD26" s="105"/>
      <c r="AE26" s="105"/>
      <c r="AF26" s="105"/>
      <c r="AG26" s="105"/>
      <c r="AH26" s="105"/>
      <c r="AI26" s="105"/>
      <c r="AJ26" s="105"/>
      <c r="AK26" s="105"/>
      <c r="AL26" s="105"/>
      <c r="AM26" s="105"/>
      <c r="AN26" s="105"/>
      <c r="AO26" s="105"/>
      <c r="AP26" s="105"/>
      <c r="AQ26" s="104">
        <v>0</v>
      </c>
      <c r="AR26" s="104">
        <v>0</v>
      </c>
      <c r="AS26" s="105"/>
      <c r="AT26" s="104">
        <v>0</v>
      </c>
      <c r="AU26" s="104">
        <v>0</v>
      </c>
      <c r="AV26" s="104">
        <v>-1</v>
      </c>
      <c r="AW26" s="104">
        <v>1460</v>
      </c>
      <c r="AX26" s="104">
        <v>1460</v>
      </c>
      <c r="AY26" s="104">
        <v>20</v>
      </c>
      <c r="AZ26" s="104" t="b">
        <v>0</v>
      </c>
      <c r="BA26" s="104">
        <v>0</v>
      </c>
      <c r="BB26" s="104">
        <v>0</v>
      </c>
      <c r="BC26" s="104">
        <v>0</v>
      </c>
      <c r="BD26" s="104" t="b">
        <v>1</v>
      </c>
      <c r="BE26" s="105" t="s">
        <v>512</v>
      </c>
      <c r="BF26" s="104">
        <v>0</v>
      </c>
      <c r="BG26" s="104">
        <v>0</v>
      </c>
      <c r="BH26" s="104">
        <v>0</v>
      </c>
      <c r="BI26" s="104" t="b">
        <v>0</v>
      </c>
      <c r="BJ26" s="105"/>
      <c r="BK26" s="105"/>
      <c r="BL26" s="104">
        <v>0</v>
      </c>
      <c r="BM26" s="104">
        <v>2</v>
      </c>
      <c r="BN26" s="104">
        <v>0</v>
      </c>
      <c r="BO26" s="105" t="s">
        <v>6793</v>
      </c>
      <c r="BP26" s="105" t="s">
        <v>209</v>
      </c>
      <c r="BQ26" s="104">
        <v>43800</v>
      </c>
      <c r="BR26" s="105"/>
      <c r="BS26" s="105" t="s">
        <v>513</v>
      </c>
      <c r="BT26" s="105"/>
      <c r="BU26" s="104">
        <v>0</v>
      </c>
    </row>
    <row r="27" spans="1:73" x14ac:dyDescent="0.35">
      <c r="A27" s="104">
        <v>0</v>
      </c>
      <c r="B27" s="105" t="s">
        <v>511</v>
      </c>
      <c r="C27" s="105"/>
      <c r="D27" s="104">
        <v>2</v>
      </c>
      <c r="E27" s="105" t="s">
        <v>6953</v>
      </c>
      <c r="F27" s="105" t="s">
        <v>6795</v>
      </c>
      <c r="G27" s="104">
        <v>1</v>
      </c>
      <c r="H27" s="105" t="s">
        <v>483</v>
      </c>
      <c r="I27" s="104" t="b">
        <v>1</v>
      </c>
      <c r="J27" s="105"/>
      <c r="K27" s="105"/>
      <c r="L27" s="104">
        <v>24</v>
      </c>
      <c r="M27" s="105"/>
      <c r="N27" s="104" t="b">
        <v>1</v>
      </c>
      <c r="O27" s="104">
        <v>0</v>
      </c>
      <c r="P27" s="105" t="s">
        <v>485</v>
      </c>
      <c r="Q27" s="105" t="s">
        <v>6002</v>
      </c>
      <c r="R27" s="104" t="b">
        <v>0</v>
      </c>
      <c r="S27" s="105"/>
      <c r="T27" s="105"/>
      <c r="U27" s="105"/>
      <c r="V27" s="105"/>
      <c r="W27" s="105"/>
      <c r="X27" s="105"/>
      <c r="Y27" s="105"/>
      <c r="Z27" s="105"/>
      <c r="AA27" s="105"/>
      <c r="AB27" s="105"/>
      <c r="AC27" s="105"/>
      <c r="AD27" s="105"/>
      <c r="AE27" s="105"/>
      <c r="AF27" s="105"/>
      <c r="AG27" s="105"/>
      <c r="AH27" s="105"/>
      <c r="AI27" s="105"/>
      <c r="AJ27" s="105"/>
      <c r="AK27" s="105"/>
      <c r="AL27" s="105"/>
      <c r="AM27" s="105"/>
      <c r="AN27" s="105"/>
      <c r="AO27" s="105"/>
      <c r="AP27" s="105"/>
      <c r="AQ27" s="104">
        <v>0</v>
      </c>
      <c r="AR27" s="104">
        <v>0</v>
      </c>
      <c r="AS27" s="105"/>
      <c r="AT27" s="104">
        <v>0</v>
      </c>
      <c r="AU27" s="104">
        <v>0</v>
      </c>
      <c r="AV27" s="104">
        <v>-1</v>
      </c>
      <c r="AW27" s="104">
        <v>1460</v>
      </c>
      <c r="AX27" s="104">
        <v>1460</v>
      </c>
      <c r="AY27" s="104">
        <v>20</v>
      </c>
      <c r="AZ27" s="104" t="b">
        <v>0</v>
      </c>
      <c r="BA27" s="104">
        <v>0</v>
      </c>
      <c r="BB27" s="104">
        <v>0</v>
      </c>
      <c r="BC27" s="104">
        <v>0</v>
      </c>
      <c r="BD27" s="104" t="b">
        <v>0</v>
      </c>
      <c r="BE27" s="105" t="s">
        <v>512</v>
      </c>
      <c r="BF27" s="104">
        <v>0</v>
      </c>
      <c r="BG27" s="104">
        <v>0</v>
      </c>
      <c r="BH27" s="104">
        <v>0</v>
      </c>
      <c r="BI27" s="104" t="b">
        <v>0</v>
      </c>
      <c r="BJ27" s="105"/>
      <c r="BK27" s="105"/>
      <c r="BL27" s="104">
        <v>0</v>
      </c>
      <c r="BM27" s="104">
        <v>0</v>
      </c>
      <c r="BN27" s="104">
        <v>2</v>
      </c>
      <c r="BO27" s="105"/>
      <c r="BP27" s="105" t="s">
        <v>208</v>
      </c>
      <c r="BQ27" s="104">
        <v>730</v>
      </c>
      <c r="BR27" s="105"/>
      <c r="BS27" s="105" t="s">
        <v>513</v>
      </c>
      <c r="BT27" s="105"/>
      <c r="BU27" s="104">
        <v>0</v>
      </c>
    </row>
    <row r="28" spans="1:73" x14ac:dyDescent="0.35">
      <c r="A28" s="104">
        <v>0</v>
      </c>
      <c r="B28" s="105" t="s">
        <v>482</v>
      </c>
      <c r="C28" s="105"/>
      <c r="D28" s="104">
        <v>2</v>
      </c>
      <c r="E28" s="105" t="s">
        <v>10744</v>
      </c>
      <c r="F28" s="105" t="s">
        <v>6841</v>
      </c>
      <c r="G28" s="104">
        <v>1</v>
      </c>
      <c r="H28" s="105" t="s">
        <v>483</v>
      </c>
      <c r="I28" s="104" t="b">
        <v>1</v>
      </c>
      <c r="J28" s="105"/>
      <c r="K28" s="105"/>
      <c r="L28" s="104">
        <v>24</v>
      </c>
      <c r="M28" s="105"/>
      <c r="N28" s="104" t="b">
        <v>1</v>
      </c>
      <c r="O28" s="104">
        <v>0</v>
      </c>
      <c r="P28" s="105" t="s">
        <v>485</v>
      </c>
      <c r="Q28" s="105" t="s">
        <v>6002</v>
      </c>
      <c r="R28" s="104" t="b">
        <v>0</v>
      </c>
      <c r="S28" s="105"/>
      <c r="T28" s="105"/>
      <c r="U28" s="105"/>
      <c r="V28" s="105"/>
      <c r="W28" s="105"/>
      <c r="X28" s="105"/>
      <c r="Y28" s="105"/>
      <c r="Z28" s="105"/>
      <c r="AA28" s="105"/>
      <c r="AB28" s="105"/>
      <c r="AC28" s="105"/>
      <c r="AD28" s="105"/>
      <c r="AE28" s="105"/>
      <c r="AF28" s="105"/>
      <c r="AG28" s="105"/>
      <c r="AH28" s="105"/>
      <c r="AI28" s="105"/>
      <c r="AJ28" s="105"/>
      <c r="AK28" s="105"/>
      <c r="AL28" s="105"/>
      <c r="AM28" s="105"/>
      <c r="AN28" s="105"/>
      <c r="AO28" s="105"/>
      <c r="AP28" s="105"/>
      <c r="AQ28" s="104">
        <v>0</v>
      </c>
      <c r="AR28" s="104">
        <v>20000</v>
      </c>
      <c r="AS28" s="105"/>
      <c r="AT28" s="104">
        <v>0</v>
      </c>
      <c r="AU28" s="104">
        <v>0</v>
      </c>
      <c r="AV28" s="104">
        <v>-1</v>
      </c>
      <c r="AW28" s="104">
        <v>1460</v>
      </c>
      <c r="AX28" s="104">
        <v>1460</v>
      </c>
      <c r="AY28" s="104">
        <v>20</v>
      </c>
      <c r="AZ28" s="104" t="b">
        <v>0</v>
      </c>
      <c r="BA28" s="104">
        <v>0</v>
      </c>
      <c r="BB28" s="104">
        <v>0</v>
      </c>
      <c r="BC28" s="104">
        <v>0</v>
      </c>
      <c r="BD28" s="104" t="b">
        <v>1</v>
      </c>
      <c r="BE28" s="105" t="s">
        <v>512</v>
      </c>
      <c r="BF28" s="104">
        <v>0</v>
      </c>
      <c r="BG28" s="104">
        <v>0</v>
      </c>
      <c r="BH28" s="104">
        <v>0</v>
      </c>
      <c r="BI28" s="104" t="b">
        <v>1</v>
      </c>
      <c r="BJ28" s="105" t="s">
        <v>5980</v>
      </c>
      <c r="BK28" s="105" t="s">
        <v>5980</v>
      </c>
      <c r="BL28" s="104">
        <v>0</v>
      </c>
      <c r="BM28" s="104">
        <v>0</v>
      </c>
      <c r="BN28" s="104">
        <v>336</v>
      </c>
      <c r="BO28" s="105"/>
      <c r="BP28" s="105" t="s">
        <v>207</v>
      </c>
      <c r="BQ28" s="104">
        <v>131400</v>
      </c>
      <c r="BR28" s="105"/>
      <c r="BS28" s="105" t="s">
        <v>105</v>
      </c>
      <c r="BT28" s="105"/>
      <c r="BU28" s="104">
        <v>0</v>
      </c>
    </row>
    <row r="29" spans="1:73" x14ac:dyDescent="0.35">
      <c r="A29" s="104">
        <v>0</v>
      </c>
      <c r="B29" s="105" t="s">
        <v>511</v>
      </c>
      <c r="C29" s="105"/>
      <c r="D29" s="104">
        <v>2</v>
      </c>
      <c r="E29" s="105" t="s">
        <v>10744</v>
      </c>
      <c r="F29" s="105" t="s">
        <v>10671</v>
      </c>
      <c r="G29" s="104">
        <v>1</v>
      </c>
      <c r="H29" s="105" t="s">
        <v>483</v>
      </c>
      <c r="I29" s="104" t="b">
        <v>1</v>
      </c>
      <c r="J29" s="105"/>
      <c r="K29" s="105"/>
      <c r="L29" s="104">
        <v>24</v>
      </c>
      <c r="M29" s="105"/>
      <c r="N29" s="104" t="b">
        <v>1</v>
      </c>
      <c r="O29" s="104">
        <v>0</v>
      </c>
      <c r="P29" s="105"/>
      <c r="Q29" s="105"/>
      <c r="R29" s="104" t="b">
        <v>0</v>
      </c>
      <c r="S29" s="105"/>
      <c r="T29" s="105"/>
      <c r="U29" s="105"/>
      <c r="V29" s="105"/>
      <c r="W29" s="105"/>
      <c r="X29" s="105"/>
      <c r="Y29" s="105"/>
      <c r="Z29" s="105"/>
      <c r="AA29" s="105"/>
      <c r="AB29" s="105"/>
      <c r="AC29" s="105"/>
      <c r="AD29" s="105"/>
      <c r="AE29" s="105"/>
      <c r="AF29" s="105"/>
      <c r="AG29" s="105"/>
      <c r="AH29" s="105"/>
      <c r="AI29" s="105"/>
      <c r="AJ29" s="105"/>
      <c r="AK29" s="105"/>
      <c r="AL29" s="105"/>
      <c r="AM29" s="105"/>
      <c r="AN29" s="105"/>
      <c r="AO29" s="105"/>
      <c r="AP29" s="105"/>
      <c r="AQ29" s="104">
        <v>0</v>
      </c>
      <c r="AR29" s="104">
        <v>0</v>
      </c>
      <c r="AS29" s="105"/>
      <c r="AT29" s="104">
        <v>0</v>
      </c>
      <c r="AU29" s="104">
        <v>0</v>
      </c>
      <c r="AV29" s="104">
        <v>-1</v>
      </c>
      <c r="AW29" s="104">
        <v>1460</v>
      </c>
      <c r="AX29" s="104">
        <v>1460</v>
      </c>
      <c r="AY29" s="104">
        <v>20</v>
      </c>
      <c r="AZ29" s="104" t="b">
        <v>0</v>
      </c>
      <c r="BA29" s="104">
        <v>0</v>
      </c>
      <c r="BB29" s="104">
        <v>0</v>
      </c>
      <c r="BC29" s="104">
        <v>0</v>
      </c>
      <c r="BD29" s="104" t="b">
        <v>1</v>
      </c>
      <c r="BE29" s="105" t="s">
        <v>512</v>
      </c>
      <c r="BF29" s="104">
        <v>0</v>
      </c>
      <c r="BG29" s="104">
        <v>0</v>
      </c>
      <c r="BH29" s="104">
        <v>0</v>
      </c>
      <c r="BI29" s="104" t="b">
        <v>0</v>
      </c>
      <c r="BJ29" s="105"/>
      <c r="BK29" s="105"/>
      <c r="BL29" s="104">
        <v>0</v>
      </c>
      <c r="BM29" s="104">
        <v>1</v>
      </c>
      <c r="BN29" s="104">
        <v>0</v>
      </c>
      <c r="BO29" s="105" t="s">
        <v>6793</v>
      </c>
      <c r="BP29" s="105" t="s">
        <v>209</v>
      </c>
      <c r="BQ29" s="104">
        <v>43800</v>
      </c>
      <c r="BR29" s="105"/>
      <c r="BS29" s="105" t="s">
        <v>513</v>
      </c>
      <c r="BT29" s="105"/>
      <c r="BU29" s="104">
        <v>0</v>
      </c>
    </row>
    <row r="30" spans="1:73" x14ac:dyDescent="0.35">
      <c r="A30" s="104">
        <v>0</v>
      </c>
      <c r="B30" s="105" t="s">
        <v>511</v>
      </c>
      <c r="C30" s="105"/>
      <c r="D30" s="104">
        <v>2</v>
      </c>
      <c r="E30" s="105" t="s">
        <v>10744</v>
      </c>
      <c r="F30" s="105" t="s">
        <v>10670</v>
      </c>
      <c r="G30" s="104">
        <v>1</v>
      </c>
      <c r="H30" s="105" t="s">
        <v>483</v>
      </c>
      <c r="I30" s="104" t="b">
        <v>1</v>
      </c>
      <c r="J30" s="105"/>
      <c r="K30" s="105"/>
      <c r="L30" s="104">
        <v>24</v>
      </c>
      <c r="M30" s="105"/>
      <c r="N30" s="104" t="b">
        <v>1</v>
      </c>
      <c r="O30" s="104">
        <v>0</v>
      </c>
      <c r="P30" s="105"/>
      <c r="Q30" s="105"/>
      <c r="R30" s="104" t="b">
        <v>0</v>
      </c>
      <c r="S30" s="105"/>
      <c r="T30" s="105"/>
      <c r="U30" s="105"/>
      <c r="V30" s="105"/>
      <c r="W30" s="105"/>
      <c r="X30" s="105"/>
      <c r="Y30" s="105"/>
      <c r="Z30" s="105"/>
      <c r="AA30" s="105"/>
      <c r="AB30" s="105"/>
      <c r="AC30" s="105"/>
      <c r="AD30" s="105"/>
      <c r="AE30" s="105"/>
      <c r="AF30" s="105"/>
      <c r="AG30" s="105"/>
      <c r="AH30" s="105"/>
      <c r="AI30" s="105"/>
      <c r="AJ30" s="105"/>
      <c r="AK30" s="105"/>
      <c r="AL30" s="105"/>
      <c r="AM30" s="105"/>
      <c r="AN30" s="105"/>
      <c r="AO30" s="105"/>
      <c r="AP30" s="105"/>
      <c r="AQ30" s="104">
        <v>0</v>
      </c>
      <c r="AR30" s="104">
        <v>0</v>
      </c>
      <c r="AS30" s="105"/>
      <c r="AT30" s="104">
        <v>0</v>
      </c>
      <c r="AU30" s="104">
        <v>0</v>
      </c>
      <c r="AV30" s="104">
        <v>-1</v>
      </c>
      <c r="AW30" s="104">
        <v>1460</v>
      </c>
      <c r="AX30" s="104">
        <v>1460</v>
      </c>
      <c r="AY30" s="104">
        <v>20</v>
      </c>
      <c r="AZ30" s="104" t="b">
        <v>0</v>
      </c>
      <c r="BA30" s="104">
        <v>0</v>
      </c>
      <c r="BB30" s="104">
        <v>0</v>
      </c>
      <c r="BC30" s="104">
        <v>0</v>
      </c>
      <c r="BD30" s="104" t="b">
        <v>1</v>
      </c>
      <c r="BE30" s="105" t="s">
        <v>512</v>
      </c>
      <c r="BF30" s="104">
        <v>0</v>
      </c>
      <c r="BG30" s="104">
        <v>0</v>
      </c>
      <c r="BH30" s="104">
        <v>0</v>
      </c>
      <c r="BI30" s="104" t="b">
        <v>0</v>
      </c>
      <c r="BJ30" s="105"/>
      <c r="BK30" s="105"/>
      <c r="BL30" s="104">
        <v>0</v>
      </c>
      <c r="BM30" s="104">
        <v>2</v>
      </c>
      <c r="BN30" s="104">
        <v>0</v>
      </c>
      <c r="BO30" s="105" t="s">
        <v>6790</v>
      </c>
      <c r="BP30" s="105" t="s">
        <v>209</v>
      </c>
      <c r="BQ30" s="104">
        <v>8760</v>
      </c>
      <c r="BR30" s="105"/>
      <c r="BS30" s="105" t="s">
        <v>513</v>
      </c>
      <c r="BT30" s="105"/>
      <c r="BU30" s="104">
        <v>0</v>
      </c>
    </row>
    <row r="31" spans="1:73" x14ac:dyDescent="0.35">
      <c r="A31" s="104">
        <v>0</v>
      </c>
      <c r="B31" s="105" t="s">
        <v>482</v>
      </c>
      <c r="C31" s="105"/>
      <c r="D31" s="104">
        <v>2</v>
      </c>
      <c r="E31" s="105" t="s">
        <v>6928</v>
      </c>
      <c r="F31" s="105" t="s">
        <v>10672</v>
      </c>
      <c r="G31" s="104">
        <v>1</v>
      </c>
      <c r="H31" s="105" t="s">
        <v>483</v>
      </c>
      <c r="I31" s="104" t="b">
        <v>1</v>
      </c>
      <c r="J31" s="105"/>
      <c r="K31" s="105"/>
      <c r="L31" s="104">
        <v>24</v>
      </c>
      <c r="M31" s="105"/>
      <c r="N31" s="104" t="b">
        <v>1</v>
      </c>
      <c r="O31" s="104">
        <v>0</v>
      </c>
      <c r="P31" s="105" t="s">
        <v>485</v>
      </c>
      <c r="Q31" s="105" t="s">
        <v>6002</v>
      </c>
      <c r="R31" s="104" t="b">
        <v>0</v>
      </c>
      <c r="S31" s="105"/>
      <c r="T31" s="105"/>
      <c r="U31" s="105"/>
      <c r="V31" s="105"/>
      <c r="W31" s="105"/>
      <c r="X31" s="105"/>
      <c r="Y31" s="105"/>
      <c r="Z31" s="105"/>
      <c r="AA31" s="105"/>
      <c r="AB31" s="105"/>
      <c r="AC31" s="105"/>
      <c r="AD31" s="105"/>
      <c r="AE31" s="105"/>
      <c r="AF31" s="105"/>
      <c r="AG31" s="105"/>
      <c r="AH31" s="105"/>
      <c r="AI31" s="105"/>
      <c r="AJ31" s="105"/>
      <c r="AK31" s="105"/>
      <c r="AL31" s="105"/>
      <c r="AM31" s="105"/>
      <c r="AN31" s="105"/>
      <c r="AO31" s="105"/>
      <c r="AP31" s="105"/>
      <c r="AQ31" s="104">
        <v>0</v>
      </c>
      <c r="AR31" s="104">
        <v>15000</v>
      </c>
      <c r="AS31" s="105"/>
      <c r="AT31" s="104">
        <v>0</v>
      </c>
      <c r="AU31" s="104">
        <v>0</v>
      </c>
      <c r="AV31" s="104">
        <v>-1</v>
      </c>
      <c r="AW31" s="104">
        <v>1460</v>
      </c>
      <c r="AX31" s="104">
        <v>1460</v>
      </c>
      <c r="AY31" s="104">
        <v>20</v>
      </c>
      <c r="AZ31" s="104" t="b">
        <v>0</v>
      </c>
      <c r="BA31" s="104">
        <v>0</v>
      </c>
      <c r="BB31" s="104">
        <v>0</v>
      </c>
      <c r="BC31" s="104">
        <v>0</v>
      </c>
      <c r="BD31" s="104" t="b">
        <v>1</v>
      </c>
      <c r="BE31" s="105" t="s">
        <v>512</v>
      </c>
      <c r="BF31" s="104">
        <v>0</v>
      </c>
      <c r="BG31" s="104">
        <v>0</v>
      </c>
      <c r="BH31" s="104">
        <v>0</v>
      </c>
      <c r="BI31" s="104" t="b">
        <v>1</v>
      </c>
      <c r="BJ31" s="105" t="s">
        <v>10087</v>
      </c>
      <c r="BK31" s="105" t="s">
        <v>5978</v>
      </c>
      <c r="BL31" s="104">
        <v>0</v>
      </c>
      <c r="BM31" s="104">
        <v>0</v>
      </c>
      <c r="BN31" s="104">
        <v>730</v>
      </c>
      <c r="BO31" s="105"/>
      <c r="BP31" s="105" t="s">
        <v>207</v>
      </c>
      <c r="BQ31" s="104">
        <v>43800</v>
      </c>
      <c r="BR31" s="105"/>
      <c r="BS31" s="105" t="s">
        <v>105</v>
      </c>
      <c r="BT31" s="105"/>
      <c r="BU31" s="104">
        <v>0</v>
      </c>
    </row>
    <row r="32" spans="1:73" x14ac:dyDescent="0.35">
      <c r="A32" s="104">
        <v>0</v>
      </c>
      <c r="B32" s="105" t="s">
        <v>511</v>
      </c>
      <c r="C32" s="105"/>
      <c r="D32" s="104">
        <v>2</v>
      </c>
      <c r="E32" s="105" t="s">
        <v>6928</v>
      </c>
      <c r="F32" s="105" t="s">
        <v>10671</v>
      </c>
      <c r="G32" s="104">
        <v>1</v>
      </c>
      <c r="H32" s="105" t="s">
        <v>483</v>
      </c>
      <c r="I32" s="104" t="b">
        <v>1</v>
      </c>
      <c r="J32" s="105"/>
      <c r="K32" s="105"/>
      <c r="L32" s="104">
        <v>24</v>
      </c>
      <c r="M32" s="105"/>
      <c r="N32" s="104" t="b">
        <v>1</v>
      </c>
      <c r="O32" s="104">
        <v>0</v>
      </c>
      <c r="P32" s="105"/>
      <c r="Q32" s="105"/>
      <c r="R32" s="104" t="b">
        <v>0</v>
      </c>
      <c r="S32" s="105"/>
      <c r="T32" s="105"/>
      <c r="U32" s="105"/>
      <c r="V32" s="105"/>
      <c r="W32" s="105"/>
      <c r="X32" s="105"/>
      <c r="Y32" s="105"/>
      <c r="Z32" s="105"/>
      <c r="AA32" s="105"/>
      <c r="AB32" s="105"/>
      <c r="AC32" s="105"/>
      <c r="AD32" s="105"/>
      <c r="AE32" s="105"/>
      <c r="AF32" s="105"/>
      <c r="AG32" s="105"/>
      <c r="AH32" s="105"/>
      <c r="AI32" s="105"/>
      <c r="AJ32" s="105"/>
      <c r="AK32" s="105"/>
      <c r="AL32" s="105"/>
      <c r="AM32" s="105"/>
      <c r="AN32" s="105"/>
      <c r="AO32" s="105"/>
      <c r="AP32" s="105"/>
      <c r="AQ32" s="104">
        <v>0</v>
      </c>
      <c r="AR32" s="104">
        <v>0</v>
      </c>
      <c r="AS32" s="105"/>
      <c r="AT32" s="104">
        <v>0</v>
      </c>
      <c r="AU32" s="104">
        <v>0</v>
      </c>
      <c r="AV32" s="104">
        <v>-1</v>
      </c>
      <c r="AW32" s="104">
        <v>1460</v>
      </c>
      <c r="AX32" s="104">
        <v>1460</v>
      </c>
      <c r="AY32" s="104">
        <v>20</v>
      </c>
      <c r="AZ32" s="104" t="b">
        <v>0</v>
      </c>
      <c r="BA32" s="104">
        <v>0</v>
      </c>
      <c r="BB32" s="104">
        <v>0</v>
      </c>
      <c r="BC32" s="104">
        <v>0</v>
      </c>
      <c r="BD32" s="104" t="b">
        <v>1</v>
      </c>
      <c r="BE32" s="105" t="s">
        <v>512</v>
      </c>
      <c r="BF32" s="104">
        <v>0</v>
      </c>
      <c r="BG32" s="104">
        <v>0</v>
      </c>
      <c r="BH32" s="104">
        <v>0</v>
      </c>
      <c r="BI32" s="104" t="b">
        <v>0</v>
      </c>
      <c r="BJ32" s="105"/>
      <c r="BK32" s="105"/>
      <c r="BL32" s="104">
        <v>0</v>
      </c>
      <c r="BM32" s="104">
        <v>1</v>
      </c>
      <c r="BN32" s="104">
        <v>0</v>
      </c>
      <c r="BO32" s="105" t="s">
        <v>6793</v>
      </c>
      <c r="BP32" s="105" t="s">
        <v>209</v>
      </c>
      <c r="BQ32" s="104">
        <v>43800</v>
      </c>
      <c r="BR32" s="105"/>
      <c r="BS32" s="105" t="s">
        <v>513</v>
      </c>
      <c r="BT32" s="105"/>
      <c r="BU32" s="104">
        <v>0</v>
      </c>
    </row>
    <row r="33" spans="1:73" x14ac:dyDescent="0.35">
      <c r="A33" s="104">
        <v>0</v>
      </c>
      <c r="B33" s="105" t="s">
        <v>482</v>
      </c>
      <c r="C33" s="105"/>
      <c r="D33" s="104">
        <v>2</v>
      </c>
      <c r="E33" s="105" t="s">
        <v>7034</v>
      </c>
      <c r="F33" s="105" t="s">
        <v>6835</v>
      </c>
      <c r="G33" s="104">
        <v>1</v>
      </c>
      <c r="H33" s="105" t="s">
        <v>483</v>
      </c>
      <c r="I33" s="104" t="b">
        <v>1</v>
      </c>
      <c r="J33" s="105"/>
      <c r="K33" s="105"/>
      <c r="L33" s="104">
        <v>24</v>
      </c>
      <c r="M33" s="105"/>
      <c r="N33" s="104" t="b">
        <v>1</v>
      </c>
      <c r="O33" s="104">
        <v>0</v>
      </c>
      <c r="P33" s="105"/>
      <c r="Q33" s="105"/>
      <c r="R33" s="104" t="b">
        <v>0</v>
      </c>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4">
        <v>0</v>
      </c>
      <c r="AR33" s="104">
        <v>10000</v>
      </c>
      <c r="AS33" s="105"/>
      <c r="AT33" s="104">
        <v>0</v>
      </c>
      <c r="AU33" s="104">
        <v>0</v>
      </c>
      <c r="AV33" s="104">
        <v>-1</v>
      </c>
      <c r="AW33" s="104">
        <v>1460</v>
      </c>
      <c r="AX33" s="104">
        <v>1460</v>
      </c>
      <c r="AY33" s="104">
        <v>20</v>
      </c>
      <c r="AZ33" s="104" t="b">
        <v>0</v>
      </c>
      <c r="BA33" s="104">
        <v>0</v>
      </c>
      <c r="BB33" s="104">
        <v>0</v>
      </c>
      <c r="BC33" s="104">
        <v>0</v>
      </c>
      <c r="BD33" s="104" t="b">
        <v>1</v>
      </c>
      <c r="BE33" s="105" t="s">
        <v>512</v>
      </c>
      <c r="BF33" s="104">
        <v>0</v>
      </c>
      <c r="BG33" s="104">
        <v>0</v>
      </c>
      <c r="BH33" s="104">
        <v>0</v>
      </c>
      <c r="BI33" s="104" t="b">
        <v>1</v>
      </c>
      <c r="BJ33" s="105"/>
      <c r="BK33" s="105"/>
      <c r="BL33" s="104">
        <v>0</v>
      </c>
      <c r="BM33" s="104">
        <v>0</v>
      </c>
      <c r="BN33" s="104">
        <v>8</v>
      </c>
      <c r="BO33" s="105"/>
      <c r="BP33" s="105" t="s">
        <v>207</v>
      </c>
      <c r="BQ33" s="104">
        <v>245280</v>
      </c>
      <c r="BR33" s="105"/>
      <c r="BS33" s="105" t="s">
        <v>105</v>
      </c>
      <c r="BT33" s="105"/>
      <c r="BU33" s="104">
        <v>0</v>
      </c>
    </row>
    <row r="34" spans="1:73" x14ac:dyDescent="0.35">
      <c r="A34" s="104">
        <v>0</v>
      </c>
      <c r="B34" s="105" t="s">
        <v>511</v>
      </c>
      <c r="C34" s="105"/>
      <c r="D34" s="104">
        <v>2</v>
      </c>
      <c r="E34" s="105" t="s">
        <v>7034</v>
      </c>
      <c r="F34" s="105" t="s">
        <v>10670</v>
      </c>
      <c r="G34" s="104">
        <v>1</v>
      </c>
      <c r="H34" s="105" t="s">
        <v>483</v>
      </c>
      <c r="I34" s="104" t="b">
        <v>1</v>
      </c>
      <c r="J34" s="105"/>
      <c r="K34" s="105"/>
      <c r="L34" s="104">
        <v>24</v>
      </c>
      <c r="M34" s="105"/>
      <c r="N34" s="104" t="b">
        <v>1</v>
      </c>
      <c r="O34" s="104">
        <v>0</v>
      </c>
      <c r="P34" s="105"/>
      <c r="Q34" s="105"/>
      <c r="R34" s="104" t="b">
        <v>0</v>
      </c>
      <c r="S34" s="105"/>
      <c r="T34" s="105"/>
      <c r="U34" s="105"/>
      <c r="V34" s="105"/>
      <c r="W34" s="105"/>
      <c r="X34" s="105"/>
      <c r="Y34" s="105"/>
      <c r="Z34" s="105"/>
      <c r="AA34" s="105"/>
      <c r="AB34" s="105"/>
      <c r="AC34" s="105"/>
      <c r="AD34" s="105"/>
      <c r="AE34" s="105"/>
      <c r="AF34" s="105"/>
      <c r="AG34" s="105"/>
      <c r="AH34" s="105"/>
      <c r="AI34" s="105"/>
      <c r="AJ34" s="105"/>
      <c r="AK34" s="105"/>
      <c r="AL34" s="105"/>
      <c r="AM34" s="105"/>
      <c r="AN34" s="105"/>
      <c r="AO34" s="105"/>
      <c r="AP34" s="105"/>
      <c r="AQ34" s="104">
        <v>0</v>
      </c>
      <c r="AR34" s="104">
        <v>0</v>
      </c>
      <c r="AS34" s="105"/>
      <c r="AT34" s="104">
        <v>0</v>
      </c>
      <c r="AU34" s="104">
        <v>0</v>
      </c>
      <c r="AV34" s="104">
        <v>-1</v>
      </c>
      <c r="AW34" s="104">
        <v>1460</v>
      </c>
      <c r="AX34" s="104">
        <v>1460</v>
      </c>
      <c r="AY34" s="104">
        <v>20</v>
      </c>
      <c r="AZ34" s="104" t="b">
        <v>0</v>
      </c>
      <c r="BA34" s="104">
        <v>0</v>
      </c>
      <c r="BB34" s="104">
        <v>0</v>
      </c>
      <c r="BC34" s="104">
        <v>0</v>
      </c>
      <c r="BD34" s="104" t="b">
        <v>1</v>
      </c>
      <c r="BE34" s="105" t="s">
        <v>512</v>
      </c>
      <c r="BF34" s="104">
        <v>0</v>
      </c>
      <c r="BG34" s="104">
        <v>0</v>
      </c>
      <c r="BH34" s="104">
        <v>0</v>
      </c>
      <c r="BI34" s="104" t="b">
        <v>0</v>
      </c>
      <c r="BJ34" s="105"/>
      <c r="BK34" s="105"/>
      <c r="BL34" s="104">
        <v>0</v>
      </c>
      <c r="BM34" s="104">
        <v>1</v>
      </c>
      <c r="BN34" s="104">
        <v>0</v>
      </c>
      <c r="BO34" s="105" t="s">
        <v>6790</v>
      </c>
      <c r="BP34" s="105" t="s">
        <v>209</v>
      </c>
      <c r="BQ34" s="104">
        <v>8760</v>
      </c>
      <c r="BR34" s="105"/>
      <c r="BS34" s="105" t="s">
        <v>513</v>
      </c>
      <c r="BT34" s="105"/>
      <c r="BU34" s="104">
        <v>0</v>
      </c>
    </row>
    <row r="35" spans="1:73" x14ac:dyDescent="0.35">
      <c r="A35" s="104">
        <v>0</v>
      </c>
      <c r="B35" s="105" t="s">
        <v>511</v>
      </c>
      <c r="C35" s="105"/>
      <c r="D35" s="104">
        <v>2</v>
      </c>
      <c r="E35" s="105" t="s">
        <v>7034</v>
      </c>
      <c r="F35" s="105" t="s">
        <v>10671</v>
      </c>
      <c r="G35" s="104">
        <v>1</v>
      </c>
      <c r="H35" s="105" t="s">
        <v>483</v>
      </c>
      <c r="I35" s="104" t="b">
        <v>1</v>
      </c>
      <c r="J35" s="105"/>
      <c r="K35" s="105"/>
      <c r="L35" s="104">
        <v>24</v>
      </c>
      <c r="M35" s="105"/>
      <c r="N35" s="104" t="b">
        <v>1</v>
      </c>
      <c r="O35" s="104">
        <v>0</v>
      </c>
      <c r="P35" s="105"/>
      <c r="Q35" s="105"/>
      <c r="R35" s="104" t="b">
        <v>0</v>
      </c>
      <c r="S35" s="105"/>
      <c r="T35" s="105"/>
      <c r="U35" s="105"/>
      <c r="V35" s="105"/>
      <c r="W35" s="105"/>
      <c r="X35" s="105"/>
      <c r="Y35" s="105"/>
      <c r="Z35" s="105"/>
      <c r="AA35" s="105"/>
      <c r="AB35" s="105"/>
      <c r="AC35" s="105"/>
      <c r="AD35" s="105"/>
      <c r="AE35" s="105"/>
      <c r="AF35" s="105"/>
      <c r="AG35" s="105"/>
      <c r="AH35" s="105"/>
      <c r="AI35" s="105"/>
      <c r="AJ35" s="105"/>
      <c r="AK35" s="105"/>
      <c r="AL35" s="105"/>
      <c r="AM35" s="105"/>
      <c r="AN35" s="105"/>
      <c r="AO35" s="105"/>
      <c r="AP35" s="105"/>
      <c r="AQ35" s="104">
        <v>0</v>
      </c>
      <c r="AR35" s="104">
        <v>0</v>
      </c>
      <c r="AS35" s="105"/>
      <c r="AT35" s="104">
        <v>0</v>
      </c>
      <c r="AU35" s="104">
        <v>0</v>
      </c>
      <c r="AV35" s="104">
        <v>-1</v>
      </c>
      <c r="AW35" s="104">
        <v>1460</v>
      </c>
      <c r="AX35" s="104">
        <v>1460</v>
      </c>
      <c r="AY35" s="104">
        <v>20</v>
      </c>
      <c r="AZ35" s="104" t="b">
        <v>0</v>
      </c>
      <c r="BA35" s="104">
        <v>0</v>
      </c>
      <c r="BB35" s="104">
        <v>0</v>
      </c>
      <c r="BC35" s="104">
        <v>0</v>
      </c>
      <c r="BD35" s="104" t="b">
        <v>1</v>
      </c>
      <c r="BE35" s="105" t="s">
        <v>512</v>
      </c>
      <c r="BF35" s="104">
        <v>0</v>
      </c>
      <c r="BG35" s="104">
        <v>0</v>
      </c>
      <c r="BH35" s="104">
        <v>0</v>
      </c>
      <c r="BI35" s="104" t="b">
        <v>0</v>
      </c>
      <c r="BJ35" s="105"/>
      <c r="BK35" s="105"/>
      <c r="BL35" s="104">
        <v>0</v>
      </c>
      <c r="BM35" s="104">
        <v>2</v>
      </c>
      <c r="BN35" s="104">
        <v>0</v>
      </c>
      <c r="BO35" s="105" t="s">
        <v>6793</v>
      </c>
      <c r="BP35" s="105" t="s">
        <v>209</v>
      </c>
      <c r="BQ35" s="104">
        <v>43800</v>
      </c>
      <c r="BR35" s="105"/>
      <c r="BS35" s="105" t="s">
        <v>513</v>
      </c>
      <c r="BT35" s="105"/>
      <c r="BU35" s="104">
        <v>0</v>
      </c>
    </row>
    <row r="36" spans="1:73" x14ac:dyDescent="0.35">
      <c r="A36" s="104">
        <v>0</v>
      </c>
      <c r="B36" s="105" t="s">
        <v>511</v>
      </c>
      <c r="C36" s="105"/>
      <c r="D36" s="104">
        <v>2</v>
      </c>
      <c r="E36" s="105" t="s">
        <v>7034</v>
      </c>
      <c r="F36" s="105" t="s">
        <v>10656</v>
      </c>
      <c r="G36" s="104">
        <v>1</v>
      </c>
      <c r="H36" s="105" t="s">
        <v>483</v>
      </c>
      <c r="I36" s="104" t="b">
        <v>1</v>
      </c>
      <c r="J36" s="105"/>
      <c r="K36" s="105"/>
      <c r="L36" s="104">
        <v>24</v>
      </c>
      <c r="M36" s="105"/>
      <c r="N36" s="104" t="b">
        <v>1</v>
      </c>
      <c r="O36" s="104">
        <v>0</v>
      </c>
      <c r="P36" s="105"/>
      <c r="Q36" s="105"/>
      <c r="R36" s="104" t="b">
        <v>1</v>
      </c>
      <c r="S36" s="105"/>
      <c r="T36" s="105"/>
      <c r="U36" s="105"/>
      <c r="V36" s="105"/>
      <c r="W36" s="105"/>
      <c r="X36" s="105"/>
      <c r="Y36" s="105"/>
      <c r="Z36" s="105"/>
      <c r="AA36" s="105"/>
      <c r="AB36" s="105"/>
      <c r="AC36" s="105"/>
      <c r="AD36" s="105"/>
      <c r="AE36" s="105"/>
      <c r="AF36" s="105"/>
      <c r="AG36" s="105"/>
      <c r="AH36" s="105"/>
      <c r="AI36" s="105"/>
      <c r="AJ36" s="105"/>
      <c r="AK36" s="105"/>
      <c r="AL36" s="105"/>
      <c r="AM36" s="105"/>
      <c r="AN36" s="105"/>
      <c r="AO36" s="105"/>
      <c r="AP36" s="105"/>
      <c r="AQ36" s="104">
        <v>0</v>
      </c>
      <c r="AR36" s="104">
        <v>0</v>
      </c>
      <c r="AS36" s="105"/>
      <c r="AT36" s="104">
        <v>0</v>
      </c>
      <c r="AU36" s="104">
        <v>0</v>
      </c>
      <c r="AV36" s="104">
        <v>-1</v>
      </c>
      <c r="AW36" s="104">
        <v>1460</v>
      </c>
      <c r="AX36" s="104">
        <v>1460</v>
      </c>
      <c r="AY36" s="104">
        <v>20</v>
      </c>
      <c r="AZ36" s="104" t="b">
        <v>0</v>
      </c>
      <c r="BA36" s="104">
        <v>0</v>
      </c>
      <c r="BB36" s="104">
        <v>0</v>
      </c>
      <c r="BC36" s="104">
        <v>0</v>
      </c>
      <c r="BD36" s="104" t="b">
        <v>0</v>
      </c>
      <c r="BE36" s="105" t="s">
        <v>512</v>
      </c>
      <c r="BF36" s="104">
        <v>0</v>
      </c>
      <c r="BG36" s="104">
        <v>0</v>
      </c>
      <c r="BH36" s="104">
        <v>0</v>
      </c>
      <c r="BI36" s="104" t="b">
        <v>0</v>
      </c>
      <c r="BJ36" s="105"/>
      <c r="BK36" s="105"/>
      <c r="BL36" s="104">
        <v>0</v>
      </c>
      <c r="BM36" s="104">
        <v>3</v>
      </c>
      <c r="BN36" s="104">
        <v>0</v>
      </c>
      <c r="BO36" s="105" t="s">
        <v>6742</v>
      </c>
      <c r="BP36" s="105" t="s">
        <v>6743</v>
      </c>
      <c r="BQ36" s="104">
        <v>17520</v>
      </c>
      <c r="BR36" s="105"/>
      <c r="BS36" s="105" t="s">
        <v>513</v>
      </c>
      <c r="BT36" s="105"/>
      <c r="BU36" s="104">
        <v>0</v>
      </c>
    </row>
    <row r="37" spans="1:73" x14ac:dyDescent="0.35">
      <c r="A37" s="104">
        <v>0</v>
      </c>
      <c r="B37" s="105" t="s">
        <v>511</v>
      </c>
      <c r="C37" s="105"/>
      <c r="D37" s="104">
        <v>2</v>
      </c>
      <c r="E37" s="105" t="s">
        <v>7020</v>
      </c>
      <c r="F37" s="105" t="s">
        <v>6729</v>
      </c>
      <c r="G37" s="104">
        <v>1</v>
      </c>
      <c r="H37" s="105" t="s">
        <v>483</v>
      </c>
      <c r="I37" s="104" t="b">
        <v>1</v>
      </c>
      <c r="J37" s="105"/>
      <c r="K37" s="105"/>
      <c r="L37" s="104">
        <v>24</v>
      </c>
      <c r="M37" s="105"/>
      <c r="N37" s="104" t="b">
        <v>1</v>
      </c>
      <c r="O37" s="104">
        <v>0</v>
      </c>
      <c r="P37" s="105"/>
      <c r="Q37" s="105"/>
      <c r="R37" s="104" t="b">
        <v>0</v>
      </c>
      <c r="S37" s="105"/>
      <c r="T37" s="105"/>
      <c r="U37" s="105"/>
      <c r="V37" s="105"/>
      <c r="W37" s="105"/>
      <c r="X37" s="105"/>
      <c r="Y37" s="105"/>
      <c r="Z37" s="105"/>
      <c r="AA37" s="105"/>
      <c r="AB37" s="105"/>
      <c r="AC37" s="105"/>
      <c r="AD37" s="105"/>
      <c r="AE37" s="105"/>
      <c r="AF37" s="105"/>
      <c r="AG37" s="105"/>
      <c r="AH37" s="105"/>
      <c r="AI37" s="105"/>
      <c r="AJ37" s="105"/>
      <c r="AK37" s="105"/>
      <c r="AL37" s="105"/>
      <c r="AM37" s="105"/>
      <c r="AN37" s="105"/>
      <c r="AO37" s="105"/>
      <c r="AP37" s="105"/>
      <c r="AQ37" s="104">
        <v>0</v>
      </c>
      <c r="AR37" s="104">
        <v>0</v>
      </c>
      <c r="AS37" s="105"/>
      <c r="AT37" s="104">
        <v>0</v>
      </c>
      <c r="AU37" s="104">
        <v>0</v>
      </c>
      <c r="AV37" s="104">
        <v>-1</v>
      </c>
      <c r="AW37" s="104">
        <v>1460</v>
      </c>
      <c r="AX37" s="104">
        <v>1460</v>
      </c>
      <c r="AY37" s="104">
        <v>20</v>
      </c>
      <c r="AZ37" s="104" t="b">
        <v>0</v>
      </c>
      <c r="BA37" s="104">
        <v>0</v>
      </c>
      <c r="BB37" s="104">
        <v>0</v>
      </c>
      <c r="BC37" s="104">
        <v>0</v>
      </c>
      <c r="BD37" s="104" t="b">
        <v>1</v>
      </c>
      <c r="BE37" s="105" t="s">
        <v>512</v>
      </c>
      <c r="BF37" s="104">
        <v>0</v>
      </c>
      <c r="BG37" s="104">
        <v>0</v>
      </c>
      <c r="BH37" s="104">
        <v>0</v>
      </c>
      <c r="BI37" s="104" t="b">
        <v>0</v>
      </c>
      <c r="BJ37" s="105"/>
      <c r="BK37" s="105"/>
      <c r="BL37" s="104">
        <v>0</v>
      </c>
      <c r="BM37" s="104">
        <v>0</v>
      </c>
      <c r="BN37" s="104">
        <v>0</v>
      </c>
      <c r="BO37" s="105" t="s">
        <v>6730</v>
      </c>
      <c r="BP37" s="105" t="s">
        <v>208</v>
      </c>
      <c r="BQ37" s="104">
        <v>8760</v>
      </c>
      <c r="BR37" s="105"/>
      <c r="BS37" s="105" t="s">
        <v>513</v>
      </c>
      <c r="BT37" s="105"/>
      <c r="BU37" s="104">
        <v>0</v>
      </c>
    </row>
    <row r="38" spans="1:73" x14ac:dyDescent="0.35">
      <c r="A38" s="104">
        <v>0</v>
      </c>
      <c r="B38" s="105" t="s">
        <v>482</v>
      </c>
      <c r="C38" s="105"/>
      <c r="D38" s="104">
        <v>2</v>
      </c>
      <c r="E38" s="105" t="s">
        <v>7019</v>
      </c>
      <c r="F38" s="105" t="s">
        <v>10669</v>
      </c>
      <c r="G38" s="104">
        <v>1</v>
      </c>
      <c r="H38" s="105" t="s">
        <v>483</v>
      </c>
      <c r="I38" s="104" t="b">
        <v>1</v>
      </c>
      <c r="J38" s="105"/>
      <c r="K38" s="105"/>
      <c r="L38" s="104">
        <v>24</v>
      </c>
      <c r="M38" s="105"/>
      <c r="N38" s="104" t="b">
        <v>1</v>
      </c>
      <c r="O38" s="104">
        <v>0</v>
      </c>
      <c r="P38" s="105"/>
      <c r="Q38" s="105"/>
      <c r="R38" s="104" t="b">
        <v>0</v>
      </c>
      <c r="S38" s="105"/>
      <c r="T38" s="105"/>
      <c r="U38" s="105"/>
      <c r="V38" s="105"/>
      <c r="W38" s="105"/>
      <c r="X38" s="105"/>
      <c r="Y38" s="105"/>
      <c r="Z38" s="105"/>
      <c r="AA38" s="105"/>
      <c r="AB38" s="105"/>
      <c r="AC38" s="105"/>
      <c r="AD38" s="105"/>
      <c r="AE38" s="105"/>
      <c r="AF38" s="105"/>
      <c r="AG38" s="105"/>
      <c r="AH38" s="105"/>
      <c r="AI38" s="105"/>
      <c r="AJ38" s="105"/>
      <c r="AK38" s="105"/>
      <c r="AL38" s="105"/>
      <c r="AM38" s="105"/>
      <c r="AN38" s="105"/>
      <c r="AO38" s="105"/>
      <c r="AP38" s="105"/>
      <c r="AQ38" s="104">
        <v>0</v>
      </c>
      <c r="AR38" s="104">
        <v>20000</v>
      </c>
      <c r="AS38" s="105"/>
      <c r="AT38" s="104">
        <v>0</v>
      </c>
      <c r="AU38" s="104">
        <v>0</v>
      </c>
      <c r="AV38" s="104">
        <v>-1</v>
      </c>
      <c r="AW38" s="104">
        <v>1460</v>
      </c>
      <c r="AX38" s="104">
        <v>1460</v>
      </c>
      <c r="AY38" s="104">
        <v>20</v>
      </c>
      <c r="AZ38" s="104" t="b">
        <v>0</v>
      </c>
      <c r="BA38" s="104">
        <v>0</v>
      </c>
      <c r="BB38" s="104">
        <v>0</v>
      </c>
      <c r="BC38" s="104">
        <v>0</v>
      </c>
      <c r="BD38" s="104" t="b">
        <v>1</v>
      </c>
      <c r="BE38" s="105" t="s">
        <v>512</v>
      </c>
      <c r="BF38" s="104">
        <v>0</v>
      </c>
      <c r="BG38" s="104">
        <v>0</v>
      </c>
      <c r="BH38" s="104">
        <v>0</v>
      </c>
      <c r="BI38" s="104" t="b">
        <v>1</v>
      </c>
      <c r="BJ38" s="105"/>
      <c r="BK38" s="105"/>
      <c r="BL38" s="104">
        <v>0</v>
      </c>
      <c r="BM38" s="104">
        <v>0</v>
      </c>
      <c r="BN38" s="104">
        <v>16</v>
      </c>
      <c r="BO38" s="105"/>
      <c r="BP38" s="105" t="s">
        <v>207</v>
      </c>
      <c r="BQ38" s="104">
        <v>131400</v>
      </c>
      <c r="BR38" s="105"/>
      <c r="BS38" s="105" t="s">
        <v>105</v>
      </c>
      <c r="BT38" s="105"/>
      <c r="BU38" s="104">
        <v>0</v>
      </c>
    </row>
    <row r="39" spans="1:73" x14ac:dyDescent="0.35">
      <c r="A39" s="104">
        <v>0</v>
      </c>
      <c r="B39" s="105" t="s">
        <v>511</v>
      </c>
      <c r="C39" s="105"/>
      <c r="D39" s="104">
        <v>2</v>
      </c>
      <c r="E39" s="105" t="s">
        <v>7019</v>
      </c>
      <c r="F39" s="105" t="s">
        <v>10670</v>
      </c>
      <c r="G39" s="104">
        <v>1</v>
      </c>
      <c r="H39" s="105" t="s">
        <v>483</v>
      </c>
      <c r="I39" s="104" t="b">
        <v>1</v>
      </c>
      <c r="J39" s="105"/>
      <c r="K39" s="105"/>
      <c r="L39" s="104">
        <v>24</v>
      </c>
      <c r="M39" s="105"/>
      <c r="N39" s="104" t="b">
        <v>1</v>
      </c>
      <c r="O39" s="104">
        <v>0</v>
      </c>
      <c r="P39" s="105"/>
      <c r="Q39" s="105"/>
      <c r="R39" s="104" t="b">
        <v>0</v>
      </c>
      <c r="S39" s="105"/>
      <c r="T39" s="105"/>
      <c r="U39" s="105"/>
      <c r="V39" s="105"/>
      <c r="W39" s="105"/>
      <c r="X39" s="105"/>
      <c r="Y39" s="105"/>
      <c r="Z39" s="105"/>
      <c r="AA39" s="105"/>
      <c r="AB39" s="105"/>
      <c r="AC39" s="105"/>
      <c r="AD39" s="105"/>
      <c r="AE39" s="105"/>
      <c r="AF39" s="105"/>
      <c r="AG39" s="105"/>
      <c r="AH39" s="105"/>
      <c r="AI39" s="105"/>
      <c r="AJ39" s="105"/>
      <c r="AK39" s="105"/>
      <c r="AL39" s="105"/>
      <c r="AM39" s="105"/>
      <c r="AN39" s="105"/>
      <c r="AO39" s="105"/>
      <c r="AP39" s="105"/>
      <c r="AQ39" s="104">
        <v>0</v>
      </c>
      <c r="AR39" s="104">
        <v>0</v>
      </c>
      <c r="AS39" s="105"/>
      <c r="AT39" s="104">
        <v>0</v>
      </c>
      <c r="AU39" s="104">
        <v>0</v>
      </c>
      <c r="AV39" s="104">
        <v>-1</v>
      </c>
      <c r="AW39" s="104">
        <v>1460</v>
      </c>
      <c r="AX39" s="104">
        <v>1460</v>
      </c>
      <c r="AY39" s="104">
        <v>20</v>
      </c>
      <c r="AZ39" s="104" t="b">
        <v>0</v>
      </c>
      <c r="BA39" s="104">
        <v>0</v>
      </c>
      <c r="BB39" s="104">
        <v>0</v>
      </c>
      <c r="BC39" s="104">
        <v>0</v>
      </c>
      <c r="BD39" s="104" t="b">
        <v>1</v>
      </c>
      <c r="BE39" s="105" t="s">
        <v>512</v>
      </c>
      <c r="BF39" s="104">
        <v>0</v>
      </c>
      <c r="BG39" s="104">
        <v>0</v>
      </c>
      <c r="BH39" s="104">
        <v>0</v>
      </c>
      <c r="BI39" s="104" t="b">
        <v>0</v>
      </c>
      <c r="BJ39" s="105"/>
      <c r="BK39" s="105"/>
      <c r="BL39" s="104">
        <v>0</v>
      </c>
      <c r="BM39" s="104">
        <v>1</v>
      </c>
      <c r="BN39" s="104">
        <v>0</v>
      </c>
      <c r="BO39" s="105" t="s">
        <v>6790</v>
      </c>
      <c r="BP39" s="105" t="s">
        <v>209</v>
      </c>
      <c r="BQ39" s="104">
        <v>8760</v>
      </c>
      <c r="BR39" s="105"/>
      <c r="BS39" s="105" t="s">
        <v>513</v>
      </c>
      <c r="BT39" s="105"/>
      <c r="BU39" s="104">
        <v>0</v>
      </c>
    </row>
    <row r="40" spans="1:73" x14ac:dyDescent="0.35">
      <c r="A40" s="104">
        <v>0</v>
      </c>
      <c r="B40" s="105" t="s">
        <v>482</v>
      </c>
      <c r="C40" s="105"/>
      <c r="D40" s="104">
        <v>2</v>
      </c>
      <c r="E40" s="105" t="s">
        <v>7036</v>
      </c>
      <c r="F40" s="105" t="s">
        <v>10680</v>
      </c>
      <c r="G40" s="104">
        <v>1</v>
      </c>
      <c r="H40" s="105" t="s">
        <v>483</v>
      </c>
      <c r="I40" s="104" t="b">
        <v>1</v>
      </c>
      <c r="J40" s="105"/>
      <c r="K40" s="105"/>
      <c r="L40" s="104">
        <v>24</v>
      </c>
      <c r="M40" s="105"/>
      <c r="N40" s="104" t="b">
        <v>1</v>
      </c>
      <c r="O40" s="104">
        <v>0</v>
      </c>
      <c r="P40" s="105"/>
      <c r="Q40" s="105"/>
      <c r="R40" s="104" t="b">
        <v>0</v>
      </c>
      <c r="S40" s="105"/>
      <c r="T40" s="105"/>
      <c r="U40" s="105"/>
      <c r="V40" s="105"/>
      <c r="W40" s="105"/>
      <c r="X40" s="105"/>
      <c r="Y40" s="105"/>
      <c r="Z40" s="105"/>
      <c r="AA40" s="105"/>
      <c r="AB40" s="105"/>
      <c r="AC40" s="105"/>
      <c r="AD40" s="105"/>
      <c r="AE40" s="105"/>
      <c r="AF40" s="105"/>
      <c r="AG40" s="105"/>
      <c r="AH40" s="105"/>
      <c r="AI40" s="105"/>
      <c r="AJ40" s="105"/>
      <c r="AK40" s="105"/>
      <c r="AL40" s="105"/>
      <c r="AM40" s="105"/>
      <c r="AN40" s="105"/>
      <c r="AO40" s="105"/>
      <c r="AP40" s="105"/>
      <c r="AQ40" s="104">
        <v>0</v>
      </c>
      <c r="AR40" s="104">
        <v>750000</v>
      </c>
      <c r="AS40" s="105"/>
      <c r="AT40" s="104">
        <v>0</v>
      </c>
      <c r="AU40" s="104">
        <v>0</v>
      </c>
      <c r="AV40" s="104">
        <v>-1</v>
      </c>
      <c r="AW40" s="104">
        <v>1460</v>
      </c>
      <c r="AX40" s="104">
        <v>1460</v>
      </c>
      <c r="AY40" s="104">
        <v>20</v>
      </c>
      <c r="AZ40" s="104" t="b">
        <v>0</v>
      </c>
      <c r="BA40" s="104">
        <v>0</v>
      </c>
      <c r="BB40" s="104">
        <v>0</v>
      </c>
      <c r="BC40" s="104">
        <v>0</v>
      </c>
      <c r="BD40" s="104" t="b">
        <v>1</v>
      </c>
      <c r="BE40" s="105" t="s">
        <v>512</v>
      </c>
      <c r="BF40" s="104">
        <v>0</v>
      </c>
      <c r="BG40" s="104">
        <v>0</v>
      </c>
      <c r="BH40" s="104">
        <v>0</v>
      </c>
      <c r="BI40" s="104" t="b">
        <v>1</v>
      </c>
      <c r="BJ40" s="105"/>
      <c r="BK40" s="105"/>
      <c r="BL40" s="104">
        <v>0</v>
      </c>
      <c r="BM40" s="104">
        <v>0</v>
      </c>
      <c r="BN40" s="104">
        <v>2190</v>
      </c>
      <c r="BO40" s="105"/>
      <c r="BP40" s="105" t="s">
        <v>207</v>
      </c>
      <c r="BQ40" s="104">
        <v>438000</v>
      </c>
      <c r="BR40" s="105"/>
      <c r="BS40" s="105" t="s">
        <v>105</v>
      </c>
      <c r="BT40" s="105"/>
      <c r="BU40" s="104">
        <v>0</v>
      </c>
    </row>
    <row r="41" spans="1:73" x14ac:dyDescent="0.35">
      <c r="A41" s="104">
        <v>0</v>
      </c>
      <c r="B41" s="105" t="s">
        <v>511</v>
      </c>
      <c r="C41" s="105"/>
      <c r="D41" s="104">
        <v>2</v>
      </c>
      <c r="E41" s="105" t="s">
        <v>7036</v>
      </c>
      <c r="F41" s="105" t="s">
        <v>10671</v>
      </c>
      <c r="G41" s="104">
        <v>1</v>
      </c>
      <c r="H41" s="105" t="s">
        <v>483</v>
      </c>
      <c r="I41" s="104" t="b">
        <v>1</v>
      </c>
      <c r="J41" s="105"/>
      <c r="K41" s="105"/>
      <c r="L41" s="104">
        <v>24</v>
      </c>
      <c r="M41" s="105"/>
      <c r="N41" s="104" t="b">
        <v>1</v>
      </c>
      <c r="O41" s="104">
        <v>0</v>
      </c>
      <c r="P41" s="105"/>
      <c r="Q41" s="105"/>
      <c r="R41" s="104" t="b">
        <v>0</v>
      </c>
      <c r="S41" s="105"/>
      <c r="T41" s="105"/>
      <c r="U41" s="105"/>
      <c r="V41" s="105"/>
      <c r="W41" s="105"/>
      <c r="X41" s="105"/>
      <c r="Y41" s="105"/>
      <c r="Z41" s="105"/>
      <c r="AA41" s="105"/>
      <c r="AB41" s="105"/>
      <c r="AC41" s="105"/>
      <c r="AD41" s="105"/>
      <c r="AE41" s="105"/>
      <c r="AF41" s="105"/>
      <c r="AG41" s="105"/>
      <c r="AH41" s="105"/>
      <c r="AI41" s="105"/>
      <c r="AJ41" s="105"/>
      <c r="AK41" s="105"/>
      <c r="AL41" s="105"/>
      <c r="AM41" s="105"/>
      <c r="AN41" s="105"/>
      <c r="AO41" s="105"/>
      <c r="AP41" s="105"/>
      <c r="AQ41" s="104">
        <v>0</v>
      </c>
      <c r="AR41" s="104">
        <v>0</v>
      </c>
      <c r="AS41" s="105"/>
      <c r="AT41" s="104">
        <v>0</v>
      </c>
      <c r="AU41" s="104">
        <v>0</v>
      </c>
      <c r="AV41" s="104">
        <v>-1</v>
      </c>
      <c r="AW41" s="104">
        <v>1460</v>
      </c>
      <c r="AX41" s="104">
        <v>1460</v>
      </c>
      <c r="AY41" s="104">
        <v>20</v>
      </c>
      <c r="AZ41" s="104" t="b">
        <v>0</v>
      </c>
      <c r="BA41" s="104">
        <v>0</v>
      </c>
      <c r="BB41" s="104">
        <v>0</v>
      </c>
      <c r="BC41" s="104">
        <v>0</v>
      </c>
      <c r="BD41" s="104" t="b">
        <v>1</v>
      </c>
      <c r="BE41" s="105" t="s">
        <v>512</v>
      </c>
      <c r="BF41" s="104">
        <v>0</v>
      </c>
      <c r="BG41" s="104">
        <v>0</v>
      </c>
      <c r="BH41" s="104">
        <v>0</v>
      </c>
      <c r="BI41" s="104" t="b">
        <v>0</v>
      </c>
      <c r="BJ41" s="105"/>
      <c r="BK41" s="105"/>
      <c r="BL41" s="104">
        <v>0</v>
      </c>
      <c r="BM41" s="104">
        <v>1</v>
      </c>
      <c r="BN41" s="104">
        <v>0</v>
      </c>
      <c r="BO41" s="105" t="s">
        <v>6793</v>
      </c>
      <c r="BP41" s="105" t="s">
        <v>209</v>
      </c>
      <c r="BQ41" s="104">
        <v>43800</v>
      </c>
      <c r="BR41" s="105"/>
      <c r="BS41" s="105" t="s">
        <v>513</v>
      </c>
      <c r="BT41" s="105"/>
      <c r="BU41" s="104">
        <v>0</v>
      </c>
    </row>
    <row r="42" spans="1:73" x14ac:dyDescent="0.35">
      <c r="A42" s="104">
        <v>0</v>
      </c>
      <c r="B42" s="105" t="s">
        <v>511</v>
      </c>
      <c r="C42" s="105"/>
      <c r="D42" s="104">
        <v>2</v>
      </c>
      <c r="E42" s="105" t="s">
        <v>7036</v>
      </c>
      <c r="F42" s="105" t="s">
        <v>10670</v>
      </c>
      <c r="G42" s="104">
        <v>1</v>
      </c>
      <c r="H42" s="105" t="s">
        <v>483</v>
      </c>
      <c r="I42" s="104" t="b">
        <v>1</v>
      </c>
      <c r="J42" s="105"/>
      <c r="K42" s="105"/>
      <c r="L42" s="104">
        <v>24</v>
      </c>
      <c r="M42" s="105"/>
      <c r="N42" s="104" t="b">
        <v>1</v>
      </c>
      <c r="O42" s="104">
        <v>0</v>
      </c>
      <c r="P42" s="105"/>
      <c r="Q42" s="105"/>
      <c r="R42" s="104" t="b">
        <v>0</v>
      </c>
      <c r="S42" s="105"/>
      <c r="T42" s="105"/>
      <c r="U42" s="105"/>
      <c r="V42" s="105"/>
      <c r="W42" s="105"/>
      <c r="X42" s="105"/>
      <c r="Y42" s="105"/>
      <c r="Z42" s="105"/>
      <c r="AA42" s="105"/>
      <c r="AB42" s="105"/>
      <c r="AC42" s="105"/>
      <c r="AD42" s="105"/>
      <c r="AE42" s="105"/>
      <c r="AF42" s="105"/>
      <c r="AG42" s="105"/>
      <c r="AH42" s="105"/>
      <c r="AI42" s="105"/>
      <c r="AJ42" s="105"/>
      <c r="AK42" s="105"/>
      <c r="AL42" s="105"/>
      <c r="AM42" s="105"/>
      <c r="AN42" s="105"/>
      <c r="AO42" s="105"/>
      <c r="AP42" s="105"/>
      <c r="AQ42" s="104">
        <v>0</v>
      </c>
      <c r="AR42" s="104">
        <v>0</v>
      </c>
      <c r="AS42" s="105"/>
      <c r="AT42" s="104">
        <v>0</v>
      </c>
      <c r="AU42" s="104">
        <v>0</v>
      </c>
      <c r="AV42" s="104">
        <v>-1</v>
      </c>
      <c r="AW42" s="104">
        <v>1460</v>
      </c>
      <c r="AX42" s="104">
        <v>1460</v>
      </c>
      <c r="AY42" s="104">
        <v>20</v>
      </c>
      <c r="AZ42" s="104" t="b">
        <v>0</v>
      </c>
      <c r="BA42" s="104">
        <v>0</v>
      </c>
      <c r="BB42" s="104">
        <v>0</v>
      </c>
      <c r="BC42" s="104">
        <v>0</v>
      </c>
      <c r="BD42" s="104" t="b">
        <v>1</v>
      </c>
      <c r="BE42" s="105" t="s">
        <v>512</v>
      </c>
      <c r="BF42" s="104">
        <v>0</v>
      </c>
      <c r="BG42" s="104">
        <v>0</v>
      </c>
      <c r="BH42" s="104">
        <v>0</v>
      </c>
      <c r="BI42" s="104" t="b">
        <v>0</v>
      </c>
      <c r="BJ42" s="105"/>
      <c r="BK42" s="105"/>
      <c r="BL42" s="104">
        <v>0</v>
      </c>
      <c r="BM42" s="104">
        <v>2</v>
      </c>
      <c r="BN42" s="104">
        <v>0</v>
      </c>
      <c r="BO42" s="105" t="s">
        <v>6790</v>
      </c>
      <c r="BP42" s="105" t="s">
        <v>209</v>
      </c>
      <c r="BQ42" s="104">
        <v>8760</v>
      </c>
      <c r="BR42" s="105"/>
      <c r="BS42" s="105" t="s">
        <v>513</v>
      </c>
      <c r="BT42" s="105"/>
      <c r="BU42" s="104">
        <v>0</v>
      </c>
    </row>
    <row r="43" spans="1:73" x14ac:dyDescent="0.35">
      <c r="A43" s="104">
        <v>0</v>
      </c>
      <c r="B43" s="105" t="s">
        <v>511</v>
      </c>
      <c r="C43" s="105"/>
      <c r="D43" s="104">
        <v>2</v>
      </c>
      <c r="E43" s="105" t="s">
        <v>7036</v>
      </c>
      <c r="F43" s="105" t="s">
        <v>10656</v>
      </c>
      <c r="G43" s="104">
        <v>1</v>
      </c>
      <c r="H43" s="105" t="s">
        <v>483</v>
      </c>
      <c r="I43" s="104" t="b">
        <v>1</v>
      </c>
      <c r="J43" s="105"/>
      <c r="K43" s="105"/>
      <c r="L43" s="104">
        <v>24</v>
      </c>
      <c r="M43" s="105"/>
      <c r="N43" s="104" t="b">
        <v>1</v>
      </c>
      <c r="O43" s="104">
        <v>0</v>
      </c>
      <c r="P43" s="105"/>
      <c r="Q43" s="105"/>
      <c r="R43" s="104" t="b">
        <v>1</v>
      </c>
      <c r="S43" s="105"/>
      <c r="T43" s="105"/>
      <c r="U43" s="105"/>
      <c r="V43" s="105"/>
      <c r="W43" s="105"/>
      <c r="X43" s="105"/>
      <c r="Y43" s="105"/>
      <c r="Z43" s="105"/>
      <c r="AA43" s="105"/>
      <c r="AB43" s="105"/>
      <c r="AC43" s="105"/>
      <c r="AD43" s="105"/>
      <c r="AE43" s="105"/>
      <c r="AF43" s="105"/>
      <c r="AG43" s="105"/>
      <c r="AH43" s="105"/>
      <c r="AI43" s="105"/>
      <c r="AJ43" s="105"/>
      <c r="AK43" s="105"/>
      <c r="AL43" s="105"/>
      <c r="AM43" s="105"/>
      <c r="AN43" s="105"/>
      <c r="AO43" s="105"/>
      <c r="AP43" s="105"/>
      <c r="AQ43" s="104">
        <v>0</v>
      </c>
      <c r="AR43" s="104">
        <v>0</v>
      </c>
      <c r="AS43" s="105"/>
      <c r="AT43" s="104">
        <v>0</v>
      </c>
      <c r="AU43" s="104">
        <v>0</v>
      </c>
      <c r="AV43" s="104">
        <v>-1</v>
      </c>
      <c r="AW43" s="104">
        <v>1460</v>
      </c>
      <c r="AX43" s="104">
        <v>1460</v>
      </c>
      <c r="AY43" s="104">
        <v>20</v>
      </c>
      <c r="AZ43" s="104" t="b">
        <v>0</v>
      </c>
      <c r="BA43" s="104">
        <v>0</v>
      </c>
      <c r="BB43" s="104">
        <v>0</v>
      </c>
      <c r="BC43" s="104">
        <v>0</v>
      </c>
      <c r="BD43" s="104" t="b">
        <v>0</v>
      </c>
      <c r="BE43" s="105" t="s">
        <v>512</v>
      </c>
      <c r="BF43" s="104">
        <v>0</v>
      </c>
      <c r="BG43" s="104">
        <v>0</v>
      </c>
      <c r="BH43" s="104">
        <v>0</v>
      </c>
      <c r="BI43" s="104" t="b">
        <v>0</v>
      </c>
      <c r="BJ43" s="105"/>
      <c r="BK43" s="105"/>
      <c r="BL43" s="104">
        <v>0</v>
      </c>
      <c r="BM43" s="104">
        <v>3</v>
      </c>
      <c r="BN43" s="104">
        <v>0</v>
      </c>
      <c r="BO43" s="105" t="s">
        <v>6742</v>
      </c>
      <c r="BP43" s="105" t="s">
        <v>6743</v>
      </c>
      <c r="BQ43" s="104">
        <v>17520</v>
      </c>
      <c r="BR43" s="105"/>
      <c r="BS43" s="105" t="s">
        <v>513</v>
      </c>
      <c r="BT43" s="105"/>
      <c r="BU43" s="104">
        <v>0</v>
      </c>
    </row>
    <row r="44" spans="1:73" x14ac:dyDescent="0.35">
      <c r="A44" s="104">
        <v>0</v>
      </c>
      <c r="B44" s="105" t="s">
        <v>511</v>
      </c>
      <c r="C44" s="105"/>
      <c r="D44" s="104">
        <v>2</v>
      </c>
      <c r="E44" s="105" t="s">
        <v>6951</v>
      </c>
      <c r="F44" s="105" t="s">
        <v>6789</v>
      </c>
      <c r="G44" s="104">
        <v>1</v>
      </c>
      <c r="H44" s="105" t="s">
        <v>483</v>
      </c>
      <c r="I44" s="104" t="b">
        <v>1</v>
      </c>
      <c r="J44" s="105"/>
      <c r="K44" s="105"/>
      <c r="L44" s="104">
        <v>24</v>
      </c>
      <c r="M44" s="105"/>
      <c r="N44" s="104" t="b">
        <v>1</v>
      </c>
      <c r="O44" s="104">
        <v>0</v>
      </c>
      <c r="P44" s="105" t="s">
        <v>485</v>
      </c>
      <c r="Q44" s="105" t="s">
        <v>6002</v>
      </c>
      <c r="R44" s="104" t="b">
        <v>0</v>
      </c>
      <c r="S44" s="105"/>
      <c r="T44" s="105"/>
      <c r="U44" s="105"/>
      <c r="V44" s="105"/>
      <c r="W44" s="105"/>
      <c r="X44" s="105"/>
      <c r="Y44" s="105"/>
      <c r="Z44" s="105"/>
      <c r="AA44" s="105"/>
      <c r="AB44" s="105"/>
      <c r="AC44" s="105"/>
      <c r="AD44" s="105"/>
      <c r="AE44" s="105"/>
      <c r="AF44" s="105"/>
      <c r="AG44" s="105"/>
      <c r="AH44" s="105"/>
      <c r="AI44" s="105"/>
      <c r="AJ44" s="105"/>
      <c r="AK44" s="105"/>
      <c r="AL44" s="105"/>
      <c r="AM44" s="105"/>
      <c r="AN44" s="105"/>
      <c r="AO44" s="105"/>
      <c r="AP44" s="105"/>
      <c r="AQ44" s="104">
        <v>0</v>
      </c>
      <c r="AR44" s="104">
        <v>500</v>
      </c>
      <c r="AS44" s="105"/>
      <c r="AT44" s="104">
        <v>0</v>
      </c>
      <c r="AU44" s="104">
        <v>0</v>
      </c>
      <c r="AV44" s="104">
        <v>-1</v>
      </c>
      <c r="AW44" s="104">
        <v>1460</v>
      </c>
      <c r="AX44" s="104">
        <v>1460</v>
      </c>
      <c r="AY44" s="104">
        <v>20</v>
      </c>
      <c r="AZ44" s="104" t="b">
        <v>0</v>
      </c>
      <c r="BA44" s="104">
        <v>0</v>
      </c>
      <c r="BB44" s="104">
        <v>0</v>
      </c>
      <c r="BC44" s="104">
        <v>0</v>
      </c>
      <c r="BD44" s="104" t="b">
        <v>0</v>
      </c>
      <c r="BE44" s="105" t="s">
        <v>512</v>
      </c>
      <c r="BF44" s="104">
        <v>0</v>
      </c>
      <c r="BG44" s="104">
        <v>0</v>
      </c>
      <c r="BH44" s="104">
        <v>0</v>
      </c>
      <c r="BI44" s="104" t="b">
        <v>0</v>
      </c>
      <c r="BJ44" s="105"/>
      <c r="BK44" s="105"/>
      <c r="BL44" s="104">
        <v>0</v>
      </c>
      <c r="BM44" s="104">
        <v>0</v>
      </c>
      <c r="BN44" s="104">
        <v>4</v>
      </c>
      <c r="BO44" s="105"/>
      <c r="BP44" s="105" t="s">
        <v>209</v>
      </c>
      <c r="BQ44" s="104">
        <v>8760</v>
      </c>
      <c r="BR44" s="105"/>
      <c r="BS44" s="105" t="s">
        <v>513</v>
      </c>
      <c r="BT44" s="105"/>
      <c r="BU44" s="104">
        <v>0</v>
      </c>
    </row>
    <row r="45" spans="1:73" x14ac:dyDescent="0.35">
      <c r="A45" s="104">
        <v>0</v>
      </c>
      <c r="B45" s="105" t="s">
        <v>511</v>
      </c>
      <c r="C45" s="105"/>
      <c r="D45" s="104">
        <v>2</v>
      </c>
      <c r="E45" s="105" t="s">
        <v>7003</v>
      </c>
      <c r="F45" s="105" t="s">
        <v>6740</v>
      </c>
      <c r="G45" s="104">
        <v>1</v>
      </c>
      <c r="H45" s="105" t="s">
        <v>483</v>
      </c>
      <c r="I45" s="104" t="b">
        <v>1</v>
      </c>
      <c r="J45" s="105"/>
      <c r="K45" s="105"/>
      <c r="L45" s="104">
        <v>24</v>
      </c>
      <c r="M45" s="105"/>
      <c r="N45" s="104" t="b">
        <v>1</v>
      </c>
      <c r="O45" s="104">
        <v>0</v>
      </c>
      <c r="P45" s="105"/>
      <c r="Q45" s="105"/>
      <c r="R45" s="104" t="b">
        <v>0</v>
      </c>
      <c r="S45" s="105"/>
      <c r="T45" s="105"/>
      <c r="U45" s="105"/>
      <c r="V45" s="105"/>
      <c r="W45" s="105"/>
      <c r="X45" s="105"/>
      <c r="Y45" s="105"/>
      <c r="Z45" s="105"/>
      <c r="AA45" s="105"/>
      <c r="AB45" s="105"/>
      <c r="AC45" s="105"/>
      <c r="AD45" s="105"/>
      <c r="AE45" s="105"/>
      <c r="AF45" s="105"/>
      <c r="AG45" s="105"/>
      <c r="AH45" s="105"/>
      <c r="AI45" s="105"/>
      <c r="AJ45" s="105"/>
      <c r="AK45" s="105"/>
      <c r="AL45" s="105"/>
      <c r="AM45" s="105"/>
      <c r="AN45" s="105"/>
      <c r="AO45" s="105"/>
      <c r="AP45" s="105"/>
      <c r="AQ45" s="104">
        <v>0</v>
      </c>
      <c r="AR45" s="104">
        <v>0</v>
      </c>
      <c r="AS45" s="105"/>
      <c r="AT45" s="104">
        <v>0</v>
      </c>
      <c r="AU45" s="104">
        <v>0</v>
      </c>
      <c r="AV45" s="104">
        <v>-1</v>
      </c>
      <c r="AW45" s="104">
        <v>1460</v>
      </c>
      <c r="AX45" s="104">
        <v>1460</v>
      </c>
      <c r="AY45" s="104">
        <v>20</v>
      </c>
      <c r="AZ45" s="104" t="b">
        <v>0</v>
      </c>
      <c r="BA45" s="104">
        <v>0</v>
      </c>
      <c r="BB45" s="104">
        <v>0</v>
      </c>
      <c r="BC45" s="104">
        <v>0</v>
      </c>
      <c r="BD45" s="104" t="b">
        <v>0</v>
      </c>
      <c r="BE45" s="105" t="s">
        <v>512</v>
      </c>
      <c r="BF45" s="104">
        <v>0</v>
      </c>
      <c r="BG45" s="104">
        <v>0</v>
      </c>
      <c r="BH45" s="104">
        <v>0</v>
      </c>
      <c r="BI45" s="104" t="b">
        <v>0</v>
      </c>
      <c r="BJ45" s="105"/>
      <c r="BK45" s="105"/>
      <c r="BL45" s="104">
        <v>0</v>
      </c>
      <c r="BM45" s="104">
        <v>0</v>
      </c>
      <c r="BN45" s="104">
        <v>0</v>
      </c>
      <c r="BO45" s="105" t="s">
        <v>6741</v>
      </c>
      <c r="BP45" s="105" t="s">
        <v>208</v>
      </c>
      <c r="BQ45" s="104">
        <v>8760</v>
      </c>
      <c r="BR45" s="105"/>
      <c r="BS45" s="105" t="s">
        <v>513</v>
      </c>
      <c r="BT45" s="105"/>
      <c r="BU45" s="104">
        <v>0</v>
      </c>
    </row>
    <row r="46" spans="1:73" x14ac:dyDescent="0.35">
      <c r="A46" s="104">
        <v>0</v>
      </c>
      <c r="B46" s="105" t="s">
        <v>511</v>
      </c>
      <c r="C46" s="105"/>
      <c r="D46" s="104">
        <v>2</v>
      </c>
      <c r="E46" s="105" t="s">
        <v>7003</v>
      </c>
      <c r="F46" s="105" t="s">
        <v>10656</v>
      </c>
      <c r="G46" s="104">
        <v>1</v>
      </c>
      <c r="H46" s="105" t="s">
        <v>483</v>
      </c>
      <c r="I46" s="104" t="b">
        <v>1</v>
      </c>
      <c r="J46" s="105"/>
      <c r="K46" s="105"/>
      <c r="L46" s="104">
        <v>24</v>
      </c>
      <c r="M46" s="105"/>
      <c r="N46" s="104" t="b">
        <v>1</v>
      </c>
      <c r="O46" s="104">
        <v>0</v>
      </c>
      <c r="P46" s="105"/>
      <c r="Q46" s="105"/>
      <c r="R46" s="104" t="b">
        <v>1</v>
      </c>
      <c r="S46" s="105"/>
      <c r="T46" s="105"/>
      <c r="U46" s="105"/>
      <c r="V46" s="105"/>
      <c r="W46" s="105"/>
      <c r="X46" s="105"/>
      <c r="Y46" s="105"/>
      <c r="Z46" s="105"/>
      <c r="AA46" s="105"/>
      <c r="AB46" s="105"/>
      <c r="AC46" s="105"/>
      <c r="AD46" s="105"/>
      <c r="AE46" s="105"/>
      <c r="AF46" s="105"/>
      <c r="AG46" s="105"/>
      <c r="AH46" s="105"/>
      <c r="AI46" s="105"/>
      <c r="AJ46" s="105"/>
      <c r="AK46" s="105"/>
      <c r="AL46" s="105"/>
      <c r="AM46" s="105"/>
      <c r="AN46" s="105"/>
      <c r="AO46" s="105"/>
      <c r="AP46" s="105"/>
      <c r="AQ46" s="104">
        <v>0</v>
      </c>
      <c r="AR46" s="104">
        <v>0</v>
      </c>
      <c r="AS46" s="105"/>
      <c r="AT46" s="104">
        <v>0</v>
      </c>
      <c r="AU46" s="104">
        <v>0</v>
      </c>
      <c r="AV46" s="104">
        <v>-1</v>
      </c>
      <c r="AW46" s="104">
        <v>1460</v>
      </c>
      <c r="AX46" s="104">
        <v>1460</v>
      </c>
      <c r="AY46" s="104">
        <v>20</v>
      </c>
      <c r="AZ46" s="104" t="b">
        <v>0</v>
      </c>
      <c r="BA46" s="104">
        <v>0</v>
      </c>
      <c r="BB46" s="104">
        <v>0</v>
      </c>
      <c r="BC46" s="104">
        <v>0</v>
      </c>
      <c r="BD46" s="104" t="b">
        <v>0</v>
      </c>
      <c r="BE46" s="105" t="s">
        <v>512</v>
      </c>
      <c r="BF46" s="104">
        <v>0</v>
      </c>
      <c r="BG46" s="104">
        <v>0</v>
      </c>
      <c r="BH46" s="104">
        <v>0</v>
      </c>
      <c r="BI46" s="104" t="b">
        <v>0</v>
      </c>
      <c r="BJ46" s="105"/>
      <c r="BK46" s="105"/>
      <c r="BL46" s="104">
        <v>0</v>
      </c>
      <c r="BM46" s="104">
        <v>1</v>
      </c>
      <c r="BN46" s="104">
        <v>0</v>
      </c>
      <c r="BO46" s="105" t="s">
        <v>6742</v>
      </c>
      <c r="BP46" s="105" t="s">
        <v>6743</v>
      </c>
      <c r="BQ46" s="104">
        <v>17520</v>
      </c>
      <c r="BR46" s="105"/>
      <c r="BS46" s="105" t="s">
        <v>513</v>
      </c>
      <c r="BT46" s="105"/>
      <c r="BU46" s="104">
        <v>0</v>
      </c>
    </row>
    <row r="47" spans="1:73" x14ac:dyDescent="0.35">
      <c r="A47" s="104">
        <v>0</v>
      </c>
      <c r="B47" s="105" t="s">
        <v>511</v>
      </c>
      <c r="C47" s="105"/>
      <c r="D47" s="104">
        <v>2</v>
      </c>
      <c r="E47" s="105" t="s">
        <v>6954</v>
      </c>
      <c r="F47" s="105" t="s">
        <v>6796</v>
      </c>
      <c r="G47" s="104">
        <v>1</v>
      </c>
      <c r="H47" s="105" t="s">
        <v>483</v>
      </c>
      <c r="I47" s="104" t="b">
        <v>1</v>
      </c>
      <c r="J47" s="105"/>
      <c r="K47" s="105"/>
      <c r="L47" s="104">
        <v>24</v>
      </c>
      <c r="M47" s="105"/>
      <c r="N47" s="104" t="b">
        <v>1</v>
      </c>
      <c r="O47" s="104">
        <v>0</v>
      </c>
      <c r="P47" s="105"/>
      <c r="Q47" s="105" t="s">
        <v>5934</v>
      </c>
      <c r="R47" s="104" t="b">
        <v>0</v>
      </c>
      <c r="S47" s="105"/>
      <c r="T47" s="105"/>
      <c r="U47" s="105"/>
      <c r="V47" s="105"/>
      <c r="W47" s="105"/>
      <c r="X47" s="105"/>
      <c r="Y47" s="105"/>
      <c r="Z47" s="105"/>
      <c r="AA47" s="105"/>
      <c r="AB47" s="105"/>
      <c r="AC47" s="105"/>
      <c r="AD47" s="105"/>
      <c r="AE47" s="105"/>
      <c r="AF47" s="105"/>
      <c r="AG47" s="105"/>
      <c r="AH47" s="105"/>
      <c r="AI47" s="105"/>
      <c r="AJ47" s="105"/>
      <c r="AK47" s="105"/>
      <c r="AL47" s="105"/>
      <c r="AM47" s="105"/>
      <c r="AN47" s="105"/>
      <c r="AO47" s="105"/>
      <c r="AP47" s="105"/>
      <c r="AQ47" s="104">
        <v>0</v>
      </c>
      <c r="AR47" s="104">
        <v>0</v>
      </c>
      <c r="AS47" s="105"/>
      <c r="AT47" s="104">
        <v>0</v>
      </c>
      <c r="AU47" s="104">
        <v>0</v>
      </c>
      <c r="AV47" s="104">
        <v>-1</v>
      </c>
      <c r="AW47" s="104">
        <v>1460</v>
      </c>
      <c r="AX47" s="104">
        <v>1460</v>
      </c>
      <c r="AY47" s="104">
        <v>20</v>
      </c>
      <c r="AZ47" s="104" t="b">
        <v>0</v>
      </c>
      <c r="BA47" s="104">
        <v>0</v>
      </c>
      <c r="BB47" s="104">
        <v>0</v>
      </c>
      <c r="BC47" s="104">
        <v>0</v>
      </c>
      <c r="BD47" s="104" t="b">
        <v>0</v>
      </c>
      <c r="BE47" s="105" t="s">
        <v>512</v>
      </c>
      <c r="BF47" s="104">
        <v>0</v>
      </c>
      <c r="BG47" s="104">
        <v>0</v>
      </c>
      <c r="BH47" s="104">
        <v>0</v>
      </c>
      <c r="BI47" s="104" t="b">
        <v>0</v>
      </c>
      <c r="BJ47" s="105"/>
      <c r="BK47" s="105"/>
      <c r="BL47" s="104">
        <v>0</v>
      </c>
      <c r="BM47" s="104">
        <v>0</v>
      </c>
      <c r="BN47" s="104">
        <v>0.5</v>
      </c>
      <c r="BO47" s="105"/>
      <c r="BP47" s="105" t="s">
        <v>209</v>
      </c>
      <c r="BQ47" s="104">
        <v>2190</v>
      </c>
      <c r="BR47" s="105"/>
      <c r="BS47" s="105" t="s">
        <v>513</v>
      </c>
      <c r="BT47" s="105"/>
      <c r="BU47" s="104">
        <v>0</v>
      </c>
    </row>
    <row r="48" spans="1:73" x14ac:dyDescent="0.35">
      <c r="A48" s="104">
        <v>0</v>
      </c>
      <c r="B48" s="105" t="s">
        <v>482</v>
      </c>
      <c r="C48" s="105"/>
      <c r="D48" s="104">
        <v>2</v>
      </c>
      <c r="E48" s="105" t="s">
        <v>6954</v>
      </c>
      <c r="F48" s="105" t="s">
        <v>6797</v>
      </c>
      <c r="G48" s="104">
        <v>1</v>
      </c>
      <c r="H48" s="105" t="s">
        <v>483</v>
      </c>
      <c r="I48" s="104" t="b">
        <v>1</v>
      </c>
      <c r="J48" s="105"/>
      <c r="K48" s="105"/>
      <c r="L48" s="104">
        <v>24</v>
      </c>
      <c r="M48" s="105"/>
      <c r="N48" s="104" t="b">
        <v>1</v>
      </c>
      <c r="O48" s="104">
        <v>0</v>
      </c>
      <c r="P48" s="105" t="s">
        <v>485</v>
      </c>
      <c r="Q48" s="105" t="s">
        <v>6002</v>
      </c>
      <c r="R48" s="104" t="b">
        <v>0</v>
      </c>
      <c r="S48" s="105"/>
      <c r="T48" s="105"/>
      <c r="U48" s="105"/>
      <c r="V48" s="105"/>
      <c r="W48" s="105"/>
      <c r="X48" s="105"/>
      <c r="Y48" s="105"/>
      <c r="Z48" s="105"/>
      <c r="AA48" s="105"/>
      <c r="AB48" s="105"/>
      <c r="AC48" s="105"/>
      <c r="AD48" s="105"/>
      <c r="AE48" s="105"/>
      <c r="AF48" s="105"/>
      <c r="AG48" s="105"/>
      <c r="AH48" s="105"/>
      <c r="AI48" s="105"/>
      <c r="AJ48" s="105"/>
      <c r="AK48" s="105"/>
      <c r="AL48" s="105"/>
      <c r="AM48" s="105"/>
      <c r="AN48" s="105"/>
      <c r="AO48" s="105"/>
      <c r="AP48" s="105"/>
      <c r="AQ48" s="104">
        <v>0</v>
      </c>
      <c r="AR48" s="104">
        <v>200</v>
      </c>
      <c r="AS48" s="105"/>
      <c r="AT48" s="104">
        <v>0</v>
      </c>
      <c r="AU48" s="104">
        <v>0</v>
      </c>
      <c r="AV48" s="104">
        <v>-1</v>
      </c>
      <c r="AW48" s="104">
        <v>1460</v>
      </c>
      <c r="AX48" s="104">
        <v>1460</v>
      </c>
      <c r="AY48" s="104">
        <v>20</v>
      </c>
      <c r="AZ48" s="104" t="b">
        <v>0</v>
      </c>
      <c r="BA48" s="104">
        <v>0</v>
      </c>
      <c r="BB48" s="104">
        <v>0</v>
      </c>
      <c r="BC48" s="104">
        <v>0</v>
      </c>
      <c r="BD48" s="104" t="b">
        <v>1</v>
      </c>
      <c r="BE48" s="105" t="s">
        <v>512</v>
      </c>
      <c r="BF48" s="104">
        <v>0</v>
      </c>
      <c r="BG48" s="104">
        <v>0</v>
      </c>
      <c r="BH48" s="104">
        <v>0</v>
      </c>
      <c r="BI48" s="104" t="b">
        <v>1</v>
      </c>
      <c r="BJ48" s="105"/>
      <c r="BK48" s="105"/>
      <c r="BL48" s="104">
        <v>0</v>
      </c>
      <c r="BM48" s="104">
        <v>1</v>
      </c>
      <c r="BN48" s="104">
        <v>0.5</v>
      </c>
      <c r="BO48" s="105"/>
      <c r="BP48" s="105" t="s">
        <v>207</v>
      </c>
      <c r="BQ48" s="104">
        <v>17520</v>
      </c>
      <c r="BR48" s="105"/>
      <c r="BS48" s="105" t="s">
        <v>105</v>
      </c>
      <c r="BT48" s="105"/>
      <c r="BU48" s="104">
        <v>0</v>
      </c>
    </row>
    <row r="49" spans="1:73" x14ac:dyDescent="0.35">
      <c r="A49" s="104">
        <v>0</v>
      </c>
      <c r="B49" s="105" t="s">
        <v>511</v>
      </c>
      <c r="C49" s="105"/>
      <c r="D49" s="104">
        <v>2</v>
      </c>
      <c r="E49" s="105" t="s">
        <v>6954</v>
      </c>
      <c r="F49" s="105" t="s">
        <v>10656</v>
      </c>
      <c r="G49" s="104">
        <v>1</v>
      </c>
      <c r="H49" s="105" t="s">
        <v>483</v>
      </c>
      <c r="I49" s="104" t="b">
        <v>1</v>
      </c>
      <c r="J49" s="105"/>
      <c r="K49" s="105"/>
      <c r="L49" s="104">
        <v>24</v>
      </c>
      <c r="M49" s="105"/>
      <c r="N49" s="104" t="b">
        <v>1</v>
      </c>
      <c r="O49" s="104">
        <v>0</v>
      </c>
      <c r="P49" s="105"/>
      <c r="Q49" s="105"/>
      <c r="R49" s="104" t="b">
        <v>1</v>
      </c>
      <c r="S49" s="105"/>
      <c r="T49" s="105"/>
      <c r="U49" s="105"/>
      <c r="V49" s="105"/>
      <c r="W49" s="105"/>
      <c r="X49" s="105"/>
      <c r="Y49" s="105"/>
      <c r="Z49" s="105"/>
      <c r="AA49" s="105"/>
      <c r="AB49" s="105"/>
      <c r="AC49" s="105"/>
      <c r="AD49" s="105"/>
      <c r="AE49" s="105"/>
      <c r="AF49" s="105"/>
      <c r="AG49" s="105"/>
      <c r="AH49" s="105"/>
      <c r="AI49" s="105"/>
      <c r="AJ49" s="105"/>
      <c r="AK49" s="105"/>
      <c r="AL49" s="105"/>
      <c r="AM49" s="105"/>
      <c r="AN49" s="105"/>
      <c r="AO49" s="105"/>
      <c r="AP49" s="105"/>
      <c r="AQ49" s="104">
        <v>0</v>
      </c>
      <c r="AR49" s="104">
        <v>0</v>
      </c>
      <c r="AS49" s="105"/>
      <c r="AT49" s="104">
        <v>0</v>
      </c>
      <c r="AU49" s="104">
        <v>0</v>
      </c>
      <c r="AV49" s="104">
        <v>-1</v>
      </c>
      <c r="AW49" s="104">
        <v>1460</v>
      </c>
      <c r="AX49" s="104">
        <v>1460</v>
      </c>
      <c r="AY49" s="104">
        <v>20</v>
      </c>
      <c r="AZ49" s="104" t="b">
        <v>0</v>
      </c>
      <c r="BA49" s="104">
        <v>0</v>
      </c>
      <c r="BB49" s="104">
        <v>0</v>
      </c>
      <c r="BC49" s="104">
        <v>0</v>
      </c>
      <c r="BD49" s="104" t="b">
        <v>0</v>
      </c>
      <c r="BE49" s="105" t="s">
        <v>512</v>
      </c>
      <c r="BF49" s="104">
        <v>0</v>
      </c>
      <c r="BG49" s="104">
        <v>0</v>
      </c>
      <c r="BH49" s="104">
        <v>0</v>
      </c>
      <c r="BI49" s="104" t="b">
        <v>0</v>
      </c>
      <c r="BJ49" s="105"/>
      <c r="BK49" s="105"/>
      <c r="BL49" s="104">
        <v>0</v>
      </c>
      <c r="BM49" s="104">
        <v>2</v>
      </c>
      <c r="BN49" s="104">
        <v>0</v>
      </c>
      <c r="BO49" s="105" t="s">
        <v>6742</v>
      </c>
      <c r="BP49" s="105" t="s">
        <v>6743</v>
      </c>
      <c r="BQ49" s="104">
        <v>17520</v>
      </c>
      <c r="BR49" s="105"/>
      <c r="BS49" s="105" t="s">
        <v>513</v>
      </c>
      <c r="BT49" s="105"/>
      <c r="BU49" s="104">
        <v>0</v>
      </c>
    </row>
    <row r="50" spans="1:73" x14ac:dyDescent="0.35">
      <c r="A50" s="104">
        <v>0</v>
      </c>
      <c r="B50" s="105" t="s">
        <v>511</v>
      </c>
      <c r="C50" s="105"/>
      <c r="D50" s="104">
        <v>2</v>
      </c>
      <c r="E50" s="105" t="s">
        <v>7023</v>
      </c>
      <c r="F50" s="105" t="s">
        <v>6754</v>
      </c>
      <c r="G50" s="104">
        <v>1</v>
      </c>
      <c r="H50" s="105" t="s">
        <v>483</v>
      </c>
      <c r="I50" s="104" t="b">
        <v>1</v>
      </c>
      <c r="J50" s="105"/>
      <c r="K50" s="105"/>
      <c r="L50" s="104">
        <v>24</v>
      </c>
      <c r="M50" s="105"/>
      <c r="N50" s="104" t="b">
        <v>1</v>
      </c>
      <c r="O50" s="104">
        <v>0</v>
      </c>
      <c r="P50" s="105"/>
      <c r="Q50" s="105"/>
      <c r="R50" s="104" t="b">
        <v>0</v>
      </c>
      <c r="S50" s="105"/>
      <c r="T50" s="105"/>
      <c r="U50" s="105"/>
      <c r="V50" s="105"/>
      <c r="W50" s="105"/>
      <c r="X50" s="105"/>
      <c r="Y50" s="105"/>
      <c r="Z50" s="105"/>
      <c r="AA50" s="105"/>
      <c r="AB50" s="105"/>
      <c r="AC50" s="105"/>
      <c r="AD50" s="105"/>
      <c r="AE50" s="105"/>
      <c r="AF50" s="105"/>
      <c r="AG50" s="105"/>
      <c r="AH50" s="105"/>
      <c r="AI50" s="105"/>
      <c r="AJ50" s="105"/>
      <c r="AK50" s="105"/>
      <c r="AL50" s="105"/>
      <c r="AM50" s="105"/>
      <c r="AN50" s="105"/>
      <c r="AO50" s="105"/>
      <c r="AP50" s="105"/>
      <c r="AQ50" s="104">
        <v>0</v>
      </c>
      <c r="AR50" s="104">
        <v>0</v>
      </c>
      <c r="AS50" s="105"/>
      <c r="AT50" s="104">
        <v>0</v>
      </c>
      <c r="AU50" s="104">
        <v>0</v>
      </c>
      <c r="AV50" s="104">
        <v>-1</v>
      </c>
      <c r="AW50" s="104">
        <v>1460</v>
      </c>
      <c r="AX50" s="104">
        <v>1460</v>
      </c>
      <c r="AY50" s="104">
        <v>20</v>
      </c>
      <c r="AZ50" s="104" t="b">
        <v>0</v>
      </c>
      <c r="BA50" s="104">
        <v>0</v>
      </c>
      <c r="BB50" s="104">
        <v>0</v>
      </c>
      <c r="BC50" s="104">
        <v>0</v>
      </c>
      <c r="BD50" s="104" t="b">
        <v>0</v>
      </c>
      <c r="BE50" s="105" t="s">
        <v>512</v>
      </c>
      <c r="BF50" s="104">
        <v>0</v>
      </c>
      <c r="BG50" s="104">
        <v>0</v>
      </c>
      <c r="BH50" s="104">
        <v>0</v>
      </c>
      <c r="BI50" s="104" t="b">
        <v>0</v>
      </c>
      <c r="BJ50" s="105"/>
      <c r="BK50" s="105"/>
      <c r="BL50" s="104">
        <v>0</v>
      </c>
      <c r="BM50" s="104">
        <v>0</v>
      </c>
      <c r="BN50" s="104">
        <v>0</v>
      </c>
      <c r="BO50" s="105" t="s">
        <v>6755</v>
      </c>
      <c r="BP50" s="105" t="s">
        <v>208</v>
      </c>
      <c r="BQ50" s="104">
        <v>8760</v>
      </c>
      <c r="BR50" s="105"/>
      <c r="BS50" s="105" t="s">
        <v>513</v>
      </c>
      <c r="BT50" s="105"/>
      <c r="BU50" s="104">
        <v>0</v>
      </c>
    </row>
    <row r="51" spans="1:73" x14ac:dyDescent="0.35">
      <c r="A51" s="104">
        <v>0</v>
      </c>
      <c r="B51" s="105" t="s">
        <v>511</v>
      </c>
      <c r="C51" s="105"/>
      <c r="D51" s="104">
        <v>2</v>
      </c>
      <c r="E51" s="105" t="s">
        <v>7023</v>
      </c>
      <c r="F51" s="105" t="s">
        <v>6734</v>
      </c>
      <c r="G51" s="104">
        <v>1</v>
      </c>
      <c r="H51" s="105" t="s">
        <v>483</v>
      </c>
      <c r="I51" s="104" t="b">
        <v>1</v>
      </c>
      <c r="J51" s="105"/>
      <c r="K51" s="105"/>
      <c r="L51" s="104">
        <v>24</v>
      </c>
      <c r="M51" s="105"/>
      <c r="N51" s="104" t="b">
        <v>1</v>
      </c>
      <c r="O51" s="104">
        <v>0</v>
      </c>
      <c r="P51" s="105"/>
      <c r="Q51" s="105"/>
      <c r="R51" s="104" t="b">
        <v>0</v>
      </c>
      <c r="S51" s="105"/>
      <c r="T51" s="105"/>
      <c r="U51" s="105"/>
      <c r="V51" s="105"/>
      <c r="W51" s="105"/>
      <c r="X51" s="105"/>
      <c r="Y51" s="105"/>
      <c r="Z51" s="105"/>
      <c r="AA51" s="105"/>
      <c r="AB51" s="105"/>
      <c r="AC51" s="105"/>
      <c r="AD51" s="105"/>
      <c r="AE51" s="105"/>
      <c r="AF51" s="105"/>
      <c r="AG51" s="105"/>
      <c r="AH51" s="105"/>
      <c r="AI51" s="105"/>
      <c r="AJ51" s="105"/>
      <c r="AK51" s="105"/>
      <c r="AL51" s="105"/>
      <c r="AM51" s="105"/>
      <c r="AN51" s="105"/>
      <c r="AO51" s="105"/>
      <c r="AP51" s="105"/>
      <c r="AQ51" s="104">
        <v>0</v>
      </c>
      <c r="AR51" s="104">
        <v>0</v>
      </c>
      <c r="AS51" s="105"/>
      <c r="AT51" s="104">
        <v>0</v>
      </c>
      <c r="AU51" s="104">
        <v>0</v>
      </c>
      <c r="AV51" s="104">
        <v>-1</v>
      </c>
      <c r="AW51" s="104">
        <v>1460</v>
      </c>
      <c r="AX51" s="104">
        <v>1460</v>
      </c>
      <c r="AY51" s="104">
        <v>20</v>
      </c>
      <c r="AZ51" s="104" t="b">
        <v>0</v>
      </c>
      <c r="BA51" s="104">
        <v>0</v>
      </c>
      <c r="BB51" s="104">
        <v>0</v>
      </c>
      <c r="BC51" s="104">
        <v>0</v>
      </c>
      <c r="BD51" s="104" t="b">
        <v>0</v>
      </c>
      <c r="BE51" s="105" t="s">
        <v>512</v>
      </c>
      <c r="BF51" s="104">
        <v>0</v>
      </c>
      <c r="BG51" s="104">
        <v>0</v>
      </c>
      <c r="BH51" s="104">
        <v>0</v>
      </c>
      <c r="BI51" s="104" t="b">
        <v>0</v>
      </c>
      <c r="BJ51" s="105"/>
      <c r="BK51" s="105"/>
      <c r="BL51" s="104">
        <v>0</v>
      </c>
      <c r="BM51" s="104">
        <v>1</v>
      </c>
      <c r="BN51" s="104">
        <v>0</v>
      </c>
      <c r="BO51" s="105" t="s">
        <v>6735</v>
      </c>
      <c r="BP51" s="105" t="s">
        <v>209</v>
      </c>
      <c r="BQ51" s="104">
        <v>8760</v>
      </c>
      <c r="BR51" s="105"/>
      <c r="BS51" s="105" t="s">
        <v>513</v>
      </c>
      <c r="BT51" s="105"/>
      <c r="BU51" s="104">
        <v>0</v>
      </c>
    </row>
    <row r="52" spans="1:73" x14ac:dyDescent="0.35">
      <c r="A52" s="104">
        <v>0</v>
      </c>
      <c r="B52" s="105" t="s">
        <v>482</v>
      </c>
      <c r="C52" s="105"/>
      <c r="D52" s="104">
        <v>2</v>
      </c>
      <c r="E52" s="105" t="s">
        <v>7023</v>
      </c>
      <c r="F52" s="105" t="s">
        <v>6799</v>
      </c>
      <c r="G52" s="104">
        <v>1</v>
      </c>
      <c r="H52" s="105" t="s">
        <v>483</v>
      </c>
      <c r="I52" s="104" t="b">
        <v>1</v>
      </c>
      <c r="J52" s="105"/>
      <c r="K52" s="105"/>
      <c r="L52" s="104">
        <v>24</v>
      </c>
      <c r="M52" s="105"/>
      <c r="N52" s="104" t="b">
        <v>1</v>
      </c>
      <c r="O52" s="104">
        <v>0</v>
      </c>
      <c r="P52" s="105"/>
      <c r="Q52" s="105"/>
      <c r="R52" s="104" t="b">
        <v>0</v>
      </c>
      <c r="S52" s="105"/>
      <c r="T52" s="105"/>
      <c r="U52" s="105"/>
      <c r="V52" s="105"/>
      <c r="W52" s="105"/>
      <c r="X52" s="105"/>
      <c r="Y52" s="105"/>
      <c r="Z52" s="105"/>
      <c r="AA52" s="105"/>
      <c r="AB52" s="105"/>
      <c r="AC52" s="105"/>
      <c r="AD52" s="105"/>
      <c r="AE52" s="105"/>
      <c r="AF52" s="105"/>
      <c r="AG52" s="105"/>
      <c r="AH52" s="105"/>
      <c r="AI52" s="105"/>
      <c r="AJ52" s="105"/>
      <c r="AK52" s="105"/>
      <c r="AL52" s="105"/>
      <c r="AM52" s="105"/>
      <c r="AN52" s="105"/>
      <c r="AO52" s="105"/>
      <c r="AP52" s="105"/>
      <c r="AQ52" s="104">
        <v>0</v>
      </c>
      <c r="AR52" s="104">
        <v>0</v>
      </c>
      <c r="AS52" s="105"/>
      <c r="AT52" s="104">
        <v>0</v>
      </c>
      <c r="AU52" s="104">
        <v>0</v>
      </c>
      <c r="AV52" s="104">
        <v>-1</v>
      </c>
      <c r="AW52" s="104">
        <v>1460</v>
      </c>
      <c r="AX52" s="104">
        <v>1460</v>
      </c>
      <c r="AY52" s="104">
        <v>20</v>
      </c>
      <c r="AZ52" s="104" t="b">
        <v>0</v>
      </c>
      <c r="BA52" s="104">
        <v>0</v>
      </c>
      <c r="BB52" s="104">
        <v>0</v>
      </c>
      <c r="BC52" s="104">
        <v>0</v>
      </c>
      <c r="BD52" s="104" t="b">
        <v>1</v>
      </c>
      <c r="BE52" s="105" t="s">
        <v>512</v>
      </c>
      <c r="BF52" s="104">
        <v>0</v>
      </c>
      <c r="BG52" s="104">
        <v>0</v>
      </c>
      <c r="BH52" s="104">
        <v>0</v>
      </c>
      <c r="BI52" s="104" t="b">
        <v>1</v>
      </c>
      <c r="BJ52" s="105"/>
      <c r="BK52" s="105"/>
      <c r="BL52" s="104">
        <v>0</v>
      </c>
      <c r="BM52" s="104">
        <v>2</v>
      </c>
      <c r="BN52" s="104">
        <v>0</v>
      </c>
      <c r="BO52" s="105"/>
      <c r="BP52" s="105" t="s">
        <v>207</v>
      </c>
      <c r="BQ52" s="104">
        <v>876000</v>
      </c>
      <c r="BR52" s="105"/>
      <c r="BS52" s="105" t="s">
        <v>105</v>
      </c>
      <c r="BT52" s="105"/>
      <c r="BU52" s="104">
        <v>0</v>
      </c>
    </row>
    <row r="53" spans="1:73" x14ac:dyDescent="0.35">
      <c r="A53" s="104">
        <v>0</v>
      </c>
      <c r="B53" s="105" t="s">
        <v>482</v>
      </c>
      <c r="C53" s="105"/>
      <c r="D53" s="104">
        <v>2</v>
      </c>
      <c r="E53" s="105" t="s">
        <v>7022</v>
      </c>
      <c r="F53" s="105" t="s">
        <v>6798</v>
      </c>
      <c r="G53" s="104">
        <v>1</v>
      </c>
      <c r="H53" s="105" t="s">
        <v>483</v>
      </c>
      <c r="I53" s="104" t="b">
        <v>1</v>
      </c>
      <c r="J53" s="105"/>
      <c r="K53" s="105"/>
      <c r="L53" s="104">
        <v>24</v>
      </c>
      <c r="M53" s="105"/>
      <c r="N53" s="104" t="b">
        <v>1</v>
      </c>
      <c r="O53" s="104">
        <v>0</v>
      </c>
      <c r="P53" s="105"/>
      <c r="Q53" s="105"/>
      <c r="R53" s="104" t="b">
        <v>0</v>
      </c>
      <c r="S53" s="105"/>
      <c r="T53" s="105"/>
      <c r="U53" s="105"/>
      <c r="V53" s="105"/>
      <c r="W53" s="105"/>
      <c r="X53" s="105"/>
      <c r="Y53" s="105"/>
      <c r="Z53" s="105"/>
      <c r="AA53" s="105"/>
      <c r="AB53" s="105"/>
      <c r="AC53" s="105"/>
      <c r="AD53" s="105"/>
      <c r="AE53" s="105"/>
      <c r="AF53" s="105"/>
      <c r="AG53" s="105"/>
      <c r="AH53" s="105"/>
      <c r="AI53" s="105"/>
      <c r="AJ53" s="105"/>
      <c r="AK53" s="105"/>
      <c r="AL53" s="105"/>
      <c r="AM53" s="105"/>
      <c r="AN53" s="105"/>
      <c r="AO53" s="105"/>
      <c r="AP53" s="105"/>
      <c r="AQ53" s="104">
        <v>0</v>
      </c>
      <c r="AR53" s="104">
        <v>20000</v>
      </c>
      <c r="AS53" s="105"/>
      <c r="AT53" s="104">
        <v>0</v>
      </c>
      <c r="AU53" s="104">
        <v>0</v>
      </c>
      <c r="AV53" s="104">
        <v>-1</v>
      </c>
      <c r="AW53" s="104">
        <v>1460</v>
      </c>
      <c r="AX53" s="104">
        <v>1460</v>
      </c>
      <c r="AY53" s="104">
        <v>20</v>
      </c>
      <c r="AZ53" s="104" t="b">
        <v>0</v>
      </c>
      <c r="BA53" s="104">
        <v>0</v>
      </c>
      <c r="BB53" s="104">
        <v>0</v>
      </c>
      <c r="BC53" s="104">
        <v>0</v>
      </c>
      <c r="BD53" s="104" t="b">
        <v>1</v>
      </c>
      <c r="BE53" s="105" t="s">
        <v>512</v>
      </c>
      <c r="BF53" s="104">
        <v>0</v>
      </c>
      <c r="BG53" s="104">
        <v>0</v>
      </c>
      <c r="BH53" s="104">
        <v>0</v>
      </c>
      <c r="BI53" s="104" t="b">
        <v>1</v>
      </c>
      <c r="BJ53" s="105"/>
      <c r="BK53" s="105"/>
      <c r="BL53" s="104">
        <v>0</v>
      </c>
      <c r="BM53" s="104">
        <v>0</v>
      </c>
      <c r="BN53" s="104">
        <v>730</v>
      </c>
      <c r="BO53" s="105"/>
      <c r="BP53" s="105" t="s">
        <v>207</v>
      </c>
      <c r="BQ53" s="104">
        <v>280320</v>
      </c>
      <c r="BR53" s="105"/>
      <c r="BS53" s="105" t="s">
        <v>105</v>
      </c>
      <c r="BT53" s="105"/>
      <c r="BU53" s="104">
        <v>0</v>
      </c>
    </row>
    <row r="54" spans="1:73" x14ac:dyDescent="0.35">
      <c r="A54" s="104">
        <v>0</v>
      </c>
      <c r="B54" s="105" t="s">
        <v>511</v>
      </c>
      <c r="C54" s="105"/>
      <c r="D54" s="104">
        <v>2</v>
      </c>
      <c r="E54" s="105" t="s">
        <v>7022</v>
      </c>
      <c r="F54" s="105" t="s">
        <v>6762</v>
      </c>
      <c r="G54" s="104">
        <v>1</v>
      </c>
      <c r="H54" s="105" t="s">
        <v>483</v>
      </c>
      <c r="I54" s="104" t="b">
        <v>1</v>
      </c>
      <c r="J54" s="105"/>
      <c r="K54" s="105"/>
      <c r="L54" s="104">
        <v>24</v>
      </c>
      <c r="M54" s="105"/>
      <c r="N54" s="104" t="b">
        <v>1</v>
      </c>
      <c r="O54" s="104">
        <v>0</v>
      </c>
      <c r="P54" s="105"/>
      <c r="Q54" s="105"/>
      <c r="R54" s="104" t="b">
        <v>0</v>
      </c>
      <c r="S54" s="105"/>
      <c r="T54" s="105"/>
      <c r="U54" s="105"/>
      <c r="V54" s="105"/>
      <c r="W54" s="105"/>
      <c r="X54" s="105"/>
      <c r="Y54" s="105"/>
      <c r="Z54" s="105"/>
      <c r="AA54" s="105"/>
      <c r="AB54" s="105"/>
      <c r="AC54" s="105"/>
      <c r="AD54" s="105"/>
      <c r="AE54" s="105"/>
      <c r="AF54" s="105"/>
      <c r="AG54" s="105"/>
      <c r="AH54" s="105"/>
      <c r="AI54" s="105"/>
      <c r="AJ54" s="105"/>
      <c r="AK54" s="105"/>
      <c r="AL54" s="105"/>
      <c r="AM54" s="105"/>
      <c r="AN54" s="105"/>
      <c r="AO54" s="105"/>
      <c r="AP54" s="105"/>
      <c r="AQ54" s="104">
        <v>0</v>
      </c>
      <c r="AR54" s="104">
        <v>0</v>
      </c>
      <c r="AS54" s="105"/>
      <c r="AT54" s="104">
        <v>0</v>
      </c>
      <c r="AU54" s="104">
        <v>0</v>
      </c>
      <c r="AV54" s="104">
        <v>-1</v>
      </c>
      <c r="AW54" s="104">
        <v>1460</v>
      </c>
      <c r="AX54" s="104">
        <v>1460</v>
      </c>
      <c r="AY54" s="104">
        <v>20</v>
      </c>
      <c r="AZ54" s="104" t="b">
        <v>0</v>
      </c>
      <c r="BA54" s="104">
        <v>0</v>
      </c>
      <c r="BB54" s="104">
        <v>0</v>
      </c>
      <c r="BC54" s="104">
        <v>0</v>
      </c>
      <c r="BD54" s="104" t="b">
        <v>0</v>
      </c>
      <c r="BE54" s="105" t="s">
        <v>512</v>
      </c>
      <c r="BF54" s="104">
        <v>0</v>
      </c>
      <c r="BG54" s="104">
        <v>0</v>
      </c>
      <c r="BH54" s="104">
        <v>0</v>
      </c>
      <c r="BI54" s="104" t="b">
        <v>0</v>
      </c>
      <c r="BJ54" s="105"/>
      <c r="BK54" s="105"/>
      <c r="BL54" s="104">
        <v>0</v>
      </c>
      <c r="BM54" s="104">
        <v>1</v>
      </c>
      <c r="BN54" s="104">
        <v>0</v>
      </c>
      <c r="BO54" s="105" t="s">
        <v>6763</v>
      </c>
      <c r="BP54" s="105" t="s">
        <v>208</v>
      </c>
      <c r="BQ54" s="104">
        <v>8760</v>
      </c>
      <c r="BR54" s="105"/>
      <c r="BS54" s="105" t="s">
        <v>513</v>
      </c>
      <c r="BT54" s="105"/>
      <c r="BU54" s="104">
        <v>0</v>
      </c>
    </row>
    <row r="55" spans="1:73" x14ac:dyDescent="0.35">
      <c r="A55" s="104">
        <v>0</v>
      </c>
      <c r="B55" s="105" t="s">
        <v>511</v>
      </c>
      <c r="C55" s="105"/>
      <c r="D55" s="104">
        <v>2</v>
      </c>
      <c r="E55" s="105" t="s">
        <v>7022</v>
      </c>
      <c r="F55" s="105" t="s">
        <v>10656</v>
      </c>
      <c r="G55" s="104">
        <v>1</v>
      </c>
      <c r="H55" s="105" t="s">
        <v>483</v>
      </c>
      <c r="I55" s="104" t="b">
        <v>1</v>
      </c>
      <c r="J55" s="105"/>
      <c r="K55" s="105"/>
      <c r="L55" s="104">
        <v>24</v>
      </c>
      <c r="M55" s="105"/>
      <c r="N55" s="104" t="b">
        <v>1</v>
      </c>
      <c r="O55" s="104">
        <v>0</v>
      </c>
      <c r="P55" s="105"/>
      <c r="Q55" s="105"/>
      <c r="R55" s="104" t="b">
        <v>1</v>
      </c>
      <c r="S55" s="105"/>
      <c r="T55" s="105"/>
      <c r="U55" s="105"/>
      <c r="V55" s="105"/>
      <c r="W55" s="105"/>
      <c r="X55" s="105"/>
      <c r="Y55" s="105"/>
      <c r="Z55" s="105"/>
      <c r="AA55" s="105"/>
      <c r="AB55" s="105"/>
      <c r="AC55" s="105"/>
      <c r="AD55" s="105"/>
      <c r="AE55" s="105"/>
      <c r="AF55" s="105"/>
      <c r="AG55" s="105"/>
      <c r="AH55" s="105"/>
      <c r="AI55" s="105"/>
      <c r="AJ55" s="105"/>
      <c r="AK55" s="105"/>
      <c r="AL55" s="105"/>
      <c r="AM55" s="105"/>
      <c r="AN55" s="105"/>
      <c r="AO55" s="105"/>
      <c r="AP55" s="105"/>
      <c r="AQ55" s="104">
        <v>0</v>
      </c>
      <c r="AR55" s="104">
        <v>0</v>
      </c>
      <c r="AS55" s="105"/>
      <c r="AT55" s="104">
        <v>0</v>
      </c>
      <c r="AU55" s="104">
        <v>0</v>
      </c>
      <c r="AV55" s="104">
        <v>-1</v>
      </c>
      <c r="AW55" s="104">
        <v>1460</v>
      </c>
      <c r="AX55" s="104">
        <v>1460</v>
      </c>
      <c r="AY55" s="104">
        <v>20</v>
      </c>
      <c r="AZ55" s="104" t="b">
        <v>0</v>
      </c>
      <c r="BA55" s="104">
        <v>0</v>
      </c>
      <c r="BB55" s="104">
        <v>0</v>
      </c>
      <c r="BC55" s="104">
        <v>0</v>
      </c>
      <c r="BD55" s="104" t="b">
        <v>0</v>
      </c>
      <c r="BE55" s="105" t="s">
        <v>512</v>
      </c>
      <c r="BF55" s="104">
        <v>0</v>
      </c>
      <c r="BG55" s="104">
        <v>0</v>
      </c>
      <c r="BH55" s="104">
        <v>0</v>
      </c>
      <c r="BI55" s="104" t="b">
        <v>0</v>
      </c>
      <c r="BJ55" s="105"/>
      <c r="BK55" s="105"/>
      <c r="BL55" s="104">
        <v>0</v>
      </c>
      <c r="BM55" s="104">
        <v>2</v>
      </c>
      <c r="BN55" s="104">
        <v>0</v>
      </c>
      <c r="BO55" s="105" t="s">
        <v>6742</v>
      </c>
      <c r="BP55" s="105" t="s">
        <v>6743</v>
      </c>
      <c r="BQ55" s="104">
        <v>17520</v>
      </c>
      <c r="BR55" s="105"/>
      <c r="BS55" s="105" t="s">
        <v>513</v>
      </c>
      <c r="BT55" s="105"/>
      <c r="BU55" s="104">
        <v>0</v>
      </c>
    </row>
    <row r="56" spans="1:73" x14ac:dyDescent="0.35">
      <c r="A56" s="104">
        <v>0</v>
      </c>
      <c r="B56" s="105" t="s">
        <v>482</v>
      </c>
      <c r="C56" s="105"/>
      <c r="D56" s="104">
        <v>2</v>
      </c>
      <c r="E56" s="105" t="s">
        <v>10804</v>
      </c>
      <c r="F56" s="105" t="s">
        <v>6864</v>
      </c>
      <c r="G56" s="104">
        <v>1</v>
      </c>
      <c r="H56" s="105" t="s">
        <v>483</v>
      </c>
      <c r="I56" s="104" t="b">
        <v>1</v>
      </c>
      <c r="J56" s="105"/>
      <c r="K56" s="105"/>
      <c r="L56" s="104">
        <v>24</v>
      </c>
      <c r="M56" s="105"/>
      <c r="N56" s="104" t="b">
        <v>1</v>
      </c>
      <c r="O56" s="104">
        <v>0</v>
      </c>
      <c r="P56" s="105" t="s">
        <v>485</v>
      </c>
      <c r="Q56" s="105" t="s">
        <v>6002</v>
      </c>
      <c r="R56" s="104" t="b">
        <v>0</v>
      </c>
      <c r="S56" s="105"/>
      <c r="T56" s="105"/>
      <c r="U56" s="105"/>
      <c r="V56" s="105"/>
      <c r="W56" s="105"/>
      <c r="X56" s="105"/>
      <c r="Y56" s="105"/>
      <c r="Z56" s="105"/>
      <c r="AA56" s="105"/>
      <c r="AB56" s="105"/>
      <c r="AC56" s="105"/>
      <c r="AD56" s="105"/>
      <c r="AE56" s="105"/>
      <c r="AF56" s="105"/>
      <c r="AG56" s="105"/>
      <c r="AH56" s="105"/>
      <c r="AI56" s="105"/>
      <c r="AJ56" s="105"/>
      <c r="AK56" s="105"/>
      <c r="AL56" s="105"/>
      <c r="AM56" s="105"/>
      <c r="AN56" s="105"/>
      <c r="AO56" s="105"/>
      <c r="AP56" s="105"/>
      <c r="AQ56" s="104">
        <v>0</v>
      </c>
      <c r="AR56" s="104">
        <v>1000</v>
      </c>
      <c r="AS56" s="105"/>
      <c r="AT56" s="104">
        <v>0</v>
      </c>
      <c r="AU56" s="104">
        <v>0</v>
      </c>
      <c r="AV56" s="104">
        <v>-1</v>
      </c>
      <c r="AW56" s="104">
        <v>1460</v>
      </c>
      <c r="AX56" s="104">
        <v>1460</v>
      </c>
      <c r="AY56" s="104">
        <v>20</v>
      </c>
      <c r="AZ56" s="104" t="b">
        <v>0</v>
      </c>
      <c r="BA56" s="104">
        <v>0</v>
      </c>
      <c r="BB56" s="104">
        <v>0</v>
      </c>
      <c r="BC56" s="104">
        <v>0</v>
      </c>
      <c r="BD56" s="104" t="b">
        <v>1</v>
      </c>
      <c r="BE56" s="105" t="s">
        <v>512</v>
      </c>
      <c r="BF56" s="104">
        <v>0</v>
      </c>
      <c r="BG56" s="104">
        <v>0</v>
      </c>
      <c r="BH56" s="104">
        <v>0</v>
      </c>
      <c r="BI56" s="104" t="b">
        <v>1</v>
      </c>
      <c r="BJ56" s="105"/>
      <c r="BK56" s="105"/>
      <c r="BL56" s="104">
        <v>0</v>
      </c>
      <c r="BM56" s="104">
        <v>0</v>
      </c>
      <c r="BN56" s="104">
        <v>8</v>
      </c>
      <c r="BO56" s="105"/>
      <c r="BP56" s="105" t="s">
        <v>207</v>
      </c>
      <c r="BQ56" s="104">
        <v>70080</v>
      </c>
      <c r="BR56" s="105"/>
      <c r="BS56" s="105" t="s">
        <v>105</v>
      </c>
      <c r="BT56" s="105"/>
      <c r="BU56" s="104">
        <v>0</v>
      </c>
    </row>
    <row r="57" spans="1:73" x14ac:dyDescent="0.35">
      <c r="A57" s="104">
        <v>0</v>
      </c>
      <c r="B57" s="105" t="s">
        <v>511</v>
      </c>
      <c r="C57" s="105"/>
      <c r="D57" s="104">
        <v>2</v>
      </c>
      <c r="E57" s="105" t="s">
        <v>10804</v>
      </c>
      <c r="F57" s="105" t="s">
        <v>6786</v>
      </c>
      <c r="G57" s="104">
        <v>1</v>
      </c>
      <c r="H57" s="105" t="s">
        <v>483</v>
      </c>
      <c r="I57" s="104" t="b">
        <v>1</v>
      </c>
      <c r="J57" s="105"/>
      <c r="K57" s="105"/>
      <c r="L57" s="104">
        <v>24</v>
      </c>
      <c r="M57" s="105"/>
      <c r="N57" s="104" t="b">
        <v>1</v>
      </c>
      <c r="O57" s="104">
        <v>0</v>
      </c>
      <c r="P57" s="105"/>
      <c r="Q57" s="105"/>
      <c r="R57" s="104" t="b">
        <v>0</v>
      </c>
      <c r="S57" s="105"/>
      <c r="T57" s="105"/>
      <c r="U57" s="105"/>
      <c r="V57" s="105"/>
      <c r="W57" s="105"/>
      <c r="X57" s="105"/>
      <c r="Y57" s="105"/>
      <c r="Z57" s="105"/>
      <c r="AA57" s="105"/>
      <c r="AB57" s="105"/>
      <c r="AC57" s="105"/>
      <c r="AD57" s="105"/>
      <c r="AE57" s="105"/>
      <c r="AF57" s="105"/>
      <c r="AG57" s="105"/>
      <c r="AH57" s="105"/>
      <c r="AI57" s="105"/>
      <c r="AJ57" s="105"/>
      <c r="AK57" s="105"/>
      <c r="AL57" s="105"/>
      <c r="AM57" s="105"/>
      <c r="AN57" s="105"/>
      <c r="AO57" s="105"/>
      <c r="AP57" s="105"/>
      <c r="AQ57" s="104">
        <v>0</v>
      </c>
      <c r="AR57" s="104">
        <v>0</v>
      </c>
      <c r="AS57" s="105"/>
      <c r="AT57" s="104">
        <v>0</v>
      </c>
      <c r="AU57" s="104">
        <v>0</v>
      </c>
      <c r="AV57" s="104">
        <v>-1</v>
      </c>
      <c r="AW57" s="104">
        <v>1460</v>
      </c>
      <c r="AX57" s="104">
        <v>1460</v>
      </c>
      <c r="AY57" s="104">
        <v>20</v>
      </c>
      <c r="AZ57" s="104" t="b">
        <v>0</v>
      </c>
      <c r="BA57" s="104">
        <v>0</v>
      </c>
      <c r="BB57" s="104">
        <v>0</v>
      </c>
      <c r="BC57" s="104">
        <v>0</v>
      </c>
      <c r="BD57" s="104" t="b">
        <v>0</v>
      </c>
      <c r="BE57" s="105" t="s">
        <v>512</v>
      </c>
      <c r="BF57" s="104">
        <v>0</v>
      </c>
      <c r="BG57" s="104">
        <v>0</v>
      </c>
      <c r="BH57" s="104">
        <v>0</v>
      </c>
      <c r="BI57" s="104" t="b">
        <v>0</v>
      </c>
      <c r="BJ57" s="105"/>
      <c r="BK57" s="105"/>
      <c r="BL57" s="104">
        <v>0</v>
      </c>
      <c r="BM57" s="104">
        <v>1</v>
      </c>
      <c r="BN57" s="104">
        <v>0</v>
      </c>
      <c r="BO57" s="105" t="s">
        <v>6787</v>
      </c>
      <c r="BP57" s="105" t="s">
        <v>208</v>
      </c>
      <c r="BQ57" s="104">
        <v>730</v>
      </c>
      <c r="BR57" s="105"/>
      <c r="BS57" s="105" t="s">
        <v>513</v>
      </c>
      <c r="BT57" s="105"/>
      <c r="BU57" s="104">
        <v>0</v>
      </c>
    </row>
    <row r="58" spans="1:73" x14ac:dyDescent="0.35">
      <c r="A58" s="104">
        <v>0</v>
      </c>
      <c r="B58" s="105" t="s">
        <v>511</v>
      </c>
      <c r="C58" s="105"/>
      <c r="D58" s="104">
        <v>2</v>
      </c>
      <c r="E58" s="105" t="s">
        <v>10804</v>
      </c>
      <c r="F58" s="105" t="s">
        <v>10685</v>
      </c>
      <c r="G58" s="104">
        <v>1</v>
      </c>
      <c r="H58" s="105" t="s">
        <v>483</v>
      </c>
      <c r="I58" s="104" t="b">
        <v>1</v>
      </c>
      <c r="J58" s="105"/>
      <c r="K58" s="105"/>
      <c r="L58" s="104">
        <v>24</v>
      </c>
      <c r="M58" s="105"/>
      <c r="N58" s="104" t="b">
        <v>1</v>
      </c>
      <c r="O58" s="104">
        <v>0</v>
      </c>
      <c r="P58" s="105"/>
      <c r="Q58" s="105"/>
      <c r="R58" s="104" t="b">
        <v>0</v>
      </c>
      <c r="S58" s="105"/>
      <c r="T58" s="105"/>
      <c r="U58" s="105"/>
      <c r="V58" s="105"/>
      <c r="W58" s="105"/>
      <c r="X58" s="105"/>
      <c r="Y58" s="105"/>
      <c r="Z58" s="105"/>
      <c r="AA58" s="105"/>
      <c r="AB58" s="105"/>
      <c r="AC58" s="105"/>
      <c r="AD58" s="105"/>
      <c r="AE58" s="105"/>
      <c r="AF58" s="105"/>
      <c r="AG58" s="105"/>
      <c r="AH58" s="105"/>
      <c r="AI58" s="105"/>
      <c r="AJ58" s="105"/>
      <c r="AK58" s="105"/>
      <c r="AL58" s="105"/>
      <c r="AM58" s="105"/>
      <c r="AN58" s="105"/>
      <c r="AO58" s="105"/>
      <c r="AP58" s="105"/>
      <c r="AQ58" s="104">
        <v>0</v>
      </c>
      <c r="AR58" s="104">
        <v>0</v>
      </c>
      <c r="AS58" s="105"/>
      <c r="AT58" s="104">
        <v>0</v>
      </c>
      <c r="AU58" s="104">
        <v>0</v>
      </c>
      <c r="AV58" s="104">
        <v>-1</v>
      </c>
      <c r="AW58" s="104">
        <v>1460</v>
      </c>
      <c r="AX58" s="104">
        <v>1460</v>
      </c>
      <c r="AY58" s="104">
        <v>20</v>
      </c>
      <c r="AZ58" s="104" t="b">
        <v>0</v>
      </c>
      <c r="BA58" s="104">
        <v>0</v>
      </c>
      <c r="BB58" s="104">
        <v>0</v>
      </c>
      <c r="BC58" s="104">
        <v>0</v>
      </c>
      <c r="BD58" s="104" t="b">
        <v>0</v>
      </c>
      <c r="BE58" s="105" t="s">
        <v>512</v>
      </c>
      <c r="BF58" s="104">
        <v>0</v>
      </c>
      <c r="BG58" s="104">
        <v>0</v>
      </c>
      <c r="BH58" s="104">
        <v>0</v>
      </c>
      <c r="BI58" s="104" t="b">
        <v>0</v>
      </c>
      <c r="BJ58" s="105"/>
      <c r="BK58" s="105"/>
      <c r="BL58" s="104">
        <v>0</v>
      </c>
      <c r="BM58" s="104">
        <v>2</v>
      </c>
      <c r="BN58" s="104">
        <v>0</v>
      </c>
      <c r="BO58" s="105" t="s">
        <v>6865</v>
      </c>
      <c r="BP58" s="105" t="s">
        <v>209</v>
      </c>
      <c r="BQ58" s="104">
        <v>1460</v>
      </c>
      <c r="BR58" s="105"/>
      <c r="BS58" s="105" t="s">
        <v>513</v>
      </c>
      <c r="BT58" s="105"/>
      <c r="BU58" s="104">
        <v>0</v>
      </c>
    </row>
    <row r="59" spans="1:73" x14ac:dyDescent="0.35">
      <c r="A59" s="104">
        <v>0</v>
      </c>
      <c r="B59" s="105" t="s">
        <v>511</v>
      </c>
      <c r="C59" s="105"/>
      <c r="D59" s="104">
        <v>2</v>
      </c>
      <c r="E59" s="105" t="s">
        <v>7037</v>
      </c>
      <c r="F59" s="105" t="s">
        <v>6786</v>
      </c>
      <c r="G59" s="104">
        <v>1</v>
      </c>
      <c r="H59" s="105" t="s">
        <v>483</v>
      </c>
      <c r="I59" s="104" t="b">
        <v>1</v>
      </c>
      <c r="J59" s="105"/>
      <c r="K59" s="105"/>
      <c r="L59" s="104">
        <v>24</v>
      </c>
      <c r="M59" s="105"/>
      <c r="N59" s="104" t="b">
        <v>1</v>
      </c>
      <c r="O59" s="104">
        <v>0</v>
      </c>
      <c r="P59" s="105"/>
      <c r="Q59" s="105"/>
      <c r="R59" s="104" t="b">
        <v>0</v>
      </c>
      <c r="S59" s="105"/>
      <c r="T59" s="105"/>
      <c r="U59" s="105"/>
      <c r="V59" s="105"/>
      <c r="W59" s="105"/>
      <c r="X59" s="105"/>
      <c r="Y59" s="105"/>
      <c r="Z59" s="105"/>
      <c r="AA59" s="105"/>
      <c r="AB59" s="105"/>
      <c r="AC59" s="105"/>
      <c r="AD59" s="105"/>
      <c r="AE59" s="105"/>
      <c r="AF59" s="105"/>
      <c r="AG59" s="105"/>
      <c r="AH59" s="105"/>
      <c r="AI59" s="105"/>
      <c r="AJ59" s="105"/>
      <c r="AK59" s="105"/>
      <c r="AL59" s="105"/>
      <c r="AM59" s="105"/>
      <c r="AN59" s="105"/>
      <c r="AO59" s="105"/>
      <c r="AP59" s="105"/>
      <c r="AQ59" s="104">
        <v>0</v>
      </c>
      <c r="AR59" s="104">
        <v>0</v>
      </c>
      <c r="AS59" s="105"/>
      <c r="AT59" s="104">
        <v>0</v>
      </c>
      <c r="AU59" s="104">
        <v>0</v>
      </c>
      <c r="AV59" s="104">
        <v>-1</v>
      </c>
      <c r="AW59" s="104">
        <v>1460</v>
      </c>
      <c r="AX59" s="104">
        <v>1460</v>
      </c>
      <c r="AY59" s="104">
        <v>20</v>
      </c>
      <c r="AZ59" s="104" t="b">
        <v>0</v>
      </c>
      <c r="BA59" s="104">
        <v>0</v>
      </c>
      <c r="BB59" s="104">
        <v>0</v>
      </c>
      <c r="BC59" s="104">
        <v>0</v>
      </c>
      <c r="BD59" s="104" t="b">
        <v>0</v>
      </c>
      <c r="BE59" s="105" t="s">
        <v>512</v>
      </c>
      <c r="BF59" s="104">
        <v>0</v>
      </c>
      <c r="BG59" s="104">
        <v>0</v>
      </c>
      <c r="BH59" s="104">
        <v>0</v>
      </c>
      <c r="BI59" s="104" t="b">
        <v>0</v>
      </c>
      <c r="BJ59" s="105"/>
      <c r="BK59" s="105"/>
      <c r="BL59" s="104">
        <v>0</v>
      </c>
      <c r="BM59" s="104">
        <v>0</v>
      </c>
      <c r="BN59" s="104">
        <v>0</v>
      </c>
      <c r="BO59" s="105" t="s">
        <v>6787</v>
      </c>
      <c r="BP59" s="105" t="s">
        <v>208</v>
      </c>
      <c r="BQ59" s="104">
        <v>730</v>
      </c>
      <c r="BR59" s="105"/>
      <c r="BS59" s="105" t="s">
        <v>513</v>
      </c>
      <c r="BT59" s="105"/>
      <c r="BU59" s="104">
        <v>0</v>
      </c>
    </row>
    <row r="60" spans="1:73" x14ac:dyDescent="0.35">
      <c r="A60" s="104">
        <v>0</v>
      </c>
      <c r="B60" s="105" t="s">
        <v>511</v>
      </c>
      <c r="C60" s="105"/>
      <c r="D60" s="104">
        <v>2</v>
      </c>
      <c r="E60" s="105" t="s">
        <v>7037</v>
      </c>
      <c r="F60" s="105" t="s">
        <v>6731</v>
      </c>
      <c r="G60" s="104">
        <v>1</v>
      </c>
      <c r="H60" s="105" t="s">
        <v>483</v>
      </c>
      <c r="I60" s="104" t="b">
        <v>1</v>
      </c>
      <c r="J60" s="105"/>
      <c r="K60" s="105"/>
      <c r="L60" s="104">
        <v>24</v>
      </c>
      <c r="M60" s="105"/>
      <c r="N60" s="104" t="b">
        <v>1</v>
      </c>
      <c r="O60" s="104">
        <v>0</v>
      </c>
      <c r="P60" s="105"/>
      <c r="Q60" s="105"/>
      <c r="R60" s="104" t="b">
        <v>0</v>
      </c>
      <c r="S60" s="105"/>
      <c r="T60" s="105"/>
      <c r="U60" s="105"/>
      <c r="V60" s="105"/>
      <c r="W60" s="105"/>
      <c r="X60" s="105"/>
      <c r="Y60" s="105"/>
      <c r="Z60" s="105"/>
      <c r="AA60" s="105"/>
      <c r="AB60" s="105"/>
      <c r="AC60" s="105"/>
      <c r="AD60" s="105"/>
      <c r="AE60" s="105"/>
      <c r="AF60" s="105"/>
      <c r="AG60" s="105"/>
      <c r="AH60" s="105"/>
      <c r="AI60" s="105"/>
      <c r="AJ60" s="105"/>
      <c r="AK60" s="105"/>
      <c r="AL60" s="105"/>
      <c r="AM60" s="105"/>
      <c r="AN60" s="105"/>
      <c r="AO60" s="105"/>
      <c r="AP60" s="105"/>
      <c r="AQ60" s="104">
        <v>0</v>
      </c>
      <c r="AR60" s="104">
        <v>0</v>
      </c>
      <c r="AS60" s="105"/>
      <c r="AT60" s="104">
        <v>0</v>
      </c>
      <c r="AU60" s="104">
        <v>0</v>
      </c>
      <c r="AV60" s="104">
        <v>-1</v>
      </c>
      <c r="AW60" s="104">
        <v>1460</v>
      </c>
      <c r="AX60" s="104">
        <v>1460</v>
      </c>
      <c r="AY60" s="104">
        <v>20</v>
      </c>
      <c r="AZ60" s="104" t="b">
        <v>0</v>
      </c>
      <c r="BA60" s="104">
        <v>0</v>
      </c>
      <c r="BB60" s="104">
        <v>0</v>
      </c>
      <c r="BC60" s="104">
        <v>0</v>
      </c>
      <c r="BD60" s="104" t="b">
        <v>0</v>
      </c>
      <c r="BE60" s="105" t="s">
        <v>512</v>
      </c>
      <c r="BF60" s="104">
        <v>0</v>
      </c>
      <c r="BG60" s="104">
        <v>0</v>
      </c>
      <c r="BH60" s="104">
        <v>0</v>
      </c>
      <c r="BI60" s="104" t="b">
        <v>0</v>
      </c>
      <c r="BJ60" s="105"/>
      <c r="BK60" s="105"/>
      <c r="BL60" s="104">
        <v>0</v>
      </c>
      <c r="BM60" s="104">
        <v>1</v>
      </c>
      <c r="BN60" s="104">
        <v>0</v>
      </c>
      <c r="BO60" s="105" t="s">
        <v>6732</v>
      </c>
      <c r="BP60" s="105" t="s">
        <v>209</v>
      </c>
      <c r="BQ60" s="104">
        <v>8760</v>
      </c>
      <c r="BR60" s="105"/>
      <c r="BS60" s="105" t="s">
        <v>513</v>
      </c>
      <c r="BT60" s="105"/>
      <c r="BU60" s="104">
        <v>0</v>
      </c>
    </row>
    <row r="61" spans="1:73" x14ac:dyDescent="0.35">
      <c r="A61" s="104">
        <v>0</v>
      </c>
      <c r="B61" s="105" t="s">
        <v>511</v>
      </c>
      <c r="C61" s="105"/>
      <c r="D61" s="104">
        <v>2</v>
      </c>
      <c r="E61" s="105" t="s">
        <v>7038</v>
      </c>
      <c r="F61" s="105" t="s">
        <v>6786</v>
      </c>
      <c r="G61" s="104">
        <v>1</v>
      </c>
      <c r="H61" s="105" t="s">
        <v>483</v>
      </c>
      <c r="I61" s="104" t="b">
        <v>1</v>
      </c>
      <c r="J61" s="105"/>
      <c r="K61" s="105"/>
      <c r="L61" s="104">
        <v>24</v>
      </c>
      <c r="M61" s="105"/>
      <c r="N61" s="104" t="b">
        <v>1</v>
      </c>
      <c r="O61" s="104">
        <v>0</v>
      </c>
      <c r="P61" s="105"/>
      <c r="Q61" s="105"/>
      <c r="R61" s="104" t="b">
        <v>0</v>
      </c>
      <c r="S61" s="105"/>
      <c r="T61" s="105"/>
      <c r="U61" s="105"/>
      <c r="V61" s="105"/>
      <c r="W61" s="105"/>
      <c r="X61" s="105"/>
      <c r="Y61" s="105"/>
      <c r="Z61" s="105"/>
      <c r="AA61" s="105"/>
      <c r="AB61" s="105"/>
      <c r="AC61" s="105"/>
      <c r="AD61" s="105"/>
      <c r="AE61" s="105"/>
      <c r="AF61" s="105"/>
      <c r="AG61" s="105"/>
      <c r="AH61" s="105"/>
      <c r="AI61" s="105"/>
      <c r="AJ61" s="105"/>
      <c r="AK61" s="105"/>
      <c r="AL61" s="105"/>
      <c r="AM61" s="105"/>
      <c r="AN61" s="105"/>
      <c r="AO61" s="105"/>
      <c r="AP61" s="105"/>
      <c r="AQ61" s="104">
        <v>0</v>
      </c>
      <c r="AR61" s="104">
        <v>0</v>
      </c>
      <c r="AS61" s="105"/>
      <c r="AT61" s="104">
        <v>0</v>
      </c>
      <c r="AU61" s="104">
        <v>0</v>
      </c>
      <c r="AV61" s="104">
        <v>-1</v>
      </c>
      <c r="AW61" s="104">
        <v>1460</v>
      </c>
      <c r="AX61" s="104">
        <v>1460</v>
      </c>
      <c r="AY61" s="104">
        <v>20</v>
      </c>
      <c r="AZ61" s="104" t="b">
        <v>0</v>
      </c>
      <c r="BA61" s="104">
        <v>0</v>
      </c>
      <c r="BB61" s="104">
        <v>0</v>
      </c>
      <c r="BC61" s="104">
        <v>0</v>
      </c>
      <c r="BD61" s="104" t="b">
        <v>0</v>
      </c>
      <c r="BE61" s="105" t="s">
        <v>512</v>
      </c>
      <c r="BF61" s="104">
        <v>0</v>
      </c>
      <c r="BG61" s="104">
        <v>0</v>
      </c>
      <c r="BH61" s="104">
        <v>0</v>
      </c>
      <c r="BI61" s="104" t="b">
        <v>0</v>
      </c>
      <c r="BJ61" s="105"/>
      <c r="BK61" s="105"/>
      <c r="BL61" s="104">
        <v>0</v>
      </c>
      <c r="BM61" s="104">
        <v>0</v>
      </c>
      <c r="BN61" s="104">
        <v>0</v>
      </c>
      <c r="BO61" s="105" t="s">
        <v>6787</v>
      </c>
      <c r="BP61" s="105" t="s">
        <v>208</v>
      </c>
      <c r="BQ61" s="104">
        <v>730</v>
      </c>
      <c r="BR61" s="105"/>
      <c r="BS61" s="105" t="s">
        <v>513</v>
      </c>
      <c r="BT61" s="105"/>
      <c r="BU61" s="104">
        <v>0</v>
      </c>
    </row>
    <row r="62" spans="1:73" x14ac:dyDescent="0.35">
      <c r="A62" s="104">
        <v>0</v>
      </c>
      <c r="B62" s="105" t="s">
        <v>511</v>
      </c>
      <c r="C62" s="105"/>
      <c r="D62" s="104">
        <v>2</v>
      </c>
      <c r="E62" s="105" t="s">
        <v>7038</v>
      </c>
      <c r="F62" s="105" t="s">
        <v>6731</v>
      </c>
      <c r="G62" s="104">
        <v>1</v>
      </c>
      <c r="H62" s="105" t="s">
        <v>483</v>
      </c>
      <c r="I62" s="104" t="b">
        <v>1</v>
      </c>
      <c r="J62" s="105"/>
      <c r="K62" s="105"/>
      <c r="L62" s="104">
        <v>24</v>
      </c>
      <c r="M62" s="105"/>
      <c r="N62" s="104" t="b">
        <v>1</v>
      </c>
      <c r="O62" s="104">
        <v>0</v>
      </c>
      <c r="P62" s="105"/>
      <c r="Q62" s="105"/>
      <c r="R62" s="104" t="b">
        <v>0</v>
      </c>
      <c r="S62" s="105"/>
      <c r="T62" s="105"/>
      <c r="U62" s="105"/>
      <c r="V62" s="105"/>
      <c r="W62" s="105"/>
      <c r="X62" s="105"/>
      <c r="Y62" s="105"/>
      <c r="Z62" s="105"/>
      <c r="AA62" s="105"/>
      <c r="AB62" s="105"/>
      <c r="AC62" s="105"/>
      <c r="AD62" s="105"/>
      <c r="AE62" s="105"/>
      <c r="AF62" s="105"/>
      <c r="AG62" s="105"/>
      <c r="AH62" s="105"/>
      <c r="AI62" s="105"/>
      <c r="AJ62" s="105"/>
      <c r="AK62" s="105"/>
      <c r="AL62" s="105"/>
      <c r="AM62" s="105"/>
      <c r="AN62" s="105"/>
      <c r="AO62" s="105"/>
      <c r="AP62" s="105"/>
      <c r="AQ62" s="104">
        <v>0</v>
      </c>
      <c r="AR62" s="104">
        <v>0</v>
      </c>
      <c r="AS62" s="105"/>
      <c r="AT62" s="104">
        <v>0</v>
      </c>
      <c r="AU62" s="104">
        <v>0</v>
      </c>
      <c r="AV62" s="104">
        <v>-1</v>
      </c>
      <c r="AW62" s="104">
        <v>1460</v>
      </c>
      <c r="AX62" s="104">
        <v>1460</v>
      </c>
      <c r="AY62" s="104">
        <v>20</v>
      </c>
      <c r="AZ62" s="104" t="b">
        <v>0</v>
      </c>
      <c r="BA62" s="104">
        <v>0</v>
      </c>
      <c r="BB62" s="104">
        <v>0</v>
      </c>
      <c r="BC62" s="104">
        <v>0</v>
      </c>
      <c r="BD62" s="104" t="b">
        <v>0</v>
      </c>
      <c r="BE62" s="105" t="s">
        <v>512</v>
      </c>
      <c r="BF62" s="104">
        <v>0</v>
      </c>
      <c r="BG62" s="104">
        <v>0</v>
      </c>
      <c r="BH62" s="104">
        <v>0</v>
      </c>
      <c r="BI62" s="104" t="b">
        <v>0</v>
      </c>
      <c r="BJ62" s="105"/>
      <c r="BK62" s="105"/>
      <c r="BL62" s="104">
        <v>0</v>
      </c>
      <c r="BM62" s="104">
        <v>1</v>
      </c>
      <c r="BN62" s="104">
        <v>0</v>
      </c>
      <c r="BO62" s="105" t="s">
        <v>6732</v>
      </c>
      <c r="BP62" s="105" t="s">
        <v>209</v>
      </c>
      <c r="BQ62" s="104">
        <v>8760</v>
      </c>
      <c r="BR62" s="105"/>
      <c r="BS62" s="105" t="s">
        <v>513</v>
      </c>
      <c r="BT62" s="105"/>
      <c r="BU62" s="104">
        <v>0</v>
      </c>
    </row>
    <row r="63" spans="1:73" x14ac:dyDescent="0.35">
      <c r="A63" s="104">
        <v>0</v>
      </c>
      <c r="B63" s="105" t="s">
        <v>511</v>
      </c>
      <c r="C63" s="105"/>
      <c r="D63" s="104">
        <v>2</v>
      </c>
      <c r="E63" s="105" t="s">
        <v>7018</v>
      </c>
      <c r="F63" s="105" t="s">
        <v>6786</v>
      </c>
      <c r="G63" s="104">
        <v>1</v>
      </c>
      <c r="H63" s="105" t="s">
        <v>483</v>
      </c>
      <c r="I63" s="104" t="b">
        <v>1</v>
      </c>
      <c r="J63" s="105"/>
      <c r="K63" s="105"/>
      <c r="L63" s="104">
        <v>24</v>
      </c>
      <c r="M63" s="105"/>
      <c r="N63" s="104" t="b">
        <v>1</v>
      </c>
      <c r="O63" s="104">
        <v>0</v>
      </c>
      <c r="P63" s="105"/>
      <c r="Q63" s="105"/>
      <c r="R63" s="104" t="b">
        <v>0</v>
      </c>
      <c r="S63" s="105"/>
      <c r="T63" s="105"/>
      <c r="U63" s="105"/>
      <c r="V63" s="105"/>
      <c r="W63" s="105"/>
      <c r="X63" s="105"/>
      <c r="Y63" s="105"/>
      <c r="Z63" s="105"/>
      <c r="AA63" s="105"/>
      <c r="AB63" s="105"/>
      <c r="AC63" s="105"/>
      <c r="AD63" s="105"/>
      <c r="AE63" s="105"/>
      <c r="AF63" s="105"/>
      <c r="AG63" s="105"/>
      <c r="AH63" s="105"/>
      <c r="AI63" s="105"/>
      <c r="AJ63" s="105"/>
      <c r="AK63" s="105"/>
      <c r="AL63" s="105"/>
      <c r="AM63" s="105"/>
      <c r="AN63" s="105"/>
      <c r="AO63" s="105"/>
      <c r="AP63" s="105"/>
      <c r="AQ63" s="104">
        <v>0</v>
      </c>
      <c r="AR63" s="104">
        <v>0</v>
      </c>
      <c r="AS63" s="105"/>
      <c r="AT63" s="104">
        <v>0</v>
      </c>
      <c r="AU63" s="104">
        <v>0</v>
      </c>
      <c r="AV63" s="104">
        <v>-1</v>
      </c>
      <c r="AW63" s="104">
        <v>1460</v>
      </c>
      <c r="AX63" s="104">
        <v>1460</v>
      </c>
      <c r="AY63" s="104">
        <v>20</v>
      </c>
      <c r="AZ63" s="104" t="b">
        <v>0</v>
      </c>
      <c r="BA63" s="104">
        <v>0</v>
      </c>
      <c r="BB63" s="104">
        <v>0</v>
      </c>
      <c r="BC63" s="104">
        <v>0</v>
      </c>
      <c r="BD63" s="104" t="b">
        <v>0</v>
      </c>
      <c r="BE63" s="105" t="s">
        <v>512</v>
      </c>
      <c r="BF63" s="104">
        <v>0</v>
      </c>
      <c r="BG63" s="104">
        <v>0</v>
      </c>
      <c r="BH63" s="104">
        <v>0</v>
      </c>
      <c r="BI63" s="104" t="b">
        <v>0</v>
      </c>
      <c r="BJ63" s="105"/>
      <c r="BK63" s="105"/>
      <c r="BL63" s="104">
        <v>0</v>
      </c>
      <c r="BM63" s="104">
        <v>0</v>
      </c>
      <c r="BN63" s="104">
        <v>0</v>
      </c>
      <c r="BO63" s="105" t="s">
        <v>6787</v>
      </c>
      <c r="BP63" s="105" t="s">
        <v>208</v>
      </c>
      <c r="BQ63" s="104">
        <v>730</v>
      </c>
      <c r="BR63" s="105"/>
      <c r="BS63" s="105" t="s">
        <v>513</v>
      </c>
      <c r="BT63" s="105"/>
      <c r="BU63" s="104">
        <v>0</v>
      </c>
    </row>
    <row r="64" spans="1:73" x14ac:dyDescent="0.35">
      <c r="A64" s="104">
        <v>0</v>
      </c>
      <c r="B64" s="105" t="s">
        <v>511</v>
      </c>
      <c r="C64" s="105"/>
      <c r="D64" s="104">
        <v>2</v>
      </c>
      <c r="E64" s="105" t="s">
        <v>7018</v>
      </c>
      <c r="F64" s="105" t="s">
        <v>6731</v>
      </c>
      <c r="G64" s="104">
        <v>1</v>
      </c>
      <c r="H64" s="105" t="s">
        <v>483</v>
      </c>
      <c r="I64" s="104" t="b">
        <v>1</v>
      </c>
      <c r="J64" s="105"/>
      <c r="K64" s="105"/>
      <c r="L64" s="104">
        <v>24</v>
      </c>
      <c r="M64" s="105"/>
      <c r="N64" s="104" t="b">
        <v>1</v>
      </c>
      <c r="O64" s="104">
        <v>0</v>
      </c>
      <c r="P64" s="105"/>
      <c r="Q64" s="105"/>
      <c r="R64" s="104" t="b">
        <v>0</v>
      </c>
      <c r="S64" s="105"/>
      <c r="T64" s="105"/>
      <c r="U64" s="105"/>
      <c r="V64" s="105"/>
      <c r="W64" s="105"/>
      <c r="X64" s="105"/>
      <c r="Y64" s="105"/>
      <c r="Z64" s="105"/>
      <c r="AA64" s="105"/>
      <c r="AB64" s="105"/>
      <c r="AC64" s="105"/>
      <c r="AD64" s="105"/>
      <c r="AE64" s="105"/>
      <c r="AF64" s="105"/>
      <c r="AG64" s="105"/>
      <c r="AH64" s="105"/>
      <c r="AI64" s="105"/>
      <c r="AJ64" s="105"/>
      <c r="AK64" s="105"/>
      <c r="AL64" s="105"/>
      <c r="AM64" s="105"/>
      <c r="AN64" s="105"/>
      <c r="AO64" s="105"/>
      <c r="AP64" s="105"/>
      <c r="AQ64" s="104">
        <v>0</v>
      </c>
      <c r="AR64" s="104">
        <v>0</v>
      </c>
      <c r="AS64" s="105"/>
      <c r="AT64" s="104">
        <v>0</v>
      </c>
      <c r="AU64" s="104">
        <v>0</v>
      </c>
      <c r="AV64" s="104">
        <v>-1</v>
      </c>
      <c r="AW64" s="104">
        <v>1460</v>
      </c>
      <c r="AX64" s="104">
        <v>1460</v>
      </c>
      <c r="AY64" s="104">
        <v>20</v>
      </c>
      <c r="AZ64" s="104" t="b">
        <v>0</v>
      </c>
      <c r="BA64" s="104">
        <v>0</v>
      </c>
      <c r="BB64" s="104">
        <v>0</v>
      </c>
      <c r="BC64" s="104">
        <v>0</v>
      </c>
      <c r="BD64" s="104" t="b">
        <v>0</v>
      </c>
      <c r="BE64" s="105" t="s">
        <v>512</v>
      </c>
      <c r="BF64" s="104">
        <v>0</v>
      </c>
      <c r="BG64" s="104">
        <v>0</v>
      </c>
      <c r="BH64" s="104">
        <v>0</v>
      </c>
      <c r="BI64" s="104" t="b">
        <v>0</v>
      </c>
      <c r="BJ64" s="105"/>
      <c r="BK64" s="105"/>
      <c r="BL64" s="104">
        <v>0</v>
      </c>
      <c r="BM64" s="104">
        <v>1</v>
      </c>
      <c r="BN64" s="104">
        <v>0</v>
      </c>
      <c r="BO64" s="105" t="s">
        <v>6732</v>
      </c>
      <c r="BP64" s="105" t="s">
        <v>209</v>
      </c>
      <c r="BQ64" s="104">
        <v>8760</v>
      </c>
      <c r="BR64" s="105"/>
      <c r="BS64" s="105" t="s">
        <v>513</v>
      </c>
      <c r="BT64" s="105"/>
      <c r="BU64" s="104">
        <v>0</v>
      </c>
    </row>
    <row r="65" spans="1:73" x14ac:dyDescent="0.35">
      <c r="A65" s="104">
        <v>0</v>
      </c>
      <c r="B65" s="105" t="s">
        <v>482</v>
      </c>
      <c r="C65" s="105"/>
      <c r="D65" s="104">
        <v>2</v>
      </c>
      <c r="E65" s="105" t="s">
        <v>10803</v>
      </c>
      <c r="F65" s="105" t="s">
        <v>6862</v>
      </c>
      <c r="G65" s="104">
        <v>1</v>
      </c>
      <c r="H65" s="105" t="s">
        <v>483</v>
      </c>
      <c r="I65" s="104" t="b">
        <v>1</v>
      </c>
      <c r="J65" s="105"/>
      <c r="K65" s="105"/>
      <c r="L65" s="104">
        <v>24</v>
      </c>
      <c r="M65" s="105"/>
      <c r="N65" s="104" t="b">
        <v>1</v>
      </c>
      <c r="O65" s="104">
        <v>0</v>
      </c>
      <c r="P65" s="105" t="s">
        <v>485</v>
      </c>
      <c r="Q65" s="105" t="s">
        <v>6002</v>
      </c>
      <c r="R65" s="104" t="b">
        <v>0</v>
      </c>
      <c r="S65" s="105"/>
      <c r="T65" s="105"/>
      <c r="U65" s="105"/>
      <c r="V65" s="105"/>
      <c r="W65" s="105"/>
      <c r="X65" s="105"/>
      <c r="Y65" s="105"/>
      <c r="Z65" s="105"/>
      <c r="AA65" s="105"/>
      <c r="AB65" s="105"/>
      <c r="AC65" s="105"/>
      <c r="AD65" s="105"/>
      <c r="AE65" s="105"/>
      <c r="AF65" s="105"/>
      <c r="AG65" s="105"/>
      <c r="AH65" s="105"/>
      <c r="AI65" s="105"/>
      <c r="AJ65" s="105"/>
      <c r="AK65" s="105"/>
      <c r="AL65" s="105"/>
      <c r="AM65" s="105"/>
      <c r="AN65" s="105"/>
      <c r="AO65" s="105"/>
      <c r="AP65" s="105"/>
      <c r="AQ65" s="104">
        <v>0</v>
      </c>
      <c r="AR65" s="104">
        <v>25000</v>
      </c>
      <c r="AS65" s="105"/>
      <c r="AT65" s="104">
        <v>0</v>
      </c>
      <c r="AU65" s="104">
        <v>0</v>
      </c>
      <c r="AV65" s="104">
        <v>-1</v>
      </c>
      <c r="AW65" s="104">
        <v>1460</v>
      </c>
      <c r="AX65" s="104">
        <v>1460</v>
      </c>
      <c r="AY65" s="104">
        <v>20</v>
      </c>
      <c r="AZ65" s="104" t="b">
        <v>0</v>
      </c>
      <c r="BA65" s="104">
        <v>0</v>
      </c>
      <c r="BB65" s="104">
        <v>0</v>
      </c>
      <c r="BC65" s="104">
        <v>0</v>
      </c>
      <c r="BD65" s="104" t="b">
        <v>1</v>
      </c>
      <c r="BE65" s="105" t="s">
        <v>512</v>
      </c>
      <c r="BF65" s="104">
        <v>0</v>
      </c>
      <c r="BG65" s="104">
        <v>0</v>
      </c>
      <c r="BH65" s="104">
        <v>0</v>
      </c>
      <c r="BI65" s="104" t="b">
        <v>1</v>
      </c>
      <c r="BJ65" s="105"/>
      <c r="BK65" s="105"/>
      <c r="BL65" s="104">
        <v>0</v>
      </c>
      <c r="BM65" s="104">
        <v>0</v>
      </c>
      <c r="BN65" s="104">
        <v>8</v>
      </c>
      <c r="BO65" s="105"/>
      <c r="BP65" s="105" t="s">
        <v>207</v>
      </c>
      <c r="BQ65" s="104">
        <v>280320</v>
      </c>
      <c r="BR65" s="105"/>
      <c r="BS65" s="105" t="s">
        <v>105</v>
      </c>
      <c r="BT65" s="105"/>
      <c r="BU65" s="104">
        <v>0</v>
      </c>
    </row>
    <row r="66" spans="1:73" x14ac:dyDescent="0.35">
      <c r="A66" s="104">
        <v>0</v>
      </c>
      <c r="B66" s="105" t="s">
        <v>511</v>
      </c>
      <c r="C66" s="105"/>
      <c r="D66" s="104">
        <v>2</v>
      </c>
      <c r="E66" s="105" t="s">
        <v>10803</v>
      </c>
      <c r="F66" s="105" t="s">
        <v>6754</v>
      </c>
      <c r="G66" s="104">
        <v>1</v>
      </c>
      <c r="H66" s="105" t="s">
        <v>483</v>
      </c>
      <c r="I66" s="104" t="b">
        <v>1</v>
      </c>
      <c r="J66" s="105"/>
      <c r="K66" s="105"/>
      <c r="L66" s="104">
        <v>24</v>
      </c>
      <c r="M66" s="105"/>
      <c r="N66" s="104" t="b">
        <v>1</v>
      </c>
      <c r="O66" s="104">
        <v>0</v>
      </c>
      <c r="P66" s="105"/>
      <c r="Q66" s="105"/>
      <c r="R66" s="104" t="b">
        <v>0</v>
      </c>
      <c r="S66" s="105"/>
      <c r="T66" s="105"/>
      <c r="U66" s="105"/>
      <c r="V66" s="105"/>
      <c r="W66" s="105"/>
      <c r="X66" s="105"/>
      <c r="Y66" s="105"/>
      <c r="Z66" s="105"/>
      <c r="AA66" s="105"/>
      <c r="AB66" s="105"/>
      <c r="AC66" s="105"/>
      <c r="AD66" s="105"/>
      <c r="AE66" s="105"/>
      <c r="AF66" s="105"/>
      <c r="AG66" s="105"/>
      <c r="AH66" s="105"/>
      <c r="AI66" s="105"/>
      <c r="AJ66" s="105"/>
      <c r="AK66" s="105"/>
      <c r="AL66" s="105"/>
      <c r="AM66" s="105"/>
      <c r="AN66" s="105"/>
      <c r="AO66" s="105"/>
      <c r="AP66" s="105"/>
      <c r="AQ66" s="104">
        <v>0</v>
      </c>
      <c r="AR66" s="104">
        <v>0</v>
      </c>
      <c r="AS66" s="105"/>
      <c r="AT66" s="104">
        <v>0</v>
      </c>
      <c r="AU66" s="104">
        <v>0</v>
      </c>
      <c r="AV66" s="104">
        <v>-1</v>
      </c>
      <c r="AW66" s="104">
        <v>1460</v>
      </c>
      <c r="AX66" s="104">
        <v>1460</v>
      </c>
      <c r="AY66" s="104">
        <v>20</v>
      </c>
      <c r="AZ66" s="104" t="b">
        <v>0</v>
      </c>
      <c r="BA66" s="104">
        <v>0</v>
      </c>
      <c r="BB66" s="104">
        <v>0</v>
      </c>
      <c r="BC66" s="104">
        <v>0</v>
      </c>
      <c r="BD66" s="104" t="b">
        <v>0</v>
      </c>
      <c r="BE66" s="105" t="s">
        <v>512</v>
      </c>
      <c r="BF66" s="104">
        <v>0</v>
      </c>
      <c r="BG66" s="104">
        <v>0</v>
      </c>
      <c r="BH66" s="104">
        <v>0</v>
      </c>
      <c r="BI66" s="104" t="b">
        <v>0</v>
      </c>
      <c r="BJ66" s="105"/>
      <c r="BK66" s="105"/>
      <c r="BL66" s="104">
        <v>0</v>
      </c>
      <c r="BM66" s="104">
        <v>1</v>
      </c>
      <c r="BN66" s="104">
        <v>0</v>
      </c>
      <c r="BO66" s="105" t="s">
        <v>6755</v>
      </c>
      <c r="BP66" s="105" t="s">
        <v>208</v>
      </c>
      <c r="BQ66" s="104">
        <v>8760</v>
      </c>
      <c r="BR66" s="105"/>
      <c r="BS66" s="105" t="s">
        <v>513</v>
      </c>
      <c r="BT66" s="105"/>
      <c r="BU66" s="104">
        <v>0</v>
      </c>
    </row>
    <row r="67" spans="1:73" x14ac:dyDescent="0.35">
      <c r="A67" s="104">
        <v>0</v>
      </c>
      <c r="B67" s="105" t="s">
        <v>511</v>
      </c>
      <c r="C67" s="105"/>
      <c r="D67" s="104">
        <v>2</v>
      </c>
      <c r="E67" s="105" t="s">
        <v>10803</v>
      </c>
      <c r="F67" s="105" t="s">
        <v>6863</v>
      </c>
      <c r="G67" s="104">
        <v>1</v>
      </c>
      <c r="H67" s="105" t="s">
        <v>483</v>
      </c>
      <c r="I67" s="104" t="b">
        <v>1</v>
      </c>
      <c r="J67" s="105"/>
      <c r="K67" s="105"/>
      <c r="L67" s="104">
        <v>24</v>
      </c>
      <c r="M67" s="105"/>
      <c r="N67" s="104" t="b">
        <v>1</v>
      </c>
      <c r="O67" s="104">
        <v>0</v>
      </c>
      <c r="P67" s="105" t="s">
        <v>485</v>
      </c>
      <c r="Q67" s="105" t="s">
        <v>6002</v>
      </c>
      <c r="R67" s="104" t="b">
        <v>0</v>
      </c>
      <c r="S67" s="105"/>
      <c r="T67" s="105"/>
      <c r="U67" s="105"/>
      <c r="V67" s="105"/>
      <c r="W67" s="105"/>
      <c r="X67" s="105"/>
      <c r="Y67" s="105"/>
      <c r="Z67" s="105"/>
      <c r="AA67" s="105"/>
      <c r="AB67" s="105"/>
      <c r="AC67" s="105"/>
      <c r="AD67" s="105"/>
      <c r="AE67" s="105"/>
      <c r="AF67" s="105"/>
      <c r="AG67" s="105"/>
      <c r="AH67" s="105"/>
      <c r="AI67" s="105"/>
      <c r="AJ67" s="105"/>
      <c r="AK67" s="105"/>
      <c r="AL67" s="105"/>
      <c r="AM67" s="105"/>
      <c r="AN67" s="105"/>
      <c r="AO67" s="105"/>
      <c r="AP67" s="105"/>
      <c r="AQ67" s="104">
        <v>0</v>
      </c>
      <c r="AR67" s="104">
        <v>0</v>
      </c>
      <c r="AS67" s="105"/>
      <c r="AT67" s="104">
        <v>0</v>
      </c>
      <c r="AU67" s="104">
        <v>0</v>
      </c>
      <c r="AV67" s="104">
        <v>-1</v>
      </c>
      <c r="AW67" s="104">
        <v>1460</v>
      </c>
      <c r="AX67" s="104">
        <v>1460</v>
      </c>
      <c r="AY67" s="104">
        <v>20</v>
      </c>
      <c r="AZ67" s="104" t="b">
        <v>0</v>
      </c>
      <c r="BA67" s="104">
        <v>0</v>
      </c>
      <c r="BB67" s="104">
        <v>0</v>
      </c>
      <c r="BC67" s="104">
        <v>0</v>
      </c>
      <c r="BD67" s="104" t="b">
        <v>0</v>
      </c>
      <c r="BE67" s="105" t="s">
        <v>512</v>
      </c>
      <c r="BF67" s="104">
        <v>0</v>
      </c>
      <c r="BG67" s="104">
        <v>0</v>
      </c>
      <c r="BH67" s="104">
        <v>0</v>
      </c>
      <c r="BI67" s="104" t="b">
        <v>0</v>
      </c>
      <c r="BJ67" s="105"/>
      <c r="BK67" s="105"/>
      <c r="BL67" s="104">
        <v>0</v>
      </c>
      <c r="BM67" s="104">
        <v>2</v>
      </c>
      <c r="BN67" s="104">
        <v>2</v>
      </c>
      <c r="BO67" s="105"/>
      <c r="BP67" s="105" t="s">
        <v>209</v>
      </c>
      <c r="BQ67" s="104">
        <v>52560</v>
      </c>
      <c r="BR67" s="105"/>
      <c r="BS67" s="105" t="s">
        <v>513</v>
      </c>
      <c r="BT67" s="105"/>
      <c r="BU67" s="104">
        <v>0</v>
      </c>
    </row>
    <row r="68" spans="1:73" x14ac:dyDescent="0.35">
      <c r="A68" s="104">
        <v>0</v>
      </c>
      <c r="B68" s="105" t="s">
        <v>511</v>
      </c>
      <c r="C68" s="105"/>
      <c r="D68" s="104">
        <v>2</v>
      </c>
      <c r="E68" s="105" t="s">
        <v>10803</v>
      </c>
      <c r="F68" s="105" t="s">
        <v>10656</v>
      </c>
      <c r="G68" s="104">
        <v>1</v>
      </c>
      <c r="H68" s="105" t="s">
        <v>483</v>
      </c>
      <c r="I68" s="104" t="b">
        <v>1</v>
      </c>
      <c r="J68" s="105"/>
      <c r="K68" s="105"/>
      <c r="L68" s="104">
        <v>24</v>
      </c>
      <c r="M68" s="105"/>
      <c r="N68" s="104" t="b">
        <v>1</v>
      </c>
      <c r="O68" s="104">
        <v>0</v>
      </c>
      <c r="P68" s="105"/>
      <c r="Q68" s="105"/>
      <c r="R68" s="104" t="b">
        <v>1</v>
      </c>
      <c r="S68" s="105"/>
      <c r="T68" s="105"/>
      <c r="U68" s="105"/>
      <c r="V68" s="105"/>
      <c r="W68" s="105"/>
      <c r="X68" s="105"/>
      <c r="Y68" s="105"/>
      <c r="Z68" s="105"/>
      <c r="AA68" s="105"/>
      <c r="AB68" s="105"/>
      <c r="AC68" s="105"/>
      <c r="AD68" s="105"/>
      <c r="AE68" s="105"/>
      <c r="AF68" s="105"/>
      <c r="AG68" s="105"/>
      <c r="AH68" s="105"/>
      <c r="AI68" s="105"/>
      <c r="AJ68" s="105"/>
      <c r="AK68" s="105"/>
      <c r="AL68" s="105"/>
      <c r="AM68" s="105"/>
      <c r="AN68" s="105"/>
      <c r="AO68" s="105"/>
      <c r="AP68" s="105"/>
      <c r="AQ68" s="104">
        <v>0</v>
      </c>
      <c r="AR68" s="104">
        <v>0</v>
      </c>
      <c r="AS68" s="105"/>
      <c r="AT68" s="104">
        <v>0</v>
      </c>
      <c r="AU68" s="104">
        <v>0</v>
      </c>
      <c r="AV68" s="104">
        <v>-1</v>
      </c>
      <c r="AW68" s="104">
        <v>1460</v>
      </c>
      <c r="AX68" s="104">
        <v>1460</v>
      </c>
      <c r="AY68" s="104">
        <v>20</v>
      </c>
      <c r="AZ68" s="104" t="b">
        <v>0</v>
      </c>
      <c r="BA68" s="104">
        <v>0</v>
      </c>
      <c r="BB68" s="104">
        <v>0</v>
      </c>
      <c r="BC68" s="104">
        <v>0</v>
      </c>
      <c r="BD68" s="104" t="b">
        <v>0</v>
      </c>
      <c r="BE68" s="105" t="s">
        <v>512</v>
      </c>
      <c r="BF68" s="104">
        <v>0</v>
      </c>
      <c r="BG68" s="104">
        <v>0</v>
      </c>
      <c r="BH68" s="104">
        <v>0</v>
      </c>
      <c r="BI68" s="104" t="b">
        <v>0</v>
      </c>
      <c r="BJ68" s="105"/>
      <c r="BK68" s="105"/>
      <c r="BL68" s="104">
        <v>0</v>
      </c>
      <c r="BM68" s="104">
        <v>3</v>
      </c>
      <c r="BN68" s="104">
        <v>0</v>
      </c>
      <c r="BO68" s="105" t="s">
        <v>6742</v>
      </c>
      <c r="BP68" s="105" t="s">
        <v>6743</v>
      </c>
      <c r="BQ68" s="104">
        <v>17520</v>
      </c>
      <c r="BR68" s="105"/>
      <c r="BS68" s="105" t="s">
        <v>513</v>
      </c>
      <c r="BT68" s="105"/>
      <c r="BU68" s="104">
        <v>0</v>
      </c>
    </row>
    <row r="69" spans="1:73" x14ac:dyDescent="0.35">
      <c r="A69" s="104">
        <v>0</v>
      </c>
      <c r="B69" s="105" t="s">
        <v>511</v>
      </c>
      <c r="C69" s="105"/>
      <c r="D69" s="104">
        <v>2</v>
      </c>
      <c r="E69" s="105" t="s">
        <v>7044</v>
      </c>
      <c r="F69" s="105" t="s">
        <v>6729</v>
      </c>
      <c r="G69" s="104">
        <v>1</v>
      </c>
      <c r="H69" s="105" t="s">
        <v>483</v>
      </c>
      <c r="I69" s="104" t="b">
        <v>1</v>
      </c>
      <c r="J69" s="105"/>
      <c r="K69" s="105"/>
      <c r="L69" s="104">
        <v>24</v>
      </c>
      <c r="M69" s="105"/>
      <c r="N69" s="104" t="b">
        <v>1</v>
      </c>
      <c r="O69" s="104">
        <v>0</v>
      </c>
      <c r="P69" s="105"/>
      <c r="Q69" s="105"/>
      <c r="R69" s="104" t="b">
        <v>0</v>
      </c>
      <c r="S69" s="105"/>
      <c r="T69" s="105"/>
      <c r="U69" s="105"/>
      <c r="V69" s="105"/>
      <c r="W69" s="105"/>
      <c r="X69" s="105"/>
      <c r="Y69" s="105"/>
      <c r="Z69" s="105"/>
      <c r="AA69" s="105"/>
      <c r="AB69" s="105"/>
      <c r="AC69" s="105"/>
      <c r="AD69" s="105"/>
      <c r="AE69" s="105"/>
      <c r="AF69" s="105"/>
      <c r="AG69" s="105"/>
      <c r="AH69" s="105"/>
      <c r="AI69" s="105"/>
      <c r="AJ69" s="105"/>
      <c r="AK69" s="105"/>
      <c r="AL69" s="105"/>
      <c r="AM69" s="105"/>
      <c r="AN69" s="105"/>
      <c r="AO69" s="105"/>
      <c r="AP69" s="105"/>
      <c r="AQ69" s="104">
        <v>0</v>
      </c>
      <c r="AR69" s="104">
        <v>0</v>
      </c>
      <c r="AS69" s="105"/>
      <c r="AT69" s="104">
        <v>0</v>
      </c>
      <c r="AU69" s="104">
        <v>0</v>
      </c>
      <c r="AV69" s="104">
        <v>-1</v>
      </c>
      <c r="AW69" s="104">
        <v>1460</v>
      </c>
      <c r="AX69" s="104">
        <v>1460</v>
      </c>
      <c r="AY69" s="104">
        <v>20</v>
      </c>
      <c r="AZ69" s="104" t="b">
        <v>0</v>
      </c>
      <c r="BA69" s="104">
        <v>0</v>
      </c>
      <c r="BB69" s="104">
        <v>0</v>
      </c>
      <c r="BC69" s="104">
        <v>0</v>
      </c>
      <c r="BD69" s="104" t="b">
        <v>0</v>
      </c>
      <c r="BE69" s="105" t="s">
        <v>512</v>
      </c>
      <c r="BF69" s="104">
        <v>0</v>
      </c>
      <c r="BG69" s="104">
        <v>0</v>
      </c>
      <c r="BH69" s="104">
        <v>0</v>
      </c>
      <c r="BI69" s="104" t="b">
        <v>0</v>
      </c>
      <c r="BJ69" s="105"/>
      <c r="BK69" s="105"/>
      <c r="BL69" s="104">
        <v>0</v>
      </c>
      <c r="BM69" s="104">
        <v>0</v>
      </c>
      <c r="BN69" s="104">
        <v>0</v>
      </c>
      <c r="BO69" s="105" t="s">
        <v>6730</v>
      </c>
      <c r="BP69" s="105" t="s">
        <v>208</v>
      </c>
      <c r="BQ69" s="104">
        <v>8760</v>
      </c>
      <c r="BR69" s="105"/>
      <c r="BS69" s="105" t="s">
        <v>513</v>
      </c>
      <c r="BT69" s="105"/>
      <c r="BU69" s="104">
        <v>0</v>
      </c>
    </row>
    <row r="70" spans="1:73" x14ac:dyDescent="0.35">
      <c r="A70" s="104">
        <v>0</v>
      </c>
      <c r="B70" s="105" t="s">
        <v>511</v>
      </c>
      <c r="C70" s="105"/>
      <c r="D70" s="104">
        <v>2</v>
      </c>
      <c r="E70" s="105" t="s">
        <v>7044</v>
      </c>
      <c r="F70" s="105" t="s">
        <v>6731</v>
      </c>
      <c r="G70" s="104">
        <v>1</v>
      </c>
      <c r="H70" s="105" t="s">
        <v>483</v>
      </c>
      <c r="I70" s="104" t="b">
        <v>1</v>
      </c>
      <c r="J70" s="105"/>
      <c r="K70" s="105"/>
      <c r="L70" s="104">
        <v>24</v>
      </c>
      <c r="M70" s="105"/>
      <c r="N70" s="104" t="b">
        <v>1</v>
      </c>
      <c r="O70" s="104">
        <v>0</v>
      </c>
      <c r="P70" s="105"/>
      <c r="Q70" s="105"/>
      <c r="R70" s="104" t="b">
        <v>0</v>
      </c>
      <c r="S70" s="105"/>
      <c r="T70" s="105"/>
      <c r="U70" s="105"/>
      <c r="V70" s="105"/>
      <c r="W70" s="105"/>
      <c r="X70" s="105"/>
      <c r="Y70" s="105"/>
      <c r="Z70" s="105"/>
      <c r="AA70" s="105"/>
      <c r="AB70" s="105"/>
      <c r="AC70" s="105"/>
      <c r="AD70" s="105"/>
      <c r="AE70" s="105"/>
      <c r="AF70" s="105"/>
      <c r="AG70" s="105"/>
      <c r="AH70" s="105"/>
      <c r="AI70" s="105"/>
      <c r="AJ70" s="105"/>
      <c r="AK70" s="105"/>
      <c r="AL70" s="105"/>
      <c r="AM70" s="105"/>
      <c r="AN70" s="105"/>
      <c r="AO70" s="105"/>
      <c r="AP70" s="105"/>
      <c r="AQ70" s="104">
        <v>0</v>
      </c>
      <c r="AR70" s="104">
        <v>0</v>
      </c>
      <c r="AS70" s="105"/>
      <c r="AT70" s="104">
        <v>0</v>
      </c>
      <c r="AU70" s="104">
        <v>0</v>
      </c>
      <c r="AV70" s="104">
        <v>-1</v>
      </c>
      <c r="AW70" s="104">
        <v>1460</v>
      </c>
      <c r="AX70" s="104">
        <v>1460</v>
      </c>
      <c r="AY70" s="104">
        <v>20</v>
      </c>
      <c r="AZ70" s="104" t="b">
        <v>0</v>
      </c>
      <c r="BA70" s="104">
        <v>0</v>
      </c>
      <c r="BB70" s="104">
        <v>0</v>
      </c>
      <c r="BC70" s="104">
        <v>0</v>
      </c>
      <c r="BD70" s="104" t="b">
        <v>0</v>
      </c>
      <c r="BE70" s="105" t="s">
        <v>512</v>
      </c>
      <c r="BF70" s="104">
        <v>0</v>
      </c>
      <c r="BG70" s="104">
        <v>0</v>
      </c>
      <c r="BH70" s="104">
        <v>0</v>
      </c>
      <c r="BI70" s="104" t="b">
        <v>0</v>
      </c>
      <c r="BJ70" s="105"/>
      <c r="BK70" s="105"/>
      <c r="BL70" s="104">
        <v>0</v>
      </c>
      <c r="BM70" s="104">
        <v>1</v>
      </c>
      <c r="BN70" s="104">
        <v>0</v>
      </c>
      <c r="BO70" s="105" t="s">
        <v>6732</v>
      </c>
      <c r="BP70" s="105" t="s">
        <v>209</v>
      </c>
      <c r="BQ70" s="104">
        <v>8760</v>
      </c>
      <c r="BR70" s="105"/>
      <c r="BS70" s="105" t="s">
        <v>513</v>
      </c>
      <c r="BT70" s="105"/>
      <c r="BU70" s="104">
        <v>0</v>
      </c>
    </row>
    <row r="71" spans="1:73" x14ac:dyDescent="0.35">
      <c r="A71" s="104">
        <v>0</v>
      </c>
      <c r="B71" s="105" t="s">
        <v>482</v>
      </c>
      <c r="C71" s="105"/>
      <c r="D71" s="104">
        <v>2</v>
      </c>
      <c r="E71" s="105" t="s">
        <v>7044</v>
      </c>
      <c r="F71" s="105" t="s">
        <v>6733</v>
      </c>
      <c r="G71" s="104">
        <v>1</v>
      </c>
      <c r="H71" s="105" t="s">
        <v>483</v>
      </c>
      <c r="I71" s="104" t="b">
        <v>1</v>
      </c>
      <c r="J71" s="105"/>
      <c r="K71" s="105"/>
      <c r="L71" s="104">
        <v>24</v>
      </c>
      <c r="M71" s="105"/>
      <c r="N71" s="104" t="b">
        <v>1</v>
      </c>
      <c r="O71" s="104">
        <v>0</v>
      </c>
      <c r="P71" s="105"/>
      <c r="Q71" s="105"/>
      <c r="R71" s="104" t="b">
        <v>0</v>
      </c>
      <c r="S71" s="105"/>
      <c r="T71" s="105"/>
      <c r="U71" s="105"/>
      <c r="V71" s="105"/>
      <c r="W71" s="105"/>
      <c r="X71" s="105"/>
      <c r="Y71" s="105"/>
      <c r="Z71" s="105"/>
      <c r="AA71" s="105"/>
      <c r="AB71" s="105"/>
      <c r="AC71" s="105"/>
      <c r="AD71" s="105"/>
      <c r="AE71" s="105"/>
      <c r="AF71" s="105"/>
      <c r="AG71" s="105"/>
      <c r="AH71" s="105"/>
      <c r="AI71" s="105"/>
      <c r="AJ71" s="105"/>
      <c r="AK71" s="105"/>
      <c r="AL71" s="105"/>
      <c r="AM71" s="105"/>
      <c r="AN71" s="105"/>
      <c r="AO71" s="105"/>
      <c r="AP71" s="105"/>
      <c r="AQ71" s="104">
        <v>0</v>
      </c>
      <c r="AR71" s="104">
        <v>0</v>
      </c>
      <c r="AS71" s="105"/>
      <c r="AT71" s="104">
        <v>0</v>
      </c>
      <c r="AU71" s="104">
        <v>0</v>
      </c>
      <c r="AV71" s="104">
        <v>-1</v>
      </c>
      <c r="AW71" s="104">
        <v>1460</v>
      </c>
      <c r="AX71" s="104">
        <v>1460</v>
      </c>
      <c r="AY71" s="104">
        <v>20</v>
      </c>
      <c r="AZ71" s="104" t="b">
        <v>0</v>
      </c>
      <c r="BA71" s="104">
        <v>0</v>
      </c>
      <c r="BB71" s="104">
        <v>0</v>
      </c>
      <c r="BC71" s="104">
        <v>0</v>
      </c>
      <c r="BD71" s="104" t="b">
        <v>1</v>
      </c>
      <c r="BE71" s="105" t="s">
        <v>512</v>
      </c>
      <c r="BF71" s="104">
        <v>0</v>
      </c>
      <c r="BG71" s="104">
        <v>0</v>
      </c>
      <c r="BH71" s="104">
        <v>0</v>
      </c>
      <c r="BI71" s="104" t="b">
        <v>1</v>
      </c>
      <c r="BJ71" s="105"/>
      <c r="BK71" s="105"/>
      <c r="BL71" s="104">
        <v>0</v>
      </c>
      <c r="BM71" s="104">
        <v>2</v>
      </c>
      <c r="BN71" s="104">
        <v>0</v>
      </c>
      <c r="BO71" s="105"/>
      <c r="BP71" s="105" t="s">
        <v>207</v>
      </c>
      <c r="BQ71" s="104">
        <v>876000</v>
      </c>
      <c r="BR71" s="105"/>
      <c r="BS71" s="105" t="s">
        <v>105</v>
      </c>
      <c r="BT71" s="105"/>
      <c r="BU71" s="104">
        <v>0</v>
      </c>
    </row>
    <row r="72" spans="1:73" x14ac:dyDescent="0.35">
      <c r="A72" s="104">
        <v>0</v>
      </c>
      <c r="B72" s="105" t="s">
        <v>482</v>
      </c>
      <c r="C72" s="105"/>
      <c r="D72" s="104">
        <v>2</v>
      </c>
      <c r="E72" s="105" t="s">
        <v>10845</v>
      </c>
      <c r="F72" s="105" t="s">
        <v>6904</v>
      </c>
      <c r="G72" s="104">
        <v>1</v>
      </c>
      <c r="H72" s="105" t="s">
        <v>483</v>
      </c>
      <c r="I72" s="104" t="b">
        <v>1</v>
      </c>
      <c r="J72" s="105"/>
      <c r="K72" s="105"/>
      <c r="L72" s="104">
        <v>24</v>
      </c>
      <c r="M72" s="105"/>
      <c r="N72" s="104" t="b">
        <v>1</v>
      </c>
      <c r="O72" s="104">
        <v>0</v>
      </c>
      <c r="P72" s="105"/>
      <c r="Q72" s="105"/>
      <c r="R72" s="104" t="b">
        <v>0</v>
      </c>
      <c r="S72" s="105"/>
      <c r="T72" s="105"/>
      <c r="U72" s="105"/>
      <c r="V72" s="105"/>
      <c r="W72" s="105"/>
      <c r="X72" s="105"/>
      <c r="Y72" s="105"/>
      <c r="Z72" s="105"/>
      <c r="AA72" s="105"/>
      <c r="AB72" s="105"/>
      <c r="AC72" s="105"/>
      <c r="AD72" s="105"/>
      <c r="AE72" s="105"/>
      <c r="AF72" s="105"/>
      <c r="AG72" s="105"/>
      <c r="AH72" s="105"/>
      <c r="AI72" s="105"/>
      <c r="AJ72" s="105"/>
      <c r="AK72" s="105"/>
      <c r="AL72" s="105"/>
      <c r="AM72" s="105"/>
      <c r="AN72" s="105"/>
      <c r="AO72" s="105"/>
      <c r="AP72" s="105"/>
      <c r="AQ72" s="104">
        <v>0</v>
      </c>
      <c r="AR72" s="104">
        <v>100000</v>
      </c>
      <c r="AS72" s="105"/>
      <c r="AT72" s="104">
        <v>0</v>
      </c>
      <c r="AU72" s="104">
        <v>0</v>
      </c>
      <c r="AV72" s="104">
        <v>-1</v>
      </c>
      <c r="AW72" s="104">
        <v>350400</v>
      </c>
      <c r="AX72" s="104">
        <v>0.1</v>
      </c>
      <c r="AY72" s="104">
        <v>2</v>
      </c>
      <c r="AZ72" s="104" t="b">
        <v>0</v>
      </c>
      <c r="BA72" s="104">
        <v>0</v>
      </c>
      <c r="BB72" s="104">
        <v>0</v>
      </c>
      <c r="BC72" s="104">
        <v>0</v>
      </c>
      <c r="BD72" s="104" t="b">
        <v>1</v>
      </c>
      <c r="BE72" s="105" t="s">
        <v>512</v>
      </c>
      <c r="BF72" s="104">
        <v>0</v>
      </c>
      <c r="BG72" s="104">
        <v>0</v>
      </c>
      <c r="BH72" s="104">
        <v>0</v>
      </c>
      <c r="BI72" s="104" t="b">
        <v>0</v>
      </c>
      <c r="BJ72" s="105"/>
      <c r="BK72" s="105"/>
      <c r="BL72" s="104">
        <v>0</v>
      </c>
      <c r="BM72" s="104">
        <v>0</v>
      </c>
      <c r="BN72" s="104">
        <v>168</v>
      </c>
      <c r="BO72" s="105"/>
      <c r="BP72" s="105" t="s">
        <v>207</v>
      </c>
      <c r="BQ72" s="104">
        <v>350400</v>
      </c>
      <c r="BR72" s="105"/>
      <c r="BS72" s="105" t="s">
        <v>105</v>
      </c>
      <c r="BT72" s="105"/>
      <c r="BU72" s="104">
        <v>0</v>
      </c>
    </row>
    <row r="73" spans="1:73" x14ac:dyDescent="0.35">
      <c r="A73" s="104">
        <v>0</v>
      </c>
      <c r="B73" s="105" t="s">
        <v>511</v>
      </c>
      <c r="C73" s="105"/>
      <c r="D73" s="104">
        <v>2</v>
      </c>
      <c r="E73" s="105" t="s">
        <v>10845</v>
      </c>
      <c r="F73" s="105" t="s">
        <v>6754</v>
      </c>
      <c r="G73" s="104">
        <v>1</v>
      </c>
      <c r="H73" s="105" t="s">
        <v>483</v>
      </c>
      <c r="I73" s="104" t="b">
        <v>1</v>
      </c>
      <c r="J73" s="105"/>
      <c r="K73" s="105"/>
      <c r="L73" s="104">
        <v>24</v>
      </c>
      <c r="M73" s="105"/>
      <c r="N73" s="104" t="b">
        <v>1</v>
      </c>
      <c r="O73" s="104">
        <v>0</v>
      </c>
      <c r="P73" s="105"/>
      <c r="Q73" s="105"/>
      <c r="R73" s="104" t="b">
        <v>0</v>
      </c>
      <c r="S73" s="105"/>
      <c r="T73" s="105"/>
      <c r="U73" s="105"/>
      <c r="V73" s="105"/>
      <c r="W73" s="105"/>
      <c r="X73" s="105"/>
      <c r="Y73" s="105"/>
      <c r="Z73" s="105"/>
      <c r="AA73" s="105"/>
      <c r="AB73" s="105"/>
      <c r="AC73" s="105"/>
      <c r="AD73" s="105"/>
      <c r="AE73" s="105"/>
      <c r="AF73" s="105"/>
      <c r="AG73" s="105"/>
      <c r="AH73" s="105"/>
      <c r="AI73" s="105"/>
      <c r="AJ73" s="105"/>
      <c r="AK73" s="105"/>
      <c r="AL73" s="105"/>
      <c r="AM73" s="105"/>
      <c r="AN73" s="105"/>
      <c r="AO73" s="105"/>
      <c r="AP73" s="105"/>
      <c r="AQ73" s="104">
        <v>0</v>
      </c>
      <c r="AR73" s="104">
        <v>0</v>
      </c>
      <c r="AS73" s="105"/>
      <c r="AT73" s="104">
        <v>0</v>
      </c>
      <c r="AU73" s="104">
        <v>0</v>
      </c>
      <c r="AV73" s="104">
        <v>-1</v>
      </c>
      <c r="AW73" s="104">
        <v>1460</v>
      </c>
      <c r="AX73" s="104">
        <v>1460</v>
      </c>
      <c r="AY73" s="104">
        <v>20</v>
      </c>
      <c r="AZ73" s="104" t="b">
        <v>0</v>
      </c>
      <c r="BA73" s="104">
        <v>0</v>
      </c>
      <c r="BB73" s="104">
        <v>0</v>
      </c>
      <c r="BC73" s="104">
        <v>0</v>
      </c>
      <c r="BD73" s="104" t="b">
        <v>0</v>
      </c>
      <c r="BE73" s="105" t="s">
        <v>512</v>
      </c>
      <c r="BF73" s="104">
        <v>0</v>
      </c>
      <c r="BG73" s="104">
        <v>0</v>
      </c>
      <c r="BH73" s="104">
        <v>0</v>
      </c>
      <c r="BI73" s="104" t="b">
        <v>0</v>
      </c>
      <c r="BJ73" s="105"/>
      <c r="BK73" s="105"/>
      <c r="BL73" s="104">
        <v>0</v>
      </c>
      <c r="BM73" s="104">
        <v>1</v>
      </c>
      <c r="BN73" s="104">
        <v>0</v>
      </c>
      <c r="BO73" s="105" t="s">
        <v>6755</v>
      </c>
      <c r="BP73" s="105" t="s">
        <v>208</v>
      </c>
      <c r="BQ73" s="104">
        <v>8760</v>
      </c>
      <c r="BR73" s="105"/>
      <c r="BS73" s="105" t="s">
        <v>513</v>
      </c>
      <c r="BT73" s="105"/>
      <c r="BU73" s="104">
        <v>0</v>
      </c>
    </row>
    <row r="74" spans="1:73" x14ac:dyDescent="0.35">
      <c r="A74" s="104">
        <v>0</v>
      </c>
      <c r="B74" s="105" t="s">
        <v>511</v>
      </c>
      <c r="C74" s="105"/>
      <c r="D74" s="104">
        <v>2</v>
      </c>
      <c r="E74" s="105" t="s">
        <v>10845</v>
      </c>
      <c r="F74" s="105" t="s">
        <v>6731</v>
      </c>
      <c r="G74" s="104">
        <v>1</v>
      </c>
      <c r="H74" s="105" t="s">
        <v>483</v>
      </c>
      <c r="I74" s="104" t="b">
        <v>1</v>
      </c>
      <c r="J74" s="105"/>
      <c r="K74" s="105"/>
      <c r="L74" s="104">
        <v>24</v>
      </c>
      <c r="M74" s="105"/>
      <c r="N74" s="104" t="b">
        <v>1</v>
      </c>
      <c r="O74" s="104">
        <v>0</v>
      </c>
      <c r="P74" s="105"/>
      <c r="Q74" s="105"/>
      <c r="R74" s="104" t="b">
        <v>0</v>
      </c>
      <c r="S74" s="105"/>
      <c r="T74" s="105"/>
      <c r="U74" s="105"/>
      <c r="V74" s="105"/>
      <c r="W74" s="105"/>
      <c r="X74" s="105"/>
      <c r="Y74" s="105"/>
      <c r="Z74" s="105"/>
      <c r="AA74" s="105"/>
      <c r="AB74" s="105"/>
      <c r="AC74" s="105"/>
      <c r="AD74" s="105"/>
      <c r="AE74" s="105"/>
      <c r="AF74" s="105"/>
      <c r="AG74" s="105"/>
      <c r="AH74" s="105"/>
      <c r="AI74" s="105"/>
      <c r="AJ74" s="105"/>
      <c r="AK74" s="105"/>
      <c r="AL74" s="105"/>
      <c r="AM74" s="105"/>
      <c r="AN74" s="105"/>
      <c r="AO74" s="105"/>
      <c r="AP74" s="105"/>
      <c r="AQ74" s="104">
        <v>0</v>
      </c>
      <c r="AR74" s="104">
        <v>0</v>
      </c>
      <c r="AS74" s="105"/>
      <c r="AT74" s="104">
        <v>0</v>
      </c>
      <c r="AU74" s="104">
        <v>0</v>
      </c>
      <c r="AV74" s="104">
        <v>-1</v>
      </c>
      <c r="AW74" s="104">
        <v>1460</v>
      </c>
      <c r="AX74" s="104">
        <v>1460</v>
      </c>
      <c r="AY74" s="104">
        <v>20</v>
      </c>
      <c r="AZ74" s="104" t="b">
        <v>0</v>
      </c>
      <c r="BA74" s="104">
        <v>0</v>
      </c>
      <c r="BB74" s="104">
        <v>0</v>
      </c>
      <c r="BC74" s="104">
        <v>0</v>
      </c>
      <c r="BD74" s="104" t="b">
        <v>0</v>
      </c>
      <c r="BE74" s="105" t="s">
        <v>512</v>
      </c>
      <c r="BF74" s="104">
        <v>0</v>
      </c>
      <c r="BG74" s="104">
        <v>0</v>
      </c>
      <c r="BH74" s="104">
        <v>0</v>
      </c>
      <c r="BI74" s="104" t="b">
        <v>0</v>
      </c>
      <c r="BJ74" s="105"/>
      <c r="BK74" s="105"/>
      <c r="BL74" s="104">
        <v>0</v>
      </c>
      <c r="BM74" s="104">
        <v>2</v>
      </c>
      <c r="BN74" s="104">
        <v>0</v>
      </c>
      <c r="BO74" s="105" t="s">
        <v>6732</v>
      </c>
      <c r="BP74" s="105" t="s">
        <v>209</v>
      </c>
      <c r="BQ74" s="104">
        <v>8760</v>
      </c>
      <c r="BR74" s="105"/>
      <c r="BS74" s="105" t="s">
        <v>513</v>
      </c>
      <c r="BT74" s="105"/>
      <c r="BU74" s="104">
        <v>0</v>
      </c>
    </row>
    <row r="75" spans="1:73" x14ac:dyDescent="0.35">
      <c r="A75" s="104">
        <v>0</v>
      </c>
      <c r="B75" s="105" t="s">
        <v>511</v>
      </c>
      <c r="C75" s="105"/>
      <c r="D75" s="104">
        <v>2</v>
      </c>
      <c r="E75" s="105" t="s">
        <v>10845</v>
      </c>
      <c r="F75" s="105" t="s">
        <v>6760</v>
      </c>
      <c r="G75" s="104">
        <v>1</v>
      </c>
      <c r="H75" s="105" t="s">
        <v>483</v>
      </c>
      <c r="I75" s="104" t="b">
        <v>1</v>
      </c>
      <c r="J75" s="105"/>
      <c r="K75" s="105"/>
      <c r="L75" s="104">
        <v>24</v>
      </c>
      <c r="M75" s="105"/>
      <c r="N75" s="104" t="b">
        <v>1</v>
      </c>
      <c r="O75" s="104">
        <v>0</v>
      </c>
      <c r="P75" s="105"/>
      <c r="Q75" s="105"/>
      <c r="R75" s="104" t="b">
        <v>0</v>
      </c>
      <c r="S75" s="105"/>
      <c r="T75" s="105"/>
      <c r="U75" s="105"/>
      <c r="V75" s="105"/>
      <c r="W75" s="105"/>
      <c r="X75" s="105"/>
      <c r="Y75" s="105"/>
      <c r="Z75" s="105"/>
      <c r="AA75" s="105"/>
      <c r="AB75" s="105"/>
      <c r="AC75" s="105"/>
      <c r="AD75" s="105"/>
      <c r="AE75" s="105"/>
      <c r="AF75" s="105"/>
      <c r="AG75" s="105"/>
      <c r="AH75" s="105"/>
      <c r="AI75" s="105"/>
      <c r="AJ75" s="105"/>
      <c r="AK75" s="105"/>
      <c r="AL75" s="105"/>
      <c r="AM75" s="105"/>
      <c r="AN75" s="105"/>
      <c r="AO75" s="105"/>
      <c r="AP75" s="105"/>
      <c r="AQ75" s="104">
        <v>0</v>
      </c>
      <c r="AR75" s="104">
        <v>0</v>
      </c>
      <c r="AS75" s="105"/>
      <c r="AT75" s="104">
        <v>0</v>
      </c>
      <c r="AU75" s="104">
        <v>0</v>
      </c>
      <c r="AV75" s="104">
        <v>-1</v>
      </c>
      <c r="AW75" s="104">
        <v>1460</v>
      </c>
      <c r="AX75" s="104">
        <v>1460</v>
      </c>
      <c r="AY75" s="104">
        <v>20</v>
      </c>
      <c r="AZ75" s="104" t="b">
        <v>0</v>
      </c>
      <c r="BA75" s="104">
        <v>0</v>
      </c>
      <c r="BB75" s="104">
        <v>0</v>
      </c>
      <c r="BC75" s="104">
        <v>0</v>
      </c>
      <c r="BD75" s="104" t="b">
        <v>0</v>
      </c>
      <c r="BE75" s="105" t="s">
        <v>512</v>
      </c>
      <c r="BF75" s="104">
        <v>0</v>
      </c>
      <c r="BG75" s="104">
        <v>0</v>
      </c>
      <c r="BH75" s="104">
        <v>0</v>
      </c>
      <c r="BI75" s="104" t="b">
        <v>0</v>
      </c>
      <c r="BJ75" s="105"/>
      <c r="BK75" s="105"/>
      <c r="BL75" s="104">
        <v>0</v>
      </c>
      <c r="BM75" s="104">
        <v>3</v>
      </c>
      <c r="BN75" s="104">
        <v>0</v>
      </c>
      <c r="BO75" s="105" t="s">
        <v>6761</v>
      </c>
      <c r="BP75" s="105" t="s">
        <v>208</v>
      </c>
      <c r="BQ75" s="104">
        <v>43800</v>
      </c>
      <c r="BR75" s="105"/>
      <c r="BS75" s="105" t="s">
        <v>513</v>
      </c>
      <c r="BT75" s="105"/>
      <c r="BU75" s="104">
        <v>0</v>
      </c>
    </row>
    <row r="76" spans="1:73" x14ac:dyDescent="0.35">
      <c r="A76" s="104">
        <v>0</v>
      </c>
      <c r="B76" s="105" t="s">
        <v>511</v>
      </c>
      <c r="C76" s="105"/>
      <c r="D76" s="104">
        <v>2</v>
      </c>
      <c r="E76" s="105" t="s">
        <v>10845</v>
      </c>
      <c r="F76" s="105" t="s">
        <v>6729</v>
      </c>
      <c r="G76" s="104">
        <v>1</v>
      </c>
      <c r="H76" s="105" t="s">
        <v>483</v>
      </c>
      <c r="I76" s="104" t="b">
        <v>1</v>
      </c>
      <c r="J76" s="105"/>
      <c r="K76" s="105"/>
      <c r="L76" s="104">
        <v>24</v>
      </c>
      <c r="M76" s="105"/>
      <c r="N76" s="104" t="b">
        <v>1</v>
      </c>
      <c r="O76" s="104">
        <v>0</v>
      </c>
      <c r="P76" s="105"/>
      <c r="Q76" s="105"/>
      <c r="R76" s="104" t="b">
        <v>0</v>
      </c>
      <c r="S76" s="105"/>
      <c r="T76" s="105"/>
      <c r="U76" s="105"/>
      <c r="V76" s="105"/>
      <c r="W76" s="105"/>
      <c r="X76" s="105"/>
      <c r="Y76" s="105"/>
      <c r="Z76" s="105"/>
      <c r="AA76" s="105"/>
      <c r="AB76" s="105"/>
      <c r="AC76" s="105"/>
      <c r="AD76" s="105"/>
      <c r="AE76" s="105"/>
      <c r="AF76" s="105"/>
      <c r="AG76" s="105"/>
      <c r="AH76" s="105"/>
      <c r="AI76" s="105"/>
      <c r="AJ76" s="105"/>
      <c r="AK76" s="105"/>
      <c r="AL76" s="105"/>
      <c r="AM76" s="105"/>
      <c r="AN76" s="105"/>
      <c r="AO76" s="105"/>
      <c r="AP76" s="105"/>
      <c r="AQ76" s="104">
        <v>0</v>
      </c>
      <c r="AR76" s="104">
        <v>0</v>
      </c>
      <c r="AS76" s="105"/>
      <c r="AT76" s="104">
        <v>0</v>
      </c>
      <c r="AU76" s="104">
        <v>0</v>
      </c>
      <c r="AV76" s="104">
        <v>-1</v>
      </c>
      <c r="AW76" s="104">
        <v>1460</v>
      </c>
      <c r="AX76" s="104">
        <v>1460</v>
      </c>
      <c r="AY76" s="104">
        <v>20</v>
      </c>
      <c r="AZ76" s="104" t="b">
        <v>0</v>
      </c>
      <c r="BA76" s="104">
        <v>0</v>
      </c>
      <c r="BB76" s="104">
        <v>0</v>
      </c>
      <c r="BC76" s="104">
        <v>0</v>
      </c>
      <c r="BD76" s="104" t="b">
        <v>0</v>
      </c>
      <c r="BE76" s="105" t="s">
        <v>512</v>
      </c>
      <c r="BF76" s="104">
        <v>0</v>
      </c>
      <c r="BG76" s="104">
        <v>0</v>
      </c>
      <c r="BH76" s="104">
        <v>0</v>
      </c>
      <c r="BI76" s="104" t="b">
        <v>0</v>
      </c>
      <c r="BJ76" s="105"/>
      <c r="BK76" s="105"/>
      <c r="BL76" s="104">
        <v>0</v>
      </c>
      <c r="BM76" s="104">
        <v>4</v>
      </c>
      <c r="BN76" s="104">
        <v>0</v>
      </c>
      <c r="BO76" s="105" t="s">
        <v>6730</v>
      </c>
      <c r="BP76" s="105" t="s">
        <v>208</v>
      </c>
      <c r="BQ76" s="104">
        <v>8760</v>
      </c>
      <c r="BR76" s="105"/>
      <c r="BS76" s="105" t="s">
        <v>513</v>
      </c>
      <c r="BT76" s="105"/>
      <c r="BU76" s="104">
        <v>0</v>
      </c>
    </row>
    <row r="77" spans="1:73" x14ac:dyDescent="0.35">
      <c r="A77" s="104">
        <v>0</v>
      </c>
      <c r="B77" s="105" t="s">
        <v>511</v>
      </c>
      <c r="C77" s="105"/>
      <c r="D77" s="104">
        <v>2</v>
      </c>
      <c r="E77" s="105" t="s">
        <v>10845</v>
      </c>
      <c r="F77" s="105" t="s">
        <v>10656</v>
      </c>
      <c r="G77" s="104">
        <v>1</v>
      </c>
      <c r="H77" s="105" t="s">
        <v>483</v>
      </c>
      <c r="I77" s="104" t="b">
        <v>1</v>
      </c>
      <c r="J77" s="105"/>
      <c r="K77" s="105"/>
      <c r="L77" s="104">
        <v>24</v>
      </c>
      <c r="M77" s="105"/>
      <c r="N77" s="104" t="b">
        <v>1</v>
      </c>
      <c r="O77" s="104">
        <v>0</v>
      </c>
      <c r="P77" s="105"/>
      <c r="Q77" s="105"/>
      <c r="R77" s="104" t="b">
        <v>1</v>
      </c>
      <c r="S77" s="105"/>
      <c r="T77" s="105"/>
      <c r="U77" s="105"/>
      <c r="V77" s="105"/>
      <c r="W77" s="105"/>
      <c r="X77" s="105"/>
      <c r="Y77" s="105"/>
      <c r="Z77" s="105"/>
      <c r="AA77" s="105"/>
      <c r="AB77" s="105"/>
      <c r="AC77" s="105"/>
      <c r="AD77" s="105"/>
      <c r="AE77" s="105"/>
      <c r="AF77" s="105"/>
      <c r="AG77" s="105"/>
      <c r="AH77" s="105"/>
      <c r="AI77" s="105"/>
      <c r="AJ77" s="105"/>
      <c r="AK77" s="105"/>
      <c r="AL77" s="105"/>
      <c r="AM77" s="105"/>
      <c r="AN77" s="105"/>
      <c r="AO77" s="105"/>
      <c r="AP77" s="105"/>
      <c r="AQ77" s="104">
        <v>0</v>
      </c>
      <c r="AR77" s="104">
        <v>0</v>
      </c>
      <c r="AS77" s="105"/>
      <c r="AT77" s="104">
        <v>0</v>
      </c>
      <c r="AU77" s="104">
        <v>0</v>
      </c>
      <c r="AV77" s="104">
        <v>-1</v>
      </c>
      <c r="AW77" s="104">
        <v>1460</v>
      </c>
      <c r="AX77" s="104">
        <v>1460</v>
      </c>
      <c r="AY77" s="104">
        <v>20</v>
      </c>
      <c r="AZ77" s="104" t="b">
        <v>0</v>
      </c>
      <c r="BA77" s="104">
        <v>0</v>
      </c>
      <c r="BB77" s="104">
        <v>0</v>
      </c>
      <c r="BC77" s="104">
        <v>0</v>
      </c>
      <c r="BD77" s="104" t="b">
        <v>0</v>
      </c>
      <c r="BE77" s="105" t="s">
        <v>512</v>
      </c>
      <c r="BF77" s="104">
        <v>0</v>
      </c>
      <c r="BG77" s="104">
        <v>0</v>
      </c>
      <c r="BH77" s="104">
        <v>0</v>
      </c>
      <c r="BI77" s="104" t="b">
        <v>0</v>
      </c>
      <c r="BJ77" s="105"/>
      <c r="BK77" s="105"/>
      <c r="BL77" s="104">
        <v>0</v>
      </c>
      <c r="BM77" s="104">
        <v>5</v>
      </c>
      <c r="BN77" s="104">
        <v>0</v>
      </c>
      <c r="BO77" s="105" t="s">
        <v>6742</v>
      </c>
      <c r="BP77" s="105" t="s">
        <v>6743</v>
      </c>
      <c r="BQ77" s="104">
        <v>17520</v>
      </c>
      <c r="BR77" s="105"/>
      <c r="BS77" s="105" t="s">
        <v>513</v>
      </c>
      <c r="BT77" s="105"/>
      <c r="BU77" s="104">
        <v>0</v>
      </c>
    </row>
    <row r="78" spans="1:73" x14ac:dyDescent="0.35">
      <c r="A78" s="104">
        <v>0</v>
      </c>
      <c r="B78" s="105" t="s">
        <v>511</v>
      </c>
      <c r="C78" s="105"/>
      <c r="D78" s="104">
        <v>2</v>
      </c>
      <c r="E78" s="105" t="s">
        <v>10807</v>
      </c>
      <c r="F78" s="105" t="s">
        <v>6875</v>
      </c>
      <c r="G78" s="104">
        <v>1</v>
      </c>
      <c r="H78" s="105" t="s">
        <v>483</v>
      </c>
      <c r="I78" s="104" t="b">
        <v>1</v>
      </c>
      <c r="J78" s="105"/>
      <c r="K78" s="105"/>
      <c r="L78" s="104">
        <v>24</v>
      </c>
      <c r="M78" s="105"/>
      <c r="N78" s="104" t="b">
        <v>1</v>
      </c>
      <c r="O78" s="104">
        <v>0</v>
      </c>
      <c r="P78" s="105"/>
      <c r="Q78" s="105" t="s">
        <v>5934</v>
      </c>
      <c r="R78" s="104" t="b">
        <v>0</v>
      </c>
      <c r="S78" s="105"/>
      <c r="T78" s="105"/>
      <c r="U78" s="105"/>
      <c r="V78" s="105"/>
      <c r="W78" s="105"/>
      <c r="X78" s="105"/>
      <c r="Y78" s="105"/>
      <c r="Z78" s="105"/>
      <c r="AA78" s="105"/>
      <c r="AB78" s="105"/>
      <c r="AC78" s="105"/>
      <c r="AD78" s="105"/>
      <c r="AE78" s="105"/>
      <c r="AF78" s="105"/>
      <c r="AG78" s="105"/>
      <c r="AH78" s="105"/>
      <c r="AI78" s="105"/>
      <c r="AJ78" s="105"/>
      <c r="AK78" s="105"/>
      <c r="AL78" s="105"/>
      <c r="AM78" s="105"/>
      <c r="AN78" s="105"/>
      <c r="AO78" s="105"/>
      <c r="AP78" s="105"/>
      <c r="AQ78" s="104">
        <v>0</v>
      </c>
      <c r="AR78" s="104">
        <v>50</v>
      </c>
      <c r="AS78" s="105"/>
      <c r="AT78" s="104">
        <v>0</v>
      </c>
      <c r="AU78" s="104">
        <v>0</v>
      </c>
      <c r="AV78" s="104">
        <v>-1</v>
      </c>
      <c r="AW78" s="104">
        <v>1460</v>
      </c>
      <c r="AX78" s="104">
        <v>1460</v>
      </c>
      <c r="AY78" s="104">
        <v>20</v>
      </c>
      <c r="AZ78" s="104" t="b">
        <v>0</v>
      </c>
      <c r="BA78" s="104">
        <v>0</v>
      </c>
      <c r="BB78" s="104">
        <v>0</v>
      </c>
      <c r="BC78" s="104">
        <v>0</v>
      </c>
      <c r="BD78" s="104" t="b">
        <v>0</v>
      </c>
      <c r="BE78" s="105" t="s">
        <v>512</v>
      </c>
      <c r="BF78" s="104">
        <v>0</v>
      </c>
      <c r="BG78" s="104">
        <v>0</v>
      </c>
      <c r="BH78" s="104">
        <v>0</v>
      </c>
      <c r="BI78" s="104" t="b">
        <v>0</v>
      </c>
      <c r="BJ78" s="105"/>
      <c r="BK78" s="105"/>
      <c r="BL78" s="104">
        <v>0</v>
      </c>
      <c r="BM78" s="104">
        <v>0</v>
      </c>
      <c r="BN78" s="104">
        <v>0.5</v>
      </c>
      <c r="BO78" s="105"/>
      <c r="BP78" s="105" t="s">
        <v>209</v>
      </c>
      <c r="BQ78" s="104">
        <v>35040</v>
      </c>
      <c r="BR78" s="105"/>
      <c r="BS78" s="105" t="s">
        <v>513</v>
      </c>
      <c r="BT78" s="105"/>
      <c r="BU78" s="104">
        <v>0</v>
      </c>
    </row>
    <row r="79" spans="1:73" x14ac:dyDescent="0.35">
      <c r="A79" s="104">
        <v>0</v>
      </c>
      <c r="B79" s="105" t="s">
        <v>482</v>
      </c>
      <c r="C79" s="105"/>
      <c r="D79" s="104">
        <v>2</v>
      </c>
      <c r="E79" s="105" t="s">
        <v>10807</v>
      </c>
      <c r="F79" s="105" t="s">
        <v>6876</v>
      </c>
      <c r="G79" s="104">
        <v>1</v>
      </c>
      <c r="H79" s="105" t="s">
        <v>483</v>
      </c>
      <c r="I79" s="104" t="b">
        <v>1</v>
      </c>
      <c r="J79" s="105"/>
      <c r="K79" s="105"/>
      <c r="L79" s="104">
        <v>24</v>
      </c>
      <c r="M79" s="105"/>
      <c r="N79" s="104" t="b">
        <v>1</v>
      </c>
      <c r="O79" s="104">
        <v>0</v>
      </c>
      <c r="P79" s="105" t="s">
        <v>485</v>
      </c>
      <c r="Q79" s="105" t="s">
        <v>6002</v>
      </c>
      <c r="R79" s="104" t="b">
        <v>0</v>
      </c>
      <c r="S79" s="105"/>
      <c r="T79" s="105"/>
      <c r="U79" s="105"/>
      <c r="V79" s="105"/>
      <c r="W79" s="105"/>
      <c r="X79" s="105"/>
      <c r="Y79" s="105"/>
      <c r="Z79" s="105"/>
      <c r="AA79" s="105"/>
      <c r="AB79" s="105"/>
      <c r="AC79" s="105"/>
      <c r="AD79" s="105"/>
      <c r="AE79" s="105"/>
      <c r="AF79" s="105"/>
      <c r="AG79" s="105"/>
      <c r="AH79" s="105"/>
      <c r="AI79" s="105"/>
      <c r="AJ79" s="105"/>
      <c r="AK79" s="105"/>
      <c r="AL79" s="105"/>
      <c r="AM79" s="105"/>
      <c r="AN79" s="105"/>
      <c r="AO79" s="105"/>
      <c r="AP79" s="105"/>
      <c r="AQ79" s="104">
        <v>0</v>
      </c>
      <c r="AR79" s="104">
        <v>5000</v>
      </c>
      <c r="AS79" s="105"/>
      <c r="AT79" s="104">
        <v>0</v>
      </c>
      <c r="AU79" s="104">
        <v>0</v>
      </c>
      <c r="AV79" s="104">
        <v>-1</v>
      </c>
      <c r="AW79" s="104">
        <v>1460</v>
      </c>
      <c r="AX79" s="104">
        <v>1460</v>
      </c>
      <c r="AY79" s="104">
        <v>20</v>
      </c>
      <c r="AZ79" s="104" t="b">
        <v>0</v>
      </c>
      <c r="BA79" s="104">
        <v>0</v>
      </c>
      <c r="BB79" s="104">
        <v>0</v>
      </c>
      <c r="BC79" s="104">
        <v>0</v>
      </c>
      <c r="BD79" s="104" t="b">
        <v>1</v>
      </c>
      <c r="BE79" s="105" t="s">
        <v>512</v>
      </c>
      <c r="BF79" s="104">
        <v>0</v>
      </c>
      <c r="BG79" s="104">
        <v>0</v>
      </c>
      <c r="BH79" s="104">
        <v>0</v>
      </c>
      <c r="BI79" s="104" t="b">
        <v>1</v>
      </c>
      <c r="BJ79" s="105"/>
      <c r="BK79" s="105"/>
      <c r="BL79" s="104">
        <v>0</v>
      </c>
      <c r="BM79" s="104">
        <v>1</v>
      </c>
      <c r="BN79" s="104">
        <v>8</v>
      </c>
      <c r="BO79" s="105"/>
      <c r="BP79" s="105" t="s">
        <v>207</v>
      </c>
      <c r="BQ79" s="104">
        <v>87600</v>
      </c>
      <c r="BR79" s="105"/>
      <c r="BS79" s="105" t="s">
        <v>105</v>
      </c>
      <c r="BT79" s="105"/>
      <c r="BU79" s="104">
        <v>0</v>
      </c>
    </row>
    <row r="80" spans="1:73" x14ac:dyDescent="0.35">
      <c r="A80" s="104">
        <v>0</v>
      </c>
      <c r="B80" s="105" t="s">
        <v>511</v>
      </c>
      <c r="C80" s="105"/>
      <c r="D80" s="104">
        <v>2</v>
      </c>
      <c r="E80" s="105" t="s">
        <v>10807</v>
      </c>
      <c r="F80" s="105" t="s">
        <v>10656</v>
      </c>
      <c r="G80" s="104">
        <v>1</v>
      </c>
      <c r="H80" s="105" t="s">
        <v>483</v>
      </c>
      <c r="I80" s="104" t="b">
        <v>1</v>
      </c>
      <c r="J80" s="105"/>
      <c r="K80" s="105"/>
      <c r="L80" s="104">
        <v>24</v>
      </c>
      <c r="M80" s="105"/>
      <c r="N80" s="104" t="b">
        <v>1</v>
      </c>
      <c r="O80" s="104">
        <v>0</v>
      </c>
      <c r="P80" s="105"/>
      <c r="Q80" s="105"/>
      <c r="R80" s="104" t="b">
        <v>1</v>
      </c>
      <c r="S80" s="105"/>
      <c r="T80" s="105"/>
      <c r="U80" s="105"/>
      <c r="V80" s="105"/>
      <c r="W80" s="105"/>
      <c r="X80" s="105"/>
      <c r="Y80" s="105"/>
      <c r="Z80" s="105"/>
      <c r="AA80" s="105"/>
      <c r="AB80" s="105"/>
      <c r="AC80" s="105"/>
      <c r="AD80" s="105"/>
      <c r="AE80" s="105"/>
      <c r="AF80" s="105"/>
      <c r="AG80" s="105"/>
      <c r="AH80" s="105"/>
      <c r="AI80" s="105"/>
      <c r="AJ80" s="105"/>
      <c r="AK80" s="105"/>
      <c r="AL80" s="105"/>
      <c r="AM80" s="105"/>
      <c r="AN80" s="105"/>
      <c r="AO80" s="105"/>
      <c r="AP80" s="105"/>
      <c r="AQ80" s="104">
        <v>0</v>
      </c>
      <c r="AR80" s="104">
        <v>0</v>
      </c>
      <c r="AS80" s="105"/>
      <c r="AT80" s="104">
        <v>0</v>
      </c>
      <c r="AU80" s="104">
        <v>0</v>
      </c>
      <c r="AV80" s="104">
        <v>-1</v>
      </c>
      <c r="AW80" s="104">
        <v>1460</v>
      </c>
      <c r="AX80" s="104">
        <v>1460</v>
      </c>
      <c r="AY80" s="104">
        <v>20</v>
      </c>
      <c r="AZ80" s="104" t="b">
        <v>0</v>
      </c>
      <c r="BA80" s="104">
        <v>0</v>
      </c>
      <c r="BB80" s="104">
        <v>0</v>
      </c>
      <c r="BC80" s="104">
        <v>0</v>
      </c>
      <c r="BD80" s="104" t="b">
        <v>0</v>
      </c>
      <c r="BE80" s="105" t="s">
        <v>512</v>
      </c>
      <c r="BF80" s="104">
        <v>0</v>
      </c>
      <c r="BG80" s="104">
        <v>0</v>
      </c>
      <c r="BH80" s="104">
        <v>0</v>
      </c>
      <c r="BI80" s="104" t="b">
        <v>0</v>
      </c>
      <c r="BJ80" s="105"/>
      <c r="BK80" s="105"/>
      <c r="BL80" s="104">
        <v>0</v>
      </c>
      <c r="BM80" s="104">
        <v>2</v>
      </c>
      <c r="BN80" s="104">
        <v>0</v>
      </c>
      <c r="BO80" s="105" t="s">
        <v>6742</v>
      </c>
      <c r="BP80" s="105" t="s">
        <v>6743</v>
      </c>
      <c r="BQ80" s="104">
        <v>17520</v>
      </c>
      <c r="BR80" s="105"/>
      <c r="BS80" s="105" t="s">
        <v>513</v>
      </c>
      <c r="BT80" s="105"/>
      <c r="BU80" s="104">
        <v>0</v>
      </c>
    </row>
    <row r="81" spans="1:73" x14ac:dyDescent="0.35">
      <c r="A81" s="104">
        <v>0</v>
      </c>
      <c r="B81" s="105" t="s">
        <v>482</v>
      </c>
      <c r="C81" s="105"/>
      <c r="D81" s="104">
        <v>2</v>
      </c>
      <c r="E81" s="105" t="s">
        <v>6940</v>
      </c>
      <c r="F81" s="105" t="s">
        <v>10673</v>
      </c>
      <c r="G81" s="104">
        <v>1</v>
      </c>
      <c r="H81" s="105" t="s">
        <v>483</v>
      </c>
      <c r="I81" s="104" t="b">
        <v>1</v>
      </c>
      <c r="J81" s="105" t="s">
        <v>5939</v>
      </c>
      <c r="K81" s="105" t="s">
        <v>872</v>
      </c>
      <c r="L81" s="104">
        <v>24</v>
      </c>
      <c r="M81" s="105"/>
      <c r="N81" s="104" t="b">
        <v>1</v>
      </c>
      <c r="O81" s="104">
        <v>0</v>
      </c>
      <c r="P81" s="105" t="s">
        <v>485</v>
      </c>
      <c r="Q81" s="105" t="s">
        <v>6002</v>
      </c>
      <c r="R81" s="104" t="b">
        <v>0</v>
      </c>
      <c r="S81" s="105"/>
      <c r="T81" s="105"/>
      <c r="U81" s="105"/>
      <c r="V81" s="105"/>
      <c r="W81" s="105"/>
      <c r="X81" s="105"/>
      <c r="Y81" s="105"/>
      <c r="Z81" s="105"/>
      <c r="AA81" s="105"/>
      <c r="AB81" s="105"/>
      <c r="AC81" s="105"/>
      <c r="AD81" s="105"/>
      <c r="AE81" s="105"/>
      <c r="AF81" s="105"/>
      <c r="AG81" s="105"/>
      <c r="AH81" s="105"/>
      <c r="AI81" s="105"/>
      <c r="AJ81" s="105"/>
      <c r="AK81" s="105"/>
      <c r="AL81" s="105"/>
      <c r="AM81" s="105"/>
      <c r="AN81" s="105"/>
      <c r="AO81" s="105"/>
      <c r="AP81" s="105"/>
      <c r="AQ81" s="104">
        <v>0</v>
      </c>
      <c r="AR81" s="104">
        <v>1000</v>
      </c>
      <c r="AS81" s="105"/>
      <c r="AT81" s="104">
        <v>0</v>
      </c>
      <c r="AU81" s="104">
        <v>0</v>
      </c>
      <c r="AV81" s="104">
        <v>-1</v>
      </c>
      <c r="AW81" s="104">
        <v>1460</v>
      </c>
      <c r="AX81" s="104">
        <v>1460</v>
      </c>
      <c r="AY81" s="104">
        <v>20</v>
      </c>
      <c r="AZ81" s="104" t="b">
        <v>0</v>
      </c>
      <c r="BA81" s="104">
        <v>0</v>
      </c>
      <c r="BB81" s="104">
        <v>0</v>
      </c>
      <c r="BC81" s="104">
        <v>0</v>
      </c>
      <c r="BD81" s="104" t="b">
        <v>1</v>
      </c>
      <c r="BE81" s="105" t="s">
        <v>512</v>
      </c>
      <c r="BF81" s="104">
        <v>0</v>
      </c>
      <c r="BG81" s="104">
        <v>0</v>
      </c>
      <c r="BH81" s="104">
        <v>0</v>
      </c>
      <c r="BI81" s="104" t="b">
        <v>1</v>
      </c>
      <c r="BJ81" s="105"/>
      <c r="BK81" s="105"/>
      <c r="BL81" s="104">
        <v>0</v>
      </c>
      <c r="BM81" s="104">
        <v>0</v>
      </c>
      <c r="BN81" s="104">
        <v>8</v>
      </c>
      <c r="BO81" s="105"/>
      <c r="BP81" s="105" t="s">
        <v>207</v>
      </c>
      <c r="BQ81" s="104">
        <v>70080</v>
      </c>
      <c r="BR81" s="105"/>
      <c r="BS81" s="105" t="s">
        <v>105</v>
      </c>
      <c r="BT81" s="105"/>
      <c r="BU81" s="104">
        <v>0</v>
      </c>
    </row>
    <row r="82" spans="1:73" x14ac:dyDescent="0.35">
      <c r="A82" s="104">
        <v>0</v>
      </c>
      <c r="B82" s="105" t="s">
        <v>511</v>
      </c>
      <c r="C82" s="105"/>
      <c r="D82" s="104">
        <v>2</v>
      </c>
      <c r="E82" s="105" t="s">
        <v>6940</v>
      </c>
      <c r="F82" s="105" t="s">
        <v>6800</v>
      </c>
      <c r="G82" s="104">
        <v>1</v>
      </c>
      <c r="H82" s="105" t="s">
        <v>483</v>
      </c>
      <c r="I82" s="104" t="b">
        <v>1</v>
      </c>
      <c r="J82" s="105"/>
      <c r="K82" s="105"/>
      <c r="L82" s="104">
        <v>24</v>
      </c>
      <c r="M82" s="105"/>
      <c r="N82" s="104" t="b">
        <v>1</v>
      </c>
      <c r="O82" s="104">
        <v>0</v>
      </c>
      <c r="P82" s="105" t="s">
        <v>485</v>
      </c>
      <c r="Q82" s="105" t="s">
        <v>6002</v>
      </c>
      <c r="R82" s="104" t="b">
        <v>0</v>
      </c>
      <c r="S82" s="105"/>
      <c r="T82" s="105"/>
      <c r="U82" s="105"/>
      <c r="V82" s="105"/>
      <c r="W82" s="105"/>
      <c r="X82" s="105"/>
      <c r="Y82" s="105"/>
      <c r="Z82" s="105"/>
      <c r="AA82" s="105"/>
      <c r="AB82" s="105"/>
      <c r="AC82" s="105"/>
      <c r="AD82" s="105"/>
      <c r="AE82" s="105"/>
      <c r="AF82" s="105"/>
      <c r="AG82" s="105"/>
      <c r="AH82" s="105"/>
      <c r="AI82" s="105"/>
      <c r="AJ82" s="105"/>
      <c r="AK82" s="105"/>
      <c r="AL82" s="105"/>
      <c r="AM82" s="105"/>
      <c r="AN82" s="105"/>
      <c r="AO82" s="105"/>
      <c r="AP82" s="105"/>
      <c r="AQ82" s="104">
        <v>0</v>
      </c>
      <c r="AR82" s="104">
        <v>0</v>
      </c>
      <c r="AS82" s="105"/>
      <c r="AT82" s="104">
        <v>0</v>
      </c>
      <c r="AU82" s="104">
        <v>0</v>
      </c>
      <c r="AV82" s="104">
        <v>-1</v>
      </c>
      <c r="AW82" s="104">
        <v>1460</v>
      </c>
      <c r="AX82" s="104">
        <v>1460</v>
      </c>
      <c r="AY82" s="104">
        <v>20</v>
      </c>
      <c r="AZ82" s="104" t="b">
        <v>0</v>
      </c>
      <c r="BA82" s="104">
        <v>0</v>
      </c>
      <c r="BB82" s="104">
        <v>0</v>
      </c>
      <c r="BC82" s="104">
        <v>0</v>
      </c>
      <c r="BD82" s="104" t="b">
        <v>0</v>
      </c>
      <c r="BE82" s="105" t="s">
        <v>512</v>
      </c>
      <c r="BF82" s="104">
        <v>0</v>
      </c>
      <c r="BG82" s="104">
        <v>0</v>
      </c>
      <c r="BH82" s="104">
        <v>0</v>
      </c>
      <c r="BI82" s="104" t="b">
        <v>0</v>
      </c>
      <c r="BJ82" s="105"/>
      <c r="BK82" s="105"/>
      <c r="BL82" s="104">
        <v>0</v>
      </c>
      <c r="BM82" s="104">
        <v>1</v>
      </c>
      <c r="BN82" s="104">
        <v>2</v>
      </c>
      <c r="BO82" s="105"/>
      <c r="BP82" s="105" t="s">
        <v>208</v>
      </c>
      <c r="BQ82" s="104">
        <v>17520</v>
      </c>
      <c r="BR82" s="105"/>
      <c r="BS82" s="105" t="s">
        <v>513</v>
      </c>
      <c r="BT82" s="105"/>
      <c r="BU82" s="104">
        <v>0</v>
      </c>
    </row>
    <row r="83" spans="1:73" ht="409.5" x14ac:dyDescent="0.35">
      <c r="A83" s="104">
        <v>0</v>
      </c>
      <c r="B83" s="105" t="s">
        <v>482</v>
      </c>
      <c r="C83" s="105"/>
      <c r="D83" s="104">
        <v>2</v>
      </c>
      <c r="E83" s="105" t="s">
        <v>6929</v>
      </c>
      <c r="F83" s="106" t="s">
        <v>11645</v>
      </c>
      <c r="G83" s="104">
        <v>1</v>
      </c>
      <c r="H83" s="105" t="s">
        <v>483</v>
      </c>
      <c r="I83" s="104" t="b">
        <v>1</v>
      </c>
      <c r="J83" s="105"/>
      <c r="K83" s="105"/>
      <c r="L83" s="104">
        <v>24</v>
      </c>
      <c r="M83" s="105"/>
      <c r="N83" s="104" t="b">
        <v>1</v>
      </c>
      <c r="O83" s="104">
        <v>0</v>
      </c>
      <c r="P83" s="105"/>
      <c r="Q83" s="105"/>
      <c r="R83" s="104" t="b">
        <v>0</v>
      </c>
      <c r="S83" s="105"/>
      <c r="T83" s="105"/>
      <c r="U83" s="105"/>
      <c r="V83" s="105"/>
      <c r="W83" s="105"/>
      <c r="X83" s="105"/>
      <c r="Y83" s="105"/>
      <c r="Z83" s="105"/>
      <c r="AA83" s="105"/>
      <c r="AB83" s="105"/>
      <c r="AC83" s="105"/>
      <c r="AD83" s="105"/>
      <c r="AE83" s="105"/>
      <c r="AF83" s="105"/>
      <c r="AG83" s="105"/>
      <c r="AH83" s="105"/>
      <c r="AI83" s="105"/>
      <c r="AJ83" s="105"/>
      <c r="AK83" s="105"/>
      <c r="AL83" s="105"/>
      <c r="AM83" s="105"/>
      <c r="AN83" s="105"/>
      <c r="AO83" s="105"/>
      <c r="AP83" s="105"/>
      <c r="AQ83" s="104">
        <v>0</v>
      </c>
      <c r="AR83" s="104">
        <v>7000</v>
      </c>
      <c r="AS83" s="105"/>
      <c r="AT83" s="104">
        <v>0</v>
      </c>
      <c r="AU83" s="104">
        <v>0</v>
      </c>
      <c r="AV83" s="104">
        <v>-1</v>
      </c>
      <c r="AW83" s="104">
        <v>1460</v>
      </c>
      <c r="AX83" s="104">
        <v>1460</v>
      </c>
      <c r="AY83" s="104">
        <v>20</v>
      </c>
      <c r="AZ83" s="104" t="b">
        <v>0</v>
      </c>
      <c r="BA83" s="104">
        <v>0</v>
      </c>
      <c r="BB83" s="104">
        <v>0</v>
      </c>
      <c r="BC83" s="104">
        <v>0</v>
      </c>
      <c r="BD83" s="104" t="b">
        <v>1</v>
      </c>
      <c r="BE83" s="105" t="s">
        <v>512</v>
      </c>
      <c r="BF83" s="104">
        <v>0</v>
      </c>
      <c r="BG83" s="104">
        <v>0</v>
      </c>
      <c r="BH83" s="104">
        <v>0</v>
      </c>
      <c r="BI83" s="104" t="b">
        <v>1</v>
      </c>
      <c r="BJ83" s="106" t="s">
        <v>11439</v>
      </c>
      <c r="BK83" s="105" t="s">
        <v>5998</v>
      </c>
      <c r="BL83" s="104">
        <v>0</v>
      </c>
      <c r="BM83" s="104">
        <v>0</v>
      </c>
      <c r="BN83" s="104">
        <v>16</v>
      </c>
      <c r="BO83" s="105"/>
      <c r="BP83" s="105" t="s">
        <v>207</v>
      </c>
      <c r="BQ83" s="104">
        <v>70080</v>
      </c>
      <c r="BR83" s="105"/>
      <c r="BS83" s="105" t="s">
        <v>105</v>
      </c>
      <c r="BT83" s="105"/>
      <c r="BU83" s="104">
        <v>0</v>
      </c>
    </row>
    <row r="84" spans="1:73" x14ac:dyDescent="0.35">
      <c r="A84" s="104">
        <v>1</v>
      </c>
      <c r="B84" s="105" t="s">
        <v>482</v>
      </c>
      <c r="C84" s="105"/>
      <c r="D84" s="104">
        <v>2</v>
      </c>
      <c r="E84" s="105" t="s">
        <v>6926</v>
      </c>
      <c r="F84" s="105" t="s">
        <v>10663</v>
      </c>
      <c r="G84" s="104">
        <v>1</v>
      </c>
      <c r="H84" s="105" t="s">
        <v>483</v>
      </c>
      <c r="I84" s="104" t="b">
        <v>1</v>
      </c>
      <c r="J84" s="105"/>
      <c r="K84" s="105"/>
      <c r="L84" s="104">
        <v>24</v>
      </c>
      <c r="M84" s="105"/>
      <c r="N84" s="104" t="b">
        <v>1</v>
      </c>
      <c r="O84" s="104">
        <v>0</v>
      </c>
      <c r="P84" s="105"/>
      <c r="Q84" s="105"/>
      <c r="R84" s="104" t="b">
        <v>0</v>
      </c>
      <c r="S84" s="105"/>
      <c r="T84" s="105"/>
      <c r="U84" s="105"/>
      <c r="V84" s="105"/>
      <c r="W84" s="105"/>
      <c r="X84" s="105"/>
      <c r="Y84" s="105"/>
      <c r="Z84" s="105"/>
      <c r="AA84" s="105"/>
      <c r="AB84" s="105"/>
      <c r="AC84" s="105"/>
      <c r="AD84" s="105"/>
      <c r="AE84" s="105"/>
      <c r="AF84" s="105"/>
      <c r="AG84" s="105"/>
      <c r="AH84" s="105"/>
      <c r="AI84" s="105"/>
      <c r="AJ84" s="105"/>
      <c r="AK84" s="105"/>
      <c r="AL84" s="105"/>
      <c r="AM84" s="105"/>
      <c r="AN84" s="105"/>
      <c r="AO84" s="105"/>
      <c r="AP84" s="105"/>
      <c r="AQ84" s="104">
        <v>0</v>
      </c>
      <c r="AR84" s="104">
        <v>8000</v>
      </c>
      <c r="AS84" s="105"/>
      <c r="AT84" s="104">
        <v>0</v>
      </c>
      <c r="AU84" s="104">
        <v>0</v>
      </c>
      <c r="AV84" s="104">
        <v>-1</v>
      </c>
      <c r="AW84" s="104">
        <v>65700</v>
      </c>
      <c r="AX84" s="104">
        <v>13140</v>
      </c>
      <c r="AY84" s="104">
        <v>10</v>
      </c>
      <c r="AZ84" s="104" t="b">
        <v>0</v>
      </c>
      <c r="BA84" s="104">
        <v>0</v>
      </c>
      <c r="BB84" s="104">
        <v>0</v>
      </c>
      <c r="BC84" s="104">
        <v>0</v>
      </c>
      <c r="BD84" s="104" t="b">
        <v>1</v>
      </c>
      <c r="BE84" s="105" t="s">
        <v>512</v>
      </c>
      <c r="BF84" s="104">
        <v>0</v>
      </c>
      <c r="BG84" s="104">
        <v>0</v>
      </c>
      <c r="BH84" s="104">
        <v>0</v>
      </c>
      <c r="BI84" s="104" t="b">
        <v>0</v>
      </c>
      <c r="BJ84" s="105" t="s">
        <v>10664</v>
      </c>
      <c r="BK84" s="105" t="s">
        <v>6780</v>
      </c>
      <c r="BL84" s="104">
        <v>0</v>
      </c>
      <c r="BM84" s="104">
        <v>0</v>
      </c>
      <c r="BN84" s="104">
        <v>4</v>
      </c>
      <c r="BO84" s="105"/>
      <c r="BP84" s="105" t="s">
        <v>207</v>
      </c>
      <c r="BQ84" s="104">
        <v>105120</v>
      </c>
      <c r="BR84" s="105"/>
      <c r="BS84" s="105" t="s">
        <v>105</v>
      </c>
      <c r="BT84" s="105"/>
      <c r="BU84" s="104">
        <v>0</v>
      </c>
    </row>
    <row r="85" spans="1:73" x14ac:dyDescent="0.35">
      <c r="A85" s="104">
        <v>0</v>
      </c>
      <c r="B85" s="105" t="s">
        <v>511</v>
      </c>
      <c r="C85" s="105"/>
      <c r="D85" s="104">
        <v>2</v>
      </c>
      <c r="E85" s="105" t="s">
        <v>10799</v>
      </c>
      <c r="F85" s="105" t="s">
        <v>6795</v>
      </c>
      <c r="G85" s="104">
        <v>1</v>
      </c>
      <c r="H85" s="105" t="s">
        <v>483</v>
      </c>
      <c r="I85" s="104" t="b">
        <v>1</v>
      </c>
      <c r="J85" s="105"/>
      <c r="K85" s="105"/>
      <c r="L85" s="104">
        <v>24</v>
      </c>
      <c r="M85" s="105"/>
      <c r="N85" s="104" t="b">
        <v>1</v>
      </c>
      <c r="O85" s="104">
        <v>0</v>
      </c>
      <c r="P85" s="105" t="s">
        <v>485</v>
      </c>
      <c r="Q85" s="105" t="s">
        <v>6002</v>
      </c>
      <c r="R85" s="104" t="b">
        <v>0</v>
      </c>
      <c r="S85" s="105"/>
      <c r="T85" s="105"/>
      <c r="U85" s="105"/>
      <c r="V85" s="105"/>
      <c r="W85" s="105"/>
      <c r="X85" s="105"/>
      <c r="Y85" s="105"/>
      <c r="Z85" s="105"/>
      <c r="AA85" s="105"/>
      <c r="AB85" s="105"/>
      <c r="AC85" s="105"/>
      <c r="AD85" s="105"/>
      <c r="AE85" s="105"/>
      <c r="AF85" s="105"/>
      <c r="AG85" s="105"/>
      <c r="AH85" s="105"/>
      <c r="AI85" s="105"/>
      <c r="AJ85" s="105"/>
      <c r="AK85" s="105"/>
      <c r="AL85" s="105"/>
      <c r="AM85" s="105"/>
      <c r="AN85" s="105"/>
      <c r="AO85" s="105"/>
      <c r="AP85" s="105"/>
      <c r="AQ85" s="104">
        <v>0</v>
      </c>
      <c r="AR85" s="104">
        <v>0</v>
      </c>
      <c r="AS85" s="105"/>
      <c r="AT85" s="104">
        <v>0</v>
      </c>
      <c r="AU85" s="104">
        <v>0</v>
      </c>
      <c r="AV85" s="104">
        <v>-1</v>
      </c>
      <c r="AW85" s="104">
        <v>1460</v>
      </c>
      <c r="AX85" s="104">
        <v>1460</v>
      </c>
      <c r="AY85" s="104">
        <v>20</v>
      </c>
      <c r="AZ85" s="104" t="b">
        <v>0</v>
      </c>
      <c r="BA85" s="104">
        <v>0</v>
      </c>
      <c r="BB85" s="104">
        <v>0</v>
      </c>
      <c r="BC85" s="104">
        <v>0</v>
      </c>
      <c r="BD85" s="104" t="b">
        <v>0</v>
      </c>
      <c r="BE85" s="105" t="s">
        <v>512</v>
      </c>
      <c r="BF85" s="104">
        <v>0</v>
      </c>
      <c r="BG85" s="104">
        <v>0</v>
      </c>
      <c r="BH85" s="104">
        <v>0</v>
      </c>
      <c r="BI85" s="104" t="b">
        <v>0</v>
      </c>
      <c r="BJ85" s="105"/>
      <c r="BK85" s="105"/>
      <c r="BL85" s="104">
        <v>0</v>
      </c>
      <c r="BM85" s="104">
        <v>0</v>
      </c>
      <c r="BN85" s="104">
        <v>2</v>
      </c>
      <c r="BO85" s="105"/>
      <c r="BP85" s="105" t="s">
        <v>208</v>
      </c>
      <c r="BQ85" s="104">
        <v>730</v>
      </c>
      <c r="BR85" s="105"/>
      <c r="BS85" s="105" t="s">
        <v>513</v>
      </c>
      <c r="BT85" s="105"/>
      <c r="BU85" s="104">
        <v>0</v>
      </c>
    </row>
    <row r="86" spans="1:73" x14ac:dyDescent="0.35">
      <c r="A86" s="104">
        <v>0</v>
      </c>
      <c r="B86" s="105" t="s">
        <v>511</v>
      </c>
      <c r="C86" s="105"/>
      <c r="D86" s="104">
        <v>2</v>
      </c>
      <c r="E86" s="105" t="s">
        <v>10821</v>
      </c>
      <c r="F86" s="105" t="s">
        <v>6734</v>
      </c>
      <c r="G86" s="104">
        <v>1</v>
      </c>
      <c r="H86" s="105" t="s">
        <v>483</v>
      </c>
      <c r="I86" s="104" t="b">
        <v>1</v>
      </c>
      <c r="J86" s="105"/>
      <c r="K86" s="105"/>
      <c r="L86" s="104">
        <v>24</v>
      </c>
      <c r="M86" s="105"/>
      <c r="N86" s="104" t="b">
        <v>1</v>
      </c>
      <c r="O86" s="104">
        <v>0</v>
      </c>
      <c r="P86" s="105"/>
      <c r="Q86" s="105"/>
      <c r="R86" s="104" t="b">
        <v>0</v>
      </c>
      <c r="S86" s="105"/>
      <c r="T86" s="105"/>
      <c r="U86" s="105"/>
      <c r="V86" s="105"/>
      <c r="W86" s="105"/>
      <c r="X86" s="105"/>
      <c r="Y86" s="105"/>
      <c r="Z86" s="105"/>
      <c r="AA86" s="105"/>
      <c r="AB86" s="105"/>
      <c r="AC86" s="105"/>
      <c r="AD86" s="105"/>
      <c r="AE86" s="105"/>
      <c r="AF86" s="105"/>
      <c r="AG86" s="105"/>
      <c r="AH86" s="105"/>
      <c r="AI86" s="105"/>
      <c r="AJ86" s="105"/>
      <c r="AK86" s="105"/>
      <c r="AL86" s="105"/>
      <c r="AM86" s="105"/>
      <c r="AN86" s="105"/>
      <c r="AO86" s="105"/>
      <c r="AP86" s="105"/>
      <c r="AQ86" s="104">
        <v>0</v>
      </c>
      <c r="AR86" s="104">
        <v>0</v>
      </c>
      <c r="AS86" s="105"/>
      <c r="AT86" s="104">
        <v>0</v>
      </c>
      <c r="AU86" s="104">
        <v>0</v>
      </c>
      <c r="AV86" s="104">
        <v>-1</v>
      </c>
      <c r="AW86" s="104">
        <v>1460</v>
      </c>
      <c r="AX86" s="104">
        <v>1460</v>
      </c>
      <c r="AY86" s="104">
        <v>20</v>
      </c>
      <c r="AZ86" s="104" t="b">
        <v>0</v>
      </c>
      <c r="BA86" s="104">
        <v>0</v>
      </c>
      <c r="BB86" s="104">
        <v>0</v>
      </c>
      <c r="BC86" s="104">
        <v>0</v>
      </c>
      <c r="BD86" s="104" t="b">
        <v>0</v>
      </c>
      <c r="BE86" s="105" t="s">
        <v>512</v>
      </c>
      <c r="BF86" s="104">
        <v>0</v>
      </c>
      <c r="BG86" s="104">
        <v>0</v>
      </c>
      <c r="BH86" s="104">
        <v>0</v>
      </c>
      <c r="BI86" s="104" t="b">
        <v>0</v>
      </c>
      <c r="BJ86" s="105"/>
      <c r="BK86" s="105"/>
      <c r="BL86" s="104">
        <v>0</v>
      </c>
      <c r="BM86" s="104">
        <v>0</v>
      </c>
      <c r="BN86" s="104">
        <v>0</v>
      </c>
      <c r="BO86" s="105" t="s">
        <v>6735</v>
      </c>
      <c r="BP86" s="105" t="s">
        <v>209</v>
      </c>
      <c r="BQ86" s="104">
        <v>8760</v>
      </c>
      <c r="BR86" s="105"/>
      <c r="BS86" s="105" t="s">
        <v>513</v>
      </c>
      <c r="BT86" s="105"/>
      <c r="BU86" s="104">
        <v>0</v>
      </c>
    </row>
    <row r="87" spans="1:73" x14ac:dyDescent="0.35">
      <c r="A87" s="104">
        <v>0</v>
      </c>
      <c r="B87" s="105" t="s">
        <v>511</v>
      </c>
      <c r="C87" s="105"/>
      <c r="D87" s="104">
        <v>2</v>
      </c>
      <c r="E87" s="105" t="s">
        <v>10821</v>
      </c>
      <c r="F87" s="105" t="s">
        <v>6729</v>
      </c>
      <c r="G87" s="104">
        <v>1</v>
      </c>
      <c r="H87" s="105" t="s">
        <v>483</v>
      </c>
      <c r="I87" s="104" t="b">
        <v>1</v>
      </c>
      <c r="J87" s="105"/>
      <c r="K87" s="105"/>
      <c r="L87" s="104">
        <v>24</v>
      </c>
      <c r="M87" s="105"/>
      <c r="N87" s="104" t="b">
        <v>1</v>
      </c>
      <c r="O87" s="104">
        <v>0</v>
      </c>
      <c r="P87" s="105"/>
      <c r="Q87" s="105"/>
      <c r="R87" s="104" t="b">
        <v>0</v>
      </c>
      <c r="S87" s="105"/>
      <c r="T87" s="105"/>
      <c r="U87" s="105"/>
      <c r="V87" s="105"/>
      <c r="W87" s="105"/>
      <c r="X87" s="105"/>
      <c r="Y87" s="105"/>
      <c r="Z87" s="105"/>
      <c r="AA87" s="105"/>
      <c r="AB87" s="105"/>
      <c r="AC87" s="105"/>
      <c r="AD87" s="105"/>
      <c r="AE87" s="105"/>
      <c r="AF87" s="105"/>
      <c r="AG87" s="105"/>
      <c r="AH87" s="105"/>
      <c r="AI87" s="105"/>
      <c r="AJ87" s="105"/>
      <c r="AK87" s="105"/>
      <c r="AL87" s="105"/>
      <c r="AM87" s="105"/>
      <c r="AN87" s="105"/>
      <c r="AO87" s="105"/>
      <c r="AP87" s="105"/>
      <c r="AQ87" s="104">
        <v>0</v>
      </c>
      <c r="AR87" s="104">
        <v>0</v>
      </c>
      <c r="AS87" s="105"/>
      <c r="AT87" s="104">
        <v>0</v>
      </c>
      <c r="AU87" s="104">
        <v>0</v>
      </c>
      <c r="AV87" s="104">
        <v>-1</v>
      </c>
      <c r="AW87" s="104">
        <v>1460</v>
      </c>
      <c r="AX87" s="104">
        <v>1460</v>
      </c>
      <c r="AY87" s="104">
        <v>20</v>
      </c>
      <c r="AZ87" s="104" t="b">
        <v>0</v>
      </c>
      <c r="BA87" s="104">
        <v>0</v>
      </c>
      <c r="BB87" s="104">
        <v>0</v>
      </c>
      <c r="BC87" s="104">
        <v>0</v>
      </c>
      <c r="BD87" s="104" t="b">
        <v>0</v>
      </c>
      <c r="BE87" s="105" t="s">
        <v>512</v>
      </c>
      <c r="BF87" s="104">
        <v>0</v>
      </c>
      <c r="BG87" s="104">
        <v>0</v>
      </c>
      <c r="BH87" s="104">
        <v>0</v>
      </c>
      <c r="BI87" s="104" t="b">
        <v>0</v>
      </c>
      <c r="BJ87" s="105"/>
      <c r="BK87" s="105"/>
      <c r="BL87" s="104">
        <v>0</v>
      </c>
      <c r="BM87" s="104">
        <v>1</v>
      </c>
      <c r="BN87" s="104">
        <v>0</v>
      </c>
      <c r="BO87" s="105" t="s">
        <v>6730</v>
      </c>
      <c r="BP87" s="105" t="s">
        <v>208</v>
      </c>
      <c r="BQ87" s="104">
        <v>8760</v>
      </c>
      <c r="BR87" s="105"/>
      <c r="BS87" s="105" t="s">
        <v>513</v>
      </c>
      <c r="BT87" s="105"/>
      <c r="BU87" s="104">
        <v>0</v>
      </c>
    </row>
    <row r="88" spans="1:73" x14ac:dyDescent="0.35">
      <c r="A88" s="104">
        <v>0</v>
      </c>
      <c r="B88" s="105" t="s">
        <v>511</v>
      </c>
      <c r="C88" s="105"/>
      <c r="D88" s="104">
        <v>2</v>
      </c>
      <c r="E88" s="105" t="s">
        <v>10821</v>
      </c>
      <c r="F88" s="105" t="s">
        <v>10656</v>
      </c>
      <c r="G88" s="104">
        <v>1</v>
      </c>
      <c r="H88" s="105" t="s">
        <v>483</v>
      </c>
      <c r="I88" s="104" t="b">
        <v>1</v>
      </c>
      <c r="J88" s="105"/>
      <c r="K88" s="105"/>
      <c r="L88" s="104">
        <v>24</v>
      </c>
      <c r="M88" s="105"/>
      <c r="N88" s="104" t="b">
        <v>1</v>
      </c>
      <c r="O88" s="104">
        <v>0</v>
      </c>
      <c r="P88" s="105"/>
      <c r="Q88" s="105"/>
      <c r="R88" s="104" t="b">
        <v>1</v>
      </c>
      <c r="S88" s="105"/>
      <c r="T88" s="105"/>
      <c r="U88" s="105"/>
      <c r="V88" s="105"/>
      <c r="W88" s="105"/>
      <c r="X88" s="105"/>
      <c r="Y88" s="105"/>
      <c r="Z88" s="105"/>
      <c r="AA88" s="105"/>
      <c r="AB88" s="105"/>
      <c r="AC88" s="105"/>
      <c r="AD88" s="105"/>
      <c r="AE88" s="105"/>
      <c r="AF88" s="105"/>
      <c r="AG88" s="105"/>
      <c r="AH88" s="105"/>
      <c r="AI88" s="105"/>
      <c r="AJ88" s="105"/>
      <c r="AK88" s="105"/>
      <c r="AL88" s="105"/>
      <c r="AM88" s="105"/>
      <c r="AN88" s="105"/>
      <c r="AO88" s="105"/>
      <c r="AP88" s="105"/>
      <c r="AQ88" s="104">
        <v>0</v>
      </c>
      <c r="AR88" s="104">
        <v>0</v>
      </c>
      <c r="AS88" s="105"/>
      <c r="AT88" s="104">
        <v>0</v>
      </c>
      <c r="AU88" s="104">
        <v>0</v>
      </c>
      <c r="AV88" s="104">
        <v>-1</v>
      </c>
      <c r="AW88" s="104">
        <v>1460</v>
      </c>
      <c r="AX88" s="104">
        <v>1460</v>
      </c>
      <c r="AY88" s="104">
        <v>20</v>
      </c>
      <c r="AZ88" s="104" t="b">
        <v>0</v>
      </c>
      <c r="BA88" s="104">
        <v>0</v>
      </c>
      <c r="BB88" s="104">
        <v>0</v>
      </c>
      <c r="BC88" s="104">
        <v>0</v>
      </c>
      <c r="BD88" s="104" t="b">
        <v>0</v>
      </c>
      <c r="BE88" s="105" t="s">
        <v>512</v>
      </c>
      <c r="BF88" s="104">
        <v>0</v>
      </c>
      <c r="BG88" s="104">
        <v>0</v>
      </c>
      <c r="BH88" s="104">
        <v>0</v>
      </c>
      <c r="BI88" s="104" t="b">
        <v>0</v>
      </c>
      <c r="BJ88" s="105"/>
      <c r="BK88" s="105"/>
      <c r="BL88" s="104">
        <v>0</v>
      </c>
      <c r="BM88" s="104">
        <v>2</v>
      </c>
      <c r="BN88" s="104">
        <v>0</v>
      </c>
      <c r="BO88" s="105" t="s">
        <v>6742</v>
      </c>
      <c r="BP88" s="105" t="s">
        <v>6743</v>
      </c>
      <c r="BQ88" s="104">
        <v>17520</v>
      </c>
      <c r="BR88" s="105"/>
      <c r="BS88" s="105" t="s">
        <v>513</v>
      </c>
      <c r="BT88" s="105"/>
      <c r="BU88" s="104">
        <v>0</v>
      </c>
    </row>
    <row r="89" spans="1:73" x14ac:dyDescent="0.35">
      <c r="A89" s="104">
        <v>0</v>
      </c>
      <c r="B89" s="105" t="s">
        <v>511</v>
      </c>
      <c r="C89" s="105"/>
      <c r="D89" s="104">
        <v>2</v>
      </c>
      <c r="E89" s="105" t="s">
        <v>10822</v>
      </c>
      <c r="F89" s="105" t="s">
        <v>6754</v>
      </c>
      <c r="G89" s="104">
        <v>1</v>
      </c>
      <c r="H89" s="105" t="s">
        <v>483</v>
      </c>
      <c r="I89" s="104" t="b">
        <v>1</v>
      </c>
      <c r="J89" s="105"/>
      <c r="K89" s="105"/>
      <c r="L89" s="104">
        <v>24</v>
      </c>
      <c r="M89" s="105"/>
      <c r="N89" s="104" t="b">
        <v>1</v>
      </c>
      <c r="O89" s="104">
        <v>0</v>
      </c>
      <c r="P89" s="105"/>
      <c r="Q89" s="105"/>
      <c r="R89" s="104" t="b">
        <v>0</v>
      </c>
      <c r="S89" s="105"/>
      <c r="T89" s="105"/>
      <c r="U89" s="105"/>
      <c r="V89" s="105"/>
      <c r="W89" s="105"/>
      <c r="X89" s="105"/>
      <c r="Y89" s="105"/>
      <c r="Z89" s="105"/>
      <c r="AA89" s="105"/>
      <c r="AB89" s="105"/>
      <c r="AC89" s="105"/>
      <c r="AD89" s="105"/>
      <c r="AE89" s="105"/>
      <c r="AF89" s="105"/>
      <c r="AG89" s="105"/>
      <c r="AH89" s="105"/>
      <c r="AI89" s="105"/>
      <c r="AJ89" s="105"/>
      <c r="AK89" s="105"/>
      <c r="AL89" s="105"/>
      <c r="AM89" s="105"/>
      <c r="AN89" s="105"/>
      <c r="AO89" s="105"/>
      <c r="AP89" s="105"/>
      <c r="AQ89" s="104">
        <v>0</v>
      </c>
      <c r="AR89" s="104">
        <v>0</v>
      </c>
      <c r="AS89" s="105"/>
      <c r="AT89" s="104">
        <v>0</v>
      </c>
      <c r="AU89" s="104">
        <v>0</v>
      </c>
      <c r="AV89" s="104">
        <v>-1</v>
      </c>
      <c r="AW89" s="104">
        <v>1460</v>
      </c>
      <c r="AX89" s="104">
        <v>1460</v>
      </c>
      <c r="AY89" s="104">
        <v>20</v>
      </c>
      <c r="AZ89" s="104" t="b">
        <v>0</v>
      </c>
      <c r="BA89" s="104">
        <v>0</v>
      </c>
      <c r="BB89" s="104">
        <v>0</v>
      </c>
      <c r="BC89" s="104">
        <v>0</v>
      </c>
      <c r="BD89" s="104" t="b">
        <v>0</v>
      </c>
      <c r="BE89" s="105" t="s">
        <v>512</v>
      </c>
      <c r="BF89" s="104">
        <v>0</v>
      </c>
      <c r="BG89" s="104">
        <v>0</v>
      </c>
      <c r="BH89" s="104">
        <v>0</v>
      </c>
      <c r="BI89" s="104" t="b">
        <v>0</v>
      </c>
      <c r="BJ89" s="105"/>
      <c r="BK89" s="105"/>
      <c r="BL89" s="104">
        <v>0</v>
      </c>
      <c r="BM89" s="104">
        <v>0</v>
      </c>
      <c r="BN89" s="104">
        <v>0</v>
      </c>
      <c r="BO89" s="105" t="s">
        <v>6755</v>
      </c>
      <c r="BP89" s="105" t="s">
        <v>208</v>
      </c>
      <c r="BQ89" s="104">
        <v>8760</v>
      </c>
      <c r="BR89" s="105"/>
      <c r="BS89" s="105" t="s">
        <v>513</v>
      </c>
      <c r="BT89" s="105"/>
      <c r="BU89" s="104">
        <v>0</v>
      </c>
    </row>
    <row r="90" spans="1:73" x14ac:dyDescent="0.35">
      <c r="A90" s="104">
        <v>0</v>
      </c>
      <c r="B90" s="105" t="s">
        <v>511</v>
      </c>
      <c r="C90" s="105"/>
      <c r="D90" s="104">
        <v>2</v>
      </c>
      <c r="E90" s="105" t="s">
        <v>10822</v>
      </c>
      <c r="F90" s="105" t="s">
        <v>10656</v>
      </c>
      <c r="G90" s="104">
        <v>1</v>
      </c>
      <c r="H90" s="105" t="s">
        <v>483</v>
      </c>
      <c r="I90" s="104" t="b">
        <v>1</v>
      </c>
      <c r="J90" s="105"/>
      <c r="K90" s="105"/>
      <c r="L90" s="104">
        <v>24</v>
      </c>
      <c r="M90" s="105"/>
      <c r="N90" s="104" t="b">
        <v>1</v>
      </c>
      <c r="O90" s="104">
        <v>0</v>
      </c>
      <c r="P90" s="105"/>
      <c r="Q90" s="105"/>
      <c r="R90" s="104" t="b">
        <v>1</v>
      </c>
      <c r="S90" s="105"/>
      <c r="T90" s="105"/>
      <c r="U90" s="105"/>
      <c r="V90" s="105"/>
      <c r="W90" s="105"/>
      <c r="X90" s="105"/>
      <c r="Y90" s="105"/>
      <c r="Z90" s="105"/>
      <c r="AA90" s="105"/>
      <c r="AB90" s="105"/>
      <c r="AC90" s="105"/>
      <c r="AD90" s="105"/>
      <c r="AE90" s="105"/>
      <c r="AF90" s="105"/>
      <c r="AG90" s="105"/>
      <c r="AH90" s="105"/>
      <c r="AI90" s="105"/>
      <c r="AJ90" s="105"/>
      <c r="AK90" s="105"/>
      <c r="AL90" s="105"/>
      <c r="AM90" s="105"/>
      <c r="AN90" s="105"/>
      <c r="AO90" s="105"/>
      <c r="AP90" s="105"/>
      <c r="AQ90" s="104">
        <v>0</v>
      </c>
      <c r="AR90" s="104">
        <v>0</v>
      </c>
      <c r="AS90" s="105"/>
      <c r="AT90" s="104">
        <v>0</v>
      </c>
      <c r="AU90" s="104">
        <v>0</v>
      </c>
      <c r="AV90" s="104">
        <v>-1</v>
      </c>
      <c r="AW90" s="104">
        <v>1460</v>
      </c>
      <c r="AX90" s="104">
        <v>1460</v>
      </c>
      <c r="AY90" s="104">
        <v>20</v>
      </c>
      <c r="AZ90" s="104" t="b">
        <v>0</v>
      </c>
      <c r="BA90" s="104">
        <v>0</v>
      </c>
      <c r="BB90" s="104">
        <v>0</v>
      </c>
      <c r="BC90" s="104">
        <v>0</v>
      </c>
      <c r="BD90" s="104" t="b">
        <v>0</v>
      </c>
      <c r="BE90" s="105" t="s">
        <v>512</v>
      </c>
      <c r="BF90" s="104">
        <v>0</v>
      </c>
      <c r="BG90" s="104">
        <v>0</v>
      </c>
      <c r="BH90" s="104">
        <v>0</v>
      </c>
      <c r="BI90" s="104" t="b">
        <v>0</v>
      </c>
      <c r="BJ90" s="105"/>
      <c r="BK90" s="105"/>
      <c r="BL90" s="104">
        <v>0</v>
      </c>
      <c r="BM90" s="104">
        <v>1</v>
      </c>
      <c r="BN90" s="104">
        <v>0</v>
      </c>
      <c r="BO90" s="105" t="s">
        <v>6742</v>
      </c>
      <c r="BP90" s="105" t="s">
        <v>6743</v>
      </c>
      <c r="BQ90" s="104">
        <v>17520</v>
      </c>
      <c r="BR90" s="105"/>
      <c r="BS90" s="105" t="s">
        <v>513</v>
      </c>
      <c r="BT90" s="105"/>
      <c r="BU90" s="104">
        <v>0</v>
      </c>
    </row>
    <row r="91" spans="1:73" x14ac:dyDescent="0.35">
      <c r="A91" s="104">
        <v>0</v>
      </c>
      <c r="B91" s="105" t="s">
        <v>511</v>
      </c>
      <c r="C91" s="105"/>
      <c r="D91" s="104">
        <v>2</v>
      </c>
      <c r="E91" s="105" t="s">
        <v>6999</v>
      </c>
      <c r="F91" s="105" t="s">
        <v>10656</v>
      </c>
      <c r="G91" s="104">
        <v>1</v>
      </c>
      <c r="H91" s="105" t="s">
        <v>483</v>
      </c>
      <c r="I91" s="104" t="b">
        <v>1</v>
      </c>
      <c r="J91" s="105"/>
      <c r="K91" s="105"/>
      <c r="L91" s="104">
        <v>24</v>
      </c>
      <c r="M91" s="105"/>
      <c r="N91" s="104" t="b">
        <v>1</v>
      </c>
      <c r="O91" s="104">
        <v>0</v>
      </c>
      <c r="P91" s="105"/>
      <c r="Q91" s="105"/>
      <c r="R91" s="104" t="b">
        <v>1</v>
      </c>
      <c r="S91" s="105"/>
      <c r="T91" s="105"/>
      <c r="U91" s="105"/>
      <c r="V91" s="105"/>
      <c r="W91" s="105"/>
      <c r="X91" s="105"/>
      <c r="Y91" s="105"/>
      <c r="Z91" s="105"/>
      <c r="AA91" s="105"/>
      <c r="AB91" s="105"/>
      <c r="AC91" s="105"/>
      <c r="AD91" s="105"/>
      <c r="AE91" s="105"/>
      <c r="AF91" s="105"/>
      <c r="AG91" s="105"/>
      <c r="AH91" s="105"/>
      <c r="AI91" s="105"/>
      <c r="AJ91" s="105"/>
      <c r="AK91" s="105"/>
      <c r="AL91" s="105"/>
      <c r="AM91" s="105"/>
      <c r="AN91" s="105"/>
      <c r="AO91" s="105"/>
      <c r="AP91" s="105"/>
      <c r="AQ91" s="104">
        <v>0</v>
      </c>
      <c r="AR91" s="104">
        <v>0</v>
      </c>
      <c r="AS91" s="105"/>
      <c r="AT91" s="104">
        <v>0</v>
      </c>
      <c r="AU91" s="104">
        <v>0</v>
      </c>
      <c r="AV91" s="104">
        <v>-1</v>
      </c>
      <c r="AW91" s="104">
        <v>1460</v>
      </c>
      <c r="AX91" s="104">
        <v>1460</v>
      </c>
      <c r="AY91" s="104">
        <v>20</v>
      </c>
      <c r="AZ91" s="104" t="b">
        <v>0</v>
      </c>
      <c r="BA91" s="104">
        <v>0</v>
      </c>
      <c r="BB91" s="104">
        <v>0</v>
      </c>
      <c r="BC91" s="104">
        <v>0</v>
      </c>
      <c r="BD91" s="104" t="b">
        <v>0</v>
      </c>
      <c r="BE91" s="105" t="s">
        <v>512</v>
      </c>
      <c r="BF91" s="104">
        <v>0</v>
      </c>
      <c r="BG91" s="104">
        <v>0</v>
      </c>
      <c r="BH91" s="104">
        <v>0</v>
      </c>
      <c r="BI91" s="104" t="b">
        <v>0</v>
      </c>
      <c r="BJ91" s="105"/>
      <c r="BK91" s="105"/>
      <c r="BL91" s="104">
        <v>0</v>
      </c>
      <c r="BM91" s="104">
        <v>0</v>
      </c>
      <c r="BN91" s="104">
        <v>0</v>
      </c>
      <c r="BO91" s="105" t="s">
        <v>6742</v>
      </c>
      <c r="BP91" s="105" t="s">
        <v>6743</v>
      </c>
      <c r="BQ91" s="104">
        <v>17520</v>
      </c>
      <c r="BR91" s="105"/>
      <c r="BS91" s="105" t="s">
        <v>513</v>
      </c>
      <c r="BT91" s="105"/>
      <c r="BU91" s="104">
        <v>0</v>
      </c>
    </row>
    <row r="92" spans="1:73" x14ac:dyDescent="0.35">
      <c r="A92" s="104">
        <v>0</v>
      </c>
      <c r="B92" s="105" t="s">
        <v>482</v>
      </c>
      <c r="C92" s="105"/>
      <c r="D92" s="104">
        <v>2</v>
      </c>
      <c r="E92" s="105" t="s">
        <v>7040</v>
      </c>
      <c r="F92" s="105" t="s">
        <v>10686</v>
      </c>
      <c r="G92" s="104">
        <v>1</v>
      </c>
      <c r="H92" s="105" t="s">
        <v>483</v>
      </c>
      <c r="I92" s="104" t="b">
        <v>1</v>
      </c>
      <c r="J92" s="105"/>
      <c r="K92" s="105"/>
      <c r="L92" s="104">
        <v>24</v>
      </c>
      <c r="M92" s="105"/>
      <c r="N92" s="104" t="b">
        <v>1</v>
      </c>
      <c r="O92" s="104">
        <v>0</v>
      </c>
      <c r="P92" s="105"/>
      <c r="Q92" s="105"/>
      <c r="R92" s="104" t="b">
        <v>0</v>
      </c>
      <c r="S92" s="105"/>
      <c r="T92" s="105"/>
      <c r="U92" s="105"/>
      <c r="V92" s="105"/>
      <c r="W92" s="105"/>
      <c r="X92" s="105"/>
      <c r="Y92" s="105"/>
      <c r="Z92" s="105"/>
      <c r="AA92" s="105"/>
      <c r="AB92" s="105"/>
      <c r="AC92" s="105"/>
      <c r="AD92" s="105"/>
      <c r="AE92" s="105"/>
      <c r="AF92" s="105"/>
      <c r="AG92" s="105"/>
      <c r="AH92" s="105"/>
      <c r="AI92" s="105"/>
      <c r="AJ92" s="105"/>
      <c r="AK92" s="105"/>
      <c r="AL92" s="105"/>
      <c r="AM92" s="105"/>
      <c r="AN92" s="105"/>
      <c r="AO92" s="105"/>
      <c r="AP92" s="105"/>
      <c r="AQ92" s="104">
        <v>0</v>
      </c>
      <c r="AR92" s="104">
        <v>75000</v>
      </c>
      <c r="AS92" s="105"/>
      <c r="AT92" s="104">
        <v>0</v>
      </c>
      <c r="AU92" s="104">
        <v>0</v>
      </c>
      <c r="AV92" s="104">
        <v>-1</v>
      </c>
      <c r="AW92" s="104">
        <v>1460</v>
      </c>
      <c r="AX92" s="104">
        <v>1460</v>
      </c>
      <c r="AY92" s="104">
        <v>20</v>
      </c>
      <c r="AZ92" s="104" t="b">
        <v>0</v>
      </c>
      <c r="BA92" s="104">
        <v>0</v>
      </c>
      <c r="BB92" s="104">
        <v>0</v>
      </c>
      <c r="BC92" s="104">
        <v>0</v>
      </c>
      <c r="BD92" s="104" t="b">
        <v>1</v>
      </c>
      <c r="BE92" s="105" t="s">
        <v>512</v>
      </c>
      <c r="BF92" s="104">
        <v>0</v>
      </c>
      <c r="BG92" s="104">
        <v>0</v>
      </c>
      <c r="BH92" s="104">
        <v>0</v>
      </c>
      <c r="BI92" s="104" t="b">
        <v>1</v>
      </c>
      <c r="BJ92" s="105"/>
      <c r="BK92" s="105"/>
      <c r="BL92" s="104">
        <v>0</v>
      </c>
      <c r="BM92" s="104">
        <v>0</v>
      </c>
      <c r="BN92" s="104">
        <v>168</v>
      </c>
      <c r="BO92" s="105"/>
      <c r="BP92" s="105" t="s">
        <v>207</v>
      </c>
      <c r="BQ92" s="104">
        <v>105120</v>
      </c>
      <c r="BR92" s="105"/>
      <c r="BS92" s="105" t="s">
        <v>105</v>
      </c>
      <c r="BT92" s="105"/>
      <c r="BU92" s="104">
        <v>0</v>
      </c>
    </row>
    <row r="93" spans="1:73" x14ac:dyDescent="0.35">
      <c r="A93" s="104">
        <v>0</v>
      </c>
      <c r="B93" s="105" t="s">
        <v>511</v>
      </c>
      <c r="C93" s="105"/>
      <c r="D93" s="104">
        <v>2</v>
      </c>
      <c r="E93" s="105" t="s">
        <v>7040</v>
      </c>
      <c r="F93" s="105" t="s">
        <v>6740</v>
      </c>
      <c r="G93" s="104">
        <v>1</v>
      </c>
      <c r="H93" s="105" t="s">
        <v>483</v>
      </c>
      <c r="I93" s="104" t="b">
        <v>1</v>
      </c>
      <c r="J93" s="105"/>
      <c r="K93" s="105"/>
      <c r="L93" s="104">
        <v>24</v>
      </c>
      <c r="M93" s="105"/>
      <c r="N93" s="104" t="b">
        <v>1</v>
      </c>
      <c r="O93" s="104">
        <v>0</v>
      </c>
      <c r="P93" s="105"/>
      <c r="Q93" s="105"/>
      <c r="R93" s="104" t="b">
        <v>0</v>
      </c>
      <c r="S93" s="105"/>
      <c r="T93" s="105"/>
      <c r="U93" s="105"/>
      <c r="V93" s="105"/>
      <c r="W93" s="105"/>
      <c r="X93" s="105"/>
      <c r="Y93" s="105"/>
      <c r="Z93" s="105"/>
      <c r="AA93" s="105"/>
      <c r="AB93" s="105"/>
      <c r="AC93" s="105"/>
      <c r="AD93" s="105"/>
      <c r="AE93" s="105"/>
      <c r="AF93" s="105"/>
      <c r="AG93" s="105"/>
      <c r="AH93" s="105"/>
      <c r="AI93" s="105"/>
      <c r="AJ93" s="105"/>
      <c r="AK93" s="105"/>
      <c r="AL93" s="105"/>
      <c r="AM93" s="105"/>
      <c r="AN93" s="105"/>
      <c r="AO93" s="105"/>
      <c r="AP93" s="105"/>
      <c r="AQ93" s="104">
        <v>0</v>
      </c>
      <c r="AR93" s="104">
        <v>0</v>
      </c>
      <c r="AS93" s="105"/>
      <c r="AT93" s="104">
        <v>0</v>
      </c>
      <c r="AU93" s="104">
        <v>0</v>
      </c>
      <c r="AV93" s="104">
        <v>-1</v>
      </c>
      <c r="AW93" s="104">
        <v>1460</v>
      </c>
      <c r="AX93" s="104">
        <v>1460</v>
      </c>
      <c r="AY93" s="104">
        <v>20</v>
      </c>
      <c r="AZ93" s="104" t="b">
        <v>0</v>
      </c>
      <c r="BA93" s="104">
        <v>0</v>
      </c>
      <c r="BB93" s="104">
        <v>0</v>
      </c>
      <c r="BC93" s="104">
        <v>0</v>
      </c>
      <c r="BD93" s="104" t="b">
        <v>0</v>
      </c>
      <c r="BE93" s="105" t="s">
        <v>512</v>
      </c>
      <c r="BF93" s="104">
        <v>0</v>
      </c>
      <c r="BG93" s="104">
        <v>0</v>
      </c>
      <c r="BH93" s="104">
        <v>0</v>
      </c>
      <c r="BI93" s="104" t="b">
        <v>0</v>
      </c>
      <c r="BJ93" s="105"/>
      <c r="BK93" s="105"/>
      <c r="BL93" s="104">
        <v>0</v>
      </c>
      <c r="BM93" s="104">
        <v>1</v>
      </c>
      <c r="BN93" s="104">
        <v>0</v>
      </c>
      <c r="BO93" s="105" t="s">
        <v>6741</v>
      </c>
      <c r="BP93" s="105" t="s">
        <v>208</v>
      </c>
      <c r="BQ93" s="104">
        <v>8760</v>
      </c>
      <c r="BR93" s="105"/>
      <c r="BS93" s="105" t="s">
        <v>513</v>
      </c>
      <c r="BT93" s="105"/>
      <c r="BU93" s="104">
        <v>0</v>
      </c>
    </row>
    <row r="94" spans="1:73" x14ac:dyDescent="0.35">
      <c r="A94" s="104">
        <v>0</v>
      </c>
      <c r="B94" s="105" t="s">
        <v>511</v>
      </c>
      <c r="C94" s="105"/>
      <c r="D94" s="104">
        <v>2</v>
      </c>
      <c r="E94" s="105" t="s">
        <v>7040</v>
      </c>
      <c r="F94" s="105" t="s">
        <v>10656</v>
      </c>
      <c r="G94" s="104">
        <v>1</v>
      </c>
      <c r="H94" s="105" t="s">
        <v>483</v>
      </c>
      <c r="I94" s="104" t="b">
        <v>1</v>
      </c>
      <c r="J94" s="105"/>
      <c r="K94" s="105"/>
      <c r="L94" s="104">
        <v>24</v>
      </c>
      <c r="M94" s="105"/>
      <c r="N94" s="104" t="b">
        <v>1</v>
      </c>
      <c r="O94" s="104">
        <v>0</v>
      </c>
      <c r="P94" s="105"/>
      <c r="Q94" s="105"/>
      <c r="R94" s="104" t="b">
        <v>1</v>
      </c>
      <c r="S94" s="105"/>
      <c r="T94" s="105"/>
      <c r="U94" s="105"/>
      <c r="V94" s="105"/>
      <c r="W94" s="105"/>
      <c r="X94" s="105"/>
      <c r="Y94" s="105"/>
      <c r="Z94" s="105"/>
      <c r="AA94" s="105"/>
      <c r="AB94" s="105"/>
      <c r="AC94" s="105"/>
      <c r="AD94" s="105"/>
      <c r="AE94" s="105"/>
      <c r="AF94" s="105"/>
      <c r="AG94" s="105"/>
      <c r="AH94" s="105"/>
      <c r="AI94" s="105"/>
      <c r="AJ94" s="105"/>
      <c r="AK94" s="105"/>
      <c r="AL94" s="105"/>
      <c r="AM94" s="105"/>
      <c r="AN94" s="105"/>
      <c r="AO94" s="105"/>
      <c r="AP94" s="105"/>
      <c r="AQ94" s="104">
        <v>0</v>
      </c>
      <c r="AR94" s="104">
        <v>0</v>
      </c>
      <c r="AS94" s="105"/>
      <c r="AT94" s="104">
        <v>0</v>
      </c>
      <c r="AU94" s="104">
        <v>0</v>
      </c>
      <c r="AV94" s="104">
        <v>-1</v>
      </c>
      <c r="AW94" s="104">
        <v>1460</v>
      </c>
      <c r="AX94" s="104">
        <v>1460</v>
      </c>
      <c r="AY94" s="104">
        <v>20</v>
      </c>
      <c r="AZ94" s="104" t="b">
        <v>0</v>
      </c>
      <c r="BA94" s="104">
        <v>0</v>
      </c>
      <c r="BB94" s="104">
        <v>0</v>
      </c>
      <c r="BC94" s="104">
        <v>0</v>
      </c>
      <c r="BD94" s="104" t="b">
        <v>0</v>
      </c>
      <c r="BE94" s="105" t="s">
        <v>512</v>
      </c>
      <c r="BF94" s="104">
        <v>0</v>
      </c>
      <c r="BG94" s="104">
        <v>0</v>
      </c>
      <c r="BH94" s="104">
        <v>0</v>
      </c>
      <c r="BI94" s="104" t="b">
        <v>0</v>
      </c>
      <c r="BJ94" s="105"/>
      <c r="BK94" s="105"/>
      <c r="BL94" s="104">
        <v>0</v>
      </c>
      <c r="BM94" s="104">
        <v>2</v>
      </c>
      <c r="BN94" s="104">
        <v>0</v>
      </c>
      <c r="BO94" s="105" t="s">
        <v>6742</v>
      </c>
      <c r="BP94" s="105" t="s">
        <v>6743</v>
      </c>
      <c r="BQ94" s="104">
        <v>17520</v>
      </c>
      <c r="BR94" s="105"/>
      <c r="BS94" s="105" t="s">
        <v>513</v>
      </c>
      <c r="BT94" s="105"/>
      <c r="BU94" s="104">
        <v>0</v>
      </c>
    </row>
    <row r="95" spans="1:73" x14ac:dyDescent="0.35">
      <c r="A95" s="104">
        <v>0</v>
      </c>
      <c r="B95" s="105" t="s">
        <v>482</v>
      </c>
      <c r="C95" s="105"/>
      <c r="D95" s="104">
        <v>2</v>
      </c>
      <c r="E95" s="105" t="s">
        <v>10743</v>
      </c>
      <c r="F95" s="105" t="s">
        <v>6840</v>
      </c>
      <c r="G95" s="104">
        <v>1</v>
      </c>
      <c r="H95" s="105" t="s">
        <v>483</v>
      </c>
      <c r="I95" s="104" t="b">
        <v>1</v>
      </c>
      <c r="J95" s="105"/>
      <c r="K95" s="105"/>
      <c r="L95" s="104">
        <v>24</v>
      </c>
      <c r="M95" s="105"/>
      <c r="N95" s="104" t="b">
        <v>1</v>
      </c>
      <c r="O95" s="104">
        <v>0</v>
      </c>
      <c r="P95" s="105"/>
      <c r="Q95" s="105"/>
      <c r="R95" s="104" t="b">
        <v>0</v>
      </c>
      <c r="S95" s="105"/>
      <c r="T95" s="105"/>
      <c r="U95" s="105"/>
      <c r="V95" s="105"/>
      <c r="W95" s="105"/>
      <c r="X95" s="105"/>
      <c r="Y95" s="105"/>
      <c r="Z95" s="105"/>
      <c r="AA95" s="105"/>
      <c r="AB95" s="105"/>
      <c r="AC95" s="105"/>
      <c r="AD95" s="105"/>
      <c r="AE95" s="105"/>
      <c r="AF95" s="105"/>
      <c r="AG95" s="105"/>
      <c r="AH95" s="105"/>
      <c r="AI95" s="105"/>
      <c r="AJ95" s="105"/>
      <c r="AK95" s="105"/>
      <c r="AL95" s="105"/>
      <c r="AM95" s="105"/>
      <c r="AN95" s="105"/>
      <c r="AO95" s="105"/>
      <c r="AP95" s="105"/>
      <c r="AQ95" s="104">
        <v>0</v>
      </c>
      <c r="AR95" s="104">
        <v>400000</v>
      </c>
      <c r="AS95" s="105"/>
      <c r="AT95" s="104">
        <v>0</v>
      </c>
      <c r="AU95" s="104">
        <v>0</v>
      </c>
      <c r="AV95" s="104">
        <v>-1</v>
      </c>
      <c r="AW95" s="104">
        <v>1460</v>
      </c>
      <c r="AX95" s="104">
        <v>1460</v>
      </c>
      <c r="AY95" s="104">
        <v>20</v>
      </c>
      <c r="AZ95" s="104" t="b">
        <v>0</v>
      </c>
      <c r="BA95" s="104">
        <v>0</v>
      </c>
      <c r="BB95" s="104">
        <v>0</v>
      </c>
      <c r="BC95" s="104">
        <v>0</v>
      </c>
      <c r="BD95" s="104" t="b">
        <v>1</v>
      </c>
      <c r="BE95" s="105" t="s">
        <v>512</v>
      </c>
      <c r="BF95" s="104">
        <v>0</v>
      </c>
      <c r="BG95" s="104">
        <v>0</v>
      </c>
      <c r="BH95" s="104">
        <v>0</v>
      </c>
      <c r="BI95" s="104" t="b">
        <v>1</v>
      </c>
      <c r="BJ95" s="105" t="s">
        <v>10084</v>
      </c>
      <c r="BK95" s="105" t="s">
        <v>5972</v>
      </c>
      <c r="BL95" s="104">
        <v>0</v>
      </c>
      <c r="BM95" s="104">
        <v>0</v>
      </c>
      <c r="BN95" s="104">
        <v>0</v>
      </c>
      <c r="BO95" s="105"/>
      <c r="BP95" s="105" t="s">
        <v>207</v>
      </c>
      <c r="BQ95" s="104">
        <v>105120</v>
      </c>
      <c r="BR95" s="105"/>
      <c r="BS95" s="105" t="s">
        <v>105</v>
      </c>
      <c r="BT95" s="105"/>
      <c r="BU95" s="104">
        <v>0</v>
      </c>
    </row>
    <row r="96" spans="1:73" x14ac:dyDescent="0.35">
      <c r="A96" s="104">
        <v>0</v>
      </c>
      <c r="B96" s="105" t="s">
        <v>511</v>
      </c>
      <c r="C96" s="105"/>
      <c r="D96" s="104">
        <v>2</v>
      </c>
      <c r="E96" s="105" t="s">
        <v>10743</v>
      </c>
      <c r="F96" s="105" t="s">
        <v>6828</v>
      </c>
      <c r="G96" s="104">
        <v>1</v>
      </c>
      <c r="H96" s="105" t="s">
        <v>483</v>
      </c>
      <c r="I96" s="104" t="b">
        <v>1</v>
      </c>
      <c r="J96" s="105"/>
      <c r="K96" s="105"/>
      <c r="L96" s="104">
        <v>24</v>
      </c>
      <c r="M96" s="105"/>
      <c r="N96" s="104" t="b">
        <v>1</v>
      </c>
      <c r="O96" s="104">
        <v>0</v>
      </c>
      <c r="P96" s="105"/>
      <c r="Q96" s="105"/>
      <c r="R96" s="104" t="b">
        <v>0</v>
      </c>
      <c r="S96" s="105"/>
      <c r="T96" s="105"/>
      <c r="U96" s="105"/>
      <c r="V96" s="105"/>
      <c r="W96" s="105"/>
      <c r="X96" s="105"/>
      <c r="Y96" s="105"/>
      <c r="Z96" s="105"/>
      <c r="AA96" s="105"/>
      <c r="AB96" s="105"/>
      <c r="AC96" s="105"/>
      <c r="AD96" s="105"/>
      <c r="AE96" s="105"/>
      <c r="AF96" s="105"/>
      <c r="AG96" s="105"/>
      <c r="AH96" s="105"/>
      <c r="AI96" s="105"/>
      <c r="AJ96" s="105"/>
      <c r="AK96" s="105"/>
      <c r="AL96" s="105"/>
      <c r="AM96" s="105"/>
      <c r="AN96" s="105"/>
      <c r="AO96" s="105"/>
      <c r="AP96" s="105"/>
      <c r="AQ96" s="104">
        <v>0</v>
      </c>
      <c r="AR96" s="104">
        <v>0</v>
      </c>
      <c r="AS96" s="105"/>
      <c r="AT96" s="104">
        <v>0</v>
      </c>
      <c r="AU96" s="104">
        <v>0</v>
      </c>
      <c r="AV96" s="104">
        <v>-1</v>
      </c>
      <c r="AW96" s="104">
        <v>1460</v>
      </c>
      <c r="AX96" s="104">
        <v>1460</v>
      </c>
      <c r="AY96" s="104">
        <v>20</v>
      </c>
      <c r="AZ96" s="104" t="b">
        <v>0</v>
      </c>
      <c r="BA96" s="104">
        <v>0</v>
      </c>
      <c r="BB96" s="104">
        <v>0</v>
      </c>
      <c r="BC96" s="104">
        <v>0</v>
      </c>
      <c r="BD96" s="104" t="b">
        <v>0</v>
      </c>
      <c r="BE96" s="105" t="s">
        <v>512</v>
      </c>
      <c r="BF96" s="104">
        <v>0</v>
      </c>
      <c r="BG96" s="104">
        <v>0</v>
      </c>
      <c r="BH96" s="104">
        <v>0</v>
      </c>
      <c r="BI96" s="104" t="b">
        <v>0</v>
      </c>
      <c r="BJ96" s="105"/>
      <c r="BK96" s="105"/>
      <c r="BL96" s="104">
        <v>0</v>
      </c>
      <c r="BM96" s="104">
        <v>1</v>
      </c>
      <c r="BN96" s="104">
        <v>0</v>
      </c>
      <c r="BO96" s="105" t="s">
        <v>6829</v>
      </c>
      <c r="BP96" s="105" t="s">
        <v>208</v>
      </c>
      <c r="BQ96" s="104">
        <v>768</v>
      </c>
      <c r="BR96" s="105"/>
      <c r="BS96" s="105" t="s">
        <v>513</v>
      </c>
      <c r="BT96" s="105"/>
      <c r="BU96" s="104">
        <v>0</v>
      </c>
    </row>
    <row r="97" spans="1:73" x14ac:dyDescent="0.35">
      <c r="A97" s="104">
        <v>0</v>
      </c>
      <c r="B97" s="105" t="s">
        <v>511</v>
      </c>
      <c r="C97" s="105"/>
      <c r="D97" s="104">
        <v>2</v>
      </c>
      <c r="E97" s="105" t="s">
        <v>10743</v>
      </c>
      <c r="F97" s="105" t="s">
        <v>10656</v>
      </c>
      <c r="G97" s="104">
        <v>1</v>
      </c>
      <c r="H97" s="105" t="s">
        <v>483</v>
      </c>
      <c r="I97" s="104" t="b">
        <v>1</v>
      </c>
      <c r="J97" s="105"/>
      <c r="K97" s="105"/>
      <c r="L97" s="104">
        <v>24</v>
      </c>
      <c r="M97" s="105"/>
      <c r="N97" s="104" t="b">
        <v>1</v>
      </c>
      <c r="O97" s="104">
        <v>0</v>
      </c>
      <c r="P97" s="105"/>
      <c r="Q97" s="105"/>
      <c r="R97" s="104" t="b">
        <v>1</v>
      </c>
      <c r="S97" s="105"/>
      <c r="T97" s="105"/>
      <c r="U97" s="105"/>
      <c r="V97" s="105"/>
      <c r="W97" s="105"/>
      <c r="X97" s="105"/>
      <c r="Y97" s="105"/>
      <c r="Z97" s="105"/>
      <c r="AA97" s="105"/>
      <c r="AB97" s="105"/>
      <c r="AC97" s="105"/>
      <c r="AD97" s="105"/>
      <c r="AE97" s="105"/>
      <c r="AF97" s="105"/>
      <c r="AG97" s="105"/>
      <c r="AH97" s="105"/>
      <c r="AI97" s="105"/>
      <c r="AJ97" s="105"/>
      <c r="AK97" s="105"/>
      <c r="AL97" s="105"/>
      <c r="AM97" s="105"/>
      <c r="AN97" s="105"/>
      <c r="AO97" s="105"/>
      <c r="AP97" s="105"/>
      <c r="AQ97" s="104">
        <v>0</v>
      </c>
      <c r="AR97" s="104">
        <v>0</v>
      </c>
      <c r="AS97" s="105"/>
      <c r="AT97" s="104">
        <v>0</v>
      </c>
      <c r="AU97" s="104">
        <v>0</v>
      </c>
      <c r="AV97" s="104">
        <v>-1</v>
      </c>
      <c r="AW97" s="104">
        <v>1460</v>
      </c>
      <c r="AX97" s="104">
        <v>1460</v>
      </c>
      <c r="AY97" s="104">
        <v>20</v>
      </c>
      <c r="AZ97" s="104" t="b">
        <v>0</v>
      </c>
      <c r="BA97" s="104">
        <v>0</v>
      </c>
      <c r="BB97" s="104">
        <v>0</v>
      </c>
      <c r="BC97" s="104">
        <v>0</v>
      </c>
      <c r="BD97" s="104" t="b">
        <v>0</v>
      </c>
      <c r="BE97" s="105" t="s">
        <v>512</v>
      </c>
      <c r="BF97" s="104">
        <v>0</v>
      </c>
      <c r="BG97" s="104">
        <v>0</v>
      </c>
      <c r="BH97" s="104">
        <v>0</v>
      </c>
      <c r="BI97" s="104" t="b">
        <v>0</v>
      </c>
      <c r="BJ97" s="105"/>
      <c r="BK97" s="105"/>
      <c r="BL97" s="104">
        <v>0</v>
      </c>
      <c r="BM97" s="104">
        <v>2</v>
      </c>
      <c r="BN97" s="104">
        <v>0</v>
      </c>
      <c r="BO97" s="105" t="s">
        <v>6742</v>
      </c>
      <c r="BP97" s="105" t="s">
        <v>6743</v>
      </c>
      <c r="BQ97" s="104">
        <v>17520</v>
      </c>
      <c r="BR97" s="105"/>
      <c r="BS97" s="105" t="s">
        <v>513</v>
      </c>
      <c r="BT97" s="105"/>
      <c r="BU97" s="104">
        <v>0</v>
      </c>
    </row>
    <row r="98" spans="1:73" x14ac:dyDescent="0.35">
      <c r="A98" s="104">
        <v>0</v>
      </c>
      <c r="B98" s="105" t="s">
        <v>482</v>
      </c>
      <c r="C98" s="105"/>
      <c r="D98" s="104">
        <v>2</v>
      </c>
      <c r="E98" s="105" t="s">
        <v>10752</v>
      </c>
      <c r="F98" s="105" t="s">
        <v>10702</v>
      </c>
      <c r="G98" s="104">
        <v>1</v>
      </c>
      <c r="H98" s="105" t="s">
        <v>483</v>
      </c>
      <c r="I98" s="104" t="b">
        <v>1</v>
      </c>
      <c r="J98" s="105"/>
      <c r="K98" s="105"/>
      <c r="L98" s="104">
        <v>24</v>
      </c>
      <c r="M98" s="105"/>
      <c r="N98" s="104" t="b">
        <v>1</v>
      </c>
      <c r="O98" s="104">
        <v>0</v>
      </c>
      <c r="P98" s="105"/>
      <c r="Q98" s="105" t="s">
        <v>5934</v>
      </c>
      <c r="R98" s="104" t="b">
        <v>0</v>
      </c>
      <c r="S98" s="105"/>
      <c r="T98" s="105"/>
      <c r="U98" s="105"/>
      <c r="V98" s="105"/>
      <c r="W98" s="105"/>
      <c r="X98" s="105"/>
      <c r="Y98" s="105"/>
      <c r="Z98" s="105"/>
      <c r="AA98" s="105"/>
      <c r="AB98" s="105"/>
      <c r="AC98" s="105"/>
      <c r="AD98" s="105"/>
      <c r="AE98" s="105"/>
      <c r="AF98" s="105"/>
      <c r="AG98" s="105"/>
      <c r="AH98" s="105"/>
      <c r="AI98" s="105"/>
      <c r="AJ98" s="105"/>
      <c r="AK98" s="105"/>
      <c r="AL98" s="105"/>
      <c r="AM98" s="105"/>
      <c r="AN98" s="105"/>
      <c r="AO98" s="105"/>
      <c r="AP98" s="105"/>
      <c r="AQ98" s="104">
        <v>0</v>
      </c>
      <c r="AR98" s="104">
        <v>0</v>
      </c>
      <c r="AS98" s="105"/>
      <c r="AT98" s="104">
        <v>0</v>
      </c>
      <c r="AU98" s="104">
        <v>0</v>
      </c>
      <c r="AV98" s="104">
        <v>-1</v>
      </c>
      <c r="AW98" s="104">
        <v>1460</v>
      </c>
      <c r="AX98" s="104">
        <v>1460</v>
      </c>
      <c r="AY98" s="104">
        <v>20</v>
      </c>
      <c r="AZ98" s="104" t="b">
        <v>0</v>
      </c>
      <c r="BA98" s="104">
        <v>0</v>
      </c>
      <c r="BB98" s="104">
        <v>0</v>
      </c>
      <c r="BC98" s="104">
        <v>0</v>
      </c>
      <c r="BD98" s="104" t="b">
        <v>1</v>
      </c>
      <c r="BE98" s="105" t="s">
        <v>512</v>
      </c>
      <c r="BF98" s="104">
        <v>0</v>
      </c>
      <c r="BG98" s="104">
        <v>0</v>
      </c>
      <c r="BH98" s="104">
        <v>0</v>
      </c>
      <c r="BI98" s="104" t="b">
        <v>0</v>
      </c>
      <c r="BJ98" s="105" t="s">
        <v>10086</v>
      </c>
      <c r="BK98" s="105" t="s">
        <v>10085</v>
      </c>
      <c r="BL98" s="104">
        <v>0</v>
      </c>
      <c r="BM98" s="104">
        <v>0</v>
      </c>
      <c r="BN98" s="104">
        <v>2</v>
      </c>
      <c r="BO98" s="105"/>
      <c r="BP98" s="105" t="s">
        <v>207</v>
      </c>
      <c r="BQ98" s="104">
        <v>70080</v>
      </c>
      <c r="BR98" s="105"/>
      <c r="BS98" s="105" t="s">
        <v>105</v>
      </c>
      <c r="BT98" s="105"/>
      <c r="BU98" s="104">
        <v>0</v>
      </c>
    </row>
    <row r="99" spans="1:73" x14ac:dyDescent="0.35">
      <c r="A99" s="104">
        <v>0</v>
      </c>
      <c r="B99" s="105" t="s">
        <v>482</v>
      </c>
      <c r="C99" s="105"/>
      <c r="D99" s="104">
        <v>2</v>
      </c>
      <c r="E99" s="105" t="s">
        <v>10752</v>
      </c>
      <c r="F99" s="105" t="s">
        <v>10676</v>
      </c>
      <c r="G99" s="104">
        <v>1</v>
      </c>
      <c r="H99" s="105" t="s">
        <v>483</v>
      </c>
      <c r="I99" s="104" t="b">
        <v>1</v>
      </c>
      <c r="J99" s="105"/>
      <c r="K99" s="105"/>
      <c r="L99" s="104">
        <v>24</v>
      </c>
      <c r="M99" s="105"/>
      <c r="N99" s="104" t="b">
        <v>1</v>
      </c>
      <c r="O99" s="104">
        <v>0</v>
      </c>
      <c r="P99" s="105"/>
      <c r="Q99" s="105"/>
      <c r="R99" s="104" t="b">
        <v>0</v>
      </c>
      <c r="S99" s="105"/>
      <c r="T99" s="105"/>
      <c r="U99" s="105"/>
      <c r="V99" s="105"/>
      <c r="W99" s="105"/>
      <c r="X99" s="105"/>
      <c r="Y99" s="105"/>
      <c r="Z99" s="105"/>
      <c r="AA99" s="105"/>
      <c r="AB99" s="105"/>
      <c r="AC99" s="105"/>
      <c r="AD99" s="105"/>
      <c r="AE99" s="105"/>
      <c r="AF99" s="105"/>
      <c r="AG99" s="105"/>
      <c r="AH99" s="105"/>
      <c r="AI99" s="105"/>
      <c r="AJ99" s="105"/>
      <c r="AK99" s="105"/>
      <c r="AL99" s="105"/>
      <c r="AM99" s="105"/>
      <c r="AN99" s="105"/>
      <c r="AO99" s="105"/>
      <c r="AP99" s="105"/>
      <c r="AQ99" s="104">
        <v>0</v>
      </c>
      <c r="AR99" s="104">
        <v>0</v>
      </c>
      <c r="AS99" s="105"/>
      <c r="AT99" s="104">
        <v>0</v>
      </c>
      <c r="AU99" s="104">
        <v>0</v>
      </c>
      <c r="AV99" s="104">
        <v>-1</v>
      </c>
      <c r="AW99" s="104">
        <v>1460</v>
      </c>
      <c r="AX99" s="104">
        <v>1460</v>
      </c>
      <c r="AY99" s="104">
        <v>20</v>
      </c>
      <c r="AZ99" s="104" t="b">
        <v>0</v>
      </c>
      <c r="BA99" s="104">
        <v>0</v>
      </c>
      <c r="BB99" s="104">
        <v>0</v>
      </c>
      <c r="BC99" s="104">
        <v>0</v>
      </c>
      <c r="BD99" s="104" t="b">
        <v>1</v>
      </c>
      <c r="BE99" s="105" t="s">
        <v>512</v>
      </c>
      <c r="BF99" s="104">
        <v>0</v>
      </c>
      <c r="BG99" s="104">
        <v>0</v>
      </c>
      <c r="BH99" s="104">
        <v>0</v>
      </c>
      <c r="BI99" s="104" t="b">
        <v>0</v>
      </c>
      <c r="BJ99" s="105"/>
      <c r="BK99" s="105"/>
      <c r="BL99" s="104">
        <v>0</v>
      </c>
      <c r="BM99" s="104">
        <v>1</v>
      </c>
      <c r="BN99" s="104">
        <v>0</v>
      </c>
      <c r="BO99" s="105" t="s">
        <v>6825</v>
      </c>
      <c r="BP99" s="105" t="s">
        <v>209</v>
      </c>
      <c r="BQ99" s="104">
        <v>8760</v>
      </c>
      <c r="BR99" s="105"/>
      <c r="BS99" s="105" t="s">
        <v>513</v>
      </c>
      <c r="BT99" s="105"/>
      <c r="BU99" s="104">
        <v>0</v>
      </c>
    </row>
    <row r="100" spans="1:73" x14ac:dyDescent="0.35">
      <c r="A100" s="104">
        <v>0</v>
      </c>
      <c r="B100" s="105" t="s">
        <v>482</v>
      </c>
      <c r="C100" s="105"/>
      <c r="D100" s="104">
        <v>2</v>
      </c>
      <c r="E100" s="105" t="s">
        <v>10756</v>
      </c>
      <c r="F100" s="105" t="s">
        <v>10707</v>
      </c>
      <c r="G100" s="104">
        <v>1</v>
      </c>
      <c r="H100" s="105" t="s">
        <v>483</v>
      </c>
      <c r="I100" s="104" t="b">
        <v>1</v>
      </c>
      <c r="J100" s="105"/>
      <c r="K100" s="105"/>
      <c r="L100" s="104">
        <v>24</v>
      </c>
      <c r="M100" s="105"/>
      <c r="N100" s="104" t="b">
        <v>1</v>
      </c>
      <c r="O100" s="104">
        <v>0</v>
      </c>
      <c r="P100" s="105"/>
      <c r="Q100" s="105" t="s">
        <v>5934</v>
      </c>
      <c r="R100" s="104" t="b">
        <v>0</v>
      </c>
      <c r="S100" s="105"/>
      <c r="T100" s="105"/>
      <c r="U100" s="105"/>
      <c r="V100" s="105"/>
      <c r="W100" s="105"/>
      <c r="X100" s="105"/>
      <c r="Y100" s="105"/>
      <c r="Z100" s="105"/>
      <c r="AA100" s="105"/>
      <c r="AB100" s="105"/>
      <c r="AC100" s="105"/>
      <c r="AD100" s="105"/>
      <c r="AE100" s="105"/>
      <c r="AF100" s="105"/>
      <c r="AG100" s="105"/>
      <c r="AH100" s="105"/>
      <c r="AI100" s="105"/>
      <c r="AJ100" s="105"/>
      <c r="AK100" s="105"/>
      <c r="AL100" s="105"/>
      <c r="AM100" s="105"/>
      <c r="AN100" s="105"/>
      <c r="AO100" s="105"/>
      <c r="AP100" s="105"/>
      <c r="AQ100" s="104">
        <v>0</v>
      </c>
      <c r="AR100" s="104">
        <v>0</v>
      </c>
      <c r="AS100" s="105"/>
      <c r="AT100" s="104">
        <v>0</v>
      </c>
      <c r="AU100" s="104">
        <v>0</v>
      </c>
      <c r="AV100" s="104">
        <v>-1</v>
      </c>
      <c r="AW100" s="104">
        <v>1460</v>
      </c>
      <c r="AX100" s="104">
        <v>1460</v>
      </c>
      <c r="AY100" s="104">
        <v>20</v>
      </c>
      <c r="AZ100" s="104" t="b">
        <v>0</v>
      </c>
      <c r="BA100" s="104">
        <v>0</v>
      </c>
      <c r="BB100" s="104">
        <v>0</v>
      </c>
      <c r="BC100" s="104">
        <v>0</v>
      </c>
      <c r="BD100" s="104" t="b">
        <v>1</v>
      </c>
      <c r="BE100" s="105" t="s">
        <v>512</v>
      </c>
      <c r="BF100" s="104">
        <v>0</v>
      </c>
      <c r="BG100" s="104">
        <v>0</v>
      </c>
      <c r="BH100" s="104">
        <v>0</v>
      </c>
      <c r="BI100" s="104" t="b">
        <v>0</v>
      </c>
      <c r="BJ100" s="105" t="s">
        <v>10090</v>
      </c>
      <c r="BK100" s="105" t="s">
        <v>10089</v>
      </c>
      <c r="BL100" s="104">
        <v>0</v>
      </c>
      <c r="BM100" s="104">
        <v>0</v>
      </c>
      <c r="BN100" s="104">
        <v>2</v>
      </c>
      <c r="BO100" s="105"/>
      <c r="BP100" s="105" t="s">
        <v>207</v>
      </c>
      <c r="BQ100" s="104">
        <v>70080</v>
      </c>
      <c r="BR100" s="105"/>
      <c r="BS100" s="105" t="s">
        <v>105</v>
      </c>
      <c r="BT100" s="105"/>
      <c r="BU100" s="104">
        <v>0</v>
      </c>
    </row>
    <row r="101" spans="1:73" x14ac:dyDescent="0.35">
      <c r="A101" s="104">
        <v>0</v>
      </c>
      <c r="B101" s="105" t="s">
        <v>482</v>
      </c>
      <c r="C101" s="105"/>
      <c r="D101" s="104">
        <v>2</v>
      </c>
      <c r="E101" s="105" t="s">
        <v>10756</v>
      </c>
      <c r="F101" s="105" t="s">
        <v>10676</v>
      </c>
      <c r="G101" s="104">
        <v>1</v>
      </c>
      <c r="H101" s="105" t="s">
        <v>483</v>
      </c>
      <c r="I101" s="104" t="b">
        <v>1</v>
      </c>
      <c r="J101" s="105"/>
      <c r="K101" s="105"/>
      <c r="L101" s="104">
        <v>24</v>
      </c>
      <c r="M101" s="105"/>
      <c r="N101" s="104" t="b">
        <v>1</v>
      </c>
      <c r="O101" s="104">
        <v>0</v>
      </c>
      <c r="P101" s="105"/>
      <c r="Q101" s="105"/>
      <c r="R101" s="104" t="b">
        <v>0</v>
      </c>
      <c r="S101" s="105"/>
      <c r="T101" s="105"/>
      <c r="U101" s="105"/>
      <c r="V101" s="105"/>
      <c r="W101" s="105"/>
      <c r="X101" s="105"/>
      <c r="Y101" s="105"/>
      <c r="Z101" s="105"/>
      <c r="AA101" s="105"/>
      <c r="AB101" s="105"/>
      <c r="AC101" s="105"/>
      <c r="AD101" s="105"/>
      <c r="AE101" s="105"/>
      <c r="AF101" s="105"/>
      <c r="AG101" s="105"/>
      <c r="AH101" s="105"/>
      <c r="AI101" s="105"/>
      <c r="AJ101" s="105"/>
      <c r="AK101" s="105"/>
      <c r="AL101" s="105"/>
      <c r="AM101" s="105"/>
      <c r="AN101" s="105"/>
      <c r="AO101" s="105"/>
      <c r="AP101" s="105"/>
      <c r="AQ101" s="104">
        <v>0</v>
      </c>
      <c r="AR101" s="104">
        <v>0</v>
      </c>
      <c r="AS101" s="105"/>
      <c r="AT101" s="104">
        <v>0</v>
      </c>
      <c r="AU101" s="104">
        <v>0</v>
      </c>
      <c r="AV101" s="104">
        <v>-1</v>
      </c>
      <c r="AW101" s="104">
        <v>1460</v>
      </c>
      <c r="AX101" s="104">
        <v>1460</v>
      </c>
      <c r="AY101" s="104">
        <v>20</v>
      </c>
      <c r="AZ101" s="104" t="b">
        <v>0</v>
      </c>
      <c r="BA101" s="104">
        <v>0</v>
      </c>
      <c r="BB101" s="104">
        <v>0</v>
      </c>
      <c r="BC101" s="104">
        <v>0</v>
      </c>
      <c r="BD101" s="104" t="b">
        <v>1</v>
      </c>
      <c r="BE101" s="105" t="s">
        <v>512</v>
      </c>
      <c r="BF101" s="104">
        <v>0</v>
      </c>
      <c r="BG101" s="104">
        <v>0</v>
      </c>
      <c r="BH101" s="104">
        <v>0</v>
      </c>
      <c r="BI101" s="104" t="b">
        <v>0</v>
      </c>
      <c r="BJ101" s="105"/>
      <c r="BK101" s="105"/>
      <c r="BL101" s="104">
        <v>0</v>
      </c>
      <c r="BM101" s="104">
        <v>1</v>
      </c>
      <c r="BN101" s="104">
        <v>0</v>
      </c>
      <c r="BO101" s="105" t="s">
        <v>6825</v>
      </c>
      <c r="BP101" s="105" t="s">
        <v>209</v>
      </c>
      <c r="BQ101" s="104">
        <v>8760</v>
      </c>
      <c r="BR101" s="105"/>
      <c r="BS101" s="105" t="s">
        <v>513</v>
      </c>
      <c r="BT101" s="105"/>
      <c r="BU101" s="104">
        <v>0</v>
      </c>
    </row>
    <row r="102" spans="1:73" x14ac:dyDescent="0.35">
      <c r="A102" s="104">
        <v>0</v>
      </c>
      <c r="B102" s="105" t="s">
        <v>482</v>
      </c>
      <c r="C102" s="105"/>
      <c r="D102" s="104">
        <v>2</v>
      </c>
      <c r="E102" s="105" t="s">
        <v>10780</v>
      </c>
      <c r="F102" s="105" t="s">
        <v>10730</v>
      </c>
      <c r="G102" s="104">
        <v>1</v>
      </c>
      <c r="H102" s="105" t="s">
        <v>483</v>
      </c>
      <c r="I102" s="104" t="b">
        <v>1</v>
      </c>
      <c r="J102" s="105"/>
      <c r="K102" s="105"/>
      <c r="L102" s="104">
        <v>24</v>
      </c>
      <c r="M102" s="105"/>
      <c r="N102" s="104" t="b">
        <v>1</v>
      </c>
      <c r="O102" s="104">
        <v>0</v>
      </c>
      <c r="P102" s="105"/>
      <c r="Q102" s="105" t="s">
        <v>5934</v>
      </c>
      <c r="R102" s="104" t="b">
        <v>0</v>
      </c>
      <c r="S102" s="105"/>
      <c r="T102" s="105"/>
      <c r="U102" s="105"/>
      <c r="V102" s="105"/>
      <c r="W102" s="105"/>
      <c r="X102" s="105"/>
      <c r="Y102" s="105"/>
      <c r="Z102" s="105"/>
      <c r="AA102" s="105"/>
      <c r="AB102" s="105"/>
      <c r="AC102" s="105"/>
      <c r="AD102" s="105"/>
      <c r="AE102" s="105"/>
      <c r="AF102" s="105"/>
      <c r="AG102" s="105"/>
      <c r="AH102" s="105"/>
      <c r="AI102" s="105"/>
      <c r="AJ102" s="105"/>
      <c r="AK102" s="105"/>
      <c r="AL102" s="105"/>
      <c r="AM102" s="105"/>
      <c r="AN102" s="105"/>
      <c r="AO102" s="105"/>
      <c r="AP102" s="105"/>
      <c r="AQ102" s="104">
        <v>0</v>
      </c>
      <c r="AR102" s="104">
        <v>0</v>
      </c>
      <c r="AS102" s="105"/>
      <c r="AT102" s="104">
        <v>0</v>
      </c>
      <c r="AU102" s="104">
        <v>0</v>
      </c>
      <c r="AV102" s="104">
        <v>-1</v>
      </c>
      <c r="AW102" s="104">
        <v>1460</v>
      </c>
      <c r="AX102" s="104">
        <v>1460</v>
      </c>
      <c r="AY102" s="104">
        <v>20</v>
      </c>
      <c r="AZ102" s="104" t="b">
        <v>0</v>
      </c>
      <c r="BA102" s="104">
        <v>0</v>
      </c>
      <c r="BB102" s="104">
        <v>0</v>
      </c>
      <c r="BC102" s="104">
        <v>0</v>
      </c>
      <c r="BD102" s="104" t="b">
        <v>1</v>
      </c>
      <c r="BE102" s="105" t="s">
        <v>512</v>
      </c>
      <c r="BF102" s="104">
        <v>0</v>
      </c>
      <c r="BG102" s="104">
        <v>0</v>
      </c>
      <c r="BH102" s="104">
        <v>0</v>
      </c>
      <c r="BI102" s="104" t="b">
        <v>0</v>
      </c>
      <c r="BJ102" s="105" t="s">
        <v>10086</v>
      </c>
      <c r="BK102" s="105" t="s">
        <v>10085</v>
      </c>
      <c r="BL102" s="104">
        <v>0</v>
      </c>
      <c r="BM102" s="104">
        <v>0</v>
      </c>
      <c r="BN102" s="104">
        <v>2</v>
      </c>
      <c r="BO102" s="105"/>
      <c r="BP102" s="105" t="s">
        <v>207</v>
      </c>
      <c r="BQ102" s="104">
        <v>70080</v>
      </c>
      <c r="BR102" s="105"/>
      <c r="BS102" s="105" t="s">
        <v>105</v>
      </c>
      <c r="BT102" s="105"/>
      <c r="BU102" s="104">
        <v>0</v>
      </c>
    </row>
    <row r="103" spans="1:73" x14ac:dyDescent="0.35">
      <c r="A103" s="104">
        <v>0</v>
      </c>
      <c r="B103" s="105" t="s">
        <v>482</v>
      </c>
      <c r="C103" s="105"/>
      <c r="D103" s="104">
        <v>2</v>
      </c>
      <c r="E103" s="105" t="s">
        <v>10780</v>
      </c>
      <c r="F103" s="105" t="s">
        <v>10676</v>
      </c>
      <c r="G103" s="104">
        <v>1</v>
      </c>
      <c r="H103" s="105" t="s">
        <v>483</v>
      </c>
      <c r="I103" s="104" t="b">
        <v>1</v>
      </c>
      <c r="J103" s="105"/>
      <c r="K103" s="105"/>
      <c r="L103" s="104">
        <v>24</v>
      </c>
      <c r="M103" s="105"/>
      <c r="N103" s="104" t="b">
        <v>1</v>
      </c>
      <c r="O103" s="104">
        <v>0</v>
      </c>
      <c r="P103" s="105"/>
      <c r="Q103" s="105"/>
      <c r="R103" s="104" t="b">
        <v>0</v>
      </c>
      <c r="S103" s="105"/>
      <c r="T103" s="105"/>
      <c r="U103" s="105"/>
      <c r="V103" s="105"/>
      <c r="W103" s="105"/>
      <c r="X103" s="105"/>
      <c r="Y103" s="105"/>
      <c r="Z103" s="105"/>
      <c r="AA103" s="105"/>
      <c r="AB103" s="105"/>
      <c r="AC103" s="105"/>
      <c r="AD103" s="105"/>
      <c r="AE103" s="105"/>
      <c r="AF103" s="105"/>
      <c r="AG103" s="105"/>
      <c r="AH103" s="105"/>
      <c r="AI103" s="105"/>
      <c r="AJ103" s="105"/>
      <c r="AK103" s="105"/>
      <c r="AL103" s="105"/>
      <c r="AM103" s="105"/>
      <c r="AN103" s="105"/>
      <c r="AO103" s="105"/>
      <c r="AP103" s="105"/>
      <c r="AQ103" s="104">
        <v>0</v>
      </c>
      <c r="AR103" s="104">
        <v>0</v>
      </c>
      <c r="AS103" s="105"/>
      <c r="AT103" s="104">
        <v>0</v>
      </c>
      <c r="AU103" s="104">
        <v>0</v>
      </c>
      <c r="AV103" s="104">
        <v>-1</v>
      </c>
      <c r="AW103" s="104">
        <v>1460</v>
      </c>
      <c r="AX103" s="104">
        <v>1460</v>
      </c>
      <c r="AY103" s="104">
        <v>20</v>
      </c>
      <c r="AZ103" s="104" t="b">
        <v>0</v>
      </c>
      <c r="BA103" s="104">
        <v>0</v>
      </c>
      <c r="BB103" s="104">
        <v>0</v>
      </c>
      <c r="BC103" s="104">
        <v>0</v>
      </c>
      <c r="BD103" s="104" t="b">
        <v>1</v>
      </c>
      <c r="BE103" s="105" t="s">
        <v>512</v>
      </c>
      <c r="BF103" s="104">
        <v>0</v>
      </c>
      <c r="BG103" s="104">
        <v>0</v>
      </c>
      <c r="BH103" s="104">
        <v>0</v>
      </c>
      <c r="BI103" s="104" t="b">
        <v>0</v>
      </c>
      <c r="BJ103" s="105"/>
      <c r="BK103" s="105"/>
      <c r="BL103" s="104">
        <v>0</v>
      </c>
      <c r="BM103" s="104">
        <v>1</v>
      </c>
      <c r="BN103" s="104">
        <v>0</v>
      </c>
      <c r="BO103" s="105" t="s">
        <v>6825</v>
      </c>
      <c r="BP103" s="105" t="s">
        <v>209</v>
      </c>
      <c r="BQ103" s="104">
        <v>8760</v>
      </c>
      <c r="BR103" s="105"/>
      <c r="BS103" s="105" t="s">
        <v>513</v>
      </c>
      <c r="BT103" s="105"/>
      <c r="BU103" s="104">
        <v>0</v>
      </c>
    </row>
    <row r="104" spans="1:73" x14ac:dyDescent="0.35">
      <c r="A104" s="104">
        <v>0</v>
      </c>
      <c r="B104" s="105" t="s">
        <v>482</v>
      </c>
      <c r="C104" s="105"/>
      <c r="D104" s="104">
        <v>2</v>
      </c>
      <c r="E104" s="105" t="s">
        <v>10781</v>
      </c>
      <c r="F104" s="105" t="s">
        <v>10731</v>
      </c>
      <c r="G104" s="104">
        <v>1</v>
      </c>
      <c r="H104" s="105" t="s">
        <v>483</v>
      </c>
      <c r="I104" s="104" t="b">
        <v>1</v>
      </c>
      <c r="J104" s="105"/>
      <c r="K104" s="105"/>
      <c r="L104" s="104">
        <v>24</v>
      </c>
      <c r="M104" s="105"/>
      <c r="N104" s="104" t="b">
        <v>1</v>
      </c>
      <c r="O104" s="104">
        <v>0</v>
      </c>
      <c r="P104" s="105"/>
      <c r="Q104" s="105" t="s">
        <v>5934</v>
      </c>
      <c r="R104" s="104" t="b">
        <v>0</v>
      </c>
      <c r="S104" s="105"/>
      <c r="T104" s="105"/>
      <c r="U104" s="105"/>
      <c r="V104" s="105"/>
      <c r="W104" s="105"/>
      <c r="X104" s="105"/>
      <c r="Y104" s="105"/>
      <c r="Z104" s="105"/>
      <c r="AA104" s="105"/>
      <c r="AB104" s="105"/>
      <c r="AC104" s="105"/>
      <c r="AD104" s="105"/>
      <c r="AE104" s="105"/>
      <c r="AF104" s="105"/>
      <c r="AG104" s="105"/>
      <c r="AH104" s="105"/>
      <c r="AI104" s="105"/>
      <c r="AJ104" s="105"/>
      <c r="AK104" s="105"/>
      <c r="AL104" s="105"/>
      <c r="AM104" s="105"/>
      <c r="AN104" s="105"/>
      <c r="AO104" s="105"/>
      <c r="AP104" s="105"/>
      <c r="AQ104" s="104">
        <v>0</v>
      </c>
      <c r="AR104" s="104">
        <v>0</v>
      </c>
      <c r="AS104" s="105"/>
      <c r="AT104" s="104">
        <v>0</v>
      </c>
      <c r="AU104" s="104">
        <v>0</v>
      </c>
      <c r="AV104" s="104">
        <v>-1</v>
      </c>
      <c r="AW104" s="104">
        <v>1460</v>
      </c>
      <c r="AX104" s="104">
        <v>1460</v>
      </c>
      <c r="AY104" s="104">
        <v>20</v>
      </c>
      <c r="AZ104" s="104" t="b">
        <v>0</v>
      </c>
      <c r="BA104" s="104">
        <v>0</v>
      </c>
      <c r="BB104" s="104">
        <v>0</v>
      </c>
      <c r="BC104" s="104">
        <v>0</v>
      </c>
      <c r="BD104" s="104" t="b">
        <v>1</v>
      </c>
      <c r="BE104" s="105" t="s">
        <v>512</v>
      </c>
      <c r="BF104" s="104">
        <v>0</v>
      </c>
      <c r="BG104" s="104">
        <v>0</v>
      </c>
      <c r="BH104" s="104">
        <v>0</v>
      </c>
      <c r="BI104" s="104" t="b">
        <v>0</v>
      </c>
      <c r="BJ104" s="105" t="s">
        <v>10090</v>
      </c>
      <c r="BK104" s="105" t="s">
        <v>10089</v>
      </c>
      <c r="BL104" s="104">
        <v>0</v>
      </c>
      <c r="BM104" s="104">
        <v>0</v>
      </c>
      <c r="BN104" s="104">
        <v>2</v>
      </c>
      <c r="BO104" s="105"/>
      <c r="BP104" s="105" t="s">
        <v>207</v>
      </c>
      <c r="BQ104" s="104">
        <v>70080</v>
      </c>
      <c r="BR104" s="105"/>
      <c r="BS104" s="105" t="s">
        <v>105</v>
      </c>
      <c r="BT104" s="105"/>
      <c r="BU104" s="104">
        <v>0</v>
      </c>
    </row>
    <row r="105" spans="1:73" x14ac:dyDescent="0.35">
      <c r="A105" s="104">
        <v>0</v>
      </c>
      <c r="B105" s="105" t="s">
        <v>482</v>
      </c>
      <c r="C105" s="105"/>
      <c r="D105" s="104">
        <v>2</v>
      </c>
      <c r="E105" s="105" t="s">
        <v>10781</v>
      </c>
      <c r="F105" s="105" t="s">
        <v>10676</v>
      </c>
      <c r="G105" s="104">
        <v>1</v>
      </c>
      <c r="H105" s="105" t="s">
        <v>483</v>
      </c>
      <c r="I105" s="104" t="b">
        <v>1</v>
      </c>
      <c r="J105" s="105"/>
      <c r="K105" s="105"/>
      <c r="L105" s="104">
        <v>24</v>
      </c>
      <c r="M105" s="105"/>
      <c r="N105" s="104" t="b">
        <v>1</v>
      </c>
      <c r="O105" s="104">
        <v>0</v>
      </c>
      <c r="P105" s="105"/>
      <c r="Q105" s="105"/>
      <c r="R105" s="104" t="b">
        <v>0</v>
      </c>
      <c r="S105" s="105"/>
      <c r="T105" s="105"/>
      <c r="U105" s="105"/>
      <c r="V105" s="105"/>
      <c r="W105" s="105"/>
      <c r="X105" s="105"/>
      <c r="Y105" s="105"/>
      <c r="Z105" s="105"/>
      <c r="AA105" s="105"/>
      <c r="AB105" s="105"/>
      <c r="AC105" s="105"/>
      <c r="AD105" s="105"/>
      <c r="AE105" s="105"/>
      <c r="AF105" s="105"/>
      <c r="AG105" s="105"/>
      <c r="AH105" s="105"/>
      <c r="AI105" s="105"/>
      <c r="AJ105" s="105"/>
      <c r="AK105" s="105"/>
      <c r="AL105" s="105"/>
      <c r="AM105" s="105"/>
      <c r="AN105" s="105"/>
      <c r="AO105" s="105"/>
      <c r="AP105" s="105"/>
      <c r="AQ105" s="104">
        <v>0</v>
      </c>
      <c r="AR105" s="104">
        <v>0</v>
      </c>
      <c r="AS105" s="105"/>
      <c r="AT105" s="104">
        <v>0</v>
      </c>
      <c r="AU105" s="104">
        <v>0</v>
      </c>
      <c r="AV105" s="104">
        <v>-1</v>
      </c>
      <c r="AW105" s="104">
        <v>1460</v>
      </c>
      <c r="AX105" s="104">
        <v>1460</v>
      </c>
      <c r="AY105" s="104">
        <v>20</v>
      </c>
      <c r="AZ105" s="104" t="b">
        <v>0</v>
      </c>
      <c r="BA105" s="104">
        <v>0</v>
      </c>
      <c r="BB105" s="104">
        <v>0</v>
      </c>
      <c r="BC105" s="104">
        <v>0</v>
      </c>
      <c r="BD105" s="104" t="b">
        <v>1</v>
      </c>
      <c r="BE105" s="105" t="s">
        <v>512</v>
      </c>
      <c r="BF105" s="104">
        <v>0</v>
      </c>
      <c r="BG105" s="104">
        <v>0</v>
      </c>
      <c r="BH105" s="104">
        <v>0</v>
      </c>
      <c r="BI105" s="104" t="b">
        <v>0</v>
      </c>
      <c r="BJ105" s="105"/>
      <c r="BK105" s="105"/>
      <c r="BL105" s="104">
        <v>0</v>
      </c>
      <c r="BM105" s="104">
        <v>1</v>
      </c>
      <c r="BN105" s="104">
        <v>0</v>
      </c>
      <c r="BO105" s="105" t="s">
        <v>6825</v>
      </c>
      <c r="BP105" s="105" t="s">
        <v>209</v>
      </c>
      <c r="BQ105" s="104">
        <v>8760</v>
      </c>
      <c r="BR105" s="105"/>
      <c r="BS105" s="105" t="s">
        <v>513</v>
      </c>
      <c r="BT105" s="105"/>
      <c r="BU105" s="104">
        <v>0</v>
      </c>
    </row>
    <row r="106" spans="1:73" x14ac:dyDescent="0.35">
      <c r="A106" s="104">
        <v>0</v>
      </c>
      <c r="B106" s="105" t="s">
        <v>482</v>
      </c>
      <c r="C106" s="105"/>
      <c r="D106" s="104">
        <v>2</v>
      </c>
      <c r="E106" s="105" t="s">
        <v>10757</v>
      </c>
      <c r="F106" s="105" t="s">
        <v>10708</v>
      </c>
      <c r="G106" s="104">
        <v>1</v>
      </c>
      <c r="H106" s="105" t="s">
        <v>483</v>
      </c>
      <c r="I106" s="104" t="b">
        <v>1</v>
      </c>
      <c r="J106" s="105"/>
      <c r="K106" s="105"/>
      <c r="L106" s="104">
        <v>24</v>
      </c>
      <c r="M106" s="105"/>
      <c r="N106" s="104" t="b">
        <v>1</v>
      </c>
      <c r="O106" s="104">
        <v>0</v>
      </c>
      <c r="P106" s="105"/>
      <c r="Q106" s="105" t="s">
        <v>5934</v>
      </c>
      <c r="R106" s="104" t="b">
        <v>0</v>
      </c>
      <c r="S106" s="105"/>
      <c r="T106" s="105"/>
      <c r="U106" s="105"/>
      <c r="V106" s="105"/>
      <c r="W106" s="105"/>
      <c r="X106" s="105"/>
      <c r="Y106" s="105"/>
      <c r="Z106" s="105"/>
      <c r="AA106" s="105"/>
      <c r="AB106" s="105"/>
      <c r="AC106" s="105"/>
      <c r="AD106" s="105"/>
      <c r="AE106" s="105"/>
      <c r="AF106" s="105"/>
      <c r="AG106" s="105"/>
      <c r="AH106" s="105"/>
      <c r="AI106" s="105"/>
      <c r="AJ106" s="105"/>
      <c r="AK106" s="105"/>
      <c r="AL106" s="105"/>
      <c r="AM106" s="105"/>
      <c r="AN106" s="105"/>
      <c r="AO106" s="105"/>
      <c r="AP106" s="105"/>
      <c r="AQ106" s="104">
        <v>0</v>
      </c>
      <c r="AR106" s="104">
        <v>0</v>
      </c>
      <c r="AS106" s="105"/>
      <c r="AT106" s="104">
        <v>0</v>
      </c>
      <c r="AU106" s="104">
        <v>0</v>
      </c>
      <c r="AV106" s="104">
        <v>-1</v>
      </c>
      <c r="AW106" s="104">
        <v>1460</v>
      </c>
      <c r="AX106" s="104">
        <v>1460</v>
      </c>
      <c r="AY106" s="104">
        <v>20</v>
      </c>
      <c r="AZ106" s="104" t="b">
        <v>0</v>
      </c>
      <c r="BA106" s="104">
        <v>0</v>
      </c>
      <c r="BB106" s="104">
        <v>0</v>
      </c>
      <c r="BC106" s="104">
        <v>0</v>
      </c>
      <c r="BD106" s="104" t="b">
        <v>1</v>
      </c>
      <c r="BE106" s="105" t="s">
        <v>512</v>
      </c>
      <c r="BF106" s="104">
        <v>0</v>
      </c>
      <c r="BG106" s="104">
        <v>0</v>
      </c>
      <c r="BH106" s="104">
        <v>0</v>
      </c>
      <c r="BI106" s="104" t="b">
        <v>0</v>
      </c>
      <c r="BJ106" s="105" t="s">
        <v>10086</v>
      </c>
      <c r="BK106" s="105" t="s">
        <v>10085</v>
      </c>
      <c r="BL106" s="104">
        <v>0</v>
      </c>
      <c r="BM106" s="104">
        <v>0</v>
      </c>
      <c r="BN106" s="104">
        <v>2</v>
      </c>
      <c r="BO106" s="105"/>
      <c r="BP106" s="105" t="s">
        <v>207</v>
      </c>
      <c r="BQ106" s="104">
        <v>70080</v>
      </c>
      <c r="BR106" s="105"/>
      <c r="BS106" s="105" t="s">
        <v>105</v>
      </c>
      <c r="BT106" s="105"/>
      <c r="BU106" s="104">
        <v>0</v>
      </c>
    </row>
    <row r="107" spans="1:73" x14ac:dyDescent="0.35">
      <c r="A107" s="104">
        <v>0</v>
      </c>
      <c r="B107" s="105" t="s">
        <v>482</v>
      </c>
      <c r="C107" s="105"/>
      <c r="D107" s="104">
        <v>2</v>
      </c>
      <c r="E107" s="105" t="s">
        <v>10757</v>
      </c>
      <c r="F107" s="105" t="s">
        <v>10676</v>
      </c>
      <c r="G107" s="104">
        <v>1</v>
      </c>
      <c r="H107" s="105" t="s">
        <v>483</v>
      </c>
      <c r="I107" s="104" t="b">
        <v>1</v>
      </c>
      <c r="J107" s="105"/>
      <c r="K107" s="105"/>
      <c r="L107" s="104">
        <v>24</v>
      </c>
      <c r="M107" s="105"/>
      <c r="N107" s="104" t="b">
        <v>1</v>
      </c>
      <c r="O107" s="104">
        <v>0</v>
      </c>
      <c r="P107" s="105"/>
      <c r="Q107" s="105"/>
      <c r="R107" s="104" t="b">
        <v>0</v>
      </c>
      <c r="S107" s="105"/>
      <c r="T107" s="105"/>
      <c r="U107" s="105"/>
      <c r="V107" s="105"/>
      <c r="W107" s="105"/>
      <c r="X107" s="105"/>
      <c r="Y107" s="105"/>
      <c r="Z107" s="105"/>
      <c r="AA107" s="105"/>
      <c r="AB107" s="105"/>
      <c r="AC107" s="105"/>
      <c r="AD107" s="105"/>
      <c r="AE107" s="105"/>
      <c r="AF107" s="105"/>
      <c r="AG107" s="105"/>
      <c r="AH107" s="105"/>
      <c r="AI107" s="105"/>
      <c r="AJ107" s="105"/>
      <c r="AK107" s="105"/>
      <c r="AL107" s="105"/>
      <c r="AM107" s="105"/>
      <c r="AN107" s="105"/>
      <c r="AO107" s="105"/>
      <c r="AP107" s="105"/>
      <c r="AQ107" s="104">
        <v>0</v>
      </c>
      <c r="AR107" s="104">
        <v>0</v>
      </c>
      <c r="AS107" s="105"/>
      <c r="AT107" s="104">
        <v>0</v>
      </c>
      <c r="AU107" s="104">
        <v>0</v>
      </c>
      <c r="AV107" s="104">
        <v>-1</v>
      </c>
      <c r="AW107" s="104">
        <v>1460</v>
      </c>
      <c r="AX107" s="104">
        <v>1460</v>
      </c>
      <c r="AY107" s="104">
        <v>20</v>
      </c>
      <c r="AZ107" s="104" t="b">
        <v>0</v>
      </c>
      <c r="BA107" s="104">
        <v>0</v>
      </c>
      <c r="BB107" s="104">
        <v>0</v>
      </c>
      <c r="BC107" s="104">
        <v>0</v>
      </c>
      <c r="BD107" s="104" t="b">
        <v>1</v>
      </c>
      <c r="BE107" s="105" t="s">
        <v>512</v>
      </c>
      <c r="BF107" s="104">
        <v>0</v>
      </c>
      <c r="BG107" s="104">
        <v>0</v>
      </c>
      <c r="BH107" s="104">
        <v>0</v>
      </c>
      <c r="BI107" s="104" t="b">
        <v>0</v>
      </c>
      <c r="BJ107" s="105"/>
      <c r="BK107" s="105"/>
      <c r="BL107" s="104">
        <v>0</v>
      </c>
      <c r="BM107" s="104">
        <v>1</v>
      </c>
      <c r="BN107" s="104">
        <v>0</v>
      </c>
      <c r="BO107" s="105" t="s">
        <v>6825</v>
      </c>
      <c r="BP107" s="105" t="s">
        <v>209</v>
      </c>
      <c r="BQ107" s="104">
        <v>8760</v>
      </c>
      <c r="BR107" s="105"/>
      <c r="BS107" s="105" t="s">
        <v>513</v>
      </c>
      <c r="BT107" s="105"/>
      <c r="BU107" s="104">
        <v>0</v>
      </c>
    </row>
    <row r="108" spans="1:73" x14ac:dyDescent="0.35">
      <c r="A108" s="104">
        <v>0</v>
      </c>
      <c r="B108" s="105" t="s">
        <v>482</v>
      </c>
      <c r="C108" s="105"/>
      <c r="D108" s="104">
        <v>2</v>
      </c>
      <c r="E108" s="105" t="s">
        <v>10758</v>
      </c>
      <c r="F108" s="105" t="s">
        <v>10709</v>
      </c>
      <c r="G108" s="104">
        <v>1</v>
      </c>
      <c r="H108" s="105" t="s">
        <v>483</v>
      </c>
      <c r="I108" s="104" t="b">
        <v>1</v>
      </c>
      <c r="J108" s="105"/>
      <c r="K108" s="105"/>
      <c r="L108" s="104">
        <v>24</v>
      </c>
      <c r="M108" s="105"/>
      <c r="N108" s="104" t="b">
        <v>1</v>
      </c>
      <c r="O108" s="104">
        <v>0</v>
      </c>
      <c r="P108" s="105"/>
      <c r="Q108" s="105" t="s">
        <v>5934</v>
      </c>
      <c r="R108" s="104" t="b">
        <v>0</v>
      </c>
      <c r="S108" s="105"/>
      <c r="T108" s="105"/>
      <c r="U108" s="105"/>
      <c r="V108" s="105"/>
      <c r="W108" s="105"/>
      <c r="X108" s="105"/>
      <c r="Y108" s="105"/>
      <c r="Z108" s="105"/>
      <c r="AA108" s="105"/>
      <c r="AB108" s="105"/>
      <c r="AC108" s="105"/>
      <c r="AD108" s="105"/>
      <c r="AE108" s="105"/>
      <c r="AF108" s="105"/>
      <c r="AG108" s="105"/>
      <c r="AH108" s="105"/>
      <c r="AI108" s="105"/>
      <c r="AJ108" s="105"/>
      <c r="AK108" s="105"/>
      <c r="AL108" s="105"/>
      <c r="AM108" s="105"/>
      <c r="AN108" s="105"/>
      <c r="AO108" s="105"/>
      <c r="AP108" s="105"/>
      <c r="AQ108" s="104">
        <v>0</v>
      </c>
      <c r="AR108" s="104">
        <v>0</v>
      </c>
      <c r="AS108" s="105"/>
      <c r="AT108" s="104">
        <v>0</v>
      </c>
      <c r="AU108" s="104">
        <v>0</v>
      </c>
      <c r="AV108" s="104">
        <v>-1</v>
      </c>
      <c r="AW108" s="104">
        <v>1460</v>
      </c>
      <c r="AX108" s="104">
        <v>1460</v>
      </c>
      <c r="AY108" s="104">
        <v>20</v>
      </c>
      <c r="AZ108" s="104" t="b">
        <v>0</v>
      </c>
      <c r="BA108" s="104">
        <v>0</v>
      </c>
      <c r="BB108" s="104">
        <v>0</v>
      </c>
      <c r="BC108" s="104">
        <v>0</v>
      </c>
      <c r="BD108" s="104" t="b">
        <v>1</v>
      </c>
      <c r="BE108" s="105" t="s">
        <v>512</v>
      </c>
      <c r="BF108" s="104">
        <v>0</v>
      </c>
      <c r="BG108" s="104">
        <v>0</v>
      </c>
      <c r="BH108" s="104">
        <v>0</v>
      </c>
      <c r="BI108" s="104" t="b">
        <v>0</v>
      </c>
      <c r="BJ108" s="105" t="s">
        <v>10090</v>
      </c>
      <c r="BK108" s="105" t="s">
        <v>10089</v>
      </c>
      <c r="BL108" s="104">
        <v>0</v>
      </c>
      <c r="BM108" s="104">
        <v>0</v>
      </c>
      <c r="BN108" s="104">
        <v>2</v>
      </c>
      <c r="BO108" s="105"/>
      <c r="BP108" s="105" t="s">
        <v>207</v>
      </c>
      <c r="BQ108" s="104">
        <v>70080</v>
      </c>
      <c r="BR108" s="105"/>
      <c r="BS108" s="105" t="s">
        <v>105</v>
      </c>
      <c r="BT108" s="105"/>
      <c r="BU108" s="104">
        <v>0</v>
      </c>
    </row>
    <row r="109" spans="1:73" x14ac:dyDescent="0.35">
      <c r="A109" s="104">
        <v>0</v>
      </c>
      <c r="B109" s="105" t="s">
        <v>482</v>
      </c>
      <c r="C109" s="105"/>
      <c r="D109" s="104">
        <v>2</v>
      </c>
      <c r="E109" s="105" t="s">
        <v>10758</v>
      </c>
      <c r="F109" s="105" t="s">
        <v>10676</v>
      </c>
      <c r="G109" s="104">
        <v>1</v>
      </c>
      <c r="H109" s="105" t="s">
        <v>483</v>
      </c>
      <c r="I109" s="104" t="b">
        <v>1</v>
      </c>
      <c r="J109" s="105"/>
      <c r="K109" s="105"/>
      <c r="L109" s="104">
        <v>24</v>
      </c>
      <c r="M109" s="105"/>
      <c r="N109" s="104" t="b">
        <v>1</v>
      </c>
      <c r="O109" s="104">
        <v>0</v>
      </c>
      <c r="P109" s="105"/>
      <c r="Q109" s="105"/>
      <c r="R109" s="104" t="b">
        <v>0</v>
      </c>
      <c r="S109" s="105"/>
      <c r="T109" s="105"/>
      <c r="U109" s="105"/>
      <c r="V109" s="105"/>
      <c r="W109" s="105"/>
      <c r="X109" s="105"/>
      <c r="Y109" s="105"/>
      <c r="Z109" s="105"/>
      <c r="AA109" s="105"/>
      <c r="AB109" s="105"/>
      <c r="AC109" s="105"/>
      <c r="AD109" s="105"/>
      <c r="AE109" s="105"/>
      <c r="AF109" s="105"/>
      <c r="AG109" s="105"/>
      <c r="AH109" s="105"/>
      <c r="AI109" s="105"/>
      <c r="AJ109" s="105"/>
      <c r="AK109" s="105"/>
      <c r="AL109" s="105"/>
      <c r="AM109" s="105"/>
      <c r="AN109" s="105"/>
      <c r="AO109" s="105"/>
      <c r="AP109" s="105"/>
      <c r="AQ109" s="104">
        <v>0</v>
      </c>
      <c r="AR109" s="104">
        <v>0</v>
      </c>
      <c r="AS109" s="105"/>
      <c r="AT109" s="104">
        <v>0</v>
      </c>
      <c r="AU109" s="104">
        <v>0</v>
      </c>
      <c r="AV109" s="104">
        <v>-1</v>
      </c>
      <c r="AW109" s="104">
        <v>1460</v>
      </c>
      <c r="AX109" s="104">
        <v>1460</v>
      </c>
      <c r="AY109" s="104">
        <v>20</v>
      </c>
      <c r="AZ109" s="104" t="b">
        <v>0</v>
      </c>
      <c r="BA109" s="104">
        <v>0</v>
      </c>
      <c r="BB109" s="104">
        <v>0</v>
      </c>
      <c r="BC109" s="104">
        <v>0</v>
      </c>
      <c r="BD109" s="104" t="b">
        <v>1</v>
      </c>
      <c r="BE109" s="105" t="s">
        <v>512</v>
      </c>
      <c r="BF109" s="104">
        <v>0</v>
      </c>
      <c r="BG109" s="104">
        <v>0</v>
      </c>
      <c r="BH109" s="104">
        <v>0</v>
      </c>
      <c r="BI109" s="104" t="b">
        <v>0</v>
      </c>
      <c r="BJ109" s="105"/>
      <c r="BK109" s="105"/>
      <c r="BL109" s="104">
        <v>0</v>
      </c>
      <c r="BM109" s="104">
        <v>1</v>
      </c>
      <c r="BN109" s="104">
        <v>0</v>
      </c>
      <c r="BO109" s="105" t="s">
        <v>6825</v>
      </c>
      <c r="BP109" s="105" t="s">
        <v>209</v>
      </c>
      <c r="BQ109" s="104">
        <v>8760</v>
      </c>
      <c r="BR109" s="105"/>
      <c r="BS109" s="105" t="s">
        <v>513</v>
      </c>
      <c r="BT109" s="105"/>
      <c r="BU109" s="104">
        <v>0</v>
      </c>
    </row>
    <row r="110" spans="1:73" x14ac:dyDescent="0.35">
      <c r="A110" s="104">
        <v>0</v>
      </c>
      <c r="B110" s="105" t="s">
        <v>482</v>
      </c>
      <c r="C110" s="105"/>
      <c r="D110" s="104">
        <v>2</v>
      </c>
      <c r="E110" s="105" t="s">
        <v>10782</v>
      </c>
      <c r="F110" s="105" t="s">
        <v>10732</v>
      </c>
      <c r="G110" s="104">
        <v>1</v>
      </c>
      <c r="H110" s="105" t="s">
        <v>483</v>
      </c>
      <c r="I110" s="104" t="b">
        <v>1</v>
      </c>
      <c r="J110" s="105"/>
      <c r="K110" s="105"/>
      <c r="L110" s="104">
        <v>24</v>
      </c>
      <c r="M110" s="105"/>
      <c r="N110" s="104" t="b">
        <v>1</v>
      </c>
      <c r="O110" s="104">
        <v>0</v>
      </c>
      <c r="P110" s="105"/>
      <c r="Q110" s="105" t="s">
        <v>5934</v>
      </c>
      <c r="R110" s="104" t="b">
        <v>0</v>
      </c>
      <c r="S110" s="105"/>
      <c r="T110" s="105"/>
      <c r="U110" s="105"/>
      <c r="V110" s="105"/>
      <c r="W110" s="105"/>
      <c r="X110" s="105"/>
      <c r="Y110" s="105"/>
      <c r="Z110" s="105"/>
      <c r="AA110" s="105"/>
      <c r="AB110" s="105"/>
      <c r="AC110" s="105"/>
      <c r="AD110" s="105"/>
      <c r="AE110" s="105"/>
      <c r="AF110" s="105"/>
      <c r="AG110" s="105"/>
      <c r="AH110" s="105"/>
      <c r="AI110" s="105"/>
      <c r="AJ110" s="105"/>
      <c r="AK110" s="105"/>
      <c r="AL110" s="105"/>
      <c r="AM110" s="105"/>
      <c r="AN110" s="105"/>
      <c r="AO110" s="105"/>
      <c r="AP110" s="105"/>
      <c r="AQ110" s="104">
        <v>0</v>
      </c>
      <c r="AR110" s="104">
        <v>0</v>
      </c>
      <c r="AS110" s="105"/>
      <c r="AT110" s="104">
        <v>0</v>
      </c>
      <c r="AU110" s="104">
        <v>0</v>
      </c>
      <c r="AV110" s="104">
        <v>-1</v>
      </c>
      <c r="AW110" s="104">
        <v>1460</v>
      </c>
      <c r="AX110" s="104">
        <v>1460</v>
      </c>
      <c r="AY110" s="104">
        <v>20</v>
      </c>
      <c r="AZ110" s="104" t="b">
        <v>0</v>
      </c>
      <c r="BA110" s="104">
        <v>0</v>
      </c>
      <c r="BB110" s="104">
        <v>0</v>
      </c>
      <c r="BC110" s="104">
        <v>0</v>
      </c>
      <c r="BD110" s="104" t="b">
        <v>1</v>
      </c>
      <c r="BE110" s="105" t="s">
        <v>512</v>
      </c>
      <c r="BF110" s="104">
        <v>0</v>
      </c>
      <c r="BG110" s="104">
        <v>0</v>
      </c>
      <c r="BH110" s="104">
        <v>0</v>
      </c>
      <c r="BI110" s="104" t="b">
        <v>0</v>
      </c>
      <c r="BJ110" s="105" t="s">
        <v>10086</v>
      </c>
      <c r="BK110" s="105" t="s">
        <v>10085</v>
      </c>
      <c r="BL110" s="104">
        <v>0</v>
      </c>
      <c r="BM110" s="104">
        <v>0</v>
      </c>
      <c r="BN110" s="104">
        <v>2</v>
      </c>
      <c r="BO110" s="105"/>
      <c r="BP110" s="105" t="s">
        <v>207</v>
      </c>
      <c r="BQ110" s="104">
        <v>70080</v>
      </c>
      <c r="BR110" s="105"/>
      <c r="BS110" s="105" t="s">
        <v>105</v>
      </c>
      <c r="BT110" s="105"/>
      <c r="BU110" s="104">
        <v>0</v>
      </c>
    </row>
    <row r="111" spans="1:73" x14ac:dyDescent="0.35">
      <c r="A111" s="104">
        <v>0</v>
      </c>
      <c r="B111" s="105" t="s">
        <v>482</v>
      </c>
      <c r="C111" s="105"/>
      <c r="D111" s="104">
        <v>2</v>
      </c>
      <c r="E111" s="105" t="s">
        <v>10782</v>
      </c>
      <c r="F111" s="105" t="s">
        <v>10676</v>
      </c>
      <c r="G111" s="104">
        <v>1</v>
      </c>
      <c r="H111" s="105" t="s">
        <v>483</v>
      </c>
      <c r="I111" s="104" t="b">
        <v>1</v>
      </c>
      <c r="J111" s="105"/>
      <c r="K111" s="105"/>
      <c r="L111" s="104">
        <v>24</v>
      </c>
      <c r="M111" s="105"/>
      <c r="N111" s="104" t="b">
        <v>1</v>
      </c>
      <c r="O111" s="104">
        <v>0</v>
      </c>
      <c r="P111" s="105"/>
      <c r="Q111" s="105"/>
      <c r="R111" s="104" t="b">
        <v>0</v>
      </c>
      <c r="S111" s="105"/>
      <c r="T111" s="105"/>
      <c r="U111" s="105"/>
      <c r="V111" s="105"/>
      <c r="W111" s="105"/>
      <c r="X111" s="105"/>
      <c r="Y111" s="105"/>
      <c r="Z111" s="105"/>
      <c r="AA111" s="105"/>
      <c r="AB111" s="105"/>
      <c r="AC111" s="105"/>
      <c r="AD111" s="105"/>
      <c r="AE111" s="105"/>
      <c r="AF111" s="105"/>
      <c r="AG111" s="105"/>
      <c r="AH111" s="105"/>
      <c r="AI111" s="105"/>
      <c r="AJ111" s="105"/>
      <c r="AK111" s="105"/>
      <c r="AL111" s="105"/>
      <c r="AM111" s="105"/>
      <c r="AN111" s="105"/>
      <c r="AO111" s="105"/>
      <c r="AP111" s="105"/>
      <c r="AQ111" s="104">
        <v>0</v>
      </c>
      <c r="AR111" s="104">
        <v>0</v>
      </c>
      <c r="AS111" s="105"/>
      <c r="AT111" s="104">
        <v>0</v>
      </c>
      <c r="AU111" s="104">
        <v>0</v>
      </c>
      <c r="AV111" s="104">
        <v>-1</v>
      </c>
      <c r="AW111" s="104">
        <v>1460</v>
      </c>
      <c r="AX111" s="104">
        <v>1460</v>
      </c>
      <c r="AY111" s="104">
        <v>20</v>
      </c>
      <c r="AZ111" s="104" t="b">
        <v>0</v>
      </c>
      <c r="BA111" s="104">
        <v>0</v>
      </c>
      <c r="BB111" s="104">
        <v>0</v>
      </c>
      <c r="BC111" s="104">
        <v>0</v>
      </c>
      <c r="BD111" s="104" t="b">
        <v>1</v>
      </c>
      <c r="BE111" s="105" t="s">
        <v>512</v>
      </c>
      <c r="BF111" s="104">
        <v>0</v>
      </c>
      <c r="BG111" s="104">
        <v>0</v>
      </c>
      <c r="BH111" s="104">
        <v>0</v>
      </c>
      <c r="BI111" s="104" t="b">
        <v>0</v>
      </c>
      <c r="BJ111" s="105"/>
      <c r="BK111" s="105"/>
      <c r="BL111" s="104">
        <v>0</v>
      </c>
      <c r="BM111" s="104">
        <v>1</v>
      </c>
      <c r="BN111" s="104">
        <v>0</v>
      </c>
      <c r="BO111" s="105" t="s">
        <v>6825</v>
      </c>
      <c r="BP111" s="105" t="s">
        <v>209</v>
      </c>
      <c r="BQ111" s="104">
        <v>8760</v>
      </c>
      <c r="BR111" s="105"/>
      <c r="BS111" s="105" t="s">
        <v>513</v>
      </c>
      <c r="BT111" s="105"/>
      <c r="BU111" s="104">
        <v>0</v>
      </c>
    </row>
    <row r="112" spans="1:73" x14ac:dyDescent="0.35">
      <c r="A112" s="104">
        <v>0</v>
      </c>
      <c r="B112" s="105" t="s">
        <v>482</v>
      </c>
      <c r="C112" s="105"/>
      <c r="D112" s="104">
        <v>2</v>
      </c>
      <c r="E112" s="105" t="s">
        <v>10783</v>
      </c>
      <c r="F112" s="105" t="s">
        <v>10731</v>
      </c>
      <c r="G112" s="104">
        <v>1</v>
      </c>
      <c r="H112" s="105" t="s">
        <v>483</v>
      </c>
      <c r="I112" s="104" t="b">
        <v>1</v>
      </c>
      <c r="J112" s="105"/>
      <c r="K112" s="105"/>
      <c r="L112" s="104">
        <v>24</v>
      </c>
      <c r="M112" s="105"/>
      <c r="N112" s="104" t="b">
        <v>1</v>
      </c>
      <c r="O112" s="104">
        <v>0</v>
      </c>
      <c r="P112" s="105"/>
      <c r="Q112" s="105" t="s">
        <v>5934</v>
      </c>
      <c r="R112" s="104" t="b">
        <v>0</v>
      </c>
      <c r="S112" s="105"/>
      <c r="T112" s="105"/>
      <c r="U112" s="105"/>
      <c r="V112" s="105"/>
      <c r="W112" s="105"/>
      <c r="X112" s="105"/>
      <c r="Y112" s="105"/>
      <c r="Z112" s="105"/>
      <c r="AA112" s="105"/>
      <c r="AB112" s="105"/>
      <c r="AC112" s="105"/>
      <c r="AD112" s="105"/>
      <c r="AE112" s="105"/>
      <c r="AF112" s="105"/>
      <c r="AG112" s="105"/>
      <c r="AH112" s="105"/>
      <c r="AI112" s="105"/>
      <c r="AJ112" s="105"/>
      <c r="AK112" s="105"/>
      <c r="AL112" s="105"/>
      <c r="AM112" s="105"/>
      <c r="AN112" s="105"/>
      <c r="AO112" s="105"/>
      <c r="AP112" s="105"/>
      <c r="AQ112" s="104">
        <v>0</v>
      </c>
      <c r="AR112" s="104">
        <v>0</v>
      </c>
      <c r="AS112" s="105"/>
      <c r="AT112" s="104">
        <v>0</v>
      </c>
      <c r="AU112" s="104">
        <v>0</v>
      </c>
      <c r="AV112" s="104">
        <v>-1</v>
      </c>
      <c r="AW112" s="104">
        <v>1460</v>
      </c>
      <c r="AX112" s="104">
        <v>1460</v>
      </c>
      <c r="AY112" s="104">
        <v>20</v>
      </c>
      <c r="AZ112" s="104" t="b">
        <v>0</v>
      </c>
      <c r="BA112" s="104">
        <v>0</v>
      </c>
      <c r="BB112" s="104">
        <v>0</v>
      </c>
      <c r="BC112" s="104">
        <v>0</v>
      </c>
      <c r="BD112" s="104" t="b">
        <v>1</v>
      </c>
      <c r="BE112" s="105" t="s">
        <v>512</v>
      </c>
      <c r="BF112" s="104">
        <v>0</v>
      </c>
      <c r="BG112" s="104">
        <v>0</v>
      </c>
      <c r="BH112" s="104">
        <v>0</v>
      </c>
      <c r="BI112" s="104" t="b">
        <v>0</v>
      </c>
      <c r="BJ112" s="105" t="s">
        <v>10090</v>
      </c>
      <c r="BK112" s="105" t="s">
        <v>10089</v>
      </c>
      <c r="BL112" s="104">
        <v>0</v>
      </c>
      <c r="BM112" s="104">
        <v>0</v>
      </c>
      <c r="BN112" s="104">
        <v>2</v>
      </c>
      <c r="BO112" s="105"/>
      <c r="BP112" s="105" t="s">
        <v>207</v>
      </c>
      <c r="BQ112" s="104">
        <v>70080</v>
      </c>
      <c r="BR112" s="105"/>
      <c r="BS112" s="105" t="s">
        <v>105</v>
      </c>
      <c r="BT112" s="105"/>
      <c r="BU112" s="104">
        <v>0</v>
      </c>
    </row>
    <row r="113" spans="1:73" x14ac:dyDescent="0.35">
      <c r="A113" s="104">
        <v>0</v>
      </c>
      <c r="B113" s="105" t="s">
        <v>482</v>
      </c>
      <c r="C113" s="105"/>
      <c r="D113" s="104">
        <v>2</v>
      </c>
      <c r="E113" s="105" t="s">
        <v>10783</v>
      </c>
      <c r="F113" s="105" t="s">
        <v>10676</v>
      </c>
      <c r="G113" s="104">
        <v>1</v>
      </c>
      <c r="H113" s="105" t="s">
        <v>483</v>
      </c>
      <c r="I113" s="104" t="b">
        <v>1</v>
      </c>
      <c r="J113" s="105"/>
      <c r="K113" s="105"/>
      <c r="L113" s="104">
        <v>24</v>
      </c>
      <c r="M113" s="105"/>
      <c r="N113" s="104" t="b">
        <v>1</v>
      </c>
      <c r="O113" s="104">
        <v>0</v>
      </c>
      <c r="P113" s="105"/>
      <c r="Q113" s="105"/>
      <c r="R113" s="104" t="b">
        <v>0</v>
      </c>
      <c r="S113" s="105"/>
      <c r="T113" s="105"/>
      <c r="U113" s="105"/>
      <c r="V113" s="105"/>
      <c r="W113" s="105"/>
      <c r="X113" s="105"/>
      <c r="Y113" s="105"/>
      <c r="Z113" s="105"/>
      <c r="AA113" s="105"/>
      <c r="AB113" s="105"/>
      <c r="AC113" s="105"/>
      <c r="AD113" s="105"/>
      <c r="AE113" s="105"/>
      <c r="AF113" s="105"/>
      <c r="AG113" s="105"/>
      <c r="AH113" s="105"/>
      <c r="AI113" s="105"/>
      <c r="AJ113" s="105"/>
      <c r="AK113" s="105"/>
      <c r="AL113" s="105"/>
      <c r="AM113" s="105"/>
      <c r="AN113" s="105"/>
      <c r="AO113" s="105"/>
      <c r="AP113" s="105"/>
      <c r="AQ113" s="104">
        <v>0</v>
      </c>
      <c r="AR113" s="104">
        <v>0</v>
      </c>
      <c r="AS113" s="105"/>
      <c r="AT113" s="104">
        <v>0</v>
      </c>
      <c r="AU113" s="104">
        <v>0</v>
      </c>
      <c r="AV113" s="104">
        <v>-1</v>
      </c>
      <c r="AW113" s="104">
        <v>1460</v>
      </c>
      <c r="AX113" s="104">
        <v>1460</v>
      </c>
      <c r="AY113" s="104">
        <v>20</v>
      </c>
      <c r="AZ113" s="104" t="b">
        <v>0</v>
      </c>
      <c r="BA113" s="104">
        <v>0</v>
      </c>
      <c r="BB113" s="104">
        <v>0</v>
      </c>
      <c r="BC113" s="104">
        <v>0</v>
      </c>
      <c r="BD113" s="104" t="b">
        <v>1</v>
      </c>
      <c r="BE113" s="105" t="s">
        <v>512</v>
      </c>
      <c r="BF113" s="104">
        <v>0</v>
      </c>
      <c r="BG113" s="104">
        <v>0</v>
      </c>
      <c r="BH113" s="104">
        <v>0</v>
      </c>
      <c r="BI113" s="104" t="b">
        <v>0</v>
      </c>
      <c r="BJ113" s="105"/>
      <c r="BK113" s="105"/>
      <c r="BL113" s="104">
        <v>0</v>
      </c>
      <c r="BM113" s="104">
        <v>1</v>
      </c>
      <c r="BN113" s="104">
        <v>0</v>
      </c>
      <c r="BO113" s="105" t="s">
        <v>6825</v>
      </c>
      <c r="BP113" s="105" t="s">
        <v>209</v>
      </c>
      <c r="BQ113" s="104">
        <v>8760</v>
      </c>
      <c r="BR113" s="105"/>
      <c r="BS113" s="105" t="s">
        <v>513</v>
      </c>
      <c r="BT113" s="105"/>
      <c r="BU113" s="104">
        <v>0</v>
      </c>
    </row>
    <row r="114" spans="1:73" x14ac:dyDescent="0.35">
      <c r="A114" s="104">
        <v>0</v>
      </c>
      <c r="B114" s="105" t="s">
        <v>482</v>
      </c>
      <c r="C114" s="105"/>
      <c r="D114" s="104">
        <v>2</v>
      </c>
      <c r="E114" s="105" t="s">
        <v>10759</v>
      </c>
      <c r="F114" s="105" t="s">
        <v>10710</v>
      </c>
      <c r="G114" s="104">
        <v>1</v>
      </c>
      <c r="H114" s="105" t="s">
        <v>483</v>
      </c>
      <c r="I114" s="104" t="b">
        <v>1</v>
      </c>
      <c r="J114" s="105"/>
      <c r="K114" s="105"/>
      <c r="L114" s="104">
        <v>24</v>
      </c>
      <c r="M114" s="105"/>
      <c r="N114" s="104" t="b">
        <v>1</v>
      </c>
      <c r="O114" s="104">
        <v>0</v>
      </c>
      <c r="P114" s="105"/>
      <c r="Q114" s="105" t="s">
        <v>5934</v>
      </c>
      <c r="R114" s="104" t="b">
        <v>0</v>
      </c>
      <c r="S114" s="105"/>
      <c r="T114" s="105"/>
      <c r="U114" s="105"/>
      <c r="V114" s="105"/>
      <c r="W114" s="105"/>
      <c r="X114" s="105"/>
      <c r="Y114" s="105"/>
      <c r="Z114" s="105"/>
      <c r="AA114" s="105"/>
      <c r="AB114" s="105"/>
      <c r="AC114" s="105"/>
      <c r="AD114" s="105"/>
      <c r="AE114" s="105"/>
      <c r="AF114" s="105"/>
      <c r="AG114" s="105"/>
      <c r="AH114" s="105"/>
      <c r="AI114" s="105"/>
      <c r="AJ114" s="105"/>
      <c r="AK114" s="105"/>
      <c r="AL114" s="105"/>
      <c r="AM114" s="105"/>
      <c r="AN114" s="105"/>
      <c r="AO114" s="105"/>
      <c r="AP114" s="105"/>
      <c r="AQ114" s="104">
        <v>0</v>
      </c>
      <c r="AR114" s="104">
        <v>0</v>
      </c>
      <c r="AS114" s="105"/>
      <c r="AT114" s="104">
        <v>0</v>
      </c>
      <c r="AU114" s="104">
        <v>0</v>
      </c>
      <c r="AV114" s="104">
        <v>-1</v>
      </c>
      <c r="AW114" s="104">
        <v>1460</v>
      </c>
      <c r="AX114" s="104">
        <v>1460</v>
      </c>
      <c r="AY114" s="104">
        <v>20</v>
      </c>
      <c r="AZ114" s="104" t="b">
        <v>0</v>
      </c>
      <c r="BA114" s="104">
        <v>0</v>
      </c>
      <c r="BB114" s="104">
        <v>0</v>
      </c>
      <c r="BC114" s="104">
        <v>0</v>
      </c>
      <c r="BD114" s="104" t="b">
        <v>1</v>
      </c>
      <c r="BE114" s="105" t="s">
        <v>512</v>
      </c>
      <c r="BF114" s="104">
        <v>0</v>
      </c>
      <c r="BG114" s="104">
        <v>0</v>
      </c>
      <c r="BH114" s="104">
        <v>0</v>
      </c>
      <c r="BI114" s="104" t="b">
        <v>0</v>
      </c>
      <c r="BJ114" s="105" t="s">
        <v>10086</v>
      </c>
      <c r="BK114" s="105" t="s">
        <v>10085</v>
      </c>
      <c r="BL114" s="104">
        <v>0</v>
      </c>
      <c r="BM114" s="104">
        <v>0</v>
      </c>
      <c r="BN114" s="104">
        <v>2</v>
      </c>
      <c r="BO114" s="105"/>
      <c r="BP114" s="105" t="s">
        <v>207</v>
      </c>
      <c r="BQ114" s="104">
        <v>70080</v>
      </c>
      <c r="BR114" s="105"/>
      <c r="BS114" s="105" t="s">
        <v>105</v>
      </c>
      <c r="BT114" s="105"/>
      <c r="BU114" s="104">
        <v>0</v>
      </c>
    </row>
    <row r="115" spans="1:73" x14ac:dyDescent="0.35">
      <c r="A115" s="104">
        <v>0</v>
      </c>
      <c r="B115" s="105" t="s">
        <v>482</v>
      </c>
      <c r="C115" s="105"/>
      <c r="D115" s="104">
        <v>2</v>
      </c>
      <c r="E115" s="105" t="s">
        <v>10759</v>
      </c>
      <c r="F115" s="105" t="s">
        <v>10676</v>
      </c>
      <c r="G115" s="104">
        <v>1</v>
      </c>
      <c r="H115" s="105" t="s">
        <v>483</v>
      </c>
      <c r="I115" s="104" t="b">
        <v>1</v>
      </c>
      <c r="J115" s="105"/>
      <c r="K115" s="105"/>
      <c r="L115" s="104">
        <v>24</v>
      </c>
      <c r="M115" s="105"/>
      <c r="N115" s="104" t="b">
        <v>1</v>
      </c>
      <c r="O115" s="104">
        <v>0</v>
      </c>
      <c r="P115" s="105"/>
      <c r="Q115" s="105"/>
      <c r="R115" s="104" t="b">
        <v>0</v>
      </c>
      <c r="S115" s="105"/>
      <c r="T115" s="105"/>
      <c r="U115" s="105"/>
      <c r="V115" s="105"/>
      <c r="W115" s="105"/>
      <c r="X115" s="105"/>
      <c r="Y115" s="105"/>
      <c r="Z115" s="105"/>
      <c r="AA115" s="105"/>
      <c r="AB115" s="105"/>
      <c r="AC115" s="105"/>
      <c r="AD115" s="105"/>
      <c r="AE115" s="105"/>
      <c r="AF115" s="105"/>
      <c r="AG115" s="105"/>
      <c r="AH115" s="105"/>
      <c r="AI115" s="105"/>
      <c r="AJ115" s="105"/>
      <c r="AK115" s="105"/>
      <c r="AL115" s="105"/>
      <c r="AM115" s="105"/>
      <c r="AN115" s="105"/>
      <c r="AO115" s="105"/>
      <c r="AP115" s="105"/>
      <c r="AQ115" s="104">
        <v>0</v>
      </c>
      <c r="AR115" s="104">
        <v>0</v>
      </c>
      <c r="AS115" s="105"/>
      <c r="AT115" s="104">
        <v>0</v>
      </c>
      <c r="AU115" s="104">
        <v>0</v>
      </c>
      <c r="AV115" s="104">
        <v>-1</v>
      </c>
      <c r="AW115" s="104">
        <v>1460</v>
      </c>
      <c r="AX115" s="104">
        <v>1460</v>
      </c>
      <c r="AY115" s="104">
        <v>20</v>
      </c>
      <c r="AZ115" s="104" t="b">
        <v>0</v>
      </c>
      <c r="BA115" s="104">
        <v>0</v>
      </c>
      <c r="BB115" s="104">
        <v>0</v>
      </c>
      <c r="BC115" s="104">
        <v>0</v>
      </c>
      <c r="BD115" s="104" t="b">
        <v>1</v>
      </c>
      <c r="BE115" s="105" t="s">
        <v>512</v>
      </c>
      <c r="BF115" s="104">
        <v>0</v>
      </c>
      <c r="BG115" s="104">
        <v>0</v>
      </c>
      <c r="BH115" s="104">
        <v>0</v>
      </c>
      <c r="BI115" s="104" t="b">
        <v>0</v>
      </c>
      <c r="BJ115" s="105"/>
      <c r="BK115" s="105"/>
      <c r="BL115" s="104">
        <v>0</v>
      </c>
      <c r="BM115" s="104">
        <v>1</v>
      </c>
      <c r="BN115" s="104">
        <v>0</v>
      </c>
      <c r="BO115" s="105" t="s">
        <v>6825</v>
      </c>
      <c r="BP115" s="105" t="s">
        <v>209</v>
      </c>
      <c r="BQ115" s="104">
        <v>8760</v>
      </c>
      <c r="BR115" s="105"/>
      <c r="BS115" s="105" t="s">
        <v>513</v>
      </c>
      <c r="BT115" s="105"/>
      <c r="BU115" s="104">
        <v>0</v>
      </c>
    </row>
    <row r="116" spans="1:73" x14ac:dyDescent="0.35">
      <c r="A116" s="104">
        <v>0</v>
      </c>
      <c r="B116" s="105" t="s">
        <v>482</v>
      </c>
      <c r="C116" s="105"/>
      <c r="D116" s="104">
        <v>2</v>
      </c>
      <c r="E116" s="105" t="s">
        <v>10760</v>
      </c>
      <c r="F116" s="105" t="s">
        <v>10711</v>
      </c>
      <c r="G116" s="104">
        <v>1</v>
      </c>
      <c r="H116" s="105" t="s">
        <v>483</v>
      </c>
      <c r="I116" s="104" t="b">
        <v>1</v>
      </c>
      <c r="J116" s="105"/>
      <c r="K116" s="105"/>
      <c r="L116" s="104">
        <v>24</v>
      </c>
      <c r="M116" s="105"/>
      <c r="N116" s="104" t="b">
        <v>1</v>
      </c>
      <c r="O116" s="104">
        <v>0</v>
      </c>
      <c r="P116" s="105"/>
      <c r="Q116" s="105" t="s">
        <v>5934</v>
      </c>
      <c r="R116" s="104" t="b">
        <v>0</v>
      </c>
      <c r="S116" s="105"/>
      <c r="T116" s="105"/>
      <c r="U116" s="105"/>
      <c r="V116" s="105"/>
      <c r="W116" s="105"/>
      <c r="X116" s="105"/>
      <c r="Y116" s="105"/>
      <c r="Z116" s="105"/>
      <c r="AA116" s="105"/>
      <c r="AB116" s="105"/>
      <c r="AC116" s="105"/>
      <c r="AD116" s="105"/>
      <c r="AE116" s="105"/>
      <c r="AF116" s="105"/>
      <c r="AG116" s="105"/>
      <c r="AH116" s="105"/>
      <c r="AI116" s="105"/>
      <c r="AJ116" s="105"/>
      <c r="AK116" s="105"/>
      <c r="AL116" s="105"/>
      <c r="AM116" s="105"/>
      <c r="AN116" s="105"/>
      <c r="AO116" s="105"/>
      <c r="AP116" s="105"/>
      <c r="AQ116" s="104">
        <v>0</v>
      </c>
      <c r="AR116" s="104">
        <v>0</v>
      </c>
      <c r="AS116" s="105"/>
      <c r="AT116" s="104">
        <v>0</v>
      </c>
      <c r="AU116" s="104">
        <v>0</v>
      </c>
      <c r="AV116" s="104">
        <v>-1</v>
      </c>
      <c r="AW116" s="104">
        <v>1460</v>
      </c>
      <c r="AX116" s="104">
        <v>1460</v>
      </c>
      <c r="AY116" s="104">
        <v>20</v>
      </c>
      <c r="AZ116" s="104" t="b">
        <v>0</v>
      </c>
      <c r="BA116" s="104">
        <v>0</v>
      </c>
      <c r="BB116" s="104">
        <v>0</v>
      </c>
      <c r="BC116" s="104">
        <v>0</v>
      </c>
      <c r="BD116" s="104" t="b">
        <v>1</v>
      </c>
      <c r="BE116" s="105" t="s">
        <v>512</v>
      </c>
      <c r="BF116" s="104">
        <v>0</v>
      </c>
      <c r="BG116" s="104">
        <v>0</v>
      </c>
      <c r="BH116" s="104">
        <v>0</v>
      </c>
      <c r="BI116" s="104" t="b">
        <v>0</v>
      </c>
      <c r="BJ116" s="105" t="s">
        <v>10090</v>
      </c>
      <c r="BK116" s="105" t="s">
        <v>10089</v>
      </c>
      <c r="BL116" s="104">
        <v>0</v>
      </c>
      <c r="BM116" s="104">
        <v>0</v>
      </c>
      <c r="BN116" s="104">
        <v>2</v>
      </c>
      <c r="BO116" s="105"/>
      <c r="BP116" s="105" t="s">
        <v>207</v>
      </c>
      <c r="BQ116" s="104">
        <v>70080</v>
      </c>
      <c r="BR116" s="105"/>
      <c r="BS116" s="105" t="s">
        <v>105</v>
      </c>
      <c r="BT116" s="105"/>
      <c r="BU116" s="104">
        <v>0</v>
      </c>
    </row>
    <row r="117" spans="1:73" x14ac:dyDescent="0.35">
      <c r="A117" s="104">
        <v>0</v>
      </c>
      <c r="B117" s="105" t="s">
        <v>482</v>
      </c>
      <c r="C117" s="105"/>
      <c r="D117" s="104">
        <v>2</v>
      </c>
      <c r="E117" s="105" t="s">
        <v>10760</v>
      </c>
      <c r="F117" s="105" t="s">
        <v>10676</v>
      </c>
      <c r="G117" s="104">
        <v>1</v>
      </c>
      <c r="H117" s="105" t="s">
        <v>483</v>
      </c>
      <c r="I117" s="104" t="b">
        <v>1</v>
      </c>
      <c r="J117" s="105"/>
      <c r="K117" s="105"/>
      <c r="L117" s="104">
        <v>24</v>
      </c>
      <c r="M117" s="105"/>
      <c r="N117" s="104" t="b">
        <v>1</v>
      </c>
      <c r="O117" s="104">
        <v>0</v>
      </c>
      <c r="P117" s="105"/>
      <c r="Q117" s="105"/>
      <c r="R117" s="104" t="b">
        <v>0</v>
      </c>
      <c r="S117" s="105"/>
      <c r="T117" s="105"/>
      <c r="U117" s="105"/>
      <c r="V117" s="105"/>
      <c r="W117" s="105"/>
      <c r="X117" s="105"/>
      <c r="Y117" s="105"/>
      <c r="Z117" s="105"/>
      <c r="AA117" s="105"/>
      <c r="AB117" s="105"/>
      <c r="AC117" s="105"/>
      <c r="AD117" s="105"/>
      <c r="AE117" s="105"/>
      <c r="AF117" s="105"/>
      <c r="AG117" s="105"/>
      <c r="AH117" s="105"/>
      <c r="AI117" s="105"/>
      <c r="AJ117" s="105"/>
      <c r="AK117" s="105"/>
      <c r="AL117" s="105"/>
      <c r="AM117" s="105"/>
      <c r="AN117" s="105"/>
      <c r="AO117" s="105"/>
      <c r="AP117" s="105"/>
      <c r="AQ117" s="104">
        <v>0</v>
      </c>
      <c r="AR117" s="104">
        <v>0</v>
      </c>
      <c r="AS117" s="105"/>
      <c r="AT117" s="104">
        <v>0</v>
      </c>
      <c r="AU117" s="104">
        <v>0</v>
      </c>
      <c r="AV117" s="104">
        <v>-1</v>
      </c>
      <c r="AW117" s="104">
        <v>1460</v>
      </c>
      <c r="AX117" s="104">
        <v>1460</v>
      </c>
      <c r="AY117" s="104">
        <v>20</v>
      </c>
      <c r="AZ117" s="104" t="b">
        <v>0</v>
      </c>
      <c r="BA117" s="104">
        <v>0</v>
      </c>
      <c r="BB117" s="104">
        <v>0</v>
      </c>
      <c r="BC117" s="104">
        <v>0</v>
      </c>
      <c r="BD117" s="104" t="b">
        <v>1</v>
      </c>
      <c r="BE117" s="105" t="s">
        <v>512</v>
      </c>
      <c r="BF117" s="104">
        <v>0</v>
      </c>
      <c r="BG117" s="104">
        <v>0</v>
      </c>
      <c r="BH117" s="104">
        <v>0</v>
      </c>
      <c r="BI117" s="104" t="b">
        <v>0</v>
      </c>
      <c r="BJ117" s="105"/>
      <c r="BK117" s="105"/>
      <c r="BL117" s="104">
        <v>0</v>
      </c>
      <c r="BM117" s="104">
        <v>1</v>
      </c>
      <c r="BN117" s="104">
        <v>0</v>
      </c>
      <c r="BO117" s="105" t="s">
        <v>6825</v>
      </c>
      <c r="BP117" s="105" t="s">
        <v>209</v>
      </c>
      <c r="BQ117" s="104">
        <v>8760</v>
      </c>
      <c r="BR117" s="105"/>
      <c r="BS117" s="105" t="s">
        <v>513</v>
      </c>
      <c r="BT117" s="105"/>
      <c r="BU117" s="104">
        <v>0</v>
      </c>
    </row>
    <row r="118" spans="1:73" x14ac:dyDescent="0.35">
      <c r="A118" s="104">
        <v>0</v>
      </c>
      <c r="B118" s="105" t="s">
        <v>482</v>
      </c>
      <c r="C118" s="105"/>
      <c r="D118" s="104">
        <v>2</v>
      </c>
      <c r="E118" s="105" t="s">
        <v>10784</v>
      </c>
      <c r="F118" s="105" t="s">
        <v>10733</v>
      </c>
      <c r="G118" s="104">
        <v>1</v>
      </c>
      <c r="H118" s="105" t="s">
        <v>483</v>
      </c>
      <c r="I118" s="104" t="b">
        <v>1</v>
      </c>
      <c r="J118" s="105"/>
      <c r="K118" s="105"/>
      <c r="L118" s="104">
        <v>24</v>
      </c>
      <c r="M118" s="105"/>
      <c r="N118" s="104" t="b">
        <v>1</v>
      </c>
      <c r="O118" s="104">
        <v>0</v>
      </c>
      <c r="P118" s="105"/>
      <c r="Q118" s="105" t="s">
        <v>5934</v>
      </c>
      <c r="R118" s="104" t="b">
        <v>0</v>
      </c>
      <c r="S118" s="105"/>
      <c r="T118" s="105"/>
      <c r="U118" s="105"/>
      <c r="V118" s="105"/>
      <c r="W118" s="105"/>
      <c r="X118" s="105"/>
      <c r="Y118" s="105"/>
      <c r="Z118" s="105"/>
      <c r="AA118" s="105"/>
      <c r="AB118" s="105"/>
      <c r="AC118" s="105"/>
      <c r="AD118" s="105"/>
      <c r="AE118" s="105"/>
      <c r="AF118" s="105"/>
      <c r="AG118" s="105"/>
      <c r="AH118" s="105"/>
      <c r="AI118" s="105"/>
      <c r="AJ118" s="105"/>
      <c r="AK118" s="105"/>
      <c r="AL118" s="105"/>
      <c r="AM118" s="105"/>
      <c r="AN118" s="105"/>
      <c r="AO118" s="105"/>
      <c r="AP118" s="105"/>
      <c r="AQ118" s="104">
        <v>0</v>
      </c>
      <c r="AR118" s="104">
        <v>0</v>
      </c>
      <c r="AS118" s="105"/>
      <c r="AT118" s="104">
        <v>0</v>
      </c>
      <c r="AU118" s="104">
        <v>0</v>
      </c>
      <c r="AV118" s="104">
        <v>-1</v>
      </c>
      <c r="AW118" s="104">
        <v>1460</v>
      </c>
      <c r="AX118" s="104">
        <v>1460</v>
      </c>
      <c r="AY118" s="104">
        <v>20</v>
      </c>
      <c r="AZ118" s="104" t="b">
        <v>0</v>
      </c>
      <c r="BA118" s="104">
        <v>0</v>
      </c>
      <c r="BB118" s="104">
        <v>0</v>
      </c>
      <c r="BC118" s="104">
        <v>0</v>
      </c>
      <c r="BD118" s="104" t="b">
        <v>1</v>
      </c>
      <c r="BE118" s="105" t="s">
        <v>512</v>
      </c>
      <c r="BF118" s="104">
        <v>0</v>
      </c>
      <c r="BG118" s="104">
        <v>0</v>
      </c>
      <c r="BH118" s="104">
        <v>0</v>
      </c>
      <c r="BI118" s="104" t="b">
        <v>0</v>
      </c>
      <c r="BJ118" s="105" t="s">
        <v>10086</v>
      </c>
      <c r="BK118" s="105" t="s">
        <v>10085</v>
      </c>
      <c r="BL118" s="104">
        <v>0</v>
      </c>
      <c r="BM118" s="104">
        <v>0</v>
      </c>
      <c r="BN118" s="104">
        <v>2</v>
      </c>
      <c r="BO118" s="105"/>
      <c r="BP118" s="105" t="s">
        <v>207</v>
      </c>
      <c r="BQ118" s="104">
        <v>70080</v>
      </c>
      <c r="BR118" s="105"/>
      <c r="BS118" s="105" t="s">
        <v>105</v>
      </c>
      <c r="BT118" s="105"/>
      <c r="BU118" s="104">
        <v>0</v>
      </c>
    </row>
    <row r="119" spans="1:73" x14ac:dyDescent="0.35">
      <c r="A119" s="104">
        <v>0</v>
      </c>
      <c r="B119" s="105" t="s">
        <v>482</v>
      </c>
      <c r="C119" s="105"/>
      <c r="D119" s="104">
        <v>2</v>
      </c>
      <c r="E119" s="105" t="s">
        <v>10784</v>
      </c>
      <c r="F119" s="105" t="s">
        <v>10676</v>
      </c>
      <c r="G119" s="104">
        <v>1</v>
      </c>
      <c r="H119" s="105" t="s">
        <v>483</v>
      </c>
      <c r="I119" s="104" t="b">
        <v>1</v>
      </c>
      <c r="J119" s="105"/>
      <c r="K119" s="105"/>
      <c r="L119" s="104">
        <v>24</v>
      </c>
      <c r="M119" s="105"/>
      <c r="N119" s="104" t="b">
        <v>1</v>
      </c>
      <c r="O119" s="104">
        <v>0</v>
      </c>
      <c r="P119" s="105"/>
      <c r="Q119" s="105"/>
      <c r="R119" s="104" t="b">
        <v>0</v>
      </c>
      <c r="S119" s="105"/>
      <c r="T119" s="105"/>
      <c r="U119" s="105"/>
      <c r="V119" s="105"/>
      <c r="W119" s="105"/>
      <c r="X119" s="105"/>
      <c r="Y119" s="105"/>
      <c r="Z119" s="105"/>
      <c r="AA119" s="105"/>
      <c r="AB119" s="105"/>
      <c r="AC119" s="105"/>
      <c r="AD119" s="105"/>
      <c r="AE119" s="105"/>
      <c r="AF119" s="105"/>
      <c r="AG119" s="105"/>
      <c r="AH119" s="105"/>
      <c r="AI119" s="105"/>
      <c r="AJ119" s="105"/>
      <c r="AK119" s="105"/>
      <c r="AL119" s="105"/>
      <c r="AM119" s="105"/>
      <c r="AN119" s="105"/>
      <c r="AO119" s="105"/>
      <c r="AP119" s="105"/>
      <c r="AQ119" s="104">
        <v>0</v>
      </c>
      <c r="AR119" s="104">
        <v>0</v>
      </c>
      <c r="AS119" s="105"/>
      <c r="AT119" s="104">
        <v>0</v>
      </c>
      <c r="AU119" s="104">
        <v>0</v>
      </c>
      <c r="AV119" s="104">
        <v>-1</v>
      </c>
      <c r="AW119" s="104">
        <v>1460</v>
      </c>
      <c r="AX119" s="104">
        <v>1460</v>
      </c>
      <c r="AY119" s="104">
        <v>20</v>
      </c>
      <c r="AZ119" s="104" t="b">
        <v>0</v>
      </c>
      <c r="BA119" s="104">
        <v>0</v>
      </c>
      <c r="BB119" s="104">
        <v>0</v>
      </c>
      <c r="BC119" s="104">
        <v>0</v>
      </c>
      <c r="BD119" s="104" t="b">
        <v>1</v>
      </c>
      <c r="BE119" s="105" t="s">
        <v>512</v>
      </c>
      <c r="BF119" s="104">
        <v>0</v>
      </c>
      <c r="BG119" s="104">
        <v>0</v>
      </c>
      <c r="BH119" s="104">
        <v>0</v>
      </c>
      <c r="BI119" s="104" t="b">
        <v>0</v>
      </c>
      <c r="BJ119" s="105"/>
      <c r="BK119" s="105"/>
      <c r="BL119" s="104">
        <v>0</v>
      </c>
      <c r="BM119" s="104">
        <v>1</v>
      </c>
      <c r="BN119" s="104">
        <v>0</v>
      </c>
      <c r="BO119" s="105" t="s">
        <v>6825</v>
      </c>
      <c r="BP119" s="105" t="s">
        <v>209</v>
      </c>
      <c r="BQ119" s="104">
        <v>8760</v>
      </c>
      <c r="BR119" s="105"/>
      <c r="BS119" s="105" t="s">
        <v>513</v>
      </c>
      <c r="BT119" s="105"/>
      <c r="BU119" s="104">
        <v>0</v>
      </c>
    </row>
    <row r="120" spans="1:73" x14ac:dyDescent="0.35">
      <c r="A120" s="104">
        <v>0</v>
      </c>
      <c r="B120" s="105" t="s">
        <v>482</v>
      </c>
      <c r="C120" s="105"/>
      <c r="D120" s="104">
        <v>2</v>
      </c>
      <c r="E120" s="105" t="s">
        <v>10785</v>
      </c>
      <c r="F120" s="105" t="s">
        <v>10734</v>
      </c>
      <c r="G120" s="104">
        <v>1</v>
      </c>
      <c r="H120" s="105" t="s">
        <v>483</v>
      </c>
      <c r="I120" s="104" t="b">
        <v>1</v>
      </c>
      <c r="J120" s="105"/>
      <c r="K120" s="105"/>
      <c r="L120" s="104">
        <v>24</v>
      </c>
      <c r="M120" s="105"/>
      <c r="N120" s="104" t="b">
        <v>1</v>
      </c>
      <c r="O120" s="104">
        <v>0</v>
      </c>
      <c r="P120" s="105"/>
      <c r="Q120" s="105" t="s">
        <v>5934</v>
      </c>
      <c r="R120" s="104" t="b">
        <v>0</v>
      </c>
      <c r="S120" s="105"/>
      <c r="T120" s="105"/>
      <c r="U120" s="105"/>
      <c r="V120" s="105"/>
      <c r="W120" s="105"/>
      <c r="X120" s="105"/>
      <c r="Y120" s="105"/>
      <c r="Z120" s="105"/>
      <c r="AA120" s="105"/>
      <c r="AB120" s="105"/>
      <c r="AC120" s="105"/>
      <c r="AD120" s="105"/>
      <c r="AE120" s="105"/>
      <c r="AF120" s="105"/>
      <c r="AG120" s="105"/>
      <c r="AH120" s="105"/>
      <c r="AI120" s="105"/>
      <c r="AJ120" s="105"/>
      <c r="AK120" s="105"/>
      <c r="AL120" s="105"/>
      <c r="AM120" s="105"/>
      <c r="AN120" s="105"/>
      <c r="AO120" s="105"/>
      <c r="AP120" s="105"/>
      <c r="AQ120" s="104">
        <v>0</v>
      </c>
      <c r="AR120" s="104">
        <v>0</v>
      </c>
      <c r="AS120" s="105"/>
      <c r="AT120" s="104">
        <v>0</v>
      </c>
      <c r="AU120" s="104">
        <v>0</v>
      </c>
      <c r="AV120" s="104">
        <v>-1</v>
      </c>
      <c r="AW120" s="104">
        <v>1460</v>
      </c>
      <c r="AX120" s="104">
        <v>1460</v>
      </c>
      <c r="AY120" s="104">
        <v>20</v>
      </c>
      <c r="AZ120" s="104" t="b">
        <v>0</v>
      </c>
      <c r="BA120" s="104">
        <v>0</v>
      </c>
      <c r="BB120" s="104">
        <v>0</v>
      </c>
      <c r="BC120" s="104">
        <v>0</v>
      </c>
      <c r="BD120" s="104" t="b">
        <v>1</v>
      </c>
      <c r="BE120" s="105" t="s">
        <v>512</v>
      </c>
      <c r="BF120" s="104">
        <v>0</v>
      </c>
      <c r="BG120" s="104">
        <v>0</v>
      </c>
      <c r="BH120" s="104">
        <v>0</v>
      </c>
      <c r="BI120" s="104" t="b">
        <v>0</v>
      </c>
      <c r="BJ120" s="105" t="s">
        <v>10090</v>
      </c>
      <c r="BK120" s="105" t="s">
        <v>10089</v>
      </c>
      <c r="BL120" s="104">
        <v>0</v>
      </c>
      <c r="BM120" s="104">
        <v>0</v>
      </c>
      <c r="BN120" s="104">
        <v>2</v>
      </c>
      <c r="BO120" s="105"/>
      <c r="BP120" s="105" t="s">
        <v>207</v>
      </c>
      <c r="BQ120" s="104">
        <v>70080</v>
      </c>
      <c r="BR120" s="105"/>
      <c r="BS120" s="105" t="s">
        <v>105</v>
      </c>
      <c r="BT120" s="105"/>
      <c r="BU120" s="104">
        <v>0</v>
      </c>
    </row>
    <row r="121" spans="1:73" x14ac:dyDescent="0.35">
      <c r="A121" s="104">
        <v>0</v>
      </c>
      <c r="B121" s="105" t="s">
        <v>482</v>
      </c>
      <c r="C121" s="105"/>
      <c r="D121" s="104">
        <v>2</v>
      </c>
      <c r="E121" s="105" t="s">
        <v>10785</v>
      </c>
      <c r="F121" s="105" t="s">
        <v>10676</v>
      </c>
      <c r="G121" s="104">
        <v>1</v>
      </c>
      <c r="H121" s="105" t="s">
        <v>483</v>
      </c>
      <c r="I121" s="104" t="b">
        <v>1</v>
      </c>
      <c r="J121" s="105"/>
      <c r="K121" s="105"/>
      <c r="L121" s="104">
        <v>24</v>
      </c>
      <c r="M121" s="105"/>
      <c r="N121" s="104" t="b">
        <v>1</v>
      </c>
      <c r="O121" s="104">
        <v>0</v>
      </c>
      <c r="P121" s="105"/>
      <c r="Q121" s="105"/>
      <c r="R121" s="104" t="b">
        <v>0</v>
      </c>
      <c r="S121" s="105"/>
      <c r="T121" s="105"/>
      <c r="U121" s="105"/>
      <c r="V121" s="105"/>
      <c r="W121" s="105"/>
      <c r="X121" s="105"/>
      <c r="Y121" s="105"/>
      <c r="Z121" s="105"/>
      <c r="AA121" s="105"/>
      <c r="AB121" s="105"/>
      <c r="AC121" s="105"/>
      <c r="AD121" s="105"/>
      <c r="AE121" s="105"/>
      <c r="AF121" s="105"/>
      <c r="AG121" s="105"/>
      <c r="AH121" s="105"/>
      <c r="AI121" s="105"/>
      <c r="AJ121" s="105"/>
      <c r="AK121" s="105"/>
      <c r="AL121" s="105"/>
      <c r="AM121" s="105"/>
      <c r="AN121" s="105"/>
      <c r="AO121" s="105"/>
      <c r="AP121" s="105"/>
      <c r="AQ121" s="104">
        <v>0</v>
      </c>
      <c r="AR121" s="104">
        <v>0</v>
      </c>
      <c r="AS121" s="105"/>
      <c r="AT121" s="104">
        <v>0</v>
      </c>
      <c r="AU121" s="104">
        <v>0</v>
      </c>
      <c r="AV121" s="104">
        <v>-1</v>
      </c>
      <c r="AW121" s="104">
        <v>1460</v>
      </c>
      <c r="AX121" s="104">
        <v>1460</v>
      </c>
      <c r="AY121" s="104">
        <v>20</v>
      </c>
      <c r="AZ121" s="104" t="b">
        <v>0</v>
      </c>
      <c r="BA121" s="104">
        <v>0</v>
      </c>
      <c r="BB121" s="104">
        <v>0</v>
      </c>
      <c r="BC121" s="104">
        <v>0</v>
      </c>
      <c r="BD121" s="104" t="b">
        <v>1</v>
      </c>
      <c r="BE121" s="105" t="s">
        <v>512</v>
      </c>
      <c r="BF121" s="104">
        <v>0</v>
      </c>
      <c r="BG121" s="104">
        <v>0</v>
      </c>
      <c r="BH121" s="104">
        <v>0</v>
      </c>
      <c r="BI121" s="104" t="b">
        <v>0</v>
      </c>
      <c r="BJ121" s="105"/>
      <c r="BK121" s="105"/>
      <c r="BL121" s="104">
        <v>0</v>
      </c>
      <c r="BM121" s="104">
        <v>1</v>
      </c>
      <c r="BN121" s="104">
        <v>0</v>
      </c>
      <c r="BO121" s="105" t="s">
        <v>6825</v>
      </c>
      <c r="BP121" s="105" t="s">
        <v>209</v>
      </c>
      <c r="BQ121" s="104">
        <v>8760</v>
      </c>
      <c r="BR121" s="105"/>
      <c r="BS121" s="105" t="s">
        <v>513</v>
      </c>
      <c r="BT121" s="105"/>
      <c r="BU121" s="104">
        <v>0</v>
      </c>
    </row>
    <row r="122" spans="1:73" x14ac:dyDescent="0.35">
      <c r="A122" s="104">
        <v>0</v>
      </c>
      <c r="B122" s="105" t="s">
        <v>482</v>
      </c>
      <c r="C122" s="105"/>
      <c r="D122" s="104">
        <v>2</v>
      </c>
      <c r="E122" s="105" t="s">
        <v>10761</v>
      </c>
      <c r="F122" s="105" t="s">
        <v>10712</v>
      </c>
      <c r="G122" s="104">
        <v>1</v>
      </c>
      <c r="H122" s="105" t="s">
        <v>483</v>
      </c>
      <c r="I122" s="104" t="b">
        <v>1</v>
      </c>
      <c r="J122" s="105"/>
      <c r="K122" s="105"/>
      <c r="L122" s="104">
        <v>24</v>
      </c>
      <c r="M122" s="105"/>
      <c r="N122" s="104" t="b">
        <v>1</v>
      </c>
      <c r="O122" s="104">
        <v>0</v>
      </c>
      <c r="P122" s="105"/>
      <c r="Q122" s="105" t="s">
        <v>5934</v>
      </c>
      <c r="R122" s="104" t="b">
        <v>0</v>
      </c>
      <c r="S122" s="105"/>
      <c r="T122" s="105"/>
      <c r="U122" s="105"/>
      <c r="V122" s="105"/>
      <c r="W122" s="105"/>
      <c r="X122" s="105"/>
      <c r="Y122" s="105"/>
      <c r="Z122" s="105"/>
      <c r="AA122" s="105"/>
      <c r="AB122" s="105"/>
      <c r="AC122" s="105"/>
      <c r="AD122" s="105"/>
      <c r="AE122" s="105"/>
      <c r="AF122" s="105"/>
      <c r="AG122" s="105"/>
      <c r="AH122" s="105"/>
      <c r="AI122" s="105"/>
      <c r="AJ122" s="105"/>
      <c r="AK122" s="105"/>
      <c r="AL122" s="105"/>
      <c r="AM122" s="105"/>
      <c r="AN122" s="105"/>
      <c r="AO122" s="105"/>
      <c r="AP122" s="105"/>
      <c r="AQ122" s="104">
        <v>0</v>
      </c>
      <c r="AR122" s="104">
        <v>0</v>
      </c>
      <c r="AS122" s="105"/>
      <c r="AT122" s="104">
        <v>0</v>
      </c>
      <c r="AU122" s="104">
        <v>0</v>
      </c>
      <c r="AV122" s="104">
        <v>-1</v>
      </c>
      <c r="AW122" s="104">
        <v>1460</v>
      </c>
      <c r="AX122" s="104">
        <v>1460</v>
      </c>
      <c r="AY122" s="104">
        <v>20</v>
      </c>
      <c r="AZ122" s="104" t="b">
        <v>0</v>
      </c>
      <c r="BA122" s="104">
        <v>0</v>
      </c>
      <c r="BB122" s="104">
        <v>0</v>
      </c>
      <c r="BC122" s="104">
        <v>0</v>
      </c>
      <c r="BD122" s="104" t="b">
        <v>1</v>
      </c>
      <c r="BE122" s="105" t="s">
        <v>512</v>
      </c>
      <c r="BF122" s="104">
        <v>0</v>
      </c>
      <c r="BG122" s="104">
        <v>0</v>
      </c>
      <c r="BH122" s="104">
        <v>0</v>
      </c>
      <c r="BI122" s="104" t="b">
        <v>0</v>
      </c>
      <c r="BJ122" s="105" t="s">
        <v>10086</v>
      </c>
      <c r="BK122" s="105" t="s">
        <v>10085</v>
      </c>
      <c r="BL122" s="104">
        <v>0</v>
      </c>
      <c r="BM122" s="104">
        <v>0</v>
      </c>
      <c r="BN122" s="104">
        <v>2</v>
      </c>
      <c r="BO122" s="105"/>
      <c r="BP122" s="105" t="s">
        <v>207</v>
      </c>
      <c r="BQ122" s="104">
        <v>70080</v>
      </c>
      <c r="BR122" s="105"/>
      <c r="BS122" s="105" t="s">
        <v>105</v>
      </c>
      <c r="BT122" s="105"/>
      <c r="BU122" s="104">
        <v>0</v>
      </c>
    </row>
    <row r="123" spans="1:73" x14ac:dyDescent="0.35">
      <c r="A123" s="104">
        <v>0</v>
      </c>
      <c r="B123" s="105" t="s">
        <v>482</v>
      </c>
      <c r="C123" s="105"/>
      <c r="D123" s="104">
        <v>2</v>
      </c>
      <c r="E123" s="105" t="s">
        <v>10761</v>
      </c>
      <c r="F123" s="105" t="s">
        <v>10676</v>
      </c>
      <c r="G123" s="104">
        <v>1</v>
      </c>
      <c r="H123" s="105" t="s">
        <v>483</v>
      </c>
      <c r="I123" s="104" t="b">
        <v>1</v>
      </c>
      <c r="J123" s="105"/>
      <c r="K123" s="105"/>
      <c r="L123" s="104">
        <v>24</v>
      </c>
      <c r="M123" s="105"/>
      <c r="N123" s="104" t="b">
        <v>1</v>
      </c>
      <c r="O123" s="104">
        <v>0</v>
      </c>
      <c r="P123" s="105"/>
      <c r="Q123" s="105"/>
      <c r="R123" s="104" t="b">
        <v>0</v>
      </c>
      <c r="S123" s="105"/>
      <c r="T123" s="105"/>
      <c r="U123" s="105"/>
      <c r="V123" s="105"/>
      <c r="W123" s="105"/>
      <c r="X123" s="105"/>
      <c r="Y123" s="105"/>
      <c r="Z123" s="105"/>
      <c r="AA123" s="105"/>
      <c r="AB123" s="105"/>
      <c r="AC123" s="105"/>
      <c r="AD123" s="105"/>
      <c r="AE123" s="105"/>
      <c r="AF123" s="105"/>
      <c r="AG123" s="105"/>
      <c r="AH123" s="105"/>
      <c r="AI123" s="105"/>
      <c r="AJ123" s="105"/>
      <c r="AK123" s="105"/>
      <c r="AL123" s="105"/>
      <c r="AM123" s="105"/>
      <c r="AN123" s="105"/>
      <c r="AO123" s="105"/>
      <c r="AP123" s="105"/>
      <c r="AQ123" s="104">
        <v>0</v>
      </c>
      <c r="AR123" s="104">
        <v>0</v>
      </c>
      <c r="AS123" s="105"/>
      <c r="AT123" s="104">
        <v>0</v>
      </c>
      <c r="AU123" s="104">
        <v>0</v>
      </c>
      <c r="AV123" s="104">
        <v>-1</v>
      </c>
      <c r="AW123" s="104">
        <v>1460</v>
      </c>
      <c r="AX123" s="104">
        <v>1460</v>
      </c>
      <c r="AY123" s="104">
        <v>20</v>
      </c>
      <c r="AZ123" s="104" t="b">
        <v>0</v>
      </c>
      <c r="BA123" s="104">
        <v>0</v>
      </c>
      <c r="BB123" s="104">
        <v>0</v>
      </c>
      <c r="BC123" s="104">
        <v>0</v>
      </c>
      <c r="BD123" s="104" t="b">
        <v>1</v>
      </c>
      <c r="BE123" s="105" t="s">
        <v>512</v>
      </c>
      <c r="BF123" s="104">
        <v>0</v>
      </c>
      <c r="BG123" s="104">
        <v>0</v>
      </c>
      <c r="BH123" s="104">
        <v>0</v>
      </c>
      <c r="BI123" s="104" t="b">
        <v>0</v>
      </c>
      <c r="BJ123" s="105"/>
      <c r="BK123" s="105"/>
      <c r="BL123" s="104">
        <v>0</v>
      </c>
      <c r="BM123" s="104">
        <v>1</v>
      </c>
      <c r="BN123" s="104">
        <v>0</v>
      </c>
      <c r="BO123" s="105" t="s">
        <v>6825</v>
      </c>
      <c r="BP123" s="105" t="s">
        <v>209</v>
      </c>
      <c r="BQ123" s="104">
        <v>8760</v>
      </c>
      <c r="BR123" s="105"/>
      <c r="BS123" s="105" t="s">
        <v>513</v>
      </c>
      <c r="BT123" s="105"/>
      <c r="BU123" s="104">
        <v>0</v>
      </c>
    </row>
    <row r="124" spans="1:73" x14ac:dyDescent="0.35">
      <c r="A124" s="104">
        <v>0</v>
      </c>
      <c r="B124" s="105" t="s">
        <v>482</v>
      </c>
      <c r="C124" s="105"/>
      <c r="D124" s="104">
        <v>2</v>
      </c>
      <c r="E124" s="105" t="s">
        <v>10762</v>
      </c>
      <c r="F124" s="105" t="s">
        <v>10713</v>
      </c>
      <c r="G124" s="104">
        <v>1</v>
      </c>
      <c r="H124" s="105" t="s">
        <v>483</v>
      </c>
      <c r="I124" s="104" t="b">
        <v>1</v>
      </c>
      <c r="J124" s="105"/>
      <c r="K124" s="105"/>
      <c r="L124" s="104">
        <v>24</v>
      </c>
      <c r="M124" s="105"/>
      <c r="N124" s="104" t="b">
        <v>1</v>
      </c>
      <c r="O124" s="104">
        <v>0</v>
      </c>
      <c r="P124" s="105"/>
      <c r="Q124" s="105" t="s">
        <v>5934</v>
      </c>
      <c r="R124" s="104" t="b">
        <v>0</v>
      </c>
      <c r="S124" s="105"/>
      <c r="T124" s="105"/>
      <c r="U124" s="105"/>
      <c r="V124" s="105"/>
      <c r="W124" s="105"/>
      <c r="X124" s="105"/>
      <c r="Y124" s="105"/>
      <c r="Z124" s="105"/>
      <c r="AA124" s="105"/>
      <c r="AB124" s="105"/>
      <c r="AC124" s="105"/>
      <c r="AD124" s="105"/>
      <c r="AE124" s="105"/>
      <c r="AF124" s="105"/>
      <c r="AG124" s="105"/>
      <c r="AH124" s="105"/>
      <c r="AI124" s="105"/>
      <c r="AJ124" s="105"/>
      <c r="AK124" s="105"/>
      <c r="AL124" s="105"/>
      <c r="AM124" s="105"/>
      <c r="AN124" s="105"/>
      <c r="AO124" s="105"/>
      <c r="AP124" s="105"/>
      <c r="AQ124" s="104">
        <v>0</v>
      </c>
      <c r="AR124" s="104">
        <v>0</v>
      </c>
      <c r="AS124" s="105"/>
      <c r="AT124" s="104">
        <v>0</v>
      </c>
      <c r="AU124" s="104">
        <v>0</v>
      </c>
      <c r="AV124" s="104">
        <v>-1</v>
      </c>
      <c r="AW124" s="104">
        <v>1460</v>
      </c>
      <c r="AX124" s="104">
        <v>1460</v>
      </c>
      <c r="AY124" s="104">
        <v>20</v>
      </c>
      <c r="AZ124" s="104" t="b">
        <v>0</v>
      </c>
      <c r="BA124" s="104">
        <v>0</v>
      </c>
      <c r="BB124" s="104">
        <v>0</v>
      </c>
      <c r="BC124" s="104">
        <v>0</v>
      </c>
      <c r="BD124" s="104" t="b">
        <v>1</v>
      </c>
      <c r="BE124" s="105" t="s">
        <v>512</v>
      </c>
      <c r="BF124" s="104">
        <v>0</v>
      </c>
      <c r="BG124" s="104">
        <v>0</v>
      </c>
      <c r="BH124" s="104">
        <v>0</v>
      </c>
      <c r="BI124" s="104" t="b">
        <v>0</v>
      </c>
      <c r="BJ124" s="105" t="s">
        <v>10090</v>
      </c>
      <c r="BK124" s="105" t="s">
        <v>10089</v>
      </c>
      <c r="BL124" s="104">
        <v>0</v>
      </c>
      <c r="BM124" s="104">
        <v>0</v>
      </c>
      <c r="BN124" s="104">
        <v>2</v>
      </c>
      <c r="BO124" s="105"/>
      <c r="BP124" s="105" t="s">
        <v>207</v>
      </c>
      <c r="BQ124" s="104">
        <v>70080</v>
      </c>
      <c r="BR124" s="105"/>
      <c r="BS124" s="105" t="s">
        <v>105</v>
      </c>
      <c r="BT124" s="105"/>
      <c r="BU124" s="104">
        <v>0</v>
      </c>
    </row>
    <row r="125" spans="1:73" x14ac:dyDescent="0.35">
      <c r="A125" s="104">
        <v>0</v>
      </c>
      <c r="B125" s="105" t="s">
        <v>482</v>
      </c>
      <c r="C125" s="105"/>
      <c r="D125" s="104">
        <v>2</v>
      </c>
      <c r="E125" s="105" t="s">
        <v>10762</v>
      </c>
      <c r="F125" s="105" t="s">
        <v>10676</v>
      </c>
      <c r="G125" s="104">
        <v>1</v>
      </c>
      <c r="H125" s="105" t="s">
        <v>483</v>
      </c>
      <c r="I125" s="104" t="b">
        <v>1</v>
      </c>
      <c r="J125" s="105"/>
      <c r="K125" s="105"/>
      <c r="L125" s="104">
        <v>24</v>
      </c>
      <c r="M125" s="105"/>
      <c r="N125" s="104" t="b">
        <v>1</v>
      </c>
      <c r="O125" s="104">
        <v>0</v>
      </c>
      <c r="P125" s="105"/>
      <c r="Q125" s="105"/>
      <c r="R125" s="104" t="b">
        <v>0</v>
      </c>
      <c r="S125" s="105"/>
      <c r="T125" s="105"/>
      <c r="U125" s="105"/>
      <c r="V125" s="105"/>
      <c r="W125" s="105"/>
      <c r="X125" s="105"/>
      <c r="Y125" s="105"/>
      <c r="Z125" s="105"/>
      <c r="AA125" s="105"/>
      <c r="AB125" s="105"/>
      <c r="AC125" s="105"/>
      <c r="AD125" s="105"/>
      <c r="AE125" s="105"/>
      <c r="AF125" s="105"/>
      <c r="AG125" s="105"/>
      <c r="AH125" s="105"/>
      <c r="AI125" s="105"/>
      <c r="AJ125" s="105"/>
      <c r="AK125" s="105"/>
      <c r="AL125" s="105"/>
      <c r="AM125" s="105"/>
      <c r="AN125" s="105"/>
      <c r="AO125" s="105"/>
      <c r="AP125" s="105"/>
      <c r="AQ125" s="104">
        <v>0</v>
      </c>
      <c r="AR125" s="104">
        <v>0</v>
      </c>
      <c r="AS125" s="105"/>
      <c r="AT125" s="104">
        <v>0</v>
      </c>
      <c r="AU125" s="104">
        <v>0</v>
      </c>
      <c r="AV125" s="104">
        <v>-1</v>
      </c>
      <c r="AW125" s="104">
        <v>1460</v>
      </c>
      <c r="AX125" s="104">
        <v>1460</v>
      </c>
      <c r="AY125" s="104">
        <v>20</v>
      </c>
      <c r="AZ125" s="104" t="b">
        <v>0</v>
      </c>
      <c r="BA125" s="104">
        <v>0</v>
      </c>
      <c r="BB125" s="104">
        <v>0</v>
      </c>
      <c r="BC125" s="104">
        <v>0</v>
      </c>
      <c r="BD125" s="104" t="b">
        <v>1</v>
      </c>
      <c r="BE125" s="105" t="s">
        <v>512</v>
      </c>
      <c r="BF125" s="104">
        <v>0</v>
      </c>
      <c r="BG125" s="104">
        <v>0</v>
      </c>
      <c r="BH125" s="104">
        <v>0</v>
      </c>
      <c r="BI125" s="104" t="b">
        <v>0</v>
      </c>
      <c r="BJ125" s="105"/>
      <c r="BK125" s="105"/>
      <c r="BL125" s="104">
        <v>0</v>
      </c>
      <c r="BM125" s="104">
        <v>1</v>
      </c>
      <c r="BN125" s="104">
        <v>0</v>
      </c>
      <c r="BO125" s="105" t="s">
        <v>6825</v>
      </c>
      <c r="BP125" s="105" t="s">
        <v>209</v>
      </c>
      <c r="BQ125" s="104">
        <v>8760</v>
      </c>
      <c r="BR125" s="105"/>
      <c r="BS125" s="105" t="s">
        <v>513</v>
      </c>
      <c r="BT125" s="105"/>
      <c r="BU125" s="104">
        <v>0</v>
      </c>
    </row>
    <row r="126" spans="1:73" x14ac:dyDescent="0.35">
      <c r="A126" s="104">
        <v>0</v>
      </c>
      <c r="B126" s="105" t="s">
        <v>482</v>
      </c>
      <c r="C126" s="105"/>
      <c r="D126" s="104">
        <v>2</v>
      </c>
      <c r="E126" s="105" t="s">
        <v>10786</v>
      </c>
      <c r="F126" s="105" t="s">
        <v>10735</v>
      </c>
      <c r="G126" s="104">
        <v>1</v>
      </c>
      <c r="H126" s="105" t="s">
        <v>483</v>
      </c>
      <c r="I126" s="104" t="b">
        <v>1</v>
      </c>
      <c r="J126" s="105"/>
      <c r="K126" s="105"/>
      <c r="L126" s="104">
        <v>24</v>
      </c>
      <c r="M126" s="105"/>
      <c r="N126" s="104" t="b">
        <v>1</v>
      </c>
      <c r="O126" s="104">
        <v>0</v>
      </c>
      <c r="P126" s="105"/>
      <c r="Q126" s="105" t="s">
        <v>5934</v>
      </c>
      <c r="R126" s="104" t="b">
        <v>0</v>
      </c>
      <c r="S126" s="105"/>
      <c r="T126" s="105"/>
      <c r="U126" s="105"/>
      <c r="V126" s="105"/>
      <c r="W126" s="105"/>
      <c r="X126" s="105"/>
      <c r="Y126" s="105"/>
      <c r="Z126" s="105"/>
      <c r="AA126" s="105"/>
      <c r="AB126" s="105"/>
      <c r="AC126" s="105"/>
      <c r="AD126" s="105"/>
      <c r="AE126" s="105"/>
      <c r="AF126" s="105"/>
      <c r="AG126" s="105"/>
      <c r="AH126" s="105"/>
      <c r="AI126" s="105"/>
      <c r="AJ126" s="105"/>
      <c r="AK126" s="105"/>
      <c r="AL126" s="105"/>
      <c r="AM126" s="105"/>
      <c r="AN126" s="105"/>
      <c r="AO126" s="105"/>
      <c r="AP126" s="105"/>
      <c r="AQ126" s="104">
        <v>0</v>
      </c>
      <c r="AR126" s="104">
        <v>0</v>
      </c>
      <c r="AS126" s="105"/>
      <c r="AT126" s="104">
        <v>0</v>
      </c>
      <c r="AU126" s="104">
        <v>0</v>
      </c>
      <c r="AV126" s="104">
        <v>-1</v>
      </c>
      <c r="AW126" s="104">
        <v>1460</v>
      </c>
      <c r="AX126" s="104">
        <v>1460</v>
      </c>
      <c r="AY126" s="104">
        <v>20</v>
      </c>
      <c r="AZ126" s="104" t="b">
        <v>0</v>
      </c>
      <c r="BA126" s="104">
        <v>0</v>
      </c>
      <c r="BB126" s="104">
        <v>0</v>
      </c>
      <c r="BC126" s="104">
        <v>0</v>
      </c>
      <c r="BD126" s="104" t="b">
        <v>1</v>
      </c>
      <c r="BE126" s="105" t="s">
        <v>512</v>
      </c>
      <c r="BF126" s="104">
        <v>0</v>
      </c>
      <c r="BG126" s="104">
        <v>0</v>
      </c>
      <c r="BH126" s="104">
        <v>0</v>
      </c>
      <c r="BI126" s="104" t="b">
        <v>0</v>
      </c>
      <c r="BJ126" s="105" t="s">
        <v>10086</v>
      </c>
      <c r="BK126" s="105" t="s">
        <v>10085</v>
      </c>
      <c r="BL126" s="104">
        <v>0</v>
      </c>
      <c r="BM126" s="104">
        <v>0</v>
      </c>
      <c r="BN126" s="104">
        <v>2</v>
      </c>
      <c r="BO126" s="105"/>
      <c r="BP126" s="105" t="s">
        <v>207</v>
      </c>
      <c r="BQ126" s="104">
        <v>70080</v>
      </c>
      <c r="BR126" s="105"/>
      <c r="BS126" s="105" t="s">
        <v>105</v>
      </c>
      <c r="BT126" s="105"/>
      <c r="BU126" s="104">
        <v>0</v>
      </c>
    </row>
    <row r="127" spans="1:73" x14ac:dyDescent="0.35">
      <c r="A127" s="104">
        <v>0</v>
      </c>
      <c r="B127" s="105" t="s">
        <v>482</v>
      </c>
      <c r="C127" s="105"/>
      <c r="D127" s="104">
        <v>2</v>
      </c>
      <c r="E127" s="105" t="s">
        <v>10786</v>
      </c>
      <c r="F127" s="105" t="s">
        <v>10676</v>
      </c>
      <c r="G127" s="104">
        <v>1</v>
      </c>
      <c r="H127" s="105" t="s">
        <v>483</v>
      </c>
      <c r="I127" s="104" t="b">
        <v>1</v>
      </c>
      <c r="J127" s="105"/>
      <c r="K127" s="105"/>
      <c r="L127" s="104">
        <v>24</v>
      </c>
      <c r="M127" s="105"/>
      <c r="N127" s="104" t="b">
        <v>1</v>
      </c>
      <c r="O127" s="104">
        <v>0</v>
      </c>
      <c r="P127" s="105"/>
      <c r="Q127" s="105"/>
      <c r="R127" s="104" t="b">
        <v>0</v>
      </c>
      <c r="S127" s="105"/>
      <c r="T127" s="105"/>
      <c r="U127" s="105"/>
      <c r="V127" s="105"/>
      <c r="W127" s="105"/>
      <c r="X127" s="105"/>
      <c r="Y127" s="105"/>
      <c r="Z127" s="105"/>
      <c r="AA127" s="105"/>
      <c r="AB127" s="105"/>
      <c r="AC127" s="105"/>
      <c r="AD127" s="105"/>
      <c r="AE127" s="105"/>
      <c r="AF127" s="105"/>
      <c r="AG127" s="105"/>
      <c r="AH127" s="105"/>
      <c r="AI127" s="105"/>
      <c r="AJ127" s="105"/>
      <c r="AK127" s="105"/>
      <c r="AL127" s="105"/>
      <c r="AM127" s="105"/>
      <c r="AN127" s="105"/>
      <c r="AO127" s="105"/>
      <c r="AP127" s="105"/>
      <c r="AQ127" s="104">
        <v>0</v>
      </c>
      <c r="AR127" s="104">
        <v>0</v>
      </c>
      <c r="AS127" s="105"/>
      <c r="AT127" s="104">
        <v>0</v>
      </c>
      <c r="AU127" s="104">
        <v>0</v>
      </c>
      <c r="AV127" s="104">
        <v>-1</v>
      </c>
      <c r="AW127" s="104">
        <v>1460</v>
      </c>
      <c r="AX127" s="104">
        <v>1460</v>
      </c>
      <c r="AY127" s="104">
        <v>20</v>
      </c>
      <c r="AZ127" s="104" t="b">
        <v>0</v>
      </c>
      <c r="BA127" s="104">
        <v>0</v>
      </c>
      <c r="BB127" s="104">
        <v>0</v>
      </c>
      <c r="BC127" s="104">
        <v>0</v>
      </c>
      <c r="BD127" s="104" t="b">
        <v>1</v>
      </c>
      <c r="BE127" s="105" t="s">
        <v>512</v>
      </c>
      <c r="BF127" s="104">
        <v>0</v>
      </c>
      <c r="BG127" s="104">
        <v>0</v>
      </c>
      <c r="BH127" s="104">
        <v>0</v>
      </c>
      <c r="BI127" s="104" t="b">
        <v>0</v>
      </c>
      <c r="BJ127" s="105"/>
      <c r="BK127" s="105"/>
      <c r="BL127" s="104">
        <v>0</v>
      </c>
      <c r="BM127" s="104">
        <v>1</v>
      </c>
      <c r="BN127" s="104">
        <v>0</v>
      </c>
      <c r="BO127" s="105" t="s">
        <v>6825</v>
      </c>
      <c r="BP127" s="105" t="s">
        <v>209</v>
      </c>
      <c r="BQ127" s="104">
        <v>8760</v>
      </c>
      <c r="BR127" s="105"/>
      <c r="BS127" s="105" t="s">
        <v>513</v>
      </c>
      <c r="BT127" s="105"/>
      <c r="BU127" s="104">
        <v>0</v>
      </c>
    </row>
    <row r="128" spans="1:73" x14ac:dyDescent="0.35">
      <c r="A128" s="104">
        <v>0</v>
      </c>
      <c r="B128" s="105" t="s">
        <v>482</v>
      </c>
      <c r="C128" s="105"/>
      <c r="D128" s="104">
        <v>2</v>
      </c>
      <c r="E128" s="105" t="s">
        <v>10787</v>
      </c>
      <c r="F128" s="105" t="s">
        <v>10736</v>
      </c>
      <c r="G128" s="104">
        <v>1</v>
      </c>
      <c r="H128" s="105" t="s">
        <v>483</v>
      </c>
      <c r="I128" s="104" t="b">
        <v>1</v>
      </c>
      <c r="J128" s="105"/>
      <c r="K128" s="105"/>
      <c r="L128" s="104">
        <v>24</v>
      </c>
      <c r="M128" s="105"/>
      <c r="N128" s="104" t="b">
        <v>1</v>
      </c>
      <c r="O128" s="104">
        <v>0</v>
      </c>
      <c r="P128" s="105"/>
      <c r="Q128" s="105" t="s">
        <v>5934</v>
      </c>
      <c r="R128" s="104" t="b">
        <v>0</v>
      </c>
      <c r="S128" s="105"/>
      <c r="T128" s="105"/>
      <c r="U128" s="105"/>
      <c r="V128" s="105"/>
      <c r="W128" s="105"/>
      <c r="X128" s="105"/>
      <c r="Y128" s="105"/>
      <c r="Z128" s="105"/>
      <c r="AA128" s="105"/>
      <c r="AB128" s="105"/>
      <c r="AC128" s="105"/>
      <c r="AD128" s="105"/>
      <c r="AE128" s="105"/>
      <c r="AF128" s="105"/>
      <c r="AG128" s="105"/>
      <c r="AH128" s="105"/>
      <c r="AI128" s="105"/>
      <c r="AJ128" s="105"/>
      <c r="AK128" s="105"/>
      <c r="AL128" s="105"/>
      <c r="AM128" s="105"/>
      <c r="AN128" s="105"/>
      <c r="AO128" s="105"/>
      <c r="AP128" s="105"/>
      <c r="AQ128" s="104">
        <v>0</v>
      </c>
      <c r="AR128" s="104">
        <v>0</v>
      </c>
      <c r="AS128" s="105"/>
      <c r="AT128" s="104">
        <v>0</v>
      </c>
      <c r="AU128" s="104">
        <v>0</v>
      </c>
      <c r="AV128" s="104">
        <v>-1</v>
      </c>
      <c r="AW128" s="104">
        <v>1460</v>
      </c>
      <c r="AX128" s="104">
        <v>1460</v>
      </c>
      <c r="AY128" s="104">
        <v>20</v>
      </c>
      <c r="AZ128" s="104" t="b">
        <v>0</v>
      </c>
      <c r="BA128" s="104">
        <v>0</v>
      </c>
      <c r="BB128" s="104">
        <v>0</v>
      </c>
      <c r="BC128" s="104">
        <v>0</v>
      </c>
      <c r="BD128" s="104" t="b">
        <v>1</v>
      </c>
      <c r="BE128" s="105" t="s">
        <v>512</v>
      </c>
      <c r="BF128" s="104">
        <v>0</v>
      </c>
      <c r="BG128" s="104">
        <v>0</v>
      </c>
      <c r="BH128" s="104">
        <v>0</v>
      </c>
      <c r="BI128" s="104" t="b">
        <v>0</v>
      </c>
      <c r="BJ128" s="105" t="s">
        <v>10090</v>
      </c>
      <c r="BK128" s="105" t="s">
        <v>10089</v>
      </c>
      <c r="BL128" s="104">
        <v>0</v>
      </c>
      <c r="BM128" s="104">
        <v>0</v>
      </c>
      <c r="BN128" s="104">
        <v>2</v>
      </c>
      <c r="BO128" s="105"/>
      <c r="BP128" s="105" t="s">
        <v>207</v>
      </c>
      <c r="BQ128" s="104">
        <v>70080</v>
      </c>
      <c r="BR128" s="105"/>
      <c r="BS128" s="105" t="s">
        <v>105</v>
      </c>
      <c r="BT128" s="105"/>
      <c r="BU128" s="104">
        <v>0</v>
      </c>
    </row>
    <row r="129" spans="1:73" x14ac:dyDescent="0.35">
      <c r="A129" s="104">
        <v>0</v>
      </c>
      <c r="B129" s="105" t="s">
        <v>482</v>
      </c>
      <c r="C129" s="105"/>
      <c r="D129" s="104">
        <v>2</v>
      </c>
      <c r="E129" s="105" t="s">
        <v>10787</v>
      </c>
      <c r="F129" s="105" t="s">
        <v>10676</v>
      </c>
      <c r="G129" s="104">
        <v>1</v>
      </c>
      <c r="H129" s="105" t="s">
        <v>483</v>
      </c>
      <c r="I129" s="104" t="b">
        <v>1</v>
      </c>
      <c r="J129" s="105"/>
      <c r="K129" s="105"/>
      <c r="L129" s="104">
        <v>24</v>
      </c>
      <c r="M129" s="105"/>
      <c r="N129" s="104" t="b">
        <v>1</v>
      </c>
      <c r="O129" s="104">
        <v>0</v>
      </c>
      <c r="P129" s="105"/>
      <c r="Q129" s="105"/>
      <c r="R129" s="104" t="b">
        <v>0</v>
      </c>
      <c r="S129" s="105"/>
      <c r="T129" s="105"/>
      <c r="U129" s="105"/>
      <c r="V129" s="105"/>
      <c r="W129" s="105"/>
      <c r="X129" s="105"/>
      <c r="Y129" s="105"/>
      <c r="Z129" s="105"/>
      <c r="AA129" s="105"/>
      <c r="AB129" s="105"/>
      <c r="AC129" s="105"/>
      <c r="AD129" s="105"/>
      <c r="AE129" s="105"/>
      <c r="AF129" s="105"/>
      <c r="AG129" s="105"/>
      <c r="AH129" s="105"/>
      <c r="AI129" s="105"/>
      <c r="AJ129" s="105"/>
      <c r="AK129" s="105"/>
      <c r="AL129" s="105"/>
      <c r="AM129" s="105"/>
      <c r="AN129" s="105"/>
      <c r="AO129" s="105"/>
      <c r="AP129" s="105"/>
      <c r="AQ129" s="104">
        <v>0</v>
      </c>
      <c r="AR129" s="104">
        <v>0</v>
      </c>
      <c r="AS129" s="105"/>
      <c r="AT129" s="104">
        <v>0</v>
      </c>
      <c r="AU129" s="104">
        <v>0</v>
      </c>
      <c r="AV129" s="104">
        <v>-1</v>
      </c>
      <c r="AW129" s="104">
        <v>1460</v>
      </c>
      <c r="AX129" s="104">
        <v>1460</v>
      </c>
      <c r="AY129" s="104">
        <v>20</v>
      </c>
      <c r="AZ129" s="104" t="b">
        <v>0</v>
      </c>
      <c r="BA129" s="104">
        <v>0</v>
      </c>
      <c r="BB129" s="104">
        <v>0</v>
      </c>
      <c r="BC129" s="104">
        <v>0</v>
      </c>
      <c r="BD129" s="104" t="b">
        <v>1</v>
      </c>
      <c r="BE129" s="105" t="s">
        <v>512</v>
      </c>
      <c r="BF129" s="104">
        <v>0</v>
      </c>
      <c r="BG129" s="104">
        <v>0</v>
      </c>
      <c r="BH129" s="104">
        <v>0</v>
      </c>
      <c r="BI129" s="104" t="b">
        <v>0</v>
      </c>
      <c r="BJ129" s="105"/>
      <c r="BK129" s="105"/>
      <c r="BL129" s="104">
        <v>0</v>
      </c>
      <c r="BM129" s="104">
        <v>1</v>
      </c>
      <c r="BN129" s="104">
        <v>0</v>
      </c>
      <c r="BO129" s="105" t="s">
        <v>6825</v>
      </c>
      <c r="BP129" s="105" t="s">
        <v>209</v>
      </c>
      <c r="BQ129" s="104">
        <v>8760</v>
      </c>
      <c r="BR129" s="105"/>
      <c r="BS129" s="105" t="s">
        <v>513</v>
      </c>
      <c r="BT129" s="105"/>
      <c r="BU129" s="104">
        <v>0</v>
      </c>
    </row>
    <row r="130" spans="1:73" x14ac:dyDescent="0.35">
      <c r="A130" s="104">
        <v>0</v>
      </c>
      <c r="B130" s="105" t="s">
        <v>482</v>
      </c>
      <c r="C130" s="105"/>
      <c r="D130" s="104">
        <v>2</v>
      </c>
      <c r="E130" s="105" t="s">
        <v>10763</v>
      </c>
      <c r="F130" s="105" t="s">
        <v>10714</v>
      </c>
      <c r="G130" s="104">
        <v>1</v>
      </c>
      <c r="H130" s="105" t="s">
        <v>483</v>
      </c>
      <c r="I130" s="104" t="b">
        <v>1</v>
      </c>
      <c r="J130" s="105"/>
      <c r="K130" s="105"/>
      <c r="L130" s="104">
        <v>24</v>
      </c>
      <c r="M130" s="105"/>
      <c r="N130" s="104" t="b">
        <v>1</v>
      </c>
      <c r="O130" s="104">
        <v>0</v>
      </c>
      <c r="P130" s="105"/>
      <c r="Q130" s="105" t="s">
        <v>5934</v>
      </c>
      <c r="R130" s="104" t="b">
        <v>0</v>
      </c>
      <c r="S130" s="105"/>
      <c r="T130" s="105"/>
      <c r="U130" s="105"/>
      <c r="V130" s="105"/>
      <c r="W130" s="105"/>
      <c r="X130" s="105"/>
      <c r="Y130" s="105"/>
      <c r="Z130" s="105"/>
      <c r="AA130" s="105"/>
      <c r="AB130" s="105"/>
      <c r="AC130" s="105"/>
      <c r="AD130" s="105"/>
      <c r="AE130" s="105"/>
      <c r="AF130" s="105"/>
      <c r="AG130" s="105"/>
      <c r="AH130" s="105"/>
      <c r="AI130" s="105"/>
      <c r="AJ130" s="105"/>
      <c r="AK130" s="105"/>
      <c r="AL130" s="105"/>
      <c r="AM130" s="105"/>
      <c r="AN130" s="105"/>
      <c r="AO130" s="105"/>
      <c r="AP130" s="105"/>
      <c r="AQ130" s="104">
        <v>0</v>
      </c>
      <c r="AR130" s="104">
        <v>0</v>
      </c>
      <c r="AS130" s="105"/>
      <c r="AT130" s="104">
        <v>0</v>
      </c>
      <c r="AU130" s="104">
        <v>0</v>
      </c>
      <c r="AV130" s="104">
        <v>-1</v>
      </c>
      <c r="AW130" s="104">
        <v>1460</v>
      </c>
      <c r="AX130" s="104">
        <v>1460</v>
      </c>
      <c r="AY130" s="104">
        <v>20</v>
      </c>
      <c r="AZ130" s="104" t="b">
        <v>0</v>
      </c>
      <c r="BA130" s="104">
        <v>0</v>
      </c>
      <c r="BB130" s="104">
        <v>0</v>
      </c>
      <c r="BC130" s="104">
        <v>0</v>
      </c>
      <c r="BD130" s="104" t="b">
        <v>1</v>
      </c>
      <c r="BE130" s="105" t="s">
        <v>512</v>
      </c>
      <c r="BF130" s="104">
        <v>0</v>
      </c>
      <c r="BG130" s="104">
        <v>0</v>
      </c>
      <c r="BH130" s="104">
        <v>0</v>
      </c>
      <c r="BI130" s="104" t="b">
        <v>0</v>
      </c>
      <c r="BJ130" s="105" t="s">
        <v>10086</v>
      </c>
      <c r="BK130" s="105" t="s">
        <v>10085</v>
      </c>
      <c r="BL130" s="104">
        <v>0</v>
      </c>
      <c r="BM130" s="104">
        <v>0</v>
      </c>
      <c r="BN130" s="104">
        <v>2</v>
      </c>
      <c r="BO130" s="105"/>
      <c r="BP130" s="105" t="s">
        <v>207</v>
      </c>
      <c r="BQ130" s="104">
        <v>70080</v>
      </c>
      <c r="BR130" s="105"/>
      <c r="BS130" s="105" t="s">
        <v>105</v>
      </c>
      <c r="BT130" s="105"/>
      <c r="BU130" s="104">
        <v>0</v>
      </c>
    </row>
    <row r="131" spans="1:73" x14ac:dyDescent="0.35">
      <c r="A131" s="104">
        <v>0</v>
      </c>
      <c r="B131" s="105" t="s">
        <v>482</v>
      </c>
      <c r="C131" s="105"/>
      <c r="D131" s="104">
        <v>2</v>
      </c>
      <c r="E131" s="105" t="s">
        <v>10763</v>
      </c>
      <c r="F131" s="105" t="s">
        <v>10676</v>
      </c>
      <c r="G131" s="104">
        <v>1</v>
      </c>
      <c r="H131" s="105" t="s">
        <v>483</v>
      </c>
      <c r="I131" s="104" t="b">
        <v>1</v>
      </c>
      <c r="J131" s="105"/>
      <c r="K131" s="105"/>
      <c r="L131" s="104">
        <v>24</v>
      </c>
      <c r="M131" s="105"/>
      <c r="N131" s="104" t="b">
        <v>1</v>
      </c>
      <c r="O131" s="104">
        <v>0</v>
      </c>
      <c r="P131" s="105"/>
      <c r="Q131" s="105"/>
      <c r="R131" s="104" t="b">
        <v>0</v>
      </c>
      <c r="S131" s="105"/>
      <c r="T131" s="105"/>
      <c r="U131" s="105"/>
      <c r="V131" s="105"/>
      <c r="W131" s="105"/>
      <c r="X131" s="105"/>
      <c r="Y131" s="105"/>
      <c r="Z131" s="105"/>
      <c r="AA131" s="105"/>
      <c r="AB131" s="105"/>
      <c r="AC131" s="105"/>
      <c r="AD131" s="105"/>
      <c r="AE131" s="105"/>
      <c r="AF131" s="105"/>
      <c r="AG131" s="105"/>
      <c r="AH131" s="105"/>
      <c r="AI131" s="105"/>
      <c r="AJ131" s="105"/>
      <c r="AK131" s="105"/>
      <c r="AL131" s="105"/>
      <c r="AM131" s="105"/>
      <c r="AN131" s="105"/>
      <c r="AO131" s="105"/>
      <c r="AP131" s="105"/>
      <c r="AQ131" s="104">
        <v>0</v>
      </c>
      <c r="AR131" s="104">
        <v>0</v>
      </c>
      <c r="AS131" s="105"/>
      <c r="AT131" s="104">
        <v>0</v>
      </c>
      <c r="AU131" s="104">
        <v>0</v>
      </c>
      <c r="AV131" s="104">
        <v>-1</v>
      </c>
      <c r="AW131" s="104">
        <v>1460</v>
      </c>
      <c r="AX131" s="104">
        <v>1460</v>
      </c>
      <c r="AY131" s="104">
        <v>20</v>
      </c>
      <c r="AZ131" s="104" t="b">
        <v>0</v>
      </c>
      <c r="BA131" s="104">
        <v>0</v>
      </c>
      <c r="BB131" s="104">
        <v>0</v>
      </c>
      <c r="BC131" s="104">
        <v>0</v>
      </c>
      <c r="BD131" s="104" t="b">
        <v>1</v>
      </c>
      <c r="BE131" s="105" t="s">
        <v>512</v>
      </c>
      <c r="BF131" s="104">
        <v>0</v>
      </c>
      <c r="BG131" s="104">
        <v>0</v>
      </c>
      <c r="BH131" s="104">
        <v>0</v>
      </c>
      <c r="BI131" s="104" t="b">
        <v>0</v>
      </c>
      <c r="BJ131" s="105"/>
      <c r="BK131" s="105"/>
      <c r="BL131" s="104">
        <v>0</v>
      </c>
      <c r="BM131" s="104">
        <v>1</v>
      </c>
      <c r="BN131" s="104">
        <v>0</v>
      </c>
      <c r="BO131" s="105" t="s">
        <v>6825</v>
      </c>
      <c r="BP131" s="105" t="s">
        <v>209</v>
      </c>
      <c r="BQ131" s="104">
        <v>8760</v>
      </c>
      <c r="BR131" s="105"/>
      <c r="BS131" s="105" t="s">
        <v>513</v>
      </c>
      <c r="BT131" s="105"/>
      <c r="BU131" s="104">
        <v>0</v>
      </c>
    </row>
    <row r="132" spans="1:73" x14ac:dyDescent="0.35">
      <c r="A132" s="104">
        <v>0</v>
      </c>
      <c r="B132" s="105" t="s">
        <v>482</v>
      </c>
      <c r="C132" s="105"/>
      <c r="D132" s="104">
        <v>2</v>
      </c>
      <c r="E132" s="105" t="s">
        <v>10764</v>
      </c>
      <c r="F132" s="105" t="s">
        <v>10715</v>
      </c>
      <c r="G132" s="104">
        <v>1</v>
      </c>
      <c r="H132" s="105" t="s">
        <v>483</v>
      </c>
      <c r="I132" s="104" t="b">
        <v>1</v>
      </c>
      <c r="J132" s="105"/>
      <c r="K132" s="105"/>
      <c r="L132" s="104">
        <v>24</v>
      </c>
      <c r="M132" s="105"/>
      <c r="N132" s="104" t="b">
        <v>1</v>
      </c>
      <c r="O132" s="104">
        <v>0</v>
      </c>
      <c r="P132" s="105"/>
      <c r="Q132" s="105" t="s">
        <v>5934</v>
      </c>
      <c r="R132" s="104" t="b">
        <v>0</v>
      </c>
      <c r="S132" s="105"/>
      <c r="T132" s="105"/>
      <c r="U132" s="105"/>
      <c r="V132" s="105"/>
      <c r="W132" s="105"/>
      <c r="X132" s="105"/>
      <c r="Y132" s="105"/>
      <c r="Z132" s="105"/>
      <c r="AA132" s="105"/>
      <c r="AB132" s="105"/>
      <c r="AC132" s="105"/>
      <c r="AD132" s="105"/>
      <c r="AE132" s="105"/>
      <c r="AF132" s="105"/>
      <c r="AG132" s="105"/>
      <c r="AH132" s="105"/>
      <c r="AI132" s="105"/>
      <c r="AJ132" s="105"/>
      <c r="AK132" s="105"/>
      <c r="AL132" s="105"/>
      <c r="AM132" s="105"/>
      <c r="AN132" s="105"/>
      <c r="AO132" s="105"/>
      <c r="AP132" s="105"/>
      <c r="AQ132" s="104">
        <v>0</v>
      </c>
      <c r="AR132" s="104">
        <v>0</v>
      </c>
      <c r="AS132" s="105"/>
      <c r="AT132" s="104">
        <v>0</v>
      </c>
      <c r="AU132" s="104">
        <v>0</v>
      </c>
      <c r="AV132" s="104">
        <v>-1</v>
      </c>
      <c r="AW132" s="104">
        <v>1460</v>
      </c>
      <c r="AX132" s="104">
        <v>1460</v>
      </c>
      <c r="AY132" s="104">
        <v>20</v>
      </c>
      <c r="AZ132" s="104" t="b">
        <v>0</v>
      </c>
      <c r="BA132" s="104">
        <v>0</v>
      </c>
      <c r="BB132" s="104">
        <v>0</v>
      </c>
      <c r="BC132" s="104">
        <v>0</v>
      </c>
      <c r="BD132" s="104" t="b">
        <v>1</v>
      </c>
      <c r="BE132" s="105" t="s">
        <v>512</v>
      </c>
      <c r="BF132" s="104">
        <v>0</v>
      </c>
      <c r="BG132" s="104">
        <v>0</v>
      </c>
      <c r="BH132" s="104">
        <v>0</v>
      </c>
      <c r="BI132" s="104" t="b">
        <v>0</v>
      </c>
      <c r="BJ132" s="105" t="s">
        <v>10090</v>
      </c>
      <c r="BK132" s="105" t="s">
        <v>10089</v>
      </c>
      <c r="BL132" s="104">
        <v>0</v>
      </c>
      <c r="BM132" s="104">
        <v>0</v>
      </c>
      <c r="BN132" s="104">
        <v>2</v>
      </c>
      <c r="BO132" s="105"/>
      <c r="BP132" s="105" t="s">
        <v>207</v>
      </c>
      <c r="BQ132" s="104">
        <v>70080</v>
      </c>
      <c r="BR132" s="105"/>
      <c r="BS132" s="105" t="s">
        <v>105</v>
      </c>
      <c r="BT132" s="105"/>
      <c r="BU132" s="104">
        <v>0</v>
      </c>
    </row>
    <row r="133" spans="1:73" x14ac:dyDescent="0.35">
      <c r="A133" s="104">
        <v>0</v>
      </c>
      <c r="B133" s="105" t="s">
        <v>482</v>
      </c>
      <c r="C133" s="105"/>
      <c r="D133" s="104">
        <v>2</v>
      </c>
      <c r="E133" s="105" t="s">
        <v>10764</v>
      </c>
      <c r="F133" s="105" t="s">
        <v>10676</v>
      </c>
      <c r="G133" s="104">
        <v>1</v>
      </c>
      <c r="H133" s="105" t="s">
        <v>483</v>
      </c>
      <c r="I133" s="104" t="b">
        <v>1</v>
      </c>
      <c r="J133" s="105"/>
      <c r="K133" s="105"/>
      <c r="L133" s="104">
        <v>24</v>
      </c>
      <c r="M133" s="105"/>
      <c r="N133" s="104" t="b">
        <v>1</v>
      </c>
      <c r="O133" s="104">
        <v>0</v>
      </c>
      <c r="P133" s="105"/>
      <c r="Q133" s="105"/>
      <c r="R133" s="104" t="b">
        <v>0</v>
      </c>
      <c r="S133" s="105"/>
      <c r="T133" s="105"/>
      <c r="U133" s="105"/>
      <c r="V133" s="105"/>
      <c r="W133" s="105"/>
      <c r="X133" s="105"/>
      <c r="Y133" s="105"/>
      <c r="Z133" s="105"/>
      <c r="AA133" s="105"/>
      <c r="AB133" s="105"/>
      <c r="AC133" s="105"/>
      <c r="AD133" s="105"/>
      <c r="AE133" s="105"/>
      <c r="AF133" s="105"/>
      <c r="AG133" s="105"/>
      <c r="AH133" s="105"/>
      <c r="AI133" s="105"/>
      <c r="AJ133" s="105"/>
      <c r="AK133" s="105"/>
      <c r="AL133" s="105"/>
      <c r="AM133" s="105"/>
      <c r="AN133" s="105"/>
      <c r="AO133" s="105"/>
      <c r="AP133" s="105"/>
      <c r="AQ133" s="104">
        <v>0</v>
      </c>
      <c r="AR133" s="104">
        <v>0</v>
      </c>
      <c r="AS133" s="105"/>
      <c r="AT133" s="104">
        <v>0</v>
      </c>
      <c r="AU133" s="104">
        <v>0</v>
      </c>
      <c r="AV133" s="104">
        <v>-1</v>
      </c>
      <c r="AW133" s="104">
        <v>1460</v>
      </c>
      <c r="AX133" s="104">
        <v>1460</v>
      </c>
      <c r="AY133" s="104">
        <v>20</v>
      </c>
      <c r="AZ133" s="104" t="b">
        <v>0</v>
      </c>
      <c r="BA133" s="104">
        <v>0</v>
      </c>
      <c r="BB133" s="104">
        <v>0</v>
      </c>
      <c r="BC133" s="104">
        <v>0</v>
      </c>
      <c r="BD133" s="104" t="b">
        <v>1</v>
      </c>
      <c r="BE133" s="105" t="s">
        <v>512</v>
      </c>
      <c r="BF133" s="104">
        <v>0</v>
      </c>
      <c r="BG133" s="104">
        <v>0</v>
      </c>
      <c r="BH133" s="104">
        <v>0</v>
      </c>
      <c r="BI133" s="104" t="b">
        <v>0</v>
      </c>
      <c r="BJ133" s="105"/>
      <c r="BK133" s="105"/>
      <c r="BL133" s="104">
        <v>0</v>
      </c>
      <c r="BM133" s="104">
        <v>1</v>
      </c>
      <c r="BN133" s="104">
        <v>0</v>
      </c>
      <c r="BO133" s="105" t="s">
        <v>6825</v>
      </c>
      <c r="BP133" s="105" t="s">
        <v>209</v>
      </c>
      <c r="BQ133" s="104">
        <v>8760</v>
      </c>
      <c r="BR133" s="105"/>
      <c r="BS133" s="105" t="s">
        <v>513</v>
      </c>
      <c r="BT133" s="105"/>
      <c r="BU133" s="104">
        <v>0</v>
      </c>
    </row>
    <row r="134" spans="1:73" x14ac:dyDescent="0.35">
      <c r="A134" s="104">
        <v>0</v>
      </c>
      <c r="B134" s="105" t="s">
        <v>482</v>
      </c>
      <c r="C134" s="105"/>
      <c r="D134" s="104">
        <v>2</v>
      </c>
      <c r="E134" s="105" t="s">
        <v>10788</v>
      </c>
      <c r="F134" s="105" t="s">
        <v>10737</v>
      </c>
      <c r="G134" s="104">
        <v>1</v>
      </c>
      <c r="H134" s="105" t="s">
        <v>483</v>
      </c>
      <c r="I134" s="104" t="b">
        <v>1</v>
      </c>
      <c r="J134" s="105"/>
      <c r="K134" s="105"/>
      <c r="L134" s="104">
        <v>24</v>
      </c>
      <c r="M134" s="105"/>
      <c r="N134" s="104" t="b">
        <v>1</v>
      </c>
      <c r="O134" s="104">
        <v>0</v>
      </c>
      <c r="P134" s="105"/>
      <c r="Q134" s="105" t="s">
        <v>5934</v>
      </c>
      <c r="R134" s="104" t="b">
        <v>0</v>
      </c>
      <c r="S134" s="105"/>
      <c r="T134" s="105"/>
      <c r="U134" s="105"/>
      <c r="V134" s="105"/>
      <c r="W134" s="105"/>
      <c r="X134" s="105"/>
      <c r="Y134" s="105"/>
      <c r="Z134" s="105"/>
      <c r="AA134" s="105"/>
      <c r="AB134" s="105"/>
      <c r="AC134" s="105"/>
      <c r="AD134" s="105"/>
      <c r="AE134" s="105"/>
      <c r="AF134" s="105"/>
      <c r="AG134" s="105"/>
      <c r="AH134" s="105"/>
      <c r="AI134" s="105"/>
      <c r="AJ134" s="105"/>
      <c r="AK134" s="105"/>
      <c r="AL134" s="105"/>
      <c r="AM134" s="105"/>
      <c r="AN134" s="105"/>
      <c r="AO134" s="105"/>
      <c r="AP134" s="105"/>
      <c r="AQ134" s="104">
        <v>0</v>
      </c>
      <c r="AR134" s="104">
        <v>0</v>
      </c>
      <c r="AS134" s="105"/>
      <c r="AT134" s="104">
        <v>0</v>
      </c>
      <c r="AU134" s="104">
        <v>0</v>
      </c>
      <c r="AV134" s="104">
        <v>-1</v>
      </c>
      <c r="AW134" s="104">
        <v>1460</v>
      </c>
      <c r="AX134" s="104">
        <v>1460</v>
      </c>
      <c r="AY134" s="104">
        <v>20</v>
      </c>
      <c r="AZ134" s="104" t="b">
        <v>0</v>
      </c>
      <c r="BA134" s="104">
        <v>0</v>
      </c>
      <c r="BB134" s="104">
        <v>0</v>
      </c>
      <c r="BC134" s="104">
        <v>0</v>
      </c>
      <c r="BD134" s="104" t="b">
        <v>1</v>
      </c>
      <c r="BE134" s="105" t="s">
        <v>512</v>
      </c>
      <c r="BF134" s="104">
        <v>0</v>
      </c>
      <c r="BG134" s="104">
        <v>0</v>
      </c>
      <c r="BH134" s="104">
        <v>0</v>
      </c>
      <c r="BI134" s="104" t="b">
        <v>0</v>
      </c>
      <c r="BJ134" s="105" t="s">
        <v>10086</v>
      </c>
      <c r="BK134" s="105" t="s">
        <v>10085</v>
      </c>
      <c r="BL134" s="104">
        <v>0</v>
      </c>
      <c r="BM134" s="104">
        <v>0</v>
      </c>
      <c r="BN134" s="104">
        <v>2</v>
      </c>
      <c r="BO134" s="105"/>
      <c r="BP134" s="105" t="s">
        <v>207</v>
      </c>
      <c r="BQ134" s="104">
        <v>70080</v>
      </c>
      <c r="BR134" s="105"/>
      <c r="BS134" s="105" t="s">
        <v>105</v>
      </c>
      <c r="BT134" s="105"/>
      <c r="BU134" s="104">
        <v>0</v>
      </c>
    </row>
    <row r="135" spans="1:73" x14ac:dyDescent="0.35">
      <c r="A135" s="104">
        <v>0</v>
      </c>
      <c r="B135" s="105" t="s">
        <v>482</v>
      </c>
      <c r="C135" s="105"/>
      <c r="D135" s="104">
        <v>2</v>
      </c>
      <c r="E135" s="105" t="s">
        <v>10788</v>
      </c>
      <c r="F135" s="105" t="s">
        <v>10676</v>
      </c>
      <c r="G135" s="104">
        <v>1</v>
      </c>
      <c r="H135" s="105" t="s">
        <v>483</v>
      </c>
      <c r="I135" s="104" t="b">
        <v>1</v>
      </c>
      <c r="J135" s="105"/>
      <c r="K135" s="105"/>
      <c r="L135" s="104">
        <v>24</v>
      </c>
      <c r="M135" s="105"/>
      <c r="N135" s="104" t="b">
        <v>1</v>
      </c>
      <c r="O135" s="104">
        <v>0</v>
      </c>
      <c r="P135" s="105"/>
      <c r="Q135" s="105"/>
      <c r="R135" s="104" t="b">
        <v>0</v>
      </c>
      <c r="S135" s="105"/>
      <c r="T135" s="105"/>
      <c r="U135" s="105"/>
      <c r="V135" s="105"/>
      <c r="W135" s="105"/>
      <c r="X135" s="105"/>
      <c r="Y135" s="105"/>
      <c r="Z135" s="105"/>
      <c r="AA135" s="105"/>
      <c r="AB135" s="105"/>
      <c r="AC135" s="105"/>
      <c r="AD135" s="105"/>
      <c r="AE135" s="105"/>
      <c r="AF135" s="105"/>
      <c r="AG135" s="105"/>
      <c r="AH135" s="105"/>
      <c r="AI135" s="105"/>
      <c r="AJ135" s="105"/>
      <c r="AK135" s="105"/>
      <c r="AL135" s="105"/>
      <c r="AM135" s="105"/>
      <c r="AN135" s="105"/>
      <c r="AO135" s="105"/>
      <c r="AP135" s="105"/>
      <c r="AQ135" s="104">
        <v>0</v>
      </c>
      <c r="AR135" s="104">
        <v>0</v>
      </c>
      <c r="AS135" s="105"/>
      <c r="AT135" s="104">
        <v>0</v>
      </c>
      <c r="AU135" s="104">
        <v>0</v>
      </c>
      <c r="AV135" s="104">
        <v>-1</v>
      </c>
      <c r="AW135" s="104">
        <v>1460</v>
      </c>
      <c r="AX135" s="104">
        <v>1460</v>
      </c>
      <c r="AY135" s="104">
        <v>20</v>
      </c>
      <c r="AZ135" s="104" t="b">
        <v>0</v>
      </c>
      <c r="BA135" s="104">
        <v>0</v>
      </c>
      <c r="BB135" s="104">
        <v>0</v>
      </c>
      <c r="BC135" s="104">
        <v>0</v>
      </c>
      <c r="BD135" s="104" t="b">
        <v>1</v>
      </c>
      <c r="BE135" s="105" t="s">
        <v>512</v>
      </c>
      <c r="BF135" s="104">
        <v>0</v>
      </c>
      <c r="BG135" s="104">
        <v>0</v>
      </c>
      <c r="BH135" s="104">
        <v>0</v>
      </c>
      <c r="BI135" s="104" t="b">
        <v>0</v>
      </c>
      <c r="BJ135" s="105"/>
      <c r="BK135" s="105"/>
      <c r="BL135" s="104">
        <v>0</v>
      </c>
      <c r="BM135" s="104">
        <v>1</v>
      </c>
      <c r="BN135" s="104">
        <v>0</v>
      </c>
      <c r="BO135" s="105" t="s">
        <v>6825</v>
      </c>
      <c r="BP135" s="105" t="s">
        <v>209</v>
      </c>
      <c r="BQ135" s="104">
        <v>8760</v>
      </c>
      <c r="BR135" s="105"/>
      <c r="BS135" s="105" t="s">
        <v>513</v>
      </c>
      <c r="BT135" s="105"/>
      <c r="BU135" s="104">
        <v>0</v>
      </c>
    </row>
    <row r="136" spans="1:73" x14ac:dyDescent="0.35">
      <c r="A136" s="104">
        <v>0</v>
      </c>
      <c r="B136" s="105" t="s">
        <v>482</v>
      </c>
      <c r="C136" s="105"/>
      <c r="D136" s="104">
        <v>2</v>
      </c>
      <c r="E136" s="105" t="s">
        <v>6995</v>
      </c>
      <c r="F136" s="105" t="s">
        <v>10738</v>
      </c>
      <c r="G136" s="104">
        <v>1</v>
      </c>
      <c r="H136" s="105" t="s">
        <v>483</v>
      </c>
      <c r="I136" s="104" t="b">
        <v>1</v>
      </c>
      <c r="J136" s="105"/>
      <c r="K136" s="105"/>
      <c r="L136" s="104">
        <v>24</v>
      </c>
      <c r="M136" s="105"/>
      <c r="N136" s="104" t="b">
        <v>1</v>
      </c>
      <c r="O136" s="104">
        <v>0</v>
      </c>
      <c r="P136" s="105"/>
      <c r="Q136" s="105" t="s">
        <v>5934</v>
      </c>
      <c r="R136" s="104" t="b">
        <v>0</v>
      </c>
      <c r="S136" s="105"/>
      <c r="T136" s="105"/>
      <c r="U136" s="105"/>
      <c r="V136" s="105"/>
      <c r="W136" s="105"/>
      <c r="X136" s="105"/>
      <c r="Y136" s="105"/>
      <c r="Z136" s="105"/>
      <c r="AA136" s="105"/>
      <c r="AB136" s="105"/>
      <c r="AC136" s="105"/>
      <c r="AD136" s="105"/>
      <c r="AE136" s="105"/>
      <c r="AF136" s="105"/>
      <c r="AG136" s="105"/>
      <c r="AH136" s="105"/>
      <c r="AI136" s="105"/>
      <c r="AJ136" s="105"/>
      <c r="AK136" s="105"/>
      <c r="AL136" s="105"/>
      <c r="AM136" s="105"/>
      <c r="AN136" s="105"/>
      <c r="AO136" s="105"/>
      <c r="AP136" s="105"/>
      <c r="AQ136" s="104">
        <v>0</v>
      </c>
      <c r="AR136" s="104">
        <v>0</v>
      </c>
      <c r="AS136" s="105"/>
      <c r="AT136" s="104">
        <v>0</v>
      </c>
      <c r="AU136" s="104">
        <v>0</v>
      </c>
      <c r="AV136" s="104">
        <v>-1</v>
      </c>
      <c r="AW136" s="104">
        <v>1460</v>
      </c>
      <c r="AX136" s="104">
        <v>1460</v>
      </c>
      <c r="AY136" s="104">
        <v>20</v>
      </c>
      <c r="AZ136" s="104" t="b">
        <v>0</v>
      </c>
      <c r="BA136" s="104">
        <v>0</v>
      </c>
      <c r="BB136" s="104">
        <v>0</v>
      </c>
      <c r="BC136" s="104">
        <v>0</v>
      </c>
      <c r="BD136" s="104" t="b">
        <v>1</v>
      </c>
      <c r="BE136" s="105" t="s">
        <v>512</v>
      </c>
      <c r="BF136" s="104">
        <v>0</v>
      </c>
      <c r="BG136" s="104">
        <v>0</v>
      </c>
      <c r="BH136" s="104">
        <v>0</v>
      </c>
      <c r="BI136" s="104" t="b">
        <v>0</v>
      </c>
      <c r="BJ136" s="105" t="s">
        <v>10090</v>
      </c>
      <c r="BK136" s="105" t="s">
        <v>10089</v>
      </c>
      <c r="BL136" s="104">
        <v>0</v>
      </c>
      <c r="BM136" s="104">
        <v>0</v>
      </c>
      <c r="BN136" s="104">
        <v>2</v>
      </c>
      <c r="BO136" s="105"/>
      <c r="BP136" s="105" t="s">
        <v>207</v>
      </c>
      <c r="BQ136" s="104">
        <v>70080</v>
      </c>
      <c r="BR136" s="105"/>
      <c r="BS136" s="105" t="s">
        <v>105</v>
      </c>
      <c r="BT136" s="105"/>
      <c r="BU136" s="104">
        <v>0</v>
      </c>
    </row>
    <row r="137" spans="1:73" x14ac:dyDescent="0.35">
      <c r="A137" s="104">
        <v>0</v>
      </c>
      <c r="B137" s="105" t="s">
        <v>482</v>
      </c>
      <c r="C137" s="105"/>
      <c r="D137" s="104">
        <v>2</v>
      </c>
      <c r="E137" s="105" t="s">
        <v>6995</v>
      </c>
      <c r="F137" s="105" t="s">
        <v>10676</v>
      </c>
      <c r="G137" s="104">
        <v>1</v>
      </c>
      <c r="H137" s="105" t="s">
        <v>483</v>
      </c>
      <c r="I137" s="104" t="b">
        <v>1</v>
      </c>
      <c r="J137" s="105"/>
      <c r="K137" s="105"/>
      <c r="L137" s="104">
        <v>24</v>
      </c>
      <c r="M137" s="105"/>
      <c r="N137" s="104" t="b">
        <v>1</v>
      </c>
      <c r="O137" s="104">
        <v>0</v>
      </c>
      <c r="P137" s="105"/>
      <c r="Q137" s="105"/>
      <c r="R137" s="104" t="b">
        <v>0</v>
      </c>
      <c r="S137" s="105"/>
      <c r="T137" s="105"/>
      <c r="U137" s="105"/>
      <c r="V137" s="105"/>
      <c r="W137" s="105"/>
      <c r="X137" s="105"/>
      <c r="Y137" s="105"/>
      <c r="Z137" s="105"/>
      <c r="AA137" s="105"/>
      <c r="AB137" s="105"/>
      <c r="AC137" s="105"/>
      <c r="AD137" s="105"/>
      <c r="AE137" s="105"/>
      <c r="AF137" s="105"/>
      <c r="AG137" s="105"/>
      <c r="AH137" s="105"/>
      <c r="AI137" s="105"/>
      <c r="AJ137" s="105"/>
      <c r="AK137" s="105"/>
      <c r="AL137" s="105"/>
      <c r="AM137" s="105"/>
      <c r="AN137" s="105"/>
      <c r="AO137" s="105"/>
      <c r="AP137" s="105"/>
      <c r="AQ137" s="104">
        <v>0</v>
      </c>
      <c r="AR137" s="104">
        <v>0</v>
      </c>
      <c r="AS137" s="105"/>
      <c r="AT137" s="104">
        <v>0</v>
      </c>
      <c r="AU137" s="104">
        <v>0</v>
      </c>
      <c r="AV137" s="104">
        <v>-1</v>
      </c>
      <c r="AW137" s="104">
        <v>1460</v>
      </c>
      <c r="AX137" s="104">
        <v>1460</v>
      </c>
      <c r="AY137" s="104">
        <v>20</v>
      </c>
      <c r="AZ137" s="104" t="b">
        <v>0</v>
      </c>
      <c r="BA137" s="104">
        <v>0</v>
      </c>
      <c r="BB137" s="104">
        <v>0</v>
      </c>
      <c r="BC137" s="104">
        <v>0</v>
      </c>
      <c r="BD137" s="104" t="b">
        <v>1</v>
      </c>
      <c r="BE137" s="105" t="s">
        <v>512</v>
      </c>
      <c r="BF137" s="104">
        <v>0</v>
      </c>
      <c r="BG137" s="104">
        <v>0</v>
      </c>
      <c r="BH137" s="104">
        <v>0</v>
      </c>
      <c r="BI137" s="104" t="b">
        <v>0</v>
      </c>
      <c r="BJ137" s="105"/>
      <c r="BK137" s="105"/>
      <c r="BL137" s="104">
        <v>0</v>
      </c>
      <c r="BM137" s="104">
        <v>1</v>
      </c>
      <c r="BN137" s="104">
        <v>0</v>
      </c>
      <c r="BO137" s="105" t="s">
        <v>6825</v>
      </c>
      <c r="BP137" s="105" t="s">
        <v>209</v>
      </c>
      <c r="BQ137" s="104">
        <v>8760</v>
      </c>
      <c r="BR137" s="105"/>
      <c r="BS137" s="105" t="s">
        <v>513</v>
      </c>
      <c r="BT137" s="105"/>
      <c r="BU137" s="104">
        <v>0</v>
      </c>
    </row>
    <row r="138" spans="1:73" x14ac:dyDescent="0.35">
      <c r="A138" s="104">
        <v>0</v>
      </c>
      <c r="B138" s="105" t="s">
        <v>482</v>
      </c>
      <c r="C138" s="105"/>
      <c r="D138" s="104">
        <v>2</v>
      </c>
      <c r="E138" s="105" t="s">
        <v>10765</v>
      </c>
      <c r="F138" s="105" t="s">
        <v>10716</v>
      </c>
      <c r="G138" s="104">
        <v>1</v>
      </c>
      <c r="H138" s="105" t="s">
        <v>483</v>
      </c>
      <c r="I138" s="104" t="b">
        <v>1</v>
      </c>
      <c r="J138" s="105"/>
      <c r="K138" s="105"/>
      <c r="L138" s="104">
        <v>24</v>
      </c>
      <c r="M138" s="105"/>
      <c r="N138" s="104" t="b">
        <v>1</v>
      </c>
      <c r="O138" s="104">
        <v>0</v>
      </c>
      <c r="P138" s="105"/>
      <c r="Q138" s="105" t="s">
        <v>5934</v>
      </c>
      <c r="R138" s="104" t="b">
        <v>0</v>
      </c>
      <c r="S138" s="105"/>
      <c r="T138" s="105"/>
      <c r="U138" s="105"/>
      <c r="V138" s="105"/>
      <c r="W138" s="105"/>
      <c r="X138" s="105"/>
      <c r="Y138" s="105"/>
      <c r="Z138" s="105"/>
      <c r="AA138" s="105"/>
      <c r="AB138" s="105"/>
      <c r="AC138" s="105"/>
      <c r="AD138" s="105"/>
      <c r="AE138" s="105"/>
      <c r="AF138" s="105"/>
      <c r="AG138" s="105"/>
      <c r="AH138" s="105"/>
      <c r="AI138" s="105"/>
      <c r="AJ138" s="105"/>
      <c r="AK138" s="105"/>
      <c r="AL138" s="105"/>
      <c r="AM138" s="105"/>
      <c r="AN138" s="105"/>
      <c r="AO138" s="105"/>
      <c r="AP138" s="105"/>
      <c r="AQ138" s="104">
        <v>0</v>
      </c>
      <c r="AR138" s="104">
        <v>0</v>
      </c>
      <c r="AS138" s="105"/>
      <c r="AT138" s="104">
        <v>0</v>
      </c>
      <c r="AU138" s="104">
        <v>0</v>
      </c>
      <c r="AV138" s="104">
        <v>-1</v>
      </c>
      <c r="AW138" s="104">
        <v>1460</v>
      </c>
      <c r="AX138" s="104">
        <v>1460</v>
      </c>
      <c r="AY138" s="104">
        <v>20</v>
      </c>
      <c r="AZ138" s="104" t="b">
        <v>0</v>
      </c>
      <c r="BA138" s="104">
        <v>0</v>
      </c>
      <c r="BB138" s="104">
        <v>0</v>
      </c>
      <c r="BC138" s="104">
        <v>0</v>
      </c>
      <c r="BD138" s="104" t="b">
        <v>1</v>
      </c>
      <c r="BE138" s="105" t="s">
        <v>512</v>
      </c>
      <c r="BF138" s="104">
        <v>0</v>
      </c>
      <c r="BG138" s="104">
        <v>0</v>
      </c>
      <c r="BH138" s="104">
        <v>0</v>
      </c>
      <c r="BI138" s="104" t="b">
        <v>0</v>
      </c>
      <c r="BJ138" s="105" t="s">
        <v>10086</v>
      </c>
      <c r="BK138" s="105" t="s">
        <v>10085</v>
      </c>
      <c r="BL138" s="104">
        <v>0</v>
      </c>
      <c r="BM138" s="104">
        <v>0</v>
      </c>
      <c r="BN138" s="104">
        <v>2</v>
      </c>
      <c r="BO138" s="105"/>
      <c r="BP138" s="105" t="s">
        <v>207</v>
      </c>
      <c r="BQ138" s="104">
        <v>70080</v>
      </c>
      <c r="BR138" s="105"/>
      <c r="BS138" s="105" t="s">
        <v>105</v>
      </c>
      <c r="BT138" s="105"/>
      <c r="BU138" s="104">
        <v>0</v>
      </c>
    </row>
    <row r="139" spans="1:73" x14ac:dyDescent="0.35">
      <c r="A139" s="104">
        <v>0</v>
      </c>
      <c r="B139" s="105" t="s">
        <v>482</v>
      </c>
      <c r="C139" s="105"/>
      <c r="D139" s="104">
        <v>2</v>
      </c>
      <c r="E139" s="105" t="s">
        <v>10765</v>
      </c>
      <c r="F139" s="105" t="s">
        <v>10676</v>
      </c>
      <c r="G139" s="104">
        <v>1</v>
      </c>
      <c r="H139" s="105" t="s">
        <v>483</v>
      </c>
      <c r="I139" s="104" t="b">
        <v>1</v>
      </c>
      <c r="J139" s="105"/>
      <c r="K139" s="105"/>
      <c r="L139" s="104">
        <v>24</v>
      </c>
      <c r="M139" s="105"/>
      <c r="N139" s="104" t="b">
        <v>1</v>
      </c>
      <c r="O139" s="104">
        <v>0</v>
      </c>
      <c r="P139" s="105"/>
      <c r="Q139" s="105"/>
      <c r="R139" s="104" t="b">
        <v>0</v>
      </c>
      <c r="S139" s="105"/>
      <c r="T139" s="105"/>
      <c r="U139" s="105"/>
      <c r="V139" s="105"/>
      <c r="W139" s="105"/>
      <c r="X139" s="105"/>
      <c r="Y139" s="105"/>
      <c r="Z139" s="105"/>
      <c r="AA139" s="105"/>
      <c r="AB139" s="105"/>
      <c r="AC139" s="105"/>
      <c r="AD139" s="105"/>
      <c r="AE139" s="105"/>
      <c r="AF139" s="105"/>
      <c r="AG139" s="105"/>
      <c r="AH139" s="105"/>
      <c r="AI139" s="105"/>
      <c r="AJ139" s="105"/>
      <c r="AK139" s="105"/>
      <c r="AL139" s="105"/>
      <c r="AM139" s="105"/>
      <c r="AN139" s="105"/>
      <c r="AO139" s="105"/>
      <c r="AP139" s="105"/>
      <c r="AQ139" s="104">
        <v>0</v>
      </c>
      <c r="AR139" s="104">
        <v>0</v>
      </c>
      <c r="AS139" s="105"/>
      <c r="AT139" s="104">
        <v>0</v>
      </c>
      <c r="AU139" s="104">
        <v>0</v>
      </c>
      <c r="AV139" s="104">
        <v>-1</v>
      </c>
      <c r="AW139" s="104">
        <v>1460</v>
      </c>
      <c r="AX139" s="104">
        <v>1460</v>
      </c>
      <c r="AY139" s="104">
        <v>20</v>
      </c>
      <c r="AZ139" s="104" t="b">
        <v>0</v>
      </c>
      <c r="BA139" s="104">
        <v>0</v>
      </c>
      <c r="BB139" s="104">
        <v>0</v>
      </c>
      <c r="BC139" s="104">
        <v>0</v>
      </c>
      <c r="BD139" s="104" t="b">
        <v>1</v>
      </c>
      <c r="BE139" s="105" t="s">
        <v>512</v>
      </c>
      <c r="BF139" s="104">
        <v>0</v>
      </c>
      <c r="BG139" s="104">
        <v>0</v>
      </c>
      <c r="BH139" s="104">
        <v>0</v>
      </c>
      <c r="BI139" s="104" t="b">
        <v>0</v>
      </c>
      <c r="BJ139" s="105"/>
      <c r="BK139" s="105"/>
      <c r="BL139" s="104">
        <v>0</v>
      </c>
      <c r="BM139" s="104">
        <v>1</v>
      </c>
      <c r="BN139" s="104">
        <v>0</v>
      </c>
      <c r="BO139" s="105" t="s">
        <v>6825</v>
      </c>
      <c r="BP139" s="105" t="s">
        <v>209</v>
      </c>
      <c r="BQ139" s="104">
        <v>8760</v>
      </c>
      <c r="BR139" s="105"/>
      <c r="BS139" s="105" t="s">
        <v>513</v>
      </c>
      <c r="BT139" s="105"/>
      <c r="BU139" s="104">
        <v>0</v>
      </c>
    </row>
    <row r="140" spans="1:73" x14ac:dyDescent="0.35">
      <c r="A140" s="104">
        <v>0</v>
      </c>
      <c r="B140" s="105" t="s">
        <v>482</v>
      </c>
      <c r="C140" s="105"/>
      <c r="D140" s="104">
        <v>2</v>
      </c>
      <c r="E140" s="105" t="s">
        <v>10766</v>
      </c>
      <c r="F140" s="105" t="s">
        <v>10717</v>
      </c>
      <c r="G140" s="104">
        <v>1</v>
      </c>
      <c r="H140" s="105" t="s">
        <v>483</v>
      </c>
      <c r="I140" s="104" t="b">
        <v>1</v>
      </c>
      <c r="J140" s="105"/>
      <c r="K140" s="105"/>
      <c r="L140" s="104">
        <v>24</v>
      </c>
      <c r="M140" s="105"/>
      <c r="N140" s="104" t="b">
        <v>1</v>
      </c>
      <c r="O140" s="104">
        <v>0</v>
      </c>
      <c r="P140" s="105"/>
      <c r="Q140" s="105" t="s">
        <v>5934</v>
      </c>
      <c r="R140" s="104" t="b">
        <v>0</v>
      </c>
      <c r="S140" s="105"/>
      <c r="T140" s="105"/>
      <c r="U140" s="105"/>
      <c r="V140" s="105"/>
      <c r="W140" s="105"/>
      <c r="X140" s="105"/>
      <c r="Y140" s="105"/>
      <c r="Z140" s="105"/>
      <c r="AA140" s="105"/>
      <c r="AB140" s="105"/>
      <c r="AC140" s="105"/>
      <c r="AD140" s="105"/>
      <c r="AE140" s="105"/>
      <c r="AF140" s="105"/>
      <c r="AG140" s="105"/>
      <c r="AH140" s="105"/>
      <c r="AI140" s="105"/>
      <c r="AJ140" s="105"/>
      <c r="AK140" s="105"/>
      <c r="AL140" s="105"/>
      <c r="AM140" s="105"/>
      <c r="AN140" s="105"/>
      <c r="AO140" s="105"/>
      <c r="AP140" s="105"/>
      <c r="AQ140" s="104">
        <v>0</v>
      </c>
      <c r="AR140" s="104">
        <v>0</v>
      </c>
      <c r="AS140" s="105"/>
      <c r="AT140" s="104">
        <v>0</v>
      </c>
      <c r="AU140" s="104">
        <v>0</v>
      </c>
      <c r="AV140" s="104">
        <v>-1</v>
      </c>
      <c r="AW140" s="104">
        <v>1460</v>
      </c>
      <c r="AX140" s="104">
        <v>1460</v>
      </c>
      <c r="AY140" s="104">
        <v>20</v>
      </c>
      <c r="AZ140" s="104" t="b">
        <v>0</v>
      </c>
      <c r="BA140" s="104">
        <v>0</v>
      </c>
      <c r="BB140" s="104">
        <v>0</v>
      </c>
      <c r="BC140" s="104">
        <v>0</v>
      </c>
      <c r="BD140" s="104" t="b">
        <v>1</v>
      </c>
      <c r="BE140" s="105" t="s">
        <v>512</v>
      </c>
      <c r="BF140" s="104">
        <v>0</v>
      </c>
      <c r="BG140" s="104">
        <v>0</v>
      </c>
      <c r="BH140" s="104">
        <v>0</v>
      </c>
      <c r="BI140" s="104" t="b">
        <v>0</v>
      </c>
      <c r="BJ140" s="105" t="s">
        <v>10090</v>
      </c>
      <c r="BK140" s="105" t="s">
        <v>10089</v>
      </c>
      <c r="BL140" s="104">
        <v>0</v>
      </c>
      <c r="BM140" s="104">
        <v>0</v>
      </c>
      <c r="BN140" s="104">
        <v>2</v>
      </c>
      <c r="BO140" s="105"/>
      <c r="BP140" s="105" t="s">
        <v>207</v>
      </c>
      <c r="BQ140" s="104">
        <v>70080</v>
      </c>
      <c r="BR140" s="105"/>
      <c r="BS140" s="105" t="s">
        <v>105</v>
      </c>
      <c r="BT140" s="105"/>
      <c r="BU140" s="104">
        <v>0</v>
      </c>
    </row>
    <row r="141" spans="1:73" x14ac:dyDescent="0.35">
      <c r="A141" s="104">
        <v>0</v>
      </c>
      <c r="B141" s="105" t="s">
        <v>482</v>
      </c>
      <c r="C141" s="105"/>
      <c r="D141" s="104">
        <v>2</v>
      </c>
      <c r="E141" s="105" t="s">
        <v>10766</v>
      </c>
      <c r="F141" s="105" t="s">
        <v>10676</v>
      </c>
      <c r="G141" s="104">
        <v>1</v>
      </c>
      <c r="H141" s="105" t="s">
        <v>483</v>
      </c>
      <c r="I141" s="104" t="b">
        <v>1</v>
      </c>
      <c r="J141" s="105"/>
      <c r="K141" s="105"/>
      <c r="L141" s="104">
        <v>24</v>
      </c>
      <c r="M141" s="105"/>
      <c r="N141" s="104" t="b">
        <v>1</v>
      </c>
      <c r="O141" s="104">
        <v>0</v>
      </c>
      <c r="P141" s="105"/>
      <c r="Q141" s="105"/>
      <c r="R141" s="104" t="b">
        <v>0</v>
      </c>
      <c r="S141" s="105"/>
      <c r="T141" s="105"/>
      <c r="U141" s="105"/>
      <c r="V141" s="105"/>
      <c r="W141" s="105"/>
      <c r="X141" s="105"/>
      <c r="Y141" s="105"/>
      <c r="Z141" s="105"/>
      <c r="AA141" s="105"/>
      <c r="AB141" s="105"/>
      <c r="AC141" s="105"/>
      <c r="AD141" s="105"/>
      <c r="AE141" s="105"/>
      <c r="AF141" s="105"/>
      <c r="AG141" s="105"/>
      <c r="AH141" s="105"/>
      <c r="AI141" s="105"/>
      <c r="AJ141" s="105"/>
      <c r="AK141" s="105"/>
      <c r="AL141" s="105"/>
      <c r="AM141" s="105"/>
      <c r="AN141" s="105"/>
      <c r="AO141" s="105"/>
      <c r="AP141" s="105"/>
      <c r="AQ141" s="104">
        <v>0</v>
      </c>
      <c r="AR141" s="104">
        <v>0</v>
      </c>
      <c r="AS141" s="105"/>
      <c r="AT141" s="104">
        <v>0</v>
      </c>
      <c r="AU141" s="104">
        <v>0</v>
      </c>
      <c r="AV141" s="104">
        <v>-1</v>
      </c>
      <c r="AW141" s="104">
        <v>1460</v>
      </c>
      <c r="AX141" s="104">
        <v>1460</v>
      </c>
      <c r="AY141" s="104">
        <v>20</v>
      </c>
      <c r="AZ141" s="104" t="b">
        <v>0</v>
      </c>
      <c r="BA141" s="104">
        <v>0</v>
      </c>
      <c r="BB141" s="104">
        <v>0</v>
      </c>
      <c r="BC141" s="104">
        <v>0</v>
      </c>
      <c r="BD141" s="104" t="b">
        <v>1</v>
      </c>
      <c r="BE141" s="105" t="s">
        <v>512</v>
      </c>
      <c r="BF141" s="104">
        <v>0</v>
      </c>
      <c r="BG141" s="104">
        <v>0</v>
      </c>
      <c r="BH141" s="104">
        <v>0</v>
      </c>
      <c r="BI141" s="104" t="b">
        <v>0</v>
      </c>
      <c r="BJ141" s="105"/>
      <c r="BK141" s="105"/>
      <c r="BL141" s="104">
        <v>0</v>
      </c>
      <c r="BM141" s="104">
        <v>1</v>
      </c>
      <c r="BN141" s="104">
        <v>0</v>
      </c>
      <c r="BO141" s="105" t="s">
        <v>6825</v>
      </c>
      <c r="BP141" s="105" t="s">
        <v>209</v>
      </c>
      <c r="BQ141" s="104">
        <v>8760</v>
      </c>
      <c r="BR141" s="105"/>
      <c r="BS141" s="105" t="s">
        <v>513</v>
      </c>
      <c r="BT141" s="105"/>
      <c r="BU141" s="104">
        <v>0</v>
      </c>
    </row>
    <row r="142" spans="1:73" x14ac:dyDescent="0.35">
      <c r="A142" s="104">
        <v>0</v>
      </c>
      <c r="B142" s="105" t="s">
        <v>482</v>
      </c>
      <c r="C142" s="105"/>
      <c r="D142" s="104">
        <v>2</v>
      </c>
      <c r="E142" s="105" t="s">
        <v>10789</v>
      </c>
      <c r="F142" s="105" t="s">
        <v>10739</v>
      </c>
      <c r="G142" s="104">
        <v>1</v>
      </c>
      <c r="H142" s="105" t="s">
        <v>483</v>
      </c>
      <c r="I142" s="104" t="b">
        <v>1</v>
      </c>
      <c r="J142" s="105"/>
      <c r="K142" s="105"/>
      <c r="L142" s="104">
        <v>24</v>
      </c>
      <c r="M142" s="105"/>
      <c r="N142" s="104" t="b">
        <v>1</v>
      </c>
      <c r="O142" s="104">
        <v>0</v>
      </c>
      <c r="P142" s="105"/>
      <c r="Q142" s="105" t="s">
        <v>5934</v>
      </c>
      <c r="R142" s="104" t="b">
        <v>0</v>
      </c>
      <c r="S142" s="105"/>
      <c r="T142" s="105"/>
      <c r="U142" s="105"/>
      <c r="V142" s="105"/>
      <c r="W142" s="105"/>
      <c r="X142" s="105"/>
      <c r="Y142" s="105"/>
      <c r="Z142" s="105"/>
      <c r="AA142" s="105"/>
      <c r="AB142" s="105"/>
      <c r="AC142" s="105"/>
      <c r="AD142" s="105"/>
      <c r="AE142" s="105"/>
      <c r="AF142" s="105"/>
      <c r="AG142" s="105"/>
      <c r="AH142" s="105"/>
      <c r="AI142" s="105"/>
      <c r="AJ142" s="105"/>
      <c r="AK142" s="105"/>
      <c r="AL142" s="105"/>
      <c r="AM142" s="105"/>
      <c r="AN142" s="105"/>
      <c r="AO142" s="105"/>
      <c r="AP142" s="105"/>
      <c r="AQ142" s="104">
        <v>0</v>
      </c>
      <c r="AR142" s="104">
        <v>0</v>
      </c>
      <c r="AS142" s="105"/>
      <c r="AT142" s="104">
        <v>0</v>
      </c>
      <c r="AU142" s="104">
        <v>0</v>
      </c>
      <c r="AV142" s="104">
        <v>-1</v>
      </c>
      <c r="AW142" s="104">
        <v>1460</v>
      </c>
      <c r="AX142" s="104">
        <v>1460</v>
      </c>
      <c r="AY142" s="104">
        <v>20</v>
      </c>
      <c r="AZ142" s="104" t="b">
        <v>0</v>
      </c>
      <c r="BA142" s="104">
        <v>0</v>
      </c>
      <c r="BB142" s="104">
        <v>0</v>
      </c>
      <c r="BC142" s="104">
        <v>0</v>
      </c>
      <c r="BD142" s="104" t="b">
        <v>1</v>
      </c>
      <c r="BE142" s="105" t="s">
        <v>512</v>
      </c>
      <c r="BF142" s="104">
        <v>0</v>
      </c>
      <c r="BG142" s="104">
        <v>0</v>
      </c>
      <c r="BH142" s="104">
        <v>0</v>
      </c>
      <c r="BI142" s="104" t="b">
        <v>0</v>
      </c>
      <c r="BJ142" s="105" t="s">
        <v>10086</v>
      </c>
      <c r="BK142" s="105" t="s">
        <v>10085</v>
      </c>
      <c r="BL142" s="104">
        <v>0</v>
      </c>
      <c r="BM142" s="104">
        <v>0</v>
      </c>
      <c r="BN142" s="104">
        <v>2</v>
      </c>
      <c r="BO142" s="105"/>
      <c r="BP142" s="105" t="s">
        <v>207</v>
      </c>
      <c r="BQ142" s="104">
        <v>70080</v>
      </c>
      <c r="BR142" s="105"/>
      <c r="BS142" s="105" t="s">
        <v>105</v>
      </c>
      <c r="BT142" s="105"/>
      <c r="BU142" s="104">
        <v>0</v>
      </c>
    </row>
    <row r="143" spans="1:73" x14ac:dyDescent="0.35">
      <c r="A143" s="104">
        <v>0</v>
      </c>
      <c r="B143" s="105" t="s">
        <v>482</v>
      </c>
      <c r="C143" s="105"/>
      <c r="D143" s="104">
        <v>2</v>
      </c>
      <c r="E143" s="105" t="s">
        <v>10789</v>
      </c>
      <c r="F143" s="105" t="s">
        <v>10676</v>
      </c>
      <c r="G143" s="104">
        <v>1</v>
      </c>
      <c r="H143" s="105" t="s">
        <v>483</v>
      </c>
      <c r="I143" s="104" t="b">
        <v>1</v>
      </c>
      <c r="J143" s="105"/>
      <c r="K143" s="105"/>
      <c r="L143" s="104">
        <v>24</v>
      </c>
      <c r="M143" s="105"/>
      <c r="N143" s="104" t="b">
        <v>1</v>
      </c>
      <c r="O143" s="104">
        <v>0</v>
      </c>
      <c r="P143" s="105"/>
      <c r="Q143" s="105"/>
      <c r="R143" s="104" t="b">
        <v>0</v>
      </c>
      <c r="S143" s="105"/>
      <c r="T143" s="105"/>
      <c r="U143" s="105"/>
      <c r="V143" s="105"/>
      <c r="W143" s="105"/>
      <c r="X143" s="105"/>
      <c r="Y143" s="105"/>
      <c r="Z143" s="105"/>
      <c r="AA143" s="105"/>
      <c r="AB143" s="105"/>
      <c r="AC143" s="105"/>
      <c r="AD143" s="105"/>
      <c r="AE143" s="105"/>
      <c r="AF143" s="105"/>
      <c r="AG143" s="105"/>
      <c r="AH143" s="105"/>
      <c r="AI143" s="105"/>
      <c r="AJ143" s="105"/>
      <c r="AK143" s="105"/>
      <c r="AL143" s="105"/>
      <c r="AM143" s="105"/>
      <c r="AN143" s="105"/>
      <c r="AO143" s="105"/>
      <c r="AP143" s="105"/>
      <c r="AQ143" s="104">
        <v>0</v>
      </c>
      <c r="AR143" s="104">
        <v>0</v>
      </c>
      <c r="AS143" s="105"/>
      <c r="AT143" s="104">
        <v>0</v>
      </c>
      <c r="AU143" s="104">
        <v>0</v>
      </c>
      <c r="AV143" s="104">
        <v>-1</v>
      </c>
      <c r="AW143" s="104">
        <v>1460</v>
      </c>
      <c r="AX143" s="104">
        <v>1460</v>
      </c>
      <c r="AY143" s="104">
        <v>20</v>
      </c>
      <c r="AZ143" s="104" t="b">
        <v>0</v>
      </c>
      <c r="BA143" s="104">
        <v>0</v>
      </c>
      <c r="BB143" s="104">
        <v>0</v>
      </c>
      <c r="BC143" s="104">
        <v>0</v>
      </c>
      <c r="BD143" s="104" t="b">
        <v>1</v>
      </c>
      <c r="BE143" s="105" t="s">
        <v>512</v>
      </c>
      <c r="BF143" s="104">
        <v>0</v>
      </c>
      <c r="BG143" s="104">
        <v>0</v>
      </c>
      <c r="BH143" s="104">
        <v>0</v>
      </c>
      <c r="BI143" s="104" t="b">
        <v>0</v>
      </c>
      <c r="BJ143" s="105"/>
      <c r="BK143" s="105"/>
      <c r="BL143" s="104">
        <v>0</v>
      </c>
      <c r="BM143" s="104">
        <v>1</v>
      </c>
      <c r="BN143" s="104">
        <v>0</v>
      </c>
      <c r="BO143" s="105" t="s">
        <v>6825</v>
      </c>
      <c r="BP143" s="105" t="s">
        <v>209</v>
      </c>
      <c r="BQ143" s="104">
        <v>8760</v>
      </c>
      <c r="BR143" s="105"/>
      <c r="BS143" s="105" t="s">
        <v>513</v>
      </c>
      <c r="BT143" s="105"/>
      <c r="BU143" s="104">
        <v>0</v>
      </c>
    </row>
    <row r="144" spans="1:73" x14ac:dyDescent="0.35">
      <c r="A144" s="104">
        <v>0</v>
      </c>
      <c r="B144" s="105" t="s">
        <v>482</v>
      </c>
      <c r="C144" s="105"/>
      <c r="D144" s="104">
        <v>2</v>
      </c>
      <c r="E144" s="105" t="s">
        <v>10790</v>
      </c>
      <c r="F144" s="105" t="s">
        <v>10740</v>
      </c>
      <c r="G144" s="104">
        <v>1</v>
      </c>
      <c r="H144" s="105" t="s">
        <v>483</v>
      </c>
      <c r="I144" s="104" t="b">
        <v>1</v>
      </c>
      <c r="J144" s="105"/>
      <c r="K144" s="105"/>
      <c r="L144" s="104">
        <v>24</v>
      </c>
      <c r="M144" s="105"/>
      <c r="N144" s="104" t="b">
        <v>1</v>
      </c>
      <c r="O144" s="104">
        <v>0</v>
      </c>
      <c r="P144" s="105"/>
      <c r="Q144" s="105" t="s">
        <v>5934</v>
      </c>
      <c r="R144" s="104" t="b">
        <v>0</v>
      </c>
      <c r="S144" s="105"/>
      <c r="T144" s="105"/>
      <c r="U144" s="105"/>
      <c r="V144" s="105"/>
      <c r="W144" s="105"/>
      <c r="X144" s="105"/>
      <c r="Y144" s="105"/>
      <c r="Z144" s="105"/>
      <c r="AA144" s="105"/>
      <c r="AB144" s="105"/>
      <c r="AC144" s="105"/>
      <c r="AD144" s="105"/>
      <c r="AE144" s="105"/>
      <c r="AF144" s="105"/>
      <c r="AG144" s="105"/>
      <c r="AH144" s="105"/>
      <c r="AI144" s="105"/>
      <c r="AJ144" s="105"/>
      <c r="AK144" s="105"/>
      <c r="AL144" s="105"/>
      <c r="AM144" s="105"/>
      <c r="AN144" s="105"/>
      <c r="AO144" s="105"/>
      <c r="AP144" s="105"/>
      <c r="AQ144" s="104">
        <v>0</v>
      </c>
      <c r="AR144" s="104">
        <v>0</v>
      </c>
      <c r="AS144" s="105"/>
      <c r="AT144" s="104">
        <v>0</v>
      </c>
      <c r="AU144" s="104">
        <v>0</v>
      </c>
      <c r="AV144" s="104">
        <v>-1</v>
      </c>
      <c r="AW144" s="104">
        <v>1460</v>
      </c>
      <c r="AX144" s="104">
        <v>1460</v>
      </c>
      <c r="AY144" s="104">
        <v>20</v>
      </c>
      <c r="AZ144" s="104" t="b">
        <v>0</v>
      </c>
      <c r="BA144" s="104">
        <v>0</v>
      </c>
      <c r="BB144" s="104">
        <v>0</v>
      </c>
      <c r="BC144" s="104">
        <v>0</v>
      </c>
      <c r="BD144" s="104" t="b">
        <v>1</v>
      </c>
      <c r="BE144" s="105" t="s">
        <v>512</v>
      </c>
      <c r="BF144" s="104">
        <v>0</v>
      </c>
      <c r="BG144" s="104">
        <v>0</v>
      </c>
      <c r="BH144" s="104">
        <v>0</v>
      </c>
      <c r="BI144" s="104" t="b">
        <v>0</v>
      </c>
      <c r="BJ144" s="105" t="s">
        <v>10090</v>
      </c>
      <c r="BK144" s="105" t="s">
        <v>10089</v>
      </c>
      <c r="BL144" s="104">
        <v>0</v>
      </c>
      <c r="BM144" s="104">
        <v>0</v>
      </c>
      <c r="BN144" s="104">
        <v>2</v>
      </c>
      <c r="BO144" s="105"/>
      <c r="BP144" s="105" t="s">
        <v>207</v>
      </c>
      <c r="BQ144" s="104">
        <v>70080</v>
      </c>
      <c r="BR144" s="105"/>
      <c r="BS144" s="105" t="s">
        <v>105</v>
      </c>
      <c r="BT144" s="105"/>
      <c r="BU144" s="104">
        <v>0</v>
      </c>
    </row>
    <row r="145" spans="1:73" x14ac:dyDescent="0.35">
      <c r="A145" s="104">
        <v>0</v>
      </c>
      <c r="B145" s="105" t="s">
        <v>482</v>
      </c>
      <c r="C145" s="105"/>
      <c r="D145" s="104">
        <v>2</v>
      </c>
      <c r="E145" s="105" t="s">
        <v>10790</v>
      </c>
      <c r="F145" s="105" t="s">
        <v>10676</v>
      </c>
      <c r="G145" s="104">
        <v>1</v>
      </c>
      <c r="H145" s="105" t="s">
        <v>483</v>
      </c>
      <c r="I145" s="104" t="b">
        <v>1</v>
      </c>
      <c r="J145" s="105"/>
      <c r="K145" s="105"/>
      <c r="L145" s="104">
        <v>24</v>
      </c>
      <c r="M145" s="105"/>
      <c r="N145" s="104" t="b">
        <v>1</v>
      </c>
      <c r="O145" s="104">
        <v>0</v>
      </c>
      <c r="P145" s="105"/>
      <c r="Q145" s="105"/>
      <c r="R145" s="104" t="b">
        <v>0</v>
      </c>
      <c r="S145" s="105"/>
      <c r="T145" s="105"/>
      <c r="U145" s="105"/>
      <c r="V145" s="105"/>
      <c r="W145" s="105"/>
      <c r="X145" s="105"/>
      <c r="Y145" s="105"/>
      <c r="Z145" s="105"/>
      <c r="AA145" s="105"/>
      <c r="AB145" s="105"/>
      <c r="AC145" s="105"/>
      <c r="AD145" s="105"/>
      <c r="AE145" s="105"/>
      <c r="AF145" s="105"/>
      <c r="AG145" s="105"/>
      <c r="AH145" s="105"/>
      <c r="AI145" s="105"/>
      <c r="AJ145" s="105"/>
      <c r="AK145" s="105"/>
      <c r="AL145" s="105"/>
      <c r="AM145" s="105"/>
      <c r="AN145" s="105"/>
      <c r="AO145" s="105"/>
      <c r="AP145" s="105"/>
      <c r="AQ145" s="104">
        <v>0</v>
      </c>
      <c r="AR145" s="104">
        <v>0</v>
      </c>
      <c r="AS145" s="105"/>
      <c r="AT145" s="104">
        <v>0</v>
      </c>
      <c r="AU145" s="104">
        <v>0</v>
      </c>
      <c r="AV145" s="104">
        <v>-1</v>
      </c>
      <c r="AW145" s="104">
        <v>1460</v>
      </c>
      <c r="AX145" s="104">
        <v>1460</v>
      </c>
      <c r="AY145" s="104">
        <v>20</v>
      </c>
      <c r="AZ145" s="104" t="b">
        <v>0</v>
      </c>
      <c r="BA145" s="104">
        <v>0</v>
      </c>
      <c r="BB145" s="104">
        <v>0</v>
      </c>
      <c r="BC145" s="104">
        <v>0</v>
      </c>
      <c r="BD145" s="104" t="b">
        <v>1</v>
      </c>
      <c r="BE145" s="105" t="s">
        <v>512</v>
      </c>
      <c r="BF145" s="104">
        <v>0</v>
      </c>
      <c r="BG145" s="104">
        <v>0</v>
      </c>
      <c r="BH145" s="104">
        <v>0</v>
      </c>
      <c r="BI145" s="104" t="b">
        <v>0</v>
      </c>
      <c r="BJ145" s="105"/>
      <c r="BK145" s="105"/>
      <c r="BL145" s="104">
        <v>0</v>
      </c>
      <c r="BM145" s="104">
        <v>1</v>
      </c>
      <c r="BN145" s="104">
        <v>0</v>
      </c>
      <c r="BO145" s="105" t="s">
        <v>6825</v>
      </c>
      <c r="BP145" s="105" t="s">
        <v>209</v>
      </c>
      <c r="BQ145" s="104">
        <v>8760</v>
      </c>
      <c r="BR145" s="105"/>
      <c r="BS145" s="105" t="s">
        <v>513</v>
      </c>
      <c r="BT145" s="105"/>
      <c r="BU145" s="104">
        <v>0</v>
      </c>
    </row>
    <row r="146" spans="1:73" x14ac:dyDescent="0.35">
      <c r="A146" s="104">
        <v>0</v>
      </c>
      <c r="B146" s="105" t="s">
        <v>482</v>
      </c>
      <c r="C146" s="105"/>
      <c r="D146" s="104">
        <v>2</v>
      </c>
      <c r="E146" s="105" t="s">
        <v>10840</v>
      </c>
      <c r="F146" s="105" t="s">
        <v>10679</v>
      </c>
      <c r="G146" s="104">
        <v>1</v>
      </c>
      <c r="H146" s="105" t="s">
        <v>483</v>
      </c>
      <c r="I146" s="104" t="b">
        <v>1</v>
      </c>
      <c r="J146" s="105"/>
      <c r="K146" s="105"/>
      <c r="L146" s="104">
        <v>24</v>
      </c>
      <c r="M146" s="105"/>
      <c r="N146" s="104" t="b">
        <v>1</v>
      </c>
      <c r="O146" s="104">
        <v>0</v>
      </c>
      <c r="P146" s="105"/>
      <c r="Q146" s="105"/>
      <c r="R146" s="104" t="b">
        <v>0</v>
      </c>
      <c r="S146" s="105"/>
      <c r="T146" s="105"/>
      <c r="U146" s="105"/>
      <c r="V146" s="105"/>
      <c r="W146" s="105"/>
      <c r="X146" s="105"/>
      <c r="Y146" s="105"/>
      <c r="Z146" s="105"/>
      <c r="AA146" s="105"/>
      <c r="AB146" s="105"/>
      <c r="AC146" s="105"/>
      <c r="AD146" s="105"/>
      <c r="AE146" s="105"/>
      <c r="AF146" s="105"/>
      <c r="AG146" s="105"/>
      <c r="AH146" s="105"/>
      <c r="AI146" s="105"/>
      <c r="AJ146" s="105"/>
      <c r="AK146" s="105"/>
      <c r="AL146" s="105"/>
      <c r="AM146" s="105"/>
      <c r="AN146" s="105"/>
      <c r="AO146" s="105"/>
      <c r="AP146" s="105"/>
      <c r="AQ146" s="104">
        <v>0</v>
      </c>
      <c r="AR146" s="104">
        <v>10000</v>
      </c>
      <c r="AS146" s="105"/>
      <c r="AT146" s="104">
        <v>0</v>
      </c>
      <c r="AU146" s="104">
        <v>0</v>
      </c>
      <c r="AV146" s="104">
        <v>-1</v>
      </c>
      <c r="AW146" s="104">
        <v>1460</v>
      </c>
      <c r="AX146" s="104">
        <v>1460</v>
      </c>
      <c r="AY146" s="104">
        <v>20</v>
      </c>
      <c r="AZ146" s="104" t="b">
        <v>0</v>
      </c>
      <c r="BA146" s="104">
        <v>0</v>
      </c>
      <c r="BB146" s="104">
        <v>0</v>
      </c>
      <c r="BC146" s="104">
        <v>0</v>
      </c>
      <c r="BD146" s="104" t="b">
        <v>1</v>
      </c>
      <c r="BE146" s="105" t="s">
        <v>512</v>
      </c>
      <c r="BF146" s="104">
        <v>0</v>
      </c>
      <c r="BG146" s="104">
        <v>0</v>
      </c>
      <c r="BH146" s="104">
        <v>0</v>
      </c>
      <c r="BI146" s="104" t="b">
        <v>1</v>
      </c>
      <c r="BJ146" s="105"/>
      <c r="BK146" s="105"/>
      <c r="BL146" s="104">
        <v>0</v>
      </c>
      <c r="BM146" s="104">
        <v>0</v>
      </c>
      <c r="BN146" s="104">
        <v>0</v>
      </c>
      <c r="BO146" s="105"/>
      <c r="BP146" s="105" t="s">
        <v>311</v>
      </c>
      <c r="BQ146" s="104">
        <v>105120</v>
      </c>
      <c r="BR146" s="105"/>
      <c r="BS146" s="105" t="s">
        <v>105</v>
      </c>
      <c r="BT146" s="105"/>
      <c r="BU146" s="104">
        <v>0</v>
      </c>
    </row>
    <row r="147" spans="1:73" x14ac:dyDescent="0.35">
      <c r="A147" s="104">
        <v>0</v>
      </c>
      <c r="B147" s="105" t="s">
        <v>511</v>
      </c>
      <c r="C147" s="105"/>
      <c r="D147" s="104">
        <v>2</v>
      </c>
      <c r="E147" s="105" t="s">
        <v>10840</v>
      </c>
      <c r="F147" s="105" t="s">
        <v>10656</v>
      </c>
      <c r="G147" s="104">
        <v>1</v>
      </c>
      <c r="H147" s="105" t="s">
        <v>483</v>
      </c>
      <c r="I147" s="104" t="b">
        <v>1</v>
      </c>
      <c r="J147" s="105"/>
      <c r="K147" s="105"/>
      <c r="L147" s="104">
        <v>24</v>
      </c>
      <c r="M147" s="105"/>
      <c r="N147" s="104" t="b">
        <v>1</v>
      </c>
      <c r="O147" s="104">
        <v>0</v>
      </c>
      <c r="P147" s="105"/>
      <c r="Q147" s="105"/>
      <c r="R147" s="104" t="b">
        <v>1</v>
      </c>
      <c r="S147" s="105"/>
      <c r="T147" s="105"/>
      <c r="U147" s="105"/>
      <c r="V147" s="105"/>
      <c r="W147" s="105"/>
      <c r="X147" s="105"/>
      <c r="Y147" s="105"/>
      <c r="Z147" s="105"/>
      <c r="AA147" s="105"/>
      <c r="AB147" s="105"/>
      <c r="AC147" s="105"/>
      <c r="AD147" s="105"/>
      <c r="AE147" s="105"/>
      <c r="AF147" s="105"/>
      <c r="AG147" s="105"/>
      <c r="AH147" s="105"/>
      <c r="AI147" s="105"/>
      <c r="AJ147" s="105"/>
      <c r="AK147" s="105"/>
      <c r="AL147" s="105"/>
      <c r="AM147" s="105"/>
      <c r="AN147" s="105"/>
      <c r="AO147" s="105"/>
      <c r="AP147" s="105"/>
      <c r="AQ147" s="104">
        <v>0</v>
      </c>
      <c r="AR147" s="104">
        <v>0</v>
      </c>
      <c r="AS147" s="105"/>
      <c r="AT147" s="104">
        <v>0</v>
      </c>
      <c r="AU147" s="104">
        <v>0</v>
      </c>
      <c r="AV147" s="104">
        <v>-1</v>
      </c>
      <c r="AW147" s="104">
        <v>1460</v>
      </c>
      <c r="AX147" s="104">
        <v>1460</v>
      </c>
      <c r="AY147" s="104">
        <v>20</v>
      </c>
      <c r="AZ147" s="104" t="b">
        <v>0</v>
      </c>
      <c r="BA147" s="104">
        <v>0</v>
      </c>
      <c r="BB147" s="104">
        <v>0</v>
      </c>
      <c r="BC147" s="104">
        <v>0</v>
      </c>
      <c r="BD147" s="104" t="b">
        <v>0</v>
      </c>
      <c r="BE147" s="105" t="s">
        <v>512</v>
      </c>
      <c r="BF147" s="104">
        <v>0</v>
      </c>
      <c r="BG147" s="104">
        <v>0</v>
      </c>
      <c r="BH147" s="104">
        <v>0</v>
      </c>
      <c r="BI147" s="104" t="b">
        <v>0</v>
      </c>
      <c r="BJ147" s="105"/>
      <c r="BK147" s="105"/>
      <c r="BL147" s="104">
        <v>0</v>
      </c>
      <c r="BM147" s="104">
        <v>1</v>
      </c>
      <c r="BN147" s="104">
        <v>0</v>
      </c>
      <c r="BO147" s="105" t="s">
        <v>6742</v>
      </c>
      <c r="BP147" s="105" t="s">
        <v>6743</v>
      </c>
      <c r="BQ147" s="104">
        <v>17520</v>
      </c>
      <c r="BR147" s="105"/>
      <c r="BS147" s="105" t="s">
        <v>513</v>
      </c>
      <c r="BT147" s="105"/>
      <c r="BU147" s="104">
        <v>0</v>
      </c>
    </row>
    <row r="148" spans="1:73" x14ac:dyDescent="0.35">
      <c r="A148" s="104">
        <v>0</v>
      </c>
      <c r="B148" s="105" t="s">
        <v>482</v>
      </c>
      <c r="C148" s="105"/>
      <c r="D148" s="104">
        <v>2</v>
      </c>
      <c r="E148" s="105" t="s">
        <v>10839</v>
      </c>
      <c r="F148" s="105" t="s">
        <v>10678</v>
      </c>
      <c r="G148" s="104">
        <v>1</v>
      </c>
      <c r="H148" s="105" t="s">
        <v>483</v>
      </c>
      <c r="I148" s="104" t="b">
        <v>1</v>
      </c>
      <c r="J148" s="105"/>
      <c r="K148" s="105"/>
      <c r="L148" s="104">
        <v>24</v>
      </c>
      <c r="M148" s="105"/>
      <c r="N148" s="104" t="b">
        <v>1</v>
      </c>
      <c r="O148" s="104">
        <v>0</v>
      </c>
      <c r="P148" s="105"/>
      <c r="Q148" s="105"/>
      <c r="R148" s="104" t="b">
        <v>1</v>
      </c>
      <c r="S148" s="105"/>
      <c r="T148" s="105"/>
      <c r="U148" s="105"/>
      <c r="V148" s="105"/>
      <c r="W148" s="105"/>
      <c r="X148" s="105"/>
      <c r="Y148" s="105"/>
      <c r="Z148" s="105"/>
      <c r="AA148" s="105"/>
      <c r="AB148" s="105"/>
      <c r="AC148" s="105"/>
      <c r="AD148" s="105"/>
      <c r="AE148" s="105"/>
      <c r="AF148" s="105"/>
      <c r="AG148" s="105"/>
      <c r="AH148" s="105"/>
      <c r="AI148" s="105"/>
      <c r="AJ148" s="105"/>
      <c r="AK148" s="105"/>
      <c r="AL148" s="105"/>
      <c r="AM148" s="105"/>
      <c r="AN148" s="105"/>
      <c r="AO148" s="105"/>
      <c r="AP148" s="105"/>
      <c r="AQ148" s="104">
        <v>0</v>
      </c>
      <c r="AR148" s="104">
        <v>175000</v>
      </c>
      <c r="AS148" s="105"/>
      <c r="AT148" s="104">
        <v>0</v>
      </c>
      <c r="AU148" s="104">
        <v>0</v>
      </c>
      <c r="AV148" s="104">
        <v>-1</v>
      </c>
      <c r="AW148" s="104">
        <v>1460</v>
      </c>
      <c r="AX148" s="104">
        <v>1460</v>
      </c>
      <c r="AY148" s="104">
        <v>20</v>
      </c>
      <c r="AZ148" s="104" t="b">
        <v>0</v>
      </c>
      <c r="BA148" s="104">
        <v>0</v>
      </c>
      <c r="BB148" s="104">
        <v>0</v>
      </c>
      <c r="BC148" s="104">
        <v>0</v>
      </c>
      <c r="BD148" s="104" t="b">
        <v>1</v>
      </c>
      <c r="BE148" s="105" t="s">
        <v>512</v>
      </c>
      <c r="BF148" s="104">
        <v>0</v>
      </c>
      <c r="BG148" s="104">
        <v>0</v>
      </c>
      <c r="BH148" s="104">
        <v>0</v>
      </c>
      <c r="BI148" s="104" t="b">
        <v>1</v>
      </c>
      <c r="BJ148" s="105"/>
      <c r="BK148" s="105"/>
      <c r="BL148" s="104">
        <v>0</v>
      </c>
      <c r="BM148" s="104">
        <v>0</v>
      </c>
      <c r="BN148" s="104">
        <v>336</v>
      </c>
      <c r="BO148" s="105"/>
      <c r="BP148" s="105" t="s">
        <v>6778</v>
      </c>
      <c r="BQ148" s="104">
        <v>219000</v>
      </c>
      <c r="BR148" s="105"/>
      <c r="BS148" s="105" t="s">
        <v>105</v>
      </c>
      <c r="BT148" s="105"/>
      <c r="BU148" s="104">
        <v>0</v>
      </c>
    </row>
    <row r="149" spans="1:73" x14ac:dyDescent="0.35">
      <c r="A149" s="104">
        <v>0</v>
      </c>
      <c r="B149" s="105" t="s">
        <v>511</v>
      </c>
      <c r="C149" s="105"/>
      <c r="D149" s="104">
        <v>2</v>
      </c>
      <c r="E149" s="105" t="s">
        <v>10839</v>
      </c>
      <c r="F149" s="105" t="s">
        <v>10656</v>
      </c>
      <c r="G149" s="104">
        <v>1</v>
      </c>
      <c r="H149" s="105" t="s">
        <v>483</v>
      </c>
      <c r="I149" s="104" t="b">
        <v>1</v>
      </c>
      <c r="J149" s="105"/>
      <c r="K149" s="105"/>
      <c r="L149" s="104">
        <v>24</v>
      </c>
      <c r="M149" s="105"/>
      <c r="N149" s="104" t="b">
        <v>1</v>
      </c>
      <c r="O149" s="104">
        <v>0</v>
      </c>
      <c r="P149" s="105"/>
      <c r="Q149" s="105"/>
      <c r="R149" s="104" t="b">
        <v>1</v>
      </c>
      <c r="S149" s="105"/>
      <c r="T149" s="105"/>
      <c r="U149" s="105"/>
      <c r="V149" s="105"/>
      <c r="W149" s="105"/>
      <c r="X149" s="105"/>
      <c r="Y149" s="105"/>
      <c r="Z149" s="105"/>
      <c r="AA149" s="105"/>
      <c r="AB149" s="105"/>
      <c r="AC149" s="105"/>
      <c r="AD149" s="105"/>
      <c r="AE149" s="105"/>
      <c r="AF149" s="105"/>
      <c r="AG149" s="105"/>
      <c r="AH149" s="105"/>
      <c r="AI149" s="105"/>
      <c r="AJ149" s="105"/>
      <c r="AK149" s="105"/>
      <c r="AL149" s="105"/>
      <c r="AM149" s="105"/>
      <c r="AN149" s="105"/>
      <c r="AO149" s="105"/>
      <c r="AP149" s="105"/>
      <c r="AQ149" s="104">
        <v>0</v>
      </c>
      <c r="AR149" s="104">
        <v>0</v>
      </c>
      <c r="AS149" s="105"/>
      <c r="AT149" s="104">
        <v>0</v>
      </c>
      <c r="AU149" s="104">
        <v>0</v>
      </c>
      <c r="AV149" s="104">
        <v>-1</v>
      </c>
      <c r="AW149" s="104">
        <v>1460</v>
      </c>
      <c r="AX149" s="104">
        <v>1460</v>
      </c>
      <c r="AY149" s="104">
        <v>20</v>
      </c>
      <c r="AZ149" s="104" t="b">
        <v>0</v>
      </c>
      <c r="BA149" s="104">
        <v>0</v>
      </c>
      <c r="BB149" s="104">
        <v>0</v>
      </c>
      <c r="BC149" s="104">
        <v>0</v>
      </c>
      <c r="BD149" s="104" t="b">
        <v>0</v>
      </c>
      <c r="BE149" s="105" t="s">
        <v>512</v>
      </c>
      <c r="BF149" s="104">
        <v>0</v>
      </c>
      <c r="BG149" s="104">
        <v>0</v>
      </c>
      <c r="BH149" s="104">
        <v>0</v>
      </c>
      <c r="BI149" s="104" t="b">
        <v>0</v>
      </c>
      <c r="BJ149" s="105"/>
      <c r="BK149" s="105"/>
      <c r="BL149" s="104">
        <v>0</v>
      </c>
      <c r="BM149" s="104">
        <v>1</v>
      </c>
      <c r="BN149" s="104">
        <v>0</v>
      </c>
      <c r="BO149" s="105" t="s">
        <v>6742</v>
      </c>
      <c r="BP149" s="105" t="s">
        <v>6743</v>
      </c>
      <c r="BQ149" s="104">
        <v>17520</v>
      </c>
      <c r="BR149" s="105"/>
      <c r="BS149" s="105" t="s">
        <v>513</v>
      </c>
      <c r="BT149" s="105"/>
      <c r="BU149" s="104">
        <v>0</v>
      </c>
    </row>
    <row r="150" spans="1:73" x14ac:dyDescent="0.35">
      <c r="A150" s="104">
        <v>0</v>
      </c>
      <c r="B150" s="105" t="s">
        <v>482</v>
      </c>
      <c r="C150" s="105"/>
      <c r="D150" s="104">
        <v>2</v>
      </c>
      <c r="E150" s="105" t="s">
        <v>10798</v>
      </c>
      <c r="F150" s="105" t="s">
        <v>10677</v>
      </c>
      <c r="G150" s="104">
        <v>1</v>
      </c>
      <c r="H150" s="105" t="s">
        <v>483</v>
      </c>
      <c r="I150" s="104" t="b">
        <v>1</v>
      </c>
      <c r="J150" s="105"/>
      <c r="K150" s="105"/>
      <c r="L150" s="104">
        <v>24</v>
      </c>
      <c r="M150" s="105"/>
      <c r="N150" s="104" t="b">
        <v>1</v>
      </c>
      <c r="O150" s="104">
        <v>0</v>
      </c>
      <c r="P150" s="105"/>
      <c r="Q150" s="105" t="s">
        <v>5934</v>
      </c>
      <c r="R150" s="104" t="b">
        <v>0</v>
      </c>
      <c r="S150" s="105"/>
      <c r="T150" s="105"/>
      <c r="U150" s="105"/>
      <c r="V150" s="105"/>
      <c r="W150" s="105"/>
      <c r="X150" s="105"/>
      <c r="Y150" s="105"/>
      <c r="Z150" s="105"/>
      <c r="AA150" s="105"/>
      <c r="AB150" s="105"/>
      <c r="AC150" s="105"/>
      <c r="AD150" s="105"/>
      <c r="AE150" s="105"/>
      <c r="AF150" s="105"/>
      <c r="AG150" s="105"/>
      <c r="AH150" s="105"/>
      <c r="AI150" s="105"/>
      <c r="AJ150" s="105"/>
      <c r="AK150" s="105"/>
      <c r="AL150" s="105"/>
      <c r="AM150" s="105"/>
      <c r="AN150" s="105"/>
      <c r="AO150" s="105"/>
      <c r="AP150" s="105"/>
      <c r="AQ150" s="104">
        <v>0</v>
      </c>
      <c r="AR150" s="104">
        <v>1500</v>
      </c>
      <c r="AS150" s="105"/>
      <c r="AT150" s="104">
        <v>0</v>
      </c>
      <c r="AU150" s="104">
        <v>0</v>
      </c>
      <c r="AV150" s="104">
        <v>-1</v>
      </c>
      <c r="AW150" s="104">
        <v>1460</v>
      </c>
      <c r="AX150" s="104">
        <v>1460</v>
      </c>
      <c r="AY150" s="104">
        <v>20</v>
      </c>
      <c r="AZ150" s="104" t="b">
        <v>0</v>
      </c>
      <c r="BA150" s="104">
        <v>0</v>
      </c>
      <c r="BB150" s="104">
        <v>0</v>
      </c>
      <c r="BC150" s="104">
        <v>0</v>
      </c>
      <c r="BD150" s="104" t="b">
        <v>1</v>
      </c>
      <c r="BE150" s="105" t="s">
        <v>512</v>
      </c>
      <c r="BF150" s="104">
        <v>0</v>
      </c>
      <c r="BG150" s="104">
        <v>0</v>
      </c>
      <c r="BH150" s="104">
        <v>0</v>
      </c>
      <c r="BI150" s="104" t="b">
        <v>1</v>
      </c>
      <c r="BJ150" s="105"/>
      <c r="BK150" s="105"/>
      <c r="BL150" s="104">
        <v>0</v>
      </c>
      <c r="BM150" s="104">
        <v>0</v>
      </c>
      <c r="BN150" s="104">
        <v>1</v>
      </c>
      <c r="BO150" s="105"/>
      <c r="BP150" s="105" t="s">
        <v>207</v>
      </c>
      <c r="BQ150" s="104">
        <v>52560</v>
      </c>
      <c r="BR150" s="105"/>
      <c r="BS150" s="105" t="s">
        <v>105</v>
      </c>
      <c r="BT150" s="105"/>
      <c r="BU150" s="104">
        <v>0</v>
      </c>
    </row>
    <row r="151" spans="1:73" x14ac:dyDescent="0.35">
      <c r="A151" s="104">
        <v>0</v>
      </c>
      <c r="B151" s="105" t="s">
        <v>511</v>
      </c>
      <c r="C151" s="105"/>
      <c r="D151" s="104">
        <v>2</v>
      </c>
      <c r="E151" s="105" t="s">
        <v>10798</v>
      </c>
      <c r="F151" s="105" t="s">
        <v>10656</v>
      </c>
      <c r="G151" s="104">
        <v>1</v>
      </c>
      <c r="H151" s="105" t="s">
        <v>483</v>
      </c>
      <c r="I151" s="104" t="b">
        <v>1</v>
      </c>
      <c r="J151" s="105"/>
      <c r="K151" s="105"/>
      <c r="L151" s="104">
        <v>24</v>
      </c>
      <c r="M151" s="105"/>
      <c r="N151" s="104" t="b">
        <v>1</v>
      </c>
      <c r="O151" s="104">
        <v>0</v>
      </c>
      <c r="P151" s="105"/>
      <c r="Q151" s="105"/>
      <c r="R151" s="104" t="b">
        <v>1</v>
      </c>
      <c r="S151" s="105"/>
      <c r="T151" s="105"/>
      <c r="U151" s="105"/>
      <c r="V151" s="105"/>
      <c r="W151" s="105"/>
      <c r="X151" s="105"/>
      <c r="Y151" s="105"/>
      <c r="Z151" s="105"/>
      <c r="AA151" s="105"/>
      <c r="AB151" s="105"/>
      <c r="AC151" s="105"/>
      <c r="AD151" s="105"/>
      <c r="AE151" s="105"/>
      <c r="AF151" s="105"/>
      <c r="AG151" s="105"/>
      <c r="AH151" s="105"/>
      <c r="AI151" s="105"/>
      <c r="AJ151" s="105"/>
      <c r="AK151" s="105"/>
      <c r="AL151" s="105"/>
      <c r="AM151" s="105"/>
      <c r="AN151" s="105"/>
      <c r="AO151" s="105"/>
      <c r="AP151" s="105"/>
      <c r="AQ151" s="104">
        <v>0</v>
      </c>
      <c r="AR151" s="104">
        <v>0</v>
      </c>
      <c r="AS151" s="105"/>
      <c r="AT151" s="104">
        <v>0</v>
      </c>
      <c r="AU151" s="104">
        <v>0</v>
      </c>
      <c r="AV151" s="104">
        <v>-1</v>
      </c>
      <c r="AW151" s="104">
        <v>1460</v>
      </c>
      <c r="AX151" s="104">
        <v>1460</v>
      </c>
      <c r="AY151" s="104">
        <v>20</v>
      </c>
      <c r="AZ151" s="104" t="b">
        <v>0</v>
      </c>
      <c r="BA151" s="104">
        <v>0</v>
      </c>
      <c r="BB151" s="104">
        <v>0</v>
      </c>
      <c r="BC151" s="104">
        <v>0</v>
      </c>
      <c r="BD151" s="104" t="b">
        <v>0</v>
      </c>
      <c r="BE151" s="105" t="s">
        <v>512</v>
      </c>
      <c r="BF151" s="104">
        <v>0</v>
      </c>
      <c r="BG151" s="104">
        <v>0</v>
      </c>
      <c r="BH151" s="104">
        <v>0</v>
      </c>
      <c r="BI151" s="104" t="b">
        <v>0</v>
      </c>
      <c r="BJ151" s="105"/>
      <c r="BK151" s="105"/>
      <c r="BL151" s="104">
        <v>0</v>
      </c>
      <c r="BM151" s="104">
        <v>1</v>
      </c>
      <c r="BN151" s="104">
        <v>0</v>
      </c>
      <c r="BO151" s="105" t="s">
        <v>6742</v>
      </c>
      <c r="BP151" s="105" t="s">
        <v>6743</v>
      </c>
      <c r="BQ151" s="104">
        <v>17520</v>
      </c>
      <c r="BR151" s="105"/>
      <c r="BS151" s="105" t="s">
        <v>513</v>
      </c>
      <c r="BT151" s="105"/>
      <c r="BU151" s="104">
        <v>0</v>
      </c>
    </row>
    <row r="152" spans="1:73" x14ac:dyDescent="0.35">
      <c r="A152" s="104">
        <v>0</v>
      </c>
      <c r="B152" s="105" t="s">
        <v>511</v>
      </c>
      <c r="C152" s="105"/>
      <c r="D152" s="104">
        <v>2</v>
      </c>
      <c r="E152" s="105" t="s">
        <v>10753</v>
      </c>
      <c r="F152" s="105" t="s">
        <v>6828</v>
      </c>
      <c r="G152" s="104">
        <v>1</v>
      </c>
      <c r="H152" s="105" t="s">
        <v>483</v>
      </c>
      <c r="I152" s="104" t="b">
        <v>1</v>
      </c>
      <c r="J152" s="105"/>
      <c r="K152" s="105"/>
      <c r="L152" s="104">
        <v>24</v>
      </c>
      <c r="M152" s="105"/>
      <c r="N152" s="104" t="b">
        <v>1</v>
      </c>
      <c r="O152" s="104">
        <v>0</v>
      </c>
      <c r="P152" s="105"/>
      <c r="Q152" s="105"/>
      <c r="R152" s="104" t="b">
        <v>0</v>
      </c>
      <c r="S152" s="105"/>
      <c r="T152" s="105"/>
      <c r="U152" s="105"/>
      <c r="V152" s="105"/>
      <c r="W152" s="105"/>
      <c r="X152" s="105"/>
      <c r="Y152" s="105"/>
      <c r="Z152" s="105"/>
      <c r="AA152" s="105"/>
      <c r="AB152" s="105"/>
      <c r="AC152" s="105"/>
      <c r="AD152" s="105"/>
      <c r="AE152" s="105"/>
      <c r="AF152" s="105"/>
      <c r="AG152" s="105"/>
      <c r="AH152" s="105"/>
      <c r="AI152" s="105"/>
      <c r="AJ152" s="105"/>
      <c r="AK152" s="105"/>
      <c r="AL152" s="105"/>
      <c r="AM152" s="105"/>
      <c r="AN152" s="105"/>
      <c r="AO152" s="105"/>
      <c r="AP152" s="105"/>
      <c r="AQ152" s="104">
        <v>0</v>
      </c>
      <c r="AR152" s="104">
        <v>0</v>
      </c>
      <c r="AS152" s="105"/>
      <c r="AT152" s="104">
        <v>0</v>
      </c>
      <c r="AU152" s="104">
        <v>0</v>
      </c>
      <c r="AV152" s="104">
        <v>-1</v>
      </c>
      <c r="AW152" s="104">
        <v>1460</v>
      </c>
      <c r="AX152" s="104">
        <v>1460</v>
      </c>
      <c r="AY152" s="104">
        <v>20</v>
      </c>
      <c r="AZ152" s="104" t="b">
        <v>0</v>
      </c>
      <c r="BA152" s="104">
        <v>0</v>
      </c>
      <c r="BB152" s="104">
        <v>0</v>
      </c>
      <c r="BC152" s="104">
        <v>0</v>
      </c>
      <c r="BD152" s="104" t="b">
        <v>0</v>
      </c>
      <c r="BE152" s="105" t="s">
        <v>512</v>
      </c>
      <c r="BF152" s="104">
        <v>0</v>
      </c>
      <c r="BG152" s="104">
        <v>0</v>
      </c>
      <c r="BH152" s="104">
        <v>0</v>
      </c>
      <c r="BI152" s="104" t="b">
        <v>0</v>
      </c>
      <c r="BJ152" s="105"/>
      <c r="BK152" s="105"/>
      <c r="BL152" s="104">
        <v>0</v>
      </c>
      <c r="BM152" s="104">
        <v>0</v>
      </c>
      <c r="BN152" s="104">
        <v>0</v>
      </c>
      <c r="BO152" s="105" t="s">
        <v>6829</v>
      </c>
      <c r="BP152" s="105" t="s">
        <v>208</v>
      </c>
      <c r="BQ152" s="104">
        <v>768</v>
      </c>
      <c r="BR152" s="105"/>
      <c r="BS152" s="105" t="s">
        <v>513</v>
      </c>
      <c r="BT152" s="105"/>
      <c r="BU152" s="104">
        <v>0</v>
      </c>
    </row>
    <row r="153" spans="1:73" x14ac:dyDescent="0.35">
      <c r="A153" s="104">
        <v>0</v>
      </c>
      <c r="B153" s="105" t="s">
        <v>482</v>
      </c>
      <c r="C153" s="105"/>
      <c r="D153" s="104">
        <v>2</v>
      </c>
      <c r="E153" s="105" t="s">
        <v>10753</v>
      </c>
      <c r="F153" s="105" t="s">
        <v>10703</v>
      </c>
      <c r="G153" s="104">
        <v>1</v>
      </c>
      <c r="H153" s="105" t="s">
        <v>483</v>
      </c>
      <c r="I153" s="104" t="b">
        <v>1</v>
      </c>
      <c r="J153" s="105"/>
      <c r="K153" s="105"/>
      <c r="L153" s="104">
        <v>24</v>
      </c>
      <c r="M153" s="105"/>
      <c r="N153" s="104" t="b">
        <v>1</v>
      </c>
      <c r="O153" s="104">
        <v>0</v>
      </c>
      <c r="P153" s="105" t="s">
        <v>485</v>
      </c>
      <c r="Q153" s="105" t="s">
        <v>6002</v>
      </c>
      <c r="R153" s="104" t="b">
        <v>0</v>
      </c>
      <c r="S153" s="105"/>
      <c r="T153" s="105"/>
      <c r="U153" s="105"/>
      <c r="V153" s="105"/>
      <c r="W153" s="105"/>
      <c r="X153" s="105"/>
      <c r="Y153" s="105"/>
      <c r="Z153" s="105"/>
      <c r="AA153" s="105"/>
      <c r="AB153" s="105"/>
      <c r="AC153" s="105"/>
      <c r="AD153" s="105"/>
      <c r="AE153" s="105"/>
      <c r="AF153" s="105"/>
      <c r="AG153" s="105"/>
      <c r="AH153" s="105"/>
      <c r="AI153" s="105"/>
      <c r="AJ153" s="105"/>
      <c r="AK153" s="105"/>
      <c r="AL153" s="105"/>
      <c r="AM153" s="105"/>
      <c r="AN153" s="105"/>
      <c r="AO153" s="105"/>
      <c r="AP153" s="105"/>
      <c r="AQ153" s="104">
        <v>0</v>
      </c>
      <c r="AR153" s="104">
        <v>0</v>
      </c>
      <c r="AS153" s="105"/>
      <c r="AT153" s="104">
        <v>0</v>
      </c>
      <c r="AU153" s="104">
        <v>0</v>
      </c>
      <c r="AV153" s="104">
        <v>-1</v>
      </c>
      <c r="AW153" s="104">
        <v>1460</v>
      </c>
      <c r="AX153" s="104">
        <v>1460</v>
      </c>
      <c r="AY153" s="104">
        <v>20</v>
      </c>
      <c r="AZ153" s="104" t="b">
        <v>0</v>
      </c>
      <c r="BA153" s="104">
        <v>0</v>
      </c>
      <c r="BB153" s="104">
        <v>0</v>
      </c>
      <c r="BC153" s="104">
        <v>0</v>
      </c>
      <c r="BD153" s="104" t="b">
        <v>1</v>
      </c>
      <c r="BE153" s="105" t="s">
        <v>512</v>
      </c>
      <c r="BF153" s="104">
        <v>0</v>
      </c>
      <c r="BG153" s="104">
        <v>0</v>
      </c>
      <c r="BH153" s="104">
        <v>0</v>
      </c>
      <c r="BI153" s="104" t="b">
        <v>1</v>
      </c>
      <c r="BJ153" s="105" t="s">
        <v>10183</v>
      </c>
      <c r="BK153" s="105" t="s">
        <v>10183</v>
      </c>
      <c r="BL153" s="104">
        <v>0</v>
      </c>
      <c r="BM153" s="104">
        <v>1</v>
      </c>
      <c r="BN153" s="104">
        <v>2</v>
      </c>
      <c r="BO153" s="105"/>
      <c r="BP153" s="105" t="s">
        <v>207</v>
      </c>
      <c r="BQ153" s="104">
        <v>52560</v>
      </c>
      <c r="BR153" s="105"/>
      <c r="BS153" s="105" t="s">
        <v>105</v>
      </c>
      <c r="BT153" s="105"/>
      <c r="BU153" s="104">
        <v>0</v>
      </c>
    </row>
    <row r="154" spans="1:73" x14ac:dyDescent="0.35">
      <c r="A154" s="104">
        <v>0</v>
      </c>
      <c r="B154" s="105" t="s">
        <v>511</v>
      </c>
      <c r="C154" s="105"/>
      <c r="D154" s="104">
        <v>2</v>
      </c>
      <c r="E154" s="105" t="s">
        <v>10753</v>
      </c>
      <c r="F154" s="105" t="s">
        <v>10656</v>
      </c>
      <c r="G154" s="104">
        <v>1</v>
      </c>
      <c r="H154" s="105" t="s">
        <v>483</v>
      </c>
      <c r="I154" s="104" t="b">
        <v>1</v>
      </c>
      <c r="J154" s="105"/>
      <c r="K154" s="105"/>
      <c r="L154" s="104">
        <v>24</v>
      </c>
      <c r="M154" s="105"/>
      <c r="N154" s="104" t="b">
        <v>1</v>
      </c>
      <c r="O154" s="104">
        <v>0</v>
      </c>
      <c r="P154" s="105"/>
      <c r="Q154" s="105"/>
      <c r="R154" s="104" t="b">
        <v>1</v>
      </c>
      <c r="S154" s="105"/>
      <c r="T154" s="105"/>
      <c r="U154" s="105"/>
      <c r="V154" s="105"/>
      <c r="W154" s="105"/>
      <c r="X154" s="105"/>
      <c r="Y154" s="105"/>
      <c r="Z154" s="105"/>
      <c r="AA154" s="105"/>
      <c r="AB154" s="105"/>
      <c r="AC154" s="105"/>
      <c r="AD154" s="105"/>
      <c r="AE154" s="105"/>
      <c r="AF154" s="105"/>
      <c r="AG154" s="105"/>
      <c r="AH154" s="105"/>
      <c r="AI154" s="105"/>
      <c r="AJ154" s="105"/>
      <c r="AK154" s="105"/>
      <c r="AL154" s="105"/>
      <c r="AM154" s="105"/>
      <c r="AN154" s="105"/>
      <c r="AO154" s="105"/>
      <c r="AP154" s="105"/>
      <c r="AQ154" s="104">
        <v>0</v>
      </c>
      <c r="AR154" s="104">
        <v>0</v>
      </c>
      <c r="AS154" s="105"/>
      <c r="AT154" s="104">
        <v>0</v>
      </c>
      <c r="AU154" s="104">
        <v>0</v>
      </c>
      <c r="AV154" s="104">
        <v>-1</v>
      </c>
      <c r="AW154" s="104">
        <v>1460</v>
      </c>
      <c r="AX154" s="104">
        <v>1460</v>
      </c>
      <c r="AY154" s="104">
        <v>20</v>
      </c>
      <c r="AZ154" s="104" t="b">
        <v>0</v>
      </c>
      <c r="BA154" s="104">
        <v>0</v>
      </c>
      <c r="BB154" s="104">
        <v>0</v>
      </c>
      <c r="BC154" s="104">
        <v>0</v>
      </c>
      <c r="BD154" s="104" t="b">
        <v>0</v>
      </c>
      <c r="BE154" s="105" t="s">
        <v>512</v>
      </c>
      <c r="BF154" s="104">
        <v>0</v>
      </c>
      <c r="BG154" s="104">
        <v>0</v>
      </c>
      <c r="BH154" s="104">
        <v>0</v>
      </c>
      <c r="BI154" s="104" t="b">
        <v>0</v>
      </c>
      <c r="BJ154" s="105"/>
      <c r="BK154" s="105"/>
      <c r="BL154" s="104">
        <v>0</v>
      </c>
      <c r="BM154" s="104">
        <v>2</v>
      </c>
      <c r="BN154" s="104">
        <v>0</v>
      </c>
      <c r="BO154" s="105" t="s">
        <v>6742</v>
      </c>
      <c r="BP154" s="105" t="s">
        <v>6743</v>
      </c>
      <c r="BQ154" s="104">
        <v>17520</v>
      </c>
      <c r="BR154" s="105"/>
      <c r="BS154" s="105" t="s">
        <v>513</v>
      </c>
      <c r="BT154" s="105"/>
      <c r="BU154" s="104">
        <v>0</v>
      </c>
    </row>
    <row r="155" spans="1:73" x14ac:dyDescent="0.35">
      <c r="A155" s="104">
        <v>0</v>
      </c>
      <c r="B155" s="105" t="s">
        <v>511</v>
      </c>
      <c r="C155" s="105"/>
      <c r="D155" s="104">
        <v>2</v>
      </c>
      <c r="E155" s="105" t="s">
        <v>10767</v>
      </c>
      <c r="F155" s="105" t="s">
        <v>6828</v>
      </c>
      <c r="G155" s="104">
        <v>1</v>
      </c>
      <c r="H155" s="105" t="s">
        <v>483</v>
      </c>
      <c r="I155" s="104" t="b">
        <v>1</v>
      </c>
      <c r="J155" s="105"/>
      <c r="K155" s="105"/>
      <c r="L155" s="104">
        <v>24</v>
      </c>
      <c r="M155" s="105"/>
      <c r="N155" s="104" t="b">
        <v>1</v>
      </c>
      <c r="O155" s="104">
        <v>0</v>
      </c>
      <c r="P155" s="105"/>
      <c r="Q155" s="105"/>
      <c r="R155" s="104" t="b">
        <v>0</v>
      </c>
      <c r="S155" s="105"/>
      <c r="T155" s="105"/>
      <c r="U155" s="105"/>
      <c r="V155" s="105"/>
      <c r="W155" s="105"/>
      <c r="X155" s="105"/>
      <c r="Y155" s="105"/>
      <c r="Z155" s="105"/>
      <c r="AA155" s="105"/>
      <c r="AB155" s="105"/>
      <c r="AC155" s="105"/>
      <c r="AD155" s="105"/>
      <c r="AE155" s="105"/>
      <c r="AF155" s="105"/>
      <c r="AG155" s="105"/>
      <c r="AH155" s="105"/>
      <c r="AI155" s="105"/>
      <c r="AJ155" s="105"/>
      <c r="AK155" s="105"/>
      <c r="AL155" s="105"/>
      <c r="AM155" s="105"/>
      <c r="AN155" s="105"/>
      <c r="AO155" s="105"/>
      <c r="AP155" s="105"/>
      <c r="AQ155" s="104">
        <v>0</v>
      </c>
      <c r="AR155" s="104">
        <v>0</v>
      </c>
      <c r="AS155" s="105"/>
      <c r="AT155" s="104">
        <v>0</v>
      </c>
      <c r="AU155" s="104">
        <v>0</v>
      </c>
      <c r="AV155" s="104">
        <v>-1</v>
      </c>
      <c r="AW155" s="104">
        <v>1460</v>
      </c>
      <c r="AX155" s="104">
        <v>1460</v>
      </c>
      <c r="AY155" s="104">
        <v>20</v>
      </c>
      <c r="AZ155" s="104" t="b">
        <v>0</v>
      </c>
      <c r="BA155" s="104">
        <v>0</v>
      </c>
      <c r="BB155" s="104">
        <v>0</v>
      </c>
      <c r="BC155" s="104">
        <v>0</v>
      </c>
      <c r="BD155" s="104" t="b">
        <v>0</v>
      </c>
      <c r="BE155" s="105" t="s">
        <v>512</v>
      </c>
      <c r="BF155" s="104">
        <v>0</v>
      </c>
      <c r="BG155" s="104">
        <v>0</v>
      </c>
      <c r="BH155" s="104">
        <v>0</v>
      </c>
      <c r="BI155" s="104" t="b">
        <v>0</v>
      </c>
      <c r="BJ155" s="105"/>
      <c r="BK155" s="105"/>
      <c r="BL155" s="104">
        <v>0</v>
      </c>
      <c r="BM155" s="104">
        <v>0</v>
      </c>
      <c r="BN155" s="104">
        <v>0</v>
      </c>
      <c r="BO155" s="105" t="s">
        <v>6829</v>
      </c>
      <c r="BP155" s="105" t="s">
        <v>208</v>
      </c>
      <c r="BQ155" s="104">
        <v>768</v>
      </c>
      <c r="BR155" s="105"/>
      <c r="BS155" s="105" t="s">
        <v>513</v>
      </c>
      <c r="BT155" s="105"/>
      <c r="BU155" s="104">
        <v>0</v>
      </c>
    </row>
    <row r="156" spans="1:73" x14ac:dyDescent="0.35">
      <c r="A156" s="104">
        <v>0</v>
      </c>
      <c r="B156" s="105" t="s">
        <v>482</v>
      </c>
      <c r="C156" s="105"/>
      <c r="D156" s="104">
        <v>2</v>
      </c>
      <c r="E156" s="105" t="s">
        <v>10767</v>
      </c>
      <c r="F156" s="105" t="s">
        <v>10718</v>
      </c>
      <c r="G156" s="104">
        <v>1</v>
      </c>
      <c r="H156" s="105" t="s">
        <v>483</v>
      </c>
      <c r="I156" s="104" t="b">
        <v>1</v>
      </c>
      <c r="J156" s="105"/>
      <c r="K156" s="105"/>
      <c r="L156" s="104">
        <v>24</v>
      </c>
      <c r="M156" s="105"/>
      <c r="N156" s="104" t="b">
        <v>1</v>
      </c>
      <c r="O156" s="104">
        <v>0</v>
      </c>
      <c r="P156" s="105" t="s">
        <v>485</v>
      </c>
      <c r="Q156" s="105" t="s">
        <v>6002</v>
      </c>
      <c r="R156" s="104" t="b">
        <v>0</v>
      </c>
      <c r="S156" s="105"/>
      <c r="T156" s="105"/>
      <c r="U156" s="105"/>
      <c r="V156" s="105"/>
      <c r="W156" s="105"/>
      <c r="X156" s="105"/>
      <c r="Y156" s="105"/>
      <c r="Z156" s="105"/>
      <c r="AA156" s="105"/>
      <c r="AB156" s="105"/>
      <c r="AC156" s="105"/>
      <c r="AD156" s="105"/>
      <c r="AE156" s="105"/>
      <c r="AF156" s="105"/>
      <c r="AG156" s="105"/>
      <c r="AH156" s="105"/>
      <c r="AI156" s="105"/>
      <c r="AJ156" s="105"/>
      <c r="AK156" s="105"/>
      <c r="AL156" s="105"/>
      <c r="AM156" s="105"/>
      <c r="AN156" s="105"/>
      <c r="AO156" s="105"/>
      <c r="AP156" s="105"/>
      <c r="AQ156" s="104">
        <v>0</v>
      </c>
      <c r="AR156" s="104">
        <v>0</v>
      </c>
      <c r="AS156" s="105"/>
      <c r="AT156" s="104">
        <v>0</v>
      </c>
      <c r="AU156" s="104">
        <v>0</v>
      </c>
      <c r="AV156" s="104">
        <v>-1</v>
      </c>
      <c r="AW156" s="104">
        <v>1460</v>
      </c>
      <c r="AX156" s="104">
        <v>1460</v>
      </c>
      <c r="AY156" s="104">
        <v>20</v>
      </c>
      <c r="AZ156" s="104" t="b">
        <v>0</v>
      </c>
      <c r="BA156" s="104">
        <v>0</v>
      </c>
      <c r="BB156" s="104">
        <v>0</v>
      </c>
      <c r="BC156" s="104">
        <v>0</v>
      </c>
      <c r="BD156" s="104" t="b">
        <v>1</v>
      </c>
      <c r="BE156" s="105" t="s">
        <v>512</v>
      </c>
      <c r="BF156" s="104">
        <v>0</v>
      </c>
      <c r="BG156" s="104">
        <v>0</v>
      </c>
      <c r="BH156" s="104">
        <v>0</v>
      </c>
      <c r="BI156" s="104" t="b">
        <v>1</v>
      </c>
      <c r="BJ156" s="105" t="s">
        <v>5969</v>
      </c>
      <c r="BK156" s="105" t="s">
        <v>5969</v>
      </c>
      <c r="BL156" s="104">
        <v>0</v>
      </c>
      <c r="BM156" s="104">
        <v>1</v>
      </c>
      <c r="BN156" s="104">
        <v>2</v>
      </c>
      <c r="BO156" s="105"/>
      <c r="BP156" s="105" t="s">
        <v>207</v>
      </c>
      <c r="BQ156" s="104">
        <v>52560</v>
      </c>
      <c r="BR156" s="105"/>
      <c r="BS156" s="105" t="s">
        <v>105</v>
      </c>
      <c r="BT156" s="105"/>
      <c r="BU156" s="104">
        <v>0</v>
      </c>
    </row>
    <row r="157" spans="1:73" x14ac:dyDescent="0.35">
      <c r="A157" s="104">
        <v>0</v>
      </c>
      <c r="B157" s="105" t="s">
        <v>511</v>
      </c>
      <c r="C157" s="105"/>
      <c r="D157" s="104">
        <v>2</v>
      </c>
      <c r="E157" s="105" t="s">
        <v>10767</v>
      </c>
      <c r="F157" s="105" t="s">
        <v>10656</v>
      </c>
      <c r="G157" s="104">
        <v>1</v>
      </c>
      <c r="H157" s="105" t="s">
        <v>483</v>
      </c>
      <c r="I157" s="104" t="b">
        <v>1</v>
      </c>
      <c r="J157" s="105"/>
      <c r="K157" s="105"/>
      <c r="L157" s="104">
        <v>24</v>
      </c>
      <c r="M157" s="105"/>
      <c r="N157" s="104" t="b">
        <v>1</v>
      </c>
      <c r="O157" s="104">
        <v>0</v>
      </c>
      <c r="P157" s="105"/>
      <c r="Q157" s="105"/>
      <c r="R157" s="104" t="b">
        <v>1</v>
      </c>
      <c r="S157" s="105"/>
      <c r="T157" s="105"/>
      <c r="U157" s="105"/>
      <c r="V157" s="105"/>
      <c r="W157" s="105"/>
      <c r="X157" s="105"/>
      <c r="Y157" s="105"/>
      <c r="Z157" s="105"/>
      <c r="AA157" s="105"/>
      <c r="AB157" s="105"/>
      <c r="AC157" s="105"/>
      <c r="AD157" s="105"/>
      <c r="AE157" s="105"/>
      <c r="AF157" s="105"/>
      <c r="AG157" s="105"/>
      <c r="AH157" s="105"/>
      <c r="AI157" s="105"/>
      <c r="AJ157" s="105"/>
      <c r="AK157" s="105"/>
      <c r="AL157" s="105"/>
      <c r="AM157" s="105"/>
      <c r="AN157" s="105"/>
      <c r="AO157" s="105"/>
      <c r="AP157" s="105"/>
      <c r="AQ157" s="104">
        <v>0</v>
      </c>
      <c r="AR157" s="104">
        <v>0</v>
      </c>
      <c r="AS157" s="105"/>
      <c r="AT157" s="104">
        <v>0</v>
      </c>
      <c r="AU157" s="104">
        <v>0</v>
      </c>
      <c r="AV157" s="104">
        <v>-1</v>
      </c>
      <c r="AW157" s="104">
        <v>1460</v>
      </c>
      <c r="AX157" s="104">
        <v>1460</v>
      </c>
      <c r="AY157" s="104">
        <v>20</v>
      </c>
      <c r="AZ157" s="104" t="b">
        <v>0</v>
      </c>
      <c r="BA157" s="104">
        <v>0</v>
      </c>
      <c r="BB157" s="104">
        <v>0</v>
      </c>
      <c r="BC157" s="104">
        <v>0</v>
      </c>
      <c r="BD157" s="104" t="b">
        <v>0</v>
      </c>
      <c r="BE157" s="105" t="s">
        <v>512</v>
      </c>
      <c r="BF157" s="104">
        <v>0</v>
      </c>
      <c r="BG157" s="104">
        <v>0</v>
      </c>
      <c r="BH157" s="104">
        <v>0</v>
      </c>
      <c r="BI157" s="104" t="b">
        <v>0</v>
      </c>
      <c r="BJ157" s="105"/>
      <c r="BK157" s="105"/>
      <c r="BL157" s="104">
        <v>0</v>
      </c>
      <c r="BM157" s="104">
        <v>2</v>
      </c>
      <c r="BN157" s="104">
        <v>0</v>
      </c>
      <c r="BO157" s="105" t="s">
        <v>6742</v>
      </c>
      <c r="BP157" s="105" t="s">
        <v>6743</v>
      </c>
      <c r="BQ157" s="104">
        <v>17520</v>
      </c>
      <c r="BR157" s="105"/>
      <c r="BS157" s="105" t="s">
        <v>513</v>
      </c>
      <c r="BT157" s="105"/>
      <c r="BU157" s="104">
        <v>0</v>
      </c>
    </row>
    <row r="158" spans="1:73" x14ac:dyDescent="0.35">
      <c r="A158" s="104">
        <v>0</v>
      </c>
      <c r="B158" s="105" t="s">
        <v>511</v>
      </c>
      <c r="C158" s="105"/>
      <c r="D158" s="104">
        <v>2</v>
      </c>
      <c r="E158" s="105" t="s">
        <v>10829</v>
      </c>
      <c r="F158" s="105" t="s">
        <v>6740</v>
      </c>
      <c r="G158" s="104">
        <v>1</v>
      </c>
      <c r="H158" s="105" t="s">
        <v>483</v>
      </c>
      <c r="I158" s="104" t="b">
        <v>1</v>
      </c>
      <c r="J158" s="105"/>
      <c r="K158" s="105"/>
      <c r="L158" s="104">
        <v>24</v>
      </c>
      <c r="M158" s="105"/>
      <c r="N158" s="104" t="b">
        <v>1</v>
      </c>
      <c r="O158" s="104">
        <v>0</v>
      </c>
      <c r="P158" s="105"/>
      <c r="Q158" s="105"/>
      <c r="R158" s="104" t="b">
        <v>0</v>
      </c>
      <c r="S158" s="105"/>
      <c r="T158" s="105"/>
      <c r="U158" s="105"/>
      <c r="V158" s="105"/>
      <c r="W158" s="105"/>
      <c r="X158" s="105"/>
      <c r="Y158" s="105"/>
      <c r="Z158" s="105"/>
      <c r="AA158" s="105"/>
      <c r="AB158" s="105"/>
      <c r="AC158" s="105"/>
      <c r="AD158" s="105"/>
      <c r="AE158" s="105"/>
      <c r="AF158" s="105"/>
      <c r="AG158" s="105"/>
      <c r="AH158" s="105"/>
      <c r="AI158" s="105"/>
      <c r="AJ158" s="105"/>
      <c r="AK158" s="105"/>
      <c r="AL158" s="105"/>
      <c r="AM158" s="105"/>
      <c r="AN158" s="105"/>
      <c r="AO158" s="105"/>
      <c r="AP158" s="105"/>
      <c r="AQ158" s="104">
        <v>0</v>
      </c>
      <c r="AR158" s="104">
        <v>0</v>
      </c>
      <c r="AS158" s="105"/>
      <c r="AT158" s="104">
        <v>0</v>
      </c>
      <c r="AU158" s="104">
        <v>0</v>
      </c>
      <c r="AV158" s="104">
        <v>-1</v>
      </c>
      <c r="AW158" s="104">
        <v>1460</v>
      </c>
      <c r="AX158" s="104">
        <v>1460</v>
      </c>
      <c r="AY158" s="104">
        <v>20</v>
      </c>
      <c r="AZ158" s="104" t="b">
        <v>0</v>
      </c>
      <c r="BA158" s="104">
        <v>0</v>
      </c>
      <c r="BB158" s="104">
        <v>0</v>
      </c>
      <c r="BC158" s="104">
        <v>0</v>
      </c>
      <c r="BD158" s="104" t="b">
        <v>0</v>
      </c>
      <c r="BE158" s="105" t="s">
        <v>512</v>
      </c>
      <c r="BF158" s="104">
        <v>0</v>
      </c>
      <c r="BG158" s="104">
        <v>0</v>
      </c>
      <c r="BH158" s="104">
        <v>0</v>
      </c>
      <c r="BI158" s="104" t="b">
        <v>0</v>
      </c>
      <c r="BJ158" s="105"/>
      <c r="BK158" s="105"/>
      <c r="BL158" s="104">
        <v>0</v>
      </c>
      <c r="BM158" s="104">
        <v>0</v>
      </c>
      <c r="BN158" s="104">
        <v>0</v>
      </c>
      <c r="BO158" s="105" t="s">
        <v>6741</v>
      </c>
      <c r="BP158" s="105" t="s">
        <v>208</v>
      </c>
      <c r="BQ158" s="104">
        <v>8760</v>
      </c>
      <c r="BR158" s="105"/>
      <c r="BS158" s="105" t="s">
        <v>513</v>
      </c>
      <c r="BT158" s="105"/>
      <c r="BU158" s="104">
        <v>0</v>
      </c>
    </row>
    <row r="159" spans="1:73" x14ac:dyDescent="0.35">
      <c r="A159" s="104">
        <v>0</v>
      </c>
      <c r="B159" s="105" t="s">
        <v>511</v>
      </c>
      <c r="C159" s="105"/>
      <c r="D159" s="104">
        <v>2</v>
      </c>
      <c r="E159" s="105" t="s">
        <v>10829</v>
      </c>
      <c r="F159" s="105" t="s">
        <v>10676</v>
      </c>
      <c r="G159" s="104">
        <v>1</v>
      </c>
      <c r="H159" s="105" t="s">
        <v>483</v>
      </c>
      <c r="I159" s="104" t="b">
        <v>1</v>
      </c>
      <c r="J159" s="105"/>
      <c r="K159" s="105"/>
      <c r="L159" s="104">
        <v>24</v>
      </c>
      <c r="M159" s="105"/>
      <c r="N159" s="104" t="b">
        <v>1</v>
      </c>
      <c r="O159" s="104">
        <v>0</v>
      </c>
      <c r="P159" s="105"/>
      <c r="Q159" s="105"/>
      <c r="R159" s="104" t="b">
        <v>0</v>
      </c>
      <c r="S159" s="105"/>
      <c r="T159" s="105"/>
      <c r="U159" s="105"/>
      <c r="V159" s="105"/>
      <c r="W159" s="105"/>
      <c r="X159" s="105"/>
      <c r="Y159" s="105"/>
      <c r="Z159" s="105"/>
      <c r="AA159" s="105"/>
      <c r="AB159" s="105"/>
      <c r="AC159" s="105"/>
      <c r="AD159" s="105"/>
      <c r="AE159" s="105"/>
      <c r="AF159" s="105"/>
      <c r="AG159" s="105"/>
      <c r="AH159" s="105"/>
      <c r="AI159" s="105"/>
      <c r="AJ159" s="105"/>
      <c r="AK159" s="105"/>
      <c r="AL159" s="105"/>
      <c r="AM159" s="105"/>
      <c r="AN159" s="105"/>
      <c r="AO159" s="105"/>
      <c r="AP159" s="105"/>
      <c r="AQ159" s="104">
        <v>0</v>
      </c>
      <c r="AR159" s="104">
        <v>0</v>
      </c>
      <c r="AS159" s="105"/>
      <c r="AT159" s="104">
        <v>0</v>
      </c>
      <c r="AU159" s="104">
        <v>0</v>
      </c>
      <c r="AV159" s="104">
        <v>-1</v>
      </c>
      <c r="AW159" s="104">
        <v>1460</v>
      </c>
      <c r="AX159" s="104">
        <v>1460</v>
      </c>
      <c r="AY159" s="104">
        <v>20</v>
      </c>
      <c r="AZ159" s="104" t="b">
        <v>0</v>
      </c>
      <c r="BA159" s="104">
        <v>0</v>
      </c>
      <c r="BB159" s="104">
        <v>0</v>
      </c>
      <c r="BC159" s="104">
        <v>0</v>
      </c>
      <c r="BD159" s="104" t="b">
        <v>0</v>
      </c>
      <c r="BE159" s="105" t="s">
        <v>512</v>
      </c>
      <c r="BF159" s="104">
        <v>0</v>
      </c>
      <c r="BG159" s="104">
        <v>0</v>
      </c>
      <c r="BH159" s="104">
        <v>0</v>
      </c>
      <c r="BI159" s="104" t="b">
        <v>0</v>
      </c>
      <c r="BJ159" s="105"/>
      <c r="BK159" s="105"/>
      <c r="BL159" s="104">
        <v>0</v>
      </c>
      <c r="BM159" s="104">
        <v>1</v>
      </c>
      <c r="BN159" s="104">
        <v>0</v>
      </c>
      <c r="BO159" s="105" t="s">
        <v>6825</v>
      </c>
      <c r="BP159" s="105" t="s">
        <v>209</v>
      </c>
      <c r="BQ159" s="104">
        <v>8760</v>
      </c>
      <c r="BR159" s="105"/>
      <c r="BS159" s="105" t="s">
        <v>513</v>
      </c>
      <c r="BT159" s="105"/>
      <c r="BU159" s="104">
        <v>0</v>
      </c>
    </row>
    <row r="160" spans="1:73" x14ac:dyDescent="0.35">
      <c r="A160" s="104">
        <v>0</v>
      </c>
      <c r="B160" s="105" t="s">
        <v>482</v>
      </c>
      <c r="C160" s="105"/>
      <c r="D160" s="104">
        <v>2</v>
      </c>
      <c r="E160" s="105" t="s">
        <v>10858</v>
      </c>
      <c r="F160" s="105" t="s">
        <v>10678</v>
      </c>
      <c r="G160" s="104">
        <v>1</v>
      </c>
      <c r="H160" s="105" t="s">
        <v>483</v>
      </c>
      <c r="I160" s="104" t="b">
        <v>1</v>
      </c>
      <c r="J160" s="105"/>
      <c r="K160" s="105"/>
      <c r="L160" s="104">
        <v>24</v>
      </c>
      <c r="M160" s="105"/>
      <c r="N160" s="104" t="b">
        <v>1</v>
      </c>
      <c r="O160" s="104">
        <v>0</v>
      </c>
      <c r="P160" s="105"/>
      <c r="Q160" s="105"/>
      <c r="R160" s="104" t="b">
        <v>1</v>
      </c>
      <c r="S160" s="105"/>
      <c r="T160" s="105"/>
      <c r="U160" s="105"/>
      <c r="V160" s="105"/>
      <c r="W160" s="105"/>
      <c r="X160" s="105"/>
      <c r="Y160" s="105"/>
      <c r="Z160" s="105"/>
      <c r="AA160" s="105"/>
      <c r="AB160" s="105"/>
      <c r="AC160" s="105"/>
      <c r="AD160" s="105"/>
      <c r="AE160" s="105"/>
      <c r="AF160" s="105"/>
      <c r="AG160" s="105"/>
      <c r="AH160" s="105"/>
      <c r="AI160" s="105"/>
      <c r="AJ160" s="105"/>
      <c r="AK160" s="105"/>
      <c r="AL160" s="105"/>
      <c r="AM160" s="105"/>
      <c r="AN160" s="105"/>
      <c r="AO160" s="105"/>
      <c r="AP160" s="105"/>
      <c r="AQ160" s="104">
        <v>0</v>
      </c>
      <c r="AR160" s="104">
        <v>175000</v>
      </c>
      <c r="AS160" s="105"/>
      <c r="AT160" s="104">
        <v>0</v>
      </c>
      <c r="AU160" s="104">
        <v>0</v>
      </c>
      <c r="AV160" s="104">
        <v>-1</v>
      </c>
      <c r="AW160" s="104">
        <v>1460</v>
      </c>
      <c r="AX160" s="104">
        <v>1460</v>
      </c>
      <c r="AY160" s="104">
        <v>20</v>
      </c>
      <c r="AZ160" s="104" t="b">
        <v>0</v>
      </c>
      <c r="BA160" s="104">
        <v>0</v>
      </c>
      <c r="BB160" s="104">
        <v>0</v>
      </c>
      <c r="BC160" s="104">
        <v>0</v>
      </c>
      <c r="BD160" s="104" t="b">
        <v>1</v>
      </c>
      <c r="BE160" s="105" t="s">
        <v>512</v>
      </c>
      <c r="BF160" s="104">
        <v>0</v>
      </c>
      <c r="BG160" s="104">
        <v>0</v>
      </c>
      <c r="BH160" s="104">
        <v>0</v>
      </c>
      <c r="BI160" s="104" t="b">
        <v>1</v>
      </c>
      <c r="BJ160" s="105"/>
      <c r="BK160" s="105"/>
      <c r="BL160" s="104">
        <v>0</v>
      </c>
      <c r="BM160" s="104">
        <v>0</v>
      </c>
      <c r="BN160" s="104">
        <v>336</v>
      </c>
      <c r="BO160" s="105"/>
      <c r="BP160" s="105" t="s">
        <v>6778</v>
      </c>
      <c r="BQ160" s="104">
        <v>219000</v>
      </c>
      <c r="BR160" s="105"/>
      <c r="BS160" s="105" t="s">
        <v>105</v>
      </c>
      <c r="BT160" s="105"/>
      <c r="BU160" s="104">
        <v>0</v>
      </c>
    </row>
    <row r="161" spans="1:73" x14ac:dyDescent="0.35">
      <c r="A161" s="104">
        <v>0</v>
      </c>
      <c r="B161" s="105" t="s">
        <v>511</v>
      </c>
      <c r="C161" s="105"/>
      <c r="D161" s="104">
        <v>2</v>
      </c>
      <c r="E161" s="105" t="s">
        <v>10858</v>
      </c>
      <c r="F161" s="105" t="s">
        <v>10656</v>
      </c>
      <c r="G161" s="104">
        <v>1</v>
      </c>
      <c r="H161" s="105" t="s">
        <v>483</v>
      </c>
      <c r="I161" s="104" t="b">
        <v>1</v>
      </c>
      <c r="J161" s="105"/>
      <c r="K161" s="105"/>
      <c r="L161" s="104">
        <v>24</v>
      </c>
      <c r="M161" s="105"/>
      <c r="N161" s="104" t="b">
        <v>1</v>
      </c>
      <c r="O161" s="104">
        <v>0</v>
      </c>
      <c r="P161" s="105"/>
      <c r="Q161" s="105"/>
      <c r="R161" s="104" t="b">
        <v>1</v>
      </c>
      <c r="S161" s="105"/>
      <c r="T161" s="105"/>
      <c r="U161" s="105"/>
      <c r="V161" s="105"/>
      <c r="W161" s="105"/>
      <c r="X161" s="105"/>
      <c r="Y161" s="105"/>
      <c r="Z161" s="105"/>
      <c r="AA161" s="105"/>
      <c r="AB161" s="105"/>
      <c r="AC161" s="105"/>
      <c r="AD161" s="105"/>
      <c r="AE161" s="105"/>
      <c r="AF161" s="105"/>
      <c r="AG161" s="105"/>
      <c r="AH161" s="105"/>
      <c r="AI161" s="105"/>
      <c r="AJ161" s="105"/>
      <c r="AK161" s="105"/>
      <c r="AL161" s="105"/>
      <c r="AM161" s="105"/>
      <c r="AN161" s="105"/>
      <c r="AO161" s="105"/>
      <c r="AP161" s="105"/>
      <c r="AQ161" s="104">
        <v>0</v>
      </c>
      <c r="AR161" s="104">
        <v>0</v>
      </c>
      <c r="AS161" s="105"/>
      <c r="AT161" s="104">
        <v>0</v>
      </c>
      <c r="AU161" s="104">
        <v>0</v>
      </c>
      <c r="AV161" s="104">
        <v>-1</v>
      </c>
      <c r="AW161" s="104">
        <v>1460</v>
      </c>
      <c r="AX161" s="104">
        <v>1460</v>
      </c>
      <c r="AY161" s="104">
        <v>20</v>
      </c>
      <c r="AZ161" s="104" t="b">
        <v>0</v>
      </c>
      <c r="BA161" s="104">
        <v>0</v>
      </c>
      <c r="BB161" s="104">
        <v>0</v>
      </c>
      <c r="BC161" s="104">
        <v>0</v>
      </c>
      <c r="BD161" s="104" t="b">
        <v>0</v>
      </c>
      <c r="BE161" s="105" t="s">
        <v>512</v>
      </c>
      <c r="BF161" s="104">
        <v>0</v>
      </c>
      <c r="BG161" s="104">
        <v>0</v>
      </c>
      <c r="BH161" s="104">
        <v>0</v>
      </c>
      <c r="BI161" s="104" t="b">
        <v>0</v>
      </c>
      <c r="BJ161" s="105"/>
      <c r="BK161" s="105"/>
      <c r="BL161" s="104">
        <v>0</v>
      </c>
      <c r="BM161" s="104">
        <v>1</v>
      </c>
      <c r="BN161" s="104">
        <v>0</v>
      </c>
      <c r="BO161" s="105" t="s">
        <v>6742</v>
      </c>
      <c r="BP161" s="105" t="s">
        <v>6743</v>
      </c>
      <c r="BQ161" s="104">
        <v>17520</v>
      </c>
      <c r="BR161" s="105"/>
      <c r="BS161" s="105" t="s">
        <v>513</v>
      </c>
      <c r="BT161" s="105"/>
      <c r="BU161" s="104">
        <v>0</v>
      </c>
    </row>
    <row r="162" spans="1:73" x14ac:dyDescent="0.35">
      <c r="A162" s="104">
        <v>0</v>
      </c>
      <c r="B162" s="105" t="s">
        <v>482</v>
      </c>
      <c r="C162" s="105"/>
      <c r="D162" s="104">
        <v>2</v>
      </c>
      <c r="E162" s="105" t="s">
        <v>10747</v>
      </c>
      <c r="F162" s="105" t="s">
        <v>10693</v>
      </c>
      <c r="G162" s="104">
        <v>1</v>
      </c>
      <c r="H162" s="105" t="s">
        <v>483</v>
      </c>
      <c r="I162" s="104" t="b">
        <v>1</v>
      </c>
      <c r="J162" s="105"/>
      <c r="K162" s="105"/>
      <c r="L162" s="104">
        <v>24</v>
      </c>
      <c r="M162" s="105"/>
      <c r="N162" s="104" t="b">
        <v>1</v>
      </c>
      <c r="O162" s="104">
        <v>0</v>
      </c>
      <c r="P162" s="105"/>
      <c r="Q162" s="105" t="s">
        <v>5934</v>
      </c>
      <c r="R162" s="104" t="b">
        <v>0</v>
      </c>
      <c r="S162" s="105"/>
      <c r="T162" s="105"/>
      <c r="U162" s="105"/>
      <c r="V162" s="105"/>
      <c r="W162" s="105"/>
      <c r="X162" s="105"/>
      <c r="Y162" s="105"/>
      <c r="Z162" s="105"/>
      <c r="AA162" s="105"/>
      <c r="AB162" s="105"/>
      <c r="AC162" s="105"/>
      <c r="AD162" s="105"/>
      <c r="AE162" s="105"/>
      <c r="AF162" s="105"/>
      <c r="AG162" s="105"/>
      <c r="AH162" s="105"/>
      <c r="AI162" s="105"/>
      <c r="AJ162" s="105"/>
      <c r="AK162" s="105"/>
      <c r="AL162" s="105"/>
      <c r="AM162" s="105"/>
      <c r="AN162" s="105"/>
      <c r="AO162" s="105"/>
      <c r="AP162" s="105"/>
      <c r="AQ162" s="104">
        <v>0</v>
      </c>
      <c r="AR162" s="104">
        <v>0</v>
      </c>
      <c r="AS162" s="105"/>
      <c r="AT162" s="104">
        <v>0</v>
      </c>
      <c r="AU162" s="104">
        <v>0</v>
      </c>
      <c r="AV162" s="104">
        <v>-1</v>
      </c>
      <c r="AW162" s="104">
        <v>1460</v>
      </c>
      <c r="AX162" s="104">
        <v>1460</v>
      </c>
      <c r="AY162" s="104">
        <v>20</v>
      </c>
      <c r="AZ162" s="104" t="b">
        <v>0</v>
      </c>
      <c r="BA162" s="104">
        <v>0</v>
      </c>
      <c r="BB162" s="104">
        <v>0</v>
      </c>
      <c r="BC162" s="104">
        <v>0</v>
      </c>
      <c r="BD162" s="104" t="b">
        <v>1</v>
      </c>
      <c r="BE162" s="105" t="s">
        <v>512</v>
      </c>
      <c r="BF162" s="104">
        <v>0</v>
      </c>
      <c r="BG162" s="104">
        <v>0</v>
      </c>
      <c r="BH162" s="104">
        <v>0</v>
      </c>
      <c r="BI162" s="104" t="b">
        <v>0</v>
      </c>
      <c r="BJ162" s="105" t="s">
        <v>10084</v>
      </c>
      <c r="BK162" s="105" t="s">
        <v>5972</v>
      </c>
      <c r="BL162" s="104">
        <v>0</v>
      </c>
      <c r="BM162" s="104">
        <v>0</v>
      </c>
      <c r="BN162" s="104">
        <v>4</v>
      </c>
      <c r="BO162" s="105"/>
      <c r="BP162" s="105" t="s">
        <v>207</v>
      </c>
      <c r="BQ162" s="104">
        <v>70080</v>
      </c>
      <c r="BR162" s="105"/>
      <c r="BS162" s="105" t="s">
        <v>105</v>
      </c>
      <c r="BT162" s="105"/>
      <c r="BU162" s="104">
        <v>0</v>
      </c>
    </row>
    <row r="163" spans="1:73" x14ac:dyDescent="0.35">
      <c r="A163" s="104">
        <v>0</v>
      </c>
      <c r="B163" s="105" t="s">
        <v>511</v>
      </c>
      <c r="C163" s="105"/>
      <c r="D163" s="104">
        <v>2</v>
      </c>
      <c r="E163" s="105" t="s">
        <v>10747</v>
      </c>
      <c r="F163" s="105" t="s">
        <v>10676</v>
      </c>
      <c r="G163" s="104">
        <v>1</v>
      </c>
      <c r="H163" s="105" t="s">
        <v>483</v>
      </c>
      <c r="I163" s="104" t="b">
        <v>1</v>
      </c>
      <c r="J163" s="105"/>
      <c r="K163" s="105"/>
      <c r="L163" s="104">
        <v>24</v>
      </c>
      <c r="M163" s="105"/>
      <c r="N163" s="104" t="b">
        <v>1</v>
      </c>
      <c r="O163" s="104">
        <v>0</v>
      </c>
      <c r="P163" s="105"/>
      <c r="Q163" s="105"/>
      <c r="R163" s="104" t="b">
        <v>0</v>
      </c>
      <c r="S163" s="105"/>
      <c r="T163" s="105"/>
      <c r="U163" s="105"/>
      <c r="V163" s="105"/>
      <c r="W163" s="105"/>
      <c r="X163" s="105"/>
      <c r="Y163" s="105"/>
      <c r="Z163" s="105"/>
      <c r="AA163" s="105"/>
      <c r="AB163" s="105"/>
      <c r="AC163" s="105"/>
      <c r="AD163" s="105"/>
      <c r="AE163" s="105"/>
      <c r="AF163" s="105"/>
      <c r="AG163" s="105"/>
      <c r="AH163" s="105"/>
      <c r="AI163" s="105"/>
      <c r="AJ163" s="105"/>
      <c r="AK163" s="105"/>
      <c r="AL163" s="105"/>
      <c r="AM163" s="105"/>
      <c r="AN163" s="105"/>
      <c r="AO163" s="105"/>
      <c r="AP163" s="105"/>
      <c r="AQ163" s="104">
        <v>0</v>
      </c>
      <c r="AR163" s="104">
        <v>0</v>
      </c>
      <c r="AS163" s="105"/>
      <c r="AT163" s="104">
        <v>0</v>
      </c>
      <c r="AU163" s="104">
        <v>0</v>
      </c>
      <c r="AV163" s="104">
        <v>-1</v>
      </c>
      <c r="AW163" s="104">
        <v>1460</v>
      </c>
      <c r="AX163" s="104">
        <v>1460</v>
      </c>
      <c r="AY163" s="104">
        <v>20</v>
      </c>
      <c r="AZ163" s="104" t="b">
        <v>0</v>
      </c>
      <c r="BA163" s="104">
        <v>0</v>
      </c>
      <c r="BB163" s="104">
        <v>0</v>
      </c>
      <c r="BC163" s="104">
        <v>0</v>
      </c>
      <c r="BD163" s="104" t="b">
        <v>0</v>
      </c>
      <c r="BE163" s="105" t="s">
        <v>512</v>
      </c>
      <c r="BF163" s="104">
        <v>0</v>
      </c>
      <c r="BG163" s="104">
        <v>0</v>
      </c>
      <c r="BH163" s="104">
        <v>0</v>
      </c>
      <c r="BI163" s="104" t="b">
        <v>0</v>
      </c>
      <c r="BJ163" s="105"/>
      <c r="BK163" s="105"/>
      <c r="BL163" s="104">
        <v>0</v>
      </c>
      <c r="BM163" s="104">
        <v>1</v>
      </c>
      <c r="BN163" s="104">
        <v>0</v>
      </c>
      <c r="BO163" s="105" t="s">
        <v>6825</v>
      </c>
      <c r="BP163" s="105" t="s">
        <v>209</v>
      </c>
      <c r="BQ163" s="104">
        <v>8760</v>
      </c>
      <c r="BR163" s="105"/>
      <c r="BS163" s="105" t="s">
        <v>513</v>
      </c>
      <c r="BT163" s="105"/>
      <c r="BU163" s="104">
        <v>0</v>
      </c>
    </row>
    <row r="164" spans="1:73" x14ac:dyDescent="0.35">
      <c r="A164" s="104">
        <v>0</v>
      </c>
      <c r="B164" s="105" t="s">
        <v>511</v>
      </c>
      <c r="C164" s="105"/>
      <c r="D164" s="104">
        <v>2</v>
      </c>
      <c r="E164" s="105" t="s">
        <v>10747</v>
      </c>
      <c r="F164" s="105" t="s">
        <v>10656</v>
      </c>
      <c r="G164" s="104">
        <v>1</v>
      </c>
      <c r="H164" s="105" t="s">
        <v>483</v>
      </c>
      <c r="I164" s="104" t="b">
        <v>1</v>
      </c>
      <c r="J164" s="105"/>
      <c r="K164" s="105"/>
      <c r="L164" s="104">
        <v>24</v>
      </c>
      <c r="M164" s="105"/>
      <c r="N164" s="104" t="b">
        <v>1</v>
      </c>
      <c r="O164" s="104">
        <v>0</v>
      </c>
      <c r="P164" s="105"/>
      <c r="Q164" s="105"/>
      <c r="R164" s="104" t="b">
        <v>1</v>
      </c>
      <c r="S164" s="105"/>
      <c r="T164" s="105"/>
      <c r="U164" s="105"/>
      <c r="V164" s="105"/>
      <c r="W164" s="105"/>
      <c r="X164" s="105"/>
      <c r="Y164" s="105"/>
      <c r="Z164" s="105"/>
      <c r="AA164" s="105"/>
      <c r="AB164" s="105"/>
      <c r="AC164" s="105"/>
      <c r="AD164" s="105"/>
      <c r="AE164" s="105"/>
      <c r="AF164" s="105"/>
      <c r="AG164" s="105"/>
      <c r="AH164" s="105"/>
      <c r="AI164" s="105"/>
      <c r="AJ164" s="105"/>
      <c r="AK164" s="105"/>
      <c r="AL164" s="105"/>
      <c r="AM164" s="105"/>
      <c r="AN164" s="105"/>
      <c r="AO164" s="105"/>
      <c r="AP164" s="105"/>
      <c r="AQ164" s="104">
        <v>0</v>
      </c>
      <c r="AR164" s="104">
        <v>0</v>
      </c>
      <c r="AS164" s="105"/>
      <c r="AT164" s="104">
        <v>0</v>
      </c>
      <c r="AU164" s="104">
        <v>0</v>
      </c>
      <c r="AV164" s="104">
        <v>-1</v>
      </c>
      <c r="AW164" s="104">
        <v>1460</v>
      </c>
      <c r="AX164" s="104">
        <v>1460</v>
      </c>
      <c r="AY164" s="104">
        <v>20</v>
      </c>
      <c r="AZ164" s="104" t="b">
        <v>0</v>
      </c>
      <c r="BA164" s="104">
        <v>0</v>
      </c>
      <c r="BB164" s="104">
        <v>0</v>
      </c>
      <c r="BC164" s="104">
        <v>0</v>
      </c>
      <c r="BD164" s="104" t="b">
        <v>0</v>
      </c>
      <c r="BE164" s="105" t="s">
        <v>512</v>
      </c>
      <c r="BF164" s="104">
        <v>0</v>
      </c>
      <c r="BG164" s="104">
        <v>0</v>
      </c>
      <c r="BH164" s="104">
        <v>0</v>
      </c>
      <c r="BI164" s="104" t="b">
        <v>0</v>
      </c>
      <c r="BJ164" s="105"/>
      <c r="BK164" s="105"/>
      <c r="BL164" s="104">
        <v>0</v>
      </c>
      <c r="BM164" s="104">
        <v>2</v>
      </c>
      <c r="BN164" s="104">
        <v>0</v>
      </c>
      <c r="BO164" s="105" t="s">
        <v>6742</v>
      </c>
      <c r="BP164" s="105" t="s">
        <v>6743</v>
      </c>
      <c r="BQ164" s="104">
        <v>17520</v>
      </c>
      <c r="BR164" s="105"/>
      <c r="BS164" s="105" t="s">
        <v>513</v>
      </c>
      <c r="BT164" s="105"/>
      <c r="BU164" s="104">
        <v>0</v>
      </c>
    </row>
    <row r="165" spans="1:73" x14ac:dyDescent="0.35">
      <c r="A165" s="104">
        <v>0</v>
      </c>
      <c r="B165" s="105" t="s">
        <v>511</v>
      </c>
      <c r="C165" s="105"/>
      <c r="D165" s="104">
        <v>2</v>
      </c>
      <c r="E165" s="105" t="s">
        <v>10747</v>
      </c>
      <c r="F165" s="105" t="s">
        <v>6754</v>
      </c>
      <c r="G165" s="104">
        <v>1</v>
      </c>
      <c r="H165" s="105" t="s">
        <v>483</v>
      </c>
      <c r="I165" s="104" t="b">
        <v>1</v>
      </c>
      <c r="J165" s="105"/>
      <c r="K165" s="105"/>
      <c r="L165" s="104">
        <v>24</v>
      </c>
      <c r="M165" s="105"/>
      <c r="N165" s="104" t="b">
        <v>1</v>
      </c>
      <c r="O165" s="104">
        <v>0</v>
      </c>
      <c r="P165" s="105"/>
      <c r="Q165" s="105"/>
      <c r="R165" s="104" t="b">
        <v>0</v>
      </c>
      <c r="S165" s="105"/>
      <c r="T165" s="105"/>
      <c r="U165" s="105"/>
      <c r="V165" s="105"/>
      <c r="W165" s="105"/>
      <c r="X165" s="105"/>
      <c r="Y165" s="105"/>
      <c r="Z165" s="105"/>
      <c r="AA165" s="105"/>
      <c r="AB165" s="105"/>
      <c r="AC165" s="105"/>
      <c r="AD165" s="105"/>
      <c r="AE165" s="105"/>
      <c r="AF165" s="105"/>
      <c r="AG165" s="105"/>
      <c r="AH165" s="105"/>
      <c r="AI165" s="105"/>
      <c r="AJ165" s="105"/>
      <c r="AK165" s="105"/>
      <c r="AL165" s="105"/>
      <c r="AM165" s="105"/>
      <c r="AN165" s="105"/>
      <c r="AO165" s="105"/>
      <c r="AP165" s="105"/>
      <c r="AQ165" s="104">
        <v>0</v>
      </c>
      <c r="AR165" s="104">
        <v>0</v>
      </c>
      <c r="AS165" s="105"/>
      <c r="AT165" s="104">
        <v>0</v>
      </c>
      <c r="AU165" s="104">
        <v>0</v>
      </c>
      <c r="AV165" s="104">
        <v>-1</v>
      </c>
      <c r="AW165" s="104">
        <v>1460</v>
      </c>
      <c r="AX165" s="104">
        <v>1460</v>
      </c>
      <c r="AY165" s="104">
        <v>20</v>
      </c>
      <c r="AZ165" s="104" t="b">
        <v>0</v>
      </c>
      <c r="BA165" s="104">
        <v>0</v>
      </c>
      <c r="BB165" s="104">
        <v>0</v>
      </c>
      <c r="BC165" s="104">
        <v>0</v>
      </c>
      <c r="BD165" s="104" t="b">
        <v>0</v>
      </c>
      <c r="BE165" s="105" t="s">
        <v>512</v>
      </c>
      <c r="BF165" s="104">
        <v>0</v>
      </c>
      <c r="BG165" s="104">
        <v>0</v>
      </c>
      <c r="BH165" s="104">
        <v>0</v>
      </c>
      <c r="BI165" s="104" t="b">
        <v>0</v>
      </c>
      <c r="BJ165" s="105"/>
      <c r="BK165" s="105"/>
      <c r="BL165" s="104">
        <v>0</v>
      </c>
      <c r="BM165" s="104">
        <v>3</v>
      </c>
      <c r="BN165" s="104">
        <v>0</v>
      </c>
      <c r="BO165" s="105" t="s">
        <v>6755</v>
      </c>
      <c r="BP165" s="105" t="s">
        <v>208</v>
      </c>
      <c r="BQ165" s="104">
        <v>8760</v>
      </c>
      <c r="BR165" s="105"/>
      <c r="BS165" s="105" t="s">
        <v>513</v>
      </c>
      <c r="BT165" s="105"/>
      <c r="BU165" s="104">
        <v>0</v>
      </c>
    </row>
    <row r="166" spans="1:73" x14ac:dyDescent="0.35">
      <c r="A166" s="104">
        <v>0</v>
      </c>
      <c r="B166" s="105" t="s">
        <v>482</v>
      </c>
      <c r="C166" s="105"/>
      <c r="D166" s="104">
        <v>2</v>
      </c>
      <c r="E166" s="105" t="s">
        <v>10791</v>
      </c>
      <c r="F166" s="105" t="s">
        <v>10741</v>
      </c>
      <c r="G166" s="104">
        <v>1</v>
      </c>
      <c r="H166" s="105" t="s">
        <v>483</v>
      </c>
      <c r="I166" s="104" t="b">
        <v>1</v>
      </c>
      <c r="J166" s="105"/>
      <c r="K166" s="105"/>
      <c r="L166" s="104">
        <v>24</v>
      </c>
      <c r="M166" s="105"/>
      <c r="N166" s="104" t="b">
        <v>1</v>
      </c>
      <c r="O166" s="104">
        <v>0</v>
      </c>
      <c r="P166" s="105"/>
      <c r="Q166" s="105" t="s">
        <v>5934</v>
      </c>
      <c r="R166" s="104" t="b">
        <v>0</v>
      </c>
      <c r="S166" s="105"/>
      <c r="T166" s="105"/>
      <c r="U166" s="105"/>
      <c r="V166" s="105"/>
      <c r="W166" s="105"/>
      <c r="X166" s="105"/>
      <c r="Y166" s="105"/>
      <c r="Z166" s="105"/>
      <c r="AA166" s="105"/>
      <c r="AB166" s="105"/>
      <c r="AC166" s="105"/>
      <c r="AD166" s="105"/>
      <c r="AE166" s="105"/>
      <c r="AF166" s="105"/>
      <c r="AG166" s="105"/>
      <c r="AH166" s="105"/>
      <c r="AI166" s="105"/>
      <c r="AJ166" s="105"/>
      <c r="AK166" s="105"/>
      <c r="AL166" s="105"/>
      <c r="AM166" s="105"/>
      <c r="AN166" s="105"/>
      <c r="AO166" s="105"/>
      <c r="AP166" s="105"/>
      <c r="AQ166" s="104">
        <v>0</v>
      </c>
      <c r="AR166" s="104">
        <v>0</v>
      </c>
      <c r="AS166" s="105"/>
      <c r="AT166" s="104">
        <v>0</v>
      </c>
      <c r="AU166" s="104">
        <v>0</v>
      </c>
      <c r="AV166" s="104">
        <v>-1</v>
      </c>
      <c r="AW166" s="104">
        <v>1460</v>
      </c>
      <c r="AX166" s="104">
        <v>1460</v>
      </c>
      <c r="AY166" s="104">
        <v>20</v>
      </c>
      <c r="AZ166" s="104" t="b">
        <v>0</v>
      </c>
      <c r="BA166" s="104">
        <v>0</v>
      </c>
      <c r="BB166" s="104">
        <v>0</v>
      </c>
      <c r="BC166" s="104">
        <v>0</v>
      </c>
      <c r="BD166" s="104" t="b">
        <v>1</v>
      </c>
      <c r="BE166" s="105" t="s">
        <v>512</v>
      </c>
      <c r="BF166" s="104">
        <v>0</v>
      </c>
      <c r="BG166" s="104">
        <v>0</v>
      </c>
      <c r="BH166" s="104">
        <v>0</v>
      </c>
      <c r="BI166" s="104" t="b">
        <v>0</v>
      </c>
      <c r="BJ166" s="105" t="s">
        <v>10084</v>
      </c>
      <c r="BK166" s="105" t="s">
        <v>5972</v>
      </c>
      <c r="BL166" s="104">
        <v>0</v>
      </c>
      <c r="BM166" s="104">
        <v>0</v>
      </c>
      <c r="BN166" s="104">
        <v>4</v>
      </c>
      <c r="BO166" s="105"/>
      <c r="BP166" s="105" t="s">
        <v>207</v>
      </c>
      <c r="BQ166" s="104">
        <v>70080</v>
      </c>
      <c r="BR166" s="105"/>
      <c r="BS166" s="105" t="s">
        <v>105</v>
      </c>
      <c r="BT166" s="105"/>
      <c r="BU166" s="104">
        <v>0</v>
      </c>
    </row>
    <row r="167" spans="1:73" x14ac:dyDescent="0.35">
      <c r="A167" s="104">
        <v>0</v>
      </c>
      <c r="B167" s="105" t="s">
        <v>511</v>
      </c>
      <c r="C167" s="105"/>
      <c r="D167" s="104">
        <v>2</v>
      </c>
      <c r="E167" s="105" t="s">
        <v>10791</v>
      </c>
      <c r="F167" s="105" t="s">
        <v>10676</v>
      </c>
      <c r="G167" s="104">
        <v>1</v>
      </c>
      <c r="H167" s="105" t="s">
        <v>483</v>
      </c>
      <c r="I167" s="104" t="b">
        <v>1</v>
      </c>
      <c r="J167" s="105"/>
      <c r="K167" s="105"/>
      <c r="L167" s="104">
        <v>24</v>
      </c>
      <c r="M167" s="105"/>
      <c r="N167" s="104" t="b">
        <v>1</v>
      </c>
      <c r="O167" s="104">
        <v>0</v>
      </c>
      <c r="P167" s="105"/>
      <c r="Q167" s="105"/>
      <c r="R167" s="104" t="b">
        <v>0</v>
      </c>
      <c r="S167" s="105"/>
      <c r="T167" s="105"/>
      <c r="U167" s="105"/>
      <c r="V167" s="105"/>
      <c r="W167" s="105"/>
      <c r="X167" s="105"/>
      <c r="Y167" s="105"/>
      <c r="Z167" s="105"/>
      <c r="AA167" s="105"/>
      <c r="AB167" s="105"/>
      <c r="AC167" s="105"/>
      <c r="AD167" s="105"/>
      <c r="AE167" s="105"/>
      <c r="AF167" s="105"/>
      <c r="AG167" s="105"/>
      <c r="AH167" s="105"/>
      <c r="AI167" s="105"/>
      <c r="AJ167" s="105"/>
      <c r="AK167" s="105"/>
      <c r="AL167" s="105"/>
      <c r="AM167" s="105"/>
      <c r="AN167" s="105"/>
      <c r="AO167" s="105"/>
      <c r="AP167" s="105"/>
      <c r="AQ167" s="104">
        <v>0</v>
      </c>
      <c r="AR167" s="104">
        <v>0</v>
      </c>
      <c r="AS167" s="105"/>
      <c r="AT167" s="104">
        <v>0</v>
      </c>
      <c r="AU167" s="104">
        <v>0</v>
      </c>
      <c r="AV167" s="104">
        <v>-1</v>
      </c>
      <c r="AW167" s="104">
        <v>1460</v>
      </c>
      <c r="AX167" s="104">
        <v>1460</v>
      </c>
      <c r="AY167" s="104">
        <v>20</v>
      </c>
      <c r="AZ167" s="104" t="b">
        <v>0</v>
      </c>
      <c r="BA167" s="104">
        <v>0</v>
      </c>
      <c r="BB167" s="104">
        <v>0</v>
      </c>
      <c r="BC167" s="104">
        <v>0</v>
      </c>
      <c r="BD167" s="104" t="b">
        <v>0</v>
      </c>
      <c r="BE167" s="105" t="s">
        <v>512</v>
      </c>
      <c r="BF167" s="104">
        <v>0</v>
      </c>
      <c r="BG167" s="104">
        <v>0</v>
      </c>
      <c r="BH167" s="104">
        <v>0</v>
      </c>
      <c r="BI167" s="104" t="b">
        <v>0</v>
      </c>
      <c r="BJ167" s="105"/>
      <c r="BK167" s="105"/>
      <c r="BL167" s="104">
        <v>0</v>
      </c>
      <c r="BM167" s="104">
        <v>1</v>
      </c>
      <c r="BN167" s="104">
        <v>0</v>
      </c>
      <c r="BO167" s="105" t="s">
        <v>6825</v>
      </c>
      <c r="BP167" s="105" t="s">
        <v>209</v>
      </c>
      <c r="BQ167" s="104">
        <v>8760</v>
      </c>
      <c r="BR167" s="105"/>
      <c r="BS167" s="105" t="s">
        <v>513</v>
      </c>
      <c r="BT167" s="105"/>
      <c r="BU167" s="104">
        <v>0</v>
      </c>
    </row>
    <row r="168" spans="1:73" x14ac:dyDescent="0.35">
      <c r="A168" s="104">
        <v>0</v>
      </c>
      <c r="B168" s="105" t="s">
        <v>511</v>
      </c>
      <c r="C168" s="105"/>
      <c r="D168" s="104">
        <v>2</v>
      </c>
      <c r="E168" s="105" t="s">
        <v>10791</v>
      </c>
      <c r="F168" s="105" t="s">
        <v>10656</v>
      </c>
      <c r="G168" s="104">
        <v>1</v>
      </c>
      <c r="H168" s="105" t="s">
        <v>483</v>
      </c>
      <c r="I168" s="104" t="b">
        <v>1</v>
      </c>
      <c r="J168" s="105"/>
      <c r="K168" s="105"/>
      <c r="L168" s="104">
        <v>24</v>
      </c>
      <c r="M168" s="105"/>
      <c r="N168" s="104" t="b">
        <v>1</v>
      </c>
      <c r="O168" s="104">
        <v>0</v>
      </c>
      <c r="P168" s="105"/>
      <c r="Q168" s="105"/>
      <c r="R168" s="104" t="b">
        <v>1</v>
      </c>
      <c r="S168" s="105"/>
      <c r="T168" s="105"/>
      <c r="U168" s="105"/>
      <c r="V168" s="105"/>
      <c r="W168" s="105"/>
      <c r="X168" s="105"/>
      <c r="Y168" s="105"/>
      <c r="Z168" s="105"/>
      <c r="AA168" s="105"/>
      <c r="AB168" s="105"/>
      <c r="AC168" s="105"/>
      <c r="AD168" s="105"/>
      <c r="AE168" s="105"/>
      <c r="AF168" s="105"/>
      <c r="AG168" s="105"/>
      <c r="AH168" s="105"/>
      <c r="AI168" s="105"/>
      <c r="AJ168" s="105"/>
      <c r="AK168" s="105"/>
      <c r="AL168" s="105"/>
      <c r="AM168" s="105"/>
      <c r="AN168" s="105"/>
      <c r="AO168" s="105"/>
      <c r="AP168" s="105"/>
      <c r="AQ168" s="104">
        <v>0</v>
      </c>
      <c r="AR168" s="104">
        <v>0</v>
      </c>
      <c r="AS168" s="105"/>
      <c r="AT168" s="104">
        <v>0</v>
      </c>
      <c r="AU168" s="104">
        <v>0</v>
      </c>
      <c r="AV168" s="104">
        <v>-1</v>
      </c>
      <c r="AW168" s="104">
        <v>1460</v>
      </c>
      <c r="AX168" s="104">
        <v>1460</v>
      </c>
      <c r="AY168" s="104">
        <v>20</v>
      </c>
      <c r="AZ168" s="104" t="b">
        <v>0</v>
      </c>
      <c r="BA168" s="104">
        <v>0</v>
      </c>
      <c r="BB168" s="104">
        <v>0</v>
      </c>
      <c r="BC168" s="104">
        <v>0</v>
      </c>
      <c r="BD168" s="104" t="b">
        <v>0</v>
      </c>
      <c r="BE168" s="105" t="s">
        <v>512</v>
      </c>
      <c r="BF168" s="104">
        <v>0</v>
      </c>
      <c r="BG168" s="104">
        <v>0</v>
      </c>
      <c r="BH168" s="104">
        <v>0</v>
      </c>
      <c r="BI168" s="104" t="b">
        <v>0</v>
      </c>
      <c r="BJ168" s="105"/>
      <c r="BK168" s="105"/>
      <c r="BL168" s="104">
        <v>0</v>
      </c>
      <c r="BM168" s="104">
        <v>2</v>
      </c>
      <c r="BN168" s="104">
        <v>0</v>
      </c>
      <c r="BO168" s="105" t="s">
        <v>6742</v>
      </c>
      <c r="BP168" s="105" t="s">
        <v>6743</v>
      </c>
      <c r="BQ168" s="104">
        <v>17520</v>
      </c>
      <c r="BR168" s="105"/>
      <c r="BS168" s="105" t="s">
        <v>513</v>
      </c>
      <c r="BT168" s="105"/>
      <c r="BU168" s="104">
        <v>0</v>
      </c>
    </row>
    <row r="169" spans="1:73" x14ac:dyDescent="0.35">
      <c r="A169" s="104">
        <v>0</v>
      </c>
      <c r="B169" s="105" t="s">
        <v>511</v>
      </c>
      <c r="C169" s="105"/>
      <c r="D169" s="104">
        <v>2</v>
      </c>
      <c r="E169" s="105" t="s">
        <v>10791</v>
      </c>
      <c r="F169" s="105" t="s">
        <v>6754</v>
      </c>
      <c r="G169" s="104">
        <v>1</v>
      </c>
      <c r="H169" s="105" t="s">
        <v>483</v>
      </c>
      <c r="I169" s="104" t="b">
        <v>1</v>
      </c>
      <c r="J169" s="105"/>
      <c r="K169" s="105"/>
      <c r="L169" s="104">
        <v>24</v>
      </c>
      <c r="M169" s="105"/>
      <c r="N169" s="104" t="b">
        <v>1</v>
      </c>
      <c r="O169" s="104">
        <v>0</v>
      </c>
      <c r="P169" s="105"/>
      <c r="Q169" s="105"/>
      <c r="R169" s="104" t="b">
        <v>0</v>
      </c>
      <c r="S169" s="105"/>
      <c r="T169" s="105"/>
      <c r="U169" s="105"/>
      <c r="V169" s="105"/>
      <c r="W169" s="105"/>
      <c r="X169" s="105"/>
      <c r="Y169" s="105"/>
      <c r="Z169" s="105"/>
      <c r="AA169" s="105"/>
      <c r="AB169" s="105"/>
      <c r="AC169" s="105"/>
      <c r="AD169" s="105"/>
      <c r="AE169" s="105"/>
      <c r="AF169" s="105"/>
      <c r="AG169" s="105"/>
      <c r="AH169" s="105"/>
      <c r="AI169" s="105"/>
      <c r="AJ169" s="105"/>
      <c r="AK169" s="105"/>
      <c r="AL169" s="105"/>
      <c r="AM169" s="105"/>
      <c r="AN169" s="105"/>
      <c r="AO169" s="105"/>
      <c r="AP169" s="105"/>
      <c r="AQ169" s="104">
        <v>0</v>
      </c>
      <c r="AR169" s="104">
        <v>0</v>
      </c>
      <c r="AS169" s="105"/>
      <c r="AT169" s="104">
        <v>0</v>
      </c>
      <c r="AU169" s="104">
        <v>0</v>
      </c>
      <c r="AV169" s="104">
        <v>-1</v>
      </c>
      <c r="AW169" s="104">
        <v>1460</v>
      </c>
      <c r="AX169" s="104">
        <v>1460</v>
      </c>
      <c r="AY169" s="104">
        <v>20</v>
      </c>
      <c r="AZ169" s="104" t="b">
        <v>0</v>
      </c>
      <c r="BA169" s="104">
        <v>0</v>
      </c>
      <c r="BB169" s="104">
        <v>0</v>
      </c>
      <c r="BC169" s="104">
        <v>0</v>
      </c>
      <c r="BD169" s="104" t="b">
        <v>0</v>
      </c>
      <c r="BE169" s="105" t="s">
        <v>512</v>
      </c>
      <c r="BF169" s="104">
        <v>0</v>
      </c>
      <c r="BG169" s="104">
        <v>0</v>
      </c>
      <c r="BH169" s="104">
        <v>0</v>
      </c>
      <c r="BI169" s="104" t="b">
        <v>0</v>
      </c>
      <c r="BJ169" s="105"/>
      <c r="BK169" s="105"/>
      <c r="BL169" s="104">
        <v>0</v>
      </c>
      <c r="BM169" s="104">
        <v>3</v>
      </c>
      <c r="BN169" s="104">
        <v>0</v>
      </c>
      <c r="BO169" s="105" t="s">
        <v>6755</v>
      </c>
      <c r="BP169" s="105" t="s">
        <v>208</v>
      </c>
      <c r="BQ169" s="104">
        <v>8760</v>
      </c>
      <c r="BR169" s="105"/>
      <c r="BS169" s="105" t="s">
        <v>513</v>
      </c>
      <c r="BT169" s="105"/>
      <c r="BU169" s="104">
        <v>0</v>
      </c>
    </row>
    <row r="170" spans="1:73" x14ac:dyDescent="0.35">
      <c r="A170" s="104">
        <v>0</v>
      </c>
      <c r="B170" s="105" t="s">
        <v>482</v>
      </c>
      <c r="C170" s="105"/>
      <c r="D170" s="104">
        <v>2</v>
      </c>
      <c r="E170" s="105" t="s">
        <v>10749</v>
      </c>
      <c r="F170" s="105" t="s">
        <v>10699</v>
      </c>
      <c r="G170" s="104">
        <v>1</v>
      </c>
      <c r="H170" s="105" t="s">
        <v>483</v>
      </c>
      <c r="I170" s="104" t="b">
        <v>1</v>
      </c>
      <c r="J170" s="105"/>
      <c r="K170" s="105"/>
      <c r="L170" s="104">
        <v>24</v>
      </c>
      <c r="M170" s="105"/>
      <c r="N170" s="104" t="b">
        <v>1</v>
      </c>
      <c r="O170" s="104">
        <v>0</v>
      </c>
      <c r="P170" s="105"/>
      <c r="Q170" s="105" t="s">
        <v>5934</v>
      </c>
      <c r="R170" s="104" t="b">
        <v>0</v>
      </c>
      <c r="S170" s="105"/>
      <c r="T170" s="105"/>
      <c r="U170" s="105"/>
      <c r="V170" s="105"/>
      <c r="W170" s="105"/>
      <c r="X170" s="105"/>
      <c r="Y170" s="105"/>
      <c r="Z170" s="105"/>
      <c r="AA170" s="105"/>
      <c r="AB170" s="105"/>
      <c r="AC170" s="105"/>
      <c r="AD170" s="105"/>
      <c r="AE170" s="105"/>
      <c r="AF170" s="105"/>
      <c r="AG170" s="105"/>
      <c r="AH170" s="105"/>
      <c r="AI170" s="105"/>
      <c r="AJ170" s="105"/>
      <c r="AK170" s="105"/>
      <c r="AL170" s="105"/>
      <c r="AM170" s="105"/>
      <c r="AN170" s="105"/>
      <c r="AO170" s="105"/>
      <c r="AP170" s="105"/>
      <c r="AQ170" s="104">
        <v>0</v>
      </c>
      <c r="AR170" s="104">
        <v>0</v>
      </c>
      <c r="AS170" s="105"/>
      <c r="AT170" s="104">
        <v>0</v>
      </c>
      <c r="AU170" s="104">
        <v>0</v>
      </c>
      <c r="AV170" s="104">
        <v>-1</v>
      </c>
      <c r="AW170" s="104">
        <v>1460</v>
      </c>
      <c r="AX170" s="104">
        <v>1460</v>
      </c>
      <c r="AY170" s="104">
        <v>20</v>
      </c>
      <c r="AZ170" s="104" t="b">
        <v>0</v>
      </c>
      <c r="BA170" s="104">
        <v>0</v>
      </c>
      <c r="BB170" s="104">
        <v>0</v>
      </c>
      <c r="BC170" s="104">
        <v>0</v>
      </c>
      <c r="BD170" s="104" t="b">
        <v>1</v>
      </c>
      <c r="BE170" s="105" t="s">
        <v>512</v>
      </c>
      <c r="BF170" s="104">
        <v>0</v>
      </c>
      <c r="BG170" s="104">
        <v>0</v>
      </c>
      <c r="BH170" s="104">
        <v>0</v>
      </c>
      <c r="BI170" s="104" t="b">
        <v>0</v>
      </c>
      <c r="BJ170" s="105" t="s">
        <v>10084</v>
      </c>
      <c r="BK170" s="105" t="s">
        <v>5972</v>
      </c>
      <c r="BL170" s="104">
        <v>0</v>
      </c>
      <c r="BM170" s="104">
        <v>0</v>
      </c>
      <c r="BN170" s="104">
        <v>4</v>
      </c>
      <c r="BO170" s="105"/>
      <c r="BP170" s="105" t="s">
        <v>207</v>
      </c>
      <c r="BQ170" s="104">
        <v>70080</v>
      </c>
      <c r="BR170" s="105"/>
      <c r="BS170" s="105" t="s">
        <v>105</v>
      </c>
      <c r="BT170" s="105"/>
      <c r="BU170" s="104">
        <v>0</v>
      </c>
    </row>
    <row r="171" spans="1:73" x14ac:dyDescent="0.35">
      <c r="A171" s="104">
        <v>0</v>
      </c>
      <c r="B171" s="105" t="s">
        <v>511</v>
      </c>
      <c r="C171" s="105"/>
      <c r="D171" s="104">
        <v>2</v>
      </c>
      <c r="E171" s="105" t="s">
        <v>10749</v>
      </c>
      <c r="F171" s="105" t="s">
        <v>10676</v>
      </c>
      <c r="G171" s="104">
        <v>1</v>
      </c>
      <c r="H171" s="105" t="s">
        <v>483</v>
      </c>
      <c r="I171" s="104" t="b">
        <v>1</v>
      </c>
      <c r="J171" s="105"/>
      <c r="K171" s="105"/>
      <c r="L171" s="104">
        <v>24</v>
      </c>
      <c r="M171" s="105"/>
      <c r="N171" s="104" t="b">
        <v>1</v>
      </c>
      <c r="O171" s="104">
        <v>0</v>
      </c>
      <c r="P171" s="105"/>
      <c r="Q171" s="105"/>
      <c r="R171" s="104" t="b">
        <v>0</v>
      </c>
      <c r="S171" s="105"/>
      <c r="T171" s="105"/>
      <c r="U171" s="105"/>
      <c r="V171" s="105"/>
      <c r="W171" s="105"/>
      <c r="X171" s="105"/>
      <c r="Y171" s="105"/>
      <c r="Z171" s="105"/>
      <c r="AA171" s="105"/>
      <c r="AB171" s="105"/>
      <c r="AC171" s="105"/>
      <c r="AD171" s="105"/>
      <c r="AE171" s="105"/>
      <c r="AF171" s="105"/>
      <c r="AG171" s="105"/>
      <c r="AH171" s="105"/>
      <c r="AI171" s="105"/>
      <c r="AJ171" s="105"/>
      <c r="AK171" s="105"/>
      <c r="AL171" s="105"/>
      <c r="AM171" s="105"/>
      <c r="AN171" s="105"/>
      <c r="AO171" s="105"/>
      <c r="AP171" s="105"/>
      <c r="AQ171" s="104">
        <v>0</v>
      </c>
      <c r="AR171" s="104">
        <v>0</v>
      </c>
      <c r="AS171" s="105"/>
      <c r="AT171" s="104">
        <v>0</v>
      </c>
      <c r="AU171" s="104">
        <v>0</v>
      </c>
      <c r="AV171" s="104">
        <v>-1</v>
      </c>
      <c r="AW171" s="104">
        <v>1460</v>
      </c>
      <c r="AX171" s="104">
        <v>1460</v>
      </c>
      <c r="AY171" s="104">
        <v>20</v>
      </c>
      <c r="AZ171" s="104" t="b">
        <v>0</v>
      </c>
      <c r="BA171" s="104">
        <v>0</v>
      </c>
      <c r="BB171" s="104">
        <v>0</v>
      </c>
      <c r="BC171" s="104">
        <v>0</v>
      </c>
      <c r="BD171" s="104" t="b">
        <v>0</v>
      </c>
      <c r="BE171" s="105" t="s">
        <v>512</v>
      </c>
      <c r="BF171" s="104">
        <v>0</v>
      </c>
      <c r="BG171" s="104">
        <v>0</v>
      </c>
      <c r="BH171" s="104">
        <v>0</v>
      </c>
      <c r="BI171" s="104" t="b">
        <v>0</v>
      </c>
      <c r="BJ171" s="105"/>
      <c r="BK171" s="105"/>
      <c r="BL171" s="104">
        <v>0</v>
      </c>
      <c r="BM171" s="104">
        <v>1</v>
      </c>
      <c r="BN171" s="104">
        <v>0</v>
      </c>
      <c r="BO171" s="105" t="s">
        <v>6825</v>
      </c>
      <c r="BP171" s="105" t="s">
        <v>209</v>
      </c>
      <c r="BQ171" s="104">
        <v>8760</v>
      </c>
      <c r="BR171" s="105"/>
      <c r="BS171" s="105" t="s">
        <v>513</v>
      </c>
      <c r="BT171" s="105"/>
      <c r="BU171" s="104">
        <v>0</v>
      </c>
    </row>
    <row r="172" spans="1:73" x14ac:dyDescent="0.35">
      <c r="A172" s="104">
        <v>0</v>
      </c>
      <c r="B172" s="105" t="s">
        <v>511</v>
      </c>
      <c r="C172" s="105"/>
      <c r="D172" s="104">
        <v>2</v>
      </c>
      <c r="E172" s="105" t="s">
        <v>10749</v>
      </c>
      <c r="F172" s="105" t="s">
        <v>10656</v>
      </c>
      <c r="G172" s="104">
        <v>1</v>
      </c>
      <c r="H172" s="105" t="s">
        <v>483</v>
      </c>
      <c r="I172" s="104" t="b">
        <v>1</v>
      </c>
      <c r="J172" s="105"/>
      <c r="K172" s="105"/>
      <c r="L172" s="104">
        <v>24</v>
      </c>
      <c r="M172" s="105"/>
      <c r="N172" s="104" t="b">
        <v>1</v>
      </c>
      <c r="O172" s="104">
        <v>0</v>
      </c>
      <c r="P172" s="105"/>
      <c r="Q172" s="105"/>
      <c r="R172" s="104" t="b">
        <v>1</v>
      </c>
      <c r="S172" s="105"/>
      <c r="T172" s="105"/>
      <c r="U172" s="105"/>
      <c r="V172" s="105"/>
      <c r="W172" s="105"/>
      <c r="X172" s="105"/>
      <c r="Y172" s="105"/>
      <c r="Z172" s="105"/>
      <c r="AA172" s="105"/>
      <c r="AB172" s="105"/>
      <c r="AC172" s="105"/>
      <c r="AD172" s="105"/>
      <c r="AE172" s="105"/>
      <c r="AF172" s="105"/>
      <c r="AG172" s="105"/>
      <c r="AH172" s="105"/>
      <c r="AI172" s="105"/>
      <c r="AJ172" s="105"/>
      <c r="AK172" s="105"/>
      <c r="AL172" s="105"/>
      <c r="AM172" s="105"/>
      <c r="AN172" s="105"/>
      <c r="AO172" s="105"/>
      <c r="AP172" s="105"/>
      <c r="AQ172" s="104">
        <v>0</v>
      </c>
      <c r="AR172" s="104">
        <v>0</v>
      </c>
      <c r="AS172" s="105"/>
      <c r="AT172" s="104">
        <v>0</v>
      </c>
      <c r="AU172" s="104">
        <v>0</v>
      </c>
      <c r="AV172" s="104">
        <v>-1</v>
      </c>
      <c r="AW172" s="104">
        <v>1460</v>
      </c>
      <c r="AX172" s="104">
        <v>1460</v>
      </c>
      <c r="AY172" s="104">
        <v>20</v>
      </c>
      <c r="AZ172" s="104" t="b">
        <v>0</v>
      </c>
      <c r="BA172" s="104">
        <v>0</v>
      </c>
      <c r="BB172" s="104">
        <v>0</v>
      </c>
      <c r="BC172" s="104">
        <v>0</v>
      </c>
      <c r="BD172" s="104" t="b">
        <v>0</v>
      </c>
      <c r="BE172" s="105" t="s">
        <v>512</v>
      </c>
      <c r="BF172" s="104">
        <v>0</v>
      </c>
      <c r="BG172" s="104">
        <v>0</v>
      </c>
      <c r="BH172" s="104">
        <v>0</v>
      </c>
      <c r="BI172" s="104" t="b">
        <v>0</v>
      </c>
      <c r="BJ172" s="105"/>
      <c r="BK172" s="105"/>
      <c r="BL172" s="104">
        <v>0</v>
      </c>
      <c r="BM172" s="104">
        <v>2</v>
      </c>
      <c r="BN172" s="104">
        <v>0</v>
      </c>
      <c r="BO172" s="105" t="s">
        <v>6742</v>
      </c>
      <c r="BP172" s="105" t="s">
        <v>6743</v>
      </c>
      <c r="BQ172" s="104">
        <v>17520</v>
      </c>
      <c r="BR172" s="105"/>
      <c r="BS172" s="105" t="s">
        <v>513</v>
      </c>
      <c r="BT172" s="105"/>
      <c r="BU172" s="104">
        <v>0</v>
      </c>
    </row>
    <row r="173" spans="1:73" x14ac:dyDescent="0.35">
      <c r="A173" s="104">
        <v>0</v>
      </c>
      <c r="B173" s="105" t="s">
        <v>511</v>
      </c>
      <c r="C173" s="105"/>
      <c r="D173" s="104">
        <v>2</v>
      </c>
      <c r="E173" s="105" t="s">
        <v>10749</v>
      </c>
      <c r="F173" s="105" t="s">
        <v>6754</v>
      </c>
      <c r="G173" s="104">
        <v>1</v>
      </c>
      <c r="H173" s="105" t="s">
        <v>483</v>
      </c>
      <c r="I173" s="104" t="b">
        <v>1</v>
      </c>
      <c r="J173" s="105"/>
      <c r="K173" s="105"/>
      <c r="L173" s="104">
        <v>24</v>
      </c>
      <c r="M173" s="105"/>
      <c r="N173" s="104" t="b">
        <v>1</v>
      </c>
      <c r="O173" s="104">
        <v>0</v>
      </c>
      <c r="P173" s="105"/>
      <c r="Q173" s="105"/>
      <c r="R173" s="104" t="b">
        <v>0</v>
      </c>
      <c r="S173" s="105"/>
      <c r="T173" s="105"/>
      <c r="U173" s="105"/>
      <c r="V173" s="105"/>
      <c r="W173" s="105"/>
      <c r="X173" s="105"/>
      <c r="Y173" s="105"/>
      <c r="Z173" s="105"/>
      <c r="AA173" s="105"/>
      <c r="AB173" s="105"/>
      <c r="AC173" s="105"/>
      <c r="AD173" s="105"/>
      <c r="AE173" s="105"/>
      <c r="AF173" s="105"/>
      <c r="AG173" s="105"/>
      <c r="AH173" s="105"/>
      <c r="AI173" s="105"/>
      <c r="AJ173" s="105"/>
      <c r="AK173" s="105"/>
      <c r="AL173" s="105"/>
      <c r="AM173" s="105"/>
      <c r="AN173" s="105"/>
      <c r="AO173" s="105"/>
      <c r="AP173" s="105"/>
      <c r="AQ173" s="104">
        <v>0</v>
      </c>
      <c r="AR173" s="104">
        <v>0</v>
      </c>
      <c r="AS173" s="105"/>
      <c r="AT173" s="104">
        <v>0</v>
      </c>
      <c r="AU173" s="104">
        <v>0</v>
      </c>
      <c r="AV173" s="104">
        <v>-1</v>
      </c>
      <c r="AW173" s="104">
        <v>1460</v>
      </c>
      <c r="AX173" s="104">
        <v>1460</v>
      </c>
      <c r="AY173" s="104">
        <v>20</v>
      </c>
      <c r="AZ173" s="104" t="b">
        <v>0</v>
      </c>
      <c r="BA173" s="104">
        <v>0</v>
      </c>
      <c r="BB173" s="104">
        <v>0</v>
      </c>
      <c r="BC173" s="104">
        <v>0</v>
      </c>
      <c r="BD173" s="104" t="b">
        <v>0</v>
      </c>
      <c r="BE173" s="105" t="s">
        <v>512</v>
      </c>
      <c r="BF173" s="104">
        <v>0</v>
      </c>
      <c r="BG173" s="104">
        <v>0</v>
      </c>
      <c r="BH173" s="104">
        <v>0</v>
      </c>
      <c r="BI173" s="104" t="b">
        <v>0</v>
      </c>
      <c r="BJ173" s="105"/>
      <c r="BK173" s="105"/>
      <c r="BL173" s="104">
        <v>0</v>
      </c>
      <c r="BM173" s="104">
        <v>3</v>
      </c>
      <c r="BN173" s="104">
        <v>0</v>
      </c>
      <c r="BO173" s="105" t="s">
        <v>6755</v>
      </c>
      <c r="BP173" s="105" t="s">
        <v>208</v>
      </c>
      <c r="BQ173" s="104">
        <v>8760</v>
      </c>
      <c r="BR173" s="105"/>
      <c r="BS173" s="105" t="s">
        <v>513</v>
      </c>
      <c r="BT173" s="105"/>
      <c r="BU173" s="104">
        <v>0</v>
      </c>
    </row>
    <row r="174" spans="1:73" x14ac:dyDescent="0.35">
      <c r="A174" s="104">
        <v>0</v>
      </c>
      <c r="B174" s="105" t="s">
        <v>482</v>
      </c>
      <c r="C174" s="105"/>
      <c r="D174" s="104">
        <v>2</v>
      </c>
      <c r="E174" s="105" t="s">
        <v>10769</v>
      </c>
      <c r="F174" s="105" t="s">
        <v>10720</v>
      </c>
      <c r="G174" s="104">
        <v>1</v>
      </c>
      <c r="H174" s="105" t="s">
        <v>483</v>
      </c>
      <c r="I174" s="104" t="b">
        <v>1</v>
      </c>
      <c r="J174" s="105"/>
      <c r="K174" s="105"/>
      <c r="L174" s="104">
        <v>24</v>
      </c>
      <c r="M174" s="105"/>
      <c r="N174" s="104" t="b">
        <v>1</v>
      </c>
      <c r="O174" s="104">
        <v>0</v>
      </c>
      <c r="P174" s="105"/>
      <c r="Q174" s="105" t="s">
        <v>5934</v>
      </c>
      <c r="R174" s="104" t="b">
        <v>0</v>
      </c>
      <c r="S174" s="105"/>
      <c r="T174" s="105"/>
      <c r="U174" s="105"/>
      <c r="V174" s="105"/>
      <c r="W174" s="105"/>
      <c r="X174" s="105"/>
      <c r="Y174" s="105"/>
      <c r="Z174" s="105"/>
      <c r="AA174" s="105"/>
      <c r="AB174" s="105"/>
      <c r="AC174" s="105"/>
      <c r="AD174" s="105"/>
      <c r="AE174" s="105"/>
      <c r="AF174" s="105"/>
      <c r="AG174" s="105"/>
      <c r="AH174" s="105"/>
      <c r="AI174" s="105"/>
      <c r="AJ174" s="105"/>
      <c r="AK174" s="105"/>
      <c r="AL174" s="105"/>
      <c r="AM174" s="105"/>
      <c r="AN174" s="105"/>
      <c r="AO174" s="105"/>
      <c r="AP174" s="105"/>
      <c r="AQ174" s="104">
        <v>0</v>
      </c>
      <c r="AR174" s="104">
        <v>0</v>
      </c>
      <c r="AS174" s="105"/>
      <c r="AT174" s="104">
        <v>0</v>
      </c>
      <c r="AU174" s="104">
        <v>0</v>
      </c>
      <c r="AV174" s="104">
        <v>-1</v>
      </c>
      <c r="AW174" s="104">
        <v>1460</v>
      </c>
      <c r="AX174" s="104">
        <v>1460</v>
      </c>
      <c r="AY174" s="104">
        <v>20</v>
      </c>
      <c r="AZ174" s="104" t="b">
        <v>0</v>
      </c>
      <c r="BA174" s="104">
        <v>0</v>
      </c>
      <c r="BB174" s="104">
        <v>0</v>
      </c>
      <c r="BC174" s="104">
        <v>0</v>
      </c>
      <c r="BD174" s="104" t="b">
        <v>1</v>
      </c>
      <c r="BE174" s="105" t="s">
        <v>512</v>
      </c>
      <c r="BF174" s="104">
        <v>0</v>
      </c>
      <c r="BG174" s="104">
        <v>0</v>
      </c>
      <c r="BH174" s="104">
        <v>0</v>
      </c>
      <c r="BI174" s="104" t="b">
        <v>0</v>
      </c>
      <c r="BJ174" s="105" t="s">
        <v>10086</v>
      </c>
      <c r="BK174" s="105" t="s">
        <v>10085</v>
      </c>
      <c r="BL174" s="104">
        <v>0</v>
      </c>
      <c r="BM174" s="104">
        <v>0</v>
      </c>
      <c r="BN174" s="104">
        <v>2</v>
      </c>
      <c r="BO174" s="105"/>
      <c r="BP174" s="105" t="s">
        <v>207</v>
      </c>
      <c r="BQ174" s="104">
        <v>70080</v>
      </c>
      <c r="BR174" s="105"/>
      <c r="BS174" s="105" t="s">
        <v>105</v>
      </c>
      <c r="BT174" s="105"/>
      <c r="BU174" s="104">
        <v>0</v>
      </c>
    </row>
    <row r="175" spans="1:73" x14ac:dyDescent="0.35">
      <c r="A175" s="104">
        <v>0</v>
      </c>
      <c r="B175" s="105" t="s">
        <v>482</v>
      </c>
      <c r="C175" s="105"/>
      <c r="D175" s="104">
        <v>2</v>
      </c>
      <c r="E175" s="105" t="s">
        <v>10769</v>
      </c>
      <c r="F175" s="105" t="s">
        <v>10676</v>
      </c>
      <c r="G175" s="104">
        <v>1</v>
      </c>
      <c r="H175" s="105" t="s">
        <v>483</v>
      </c>
      <c r="I175" s="104" t="b">
        <v>1</v>
      </c>
      <c r="J175" s="105"/>
      <c r="K175" s="105"/>
      <c r="L175" s="104">
        <v>24</v>
      </c>
      <c r="M175" s="105"/>
      <c r="N175" s="104" t="b">
        <v>1</v>
      </c>
      <c r="O175" s="104">
        <v>0</v>
      </c>
      <c r="P175" s="105"/>
      <c r="Q175" s="105"/>
      <c r="R175" s="104" t="b">
        <v>0</v>
      </c>
      <c r="S175" s="105"/>
      <c r="T175" s="105"/>
      <c r="U175" s="105"/>
      <c r="V175" s="105"/>
      <c r="W175" s="105"/>
      <c r="X175" s="105"/>
      <c r="Y175" s="105"/>
      <c r="Z175" s="105"/>
      <c r="AA175" s="105"/>
      <c r="AB175" s="105"/>
      <c r="AC175" s="105"/>
      <c r="AD175" s="105"/>
      <c r="AE175" s="105"/>
      <c r="AF175" s="105"/>
      <c r="AG175" s="105"/>
      <c r="AH175" s="105"/>
      <c r="AI175" s="105"/>
      <c r="AJ175" s="105"/>
      <c r="AK175" s="105"/>
      <c r="AL175" s="105"/>
      <c r="AM175" s="105"/>
      <c r="AN175" s="105"/>
      <c r="AO175" s="105"/>
      <c r="AP175" s="105"/>
      <c r="AQ175" s="104">
        <v>0</v>
      </c>
      <c r="AR175" s="104">
        <v>0</v>
      </c>
      <c r="AS175" s="105"/>
      <c r="AT175" s="104">
        <v>0</v>
      </c>
      <c r="AU175" s="104">
        <v>0</v>
      </c>
      <c r="AV175" s="104">
        <v>-1</v>
      </c>
      <c r="AW175" s="104">
        <v>1460</v>
      </c>
      <c r="AX175" s="104">
        <v>1460</v>
      </c>
      <c r="AY175" s="104">
        <v>20</v>
      </c>
      <c r="AZ175" s="104" t="b">
        <v>0</v>
      </c>
      <c r="BA175" s="104">
        <v>0</v>
      </c>
      <c r="BB175" s="104">
        <v>0</v>
      </c>
      <c r="BC175" s="104">
        <v>0</v>
      </c>
      <c r="BD175" s="104" t="b">
        <v>1</v>
      </c>
      <c r="BE175" s="105" t="s">
        <v>512</v>
      </c>
      <c r="BF175" s="104">
        <v>0</v>
      </c>
      <c r="BG175" s="104">
        <v>0</v>
      </c>
      <c r="BH175" s="104">
        <v>0</v>
      </c>
      <c r="BI175" s="104" t="b">
        <v>0</v>
      </c>
      <c r="BJ175" s="105"/>
      <c r="BK175" s="105"/>
      <c r="BL175" s="104">
        <v>0</v>
      </c>
      <c r="BM175" s="104">
        <v>1</v>
      </c>
      <c r="BN175" s="104">
        <v>0</v>
      </c>
      <c r="BO175" s="105" t="s">
        <v>6825</v>
      </c>
      <c r="BP175" s="105" t="s">
        <v>209</v>
      </c>
      <c r="BQ175" s="104">
        <v>8760</v>
      </c>
      <c r="BR175" s="105"/>
      <c r="BS175" s="105" t="s">
        <v>513</v>
      </c>
      <c r="BT175" s="105"/>
      <c r="BU175" s="104">
        <v>0</v>
      </c>
    </row>
    <row r="176" spans="1:73" x14ac:dyDescent="0.35">
      <c r="A176" s="104">
        <v>0</v>
      </c>
      <c r="B176" s="105" t="s">
        <v>482</v>
      </c>
      <c r="C176" s="105"/>
      <c r="D176" s="104">
        <v>2</v>
      </c>
      <c r="E176" s="105" t="s">
        <v>10768</v>
      </c>
      <c r="F176" s="105" t="s">
        <v>10719</v>
      </c>
      <c r="G176" s="104">
        <v>1</v>
      </c>
      <c r="H176" s="105" t="s">
        <v>483</v>
      </c>
      <c r="I176" s="104" t="b">
        <v>1</v>
      </c>
      <c r="J176" s="105"/>
      <c r="K176" s="105"/>
      <c r="L176" s="104">
        <v>24</v>
      </c>
      <c r="M176" s="105"/>
      <c r="N176" s="104" t="b">
        <v>1</v>
      </c>
      <c r="O176" s="104">
        <v>0</v>
      </c>
      <c r="P176" s="105"/>
      <c r="Q176" s="105" t="s">
        <v>5934</v>
      </c>
      <c r="R176" s="104" t="b">
        <v>0</v>
      </c>
      <c r="S176" s="105"/>
      <c r="T176" s="105"/>
      <c r="U176" s="105"/>
      <c r="V176" s="105"/>
      <c r="W176" s="105"/>
      <c r="X176" s="105"/>
      <c r="Y176" s="105"/>
      <c r="Z176" s="105"/>
      <c r="AA176" s="105"/>
      <c r="AB176" s="105"/>
      <c r="AC176" s="105"/>
      <c r="AD176" s="105"/>
      <c r="AE176" s="105"/>
      <c r="AF176" s="105"/>
      <c r="AG176" s="105"/>
      <c r="AH176" s="105"/>
      <c r="AI176" s="105"/>
      <c r="AJ176" s="105"/>
      <c r="AK176" s="105"/>
      <c r="AL176" s="105"/>
      <c r="AM176" s="105"/>
      <c r="AN176" s="105"/>
      <c r="AO176" s="105"/>
      <c r="AP176" s="105"/>
      <c r="AQ176" s="104">
        <v>0</v>
      </c>
      <c r="AR176" s="104">
        <v>0</v>
      </c>
      <c r="AS176" s="105"/>
      <c r="AT176" s="104">
        <v>0</v>
      </c>
      <c r="AU176" s="104">
        <v>0</v>
      </c>
      <c r="AV176" s="104">
        <v>-1</v>
      </c>
      <c r="AW176" s="104">
        <v>1460</v>
      </c>
      <c r="AX176" s="104">
        <v>1460</v>
      </c>
      <c r="AY176" s="104">
        <v>20</v>
      </c>
      <c r="AZ176" s="104" t="b">
        <v>0</v>
      </c>
      <c r="BA176" s="104">
        <v>0</v>
      </c>
      <c r="BB176" s="104">
        <v>0</v>
      </c>
      <c r="BC176" s="104">
        <v>0</v>
      </c>
      <c r="BD176" s="104" t="b">
        <v>1</v>
      </c>
      <c r="BE176" s="105" t="s">
        <v>512</v>
      </c>
      <c r="BF176" s="104">
        <v>0</v>
      </c>
      <c r="BG176" s="104">
        <v>0</v>
      </c>
      <c r="BH176" s="104">
        <v>0</v>
      </c>
      <c r="BI176" s="104" t="b">
        <v>0</v>
      </c>
      <c r="BJ176" s="105" t="s">
        <v>10086</v>
      </c>
      <c r="BK176" s="105" t="s">
        <v>10085</v>
      </c>
      <c r="BL176" s="104">
        <v>0</v>
      </c>
      <c r="BM176" s="104">
        <v>0</v>
      </c>
      <c r="BN176" s="104">
        <v>2</v>
      </c>
      <c r="BO176" s="105"/>
      <c r="BP176" s="105" t="s">
        <v>207</v>
      </c>
      <c r="BQ176" s="104">
        <v>70080</v>
      </c>
      <c r="BR176" s="105"/>
      <c r="BS176" s="105" t="s">
        <v>105</v>
      </c>
      <c r="BT176" s="105"/>
      <c r="BU176" s="104">
        <v>0</v>
      </c>
    </row>
    <row r="177" spans="1:73" x14ac:dyDescent="0.35">
      <c r="A177" s="104">
        <v>0</v>
      </c>
      <c r="B177" s="105" t="s">
        <v>482</v>
      </c>
      <c r="C177" s="105"/>
      <c r="D177" s="104">
        <v>2</v>
      </c>
      <c r="E177" s="105" t="s">
        <v>10768</v>
      </c>
      <c r="F177" s="105" t="s">
        <v>10676</v>
      </c>
      <c r="G177" s="104">
        <v>1</v>
      </c>
      <c r="H177" s="105" t="s">
        <v>483</v>
      </c>
      <c r="I177" s="104" t="b">
        <v>1</v>
      </c>
      <c r="J177" s="105"/>
      <c r="K177" s="105"/>
      <c r="L177" s="104">
        <v>24</v>
      </c>
      <c r="M177" s="105"/>
      <c r="N177" s="104" t="b">
        <v>1</v>
      </c>
      <c r="O177" s="104">
        <v>0</v>
      </c>
      <c r="P177" s="105"/>
      <c r="Q177" s="105"/>
      <c r="R177" s="104" t="b">
        <v>0</v>
      </c>
      <c r="S177" s="105"/>
      <c r="T177" s="105"/>
      <c r="U177" s="105"/>
      <c r="V177" s="105"/>
      <c r="W177" s="105"/>
      <c r="X177" s="105"/>
      <c r="Y177" s="105"/>
      <c r="Z177" s="105"/>
      <c r="AA177" s="105"/>
      <c r="AB177" s="105"/>
      <c r="AC177" s="105"/>
      <c r="AD177" s="105"/>
      <c r="AE177" s="105"/>
      <c r="AF177" s="105"/>
      <c r="AG177" s="105"/>
      <c r="AH177" s="105"/>
      <c r="AI177" s="105"/>
      <c r="AJ177" s="105"/>
      <c r="AK177" s="105"/>
      <c r="AL177" s="105"/>
      <c r="AM177" s="105"/>
      <c r="AN177" s="105"/>
      <c r="AO177" s="105"/>
      <c r="AP177" s="105"/>
      <c r="AQ177" s="104">
        <v>0</v>
      </c>
      <c r="AR177" s="104">
        <v>0</v>
      </c>
      <c r="AS177" s="105"/>
      <c r="AT177" s="104">
        <v>0</v>
      </c>
      <c r="AU177" s="104">
        <v>0</v>
      </c>
      <c r="AV177" s="104">
        <v>-1</v>
      </c>
      <c r="AW177" s="104">
        <v>1460</v>
      </c>
      <c r="AX177" s="104">
        <v>1460</v>
      </c>
      <c r="AY177" s="104">
        <v>20</v>
      </c>
      <c r="AZ177" s="104" t="b">
        <v>0</v>
      </c>
      <c r="BA177" s="104">
        <v>0</v>
      </c>
      <c r="BB177" s="104">
        <v>0</v>
      </c>
      <c r="BC177" s="104">
        <v>0</v>
      </c>
      <c r="BD177" s="104" t="b">
        <v>1</v>
      </c>
      <c r="BE177" s="105" t="s">
        <v>512</v>
      </c>
      <c r="BF177" s="104">
        <v>0</v>
      </c>
      <c r="BG177" s="104">
        <v>0</v>
      </c>
      <c r="BH177" s="104">
        <v>0</v>
      </c>
      <c r="BI177" s="104" t="b">
        <v>0</v>
      </c>
      <c r="BJ177" s="105"/>
      <c r="BK177" s="105"/>
      <c r="BL177" s="104">
        <v>0</v>
      </c>
      <c r="BM177" s="104">
        <v>1</v>
      </c>
      <c r="BN177" s="104">
        <v>0</v>
      </c>
      <c r="BO177" s="105" t="s">
        <v>6825</v>
      </c>
      <c r="BP177" s="105" t="s">
        <v>209</v>
      </c>
      <c r="BQ177" s="104">
        <v>8760</v>
      </c>
      <c r="BR177" s="105"/>
      <c r="BS177" s="105" t="s">
        <v>513</v>
      </c>
      <c r="BT177" s="105"/>
      <c r="BU177" s="104">
        <v>0</v>
      </c>
    </row>
    <row r="178" spans="1:73" x14ac:dyDescent="0.35">
      <c r="A178" s="104">
        <v>0</v>
      </c>
      <c r="B178" s="105" t="s">
        <v>482</v>
      </c>
      <c r="C178" s="105"/>
      <c r="D178" s="104">
        <v>2</v>
      </c>
      <c r="E178" s="105" t="s">
        <v>10792</v>
      </c>
      <c r="F178" s="105" t="s">
        <v>10742</v>
      </c>
      <c r="G178" s="104">
        <v>1</v>
      </c>
      <c r="H178" s="105" t="s">
        <v>483</v>
      </c>
      <c r="I178" s="104" t="b">
        <v>1</v>
      </c>
      <c r="J178" s="105"/>
      <c r="K178" s="105"/>
      <c r="L178" s="104">
        <v>24</v>
      </c>
      <c r="M178" s="105"/>
      <c r="N178" s="104" t="b">
        <v>1</v>
      </c>
      <c r="O178" s="104">
        <v>0</v>
      </c>
      <c r="P178" s="105"/>
      <c r="Q178" s="105" t="s">
        <v>5934</v>
      </c>
      <c r="R178" s="104" t="b">
        <v>0</v>
      </c>
      <c r="S178" s="105"/>
      <c r="T178" s="105"/>
      <c r="U178" s="105"/>
      <c r="V178" s="105"/>
      <c r="W178" s="105"/>
      <c r="X178" s="105"/>
      <c r="Y178" s="105"/>
      <c r="Z178" s="105"/>
      <c r="AA178" s="105"/>
      <c r="AB178" s="105"/>
      <c r="AC178" s="105"/>
      <c r="AD178" s="105"/>
      <c r="AE178" s="105"/>
      <c r="AF178" s="105"/>
      <c r="AG178" s="105"/>
      <c r="AH178" s="105"/>
      <c r="AI178" s="105"/>
      <c r="AJ178" s="105"/>
      <c r="AK178" s="105"/>
      <c r="AL178" s="105"/>
      <c r="AM178" s="105"/>
      <c r="AN178" s="105"/>
      <c r="AO178" s="105"/>
      <c r="AP178" s="105"/>
      <c r="AQ178" s="104">
        <v>0</v>
      </c>
      <c r="AR178" s="104">
        <v>0</v>
      </c>
      <c r="AS178" s="105"/>
      <c r="AT178" s="104">
        <v>0</v>
      </c>
      <c r="AU178" s="104">
        <v>0</v>
      </c>
      <c r="AV178" s="104">
        <v>-1</v>
      </c>
      <c r="AW178" s="104">
        <v>1460</v>
      </c>
      <c r="AX178" s="104">
        <v>1460</v>
      </c>
      <c r="AY178" s="104">
        <v>20</v>
      </c>
      <c r="AZ178" s="104" t="b">
        <v>0</v>
      </c>
      <c r="BA178" s="104">
        <v>0</v>
      </c>
      <c r="BB178" s="104">
        <v>0</v>
      </c>
      <c r="BC178" s="104">
        <v>0</v>
      </c>
      <c r="BD178" s="104" t="b">
        <v>1</v>
      </c>
      <c r="BE178" s="105" t="s">
        <v>512</v>
      </c>
      <c r="BF178" s="104">
        <v>0</v>
      </c>
      <c r="BG178" s="104">
        <v>0</v>
      </c>
      <c r="BH178" s="104">
        <v>0</v>
      </c>
      <c r="BI178" s="104" t="b">
        <v>0</v>
      </c>
      <c r="BJ178" s="105" t="s">
        <v>10086</v>
      </c>
      <c r="BK178" s="105" t="s">
        <v>10085</v>
      </c>
      <c r="BL178" s="104">
        <v>0</v>
      </c>
      <c r="BM178" s="104">
        <v>0</v>
      </c>
      <c r="BN178" s="104">
        <v>2</v>
      </c>
      <c r="BO178" s="105"/>
      <c r="BP178" s="105" t="s">
        <v>207</v>
      </c>
      <c r="BQ178" s="104">
        <v>70080</v>
      </c>
      <c r="BR178" s="105"/>
      <c r="BS178" s="105" t="s">
        <v>105</v>
      </c>
      <c r="BT178" s="105"/>
      <c r="BU178" s="104">
        <v>0</v>
      </c>
    </row>
    <row r="179" spans="1:73" x14ac:dyDescent="0.35">
      <c r="A179" s="104">
        <v>0</v>
      </c>
      <c r="B179" s="105" t="s">
        <v>482</v>
      </c>
      <c r="C179" s="105"/>
      <c r="D179" s="104">
        <v>2</v>
      </c>
      <c r="E179" s="105" t="s">
        <v>10792</v>
      </c>
      <c r="F179" s="105" t="s">
        <v>10676</v>
      </c>
      <c r="G179" s="104">
        <v>1</v>
      </c>
      <c r="H179" s="105" t="s">
        <v>483</v>
      </c>
      <c r="I179" s="104" t="b">
        <v>1</v>
      </c>
      <c r="J179" s="105"/>
      <c r="K179" s="105"/>
      <c r="L179" s="104">
        <v>24</v>
      </c>
      <c r="M179" s="105"/>
      <c r="N179" s="104" t="b">
        <v>1</v>
      </c>
      <c r="O179" s="104">
        <v>0</v>
      </c>
      <c r="P179" s="105"/>
      <c r="Q179" s="105"/>
      <c r="R179" s="104" t="b">
        <v>0</v>
      </c>
      <c r="S179" s="105"/>
      <c r="T179" s="105"/>
      <c r="U179" s="105"/>
      <c r="V179" s="105"/>
      <c r="W179" s="105"/>
      <c r="X179" s="105"/>
      <c r="Y179" s="105"/>
      <c r="Z179" s="105"/>
      <c r="AA179" s="105"/>
      <c r="AB179" s="105"/>
      <c r="AC179" s="105"/>
      <c r="AD179" s="105"/>
      <c r="AE179" s="105"/>
      <c r="AF179" s="105"/>
      <c r="AG179" s="105"/>
      <c r="AH179" s="105"/>
      <c r="AI179" s="105"/>
      <c r="AJ179" s="105"/>
      <c r="AK179" s="105"/>
      <c r="AL179" s="105"/>
      <c r="AM179" s="105"/>
      <c r="AN179" s="105"/>
      <c r="AO179" s="105"/>
      <c r="AP179" s="105"/>
      <c r="AQ179" s="104">
        <v>0</v>
      </c>
      <c r="AR179" s="104">
        <v>0</v>
      </c>
      <c r="AS179" s="105"/>
      <c r="AT179" s="104">
        <v>0</v>
      </c>
      <c r="AU179" s="104">
        <v>0</v>
      </c>
      <c r="AV179" s="104">
        <v>-1</v>
      </c>
      <c r="AW179" s="104">
        <v>1460</v>
      </c>
      <c r="AX179" s="104">
        <v>1460</v>
      </c>
      <c r="AY179" s="104">
        <v>20</v>
      </c>
      <c r="AZ179" s="104" t="b">
        <v>0</v>
      </c>
      <c r="BA179" s="104">
        <v>0</v>
      </c>
      <c r="BB179" s="104">
        <v>0</v>
      </c>
      <c r="BC179" s="104">
        <v>0</v>
      </c>
      <c r="BD179" s="104" t="b">
        <v>1</v>
      </c>
      <c r="BE179" s="105" t="s">
        <v>512</v>
      </c>
      <c r="BF179" s="104">
        <v>0</v>
      </c>
      <c r="BG179" s="104">
        <v>0</v>
      </c>
      <c r="BH179" s="104">
        <v>0</v>
      </c>
      <c r="BI179" s="104" t="b">
        <v>0</v>
      </c>
      <c r="BJ179" s="105"/>
      <c r="BK179" s="105"/>
      <c r="BL179" s="104">
        <v>0</v>
      </c>
      <c r="BM179" s="104">
        <v>1</v>
      </c>
      <c r="BN179" s="104">
        <v>0</v>
      </c>
      <c r="BO179" s="105" t="s">
        <v>6825</v>
      </c>
      <c r="BP179" s="105" t="s">
        <v>209</v>
      </c>
      <c r="BQ179" s="104">
        <v>8760</v>
      </c>
      <c r="BR179" s="105"/>
      <c r="BS179" s="105" t="s">
        <v>513</v>
      </c>
      <c r="BT179" s="105"/>
      <c r="BU179" s="104">
        <v>0</v>
      </c>
    </row>
    <row r="180" spans="1:73" x14ac:dyDescent="0.35">
      <c r="A180" s="104">
        <v>0</v>
      </c>
      <c r="B180" s="105" t="s">
        <v>482</v>
      </c>
      <c r="C180" s="105"/>
      <c r="D180" s="104">
        <v>2</v>
      </c>
      <c r="E180" s="105" t="s">
        <v>10770</v>
      </c>
      <c r="F180" s="105" t="s">
        <v>10721</v>
      </c>
      <c r="G180" s="104">
        <v>1</v>
      </c>
      <c r="H180" s="105" t="s">
        <v>483</v>
      </c>
      <c r="I180" s="104" t="b">
        <v>1</v>
      </c>
      <c r="J180" s="105"/>
      <c r="K180" s="105"/>
      <c r="L180" s="104">
        <v>24</v>
      </c>
      <c r="M180" s="105"/>
      <c r="N180" s="104" t="b">
        <v>1</v>
      </c>
      <c r="O180" s="104">
        <v>0</v>
      </c>
      <c r="P180" s="105"/>
      <c r="Q180" s="105" t="s">
        <v>5934</v>
      </c>
      <c r="R180" s="104" t="b">
        <v>0</v>
      </c>
      <c r="S180" s="105"/>
      <c r="T180" s="105"/>
      <c r="U180" s="105"/>
      <c r="V180" s="105"/>
      <c r="W180" s="105"/>
      <c r="X180" s="105"/>
      <c r="Y180" s="105"/>
      <c r="Z180" s="105"/>
      <c r="AA180" s="105"/>
      <c r="AB180" s="105"/>
      <c r="AC180" s="105"/>
      <c r="AD180" s="105"/>
      <c r="AE180" s="105"/>
      <c r="AF180" s="105"/>
      <c r="AG180" s="105"/>
      <c r="AH180" s="105"/>
      <c r="AI180" s="105"/>
      <c r="AJ180" s="105"/>
      <c r="AK180" s="105"/>
      <c r="AL180" s="105"/>
      <c r="AM180" s="105"/>
      <c r="AN180" s="105"/>
      <c r="AO180" s="105"/>
      <c r="AP180" s="105"/>
      <c r="AQ180" s="104">
        <v>0</v>
      </c>
      <c r="AR180" s="104">
        <v>0</v>
      </c>
      <c r="AS180" s="105"/>
      <c r="AT180" s="104">
        <v>0</v>
      </c>
      <c r="AU180" s="104">
        <v>0</v>
      </c>
      <c r="AV180" s="104">
        <v>-1</v>
      </c>
      <c r="AW180" s="104">
        <v>1460</v>
      </c>
      <c r="AX180" s="104">
        <v>1460</v>
      </c>
      <c r="AY180" s="104">
        <v>20</v>
      </c>
      <c r="AZ180" s="104" t="b">
        <v>0</v>
      </c>
      <c r="BA180" s="104">
        <v>0</v>
      </c>
      <c r="BB180" s="104">
        <v>0</v>
      </c>
      <c r="BC180" s="104">
        <v>0</v>
      </c>
      <c r="BD180" s="104" t="b">
        <v>1</v>
      </c>
      <c r="BE180" s="105" t="s">
        <v>512</v>
      </c>
      <c r="BF180" s="104">
        <v>0</v>
      </c>
      <c r="BG180" s="104">
        <v>0</v>
      </c>
      <c r="BH180" s="104">
        <v>0</v>
      </c>
      <c r="BI180" s="104" t="b">
        <v>0</v>
      </c>
      <c r="BJ180" s="105" t="s">
        <v>10084</v>
      </c>
      <c r="BK180" s="105" t="s">
        <v>5972</v>
      </c>
      <c r="BL180" s="104">
        <v>0</v>
      </c>
      <c r="BM180" s="104">
        <v>0</v>
      </c>
      <c r="BN180" s="104">
        <v>4</v>
      </c>
      <c r="BO180" s="105"/>
      <c r="BP180" s="105" t="s">
        <v>207</v>
      </c>
      <c r="BQ180" s="104">
        <v>70080</v>
      </c>
      <c r="BR180" s="105"/>
      <c r="BS180" s="105" t="s">
        <v>105</v>
      </c>
      <c r="BT180" s="105"/>
      <c r="BU180" s="104">
        <v>0</v>
      </c>
    </row>
    <row r="181" spans="1:73" x14ac:dyDescent="0.35">
      <c r="A181" s="104">
        <v>0</v>
      </c>
      <c r="B181" s="105" t="s">
        <v>511</v>
      </c>
      <c r="C181" s="105"/>
      <c r="D181" s="104">
        <v>2</v>
      </c>
      <c r="E181" s="105" t="s">
        <v>10770</v>
      </c>
      <c r="F181" s="105" t="s">
        <v>10676</v>
      </c>
      <c r="G181" s="104">
        <v>1</v>
      </c>
      <c r="H181" s="105" t="s">
        <v>483</v>
      </c>
      <c r="I181" s="104" t="b">
        <v>1</v>
      </c>
      <c r="J181" s="105"/>
      <c r="K181" s="105"/>
      <c r="L181" s="104">
        <v>24</v>
      </c>
      <c r="M181" s="105"/>
      <c r="N181" s="104" t="b">
        <v>1</v>
      </c>
      <c r="O181" s="104">
        <v>0</v>
      </c>
      <c r="P181" s="105"/>
      <c r="Q181" s="105"/>
      <c r="R181" s="104" t="b">
        <v>0</v>
      </c>
      <c r="S181" s="105"/>
      <c r="T181" s="105"/>
      <c r="U181" s="105"/>
      <c r="V181" s="105"/>
      <c r="W181" s="105"/>
      <c r="X181" s="105"/>
      <c r="Y181" s="105"/>
      <c r="Z181" s="105"/>
      <c r="AA181" s="105"/>
      <c r="AB181" s="105"/>
      <c r="AC181" s="105"/>
      <c r="AD181" s="105"/>
      <c r="AE181" s="105"/>
      <c r="AF181" s="105"/>
      <c r="AG181" s="105"/>
      <c r="AH181" s="105"/>
      <c r="AI181" s="105"/>
      <c r="AJ181" s="105"/>
      <c r="AK181" s="105"/>
      <c r="AL181" s="105"/>
      <c r="AM181" s="105"/>
      <c r="AN181" s="105"/>
      <c r="AO181" s="105"/>
      <c r="AP181" s="105"/>
      <c r="AQ181" s="104">
        <v>0</v>
      </c>
      <c r="AR181" s="104">
        <v>0</v>
      </c>
      <c r="AS181" s="105"/>
      <c r="AT181" s="104">
        <v>0</v>
      </c>
      <c r="AU181" s="104">
        <v>0</v>
      </c>
      <c r="AV181" s="104">
        <v>-1</v>
      </c>
      <c r="AW181" s="104">
        <v>1460</v>
      </c>
      <c r="AX181" s="104">
        <v>1460</v>
      </c>
      <c r="AY181" s="104">
        <v>20</v>
      </c>
      <c r="AZ181" s="104" t="b">
        <v>0</v>
      </c>
      <c r="BA181" s="104">
        <v>0</v>
      </c>
      <c r="BB181" s="104">
        <v>0</v>
      </c>
      <c r="BC181" s="104">
        <v>0</v>
      </c>
      <c r="BD181" s="104" t="b">
        <v>0</v>
      </c>
      <c r="BE181" s="105" t="s">
        <v>512</v>
      </c>
      <c r="BF181" s="104">
        <v>0</v>
      </c>
      <c r="BG181" s="104">
        <v>0</v>
      </c>
      <c r="BH181" s="104">
        <v>0</v>
      </c>
      <c r="BI181" s="104" t="b">
        <v>0</v>
      </c>
      <c r="BJ181" s="105"/>
      <c r="BK181" s="105"/>
      <c r="BL181" s="104">
        <v>0</v>
      </c>
      <c r="BM181" s="104">
        <v>1</v>
      </c>
      <c r="BN181" s="104">
        <v>0</v>
      </c>
      <c r="BO181" s="105" t="s">
        <v>6825</v>
      </c>
      <c r="BP181" s="105" t="s">
        <v>209</v>
      </c>
      <c r="BQ181" s="104">
        <v>8760</v>
      </c>
      <c r="BR181" s="105"/>
      <c r="BS181" s="105" t="s">
        <v>513</v>
      </c>
      <c r="BT181" s="105"/>
      <c r="BU181" s="104">
        <v>0</v>
      </c>
    </row>
    <row r="182" spans="1:73" x14ac:dyDescent="0.35">
      <c r="A182" s="104">
        <v>0</v>
      </c>
      <c r="B182" s="105" t="s">
        <v>511</v>
      </c>
      <c r="C182" s="105"/>
      <c r="D182" s="104">
        <v>2</v>
      </c>
      <c r="E182" s="105" t="s">
        <v>10770</v>
      </c>
      <c r="F182" s="105" t="s">
        <v>10656</v>
      </c>
      <c r="G182" s="104">
        <v>1</v>
      </c>
      <c r="H182" s="105" t="s">
        <v>483</v>
      </c>
      <c r="I182" s="104" t="b">
        <v>1</v>
      </c>
      <c r="J182" s="105"/>
      <c r="K182" s="105"/>
      <c r="L182" s="104">
        <v>24</v>
      </c>
      <c r="M182" s="105"/>
      <c r="N182" s="104" t="b">
        <v>1</v>
      </c>
      <c r="O182" s="104">
        <v>0</v>
      </c>
      <c r="P182" s="105"/>
      <c r="Q182" s="105"/>
      <c r="R182" s="104" t="b">
        <v>1</v>
      </c>
      <c r="S182" s="105"/>
      <c r="T182" s="105"/>
      <c r="U182" s="105"/>
      <c r="V182" s="105"/>
      <c r="W182" s="105"/>
      <c r="X182" s="105"/>
      <c r="Y182" s="105"/>
      <c r="Z182" s="105"/>
      <c r="AA182" s="105"/>
      <c r="AB182" s="105"/>
      <c r="AC182" s="105"/>
      <c r="AD182" s="105"/>
      <c r="AE182" s="105"/>
      <c r="AF182" s="105"/>
      <c r="AG182" s="105"/>
      <c r="AH182" s="105"/>
      <c r="AI182" s="105"/>
      <c r="AJ182" s="105"/>
      <c r="AK182" s="105"/>
      <c r="AL182" s="105"/>
      <c r="AM182" s="105"/>
      <c r="AN182" s="105"/>
      <c r="AO182" s="105"/>
      <c r="AP182" s="105"/>
      <c r="AQ182" s="104">
        <v>0</v>
      </c>
      <c r="AR182" s="104">
        <v>0</v>
      </c>
      <c r="AS182" s="105"/>
      <c r="AT182" s="104">
        <v>0</v>
      </c>
      <c r="AU182" s="104">
        <v>0</v>
      </c>
      <c r="AV182" s="104">
        <v>-1</v>
      </c>
      <c r="AW182" s="104">
        <v>1460</v>
      </c>
      <c r="AX182" s="104">
        <v>1460</v>
      </c>
      <c r="AY182" s="104">
        <v>20</v>
      </c>
      <c r="AZ182" s="104" t="b">
        <v>0</v>
      </c>
      <c r="BA182" s="104">
        <v>0</v>
      </c>
      <c r="BB182" s="104">
        <v>0</v>
      </c>
      <c r="BC182" s="104">
        <v>0</v>
      </c>
      <c r="BD182" s="104" t="b">
        <v>0</v>
      </c>
      <c r="BE182" s="105" t="s">
        <v>512</v>
      </c>
      <c r="BF182" s="104">
        <v>0</v>
      </c>
      <c r="BG182" s="104">
        <v>0</v>
      </c>
      <c r="BH182" s="104">
        <v>0</v>
      </c>
      <c r="BI182" s="104" t="b">
        <v>0</v>
      </c>
      <c r="BJ182" s="105"/>
      <c r="BK182" s="105"/>
      <c r="BL182" s="104">
        <v>0</v>
      </c>
      <c r="BM182" s="104">
        <v>2</v>
      </c>
      <c r="BN182" s="104">
        <v>0</v>
      </c>
      <c r="BO182" s="105" t="s">
        <v>6742</v>
      </c>
      <c r="BP182" s="105" t="s">
        <v>6743</v>
      </c>
      <c r="BQ182" s="104">
        <v>17520</v>
      </c>
      <c r="BR182" s="105"/>
      <c r="BS182" s="105" t="s">
        <v>513</v>
      </c>
      <c r="BT182" s="105"/>
      <c r="BU182" s="104">
        <v>0</v>
      </c>
    </row>
    <row r="183" spans="1:73" x14ac:dyDescent="0.35">
      <c r="A183" s="104">
        <v>0</v>
      </c>
      <c r="B183" s="105" t="s">
        <v>511</v>
      </c>
      <c r="C183" s="105"/>
      <c r="D183" s="104">
        <v>2</v>
      </c>
      <c r="E183" s="105" t="s">
        <v>10770</v>
      </c>
      <c r="F183" s="105" t="s">
        <v>6754</v>
      </c>
      <c r="G183" s="104">
        <v>1</v>
      </c>
      <c r="H183" s="105" t="s">
        <v>483</v>
      </c>
      <c r="I183" s="104" t="b">
        <v>1</v>
      </c>
      <c r="J183" s="105"/>
      <c r="K183" s="105"/>
      <c r="L183" s="104">
        <v>24</v>
      </c>
      <c r="M183" s="105"/>
      <c r="N183" s="104" t="b">
        <v>1</v>
      </c>
      <c r="O183" s="104">
        <v>0</v>
      </c>
      <c r="P183" s="105"/>
      <c r="Q183" s="105"/>
      <c r="R183" s="104" t="b">
        <v>0</v>
      </c>
      <c r="S183" s="105"/>
      <c r="T183" s="105"/>
      <c r="U183" s="105"/>
      <c r="V183" s="105"/>
      <c r="W183" s="105"/>
      <c r="X183" s="105"/>
      <c r="Y183" s="105"/>
      <c r="Z183" s="105"/>
      <c r="AA183" s="105"/>
      <c r="AB183" s="105"/>
      <c r="AC183" s="105"/>
      <c r="AD183" s="105"/>
      <c r="AE183" s="105"/>
      <c r="AF183" s="105"/>
      <c r="AG183" s="105"/>
      <c r="AH183" s="105"/>
      <c r="AI183" s="105"/>
      <c r="AJ183" s="105"/>
      <c r="AK183" s="105"/>
      <c r="AL183" s="105"/>
      <c r="AM183" s="105"/>
      <c r="AN183" s="105"/>
      <c r="AO183" s="105"/>
      <c r="AP183" s="105"/>
      <c r="AQ183" s="104">
        <v>0</v>
      </c>
      <c r="AR183" s="104">
        <v>0</v>
      </c>
      <c r="AS183" s="105"/>
      <c r="AT183" s="104">
        <v>0</v>
      </c>
      <c r="AU183" s="104">
        <v>0</v>
      </c>
      <c r="AV183" s="104">
        <v>-1</v>
      </c>
      <c r="AW183" s="104">
        <v>1460</v>
      </c>
      <c r="AX183" s="104">
        <v>1460</v>
      </c>
      <c r="AY183" s="104">
        <v>20</v>
      </c>
      <c r="AZ183" s="104" t="b">
        <v>0</v>
      </c>
      <c r="BA183" s="104">
        <v>0</v>
      </c>
      <c r="BB183" s="104">
        <v>0</v>
      </c>
      <c r="BC183" s="104">
        <v>0</v>
      </c>
      <c r="BD183" s="104" t="b">
        <v>0</v>
      </c>
      <c r="BE183" s="105" t="s">
        <v>512</v>
      </c>
      <c r="BF183" s="104">
        <v>0</v>
      </c>
      <c r="BG183" s="104">
        <v>0</v>
      </c>
      <c r="BH183" s="104">
        <v>0</v>
      </c>
      <c r="BI183" s="104" t="b">
        <v>0</v>
      </c>
      <c r="BJ183" s="105"/>
      <c r="BK183" s="105"/>
      <c r="BL183" s="104">
        <v>0</v>
      </c>
      <c r="BM183" s="104">
        <v>3</v>
      </c>
      <c r="BN183" s="104">
        <v>0</v>
      </c>
      <c r="BO183" s="105" t="s">
        <v>6755</v>
      </c>
      <c r="BP183" s="105" t="s">
        <v>208</v>
      </c>
      <c r="BQ183" s="104">
        <v>8760</v>
      </c>
      <c r="BR183" s="105"/>
      <c r="BS183" s="105" t="s">
        <v>513</v>
      </c>
      <c r="BT183" s="105"/>
      <c r="BU183" s="104">
        <v>0</v>
      </c>
    </row>
    <row r="184" spans="1:73" x14ac:dyDescent="0.35">
      <c r="A184" s="104">
        <v>0</v>
      </c>
      <c r="B184" s="105" t="s">
        <v>482</v>
      </c>
      <c r="C184" s="105"/>
      <c r="D184" s="104">
        <v>2</v>
      </c>
      <c r="E184" s="105" t="s">
        <v>10772</v>
      </c>
      <c r="F184" s="105" t="s">
        <v>10723</v>
      </c>
      <c r="G184" s="104">
        <v>1</v>
      </c>
      <c r="H184" s="105" t="s">
        <v>483</v>
      </c>
      <c r="I184" s="104" t="b">
        <v>1</v>
      </c>
      <c r="J184" s="105"/>
      <c r="K184" s="105"/>
      <c r="L184" s="104">
        <v>24</v>
      </c>
      <c r="M184" s="105"/>
      <c r="N184" s="104" t="b">
        <v>1</v>
      </c>
      <c r="O184" s="104">
        <v>0</v>
      </c>
      <c r="P184" s="105"/>
      <c r="Q184" s="105" t="s">
        <v>5934</v>
      </c>
      <c r="R184" s="104" t="b">
        <v>0</v>
      </c>
      <c r="S184" s="105"/>
      <c r="T184" s="105"/>
      <c r="U184" s="105"/>
      <c r="V184" s="105"/>
      <c r="W184" s="105"/>
      <c r="X184" s="105"/>
      <c r="Y184" s="105"/>
      <c r="Z184" s="105"/>
      <c r="AA184" s="105"/>
      <c r="AB184" s="105"/>
      <c r="AC184" s="105"/>
      <c r="AD184" s="105"/>
      <c r="AE184" s="105"/>
      <c r="AF184" s="105"/>
      <c r="AG184" s="105"/>
      <c r="AH184" s="105"/>
      <c r="AI184" s="105"/>
      <c r="AJ184" s="105"/>
      <c r="AK184" s="105"/>
      <c r="AL184" s="105"/>
      <c r="AM184" s="105"/>
      <c r="AN184" s="105"/>
      <c r="AO184" s="105"/>
      <c r="AP184" s="105"/>
      <c r="AQ184" s="104">
        <v>0</v>
      </c>
      <c r="AR184" s="104">
        <v>0</v>
      </c>
      <c r="AS184" s="105"/>
      <c r="AT184" s="104">
        <v>0</v>
      </c>
      <c r="AU184" s="104">
        <v>0</v>
      </c>
      <c r="AV184" s="104">
        <v>-1</v>
      </c>
      <c r="AW184" s="104">
        <v>1460</v>
      </c>
      <c r="AX184" s="104">
        <v>1460</v>
      </c>
      <c r="AY184" s="104">
        <v>20</v>
      </c>
      <c r="AZ184" s="104" t="b">
        <v>0</v>
      </c>
      <c r="BA184" s="104">
        <v>0</v>
      </c>
      <c r="BB184" s="104">
        <v>0</v>
      </c>
      <c r="BC184" s="104">
        <v>0</v>
      </c>
      <c r="BD184" s="104" t="b">
        <v>1</v>
      </c>
      <c r="BE184" s="105" t="s">
        <v>512</v>
      </c>
      <c r="BF184" s="104">
        <v>0</v>
      </c>
      <c r="BG184" s="104">
        <v>0</v>
      </c>
      <c r="BH184" s="104">
        <v>0</v>
      </c>
      <c r="BI184" s="104" t="b">
        <v>0</v>
      </c>
      <c r="BJ184" s="105" t="s">
        <v>10084</v>
      </c>
      <c r="BK184" s="105" t="s">
        <v>5972</v>
      </c>
      <c r="BL184" s="104">
        <v>0</v>
      </c>
      <c r="BM184" s="104">
        <v>0</v>
      </c>
      <c r="BN184" s="104">
        <v>4</v>
      </c>
      <c r="BO184" s="105"/>
      <c r="BP184" s="105" t="s">
        <v>207</v>
      </c>
      <c r="BQ184" s="104">
        <v>70080</v>
      </c>
      <c r="BR184" s="105"/>
      <c r="BS184" s="105" t="s">
        <v>105</v>
      </c>
      <c r="BT184" s="105"/>
      <c r="BU184" s="104">
        <v>0</v>
      </c>
    </row>
    <row r="185" spans="1:73" x14ac:dyDescent="0.35">
      <c r="A185" s="104">
        <v>0</v>
      </c>
      <c r="B185" s="105" t="s">
        <v>511</v>
      </c>
      <c r="C185" s="105"/>
      <c r="D185" s="104">
        <v>2</v>
      </c>
      <c r="E185" s="105" t="s">
        <v>10772</v>
      </c>
      <c r="F185" s="105" t="s">
        <v>10676</v>
      </c>
      <c r="G185" s="104">
        <v>1</v>
      </c>
      <c r="H185" s="105" t="s">
        <v>483</v>
      </c>
      <c r="I185" s="104" t="b">
        <v>1</v>
      </c>
      <c r="J185" s="105"/>
      <c r="K185" s="105"/>
      <c r="L185" s="104">
        <v>24</v>
      </c>
      <c r="M185" s="105"/>
      <c r="N185" s="104" t="b">
        <v>1</v>
      </c>
      <c r="O185" s="104">
        <v>0</v>
      </c>
      <c r="P185" s="105"/>
      <c r="Q185" s="105"/>
      <c r="R185" s="104" t="b">
        <v>0</v>
      </c>
      <c r="S185" s="105"/>
      <c r="T185" s="105"/>
      <c r="U185" s="105"/>
      <c r="V185" s="105"/>
      <c r="W185" s="105"/>
      <c r="X185" s="105"/>
      <c r="Y185" s="105"/>
      <c r="Z185" s="105"/>
      <c r="AA185" s="105"/>
      <c r="AB185" s="105"/>
      <c r="AC185" s="105"/>
      <c r="AD185" s="105"/>
      <c r="AE185" s="105"/>
      <c r="AF185" s="105"/>
      <c r="AG185" s="105"/>
      <c r="AH185" s="105"/>
      <c r="AI185" s="105"/>
      <c r="AJ185" s="105"/>
      <c r="AK185" s="105"/>
      <c r="AL185" s="105"/>
      <c r="AM185" s="105"/>
      <c r="AN185" s="105"/>
      <c r="AO185" s="105"/>
      <c r="AP185" s="105"/>
      <c r="AQ185" s="104">
        <v>0</v>
      </c>
      <c r="AR185" s="104">
        <v>0</v>
      </c>
      <c r="AS185" s="105"/>
      <c r="AT185" s="104">
        <v>0</v>
      </c>
      <c r="AU185" s="104">
        <v>0</v>
      </c>
      <c r="AV185" s="104">
        <v>-1</v>
      </c>
      <c r="AW185" s="104">
        <v>1460</v>
      </c>
      <c r="AX185" s="104">
        <v>1460</v>
      </c>
      <c r="AY185" s="104">
        <v>20</v>
      </c>
      <c r="AZ185" s="104" t="b">
        <v>0</v>
      </c>
      <c r="BA185" s="104">
        <v>0</v>
      </c>
      <c r="BB185" s="104">
        <v>0</v>
      </c>
      <c r="BC185" s="104">
        <v>0</v>
      </c>
      <c r="BD185" s="104" t="b">
        <v>0</v>
      </c>
      <c r="BE185" s="105" t="s">
        <v>512</v>
      </c>
      <c r="BF185" s="104">
        <v>0</v>
      </c>
      <c r="BG185" s="104">
        <v>0</v>
      </c>
      <c r="BH185" s="104">
        <v>0</v>
      </c>
      <c r="BI185" s="104" t="b">
        <v>0</v>
      </c>
      <c r="BJ185" s="105"/>
      <c r="BK185" s="105"/>
      <c r="BL185" s="104">
        <v>0</v>
      </c>
      <c r="BM185" s="104">
        <v>1</v>
      </c>
      <c r="BN185" s="104">
        <v>0</v>
      </c>
      <c r="BO185" s="105" t="s">
        <v>6825</v>
      </c>
      <c r="BP185" s="105" t="s">
        <v>209</v>
      </c>
      <c r="BQ185" s="104">
        <v>8760</v>
      </c>
      <c r="BR185" s="105"/>
      <c r="BS185" s="105" t="s">
        <v>513</v>
      </c>
      <c r="BT185" s="105"/>
      <c r="BU185" s="104">
        <v>0</v>
      </c>
    </row>
    <row r="186" spans="1:73" x14ac:dyDescent="0.35">
      <c r="A186" s="104">
        <v>0</v>
      </c>
      <c r="B186" s="105" t="s">
        <v>511</v>
      </c>
      <c r="C186" s="105"/>
      <c r="D186" s="104">
        <v>2</v>
      </c>
      <c r="E186" s="105" t="s">
        <v>10772</v>
      </c>
      <c r="F186" s="105" t="s">
        <v>10656</v>
      </c>
      <c r="G186" s="104">
        <v>1</v>
      </c>
      <c r="H186" s="105" t="s">
        <v>483</v>
      </c>
      <c r="I186" s="104" t="b">
        <v>1</v>
      </c>
      <c r="J186" s="105"/>
      <c r="K186" s="105"/>
      <c r="L186" s="104">
        <v>24</v>
      </c>
      <c r="M186" s="105"/>
      <c r="N186" s="104" t="b">
        <v>1</v>
      </c>
      <c r="O186" s="104">
        <v>0</v>
      </c>
      <c r="P186" s="105"/>
      <c r="Q186" s="105"/>
      <c r="R186" s="104" t="b">
        <v>1</v>
      </c>
      <c r="S186" s="105"/>
      <c r="T186" s="105"/>
      <c r="U186" s="105"/>
      <c r="V186" s="105"/>
      <c r="W186" s="105"/>
      <c r="X186" s="105"/>
      <c r="Y186" s="105"/>
      <c r="Z186" s="105"/>
      <c r="AA186" s="105"/>
      <c r="AB186" s="105"/>
      <c r="AC186" s="105"/>
      <c r="AD186" s="105"/>
      <c r="AE186" s="105"/>
      <c r="AF186" s="105"/>
      <c r="AG186" s="105"/>
      <c r="AH186" s="105"/>
      <c r="AI186" s="105"/>
      <c r="AJ186" s="105"/>
      <c r="AK186" s="105"/>
      <c r="AL186" s="105"/>
      <c r="AM186" s="105"/>
      <c r="AN186" s="105"/>
      <c r="AO186" s="105"/>
      <c r="AP186" s="105"/>
      <c r="AQ186" s="104">
        <v>0</v>
      </c>
      <c r="AR186" s="104">
        <v>0</v>
      </c>
      <c r="AS186" s="105"/>
      <c r="AT186" s="104">
        <v>0</v>
      </c>
      <c r="AU186" s="104">
        <v>0</v>
      </c>
      <c r="AV186" s="104">
        <v>-1</v>
      </c>
      <c r="AW186" s="104">
        <v>1460</v>
      </c>
      <c r="AX186" s="104">
        <v>1460</v>
      </c>
      <c r="AY186" s="104">
        <v>20</v>
      </c>
      <c r="AZ186" s="104" t="b">
        <v>0</v>
      </c>
      <c r="BA186" s="104">
        <v>0</v>
      </c>
      <c r="BB186" s="104">
        <v>0</v>
      </c>
      <c r="BC186" s="104">
        <v>0</v>
      </c>
      <c r="BD186" s="104" t="b">
        <v>0</v>
      </c>
      <c r="BE186" s="105" t="s">
        <v>512</v>
      </c>
      <c r="BF186" s="104">
        <v>0</v>
      </c>
      <c r="BG186" s="104">
        <v>0</v>
      </c>
      <c r="BH186" s="104">
        <v>0</v>
      </c>
      <c r="BI186" s="104" t="b">
        <v>0</v>
      </c>
      <c r="BJ186" s="105"/>
      <c r="BK186" s="105"/>
      <c r="BL186" s="104">
        <v>0</v>
      </c>
      <c r="BM186" s="104">
        <v>2</v>
      </c>
      <c r="BN186" s="104">
        <v>0</v>
      </c>
      <c r="BO186" s="105" t="s">
        <v>6742</v>
      </c>
      <c r="BP186" s="105" t="s">
        <v>6743</v>
      </c>
      <c r="BQ186" s="104">
        <v>17520</v>
      </c>
      <c r="BR186" s="105"/>
      <c r="BS186" s="105" t="s">
        <v>513</v>
      </c>
      <c r="BT186" s="105"/>
      <c r="BU186" s="104">
        <v>0</v>
      </c>
    </row>
    <row r="187" spans="1:73" x14ac:dyDescent="0.35">
      <c r="A187" s="104">
        <v>0</v>
      </c>
      <c r="B187" s="105" t="s">
        <v>511</v>
      </c>
      <c r="C187" s="105"/>
      <c r="D187" s="104">
        <v>2</v>
      </c>
      <c r="E187" s="105" t="s">
        <v>10772</v>
      </c>
      <c r="F187" s="105" t="s">
        <v>6754</v>
      </c>
      <c r="G187" s="104">
        <v>1</v>
      </c>
      <c r="H187" s="105" t="s">
        <v>483</v>
      </c>
      <c r="I187" s="104" t="b">
        <v>1</v>
      </c>
      <c r="J187" s="105"/>
      <c r="K187" s="105"/>
      <c r="L187" s="104">
        <v>24</v>
      </c>
      <c r="M187" s="105"/>
      <c r="N187" s="104" t="b">
        <v>1</v>
      </c>
      <c r="O187" s="104">
        <v>0</v>
      </c>
      <c r="P187" s="105"/>
      <c r="Q187" s="105"/>
      <c r="R187" s="104" t="b">
        <v>0</v>
      </c>
      <c r="S187" s="105"/>
      <c r="T187" s="105"/>
      <c r="U187" s="105"/>
      <c r="V187" s="105"/>
      <c r="W187" s="105"/>
      <c r="X187" s="105"/>
      <c r="Y187" s="105"/>
      <c r="Z187" s="105"/>
      <c r="AA187" s="105"/>
      <c r="AB187" s="105"/>
      <c r="AC187" s="105"/>
      <c r="AD187" s="105"/>
      <c r="AE187" s="105"/>
      <c r="AF187" s="105"/>
      <c r="AG187" s="105"/>
      <c r="AH187" s="105"/>
      <c r="AI187" s="105"/>
      <c r="AJ187" s="105"/>
      <c r="AK187" s="105"/>
      <c r="AL187" s="105"/>
      <c r="AM187" s="105"/>
      <c r="AN187" s="105"/>
      <c r="AO187" s="105"/>
      <c r="AP187" s="105"/>
      <c r="AQ187" s="104">
        <v>0</v>
      </c>
      <c r="AR187" s="104">
        <v>0</v>
      </c>
      <c r="AS187" s="105"/>
      <c r="AT187" s="104">
        <v>0</v>
      </c>
      <c r="AU187" s="104">
        <v>0</v>
      </c>
      <c r="AV187" s="104">
        <v>-1</v>
      </c>
      <c r="AW187" s="104">
        <v>1460</v>
      </c>
      <c r="AX187" s="104">
        <v>1460</v>
      </c>
      <c r="AY187" s="104">
        <v>20</v>
      </c>
      <c r="AZ187" s="104" t="b">
        <v>0</v>
      </c>
      <c r="BA187" s="104">
        <v>0</v>
      </c>
      <c r="BB187" s="104">
        <v>0</v>
      </c>
      <c r="BC187" s="104">
        <v>0</v>
      </c>
      <c r="BD187" s="104" t="b">
        <v>0</v>
      </c>
      <c r="BE187" s="105" t="s">
        <v>512</v>
      </c>
      <c r="BF187" s="104">
        <v>0</v>
      </c>
      <c r="BG187" s="104">
        <v>0</v>
      </c>
      <c r="BH187" s="104">
        <v>0</v>
      </c>
      <c r="BI187" s="104" t="b">
        <v>0</v>
      </c>
      <c r="BJ187" s="105"/>
      <c r="BK187" s="105"/>
      <c r="BL187" s="104">
        <v>0</v>
      </c>
      <c r="BM187" s="104">
        <v>3</v>
      </c>
      <c r="BN187" s="104">
        <v>0</v>
      </c>
      <c r="BO187" s="105" t="s">
        <v>6755</v>
      </c>
      <c r="BP187" s="105" t="s">
        <v>208</v>
      </c>
      <c r="BQ187" s="104">
        <v>8760</v>
      </c>
      <c r="BR187" s="105"/>
      <c r="BS187" s="105" t="s">
        <v>513</v>
      </c>
      <c r="BT187" s="105"/>
      <c r="BU187" s="104">
        <v>0</v>
      </c>
    </row>
    <row r="188" spans="1:73" x14ac:dyDescent="0.35">
      <c r="A188" s="104">
        <v>0</v>
      </c>
      <c r="B188" s="105" t="s">
        <v>482</v>
      </c>
      <c r="C188" s="105"/>
      <c r="D188" s="104">
        <v>2</v>
      </c>
      <c r="E188" s="105" t="s">
        <v>10771</v>
      </c>
      <c r="F188" s="105" t="s">
        <v>10722</v>
      </c>
      <c r="G188" s="104">
        <v>1</v>
      </c>
      <c r="H188" s="105" t="s">
        <v>483</v>
      </c>
      <c r="I188" s="104" t="b">
        <v>1</v>
      </c>
      <c r="J188" s="105"/>
      <c r="K188" s="105"/>
      <c r="L188" s="104">
        <v>24</v>
      </c>
      <c r="M188" s="105"/>
      <c r="N188" s="104" t="b">
        <v>1</v>
      </c>
      <c r="O188" s="104">
        <v>0</v>
      </c>
      <c r="P188" s="105"/>
      <c r="Q188" s="105" t="s">
        <v>5934</v>
      </c>
      <c r="R188" s="104" t="b">
        <v>0</v>
      </c>
      <c r="S188" s="105"/>
      <c r="T188" s="105"/>
      <c r="U188" s="105"/>
      <c r="V188" s="105"/>
      <c r="W188" s="105"/>
      <c r="X188" s="105"/>
      <c r="Y188" s="105"/>
      <c r="Z188" s="105"/>
      <c r="AA188" s="105"/>
      <c r="AB188" s="105"/>
      <c r="AC188" s="105"/>
      <c r="AD188" s="105"/>
      <c r="AE188" s="105"/>
      <c r="AF188" s="105"/>
      <c r="AG188" s="105"/>
      <c r="AH188" s="105"/>
      <c r="AI188" s="105"/>
      <c r="AJ188" s="105"/>
      <c r="AK188" s="105"/>
      <c r="AL188" s="105"/>
      <c r="AM188" s="105"/>
      <c r="AN188" s="105"/>
      <c r="AO188" s="105"/>
      <c r="AP188" s="105"/>
      <c r="AQ188" s="104">
        <v>0</v>
      </c>
      <c r="AR188" s="104">
        <v>0</v>
      </c>
      <c r="AS188" s="105"/>
      <c r="AT188" s="104">
        <v>0</v>
      </c>
      <c r="AU188" s="104">
        <v>0</v>
      </c>
      <c r="AV188" s="104">
        <v>-1</v>
      </c>
      <c r="AW188" s="104">
        <v>1460</v>
      </c>
      <c r="AX188" s="104">
        <v>1460</v>
      </c>
      <c r="AY188" s="104">
        <v>20</v>
      </c>
      <c r="AZ188" s="104" t="b">
        <v>0</v>
      </c>
      <c r="BA188" s="104">
        <v>0</v>
      </c>
      <c r="BB188" s="104">
        <v>0</v>
      </c>
      <c r="BC188" s="104">
        <v>0</v>
      </c>
      <c r="BD188" s="104" t="b">
        <v>1</v>
      </c>
      <c r="BE188" s="105" t="s">
        <v>512</v>
      </c>
      <c r="BF188" s="104">
        <v>0</v>
      </c>
      <c r="BG188" s="104">
        <v>0</v>
      </c>
      <c r="BH188" s="104">
        <v>0</v>
      </c>
      <c r="BI188" s="104" t="b">
        <v>0</v>
      </c>
      <c r="BJ188" s="105" t="s">
        <v>10086</v>
      </c>
      <c r="BK188" s="105" t="s">
        <v>10085</v>
      </c>
      <c r="BL188" s="104">
        <v>0</v>
      </c>
      <c r="BM188" s="104">
        <v>0</v>
      </c>
      <c r="BN188" s="104">
        <v>2</v>
      </c>
      <c r="BO188" s="105"/>
      <c r="BP188" s="105" t="s">
        <v>207</v>
      </c>
      <c r="BQ188" s="104">
        <v>70080</v>
      </c>
      <c r="BR188" s="105"/>
      <c r="BS188" s="105" t="s">
        <v>105</v>
      </c>
      <c r="BT188" s="105"/>
      <c r="BU188" s="104">
        <v>0</v>
      </c>
    </row>
    <row r="189" spans="1:73" x14ac:dyDescent="0.35">
      <c r="A189" s="104">
        <v>0</v>
      </c>
      <c r="B189" s="105" t="s">
        <v>482</v>
      </c>
      <c r="C189" s="105"/>
      <c r="D189" s="104">
        <v>2</v>
      </c>
      <c r="E189" s="105" t="s">
        <v>10771</v>
      </c>
      <c r="F189" s="105" t="s">
        <v>10676</v>
      </c>
      <c r="G189" s="104">
        <v>1</v>
      </c>
      <c r="H189" s="105" t="s">
        <v>483</v>
      </c>
      <c r="I189" s="104" t="b">
        <v>1</v>
      </c>
      <c r="J189" s="105"/>
      <c r="K189" s="105"/>
      <c r="L189" s="104">
        <v>24</v>
      </c>
      <c r="M189" s="105"/>
      <c r="N189" s="104" t="b">
        <v>1</v>
      </c>
      <c r="O189" s="104">
        <v>0</v>
      </c>
      <c r="P189" s="105"/>
      <c r="Q189" s="105"/>
      <c r="R189" s="104" t="b">
        <v>0</v>
      </c>
      <c r="S189" s="105"/>
      <c r="T189" s="105"/>
      <c r="U189" s="105"/>
      <c r="V189" s="105"/>
      <c r="W189" s="105"/>
      <c r="X189" s="105"/>
      <c r="Y189" s="105"/>
      <c r="Z189" s="105"/>
      <c r="AA189" s="105"/>
      <c r="AB189" s="105"/>
      <c r="AC189" s="105"/>
      <c r="AD189" s="105"/>
      <c r="AE189" s="105"/>
      <c r="AF189" s="105"/>
      <c r="AG189" s="105"/>
      <c r="AH189" s="105"/>
      <c r="AI189" s="105"/>
      <c r="AJ189" s="105"/>
      <c r="AK189" s="105"/>
      <c r="AL189" s="105"/>
      <c r="AM189" s="105"/>
      <c r="AN189" s="105"/>
      <c r="AO189" s="105"/>
      <c r="AP189" s="105"/>
      <c r="AQ189" s="104">
        <v>0</v>
      </c>
      <c r="AR189" s="104">
        <v>0</v>
      </c>
      <c r="AS189" s="105"/>
      <c r="AT189" s="104">
        <v>0</v>
      </c>
      <c r="AU189" s="104">
        <v>0</v>
      </c>
      <c r="AV189" s="104">
        <v>-1</v>
      </c>
      <c r="AW189" s="104">
        <v>1460</v>
      </c>
      <c r="AX189" s="104">
        <v>1460</v>
      </c>
      <c r="AY189" s="104">
        <v>20</v>
      </c>
      <c r="AZ189" s="104" t="b">
        <v>0</v>
      </c>
      <c r="BA189" s="104">
        <v>0</v>
      </c>
      <c r="BB189" s="104">
        <v>0</v>
      </c>
      <c r="BC189" s="104">
        <v>0</v>
      </c>
      <c r="BD189" s="104" t="b">
        <v>1</v>
      </c>
      <c r="BE189" s="105" t="s">
        <v>512</v>
      </c>
      <c r="BF189" s="104">
        <v>0</v>
      </c>
      <c r="BG189" s="104">
        <v>0</v>
      </c>
      <c r="BH189" s="104">
        <v>0</v>
      </c>
      <c r="BI189" s="104" t="b">
        <v>0</v>
      </c>
      <c r="BJ189" s="105"/>
      <c r="BK189" s="105"/>
      <c r="BL189" s="104">
        <v>0</v>
      </c>
      <c r="BM189" s="104">
        <v>1</v>
      </c>
      <c r="BN189" s="104">
        <v>0</v>
      </c>
      <c r="BO189" s="105" t="s">
        <v>6825</v>
      </c>
      <c r="BP189" s="105" t="s">
        <v>209</v>
      </c>
      <c r="BQ189" s="104">
        <v>8760</v>
      </c>
      <c r="BR189" s="105"/>
      <c r="BS189" s="105" t="s">
        <v>513</v>
      </c>
      <c r="BT189" s="105"/>
      <c r="BU189" s="104">
        <v>0</v>
      </c>
    </row>
    <row r="190" spans="1:73" x14ac:dyDescent="0.35">
      <c r="A190" s="104">
        <v>0</v>
      </c>
      <c r="B190" s="105" t="s">
        <v>482</v>
      </c>
      <c r="C190" s="105"/>
      <c r="D190" s="104">
        <v>2</v>
      </c>
      <c r="E190" s="105" t="s">
        <v>10773</v>
      </c>
      <c r="F190" s="105" t="s">
        <v>10724</v>
      </c>
      <c r="G190" s="104">
        <v>1</v>
      </c>
      <c r="H190" s="105" t="s">
        <v>483</v>
      </c>
      <c r="I190" s="104" t="b">
        <v>1</v>
      </c>
      <c r="J190" s="105"/>
      <c r="K190" s="105"/>
      <c r="L190" s="104">
        <v>24</v>
      </c>
      <c r="M190" s="105"/>
      <c r="N190" s="104" t="b">
        <v>1</v>
      </c>
      <c r="O190" s="104">
        <v>0</v>
      </c>
      <c r="P190" s="105"/>
      <c r="Q190" s="105" t="s">
        <v>5934</v>
      </c>
      <c r="R190" s="104" t="b">
        <v>0</v>
      </c>
      <c r="S190" s="105"/>
      <c r="T190" s="105"/>
      <c r="U190" s="105"/>
      <c r="V190" s="105"/>
      <c r="W190" s="105"/>
      <c r="X190" s="105"/>
      <c r="Y190" s="105"/>
      <c r="Z190" s="105"/>
      <c r="AA190" s="105"/>
      <c r="AB190" s="105"/>
      <c r="AC190" s="105"/>
      <c r="AD190" s="105"/>
      <c r="AE190" s="105"/>
      <c r="AF190" s="105"/>
      <c r="AG190" s="105"/>
      <c r="AH190" s="105"/>
      <c r="AI190" s="105"/>
      <c r="AJ190" s="105"/>
      <c r="AK190" s="105"/>
      <c r="AL190" s="105"/>
      <c r="AM190" s="105"/>
      <c r="AN190" s="105"/>
      <c r="AO190" s="105"/>
      <c r="AP190" s="105"/>
      <c r="AQ190" s="104">
        <v>0</v>
      </c>
      <c r="AR190" s="104">
        <v>0</v>
      </c>
      <c r="AS190" s="105"/>
      <c r="AT190" s="104">
        <v>0</v>
      </c>
      <c r="AU190" s="104">
        <v>0</v>
      </c>
      <c r="AV190" s="104">
        <v>-1</v>
      </c>
      <c r="AW190" s="104">
        <v>1460</v>
      </c>
      <c r="AX190" s="104">
        <v>1460</v>
      </c>
      <c r="AY190" s="104">
        <v>20</v>
      </c>
      <c r="AZ190" s="104" t="b">
        <v>0</v>
      </c>
      <c r="BA190" s="104">
        <v>0</v>
      </c>
      <c r="BB190" s="104">
        <v>0</v>
      </c>
      <c r="BC190" s="104">
        <v>0</v>
      </c>
      <c r="BD190" s="104" t="b">
        <v>1</v>
      </c>
      <c r="BE190" s="105" t="s">
        <v>512</v>
      </c>
      <c r="BF190" s="104">
        <v>0</v>
      </c>
      <c r="BG190" s="104">
        <v>0</v>
      </c>
      <c r="BH190" s="104">
        <v>0</v>
      </c>
      <c r="BI190" s="104" t="b">
        <v>0</v>
      </c>
      <c r="BJ190" s="105" t="s">
        <v>10086</v>
      </c>
      <c r="BK190" s="105" t="s">
        <v>10085</v>
      </c>
      <c r="BL190" s="104">
        <v>0</v>
      </c>
      <c r="BM190" s="104">
        <v>0</v>
      </c>
      <c r="BN190" s="104">
        <v>2</v>
      </c>
      <c r="BO190" s="105"/>
      <c r="BP190" s="105" t="s">
        <v>207</v>
      </c>
      <c r="BQ190" s="104">
        <v>70080</v>
      </c>
      <c r="BR190" s="105"/>
      <c r="BS190" s="105" t="s">
        <v>105</v>
      </c>
      <c r="BT190" s="105"/>
      <c r="BU190" s="104">
        <v>0</v>
      </c>
    </row>
    <row r="191" spans="1:73" x14ac:dyDescent="0.35">
      <c r="A191" s="104">
        <v>0</v>
      </c>
      <c r="B191" s="105" t="s">
        <v>482</v>
      </c>
      <c r="C191" s="105"/>
      <c r="D191" s="104">
        <v>2</v>
      </c>
      <c r="E191" s="105" t="s">
        <v>10773</v>
      </c>
      <c r="F191" s="105" t="s">
        <v>10676</v>
      </c>
      <c r="G191" s="104">
        <v>1</v>
      </c>
      <c r="H191" s="105" t="s">
        <v>483</v>
      </c>
      <c r="I191" s="104" t="b">
        <v>1</v>
      </c>
      <c r="J191" s="105"/>
      <c r="K191" s="105"/>
      <c r="L191" s="104">
        <v>24</v>
      </c>
      <c r="M191" s="105"/>
      <c r="N191" s="104" t="b">
        <v>1</v>
      </c>
      <c r="O191" s="104">
        <v>0</v>
      </c>
      <c r="P191" s="105"/>
      <c r="Q191" s="105"/>
      <c r="R191" s="104" t="b">
        <v>0</v>
      </c>
      <c r="S191" s="105"/>
      <c r="T191" s="105"/>
      <c r="U191" s="105"/>
      <c r="V191" s="105"/>
      <c r="W191" s="105"/>
      <c r="X191" s="105"/>
      <c r="Y191" s="105"/>
      <c r="Z191" s="105"/>
      <c r="AA191" s="105"/>
      <c r="AB191" s="105"/>
      <c r="AC191" s="105"/>
      <c r="AD191" s="105"/>
      <c r="AE191" s="105"/>
      <c r="AF191" s="105"/>
      <c r="AG191" s="105"/>
      <c r="AH191" s="105"/>
      <c r="AI191" s="105"/>
      <c r="AJ191" s="105"/>
      <c r="AK191" s="105"/>
      <c r="AL191" s="105"/>
      <c r="AM191" s="105"/>
      <c r="AN191" s="105"/>
      <c r="AO191" s="105"/>
      <c r="AP191" s="105"/>
      <c r="AQ191" s="104">
        <v>0</v>
      </c>
      <c r="AR191" s="104">
        <v>0</v>
      </c>
      <c r="AS191" s="105"/>
      <c r="AT191" s="104">
        <v>0</v>
      </c>
      <c r="AU191" s="104">
        <v>0</v>
      </c>
      <c r="AV191" s="104">
        <v>-1</v>
      </c>
      <c r="AW191" s="104">
        <v>1460</v>
      </c>
      <c r="AX191" s="104">
        <v>1460</v>
      </c>
      <c r="AY191" s="104">
        <v>20</v>
      </c>
      <c r="AZ191" s="104" t="b">
        <v>0</v>
      </c>
      <c r="BA191" s="104">
        <v>0</v>
      </c>
      <c r="BB191" s="104">
        <v>0</v>
      </c>
      <c r="BC191" s="104">
        <v>0</v>
      </c>
      <c r="BD191" s="104" t="b">
        <v>1</v>
      </c>
      <c r="BE191" s="105" t="s">
        <v>512</v>
      </c>
      <c r="BF191" s="104">
        <v>0</v>
      </c>
      <c r="BG191" s="104">
        <v>0</v>
      </c>
      <c r="BH191" s="104">
        <v>0</v>
      </c>
      <c r="BI191" s="104" t="b">
        <v>0</v>
      </c>
      <c r="BJ191" s="105"/>
      <c r="BK191" s="105"/>
      <c r="BL191" s="104">
        <v>0</v>
      </c>
      <c r="BM191" s="104">
        <v>1</v>
      </c>
      <c r="BN191" s="104">
        <v>0</v>
      </c>
      <c r="BO191" s="105" t="s">
        <v>6825</v>
      </c>
      <c r="BP191" s="105" t="s">
        <v>209</v>
      </c>
      <c r="BQ191" s="104">
        <v>8760</v>
      </c>
      <c r="BR191" s="105"/>
      <c r="BS191" s="105" t="s">
        <v>513</v>
      </c>
      <c r="BT191" s="105"/>
      <c r="BU191" s="104">
        <v>0</v>
      </c>
    </row>
    <row r="192" spans="1:73" x14ac:dyDescent="0.35">
      <c r="A192" s="104">
        <v>0</v>
      </c>
      <c r="B192" s="105" t="s">
        <v>482</v>
      </c>
      <c r="C192" s="105"/>
      <c r="D192" s="104">
        <v>2</v>
      </c>
      <c r="E192" s="105" t="s">
        <v>10750</v>
      </c>
      <c r="F192" s="105" t="s">
        <v>10700</v>
      </c>
      <c r="G192" s="104">
        <v>1</v>
      </c>
      <c r="H192" s="105" t="s">
        <v>483</v>
      </c>
      <c r="I192" s="104" t="b">
        <v>1</v>
      </c>
      <c r="J192" s="105"/>
      <c r="K192" s="105"/>
      <c r="L192" s="104">
        <v>24</v>
      </c>
      <c r="M192" s="105"/>
      <c r="N192" s="104" t="b">
        <v>1</v>
      </c>
      <c r="O192" s="104">
        <v>0</v>
      </c>
      <c r="P192" s="105"/>
      <c r="Q192" s="105" t="s">
        <v>5934</v>
      </c>
      <c r="R192" s="104" t="b">
        <v>0</v>
      </c>
      <c r="S192" s="105"/>
      <c r="T192" s="105"/>
      <c r="U192" s="105"/>
      <c r="V192" s="105"/>
      <c r="W192" s="105"/>
      <c r="X192" s="105"/>
      <c r="Y192" s="105"/>
      <c r="Z192" s="105"/>
      <c r="AA192" s="105"/>
      <c r="AB192" s="105"/>
      <c r="AC192" s="105"/>
      <c r="AD192" s="105"/>
      <c r="AE192" s="105"/>
      <c r="AF192" s="105"/>
      <c r="AG192" s="105"/>
      <c r="AH192" s="105"/>
      <c r="AI192" s="105"/>
      <c r="AJ192" s="105"/>
      <c r="AK192" s="105"/>
      <c r="AL192" s="105"/>
      <c r="AM192" s="105"/>
      <c r="AN192" s="105"/>
      <c r="AO192" s="105"/>
      <c r="AP192" s="105"/>
      <c r="AQ192" s="104">
        <v>0</v>
      </c>
      <c r="AR192" s="104">
        <v>0</v>
      </c>
      <c r="AS192" s="105"/>
      <c r="AT192" s="104">
        <v>0</v>
      </c>
      <c r="AU192" s="104">
        <v>0</v>
      </c>
      <c r="AV192" s="104">
        <v>-1</v>
      </c>
      <c r="AW192" s="104">
        <v>1460</v>
      </c>
      <c r="AX192" s="104">
        <v>1460</v>
      </c>
      <c r="AY192" s="104">
        <v>20</v>
      </c>
      <c r="AZ192" s="104" t="b">
        <v>0</v>
      </c>
      <c r="BA192" s="104">
        <v>0</v>
      </c>
      <c r="BB192" s="104">
        <v>0</v>
      </c>
      <c r="BC192" s="104">
        <v>0</v>
      </c>
      <c r="BD192" s="104" t="b">
        <v>1</v>
      </c>
      <c r="BE192" s="105" t="s">
        <v>512</v>
      </c>
      <c r="BF192" s="104">
        <v>0</v>
      </c>
      <c r="BG192" s="104">
        <v>0</v>
      </c>
      <c r="BH192" s="104">
        <v>0</v>
      </c>
      <c r="BI192" s="104" t="b">
        <v>0</v>
      </c>
      <c r="BJ192" s="105" t="s">
        <v>10084</v>
      </c>
      <c r="BK192" s="105" t="s">
        <v>5972</v>
      </c>
      <c r="BL192" s="104">
        <v>0</v>
      </c>
      <c r="BM192" s="104">
        <v>0</v>
      </c>
      <c r="BN192" s="104">
        <v>4</v>
      </c>
      <c r="BO192" s="105"/>
      <c r="BP192" s="105" t="s">
        <v>207</v>
      </c>
      <c r="BQ192" s="104">
        <v>70080</v>
      </c>
      <c r="BR192" s="105"/>
      <c r="BS192" s="105" t="s">
        <v>105</v>
      </c>
      <c r="BT192" s="105"/>
      <c r="BU192" s="104">
        <v>0</v>
      </c>
    </row>
    <row r="193" spans="1:73" x14ac:dyDescent="0.35">
      <c r="A193" s="104">
        <v>0</v>
      </c>
      <c r="B193" s="105" t="s">
        <v>511</v>
      </c>
      <c r="C193" s="105"/>
      <c r="D193" s="104">
        <v>2</v>
      </c>
      <c r="E193" s="105" t="s">
        <v>10750</v>
      </c>
      <c r="F193" s="105" t="s">
        <v>10676</v>
      </c>
      <c r="G193" s="104">
        <v>1</v>
      </c>
      <c r="H193" s="105" t="s">
        <v>483</v>
      </c>
      <c r="I193" s="104" t="b">
        <v>1</v>
      </c>
      <c r="J193" s="105"/>
      <c r="K193" s="105"/>
      <c r="L193" s="104">
        <v>24</v>
      </c>
      <c r="M193" s="105"/>
      <c r="N193" s="104" t="b">
        <v>1</v>
      </c>
      <c r="O193" s="104">
        <v>0</v>
      </c>
      <c r="P193" s="105"/>
      <c r="Q193" s="105"/>
      <c r="R193" s="104" t="b">
        <v>0</v>
      </c>
      <c r="S193" s="105"/>
      <c r="T193" s="105"/>
      <c r="U193" s="105"/>
      <c r="V193" s="105"/>
      <c r="W193" s="105"/>
      <c r="X193" s="105"/>
      <c r="Y193" s="105"/>
      <c r="Z193" s="105"/>
      <c r="AA193" s="105"/>
      <c r="AB193" s="105"/>
      <c r="AC193" s="105"/>
      <c r="AD193" s="105"/>
      <c r="AE193" s="105"/>
      <c r="AF193" s="105"/>
      <c r="AG193" s="105"/>
      <c r="AH193" s="105"/>
      <c r="AI193" s="105"/>
      <c r="AJ193" s="105"/>
      <c r="AK193" s="105"/>
      <c r="AL193" s="105"/>
      <c r="AM193" s="105"/>
      <c r="AN193" s="105"/>
      <c r="AO193" s="105"/>
      <c r="AP193" s="105"/>
      <c r="AQ193" s="104">
        <v>0</v>
      </c>
      <c r="AR193" s="104">
        <v>0</v>
      </c>
      <c r="AS193" s="105"/>
      <c r="AT193" s="104">
        <v>0</v>
      </c>
      <c r="AU193" s="104">
        <v>0</v>
      </c>
      <c r="AV193" s="104">
        <v>-1</v>
      </c>
      <c r="AW193" s="104">
        <v>1460</v>
      </c>
      <c r="AX193" s="104">
        <v>1460</v>
      </c>
      <c r="AY193" s="104">
        <v>20</v>
      </c>
      <c r="AZ193" s="104" t="b">
        <v>0</v>
      </c>
      <c r="BA193" s="104">
        <v>0</v>
      </c>
      <c r="BB193" s="104">
        <v>0</v>
      </c>
      <c r="BC193" s="104">
        <v>0</v>
      </c>
      <c r="BD193" s="104" t="b">
        <v>0</v>
      </c>
      <c r="BE193" s="105" t="s">
        <v>512</v>
      </c>
      <c r="BF193" s="104">
        <v>0</v>
      </c>
      <c r="BG193" s="104">
        <v>0</v>
      </c>
      <c r="BH193" s="104">
        <v>0</v>
      </c>
      <c r="BI193" s="104" t="b">
        <v>0</v>
      </c>
      <c r="BJ193" s="105"/>
      <c r="BK193" s="105"/>
      <c r="BL193" s="104">
        <v>0</v>
      </c>
      <c r="BM193" s="104">
        <v>1</v>
      </c>
      <c r="BN193" s="104">
        <v>0</v>
      </c>
      <c r="BO193" s="105" t="s">
        <v>6825</v>
      </c>
      <c r="BP193" s="105" t="s">
        <v>209</v>
      </c>
      <c r="BQ193" s="104">
        <v>8760</v>
      </c>
      <c r="BR193" s="105"/>
      <c r="BS193" s="105" t="s">
        <v>513</v>
      </c>
      <c r="BT193" s="105"/>
      <c r="BU193" s="104">
        <v>0</v>
      </c>
    </row>
    <row r="194" spans="1:73" x14ac:dyDescent="0.35">
      <c r="A194" s="104">
        <v>0</v>
      </c>
      <c r="B194" s="105" t="s">
        <v>511</v>
      </c>
      <c r="C194" s="105"/>
      <c r="D194" s="104">
        <v>2</v>
      </c>
      <c r="E194" s="105" t="s">
        <v>10750</v>
      </c>
      <c r="F194" s="105" t="s">
        <v>10656</v>
      </c>
      <c r="G194" s="104">
        <v>1</v>
      </c>
      <c r="H194" s="105" t="s">
        <v>483</v>
      </c>
      <c r="I194" s="104" t="b">
        <v>1</v>
      </c>
      <c r="J194" s="105"/>
      <c r="K194" s="105"/>
      <c r="L194" s="104">
        <v>24</v>
      </c>
      <c r="M194" s="105"/>
      <c r="N194" s="104" t="b">
        <v>1</v>
      </c>
      <c r="O194" s="104">
        <v>0</v>
      </c>
      <c r="P194" s="105"/>
      <c r="Q194" s="105"/>
      <c r="R194" s="104" t="b">
        <v>1</v>
      </c>
      <c r="S194" s="105"/>
      <c r="T194" s="105"/>
      <c r="U194" s="105"/>
      <c r="V194" s="105"/>
      <c r="W194" s="105"/>
      <c r="X194" s="105"/>
      <c r="Y194" s="105"/>
      <c r="Z194" s="105"/>
      <c r="AA194" s="105"/>
      <c r="AB194" s="105"/>
      <c r="AC194" s="105"/>
      <c r="AD194" s="105"/>
      <c r="AE194" s="105"/>
      <c r="AF194" s="105"/>
      <c r="AG194" s="105"/>
      <c r="AH194" s="105"/>
      <c r="AI194" s="105"/>
      <c r="AJ194" s="105"/>
      <c r="AK194" s="105"/>
      <c r="AL194" s="105"/>
      <c r="AM194" s="105"/>
      <c r="AN194" s="105"/>
      <c r="AO194" s="105"/>
      <c r="AP194" s="105"/>
      <c r="AQ194" s="104">
        <v>0</v>
      </c>
      <c r="AR194" s="104">
        <v>0</v>
      </c>
      <c r="AS194" s="105"/>
      <c r="AT194" s="104">
        <v>0</v>
      </c>
      <c r="AU194" s="104">
        <v>0</v>
      </c>
      <c r="AV194" s="104">
        <v>-1</v>
      </c>
      <c r="AW194" s="104">
        <v>1460</v>
      </c>
      <c r="AX194" s="104">
        <v>1460</v>
      </c>
      <c r="AY194" s="104">
        <v>20</v>
      </c>
      <c r="AZ194" s="104" t="b">
        <v>0</v>
      </c>
      <c r="BA194" s="104">
        <v>0</v>
      </c>
      <c r="BB194" s="104">
        <v>0</v>
      </c>
      <c r="BC194" s="104">
        <v>0</v>
      </c>
      <c r="BD194" s="104" t="b">
        <v>0</v>
      </c>
      <c r="BE194" s="105" t="s">
        <v>512</v>
      </c>
      <c r="BF194" s="104">
        <v>0</v>
      </c>
      <c r="BG194" s="104">
        <v>0</v>
      </c>
      <c r="BH194" s="104">
        <v>0</v>
      </c>
      <c r="BI194" s="104" t="b">
        <v>0</v>
      </c>
      <c r="BJ194" s="105"/>
      <c r="BK194" s="105"/>
      <c r="BL194" s="104">
        <v>0</v>
      </c>
      <c r="BM194" s="104">
        <v>2</v>
      </c>
      <c r="BN194" s="104">
        <v>0</v>
      </c>
      <c r="BO194" s="105" t="s">
        <v>6742</v>
      </c>
      <c r="BP194" s="105" t="s">
        <v>6743</v>
      </c>
      <c r="BQ194" s="104">
        <v>17520</v>
      </c>
      <c r="BR194" s="105"/>
      <c r="BS194" s="105" t="s">
        <v>513</v>
      </c>
      <c r="BT194" s="105"/>
      <c r="BU194" s="104">
        <v>0</v>
      </c>
    </row>
    <row r="195" spans="1:73" x14ac:dyDescent="0.35">
      <c r="A195" s="104">
        <v>0</v>
      </c>
      <c r="B195" s="105" t="s">
        <v>511</v>
      </c>
      <c r="C195" s="105"/>
      <c r="D195" s="104">
        <v>2</v>
      </c>
      <c r="E195" s="105" t="s">
        <v>10750</v>
      </c>
      <c r="F195" s="105" t="s">
        <v>6754</v>
      </c>
      <c r="G195" s="104">
        <v>1</v>
      </c>
      <c r="H195" s="105" t="s">
        <v>483</v>
      </c>
      <c r="I195" s="104" t="b">
        <v>1</v>
      </c>
      <c r="J195" s="105"/>
      <c r="K195" s="105"/>
      <c r="L195" s="104">
        <v>24</v>
      </c>
      <c r="M195" s="105"/>
      <c r="N195" s="104" t="b">
        <v>1</v>
      </c>
      <c r="O195" s="104">
        <v>0</v>
      </c>
      <c r="P195" s="105"/>
      <c r="Q195" s="105"/>
      <c r="R195" s="104" t="b">
        <v>0</v>
      </c>
      <c r="S195" s="105"/>
      <c r="T195" s="105"/>
      <c r="U195" s="105"/>
      <c r="V195" s="105"/>
      <c r="W195" s="105"/>
      <c r="X195" s="105"/>
      <c r="Y195" s="105"/>
      <c r="Z195" s="105"/>
      <c r="AA195" s="105"/>
      <c r="AB195" s="105"/>
      <c r="AC195" s="105"/>
      <c r="AD195" s="105"/>
      <c r="AE195" s="105"/>
      <c r="AF195" s="105"/>
      <c r="AG195" s="105"/>
      <c r="AH195" s="105"/>
      <c r="AI195" s="105"/>
      <c r="AJ195" s="105"/>
      <c r="AK195" s="105"/>
      <c r="AL195" s="105"/>
      <c r="AM195" s="105"/>
      <c r="AN195" s="105"/>
      <c r="AO195" s="105"/>
      <c r="AP195" s="105"/>
      <c r="AQ195" s="104">
        <v>0</v>
      </c>
      <c r="AR195" s="104">
        <v>0</v>
      </c>
      <c r="AS195" s="105"/>
      <c r="AT195" s="104">
        <v>0</v>
      </c>
      <c r="AU195" s="104">
        <v>0</v>
      </c>
      <c r="AV195" s="104">
        <v>-1</v>
      </c>
      <c r="AW195" s="104">
        <v>1460</v>
      </c>
      <c r="AX195" s="104">
        <v>1460</v>
      </c>
      <c r="AY195" s="104">
        <v>20</v>
      </c>
      <c r="AZ195" s="104" t="b">
        <v>0</v>
      </c>
      <c r="BA195" s="104">
        <v>0</v>
      </c>
      <c r="BB195" s="104">
        <v>0</v>
      </c>
      <c r="BC195" s="104">
        <v>0</v>
      </c>
      <c r="BD195" s="104" t="b">
        <v>0</v>
      </c>
      <c r="BE195" s="105" t="s">
        <v>512</v>
      </c>
      <c r="BF195" s="104">
        <v>0</v>
      </c>
      <c r="BG195" s="104">
        <v>0</v>
      </c>
      <c r="BH195" s="104">
        <v>0</v>
      </c>
      <c r="BI195" s="104" t="b">
        <v>0</v>
      </c>
      <c r="BJ195" s="105"/>
      <c r="BK195" s="105"/>
      <c r="BL195" s="104">
        <v>0</v>
      </c>
      <c r="BM195" s="104">
        <v>3</v>
      </c>
      <c r="BN195" s="104">
        <v>0</v>
      </c>
      <c r="BO195" s="105" t="s">
        <v>6755</v>
      </c>
      <c r="BP195" s="105" t="s">
        <v>208</v>
      </c>
      <c r="BQ195" s="104">
        <v>8760</v>
      </c>
      <c r="BR195" s="105"/>
      <c r="BS195" s="105" t="s">
        <v>513</v>
      </c>
      <c r="BT195" s="105"/>
      <c r="BU195" s="104">
        <v>0</v>
      </c>
    </row>
    <row r="196" spans="1:73" x14ac:dyDescent="0.35">
      <c r="A196" s="104">
        <v>0</v>
      </c>
      <c r="B196" s="105" t="s">
        <v>482</v>
      </c>
      <c r="C196" s="105"/>
      <c r="D196" s="104">
        <v>2</v>
      </c>
      <c r="E196" s="105" t="s">
        <v>10776</v>
      </c>
      <c r="F196" s="105" t="s">
        <v>10727</v>
      </c>
      <c r="G196" s="104">
        <v>1</v>
      </c>
      <c r="H196" s="105" t="s">
        <v>483</v>
      </c>
      <c r="I196" s="104" t="b">
        <v>1</v>
      </c>
      <c r="J196" s="105"/>
      <c r="K196" s="105"/>
      <c r="L196" s="104">
        <v>24</v>
      </c>
      <c r="M196" s="105"/>
      <c r="N196" s="104" t="b">
        <v>1</v>
      </c>
      <c r="O196" s="104">
        <v>0</v>
      </c>
      <c r="P196" s="105"/>
      <c r="Q196" s="105" t="s">
        <v>5934</v>
      </c>
      <c r="R196" s="104" t="b">
        <v>0</v>
      </c>
      <c r="S196" s="105"/>
      <c r="T196" s="105"/>
      <c r="U196" s="105"/>
      <c r="V196" s="105"/>
      <c r="W196" s="105"/>
      <c r="X196" s="105"/>
      <c r="Y196" s="105"/>
      <c r="Z196" s="105"/>
      <c r="AA196" s="105"/>
      <c r="AB196" s="105"/>
      <c r="AC196" s="105"/>
      <c r="AD196" s="105"/>
      <c r="AE196" s="105"/>
      <c r="AF196" s="105"/>
      <c r="AG196" s="105"/>
      <c r="AH196" s="105"/>
      <c r="AI196" s="105"/>
      <c r="AJ196" s="105"/>
      <c r="AK196" s="105"/>
      <c r="AL196" s="105"/>
      <c r="AM196" s="105"/>
      <c r="AN196" s="105"/>
      <c r="AO196" s="105"/>
      <c r="AP196" s="105"/>
      <c r="AQ196" s="104">
        <v>0</v>
      </c>
      <c r="AR196" s="104">
        <v>0</v>
      </c>
      <c r="AS196" s="105"/>
      <c r="AT196" s="104">
        <v>0</v>
      </c>
      <c r="AU196" s="104">
        <v>0</v>
      </c>
      <c r="AV196" s="104">
        <v>-1</v>
      </c>
      <c r="AW196" s="104">
        <v>1460</v>
      </c>
      <c r="AX196" s="104">
        <v>1460</v>
      </c>
      <c r="AY196" s="104">
        <v>20</v>
      </c>
      <c r="AZ196" s="104" t="b">
        <v>0</v>
      </c>
      <c r="BA196" s="104">
        <v>0</v>
      </c>
      <c r="BB196" s="104">
        <v>0</v>
      </c>
      <c r="BC196" s="104">
        <v>0</v>
      </c>
      <c r="BD196" s="104" t="b">
        <v>1</v>
      </c>
      <c r="BE196" s="105" t="s">
        <v>512</v>
      </c>
      <c r="BF196" s="104">
        <v>0</v>
      </c>
      <c r="BG196" s="104">
        <v>0</v>
      </c>
      <c r="BH196" s="104">
        <v>0</v>
      </c>
      <c r="BI196" s="104" t="b">
        <v>0</v>
      </c>
      <c r="BJ196" s="105" t="s">
        <v>10083</v>
      </c>
      <c r="BK196" s="105" t="s">
        <v>444</v>
      </c>
      <c r="BL196" s="104">
        <v>0</v>
      </c>
      <c r="BM196" s="104">
        <v>0</v>
      </c>
      <c r="BN196" s="104">
        <v>4</v>
      </c>
      <c r="BO196" s="105"/>
      <c r="BP196" s="105" t="s">
        <v>207</v>
      </c>
      <c r="BQ196" s="104">
        <v>70080</v>
      </c>
      <c r="BR196" s="105"/>
      <c r="BS196" s="105" t="s">
        <v>105</v>
      </c>
      <c r="BT196" s="105"/>
      <c r="BU196" s="104">
        <v>0</v>
      </c>
    </row>
    <row r="197" spans="1:73" x14ac:dyDescent="0.35">
      <c r="A197" s="104">
        <v>0</v>
      </c>
      <c r="B197" s="105" t="s">
        <v>511</v>
      </c>
      <c r="C197" s="105"/>
      <c r="D197" s="104">
        <v>2</v>
      </c>
      <c r="E197" s="105" t="s">
        <v>10776</v>
      </c>
      <c r="F197" s="105" t="s">
        <v>10676</v>
      </c>
      <c r="G197" s="104">
        <v>1</v>
      </c>
      <c r="H197" s="105" t="s">
        <v>483</v>
      </c>
      <c r="I197" s="104" t="b">
        <v>1</v>
      </c>
      <c r="J197" s="105"/>
      <c r="K197" s="105"/>
      <c r="L197" s="104">
        <v>24</v>
      </c>
      <c r="M197" s="105"/>
      <c r="N197" s="104" t="b">
        <v>1</v>
      </c>
      <c r="O197" s="104">
        <v>0</v>
      </c>
      <c r="P197" s="105"/>
      <c r="Q197" s="105"/>
      <c r="R197" s="104" t="b">
        <v>0</v>
      </c>
      <c r="S197" s="105"/>
      <c r="T197" s="105"/>
      <c r="U197" s="105"/>
      <c r="V197" s="105"/>
      <c r="W197" s="105"/>
      <c r="X197" s="105"/>
      <c r="Y197" s="105"/>
      <c r="Z197" s="105"/>
      <c r="AA197" s="105"/>
      <c r="AB197" s="105"/>
      <c r="AC197" s="105"/>
      <c r="AD197" s="105"/>
      <c r="AE197" s="105"/>
      <c r="AF197" s="105"/>
      <c r="AG197" s="105"/>
      <c r="AH197" s="105"/>
      <c r="AI197" s="105"/>
      <c r="AJ197" s="105"/>
      <c r="AK197" s="105"/>
      <c r="AL197" s="105"/>
      <c r="AM197" s="105"/>
      <c r="AN197" s="105"/>
      <c r="AO197" s="105"/>
      <c r="AP197" s="105"/>
      <c r="AQ197" s="104">
        <v>0</v>
      </c>
      <c r="AR197" s="104">
        <v>0</v>
      </c>
      <c r="AS197" s="105"/>
      <c r="AT197" s="104">
        <v>0</v>
      </c>
      <c r="AU197" s="104">
        <v>0</v>
      </c>
      <c r="AV197" s="104">
        <v>-1</v>
      </c>
      <c r="AW197" s="104">
        <v>1460</v>
      </c>
      <c r="AX197" s="104">
        <v>1460</v>
      </c>
      <c r="AY197" s="104">
        <v>20</v>
      </c>
      <c r="AZ197" s="104" t="b">
        <v>0</v>
      </c>
      <c r="BA197" s="104">
        <v>0</v>
      </c>
      <c r="BB197" s="104">
        <v>0</v>
      </c>
      <c r="BC197" s="104">
        <v>0</v>
      </c>
      <c r="BD197" s="104" t="b">
        <v>0</v>
      </c>
      <c r="BE197" s="105" t="s">
        <v>512</v>
      </c>
      <c r="BF197" s="104">
        <v>0</v>
      </c>
      <c r="BG197" s="104">
        <v>0</v>
      </c>
      <c r="BH197" s="104">
        <v>0</v>
      </c>
      <c r="BI197" s="104" t="b">
        <v>0</v>
      </c>
      <c r="BJ197" s="105"/>
      <c r="BK197" s="105"/>
      <c r="BL197" s="104">
        <v>0</v>
      </c>
      <c r="BM197" s="104">
        <v>1</v>
      </c>
      <c r="BN197" s="104">
        <v>0</v>
      </c>
      <c r="BO197" s="105" t="s">
        <v>6825</v>
      </c>
      <c r="BP197" s="105" t="s">
        <v>209</v>
      </c>
      <c r="BQ197" s="104">
        <v>8760</v>
      </c>
      <c r="BR197" s="105"/>
      <c r="BS197" s="105" t="s">
        <v>513</v>
      </c>
      <c r="BT197" s="105"/>
      <c r="BU197" s="104">
        <v>0</v>
      </c>
    </row>
    <row r="198" spans="1:73" x14ac:dyDescent="0.35">
      <c r="A198" s="104">
        <v>0</v>
      </c>
      <c r="B198" s="105" t="s">
        <v>511</v>
      </c>
      <c r="C198" s="105"/>
      <c r="D198" s="104">
        <v>2</v>
      </c>
      <c r="E198" s="105" t="s">
        <v>10776</v>
      </c>
      <c r="F198" s="105" t="s">
        <v>10656</v>
      </c>
      <c r="G198" s="104">
        <v>1</v>
      </c>
      <c r="H198" s="105" t="s">
        <v>483</v>
      </c>
      <c r="I198" s="104" t="b">
        <v>1</v>
      </c>
      <c r="J198" s="105"/>
      <c r="K198" s="105"/>
      <c r="L198" s="104">
        <v>24</v>
      </c>
      <c r="M198" s="105"/>
      <c r="N198" s="104" t="b">
        <v>1</v>
      </c>
      <c r="O198" s="104">
        <v>0</v>
      </c>
      <c r="P198" s="105"/>
      <c r="Q198" s="105"/>
      <c r="R198" s="104" t="b">
        <v>1</v>
      </c>
      <c r="S198" s="105"/>
      <c r="T198" s="105"/>
      <c r="U198" s="105"/>
      <c r="V198" s="105"/>
      <c r="W198" s="105"/>
      <c r="X198" s="105"/>
      <c r="Y198" s="105"/>
      <c r="Z198" s="105"/>
      <c r="AA198" s="105"/>
      <c r="AB198" s="105"/>
      <c r="AC198" s="105"/>
      <c r="AD198" s="105"/>
      <c r="AE198" s="105"/>
      <c r="AF198" s="105"/>
      <c r="AG198" s="105"/>
      <c r="AH198" s="105"/>
      <c r="AI198" s="105"/>
      <c r="AJ198" s="105"/>
      <c r="AK198" s="105"/>
      <c r="AL198" s="105"/>
      <c r="AM198" s="105"/>
      <c r="AN198" s="105"/>
      <c r="AO198" s="105"/>
      <c r="AP198" s="105"/>
      <c r="AQ198" s="104">
        <v>0</v>
      </c>
      <c r="AR198" s="104">
        <v>0</v>
      </c>
      <c r="AS198" s="105"/>
      <c r="AT198" s="104">
        <v>0</v>
      </c>
      <c r="AU198" s="104">
        <v>0</v>
      </c>
      <c r="AV198" s="104">
        <v>-1</v>
      </c>
      <c r="AW198" s="104">
        <v>1460</v>
      </c>
      <c r="AX198" s="104">
        <v>1460</v>
      </c>
      <c r="AY198" s="104">
        <v>20</v>
      </c>
      <c r="AZ198" s="104" t="b">
        <v>0</v>
      </c>
      <c r="BA198" s="104">
        <v>0</v>
      </c>
      <c r="BB198" s="104">
        <v>0</v>
      </c>
      <c r="BC198" s="104">
        <v>0</v>
      </c>
      <c r="BD198" s="104" t="b">
        <v>0</v>
      </c>
      <c r="BE198" s="105" t="s">
        <v>512</v>
      </c>
      <c r="BF198" s="104">
        <v>0</v>
      </c>
      <c r="BG198" s="104">
        <v>0</v>
      </c>
      <c r="BH198" s="104">
        <v>0</v>
      </c>
      <c r="BI198" s="104" t="b">
        <v>0</v>
      </c>
      <c r="BJ198" s="105"/>
      <c r="BK198" s="105"/>
      <c r="BL198" s="104">
        <v>0</v>
      </c>
      <c r="BM198" s="104">
        <v>2</v>
      </c>
      <c r="BN198" s="104">
        <v>0</v>
      </c>
      <c r="BO198" s="105" t="s">
        <v>6742</v>
      </c>
      <c r="BP198" s="105" t="s">
        <v>6743</v>
      </c>
      <c r="BQ198" s="104">
        <v>17520</v>
      </c>
      <c r="BR198" s="105"/>
      <c r="BS198" s="105" t="s">
        <v>513</v>
      </c>
      <c r="BT198" s="105"/>
      <c r="BU198" s="104">
        <v>0</v>
      </c>
    </row>
    <row r="199" spans="1:73" x14ac:dyDescent="0.35">
      <c r="A199" s="104">
        <v>0</v>
      </c>
      <c r="B199" s="105" t="s">
        <v>511</v>
      </c>
      <c r="C199" s="105"/>
      <c r="D199" s="104">
        <v>2</v>
      </c>
      <c r="E199" s="105" t="s">
        <v>10776</v>
      </c>
      <c r="F199" s="105" t="s">
        <v>6754</v>
      </c>
      <c r="G199" s="104">
        <v>1</v>
      </c>
      <c r="H199" s="105" t="s">
        <v>483</v>
      </c>
      <c r="I199" s="104" t="b">
        <v>1</v>
      </c>
      <c r="J199" s="105"/>
      <c r="K199" s="105"/>
      <c r="L199" s="104">
        <v>24</v>
      </c>
      <c r="M199" s="105"/>
      <c r="N199" s="104" t="b">
        <v>1</v>
      </c>
      <c r="O199" s="104">
        <v>0</v>
      </c>
      <c r="P199" s="105"/>
      <c r="Q199" s="105"/>
      <c r="R199" s="104" t="b">
        <v>0</v>
      </c>
      <c r="S199" s="105"/>
      <c r="T199" s="105"/>
      <c r="U199" s="105"/>
      <c r="V199" s="105"/>
      <c r="W199" s="105"/>
      <c r="X199" s="105"/>
      <c r="Y199" s="105"/>
      <c r="Z199" s="105"/>
      <c r="AA199" s="105"/>
      <c r="AB199" s="105"/>
      <c r="AC199" s="105"/>
      <c r="AD199" s="105"/>
      <c r="AE199" s="105"/>
      <c r="AF199" s="105"/>
      <c r="AG199" s="105"/>
      <c r="AH199" s="105"/>
      <c r="AI199" s="105"/>
      <c r="AJ199" s="105"/>
      <c r="AK199" s="105"/>
      <c r="AL199" s="105"/>
      <c r="AM199" s="105"/>
      <c r="AN199" s="105"/>
      <c r="AO199" s="105"/>
      <c r="AP199" s="105"/>
      <c r="AQ199" s="104">
        <v>0</v>
      </c>
      <c r="AR199" s="104">
        <v>0</v>
      </c>
      <c r="AS199" s="105"/>
      <c r="AT199" s="104">
        <v>0</v>
      </c>
      <c r="AU199" s="104">
        <v>0</v>
      </c>
      <c r="AV199" s="104">
        <v>-1</v>
      </c>
      <c r="AW199" s="104">
        <v>1460</v>
      </c>
      <c r="AX199" s="104">
        <v>1460</v>
      </c>
      <c r="AY199" s="104">
        <v>20</v>
      </c>
      <c r="AZ199" s="104" t="b">
        <v>0</v>
      </c>
      <c r="BA199" s="104">
        <v>0</v>
      </c>
      <c r="BB199" s="104">
        <v>0</v>
      </c>
      <c r="BC199" s="104">
        <v>0</v>
      </c>
      <c r="BD199" s="104" t="b">
        <v>0</v>
      </c>
      <c r="BE199" s="105" t="s">
        <v>512</v>
      </c>
      <c r="BF199" s="104">
        <v>0</v>
      </c>
      <c r="BG199" s="104">
        <v>0</v>
      </c>
      <c r="BH199" s="104">
        <v>0</v>
      </c>
      <c r="BI199" s="104" t="b">
        <v>0</v>
      </c>
      <c r="BJ199" s="105"/>
      <c r="BK199" s="105"/>
      <c r="BL199" s="104">
        <v>0</v>
      </c>
      <c r="BM199" s="104">
        <v>3</v>
      </c>
      <c r="BN199" s="104">
        <v>0</v>
      </c>
      <c r="BO199" s="105" t="s">
        <v>6755</v>
      </c>
      <c r="BP199" s="105" t="s">
        <v>208</v>
      </c>
      <c r="BQ199" s="104">
        <v>8760</v>
      </c>
      <c r="BR199" s="105"/>
      <c r="BS199" s="105" t="s">
        <v>513</v>
      </c>
      <c r="BT199" s="105"/>
      <c r="BU199" s="104">
        <v>0</v>
      </c>
    </row>
    <row r="200" spans="1:73" x14ac:dyDescent="0.35">
      <c r="A200" s="104">
        <v>0</v>
      </c>
      <c r="B200" s="105" t="s">
        <v>482</v>
      </c>
      <c r="C200" s="105"/>
      <c r="D200" s="104">
        <v>2</v>
      </c>
      <c r="E200" s="105" t="s">
        <v>10779</v>
      </c>
      <c r="F200" s="105" t="s">
        <v>10729</v>
      </c>
      <c r="G200" s="104">
        <v>1</v>
      </c>
      <c r="H200" s="105" t="s">
        <v>483</v>
      </c>
      <c r="I200" s="104" t="b">
        <v>1</v>
      </c>
      <c r="J200" s="105"/>
      <c r="K200" s="105"/>
      <c r="L200" s="104">
        <v>24</v>
      </c>
      <c r="M200" s="105"/>
      <c r="N200" s="104" t="b">
        <v>1</v>
      </c>
      <c r="O200" s="104">
        <v>0</v>
      </c>
      <c r="P200" s="105"/>
      <c r="Q200" s="105" t="s">
        <v>5934</v>
      </c>
      <c r="R200" s="104" t="b">
        <v>0</v>
      </c>
      <c r="S200" s="105"/>
      <c r="T200" s="105"/>
      <c r="U200" s="105"/>
      <c r="V200" s="105"/>
      <c r="W200" s="105"/>
      <c r="X200" s="105"/>
      <c r="Y200" s="105"/>
      <c r="Z200" s="105"/>
      <c r="AA200" s="105"/>
      <c r="AB200" s="105"/>
      <c r="AC200" s="105"/>
      <c r="AD200" s="105"/>
      <c r="AE200" s="105"/>
      <c r="AF200" s="105"/>
      <c r="AG200" s="105"/>
      <c r="AH200" s="105"/>
      <c r="AI200" s="105"/>
      <c r="AJ200" s="105"/>
      <c r="AK200" s="105"/>
      <c r="AL200" s="105"/>
      <c r="AM200" s="105"/>
      <c r="AN200" s="105"/>
      <c r="AO200" s="105"/>
      <c r="AP200" s="105"/>
      <c r="AQ200" s="104">
        <v>0</v>
      </c>
      <c r="AR200" s="104">
        <v>0</v>
      </c>
      <c r="AS200" s="105"/>
      <c r="AT200" s="104">
        <v>0</v>
      </c>
      <c r="AU200" s="104">
        <v>0</v>
      </c>
      <c r="AV200" s="104">
        <v>-1</v>
      </c>
      <c r="AW200" s="104">
        <v>1460</v>
      </c>
      <c r="AX200" s="104">
        <v>1460</v>
      </c>
      <c r="AY200" s="104">
        <v>20</v>
      </c>
      <c r="AZ200" s="104" t="b">
        <v>0</v>
      </c>
      <c r="BA200" s="104">
        <v>0</v>
      </c>
      <c r="BB200" s="104">
        <v>0</v>
      </c>
      <c r="BC200" s="104">
        <v>0</v>
      </c>
      <c r="BD200" s="104" t="b">
        <v>1</v>
      </c>
      <c r="BE200" s="105" t="s">
        <v>512</v>
      </c>
      <c r="BF200" s="104">
        <v>0</v>
      </c>
      <c r="BG200" s="104">
        <v>0</v>
      </c>
      <c r="BH200" s="104">
        <v>0</v>
      </c>
      <c r="BI200" s="104" t="b">
        <v>0</v>
      </c>
      <c r="BJ200" s="105" t="s">
        <v>10083</v>
      </c>
      <c r="BK200" s="105" t="s">
        <v>444</v>
      </c>
      <c r="BL200" s="104">
        <v>0</v>
      </c>
      <c r="BM200" s="104">
        <v>0</v>
      </c>
      <c r="BN200" s="104">
        <v>4</v>
      </c>
      <c r="BO200" s="105"/>
      <c r="BP200" s="105" t="s">
        <v>207</v>
      </c>
      <c r="BQ200" s="104">
        <v>70080</v>
      </c>
      <c r="BR200" s="105"/>
      <c r="BS200" s="105" t="s">
        <v>105</v>
      </c>
      <c r="BT200" s="105"/>
      <c r="BU200" s="104">
        <v>0</v>
      </c>
    </row>
    <row r="201" spans="1:73" x14ac:dyDescent="0.35">
      <c r="A201" s="104">
        <v>0</v>
      </c>
      <c r="B201" s="105" t="s">
        <v>511</v>
      </c>
      <c r="C201" s="105"/>
      <c r="D201" s="104">
        <v>2</v>
      </c>
      <c r="E201" s="105" t="s">
        <v>10779</v>
      </c>
      <c r="F201" s="105" t="s">
        <v>10676</v>
      </c>
      <c r="G201" s="104">
        <v>1</v>
      </c>
      <c r="H201" s="105" t="s">
        <v>483</v>
      </c>
      <c r="I201" s="104" t="b">
        <v>1</v>
      </c>
      <c r="J201" s="105"/>
      <c r="K201" s="105"/>
      <c r="L201" s="104">
        <v>24</v>
      </c>
      <c r="M201" s="105"/>
      <c r="N201" s="104" t="b">
        <v>1</v>
      </c>
      <c r="O201" s="104">
        <v>0</v>
      </c>
      <c r="P201" s="105"/>
      <c r="Q201" s="105"/>
      <c r="R201" s="104" t="b">
        <v>0</v>
      </c>
      <c r="S201" s="105"/>
      <c r="T201" s="105"/>
      <c r="U201" s="105"/>
      <c r="V201" s="105"/>
      <c r="W201" s="105"/>
      <c r="X201" s="105"/>
      <c r="Y201" s="105"/>
      <c r="Z201" s="105"/>
      <c r="AA201" s="105"/>
      <c r="AB201" s="105"/>
      <c r="AC201" s="105"/>
      <c r="AD201" s="105"/>
      <c r="AE201" s="105"/>
      <c r="AF201" s="105"/>
      <c r="AG201" s="105"/>
      <c r="AH201" s="105"/>
      <c r="AI201" s="105"/>
      <c r="AJ201" s="105"/>
      <c r="AK201" s="105"/>
      <c r="AL201" s="105"/>
      <c r="AM201" s="105"/>
      <c r="AN201" s="105"/>
      <c r="AO201" s="105"/>
      <c r="AP201" s="105"/>
      <c r="AQ201" s="104">
        <v>0</v>
      </c>
      <c r="AR201" s="104">
        <v>0</v>
      </c>
      <c r="AS201" s="105"/>
      <c r="AT201" s="104">
        <v>0</v>
      </c>
      <c r="AU201" s="104">
        <v>0</v>
      </c>
      <c r="AV201" s="104">
        <v>-1</v>
      </c>
      <c r="AW201" s="104">
        <v>1460</v>
      </c>
      <c r="AX201" s="104">
        <v>1460</v>
      </c>
      <c r="AY201" s="104">
        <v>20</v>
      </c>
      <c r="AZ201" s="104" t="b">
        <v>0</v>
      </c>
      <c r="BA201" s="104">
        <v>0</v>
      </c>
      <c r="BB201" s="104">
        <v>0</v>
      </c>
      <c r="BC201" s="104">
        <v>0</v>
      </c>
      <c r="BD201" s="104" t="b">
        <v>0</v>
      </c>
      <c r="BE201" s="105" t="s">
        <v>512</v>
      </c>
      <c r="BF201" s="104">
        <v>0</v>
      </c>
      <c r="BG201" s="104">
        <v>0</v>
      </c>
      <c r="BH201" s="104">
        <v>0</v>
      </c>
      <c r="BI201" s="104" t="b">
        <v>0</v>
      </c>
      <c r="BJ201" s="105"/>
      <c r="BK201" s="105"/>
      <c r="BL201" s="104">
        <v>0</v>
      </c>
      <c r="BM201" s="104">
        <v>1</v>
      </c>
      <c r="BN201" s="104">
        <v>0</v>
      </c>
      <c r="BO201" s="105" t="s">
        <v>6825</v>
      </c>
      <c r="BP201" s="105" t="s">
        <v>209</v>
      </c>
      <c r="BQ201" s="104">
        <v>8760</v>
      </c>
      <c r="BR201" s="105"/>
      <c r="BS201" s="105" t="s">
        <v>513</v>
      </c>
      <c r="BT201" s="105"/>
      <c r="BU201" s="104">
        <v>0</v>
      </c>
    </row>
    <row r="202" spans="1:73" x14ac:dyDescent="0.35">
      <c r="A202" s="104">
        <v>0</v>
      </c>
      <c r="B202" s="105" t="s">
        <v>511</v>
      </c>
      <c r="C202" s="105"/>
      <c r="D202" s="104">
        <v>2</v>
      </c>
      <c r="E202" s="105" t="s">
        <v>10779</v>
      </c>
      <c r="F202" s="105" t="s">
        <v>10656</v>
      </c>
      <c r="G202" s="104">
        <v>1</v>
      </c>
      <c r="H202" s="105" t="s">
        <v>483</v>
      </c>
      <c r="I202" s="104" t="b">
        <v>1</v>
      </c>
      <c r="J202" s="105"/>
      <c r="K202" s="105"/>
      <c r="L202" s="104">
        <v>24</v>
      </c>
      <c r="M202" s="105"/>
      <c r="N202" s="104" t="b">
        <v>1</v>
      </c>
      <c r="O202" s="104">
        <v>0</v>
      </c>
      <c r="P202" s="105"/>
      <c r="Q202" s="105"/>
      <c r="R202" s="104" t="b">
        <v>1</v>
      </c>
      <c r="S202" s="105"/>
      <c r="T202" s="105"/>
      <c r="U202" s="105"/>
      <c r="V202" s="105"/>
      <c r="W202" s="105"/>
      <c r="X202" s="105"/>
      <c r="Y202" s="105"/>
      <c r="Z202" s="105"/>
      <c r="AA202" s="105"/>
      <c r="AB202" s="105"/>
      <c r="AC202" s="105"/>
      <c r="AD202" s="105"/>
      <c r="AE202" s="105"/>
      <c r="AF202" s="105"/>
      <c r="AG202" s="105"/>
      <c r="AH202" s="105"/>
      <c r="AI202" s="105"/>
      <c r="AJ202" s="105"/>
      <c r="AK202" s="105"/>
      <c r="AL202" s="105"/>
      <c r="AM202" s="105"/>
      <c r="AN202" s="105"/>
      <c r="AO202" s="105"/>
      <c r="AP202" s="105"/>
      <c r="AQ202" s="104">
        <v>0</v>
      </c>
      <c r="AR202" s="104">
        <v>0</v>
      </c>
      <c r="AS202" s="105"/>
      <c r="AT202" s="104">
        <v>0</v>
      </c>
      <c r="AU202" s="104">
        <v>0</v>
      </c>
      <c r="AV202" s="104">
        <v>-1</v>
      </c>
      <c r="AW202" s="104">
        <v>1460</v>
      </c>
      <c r="AX202" s="104">
        <v>1460</v>
      </c>
      <c r="AY202" s="104">
        <v>20</v>
      </c>
      <c r="AZ202" s="104" t="b">
        <v>0</v>
      </c>
      <c r="BA202" s="104">
        <v>0</v>
      </c>
      <c r="BB202" s="104">
        <v>0</v>
      </c>
      <c r="BC202" s="104">
        <v>0</v>
      </c>
      <c r="BD202" s="104" t="b">
        <v>0</v>
      </c>
      <c r="BE202" s="105" t="s">
        <v>512</v>
      </c>
      <c r="BF202" s="104">
        <v>0</v>
      </c>
      <c r="BG202" s="104">
        <v>0</v>
      </c>
      <c r="BH202" s="104">
        <v>0</v>
      </c>
      <c r="BI202" s="104" t="b">
        <v>0</v>
      </c>
      <c r="BJ202" s="105"/>
      <c r="BK202" s="105"/>
      <c r="BL202" s="104">
        <v>0</v>
      </c>
      <c r="BM202" s="104">
        <v>2</v>
      </c>
      <c r="BN202" s="104">
        <v>0</v>
      </c>
      <c r="BO202" s="105" t="s">
        <v>6742</v>
      </c>
      <c r="BP202" s="105" t="s">
        <v>6743</v>
      </c>
      <c r="BQ202" s="104">
        <v>17520</v>
      </c>
      <c r="BR202" s="105"/>
      <c r="BS202" s="105" t="s">
        <v>513</v>
      </c>
      <c r="BT202" s="105"/>
      <c r="BU202" s="104">
        <v>0</v>
      </c>
    </row>
    <row r="203" spans="1:73" x14ac:dyDescent="0.35">
      <c r="A203" s="104">
        <v>0</v>
      </c>
      <c r="B203" s="105" t="s">
        <v>511</v>
      </c>
      <c r="C203" s="105"/>
      <c r="D203" s="104">
        <v>2</v>
      </c>
      <c r="E203" s="105" t="s">
        <v>10779</v>
      </c>
      <c r="F203" s="105" t="s">
        <v>6754</v>
      </c>
      <c r="G203" s="104">
        <v>1</v>
      </c>
      <c r="H203" s="105" t="s">
        <v>483</v>
      </c>
      <c r="I203" s="104" t="b">
        <v>1</v>
      </c>
      <c r="J203" s="105"/>
      <c r="K203" s="105"/>
      <c r="L203" s="104">
        <v>24</v>
      </c>
      <c r="M203" s="105"/>
      <c r="N203" s="104" t="b">
        <v>1</v>
      </c>
      <c r="O203" s="104">
        <v>0</v>
      </c>
      <c r="P203" s="105"/>
      <c r="Q203" s="105"/>
      <c r="R203" s="104" t="b">
        <v>0</v>
      </c>
      <c r="S203" s="105"/>
      <c r="T203" s="105"/>
      <c r="U203" s="105"/>
      <c r="V203" s="105"/>
      <c r="W203" s="105"/>
      <c r="X203" s="105"/>
      <c r="Y203" s="105"/>
      <c r="Z203" s="105"/>
      <c r="AA203" s="105"/>
      <c r="AB203" s="105"/>
      <c r="AC203" s="105"/>
      <c r="AD203" s="105"/>
      <c r="AE203" s="105"/>
      <c r="AF203" s="105"/>
      <c r="AG203" s="105"/>
      <c r="AH203" s="105"/>
      <c r="AI203" s="105"/>
      <c r="AJ203" s="105"/>
      <c r="AK203" s="105"/>
      <c r="AL203" s="105"/>
      <c r="AM203" s="105"/>
      <c r="AN203" s="105"/>
      <c r="AO203" s="105"/>
      <c r="AP203" s="105"/>
      <c r="AQ203" s="104">
        <v>0</v>
      </c>
      <c r="AR203" s="104">
        <v>0</v>
      </c>
      <c r="AS203" s="105"/>
      <c r="AT203" s="104">
        <v>0</v>
      </c>
      <c r="AU203" s="104">
        <v>0</v>
      </c>
      <c r="AV203" s="104">
        <v>-1</v>
      </c>
      <c r="AW203" s="104">
        <v>1460</v>
      </c>
      <c r="AX203" s="104">
        <v>1460</v>
      </c>
      <c r="AY203" s="104">
        <v>20</v>
      </c>
      <c r="AZ203" s="104" t="b">
        <v>0</v>
      </c>
      <c r="BA203" s="104">
        <v>0</v>
      </c>
      <c r="BB203" s="104">
        <v>0</v>
      </c>
      <c r="BC203" s="104">
        <v>0</v>
      </c>
      <c r="BD203" s="104" t="b">
        <v>0</v>
      </c>
      <c r="BE203" s="105" t="s">
        <v>512</v>
      </c>
      <c r="BF203" s="104">
        <v>0</v>
      </c>
      <c r="BG203" s="104">
        <v>0</v>
      </c>
      <c r="BH203" s="104">
        <v>0</v>
      </c>
      <c r="BI203" s="104" t="b">
        <v>0</v>
      </c>
      <c r="BJ203" s="105"/>
      <c r="BK203" s="105"/>
      <c r="BL203" s="104">
        <v>0</v>
      </c>
      <c r="BM203" s="104">
        <v>3</v>
      </c>
      <c r="BN203" s="104">
        <v>0</v>
      </c>
      <c r="BO203" s="105" t="s">
        <v>6755</v>
      </c>
      <c r="BP203" s="105" t="s">
        <v>208</v>
      </c>
      <c r="BQ203" s="104">
        <v>8760</v>
      </c>
      <c r="BR203" s="105"/>
      <c r="BS203" s="105" t="s">
        <v>513</v>
      </c>
      <c r="BT203" s="105"/>
      <c r="BU203" s="104">
        <v>0</v>
      </c>
    </row>
    <row r="204" spans="1:73" x14ac:dyDescent="0.35">
      <c r="A204" s="104">
        <v>0.1</v>
      </c>
      <c r="B204" s="105" t="s">
        <v>482</v>
      </c>
      <c r="C204" s="105"/>
      <c r="D204" s="104">
        <v>2</v>
      </c>
      <c r="E204" s="105" t="s">
        <v>10748</v>
      </c>
      <c r="F204" s="105" t="s">
        <v>10697</v>
      </c>
      <c r="G204" s="104">
        <v>1</v>
      </c>
      <c r="H204" s="105" t="s">
        <v>483</v>
      </c>
      <c r="I204" s="104" t="b">
        <v>1</v>
      </c>
      <c r="J204" s="105"/>
      <c r="K204" s="105"/>
      <c r="L204" s="104">
        <v>24</v>
      </c>
      <c r="M204" s="105"/>
      <c r="N204" s="104" t="b">
        <v>1</v>
      </c>
      <c r="O204" s="104">
        <v>0</v>
      </c>
      <c r="P204" s="105" t="s">
        <v>6007</v>
      </c>
      <c r="Q204" s="105" t="s">
        <v>6008</v>
      </c>
      <c r="R204" s="104" t="b">
        <v>0</v>
      </c>
      <c r="S204" s="105"/>
      <c r="T204" s="105"/>
      <c r="U204" s="105"/>
      <c r="V204" s="105"/>
      <c r="W204" s="105"/>
      <c r="X204" s="105"/>
      <c r="Y204" s="105"/>
      <c r="Z204" s="105"/>
      <c r="AA204" s="105"/>
      <c r="AB204" s="105"/>
      <c r="AC204" s="105"/>
      <c r="AD204" s="105"/>
      <c r="AE204" s="105"/>
      <c r="AF204" s="105"/>
      <c r="AG204" s="105"/>
      <c r="AH204" s="105"/>
      <c r="AI204" s="105"/>
      <c r="AJ204" s="105"/>
      <c r="AK204" s="105"/>
      <c r="AL204" s="105"/>
      <c r="AM204" s="105"/>
      <c r="AN204" s="105"/>
      <c r="AO204" s="105"/>
      <c r="AP204" s="105"/>
      <c r="AQ204" s="104">
        <v>0</v>
      </c>
      <c r="AR204" s="104">
        <v>0</v>
      </c>
      <c r="AS204" s="105"/>
      <c r="AT204" s="104">
        <v>0</v>
      </c>
      <c r="AU204" s="104">
        <v>0</v>
      </c>
      <c r="AV204" s="104">
        <v>-1</v>
      </c>
      <c r="AW204" s="104">
        <v>1460</v>
      </c>
      <c r="AX204" s="104">
        <v>1460</v>
      </c>
      <c r="AY204" s="104">
        <v>20</v>
      </c>
      <c r="AZ204" s="104" t="b">
        <v>0</v>
      </c>
      <c r="BA204" s="104">
        <v>0</v>
      </c>
      <c r="BB204" s="104">
        <v>0</v>
      </c>
      <c r="BC204" s="104">
        <v>0</v>
      </c>
      <c r="BD204" s="104" t="b">
        <v>1</v>
      </c>
      <c r="BE204" s="105" t="s">
        <v>512</v>
      </c>
      <c r="BF204" s="104">
        <v>0</v>
      </c>
      <c r="BG204" s="104">
        <v>0</v>
      </c>
      <c r="BH204" s="104">
        <v>0</v>
      </c>
      <c r="BI204" s="104" t="b">
        <v>0</v>
      </c>
      <c r="BJ204" s="105" t="s">
        <v>10083</v>
      </c>
      <c r="BK204" s="105" t="s">
        <v>444</v>
      </c>
      <c r="BL204" s="104">
        <v>0</v>
      </c>
      <c r="BM204" s="104">
        <v>0</v>
      </c>
      <c r="BN204" s="104">
        <v>12</v>
      </c>
      <c r="BO204" s="105"/>
      <c r="BP204" s="105" t="s">
        <v>207</v>
      </c>
      <c r="BQ204" s="104">
        <v>70080</v>
      </c>
      <c r="BR204" s="105"/>
      <c r="BS204" s="105" t="s">
        <v>105</v>
      </c>
      <c r="BT204" s="105"/>
      <c r="BU204" s="104">
        <v>0</v>
      </c>
    </row>
    <row r="205" spans="1:73" x14ac:dyDescent="0.35">
      <c r="A205" s="104">
        <v>0</v>
      </c>
      <c r="B205" s="105" t="s">
        <v>511</v>
      </c>
      <c r="C205" s="105"/>
      <c r="D205" s="104">
        <v>2</v>
      </c>
      <c r="E205" s="105" t="s">
        <v>10748</v>
      </c>
      <c r="F205" s="105" t="s">
        <v>6827</v>
      </c>
      <c r="G205" s="104">
        <v>1</v>
      </c>
      <c r="H205" s="105" t="s">
        <v>483</v>
      </c>
      <c r="I205" s="104" t="b">
        <v>1</v>
      </c>
      <c r="J205" s="105"/>
      <c r="K205" s="105"/>
      <c r="L205" s="104">
        <v>24</v>
      </c>
      <c r="M205" s="105"/>
      <c r="N205" s="104" t="b">
        <v>1</v>
      </c>
      <c r="O205" s="104">
        <v>0</v>
      </c>
      <c r="P205" s="105"/>
      <c r="Q205" s="105"/>
      <c r="R205" s="104" t="b">
        <v>0</v>
      </c>
      <c r="S205" s="105"/>
      <c r="T205" s="105"/>
      <c r="U205" s="105"/>
      <c r="V205" s="105"/>
      <c r="W205" s="105"/>
      <c r="X205" s="105"/>
      <c r="Y205" s="105"/>
      <c r="Z205" s="105"/>
      <c r="AA205" s="105"/>
      <c r="AB205" s="105"/>
      <c r="AC205" s="105"/>
      <c r="AD205" s="105"/>
      <c r="AE205" s="105"/>
      <c r="AF205" s="105"/>
      <c r="AG205" s="105"/>
      <c r="AH205" s="105"/>
      <c r="AI205" s="105"/>
      <c r="AJ205" s="105"/>
      <c r="AK205" s="105"/>
      <c r="AL205" s="105"/>
      <c r="AM205" s="105"/>
      <c r="AN205" s="105"/>
      <c r="AO205" s="105"/>
      <c r="AP205" s="105"/>
      <c r="AQ205" s="104">
        <v>0</v>
      </c>
      <c r="AR205" s="104">
        <v>0</v>
      </c>
      <c r="AS205" s="105"/>
      <c r="AT205" s="104">
        <v>0</v>
      </c>
      <c r="AU205" s="104">
        <v>0</v>
      </c>
      <c r="AV205" s="104">
        <v>-1</v>
      </c>
      <c r="AW205" s="104">
        <v>1460</v>
      </c>
      <c r="AX205" s="104">
        <v>1460</v>
      </c>
      <c r="AY205" s="104">
        <v>20</v>
      </c>
      <c r="AZ205" s="104" t="b">
        <v>0</v>
      </c>
      <c r="BA205" s="104">
        <v>0</v>
      </c>
      <c r="BB205" s="104">
        <v>0</v>
      </c>
      <c r="BC205" s="104">
        <v>0</v>
      </c>
      <c r="BD205" s="104" t="b">
        <v>0</v>
      </c>
      <c r="BE205" s="105" t="s">
        <v>512</v>
      </c>
      <c r="BF205" s="104">
        <v>0</v>
      </c>
      <c r="BG205" s="104">
        <v>0</v>
      </c>
      <c r="BH205" s="104">
        <v>0</v>
      </c>
      <c r="BI205" s="104" t="b">
        <v>0</v>
      </c>
      <c r="BJ205" s="105"/>
      <c r="BK205" s="105"/>
      <c r="BL205" s="104">
        <v>0</v>
      </c>
      <c r="BM205" s="104">
        <v>1</v>
      </c>
      <c r="BN205" s="104">
        <v>0</v>
      </c>
      <c r="BO205" s="105"/>
      <c r="BP205" s="105" t="s">
        <v>209</v>
      </c>
      <c r="BQ205" s="104">
        <v>8760</v>
      </c>
      <c r="BR205" s="105"/>
      <c r="BS205" s="105" t="s">
        <v>513</v>
      </c>
      <c r="BT205" s="105"/>
      <c r="BU205" s="104">
        <v>0</v>
      </c>
    </row>
    <row r="206" spans="1:73" x14ac:dyDescent="0.35">
      <c r="A206" s="104">
        <v>0</v>
      </c>
      <c r="B206" s="105" t="s">
        <v>511</v>
      </c>
      <c r="C206" s="105"/>
      <c r="D206" s="104">
        <v>2</v>
      </c>
      <c r="E206" s="105" t="s">
        <v>10748</v>
      </c>
      <c r="F206" s="105" t="s">
        <v>6828</v>
      </c>
      <c r="G206" s="104">
        <v>1</v>
      </c>
      <c r="H206" s="105" t="s">
        <v>483</v>
      </c>
      <c r="I206" s="104" t="b">
        <v>1</v>
      </c>
      <c r="J206" s="105"/>
      <c r="K206" s="105"/>
      <c r="L206" s="104">
        <v>24</v>
      </c>
      <c r="M206" s="105"/>
      <c r="N206" s="104" t="b">
        <v>1</v>
      </c>
      <c r="O206" s="104">
        <v>0</v>
      </c>
      <c r="P206" s="105"/>
      <c r="Q206" s="105"/>
      <c r="R206" s="104" t="b">
        <v>0</v>
      </c>
      <c r="S206" s="105"/>
      <c r="T206" s="105"/>
      <c r="U206" s="105"/>
      <c r="V206" s="105"/>
      <c r="W206" s="105"/>
      <c r="X206" s="105"/>
      <c r="Y206" s="105"/>
      <c r="Z206" s="105"/>
      <c r="AA206" s="105"/>
      <c r="AB206" s="105"/>
      <c r="AC206" s="105"/>
      <c r="AD206" s="105"/>
      <c r="AE206" s="105"/>
      <c r="AF206" s="105"/>
      <c r="AG206" s="105"/>
      <c r="AH206" s="105"/>
      <c r="AI206" s="105"/>
      <c r="AJ206" s="105"/>
      <c r="AK206" s="105"/>
      <c r="AL206" s="105"/>
      <c r="AM206" s="105"/>
      <c r="AN206" s="105"/>
      <c r="AO206" s="105"/>
      <c r="AP206" s="105"/>
      <c r="AQ206" s="104">
        <v>0</v>
      </c>
      <c r="AR206" s="104">
        <v>0</v>
      </c>
      <c r="AS206" s="105"/>
      <c r="AT206" s="104">
        <v>0</v>
      </c>
      <c r="AU206" s="104">
        <v>0</v>
      </c>
      <c r="AV206" s="104">
        <v>-1</v>
      </c>
      <c r="AW206" s="104">
        <v>1460</v>
      </c>
      <c r="AX206" s="104">
        <v>1460</v>
      </c>
      <c r="AY206" s="104">
        <v>20</v>
      </c>
      <c r="AZ206" s="104" t="b">
        <v>0</v>
      </c>
      <c r="BA206" s="104">
        <v>0</v>
      </c>
      <c r="BB206" s="104">
        <v>0</v>
      </c>
      <c r="BC206" s="104">
        <v>0</v>
      </c>
      <c r="BD206" s="104" t="b">
        <v>0</v>
      </c>
      <c r="BE206" s="105" t="s">
        <v>512</v>
      </c>
      <c r="BF206" s="104">
        <v>0</v>
      </c>
      <c r="BG206" s="104">
        <v>0</v>
      </c>
      <c r="BH206" s="104">
        <v>0</v>
      </c>
      <c r="BI206" s="104" t="b">
        <v>0</v>
      </c>
      <c r="BJ206" s="105"/>
      <c r="BK206" s="105"/>
      <c r="BL206" s="104">
        <v>0</v>
      </c>
      <c r="BM206" s="104">
        <v>2</v>
      </c>
      <c r="BN206" s="104">
        <v>0</v>
      </c>
      <c r="BO206" s="105" t="s">
        <v>6829</v>
      </c>
      <c r="BP206" s="105" t="s">
        <v>208</v>
      </c>
      <c r="BQ206" s="104">
        <v>768</v>
      </c>
      <c r="BR206" s="105"/>
      <c r="BS206" s="105" t="s">
        <v>513</v>
      </c>
      <c r="BT206" s="105"/>
      <c r="BU206" s="104">
        <v>0</v>
      </c>
    </row>
    <row r="207" spans="1:73" x14ac:dyDescent="0.35">
      <c r="A207" s="104">
        <v>0</v>
      </c>
      <c r="B207" s="105" t="s">
        <v>511</v>
      </c>
      <c r="C207" s="105"/>
      <c r="D207" s="104">
        <v>2</v>
      </c>
      <c r="E207" s="105" t="s">
        <v>10748</v>
      </c>
      <c r="F207" s="105" t="s">
        <v>10656</v>
      </c>
      <c r="G207" s="104">
        <v>1</v>
      </c>
      <c r="H207" s="105" t="s">
        <v>483</v>
      </c>
      <c r="I207" s="104" t="b">
        <v>1</v>
      </c>
      <c r="J207" s="105"/>
      <c r="K207" s="105"/>
      <c r="L207" s="104">
        <v>24</v>
      </c>
      <c r="M207" s="105"/>
      <c r="N207" s="104" t="b">
        <v>1</v>
      </c>
      <c r="O207" s="104">
        <v>0</v>
      </c>
      <c r="P207" s="105"/>
      <c r="Q207" s="105"/>
      <c r="R207" s="104" t="b">
        <v>1</v>
      </c>
      <c r="S207" s="105"/>
      <c r="T207" s="105"/>
      <c r="U207" s="105"/>
      <c r="V207" s="105"/>
      <c r="W207" s="105"/>
      <c r="X207" s="105"/>
      <c r="Y207" s="105"/>
      <c r="Z207" s="105"/>
      <c r="AA207" s="105"/>
      <c r="AB207" s="105"/>
      <c r="AC207" s="105"/>
      <c r="AD207" s="105"/>
      <c r="AE207" s="105"/>
      <c r="AF207" s="105"/>
      <c r="AG207" s="105"/>
      <c r="AH207" s="105"/>
      <c r="AI207" s="105"/>
      <c r="AJ207" s="105"/>
      <c r="AK207" s="105"/>
      <c r="AL207" s="105"/>
      <c r="AM207" s="105"/>
      <c r="AN207" s="105"/>
      <c r="AO207" s="105"/>
      <c r="AP207" s="105"/>
      <c r="AQ207" s="104">
        <v>0</v>
      </c>
      <c r="AR207" s="104">
        <v>0</v>
      </c>
      <c r="AS207" s="105"/>
      <c r="AT207" s="104">
        <v>0</v>
      </c>
      <c r="AU207" s="104">
        <v>0</v>
      </c>
      <c r="AV207" s="104">
        <v>-1</v>
      </c>
      <c r="AW207" s="104">
        <v>1460</v>
      </c>
      <c r="AX207" s="104">
        <v>1460</v>
      </c>
      <c r="AY207" s="104">
        <v>20</v>
      </c>
      <c r="AZ207" s="104" t="b">
        <v>0</v>
      </c>
      <c r="BA207" s="104">
        <v>0</v>
      </c>
      <c r="BB207" s="104">
        <v>0</v>
      </c>
      <c r="BC207" s="104">
        <v>0</v>
      </c>
      <c r="BD207" s="104" t="b">
        <v>0</v>
      </c>
      <c r="BE207" s="105" t="s">
        <v>512</v>
      </c>
      <c r="BF207" s="104">
        <v>0</v>
      </c>
      <c r="BG207" s="104">
        <v>0</v>
      </c>
      <c r="BH207" s="104">
        <v>0</v>
      </c>
      <c r="BI207" s="104" t="b">
        <v>0</v>
      </c>
      <c r="BJ207" s="105"/>
      <c r="BK207" s="105"/>
      <c r="BL207" s="104">
        <v>0</v>
      </c>
      <c r="BM207" s="104">
        <v>3</v>
      </c>
      <c r="BN207" s="104">
        <v>0</v>
      </c>
      <c r="BO207" s="105" t="s">
        <v>6742</v>
      </c>
      <c r="BP207" s="105" t="s">
        <v>6743</v>
      </c>
      <c r="BQ207" s="104">
        <v>17520</v>
      </c>
      <c r="BR207" s="105"/>
      <c r="BS207" s="105" t="s">
        <v>513</v>
      </c>
      <c r="BT207" s="105"/>
      <c r="BU207" s="104">
        <v>0</v>
      </c>
    </row>
    <row r="208" spans="1:73" x14ac:dyDescent="0.35">
      <c r="A208" s="104">
        <v>0.01</v>
      </c>
      <c r="B208" s="105" t="s">
        <v>482</v>
      </c>
      <c r="C208" s="105"/>
      <c r="D208" s="104">
        <v>2</v>
      </c>
      <c r="E208" s="105" t="s">
        <v>10751</v>
      </c>
      <c r="F208" s="105" t="s">
        <v>10701</v>
      </c>
      <c r="G208" s="104">
        <v>1</v>
      </c>
      <c r="H208" s="105" t="s">
        <v>483</v>
      </c>
      <c r="I208" s="104" t="b">
        <v>1</v>
      </c>
      <c r="J208" s="105"/>
      <c r="K208" s="105"/>
      <c r="L208" s="104">
        <v>24</v>
      </c>
      <c r="M208" s="105"/>
      <c r="N208" s="104" t="b">
        <v>1</v>
      </c>
      <c r="O208" s="104">
        <v>0</v>
      </c>
      <c r="P208" s="105" t="s">
        <v>485</v>
      </c>
      <c r="Q208" s="105" t="s">
        <v>6002</v>
      </c>
      <c r="R208" s="104" t="b">
        <v>0</v>
      </c>
      <c r="S208" s="105"/>
      <c r="T208" s="105"/>
      <c r="U208" s="105"/>
      <c r="V208" s="105"/>
      <c r="W208" s="105"/>
      <c r="X208" s="105"/>
      <c r="Y208" s="105"/>
      <c r="Z208" s="105"/>
      <c r="AA208" s="105"/>
      <c r="AB208" s="105"/>
      <c r="AC208" s="105"/>
      <c r="AD208" s="105"/>
      <c r="AE208" s="105"/>
      <c r="AF208" s="105"/>
      <c r="AG208" s="105"/>
      <c r="AH208" s="105"/>
      <c r="AI208" s="105"/>
      <c r="AJ208" s="105"/>
      <c r="AK208" s="105"/>
      <c r="AL208" s="105"/>
      <c r="AM208" s="105"/>
      <c r="AN208" s="105"/>
      <c r="AO208" s="105"/>
      <c r="AP208" s="105"/>
      <c r="AQ208" s="104">
        <v>0</v>
      </c>
      <c r="AR208" s="104">
        <v>2000</v>
      </c>
      <c r="AS208" s="105"/>
      <c r="AT208" s="104">
        <v>0</v>
      </c>
      <c r="AU208" s="104">
        <v>0</v>
      </c>
      <c r="AV208" s="104">
        <v>-1</v>
      </c>
      <c r="AW208" s="104">
        <v>1460</v>
      </c>
      <c r="AX208" s="104">
        <v>1460</v>
      </c>
      <c r="AY208" s="104">
        <v>20</v>
      </c>
      <c r="AZ208" s="104" t="b">
        <v>0</v>
      </c>
      <c r="BA208" s="104">
        <v>0</v>
      </c>
      <c r="BB208" s="104">
        <v>0</v>
      </c>
      <c r="BC208" s="104">
        <v>0</v>
      </c>
      <c r="BD208" s="104" t="b">
        <v>1</v>
      </c>
      <c r="BE208" s="105" t="s">
        <v>512</v>
      </c>
      <c r="BF208" s="104">
        <v>0</v>
      </c>
      <c r="BG208" s="104">
        <v>0</v>
      </c>
      <c r="BH208" s="104">
        <v>0</v>
      </c>
      <c r="BI208" s="104" t="b">
        <v>1</v>
      </c>
      <c r="BJ208" s="105" t="s">
        <v>10084</v>
      </c>
      <c r="BK208" s="105" t="s">
        <v>5972</v>
      </c>
      <c r="BL208" s="104">
        <v>0</v>
      </c>
      <c r="BM208" s="104">
        <v>0</v>
      </c>
      <c r="BN208" s="104">
        <v>8</v>
      </c>
      <c r="BO208" s="105"/>
      <c r="BP208" s="105" t="s">
        <v>207</v>
      </c>
      <c r="BQ208" s="104">
        <v>43800</v>
      </c>
      <c r="BR208" s="105"/>
      <c r="BS208" s="105" t="s">
        <v>105</v>
      </c>
      <c r="BT208" s="105"/>
      <c r="BU208" s="104">
        <v>0</v>
      </c>
    </row>
    <row r="209" spans="1:73" x14ac:dyDescent="0.35">
      <c r="A209" s="104">
        <v>0</v>
      </c>
      <c r="B209" s="105" t="s">
        <v>511</v>
      </c>
      <c r="C209" s="105"/>
      <c r="D209" s="104">
        <v>2</v>
      </c>
      <c r="E209" s="105" t="s">
        <v>10751</v>
      </c>
      <c r="F209" s="105" t="s">
        <v>10676</v>
      </c>
      <c r="G209" s="104">
        <v>1</v>
      </c>
      <c r="H209" s="105" t="s">
        <v>483</v>
      </c>
      <c r="I209" s="104" t="b">
        <v>1</v>
      </c>
      <c r="J209" s="105"/>
      <c r="K209" s="105"/>
      <c r="L209" s="104">
        <v>24</v>
      </c>
      <c r="M209" s="105"/>
      <c r="N209" s="104" t="b">
        <v>1</v>
      </c>
      <c r="O209" s="104">
        <v>0</v>
      </c>
      <c r="P209" s="105"/>
      <c r="Q209" s="105"/>
      <c r="R209" s="104" t="b">
        <v>0</v>
      </c>
      <c r="S209" s="105"/>
      <c r="T209" s="105"/>
      <c r="U209" s="105"/>
      <c r="V209" s="105"/>
      <c r="W209" s="105"/>
      <c r="X209" s="105"/>
      <c r="Y209" s="105"/>
      <c r="Z209" s="105"/>
      <c r="AA209" s="105"/>
      <c r="AB209" s="105"/>
      <c r="AC209" s="105"/>
      <c r="AD209" s="105"/>
      <c r="AE209" s="105"/>
      <c r="AF209" s="105"/>
      <c r="AG209" s="105"/>
      <c r="AH209" s="105"/>
      <c r="AI209" s="105"/>
      <c r="AJ209" s="105"/>
      <c r="AK209" s="105"/>
      <c r="AL209" s="105"/>
      <c r="AM209" s="105"/>
      <c r="AN209" s="105"/>
      <c r="AO209" s="105"/>
      <c r="AP209" s="105"/>
      <c r="AQ209" s="104">
        <v>0</v>
      </c>
      <c r="AR209" s="104">
        <v>0</v>
      </c>
      <c r="AS209" s="105"/>
      <c r="AT209" s="104">
        <v>0</v>
      </c>
      <c r="AU209" s="104">
        <v>0</v>
      </c>
      <c r="AV209" s="104">
        <v>-1</v>
      </c>
      <c r="AW209" s="104">
        <v>1460</v>
      </c>
      <c r="AX209" s="104">
        <v>1460</v>
      </c>
      <c r="AY209" s="104">
        <v>20</v>
      </c>
      <c r="AZ209" s="104" t="b">
        <v>0</v>
      </c>
      <c r="BA209" s="104">
        <v>0</v>
      </c>
      <c r="BB209" s="104">
        <v>0</v>
      </c>
      <c r="BC209" s="104">
        <v>0</v>
      </c>
      <c r="BD209" s="104" t="b">
        <v>0</v>
      </c>
      <c r="BE209" s="105" t="s">
        <v>512</v>
      </c>
      <c r="BF209" s="104">
        <v>0</v>
      </c>
      <c r="BG209" s="104">
        <v>0</v>
      </c>
      <c r="BH209" s="104">
        <v>0</v>
      </c>
      <c r="BI209" s="104" t="b">
        <v>0</v>
      </c>
      <c r="BJ209" s="105"/>
      <c r="BK209" s="105"/>
      <c r="BL209" s="104">
        <v>0</v>
      </c>
      <c r="BM209" s="104">
        <v>1</v>
      </c>
      <c r="BN209" s="104">
        <v>0</v>
      </c>
      <c r="BO209" s="105" t="s">
        <v>6825</v>
      </c>
      <c r="BP209" s="105" t="s">
        <v>209</v>
      </c>
      <c r="BQ209" s="104">
        <v>8760</v>
      </c>
      <c r="BR209" s="105"/>
      <c r="BS209" s="105" t="s">
        <v>513</v>
      </c>
      <c r="BT209" s="105"/>
      <c r="BU209" s="104">
        <v>0</v>
      </c>
    </row>
    <row r="210" spans="1:73" x14ac:dyDescent="0.35">
      <c r="A210" s="104">
        <v>0</v>
      </c>
      <c r="B210" s="105" t="s">
        <v>511</v>
      </c>
      <c r="C210" s="105"/>
      <c r="D210" s="104">
        <v>2</v>
      </c>
      <c r="E210" s="105" t="s">
        <v>10751</v>
      </c>
      <c r="F210" s="105" t="s">
        <v>10656</v>
      </c>
      <c r="G210" s="104">
        <v>1</v>
      </c>
      <c r="H210" s="105" t="s">
        <v>483</v>
      </c>
      <c r="I210" s="104" t="b">
        <v>1</v>
      </c>
      <c r="J210" s="105"/>
      <c r="K210" s="105"/>
      <c r="L210" s="104">
        <v>24</v>
      </c>
      <c r="M210" s="105"/>
      <c r="N210" s="104" t="b">
        <v>1</v>
      </c>
      <c r="O210" s="104">
        <v>0</v>
      </c>
      <c r="P210" s="105"/>
      <c r="Q210" s="105"/>
      <c r="R210" s="104" t="b">
        <v>1</v>
      </c>
      <c r="S210" s="105"/>
      <c r="T210" s="105"/>
      <c r="U210" s="105"/>
      <c r="V210" s="105"/>
      <c r="W210" s="105"/>
      <c r="X210" s="105"/>
      <c r="Y210" s="105"/>
      <c r="Z210" s="105"/>
      <c r="AA210" s="105"/>
      <c r="AB210" s="105"/>
      <c r="AC210" s="105"/>
      <c r="AD210" s="105"/>
      <c r="AE210" s="105"/>
      <c r="AF210" s="105"/>
      <c r="AG210" s="105"/>
      <c r="AH210" s="105"/>
      <c r="AI210" s="105"/>
      <c r="AJ210" s="105"/>
      <c r="AK210" s="105"/>
      <c r="AL210" s="105"/>
      <c r="AM210" s="105"/>
      <c r="AN210" s="105"/>
      <c r="AO210" s="105"/>
      <c r="AP210" s="105"/>
      <c r="AQ210" s="104">
        <v>0</v>
      </c>
      <c r="AR210" s="104">
        <v>0</v>
      </c>
      <c r="AS210" s="105"/>
      <c r="AT210" s="104">
        <v>0</v>
      </c>
      <c r="AU210" s="104">
        <v>0</v>
      </c>
      <c r="AV210" s="104">
        <v>-1</v>
      </c>
      <c r="AW210" s="104">
        <v>1460</v>
      </c>
      <c r="AX210" s="104">
        <v>1460</v>
      </c>
      <c r="AY210" s="104">
        <v>20</v>
      </c>
      <c r="AZ210" s="104" t="b">
        <v>0</v>
      </c>
      <c r="BA210" s="104">
        <v>0</v>
      </c>
      <c r="BB210" s="104">
        <v>0</v>
      </c>
      <c r="BC210" s="104">
        <v>0</v>
      </c>
      <c r="BD210" s="104" t="b">
        <v>0</v>
      </c>
      <c r="BE210" s="105" t="s">
        <v>512</v>
      </c>
      <c r="BF210" s="104">
        <v>0</v>
      </c>
      <c r="BG210" s="104">
        <v>0</v>
      </c>
      <c r="BH210" s="104">
        <v>0</v>
      </c>
      <c r="BI210" s="104" t="b">
        <v>0</v>
      </c>
      <c r="BJ210" s="105"/>
      <c r="BK210" s="105"/>
      <c r="BL210" s="104">
        <v>0</v>
      </c>
      <c r="BM210" s="104">
        <v>2</v>
      </c>
      <c r="BN210" s="104">
        <v>0</v>
      </c>
      <c r="BO210" s="105" t="s">
        <v>6742</v>
      </c>
      <c r="BP210" s="105" t="s">
        <v>6743</v>
      </c>
      <c r="BQ210" s="104">
        <v>17520</v>
      </c>
      <c r="BR210" s="105"/>
      <c r="BS210" s="105" t="s">
        <v>513</v>
      </c>
      <c r="BT210" s="105"/>
      <c r="BU210" s="104">
        <v>0</v>
      </c>
    </row>
    <row r="211" spans="1:73" x14ac:dyDescent="0.35">
      <c r="A211" s="104">
        <v>0</v>
      </c>
      <c r="B211" s="105" t="s">
        <v>511</v>
      </c>
      <c r="C211" s="105"/>
      <c r="D211" s="104">
        <v>2</v>
      </c>
      <c r="E211" s="105" t="s">
        <v>10751</v>
      </c>
      <c r="F211" s="105" t="s">
        <v>6754</v>
      </c>
      <c r="G211" s="104">
        <v>1</v>
      </c>
      <c r="H211" s="105" t="s">
        <v>483</v>
      </c>
      <c r="I211" s="104" t="b">
        <v>1</v>
      </c>
      <c r="J211" s="105"/>
      <c r="K211" s="105"/>
      <c r="L211" s="104">
        <v>24</v>
      </c>
      <c r="M211" s="105"/>
      <c r="N211" s="104" t="b">
        <v>1</v>
      </c>
      <c r="O211" s="104">
        <v>0</v>
      </c>
      <c r="P211" s="105"/>
      <c r="Q211" s="105"/>
      <c r="R211" s="104" t="b">
        <v>0</v>
      </c>
      <c r="S211" s="105"/>
      <c r="T211" s="105"/>
      <c r="U211" s="105"/>
      <c r="V211" s="105"/>
      <c r="W211" s="105"/>
      <c r="X211" s="105"/>
      <c r="Y211" s="105"/>
      <c r="Z211" s="105"/>
      <c r="AA211" s="105"/>
      <c r="AB211" s="105"/>
      <c r="AC211" s="105"/>
      <c r="AD211" s="105"/>
      <c r="AE211" s="105"/>
      <c r="AF211" s="105"/>
      <c r="AG211" s="105"/>
      <c r="AH211" s="105"/>
      <c r="AI211" s="105"/>
      <c r="AJ211" s="105"/>
      <c r="AK211" s="105"/>
      <c r="AL211" s="105"/>
      <c r="AM211" s="105"/>
      <c r="AN211" s="105"/>
      <c r="AO211" s="105"/>
      <c r="AP211" s="105"/>
      <c r="AQ211" s="104">
        <v>0</v>
      </c>
      <c r="AR211" s="104">
        <v>0</v>
      </c>
      <c r="AS211" s="105"/>
      <c r="AT211" s="104">
        <v>0</v>
      </c>
      <c r="AU211" s="104">
        <v>0</v>
      </c>
      <c r="AV211" s="104">
        <v>-1</v>
      </c>
      <c r="AW211" s="104">
        <v>1460</v>
      </c>
      <c r="AX211" s="104">
        <v>1460</v>
      </c>
      <c r="AY211" s="104">
        <v>20</v>
      </c>
      <c r="AZ211" s="104" t="b">
        <v>0</v>
      </c>
      <c r="BA211" s="104">
        <v>0</v>
      </c>
      <c r="BB211" s="104">
        <v>0</v>
      </c>
      <c r="BC211" s="104">
        <v>0</v>
      </c>
      <c r="BD211" s="104" t="b">
        <v>0</v>
      </c>
      <c r="BE211" s="105" t="s">
        <v>512</v>
      </c>
      <c r="BF211" s="104">
        <v>0</v>
      </c>
      <c r="BG211" s="104">
        <v>0</v>
      </c>
      <c r="BH211" s="104">
        <v>0</v>
      </c>
      <c r="BI211" s="104" t="b">
        <v>0</v>
      </c>
      <c r="BJ211" s="105"/>
      <c r="BK211" s="105"/>
      <c r="BL211" s="104">
        <v>0</v>
      </c>
      <c r="BM211" s="104">
        <v>3</v>
      </c>
      <c r="BN211" s="104">
        <v>0</v>
      </c>
      <c r="BO211" s="105" t="s">
        <v>6755</v>
      </c>
      <c r="BP211" s="105" t="s">
        <v>208</v>
      </c>
      <c r="BQ211" s="104">
        <v>8760</v>
      </c>
      <c r="BR211" s="105"/>
      <c r="BS211" s="105" t="s">
        <v>513</v>
      </c>
      <c r="BT211" s="105"/>
      <c r="BU211" s="104">
        <v>0</v>
      </c>
    </row>
    <row r="212" spans="1:73" x14ac:dyDescent="0.35">
      <c r="A212" s="104">
        <v>0</v>
      </c>
      <c r="B212" s="105" t="s">
        <v>482</v>
      </c>
      <c r="C212" s="105"/>
      <c r="D212" s="104">
        <v>2</v>
      </c>
      <c r="E212" s="105" t="s">
        <v>10774</v>
      </c>
      <c r="F212" s="105" t="s">
        <v>10725</v>
      </c>
      <c r="G212" s="104">
        <v>1</v>
      </c>
      <c r="H212" s="105" t="s">
        <v>483</v>
      </c>
      <c r="I212" s="104" t="b">
        <v>1</v>
      </c>
      <c r="J212" s="105"/>
      <c r="K212" s="105"/>
      <c r="L212" s="104">
        <v>24</v>
      </c>
      <c r="M212" s="105"/>
      <c r="N212" s="104" t="b">
        <v>1</v>
      </c>
      <c r="O212" s="104">
        <v>0</v>
      </c>
      <c r="P212" s="105"/>
      <c r="Q212" s="105" t="s">
        <v>5934</v>
      </c>
      <c r="R212" s="104" t="b">
        <v>0</v>
      </c>
      <c r="S212" s="105"/>
      <c r="T212" s="105"/>
      <c r="U212" s="105"/>
      <c r="V212" s="105"/>
      <c r="W212" s="105"/>
      <c r="X212" s="105"/>
      <c r="Y212" s="105"/>
      <c r="Z212" s="105"/>
      <c r="AA212" s="105"/>
      <c r="AB212" s="105"/>
      <c r="AC212" s="105"/>
      <c r="AD212" s="105"/>
      <c r="AE212" s="105"/>
      <c r="AF212" s="105"/>
      <c r="AG212" s="105"/>
      <c r="AH212" s="105"/>
      <c r="AI212" s="105"/>
      <c r="AJ212" s="105"/>
      <c r="AK212" s="105"/>
      <c r="AL212" s="105"/>
      <c r="AM212" s="105"/>
      <c r="AN212" s="105"/>
      <c r="AO212" s="105"/>
      <c r="AP212" s="105"/>
      <c r="AQ212" s="104">
        <v>0</v>
      </c>
      <c r="AR212" s="104">
        <v>0</v>
      </c>
      <c r="AS212" s="105"/>
      <c r="AT212" s="104">
        <v>0</v>
      </c>
      <c r="AU212" s="104">
        <v>0</v>
      </c>
      <c r="AV212" s="104">
        <v>-1</v>
      </c>
      <c r="AW212" s="104">
        <v>1460</v>
      </c>
      <c r="AX212" s="104">
        <v>1460</v>
      </c>
      <c r="AY212" s="104">
        <v>20</v>
      </c>
      <c r="AZ212" s="104" t="b">
        <v>0</v>
      </c>
      <c r="BA212" s="104">
        <v>0</v>
      </c>
      <c r="BB212" s="104">
        <v>0</v>
      </c>
      <c r="BC212" s="104">
        <v>0</v>
      </c>
      <c r="BD212" s="104" t="b">
        <v>1</v>
      </c>
      <c r="BE212" s="105" t="s">
        <v>512</v>
      </c>
      <c r="BF212" s="104">
        <v>0</v>
      </c>
      <c r="BG212" s="104">
        <v>0</v>
      </c>
      <c r="BH212" s="104">
        <v>0</v>
      </c>
      <c r="BI212" s="104" t="b">
        <v>0</v>
      </c>
      <c r="BJ212" s="105" t="s">
        <v>10086</v>
      </c>
      <c r="BK212" s="105" t="s">
        <v>10085</v>
      </c>
      <c r="BL212" s="104">
        <v>0</v>
      </c>
      <c r="BM212" s="104">
        <v>0</v>
      </c>
      <c r="BN212" s="104">
        <v>2</v>
      </c>
      <c r="BO212" s="105"/>
      <c r="BP212" s="105" t="s">
        <v>207</v>
      </c>
      <c r="BQ212" s="104">
        <v>70080</v>
      </c>
      <c r="BR212" s="105"/>
      <c r="BS212" s="105" t="s">
        <v>105</v>
      </c>
      <c r="BT212" s="105"/>
      <c r="BU212" s="104">
        <v>0</v>
      </c>
    </row>
    <row r="213" spans="1:73" x14ac:dyDescent="0.35">
      <c r="A213" s="104">
        <v>0</v>
      </c>
      <c r="B213" s="105" t="s">
        <v>482</v>
      </c>
      <c r="C213" s="105"/>
      <c r="D213" s="104">
        <v>2</v>
      </c>
      <c r="E213" s="105" t="s">
        <v>10774</v>
      </c>
      <c r="F213" s="105" t="s">
        <v>10676</v>
      </c>
      <c r="G213" s="104">
        <v>1</v>
      </c>
      <c r="H213" s="105" t="s">
        <v>483</v>
      </c>
      <c r="I213" s="104" t="b">
        <v>1</v>
      </c>
      <c r="J213" s="105"/>
      <c r="K213" s="105"/>
      <c r="L213" s="104">
        <v>24</v>
      </c>
      <c r="M213" s="105"/>
      <c r="N213" s="104" t="b">
        <v>1</v>
      </c>
      <c r="O213" s="104">
        <v>0</v>
      </c>
      <c r="P213" s="105"/>
      <c r="Q213" s="105"/>
      <c r="R213" s="104" t="b">
        <v>0</v>
      </c>
      <c r="S213" s="105"/>
      <c r="T213" s="105"/>
      <c r="U213" s="105"/>
      <c r="V213" s="105"/>
      <c r="W213" s="105"/>
      <c r="X213" s="105"/>
      <c r="Y213" s="105"/>
      <c r="Z213" s="105"/>
      <c r="AA213" s="105"/>
      <c r="AB213" s="105"/>
      <c r="AC213" s="105"/>
      <c r="AD213" s="105"/>
      <c r="AE213" s="105"/>
      <c r="AF213" s="105"/>
      <c r="AG213" s="105"/>
      <c r="AH213" s="105"/>
      <c r="AI213" s="105"/>
      <c r="AJ213" s="105"/>
      <c r="AK213" s="105"/>
      <c r="AL213" s="105"/>
      <c r="AM213" s="105"/>
      <c r="AN213" s="105"/>
      <c r="AO213" s="105"/>
      <c r="AP213" s="105"/>
      <c r="AQ213" s="104">
        <v>0</v>
      </c>
      <c r="AR213" s="104">
        <v>0</v>
      </c>
      <c r="AS213" s="105"/>
      <c r="AT213" s="104">
        <v>0</v>
      </c>
      <c r="AU213" s="104">
        <v>0</v>
      </c>
      <c r="AV213" s="104">
        <v>-1</v>
      </c>
      <c r="AW213" s="104">
        <v>1460</v>
      </c>
      <c r="AX213" s="104">
        <v>1460</v>
      </c>
      <c r="AY213" s="104">
        <v>20</v>
      </c>
      <c r="AZ213" s="104" t="b">
        <v>0</v>
      </c>
      <c r="BA213" s="104">
        <v>0</v>
      </c>
      <c r="BB213" s="104">
        <v>0</v>
      </c>
      <c r="BC213" s="104">
        <v>0</v>
      </c>
      <c r="BD213" s="104" t="b">
        <v>1</v>
      </c>
      <c r="BE213" s="105" t="s">
        <v>512</v>
      </c>
      <c r="BF213" s="104">
        <v>0</v>
      </c>
      <c r="BG213" s="104">
        <v>0</v>
      </c>
      <c r="BH213" s="104">
        <v>0</v>
      </c>
      <c r="BI213" s="104" t="b">
        <v>0</v>
      </c>
      <c r="BJ213" s="105"/>
      <c r="BK213" s="105"/>
      <c r="BL213" s="104">
        <v>0</v>
      </c>
      <c r="BM213" s="104">
        <v>1</v>
      </c>
      <c r="BN213" s="104">
        <v>0</v>
      </c>
      <c r="BO213" s="105" t="s">
        <v>6825</v>
      </c>
      <c r="BP213" s="105" t="s">
        <v>209</v>
      </c>
      <c r="BQ213" s="104">
        <v>8760</v>
      </c>
      <c r="BR213" s="105"/>
      <c r="BS213" s="105" t="s">
        <v>513</v>
      </c>
      <c r="BT213" s="105"/>
      <c r="BU213" s="104">
        <v>0</v>
      </c>
    </row>
    <row r="214" spans="1:73" x14ac:dyDescent="0.35">
      <c r="A214" s="104">
        <v>0</v>
      </c>
      <c r="B214" s="105" t="s">
        <v>482</v>
      </c>
      <c r="C214" s="105"/>
      <c r="D214" s="104">
        <v>2</v>
      </c>
      <c r="E214" s="105" t="s">
        <v>10775</v>
      </c>
      <c r="F214" s="105" t="s">
        <v>10726</v>
      </c>
      <c r="G214" s="104">
        <v>1</v>
      </c>
      <c r="H214" s="105" t="s">
        <v>483</v>
      </c>
      <c r="I214" s="104" t="b">
        <v>1</v>
      </c>
      <c r="J214" s="105"/>
      <c r="K214" s="105"/>
      <c r="L214" s="104">
        <v>24</v>
      </c>
      <c r="M214" s="105"/>
      <c r="N214" s="104" t="b">
        <v>1</v>
      </c>
      <c r="O214" s="104">
        <v>0</v>
      </c>
      <c r="P214" s="105"/>
      <c r="Q214" s="105" t="s">
        <v>5934</v>
      </c>
      <c r="R214" s="104" t="b">
        <v>0</v>
      </c>
      <c r="S214" s="105"/>
      <c r="T214" s="105"/>
      <c r="U214" s="105"/>
      <c r="V214" s="105"/>
      <c r="W214" s="105"/>
      <c r="X214" s="105"/>
      <c r="Y214" s="105"/>
      <c r="Z214" s="105"/>
      <c r="AA214" s="105"/>
      <c r="AB214" s="105"/>
      <c r="AC214" s="105"/>
      <c r="AD214" s="105"/>
      <c r="AE214" s="105"/>
      <c r="AF214" s="105"/>
      <c r="AG214" s="105"/>
      <c r="AH214" s="105"/>
      <c r="AI214" s="105"/>
      <c r="AJ214" s="105"/>
      <c r="AK214" s="105"/>
      <c r="AL214" s="105"/>
      <c r="AM214" s="105"/>
      <c r="AN214" s="105"/>
      <c r="AO214" s="105"/>
      <c r="AP214" s="105"/>
      <c r="AQ214" s="104">
        <v>0</v>
      </c>
      <c r="AR214" s="104">
        <v>0</v>
      </c>
      <c r="AS214" s="105"/>
      <c r="AT214" s="104">
        <v>0</v>
      </c>
      <c r="AU214" s="104">
        <v>0</v>
      </c>
      <c r="AV214" s="104">
        <v>-1</v>
      </c>
      <c r="AW214" s="104">
        <v>1460</v>
      </c>
      <c r="AX214" s="104">
        <v>1460</v>
      </c>
      <c r="AY214" s="104">
        <v>20</v>
      </c>
      <c r="AZ214" s="104" t="b">
        <v>0</v>
      </c>
      <c r="BA214" s="104">
        <v>0</v>
      </c>
      <c r="BB214" s="104">
        <v>0</v>
      </c>
      <c r="BC214" s="104">
        <v>0</v>
      </c>
      <c r="BD214" s="104" t="b">
        <v>1</v>
      </c>
      <c r="BE214" s="105" t="s">
        <v>512</v>
      </c>
      <c r="BF214" s="104">
        <v>0</v>
      </c>
      <c r="BG214" s="104">
        <v>0</v>
      </c>
      <c r="BH214" s="104">
        <v>0</v>
      </c>
      <c r="BI214" s="104" t="b">
        <v>0</v>
      </c>
      <c r="BJ214" s="105" t="s">
        <v>10090</v>
      </c>
      <c r="BK214" s="105" t="s">
        <v>10089</v>
      </c>
      <c r="BL214" s="104">
        <v>0</v>
      </c>
      <c r="BM214" s="104">
        <v>0</v>
      </c>
      <c r="BN214" s="104">
        <v>2</v>
      </c>
      <c r="BO214" s="105"/>
      <c r="BP214" s="105" t="s">
        <v>207</v>
      </c>
      <c r="BQ214" s="104">
        <v>70080</v>
      </c>
      <c r="BR214" s="105"/>
      <c r="BS214" s="105" t="s">
        <v>105</v>
      </c>
      <c r="BT214" s="105"/>
      <c r="BU214" s="104">
        <v>0</v>
      </c>
    </row>
    <row r="215" spans="1:73" x14ac:dyDescent="0.35">
      <c r="A215" s="104">
        <v>0</v>
      </c>
      <c r="B215" s="105" t="s">
        <v>482</v>
      </c>
      <c r="C215" s="105"/>
      <c r="D215" s="104">
        <v>2</v>
      </c>
      <c r="E215" s="105" t="s">
        <v>10775</v>
      </c>
      <c r="F215" s="105" t="s">
        <v>10676</v>
      </c>
      <c r="G215" s="104">
        <v>1</v>
      </c>
      <c r="H215" s="105" t="s">
        <v>483</v>
      </c>
      <c r="I215" s="104" t="b">
        <v>1</v>
      </c>
      <c r="J215" s="105"/>
      <c r="K215" s="105"/>
      <c r="L215" s="104">
        <v>24</v>
      </c>
      <c r="M215" s="105"/>
      <c r="N215" s="104" t="b">
        <v>1</v>
      </c>
      <c r="O215" s="104">
        <v>0</v>
      </c>
      <c r="P215" s="105"/>
      <c r="Q215" s="105"/>
      <c r="R215" s="104" t="b">
        <v>0</v>
      </c>
      <c r="S215" s="105"/>
      <c r="T215" s="105"/>
      <c r="U215" s="105"/>
      <c r="V215" s="105"/>
      <c r="W215" s="105"/>
      <c r="X215" s="105"/>
      <c r="Y215" s="105"/>
      <c r="Z215" s="105"/>
      <c r="AA215" s="105"/>
      <c r="AB215" s="105"/>
      <c r="AC215" s="105"/>
      <c r="AD215" s="105"/>
      <c r="AE215" s="105"/>
      <c r="AF215" s="105"/>
      <c r="AG215" s="105"/>
      <c r="AH215" s="105"/>
      <c r="AI215" s="105"/>
      <c r="AJ215" s="105"/>
      <c r="AK215" s="105"/>
      <c r="AL215" s="105"/>
      <c r="AM215" s="105"/>
      <c r="AN215" s="105"/>
      <c r="AO215" s="105"/>
      <c r="AP215" s="105"/>
      <c r="AQ215" s="104">
        <v>0</v>
      </c>
      <c r="AR215" s="104">
        <v>0</v>
      </c>
      <c r="AS215" s="105"/>
      <c r="AT215" s="104">
        <v>0</v>
      </c>
      <c r="AU215" s="104">
        <v>0</v>
      </c>
      <c r="AV215" s="104">
        <v>-1</v>
      </c>
      <c r="AW215" s="104">
        <v>1460</v>
      </c>
      <c r="AX215" s="104">
        <v>1460</v>
      </c>
      <c r="AY215" s="104">
        <v>20</v>
      </c>
      <c r="AZ215" s="104" t="b">
        <v>0</v>
      </c>
      <c r="BA215" s="104">
        <v>0</v>
      </c>
      <c r="BB215" s="104">
        <v>0</v>
      </c>
      <c r="BC215" s="104">
        <v>0</v>
      </c>
      <c r="BD215" s="104" t="b">
        <v>1</v>
      </c>
      <c r="BE215" s="105" t="s">
        <v>512</v>
      </c>
      <c r="BF215" s="104">
        <v>0</v>
      </c>
      <c r="BG215" s="104">
        <v>0</v>
      </c>
      <c r="BH215" s="104">
        <v>0</v>
      </c>
      <c r="BI215" s="104" t="b">
        <v>0</v>
      </c>
      <c r="BJ215" s="105"/>
      <c r="BK215" s="105"/>
      <c r="BL215" s="104">
        <v>0</v>
      </c>
      <c r="BM215" s="104">
        <v>1</v>
      </c>
      <c r="BN215" s="104">
        <v>0</v>
      </c>
      <c r="BO215" s="105" t="s">
        <v>6825</v>
      </c>
      <c r="BP215" s="105" t="s">
        <v>209</v>
      </c>
      <c r="BQ215" s="104">
        <v>8760</v>
      </c>
      <c r="BR215" s="105"/>
      <c r="BS215" s="105" t="s">
        <v>513</v>
      </c>
      <c r="BT215" s="105"/>
      <c r="BU215" s="104">
        <v>0</v>
      </c>
    </row>
    <row r="216" spans="1:73" x14ac:dyDescent="0.35">
      <c r="A216" s="104">
        <v>0</v>
      </c>
      <c r="B216" s="105" t="s">
        <v>482</v>
      </c>
      <c r="C216" s="105"/>
      <c r="D216" s="104">
        <v>2</v>
      </c>
      <c r="E216" s="105" t="s">
        <v>10853</v>
      </c>
      <c r="F216" s="105" t="s">
        <v>10698</v>
      </c>
      <c r="G216" s="104">
        <v>1</v>
      </c>
      <c r="H216" s="105" t="s">
        <v>483</v>
      </c>
      <c r="I216" s="104" t="b">
        <v>1</v>
      </c>
      <c r="J216" s="105"/>
      <c r="K216" s="105"/>
      <c r="L216" s="104">
        <v>24</v>
      </c>
      <c r="M216" s="105"/>
      <c r="N216" s="104" t="b">
        <v>1</v>
      </c>
      <c r="O216" s="104">
        <v>0</v>
      </c>
      <c r="P216" s="105"/>
      <c r="Q216" s="105"/>
      <c r="R216" s="104" t="b">
        <v>0</v>
      </c>
      <c r="S216" s="105"/>
      <c r="T216" s="105"/>
      <c r="U216" s="105"/>
      <c r="V216" s="105"/>
      <c r="W216" s="105"/>
      <c r="X216" s="105"/>
      <c r="Y216" s="105"/>
      <c r="Z216" s="105"/>
      <c r="AA216" s="105"/>
      <c r="AB216" s="105"/>
      <c r="AC216" s="105"/>
      <c r="AD216" s="105"/>
      <c r="AE216" s="105"/>
      <c r="AF216" s="105"/>
      <c r="AG216" s="105"/>
      <c r="AH216" s="105"/>
      <c r="AI216" s="105"/>
      <c r="AJ216" s="105"/>
      <c r="AK216" s="105"/>
      <c r="AL216" s="105"/>
      <c r="AM216" s="105"/>
      <c r="AN216" s="105"/>
      <c r="AO216" s="105"/>
      <c r="AP216" s="105"/>
      <c r="AQ216" s="104">
        <v>0</v>
      </c>
      <c r="AR216" s="104">
        <v>4000000</v>
      </c>
      <c r="AS216" s="105"/>
      <c r="AT216" s="104">
        <v>0</v>
      </c>
      <c r="AU216" s="104">
        <v>0</v>
      </c>
      <c r="AV216" s="104">
        <v>-1</v>
      </c>
      <c r="AW216" s="104">
        <v>1460</v>
      </c>
      <c r="AX216" s="104">
        <v>1460</v>
      </c>
      <c r="AY216" s="104">
        <v>20</v>
      </c>
      <c r="AZ216" s="104" t="b">
        <v>0</v>
      </c>
      <c r="BA216" s="104">
        <v>0</v>
      </c>
      <c r="BB216" s="104">
        <v>0</v>
      </c>
      <c r="BC216" s="104">
        <v>0</v>
      </c>
      <c r="BD216" s="104" t="b">
        <v>1</v>
      </c>
      <c r="BE216" s="105" t="s">
        <v>512</v>
      </c>
      <c r="BF216" s="104">
        <v>0</v>
      </c>
      <c r="BG216" s="104">
        <v>0</v>
      </c>
      <c r="BH216" s="104">
        <v>0</v>
      </c>
      <c r="BI216" s="104" t="b">
        <v>0</v>
      </c>
      <c r="BJ216" s="105"/>
      <c r="BK216" s="105"/>
      <c r="BL216" s="104">
        <v>0</v>
      </c>
      <c r="BM216" s="104">
        <v>0</v>
      </c>
      <c r="BN216" s="104">
        <v>168</v>
      </c>
      <c r="BO216" s="105"/>
      <c r="BP216" s="105" t="s">
        <v>207</v>
      </c>
      <c r="BQ216" s="104">
        <v>175200</v>
      </c>
      <c r="BR216" s="105"/>
      <c r="BS216" s="105" t="s">
        <v>105</v>
      </c>
      <c r="BT216" s="105"/>
      <c r="BU216" s="104">
        <v>0</v>
      </c>
    </row>
    <row r="217" spans="1:73" x14ac:dyDescent="0.35">
      <c r="A217" s="104">
        <v>0</v>
      </c>
      <c r="B217" s="105" t="s">
        <v>511</v>
      </c>
      <c r="C217" s="105"/>
      <c r="D217" s="104">
        <v>2</v>
      </c>
      <c r="E217" s="105" t="s">
        <v>10853</v>
      </c>
      <c r="F217" s="105" t="s">
        <v>6754</v>
      </c>
      <c r="G217" s="104">
        <v>1</v>
      </c>
      <c r="H217" s="105" t="s">
        <v>483</v>
      </c>
      <c r="I217" s="104" t="b">
        <v>1</v>
      </c>
      <c r="J217" s="105"/>
      <c r="K217" s="105"/>
      <c r="L217" s="104">
        <v>24</v>
      </c>
      <c r="M217" s="105"/>
      <c r="N217" s="104" t="b">
        <v>1</v>
      </c>
      <c r="O217" s="104">
        <v>0</v>
      </c>
      <c r="P217" s="105"/>
      <c r="Q217" s="105"/>
      <c r="R217" s="104" t="b">
        <v>0</v>
      </c>
      <c r="S217" s="105"/>
      <c r="T217" s="105"/>
      <c r="U217" s="105"/>
      <c r="V217" s="105"/>
      <c r="W217" s="105"/>
      <c r="X217" s="105"/>
      <c r="Y217" s="105"/>
      <c r="Z217" s="105"/>
      <c r="AA217" s="105"/>
      <c r="AB217" s="105"/>
      <c r="AC217" s="105"/>
      <c r="AD217" s="105"/>
      <c r="AE217" s="105"/>
      <c r="AF217" s="105"/>
      <c r="AG217" s="105"/>
      <c r="AH217" s="105"/>
      <c r="AI217" s="105"/>
      <c r="AJ217" s="105"/>
      <c r="AK217" s="105"/>
      <c r="AL217" s="105"/>
      <c r="AM217" s="105"/>
      <c r="AN217" s="105"/>
      <c r="AO217" s="105"/>
      <c r="AP217" s="105"/>
      <c r="AQ217" s="104">
        <v>0</v>
      </c>
      <c r="AR217" s="104">
        <v>0</v>
      </c>
      <c r="AS217" s="105"/>
      <c r="AT217" s="104">
        <v>0</v>
      </c>
      <c r="AU217" s="104">
        <v>0</v>
      </c>
      <c r="AV217" s="104">
        <v>-1</v>
      </c>
      <c r="AW217" s="104">
        <v>1460</v>
      </c>
      <c r="AX217" s="104">
        <v>1460</v>
      </c>
      <c r="AY217" s="104">
        <v>20</v>
      </c>
      <c r="AZ217" s="104" t="b">
        <v>0</v>
      </c>
      <c r="BA217" s="104">
        <v>0</v>
      </c>
      <c r="BB217" s="104">
        <v>0</v>
      </c>
      <c r="BC217" s="104">
        <v>0</v>
      </c>
      <c r="BD217" s="104" t="b">
        <v>0</v>
      </c>
      <c r="BE217" s="105" t="s">
        <v>512</v>
      </c>
      <c r="BF217" s="104">
        <v>0</v>
      </c>
      <c r="BG217" s="104">
        <v>0</v>
      </c>
      <c r="BH217" s="104">
        <v>0</v>
      </c>
      <c r="BI217" s="104" t="b">
        <v>0</v>
      </c>
      <c r="BJ217" s="105"/>
      <c r="BK217" s="105"/>
      <c r="BL217" s="104">
        <v>0</v>
      </c>
      <c r="BM217" s="104">
        <v>1</v>
      </c>
      <c r="BN217" s="104">
        <v>0</v>
      </c>
      <c r="BO217" s="105" t="s">
        <v>6755</v>
      </c>
      <c r="BP217" s="105" t="s">
        <v>208</v>
      </c>
      <c r="BQ217" s="104">
        <v>8760</v>
      </c>
      <c r="BR217" s="105"/>
      <c r="BS217" s="105" t="s">
        <v>513</v>
      </c>
      <c r="BT217" s="105"/>
      <c r="BU217" s="104">
        <v>0</v>
      </c>
    </row>
    <row r="218" spans="1:73" x14ac:dyDescent="0.35">
      <c r="A218" s="104">
        <v>0</v>
      </c>
      <c r="B218" s="105" t="s">
        <v>511</v>
      </c>
      <c r="C218" s="105"/>
      <c r="D218" s="104">
        <v>2</v>
      </c>
      <c r="E218" s="105" t="s">
        <v>10853</v>
      </c>
      <c r="F218" s="105" t="s">
        <v>10656</v>
      </c>
      <c r="G218" s="104">
        <v>1</v>
      </c>
      <c r="H218" s="105" t="s">
        <v>483</v>
      </c>
      <c r="I218" s="104" t="b">
        <v>1</v>
      </c>
      <c r="J218" s="105"/>
      <c r="K218" s="105"/>
      <c r="L218" s="104">
        <v>24</v>
      </c>
      <c r="M218" s="105"/>
      <c r="N218" s="104" t="b">
        <v>1</v>
      </c>
      <c r="O218" s="104">
        <v>0</v>
      </c>
      <c r="P218" s="105"/>
      <c r="Q218" s="105"/>
      <c r="R218" s="104" t="b">
        <v>1</v>
      </c>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4">
        <v>0</v>
      </c>
      <c r="AR218" s="104">
        <v>0</v>
      </c>
      <c r="AS218" s="105"/>
      <c r="AT218" s="104">
        <v>0</v>
      </c>
      <c r="AU218" s="104">
        <v>0</v>
      </c>
      <c r="AV218" s="104">
        <v>-1</v>
      </c>
      <c r="AW218" s="104">
        <v>1460</v>
      </c>
      <c r="AX218" s="104">
        <v>1460</v>
      </c>
      <c r="AY218" s="104">
        <v>20</v>
      </c>
      <c r="AZ218" s="104" t="b">
        <v>0</v>
      </c>
      <c r="BA218" s="104">
        <v>0</v>
      </c>
      <c r="BB218" s="104">
        <v>0</v>
      </c>
      <c r="BC218" s="104">
        <v>0</v>
      </c>
      <c r="BD218" s="104" t="b">
        <v>0</v>
      </c>
      <c r="BE218" s="105" t="s">
        <v>512</v>
      </c>
      <c r="BF218" s="104">
        <v>0</v>
      </c>
      <c r="BG218" s="104">
        <v>0</v>
      </c>
      <c r="BH218" s="104">
        <v>0</v>
      </c>
      <c r="BI218" s="104" t="b">
        <v>0</v>
      </c>
      <c r="BJ218" s="105"/>
      <c r="BK218" s="105"/>
      <c r="BL218" s="104">
        <v>0</v>
      </c>
      <c r="BM218" s="104">
        <v>2</v>
      </c>
      <c r="BN218" s="104">
        <v>0</v>
      </c>
      <c r="BO218" s="105" t="s">
        <v>6742</v>
      </c>
      <c r="BP218" s="105" t="s">
        <v>6743</v>
      </c>
      <c r="BQ218" s="104">
        <v>17520</v>
      </c>
      <c r="BR218" s="105"/>
      <c r="BS218" s="105" t="s">
        <v>513</v>
      </c>
      <c r="BT218" s="105"/>
      <c r="BU218" s="104">
        <v>0</v>
      </c>
    </row>
    <row r="219" spans="1:73" x14ac:dyDescent="0.35">
      <c r="A219" s="104">
        <v>0</v>
      </c>
      <c r="B219" s="105" t="s">
        <v>511</v>
      </c>
      <c r="C219" s="105"/>
      <c r="D219" s="104">
        <v>2</v>
      </c>
      <c r="E219" s="105" t="s">
        <v>10853</v>
      </c>
      <c r="F219" s="105" t="s">
        <v>10676</v>
      </c>
      <c r="G219" s="104">
        <v>1</v>
      </c>
      <c r="H219" s="105" t="s">
        <v>483</v>
      </c>
      <c r="I219" s="104" t="b">
        <v>1</v>
      </c>
      <c r="J219" s="105"/>
      <c r="K219" s="105"/>
      <c r="L219" s="104">
        <v>24</v>
      </c>
      <c r="M219" s="105"/>
      <c r="N219" s="104" t="b">
        <v>1</v>
      </c>
      <c r="O219" s="104">
        <v>0</v>
      </c>
      <c r="P219" s="105"/>
      <c r="Q219" s="105"/>
      <c r="R219" s="104" t="b">
        <v>0</v>
      </c>
      <c r="S219" s="105"/>
      <c r="T219" s="105"/>
      <c r="U219" s="105"/>
      <c r="V219" s="105"/>
      <c r="W219" s="105"/>
      <c r="X219" s="105"/>
      <c r="Y219" s="105"/>
      <c r="Z219" s="105"/>
      <c r="AA219" s="105"/>
      <c r="AB219" s="105"/>
      <c r="AC219" s="105"/>
      <c r="AD219" s="105"/>
      <c r="AE219" s="105"/>
      <c r="AF219" s="105"/>
      <c r="AG219" s="105"/>
      <c r="AH219" s="105"/>
      <c r="AI219" s="105"/>
      <c r="AJ219" s="105"/>
      <c r="AK219" s="105"/>
      <c r="AL219" s="105"/>
      <c r="AM219" s="105"/>
      <c r="AN219" s="105"/>
      <c r="AO219" s="105"/>
      <c r="AP219" s="105"/>
      <c r="AQ219" s="104">
        <v>0</v>
      </c>
      <c r="AR219" s="104">
        <v>0</v>
      </c>
      <c r="AS219" s="105"/>
      <c r="AT219" s="104">
        <v>0</v>
      </c>
      <c r="AU219" s="104">
        <v>0</v>
      </c>
      <c r="AV219" s="104">
        <v>-1</v>
      </c>
      <c r="AW219" s="104">
        <v>1460</v>
      </c>
      <c r="AX219" s="104">
        <v>1460</v>
      </c>
      <c r="AY219" s="104">
        <v>20</v>
      </c>
      <c r="AZ219" s="104" t="b">
        <v>0</v>
      </c>
      <c r="BA219" s="104">
        <v>0</v>
      </c>
      <c r="BB219" s="104">
        <v>0</v>
      </c>
      <c r="BC219" s="104">
        <v>0</v>
      </c>
      <c r="BD219" s="104" t="b">
        <v>0</v>
      </c>
      <c r="BE219" s="105" t="s">
        <v>512</v>
      </c>
      <c r="BF219" s="104">
        <v>0</v>
      </c>
      <c r="BG219" s="104">
        <v>0</v>
      </c>
      <c r="BH219" s="104">
        <v>0</v>
      </c>
      <c r="BI219" s="104" t="b">
        <v>0</v>
      </c>
      <c r="BJ219" s="105"/>
      <c r="BK219" s="105"/>
      <c r="BL219" s="104">
        <v>0</v>
      </c>
      <c r="BM219" s="104">
        <v>3</v>
      </c>
      <c r="BN219" s="104">
        <v>0</v>
      </c>
      <c r="BO219" s="105" t="s">
        <v>6825</v>
      </c>
      <c r="BP219" s="105" t="s">
        <v>209</v>
      </c>
      <c r="BQ219" s="104">
        <v>8760</v>
      </c>
      <c r="BR219" s="105"/>
      <c r="BS219" s="105" t="s">
        <v>513</v>
      </c>
      <c r="BT219" s="105"/>
      <c r="BU219" s="104">
        <v>0</v>
      </c>
    </row>
    <row r="220" spans="1:73" x14ac:dyDescent="0.35">
      <c r="A220" s="104">
        <v>0</v>
      </c>
      <c r="B220" s="105" t="s">
        <v>482</v>
      </c>
      <c r="C220" s="105"/>
      <c r="D220" s="104">
        <v>2</v>
      </c>
      <c r="E220" s="105" t="s">
        <v>10843</v>
      </c>
      <c r="F220" s="105" t="s">
        <v>10689</v>
      </c>
      <c r="G220" s="104">
        <v>1</v>
      </c>
      <c r="H220" s="105" t="s">
        <v>483</v>
      </c>
      <c r="I220" s="104" t="b">
        <v>1</v>
      </c>
      <c r="J220" s="105"/>
      <c r="K220" s="105"/>
      <c r="L220" s="104">
        <v>24</v>
      </c>
      <c r="M220" s="105"/>
      <c r="N220" s="104" t="b">
        <v>1</v>
      </c>
      <c r="O220" s="104">
        <v>0</v>
      </c>
      <c r="P220" s="105"/>
      <c r="Q220" s="105"/>
      <c r="R220" s="104" t="b">
        <v>0</v>
      </c>
      <c r="S220" s="105"/>
      <c r="T220" s="105"/>
      <c r="U220" s="105"/>
      <c r="V220" s="105"/>
      <c r="W220" s="105"/>
      <c r="X220" s="105"/>
      <c r="Y220" s="105"/>
      <c r="Z220" s="105"/>
      <c r="AA220" s="105"/>
      <c r="AB220" s="105"/>
      <c r="AC220" s="105"/>
      <c r="AD220" s="105"/>
      <c r="AE220" s="105"/>
      <c r="AF220" s="105"/>
      <c r="AG220" s="105"/>
      <c r="AH220" s="105"/>
      <c r="AI220" s="105"/>
      <c r="AJ220" s="105"/>
      <c r="AK220" s="105"/>
      <c r="AL220" s="105"/>
      <c r="AM220" s="105"/>
      <c r="AN220" s="105"/>
      <c r="AO220" s="105"/>
      <c r="AP220" s="105"/>
      <c r="AQ220" s="104">
        <v>0</v>
      </c>
      <c r="AR220" s="104">
        <v>1600000</v>
      </c>
      <c r="AS220" s="105"/>
      <c r="AT220" s="104">
        <v>0</v>
      </c>
      <c r="AU220" s="104">
        <v>0</v>
      </c>
      <c r="AV220" s="104">
        <v>-1</v>
      </c>
      <c r="AW220" s="104">
        <v>1460</v>
      </c>
      <c r="AX220" s="104">
        <v>1460</v>
      </c>
      <c r="AY220" s="104">
        <v>20</v>
      </c>
      <c r="AZ220" s="104" t="b">
        <v>0</v>
      </c>
      <c r="BA220" s="104">
        <v>0</v>
      </c>
      <c r="BB220" s="104">
        <v>0</v>
      </c>
      <c r="BC220" s="104">
        <v>0</v>
      </c>
      <c r="BD220" s="104" t="b">
        <v>1</v>
      </c>
      <c r="BE220" s="105" t="s">
        <v>512</v>
      </c>
      <c r="BF220" s="104">
        <v>0</v>
      </c>
      <c r="BG220" s="104">
        <v>0</v>
      </c>
      <c r="BH220" s="104">
        <v>0</v>
      </c>
      <c r="BI220" s="104" t="b">
        <v>0</v>
      </c>
      <c r="BJ220" s="105"/>
      <c r="BK220" s="105"/>
      <c r="BL220" s="104">
        <v>0</v>
      </c>
      <c r="BM220" s="104">
        <v>0</v>
      </c>
      <c r="BN220" s="104">
        <v>56</v>
      </c>
      <c r="BO220" s="105"/>
      <c r="BP220" s="105" t="s">
        <v>207</v>
      </c>
      <c r="BQ220" s="104">
        <v>175200</v>
      </c>
      <c r="BR220" s="105"/>
      <c r="BS220" s="105" t="s">
        <v>105</v>
      </c>
      <c r="BT220" s="105"/>
      <c r="BU220" s="104">
        <v>0</v>
      </c>
    </row>
    <row r="221" spans="1:73" x14ac:dyDescent="0.35">
      <c r="A221" s="104">
        <v>0</v>
      </c>
      <c r="B221" s="105" t="s">
        <v>511</v>
      </c>
      <c r="C221" s="105"/>
      <c r="D221" s="104">
        <v>2</v>
      </c>
      <c r="E221" s="105" t="s">
        <v>10843</v>
      </c>
      <c r="F221" s="105" t="s">
        <v>10656</v>
      </c>
      <c r="G221" s="104">
        <v>1</v>
      </c>
      <c r="H221" s="105" t="s">
        <v>483</v>
      </c>
      <c r="I221" s="104" t="b">
        <v>1</v>
      </c>
      <c r="J221" s="105"/>
      <c r="K221" s="105"/>
      <c r="L221" s="104">
        <v>24</v>
      </c>
      <c r="M221" s="105"/>
      <c r="N221" s="104" t="b">
        <v>1</v>
      </c>
      <c r="O221" s="104">
        <v>0</v>
      </c>
      <c r="P221" s="105"/>
      <c r="Q221" s="105"/>
      <c r="R221" s="104" t="b">
        <v>1</v>
      </c>
      <c r="S221" s="105"/>
      <c r="T221" s="105"/>
      <c r="U221" s="105"/>
      <c r="V221" s="105"/>
      <c r="W221" s="105"/>
      <c r="X221" s="105"/>
      <c r="Y221" s="105"/>
      <c r="Z221" s="105"/>
      <c r="AA221" s="105"/>
      <c r="AB221" s="105"/>
      <c r="AC221" s="105"/>
      <c r="AD221" s="105"/>
      <c r="AE221" s="105"/>
      <c r="AF221" s="105"/>
      <c r="AG221" s="105"/>
      <c r="AH221" s="105"/>
      <c r="AI221" s="105"/>
      <c r="AJ221" s="105"/>
      <c r="AK221" s="105"/>
      <c r="AL221" s="105"/>
      <c r="AM221" s="105"/>
      <c r="AN221" s="105"/>
      <c r="AO221" s="105"/>
      <c r="AP221" s="105"/>
      <c r="AQ221" s="104">
        <v>0</v>
      </c>
      <c r="AR221" s="104">
        <v>0</v>
      </c>
      <c r="AS221" s="105"/>
      <c r="AT221" s="104">
        <v>0</v>
      </c>
      <c r="AU221" s="104">
        <v>0</v>
      </c>
      <c r="AV221" s="104">
        <v>-1</v>
      </c>
      <c r="AW221" s="104">
        <v>1460</v>
      </c>
      <c r="AX221" s="104">
        <v>1460</v>
      </c>
      <c r="AY221" s="104">
        <v>20</v>
      </c>
      <c r="AZ221" s="104" t="b">
        <v>0</v>
      </c>
      <c r="BA221" s="104">
        <v>0</v>
      </c>
      <c r="BB221" s="104">
        <v>0</v>
      </c>
      <c r="BC221" s="104">
        <v>0</v>
      </c>
      <c r="BD221" s="104" t="b">
        <v>0</v>
      </c>
      <c r="BE221" s="105" t="s">
        <v>512</v>
      </c>
      <c r="BF221" s="104">
        <v>0</v>
      </c>
      <c r="BG221" s="104">
        <v>0</v>
      </c>
      <c r="BH221" s="104">
        <v>0</v>
      </c>
      <c r="BI221" s="104" t="b">
        <v>0</v>
      </c>
      <c r="BJ221" s="105"/>
      <c r="BK221" s="105"/>
      <c r="BL221" s="104">
        <v>0</v>
      </c>
      <c r="BM221" s="104">
        <v>1</v>
      </c>
      <c r="BN221" s="104">
        <v>0</v>
      </c>
      <c r="BO221" s="105" t="s">
        <v>6742</v>
      </c>
      <c r="BP221" s="105" t="s">
        <v>6743</v>
      </c>
      <c r="BQ221" s="104">
        <v>17520</v>
      </c>
      <c r="BR221" s="105"/>
      <c r="BS221" s="105" t="s">
        <v>513</v>
      </c>
      <c r="BT221" s="105"/>
      <c r="BU221" s="104">
        <v>0</v>
      </c>
    </row>
    <row r="222" spans="1:73" x14ac:dyDescent="0.35">
      <c r="A222" s="104">
        <v>0</v>
      </c>
      <c r="B222" s="105" t="s">
        <v>511</v>
      </c>
      <c r="C222" s="105"/>
      <c r="D222" s="104">
        <v>2</v>
      </c>
      <c r="E222" s="105" t="s">
        <v>10843</v>
      </c>
      <c r="F222" s="105" t="s">
        <v>6754</v>
      </c>
      <c r="G222" s="104">
        <v>1</v>
      </c>
      <c r="H222" s="105" t="s">
        <v>483</v>
      </c>
      <c r="I222" s="104" t="b">
        <v>1</v>
      </c>
      <c r="J222" s="105"/>
      <c r="K222" s="105"/>
      <c r="L222" s="104">
        <v>24</v>
      </c>
      <c r="M222" s="105"/>
      <c r="N222" s="104" t="b">
        <v>1</v>
      </c>
      <c r="O222" s="104">
        <v>0</v>
      </c>
      <c r="P222" s="105"/>
      <c r="Q222" s="105"/>
      <c r="R222" s="104" t="b">
        <v>0</v>
      </c>
      <c r="S222" s="105"/>
      <c r="T222" s="105"/>
      <c r="U222" s="105"/>
      <c r="V222" s="105"/>
      <c r="W222" s="105"/>
      <c r="X222" s="105"/>
      <c r="Y222" s="105"/>
      <c r="Z222" s="105"/>
      <c r="AA222" s="105"/>
      <c r="AB222" s="105"/>
      <c r="AC222" s="105"/>
      <c r="AD222" s="105"/>
      <c r="AE222" s="105"/>
      <c r="AF222" s="105"/>
      <c r="AG222" s="105"/>
      <c r="AH222" s="105"/>
      <c r="AI222" s="105"/>
      <c r="AJ222" s="105"/>
      <c r="AK222" s="105"/>
      <c r="AL222" s="105"/>
      <c r="AM222" s="105"/>
      <c r="AN222" s="105"/>
      <c r="AO222" s="105"/>
      <c r="AP222" s="105"/>
      <c r="AQ222" s="104">
        <v>0</v>
      </c>
      <c r="AR222" s="104">
        <v>0</v>
      </c>
      <c r="AS222" s="105"/>
      <c r="AT222" s="104">
        <v>0</v>
      </c>
      <c r="AU222" s="104">
        <v>0</v>
      </c>
      <c r="AV222" s="104">
        <v>-1</v>
      </c>
      <c r="AW222" s="104">
        <v>1460</v>
      </c>
      <c r="AX222" s="104">
        <v>1460</v>
      </c>
      <c r="AY222" s="104">
        <v>20</v>
      </c>
      <c r="AZ222" s="104" t="b">
        <v>0</v>
      </c>
      <c r="BA222" s="104">
        <v>0</v>
      </c>
      <c r="BB222" s="104">
        <v>0</v>
      </c>
      <c r="BC222" s="104">
        <v>0</v>
      </c>
      <c r="BD222" s="104" t="b">
        <v>0</v>
      </c>
      <c r="BE222" s="105" t="s">
        <v>512</v>
      </c>
      <c r="BF222" s="104">
        <v>0</v>
      </c>
      <c r="BG222" s="104">
        <v>0</v>
      </c>
      <c r="BH222" s="104">
        <v>0</v>
      </c>
      <c r="BI222" s="104" t="b">
        <v>0</v>
      </c>
      <c r="BJ222" s="105"/>
      <c r="BK222" s="105"/>
      <c r="BL222" s="104">
        <v>0</v>
      </c>
      <c r="BM222" s="104">
        <v>2</v>
      </c>
      <c r="BN222" s="104">
        <v>0</v>
      </c>
      <c r="BO222" s="105" t="s">
        <v>6755</v>
      </c>
      <c r="BP222" s="105" t="s">
        <v>208</v>
      </c>
      <c r="BQ222" s="104">
        <v>8760</v>
      </c>
      <c r="BR222" s="105"/>
      <c r="BS222" s="105" t="s">
        <v>513</v>
      </c>
      <c r="BT222" s="105"/>
      <c r="BU222" s="104">
        <v>0</v>
      </c>
    </row>
    <row r="223" spans="1:73" x14ac:dyDescent="0.35">
      <c r="A223" s="104">
        <v>0</v>
      </c>
      <c r="B223" s="105" t="s">
        <v>511</v>
      </c>
      <c r="C223" s="105"/>
      <c r="D223" s="104">
        <v>2</v>
      </c>
      <c r="E223" s="105" t="s">
        <v>10843</v>
      </c>
      <c r="F223" s="105" t="s">
        <v>10676</v>
      </c>
      <c r="G223" s="104">
        <v>1</v>
      </c>
      <c r="H223" s="105" t="s">
        <v>483</v>
      </c>
      <c r="I223" s="104" t="b">
        <v>1</v>
      </c>
      <c r="J223" s="105"/>
      <c r="K223" s="105"/>
      <c r="L223" s="104">
        <v>24</v>
      </c>
      <c r="M223" s="105"/>
      <c r="N223" s="104" t="b">
        <v>1</v>
      </c>
      <c r="O223" s="104">
        <v>0</v>
      </c>
      <c r="P223" s="105"/>
      <c r="Q223" s="105"/>
      <c r="R223" s="104" t="b">
        <v>0</v>
      </c>
      <c r="S223" s="105"/>
      <c r="T223" s="105"/>
      <c r="U223" s="105"/>
      <c r="V223" s="105"/>
      <c r="W223" s="105"/>
      <c r="X223" s="105"/>
      <c r="Y223" s="105"/>
      <c r="Z223" s="105"/>
      <c r="AA223" s="105"/>
      <c r="AB223" s="105"/>
      <c r="AC223" s="105"/>
      <c r="AD223" s="105"/>
      <c r="AE223" s="105"/>
      <c r="AF223" s="105"/>
      <c r="AG223" s="105"/>
      <c r="AH223" s="105"/>
      <c r="AI223" s="105"/>
      <c r="AJ223" s="105"/>
      <c r="AK223" s="105"/>
      <c r="AL223" s="105"/>
      <c r="AM223" s="105"/>
      <c r="AN223" s="105"/>
      <c r="AO223" s="105"/>
      <c r="AP223" s="105"/>
      <c r="AQ223" s="104">
        <v>0</v>
      </c>
      <c r="AR223" s="104">
        <v>0</v>
      </c>
      <c r="AS223" s="105"/>
      <c r="AT223" s="104">
        <v>0</v>
      </c>
      <c r="AU223" s="104">
        <v>0</v>
      </c>
      <c r="AV223" s="104">
        <v>-1</v>
      </c>
      <c r="AW223" s="104">
        <v>1460</v>
      </c>
      <c r="AX223" s="104">
        <v>1460</v>
      </c>
      <c r="AY223" s="104">
        <v>20</v>
      </c>
      <c r="AZ223" s="104" t="b">
        <v>0</v>
      </c>
      <c r="BA223" s="104">
        <v>0</v>
      </c>
      <c r="BB223" s="104">
        <v>0</v>
      </c>
      <c r="BC223" s="104">
        <v>0</v>
      </c>
      <c r="BD223" s="104" t="b">
        <v>0</v>
      </c>
      <c r="BE223" s="105" t="s">
        <v>512</v>
      </c>
      <c r="BF223" s="104">
        <v>0</v>
      </c>
      <c r="BG223" s="104">
        <v>0</v>
      </c>
      <c r="BH223" s="104">
        <v>0</v>
      </c>
      <c r="BI223" s="104" t="b">
        <v>0</v>
      </c>
      <c r="BJ223" s="105"/>
      <c r="BK223" s="105"/>
      <c r="BL223" s="104">
        <v>0</v>
      </c>
      <c r="BM223" s="104">
        <v>3</v>
      </c>
      <c r="BN223" s="104">
        <v>0</v>
      </c>
      <c r="BO223" s="105" t="s">
        <v>6825</v>
      </c>
      <c r="BP223" s="105" t="s">
        <v>209</v>
      </c>
      <c r="BQ223" s="104">
        <v>8760</v>
      </c>
      <c r="BR223" s="105"/>
      <c r="BS223" s="105" t="s">
        <v>513</v>
      </c>
      <c r="BT223" s="105"/>
      <c r="BU223" s="104">
        <v>0</v>
      </c>
    </row>
    <row r="224" spans="1:73" x14ac:dyDescent="0.35">
      <c r="A224" s="104">
        <v>0</v>
      </c>
      <c r="B224" s="105" t="s">
        <v>482</v>
      </c>
      <c r="C224" s="105"/>
      <c r="D224" s="104">
        <v>2</v>
      </c>
      <c r="E224" s="105" t="s">
        <v>10777</v>
      </c>
      <c r="F224" s="105" t="s">
        <v>10725</v>
      </c>
      <c r="G224" s="104">
        <v>1</v>
      </c>
      <c r="H224" s="105" t="s">
        <v>483</v>
      </c>
      <c r="I224" s="104" t="b">
        <v>1</v>
      </c>
      <c r="J224" s="105"/>
      <c r="K224" s="105"/>
      <c r="L224" s="104">
        <v>24</v>
      </c>
      <c r="M224" s="105"/>
      <c r="N224" s="104" t="b">
        <v>1</v>
      </c>
      <c r="O224" s="104">
        <v>0</v>
      </c>
      <c r="P224" s="105"/>
      <c r="Q224" s="105" t="s">
        <v>5934</v>
      </c>
      <c r="R224" s="104" t="b">
        <v>0</v>
      </c>
      <c r="S224" s="105"/>
      <c r="T224" s="105"/>
      <c r="U224" s="105"/>
      <c r="V224" s="105"/>
      <c r="W224" s="105"/>
      <c r="X224" s="105"/>
      <c r="Y224" s="105"/>
      <c r="Z224" s="105"/>
      <c r="AA224" s="105"/>
      <c r="AB224" s="105"/>
      <c r="AC224" s="105"/>
      <c r="AD224" s="105"/>
      <c r="AE224" s="105"/>
      <c r="AF224" s="105"/>
      <c r="AG224" s="105"/>
      <c r="AH224" s="105"/>
      <c r="AI224" s="105"/>
      <c r="AJ224" s="105"/>
      <c r="AK224" s="105"/>
      <c r="AL224" s="105"/>
      <c r="AM224" s="105"/>
      <c r="AN224" s="105"/>
      <c r="AO224" s="105"/>
      <c r="AP224" s="105"/>
      <c r="AQ224" s="104">
        <v>0</v>
      </c>
      <c r="AR224" s="104">
        <v>0</v>
      </c>
      <c r="AS224" s="105"/>
      <c r="AT224" s="104">
        <v>0</v>
      </c>
      <c r="AU224" s="104">
        <v>0</v>
      </c>
      <c r="AV224" s="104">
        <v>-1</v>
      </c>
      <c r="AW224" s="104">
        <v>1460</v>
      </c>
      <c r="AX224" s="104">
        <v>1460</v>
      </c>
      <c r="AY224" s="104">
        <v>20</v>
      </c>
      <c r="AZ224" s="104" t="b">
        <v>0</v>
      </c>
      <c r="BA224" s="104">
        <v>0</v>
      </c>
      <c r="BB224" s="104">
        <v>0</v>
      </c>
      <c r="BC224" s="104">
        <v>0</v>
      </c>
      <c r="BD224" s="104" t="b">
        <v>1</v>
      </c>
      <c r="BE224" s="105" t="s">
        <v>512</v>
      </c>
      <c r="BF224" s="104">
        <v>0</v>
      </c>
      <c r="BG224" s="104">
        <v>0</v>
      </c>
      <c r="BH224" s="104">
        <v>0</v>
      </c>
      <c r="BI224" s="104" t="b">
        <v>0</v>
      </c>
      <c r="BJ224" s="105" t="s">
        <v>10086</v>
      </c>
      <c r="BK224" s="105" t="s">
        <v>10085</v>
      </c>
      <c r="BL224" s="104">
        <v>0</v>
      </c>
      <c r="BM224" s="104">
        <v>0</v>
      </c>
      <c r="BN224" s="104">
        <v>2</v>
      </c>
      <c r="BO224" s="105"/>
      <c r="BP224" s="105" t="s">
        <v>207</v>
      </c>
      <c r="BQ224" s="104">
        <v>70080</v>
      </c>
      <c r="BR224" s="105"/>
      <c r="BS224" s="105" t="s">
        <v>105</v>
      </c>
      <c r="BT224" s="105"/>
      <c r="BU224" s="104">
        <v>0</v>
      </c>
    </row>
    <row r="225" spans="1:73" x14ac:dyDescent="0.35">
      <c r="A225" s="104">
        <v>0</v>
      </c>
      <c r="B225" s="105" t="s">
        <v>482</v>
      </c>
      <c r="C225" s="105"/>
      <c r="D225" s="104">
        <v>2</v>
      </c>
      <c r="E225" s="105" t="s">
        <v>10777</v>
      </c>
      <c r="F225" s="105" t="s">
        <v>10676</v>
      </c>
      <c r="G225" s="104">
        <v>1</v>
      </c>
      <c r="H225" s="105" t="s">
        <v>483</v>
      </c>
      <c r="I225" s="104" t="b">
        <v>1</v>
      </c>
      <c r="J225" s="105"/>
      <c r="K225" s="105"/>
      <c r="L225" s="104">
        <v>24</v>
      </c>
      <c r="M225" s="105"/>
      <c r="N225" s="104" t="b">
        <v>1</v>
      </c>
      <c r="O225" s="104">
        <v>0</v>
      </c>
      <c r="P225" s="105"/>
      <c r="Q225" s="105"/>
      <c r="R225" s="104" t="b">
        <v>0</v>
      </c>
      <c r="S225" s="105"/>
      <c r="T225" s="105"/>
      <c r="U225" s="105"/>
      <c r="V225" s="105"/>
      <c r="W225" s="105"/>
      <c r="X225" s="105"/>
      <c r="Y225" s="105"/>
      <c r="Z225" s="105"/>
      <c r="AA225" s="105"/>
      <c r="AB225" s="105"/>
      <c r="AC225" s="105"/>
      <c r="AD225" s="105"/>
      <c r="AE225" s="105"/>
      <c r="AF225" s="105"/>
      <c r="AG225" s="105"/>
      <c r="AH225" s="105"/>
      <c r="AI225" s="105"/>
      <c r="AJ225" s="105"/>
      <c r="AK225" s="105"/>
      <c r="AL225" s="105"/>
      <c r="AM225" s="105"/>
      <c r="AN225" s="105"/>
      <c r="AO225" s="105"/>
      <c r="AP225" s="105"/>
      <c r="AQ225" s="104">
        <v>0</v>
      </c>
      <c r="AR225" s="104">
        <v>0</v>
      </c>
      <c r="AS225" s="105"/>
      <c r="AT225" s="104">
        <v>0</v>
      </c>
      <c r="AU225" s="104">
        <v>0</v>
      </c>
      <c r="AV225" s="104">
        <v>-1</v>
      </c>
      <c r="AW225" s="104">
        <v>1460</v>
      </c>
      <c r="AX225" s="104">
        <v>1460</v>
      </c>
      <c r="AY225" s="104">
        <v>20</v>
      </c>
      <c r="AZ225" s="104" t="b">
        <v>0</v>
      </c>
      <c r="BA225" s="104">
        <v>0</v>
      </c>
      <c r="BB225" s="104">
        <v>0</v>
      </c>
      <c r="BC225" s="104">
        <v>0</v>
      </c>
      <c r="BD225" s="104" t="b">
        <v>1</v>
      </c>
      <c r="BE225" s="105" t="s">
        <v>512</v>
      </c>
      <c r="BF225" s="104">
        <v>0</v>
      </c>
      <c r="BG225" s="104">
        <v>0</v>
      </c>
      <c r="BH225" s="104">
        <v>0</v>
      </c>
      <c r="BI225" s="104" t="b">
        <v>0</v>
      </c>
      <c r="BJ225" s="105"/>
      <c r="BK225" s="105"/>
      <c r="BL225" s="104">
        <v>0</v>
      </c>
      <c r="BM225" s="104">
        <v>1</v>
      </c>
      <c r="BN225" s="104">
        <v>0</v>
      </c>
      <c r="BO225" s="105" t="s">
        <v>6825</v>
      </c>
      <c r="BP225" s="105" t="s">
        <v>209</v>
      </c>
      <c r="BQ225" s="104">
        <v>8760</v>
      </c>
      <c r="BR225" s="105"/>
      <c r="BS225" s="105" t="s">
        <v>513</v>
      </c>
      <c r="BT225" s="105"/>
      <c r="BU225" s="104">
        <v>0</v>
      </c>
    </row>
    <row r="226" spans="1:73" x14ac:dyDescent="0.35">
      <c r="A226" s="104">
        <v>0</v>
      </c>
      <c r="B226" s="105" t="s">
        <v>482</v>
      </c>
      <c r="C226" s="105"/>
      <c r="D226" s="104">
        <v>2</v>
      </c>
      <c r="E226" s="105" t="s">
        <v>10778</v>
      </c>
      <c r="F226" s="105" t="s">
        <v>10728</v>
      </c>
      <c r="G226" s="104">
        <v>1</v>
      </c>
      <c r="H226" s="105" t="s">
        <v>483</v>
      </c>
      <c r="I226" s="104" t="b">
        <v>1</v>
      </c>
      <c r="J226" s="105"/>
      <c r="K226" s="105"/>
      <c r="L226" s="104">
        <v>24</v>
      </c>
      <c r="M226" s="105"/>
      <c r="N226" s="104" t="b">
        <v>1</v>
      </c>
      <c r="O226" s="104">
        <v>0</v>
      </c>
      <c r="P226" s="105"/>
      <c r="Q226" s="105" t="s">
        <v>5934</v>
      </c>
      <c r="R226" s="104" t="b">
        <v>0</v>
      </c>
      <c r="S226" s="105"/>
      <c r="T226" s="105"/>
      <c r="U226" s="105"/>
      <c r="V226" s="105"/>
      <c r="W226" s="105"/>
      <c r="X226" s="105"/>
      <c r="Y226" s="105"/>
      <c r="Z226" s="105"/>
      <c r="AA226" s="105"/>
      <c r="AB226" s="105"/>
      <c r="AC226" s="105"/>
      <c r="AD226" s="105"/>
      <c r="AE226" s="105"/>
      <c r="AF226" s="105"/>
      <c r="AG226" s="105"/>
      <c r="AH226" s="105"/>
      <c r="AI226" s="105"/>
      <c r="AJ226" s="105"/>
      <c r="AK226" s="105"/>
      <c r="AL226" s="105"/>
      <c r="AM226" s="105"/>
      <c r="AN226" s="105"/>
      <c r="AO226" s="105"/>
      <c r="AP226" s="105"/>
      <c r="AQ226" s="104">
        <v>0</v>
      </c>
      <c r="AR226" s="104">
        <v>0</v>
      </c>
      <c r="AS226" s="105"/>
      <c r="AT226" s="104">
        <v>0</v>
      </c>
      <c r="AU226" s="104">
        <v>0</v>
      </c>
      <c r="AV226" s="104">
        <v>-1</v>
      </c>
      <c r="AW226" s="104">
        <v>1460</v>
      </c>
      <c r="AX226" s="104">
        <v>1460</v>
      </c>
      <c r="AY226" s="104">
        <v>20</v>
      </c>
      <c r="AZ226" s="104" t="b">
        <v>0</v>
      </c>
      <c r="BA226" s="104">
        <v>0</v>
      </c>
      <c r="BB226" s="104">
        <v>0</v>
      </c>
      <c r="BC226" s="104">
        <v>0</v>
      </c>
      <c r="BD226" s="104" t="b">
        <v>1</v>
      </c>
      <c r="BE226" s="105" t="s">
        <v>512</v>
      </c>
      <c r="BF226" s="104">
        <v>0</v>
      </c>
      <c r="BG226" s="104">
        <v>0</v>
      </c>
      <c r="BH226" s="104">
        <v>0</v>
      </c>
      <c r="BI226" s="104" t="b">
        <v>0</v>
      </c>
      <c r="BJ226" s="105" t="s">
        <v>10090</v>
      </c>
      <c r="BK226" s="105" t="s">
        <v>10089</v>
      </c>
      <c r="BL226" s="104">
        <v>0</v>
      </c>
      <c r="BM226" s="104">
        <v>0</v>
      </c>
      <c r="BN226" s="104">
        <v>2</v>
      </c>
      <c r="BO226" s="105"/>
      <c r="BP226" s="105" t="s">
        <v>207</v>
      </c>
      <c r="BQ226" s="104">
        <v>70080</v>
      </c>
      <c r="BR226" s="105"/>
      <c r="BS226" s="105" t="s">
        <v>105</v>
      </c>
      <c r="BT226" s="105"/>
      <c r="BU226" s="104">
        <v>0</v>
      </c>
    </row>
    <row r="227" spans="1:73" x14ac:dyDescent="0.35">
      <c r="A227" s="104">
        <v>0</v>
      </c>
      <c r="B227" s="105" t="s">
        <v>482</v>
      </c>
      <c r="C227" s="105"/>
      <c r="D227" s="104">
        <v>2</v>
      </c>
      <c r="E227" s="105" t="s">
        <v>10778</v>
      </c>
      <c r="F227" s="105" t="s">
        <v>10676</v>
      </c>
      <c r="G227" s="104">
        <v>1</v>
      </c>
      <c r="H227" s="105" t="s">
        <v>483</v>
      </c>
      <c r="I227" s="104" t="b">
        <v>1</v>
      </c>
      <c r="J227" s="105"/>
      <c r="K227" s="105"/>
      <c r="L227" s="104">
        <v>24</v>
      </c>
      <c r="M227" s="105"/>
      <c r="N227" s="104" t="b">
        <v>1</v>
      </c>
      <c r="O227" s="104">
        <v>0</v>
      </c>
      <c r="P227" s="105"/>
      <c r="Q227" s="105"/>
      <c r="R227" s="104" t="b">
        <v>0</v>
      </c>
      <c r="S227" s="105"/>
      <c r="T227" s="105"/>
      <c r="U227" s="105"/>
      <c r="V227" s="105"/>
      <c r="W227" s="105"/>
      <c r="X227" s="105"/>
      <c r="Y227" s="105"/>
      <c r="Z227" s="105"/>
      <c r="AA227" s="105"/>
      <c r="AB227" s="105"/>
      <c r="AC227" s="105"/>
      <c r="AD227" s="105"/>
      <c r="AE227" s="105"/>
      <c r="AF227" s="105"/>
      <c r="AG227" s="105"/>
      <c r="AH227" s="105"/>
      <c r="AI227" s="105"/>
      <c r="AJ227" s="105"/>
      <c r="AK227" s="105"/>
      <c r="AL227" s="105"/>
      <c r="AM227" s="105"/>
      <c r="AN227" s="105"/>
      <c r="AO227" s="105"/>
      <c r="AP227" s="105"/>
      <c r="AQ227" s="104">
        <v>0</v>
      </c>
      <c r="AR227" s="104">
        <v>0</v>
      </c>
      <c r="AS227" s="105"/>
      <c r="AT227" s="104">
        <v>0</v>
      </c>
      <c r="AU227" s="104">
        <v>0</v>
      </c>
      <c r="AV227" s="104">
        <v>-1</v>
      </c>
      <c r="AW227" s="104">
        <v>1460</v>
      </c>
      <c r="AX227" s="104">
        <v>1460</v>
      </c>
      <c r="AY227" s="104">
        <v>20</v>
      </c>
      <c r="AZ227" s="104" t="b">
        <v>0</v>
      </c>
      <c r="BA227" s="104">
        <v>0</v>
      </c>
      <c r="BB227" s="104">
        <v>0</v>
      </c>
      <c r="BC227" s="104">
        <v>0</v>
      </c>
      <c r="BD227" s="104" t="b">
        <v>1</v>
      </c>
      <c r="BE227" s="105" t="s">
        <v>512</v>
      </c>
      <c r="BF227" s="104">
        <v>0</v>
      </c>
      <c r="BG227" s="104">
        <v>0</v>
      </c>
      <c r="BH227" s="104">
        <v>0</v>
      </c>
      <c r="BI227" s="104" t="b">
        <v>0</v>
      </c>
      <c r="BJ227" s="105"/>
      <c r="BK227" s="105"/>
      <c r="BL227" s="104">
        <v>0</v>
      </c>
      <c r="BM227" s="104">
        <v>1</v>
      </c>
      <c r="BN227" s="104">
        <v>0</v>
      </c>
      <c r="BO227" s="105" t="s">
        <v>6825</v>
      </c>
      <c r="BP227" s="105" t="s">
        <v>209</v>
      </c>
      <c r="BQ227" s="104">
        <v>8760</v>
      </c>
      <c r="BR227" s="105"/>
      <c r="BS227" s="105" t="s">
        <v>513</v>
      </c>
      <c r="BT227" s="105"/>
      <c r="BU227" s="104">
        <v>0</v>
      </c>
    </row>
    <row r="228" spans="1:73" x14ac:dyDescent="0.35">
      <c r="A228" s="104">
        <v>0</v>
      </c>
      <c r="B228" s="105" t="s">
        <v>482</v>
      </c>
      <c r="C228" s="105"/>
      <c r="D228" s="104">
        <v>2</v>
      </c>
      <c r="E228" s="105" t="s">
        <v>10754</v>
      </c>
      <c r="F228" s="105" t="s">
        <v>10705</v>
      </c>
      <c r="G228" s="104">
        <v>1</v>
      </c>
      <c r="H228" s="105" t="s">
        <v>483</v>
      </c>
      <c r="I228" s="104" t="b">
        <v>1</v>
      </c>
      <c r="J228" s="105"/>
      <c r="K228" s="105"/>
      <c r="L228" s="104">
        <v>24</v>
      </c>
      <c r="M228" s="105"/>
      <c r="N228" s="104" t="b">
        <v>1</v>
      </c>
      <c r="O228" s="104">
        <v>0</v>
      </c>
      <c r="P228" s="105"/>
      <c r="Q228" s="105" t="s">
        <v>5934</v>
      </c>
      <c r="R228" s="104" t="b">
        <v>0</v>
      </c>
      <c r="S228" s="105"/>
      <c r="T228" s="105"/>
      <c r="U228" s="105"/>
      <c r="V228" s="105"/>
      <c r="W228" s="105"/>
      <c r="X228" s="105"/>
      <c r="Y228" s="105"/>
      <c r="Z228" s="105"/>
      <c r="AA228" s="105"/>
      <c r="AB228" s="105"/>
      <c r="AC228" s="105"/>
      <c r="AD228" s="105"/>
      <c r="AE228" s="105"/>
      <c r="AF228" s="105"/>
      <c r="AG228" s="105"/>
      <c r="AH228" s="105"/>
      <c r="AI228" s="105"/>
      <c r="AJ228" s="105"/>
      <c r="AK228" s="105"/>
      <c r="AL228" s="105"/>
      <c r="AM228" s="105"/>
      <c r="AN228" s="105"/>
      <c r="AO228" s="105"/>
      <c r="AP228" s="105"/>
      <c r="AQ228" s="104">
        <v>0</v>
      </c>
      <c r="AR228" s="104">
        <v>0</v>
      </c>
      <c r="AS228" s="105"/>
      <c r="AT228" s="104">
        <v>0</v>
      </c>
      <c r="AU228" s="104">
        <v>0</v>
      </c>
      <c r="AV228" s="104">
        <v>-1</v>
      </c>
      <c r="AW228" s="104">
        <v>1460</v>
      </c>
      <c r="AX228" s="104">
        <v>1460</v>
      </c>
      <c r="AY228" s="104">
        <v>20</v>
      </c>
      <c r="AZ228" s="104" t="b">
        <v>0</v>
      </c>
      <c r="BA228" s="104">
        <v>0</v>
      </c>
      <c r="BB228" s="104">
        <v>0</v>
      </c>
      <c r="BC228" s="104">
        <v>0</v>
      </c>
      <c r="BD228" s="104" t="b">
        <v>1</v>
      </c>
      <c r="BE228" s="105" t="s">
        <v>512</v>
      </c>
      <c r="BF228" s="104">
        <v>0</v>
      </c>
      <c r="BG228" s="104">
        <v>0</v>
      </c>
      <c r="BH228" s="104">
        <v>0</v>
      </c>
      <c r="BI228" s="104" t="b">
        <v>0</v>
      </c>
      <c r="BJ228" s="105" t="s">
        <v>10083</v>
      </c>
      <c r="BK228" s="105" t="s">
        <v>444</v>
      </c>
      <c r="BL228" s="104">
        <v>0</v>
      </c>
      <c r="BM228" s="104">
        <v>0</v>
      </c>
      <c r="BN228" s="104">
        <v>4</v>
      </c>
      <c r="BO228" s="105"/>
      <c r="BP228" s="105" t="s">
        <v>207</v>
      </c>
      <c r="BQ228" s="104">
        <v>70080</v>
      </c>
      <c r="BR228" s="105"/>
      <c r="BS228" s="105" t="s">
        <v>105</v>
      </c>
      <c r="BT228" s="105"/>
      <c r="BU228" s="104">
        <v>0</v>
      </c>
    </row>
    <row r="229" spans="1:73" x14ac:dyDescent="0.35">
      <c r="A229" s="104">
        <v>0</v>
      </c>
      <c r="B229" s="105" t="s">
        <v>511</v>
      </c>
      <c r="C229" s="105"/>
      <c r="D229" s="104">
        <v>2</v>
      </c>
      <c r="E229" s="105" t="s">
        <v>10754</v>
      </c>
      <c r="F229" s="105" t="s">
        <v>10676</v>
      </c>
      <c r="G229" s="104">
        <v>1</v>
      </c>
      <c r="H229" s="105" t="s">
        <v>483</v>
      </c>
      <c r="I229" s="104" t="b">
        <v>1</v>
      </c>
      <c r="J229" s="105"/>
      <c r="K229" s="105"/>
      <c r="L229" s="104">
        <v>24</v>
      </c>
      <c r="M229" s="105"/>
      <c r="N229" s="104" t="b">
        <v>1</v>
      </c>
      <c r="O229" s="104">
        <v>0</v>
      </c>
      <c r="P229" s="105"/>
      <c r="Q229" s="105"/>
      <c r="R229" s="104" t="b">
        <v>0</v>
      </c>
      <c r="S229" s="105"/>
      <c r="T229" s="105"/>
      <c r="U229" s="105"/>
      <c r="V229" s="105"/>
      <c r="W229" s="105"/>
      <c r="X229" s="105"/>
      <c r="Y229" s="105"/>
      <c r="Z229" s="105"/>
      <c r="AA229" s="105"/>
      <c r="AB229" s="105"/>
      <c r="AC229" s="105"/>
      <c r="AD229" s="105"/>
      <c r="AE229" s="105"/>
      <c r="AF229" s="105"/>
      <c r="AG229" s="105"/>
      <c r="AH229" s="105"/>
      <c r="AI229" s="105"/>
      <c r="AJ229" s="105"/>
      <c r="AK229" s="105"/>
      <c r="AL229" s="105"/>
      <c r="AM229" s="105"/>
      <c r="AN229" s="105"/>
      <c r="AO229" s="105"/>
      <c r="AP229" s="105"/>
      <c r="AQ229" s="104">
        <v>0</v>
      </c>
      <c r="AR229" s="104">
        <v>0</v>
      </c>
      <c r="AS229" s="105"/>
      <c r="AT229" s="104">
        <v>0</v>
      </c>
      <c r="AU229" s="104">
        <v>0</v>
      </c>
      <c r="AV229" s="104">
        <v>-1</v>
      </c>
      <c r="AW229" s="104">
        <v>1460</v>
      </c>
      <c r="AX229" s="104">
        <v>1460</v>
      </c>
      <c r="AY229" s="104">
        <v>20</v>
      </c>
      <c r="AZ229" s="104" t="b">
        <v>0</v>
      </c>
      <c r="BA229" s="104">
        <v>0</v>
      </c>
      <c r="BB229" s="104">
        <v>0</v>
      </c>
      <c r="BC229" s="104">
        <v>0</v>
      </c>
      <c r="BD229" s="104" t="b">
        <v>0</v>
      </c>
      <c r="BE229" s="105" t="s">
        <v>512</v>
      </c>
      <c r="BF229" s="104">
        <v>0</v>
      </c>
      <c r="BG229" s="104">
        <v>0</v>
      </c>
      <c r="BH229" s="104">
        <v>0</v>
      </c>
      <c r="BI229" s="104" t="b">
        <v>0</v>
      </c>
      <c r="BJ229" s="105"/>
      <c r="BK229" s="105"/>
      <c r="BL229" s="104">
        <v>0</v>
      </c>
      <c r="BM229" s="104">
        <v>1</v>
      </c>
      <c r="BN229" s="104">
        <v>0</v>
      </c>
      <c r="BO229" s="105" t="s">
        <v>6825</v>
      </c>
      <c r="BP229" s="105" t="s">
        <v>209</v>
      </c>
      <c r="BQ229" s="104">
        <v>8760</v>
      </c>
      <c r="BR229" s="105"/>
      <c r="BS229" s="105" t="s">
        <v>513</v>
      </c>
      <c r="BT229" s="105"/>
      <c r="BU229" s="104">
        <v>0</v>
      </c>
    </row>
    <row r="230" spans="1:73" x14ac:dyDescent="0.35">
      <c r="A230" s="104">
        <v>0</v>
      </c>
      <c r="B230" s="105" t="s">
        <v>511</v>
      </c>
      <c r="C230" s="105"/>
      <c r="D230" s="104">
        <v>2</v>
      </c>
      <c r="E230" s="105" t="s">
        <v>10754</v>
      </c>
      <c r="F230" s="105" t="s">
        <v>10656</v>
      </c>
      <c r="G230" s="104">
        <v>1</v>
      </c>
      <c r="H230" s="105" t="s">
        <v>483</v>
      </c>
      <c r="I230" s="104" t="b">
        <v>1</v>
      </c>
      <c r="J230" s="105"/>
      <c r="K230" s="105"/>
      <c r="L230" s="104">
        <v>24</v>
      </c>
      <c r="M230" s="105"/>
      <c r="N230" s="104" t="b">
        <v>1</v>
      </c>
      <c r="O230" s="104">
        <v>0</v>
      </c>
      <c r="P230" s="105"/>
      <c r="Q230" s="105"/>
      <c r="R230" s="104" t="b">
        <v>1</v>
      </c>
      <c r="S230" s="105"/>
      <c r="T230" s="105"/>
      <c r="U230" s="105"/>
      <c r="V230" s="105"/>
      <c r="W230" s="105"/>
      <c r="X230" s="105"/>
      <c r="Y230" s="105"/>
      <c r="Z230" s="105"/>
      <c r="AA230" s="105"/>
      <c r="AB230" s="105"/>
      <c r="AC230" s="105"/>
      <c r="AD230" s="105"/>
      <c r="AE230" s="105"/>
      <c r="AF230" s="105"/>
      <c r="AG230" s="105"/>
      <c r="AH230" s="105"/>
      <c r="AI230" s="105"/>
      <c r="AJ230" s="105"/>
      <c r="AK230" s="105"/>
      <c r="AL230" s="105"/>
      <c r="AM230" s="105"/>
      <c r="AN230" s="105"/>
      <c r="AO230" s="105"/>
      <c r="AP230" s="105"/>
      <c r="AQ230" s="104">
        <v>0</v>
      </c>
      <c r="AR230" s="104">
        <v>0</v>
      </c>
      <c r="AS230" s="105"/>
      <c r="AT230" s="104">
        <v>0</v>
      </c>
      <c r="AU230" s="104">
        <v>0</v>
      </c>
      <c r="AV230" s="104">
        <v>-1</v>
      </c>
      <c r="AW230" s="104">
        <v>1460</v>
      </c>
      <c r="AX230" s="104">
        <v>1460</v>
      </c>
      <c r="AY230" s="104">
        <v>20</v>
      </c>
      <c r="AZ230" s="104" t="b">
        <v>0</v>
      </c>
      <c r="BA230" s="104">
        <v>0</v>
      </c>
      <c r="BB230" s="104">
        <v>0</v>
      </c>
      <c r="BC230" s="104">
        <v>0</v>
      </c>
      <c r="BD230" s="104" t="b">
        <v>0</v>
      </c>
      <c r="BE230" s="105" t="s">
        <v>512</v>
      </c>
      <c r="BF230" s="104">
        <v>0</v>
      </c>
      <c r="BG230" s="104">
        <v>0</v>
      </c>
      <c r="BH230" s="104">
        <v>0</v>
      </c>
      <c r="BI230" s="104" t="b">
        <v>0</v>
      </c>
      <c r="BJ230" s="105"/>
      <c r="BK230" s="105"/>
      <c r="BL230" s="104">
        <v>0</v>
      </c>
      <c r="BM230" s="104">
        <v>2</v>
      </c>
      <c r="BN230" s="104">
        <v>0</v>
      </c>
      <c r="BO230" s="105" t="s">
        <v>6742</v>
      </c>
      <c r="BP230" s="105" t="s">
        <v>6743</v>
      </c>
      <c r="BQ230" s="104">
        <v>17520</v>
      </c>
      <c r="BR230" s="105"/>
      <c r="BS230" s="105" t="s">
        <v>513</v>
      </c>
      <c r="BT230" s="105"/>
      <c r="BU230" s="104">
        <v>0</v>
      </c>
    </row>
    <row r="231" spans="1:73" x14ac:dyDescent="0.35">
      <c r="A231" s="104">
        <v>0</v>
      </c>
      <c r="B231" s="105" t="s">
        <v>511</v>
      </c>
      <c r="C231" s="105"/>
      <c r="D231" s="104">
        <v>2</v>
      </c>
      <c r="E231" s="105" t="s">
        <v>10754</v>
      </c>
      <c r="F231" s="105" t="s">
        <v>6754</v>
      </c>
      <c r="G231" s="104">
        <v>1</v>
      </c>
      <c r="H231" s="105" t="s">
        <v>483</v>
      </c>
      <c r="I231" s="104" t="b">
        <v>1</v>
      </c>
      <c r="J231" s="105"/>
      <c r="K231" s="105"/>
      <c r="L231" s="104">
        <v>24</v>
      </c>
      <c r="M231" s="105"/>
      <c r="N231" s="104" t="b">
        <v>1</v>
      </c>
      <c r="O231" s="104">
        <v>0</v>
      </c>
      <c r="P231" s="105"/>
      <c r="Q231" s="105"/>
      <c r="R231" s="104" t="b">
        <v>0</v>
      </c>
      <c r="S231" s="105"/>
      <c r="T231" s="105"/>
      <c r="U231" s="105"/>
      <c r="V231" s="105"/>
      <c r="W231" s="105"/>
      <c r="X231" s="105"/>
      <c r="Y231" s="105"/>
      <c r="Z231" s="105"/>
      <c r="AA231" s="105"/>
      <c r="AB231" s="105"/>
      <c r="AC231" s="105"/>
      <c r="AD231" s="105"/>
      <c r="AE231" s="105"/>
      <c r="AF231" s="105"/>
      <c r="AG231" s="105"/>
      <c r="AH231" s="105"/>
      <c r="AI231" s="105"/>
      <c r="AJ231" s="105"/>
      <c r="AK231" s="105"/>
      <c r="AL231" s="105"/>
      <c r="AM231" s="105"/>
      <c r="AN231" s="105"/>
      <c r="AO231" s="105"/>
      <c r="AP231" s="105"/>
      <c r="AQ231" s="104">
        <v>0</v>
      </c>
      <c r="AR231" s="104">
        <v>0</v>
      </c>
      <c r="AS231" s="105"/>
      <c r="AT231" s="104">
        <v>0</v>
      </c>
      <c r="AU231" s="104">
        <v>0</v>
      </c>
      <c r="AV231" s="104">
        <v>-1</v>
      </c>
      <c r="AW231" s="104">
        <v>1460</v>
      </c>
      <c r="AX231" s="104">
        <v>1460</v>
      </c>
      <c r="AY231" s="104">
        <v>20</v>
      </c>
      <c r="AZ231" s="104" t="b">
        <v>0</v>
      </c>
      <c r="BA231" s="104">
        <v>0</v>
      </c>
      <c r="BB231" s="104">
        <v>0</v>
      </c>
      <c r="BC231" s="104">
        <v>0</v>
      </c>
      <c r="BD231" s="104" t="b">
        <v>0</v>
      </c>
      <c r="BE231" s="105" t="s">
        <v>512</v>
      </c>
      <c r="BF231" s="104">
        <v>0</v>
      </c>
      <c r="BG231" s="104">
        <v>0</v>
      </c>
      <c r="BH231" s="104">
        <v>0</v>
      </c>
      <c r="BI231" s="104" t="b">
        <v>0</v>
      </c>
      <c r="BJ231" s="105"/>
      <c r="BK231" s="105"/>
      <c r="BL231" s="104">
        <v>0</v>
      </c>
      <c r="BM231" s="104">
        <v>3</v>
      </c>
      <c r="BN231" s="104">
        <v>0</v>
      </c>
      <c r="BO231" s="105" t="s">
        <v>6755</v>
      </c>
      <c r="BP231" s="105" t="s">
        <v>208</v>
      </c>
      <c r="BQ231" s="104">
        <v>8760</v>
      </c>
      <c r="BR231" s="105"/>
      <c r="BS231" s="105" t="s">
        <v>513</v>
      </c>
      <c r="BT231" s="105"/>
      <c r="BU231" s="104">
        <v>0</v>
      </c>
    </row>
    <row r="232" spans="1:73" x14ac:dyDescent="0.35">
      <c r="A232" s="104">
        <v>0</v>
      </c>
      <c r="B232" s="105" t="s">
        <v>482</v>
      </c>
      <c r="C232" s="105"/>
      <c r="D232" s="104">
        <v>2</v>
      </c>
      <c r="E232" s="105" t="s">
        <v>7026</v>
      </c>
      <c r="F232" s="105" t="s">
        <v>6804</v>
      </c>
      <c r="G232" s="104">
        <v>1</v>
      </c>
      <c r="H232" s="105" t="s">
        <v>483</v>
      </c>
      <c r="I232" s="104" t="b">
        <v>1</v>
      </c>
      <c r="J232" s="105"/>
      <c r="K232" s="105"/>
      <c r="L232" s="104">
        <v>24</v>
      </c>
      <c r="M232" s="105"/>
      <c r="N232" s="104" t="b">
        <v>1</v>
      </c>
      <c r="O232" s="104">
        <v>0</v>
      </c>
      <c r="P232" s="105"/>
      <c r="Q232" s="105"/>
      <c r="R232" s="104" t="b">
        <v>0</v>
      </c>
      <c r="S232" s="105"/>
      <c r="T232" s="105"/>
      <c r="U232" s="105"/>
      <c r="V232" s="105"/>
      <c r="W232" s="105"/>
      <c r="X232" s="105"/>
      <c r="Y232" s="105"/>
      <c r="Z232" s="105"/>
      <c r="AA232" s="105"/>
      <c r="AB232" s="105"/>
      <c r="AC232" s="105"/>
      <c r="AD232" s="105"/>
      <c r="AE232" s="105"/>
      <c r="AF232" s="105"/>
      <c r="AG232" s="105"/>
      <c r="AH232" s="105"/>
      <c r="AI232" s="105"/>
      <c r="AJ232" s="105"/>
      <c r="AK232" s="105"/>
      <c r="AL232" s="105"/>
      <c r="AM232" s="105"/>
      <c r="AN232" s="105"/>
      <c r="AO232" s="105"/>
      <c r="AP232" s="105"/>
      <c r="AQ232" s="104">
        <v>0</v>
      </c>
      <c r="AR232" s="104">
        <v>4000</v>
      </c>
      <c r="AS232" s="105"/>
      <c r="AT232" s="104">
        <v>0</v>
      </c>
      <c r="AU232" s="104">
        <v>0</v>
      </c>
      <c r="AV232" s="104">
        <v>-1</v>
      </c>
      <c r="AW232" s="104">
        <v>1460</v>
      </c>
      <c r="AX232" s="104">
        <v>1460</v>
      </c>
      <c r="AY232" s="104">
        <v>20</v>
      </c>
      <c r="AZ232" s="104" t="b">
        <v>0</v>
      </c>
      <c r="BA232" s="104">
        <v>0</v>
      </c>
      <c r="BB232" s="104">
        <v>0</v>
      </c>
      <c r="BC232" s="104">
        <v>0</v>
      </c>
      <c r="BD232" s="104" t="b">
        <v>1</v>
      </c>
      <c r="BE232" s="105" t="s">
        <v>512</v>
      </c>
      <c r="BF232" s="104">
        <v>0</v>
      </c>
      <c r="BG232" s="104">
        <v>0</v>
      </c>
      <c r="BH232" s="104">
        <v>0</v>
      </c>
      <c r="BI232" s="104" t="b">
        <v>1</v>
      </c>
      <c r="BJ232" s="105"/>
      <c r="BK232" s="105"/>
      <c r="BL232" s="104">
        <v>0</v>
      </c>
      <c r="BM232" s="104">
        <v>0</v>
      </c>
      <c r="BN232" s="104">
        <v>24</v>
      </c>
      <c r="BO232" s="105"/>
      <c r="BP232" s="105" t="s">
        <v>207</v>
      </c>
      <c r="BQ232" s="104">
        <v>175200</v>
      </c>
      <c r="BR232" s="105"/>
      <c r="BS232" s="105" t="s">
        <v>105</v>
      </c>
      <c r="BT232" s="105"/>
      <c r="BU232" s="104">
        <v>0</v>
      </c>
    </row>
    <row r="233" spans="1:73" x14ac:dyDescent="0.35">
      <c r="A233" s="104">
        <v>0</v>
      </c>
      <c r="B233" s="105" t="s">
        <v>511</v>
      </c>
      <c r="C233" s="105"/>
      <c r="D233" s="104">
        <v>2</v>
      </c>
      <c r="E233" s="105" t="s">
        <v>7026</v>
      </c>
      <c r="F233" s="105" t="s">
        <v>6805</v>
      </c>
      <c r="G233" s="104">
        <v>1</v>
      </c>
      <c r="H233" s="105" t="s">
        <v>483</v>
      </c>
      <c r="I233" s="104" t="b">
        <v>1</v>
      </c>
      <c r="J233" s="105"/>
      <c r="K233" s="105"/>
      <c r="L233" s="104">
        <v>24</v>
      </c>
      <c r="M233" s="105"/>
      <c r="N233" s="104" t="b">
        <v>1</v>
      </c>
      <c r="O233" s="104">
        <v>0</v>
      </c>
      <c r="P233" s="105"/>
      <c r="Q233" s="105"/>
      <c r="R233" s="104" t="b">
        <v>0</v>
      </c>
      <c r="S233" s="105"/>
      <c r="T233" s="105"/>
      <c r="U233" s="105"/>
      <c r="V233" s="105"/>
      <c r="W233" s="105"/>
      <c r="X233" s="105"/>
      <c r="Y233" s="105"/>
      <c r="Z233" s="105"/>
      <c r="AA233" s="105"/>
      <c r="AB233" s="105"/>
      <c r="AC233" s="105"/>
      <c r="AD233" s="105"/>
      <c r="AE233" s="105"/>
      <c r="AF233" s="105"/>
      <c r="AG233" s="105"/>
      <c r="AH233" s="105"/>
      <c r="AI233" s="105"/>
      <c r="AJ233" s="105"/>
      <c r="AK233" s="105"/>
      <c r="AL233" s="105"/>
      <c r="AM233" s="105"/>
      <c r="AN233" s="105"/>
      <c r="AO233" s="105"/>
      <c r="AP233" s="105"/>
      <c r="AQ233" s="104">
        <v>0</v>
      </c>
      <c r="AR233" s="104">
        <v>0</v>
      </c>
      <c r="AS233" s="105"/>
      <c r="AT233" s="104">
        <v>0</v>
      </c>
      <c r="AU233" s="104">
        <v>0</v>
      </c>
      <c r="AV233" s="104">
        <v>-1</v>
      </c>
      <c r="AW233" s="104">
        <v>1460</v>
      </c>
      <c r="AX233" s="104">
        <v>1460</v>
      </c>
      <c r="AY233" s="104">
        <v>20</v>
      </c>
      <c r="AZ233" s="104" t="b">
        <v>0</v>
      </c>
      <c r="BA233" s="104">
        <v>0</v>
      </c>
      <c r="BB233" s="104">
        <v>0</v>
      </c>
      <c r="BC233" s="104">
        <v>0</v>
      </c>
      <c r="BD233" s="104" t="b">
        <v>0</v>
      </c>
      <c r="BE233" s="105" t="s">
        <v>512</v>
      </c>
      <c r="BF233" s="104">
        <v>0</v>
      </c>
      <c r="BG233" s="104">
        <v>0</v>
      </c>
      <c r="BH233" s="104">
        <v>0</v>
      </c>
      <c r="BI233" s="104" t="b">
        <v>0</v>
      </c>
      <c r="BJ233" s="105"/>
      <c r="BK233" s="105"/>
      <c r="BL233" s="104">
        <v>0</v>
      </c>
      <c r="BM233" s="104">
        <v>1</v>
      </c>
      <c r="BN233" s="104">
        <v>0</v>
      </c>
      <c r="BO233" s="105" t="s">
        <v>6806</v>
      </c>
      <c r="BP233" s="105" t="s">
        <v>208</v>
      </c>
      <c r="BQ233" s="104">
        <v>4380</v>
      </c>
      <c r="BR233" s="105"/>
      <c r="BS233" s="105" t="s">
        <v>513</v>
      </c>
      <c r="BT233" s="105"/>
      <c r="BU233" s="104">
        <v>0</v>
      </c>
    </row>
    <row r="234" spans="1:73" x14ac:dyDescent="0.35">
      <c r="A234" s="104">
        <v>0</v>
      </c>
      <c r="B234" s="105" t="s">
        <v>482</v>
      </c>
      <c r="C234" s="105"/>
      <c r="D234" s="104">
        <v>2</v>
      </c>
      <c r="E234" s="105" t="s">
        <v>7024</v>
      </c>
      <c r="F234" s="105" t="s">
        <v>6802</v>
      </c>
      <c r="G234" s="104">
        <v>1</v>
      </c>
      <c r="H234" s="105" t="s">
        <v>483</v>
      </c>
      <c r="I234" s="104" t="b">
        <v>1</v>
      </c>
      <c r="J234" s="105"/>
      <c r="K234" s="105"/>
      <c r="L234" s="104">
        <v>24</v>
      </c>
      <c r="M234" s="105"/>
      <c r="N234" s="104" t="b">
        <v>1</v>
      </c>
      <c r="O234" s="104">
        <v>0</v>
      </c>
      <c r="P234" s="105"/>
      <c r="Q234" s="105"/>
      <c r="R234" s="104" t="b">
        <v>0</v>
      </c>
      <c r="S234" s="105"/>
      <c r="T234" s="105"/>
      <c r="U234" s="105"/>
      <c r="V234" s="105"/>
      <c r="W234" s="105"/>
      <c r="X234" s="105"/>
      <c r="Y234" s="105"/>
      <c r="Z234" s="105"/>
      <c r="AA234" s="105"/>
      <c r="AB234" s="105"/>
      <c r="AC234" s="105"/>
      <c r="AD234" s="105"/>
      <c r="AE234" s="105"/>
      <c r="AF234" s="105"/>
      <c r="AG234" s="105"/>
      <c r="AH234" s="105"/>
      <c r="AI234" s="105"/>
      <c r="AJ234" s="105"/>
      <c r="AK234" s="105"/>
      <c r="AL234" s="105"/>
      <c r="AM234" s="105"/>
      <c r="AN234" s="105"/>
      <c r="AO234" s="105"/>
      <c r="AP234" s="105"/>
      <c r="AQ234" s="104">
        <v>0</v>
      </c>
      <c r="AR234" s="104">
        <v>258000</v>
      </c>
      <c r="AS234" s="105"/>
      <c r="AT234" s="104">
        <v>0</v>
      </c>
      <c r="AU234" s="104">
        <v>0</v>
      </c>
      <c r="AV234" s="104">
        <v>-1</v>
      </c>
      <c r="AW234" s="104">
        <v>1460</v>
      </c>
      <c r="AX234" s="104">
        <v>1460</v>
      </c>
      <c r="AY234" s="104">
        <v>20</v>
      </c>
      <c r="AZ234" s="104" t="b">
        <v>0</v>
      </c>
      <c r="BA234" s="104">
        <v>0</v>
      </c>
      <c r="BB234" s="104">
        <v>0</v>
      </c>
      <c r="BC234" s="104">
        <v>0</v>
      </c>
      <c r="BD234" s="104" t="b">
        <v>1</v>
      </c>
      <c r="BE234" s="105" t="s">
        <v>512</v>
      </c>
      <c r="BF234" s="104">
        <v>0</v>
      </c>
      <c r="BG234" s="104">
        <v>0</v>
      </c>
      <c r="BH234" s="104">
        <v>0</v>
      </c>
      <c r="BI234" s="104" t="b">
        <v>1</v>
      </c>
      <c r="BJ234" s="105"/>
      <c r="BK234" s="105"/>
      <c r="BL234" s="104">
        <v>0</v>
      </c>
      <c r="BM234" s="104">
        <v>0</v>
      </c>
      <c r="BN234" s="104">
        <v>150</v>
      </c>
      <c r="BO234" s="105"/>
      <c r="BP234" s="105" t="s">
        <v>207</v>
      </c>
      <c r="BQ234" s="104">
        <v>438000</v>
      </c>
      <c r="BR234" s="105"/>
      <c r="BS234" s="105" t="s">
        <v>105</v>
      </c>
      <c r="BT234" s="105"/>
      <c r="BU234" s="104">
        <v>0</v>
      </c>
    </row>
    <row r="235" spans="1:73" x14ac:dyDescent="0.35">
      <c r="A235" s="104">
        <v>0</v>
      </c>
      <c r="B235" s="105" t="s">
        <v>511</v>
      </c>
      <c r="C235" s="105"/>
      <c r="D235" s="104">
        <v>2</v>
      </c>
      <c r="E235" s="105" t="s">
        <v>7024</v>
      </c>
      <c r="F235" s="105" t="s">
        <v>6762</v>
      </c>
      <c r="G235" s="104">
        <v>1</v>
      </c>
      <c r="H235" s="105" t="s">
        <v>483</v>
      </c>
      <c r="I235" s="104" t="b">
        <v>1</v>
      </c>
      <c r="J235" s="105"/>
      <c r="K235" s="105"/>
      <c r="L235" s="104">
        <v>24</v>
      </c>
      <c r="M235" s="105"/>
      <c r="N235" s="104" t="b">
        <v>1</v>
      </c>
      <c r="O235" s="104">
        <v>0</v>
      </c>
      <c r="P235" s="105"/>
      <c r="Q235" s="105"/>
      <c r="R235" s="104" t="b">
        <v>0</v>
      </c>
      <c r="S235" s="105"/>
      <c r="T235" s="105"/>
      <c r="U235" s="105"/>
      <c r="V235" s="105"/>
      <c r="W235" s="105"/>
      <c r="X235" s="105"/>
      <c r="Y235" s="105"/>
      <c r="Z235" s="105"/>
      <c r="AA235" s="105"/>
      <c r="AB235" s="105"/>
      <c r="AC235" s="105"/>
      <c r="AD235" s="105"/>
      <c r="AE235" s="105"/>
      <c r="AF235" s="105"/>
      <c r="AG235" s="105"/>
      <c r="AH235" s="105"/>
      <c r="AI235" s="105"/>
      <c r="AJ235" s="105"/>
      <c r="AK235" s="105"/>
      <c r="AL235" s="105"/>
      <c r="AM235" s="105"/>
      <c r="AN235" s="105"/>
      <c r="AO235" s="105"/>
      <c r="AP235" s="105"/>
      <c r="AQ235" s="104">
        <v>0</v>
      </c>
      <c r="AR235" s="104">
        <v>0</v>
      </c>
      <c r="AS235" s="105"/>
      <c r="AT235" s="104">
        <v>0</v>
      </c>
      <c r="AU235" s="104">
        <v>0</v>
      </c>
      <c r="AV235" s="104">
        <v>-1</v>
      </c>
      <c r="AW235" s="104">
        <v>1460</v>
      </c>
      <c r="AX235" s="104">
        <v>1460</v>
      </c>
      <c r="AY235" s="104">
        <v>20</v>
      </c>
      <c r="AZ235" s="104" t="b">
        <v>0</v>
      </c>
      <c r="BA235" s="104">
        <v>0</v>
      </c>
      <c r="BB235" s="104">
        <v>0</v>
      </c>
      <c r="BC235" s="104">
        <v>0</v>
      </c>
      <c r="BD235" s="104" t="b">
        <v>0</v>
      </c>
      <c r="BE235" s="105" t="s">
        <v>512</v>
      </c>
      <c r="BF235" s="104">
        <v>0</v>
      </c>
      <c r="BG235" s="104">
        <v>0</v>
      </c>
      <c r="BH235" s="104">
        <v>0</v>
      </c>
      <c r="BI235" s="104" t="b">
        <v>0</v>
      </c>
      <c r="BJ235" s="105"/>
      <c r="BK235" s="105"/>
      <c r="BL235" s="104">
        <v>0</v>
      </c>
      <c r="BM235" s="104">
        <v>1</v>
      </c>
      <c r="BN235" s="104">
        <v>0</v>
      </c>
      <c r="BO235" s="105" t="s">
        <v>6763</v>
      </c>
      <c r="BP235" s="105" t="s">
        <v>208</v>
      </c>
      <c r="BQ235" s="104">
        <v>8760</v>
      </c>
      <c r="BR235" s="105"/>
      <c r="BS235" s="105" t="s">
        <v>513</v>
      </c>
      <c r="BT235" s="105"/>
      <c r="BU235" s="104">
        <v>0</v>
      </c>
    </row>
    <row r="236" spans="1:73" x14ac:dyDescent="0.35">
      <c r="A236" s="104">
        <v>0</v>
      </c>
      <c r="B236" s="105" t="s">
        <v>482</v>
      </c>
      <c r="C236" s="105"/>
      <c r="D236" s="104">
        <v>2</v>
      </c>
      <c r="E236" s="105" t="s">
        <v>7033</v>
      </c>
      <c r="F236" s="105" t="s">
        <v>6831</v>
      </c>
      <c r="G236" s="104">
        <v>1</v>
      </c>
      <c r="H236" s="105" t="s">
        <v>483</v>
      </c>
      <c r="I236" s="104" t="b">
        <v>1</v>
      </c>
      <c r="J236" s="105"/>
      <c r="K236" s="105"/>
      <c r="L236" s="104">
        <v>24</v>
      </c>
      <c r="M236" s="105"/>
      <c r="N236" s="104" t="b">
        <v>1</v>
      </c>
      <c r="O236" s="104">
        <v>0</v>
      </c>
      <c r="P236" s="105"/>
      <c r="Q236" s="105"/>
      <c r="R236" s="104" t="b">
        <v>0</v>
      </c>
      <c r="S236" s="105"/>
      <c r="T236" s="105"/>
      <c r="U236" s="105"/>
      <c r="V236" s="105"/>
      <c r="W236" s="105"/>
      <c r="X236" s="105"/>
      <c r="Y236" s="105"/>
      <c r="Z236" s="105"/>
      <c r="AA236" s="105"/>
      <c r="AB236" s="105"/>
      <c r="AC236" s="105"/>
      <c r="AD236" s="105"/>
      <c r="AE236" s="105"/>
      <c r="AF236" s="105"/>
      <c r="AG236" s="105"/>
      <c r="AH236" s="105"/>
      <c r="AI236" s="105"/>
      <c r="AJ236" s="105"/>
      <c r="AK236" s="105"/>
      <c r="AL236" s="105"/>
      <c r="AM236" s="105"/>
      <c r="AN236" s="105"/>
      <c r="AO236" s="105"/>
      <c r="AP236" s="105"/>
      <c r="AQ236" s="104">
        <v>0</v>
      </c>
      <c r="AR236" s="104">
        <v>258000</v>
      </c>
      <c r="AS236" s="105"/>
      <c r="AT236" s="104">
        <v>0</v>
      </c>
      <c r="AU236" s="104">
        <v>0</v>
      </c>
      <c r="AV236" s="104">
        <v>-1</v>
      </c>
      <c r="AW236" s="104">
        <v>1460</v>
      </c>
      <c r="AX236" s="104">
        <v>1460</v>
      </c>
      <c r="AY236" s="104">
        <v>20</v>
      </c>
      <c r="AZ236" s="104" t="b">
        <v>0</v>
      </c>
      <c r="BA236" s="104">
        <v>0</v>
      </c>
      <c r="BB236" s="104">
        <v>0</v>
      </c>
      <c r="BC236" s="104">
        <v>0</v>
      </c>
      <c r="BD236" s="104" t="b">
        <v>1</v>
      </c>
      <c r="BE236" s="105" t="s">
        <v>512</v>
      </c>
      <c r="BF236" s="104">
        <v>0</v>
      </c>
      <c r="BG236" s="104">
        <v>0</v>
      </c>
      <c r="BH236" s="104">
        <v>0</v>
      </c>
      <c r="BI236" s="104" t="b">
        <v>1</v>
      </c>
      <c r="BJ236" s="105"/>
      <c r="BK236" s="105"/>
      <c r="BL236" s="104">
        <v>0</v>
      </c>
      <c r="BM236" s="104">
        <v>0</v>
      </c>
      <c r="BN236" s="104">
        <v>150</v>
      </c>
      <c r="BO236" s="105"/>
      <c r="BP236" s="105" t="s">
        <v>207</v>
      </c>
      <c r="BQ236" s="104">
        <v>438000</v>
      </c>
      <c r="BR236" s="105"/>
      <c r="BS236" s="105" t="s">
        <v>105</v>
      </c>
      <c r="BT236" s="105"/>
      <c r="BU236" s="104">
        <v>0</v>
      </c>
    </row>
    <row r="237" spans="1:73" x14ac:dyDescent="0.35">
      <c r="A237" s="104">
        <v>0</v>
      </c>
      <c r="B237" s="105" t="s">
        <v>511</v>
      </c>
      <c r="C237" s="105"/>
      <c r="D237" s="104">
        <v>2</v>
      </c>
      <c r="E237" s="105" t="s">
        <v>7033</v>
      </c>
      <c r="F237" s="105" t="s">
        <v>6762</v>
      </c>
      <c r="G237" s="104">
        <v>1</v>
      </c>
      <c r="H237" s="105" t="s">
        <v>483</v>
      </c>
      <c r="I237" s="104" t="b">
        <v>1</v>
      </c>
      <c r="J237" s="105"/>
      <c r="K237" s="105"/>
      <c r="L237" s="104">
        <v>24</v>
      </c>
      <c r="M237" s="105"/>
      <c r="N237" s="104" t="b">
        <v>1</v>
      </c>
      <c r="O237" s="104">
        <v>0</v>
      </c>
      <c r="P237" s="105"/>
      <c r="Q237" s="105"/>
      <c r="R237" s="104" t="b">
        <v>0</v>
      </c>
      <c r="S237" s="105"/>
      <c r="T237" s="105"/>
      <c r="U237" s="105"/>
      <c r="V237" s="105"/>
      <c r="W237" s="105"/>
      <c r="X237" s="105"/>
      <c r="Y237" s="105"/>
      <c r="Z237" s="105"/>
      <c r="AA237" s="105"/>
      <c r="AB237" s="105"/>
      <c r="AC237" s="105"/>
      <c r="AD237" s="105"/>
      <c r="AE237" s="105"/>
      <c r="AF237" s="105"/>
      <c r="AG237" s="105"/>
      <c r="AH237" s="105"/>
      <c r="AI237" s="105"/>
      <c r="AJ237" s="105"/>
      <c r="AK237" s="105"/>
      <c r="AL237" s="105"/>
      <c r="AM237" s="105"/>
      <c r="AN237" s="105"/>
      <c r="AO237" s="105"/>
      <c r="AP237" s="105"/>
      <c r="AQ237" s="104">
        <v>0</v>
      </c>
      <c r="AR237" s="104">
        <v>0</v>
      </c>
      <c r="AS237" s="105"/>
      <c r="AT237" s="104">
        <v>0</v>
      </c>
      <c r="AU237" s="104">
        <v>0</v>
      </c>
      <c r="AV237" s="104">
        <v>-1</v>
      </c>
      <c r="AW237" s="104">
        <v>1460</v>
      </c>
      <c r="AX237" s="104">
        <v>1460</v>
      </c>
      <c r="AY237" s="104">
        <v>20</v>
      </c>
      <c r="AZ237" s="104" t="b">
        <v>0</v>
      </c>
      <c r="BA237" s="104">
        <v>0</v>
      </c>
      <c r="BB237" s="104">
        <v>0</v>
      </c>
      <c r="BC237" s="104">
        <v>0</v>
      </c>
      <c r="BD237" s="104" t="b">
        <v>0</v>
      </c>
      <c r="BE237" s="105" t="s">
        <v>512</v>
      </c>
      <c r="BF237" s="104">
        <v>0</v>
      </c>
      <c r="BG237" s="104">
        <v>0</v>
      </c>
      <c r="BH237" s="104">
        <v>0</v>
      </c>
      <c r="BI237" s="104" t="b">
        <v>0</v>
      </c>
      <c r="BJ237" s="105"/>
      <c r="BK237" s="105"/>
      <c r="BL237" s="104">
        <v>0</v>
      </c>
      <c r="BM237" s="104">
        <v>1</v>
      </c>
      <c r="BN237" s="104">
        <v>0</v>
      </c>
      <c r="BO237" s="105" t="s">
        <v>6763</v>
      </c>
      <c r="BP237" s="105" t="s">
        <v>208</v>
      </c>
      <c r="BQ237" s="104">
        <v>8760</v>
      </c>
      <c r="BR237" s="105"/>
      <c r="BS237" s="105" t="s">
        <v>513</v>
      </c>
      <c r="BT237" s="105"/>
      <c r="BU237" s="104">
        <v>0</v>
      </c>
    </row>
    <row r="238" spans="1:73" x14ac:dyDescent="0.35">
      <c r="A238" s="104">
        <v>0</v>
      </c>
      <c r="B238" s="105" t="s">
        <v>482</v>
      </c>
      <c r="C238" s="105"/>
      <c r="D238" s="104">
        <v>2</v>
      </c>
      <c r="E238" s="105" t="s">
        <v>10835</v>
      </c>
      <c r="F238" s="105" t="s">
        <v>6830</v>
      </c>
      <c r="G238" s="104">
        <v>1</v>
      </c>
      <c r="H238" s="105" t="s">
        <v>483</v>
      </c>
      <c r="I238" s="104" t="b">
        <v>1</v>
      </c>
      <c r="J238" s="105"/>
      <c r="K238" s="105"/>
      <c r="L238" s="104">
        <v>24</v>
      </c>
      <c r="M238" s="105"/>
      <c r="N238" s="104" t="b">
        <v>1</v>
      </c>
      <c r="O238" s="104">
        <v>0</v>
      </c>
      <c r="P238" s="105"/>
      <c r="Q238" s="105"/>
      <c r="R238" s="104" t="b">
        <v>0</v>
      </c>
      <c r="S238" s="105"/>
      <c r="T238" s="105"/>
      <c r="U238" s="105"/>
      <c r="V238" s="105"/>
      <c r="W238" s="105"/>
      <c r="X238" s="105"/>
      <c r="Y238" s="105"/>
      <c r="Z238" s="105"/>
      <c r="AA238" s="105"/>
      <c r="AB238" s="105"/>
      <c r="AC238" s="105"/>
      <c r="AD238" s="105"/>
      <c r="AE238" s="105"/>
      <c r="AF238" s="105"/>
      <c r="AG238" s="105"/>
      <c r="AH238" s="105"/>
      <c r="AI238" s="105"/>
      <c r="AJ238" s="105"/>
      <c r="AK238" s="105"/>
      <c r="AL238" s="105"/>
      <c r="AM238" s="105"/>
      <c r="AN238" s="105"/>
      <c r="AO238" s="105"/>
      <c r="AP238" s="105"/>
      <c r="AQ238" s="104">
        <v>0</v>
      </c>
      <c r="AR238" s="104">
        <v>300000</v>
      </c>
      <c r="AS238" s="105"/>
      <c r="AT238" s="104">
        <v>0</v>
      </c>
      <c r="AU238" s="104">
        <v>0</v>
      </c>
      <c r="AV238" s="104">
        <v>-1</v>
      </c>
      <c r="AW238" s="104">
        <v>1460</v>
      </c>
      <c r="AX238" s="104">
        <v>1460</v>
      </c>
      <c r="AY238" s="104">
        <v>20</v>
      </c>
      <c r="AZ238" s="104" t="b">
        <v>0</v>
      </c>
      <c r="BA238" s="104">
        <v>0</v>
      </c>
      <c r="BB238" s="104">
        <v>0</v>
      </c>
      <c r="BC238" s="104">
        <v>0</v>
      </c>
      <c r="BD238" s="104" t="b">
        <v>1</v>
      </c>
      <c r="BE238" s="105" t="s">
        <v>512</v>
      </c>
      <c r="BF238" s="104">
        <v>0</v>
      </c>
      <c r="BG238" s="104">
        <v>0</v>
      </c>
      <c r="BH238" s="104">
        <v>0</v>
      </c>
      <c r="BI238" s="104" t="b">
        <v>1</v>
      </c>
      <c r="BJ238" s="105"/>
      <c r="BK238" s="105"/>
      <c r="BL238" s="104">
        <v>0</v>
      </c>
      <c r="BM238" s="104">
        <v>0</v>
      </c>
      <c r="BN238" s="104">
        <v>150</v>
      </c>
      <c r="BO238" s="105"/>
      <c r="BP238" s="105" t="s">
        <v>207</v>
      </c>
      <c r="BQ238" s="104">
        <v>438000</v>
      </c>
      <c r="BR238" s="105"/>
      <c r="BS238" s="105" t="s">
        <v>105</v>
      </c>
      <c r="BT238" s="105"/>
      <c r="BU238" s="104">
        <v>0</v>
      </c>
    </row>
    <row r="239" spans="1:73" x14ac:dyDescent="0.35">
      <c r="A239" s="104">
        <v>0</v>
      </c>
      <c r="B239" s="105" t="s">
        <v>511</v>
      </c>
      <c r="C239" s="105"/>
      <c r="D239" s="104">
        <v>2</v>
      </c>
      <c r="E239" s="105" t="s">
        <v>10835</v>
      </c>
      <c r="F239" s="105" t="s">
        <v>6762</v>
      </c>
      <c r="G239" s="104">
        <v>1</v>
      </c>
      <c r="H239" s="105" t="s">
        <v>483</v>
      </c>
      <c r="I239" s="104" t="b">
        <v>1</v>
      </c>
      <c r="J239" s="105"/>
      <c r="K239" s="105"/>
      <c r="L239" s="104">
        <v>24</v>
      </c>
      <c r="M239" s="105"/>
      <c r="N239" s="104" t="b">
        <v>1</v>
      </c>
      <c r="O239" s="104">
        <v>0</v>
      </c>
      <c r="P239" s="105"/>
      <c r="Q239" s="105"/>
      <c r="R239" s="104" t="b">
        <v>0</v>
      </c>
      <c r="S239" s="105"/>
      <c r="T239" s="105"/>
      <c r="U239" s="105"/>
      <c r="V239" s="105"/>
      <c r="W239" s="105"/>
      <c r="X239" s="105"/>
      <c r="Y239" s="105"/>
      <c r="Z239" s="105"/>
      <c r="AA239" s="105"/>
      <c r="AB239" s="105"/>
      <c r="AC239" s="105"/>
      <c r="AD239" s="105"/>
      <c r="AE239" s="105"/>
      <c r="AF239" s="105"/>
      <c r="AG239" s="105"/>
      <c r="AH239" s="105"/>
      <c r="AI239" s="105"/>
      <c r="AJ239" s="105"/>
      <c r="AK239" s="105"/>
      <c r="AL239" s="105"/>
      <c r="AM239" s="105"/>
      <c r="AN239" s="105"/>
      <c r="AO239" s="105"/>
      <c r="AP239" s="105"/>
      <c r="AQ239" s="104">
        <v>0</v>
      </c>
      <c r="AR239" s="104">
        <v>0</v>
      </c>
      <c r="AS239" s="105"/>
      <c r="AT239" s="104">
        <v>0</v>
      </c>
      <c r="AU239" s="104">
        <v>0</v>
      </c>
      <c r="AV239" s="104">
        <v>-1</v>
      </c>
      <c r="AW239" s="104">
        <v>1460</v>
      </c>
      <c r="AX239" s="104">
        <v>1460</v>
      </c>
      <c r="AY239" s="104">
        <v>20</v>
      </c>
      <c r="AZ239" s="104" t="b">
        <v>0</v>
      </c>
      <c r="BA239" s="104">
        <v>0</v>
      </c>
      <c r="BB239" s="104">
        <v>0</v>
      </c>
      <c r="BC239" s="104">
        <v>0</v>
      </c>
      <c r="BD239" s="104" t="b">
        <v>0</v>
      </c>
      <c r="BE239" s="105" t="s">
        <v>512</v>
      </c>
      <c r="BF239" s="104">
        <v>0</v>
      </c>
      <c r="BG239" s="104">
        <v>0</v>
      </c>
      <c r="BH239" s="104">
        <v>0</v>
      </c>
      <c r="BI239" s="104" t="b">
        <v>0</v>
      </c>
      <c r="BJ239" s="105"/>
      <c r="BK239" s="105"/>
      <c r="BL239" s="104">
        <v>0</v>
      </c>
      <c r="BM239" s="104">
        <v>1</v>
      </c>
      <c r="BN239" s="104">
        <v>0</v>
      </c>
      <c r="BO239" s="105" t="s">
        <v>6763</v>
      </c>
      <c r="BP239" s="105" t="s">
        <v>208</v>
      </c>
      <c r="BQ239" s="104">
        <v>8760</v>
      </c>
      <c r="BR239" s="105"/>
      <c r="BS239" s="105" t="s">
        <v>513</v>
      </c>
      <c r="BT239" s="105"/>
      <c r="BU239" s="104">
        <v>0</v>
      </c>
    </row>
    <row r="240" spans="1:73" x14ac:dyDescent="0.35">
      <c r="A240" s="104">
        <v>0</v>
      </c>
      <c r="B240" s="105" t="s">
        <v>482</v>
      </c>
      <c r="C240" s="105"/>
      <c r="D240" s="104">
        <v>2</v>
      </c>
      <c r="E240" s="105" t="s">
        <v>7032</v>
      </c>
      <c r="F240" s="105" t="s">
        <v>6830</v>
      </c>
      <c r="G240" s="104">
        <v>1</v>
      </c>
      <c r="H240" s="105" t="s">
        <v>483</v>
      </c>
      <c r="I240" s="104" t="b">
        <v>1</v>
      </c>
      <c r="J240" s="105"/>
      <c r="K240" s="105"/>
      <c r="L240" s="104">
        <v>24</v>
      </c>
      <c r="M240" s="105"/>
      <c r="N240" s="104" t="b">
        <v>1</v>
      </c>
      <c r="O240" s="104">
        <v>0</v>
      </c>
      <c r="P240" s="105"/>
      <c r="Q240" s="105"/>
      <c r="R240" s="104" t="b">
        <v>0</v>
      </c>
      <c r="S240" s="105"/>
      <c r="T240" s="105"/>
      <c r="U240" s="105"/>
      <c r="V240" s="105"/>
      <c r="W240" s="105"/>
      <c r="X240" s="105"/>
      <c r="Y240" s="105"/>
      <c r="Z240" s="105"/>
      <c r="AA240" s="105"/>
      <c r="AB240" s="105"/>
      <c r="AC240" s="105"/>
      <c r="AD240" s="105"/>
      <c r="AE240" s="105"/>
      <c r="AF240" s="105"/>
      <c r="AG240" s="105"/>
      <c r="AH240" s="105"/>
      <c r="AI240" s="105"/>
      <c r="AJ240" s="105"/>
      <c r="AK240" s="105"/>
      <c r="AL240" s="105"/>
      <c r="AM240" s="105"/>
      <c r="AN240" s="105"/>
      <c r="AO240" s="105"/>
      <c r="AP240" s="105"/>
      <c r="AQ240" s="104">
        <v>0</v>
      </c>
      <c r="AR240" s="104">
        <v>300000</v>
      </c>
      <c r="AS240" s="105"/>
      <c r="AT240" s="104">
        <v>0</v>
      </c>
      <c r="AU240" s="104">
        <v>0</v>
      </c>
      <c r="AV240" s="104">
        <v>-1</v>
      </c>
      <c r="AW240" s="104">
        <v>1460</v>
      </c>
      <c r="AX240" s="104">
        <v>1460</v>
      </c>
      <c r="AY240" s="104">
        <v>20</v>
      </c>
      <c r="AZ240" s="104" t="b">
        <v>0</v>
      </c>
      <c r="BA240" s="104">
        <v>0</v>
      </c>
      <c r="BB240" s="104">
        <v>0</v>
      </c>
      <c r="BC240" s="104">
        <v>0</v>
      </c>
      <c r="BD240" s="104" t="b">
        <v>1</v>
      </c>
      <c r="BE240" s="105" t="s">
        <v>512</v>
      </c>
      <c r="BF240" s="104">
        <v>0</v>
      </c>
      <c r="BG240" s="104">
        <v>0</v>
      </c>
      <c r="BH240" s="104">
        <v>0</v>
      </c>
      <c r="BI240" s="104" t="b">
        <v>1</v>
      </c>
      <c r="BJ240" s="105"/>
      <c r="BK240" s="105"/>
      <c r="BL240" s="104">
        <v>0</v>
      </c>
      <c r="BM240" s="104">
        <v>0</v>
      </c>
      <c r="BN240" s="104">
        <v>150</v>
      </c>
      <c r="BO240" s="105"/>
      <c r="BP240" s="105" t="s">
        <v>207</v>
      </c>
      <c r="BQ240" s="104">
        <v>438000</v>
      </c>
      <c r="BR240" s="105"/>
      <c r="BS240" s="105" t="s">
        <v>105</v>
      </c>
      <c r="BT240" s="105"/>
      <c r="BU240" s="104">
        <v>0</v>
      </c>
    </row>
    <row r="241" spans="1:73" x14ac:dyDescent="0.35">
      <c r="A241" s="104">
        <v>0</v>
      </c>
      <c r="B241" s="105" t="s">
        <v>511</v>
      </c>
      <c r="C241" s="105"/>
      <c r="D241" s="104">
        <v>2</v>
      </c>
      <c r="E241" s="105" t="s">
        <v>7032</v>
      </c>
      <c r="F241" s="105" t="s">
        <v>6762</v>
      </c>
      <c r="G241" s="104">
        <v>1</v>
      </c>
      <c r="H241" s="105" t="s">
        <v>483</v>
      </c>
      <c r="I241" s="104" t="b">
        <v>1</v>
      </c>
      <c r="J241" s="105"/>
      <c r="K241" s="105"/>
      <c r="L241" s="104">
        <v>24</v>
      </c>
      <c r="M241" s="105"/>
      <c r="N241" s="104" t="b">
        <v>1</v>
      </c>
      <c r="O241" s="104">
        <v>0</v>
      </c>
      <c r="P241" s="105"/>
      <c r="Q241" s="105"/>
      <c r="R241" s="104" t="b">
        <v>0</v>
      </c>
      <c r="S241" s="105"/>
      <c r="T241" s="105"/>
      <c r="U241" s="105"/>
      <c r="V241" s="105"/>
      <c r="W241" s="105"/>
      <c r="X241" s="105"/>
      <c r="Y241" s="105"/>
      <c r="Z241" s="105"/>
      <c r="AA241" s="105"/>
      <c r="AB241" s="105"/>
      <c r="AC241" s="105"/>
      <c r="AD241" s="105"/>
      <c r="AE241" s="105"/>
      <c r="AF241" s="105"/>
      <c r="AG241" s="105"/>
      <c r="AH241" s="105"/>
      <c r="AI241" s="105"/>
      <c r="AJ241" s="105"/>
      <c r="AK241" s="105"/>
      <c r="AL241" s="105"/>
      <c r="AM241" s="105"/>
      <c r="AN241" s="105"/>
      <c r="AO241" s="105"/>
      <c r="AP241" s="105"/>
      <c r="AQ241" s="104">
        <v>0</v>
      </c>
      <c r="AR241" s="104">
        <v>0</v>
      </c>
      <c r="AS241" s="105"/>
      <c r="AT241" s="104">
        <v>0</v>
      </c>
      <c r="AU241" s="104">
        <v>0</v>
      </c>
      <c r="AV241" s="104">
        <v>-1</v>
      </c>
      <c r="AW241" s="104">
        <v>1460</v>
      </c>
      <c r="AX241" s="104">
        <v>1460</v>
      </c>
      <c r="AY241" s="104">
        <v>20</v>
      </c>
      <c r="AZ241" s="104" t="b">
        <v>0</v>
      </c>
      <c r="BA241" s="104">
        <v>0</v>
      </c>
      <c r="BB241" s="104">
        <v>0</v>
      </c>
      <c r="BC241" s="104">
        <v>0</v>
      </c>
      <c r="BD241" s="104" t="b">
        <v>0</v>
      </c>
      <c r="BE241" s="105" t="s">
        <v>512</v>
      </c>
      <c r="BF241" s="104">
        <v>0</v>
      </c>
      <c r="BG241" s="104">
        <v>0</v>
      </c>
      <c r="BH241" s="104">
        <v>0</v>
      </c>
      <c r="BI241" s="104" t="b">
        <v>0</v>
      </c>
      <c r="BJ241" s="105"/>
      <c r="BK241" s="105"/>
      <c r="BL241" s="104">
        <v>0</v>
      </c>
      <c r="BM241" s="104">
        <v>1</v>
      </c>
      <c r="BN241" s="104">
        <v>0</v>
      </c>
      <c r="BO241" s="105" t="s">
        <v>6763</v>
      </c>
      <c r="BP241" s="105" t="s">
        <v>208</v>
      </c>
      <c r="BQ241" s="104">
        <v>8760</v>
      </c>
      <c r="BR241" s="105"/>
      <c r="BS241" s="105" t="s">
        <v>513</v>
      </c>
      <c r="BT241" s="105"/>
      <c r="BU241" s="104">
        <v>0</v>
      </c>
    </row>
    <row r="242" spans="1:73" x14ac:dyDescent="0.35">
      <c r="A242" s="104">
        <v>0</v>
      </c>
      <c r="B242" s="105" t="s">
        <v>482</v>
      </c>
      <c r="C242" s="105"/>
      <c r="D242" s="104">
        <v>2</v>
      </c>
      <c r="E242" s="105" t="s">
        <v>7025</v>
      </c>
      <c r="F242" s="105" t="s">
        <v>6803</v>
      </c>
      <c r="G242" s="104">
        <v>1</v>
      </c>
      <c r="H242" s="105" t="s">
        <v>483</v>
      </c>
      <c r="I242" s="104" t="b">
        <v>1</v>
      </c>
      <c r="J242" s="105"/>
      <c r="K242" s="105"/>
      <c r="L242" s="104">
        <v>24</v>
      </c>
      <c r="M242" s="105"/>
      <c r="N242" s="104" t="b">
        <v>1</v>
      </c>
      <c r="O242" s="104">
        <v>0</v>
      </c>
      <c r="P242" s="105"/>
      <c r="Q242" s="105"/>
      <c r="R242" s="104" t="b">
        <v>0</v>
      </c>
      <c r="S242" s="105"/>
      <c r="T242" s="105"/>
      <c r="U242" s="105"/>
      <c r="V242" s="105"/>
      <c r="W242" s="105"/>
      <c r="X242" s="105"/>
      <c r="Y242" s="105"/>
      <c r="Z242" s="105"/>
      <c r="AA242" s="105"/>
      <c r="AB242" s="105"/>
      <c r="AC242" s="105"/>
      <c r="AD242" s="105"/>
      <c r="AE242" s="105"/>
      <c r="AF242" s="105"/>
      <c r="AG242" s="105"/>
      <c r="AH242" s="105"/>
      <c r="AI242" s="105"/>
      <c r="AJ242" s="105"/>
      <c r="AK242" s="105"/>
      <c r="AL242" s="105"/>
      <c r="AM242" s="105"/>
      <c r="AN242" s="105"/>
      <c r="AO242" s="105"/>
      <c r="AP242" s="105"/>
      <c r="AQ242" s="104">
        <v>0</v>
      </c>
      <c r="AR242" s="104">
        <v>10000</v>
      </c>
      <c r="AS242" s="105"/>
      <c r="AT242" s="104">
        <v>0</v>
      </c>
      <c r="AU242" s="104">
        <v>0</v>
      </c>
      <c r="AV242" s="104">
        <v>-1</v>
      </c>
      <c r="AW242" s="104">
        <v>1460</v>
      </c>
      <c r="AX242" s="104">
        <v>1460</v>
      </c>
      <c r="AY242" s="104">
        <v>20</v>
      </c>
      <c r="AZ242" s="104" t="b">
        <v>0</v>
      </c>
      <c r="BA242" s="104">
        <v>0</v>
      </c>
      <c r="BB242" s="104">
        <v>0</v>
      </c>
      <c r="BC242" s="104">
        <v>0</v>
      </c>
      <c r="BD242" s="104" t="b">
        <v>1</v>
      </c>
      <c r="BE242" s="105" t="s">
        <v>512</v>
      </c>
      <c r="BF242" s="104">
        <v>0</v>
      </c>
      <c r="BG242" s="104">
        <v>0</v>
      </c>
      <c r="BH242" s="104">
        <v>0</v>
      </c>
      <c r="BI242" s="104" t="b">
        <v>1</v>
      </c>
      <c r="BJ242" s="105"/>
      <c r="BK242" s="105"/>
      <c r="BL242" s="104">
        <v>0</v>
      </c>
      <c r="BM242" s="104">
        <v>0</v>
      </c>
      <c r="BN242" s="104">
        <v>10</v>
      </c>
      <c r="BO242" s="105"/>
      <c r="BP242" s="105" t="s">
        <v>207</v>
      </c>
      <c r="BQ242" s="104">
        <v>219000</v>
      </c>
      <c r="BR242" s="105"/>
      <c r="BS242" s="105" t="s">
        <v>105</v>
      </c>
      <c r="BT242" s="105"/>
      <c r="BU242" s="104">
        <v>0</v>
      </c>
    </row>
    <row r="243" spans="1:73" x14ac:dyDescent="0.35">
      <c r="A243" s="104">
        <v>0</v>
      </c>
      <c r="B243" s="105" t="s">
        <v>482</v>
      </c>
      <c r="C243" s="105"/>
      <c r="D243" s="104">
        <v>2</v>
      </c>
      <c r="E243" s="105" t="s">
        <v>10836</v>
      </c>
      <c r="F243" s="105" t="s">
        <v>6832</v>
      </c>
      <c r="G243" s="104">
        <v>1</v>
      </c>
      <c r="H243" s="105" t="s">
        <v>483</v>
      </c>
      <c r="I243" s="104" t="b">
        <v>1</v>
      </c>
      <c r="J243" s="105"/>
      <c r="K243" s="105"/>
      <c r="L243" s="104">
        <v>24</v>
      </c>
      <c r="M243" s="105"/>
      <c r="N243" s="104" t="b">
        <v>1</v>
      </c>
      <c r="O243" s="104">
        <v>0</v>
      </c>
      <c r="P243" s="105"/>
      <c r="Q243" s="105"/>
      <c r="R243" s="104" t="b">
        <v>0</v>
      </c>
      <c r="S243" s="105"/>
      <c r="T243" s="105"/>
      <c r="U243" s="105"/>
      <c r="V243" s="105"/>
      <c r="W243" s="105"/>
      <c r="X243" s="105"/>
      <c r="Y243" s="105"/>
      <c r="Z243" s="105"/>
      <c r="AA243" s="105"/>
      <c r="AB243" s="105"/>
      <c r="AC243" s="105"/>
      <c r="AD243" s="105"/>
      <c r="AE243" s="105"/>
      <c r="AF243" s="105"/>
      <c r="AG243" s="105"/>
      <c r="AH243" s="105"/>
      <c r="AI243" s="105"/>
      <c r="AJ243" s="105"/>
      <c r="AK243" s="105"/>
      <c r="AL243" s="105"/>
      <c r="AM243" s="105"/>
      <c r="AN243" s="105"/>
      <c r="AO243" s="105"/>
      <c r="AP243" s="105"/>
      <c r="AQ243" s="104">
        <v>0</v>
      </c>
      <c r="AR243" s="104">
        <v>20000</v>
      </c>
      <c r="AS243" s="105"/>
      <c r="AT243" s="104">
        <v>0</v>
      </c>
      <c r="AU243" s="104">
        <v>0</v>
      </c>
      <c r="AV243" s="104">
        <v>-1</v>
      </c>
      <c r="AW243" s="104">
        <v>1460</v>
      </c>
      <c r="AX243" s="104">
        <v>1460</v>
      </c>
      <c r="AY243" s="104">
        <v>20</v>
      </c>
      <c r="AZ243" s="104" t="b">
        <v>0</v>
      </c>
      <c r="BA243" s="104">
        <v>0</v>
      </c>
      <c r="BB243" s="104">
        <v>0</v>
      </c>
      <c r="BC243" s="104">
        <v>0</v>
      </c>
      <c r="BD243" s="104" t="b">
        <v>1</v>
      </c>
      <c r="BE243" s="105" t="s">
        <v>512</v>
      </c>
      <c r="BF243" s="104">
        <v>0</v>
      </c>
      <c r="BG243" s="104">
        <v>0</v>
      </c>
      <c r="BH243" s="104">
        <v>0</v>
      </c>
      <c r="BI243" s="104" t="b">
        <v>1</v>
      </c>
      <c r="BJ243" s="105"/>
      <c r="BK243" s="105"/>
      <c r="BL243" s="104">
        <v>0</v>
      </c>
      <c r="BM243" s="104">
        <v>0</v>
      </c>
      <c r="BN243" s="104">
        <v>30</v>
      </c>
      <c r="BO243" s="105"/>
      <c r="BP243" s="105" t="s">
        <v>311</v>
      </c>
      <c r="BQ243" s="104">
        <v>26280</v>
      </c>
      <c r="BR243" s="105"/>
      <c r="BS243" s="105" t="s">
        <v>105</v>
      </c>
      <c r="BT243" s="105"/>
      <c r="BU243" s="104">
        <v>0</v>
      </c>
    </row>
    <row r="244" spans="1:73" x14ac:dyDescent="0.35">
      <c r="A244" s="104">
        <v>0</v>
      </c>
      <c r="B244" s="105" t="s">
        <v>511</v>
      </c>
      <c r="C244" s="105"/>
      <c r="D244" s="104">
        <v>2</v>
      </c>
      <c r="E244" s="105" t="s">
        <v>6930</v>
      </c>
      <c r="F244" s="105" t="s">
        <v>6807</v>
      </c>
      <c r="G244" s="104">
        <v>1</v>
      </c>
      <c r="H244" s="105" t="s">
        <v>483</v>
      </c>
      <c r="I244" s="104" t="b">
        <v>1</v>
      </c>
      <c r="J244" s="105"/>
      <c r="K244" s="105"/>
      <c r="L244" s="104">
        <v>24</v>
      </c>
      <c r="M244" s="105"/>
      <c r="N244" s="104" t="b">
        <v>1</v>
      </c>
      <c r="O244" s="104">
        <v>0</v>
      </c>
      <c r="P244" s="105" t="s">
        <v>485</v>
      </c>
      <c r="Q244" s="105" t="s">
        <v>6002</v>
      </c>
      <c r="R244" s="104" t="b">
        <v>0</v>
      </c>
      <c r="S244" s="105"/>
      <c r="T244" s="105"/>
      <c r="U244" s="105"/>
      <c r="V244" s="105"/>
      <c r="W244" s="105"/>
      <c r="X244" s="105"/>
      <c r="Y244" s="105"/>
      <c r="Z244" s="105"/>
      <c r="AA244" s="105"/>
      <c r="AB244" s="105"/>
      <c r="AC244" s="105"/>
      <c r="AD244" s="105"/>
      <c r="AE244" s="105"/>
      <c r="AF244" s="105"/>
      <c r="AG244" s="105"/>
      <c r="AH244" s="105"/>
      <c r="AI244" s="105"/>
      <c r="AJ244" s="105"/>
      <c r="AK244" s="105"/>
      <c r="AL244" s="105"/>
      <c r="AM244" s="105"/>
      <c r="AN244" s="105"/>
      <c r="AO244" s="105"/>
      <c r="AP244" s="105"/>
      <c r="AQ244" s="104">
        <v>0</v>
      </c>
      <c r="AR244" s="104">
        <v>0</v>
      </c>
      <c r="AS244" s="105"/>
      <c r="AT244" s="104">
        <v>0</v>
      </c>
      <c r="AU244" s="104">
        <v>0</v>
      </c>
      <c r="AV244" s="104">
        <v>-1</v>
      </c>
      <c r="AW244" s="104">
        <v>1460</v>
      </c>
      <c r="AX244" s="104">
        <v>1460</v>
      </c>
      <c r="AY244" s="104">
        <v>20</v>
      </c>
      <c r="AZ244" s="104" t="b">
        <v>0</v>
      </c>
      <c r="BA244" s="104">
        <v>0</v>
      </c>
      <c r="BB244" s="104">
        <v>0</v>
      </c>
      <c r="BC244" s="104">
        <v>0</v>
      </c>
      <c r="BD244" s="104" t="b">
        <v>0</v>
      </c>
      <c r="BE244" s="105" t="s">
        <v>512</v>
      </c>
      <c r="BF244" s="104">
        <v>0</v>
      </c>
      <c r="BG244" s="104">
        <v>0</v>
      </c>
      <c r="BH244" s="104">
        <v>0</v>
      </c>
      <c r="BI244" s="104" t="b">
        <v>0</v>
      </c>
      <c r="BJ244" s="105"/>
      <c r="BK244" s="105"/>
      <c r="BL244" s="104">
        <v>0</v>
      </c>
      <c r="BM244" s="104">
        <v>0</v>
      </c>
      <c r="BN244" s="104">
        <v>3</v>
      </c>
      <c r="BO244" s="105"/>
      <c r="BP244" s="105" t="s">
        <v>208</v>
      </c>
      <c r="BQ244" s="104">
        <v>8760</v>
      </c>
      <c r="BR244" s="105"/>
      <c r="BS244" s="105" t="s">
        <v>513</v>
      </c>
      <c r="BT244" s="105"/>
      <c r="BU244" s="104">
        <v>0</v>
      </c>
    </row>
    <row r="245" spans="1:73" x14ac:dyDescent="0.35">
      <c r="A245" s="104">
        <v>0</v>
      </c>
      <c r="B245" s="105" t="s">
        <v>482</v>
      </c>
      <c r="C245" s="105"/>
      <c r="D245" s="104">
        <v>2</v>
      </c>
      <c r="E245" s="105" t="s">
        <v>6930</v>
      </c>
      <c r="F245" s="105" t="s">
        <v>6808</v>
      </c>
      <c r="G245" s="104">
        <v>1</v>
      </c>
      <c r="H245" s="105" t="s">
        <v>483</v>
      </c>
      <c r="I245" s="104" t="b">
        <v>1</v>
      </c>
      <c r="J245" s="105"/>
      <c r="K245" s="105"/>
      <c r="L245" s="104">
        <v>24</v>
      </c>
      <c r="M245" s="105"/>
      <c r="N245" s="104" t="b">
        <v>1</v>
      </c>
      <c r="O245" s="104">
        <v>0</v>
      </c>
      <c r="P245" s="105" t="s">
        <v>485</v>
      </c>
      <c r="Q245" s="105" t="s">
        <v>6002</v>
      </c>
      <c r="R245" s="104" t="b">
        <v>0</v>
      </c>
      <c r="S245" s="105"/>
      <c r="T245" s="105"/>
      <c r="U245" s="105"/>
      <c r="V245" s="105"/>
      <c r="W245" s="105"/>
      <c r="X245" s="105"/>
      <c r="Y245" s="105"/>
      <c r="Z245" s="105"/>
      <c r="AA245" s="105"/>
      <c r="AB245" s="105"/>
      <c r="AC245" s="105"/>
      <c r="AD245" s="105"/>
      <c r="AE245" s="105"/>
      <c r="AF245" s="105"/>
      <c r="AG245" s="105"/>
      <c r="AH245" s="105"/>
      <c r="AI245" s="105"/>
      <c r="AJ245" s="105"/>
      <c r="AK245" s="105"/>
      <c r="AL245" s="105"/>
      <c r="AM245" s="105"/>
      <c r="AN245" s="105"/>
      <c r="AO245" s="105"/>
      <c r="AP245" s="105"/>
      <c r="AQ245" s="104">
        <v>0</v>
      </c>
      <c r="AR245" s="104">
        <v>0</v>
      </c>
      <c r="AS245" s="105"/>
      <c r="AT245" s="104">
        <v>0</v>
      </c>
      <c r="AU245" s="104">
        <v>0</v>
      </c>
      <c r="AV245" s="104">
        <v>-1</v>
      </c>
      <c r="AW245" s="104">
        <v>1460</v>
      </c>
      <c r="AX245" s="104">
        <v>1460</v>
      </c>
      <c r="AY245" s="104">
        <v>20</v>
      </c>
      <c r="AZ245" s="104" t="b">
        <v>0</v>
      </c>
      <c r="BA245" s="104">
        <v>0</v>
      </c>
      <c r="BB245" s="104">
        <v>0</v>
      </c>
      <c r="BC245" s="104">
        <v>0</v>
      </c>
      <c r="BD245" s="104" t="b">
        <v>1</v>
      </c>
      <c r="BE245" s="105" t="s">
        <v>512</v>
      </c>
      <c r="BF245" s="104">
        <v>0</v>
      </c>
      <c r="BG245" s="104">
        <v>0</v>
      </c>
      <c r="BH245" s="104">
        <v>0</v>
      </c>
      <c r="BI245" s="104" t="b">
        <v>1</v>
      </c>
      <c r="BJ245" s="105" t="s">
        <v>5960</v>
      </c>
      <c r="BK245" s="105" t="s">
        <v>5959</v>
      </c>
      <c r="BL245" s="104">
        <v>0</v>
      </c>
      <c r="BM245" s="104">
        <v>1</v>
      </c>
      <c r="BN245" s="104">
        <v>4</v>
      </c>
      <c r="BO245" s="105"/>
      <c r="BP245" s="105" t="s">
        <v>207</v>
      </c>
      <c r="BQ245" s="104">
        <v>140160</v>
      </c>
      <c r="BR245" s="105"/>
      <c r="BS245" s="105" t="s">
        <v>105</v>
      </c>
      <c r="BT245" s="105"/>
      <c r="BU245" s="104">
        <v>0</v>
      </c>
    </row>
    <row r="246" spans="1:73" x14ac:dyDescent="0.35">
      <c r="A246" s="104">
        <v>0</v>
      </c>
      <c r="B246" s="105" t="s">
        <v>511</v>
      </c>
      <c r="C246" s="105"/>
      <c r="D246" s="104">
        <v>2</v>
      </c>
      <c r="E246" s="105" t="s">
        <v>6930</v>
      </c>
      <c r="F246" s="105" t="s">
        <v>6809</v>
      </c>
      <c r="G246" s="104">
        <v>1</v>
      </c>
      <c r="H246" s="105" t="s">
        <v>483</v>
      </c>
      <c r="I246" s="104" t="b">
        <v>1</v>
      </c>
      <c r="J246" s="105"/>
      <c r="K246" s="105"/>
      <c r="L246" s="104">
        <v>24</v>
      </c>
      <c r="M246" s="105"/>
      <c r="N246" s="104" t="b">
        <v>1</v>
      </c>
      <c r="O246" s="104">
        <v>0</v>
      </c>
      <c r="P246" s="105"/>
      <c r="Q246" s="105"/>
      <c r="R246" s="104" t="b">
        <v>1</v>
      </c>
      <c r="S246" s="105"/>
      <c r="T246" s="105"/>
      <c r="U246" s="105"/>
      <c r="V246" s="105"/>
      <c r="W246" s="105"/>
      <c r="X246" s="105"/>
      <c r="Y246" s="105"/>
      <c r="Z246" s="105"/>
      <c r="AA246" s="105"/>
      <c r="AB246" s="105"/>
      <c r="AC246" s="105"/>
      <c r="AD246" s="105"/>
      <c r="AE246" s="105"/>
      <c r="AF246" s="105"/>
      <c r="AG246" s="105"/>
      <c r="AH246" s="105"/>
      <c r="AI246" s="105"/>
      <c r="AJ246" s="105"/>
      <c r="AK246" s="105"/>
      <c r="AL246" s="105"/>
      <c r="AM246" s="105"/>
      <c r="AN246" s="105"/>
      <c r="AO246" s="105"/>
      <c r="AP246" s="105"/>
      <c r="AQ246" s="104">
        <v>0</v>
      </c>
      <c r="AR246" s="104">
        <v>0</v>
      </c>
      <c r="AS246" s="105"/>
      <c r="AT246" s="104">
        <v>0</v>
      </c>
      <c r="AU246" s="104">
        <v>0</v>
      </c>
      <c r="AV246" s="104">
        <v>-1</v>
      </c>
      <c r="AW246" s="104">
        <v>1460</v>
      </c>
      <c r="AX246" s="104">
        <v>1460</v>
      </c>
      <c r="AY246" s="104">
        <v>20</v>
      </c>
      <c r="AZ246" s="104" t="b">
        <v>0</v>
      </c>
      <c r="BA246" s="104">
        <v>0</v>
      </c>
      <c r="BB246" s="104">
        <v>0</v>
      </c>
      <c r="BC246" s="104">
        <v>0</v>
      </c>
      <c r="BD246" s="104" t="b">
        <v>0</v>
      </c>
      <c r="BE246" s="105" t="s">
        <v>512</v>
      </c>
      <c r="BF246" s="104">
        <v>0</v>
      </c>
      <c r="BG246" s="104">
        <v>0</v>
      </c>
      <c r="BH246" s="104">
        <v>0</v>
      </c>
      <c r="BI246" s="104" t="b">
        <v>0</v>
      </c>
      <c r="BJ246" s="105"/>
      <c r="BK246" s="105"/>
      <c r="BL246" s="104">
        <v>0</v>
      </c>
      <c r="BM246" s="104">
        <v>2</v>
      </c>
      <c r="BN246" s="104">
        <v>0</v>
      </c>
      <c r="BO246" s="105" t="s">
        <v>6810</v>
      </c>
      <c r="BP246" s="105" t="s">
        <v>6743</v>
      </c>
      <c r="BQ246" s="104">
        <v>8760</v>
      </c>
      <c r="BR246" s="105"/>
      <c r="BS246" s="105" t="s">
        <v>513</v>
      </c>
      <c r="BT246" s="105"/>
      <c r="BU246" s="104">
        <v>0</v>
      </c>
    </row>
    <row r="247" spans="1:73" x14ac:dyDescent="0.35">
      <c r="A247" s="104">
        <v>0</v>
      </c>
      <c r="B247" s="105" t="s">
        <v>482</v>
      </c>
      <c r="C247" s="105"/>
      <c r="D247" s="104">
        <v>2</v>
      </c>
      <c r="E247" s="105" t="s">
        <v>6932</v>
      </c>
      <c r="F247" s="105" t="s">
        <v>6838</v>
      </c>
      <c r="G247" s="104">
        <v>1</v>
      </c>
      <c r="H247" s="105" t="s">
        <v>483</v>
      </c>
      <c r="I247" s="104" t="b">
        <v>1</v>
      </c>
      <c r="J247" s="105"/>
      <c r="K247" s="105"/>
      <c r="L247" s="104">
        <v>24</v>
      </c>
      <c r="M247" s="105"/>
      <c r="N247" s="104" t="b">
        <v>1</v>
      </c>
      <c r="O247" s="104">
        <v>0</v>
      </c>
      <c r="P247" s="105" t="s">
        <v>485</v>
      </c>
      <c r="Q247" s="105" t="s">
        <v>6002</v>
      </c>
      <c r="R247" s="104" t="b">
        <v>0</v>
      </c>
      <c r="S247" s="105"/>
      <c r="T247" s="105"/>
      <c r="U247" s="105"/>
      <c r="V247" s="105"/>
      <c r="W247" s="105"/>
      <c r="X247" s="105"/>
      <c r="Y247" s="105"/>
      <c r="Z247" s="105"/>
      <c r="AA247" s="105"/>
      <c r="AB247" s="105"/>
      <c r="AC247" s="105"/>
      <c r="AD247" s="105"/>
      <c r="AE247" s="105"/>
      <c r="AF247" s="105"/>
      <c r="AG247" s="105"/>
      <c r="AH247" s="105"/>
      <c r="AI247" s="105"/>
      <c r="AJ247" s="105"/>
      <c r="AK247" s="105"/>
      <c r="AL247" s="105"/>
      <c r="AM247" s="105"/>
      <c r="AN247" s="105"/>
      <c r="AO247" s="105"/>
      <c r="AP247" s="105"/>
      <c r="AQ247" s="104">
        <v>0</v>
      </c>
      <c r="AR247" s="104">
        <v>0</v>
      </c>
      <c r="AS247" s="105"/>
      <c r="AT247" s="104">
        <v>0</v>
      </c>
      <c r="AU247" s="104">
        <v>0</v>
      </c>
      <c r="AV247" s="104">
        <v>-1</v>
      </c>
      <c r="AW247" s="104">
        <v>1460</v>
      </c>
      <c r="AX247" s="104">
        <v>1460</v>
      </c>
      <c r="AY247" s="104">
        <v>20</v>
      </c>
      <c r="AZ247" s="104" t="b">
        <v>0</v>
      </c>
      <c r="BA247" s="104">
        <v>0</v>
      </c>
      <c r="BB247" s="104">
        <v>0</v>
      </c>
      <c r="BC247" s="104">
        <v>0</v>
      </c>
      <c r="BD247" s="104" t="b">
        <v>1</v>
      </c>
      <c r="BE247" s="105" t="s">
        <v>512</v>
      </c>
      <c r="BF247" s="104">
        <v>0</v>
      </c>
      <c r="BG247" s="104">
        <v>0</v>
      </c>
      <c r="BH247" s="104">
        <v>0</v>
      </c>
      <c r="BI247" s="104" t="b">
        <v>1</v>
      </c>
      <c r="BJ247" s="105" t="s">
        <v>5963</v>
      </c>
      <c r="BK247" s="105" t="s">
        <v>5962</v>
      </c>
      <c r="BL247" s="104">
        <v>0</v>
      </c>
      <c r="BM247" s="104">
        <v>0</v>
      </c>
      <c r="BN247" s="104">
        <v>2</v>
      </c>
      <c r="BO247" s="105"/>
      <c r="BP247" s="105" t="s">
        <v>207</v>
      </c>
      <c r="BQ247" s="104">
        <v>70080</v>
      </c>
      <c r="BR247" s="105"/>
      <c r="BS247" s="105" t="s">
        <v>105</v>
      </c>
      <c r="BT247" s="105"/>
      <c r="BU247" s="104">
        <v>0</v>
      </c>
    </row>
    <row r="248" spans="1:73" x14ac:dyDescent="0.35">
      <c r="A248" s="104">
        <v>0</v>
      </c>
      <c r="B248" s="105" t="s">
        <v>511</v>
      </c>
      <c r="C248" s="105"/>
      <c r="D248" s="104">
        <v>2</v>
      </c>
      <c r="E248" s="105" t="s">
        <v>6932</v>
      </c>
      <c r="F248" s="105" t="s">
        <v>6809</v>
      </c>
      <c r="G248" s="104">
        <v>1</v>
      </c>
      <c r="H248" s="105" t="s">
        <v>483</v>
      </c>
      <c r="I248" s="104" t="b">
        <v>1</v>
      </c>
      <c r="J248" s="105"/>
      <c r="K248" s="105"/>
      <c r="L248" s="104">
        <v>24</v>
      </c>
      <c r="M248" s="105"/>
      <c r="N248" s="104" t="b">
        <v>1</v>
      </c>
      <c r="O248" s="104">
        <v>0</v>
      </c>
      <c r="P248" s="105"/>
      <c r="Q248" s="105"/>
      <c r="R248" s="104" t="b">
        <v>1</v>
      </c>
      <c r="S248" s="105"/>
      <c r="T248" s="105"/>
      <c r="U248" s="105"/>
      <c r="V248" s="105"/>
      <c r="W248" s="105"/>
      <c r="X248" s="105"/>
      <c r="Y248" s="105"/>
      <c r="Z248" s="105"/>
      <c r="AA248" s="105"/>
      <c r="AB248" s="105"/>
      <c r="AC248" s="105"/>
      <c r="AD248" s="105"/>
      <c r="AE248" s="105"/>
      <c r="AF248" s="105"/>
      <c r="AG248" s="105"/>
      <c r="AH248" s="105"/>
      <c r="AI248" s="105"/>
      <c r="AJ248" s="105"/>
      <c r="AK248" s="105"/>
      <c r="AL248" s="105"/>
      <c r="AM248" s="105"/>
      <c r="AN248" s="105"/>
      <c r="AO248" s="105"/>
      <c r="AP248" s="105"/>
      <c r="AQ248" s="104">
        <v>0</v>
      </c>
      <c r="AR248" s="104">
        <v>0</v>
      </c>
      <c r="AS248" s="105"/>
      <c r="AT248" s="104">
        <v>0</v>
      </c>
      <c r="AU248" s="104">
        <v>0</v>
      </c>
      <c r="AV248" s="104">
        <v>-1</v>
      </c>
      <c r="AW248" s="104">
        <v>1460</v>
      </c>
      <c r="AX248" s="104">
        <v>1460</v>
      </c>
      <c r="AY248" s="104">
        <v>20</v>
      </c>
      <c r="AZ248" s="104" t="b">
        <v>0</v>
      </c>
      <c r="BA248" s="104">
        <v>0</v>
      </c>
      <c r="BB248" s="104">
        <v>0</v>
      </c>
      <c r="BC248" s="104">
        <v>0</v>
      </c>
      <c r="BD248" s="104" t="b">
        <v>0</v>
      </c>
      <c r="BE248" s="105" t="s">
        <v>512</v>
      </c>
      <c r="BF248" s="104">
        <v>0</v>
      </c>
      <c r="BG248" s="104">
        <v>0</v>
      </c>
      <c r="BH248" s="104">
        <v>0</v>
      </c>
      <c r="BI248" s="104" t="b">
        <v>0</v>
      </c>
      <c r="BJ248" s="105"/>
      <c r="BK248" s="105"/>
      <c r="BL248" s="104">
        <v>0</v>
      </c>
      <c r="BM248" s="104">
        <v>1</v>
      </c>
      <c r="BN248" s="104">
        <v>0</v>
      </c>
      <c r="BO248" s="105" t="s">
        <v>6810</v>
      </c>
      <c r="BP248" s="105" t="s">
        <v>6743</v>
      </c>
      <c r="BQ248" s="104">
        <v>8760</v>
      </c>
      <c r="BR248" s="105"/>
      <c r="BS248" s="105" t="s">
        <v>513</v>
      </c>
      <c r="BT248" s="105"/>
      <c r="BU248" s="104">
        <v>0</v>
      </c>
    </row>
    <row r="249" spans="1:73" x14ac:dyDescent="0.35">
      <c r="A249" s="104">
        <v>0</v>
      </c>
      <c r="B249" s="105" t="s">
        <v>511</v>
      </c>
      <c r="C249" s="105"/>
      <c r="D249" s="104">
        <v>2</v>
      </c>
      <c r="E249" s="105" t="s">
        <v>6931</v>
      </c>
      <c r="F249" s="105" t="s">
        <v>6836</v>
      </c>
      <c r="G249" s="104">
        <v>1</v>
      </c>
      <c r="H249" s="105" t="s">
        <v>483</v>
      </c>
      <c r="I249" s="104" t="b">
        <v>1</v>
      </c>
      <c r="J249" s="105"/>
      <c r="K249" s="105"/>
      <c r="L249" s="104">
        <v>24</v>
      </c>
      <c r="M249" s="105"/>
      <c r="N249" s="104" t="b">
        <v>1</v>
      </c>
      <c r="O249" s="104">
        <v>0</v>
      </c>
      <c r="P249" s="105" t="s">
        <v>485</v>
      </c>
      <c r="Q249" s="105" t="s">
        <v>6002</v>
      </c>
      <c r="R249" s="104" t="b">
        <v>0</v>
      </c>
      <c r="S249" s="105"/>
      <c r="T249" s="105"/>
      <c r="U249" s="105"/>
      <c r="V249" s="105"/>
      <c r="W249" s="105"/>
      <c r="X249" s="105"/>
      <c r="Y249" s="105"/>
      <c r="Z249" s="105"/>
      <c r="AA249" s="105"/>
      <c r="AB249" s="105"/>
      <c r="AC249" s="105"/>
      <c r="AD249" s="105"/>
      <c r="AE249" s="105"/>
      <c r="AF249" s="105"/>
      <c r="AG249" s="105"/>
      <c r="AH249" s="105"/>
      <c r="AI249" s="105"/>
      <c r="AJ249" s="105"/>
      <c r="AK249" s="105"/>
      <c r="AL249" s="105"/>
      <c r="AM249" s="105"/>
      <c r="AN249" s="105"/>
      <c r="AO249" s="105"/>
      <c r="AP249" s="105"/>
      <c r="AQ249" s="104">
        <v>0</v>
      </c>
      <c r="AR249" s="104">
        <v>0</v>
      </c>
      <c r="AS249" s="105"/>
      <c r="AT249" s="104">
        <v>0</v>
      </c>
      <c r="AU249" s="104">
        <v>0</v>
      </c>
      <c r="AV249" s="104">
        <v>-1</v>
      </c>
      <c r="AW249" s="104">
        <v>1460</v>
      </c>
      <c r="AX249" s="104">
        <v>1460</v>
      </c>
      <c r="AY249" s="104">
        <v>20</v>
      </c>
      <c r="AZ249" s="104" t="b">
        <v>0</v>
      </c>
      <c r="BA249" s="104">
        <v>0</v>
      </c>
      <c r="BB249" s="104">
        <v>0</v>
      </c>
      <c r="BC249" s="104">
        <v>0</v>
      </c>
      <c r="BD249" s="104" t="b">
        <v>0</v>
      </c>
      <c r="BE249" s="105" t="s">
        <v>512</v>
      </c>
      <c r="BF249" s="104">
        <v>0</v>
      </c>
      <c r="BG249" s="104">
        <v>0</v>
      </c>
      <c r="BH249" s="104">
        <v>0</v>
      </c>
      <c r="BI249" s="104" t="b">
        <v>0</v>
      </c>
      <c r="BJ249" s="105"/>
      <c r="BK249" s="105"/>
      <c r="BL249" s="104">
        <v>0</v>
      </c>
      <c r="BM249" s="104">
        <v>0</v>
      </c>
      <c r="BN249" s="104">
        <v>3</v>
      </c>
      <c r="BO249" s="105"/>
      <c r="BP249" s="105" t="s">
        <v>208</v>
      </c>
      <c r="BQ249" s="104">
        <v>8760</v>
      </c>
      <c r="BR249" s="105"/>
      <c r="BS249" s="105" t="s">
        <v>513</v>
      </c>
      <c r="BT249" s="105"/>
      <c r="BU249" s="104">
        <v>0</v>
      </c>
    </row>
    <row r="250" spans="1:73" x14ac:dyDescent="0.35">
      <c r="A250" s="104">
        <v>0</v>
      </c>
      <c r="B250" s="105" t="s">
        <v>482</v>
      </c>
      <c r="C250" s="105"/>
      <c r="D250" s="104">
        <v>2</v>
      </c>
      <c r="E250" s="105" t="s">
        <v>6931</v>
      </c>
      <c r="F250" s="105" t="s">
        <v>6837</v>
      </c>
      <c r="G250" s="104">
        <v>1</v>
      </c>
      <c r="H250" s="105" t="s">
        <v>483</v>
      </c>
      <c r="I250" s="104" t="b">
        <v>1</v>
      </c>
      <c r="J250" s="105"/>
      <c r="K250" s="105"/>
      <c r="L250" s="104">
        <v>24</v>
      </c>
      <c r="M250" s="105"/>
      <c r="N250" s="104" t="b">
        <v>1</v>
      </c>
      <c r="O250" s="104">
        <v>0</v>
      </c>
      <c r="P250" s="105" t="s">
        <v>485</v>
      </c>
      <c r="Q250" s="105" t="s">
        <v>6002</v>
      </c>
      <c r="R250" s="104" t="b">
        <v>0</v>
      </c>
      <c r="S250" s="105"/>
      <c r="T250" s="105"/>
      <c r="U250" s="105"/>
      <c r="V250" s="105"/>
      <c r="W250" s="105"/>
      <c r="X250" s="105"/>
      <c r="Y250" s="105"/>
      <c r="Z250" s="105"/>
      <c r="AA250" s="105"/>
      <c r="AB250" s="105"/>
      <c r="AC250" s="105"/>
      <c r="AD250" s="105"/>
      <c r="AE250" s="105"/>
      <c r="AF250" s="105"/>
      <c r="AG250" s="105"/>
      <c r="AH250" s="105"/>
      <c r="AI250" s="105"/>
      <c r="AJ250" s="105"/>
      <c r="AK250" s="105"/>
      <c r="AL250" s="105"/>
      <c r="AM250" s="105"/>
      <c r="AN250" s="105"/>
      <c r="AO250" s="105"/>
      <c r="AP250" s="105"/>
      <c r="AQ250" s="104">
        <v>0</v>
      </c>
      <c r="AR250" s="104">
        <v>0</v>
      </c>
      <c r="AS250" s="105"/>
      <c r="AT250" s="104">
        <v>0</v>
      </c>
      <c r="AU250" s="104">
        <v>0</v>
      </c>
      <c r="AV250" s="104">
        <v>-1</v>
      </c>
      <c r="AW250" s="104">
        <v>1460</v>
      </c>
      <c r="AX250" s="104">
        <v>1460</v>
      </c>
      <c r="AY250" s="104">
        <v>20</v>
      </c>
      <c r="AZ250" s="104" t="b">
        <v>0</v>
      </c>
      <c r="BA250" s="104">
        <v>0</v>
      </c>
      <c r="BB250" s="104">
        <v>0</v>
      </c>
      <c r="BC250" s="104">
        <v>0</v>
      </c>
      <c r="BD250" s="104" t="b">
        <v>1</v>
      </c>
      <c r="BE250" s="105" t="s">
        <v>512</v>
      </c>
      <c r="BF250" s="104">
        <v>0</v>
      </c>
      <c r="BG250" s="104">
        <v>0</v>
      </c>
      <c r="BH250" s="104">
        <v>0</v>
      </c>
      <c r="BI250" s="104" t="b">
        <v>1</v>
      </c>
      <c r="BJ250" s="105" t="s">
        <v>5996</v>
      </c>
      <c r="BK250" s="105" t="s">
        <v>5995</v>
      </c>
      <c r="BL250" s="104">
        <v>0</v>
      </c>
      <c r="BM250" s="104">
        <v>1</v>
      </c>
      <c r="BN250" s="104">
        <v>4</v>
      </c>
      <c r="BO250" s="105"/>
      <c r="BP250" s="105" t="s">
        <v>207</v>
      </c>
      <c r="BQ250" s="104">
        <v>140160</v>
      </c>
      <c r="BR250" s="105"/>
      <c r="BS250" s="105" t="s">
        <v>105</v>
      </c>
      <c r="BT250" s="105"/>
      <c r="BU250" s="104">
        <v>0</v>
      </c>
    </row>
    <row r="251" spans="1:73" x14ac:dyDescent="0.35">
      <c r="A251" s="104">
        <v>0</v>
      </c>
      <c r="B251" s="105" t="s">
        <v>511</v>
      </c>
      <c r="C251" s="105"/>
      <c r="D251" s="104">
        <v>2</v>
      </c>
      <c r="E251" s="105" t="s">
        <v>6931</v>
      </c>
      <c r="F251" s="105" t="s">
        <v>6809</v>
      </c>
      <c r="G251" s="104">
        <v>1</v>
      </c>
      <c r="H251" s="105" t="s">
        <v>483</v>
      </c>
      <c r="I251" s="104" t="b">
        <v>1</v>
      </c>
      <c r="J251" s="105"/>
      <c r="K251" s="105"/>
      <c r="L251" s="104">
        <v>24</v>
      </c>
      <c r="M251" s="105"/>
      <c r="N251" s="104" t="b">
        <v>1</v>
      </c>
      <c r="O251" s="104">
        <v>0</v>
      </c>
      <c r="P251" s="105"/>
      <c r="Q251" s="105"/>
      <c r="R251" s="104" t="b">
        <v>1</v>
      </c>
      <c r="S251" s="105"/>
      <c r="T251" s="105"/>
      <c r="U251" s="105"/>
      <c r="V251" s="105"/>
      <c r="W251" s="105"/>
      <c r="X251" s="105"/>
      <c r="Y251" s="105"/>
      <c r="Z251" s="105"/>
      <c r="AA251" s="105"/>
      <c r="AB251" s="105"/>
      <c r="AC251" s="105"/>
      <c r="AD251" s="105"/>
      <c r="AE251" s="105"/>
      <c r="AF251" s="105"/>
      <c r="AG251" s="105"/>
      <c r="AH251" s="105"/>
      <c r="AI251" s="105"/>
      <c r="AJ251" s="105"/>
      <c r="AK251" s="105"/>
      <c r="AL251" s="105"/>
      <c r="AM251" s="105"/>
      <c r="AN251" s="105"/>
      <c r="AO251" s="105"/>
      <c r="AP251" s="105"/>
      <c r="AQ251" s="104">
        <v>0</v>
      </c>
      <c r="AR251" s="104">
        <v>0</v>
      </c>
      <c r="AS251" s="105"/>
      <c r="AT251" s="104">
        <v>0</v>
      </c>
      <c r="AU251" s="104">
        <v>0</v>
      </c>
      <c r="AV251" s="104">
        <v>-1</v>
      </c>
      <c r="AW251" s="104">
        <v>1460</v>
      </c>
      <c r="AX251" s="104">
        <v>1460</v>
      </c>
      <c r="AY251" s="104">
        <v>20</v>
      </c>
      <c r="AZ251" s="104" t="b">
        <v>0</v>
      </c>
      <c r="BA251" s="104">
        <v>0</v>
      </c>
      <c r="BB251" s="104">
        <v>0</v>
      </c>
      <c r="BC251" s="104">
        <v>0</v>
      </c>
      <c r="BD251" s="104" t="b">
        <v>0</v>
      </c>
      <c r="BE251" s="105" t="s">
        <v>512</v>
      </c>
      <c r="BF251" s="104">
        <v>0</v>
      </c>
      <c r="BG251" s="104">
        <v>0</v>
      </c>
      <c r="BH251" s="104">
        <v>0</v>
      </c>
      <c r="BI251" s="104" t="b">
        <v>0</v>
      </c>
      <c r="BJ251" s="105"/>
      <c r="BK251" s="105"/>
      <c r="BL251" s="104">
        <v>0</v>
      </c>
      <c r="BM251" s="104">
        <v>2</v>
      </c>
      <c r="BN251" s="104">
        <v>0</v>
      </c>
      <c r="BO251" s="105" t="s">
        <v>6810</v>
      </c>
      <c r="BP251" s="105" t="s">
        <v>6743</v>
      </c>
      <c r="BQ251" s="104">
        <v>8760</v>
      </c>
      <c r="BR251" s="105"/>
      <c r="BS251" s="105" t="s">
        <v>513</v>
      </c>
      <c r="BT251" s="105"/>
      <c r="BU251" s="104">
        <v>0</v>
      </c>
    </row>
    <row r="252" spans="1:73" x14ac:dyDescent="0.35">
      <c r="A252" s="104">
        <v>0</v>
      </c>
      <c r="B252" s="105" t="s">
        <v>511</v>
      </c>
      <c r="C252" s="105"/>
      <c r="D252" s="104">
        <v>2</v>
      </c>
      <c r="E252" s="105" t="s">
        <v>10745</v>
      </c>
      <c r="F252" s="105" t="s">
        <v>6845</v>
      </c>
      <c r="G252" s="104">
        <v>1</v>
      </c>
      <c r="H252" s="105" t="s">
        <v>483</v>
      </c>
      <c r="I252" s="104" t="b">
        <v>1</v>
      </c>
      <c r="J252" s="105"/>
      <c r="K252" s="105"/>
      <c r="L252" s="104">
        <v>24</v>
      </c>
      <c r="M252" s="105"/>
      <c r="N252" s="104" t="b">
        <v>1</v>
      </c>
      <c r="O252" s="104">
        <v>0</v>
      </c>
      <c r="P252" s="105" t="s">
        <v>485</v>
      </c>
      <c r="Q252" s="105" t="s">
        <v>6002</v>
      </c>
      <c r="R252" s="104" t="b">
        <v>0</v>
      </c>
      <c r="S252" s="105"/>
      <c r="T252" s="105"/>
      <c r="U252" s="105"/>
      <c r="V252" s="105"/>
      <c r="W252" s="105"/>
      <c r="X252" s="105"/>
      <c r="Y252" s="105"/>
      <c r="Z252" s="105"/>
      <c r="AA252" s="105"/>
      <c r="AB252" s="105"/>
      <c r="AC252" s="105"/>
      <c r="AD252" s="105"/>
      <c r="AE252" s="105"/>
      <c r="AF252" s="105"/>
      <c r="AG252" s="105"/>
      <c r="AH252" s="105"/>
      <c r="AI252" s="105"/>
      <c r="AJ252" s="105"/>
      <c r="AK252" s="105"/>
      <c r="AL252" s="105"/>
      <c r="AM252" s="105"/>
      <c r="AN252" s="105"/>
      <c r="AO252" s="105"/>
      <c r="AP252" s="105"/>
      <c r="AQ252" s="104">
        <v>0</v>
      </c>
      <c r="AR252" s="104">
        <v>0</v>
      </c>
      <c r="AS252" s="105"/>
      <c r="AT252" s="104">
        <v>0</v>
      </c>
      <c r="AU252" s="104">
        <v>0</v>
      </c>
      <c r="AV252" s="104">
        <v>-1</v>
      </c>
      <c r="AW252" s="104">
        <v>1460</v>
      </c>
      <c r="AX252" s="104">
        <v>1460</v>
      </c>
      <c r="AY252" s="104">
        <v>20</v>
      </c>
      <c r="AZ252" s="104" t="b">
        <v>0</v>
      </c>
      <c r="BA252" s="104">
        <v>0</v>
      </c>
      <c r="BB252" s="104">
        <v>0</v>
      </c>
      <c r="BC252" s="104">
        <v>0</v>
      </c>
      <c r="BD252" s="104" t="b">
        <v>0</v>
      </c>
      <c r="BE252" s="105" t="s">
        <v>512</v>
      </c>
      <c r="BF252" s="104">
        <v>0</v>
      </c>
      <c r="BG252" s="104">
        <v>0</v>
      </c>
      <c r="BH252" s="104">
        <v>0</v>
      </c>
      <c r="BI252" s="104" t="b">
        <v>0</v>
      </c>
      <c r="BJ252" s="105"/>
      <c r="BK252" s="105"/>
      <c r="BL252" s="104">
        <v>0</v>
      </c>
      <c r="BM252" s="104">
        <v>0</v>
      </c>
      <c r="BN252" s="104">
        <v>3</v>
      </c>
      <c r="BO252" s="105"/>
      <c r="BP252" s="105" t="s">
        <v>208</v>
      </c>
      <c r="BQ252" s="104">
        <v>8760</v>
      </c>
      <c r="BR252" s="105"/>
      <c r="BS252" s="105" t="s">
        <v>513</v>
      </c>
      <c r="BT252" s="105"/>
      <c r="BU252" s="104">
        <v>0</v>
      </c>
    </row>
    <row r="253" spans="1:73" x14ac:dyDescent="0.35">
      <c r="A253" s="104">
        <v>0</v>
      </c>
      <c r="B253" s="105" t="s">
        <v>482</v>
      </c>
      <c r="C253" s="105"/>
      <c r="D253" s="104">
        <v>2</v>
      </c>
      <c r="E253" s="105" t="s">
        <v>10745</v>
      </c>
      <c r="F253" s="105" t="s">
        <v>6846</v>
      </c>
      <c r="G253" s="104">
        <v>1</v>
      </c>
      <c r="H253" s="105" t="s">
        <v>483</v>
      </c>
      <c r="I253" s="104" t="b">
        <v>1</v>
      </c>
      <c r="J253" s="105"/>
      <c r="K253" s="105"/>
      <c r="L253" s="104">
        <v>24</v>
      </c>
      <c r="M253" s="105"/>
      <c r="N253" s="104" t="b">
        <v>1</v>
      </c>
      <c r="O253" s="104">
        <v>0</v>
      </c>
      <c r="P253" s="105" t="s">
        <v>485</v>
      </c>
      <c r="Q253" s="105" t="s">
        <v>6002</v>
      </c>
      <c r="R253" s="104" t="b">
        <v>0</v>
      </c>
      <c r="S253" s="105"/>
      <c r="T253" s="105"/>
      <c r="U253" s="105"/>
      <c r="V253" s="105"/>
      <c r="W253" s="105"/>
      <c r="X253" s="105"/>
      <c r="Y253" s="105"/>
      <c r="Z253" s="105"/>
      <c r="AA253" s="105"/>
      <c r="AB253" s="105"/>
      <c r="AC253" s="105"/>
      <c r="AD253" s="105"/>
      <c r="AE253" s="105"/>
      <c r="AF253" s="105"/>
      <c r="AG253" s="105"/>
      <c r="AH253" s="105"/>
      <c r="AI253" s="105"/>
      <c r="AJ253" s="105"/>
      <c r="AK253" s="105"/>
      <c r="AL253" s="105"/>
      <c r="AM253" s="105"/>
      <c r="AN253" s="105"/>
      <c r="AO253" s="105"/>
      <c r="AP253" s="105"/>
      <c r="AQ253" s="104">
        <v>0</v>
      </c>
      <c r="AR253" s="104">
        <v>0</v>
      </c>
      <c r="AS253" s="105"/>
      <c r="AT253" s="104">
        <v>0</v>
      </c>
      <c r="AU253" s="104">
        <v>0</v>
      </c>
      <c r="AV253" s="104">
        <v>-1</v>
      </c>
      <c r="AW253" s="104">
        <v>1460</v>
      </c>
      <c r="AX253" s="104">
        <v>1460</v>
      </c>
      <c r="AY253" s="104">
        <v>20</v>
      </c>
      <c r="AZ253" s="104" t="b">
        <v>0</v>
      </c>
      <c r="BA253" s="104">
        <v>0</v>
      </c>
      <c r="BB253" s="104">
        <v>0</v>
      </c>
      <c r="BC253" s="104">
        <v>0</v>
      </c>
      <c r="BD253" s="104" t="b">
        <v>1</v>
      </c>
      <c r="BE253" s="105" t="s">
        <v>512</v>
      </c>
      <c r="BF253" s="104">
        <v>0</v>
      </c>
      <c r="BG253" s="104">
        <v>0</v>
      </c>
      <c r="BH253" s="104">
        <v>0</v>
      </c>
      <c r="BI253" s="104" t="b">
        <v>1</v>
      </c>
      <c r="BJ253" s="105" t="s">
        <v>5985</v>
      </c>
      <c r="BK253" s="105" t="s">
        <v>5984</v>
      </c>
      <c r="BL253" s="104">
        <v>0</v>
      </c>
      <c r="BM253" s="104">
        <v>1</v>
      </c>
      <c r="BN253" s="104">
        <v>120</v>
      </c>
      <c r="BO253" s="105"/>
      <c r="BP253" s="105" t="s">
        <v>207</v>
      </c>
      <c r="BQ253" s="104">
        <v>140160</v>
      </c>
      <c r="BR253" s="105"/>
      <c r="BS253" s="105" t="s">
        <v>105</v>
      </c>
      <c r="BT253" s="105"/>
      <c r="BU253" s="104">
        <v>0</v>
      </c>
    </row>
    <row r="254" spans="1:73" x14ac:dyDescent="0.35">
      <c r="A254" s="104">
        <v>0</v>
      </c>
      <c r="B254" s="105" t="s">
        <v>511</v>
      </c>
      <c r="C254" s="105"/>
      <c r="D254" s="104">
        <v>2</v>
      </c>
      <c r="E254" s="105" t="s">
        <v>10745</v>
      </c>
      <c r="F254" s="105" t="s">
        <v>6809</v>
      </c>
      <c r="G254" s="104">
        <v>1</v>
      </c>
      <c r="H254" s="105" t="s">
        <v>483</v>
      </c>
      <c r="I254" s="104" t="b">
        <v>1</v>
      </c>
      <c r="J254" s="105"/>
      <c r="K254" s="105"/>
      <c r="L254" s="104">
        <v>24</v>
      </c>
      <c r="M254" s="105"/>
      <c r="N254" s="104" t="b">
        <v>1</v>
      </c>
      <c r="O254" s="104">
        <v>0</v>
      </c>
      <c r="P254" s="105"/>
      <c r="Q254" s="105"/>
      <c r="R254" s="104" t="b">
        <v>1</v>
      </c>
      <c r="S254" s="105"/>
      <c r="T254" s="105"/>
      <c r="U254" s="105"/>
      <c r="V254" s="105"/>
      <c r="W254" s="105"/>
      <c r="X254" s="105"/>
      <c r="Y254" s="105"/>
      <c r="Z254" s="105"/>
      <c r="AA254" s="105"/>
      <c r="AB254" s="105"/>
      <c r="AC254" s="105"/>
      <c r="AD254" s="105"/>
      <c r="AE254" s="105"/>
      <c r="AF254" s="105"/>
      <c r="AG254" s="105"/>
      <c r="AH254" s="105"/>
      <c r="AI254" s="105"/>
      <c r="AJ254" s="105"/>
      <c r="AK254" s="105"/>
      <c r="AL254" s="105"/>
      <c r="AM254" s="105"/>
      <c r="AN254" s="105"/>
      <c r="AO254" s="105"/>
      <c r="AP254" s="105"/>
      <c r="AQ254" s="104">
        <v>0</v>
      </c>
      <c r="AR254" s="104">
        <v>0</v>
      </c>
      <c r="AS254" s="105"/>
      <c r="AT254" s="104">
        <v>0</v>
      </c>
      <c r="AU254" s="104">
        <v>0</v>
      </c>
      <c r="AV254" s="104">
        <v>-1</v>
      </c>
      <c r="AW254" s="104">
        <v>1460</v>
      </c>
      <c r="AX254" s="104">
        <v>1460</v>
      </c>
      <c r="AY254" s="104">
        <v>20</v>
      </c>
      <c r="AZ254" s="104" t="b">
        <v>0</v>
      </c>
      <c r="BA254" s="104">
        <v>0</v>
      </c>
      <c r="BB254" s="104">
        <v>0</v>
      </c>
      <c r="BC254" s="104">
        <v>0</v>
      </c>
      <c r="BD254" s="104" t="b">
        <v>0</v>
      </c>
      <c r="BE254" s="105" t="s">
        <v>512</v>
      </c>
      <c r="BF254" s="104">
        <v>0</v>
      </c>
      <c r="BG254" s="104">
        <v>0</v>
      </c>
      <c r="BH254" s="104">
        <v>0</v>
      </c>
      <c r="BI254" s="104" t="b">
        <v>0</v>
      </c>
      <c r="BJ254" s="105"/>
      <c r="BK254" s="105"/>
      <c r="BL254" s="104">
        <v>0</v>
      </c>
      <c r="BM254" s="104">
        <v>2</v>
      </c>
      <c r="BN254" s="104">
        <v>0</v>
      </c>
      <c r="BO254" s="105" t="s">
        <v>6810</v>
      </c>
      <c r="BP254" s="105" t="s">
        <v>6743</v>
      </c>
      <c r="BQ254" s="104">
        <v>8760</v>
      </c>
      <c r="BR254" s="105"/>
      <c r="BS254" s="105" t="s">
        <v>513</v>
      </c>
      <c r="BT254" s="105"/>
      <c r="BU254" s="104">
        <v>0</v>
      </c>
    </row>
    <row r="255" spans="1:73" x14ac:dyDescent="0.35">
      <c r="A255" s="104">
        <v>0</v>
      </c>
      <c r="B255" s="105" t="s">
        <v>511</v>
      </c>
      <c r="C255" s="105"/>
      <c r="D255" s="104">
        <v>2</v>
      </c>
      <c r="E255" s="105" t="s">
        <v>10746</v>
      </c>
      <c r="F255" s="105" t="s">
        <v>6845</v>
      </c>
      <c r="G255" s="104">
        <v>1</v>
      </c>
      <c r="H255" s="105" t="s">
        <v>483</v>
      </c>
      <c r="I255" s="104" t="b">
        <v>1</v>
      </c>
      <c r="J255" s="105"/>
      <c r="K255" s="105"/>
      <c r="L255" s="104">
        <v>24</v>
      </c>
      <c r="M255" s="105"/>
      <c r="N255" s="104" t="b">
        <v>1</v>
      </c>
      <c r="O255" s="104">
        <v>0</v>
      </c>
      <c r="P255" s="105" t="s">
        <v>485</v>
      </c>
      <c r="Q255" s="105" t="s">
        <v>6002</v>
      </c>
      <c r="R255" s="104" t="b">
        <v>0</v>
      </c>
      <c r="S255" s="105"/>
      <c r="T255" s="105"/>
      <c r="U255" s="105"/>
      <c r="V255" s="105"/>
      <c r="W255" s="105"/>
      <c r="X255" s="105"/>
      <c r="Y255" s="105"/>
      <c r="Z255" s="105"/>
      <c r="AA255" s="105"/>
      <c r="AB255" s="105"/>
      <c r="AC255" s="105"/>
      <c r="AD255" s="105"/>
      <c r="AE255" s="105"/>
      <c r="AF255" s="105"/>
      <c r="AG255" s="105"/>
      <c r="AH255" s="105"/>
      <c r="AI255" s="105"/>
      <c r="AJ255" s="105"/>
      <c r="AK255" s="105"/>
      <c r="AL255" s="105"/>
      <c r="AM255" s="105"/>
      <c r="AN255" s="105"/>
      <c r="AO255" s="105"/>
      <c r="AP255" s="105"/>
      <c r="AQ255" s="104">
        <v>0</v>
      </c>
      <c r="AR255" s="104">
        <v>0</v>
      </c>
      <c r="AS255" s="105"/>
      <c r="AT255" s="104">
        <v>0</v>
      </c>
      <c r="AU255" s="104">
        <v>0</v>
      </c>
      <c r="AV255" s="104">
        <v>-1</v>
      </c>
      <c r="AW255" s="104">
        <v>1460</v>
      </c>
      <c r="AX255" s="104">
        <v>1460</v>
      </c>
      <c r="AY255" s="104">
        <v>20</v>
      </c>
      <c r="AZ255" s="104" t="b">
        <v>0</v>
      </c>
      <c r="BA255" s="104">
        <v>0</v>
      </c>
      <c r="BB255" s="104">
        <v>0</v>
      </c>
      <c r="BC255" s="104">
        <v>0</v>
      </c>
      <c r="BD255" s="104" t="b">
        <v>0</v>
      </c>
      <c r="BE255" s="105" t="s">
        <v>512</v>
      </c>
      <c r="BF255" s="104">
        <v>0</v>
      </c>
      <c r="BG255" s="104">
        <v>0</v>
      </c>
      <c r="BH255" s="104">
        <v>0</v>
      </c>
      <c r="BI255" s="104" t="b">
        <v>0</v>
      </c>
      <c r="BJ255" s="105"/>
      <c r="BK255" s="105"/>
      <c r="BL255" s="104">
        <v>0</v>
      </c>
      <c r="BM255" s="104">
        <v>0</v>
      </c>
      <c r="BN255" s="104">
        <v>3</v>
      </c>
      <c r="BO255" s="105"/>
      <c r="BP255" s="105" t="s">
        <v>208</v>
      </c>
      <c r="BQ255" s="104">
        <v>8760</v>
      </c>
      <c r="BR255" s="105"/>
      <c r="BS255" s="105" t="s">
        <v>513</v>
      </c>
      <c r="BT255" s="105"/>
      <c r="BU255" s="104">
        <v>0</v>
      </c>
    </row>
    <row r="256" spans="1:73" x14ac:dyDescent="0.35">
      <c r="A256" s="104">
        <v>0</v>
      </c>
      <c r="B256" s="105" t="s">
        <v>482</v>
      </c>
      <c r="C256" s="105"/>
      <c r="D256" s="104">
        <v>2</v>
      </c>
      <c r="E256" s="105" t="s">
        <v>10746</v>
      </c>
      <c r="F256" s="105" t="s">
        <v>6905</v>
      </c>
      <c r="G256" s="104">
        <v>1</v>
      </c>
      <c r="H256" s="105" t="s">
        <v>483</v>
      </c>
      <c r="I256" s="104" t="b">
        <v>1</v>
      </c>
      <c r="J256" s="105"/>
      <c r="K256" s="105"/>
      <c r="L256" s="104">
        <v>24</v>
      </c>
      <c r="M256" s="105"/>
      <c r="N256" s="104" t="b">
        <v>1</v>
      </c>
      <c r="O256" s="104">
        <v>0</v>
      </c>
      <c r="P256" s="105" t="s">
        <v>485</v>
      </c>
      <c r="Q256" s="105" t="s">
        <v>6002</v>
      </c>
      <c r="R256" s="104" t="b">
        <v>0</v>
      </c>
      <c r="S256" s="105"/>
      <c r="T256" s="105"/>
      <c r="U256" s="105"/>
      <c r="V256" s="105"/>
      <c r="W256" s="105"/>
      <c r="X256" s="105"/>
      <c r="Y256" s="105"/>
      <c r="Z256" s="105"/>
      <c r="AA256" s="105"/>
      <c r="AB256" s="105"/>
      <c r="AC256" s="105"/>
      <c r="AD256" s="105"/>
      <c r="AE256" s="105"/>
      <c r="AF256" s="105"/>
      <c r="AG256" s="105"/>
      <c r="AH256" s="105"/>
      <c r="AI256" s="105"/>
      <c r="AJ256" s="105"/>
      <c r="AK256" s="105"/>
      <c r="AL256" s="105"/>
      <c r="AM256" s="105"/>
      <c r="AN256" s="105"/>
      <c r="AO256" s="105"/>
      <c r="AP256" s="105"/>
      <c r="AQ256" s="104">
        <v>0</v>
      </c>
      <c r="AR256" s="104">
        <v>0</v>
      </c>
      <c r="AS256" s="105"/>
      <c r="AT256" s="104">
        <v>0</v>
      </c>
      <c r="AU256" s="104">
        <v>0</v>
      </c>
      <c r="AV256" s="104">
        <v>-1</v>
      </c>
      <c r="AW256" s="104">
        <v>1460</v>
      </c>
      <c r="AX256" s="104">
        <v>1460</v>
      </c>
      <c r="AY256" s="104">
        <v>20</v>
      </c>
      <c r="AZ256" s="104" t="b">
        <v>0</v>
      </c>
      <c r="BA256" s="104">
        <v>0</v>
      </c>
      <c r="BB256" s="104">
        <v>0</v>
      </c>
      <c r="BC256" s="104">
        <v>0</v>
      </c>
      <c r="BD256" s="104" t="b">
        <v>1</v>
      </c>
      <c r="BE256" s="105" t="s">
        <v>512</v>
      </c>
      <c r="BF256" s="104">
        <v>0</v>
      </c>
      <c r="BG256" s="104">
        <v>0</v>
      </c>
      <c r="BH256" s="104">
        <v>0</v>
      </c>
      <c r="BI256" s="104" t="b">
        <v>1</v>
      </c>
      <c r="BJ256" s="105" t="s">
        <v>5985</v>
      </c>
      <c r="BK256" s="105" t="s">
        <v>5984</v>
      </c>
      <c r="BL256" s="104">
        <v>0</v>
      </c>
      <c r="BM256" s="104">
        <v>1</v>
      </c>
      <c r="BN256" s="104">
        <v>1460</v>
      </c>
      <c r="BO256" s="105"/>
      <c r="BP256" s="105" t="s">
        <v>207</v>
      </c>
      <c r="BQ256" s="104">
        <v>140160</v>
      </c>
      <c r="BR256" s="105"/>
      <c r="BS256" s="105" t="s">
        <v>105</v>
      </c>
      <c r="BT256" s="105"/>
      <c r="BU256" s="104">
        <v>0</v>
      </c>
    </row>
    <row r="257" spans="1:73" x14ac:dyDescent="0.35">
      <c r="A257" s="104">
        <v>0</v>
      </c>
      <c r="B257" s="105" t="s">
        <v>511</v>
      </c>
      <c r="C257" s="105"/>
      <c r="D257" s="104">
        <v>2</v>
      </c>
      <c r="E257" s="105" t="s">
        <v>10746</v>
      </c>
      <c r="F257" s="105" t="s">
        <v>6809</v>
      </c>
      <c r="G257" s="104">
        <v>1</v>
      </c>
      <c r="H257" s="105" t="s">
        <v>483</v>
      </c>
      <c r="I257" s="104" t="b">
        <v>1</v>
      </c>
      <c r="J257" s="105"/>
      <c r="K257" s="105"/>
      <c r="L257" s="104">
        <v>24</v>
      </c>
      <c r="M257" s="105"/>
      <c r="N257" s="104" t="b">
        <v>1</v>
      </c>
      <c r="O257" s="104">
        <v>0</v>
      </c>
      <c r="P257" s="105"/>
      <c r="Q257" s="105"/>
      <c r="R257" s="104" t="b">
        <v>1</v>
      </c>
      <c r="S257" s="105"/>
      <c r="T257" s="105"/>
      <c r="U257" s="105"/>
      <c r="V257" s="105"/>
      <c r="W257" s="105"/>
      <c r="X257" s="105"/>
      <c r="Y257" s="105"/>
      <c r="Z257" s="105"/>
      <c r="AA257" s="105"/>
      <c r="AB257" s="105"/>
      <c r="AC257" s="105"/>
      <c r="AD257" s="105"/>
      <c r="AE257" s="105"/>
      <c r="AF257" s="105"/>
      <c r="AG257" s="105"/>
      <c r="AH257" s="105"/>
      <c r="AI257" s="105"/>
      <c r="AJ257" s="105"/>
      <c r="AK257" s="105"/>
      <c r="AL257" s="105"/>
      <c r="AM257" s="105"/>
      <c r="AN257" s="105"/>
      <c r="AO257" s="105"/>
      <c r="AP257" s="105"/>
      <c r="AQ257" s="104">
        <v>0</v>
      </c>
      <c r="AR257" s="104">
        <v>0</v>
      </c>
      <c r="AS257" s="105"/>
      <c r="AT257" s="104">
        <v>0</v>
      </c>
      <c r="AU257" s="104">
        <v>0</v>
      </c>
      <c r="AV257" s="104">
        <v>-1</v>
      </c>
      <c r="AW257" s="104">
        <v>1460</v>
      </c>
      <c r="AX257" s="104">
        <v>1460</v>
      </c>
      <c r="AY257" s="104">
        <v>20</v>
      </c>
      <c r="AZ257" s="104" t="b">
        <v>0</v>
      </c>
      <c r="BA257" s="104">
        <v>0</v>
      </c>
      <c r="BB257" s="104">
        <v>0</v>
      </c>
      <c r="BC257" s="104">
        <v>0</v>
      </c>
      <c r="BD257" s="104" t="b">
        <v>0</v>
      </c>
      <c r="BE257" s="105" t="s">
        <v>512</v>
      </c>
      <c r="BF257" s="104">
        <v>0</v>
      </c>
      <c r="BG257" s="104">
        <v>0</v>
      </c>
      <c r="BH257" s="104">
        <v>0</v>
      </c>
      <c r="BI257" s="104" t="b">
        <v>0</v>
      </c>
      <c r="BJ257" s="105"/>
      <c r="BK257" s="105"/>
      <c r="BL257" s="104">
        <v>0</v>
      </c>
      <c r="BM257" s="104">
        <v>2</v>
      </c>
      <c r="BN257" s="104">
        <v>0</v>
      </c>
      <c r="BO257" s="105" t="s">
        <v>6810</v>
      </c>
      <c r="BP257" s="105" t="s">
        <v>6743</v>
      </c>
      <c r="BQ257" s="104">
        <v>8760</v>
      </c>
      <c r="BR257" s="105"/>
      <c r="BS257" s="105" t="s">
        <v>513</v>
      </c>
      <c r="BT257" s="105"/>
      <c r="BU257" s="104">
        <v>0</v>
      </c>
    </row>
    <row r="258" spans="1:73" x14ac:dyDescent="0.35">
      <c r="A258" s="104">
        <v>0</v>
      </c>
      <c r="B258" s="105" t="s">
        <v>511</v>
      </c>
      <c r="C258" s="105"/>
      <c r="D258" s="104">
        <v>2</v>
      </c>
      <c r="E258" s="105" t="s">
        <v>6935</v>
      </c>
      <c r="F258" s="105" t="s">
        <v>6854</v>
      </c>
      <c r="G258" s="104">
        <v>1</v>
      </c>
      <c r="H258" s="105" t="s">
        <v>483</v>
      </c>
      <c r="I258" s="104" t="b">
        <v>1</v>
      </c>
      <c r="J258" s="105"/>
      <c r="K258" s="105"/>
      <c r="L258" s="104">
        <v>24</v>
      </c>
      <c r="M258" s="105"/>
      <c r="N258" s="104" t="b">
        <v>1</v>
      </c>
      <c r="O258" s="104">
        <v>0</v>
      </c>
      <c r="P258" s="105" t="s">
        <v>485</v>
      </c>
      <c r="Q258" s="105" t="s">
        <v>6002</v>
      </c>
      <c r="R258" s="104" t="b">
        <v>0</v>
      </c>
      <c r="S258" s="105"/>
      <c r="T258" s="105"/>
      <c r="U258" s="105"/>
      <c r="V258" s="105"/>
      <c r="W258" s="105"/>
      <c r="X258" s="105"/>
      <c r="Y258" s="105"/>
      <c r="Z258" s="105"/>
      <c r="AA258" s="105"/>
      <c r="AB258" s="105"/>
      <c r="AC258" s="105"/>
      <c r="AD258" s="105"/>
      <c r="AE258" s="105"/>
      <c r="AF258" s="105"/>
      <c r="AG258" s="105"/>
      <c r="AH258" s="105"/>
      <c r="AI258" s="105"/>
      <c r="AJ258" s="105"/>
      <c r="AK258" s="105"/>
      <c r="AL258" s="105"/>
      <c r="AM258" s="105"/>
      <c r="AN258" s="105"/>
      <c r="AO258" s="105"/>
      <c r="AP258" s="105"/>
      <c r="AQ258" s="104">
        <v>0</v>
      </c>
      <c r="AR258" s="104">
        <v>0</v>
      </c>
      <c r="AS258" s="105"/>
      <c r="AT258" s="104">
        <v>0</v>
      </c>
      <c r="AU258" s="104">
        <v>0</v>
      </c>
      <c r="AV258" s="104">
        <v>-1</v>
      </c>
      <c r="AW258" s="104">
        <v>1460</v>
      </c>
      <c r="AX258" s="104">
        <v>1460</v>
      </c>
      <c r="AY258" s="104">
        <v>20</v>
      </c>
      <c r="AZ258" s="104" t="b">
        <v>0</v>
      </c>
      <c r="BA258" s="104">
        <v>0</v>
      </c>
      <c r="BB258" s="104">
        <v>0</v>
      </c>
      <c r="BC258" s="104">
        <v>0</v>
      </c>
      <c r="BD258" s="104" t="b">
        <v>0</v>
      </c>
      <c r="BE258" s="105" t="s">
        <v>512</v>
      </c>
      <c r="BF258" s="104">
        <v>0</v>
      </c>
      <c r="BG258" s="104">
        <v>0</v>
      </c>
      <c r="BH258" s="104">
        <v>0</v>
      </c>
      <c r="BI258" s="104" t="b">
        <v>0</v>
      </c>
      <c r="BJ258" s="105"/>
      <c r="BK258" s="105"/>
      <c r="BL258" s="104">
        <v>0</v>
      </c>
      <c r="BM258" s="104">
        <v>0</v>
      </c>
      <c r="BN258" s="104">
        <v>3</v>
      </c>
      <c r="BO258" s="105"/>
      <c r="BP258" s="105" t="s">
        <v>208</v>
      </c>
      <c r="BQ258" s="104">
        <v>8760</v>
      </c>
      <c r="BR258" s="105"/>
      <c r="BS258" s="105" t="s">
        <v>513</v>
      </c>
      <c r="BT258" s="105"/>
      <c r="BU258" s="104">
        <v>0</v>
      </c>
    </row>
    <row r="259" spans="1:73" x14ac:dyDescent="0.35">
      <c r="A259" s="104">
        <v>0</v>
      </c>
      <c r="B259" s="105" t="s">
        <v>482</v>
      </c>
      <c r="C259" s="105"/>
      <c r="D259" s="104">
        <v>2</v>
      </c>
      <c r="E259" s="105" t="s">
        <v>6935</v>
      </c>
      <c r="F259" s="105" t="s">
        <v>6855</v>
      </c>
      <c r="G259" s="104">
        <v>1</v>
      </c>
      <c r="H259" s="105" t="s">
        <v>483</v>
      </c>
      <c r="I259" s="104" t="b">
        <v>1</v>
      </c>
      <c r="J259" s="105"/>
      <c r="K259" s="105"/>
      <c r="L259" s="104">
        <v>24</v>
      </c>
      <c r="M259" s="105"/>
      <c r="N259" s="104" t="b">
        <v>1</v>
      </c>
      <c r="O259" s="104">
        <v>0</v>
      </c>
      <c r="P259" s="105" t="s">
        <v>485</v>
      </c>
      <c r="Q259" s="105" t="s">
        <v>6002</v>
      </c>
      <c r="R259" s="104" t="b">
        <v>0</v>
      </c>
      <c r="S259" s="105"/>
      <c r="T259" s="105"/>
      <c r="U259" s="105"/>
      <c r="V259" s="105"/>
      <c r="W259" s="105"/>
      <c r="X259" s="105"/>
      <c r="Y259" s="105"/>
      <c r="Z259" s="105"/>
      <c r="AA259" s="105"/>
      <c r="AB259" s="105"/>
      <c r="AC259" s="105"/>
      <c r="AD259" s="105"/>
      <c r="AE259" s="105"/>
      <c r="AF259" s="105"/>
      <c r="AG259" s="105"/>
      <c r="AH259" s="105"/>
      <c r="AI259" s="105"/>
      <c r="AJ259" s="105"/>
      <c r="AK259" s="105"/>
      <c r="AL259" s="105"/>
      <c r="AM259" s="105"/>
      <c r="AN259" s="105"/>
      <c r="AO259" s="105"/>
      <c r="AP259" s="105"/>
      <c r="AQ259" s="104">
        <v>0</v>
      </c>
      <c r="AR259" s="104">
        <v>0</v>
      </c>
      <c r="AS259" s="105"/>
      <c r="AT259" s="104">
        <v>0</v>
      </c>
      <c r="AU259" s="104">
        <v>0</v>
      </c>
      <c r="AV259" s="104">
        <v>-1</v>
      </c>
      <c r="AW259" s="104">
        <v>1460</v>
      </c>
      <c r="AX259" s="104">
        <v>1460</v>
      </c>
      <c r="AY259" s="104">
        <v>20</v>
      </c>
      <c r="AZ259" s="104" t="b">
        <v>0</v>
      </c>
      <c r="BA259" s="104">
        <v>0</v>
      </c>
      <c r="BB259" s="104">
        <v>0</v>
      </c>
      <c r="BC259" s="104">
        <v>0</v>
      </c>
      <c r="BD259" s="104" t="b">
        <v>1</v>
      </c>
      <c r="BE259" s="105" t="s">
        <v>512</v>
      </c>
      <c r="BF259" s="104">
        <v>0</v>
      </c>
      <c r="BG259" s="104">
        <v>0</v>
      </c>
      <c r="BH259" s="104">
        <v>0</v>
      </c>
      <c r="BI259" s="104" t="b">
        <v>1</v>
      </c>
      <c r="BJ259" s="105" t="s">
        <v>5985</v>
      </c>
      <c r="BK259" s="105" t="s">
        <v>5984</v>
      </c>
      <c r="BL259" s="104">
        <v>0</v>
      </c>
      <c r="BM259" s="104">
        <v>1</v>
      </c>
      <c r="BN259" s="104">
        <v>160</v>
      </c>
      <c r="BO259" s="105"/>
      <c r="BP259" s="105" t="s">
        <v>207</v>
      </c>
      <c r="BQ259" s="104">
        <v>140160</v>
      </c>
      <c r="BR259" s="105"/>
      <c r="BS259" s="105" t="s">
        <v>105</v>
      </c>
      <c r="BT259" s="105"/>
      <c r="BU259" s="104">
        <v>0</v>
      </c>
    </row>
    <row r="260" spans="1:73" x14ac:dyDescent="0.35">
      <c r="A260" s="104">
        <v>0</v>
      </c>
      <c r="B260" s="105" t="s">
        <v>511</v>
      </c>
      <c r="C260" s="105"/>
      <c r="D260" s="104">
        <v>2</v>
      </c>
      <c r="E260" s="105" t="s">
        <v>6935</v>
      </c>
      <c r="F260" s="105" t="s">
        <v>6809</v>
      </c>
      <c r="G260" s="104">
        <v>1</v>
      </c>
      <c r="H260" s="105" t="s">
        <v>483</v>
      </c>
      <c r="I260" s="104" t="b">
        <v>1</v>
      </c>
      <c r="J260" s="105"/>
      <c r="K260" s="105"/>
      <c r="L260" s="104">
        <v>24</v>
      </c>
      <c r="M260" s="105"/>
      <c r="N260" s="104" t="b">
        <v>1</v>
      </c>
      <c r="O260" s="104">
        <v>0</v>
      </c>
      <c r="P260" s="105"/>
      <c r="Q260" s="105"/>
      <c r="R260" s="104" t="b">
        <v>1</v>
      </c>
      <c r="S260" s="105"/>
      <c r="T260" s="105"/>
      <c r="U260" s="105"/>
      <c r="V260" s="105"/>
      <c r="W260" s="105"/>
      <c r="X260" s="105"/>
      <c r="Y260" s="105"/>
      <c r="Z260" s="105"/>
      <c r="AA260" s="105"/>
      <c r="AB260" s="105"/>
      <c r="AC260" s="105"/>
      <c r="AD260" s="105"/>
      <c r="AE260" s="105"/>
      <c r="AF260" s="105"/>
      <c r="AG260" s="105"/>
      <c r="AH260" s="105"/>
      <c r="AI260" s="105"/>
      <c r="AJ260" s="105"/>
      <c r="AK260" s="105"/>
      <c r="AL260" s="105"/>
      <c r="AM260" s="105"/>
      <c r="AN260" s="105"/>
      <c r="AO260" s="105"/>
      <c r="AP260" s="105"/>
      <c r="AQ260" s="104">
        <v>0</v>
      </c>
      <c r="AR260" s="104">
        <v>0</v>
      </c>
      <c r="AS260" s="105"/>
      <c r="AT260" s="104">
        <v>0</v>
      </c>
      <c r="AU260" s="104">
        <v>0</v>
      </c>
      <c r="AV260" s="104">
        <v>-1</v>
      </c>
      <c r="AW260" s="104">
        <v>1460</v>
      </c>
      <c r="AX260" s="104">
        <v>1460</v>
      </c>
      <c r="AY260" s="104">
        <v>20</v>
      </c>
      <c r="AZ260" s="104" t="b">
        <v>0</v>
      </c>
      <c r="BA260" s="104">
        <v>0</v>
      </c>
      <c r="BB260" s="104">
        <v>0</v>
      </c>
      <c r="BC260" s="104">
        <v>0</v>
      </c>
      <c r="BD260" s="104" t="b">
        <v>0</v>
      </c>
      <c r="BE260" s="105" t="s">
        <v>512</v>
      </c>
      <c r="BF260" s="104">
        <v>0</v>
      </c>
      <c r="BG260" s="104">
        <v>0</v>
      </c>
      <c r="BH260" s="104">
        <v>0</v>
      </c>
      <c r="BI260" s="104" t="b">
        <v>0</v>
      </c>
      <c r="BJ260" s="105"/>
      <c r="BK260" s="105"/>
      <c r="BL260" s="104">
        <v>0</v>
      </c>
      <c r="BM260" s="104">
        <v>2</v>
      </c>
      <c r="BN260" s="104">
        <v>0</v>
      </c>
      <c r="BO260" s="105" t="s">
        <v>6810</v>
      </c>
      <c r="BP260" s="105" t="s">
        <v>6743</v>
      </c>
      <c r="BQ260" s="104">
        <v>8760</v>
      </c>
      <c r="BR260" s="105"/>
      <c r="BS260" s="105" t="s">
        <v>513</v>
      </c>
      <c r="BT260" s="105"/>
      <c r="BU260" s="104">
        <v>0</v>
      </c>
    </row>
    <row r="261" spans="1:73" x14ac:dyDescent="0.35">
      <c r="A261" s="104">
        <v>0</v>
      </c>
      <c r="B261" s="105" t="s">
        <v>511</v>
      </c>
      <c r="C261" s="105"/>
      <c r="D261" s="104">
        <v>2</v>
      </c>
      <c r="E261" s="105" t="s">
        <v>6934</v>
      </c>
      <c r="F261" s="105" t="s">
        <v>6849</v>
      </c>
      <c r="G261" s="104">
        <v>1</v>
      </c>
      <c r="H261" s="105" t="s">
        <v>483</v>
      </c>
      <c r="I261" s="104" t="b">
        <v>1</v>
      </c>
      <c r="J261" s="105"/>
      <c r="K261" s="105"/>
      <c r="L261" s="104">
        <v>24</v>
      </c>
      <c r="M261" s="105"/>
      <c r="N261" s="104" t="b">
        <v>1</v>
      </c>
      <c r="O261" s="104">
        <v>0</v>
      </c>
      <c r="P261" s="105" t="s">
        <v>485</v>
      </c>
      <c r="Q261" s="105" t="s">
        <v>6002</v>
      </c>
      <c r="R261" s="104" t="b">
        <v>0</v>
      </c>
      <c r="S261" s="105"/>
      <c r="T261" s="105"/>
      <c r="U261" s="105"/>
      <c r="V261" s="105"/>
      <c r="W261" s="105"/>
      <c r="X261" s="105"/>
      <c r="Y261" s="105"/>
      <c r="Z261" s="105"/>
      <c r="AA261" s="105"/>
      <c r="AB261" s="105"/>
      <c r="AC261" s="105"/>
      <c r="AD261" s="105"/>
      <c r="AE261" s="105"/>
      <c r="AF261" s="105"/>
      <c r="AG261" s="105"/>
      <c r="AH261" s="105"/>
      <c r="AI261" s="105"/>
      <c r="AJ261" s="105"/>
      <c r="AK261" s="105"/>
      <c r="AL261" s="105"/>
      <c r="AM261" s="105"/>
      <c r="AN261" s="105"/>
      <c r="AO261" s="105"/>
      <c r="AP261" s="105"/>
      <c r="AQ261" s="104">
        <v>0</v>
      </c>
      <c r="AR261" s="104">
        <v>0</v>
      </c>
      <c r="AS261" s="105"/>
      <c r="AT261" s="104">
        <v>0</v>
      </c>
      <c r="AU261" s="104">
        <v>0</v>
      </c>
      <c r="AV261" s="104">
        <v>-1</v>
      </c>
      <c r="AW261" s="104">
        <v>1460</v>
      </c>
      <c r="AX261" s="104">
        <v>1460</v>
      </c>
      <c r="AY261" s="104">
        <v>20</v>
      </c>
      <c r="AZ261" s="104" t="b">
        <v>0</v>
      </c>
      <c r="BA261" s="104">
        <v>0</v>
      </c>
      <c r="BB261" s="104">
        <v>0</v>
      </c>
      <c r="BC261" s="104">
        <v>0</v>
      </c>
      <c r="BD261" s="104" t="b">
        <v>0</v>
      </c>
      <c r="BE261" s="105" t="s">
        <v>512</v>
      </c>
      <c r="BF261" s="104">
        <v>0</v>
      </c>
      <c r="BG261" s="104">
        <v>0</v>
      </c>
      <c r="BH261" s="104">
        <v>0</v>
      </c>
      <c r="BI261" s="104" t="b">
        <v>0</v>
      </c>
      <c r="BJ261" s="105"/>
      <c r="BK261" s="105"/>
      <c r="BL261" s="104">
        <v>0</v>
      </c>
      <c r="BM261" s="104">
        <v>0</v>
      </c>
      <c r="BN261" s="104">
        <v>3</v>
      </c>
      <c r="BO261" s="105"/>
      <c r="BP261" s="105" t="s">
        <v>208</v>
      </c>
      <c r="BQ261" s="104">
        <v>8760</v>
      </c>
      <c r="BR261" s="105"/>
      <c r="BS261" s="105" t="s">
        <v>513</v>
      </c>
      <c r="BT261" s="105"/>
      <c r="BU261" s="104">
        <v>0</v>
      </c>
    </row>
    <row r="262" spans="1:73" x14ac:dyDescent="0.35">
      <c r="A262" s="104">
        <v>0</v>
      </c>
      <c r="B262" s="105" t="s">
        <v>482</v>
      </c>
      <c r="C262" s="105"/>
      <c r="D262" s="104">
        <v>2</v>
      </c>
      <c r="E262" s="105" t="s">
        <v>6934</v>
      </c>
      <c r="F262" s="105" t="s">
        <v>6850</v>
      </c>
      <c r="G262" s="104">
        <v>1</v>
      </c>
      <c r="H262" s="105" t="s">
        <v>483</v>
      </c>
      <c r="I262" s="104" t="b">
        <v>1</v>
      </c>
      <c r="J262" s="105"/>
      <c r="K262" s="105"/>
      <c r="L262" s="104">
        <v>24</v>
      </c>
      <c r="M262" s="105"/>
      <c r="N262" s="104" t="b">
        <v>1</v>
      </c>
      <c r="O262" s="104">
        <v>0</v>
      </c>
      <c r="P262" s="105" t="s">
        <v>485</v>
      </c>
      <c r="Q262" s="105" t="s">
        <v>6002</v>
      </c>
      <c r="R262" s="104" t="b">
        <v>0</v>
      </c>
      <c r="S262" s="105"/>
      <c r="T262" s="105"/>
      <c r="U262" s="105"/>
      <c r="V262" s="105"/>
      <c r="W262" s="105"/>
      <c r="X262" s="105"/>
      <c r="Y262" s="105"/>
      <c r="Z262" s="105"/>
      <c r="AA262" s="105"/>
      <c r="AB262" s="105"/>
      <c r="AC262" s="105"/>
      <c r="AD262" s="105"/>
      <c r="AE262" s="105"/>
      <c r="AF262" s="105"/>
      <c r="AG262" s="105"/>
      <c r="AH262" s="105"/>
      <c r="AI262" s="105"/>
      <c r="AJ262" s="105"/>
      <c r="AK262" s="105"/>
      <c r="AL262" s="105"/>
      <c r="AM262" s="105"/>
      <c r="AN262" s="105"/>
      <c r="AO262" s="105"/>
      <c r="AP262" s="105"/>
      <c r="AQ262" s="104">
        <v>0</v>
      </c>
      <c r="AR262" s="104">
        <v>0</v>
      </c>
      <c r="AS262" s="105"/>
      <c r="AT262" s="104">
        <v>0</v>
      </c>
      <c r="AU262" s="104">
        <v>0</v>
      </c>
      <c r="AV262" s="104">
        <v>-1</v>
      </c>
      <c r="AW262" s="104">
        <v>1460</v>
      </c>
      <c r="AX262" s="104">
        <v>1460</v>
      </c>
      <c r="AY262" s="104">
        <v>20</v>
      </c>
      <c r="AZ262" s="104" t="b">
        <v>0</v>
      </c>
      <c r="BA262" s="104">
        <v>0</v>
      </c>
      <c r="BB262" s="104">
        <v>0</v>
      </c>
      <c r="BC262" s="104">
        <v>0</v>
      </c>
      <c r="BD262" s="104" t="b">
        <v>1</v>
      </c>
      <c r="BE262" s="105" t="s">
        <v>512</v>
      </c>
      <c r="BF262" s="104">
        <v>0</v>
      </c>
      <c r="BG262" s="104">
        <v>0</v>
      </c>
      <c r="BH262" s="104">
        <v>0</v>
      </c>
      <c r="BI262" s="104" t="b">
        <v>1</v>
      </c>
      <c r="BJ262" s="105" t="s">
        <v>5985</v>
      </c>
      <c r="BK262" s="105" t="s">
        <v>5984</v>
      </c>
      <c r="BL262" s="104">
        <v>0</v>
      </c>
      <c r="BM262" s="104">
        <v>1</v>
      </c>
      <c r="BN262" s="104">
        <v>160</v>
      </c>
      <c r="BO262" s="105"/>
      <c r="BP262" s="105" t="s">
        <v>207</v>
      </c>
      <c r="BQ262" s="104">
        <v>140160</v>
      </c>
      <c r="BR262" s="105"/>
      <c r="BS262" s="105" t="s">
        <v>105</v>
      </c>
      <c r="BT262" s="105"/>
      <c r="BU262" s="104">
        <v>0</v>
      </c>
    </row>
    <row r="263" spans="1:73" x14ac:dyDescent="0.35">
      <c r="A263" s="104">
        <v>0</v>
      </c>
      <c r="B263" s="105" t="s">
        <v>511</v>
      </c>
      <c r="C263" s="105"/>
      <c r="D263" s="104">
        <v>2</v>
      </c>
      <c r="E263" s="105" t="s">
        <v>6934</v>
      </c>
      <c r="F263" s="105" t="s">
        <v>6809</v>
      </c>
      <c r="G263" s="104">
        <v>1</v>
      </c>
      <c r="H263" s="105" t="s">
        <v>483</v>
      </c>
      <c r="I263" s="104" t="b">
        <v>1</v>
      </c>
      <c r="J263" s="105"/>
      <c r="K263" s="105"/>
      <c r="L263" s="104">
        <v>24</v>
      </c>
      <c r="M263" s="105"/>
      <c r="N263" s="104" t="b">
        <v>1</v>
      </c>
      <c r="O263" s="104">
        <v>0</v>
      </c>
      <c r="P263" s="105"/>
      <c r="Q263" s="105"/>
      <c r="R263" s="104" t="b">
        <v>1</v>
      </c>
      <c r="S263" s="105"/>
      <c r="T263" s="105"/>
      <c r="U263" s="105"/>
      <c r="V263" s="105"/>
      <c r="W263" s="105"/>
      <c r="X263" s="105"/>
      <c r="Y263" s="105"/>
      <c r="Z263" s="105"/>
      <c r="AA263" s="105"/>
      <c r="AB263" s="105"/>
      <c r="AC263" s="105"/>
      <c r="AD263" s="105"/>
      <c r="AE263" s="105"/>
      <c r="AF263" s="105"/>
      <c r="AG263" s="105"/>
      <c r="AH263" s="105"/>
      <c r="AI263" s="105"/>
      <c r="AJ263" s="105"/>
      <c r="AK263" s="105"/>
      <c r="AL263" s="105"/>
      <c r="AM263" s="105"/>
      <c r="AN263" s="105"/>
      <c r="AO263" s="105"/>
      <c r="AP263" s="105"/>
      <c r="AQ263" s="104">
        <v>0</v>
      </c>
      <c r="AR263" s="104">
        <v>0</v>
      </c>
      <c r="AS263" s="105"/>
      <c r="AT263" s="104">
        <v>0</v>
      </c>
      <c r="AU263" s="104">
        <v>0</v>
      </c>
      <c r="AV263" s="104">
        <v>-1</v>
      </c>
      <c r="AW263" s="104">
        <v>1460</v>
      </c>
      <c r="AX263" s="104">
        <v>1460</v>
      </c>
      <c r="AY263" s="104">
        <v>20</v>
      </c>
      <c r="AZ263" s="104" t="b">
        <v>0</v>
      </c>
      <c r="BA263" s="104">
        <v>0</v>
      </c>
      <c r="BB263" s="104">
        <v>0</v>
      </c>
      <c r="BC263" s="104">
        <v>0</v>
      </c>
      <c r="BD263" s="104" t="b">
        <v>0</v>
      </c>
      <c r="BE263" s="105" t="s">
        <v>512</v>
      </c>
      <c r="BF263" s="104">
        <v>0</v>
      </c>
      <c r="BG263" s="104">
        <v>0</v>
      </c>
      <c r="BH263" s="104">
        <v>0</v>
      </c>
      <c r="BI263" s="104" t="b">
        <v>0</v>
      </c>
      <c r="BJ263" s="105"/>
      <c r="BK263" s="105"/>
      <c r="BL263" s="104">
        <v>0</v>
      </c>
      <c r="BM263" s="104">
        <v>2</v>
      </c>
      <c r="BN263" s="104">
        <v>0</v>
      </c>
      <c r="BO263" s="105" t="s">
        <v>6810</v>
      </c>
      <c r="BP263" s="105" t="s">
        <v>6743</v>
      </c>
      <c r="BQ263" s="104">
        <v>8760</v>
      </c>
      <c r="BR263" s="105"/>
      <c r="BS263" s="105" t="s">
        <v>513</v>
      </c>
      <c r="BT263" s="105"/>
      <c r="BU263" s="104">
        <v>0</v>
      </c>
    </row>
    <row r="264" spans="1:73" x14ac:dyDescent="0.35">
      <c r="A264" s="104">
        <v>0</v>
      </c>
      <c r="B264" s="105" t="s">
        <v>511</v>
      </c>
      <c r="C264" s="105"/>
      <c r="D264" s="104">
        <v>2</v>
      </c>
      <c r="E264" s="105" t="s">
        <v>6933</v>
      </c>
      <c r="F264" s="105" t="s">
        <v>6847</v>
      </c>
      <c r="G264" s="104">
        <v>1</v>
      </c>
      <c r="H264" s="105" t="s">
        <v>483</v>
      </c>
      <c r="I264" s="104" t="b">
        <v>1</v>
      </c>
      <c r="J264" s="105"/>
      <c r="K264" s="105"/>
      <c r="L264" s="104">
        <v>24</v>
      </c>
      <c r="M264" s="105"/>
      <c r="N264" s="104" t="b">
        <v>1</v>
      </c>
      <c r="O264" s="104">
        <v>0</v>
      </c>
      <c r="P264" s="105" t="s">
        <v>485</v>
      </c>
      <c r="Q264" s="105" t="s">
        <v>6002</v>
      </c>
      <c r="R264" s="104" t="b">
        <v>0</v>
      </c>
      <c r="S264" s="105"/>
      <c r="T264" s="105"/>
      <c r="U264" s="105"/>
      <c r="V264" s="105"/>
      <c r="W264" s="105"/>
      <c r="X264" s="105"/>
      <c r="Y264" s="105"/>
      <c r="Z264" s="105"/>
      <c r="AA264" s="105"/>
      <c r="AB264" s="105"/>
      <c r="AC264" s="105"/>
      <c r="AD264" s="105"/>
      <c r="AE264" s="105"/>
      <c r="AF264" s="105"/>
      <c r="AG264" s="105"/>
      <c r="AH264" s="105"/>
      <c r="AI264" s="105"/>
      <c r="AJ264" s="105"/>
      <c r="AK264" s="105"/>
      <c r="AL264" s="105"/>
      <c r="AM264" s="105"/>
      <c r="AN264" s="105"/>
      <c r="AO264" s="105"/>
      <c r="AP264" s="105"/>
      <c r="AQ264" s="104">
        <v>0</v>
      </c>
      <c r="AR264" s="104">
        <v>0</v>
      </c>
      <c r="AS264" s="105"/>
      <c r="AT264" s="104">
        <v>0</v>
      </c>
      <c r="AU264" s="104">
        <v>0</v>
      </c>
      <c r="AV264" s="104">
        <v>-1</v>
      </c>
      <c r="AW264" s="104">
        <v>1460</v>
      </c>
      <c r="AX264" s="104">
        <v>1460</v>
      </c>
      <c r="AY264" s="104">
        <v>20</v>
      </c>
      <c r="AZ264" s="104" t="b">
        <v>0</v>
      </c>
      <c r="BA264" s="104">
        <v>0</v>
      </c>
      <c r="BB264" s="104">
        <v>0</v>
      </c>
      <c r="BC264" s="104">
        <v>0</v>
      </c>
      <c r="BD264" s="104" t="b">
        <v>0</v>
      </c>
      <c r="BE264" s="105" t="s">
        <v>512</v>
      </c>
      <c r="BF264" s="104">
        <v>0</v>
      </c>
      <c r="BG264" s="104">
        <v>0</v>
      </c>
      <c r="BH264" s="104">
        <v>0</v>
      </c>
      <c r="BI264" s="104" t="b">
        <v>0</v>
      </c>
      <c r="BJ264" s="105"/>
      <c r="BK264" s="105"/>
      <c r="BL264" s="104">
        <v>0</v>
      </c>
      <c r="BM264" s="104">
        <v>0</v>
      </c>
      <c r="BN264" s="104">
        <v>3</v>
      </c>
      <c r="BO264" s="105"/>
      <c r="BP264" s="105" t="s">
        <v>208</v>
      </c>
      <c r="BQ264" s="104">
        <v>8760</v>
      </c>
      <c r="BR264" s="105"/>
      <c r="BS264" s="105" t="s">
        <v>513</v>
      </c>
      <c r="BT264" s="105"/>
      <c r="BU264" s="104">
        <v>0</v>
      </c>
    </row>
    <row r="265" spans="1:73" x14ac:dyDescent="0.35">
      <c r="A265" s="104">
        <v>0</v>
      </c>
      <c r="B265" s="105" t="s">
        <v>482</v>
      </c>
      <c r="C265" s="105"/>
      <c r="D265" s="104">
        <v>2</v>
      </c>
      <c r="E265" s="105" t="s">
        <v>6933</v>
      </c>
      <c r="F265" s="105" t="s">
        <v>6848</v>
      </c>
      <c r="G265" s="104">
        <v>1</v>
      </c>
      <c r="H265" s="105" t="s">
        <v>483</v>
      </c>
      <c r="I265" s="104" t="b">
        <v>1</v>
      </c>
      <c r="J265" s="105"/>
      <c r="K265" s="105"/>
      <c r="L265" s="104">
        <v>24</v>
      </c>
      <c r="M265" s="105"/>
      <c r="N265" s="104" t="b">
        <v>1</v>
      </c>
      <c r="O265" s="104">
        <v>0</v>
      </c>
      <c r="P265" s="105" t="s">
        <v>485</v>
      </c>
      <c r="Q265" s="105" t="s">
        <v>6002</v>
      </c>
      <c r="R265" s="104" t="b">
        <v>0</v>
      </c>
      <c r="S265" s="105"/>
      <c r="T265" s="105"/>
      <c r="U265" s="105"/>
      <c r="V265" s="105"/>
      <c r="W265" s="105"/>
      <c r="X265" s="105"/>
      <c r="Y265" s="105"/>
      <c r="Z265" s="105"/>
      <c r="AA265" s="105"/>
      <c r="AB265" s="105"/>
      <c r="AC265" s="105"/>
      <c r="AD265" s="105"/>
      <c r="AE265" s="105"/>
      <c r="AF265" s="105"/>
      <c r="AG265" s="105"/>
      <c r="AH265" s="105"/>
      <c r="AI265" s="105"/>
      <c r="AJ265" s="105"/>
      <c r="AK265" s="105"/>
      <c r="AL265" s="105"/>
      <c r="AM265" s="105"/>
      <c r="AN265" s="105"/>
      <c r="AO265" s="105"/>
      <c r="AP265" s="105"/>
      <c r="AQ265" s="104">
        <v>0</v>
      </c>
      <c r="AR265" s="104">
        <v>0</v>
      </c>
      <c r="AS265" s="105"/>
      <c r="AT265" s="104">
        <v>0</v>
      </c>
      <c r="AU265" s="104">
        <v>0</v>
      </c>
      <c r="AV265" s="104">
        <v>-1</v>
      </c>
      <c r="AW265" s="104">
        <v>1460</v>
      </c>
      <c r="AX265" s="104">
        <v>1460</v>
      </c>
      <c r="AY265" s="104">
        <v>20</v>
      </c>
      <c r="AZ265" s="104" t="b">
        <v>0</v>
      </c>
      <c r="BA265" s="104">
        <v>0</v>
      </c>
      <c r="BB265" s="104">
        <v>0</v>
      </c>
      <c r="BC265" s="104">
        <v>0</v>
      </c>
      <c r="BD265" s="104" t="b">
        <v>1</v>
      </c>
      <c r="BE265" s="105" t="s">
        <v>512</v>
      </c>
      <c r="BF265" s="104">
        <v>0</v>
      </c>
      <c r="BG265" s="104">
        <v>0</v>
      </c>
      <c r="BH265" s="104">
        <v>0</v>
      </c>
      <c r="BI265" s="104" t="b">
        <v>1</v>
      </c>
      <c r="BJ265" s="105" t="s">
        <v>5985</v>
      </c>
      <c r="BK265" s="105" t="s">
        <v>5984</v>
      </c>
      <c r="BL265" s="104">
        <v>0</v>
      </c>
      <c r="BM265" s="104">
        <v>1</v>
      </c>
      <c r="BN265" s="104">
        <v>8</v>
      </c>
      <c r="BO265" s="105"/>
      <c r="BP265" s="105" t="s">
        <v>311</v>
      </c>
      <c r="BQ265" s="104">
        <v>140160</v>
      </c>
      <c r="BR265" s="105"/>
      <c r="BS265" s="105" t="s">
        <v>105</v>
      </c>
      <c r="BT265" s="105"/>
      <c r="BU265" s="104">
        <v>0</v>
      </c>
    </row>
    <row r="266" spans="1:73" x14ac:dyDescent="0.35">
      <c r="A266" s="104">
        <v>0</v>
      </c>
      <c r="B266" s="105" t="s">
        <v>511</v>
      </c>
      <c r="C266" s="105"/>
      <c r="D266" s="104">
        <v>2</v>
      </c>
      <c r="E266" s="105" t="s">
        <v>6933</v>
      </c>
      <c r="F266" s="105" t="s">
        <v>6809</v>
      </c>
      <c r="G266" s="104">
        <v>1</v>
      </c>
      <c r="H266" s="105" t="s">
        <v>483</v>
      </c>
      <c r="I266" s="104" t="b">
        <v>1</v>
      </c>
      <c r="J266" s="105"/>
      <c r="K266" s="105"/>
      <c r="L266" s="104">
        <v>24</v>
      </c>
      <c r="M266" s="105"/>
      <c r="N266" s="104" t="b">
        <v>1</v>
      </c>
      <c r="O266" s="104">
        <v>0</v>
      </c>
      <c r="P266" s="105"/>
      <c r="Q266" s="105"/>
      <c r="R266" s="104" t="b">
        <v>1</v>
      </c>
      <c r="S266" s="105"/>
      <c r="T266" s="105"/>
      <c r="U266" s="105"/>
      <c r="V266" s="105"/>
      <c r="W266" s="105"/>
      <c r="X266" s="105"/>
      <c r="Y266" s="105"/>
      <c r="Z266" s="105"/>
      <c r="AA266" s="105"/>
      <c r="AB266" s="105"/>
      <c r="AC266" s="105"/>
      <c r="AD266" s="105"/>
      <c r="AE266" s="105"/>
      <c r="AF266" s="105"/>
      <c r="AG266" s="105"/>
      <c r="AH266" s="105"/>
      <c r="AI266" s="105"/>
      <c r="AJ266" s="105"/>
      <c r="AK266" s="105"/>
      <c r="AL266" s="105"/>
      <c r="AM266" s="105"/>
      <c r="AN266" s="105"/>
      <c r="AO266" s="105"/>
      <c r="AP266" s="105"/>
      <c r="AQ266" s="104">
        <v>0</v>
      </c>
      <c r="AR266" s="104">
        <v>0</v>
      </c>
      <c r="AS266" s="105"/>
      <c r="AT266" s="104">
        <v>0</v>
      </c>
      <c r="AU266" s="104">
        <v>0</v>
      </c>
      <c r="AV266" s="104">
        <v>-1</v>
      </c>
      <c r="AW266" s="104">
        <v>1460</v>
      </c>
      <c r="AX266" s="104">
        <v>1460</v>
      </c>
      <c r="AY266" s="104">
        <v>20</v>
      </c>
      <c r="AZ266" s="104" t="b">
        <v>0</v>
      </c>
      <c r="BA266" s="104">
        <v>0</v>
      </c>
      <c r="BB266" s="104">
        <v>0</v>
      </c>
      <c r="BC266" s="104">
        <v>0</v>
      </c>
      <c r="BD266" s="104" t="b">
        <v>0</v>
      </c>
      <c r="BE266" s="105" t="s">
        <v>512</v>
      </c>
      <c r="BF266" s="104">
        <v>0</v>
      </c>
      <c r="BG266" s="104">
        <v>0</v>
      </c>
      <c r="BH266" s="104">
        <v>0</v>
      </c>
      <c r="BI266" s="104" t="b">
        <v>0</v>
      </c>
      <c r="BJ266" s="105"/>
      <c r="BK266" s="105"/>
      <c r="BL266" s="104">
        <v>0</v>
      </c>
      <c r="BM266" s="104">
        <v>2</v>
      </c>
      <c r="BN266" s="104">
        <v>0</v>
      </c>
      <c r="BO266" s="105" t="s">
        <v>6810</v>
      </c>
      <c r="BP266" s="105" t="s">
        <v>6743</v>
      </c>
      <c r="BQ266" s="104">
        <v>8760</v>
      </c>
      <c r="BR266" s="105"/>
      <c r="BS266" s="105" t="s">
        <v>513</v>
      </c>
      <c r="BT266" s="105"/>
      <c r="BU266" s="104">
        <v>0</v>
      </c>
    </row>
    <row r="267" spans="1:73" x14ac:dyDescent="0.35">
      <c r="A267" s="104">
        <v>0</v>
      </c>
      <c r="B267" s="105" t="s">
        <v>482</v>
      </c>
      <c r="C267" s="105"/>
      <c r="D267" s="104">
        <v>2</v>
      </c>
      <c r="E267" s="105" t="s">
        <v>10801</v>
      </c>
      <c r="F267" s="105" t="s">
        <v>6851</v>
      </c>
      <c r="G267" s="104">
        <v>1</v>
      </c>
      <c r="H267" s="105" t="s">
        <v>483</v>
      </c>
      <c r="I267" s="104" t="b">
        <v>1</v>
      </c>
      <c r="J267" s="105"/>
      <c r="K267" s="105"/>
      <c r="L267" s="104">
        <v>24</v>
      </c>
      <c r="M267" s="105"/>
      <c r="N267" s="104" t="b">
        <v>1</v>
      </c>
      <c r="O267" s="104">
        <v>0</v>
      </c>
      <c r="P267" s="105" t="s">
        <v>485</v>
      </c>
      <c r="Q267" s="105" t="s">
        <v>6002</v>
      </c>
      <c r="R267" s="104" t="b">
        <v>0</v>
      </c>
      <c r="S267" s="105"/>
      <c r="T267" s="105"/>
      <c r="U267" s="105"/>
      <c r="V267" s="105"/>
      <c r="W267" s="105"/>
      <c r="X267" s="105"/>
      <c r="Y267" s="105"/>
      <c r="Z267" s="105"/>
      <c r="AA267" s="105"/>
      <c r="AB267" s="105"/>
      <c r="AC267" s="105"/>
      <c r="AD267" s="105"/>
      <c r="AE267" s="105"/>
      <c r="AF267" s="105"/>
      <c r="AG267" s="105"/>
      <c r="AH267" s="105"/>
      <c r="AI267" s="105"/>
      <c r="AJ267" s="105"/>
      <c r="AK267" s="105"/>
      <c r="AL267" s="105"/>
      <c r="AM267" s="105"/>
      <c r="AN267" s="105"/>
      <c r="AO267" s="105"/>
      <c r="AP267" s="105"/>
      <c r="AQ267" s="104">
        <v>0</v>
      </c>
      <c r="AR267" s="104">
        <v>20000</v>
      </c>
      <c r="AS267" s="105"/>
      <c r="AT267" s="104">
        <v>0</v>
      </c>
      <c r="AU267" s="104">
        <v>0</v>
      </c>
      <c r="AV267" s="104">
        <v>-1</v>
      </c>
      <c r="AW267" s="104">
        <v>1460</v>
      </c>
      <c r="AX267" s="104">
        <v>1460</v>
      </c>
      <c r="AY267" s="104">
        <v>20</v>
      </c>
      <c r="AZ267" s="104" t="b">
        <v>0</v>
      </c>
      <c r="BA267" s="104">
        <v>0</v>
      </c>
      <c r="BB267" s="104">
        <v>0</v>
      </c>
      <c r="BC267" s="104">
        <v>0</v>
      </c>
      <c r="BD267" s="104" t="b">
        <v>1</v>
      </c>
      <c r="BE267" s="105" t="s">
        <v>512</v>
      </c>
      <c r="BF267" s="104">
        <v>0</v>
      </c>
      <c r="BG267" s="104">
        <v>0</v>
      </c>
      <c r="BH267" s="104">
        <v>0</v>
      </c>
      <c r="BI267" s="104" t="b">
        <v>1</v>
      </c>
      <c r="BJ267" s="105"/>
      <c r="BK267" s="105"/>
      <c r="BL267" s="104">
        <v>0</v>
      </c>
      <c r="BM267" s="104">
        <v>0</v>
      </c>
      <c r="BN267" s="104">
        <v>8</v>
      </c>
      <c r="BO267" s="105"/>
      <c r="BP267" s="105" t="s">
        <v>207</v>
      </c>
      <c r="BQ267" s="104">
        <v>140160</v>
      </c>
      <c r="BR267" s="105"/>
      <c r="BS267" s="105" t="s">
        <v>105</v>
      </c>
      <c r="BT267" s="105"/>
      <c r="BU267" s="104">
        <v>0</v>
      </c>
    </row>
    <row r="268" spans="1:73" x14ac:dyDescent="0.35">
      <c r="A268" s="104">
        <v>0</v>
      </c>
      <c r="B268" s="105" t="s">
        <v>511</v>
      </c>
      <c r="C268" s="105"/>
      <c r="D268" s="104">
        <v>2</v>
      </c>
      <c r="E268" s="105" t="s">
        <v>10801</v>
      </c>
      <c r="F268" s="105" t="s">
        <v>6852</v>
      </c>
      <c r="G268" s="104">
        <v>1</v>
      </c>
      <c r="H268" s="105" t="s">
        <v>483</v>
      </c>
      <c r="I268" s="104" t="b">
        <v>1</v>
      </c>
      <c r="J268" s="105"/>
      <c r="K268" s="105"/>
      <c r="L268" s="104">
        <v>24</v>
      </c>
      <c r="M268" s="105"/>
      <c r="N268" s="104" t="b">
        <v>1</v>
      </c>
      <c r="O268" s="104">
        <v>0</v>
      </c>
      <c r="P268" s="105" t="s">
        <v>485</v>
      </c>
      <c r="Q268" s="105" t="s">
        <v>6002</v>
      </c>
      <c r="R268" s="104" t="b">
        <v>0</v>
      </c>
      <c r="S268" s="105"/>
      <c r="T268" s="105"/>
      <c r="U268" s="105"/>
      <c r="V268" s="105"/>
      <c r="W268" s="105"/>
      <c r="X268" s="105"/>
      <c r="Y268" s="105"/>
      <c r="Z268" s="105"/>
      <c r="AA268" s="105"/>
      <c r="AB268" s="105"/>
      <c r="AC268" s="105"/>
      <c r="AD268" s="105"/>
      <c r="AE268" s="105"/>
      <c r="AF268" s="105"/>
      <c r="AG268" s="105"/>
      <c r="AH268" s="105"/>
      <c r="AI268" s="105"/>
      <c r="AJ268" s="105"/>
      <c r="AK268" s="105"/>
      <c r="AL268" s="105"/>
      <c r="AM268" s="105"/>
      <c r="AN268" s="105"/>
      <c r="AO268" s="105"/>
      <c r="AP268" s="105"/>
      <c r="AQ268" s="104">
        <v>0</v>
      </c>
      <c r="AR268" s="104">
        <v>0</v>
      </c>
      <c r="AS268" s="105"/>
      <c r="AT268" s="104">
        <v>0</v>
      </c>
      <c r="AU268" s="104">
        <v>0</v>
      </c>
      <c r="AV268" s="104">
        <v>-1</v>
      </c>
      <c r="AW268" s="104">
        <v>1460</v>
      </c>
      <c r="AX268" s="104">
        <v>1460</v>
      </c>
      <c r="AY268" s="104">
        <v>20</v>
      </c>
      <c r="AZ268" s="104" t="b">
        <v>0</v>
      </c>
      <c r="BA268" s="104">
        <v>0</v>
      </c>
      <c r="BB268" s="104">
        <v>0</v>
      </c>
      <c r="BC268" s="104">
        <v>0</v>
      </c>
      <c r="BD268" s="104" t="b">
        <v>0</v>
      </c>
      <c r="BE268" s="105" t="s">
        <v>512</v>
      </c>
      <c r="BF268" s="104">
        <v>0</v>
      </c>
      <c r="BG268" s="104">
        <v>0</v>
      </c>
      <c r="BH268" s="104">
        <v>0</v>
      </c>
      <c r="BI268" s="104" t="b">
        <v>0</v>
      </c>
      <c r="BJ268" s="105"/>
      <c r="BK268" s="105"/>
      <c r="BL268" s="104">
        <v>0</v>
      </c>
      <c r="BM268" s="104">
        <v>1</v>
      </c>
      <c r="BN268" s="104">
        <v>3</v>
      </c>
      <c r="BO268" s="105"/>
      <c r="BP268" s="105" t="s">
        <v>208</v>
      </c>
      <c r="BQ268" s="104">
        <v>8760</v>
      </c>
      <c r="BR268" s="105"/>
      <c r="BS268" s="105" t="s">
        <v>513</v>
      </c>
      <c r="BT268" s="105"/>
      <c r="BU268" s="104">
        <v>0</v>
      </c>
    </row>
    <row r="269" spans="1:73" x14ac:dyDescent="0.35">
      <c r="A269" s="104">
        <v>0</v>
      </c>
      <c r="B269" s="105" t="s">
        <v>511</v>
      </c>
      <c r="C269" s="105"/>
      <c r="D269" s="104">
        <v>2</v>
      </c>
      <c r="E269" s="105" t="s">
        <v>10801</v>
      </c>
      <c r="F269" s="105" t="s">
        <v>6809</v>
      </c>
      <c r="G269" s="104">
        <v>1</v>
      </c>
      <c r="H269" s="105" t="s">
        <v>483</v>
      </c>
      <c r="I269" s="104" t="b">
        <v>1</v>
      </c>
      <c r="J269" s="105"/>
      <c r="K269" s="105"/>
      <c r="L269" s="104">
        <v>24</v>
      </c>
      <c r="M269" s="105"/>
      <c r="N269" s="104" t="b">
        <v>1</v>
      </c>
      <c r="O269" s="104">
        <v>0</v>
      </c>
      <c r="P269" s="105"/>
      <c r="Q269" s="105"/>
      <c r="R269" s="104" t="b">
        <v>1</v>
      </c>
      <c r="S269" s="105"/>
      <c r="T269" s="105"/>
      <c r="U269" s="105"/>
      <c r="V269" s="105"/>
      <c r="W269" s="105"/>
      <c r="X269" s="105"/>
      <c r="Y269" s="105"/>
      <c r="Z269" s="105"/>
      <c r="AA269" s="105"/>
      <c r="AB269" s="105"/>
      <c r="AC269" s="105"/>
      <c r="AD269" s="105"/>
      <c r="AE269" s="105"/>
      <c r="AF269" s="105"/>
      <c r="AG269" s="105"/>
      <c r="AH269" s="105"/>
      <c r="AI269" s="105"/>
      <c r="AJ269" s="105"/>
      <c r="AK269" s="105"/>
      <c r="AL269" s="105"/>
      <c r="AM269" s="105"/>
      <c r="AN269" s="105"/>
      <c r="AO269" s="105"/>
      <c r="AP269" s="105"/>
      <c r="AQ269" s="104">
        <v>0</v>
      </c>
      <c r="AR269" s="104">
        <v>0</v>
      </c>
      <c r="AS269" s="105"/>
      <c r="AT269" s="104">
        <v>0</v>
      </c>
      <c r="AU269" s="104">
        <v>0</v>
      </c>
      <c r="AV269" s="104">
        <v>-1</v>
      </c>
      <c r="AW269" s="104">
        <v>1460</v>
      </c>
      <c r="AX269" s="104">
        <v>1460</v>
      </c>
      <c r="AY269" s="104">
        <v>20</v>
      </c>
      <c r="AZ269" s="104" t="b">
        <v>0</v>
      </c>
      <c r="BA269" s="104">
        <v>0</v>
      </c>
      <c r="BB269" s="104">
        <v>0</v>
      </c>
      <c r="BC269" s="104">
        <v>0</v>
      </c>
      <c r="BD269" s="104" t="b">
        <v>0</v>
      </c>
      <c r="BE269" s="105" t="s">
        <v>512</v>
      </c>
      <c r="BF269" s="104">
        <v>0</v>
      </c>
      <c r="BG269" s="104">
        <v>0</v>
      </c>
      <c r="BH269" s="104">
        <v>0</v>
      </c>
      <c r="BI269" s="104" t="b">
        <v>0</v>
      </c>
      <c r="BJ269" s="105"/>
      <c r="BK269" s="105"/>
      <c r="BL269" s="104">
        <v>0</v>
      </c>
      <c r="BM269" s="104">
        <v>2</v>
      </c>
      <c r="BN269" s="104">
        <v>0</v>
      </c>
      <c r="BO269" s="105" t="s">
        <v>6810</v>
      </c>
      <c r="BP269" s="105" t="s">
        <v>6743</v>
      </c>
      <c r="BQ269" s="104">
        <v>8760</v>
      </c>
      <c r="BR269" s="105"/>
      <c r="BS269" s="105" t="s">
        <v>513</v>
      </c>
      <c r="BT269" s="105"/>
      <c r="BU269" s="104">
        <v>0</v>
      </c>
    </row>
    <row r="270" spans="1:73" x14ac:dyDescent="0.35">
      <c r="A270" s="104">
        <v>0</v>
      </c>
      <c r="B270" s="105" t="s">
        <v>482</v>
      </c>
      <c r="C270" s="105"/>
      <c r="D270" s="104">
        <v>2</v>
      </c>
      <c r="E270" s="105" t="s">
        <v>7027</v>
      </c>
      <c r="F270" s="105" t="s">
        <v>6811</v>
      </c>
      <c r="G270" s="104">
        <v>1</v>
      </c>
      <c r="H270" s="105" t="s">
        <v>483</v>
      </c>
      <c r="I270" s="104" t="b">
        <v>1</v>
      </c>
      <c r="J270" s="105"/>
      <c r="K270" s="105"/>
      <c r="L270" s="104">
        <v>24</v>
      </c>
      <c r="M270" s="105"/>
      <c r="N270" s="104" t="b">
        <v>1</v>
      </c>
      <c r="O270" s="104">
        <v>0</v>
      </c>
      <c r="P270" s="105"/>
      <c r="Q270" s="105"/>
      <c r="R270" s="104" t="b">
        <v>0</v>
      </c>
      <c r="S270" s="105"/>
      <c r="T270" s="105"/>
      <c r="U270" s="105"/>
      <c r="V270" s="105"/>
      <c r="W270" s="105"/>
      <c r="X270" s="105"/>
      <c r="Y270" s="105"/>
      <c r="Z270" s="105"/>
      <c r="AA270" s="105"/>
      <c r="AB270" s="105"/>
      <c r="AC270" s="105"/>
      <c r="AD270" s="105"/>
      <c r="AE270" s="105"/>
      <c r="AF270" s="105"/>
      <c r="AG270" s="105"/>
      <c r="AH270" s="105"/>
      <c r="AI270" s="105"/>
      <c r="AJ270" s="105"/>
      <c r="AK270" s="105"/>
      <c r="AL270" s="105"/>
      <c r="AM270" s="105"/>
      <c r="AN270" s="105"/>
      <c r="AO270" s="105"/>
      <c r="AP270" s="105"/>
      <c r="AQ270" s="104">
        <v>0</v>
      </c>
      <c r="AR270" s="104">
        <v>500000</v>
      </c>
      <c r="AS270" s="105"/>
      <c r="AT270" s="104">
        <v>0</v>
      </c>
      <c r="AU270" s="104">
        <v>0</v>
      </c>
      <c r="AV270" s="104">
        <v>-1</v>
      </c>
      <c r="AW270" s="104">
        <v>1460</v>
      </c>
      <c r="AX270" s="104">
        <v>1460</v>
      </c>
      <c r="AY270" s="104">
        <v>20</v>
      </c>
      <c r="AZ270" s="104" t="b">
        <v>0</v>
      </c>
      <c r="BA270" s="104">
        <v>0</v>
      </c>
      <c r="BB270" s="104">
        <v>0</v>
      </c>
      <c r="BC270" s="104">
        <v>0</v>
      </c>
      <c r="BD270" s="104" t="b">
        <v>1</v>
      </c>
      <c r="BE270" s="105" t="s">
        <v>512</v>
      </c>
      <c r="BF270" s="104">
        <v>0</v>
      </c>
      <c r="BG270" s="104">
        <v>0</v>
      </c>
      <c r="BH270" s="104">
        <v>0</v>
      </c>
      <c r="BI270" s="104" t="b">
        <v>1</v>
      </c>
      <c r="BJ270" s="105"/>
      <c r="BK270" s="105"/>
      <c r="BL270" s="104">
        <v>0</v>
      </c>
      <c r="BM270" s="104">
        <v>0</v>
      </c>
      <c r="BN270" s="104">
        <v>8</v>
      </c>
      <c r="BO270" s="105"/>
      <c r="BP270" s="105" t="s">
        <v>207</v>
      </c>
      <c r="BQ270" s="104">
        <v>700800</v>
      </c>
      <c r="BR270" s="105"/>
      <c r="BS270" s="105" t="s">
        <v>105</v>
      </c>
      <c r="BT270" s="105"/>
      <c r="BU270" s="104">
        <v>0</v>
      </c>
    </row>
    <row r="271" spans="1:73" x14ac:dyDescent="0.35">
      <c r="A271" s="104">
        <v>0</v>
      </c>
      <c r="B271" s="105" t="s">
        <v>511</v>
      </c>
      <c r="C271" s="105"/>
      <c r="D271" s="104">
        <v>2</v>
      </c>
      <c r="E271" s="105" t="s">
        <v>7027</v>
      </c>
      <c r="F271" s="105" t="s">
        <v>6786</v>
      </c>
      <c r="G271" s="104">
        <v>1</v>
      </c>
      <c r="H271" s="105" t="s">
        <v>483</v>
      </c>
      <c r="I271" s="104" t="b">
        <v>1</v>
      </c>
      <c r="J271" s="105"/>
      <c r="K271" s="105"/>
      <c r="L271" s="104">
        <v>24</v>
      </c>
      <c r="M271" s="105"/>
      <c r="N271" s="104" t="b">
        <v>1</v>
      </c>
      <c r="O271" s="104">
        <v>0</v>
      </c>
      <c r="P271" s="105"/>
      <c r="Q271" s="105"/>
      <c r="R271" s="104" t="b">
        <v>0</v>
      </c>
      <c r="S271" s="105"/>
      <c r="T271" s="105"/>
      <c r="U271" s="105"/>
      <c r="V271" s="105"/>
      <c r="W271" s="105"/>
      <c r="X271" s="105"/>
      <c r="Y271" s="105"/>
      <c r="Z271" s="105"/>
      <c r="AA271" s="105"/>
      <c r="AB271" s="105"/>
      <c r="AC271" s="105"/>
      <c r="AD271" s="105"/>
      <c r="AE271" s="105"/>
      <c r="AF271" s="105"/>
      <c r="AG271" s="105"/>
      <c r="AH271" s="105"/>
      <c r="AI271" s="105"/>
      <c r="AJ271" s="105"/>
      <c r="AK271" s="105"/>
      <c r="AL271" s="105"/>
      <c r="AM271" s="105"/>
      <c r="AN271" s="105"/>
      <c r="AO271" s="105"/>
      <c r="AP271" s="105"/>
      <c r="AQ271" s="104">
        <v>0</v>
      </c>
      <c r="AR271" s="104">
        <v>0</v>
      </c>
      <c r="AS271" s="105"/>
      <c r="AT271" s="104">
        <v>0</v>
      </c>
      <c r="AU271" s="104">
        <v>0</v>
      </c>
      <c r="AV271" s="104">
        <v>-1</v>
      </c>
      <c r="AW271" s="104">
        <v>1460</v>
      </c>
      <c r="AX271" s="104">
        <v>1460</v>
      </c>
      <c r="AY271" s="104">
        <v>20</v>
      </c>
      <c r="AZ271" s="104" t="b">
        <v>0</v>
      </c>
      <c r="BA271" s="104">
        <v>0</v>
      </c>
      <c r="BB271" s="104">
        <v>0</v>
      </c>
      <c r="BC271" s="104">
        <v>0</v>
      </c>
      <c r="BD271" s="104" t="b">
        <v>0</v>
      </c>
      <c r="BE271" s="105" t="s">
        <v>512</v>
      </c>
      <c r="BF271" s="104">
        <v>0</v>
      </c>
      <c r="BG271" s="104">
        <v>0</v>
      </c>
      <c r="BH271" s="104">
        <v>0</v>
      </c>
      <c r="BI271" s="104" t="b">
        <v>0</v>
      </c>
      <c r="BJ271" s="105"/>
      <c r="BK271" s="105"/>
      <c r="BL271" s="104">
        <v>0</v>
      </c>
      <c r="BM271" s="104">
        <v>1</v>
      </c>
      <c r="BN271" s="104">
        <v>0</v>
      </c>
      <c r="BO271" s="105" t="s">
        <v>6787</v>
      </c>
      <c r="BP271" s="105" t="s">
        <v>208</v>
      </c>
      <c r="BQ271" s="104">
        <v>730</v>
      </c>
      <c r="BR271" s="105"/>
      <c r="BS271" s="105" t="s">
        <v>513</v>
      </c>
      <c r="BT271" s="105"/>
      <c r="BU271" s="104">
        <v>0</v>
      </c>
    </row>
    <row r="272" spans="1:73" x14ac:dyDescent="0.35">
      <c r="A272" s="104">
        <v>0</v>
      </c>
      <c r="B272" s="105" t="s">
        <v>511</v>
      </c>
      <c r="C272" s="105"/>
      <c r="D272" s="104">
        <v>2</v>
      </c>
      <c r="E272" s="105" t="s">
        <v>7027</v>
      </c>
      <c r="F272" s="105" t="s">
        <v>6809</v>
      </c>
      <c r="G272" s="104">
        <v>1</v>
      </c>
      <c r="H272" s="105" t="s">
        <v>483</v>
      </c>
      <c r="I272" s="104" t="b">
        <v>1</v>
      </c>
      <c r="J272" s="105"/>
      <c r="K272" s="105"/>
      <c r="L272" s="104">
        <v>24</v>
      </c>
      <c r="M272" s="105"/>
      <c r="N272" s="104" t="b">
        <v>1</v>
      </c>
      <c r="O272" s="104">
        <v>0</v>
      </c>
      <c r="P272" s="105"/>
      <c r="Q272" s="105"/>
      <c r="R272" s="104" t="b">
        <v>1</v>
      </c>
      <c r="S272" s="105"/>
      <c r="T272" s="105"/>
      <c r="U272" s="105"/>
      <c r="V272" s="105"/>
      <c r="W272" s="105"/>
      <c r="X272" s="105"/>
      <c r="Y272" s="105"/>
      <c r="Z272" s="105"/>
      <c r="AA272" s="105"/>
      <c r="AB272" s="105"/>
      <c r="AC272" s="105"/>
      <c r="AD272" s="105"/>
      <c r="AE272" s="105"/>
      <c r="AF272" s="105"/>
      <c r="AG272" s="105"/>
      <c r="AH272" s="105"/>
      <c r="AI272" s="105"/>
      <c r="AJ272" s="105"/>
      <c r="AK272" s="105"/>
      <c r="AL272" s="105"/>
      <c r="AM272" s="105"/>
      <c r="AN272" s="105"/>
      <c r="AO272" s="105"/>
      <c r="AP272" s="105"/>
      <c r="AQ272" s="104">
        <v>0</v>
      </c>
      <c r="AR272" s="104">
        <v>0</v>
      </c>
      <c r="AS272" s="105"/>
      <c r="AT272" s="104">
        <v>0</v>
      </c>
      <c r="AU272" s="104">
        <v>0</v>
      </c>
      <c r="AV272" s="104">
        <v>-1</v>
      </c>
      <c r="AW272" s="104">
        <v>1460</v>
      </c>
      <c r="AX272" s="104">
        <v>1460</v>
      </c>
      <c r="AY272" s="104">
        <v>20</v>
      </c>
      <c r="AZ272" s="104" t="b">
        <v>0</v>
      </c>
      <c r="BA272" s="104">
        <v>0</v>
      </c>
      <c r="BB272" s="104">
        <v>0</v>
      </c>
      <c r="BC272" s="104">
        <v>0</v>
      </c>
      <c r="BD272" s="104" t="b">
        <v>0</v>
      </c>
      <c r="BE272" s="105" t="s">
        <v>512</v>
      </c>
      <c r="BF272" s="104">
        <v>0</v>
      </c>
      <c r="BG272" s="104">
        <v>0</v>
      </c>
      <c r="BH272" s="104">
        <v>0</v>
      </c>
      <c r="BI272" s="104" t="b">
        <v>0</v>
      </c>
      <c r="BJ272" s="105"/>
      <c r="BK272" s="105"/>
      <c r="BL272" s="104">
        <v>0</v>
      </c>
      <c r="BM272" s="104">
        <v>2</v>
      </c>
      <c r="BN272" s="104">
        <v>0</v>
      </c>
      <c r="BO272" s="105" t="s">
        <v>6810</v>
      </c>
      <c r="BP272" s="105" t="s">
        <v>6743</v>
      </c>
      <c r="BQ272" s="104">
        <v>8760</v>
      </c>
      <c r="BR272" s="105"/>
      <c r="BS272" s="105" t="s">
        <v>513</v>
      </c>
      <c r="BT272" s="105"/>
      <c r="BU272" s="104">
        <v>0</v>
      </c>
    </row>
    <row r="273" spans="1:73" x14ac:dyDescent="0.35">
      <c r="A273" s="104">
        <v>0</v>
      </c>
      <c r="B273" s="105" t="s">
        <v>511</v>
      </c>
      <c r="C273" s="105"/>
      <c r="D273" s="104">
        <v>2</v>
      </c>
      <c r="E273" s="105" t="s">
        <v>10794</v>
      </c>
      <c r="F273" s="105" t="s">
        <v>6809</v>
      </c>
      <c r="G273" s="104">
        <v>1</v>
      </c>
      <c r="H273" s="105" t="s">
        <v>483</v>
      </c>
      <c r="I273" s="104" t="b">
        <v>1</v>
      </c>
      <c r="J273" s="105"/>
      <c r="K273" s="105"/>
      <c r="L273" s="104">
        <v>24</v>
      </c>
      <c r="M273" s="105"/>
      <c r="N273" s="104" t="b">
        <v>1</v>
      </c>
      <c r="O273" s="104">
        <v>0</v>
      </c>
      <c r="P273" s="105"/>
      <c r="Q273" s="105"/>
      <c r="R273" s="104" t="b">
        <v>1</v>
      </c>
      <c r="S273" s="105"/>
      <c r="T273" s="105"/>
      <c r="U273" s="105"/>
      <c r="V273" s="105"/>
      <c r="W273" s="105"/>
      <c r="X273" s="105"/>
      <c r="Y273" s="105"/>
      <c r="Z273" s="105"/>
      <c r="AA273" s="105"/>
      <c r="AB273" s="105"/>
      <c r="AC273" s="105"/>
      <c r="AD273" s="105"/>
      <c r="AE273" s="105"/>
      <c r="AF273" s="105"/>
      <c r="AG273" s="105"/>
      <c r="AH273" s="105"/>
      <c r="AI273" s="105"/>
      <c r="AJ273" s="105"/>
      <c r="AK273" s="105"/>
      <c r="AL273" s="105"/>
      <c r="AM273" s="105"/>
      <c r="AN273" s="105"/>
      <c r="AO273" s="105"/>
      <c r="AP273" s="105"/>
      <c r="AQ273" s="104">
        <v>0</v>
      </c>
      <c r="AR273" s="104">
        <v>0</v>
      </c>
      <c r="AS273" s="105"/>
      <c r="AT273" s="104">
        <v>0</v>
      </c>
      <c r="AU273" s="104">
        <v>0</v>
      </c>
      <c r="AV273" s="104">
        <v>-1</v>
      </c>
      <c r="AW273" s="104">
        <v>1460</v>
      </c>
      <c r="AX273" s="104">
        <v>1460</v>
      </c>
      <c r="AY273" s="104">
        <v>20</v>
      </c>
      <c r="AZ273" s="104" t="b">
        <v>0</v>
      </c>
      <c r="BA273" s="104">
        <v>0</v>
      </c>
      <c r="BB273" s="104">
        <v>0</v>
      </c>
      <c r="BC273" s="104">
        <v>0</v>
      </c>
      <c r="BD273" s="104" t="b">
        <v>0</v>
      </c>
      <c r="BE273" s="105" t="s">
        <v>512</v>
      </c>
      <c r="BF273" s="104">
        <v>0</v>
      </c>
      <c r="BG273" s="104">
        <v>0</v>
      </c>
      <c r="BH273" s="104">
        <v>0</v>
      </c>
      <c r="BI273" s="104" t="b">
        <v>0</v>
      </c>
      <c r="BJ273" s="105"/>
      <c r="BK273" s="105"/>
      <c r="BL273" s="104">
        <v>0</v>
      </c>
      <c r="BM273" s="104">
        <v>0</v>
      </c>
      <c r="BN273" s="104">
        <v>0</v>
      </c>
      <c r="BO273" s="105" t="s">
        <v>6810</v>
      </c>
      <c r="BP273" s="105" t="s">
        <v>6743</v>
      </c>
      <c r="BQ273" s="104">
        <v>8760</v>
      </c>
      <c r="BR273" s="105"/>
      <c r="BS273" s="105" t="s">
        <v>513</v>
      </c>
      <c r="BT273" s="105"/>
      <c r="BU273" s="104">
        <v>0</v>
      </c>
    </row>
    <row r="274" spans="1:73" x14ac:dyDescent="0.35">
      <c r="A274" s="104">
        <v>0</v>
      </c>
      <c r="B274" s="105" t="s">
        <v>482</v>
      </c>
      <c r="C274" s="105"/>
      <c r="D274" s="104">
        <v>2</v>
      </c>
      <c r="E274" s="105" t="s">
        <v>10794</v>
      </c>
      <c r="F274" s="105" t="s">
        <v>6870</v>
      </c>
      <c r="G274" s="104">
        <v>1</v>
      </c>
      <c r="H274" s="105" t="s">
        <v>483</v>
      </c>
      <c r="I274" s="104" t="b">
        <v>1</v>
      </c>
      <c r="J274" s="105" t="s">
        <v>5939</v>
      </c>
      <c r="K274" s="105" t="s">
        <v>872</v>
      </c>
      <c r="L274" s="104">
        <v>24</v>
      </c>
      <c r="M274" s="105"/>
      <c r="N274" s="104" t="b">
        <v>1</v>
      </c>
      <c r="O274" s="104">
        <v>0</v>
      </c>
      <c r="P274" s="105" t="s">
        <v>485</v>
      </c>
      <c r="Q274" s="105" t="s">
        <v>6002</v>
      </c>
      <c r="R274" s="104" t="b">
        <v>0</v>
      </c>
      <c r="S274" s="105"/>
      <c r="T274" s="105"/>
      <c r="U274" s="105"/>
      <c r="V274" s="105"/>
      <c r="W274" s="105"/>
      <c r="X274" s="105"/>
      <c r="Y274" s="105"/>
      <c r="Z274" s="105"/>
      <c r="AA274" s="105"/>
      <c r="AB274" s="105"/>
      <c r="AC274" s="105"/>
      <c r="AD274" s="105"/>
      <c r="AE274" s="105"/>
      <c r="AF274" s="105"/>
      <c r="AG274" s="105"/>
      <c r="AH274" s="105"/>
      <c r="AI274" s="105"/>
      <c r="AJ274" s="105"/>
      <c r="AK274" s="105"/>
      <c r="AL274" s="105"/>
      <c r="AM274" s="105"/>
      <c r="AN274" s="105"/>
      <c r="AO274" s="105"/>
      <c r="AP274" s="105"/>
      <c r="AQ274" s="104">
        <v>0</v>
      </c>
      <c r="AR274" s="104">
        <v>15000</v>
      </c>
      <c r="AS274" s="105"/>
      <c r="AT274" s="104">
        <v>0</v>
      </c>
      <c r="AU274" s="104">
        <v>0</v>
      </c>
      <c r="AV274" s="104">
        <v>-1</v>
      </c>
      <c r="AW274" s="104">
        <v>1460</v>
      </c>
      <c r="AX274" s="104">
        <v>1460</v>
      </c>
      <c r="AY274" s="104">
        <v>20</v>
      </c>
      <c r="AZ274" s="104" t="b">
        <v>0</v>
      </c>
      <c r="BA274" s="104">
        <v>0</v>
      </c>
      <c r="BB274" s="104">
        <v>0</v>
      </c>
      <c r="BC274" s="104">
        <v>0</v>
      </c>
      <c r="BD274" s="104" t="b">
        <v>1</v>
      </c>
      <c r="BE274" s="105" t="s">
        <v>512</v>
      </c>
      <c r="BF274" s="104">
        <v>0</v>
      </c>
      <c r="BG274" s="104">
        <v>0</v>
      </c>
      <c r="BH274" s="104">
        <v>0</v>
      </c>
      <c r="BI274" s="104" t="b">
        <v>1</v>
      </c>
      <c r="BJ274" s="105"/>
      <c r="BK274" s="105"/>
      <c r="BL274" s="104">
        <v>0</v>
      </c>
      <c r="BM274" s="104">
        <v>1</v>
      </c>
      <c r="BN274" s="104">
        <v>336</v>
      </c>
      <c r="BO274" s="105"/>
      <c r="BP274" s="105" t="s">
        <v>207</v>
      </c>
      <c r="BQ274" s="104">
        <v>262800</v>
      </c>
      <c r="BR274" s="105"/>
      <c r="BS274" s="105" t="s">
        <v>105</v>
      </c>
      <c r="BT274" s="105"/>
      <c r="BU274" s="104">
        <v>0</v>
      </c>
    </row>
    <row r="275" spans="1:73" x14ac:dyDescent="0.35">
      <c r="A275" s="104">
        <v>0</v>
      </c>
      <c r="B275" s="105" t="s">
        <v>511</v>
      </c>
      <c r="C275" s="105"/>
      <c r="D275" s="104">
        <v>2</v>
      </c>
      <c r="E275" s="105" t="s">
        <v>10794</v>
      </c>
      <c r="F275" s="105" t="s">
        <v>6857</v>
      </c>
      <c r="G275" s="104">
        <v>1</v>
      </c>
      <c r="H275" s="105" t="s">
        <v>483</v>
      </c>
      <c r="I275" s="104" t="b">
        <v>1</v>
      </c>
      <c r="J275" s="105"/>
      <c r="K275" s="105"/>
      <c r="L275" s="104">
        <v>24</v>
      </c>
      <c r="M275" s="105"/>
      <c r="N275" s="104" t="b">
        <v>1</v>
      </c>
      <c r="O275" s="104">
        <v>0</v>
      </c>
      <c r="P275" s="105" t="s">
        <v>485</v>
      </c>
      <c r="Q275" s="105" t="s">
        <v>6002</v>
      </c>
      <c r="R275" s="104" t="b">
        <v>0</v>
      </c>
      <c r="S275" s="105"/>
      <c r="T275" s="105"/>
      <c r="U275" s="105"/>
      <c r="V275" s="105"/>
      <c r="W275" s="105"/>
      <c r="X275" s="105"/>
      <c r="Y275" s="105"/>
      <c r="Z275" s="105"/>
      <c r="AA275" s="105"/>
      <c r="AB275" s="105"/>
      <c r="AC275" s="105"/>
      <c r="AD275" s="105"/>
      <c r="AE275" s="105"/>
      <c r="AF275" s="105"/>
      <c r="AG275" s="105"/>
      <c r="AH275" s="105"/>
      <c r="AI275" s="105"/>
      <c r="AJ275" s="105"/>
      <c r="AK275" s="105"/>
      <c r="AL275" s="105"/>
      <c r="AM275" s="105"/>
      <c r="AN275" s="105"/>
      <c r="AO275" s="105"/>
      <c r="AP275" s="105"/>
      <c r="AQ275" s="104">
        <v>0</v>
      </c>
      <c r="AR275" s="104">
        <v>0</v>
      </c>
      <c r="AS275" s="105"/>
      <c r="AT275" s="104">
        <v>0</v>
      </c>
      <c r="AU275" s="104">
        <v>0</v>
      </c>
      <c r="AV275" s="104">
        <v>-1</v>
      </c>
      <c r="AW275" s="104">
        <v>1460</v>
      </c>
      <c r="AX275" s="104">
        <v>1460</v>
      </c>
      <c r="AY275" s="104">
        <v>20</v>
      </c>
      <c r="AZ275" s="104" t="b">
        <v>0</v>
      </c>
      <c r="BA275" s="104">
        <v>0</v>
      </c>
      <c r="BB275" s="104">
        <v>0</v>
      </c>
      <c r="BC275" s="104">
        <v>0</v>
      </c>
      <c r="BD275" s="104" t="b">
        <v>0</v>
      </c>
      <c r="BE275" s="105" t="s">
        <v>512</v>
      </c>
      <c r="BF275" s="104">
        <v>0</v>
      </c>
      <c r="BG275" s="104">
        <v>0</v>
      </c>
      <c r="BH275" s="104">
        <v>0</v>
      </c>
      <c r="BI275" s="104" t="b">
        <v>0</v>
      </c>
      <c r="BJ275" s="105"/>
      <c r="BK275" s="105"/>
      <c r="BL275" s="104">
        <v>0</v>
      </c>
      <c r="BM275" s="104">
        <v>2</v>
      </c>
      <c r="BN275" s="104">
        <v>8</v>
      </c>
      <c r="BO275" s="105"/>
      <c r="BP275" s="105" t="s">
        <v>208</v>
      </c>
      <c r="BQ275" s="104">
        <v>8760</v>
      </c>
      <c r="BR275" s="105"/>
      <c r="BS275" s="105" t="s">
        <v>513</v>
      </c>
      <c r="BT275" s="105"/>
      <c r="BU275" s="104">
        <v>0</v>
      </c>
    </row>
    <row r="276" spans="1:73" x14ac:dyDescent="0.35">
      <c r="A276" s="104">
        <v>0</v>
      </c>
      <c r="B276" s="105" t="s">
        <v>511</v>
      </c>
      <c r="C276" s="105"/>
      <c r="D276" s="104">
        <v>2</v>
      </c>
      <c r="E276" s="105" t="s">
        <v>10794</v>
      </c>
      <c r="F276" s="105" t="s">
        <v>6858</v>
      </c>
      <c r="G276" s="104">
        <v>1</v>
      </c>
      <c r="H276" s="105" t="s">
        <v>483</v>
      </c>
      <c r="I276" s="104" t="b">
        <v>1</v>
      </c>
      <c r="J276" s="105"/>
      <c r="K276" s="105"/>
      <c r="L276" s="104">
        <v>24</v>
      </c>
      <c r="M276" s="105"/>
      <c r="N276" s="104" t="b">
        <v>1</v>
      </c>
      <c r="O276" s="104">
        <v>0</v>
      </c>
      <c r="P276" s="105" t="s">
        <v>485</v>
      </c>
      <c r="Q276" s="105" t="s">
        <v>6002</v>
      </c>
      <c r="R276" s="104" t="b">
        <v>0</v>
      </c>
      <c r="S276" s="105"/>
      <c r="T276" s="105"/>
      <c r="U276" s="105"/>
      <c r="V276" s="105"/>
      <c r="W276" s="105"/>
      <c r="X276" s="105"/>
      <c r="Y276" s="105"/>
      <c r="Z276" s="105"/>
      <c r="AA276" s="105"/>
      <c r="AB276" s="105"/>
      <c r="AC276" s="105"/>
      <c r="AD276" s="105"/>
      <c r="AE276" s="105"/>
      <c r="AF276" s="105"/>
      <c r="AG276" s="105"/>
      <c r="AH276" s="105"/>
      <c r="AI276" s="105"/>
      <c r="AJ276" s="105"/>
      <c r="AK276" s="105"/>
      <c r="AL276" s="105"/>
      <c r="AM276" s="105"/>
      <c r="AN276" s="105"/>
      <c r="AO276" s="105"/>
      <c r="AP276" s="105"/>
      <c r="AQ276" s="104">
        <v>0</v>
      </c>
      <c r="AR276" s="104">
        <v>0</v>
      </c>
      <c r="AS276" s="105"/>
      <c r="AT276" s="104">
        <v>0</v>
      </c>
      <c r="AU276" s="104">
        <v>0</v>
      </c>
      <c r="AV276" s="104">
        <v>-1</v>
      </c>
      <c r="AW276" s="104">
        <v>1460</v>
      </c>
      <c r="AX276" s="104">
        <v>1460</v>
      </c>
      <c r="AY276" s="104">
        <v>20</v>
      </c>
      <c r="AZ276" s="104" t="b">
        <v>0</v>
      </c>
      <c r="BA276" s="104">
        <v>0</v>
      </c>
      <c r="BB276" s="104">
        <v>0</v>
      </c>
      <c r="BC276" s="104">
        <v>0</v>
      </c>
      <c r="BD276" s="104" t="b">
        <v>0</v>
      </c>
      <c r="BE276" s="105" t="s">
        <v>512</v>
      </c>
      <c r="BF276" s="104">
        <v>0</v>
      </c>
      <c r="BG276" s="104">
        <v>0</v>
      </c>
      <c r="BH276" s="104">
        <v>0</v>
      </c>
      <c r="BI276" s="104" t="b">
        <v>0</v>
      </c>
      <c r="BJ276" s="105"/>
      <c r="BK276" s="105"/>
      <c r="BL276" s="104">
        <v>0</v>
      </c>
      <c r="BM276" s="104">
        <v>3</v>
      </c>
      <c r="BN276" s="104">
        <v>8</v>
      </c>
      <c r="BO276" s="105"/>
      <c r="BP276" s="105" t="s">
        <v>208</v>
      </c>
      <c r="BQ276" s="104">
        <v>26280</v>
      </c>
      <c r="BR276" s="105"/>
      <c r="BS276" s="105" t="s">
        <v>513</v>
      </c>
      <c r="BT276" s="105"/>
      <c r="BU276" s="104">
        <v>0</v>
      </c>
    </row>
    <row r="277" spans="1:73" x14ac:dyDescent="0.35">
      <c r="A277" s="104">
        <v>0</v>
      </c>
      <c r="B277" s="105" t="s">
        <v>511</v>
      </c>
      <c r="C277" s="105"/>
      <c r="D277" s="104">
        <v>2</v>
      </c>
      <c r="E277" s="105" t="s">
        <v>6965</v>
      </c>
      <c r="F277" s="105" t="s">
        <v>10656</v>
      </c>
      <c r="G277" s="104">
        <v>1</v>
      </c>
      <c r="H277" s="105" t="s">
        <v>483</v>
      </c>
      <c r="I277" s="104" t="b">
        <v>1</v>
      </c>
      <c r="J277" s="105"/>
      <c r="K277" s="105"/>
      <c r="L277" s="104">
        <v>24</v>
      </c>
      <c r="M277" s="105"/>
      <c r="N277" s="104" t="b">
        <v>1</v>
      </c>
      <c r="O277" s="104">
        <v>0</v>
      </c>
      <c r="P277" s="105"/>
      <c r="Q277" s="105"/>
      <c r="R277" s="104" t="b">
        <v>1</v>
      </c>
      <c r="S277" s="105"/>
      <c r="T277" s="105"/>
      <c r="U277" s="105"/>
      <c r="V277" s="105"/>
      <c r="W277" s="105"/>
      <c r="X277" s="105"/>
      <c r="Y277" s="105"/>
      <c r="Z277" s="105"/>
      <c r="AA277" s="105"/>
      <c r="AB277" s="105"/>
      <c r="AC277" s="105"/>
      <c r="AD277" s="105"/>
      <c r="AE277" s="105"/>
      <c r="AF277" s="105"/>
      <c r="AG277" s="105"/>
      <c r="AH277" s="105"/>
      <c r="AI277" s="105"/>
      <c r="AJ277" s="105"/>
      <c r="AK277" s="105"/>
      <c r="AL277" s="105"/>
      <c r="AM277" s="105"/>
      <c r="AN277" s="105"/>
      <c r="AO277" s="105"/>
      <c r="AP277" s="105"/>
      <c r="AQ277" s="104">
        <v>0</v>
      </c>
      <c r="AR277" s="104">
        <v>0</v>
      </c>
      <c r="AS277" s="105"/>
      <c r="AT277" s="104">
        <v>0</v>
      </c>
      <c r="AU277" s="104">
        <v>0</v>
      </c>
      <c r="AV277" s="104">
        <v>-1</v>
      </c>
      <c r="AW277" s="104">
        <v>1460</v>
      </c>
      <c r="AX277" s="104">
        <v>1460</v>
      </c>
      <c r="AY277" s="104">
        <v>20</v>
      </c>
      <c r="AZ277" s="104" t="b">
        <v>0</v>
      </c>
      <c r="BA277" s="104">
        <v>0</v>
      </c>
      <c r="BB277" s="104">
        <v>0</v>
      </c>
      <c r="BC277" s="104">
        <v>0</v>
      </c>
      <c r="BD277" s="104" t="b">
        <v>0</v>
      </c>
      <c r="BE277" s="105" t="s">
        <v>512</v>
      </c>
      <c r="BF277" s="104">
        <v>0</v>
      </c>
      <c r="BG277" s="104">
        <v>0</v>
      </c>
      <c r="BH277" s="104">
        <v>0</v>
      </c>
      <c r="BI277" s="104" t="b">
        <v>0</v>
      </c>
      <c r="BJ277" s="105"/>
      <c r="BK277" s="105"/>
      <c r="BL277" s="104">
        <v>0</v>
      </c>
      <c r="BM277" s="104">
        <v>0</v>
      </c>
      <c r="BN277" s="104">
        <v>0</v>
      </c>
      <c r="BO277" s="105" t="s">
        <v>6742</v>
      </c>
      <c r="BP277" s="105" t="s">
        <v>6743</v>
      </c>
      <c r="BQ277" s="104">
        <v>17520</v>
      </c>
      <c r="BR277" s="105"/>
      <c r="BS277" s="105" t="s">
        <v>513</v>
      </c>
      <c r="BT277" s="105"/>
      <c r="BU277" s="104">
        <v>0</v>
      </c>
    </row>
    <row r="278" spans="1:73" x14ac:dyDescent="0.35">
      <c r="A278" s="104">
        <v>0</v>
      </c>
      <c r="B278" s="105" t="s">
        <v>482</v>
      </c>
      <c r="C278" s="105"/>
      <c r="D278" s="104">
        <v>2</v>
      </c>
      <c r="E278" s="105" t="s">
        <v>6965</v>
      </c>
      <c r="F278" s="105" t="s">
        <v>6871</v>
      </c>
      <c r="G278" s="104">
        <v>1</v>
      </c>
      <c r="H278" s="105" t="s">
        <v>483</v>
      </c>
      <c r="I278" s="104" t="b">
        <v>1</v>
      </c>
      <c r="J278" s="105"/>
      <c r="K278" s="105"/>
      <c r="L278" s="104">
        <v>24</v>
      </c>
      <c r="M278" s="105"/>
      <c r="N278" s="104" t="b">
        <v>1</v>
      </c>
      <c r="O278" s="104">
        <v>0</v>
      </c>
      <c r="P278" s="105" t="s">
        <v>485</v>
      </c>
      <c r="Q278" s="105" t="s">
        <v>6002</v>
      </c>
      <c r="R278" s="104" t="b">
        <v>0</v>
      </c>
      <c r="S278" s="105"/>
      <c r="T278" s="105"/>
      <c r="U278" s="105"/>
      <c r="V278" s="105"/>
      <c r="W278" s="105"/>
      <c r="X278" s="105"/>
      <c r="Y278" s="105"/>
      <c r="Z278" s="105"/>
      <c r="AA278" s="105"/>
      <c r="AB278" s="105"/>
      <c r="AC278" s="105"/>
      <c r="AD278" s="105"/>
      <c r="AE278" s="105"/>
      <c r="AF278" s="105"/>
      <c r="AG278" s="105"/>
      <c r="AH278" s="105"/>
      <c r="AI278" s="105"/>
      <c r="AJ278" s="105"/>
      <c r="AK278" s="105"/>
      <c r="AL278" s="105"/>
      <c r="AM278" s="105"/>
      <c r="AN278" s="105"/>
      <c r="AO278" s="105"/>
      <c r="AP278" s="105"/>
      <c r="AQ278" s="104">
        <v>0</v>
      </c>
      <c r="AR278" s="104">
        <v>30000</v>
      </c>
      <c r="AS278" s="105"/>
      <c r="AT278" s="104">
        <v>0</v>
      </c>
      <c r="AU278" s="104">
        <v>0</v>
      </c>
      <c r="AV278" s="104">
        <v>-1</v>
      </c>
      <c r="AW278" s="104">
        <v>1460</v>
      </c>
      <c r="AX278" s="104">
        <v>1460</v>
      </c>
      <c r="AY278" s="104">
        <v>20</v>
      </c>
      <c r="AZ278" s="104" t="b">
        <v>0</v>
      </c>
      <c r="BA278" s="104">
        <v>0</v>
      </c>
      <c r="BB278" s="104">
        <v>0</v>
      </c>
      <c r="BC278" s="104">
        <v>0</v>
      </c>
      <c r="BD278" s="104" t="b">
        <v>1</v>
      </c>
      <c r="BE278" s="105" t="s">
        <v>512</v>
      </c>
      <c r="BF278" s="104">
        <v>0</v>
      </c>
      <c r="BG278" s="104">
        <v>0</v>
      </c>
      <c r="BH278" s="104">
        <v>0</v>
      </c>
      <c r="BI278" s="104" t="b">
        <v>1</v>
      </c>
      <c r="BJ278" s="105"/>
      <c r="BK278" s="105"/>
      <c r="BL278" s="104">
        <v>0</v>
      </c>
      <c r="BM278" s="104">
        <v>1</v>
      </c>
      <c r="BN278" s="104">
        <v>8</v>
      </c>
      <c r="BO278" s="105"/>
      <c r="BP278" s="105" t="s">
        <v>207</v>
      </c>
      <c r="BQ278" s="104">
        <v>394200</v>
      </c>
      <c r="BR278" s="105"/>
      <c r="BS278" s="105" t="s">
        <v>105</v>
      </c>
      <c r="BT278" s="105"/>
      <c r="BU278" s="104">
        <v>0</v>
      </c>
    </row>
    <row r="279" spans="1:73" x14ac:dyDescent="0.35">
      <c r="A279" s="104">
        <v>0</v>
      </c>
      <c r="B279" s="105" t="s">
        <v>511</v>
      </c>
      <c r="C279" s="105"/>
      <c r="D279" s="104">
        <v>2</v>
      </c>
      <c r="E279" s="105" t="s">
        <v>6965</v>
      </c>
      <c r="F279" s="105" t="s">
        <v>6857</v>
      </c>
      <c r="G279" s="104">
        <v>1</v>
      </c>
      <c r="H279" s="105" t="s">
        <v>483</v>
      </c>
      <c r="I279" s="104" t="b">
        <v>1</v>
      </c>
      <c r="J279" s="105"/>
      <c r="K279" s="105"/>
      <c r="L279" s="104">
        <v>24</v>
      </c>
      <c r="M279" s="105"/>
      <c r="N279" s="104" t="b">
        <v>1</v>
      </c>
      <c r="O279" s="104">
        <v>0</v>
      </c>
      <c r="P279" s="105" t="s">
        <v>485</v>
      </c>
      <c r="Q279" s="105" t="s">
        <v>6002</v>
      </c>
      <c r="R279" s="104" t="b">
        <v>0</v>
      </c>
      <c r="S279" s="105"/>
      <c r="T279" s="105"/>
      <c r="U279" s="105"/>
      <c r="V279" s="105"/>
      <c r="W279" s="105"/>
      <c r="X279" s="105"/>
      <c r="Y279" s="105"/>
      <c r="Z279" s="105"/>
      <c r="AA279" s="105"/>
      <c r="AB279" s="105"/>
      <c r="AC279" s="105"/>
      <c r="AD279" s="105"/>
      <c r="AE279" s="105"/>
      <c r="AF279" s="105"/>
      <c r="AG279" s="105"/>
      <c r="AH279" s="105"/>
      <c r="AI279" s="105"/>
      <c r="AJ279" s="105"/>
      <c r="AK279" s="105"/>
      <c r="AL279" s="105"/>
      <c r="AM279" s="105"/>
      <c r="AN279" s="105"/>
      <c r="AO279" s="105"/>
      <c r="AP279" s="105"/>
      <c r="AQ279" s="104">
        <v>0</v>
      </c>
      <c r="AR279" s="104">
        <v>0</v>
      </c>
      <c r="AS279" s="105"/>
      <c r="AT279" s="104">
        <v>0</v>
      </c>
      <c r="AU279" s="104">
        <v>0</v>
      </c>
      <c r="AV279" s="104">
        <v>-1</v>
      </c>
      <c r="AW279" s="104">
        <v>1460</v>
      </c>
      <c r="AX279" s="104">
        <v>1460</v>
      </c>
      <c r="AY279" s="104">
        <v>20</v>
      </c>
      <c r="AZ279" s="104" t="b">
        <v>0</v>
      </c>
      <c r="BA279" s="104">
        <v>0</v>
      </c>
      <c r="BB279" s="104">
        <v>0</v>
      </c>
      <c r="BC279" s="104">
        <v>0</v>
      </c>
      <c r="BD279" s="104" t="b">
        <v>0</v>
      </c>
      <c r="BE279" s="105" t="s">
        <v>512</v>
      </c>
      <c r="BF279" s="104">
        <v>0</v>
      </c>
      <c r="BG279" s="104">
        <v>0</v>
      </c>
      <c r="BH279" s="104">
        <v>0</v>
      </c>
      <c r="BI279" s="104" t="b">
        <v>0</v>
      </c>
      <c r="BJ279" s="105"/>
      <c r="BK279" s="105"/>
      <c r="BL279" s="104">
        <v>0</v>
      </c>
      <c r="BM279" s="104">
        <v>2</v>
      </c>
      <c r="BN279" s="104">
        <v>8</v>
      </c>
      <c r="BO279" s="105"/>
      <c r="BP279" s="105" t="s">
        <v>208</v>
      </c>
      <c r="BQ279" s="104">
        <v>8760</v>
      </c>
      <c r="BR279" s="105"/>
      <c r="BS279" s="105" t="s">
        <v>513</v>
      </c>
      <c r="BT279" s="105"/>
      <c r="BU279" s="104">
        <v>0</v>
      </c>
    </row>
    <row r="280" spans="1:73" x14ac:dyDescent="0.35">
      <c r="A280" s="104">
        <v>0</v>
      </c>
      <c r="B280" s="105" t="s">
        <v>511</v>
      </c>
      <c r="C280" s="105"/>
      <c r="D280" s="104">
        <v>2</v>
      </c>
      <c r="E280" s="105" t="s">
        <v>6965</v>
      </c>
      <c r="F280" s="105" t="s">
        <v>6809</v>
      </c>
      <c r="G280" s="104">
        <v>1</v>
      </c>
      <c r="H280" s="105" t="s">
        <v>483</v>
      </c>
      <c r="I280" s="104" t="b">
        <v>1</v>
      </c>
      <c r="J280" s="105"/>
      <c r="K280" s="105"/>
      <c r="L280" s="104">
        <v>24</v>
      </c>
      <c r="M280" s="105"/>
      <c r="N280" s="104" t="b">
        <v>1</v>
      </c>
      <c r="O280" s="104">
        <v>0</v>
      </c>
      <c r="P280" s="105"/>
      <c r="Q280" s="105"/>
      <c r="R280" s="104" t="b">
        <v>1</v>
      </c>
      <c r="S280" s="105"/>
      <c r="T280" s="105"/>
      <c r="U280" s="105"/>
      <c r="V280" s="105"/>
      <c r="W280" s="105"/>
      <c r="X280" s="105"/>
      <c r="Y280" s="105"/>
      <c r="Z280" s="105"/>
      <c r="AA280" s="105"/>
      <c r="AB280" s="105"/>
      <c r="AC280" s="105"/>
      <c r="AD280" s="105"/>
      <c r="AE280" s="105"/>
      <c r="AF280" s="105"/>
      <c r="AG280" s="105"/>
      <c r="AH280" s="105"/>
      <c r="AI280" s="105"/>
      <c r="AJ280" s="105"/>
      <c r="AK280" s="105"/>
      <c r="AL280" s="105"/>
      <c r="AM280" s="105"/>
      <c r="AN280" s="105"/>
      <c r="AO280" s="105"/>
      <c r="AP280" s="105"/>
      <c r="AQ280" s="104">
        <v>0</v>
      </c>
      <c r="AR280" s="104">
        <v>0</v>
      </c>
      <c r="AS280" s="105"/>
      <c r="AT280" s="104">
        <v>0</v>
      </c>
      <c r="AU280" s="104">
        <v>0</v>
      </c>
      <c r="AV280" s="104">
        <v>-1</v>
      </c>
      <c r="AW280" s="104">
        <v>1460</v>
      </c>
      <c r="AX280" s="104">
        <v>1460</v>
      </c>
      <c r="AY280" s="104">
        <v>20</v>
      </c>
      <c r="AZ280" s="104" t="b">
        <v>0</v>
      </c>
      <c r="BA280" s="104">
        <v>0</v>
      </c>
      <c r="BB280" s="104">
        <v>0</v>
      </c>
      <c r="BC280" s="104">
        <v>0</v>
      </c>
      <c r="BD280" s="104" t="b">
        <v>0</v>
      </c>
      <c r="BE280" s="105" t="s">
        <v>512</v>
      </c>
      <c r="BF280" s="104">
        <v>0</v>
      </c>
      <c r="BG280" s="104">
        <v>0</v>
      </c>
      <c r="BH280" s="104">
        <v>0</v>
      </c>
      <c r="BI280" s="104" t="b">
        <v>0</v>
      </c>
      <c r="BJ280" s="105"/>
      <c r="BK280" s="105"/>
      <c r="BL280" s="104">
        <v>0</v>
      </c>
      <c r="BM280" s="104">
        <v>3</v>
      </c>
      <c r="BN280" s="104">
        <v>0</v>
      </c>
      <c r="BO280" s="105" t="s">
        <v>6810</v>
      </c>
      <c r="BP280" s="105" t="s">
        <v>6743</v>
      </c>
      <c r="BQ280" s="104">
        <v>8760</v>
      </c>
      <c r="BR280" s="105"/>
      <c r="BS280" s="105" t="s">
        <v>513</v>
      </c>
      <c r="BT280" s="105"/>
      <c r="BU280" s="104">
        <v>0</v>
      </c>
    </row>
    <row r="281" spans="1:73" x14ac:dyDescent="0.35">
      <c r="A281" s="104">
        <v>0</v>
      </c>
      <c r="B281" s="105" t="s">
        <v>511</v>
      </c>
      <c r="C281" s="105"/>
      <c r="D281" s="104">
        <v>2</v>
      </c>
      <c r="E281" s="105" t="s">
        <v>6942</v>
      </c>
      <c r="F281" s="105" t="s">
        <v>10656</v>
      </c>
      <c r="G281" s="104">
        <v>1</v>
      </c>
      <c r="H281" s="105" t="s">
        <v>483</v>
      </c>
      <c r="I281" s="104" t="b">
        <v>1</v>
      </c>
      <c r="J281" s="105"/>
      <c r="K281" s="105"/>
      <c r="L281" s="104">
        <v>24</v>
      </c>
      <c r="M281" s="105"/>
      <c r="N281" s="104" t="b">
        <v>1</v>
      </c>
      <c r="O281" s="104">
        <v>0</v>
      </c>
      <c r="P281" s="105"/>
      <c r="Q281" s="105"/>
      <c r="R281" s="104" t="b">
        <v>1</v>
      </c>
      <c r="S281" s="105"/>
      <c r="T281" s="105"/>
      <c r="U281" s="105"/>
      <c r="V281" s="105"/>
      <c r="W281" s="105"/>
      <c r="X281" s="105"/>
      <c r="Y281" s="105"/>
      <c r="Z281" s="105"/>
      <c r="AA281" s="105"/>
      <c r="AB281" s="105"/>
      <c r="AC281" s="105"/>
      <c r="AD281" s="105"/>
      <c r="AE281" s="105"/>
      <c r="AF281" s="105"/>
      <c r="AG281" s="105"/>
      <c r="AH281" s="105"/>
      <c r="AI281" s="105"/>
      <c r="AJ281" s="105"/>
      <c r="AK281" s="105"/>
      <c r="AL281" s="105"/>
      <c r="AM281" s="105"/>
      <c r="AN281" s="105"/>
      <c r="AO281" s="105"/>
      <c r="AP281" s="105"/>
      <c r="AQ281" s="104">
        <v>0</v>
      </c>
      <c r="AR281" s="104">
        <v>0</v>
      </c>
      <c r="AS281" s="105"/>
      <c r="AT281" s="104">
        <v>0</v>
      </c>
      <c r="AU281" s="104">
        <v>0</v>
      </c>
      <c r="AV281" s="104">
        <v>-1</v>
      </c>
      <c r="AW281" s="104">
        <v>1460</v>
      </c>
      <c r="AX281" s="104">
        <v>1460</v>
      </c>
      <c r="AY281" s="104">
        <v>20</v>
      </c>
      <c r="AZ281" s="104" t="b">
        <v>0</v>
      </c>
      <c r="BA281" s="104">
        <v>0</v>
      </c>
      <c r="BB281" s="104">
        <v>0</v>
      </c>
      <c r="BC281" s="104">
        <v>0</v>
      </c>
      <c r="BD281" s="104" t="b">
        <v>0</v>
      </c>
      <c r="BE281" s="105" t="s">
        <v>512</v>
      </c>
      <c r="BF281" s="104">
        <v>0</v>
      </c>
      <c r="BG281" s="104">
        <v>0</v>
      </c>
      <c r="BH281" s="104">
        <v>0</v>
      </c>
      <c r="BI281" s="104" t="b">
        <v>0</v>
      </c>
      <c r="BJ281" s="105"/>
      <c r="BK281" s="105"/>
      <c r="BL281" s="104">
        <v>0</v>
      </c>
      <c r="BM281" s="104">
        <v>0</v>
      </c>
      <c r="BN281" s="104">
        <v>0</v>
      </c>
      <c r="BO281" s="105" t="s">
        <v>6742</v>
      </c>
      <c r="BP281" s="105" t="s">
        <v>6743</v>
      </c>
      <c r="BQ281" s="104">
        <v>17520</v>
      </c>
      <c r="BR281" s="105"/>
      <c r="BS281" s="105" t="s">
        <v>513</v>
      </c>
      <c r="BT281" s="105"/>
      <c r="BU281" s="104">
        <v>0</v>
      </c>
    </row>
    <row r="282" spans="1:73" x14ac:dyDescent="0.35">
      <c r="A282" s="104">
        <v>0</v>
      </c>
      <c r="B282" s="105" t="s">
        <v>482</v>
      </c>
      <c r="C282" s="105"/>
      <c r="D282" s="104">
        <v>2</v>
      </c>
      <c r="E282" s="105" t="s">
        <v>6942</v>
      </c>
      <c r="F282" s="105" t="s">
        <v>6859</v>
      </c>
      <c r="G282" s="104">
        <v>1</v>
      </c>
      <c r="H282" s="105" t="s">
        <v>483</v>
      </c>
      <c r="I282" s="104" t="b">
        <v>1</v>
      </c>
      <c r="J282" s="105" t="s">
        <v>5939</v>
      </c>
      <c r="K282" s="105" t="s">
        <v>872</v>
      </c>
      <c r="L282" s="104">
        <v>24</v>
      </c>
      <c r="M282" s="105"/>
      <c r="N282" s="104" t="b">
        <v>1</v>
      </c>
      <c r="O282" s="104">
        <v>0</v>
      </c>
      <c r="P282" s="105" t="s">
        <v>485</v>
      </c>
      <c r="Q282" s="105" t="s">
        <v>6002</v>
      </c>
      <c r="R282" s="104" t="b">
        <v>0</v>
      </c>
      <c r="S282" s="105"/>
      <c r="T282" s="105"/>
      <c r="U282" s="105"/>
      <c r="V282" s="105"/>
      <c r="W282" s="105"/>
      <c r="X282" s="105"/>
      <c r="Y282" s="105"/>
      <c r="Z282" s="105"/>
      <c r="AA282" s="105"/>
      <c r="AB282" s="105"/>
      <c r="AC282" s="105"/>
      <c r="AD282" s="105"/>
      <c r="AE282" s="105"/>
      <c r="AF282" s="105"/>
      <c r="AG282" s="105"/>
      <c r="AH282" s="105"/>
      <c r="AI282" s="105"/>
      <c r="AJ282" s="105"/>
      <c r="AK282" s="105"/>
      <c r="AL282" s="105"/>
      <c r="AM282" s="105"/>
      <c r="AN282" s="105"/>
      <c r="AO282" s="105"/>
      <c r="AP282" s="105"/>
      <c r="AQ282" s="104">
        <v>0</v>
      </c>
      <c r="AR282" s="104">
        <v>15000</v>
      </c>
      <c r="AS282" s="105"/>
      <c r="AT282" s="104">
        <v>0</v>
      </c>
      <c r="AU282" s="104">
        <v>0</v>
      </c>
      <c r="AV282" s="104">
        <v>-1</v>
      </c>
      <c r="AW282" s="104">
        <v>1460</v>
      </c>
      <c r="AX282" s="104">
        <v>1460</v>
      </c>
      <c r="AY282" s="104">
        <v>20</v>
      </c>
      <c r="AZ282" s="104" t="b">
        <v>0</v>
      </c>
      <c r="BA282" s="104">
        <v>0</v>
      </c>
      <c r="BB282" s="104">
        <v>0</v>
      </c>
      <c r="BC282" s="104">
        <v>0</v>
      </c>
      <c r="BD282" s="104" t="b">
        <v>1</v>
      </c>
      <c r="BE282" s="105" t="s">
        <v>512</v>
      </c>
      <c r="BF282" s="104">
        <v>0</v>
      </c>
      <c r="BG282" s="104">
        <v>0</v>
      </c>
      <c r="BH282" s="104">
        <v>0</v>
      </c>
      <c r="BI282" s="104" t="b">
        <v>1</v>
      </c>
      <c r="BJ282" s="105"/>
      <c r="BK282" s="105"/>
      <c r="BL282" s="104">
        <v>0</v>
      </c>
      <c r="BM282" s="104">
        <v>1</v>
      </c>
      <c r="BN282" s="104">
        <v>336</v>
      </c>
      <c r="BO282" s="105"/>
      <c r="BP282" s="105" t="s">
        <v>311</v>
      </c>
      <c r="BQ282" s="104">
        <v>262800</v>
      </c>
      <c r="BR282" s="105"/>
      <c r="BS282" s="105" t="s">
        <v>105</v>
      </c>
      <c r="BT282" s="105"/>
      <c r="BU282" s="104">
        <v>0</v>
      </c>
    </row>
    <row r="283" spans="1:73" x14ac:dyDescent="0.35">
      <c r="A283" s="104">
        <v>0</v>
      </c>
      <c r="B283" s="105" t="s">
        <v>511</v>
      </c>
      <c r="C283" s="105"/>
      <c r="D283" s="104">
        <v>2</v>
      </c>
      <c r="E283" s="105" t="s">
        <v>6942</v>
      </c>
      <c r="F283" s="105" t="s">
        <v>6857</v>
      </c>
      <c r="G283" s="104">
        <v>1</v>
      </c>
      <c r="H283" s="105" t="s">
        <v>483</v>
      </c>
      <c r="I283" s="104" t="b">
        <v>1</v>
      </c>
      <c r="J283" s="105"/>
      <c r="K283" s="105"/>
      <c r="L283" s="104">
        <v>24</v>
      </c>
      <c r="M283" s="105"/>
      <c r="N283" s="104" t="b">
        <v>1</v>
      </c>
      <c r="O283" s="104">
        <v>0</v>
      </c>
      <c r="P283" s="105" t="s">
        <v>485</v>
      </c>
      <c r="Q283" s="105" t="s">
        <v>6002</v>
      </c>
      <c r="R283" s="104" t="b">
        <v>0</v>
      </c>
      <c r="S283" s="105"/>
      <c r="T283" s="105"/>
      <c r="U283" s="105"/>
      <c r="V283" s="105"/>
      <c r="W283" s="105"/>
      <c r="X283" s="105"/>
      <c r="Y283" s="105"/>
      <c r="Z283" s="105"/>
      <c r="AA283" s="105"/>
      <c r="AB283" s="105"/>
      <c r="AC283" s="105"/>
      <c r="AD283" s="105"/>
      <c r="AE283" s="105"/>
      <c r="AF283" s="105"/>
      <c r="AG283" s="105"/>
      <c r="AH283" s="105"/>
      <c r="AI283" s="105"/>
      <c r="AJ283" s="105"/>
      <c r="AK283" s="105"/>
      <c r="AL283" s="105"/>
      <c r="AM283" s="105"/>
      <c r="AN283" s="105"/>
      <c r="AO283" s="105"/>
      <c r="AP283" s="105"/>
      <c r="AQ283" s="104">
        <v>0</v>
      </c>
      <c r="AR283" s="104">
        <v>0</v>
      </c>
      <c r="AS283" s="105"/>
      <c r="AT283" s="104">
        <v>0</v>
      </c>
      <c r="AU283" s="104">
        <v>0</v>
      </c>
      <c r="AV283" s="104">
        <v>-1</v>
      </c>
      <c r="AW283" s="104">
        <v>1460</v>
      </c>
      <c r="AX283" s="104">
        <v>1460</v>
      </c>
      <c r="AY283" s="104">
        <v>20</v>
      </c>
      <c r="AZ283" s="104" t="b">
        <v>0</v>
      </c>
      <c r="BA283" s="104">
        <v>0</v>
      </c>
      <c r="BB283" s="104">
        <v>0</v>
      </c>
      <c r="BC283" s="104">
        <v>0</v>
      </c>
      <c r="BD283" s="104" t="b">
        <v>0</v>
      </c>
      <c r="BE283" s="105" t="s">
        <v>512</v>
      </c>
      <c r="BF283" s="104">
        <v>0</v>
      </c>
      <c r="BG283" s="104">
        <v>0</v>
      </c>
      <c r="BH283" s="104">
        <v>0</v>
      </c>
      <c r="BI283" s="104" t="b">
        <v>0</v>
      </c>
      <c r="BJ283" s="105"/>
      <c r="BK283" s="105"/>
      <c r="BL283" s="104">
        <v>0</v>
      </c>
      <c r="BM283" s="104">
        <v>2</v>
      </c>
      <c r="BN283" s="104">
        <v>8</v>
      </c>
      <c r="BO283" s="105"/>
      <c r="BP283" s="105" t="s">
        <v>208</v>
      </c>
      <c r="BQ283" s="104">
        <v>8760</v>
      </c>
      <c r="BR283" s="105"/>
      <c r="BS283" s="105" t="s">
        <v>513</v>
      </c>
      <c r="BT283" s="105"/>
      <c r="BU283" s="104">
        <v>0</v>
      </c>
    </row>
    <row r="284" spans="1:73" x14ac:dyDescent="0.35">
      <c r="A284" s="104">
        <v>0</v>
      </c>
      <c r="B284" s="105" t="s">
        <v>511</v>
      </c>
      <c r="C284" s="105"/>
      <c r="D284" s="104">
        <v>2</v>
      </c>
      <c r="E284" s="105" t="s">
        <v>6942</v>
      </c>
      <c r="F284" s="105" t="s">
        <v>6858</v>
      </c>
      <c r="G284" s="104">
        <v>1</v>
      </c>
      <c r="H284" s="105" t="s">
        <v>483</v>
      </c>
      <c r="I284" s="104" t="b">
        <v>1</v>
      </c>
      <c r="J284" s="105"/>
      <c r="K284" s="105"/>
      <c r="L284" s="104">
        <v>24</v>
      </c>
      <c r="M284" s="105"/>
      <c r="N284" s="104" t="b">
        <v>1</v>
      </c>
      <c r="O284" s="104">
        <v>0</v>
      </c>
      <c r="P284" s="105" t="s">
        <v>485</v>
      </c>
      <c r="Q284" s="105" t="s">
        <v>6002</v>
      </c>
      <c r="R284" s="104" t="b">
        <v>0</v>
      </c>
      <c r="S284" s="105"/>
      <c r="T284" s="105"/>
      <c r="U284" s="105"/>
      <c r="V284" s="105"/>
      <c r="W284" s="105"/>
      <c r="X284" s="105"/>
      <c r="Y284" s="105"/>
      <c r="Z284" s="105"/>
      <c r="AA284" s="105"/>
      <c r="AB284" s="105"/>
      <c r="AC284" s="105"/>
      <c r="AD284" s="105"/>
      <c r="AE284" s="105"/>
      <c r="AF284" s="105"/>
      <c r="AG284" s="105"/>
      <c r="AH284" s="105"/>
      <c r="AI284" s="105"/>
      <c r="AJ284" s="105"/>
      <c r="AK284" s="105"/>
      <c r="AL284" s="105"/>
      <c r="AM284" s="105"/>
      <c r="AN284" s="105"/>
      <c r="AO284" s="105"/>
      <c r="AP284" s="105"/>
      <c r="AQ284" s="104">
        <v>0</v>
      </c>
      <c r="AR284" s="104">
        <v>0</v>
      </c>
      <c r="AS284" s="105"/>
      <c r="AT284" s="104">
        <v>0</v>
      </c>
      <c r="AU284" s="104">
        <v>0</v>
      </c>
      <c r="AV284" s="104">
        <v>-1</v>
      </c>
      <c r="AW284" s="104">
        <v>1460</v>
      </c>
      <c r="AX284" s="104">
        <v>1460</v>
      </c>
      <c r="AY284" s="104">
        <v>20</v>
      </c>
      <c r="AZ284" s="104" t="b">
        <v>0</v>
      </c>
      <c r="BA284" s="104">
        <v>0</v>
      </c>
      <c r="BB284" s="104">
        <v>0</v>
      </c>
      <c r="BC284" s="104">
        <v>0</v>
      </c>
      <c r="BD284" s="104" t="b">
        <v>0</v>
      </c>
      <c r="BE284" s="105" t="s">
        <v>512</v>
      </c>
      <c r="BF284" s="104">
        <v>0</v>
      </c>
      <c r="BG284" s="104">
        <v>0</v>
      </c>
      <c r="BH284" s="104">
        <v>0</v>
      </c>
      <c r="BI284" s="104" t="b">
        <v>0</v>
      </c>
      <c r="BJ284" s="105"/>
      <c r="BK284" s="105"/>
      <c r="BL284" s="104">
        <v>0</v>
      </c>
      <c r="BM284" s="104">
        <v>3</v>
      </c>
      <c r="BN284" s="104">
        <v>8</v>
      </c>
      <c r="BO284" s="105"/>
      <c r="BP284" s="105" t="s">
        <v>208</v>
      </c>
      <c r="BQ284" s="104">
        <v>26280</v>
      </c>
      <c r="BR284" s="105"/>
      <c r="BS284" s="105" t="s">
        <v>513</v>
      </c>
      <c r="BT284" s="105"/>
      <c r="BU284" s="104">
        <v>0</v>
      </c>
    </row>
    <row r="285" spans="1:73" x14ac:dyDescent="0.35">
      <c r="A285" s="104">
        <v>0</v>
      </c>
      <c r="B285" s="105" t="s">
        <v>511</v>
      </c>
      <c r="C285" s="105"/>
      <c r="D285" s="104">
        <v>2</v>
      </c>
      <c r="E285" s="105" t="s">
        <v>6942</v>
      </c>
      <c r="F285" s="105" t="s">
        <v>6809</v>
      </c>
      <c r="G285" s="104">
        <v>1</v>
      </c>
      <c r="H285" s="105" t="s">
        <v>483</v>
      </c>
      <c r="I285" s="104" t="b">
        <v>1</v>
      </c>
      <c r="J285" s="105"/>
      <c r="K285" s="105"/>
      <c r="L285" s="104">
        <v>24</v>
      </c>
      <c r="M285" s="105"/>
      <c r="N285" s="104" t="b">
        <v>1</v>
      </c>
      <c r="O285" s="104">
        <v>0</v>
      </c>
      <c r="P285" s="105"/>
      <c r="Q285" s="105"/>
      <c r="R285" s="104" t="b">
        <v>1</v>
      </c>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4">
        <v>0</v>
      </c>
      <c r="AR285" s="104">
        <v>0</v>
      </c>
      <c r="AS285" s="105"/>
      <c r="AT285" s="104">
        <v>0</v>
      </c>
      <c r="AU285" s="104">
        <v>0</v>
      </c>
      <c r="AV285" s="104">
        <v>-1</v>
      </c>
      <c r="AW285" s="104">
        <v>1460</v>
      </c>
      <c r="AX285" s="104">
        <v>1460</v>
      </c>
      <c r="AY285" s="104">
        <v>20</v>
      </c>
      <c r="AZ285" s="104" t="b">
        <v>0</v>
      </c>
      <c r="BA285" s="104">
        <v>0</v>
      </c>
      <c r="BB285" s="104">
        <v>0</v>
      </c>
      <c r="BC285" s="104">
        <v>0</v>
      </c>
      <c r="BD285" s="104" t="b">
        <v>0</v>
      </c>
      <c r="BE285" s="105" t="s">
        <v>512</v>
      </c>
      <c r="BF285" s="104">
        <v>0</v>
      </c>
      <c r="BG285" s="104">
        <v>0</v>
      </c>
      <c r="BH285" s="104">
        <v>0</v>
      </c>
      <c r="BI285" s="104" t="b">
        <v>0</v>
      </c>
      <c r="BJ285" s="105"/>
      <c r="BK285" s="105"/>
      <c r="BL285" s="104">
        <v>0</v>
      </c>
      <c r="BM285" s="104">
        <v>4</v>
      </c>
      <c r="BN285" s="104">
        <v>0</v>
      </c>
      <c r="BO285" s="105" t="s">
        <v>6810</v>
      </c>
      <c r="BP285" s="105" t="s">
        <v>6743</v>
      </c>
      <c r="BQ285" s="104">
        <v>8760</v>
      </c>
      <c r="BR285" s="105"/>
      <c r="BS285" s="105" t="s">
        <v>513</v>
      </c>
      <c r="BT285" s="105"/>
      <c r="BU285" s="104">
        <v>0</v>
      </c>
    </row>
    <row r="286" spans="1:73" x14ac:dyDescent="0.35">
      <c r="A286" s="104">
        <v>0</v>
      </c>
      <c r="B286" s="105" t="s">
        <v>511</v>
      </c>
      <c r="C286" s="105"/>
      <c r="D286" s="104">
        <v>2</v>
      </c>
      <c r="E286" s="105" t="s">
        <v>10806</v>
      </c>
      <c r="F286" s="105" t="s">
        <v>6809</v>
      </c>
      <c r="G286" s="104">
        <v>1</v>
      </c>
      <c r="H286" s="105" t="s">
        <v>483</v>
      </c>
      <c r="I286" s="104" t="b">
        <v>1</v>
      </c>
      <c r="J286" s="105"/>
      <c r="K286" s="105"/>
      <c r="L286" s="104">
        <v>24</v>
      </c>
      <c r="M286" s="105"/>
      <c r="N286" s="104" t="b">
        <v>1</v>
      </c>
      <c r="O286" s="104">
        <v>0</v>
      </c>
      <c r="P286" s="105"/>
      <c r="Q286" s="105"/>
      <c r="R286" s="104" t="b">
        <v>1</v>
      </c>
      <c r="S286" s="105"/>
      <c r="T286" s="105"/>
      <c r="U286" s="105"/>
      <c r="V286" s="105"/>
      <c r="W286" s="105"/>
      <c r="X286" s="105"/>
      <c r="Y286" s="105"/>
      <c r="Z286" s="105"/>
      <c r="AA286" s="105"/>
      <c r="AB286" s="105"/>
      <c r="AC286" s="105"/>
      <c r="AD286" s="105"/>
      <c r="AE286" s="105"/>
      <c r="AF286" s="105"/>
      <c r="AG286" s="105"/>
      <c r="AH286" s="105"/>
      <c r="AI286" s="105"/>
      <c r="AJ286" s="105"/>
      <c r="AK286" s="105"/>
      <c r="AL286" s="105"/>
      <c r="AM286" s="105"/>
      <c r="AN286" s="105"/>
      <c r="AO286" s="105"/>
      <c r="AP286" s="105"/>
      <c r="AQ286" s="104">
        <v>0</v>
      </c>
      <c r="AR286" s="104">
        <v>0</v>
      </c>
      <c r="AS286" s="105"/>
      <c r="AT286" s="104">
        <v>0</v>
      </c>
      <c r="AU286" s="104">
        <v>0</v>
      </c>
      <c r="AV286" s="104">
        <v>-1</v>
      </c>
      <c r="AW286" s="104">
        <v>1460</v>
      </c>
      <c r="AX286" s="104">
        <v>1460</v>
      </c>
      <c r="AY286" s="104">
        <v>20</v>
      </c>
      <c r="AZ286" s="104" t="b">
        <v>0</v>
      </c>
      <c r="BA286" s="104">
        <v>0</v>
      </c>
      <c r="BB286" s="104">
        <v>0</v>
      </c>
      <c r="BC286" s="104">
        <v>0</v>
      </c>
      <c r="BD286" s="104" t="b">
        <v>0</v>
      </c>
      <c r="BE286" s="105" t="s">
        <v>512</v>
      </c>
      <c r="BF286" s="104">
        <v>0</v>
      </c>
      <c r="BG286" s="104">
        <v>0</v>
      </c>
      <c r="BH286" s="104">
        <v>0</v>
      </c>
      <c r="BI286" s="104" t="b">
        <v>0</v>
      </c>
      <c r="BJ286" s="105"/>
      <c r="BK286" s="105"/>
      <c r="BL286" s="104">
        <v>0</v>
      </c>
      <c r="BM286" s="104">
        <v>0</v>
      </c>
      <c r="BN286" s="104">
        <v>0</v>
      </c>
      <c r="BO286" s="105" t="s">
        <v>6810</v>
      </c>
      <c r="BP286" s="105" t="s">
        <v>6743</v>
      </c>
      <c r="BQ286" s="104">
        <v>8760</v>
      </c>
      <c r="BR286" s="105"/>
      <c r="BS286" s="105" t="s">
        <v>513</v>
      </c>
      <c r="BT286" s="105"/>
      <c r="BU286" s="104">
        <v>0</v>
      </c>
    </row>
    <row r="287" spans="1:73" x14ac:dyDescent="0.35">
      <c r="A287" s="104">
        <v>0</v>
      </c>
      <c r="B287" s="105" t="s">
        <v>482</v>
      </c>
      <c r="C287" s="105"/>
      <c r="D287" s="104">
        <v>2</v>
      </c>
      <c r="E287" s="105" t="s">
        <v>10806</v>
      </c>
      <c r="F287" s="105" t="s">
        <v>6871</v>
      </c>
      <c r="G287" s="104">
        <v>1</v>
      </c>
      <c r="H287" s="105" t="s">
        <v>483</v>
      </c>
      <c r="I287" s="104" t="b">
        <v>1</v>
      </c>
      <c r="J287" s="105"/>
      <c r="K287" s="105"/>
      <c r="L287" s="104">
        <v>24</v>
      </c>
      <c r="M287" s="105"/>
      <c r="N287" s="104" t="b">
        <v>1</v>
      </c>
      <c r="O287" s="104">
        <v>0</v>
      </c>
      <c r="P287" s="105" t="s">
        <v>485</v>
      </c>
      <c r="Q287" s="105" t="s">
        <v>6002</v>
      </c>
      <c r="R287" s="104" t="b">
        <v>0</v>
      </c>
      <c r="S287" s="105"/>
      <c r="T287" s="105"/>
      <c r="U287" s="105"/>
      <c r="V287" s="105"/>
      <c r="W287" s="105"/>
      <c r="X287" s="105"/>
      <c r="Y287" s="105"/>
      <c r="Z287" s="105"/>
      <c r="AA287" s="105"/>
      <c r="AB287" s="105"/>
      <c r="AC287" s="105"/>
      <c r="AD287" s="105"/>
      <c r="AE287" s="105"/>
      <c r="AF287" s="105"/>
      <c r="AG287" s="105"/>
      <c r="AH287" s="105"/>
      <c r="AI287" s="105"/>
      <c r="AJ287" s="105"/>
      <c r="AK287" s="105"/>
      <c r="AL287" s="105"/>
      <c r="AM287" s="105"/>
      <c r="AN287" s="105"/>
      <c r="AO287" s="105"/>
      <c r="AP287" s="105"/>
      <c r="AQ287" s="104">
        <v>0</v>
      </c>
      <c r="AR287" s="104">
        <v>30000</v>
      </c>
      <c r="AS287" s="105"/>
      <c r="AT287" s="104">
        <v>0</v>
      </c>
      <c r="AU287" s="104">
        <v>0</v>
      </c>
      <c r="AV287" s="104">
        <v>-1</v>
      </c>
      <c r="AW287" s="104">
        <v>1460</v>
      </c>
      <c r="AX287" s="104">
        <v>1460</v>
      </c>
      <c r="AY287" s="104">
        <v>20</v>
      </c>
      <c r="AZ287" s="104" t="b">
        <v>0</v>
      </c>
      <c r="BA287" s="104">
        <v>0</v>
      </c>
      <c r="BB287" s="104">
        <v>0</v>
      </c>
      <c r="BC287" s="104">
        <v>0</v>
      </c>
      <c r="BD287" s="104" t="b">
        <v>1</v>
      </c>
      <c r="BE287" s="105" t="s">
        <v>512</v>
      </c>
      <c r="BF287" s="104">
        <v>0</v>
      </c>
      <c r="BG287" s="104">
        <v>0</v>
      </c>
      <c r="BH287" s="104">
        <v>0</v>
      </c>
      <c r="BI287" s="104" t="b">
        <v>1</v>
      </c>
      <c r="BJ287" s="105"/>
      <c r="BK287" s="105"/>
      <c r="BL287" s="104">
        <v>0</v>
      </c>
      <c r="BM287" s="104">
        <v>1</v>
      </c>
      <c r="BN287" s="104">
        <v>8</v>
      </c>
      <c r="BO287" s="105"/>
      <c r="BP287" s="105" t="s">
        <v>207</v>
      </c>
      <c r="BQ287" s="104">
        <v>394200</v>
      </c>
      <c r="BR287" s="105"/>
      <c r="BS287" s="105" t="s">
        <v>105</v>
      </c>
      <c r="BT287" s="105"/>
      <c r="BU287" s="104">
        <v>0</v>
      </c>
    </row>
    <row r="288" spans="1:73" x14ac:dyDescent="0.35">
      <c r="A288" s="104">
        <v>0</v>
      </c>
      <c r="B288" s="105" t="s">
        <v>511</v>
      </c>
      <c r="C288" s="105"/>
      <c r="D288" s="104">
        <v>2</v>
      </c>
      <c r="E288" s="105" t="s">
        <v>10806</v>
      </c>
      <c r="F288" s="105" t="s">
        <v>6857</v>
      </c>
      <c r="G288" s="104">
        <v>1</v>
      </c>
      <c r="H288" s="105" t="s">
        <v>483</v>
      </c>
      <c r="I288" s="104" t="b">
        <v>1</v>
      </c>
      <c r="J288" s="105"/>
      <c r="K288" s="105"/>
      <c r="L288" s="104">
        <v>24</v>
      </c>
      <c r="M288" s="105"/>
      <c r="N288" s="104" t="b">
        <v>1</v>
      </c>
      <c r="O288" s="104">
        <v>0</v>
      </c>
      <c r="P288" s="105" t="s">
        <v>485</v>
      </c>
      <c r="Q288" s="105" t="s">
        <v>6002</v>
      </c>
      <c r="R288" s="104" t="b">
        <v>0</v>
      </c>
      <c r="S288" s="105"/>
      <c r="T288" s="105"/>
      <c r="U288" s="105"/>
      <c r="V288" s="105"/>
      <c r="W288" s="105"/>
      <c r="X288" s="105"/>
      <c r="Y288" s="105"/>
      <c r="Z288" s="105"/>
      <c r="AA288" s="105"/>
      <c r="AB288" s="105"/>
      <c r="AC288" s="105"/>
      <c r="AD288" s="105"/>
      <c r="AE288" s="105"/>
      <c r="AF288" s="105"/>
      <c r="AG288" s="105"/>
      <c r="AH288" s="105"/>
      <c r="AI288" s="105"/>
      <c r="AJ288" s="105"/>
      <c r="AK288" s="105"/>
      <c r="AL288" s="105"/>
      <c r="AM288" s="105"/>
      <c r="AN288" s="105"/>
      <c r="AO288" s="105"/>
      <c r="AP288" s="105"/>
      <c r="AQ288" s="104">
        <v>0</v>
      </c>
      <c r="AR288" s="104">
        <v>0</v>
      </c>
      <c r="AS288" s="105"/>
      <c r="AT288" s="104">
        <v>0</v>
      </c>
      <c r="AU288" s="104">
        <v>0</v>
      </c>
      <c r="AV288" s="104">
        <v>-1</v>
      </c>
      <c r="AW288" s="104">
        <v>1460</v>
      </c>
      <c r="AX288" s="104">
        <v>1460</v>
      </c>
      <c r="AY288" s="104">
        <v>20</v>
      </c>
      <c r="AZ288" s="104" t="b">
        <v>0</v>
      </c>
      <c r="BA288" s="104">
        <v>0</v>
      </c>
      <c r="BB288" s="104">
        <v>0</v>
      </c>
      <c r="BC288" s="104">
        <v>0</v>
      </c>
      <c r="BD288" s="104" t="b">
        <v>0</v>
      </c>
      <c r="BE288" s="105" t="s">
        <v>512</v>
      </c>
      <c r="BF288" s="104">
        <v>0</v>
      </c>
      <c r="BG288" s="104">
        <v>0</v>
      </c>
      <c r="BH288" s="104">
        <v>0</v>
      </c>
      <c r="BI288" s="104" t="b">
        <v>0</v>
      </c>
      <c r="BJ288" s="105"/>
      <c r="BK288" s="105"/>
      <c r="BL288" s="104">
        <v>0</v>
      </c>
      <c r="BM288" s="104">
        <v>2</v>
      </c>
      <c r="BN288" s="104">
        <v>8</v>
      </c>
      <c r="BO288" s="105"/>
      <c r="BP288" s="105" t="s">
        <v>208</v>
      </c>
      <c r="BQ288" s="104">
        <v>8760</v>
      </c>
      <c r="BR288" s="105"/>
      <c r="BS288" s="105" t="s">
        <v>513</v>
      </c>
      <c r="BT288" s="105"/>
      <c r="BU288" s="104">
        <v>0</v>
      </c>
    </row>
    <row r="289" spans="1:73" x14ac:dyDescent="0.35">
      <c r="A289" s="104">
        <v>0</v>
      </c>
      <c r="B289" s="105" t="s">
        <v>511</v>
      </c>
      <c r="C289" s="105"/>
      <c r="D289" s="104">
        <v>2</v>
      </c>
      <c r="E289" s="105" t="s">
        <v>6941</v>
      </c>
      <c r="F289" s="105" t="s">
        <v>10656</v>
      </c>
      <c r="G289" s="104">
        <v>1</v>
      </c>
      <c r="H289" s="105" t="s">
        <v>483</v>
      </c>
      <c r="I289" s="104" t="b">
        <v>1</v>
      </c>
      <c r="J289" s="105"/>
      <c r="K289" s="105"/>
      <c r="L289" s="104">
        <v>24</v>
      </c>
      <c r="M289" s="105"/>
      <c r="N289" s="104" t="b">
        <v>1</v>
      </c>
      <c r="O289" s="104">
        <v>0</v>
      </c>
      <c r="P289" s="105"/>
      <c r="Q289" s="105"/>
      <c r="R289" s="104" t="b">
        <v>1</v>
      </c>
      <c r="S289" s="105"/>
      <c r="T289" s="105"/>
      <c r="U289" s="105"/>
      <c r="V289" s="105"/>
      <c r="W289" s="105"/>
      <c r="X289" s="105"/>
      <c r="Y289" s="105"/>
      <c r="Z289" s="105"/>
      <c r="AA289" s="105"/>
      <c r="AB289" s="105"/>
      <c r="AC289" s="105"/>
      <c r="AD289" s="105"/>
      <c r="AE289" s="105"/>
      <c r="AF289" s="105"/>
      <c r="AG289" s="105"/>
      <c r="AH289" s="105"/>
      <c r="AI289" s="105"/>
      <c r="AJ289" s="105"/>
      <c r="AK289" s="105"/>
      <c r="AL289" s="105"/>
      <c r="AM289" s="105"/>
      <c r="AN289" s="105"/>
      <c r="AO289" s="105"/>
      <c r="AP289" s="105"/>
      <c r="AQ289" s="104">
        <v>0</v>
      </c>
      <c r="AR289" s="104">
        <v>0</v>
      </c>
      <c r="AS289" s="105"/>
      <c r="AT289" s="104">
        <v>0</v>
      </c>
      <c r="AU289" s="104">
        <v>0</v>
      </c>
      <c r="AV289" s="104">
        <v>-1</v>
      </c>
      <c r="AW289" s="104">
        <v>1460</v>
      </c>
      <c r="AX289" s="104">
        <v>1460</v>
      </c>
      <c r="AY289" s="104">
        <v>20</v>
      </c>
      <c r="AZ289" s="104" t="b">
        <v>0</v>
      </c>
      <c r="BA289" s="104">
        <v>0</v>
      </c>
      <c r="BB289" s="104">
        <v>0</v>
      </c>
      <c r="BC289" s="104">
        <v>0</v>
      </c>
      <c r="BD289" s="104" t="b">
        <v>0</v>
      </c>
      <c r="BE289" s="105" t="s">
        <v>512</v>
      </c>
      <c r="BF289" s="104">
        <v>0</v>
      </c>
      <c r="BG289" s="104">
        <v>0</v>
      </c>
      <c r="BH289" s="104">
        <v>0</v>
      </c>
      <c r="BI289" s="104" t="b">
        <v>0</v>
      </c>
      <c r="BJ289" s="105"/>
      <c r="BK289" s="105"/>
      <c r="BL289" s="104">
        <v>0</v>
      </c>
      <c r="BM289" s="104">
        <v>0</v>
      </c>
      <c r="BN289" s="104">
        <v>0</v>
      </c>
      <c r="BO289" s="105" t="s">
        <v>6742</v>
      </c>
      <c r="BP289" s="105" t="s">
        <v>6743</v>
      </c>
      <c r="BQ289" s="104">
        <v>17520</v>
      </c>
      <c r="BR289" s="105"/>
      <c r="BS289" s="105" t="s">
        <v>513</v>
      </c>
      <c r="BT289" s="105"/>
      <c r="BU289" s="104">
        <v>0</v>
      </c>
    </row>
    <row r="290" spans="1:73" x14ac:dyDescent="0.35">
      <c r="A290" s="104">
        <v>0</v>
      </c>
      <c r="B290" s="105" t="s">
        <v>482</v>
      </c>
      <c r="C290" s="105"/>
      <c r="D290" s="104">
        <v>2</v>
      </c>
      <c r="E290" s="105" t="s">
        <v>6941</v>
      </c>
      <c r="F290" s="105" t="s">
        <v>6856</v>
      </c>
      <c r="G290" s="104">
        <v>1</v>
      </c>
      <c r="H290" s="105" t="s">
        <v>483</v>
      </c>
      <c r="I290" s="104" t="b">
        <v>1</v>
      </c>
      <c r="J290" s="105" t="s">
        <v>5939</v>
      </c>
      <c r="K290" s="105" t="s">
        <v>872</v>
      </c>
      <c r="L290" s="104">
        <v>24</v>
      </c>
      <c r="M290" s="105"/>
      <c r="N290" s="104" t="b">
        <v>1</v>
      </c>
      <c r="O290" s="104">
        <v>0</v>
      </c>
      <c r="P290" s="105" t="s">
        <v>485</v>
      </c>
      <c r="Q290" s="105" t="s">
        <v>6002</v>
      </c>
      <c r="R290" s="104" t="b">
        <v>0</v>
      </c>
      <c r="S290" s="105"/>
      <c r="T290" s="105"/>
      <c r="U290" s="105"/>
      <c r="V290" s="105"/>
      <c r="W290" s="105"/>
      <c r="X290" s="105"/>
      <c r="Y290" s="105"/>
      <c r="Z290" s="105"/>
      <c r="AA290" s="105"/>
      <c r="AB290" s="105"/>
      <c r="AC290" s="105"/>
      <c r="AD290" s="105"/>
      <c r="AE290" s="105"/>
      <c r="AF290" s="105"/>
      <c r="AG290" s="105"/>
      <c r="AH290" s="105"/>
      <c r="AI290" s="105"/>
      <c r="AJ290" s="105"/>
      <c r="AK290" s="105"/>
      <c r="AL290" s="105"/>
      <c r="AM290" s="105"/>
      <c r="AN290" s="105"/>
      <c r="AO290" s="105"/>
      <c r="AP290" s="105"/>
      <c r="AQ290" s="104">
        <v>0</v>
      </c>
      <c r="AR290" s="104">
        <v>15000</v>
      </c>
      <c r="AS290" s="105"/>
      <c r="AT290" s="104">
        <v>0</v>
      </c>
      <c r="AU290" s="104">
        <v>0</v>
      </c>
      <c r="AV290" s="104">
        <v>-1</v>
      </c>
      <c r="AW290" s="104">
        <v>1460</v>
      </c>
      <c r="AX290" s="104">
        <v>1460</v>
      </c>
      <c r="AY290" s="104">
        <v>20</v>
      </c>
      <c r="AZ290" s="104" t="b">
        <v>0</v>
      </c>
      <c r="BA290" s="104">
        <v>0</v>
      </c>
      <c r="BB290" s="104">
        <v>0</v>
      </c>
      <c r="BC290" s="104">
        <v>0</v>
      </c>
      <c r="BD290" s="104" t="b">
        <v>1</v>
      </c>
      <c r="BE290" s="105" t="s">
        <v>512</v>
      </c>
      <c r="BF290" s="104">
        <v>0</v>
      </c>
      <c r="BG290" s="104">
        <v>0</v>
      </c>
      <c r="BH290" s="104">
        <v>0</v>
      </c>
      <c r="BI290" s="104" t="b">
        <v>1</v>
      </c>
      <c r="BJ290" s="105"/>
      <c r="BK290" s="105"/>
      <c r="BL290" s="104">
        <v>0</v>
      </c>
      <c r="BM290" s="104">
        <v>1</v>
      </c>
      <c r="BN290" s="104">
        <v>336</v>
      </c>
      <c r="BO290" s="105"/>
      <c r="BP290" s="105" t="s">
        <v>207</v>
      </c>
      <c r="BQ290" s="104">
        <v>262800</v>
      </c>
      <c r="BR290" s="105"/>
      <c r="BS290" s="105" t="s">
        <v>105</v>
      </c>
      <c r="BT290" s="105"/>
      <c r="BU290" s="104">
        <v>0</v>
      </c>
    </row>
    <row r="291" spans="1:73" x14ac:dyDescent="0.35">
      <c r="A291" s="104">
        <v>0</v>
      </c>
      <c r="B291" s="105" t="s">
        <v>511</v>
      </c>
      <c r="C291" s="105"/>
      <c r="D291" s="104">
        <v>2</v>
      </c>
      <c r="E291" s="105" t="s">
        <v>6941</v>
      </c>
      <c r="F291" s="105" t="s">
        <v>6857</v>
      </c>
      <c r="G291" s="104">
        <v>1</v>
      </c>
      <c r="H291" s="105" t="s">
        <v>483</v>
      </c>
      <c r="I291" s="104" t="b">
        <v>1</v>
      </c>
      <c r="J291" s="105"/>
      <c r="K291" s="105"/>
      <c r="L291" s="104">
        <v>24</v>
      </c>
      <c r="M291" s="105"/>
      <c r="N291" s="104" t="b">
        <v>1</v>
      </c>
      <c r="O291" s="104">
        <v>0</v>
      </c>
      <c r="P291" s="105" t="s">
        <v>485</v>
      </c>
      <c r="Q291" s="105" t="s">
        <v>6002</v>
      </c>
      <c r="R291" s="104" t="b">
        <v>0</v>
      </c>
      <c r="S291" s="105"/>
      <c r="T291" s="105"/>
      <c r="U291" s="105"/>
      <c r="V291" s="105"/>
      <c r="W291" s="105"/>
      <c r="X291" s="105"/>
      <c r="Y291" s="105"/>
      <c r="Z291" s="105"/>
      <c r="AA291" s="105"/>
      <c r="AB291" s="105"/>
      <c r="AC291" s="105"/>
      <c r="AD291" s="105"/>
      <c r="AE291" s="105"/>
      <c r="AF291" s="105"/>
      <c r="AG291" s="105"/>
      <c r="AH291" s="105"/>
      <c r="AI291" s="105"/>
      <c r="AJ291" s="105"/>
      <c r="AK291" s="105"/>
      <c r="AL291" s="105"/>
      <c r="AM291" s="105"/>
      <c r="AN291" s="105"/>
      <c r="AO291" s="105"/>
      <c r="AP291" s="105"/>
      <c r="AQ291" s="104">
        <v>0</v>
      </c>
      <c r="AR291" s="104">
        <v>0</v>
      </c>
      <c r="AS291" s="105"/>
      <c r="AT291" s="104">
        <v>0</v>
      </c>
      <c r="AU291" s="104">
        <v>0</v>
      </c>
      <c r="AV291" s="104">
        <v>-1</v>
      </c>
      <c r="AW291" s="104">
        <v>1460</v>
      </c>
      <c r="AX291" s="104">
        <v>1460</v>
      </c>
      <c r="AY291" s="104">
        <v>20</v>
      </c>
      <c r="AZ291" s="104" t="b">
        <v>0</v>
      </c>
      <c r="BA291" s="104">
        <v>0</v>
      </c>
      <c r="BB291" s="104">
        <v>0</v>
      </c>
      <c r="BC291" s="104">
        <v>0</v>
      </c>
      <c r="BD291" s="104" t="b">
        <v>0</v>
      </c>
      <c r="BE291" s="105" t="s">
        <v>512</v>
      </c>
      <c r="BF291" s="104">
        <v>0</v>
      </c>
      <c r="BG291" s="104">
        <v>0</v>
      </c>
      <c r="BH291" s="104">
        <v>0</v>
      </c>
      <c r="BI291" s="104" t="b">
        <v>0</v>
      </c>
      <c r="BJ291" s="105"/>
      <c r="BK291" s="105"/>
      <c r="BL291" s="104">
        <v>0</v>
      </c>
      <c r="BM291" s="104">
        <v>2</v>
      </c>
      <c r="BN291" s="104">
        <v>8</v>
      </c>
      <c r="BO291" s="105"/>
      <c r="BP291" s="105" t="s">
        <v>208</v>
      </c>
      <c r="BQ291" s="104">
        <v>8760</v>
      </c>
      <c r="BR291" s="105"/>
      <c r="BS291" s="105" t="s">
        <v>513</v>
      </c>
      <c r="BT291" s="105"/>
      <c r="BU291" s="104">
        <v>0</v>
      </c>
    </row>
    <row r="292" spans="1:73" x14ac:dyDescent="0.35">
      <c r="A292" s="104">
        <v>0</v>
      </c>
      <c r="B292" s="105" t="s">
        <v>511</v>
      </c>
      <c r="C292" s="105"/>
      <c r="D292" s="104">
        <v>2</v>
      </c>
      <c r="E292" s="105" t="s">
        <v>6941</v>
      </c>
      <c r="F292" s="105" t="s">
        <v>6858</v>
      </c>
      <c r="G292" s="104">
        <v>1</v>
      </c>
      <c r="H292" s="105" t="s">
        <v>483</v>
      </c>
      <c r="I292" s="104" t="b">
        <v>1</v>
      </c>
      <c r="J292" s="105"/>
      <c r="K292" s="105"/>
      <c r="L292" s="104">
        <v>24</v>
      </c>
      <c r="M292" s="105"/>
      <c r="N292" s="104" t="b">
        <v>1</v>
      </c>
      <c r="O292" s="104">
        <v>0</v>
      </c>
      <c r="P292" s="105" t="s">
        <v>485</v>
      </c>
      <c r="Q292" s="105" t="s">
        <v>6002</v>
      </c>
      <c r="R292" s="104" t="b">
        <v>0</v>
      </c>
      <c r="S292" s="105"/>
      <c r="T292" s="105"/>
      <c r="U292" s="105"/>
      <c r="V292" s="105"/>
      <c r="W292" s="105"/>
      <c r="X292" s="105"/>
      <c r="Y292" s="105"/>
      <c r="Z292" s="105"/>
      <c r="AA292" s="105"/>
      <c r="AB292" s="105"/>
      <c r="AC292" s="105"/>
      <c r="AD292" s="105"/>
      <c r="AE292" s="105"/>
      <c r="AF292" s="105"/>
      <c r="AG292" s="105"/>
      <c r="AH292" s="105"/>
      <c r="AI292" s="105"/>
      <c r="AJ292" s="105"/>
      <c r="AK292" s="105"/>
      <c r="AL292" s="105"/>
      <c r="AM292" s="105"/>
      <c r="AN292" s="105"/>
      <c r="AO292" s="105"/>
      <c r="AP292" s="105"/>
      <c r="AQ292" s="104">
        <v>0</v>
      </c>
      <c r="AR292" s="104">
        <v>0</v>
      </c>
      <c r="AS292" s="105"/>
      <c r="AT292" s="104">
        <v>0</v>
      </c>
      <c r="AU292" s="104">
        <v>0</v>
      </c>
      <c r="AV292" s="104">
        <v>-1</v>
      </c>
      <c r="AW292" s="104">
        <v>1460</v>
      </c>
      <c r="AX292" s="104">
        <v>1460</v>
      </c>
      <c r="AY292" s="104">
        <v>20</v>
      </c>
      <c r="AZ292" s="104" t="b">
        <v>0</v>
      </c>
      <c r="BA292" s="104">
        <v>0</v>
      </c>
      <c r="BB292" s="104">
        <v>0</v>
      </c>
      <c r="BC292" s="104">
        <v>0</v>
      </c>
      <c r="BD292" s="104" t="b">
        <v>0</v>
      </c>
      <c r="BE292" s="105" t="s">
        <v>512</v>
      </c>
      <c r="BF292" s="104">
        <v>0</v>
      </c>
      <c r="BG292" s="104">
        <v>0</v>
      </c>
      <c r="BH292" s="104">
        <v>0</v>
      </c>
      <c r="BI292" s="104" t="b">
        <v>0</v>
      </c>
      <c r="BJ292" s="105"/>
      <c r="BK292" s="105"/>
      <c r="BL292" s="104">
        <v>0</v>
      </c>
      <c r="BM292" s="104">
        <v>3</v>
      </c>
      <c r="BN292" s="104">
        <v>8</v>
      </c>
      <c r="BO292" s="105"/>
      <c r="BP292" s="105" t="s">
        <v>208</v>
      </c>
      <c r="BQ292" s="104">
        <v>26280</v>
      </c>
      <c r="BR292" s="105"/>
      <c r="BS292" s="105" t="s">
        <v>513</v>
      </c>
      <c r="BT292" s="105"/>
      <c r="BU292" s="104">
        <v>0</v>
      </c>
    </row>
    <row r="293" spans="1:73" x14ac:dyDescent="0.35">
      <c r="A293" s="104">
        <v>0</v>
      </c>
      <c r="B293" s="105" t="s">
        <v>511</v>
      </c>
      <c r="C293" s="105"/>
      <c r="D293" s="104">
        <v>2</v>
      </c>
      <c r="E293" s="105" t="s">
        <v>6941</v>
      </c>
      <c r="F293" s="105" t="s">
        <v>6809</v>
      </c>
      <c r="G293" s="104">
        <v>1</v>
      </c>
      <c r="H293" s="105" t="s">
        <v>483</v>
      </c>
      <c r="I293" s="104" t="b">
        <v>1</v>
      </c>
      <c r="J293" s="105"/>
      <c r="K293" s="105"/>
      <c r="L293" s="104">
        <v>24</v>
      </c>
      <c r="M293" s="105"/>
      <c r="N293" s="104" t="b">
        <v>1</v>
      </c>
      <c r="O293" s="104">
        <v>0</v>
      </c>
      <c r="P293" s="105"/>
      <c r="Q293" s="105"/>
      <c r="R293" s="104" t="b">
        <v>1</v>
      </c>
      <c r="S293" s="105"/>
      <c r="T293" s="105"/>
      <c r="U293" s="105"/>
      <c r="V293" s="105"/>
      <c r="W293" s="105"/>
      <c r="X293" s="105"/>
      <c r="Y293" s="105"/>
      <c r="Z293" s="105"/>
      <c r="AA293" s="105"/>
      <c r="AB293" s="105"/>
      <c r="AC293" s="105"/>
      <c r="AD293" s="105"/>
      <c r="AE293" s="105"/>
      <c r="AF293" s="105"/>
      <c r="AG293" s="105"/>
      <c r="AH293" s="105"/>
      <c r="AI293" s="105"/>
      <c r="AJ293" s="105"/>
      <c r="AK293" s="105"/>
      <c r="AL293" s="105"/>
      <c r="AM293" s="105"/>
      <c r="AN293" s="105"/>
      <c r="AO293" s="105"/>
      <c r="AP293" s="105"/>
      <c r="AQ293" s="104">
        <v>0</v>
      </c>
      <c r="AR293" s="104">
        <v>0</v>
      </c>
      <c r="AS293" s="105"/>
      <c r="AT293" s="104">
        <v>0</v>
      </c>
      <c r="AU293" s="104">
        <v>0</v>
      </c>
      <c r="AV293" s="104">
        <v>-1</v>
      </c>
      <c r="AW293" s="104">
        <v>1460</v>
      </c>
      <c r="AX293" s="104">
        <v>1460</v>
      </c>
      <c r="AY293" s="104">
        <v>20</v>
      </c>
      <c r="AZ293" s="104" t="b">
        <v>0</v>
      </c>
      <c r="BA293" s="104">
        <v>0</v>
      </c>
      <c r="BB293" s="104">
        <v>0</v>
      </c>
      <c r="BC293" s="104">
        <v>0</v>
      </c>
      <c r="BD293" s="104" t="b">
        <v>0</v>
      </c>
      <c r="BE293" s="105" t="s">
        <v>512</v>
      </c>
      <c r="BF293" s="104">
        <v>0</v>
      </c>
      <c r="BG293" s="104">
        <v>0</v>
      </c>
      <c r="BH293" s="104">
        <v>0</v>
      </c>
      <c r="BI293" s="104" t="b">
        <v>0</v>
      </c>
      <c r="BJ293" s="105"/>
      <c r="BK293" s="105"/>
      <c r="BL293" s="104">
        <v>0</v>
      </c>
      <c r="BM293" s="104">
        <v>4</v>
      </c>
      <c r="BN293" s="104">
        <v>0</v>
      </c>
      <c r="BO293" s="105" t="s">
        <v>6810</v>
      </c>
      <c r="BP293" s="105" t="s">
        <v>6743</v>
      </c>
      <c r="BQ293" s="104">
        <v>8760</v>
      </c>
      <c r="BR293" s="105"/>
      <c r="BS293" s="105" t="s">
        <v>513</v>
      </c>
      <c r="BT293" s="105"/>
      <c r="BU293" s="104">
        <v>0</v>
      </c>
    </row>
    <row r="294" spans="1:73" x14ac:dyDescent="0.35">
      <c r="A294" s="104">
        <v>0</v>
      </c>
      <c r="B294" s="105" t="s">
        <v>511</v>
      </c>
      <c r="C294" s="105"/>
      <c r="D294" s="104">
        <v>2</v>
      </c>
      <c r="E294" s="105" t="s">
        <v>10802</v>
      </c>
      <c r="F294" s="105" t="s">
        <v>6754</v>
      </c>
      <c r="G294" s="104">
        <v>1</v>
      </c>
      <c r="H294" s="105" t="s">
        <v>483</v>
      </c>
      <c r="I294" s="104" t="b">
        <v>1</v>
      </c>
      <c r="J294" s="105"/>
      <c r="K294" s="105"/>
      <c r="L294" s="104">
        <v>24</v>
      </c>
      <c r="M294" s="105"/>
      <c r="N294" s="104" t="b">
        <v>1</v>
      </c>
      <c r="O294" s="104">
        <v>0</v>
      </c>
      <c r="P294" s="105"/>
      <c r="Q294" s="105"/>
      <c r="R294" s="104" t="b">
        <v>0</v>
      </c>
      <c r="S294" s="105"/>
      <c r="T294" s="105"/>
      <c r="U294" s="105"/>
      <c r="V294" s="105"/>
      <c r="W294" s="105"/>
      <c r="X294" s="105"/>
      <c r="Y294" s="105"/>
      <c r="Z294" s="105"/>
      <c r="AA294" s="105"/>
      <c r="AB294" s="105"/>
      <c r="AC294" s="105"/>
      <c r="AD294" s="105"/>
      <c r="AE294" s="105"/>
      <c r="AF294" s="105"/>
      <c r="AG294" s="105"/>
      <c r="AH294" s="105"/>
      <c r="AI294" s="105"/>
      <c r="AJ294" s="105"/>
      <c r="AK294" s="105"/>
      <c r="AL294" s="105"/>
      <c r="AM294" s="105"/>
      <c r="AN294" s="105"/>
      <c r="AO294" s="105"/>
      <c r="AP294" s="105"/>
      <c r="AQ294" s="104">
        <v>0</v>
      </c>
      <c r="AR294" s="104">
        <v>0</v>
      </c>
      <c r="AS294" s="105"/>
      <c r="AT294" s="104">
        <v>0</v>
      </c>
      <c r="AU294" s="104">
        <v>0</v>
      </c>
      <c r="AV294" s="104">
        <v>-1</v>
      </c>
      <c r="AW294" s="104">
        <v>1460</v>
      </c>
      <c r="AX294" s="104">
        <v>1460</v>
      </c>
      <c r="AY294" s="104">
        <v>20</v>
      </c>
      <c r="AZ294" s="104" t="b">
        <v>0</v>
      </c>
      <c r="BA294" s="104">
        <v>0</v>
      </c>
      <c r="BB294" s="104">
        <v>0</v>
      </c>
      <c r="BC294" s="104">
        <v>0</v>
      </c>
      <c r="BD294" s="104" t="b">
        <v>0</v>
      </c>
      <c r="BE294" s="105" t="s">
        <v>512</v>
      </c>
      <c r="BF294" s="104">
        <v>0</v>
      </c>
      <c r="BG294" s="104">
        <v>0</v>
      </c>
      <c r="BH294" s="104">
        <v>0</v>
      </c>
      <c r="BI294" s="104" t="b">
        <v>0</v>
      </c>
      <c r="BJ294" s="105"/>
      <c r="BK294" s="105"/>
      <c r="BL294" s="104">
        <v>0</v>
      </c>
      <c r="BM294" s="104">
        <v>0</v>
      </c>
      <c r="BN294" s="104">
        <v>0</v>
      </c>
      <c r="BO294" s="105" t="s">
        <v>6755</v>
      </c>
      <c r="BP294" s="105" t="s">
        <v>208</v>
      </c>
      <c r="BQ294" s="104">
        <v>8760</v>
      </c>
      <c r="BR294" s="105"/>
      <c r="BS294" s="105" t="s">
        <v>513</v>
      </c>
      <c r="BT294" s="105"/>
      <c r="BU294" s="104">
        <v>0</v>
      </c>
    </row>
    <row r="295" spans="1:73" x14ac:dyDescent="0.35">
      <c r="A295" s="104">
        <v>0</v>
      </c>
      <c r="B295" s="105" t="s">
        <v>482</v>
      </c>
      <c r="C295" s="105"/>
      <c r="D295" s="104">
        <v>2</v>
      </c>
      <c r="E295" s="105" t="s">
        <v>10802</v>
      </c>
      <c r="F295" s="105" t="s">
        <v>6860</v>
      </c>
      <c r="G295" s="104">
        <v>1</v>
      </c>
      <c r="H295" s="105" t="s">
        <v>483</v>
      </c>
      <c r="I295" s="104" t="b">
        <v>1</v>
      </c>
      <c r="J295" s="105"/>
      <c r="K295" s="105"/>
      <c r="L295" s="104">
        <v>24</v>
      </c>
      <c r="M295" s="105"/>
      <c r="N295" s="104" t="b">
        <v>1</v>
      </c>
      <c r="O295" s="104">
        <v>0</v>
      </c>
      <c r="P295" s="105" t="s">
        <v>485</v>
      </c>
      <c r="Q295" s="105" t="s">
        <v>6002</v>
      </c>
      <c r="R295" s="104" t="b">
        <v>0</v>
      </c>
      <c r="S295" s="105"/>
      <c r="T295" s="105"/>
      <c r="U295" s="105"/>
      <c r="V295" s="105"/>
      <c r="W295" s="105"/>
      <c r="X295" s="105"/>
      <c r="Y295" s="105"/>
      <c r="Z295" s="105"/>
      <c r="AA295" s="105"/>
      <c r="AB295" s="105"/>
      <c r="AC295" s="105"/>
      <c r="AD295" s="105"/>
      <c r="AE295" s="105"/>
      <c r="AF295" s="105"/>
      <c r="AG295" s="105"/>
      <c r="AH295" s="105"/>
      <c r="AI295" s="105"/>
      <c r="AJ295" s="105"/>
      <c r="AK295" s="105"/>
      <c r="AL295" s="105"/>
      <c r="AM295" s="105"/>
      <c r="AN295" s="105"/>
      <c r="AO295" s="105"/>
      <c r="AP295" s="105"/>
      <c r="AQ295" s="104">
        <v>0</v>
      </c>
      <c r="AR295" s="104">
        <v>5000</v>
      </c>
      <c r="AS295" s="105"/>
      <c r="AT295" s="104">
        <v>0</v>
      </c>
      <c r="AU295" s="104">
        <v>0</v>
      </c>
      <c r="AV295" s="104">
        <v>-1</v>
      </c>
      <c r="AW295" s="104">
        <v>1460</v>
      </c>
      <c r="AX295" s="104">
        <v>1460</v>
      </c>
      <c r="AY295" s="104">
        <v>20</v>
      </c>
      <c r="AZ295" s="104" t="b">
        <v>0</v>
      </c>
      <c r="BA295" s="104">
        <v>0</v>
      </c>
      <c r="BB295" s="104">
        <v>0</v>
      </c>
      <c r="BC295" s="104">
        <v>0</v>
      </c>
      <c r="BD295" s="104" t="b">
        <v>1</v>
      </c>
      <c r="BE295" s="105" t="s">
        <v>512</v>
      </c>
      <c r="BF295" s="104">
        <v>0</v>
      </c>
      <c r="BG295" s="104">
        <v>0</v>
      </c>
      <c r="BH295" s="104">
        <v>0</v>
      </c>
      <c r="BI295" s="104" t="b">
        <v>1</v>
      </c>
      <c r="BJ295" s="105"/>
      <c r="BK295" s="105"/>
      <c r="BL295" s="104">
        <v>0</v>
      </c>
      <c r="BM295" s="104">
        <v>1</v>
      </c>
      <c r="BN295" s="104">
        <v>16</v>
      </c>
      <c r="BO295" s="105"/>
      <c r="BP295" s="105" t="s">
        <v>207</v>
      </c>
      <c r="BQ295" s="104">
        <v>105120</v>
      </c>
      <c r="BR295" s="105"/>
      <c r="BS295" s="105" t="s">
        <v>105</v>
      </c>
      <c r="BT295" s="105"/>
      <c r="BU295" s="104">
        <v>0</v>
      </c>
    </row>
    <row r="296" spans="1:73" x14ac:dyDescent="0.35">
      <c r="A296" s="104">
        <v>0</v>
      </c>
      <c r="B296" s="105" t="s">
        <v>511</v>
      </c>
      <c r="C296" s="105"/>
      <c r="D296" s="104">
        <v>2</v>
      </c>
      <c r="E296" s="105" t="s">
        <v>10802</v>
      </c>
      <c r="F296" s="105" t="s">
        <v>6861</v>
      </c>
      <c r="G296" s="104">
        <v>1</v>
      </c>
      <c r="H296" s="105" t="s">
        <v>483</v>
      </c>
      <c r="I296" s="104" t="b">
        <v>1</v>
      </c>
      <c r="J296" s="105"/>
      <c r="K296" s="105"/>
      <c r="L296" s="104">
        <v>24</v>
      </c>
      <c r="M296" s="105"/>
      <c r="N296" s="104" t="b">
        <v>1</v>
      </c>
      <c r="O296" s="104">
        <v>0</v>
      </c>
      <c r="P296" s="105"/>
      <c r="Q296" s="105"/>
      <c r="R296" s="104" t="b">
        <v>0</v>
      </c>
      <c r="S296" s="105"/>
      <c r="T296" s="105"/>
      <c r="U296" s="105"/>
      <c r="V296" s="105"/>
      <c r="W296" s="105"/>
      <c r="X296" s="105"/>
      <c r="Y296" s="105"/>
      <c r="Z296" s="105"/>
      <c r="AA296" s="105"/>
      <c r="AB296" s="105"/>
      <c r="AC296" s="105"/>
      <c r="AD296" s="105"/>
      <c r="AE296" s="105"/>
      <c r="AF296" s="105"/>
      <c r="AG296" s="105"/>
      <c r="AH296" s="105"/>
      <c r="AI296" s="105"/>
      <c r="AJ296" s="105"/>
      <c r="AK296" s="105"/>
      <c r="AL296" s="105"/>
      <c r="AM296" s="105"/>
      <c r="AN296" s="105"/>
      <c r="AO296" s="105"/>
      <c r="AP296" s="105"/>
      <c r="AQ296" s="104">
        <v>0</v>
      </c>
      <c r="AR296" s="104">
        <v>500</v>
      </c>
      <c r="AS296" s="105"/>
      <c r="AT296" s="104">
        <v>0</v>
      </c>
      <c r="AU296" s="104">
        <v>0</v>
      </c>
      <c r="AV296" s="104">
        <v>-1</v>
      </c>
      <c r="AW296" s="104">
        <v>1460</v>
      </c>
      <c r="AX296" s="104">
        <v>1460</v>
      </c>
      <c r="AY296" s="104">
        <v>20</v>
      </c>
      <c r="AZ296" s="104" t="b">
        <v>0</v>
      </c>
      <c r="BA296" s="104">
        <v>0</v>
      </c>
      <c r="BB296" s="104">
        <v>0</v>
      </c>
      <c r="BC296" s="104">
        <v>0</v>
      </c>
      <c r="BD296" s="104" t="b">
        <v>0</v>
      </c>
      <c r="BE296" s="105" t="s">
        <v>512</v>
      </c>
      <c r="BF296" s="104">
        <v>0</v>
      </c>
      <c r="BG296" s="104">
        <v>0</v>
      </c>
      <c r="BH296" s="104">
        <v>0</v>
      </c>
      <c r="BI296" s="104" t="b">
        <v>0</v>
      </c>
      <c r="BJ296" s="105"/>
      <c r="BK296" s="105"/>
      <c r="BL296" s="104">
        <v>0</v>
      </c>
      <c r="BM296" s="104">
        <v>2</v>
      </c>
      <c r="BN296" s="104">
        <v>0</v>
      </c>
      <c r="BO296" s="105"/>
      <c r="BP296" s="105" t="s">
        <v>209</v>
      </c>
      <c r="BQ296" s="104">
        <v>4380</v>
      </c>
      <c r="BR296" s="105"/>
      <c r="BS296" s="105" t="s">
        <v>513</v>
      </c>
      <c r="BT296" s="105"/>
      <c r="BU296" s="104">
        <v>0</v>
      </c>
    </row>
    <row r="297" spans="1:73" x14ac:dyDescent="0.35">
      <c r="A297" s="104">
        <v>0</v>
      </c>
      <c r="B297" s="105" t="s">
        <v>511</v>
      </c>
      <c r="C297" s="105"/>
      <c r="D297" s="104">
        <v>2</v>
      </c>
      <c r="E297" s="105" t="s">
        <v>10802</v>
      </c>
      <c r="F297" s="105" t="s">
        <v>10656</v>
      </c>
      <c r="G297" s="104">
        <v>1</v>
      </c>
      <c r="H297" s="105" t="s">
        <v>483</v>
      </c>
      <c r="I297" s="104" t="b">
        <v>1</v>
      </c>
      <c r="J297" s="105"/>
      <c r="K297" s="105"/>
      <c r="L297" s="104">
        <v>24</v>
      </c>
      <c r="M297" s="105"/>
      <c r="N297" s="104" t="b">
        <v>1</v>
      </c>
      <c r="O297" s="104">
        <v>0</v>
      </c>
      <c r="P297" s="105"/>
      <c r="Q297" s="105"/>
      <c r="R297" s="104" t="b">
        <v>1</v>
      </c>
      <c r="S297" s="105"/>
      <c r="T297" s="105"/>
      <c r="U297" s="105"/>
      <c r="V297" s="105"/>
      <c r="W297" s="105"/>
      <c r="X297" s="105"/>
      <c r="Y297" s="105"/>
      <c r="Z297" s="105"/>
      <c r="AA297" s="105"/>
      <c r="AB297" s="105"/>
      <c r="AC297" s="105"/>
      <c r="AD297" s="105"/>
      <c r="AE297" s="105"/>
      <c r="AF297" s="105"/>
      <c r="AG297" s="105"/>
      <c r="AH297" s="105"/>
      <c r="AI297" s="105"/>
      <c r="AJ297" s="105"/>
      <c r="AK297" s="105"/>
      <c r="AL297" s="105"/>
      <c r="AM297" s="105"/>
      <c r="AN297" s="105"/>
      <c r="AO297" s="105"/>
      <c r="AP297" s="105"/>
      <c r="AQ297" s="104">
        <v>0</v>
      </c>
      <c r="AR297" s="104">
        <v>0</v>
      </c>
      <c r="AS297" s="105"/>
      <c r="AT297" s="104">
        <v>0</v>
      </c>
      <c r="AU297" s="104">
        <v>0</v>
      </c>
      <c r="AV297" s="104">
        <v>-1</v>
      </c>
      <c r="AW297" s="104">
        <v>1460</v>
      </c>
      <c r="AX297" s="104">
        <v>1460</v>
      </c>
      <c r="AY297" s="104">
        <v>20</v>
      </c>
      <c r="AZ297" s="104" t="b">
        <v>0</v>
      </c>
      <c r="BA297" s="104">
        <v>0</v>
      </c>
      <c r="BB297" s="104">
        <v>0</v>
      </c>
      <c r="BC297" s="104">
        <v>0</v>
      </c>
      <c r="BD297" s="104" t="b">
        <v>0</v>
      </c>
      <c r="BE297" s="105" t="s">
        <v>512</v>
      </c>
      <c r="BF297" s="104">
        <v>0</v>
      </c>
      <c r="BG297" s="104">
        <v>0</v>
      </c>
      <c r="BH297" s="104">
        <v>0</v>
      </c>
      <c r="BI297" s="104" t="b">
        <v>0</v>
      </c>
      <c r="BJ297" s="105"/>
      <c r="BK297" s="105"/>
      <c r="BL297" s="104">
        <v>0</v>
      </c>
      <c r="BM297" s="104">
        <v>3</v>
      </c>
      <c r="BN297" s="104">
        <v>0</v>
      </c>
      <c r="BO297" s="105" t="s">
        <v>6742</v>
      </c>
      <c r="BP297" s="105" t="s">
        <v>6743</v>
      </c>
      <c r="BQ297" s="104">
        <v>17520</v>
      </c>
      <c r="BR297" s="105"/>
      <c r="BS297" s="105" t="s">
        <v>513</v>
      </c>
      <c r="BT297" s="105"/>
      <c r="BU297" s="104">
        <v>0</v>
      </c>
    </row>
    <row r="298" spans="1:73" x14ac:dyDescent="0.35">
      <c r="A298" s="104">
        <v>0</v>
      </c>
      <c r="B298" s="105" t="s">
        <v>482</v>
      </c>
      <c r="C298" s="105"/>
      <c r="D298" s="104">
        <v>2</v>
      </c>
      <c r="E298" s="105" t="s">
        <v>6966</v>
      </c>
      <c r="F298" s="105" t="s">
        <v>6872</v>
      </c>
      <c r="G298" s="104">
        <v>1</v>
      </c>
      <c r="H298" s="105" t="s">
        <v>483</v>
      </c>
      <c r="I298" s="104" t="b">
        <v>1</v>
      </c>
      <c r="J298" s="105"/>
      <c r="K298" s="105"/>
      <c r="L298" s="104">
        <v>24</v>
      </c>
      <c r="M298" s="105"/>
      <c r="N298" s="104" t="b">
        <v>1</v>
      </c>
      <c r="O298" s="104">
        <v>0</v>
      </c>
      <c r="P298" s="105" t="s">
        <v>485</v>
      </c>
      <c r="Q298" s="105" t="s">
        <v>6002</v>
      </c>
      <c r="R298" s="104" t="b">
        <v>0</v>
      </c>
      <c r="S298" s="105"/>
      <c r="T298" s="105"/>
      <c r="U298" s="105"/>
      <c r="V298" s="105"/>
      <c r="W298" s="105"/>
      <c r="X298" s="105"/>
      <c r="Y298" s="105"/>
      <c r="Z298" s="105"/>
      <c r="AA298" s="105"/>
      <c r="AB298" s="105"/>
      <c r="AC298" s="105"/>
      <c r="AD298" s="105"/>
      <c r="AE298" s="105"/>
      <c r="AF298" s="105"/>
      <c r="AG298" s="105"/>
      <c r="AH298" s="105"/>
      <c r="AI298" s="105"/>
      <c r="AJ298" s="105"/>
      <c r="AK298" s="105"/>
      <c r="AL298" s="105"/>
      <c r="AM298" s="105"/>
      <c r="AN298" s="105"/>
      <c r="AO298" s="105"/>
      <c r="AP298" s="105"/>
      <c r="AQ298" s="104">
        <v>0</v>
      </c>
      <c r="AR298" s="104">
        <v>2500</v>
      </c>
      <c r="AS298" s="105"/>
      <c r="AT298" s="104">
        <v>0</v>
      </c>
      <c r="AU298" s="104">
        <v>0</v>
      </c>
      <c r="AV298" s="104">
        <v>-1</v>
      </c>
      <c r="AW298" s="104">
        <v>1460</v>
      </c>
      <c r="AX298" s="104">
        <v>1460</v>
      </c>
      <c r="AY298" s="104">
        <v>20</v>
      </c>
      <c r="AZ298" s="104" t="b">
        <v>0</v>
      </c>
      <c r="BA298" s="104">
        <v>0</v>
      </c>
      <c r="BB298" s="104">
        <v>0</v>
      </c>
      <c r="BC298" s="104">
        <v>0</v>
      </c>
      <c r="BD298" s="104" t="b">
        <v>1</v>
      </c>
      <c r="BE298" s="105" t="s">
        <v>512</v>
      </c>
      <c r="BF298" s="104">
        <v>0</v>
      </c>
      <c r="BG298" s="104">
        <v>0</v>
      </c>
      <c r="BH298" s="104">
        <v>0</v>
      </c>
      <c r="BI298" s="104" t="b">
        <v>1</v>
      </c>
      <c r="BJ298" s="105"/>
      <c r="BK298" s="105"/>
      <c r="BL298" s="104">
        <v>0</v>
      </c>
      <c r="BM298" s="104">
        <v>0</v>
      </c>
      <c r="BN298" s="104">
        <v>8</v>
      </c>
      <c r="BO298" s="105"/>
      <c r="BP298" s="105" t="s">
        <v>207</v>
      </c>
      <c r="BQ298" s="104">
        <v>70080</v>
      </c>
      <c r="BR298" s="105"/>
      <c r="BS298" s="105" t="s">
        <v>105</v>
      </c>
      <c r="BT298" s="105"/>
      <c r="BU298" s="104">
        <v>0</v>
      </c>
    </row>
    <row r="299" spans="1:73" x14ac:dyDescent="0.35">
      <c r="A299" s="104">
        <v>0</v>
      </c>
      <c r="B299" s="105" t="s">
        <v>511</v>
      </c>
      <c r="C299" s="105"/>
      <c r="D299" s="104">
        <v>2</v>
      </c>
      <c r="E299" s="105" t="s">
        <v>6966</v>
      </c>
      <c r="F299" s="105" t="s">
        <v>10656</v>
      </c>
      <c r="G299" s="104">
        <v>1</v>
      </c>
      <c r="H299" s="105" t="s">
        <v>483</v>
      </c>
      <c r="I299" s="104" t="b">
        <v>1</v>
      </c>
      <c r="J299" s="105"/>
      <c r="K299" s="105"/>
      <c r="L299" s="104">
        <v>24</v>
      </c>
      <c r="M299" s="105"/>
      <c r="N299" s="104" t="b">
        <v>1</v>
      </c>
      <c r="O299" s="104">
        <v>0</v>
      </c>
      <c r="P299" s="105"/>
      <c r="Q299" s="105"/>
      <c r="R299" s="104" t="b">
        <v>1</v>
      </c>
      <c r="S299" s="105"/>
      <c r="T299" s="105"/>
      <c r="U299" s="105"/>
      <c r="V299" s="105"/>
      <c r="W299" s="105"/>
      <c r="X299" s="105"/>
      <c r="Y299" s="105"/>
      <c r="Z299" s="105"/>
      <c r="AA299" s="105"/>
      <c r="AB299" s="105"/>
      <c r="AC299" s="105"/>
      <c r="AD299" s="105"/>
      <c r="AE299" s="105"/>
      <c r="AF299" s="105"/>
      <c r="AG299" s="105"/>
      <c r="AH299" s="105"/>
      <c r="AI299" s="105"/>
      <c r="AJ299" s="105"/>
      <c r="AK299" s="105"/>
      <c r="AL299" s="105"/>
      <c r="AM299" s="105"/>
      <c r="AN299" s="105"/>
      <c r="AO299" s="105"/>
      <c r="AP299" s="105"/>
      <c r="AQ299" s="104">
        <v>0</v>
      </c>
      <c r="AR299" s="104">
        <v>0</v>
      </c>
      <c r="AS299" s="105"/>
      <c r="AT299" s="104">
        <v>0</v>
      </c>
      <c r="AU299" s="104">
        <v>0</v>
      </c>
      <c r="AV299" s="104">
        <v>-1</v>
      </c>
      <c r="AW299" s="104">
        <v>1460</v>
      </c>
      <c r="AX299" s="104">
        <v>1460</v>
      </c>
      <c r="AY299" s="104">
        <v>20</v>
      </c>
      <c r="AZ299" s="104" t="b">
        <v>0</v>
      </c>
      <c r="BA299" s="104">
        <v>0</v>
      </c>
      <c r="BB299" s="104">
        <v>0</v>
      </c>
      <c r="BC299" s="104">
        <v>0</v>
      </c>
      <c r="BD299" s="104" t="b">
        <v>0</v>
      </c>
      <c r="BE299" s="105" t="s">
        <v>512</v>
      </c>
      <c r="BF299" s="104">
        <v>0</v>
      </c>
      <c r="BG299" s="104">
        <v>0</v>
      </c>
      <c r="BH299" s="104">
        <v>0</v>
      </c>
      <c r="BI299" s="104" t="b">
        <v>0</v>
      </c>
      <c r="BJ299" s="105"/>
      <c r="BK299" s="105"/>
      <c r="BL299" s="104">
        <v>0</v>
      </c>
      <c r="BM299" s="104">
        <v>1</v>
      </c>
      <c r="BN299" s="104">
        <v>0</v>
      </c>
      <c r="BO299" s="105" t="s">
        <v>6742</v>
      </c>
      <c r="BP299" s="105" t="s">
        <v>6743</v>
      </c>
      <c r="BQ299" s="104">
        <v>17520</v>
      </c>
      <c r="BR299" s="105"/>
      <c r="BS299" s="105" t="s">
        <v>513</v>
      </c>
      <c r="BT299" s="105"/>
      <c r="BU299" s="104">
        <v>0</v>
      </c>
    </row>
    <row r="300" spans="1:73" x14ac:dyDescent="0.35">
      <c r="A300" s="104">
        <v>0</v>
      </c>
      <c r="B300" s="105" t="s">
        <v>482</v>
      </c>
      <c r="C300" s="105"/>
      <c r="D300" s="104">
        <v>2</v>
      </c>
      <c r="E300" s="105" t="s">
        <v>7011</v>
      </c>
      <c r="F300" s="105" t="s">
        <v>6747</v>
      </c>
      <c r="G300" s="104">
        <v>1</v>
      </c>
      <c r="H300" s="105" t="s">
        <v>483</v>
      </c>
      <c r="I300" s="104" t="b">
        <v>1</v>
      </c>
      <c r="J300" s="105"/>
      <c r="K300" s="105"/>
      <c r="L300" s="104">
        <v>24</v>
      </c>
      <c r="M300" s="105"/>
      <c r="N300" s="104" t="b">
        <v>1</v>
      </c>
      <c r="O300" s="104">
        <v>0</v>
      </c>
      <c r="P300" s="105"/>
      <c r="Q300" s="105"/>
      <c r="R300" s="104" t="b">
        <v>0</v>
      </c>
      <c r="S300" s="105"/>
      <c r="T300" s="105"/>
      <c r="U300" s="105"/>
      <c r="V300" s="105"/>
      <c r="W300" s="105"/>
      <c r="X300" s="105"/>
      <c r="Y300" s="105"/>
      <c r="Z300" s="105"/>
      <c r="AA300" s="105"/>
      <c r="AB300" s="105"/>
      <c r="AC300" s="105"/>
      <c r="AD300" s="105"/>
      <c r="AE300" s="105"/>
      <c r="AF300" s="105"/>
      <c r="AG300" s="105"/>
      <c r="AH300" s="105"/>
      <c r="AI300" s="105"/>
      <c r="AJ300" s="105"/>
      <c r="AK300" s="105"/>
      <c r="AL300" s="105"/>
      <c r="AM300" s="105"/>
      <c r="AN300" s="105"/>
      <c r="AO300" s="105"/>
      <c r="AP300" s="105"/>
      <c r="AQ300" s="104">
        <v>0</v>
      </c>
      <c r="AR300" s="104">
        <v>300000</v>
      </c>
      <c r="AS300" s="105"/>
      <c r="AT300" s="104">
        <v>0</v>
      </c>
      <c r="AU300" s="104">
        <v>0</v>
      </c>
      <c r="AV300" s="104">
        <v>-1</v>
      </c>
      <c r="AW300" s="104">
        <v>219000</v>
      </c>
      <c r="AX300" s="104">
        <v>0.1</v>
      </c>
      <c r="AY300" s="104">
        <v>2</v>
      </c>
      <c r="AZ300" s="104" t="b">
        <v>0</v>
      </c>
      <c r="BA300" s="104">
        <v>0</v>
      </c>
      <c r="BB300" s="104">
        <v>0</v>
      </c>
      <c r="BC300" s="104">
        <v>0</v>
      </c>
      <c r="BD300" s="104" t="b">
        <v>1</v>
      </c>
      <c r="BE300" s="105" t="s">
        <v>512</v>
      </c>
      <c r="BF300" s="104">
        <v>0</v>
      </c>
      <c r="BG300" s="104">
        <v>0</v>
      </c>
      <c r="BH300" s="104">
        <v>0</v>
      </c>
      <c r="BI300" s="104" t="b">
        <v>0</v>
      </c>
      <c r="BJ300" s="105"/>
      <c r="BK300" s="105"/>
      <c r="BL300" s="104">
        <v>0</v>
      </c>
      <c r="BM300" s="104">
        <v>0</v>
      </c>
      <c r="BN300" s="104">
        <v>0</v>
      </c>
      <c r="BO300" s="105"/>
      <c r="BP300" s="105" t="s">
        <v>207</v>
      </c>
      <c r="BQ300" s="104">
        <v>219000</v>
      </c>
      <c r="BR300" s="105"/>
      <c r="BS300" s="105" t="s">
        <v>105</v>
      </c>
      <c r="BT300" s="105"/>
      <c r="BU300" s="104">
        <v>0</v>
      </c>
    </row>
    <row r="301" spans="1:73" x14ac:dyDescent="0.35">
      <c r="A301" s="104">
        <v>0</v>
      </c>
      <c r="B301" s="105" t="s">
        <v>511</v>
      </c>
      <c r="C301" s="105"/>
      <c r="D301" s="104">
        <v>2</v>
      </c>
      <c r="E301" s="105" t="s">
        <v>7011</v>
      </c>
      <c r="F301" s="105" t="s">
        <v>10656</v>
      </c>
      <c r="G301" s="104">
        <v>1</v>
      </c>
      <c r="H301" s="105" t="s">
        <v>483</v>
      </c>
      <c r="I301" s="104" t="b">
        <v>1</v>
      </c>
      <c r="J301" s="105"/>
      <c r="K301" s="105"/>
      <c r="L301" s="104">
        <v>24</v>
      </c>
      <c r="M301" s="105"/>
      <c r="N301" s="104" t="b">
        <v>1</v>
      </c>
      <c r="O301" s="104">
        <v>0</v>
      </c>
      <c r="P301" s="105"/>
      <c r="Q301" s="105"/>
      <c r="R301" s="104" t="b">
        <v>1</v>
      </c>
      <c r="S301" s="105"/>
      <c r="T301" s="105"/>
      <c r="U301" s="105"/>
      <c r="V301" s="105"/>
      <c r="W301" s="105"/>
      <c r="X301" s="105"/>
      <c r="Y301" s="105"/>
      <c r="Z301" s="105"/>
      <c r="AA301" s="105"/>
      <c r="AB301" s="105"/>
      <c r="AC301" s="105"/>
      <c r="AD301" s="105"/>
      <c r="AE301" s="105"/>
      <c r="AF301" s="105"/>
      <c r="AG301" s="105"/>
      <c r="AH301" s="105"/>
      <c r="AI301" s="105"/>
      <c r="AJ301" s="105"/>
      <c r="AK301" s="105"/>
      <c r="AL301" s="105"/>
      <c r="AM301" s="105"/>
      <c r="AN301" s="105"/>
      <c r="AO301" s="105"/>
      <c r="AP301" s="105"/>
      <c r="AQ301" s="104">
        <v>0</v>
      </c>
      <c r="AR301" s="104">
        <v>0</v>
      </c>
      <c r="AS301" s="105"/>
      <c r="AT301" s="104">
        <v>0</v>
      </c>
      <c r="AU301" s="104">
        <v>0</v>
      </c>
      <c r="AV301" s="104">
        <v>-1</v>
      </c>
      <c r="AW301" s="104">
        <v>26280</v>
      </c>
      <c r="AX301" s="104">
        <v>0.1</v>
      </c>
      <c r="AY301" s="104">
        <v>2</v>
      </c>
      <c r="AZ301" s="104" t="b">
        <v>0</v>
      </c>
      <c r="BA301" s="104">
        <v>0</v>
      </c>
      <c r="BB301" s="104">
        <v>0</v>
      </c>
      <c r="BC301" s="104">
        <v>0</v>
      </c>
      <c r="BD301" s="104" t="b">
        <v>1</v>
      </c>
      <c r="BE301" s="105" t="s">
        <v>512</v>
      </c>
      <c r="BF301" s="104">
        <v>0</v>
      </c>
      <c r="BG301" s="104">
        <v>0</v>
      </c>
      <c r="BH301" s="104">
        <v>0</v>
      </c>
      <c r="BI301" s="104" t="b">
        <v>0</v>
      </c>
      <c r="BJ301" s="105"/>
      <c r="BK301" s="105"/>
      <c r="BL301" s="104">
        <v>0</v>
      </c>
      <c r="BM301" s="104">
        <v>1</v>
      </c>
      <c r="BN301" s="104">
        <v>0</v>
      </c>
      <c r="BO301" s="105" t="s">
        <v>6742</v>
      </c>
      <c r="BP301" s="105" t="s">
        <v>6743</v>
      </c>
      <c r="BQ301" s="104">
        <v>17520</v>
      </c>
      <c r="BR301" s="105"/>
      <c r="BS301" s="105" t="s">
        <v>513</v>
      </c>
      <c r="BT301" s="105"/>
      <c r="BU301" s="104">
        <v>0</v>
      </c>
    </row>
    <row r="302" spans="1:73" x14ac:dyDescent="0.35">
      <c r="A302" s="104">
        <v>0</v>
      </c>
      <c r="B302" s="105" t="s">
        <v>511</v>
      </c>
      <c r="C302" s="105"/>
      <c r="D302" s="104">
        <v>2</v>
      </c>
      <c r="E302" s="105" t="s">
        <v>7011</v>
      </c>
      <c r="F302" s="105" t="s">
        <v>6748</v>
      </c>
      <c r="G302" s="104">
        <v>1</v>
      </c>
      <c r="H302" s="105" t="s">
        <v>483</v>
      </c>
      <c r="I302" s="104" t="b">
        <v>1</v>
      </c>
      <c r="J302" s="105"/>
      <c r="K302" s="105"/>
      <c r="L302" s="104">
        <v>24</v>
      </c>
      <c r="M302" s="105"/>
      <c r="N302" s="104" t="b">
        <v>1</v>
      </c>
      <c r="O302" s="104">
        <v>0</v>
      </c>
      <c r="P302" s="105"/>
      <c r="Q302" s="105"/>
      <c r="R302" s="104" t="b">
        <v>0</v>
      </c>
      <c r="S302" s="105"/>
      <c r="T302" s="105"/>
      <c r="U302" s="105"/>
      <c r="V302" s="105"/>
      <c r="W302" s="105"/>
      <c r="X302" s="105"/>
      <c r="Y302" s="105"/>
      <c r="Z302" s="105"/>
      <c r="AA302" s="105"/>
      <c r="AB302" s="105"/>
      <c r="AC302" s="105"/>
      <c r="AD302" s="105"/>
      <c r="AE302" s="105"/>
      <c r="AF302" s="105"/>
      <c r="AG302" s="105"/>
      <c r="AH302" s="105"/>
      <c r="AI302" s="105"/>
      <c r="AJ302" s="105"/>
      <c r="AK302" s="105"/>
      <c r="AL302" s="105"/>
      <c r="AM302" s="105"/>
      <c r="AN302" s="105"/>
      <c r="AO302" s="105"/>
      <c r="AP302" s="105"/>
      <c r="AQ302" s="104">
        <v>0</v>
      </c>
      <c r="AR302" s="104">
        <v>0</v>
      </c>
      <c r="AS302" s="105"/>
      <c r="AT302" s="104">
        <v>0</v>
      </c>
      <c r="AU302" s="104">
        <v>0</v>
      </c>
      <c r="AV302" s="104">
        <v>-1</v>
      </c>
      <c r="AW302" s="104">
        <v>1460</v>
      </c>
      <c r="AX302" s="104">
        <v>0.1</v>
      </c>
      <c r="AY302" s="104">
        <v>2</v>
      </c>
      <c r="AZ302" s="104" t="b">
        <v>0</v>
      </c>
      <c r="BA302" s="104">
        <v>0</v>
      </c>
      <c r="BB302" s="104">
        <v>0</v>
      </c>
      <c r="BC302" s="104">
        <v>0</v>
      </c>
      <c r="BD302" s="104" t="b">
        <v>1</v>
      </c>
      <c r="BE302" s="105" t="s">
        <v>512</v>
      </c>
      <c r="BF302" s="104">
        <v>0</v>
      </c>
      <c r="BG302" s="104">
        <v>0</v>
      </c>
      <c r="BH302" s="104">
        <v>0</v>
      </c>
      <c r="BI302" s="104" t="b">
        <v>0</v>
      </c>
      <c r="BJ302" s="105"/>
      <c r="BK302" s="105"/>
      <c r="BL302" s="104">
        <v>0</v>
      </c>
      <c r="BM302" s="104">
        <v>2</v>
      </c>
      <c r="BN302" s="104">
        <v>0</v>
      </c>
      <c r="BO302" s="105" t="s">
        <v>6749</v>
      </c>
      <c r="BP302" s="105" t="s">
        <v>208</v>
      </c>
      <c r="BQ302" s="104">
        <v>1460</v>
      </c>
      <c r="BR302" s="105"/>
      <c r="BS302" s="105" t="s">
        <v>513</v>
      </c>
      <c r="BT302" s="105"/>
      <c r="BU302" s="104">
        <v>0</v>
      </c>
    </row>
    <row r="303" spans="1:73" x14ac:dyDescent="0.35">
      <c r="A303" s="104">
        <v>0</v>
      </c>
      <c r="B303" s="105" t="s">
        <v>482</v>
      </c>
      <c r="C303" s="105"/>
      <c r="D303" s="104">
        <v>2</v>
      </c>
      <c r="E303" s="105" t="s">
        <v>7001</v>
      </c>
      <c r="F303" s="105" t="s">
        <v>10704</v>
      </c>
      <c r="G303" s="104">
        <v>1</v>
      </c>
      <c r="H303" s="105" t="s">
        <v>483</v>
      </c>
      <c r="I303" s="104" t="b">
        <v>1</v>
      </c>
      <c r="J303" s="105"/>
      <c r="K303" s="105"/>
      <c r="L303" s="104">
        <v>24</v>
      </c>
      <c r="M303" s="105"/>
      <c r="N303" s="104" t="b">
        <v>1</v>
      </c>
      <c r="O303" s="104">
        <v>0</v>
      </c>
      <c r="P303" s="105"/>
      <c r="Q303" s="105" t="s">
        <v>5934</v>
      </c>
      <c r="R303" s="104" t="b">
        <v>0</v>
      </c>
      <c r="S303" s="105"/>
      <c r="T303" s="105"/>
      <c r="U303" s="105"/>
      <c r="V303" s="105"/>
      <c r="W303" s="105"/>
      <c r="X303" s="105"/>
      <c r="Y303" s="105"/>
      <c r="Z303" s="105"/>
      <c r="AA303" s="105"/>
      <c r="AB303" s="105"/>
      <c r="AC303" s="105"/>
      <c r="AD303" s="105"/>
      <c r="AE303" s="105"/>
      <c r="AF303" s="105"/>
      <c r="AG303" s="105"/>
      <c r="AH303" s="105"/>
      <c r="AI303" s="105"/>
      <c r="AJ303" s="105"/>
      <c r="AK303" s="105"/>
      <c r="AL303" s="105"/>
      <c r="AM303" s="105"/>
      <c r="AN303" s="105"/>
      <c r="AO303" s="105"/>
      <c r="AP303" s="105"/>
      <c r="AQ303" s="104">
        <v>0</v>
      </c>
      <c r="AR303" s="104">
        <v>1500</v>
      </c>
      <c r="AS303" s="105"/>
      <c r="AT303" s="104">
        <v>0</v>
      </c>
      <c r="AU303" s="104">
        <v>0</v>
      </c>
      <c r="AV303" s="104">
        <v>-1</v>
      </c>
      <c r="AW303" s="104">
        <v>1460</v>
      </c>
      <c r="AX303" s="104">
        <v>1460</v>
      </c>
      <c r="AY303" s="104">
        <v>20</v>
      </c>
      <c r="AZ303" s="104" t="b">
        <v>0</v>
      </c>
      <c r="BA303" s="104">
        <v>0</v>
      </c>
      <c r="BB303" s="104">
        <v>0</v>
      </c>
      <c r="BC303" s="104">
        <v>0</v>
      </c>
      <c r="BD303" s="104" t="b">
        <v>1</v>
      </c>
      <c r="BE303" s="105" t="s">
        <v>512</v>
      </c>
      <c r="BF303" s="104">
        <v>0</v>
      </c>
      <c r="BG303" s="104">
        <v>0</v>
      </c>
      <c r="BH303" s="104">
        <v>0</v>
      </c>
      <c r="BI303" s="104" t="b">
        <v>0</v>
      </c>
      <c r="BJ303" s="105"/>
      <c r="BK303" s="105"/>
      <c r="BL303" s="104">
        <v>0</v>
      </c>
      <c r="BM303" s="104">
        <v>0</v>
      </c>
      <c r="BN303" s="104">
        <v>2</v>
      </c>
      <c r="BO303" s="105"/>
      <c r="BP303" s="105" t="s">
        <v>207</v>
      </c>
      <c r="BQ303" s="104">
        <v>70080</v>
      </c>
      <c r="BR303" s="105"/>
      <c r="BS303" s="105" t="s">
        <v>105</v>
      </c>
      <c r="BT303" s="105"/>
      <c r="BU303" s="104">
        <v>0</v>
      </c>
    </row>
    <row r="304" spans="1:73" x14ac:dyDescent="0.35">
      <c r="A304" s="104">
        <v>0</v>
      </c>
      <c r="B304" s="105" t="s">
        <v>482</v>
      </c>
      <c r="C304" s="105"/>
      <c r="D304" s="104">
        <v>2</v>
      </c>
      <c r="E304" s="105" t="s">
        <v>7001</v>
      </c>
      <c r="F304" s="105" t="s">
        <v>10676</v>
      </c>
      <c r="G304" s="104">
        <v>1</v>
      </c>
      <c r="H304" s="105" t="s">
        <v>483</v>
      </c>
      <c r="I304" s="104" t="b">
        <v>1</v>
      </c>
      <c r="J304" s="105"/>
      <c r="K304" s="105"/>
      <c r="L304" s="104">
        <v>24</v>
      </c>
      <c r="M304" s="105"/>
      <c r="N304" s="104" t="b">
        <v>1</v>
      </c>
      <c r="O304" s="104">
        <v>0</v>
      </c>
      <c r="P304" s="105"/>
      <c r="Q304" s="105"/>
      <c r="R304" s="104" t="b">
        <v>0</v>
      </c>
      <c r="S304" s="105"/>
      <c r="T304" s="105"/>
      <c r="U304" s="105"/>
      <c r="V304" s="105"/>
      <c r="W304" s="105"/>
      <c r="X304" s="105"/>
      <c r="Y304" s="105"/>
      <c r="Z304" s="105"/>
      <c r="AA304" s="105"/>
      <c r="AB304" s="105"/>
      <c r="AC304" s="105"/>
      <c r="AD304" s="105"/>
      <c r="AE304" s="105"/>
      <c r="AF304" s="105"/>
      <c r="AG304" s="105"/>
      <c r="AH304" s="105"/>
      <c r="AI304" s="105"/>
      <c r="AJ304" s="105"/>
      <c r="AK304" s="105"/>
      <c r="AL304" s="105"/>
      <c r="AM304" s="105"/>
      <c r="AN304" s="105"/>
      <c r="AO304" s="105"/>
      <c r="AP304" s="105"/>
      <c r="AQ304" s="104">
        <v>0</v>
      </c>
      <c r="AR304" s="104">
        <v>0</v>
      </c>
      <c r="AS304" s="105"/>
      <c r="AT304" s="104">
        <v>0</v>
      </c>
      <c r="AU304" s="104">
        <v>0</v>
      </c>
      <c r="AV304" s="104">
        <v>-1</v>
      </c>
      <c r="AW304" s="104">
        <v>1460</v>
      </c>
      <c r="AX304" s="104">
        <v>1460</v>
      </c>
      <c r="AY304" s="104">
        <v>20</v>
      </c>
      <c r="AZ304" s="104" t="b">
        <v>0</v>
      </c>
      <c r="BA304" s="104">
        <v>0</v>
      </c>
      <c r="BB304" s="104">
        <v>0</v>
      </c>
      <c r="BC304" s="104">
        <v>0</v>
      </c>
      <c r="BD304" s="104" t="b">
        <v>1</v>
      </c>
      <c r="BE304" s="105" t="s">
        <v>512</v>
      </c>
      <c r="BF304" s="104">
        <v>0</v>
      </c>
      <c r="BG304" s="104">
        <v>0</v>
      </c>
      <c r="BH304" s="104">
        <v>0</v>
      </c>
      <c r="BI304" s="104" t="b">
        <v>0</v>
      </c>
      <c r="BJ304" s="105"/>
      <c r="BK304" s="105"/>
      <c r="BL304" s="104">
        <v>0</v>
      </c>
      <c r="BM304" s="104">
        <v>1</v>
      </c>
      <c r="BN304" s="104">
        <v>0</v>
      </c>
      <c r="BO304" s="105" t="s">
        <v>6825</v>
      </c>
      <c r="BP304" s="105" t="s">
        <v>209</v>
      </c>
      <c r="BQ304" s="104">
        <v>8760</v>
      </c>
      <c r="BR304" s="105"/>
      <c r="BS304" s="105" t="s">
        <v>513</v>
      </c>
      <c r="BT304" s="105"/>
      <c r="BU304" s="104">
        <v>0</v>
      </c>
    </row>
    <row r="305" spans="1:73" x14ac:dyDescent="0.35">
      <c r="A305" s="104">
        <v>0</v>
      </c>
      <c r="B305" s="105" t="s">
        <v>511</v>
      </c>
      <c r="C305" s="105"/>
      <c r="D305" s="104">
        <v>2</v>
      </c>
      <c r="E305" s="105" t="s">
        <v>10805</v>
      </c>
      <c r="F305" s="105" t="s">
        <v>6836</v>
      </c>
      <c r="G305" s="104">
        <v>1</v>
      </c>
      <c r="H305" s="105" t="s">
        <v>483</v>
      </c>
      <c r="I305" s="104" t="b">
        <v>1</v>
      </c>
      <c r="J305" s="105"/>
      <c r="K305" s="105"/>
      <c r="L305" s="104">
        <v>24</v>
      </c>
      <c r="M305" s="105"/>
      <c r="N305" s="104" t="b">
        <v>1</v>
      </c>
      <c r="O305" s="104">
        <v>0</v>
      </c>
      <c r="P305" s="105" t="s">
        <v>485</v>
      </c>
      <c r="Q305" s="105" t="s">
        <v>6002</v>
      </c>
      <c r="R305" s="104" t="b">
        <v>0</v>
      </c>
      <c r="S305" s="105"/>
      <c r="T305" s="105"/>
      <c r="U305" s="105"/>
      <c r="V305" s="105"/>
      <c r="W305" s="105"/>
      <c r="X305" s="105"/>
      <c r="Y305" s="105"/>
      <c r="Z305" s="105"/>
      <c r="AA305" s="105"/>
      <c r="AB305" s="105"/>
      <c r="AC305" s="105"/>
      <c r="AD305" s="105"/>
      <c r="AE305" s="105"/>
      <c r="AF305" s="105"/>
      <c r="AG305" s="105"/>
      <c r="AH305" s="105"/>
      <c r="AI305" s="105"/>
      <c r="AJ305" s="105"/>
      <c r="AK305" s="105"/>
      <c r="AL305" s="105"/>
      <c r="AM305" s="105"/>
      <c r="AN305" s="105"/>
      <c r="AO305" s="105"/>
      <c r="AP305" s="105"/>
      <c r="AQ305" s="104">
        <v>0</v>
      </c>
      <c r="AR305" s="104">
        <v>0</v>
      </c>
      <c r="AS305" s="105"/>
      <c r="AT305" s="104">
        <v>0</v>
      </c>
      <c r="AU305" s="104">
        <v>0</v>
      </c>
      <c r="AV305" s="104">
        <v>-1</v>
      </c>
      <c r="AW305" s="104">
        <v>1460</v>
      </c>
      <c r="AX305" s="104">
        <v>1460</v>
      </c>
      <c r="AY305" s="104">
        <v>20</v>
      </c>
      <c r="AZ305" s="104" t="b">
        <v>0</v>
      </c>
      <c r="BA305" s="104">
        <v>0</v>
      </c>
      <c r="BB305" s="104">
        <v>0</v>
      </c>
      <c r="BC305" s="104">
        <v>0</v>
      </c>
      <c r="BD305" s="104" t="b">
        <v>0</v>
      </c>
      <c r="BE305" s="105" t="s">
        <v>512</v>
      </c>
      <c r="BF305" s="104">
        <v>0</v>
      </c>
      <c r="BG305" s="104">
        <v>0</v>
      </c>
      <c r="BH305" s="104">
        <v>0</v>
      </c>
      <c r="BI305" s="104" t="b">
        <v>0</v>
      </c>
      <c r="BJ305" s="105"/>
      <c r="BK305" s="105"/>
      <c r="BL305" s="104">
        <v>0</v>
      </c>
      <c r="BM305" s="104">
        <v>0</v>
      </c>
      <c r="BN305" s="104">
        <v>3</v>
      </c>
      <c r="BO305" s="105"/>
      <c r="BP305" s="105" t="s">
        <v>208</v>
      </c>
      <c r="BQ305" s="104">
        <v>8760</v>
      </c>
      <c r="BR305" s="105"/>
      <c r="BS305" s="105" t="s">
        <v>513</v>
      </c>
      <c r="BT305" s="105"/>
      <c r="BU305" s="104">
        <v>0</v>
      </c>
    </row>
    <row r="306" spans="1:73" x14ac:dyDescent="0.35">
      <c r="A306" s="104">
        <v>0</v>
      </c>
      <c r="B306" s="105" t="s">
        <v>482</v>
      </c>
      <c r="C306" s="105"/>
      <c r="D306" s="104">
        <v>2</v>
      </c>
      <c r="E306" s="105" t="s">
        <v>10805</v>
      </c>
      <c r="F306" s="105" t="s">
        <v>6866</v>
      </c>
      <c r="G306" s="104">
        <v>1</v>
      </c>
      <c r="H306" s="105" t="s">
        <v>483</v>
      </c>
      <c r="I306" s="104" t="b">
        <v>1</v>
      </c>
      <c r="J306" s="105"/>
      <c r="K306" s="105"/>
      <c r="L306" s="104">
        <v>24</v>
      </c>
      <c r="M306" s="105"/>
      <c r="N306" s="104" t="b">
        <v>1</v>
      </c>
      <c r="O306" s="104">
        <v>0</v>
      </c>
      <c r="P306" s="105" t="s">
        <v>485</v>
      </c>
      <c r="Q306" s="105" t="s">
        <v>6002</v>
      </c>
      <c r="R306" s="104" t="b">
        <v>0</v>
      </c>
      <c r="S306" s="105"/>
      <c r="T306" s="105"/>
      <c r="U306" s="105"/>
      <c r="V306" s="105"/>
      <c r="W306" s="105"/>
      <c r="X306" s="105"/>
      <c r="Y306" s="105"/>
      <c r="Z306" s="105"/>
      <c r="AA306" s="105"/>
      <c r="AB306" s="105"/>
      <c r="AC306" s="105"/>
      <c r="AD306" s="105"/>
      <c r="AE306" s="105"/>
      <c r="AF306" s="105"/>
      <c r="AG306" s="105"/>
      <c r="AH306" s="105"/>
      <c r="AI306" s="105"/>
      <c r="AJ306" s="105"/>
      <c r="AK306" s="105"/>
      <c r="AL306" s="105"/>
      <c r="AM306" s="105"/>
      <c r="AN306" s="105"/>
      <c r="AO306" s="105"/>
      <c r="AP306" s="105"/>
      <c r="AQ306" s="104">
        <v>0</v>
      </c>
      <c r="AR306" s="104">
        <v>20000</v>
      </c>
      <c r="AS306" s="105"/>
      <c r="AT306" s="104">
        <v>0</v>
      </c>
      <c r="AU306" s="104">
        <v>0</v>
      </c>
      <c r="AV306" s="104">
        <v>-1</v>
      </c>
      <c r="AW306" s="104">
        <v>1460</v>
      </c>
      <c r="AX306" s="104">
        <v>1460</v>
      </c>
      <c r="AY306" s="104">
        <v>20</v>
      </c>
      <c r="AZ306" s="104" t="b">
        <v>0</v>
      </c>
      <c r="BA306" s="104">
        <v>0</v>
      </c>
      <c r="BB306" s="104">
        <v>0</v>
      </c>
      <c r="BC306" s="104">
        <v>0</v>
      </c>
      <c r="BD306" s="104" t="b">
        <v>1</v>
      </c>
      <c r="BE306" s="105" t="s">
        <v>512</v>
      </c>
      <c r="BF306" s="104">
        <v>0</v>
      </c>
      <c r="BG306" s="104">
        <v>0</v>
      </c>
      <c r="BH306" s="104">
        <v>0</v>
      </c>
      <c r="BI306" s="104" t="b">
        <v>1</v>
      </c>
      <c r="BJ306" s="105"/>
      <c r="BK306" s="105"/>
      <c r="BL306" s="104">
        <v>0</v>
      </c>
      <c r="BM306" s="104">
        <v>1</v>
      </c>
      <c r="BN306" s="104">
        <v>4</v>
      </c>
      <c r="BO306" s="105"/>
      <c r="BP306" s="105" t="s">
        <v>207</v>
      </c>
      <c r="BQ306" s="104">
        <v>140160</v>
      </c>
      <c r="BR306" s="105"/>
      <c r="BS306" s="105" t="s">
        <v>105</v>
      </c>
      <c r="BT306" s="105"/>
      <c r="BU306" s="104">
        <v>0</v>
      </c>
    </row>
    <row r="307" spans="1:73" x14ac:dyDescent="0.35">
      <c r="A307" s="104">
        <v>0</v>
      </c>
      <c r="B307" s="105" t="s">
        <v>511</v>
      </c>
      <c r="C307" s="105"/>
      <c r="D307" s="104">
        <v>2</v>
      </c>
      <c r="E307" s="105" t="s">
        <v>10805</v>
      </c>
      <c r="F307" s="105" t="s">
        <v>10656</v>
      </c>
      <c r="G307" s="104">
        <v>1</v>
      </c>
      <c r="H307" s="105" t="s">
        <v>483</v>
      </c>
      <c r="I307" s="104" t="b">
        <v>1</v>
      </c>
      <c r="J307" s="105"/>
      <c r="K307" s="105"/>
      <c r="L307" s="104">
        <v>24</v>
      </c>
      <c r="M307" s="105"/>
      <c r="N307" s="104" t="b">
        <v>1</v>
      </c>
      <c r="O307" s="104">
        <v>0</v>
      </c>
      <c r="P307" s="105"/>
      <c r="Q307" s="105"/>
      <c r="R307" s="104" t="b">
        <v>1</v>
      </c>
      <c r="S307" s="105"/>
      <c r="T307" s="105"/>
      <c r="U307" s="105"/>
      <c r="V307" s="105"/>
      <c r="W307" s="105"/>
      <c r="X307" s="105"/>
      <c r="Y307" s="105"/>
      <c r="Z307" s="105"/>
      <c r="AA307" s="105"/>
      <c r="AB307" s="105"/>
      <c r="AC307" s="105"/>
      <c r="AD307" s="105"/>
      <c r="AE307" s="105"/>
      <c r="AF307" s="105"/>
      <c r="AG307" s="105"/>
      <c r="AH307" s="105"/>
      <c r="AI307" s="105"/>
      <c r="AJ307" s="105"/>
      <c r="AK307" s="105"/>
      <c r="AL307" s="105"/>
      <c r="AM307" s="105"/>
      <c r="AN307" s="105"/>
      <c r="AO307" s="105"/>
      <c r="AP307" s="105"/>
      <c r="AQ307" s="104">
        <v>0</v>
      </c>
      <c r="AR307" s="104">
        <v>0</v>
      </c>
      <c r="AS307" s="105"/>
      <c r="AT307" s="104">
        <v>0</v>
      </c>
      <c r="AU307" s="104">
        <v>0</v>
      </c>
      <c r="AV307" s="104">
        <v>-1</v>
      </c>
      <c r="AW307" s="104">
        <v>1460</v>
      </c>
      <c r="AX307" s="104">
        <v>1460</v>
      </c>
      <c r="AY307" s="104">
        <v>20</v>
      </c>
      <c r="AZ307" s="104" t="b">
        <v>0</v>
      </c>
      <c r="BA307" s="104">
        <v>0</v>
      </c>
      <c r="BB307" s="104">
        <v>0</v>
      </c>
      <c r="BC307" s="104">
        <v>0</v>
      </c>
      <c r="BD307" s="104" t="b">
        <v>0</v>
      </c>
      <c r="BE307" s="105" t="s">
        <v>512</v>
      </c>
      <c r="BF307" s="104">
        <v>0</v>
      </c>
      <c r="BG307" s="104">
        <v>0</v>
      </c>
      <c r="BH307" s="104">
        <v>0</v>
      </c>
      <c r="BI307" s="104" t="b">
        <v>0</v>
      </c>
      <c r="BJ307" s="105"/>
      <c r="BK307" s="105"/>
      <c r="BL307" s="104">
        <v>0</v>
      </c>
      <c r="BM307" s="104">
        <v>2</v>
      </c>
      <c r="BN307" s="104">
        <v>0</v>
      </c>
      <c r="BO307" s="105" t="s">
        <v>6742</v>
      </c>
      <c r="BP307" s="105" t="s">
        <v>6743</v>
      </c>
      <c r="BQ307" s="104">
        <v>17520</v>
      </c>
      <c r="BR307" s="105"/>
      <c r="BS307" s="105" t="s">
        <v>513</v>
      </c>
      <c r="BT307" s="105"/>
      <c r="BU307" s="104">
        <v>0</v>
      </c>
    </row>
    <row r="308" spans="1:73" x14ac:dyDescent="0.35">
      <c r="A308" s="104">
        <v>0</v>
      </c>
      <c r="B308" s="105" t="s">
        <v>482</v>
      </c>
      <c r="C308" s="105"/>
      <c r="D308" s="104">
        <v>2</v>
      </c>
      <c r="E308" s="105" t="s">
        <v>6964</v>
      </c>
      <c r="F308" s="105" t="s">
        <v>6867</v>
      </c>
      <c r="G308" s="104">
        <v>1</v>
      </c>
      <c r="H308" s="105" t="s">
        <v>483</v>
      </c>
      <c r="I308" s="104" t="b">
        <v>1</v>
      </c>
      <c r="J308" s="105"/>
      <c r="K308" s="105"/>
      <c r="L308" s="104">
        <v>24</v>
      </c>
      <c r="M308" s="105"/>
      <c r="N308" s="104" t="b">
        <v>1</v>
      </c>
      <c r="O308" s="104">
        <v>0</v>
      </c>
      <c r="P308" s="105" t="s">
        <v>485</v>
      </c>
      <c r="Q308" s="105" t="s">
        <v>6002</v>
      </c>
      <c r="R308" s="104" t="b">
        <v>0</v>
      </c>
      <c r="S308" s="105"/>
      <c r="T308" s="105"/>
      <c r="U308" s="105"/>
      <c r="V308" s="105"/>
      <c r="W308" s="105"/>
      <c r="X308" s="105"/>
      <c r="Y308" s="105"/>
      <c r="Z308" s="105"/>
      <c r="AA308" s="105"/>
      <c r="AB308" s="105"/>
      <c r="AC308" s="105"/>
      <c r="AD308" s="105"/>
      <c r="AE308" s="105"/>
      <c r="AF308" s="105"/>
      <c r="AG308" s="105"/>
      <c r="AH308" s="105"/>
      <c r="AI308" s="105"/>
      <c r="AJ308" s="105"/>
      <c r="AK308" s="105"/>
      <c r="AL308" s="105"/>
      <c r="AM308" s="105"/>
      <c r="AN308" s="105"/>
      <c r="AO308" s="105"/>
      <c r="AP308" s="105"/>
      <c r="AQ308" s="104">
        <v>0</v>
      </c>
      <c r="AR308" s="104">
        <v>20000</v>
      </c>
      <c r="AS308" s="105"/>
      <c r="AT308" s="104">
        <v>0</v>
      </c>
      <c r="AU308" s="104">
        <v>0</v>
      </c>
      <c r="AV308" s="104">
        <v>-1</v>
      </c>
      <c r="AW308" s="104">
        <v>1460</v>
      </c>
      <c r="AX308" s="104">
        <v>1460</v>
      </c>
      <c r="AY308" s="104">
        <v>20</v>
      </c>
      <c r="AZ308" s="104" t="b">
        <v>0</v>
      </c>
      <c r="BA308" s="104">
        <v>0</v>
      </c>
      <c r="BB308" s="104">
        <v>0</v>
      </c>
      <c r="BC308" s="104">
        <v>0</v>
      </c>
      <c r="BD308" s="104" t="b">
        <v>1</v>
      </c>
      <c r="BE308" s="105" t="s">
        <v>512</v>
      </c>
      <c r="BF308" s="104">
        <v>0</v>
      </c>
      <c r="BG308" s="104">
        <v>0</v>
      </c>
      <c r="BH308" s="104">
        <v>0</v>
      </c>
      <c r="BI308" s="104" t="b">
        <v>1</v>
      </c>
      <c r="BJ308" s="105"/>
      <c r="BK308" s="105"/>
      <c r="BL308" s="104">
        <v>0</v>
      </c>
      <c r="BM308" s="104">
        <v>0</v>
      </c>
      <c r="BN308" s="104">
        <v>4</v>
      </c>
      <c r="BO308" s="105"/>
      <c r="BP308" s="105" t="s">
        <v>207</v>
      </c>
      <c r="BQ308" s="104">
        <v>140160</v>
      </c>
      <c r="BR308" s="105"/>
      <c r="BS308" s="105" t="s">
        <v>105</v>
      </c>
      <c r="BT308" s="105"/>
      <c r="BU308" s="104">
        <v>0</v>
      </c>
    </row>
    <row r="309" spans="1:73" x14ac:dyDescent="0.35">
      <c r="A309" s="104">
        <v>0</v>
      </c>
      <c r="B309" s="105" t="s">
        <v>511</v>
      </c>
      <c r="C309" s="105"/>
      <c r="D309" s="104">
        <v>2</v>
      </c>
      <c r="E309" s="105" t="s">
        <v>6964</v>
      </c>
      <c r="F309" s="105" t="s">
        <v>6740</v>
      </c>
      <c r="G309" s="104">
        <v>1</v>
      </c>
      <c r="H309" s="105" t="s">
        <v>483</v>
      </c>
      <c r="I309" s="104" t="b">
        <v>1</v>
      </c>
      <c r="J309" s="105"/>
      <c r="K309" s="105"/>
      <c r="L309" s="104">
        <v>24</v>
      </c>
      <c r="M309" s="105"/>
      <c r="N309" s="104" t="b">
        <v>1</v>
      </c>
      <c r="O309" s="104">
        <v>0</v>
      </c>
      <c r="P309" s="105"/>
      <c r="Q309" s="105"/>
      <c r="R309" s="104" t="b">
        <v>0</v>
      </c>
      <c r="S309" s="105"/>
      <c r="T309" s="105"/>
      <c r="U309" s="105"/>
      <c r="V309" s="105"/>
      <c r="W309" s="105"/>
      <c r="X309" s="105"/>
      <c r="Y309" s="105"/>
      <c r="Z309" s="105"/>
      <c r="AA309" s="105"/>
      <c r="AB309" s="105"/>
      <c r="AC309" s="105"/>
      <c r="AD309" s="105"/>
      <c r="AE309" s="105"/>
      <c r="AF309" s="105"/>
      <c r="AG309" s="105"/>
      <c r="AH309" s="105"/>
      <c r="AI309" s="105"/>
      <c r="AJ309" s="105"/>
      <c r="AK309" s="105"/>
      <c r="AL309" s="105"/>
      <c r="AM309" s="105"/>
      <c r="AN309" s="105"/>
      <c r="AO309" s="105"/>
      <c r="AP309" s="105"/>
      <c r="AQ309" s="104">
        <v>0</v>
      </c>
      <c r="AR309" s="104">
        <v>0</v>
      </c>
      <c r="AS309" s="105"/>
      <c r="AT309" s="104">
        <v>0</v>
      </c>
      <c r="AU309" s="104">
        <v>0</v>
      </c>
      <c r="AV309" s="104">
        <v>-1</v>
      </c>
      <c r="AW309" s="104">
        <v>1460</v>
      </c>
      <c r="AX309" s="104">
        <v>1460</v>
      </c>
      <c r="AY309" s="104">
        <v>20</v>
      </c>
      <c r="AZ309" s="104" t="b">
        <v>0</v>
      </c>
      <c r="BA309" s="104">
        <v>0</v>
      </c>
      <c r="BB309" s="104">
        <v>0</v>
      </c>
      <c r="BC309" s="104">
        <v>0</v>
      </c>
      <c r="BD309" s="104" t="b">
        <v>0</v>
      </c>
      <c r="BE309" s="105" t="s">
        <v>512</v>
      </c>
      <c r="BF309" s="104">
        <v>0</v>
      </c>
      <c r="BG309" s="104">
        <v>0</v>
      </c>
      <c r="BH309" s="104">
        <v>0</v>
      </c>
      <c r="BI309" s="104" t="b">
        <v>0</v>
      </c>
      <c r="BJ309" s="105"/>
      <c r="BK309" s="105"/>
      <c r="BL309" s="104">
        <v>0</v>
      </c>
      <c r="BM309" s="104">
        <v>1</v>
      </c>
      <c r="BN309" s="104">
        <v>0</v>
      </c>
      <c r="BO309" s="105" t="s">
        <v>6741</v>
      </c>
      <c r="BP309" s="105" t="s">
        <v>208</v>
      </c>
      <c r="BQ309" s="104">
        <v>8760</v>
      </c>
      <c r="BR309" s="105"/>
      <c r="BS309" s="105" t="s">
        <v>513</v>
      </c>
      <c r="BT309" s="105"/>
      <c r="BU309" s="104">
        <v>0</v>
      </c>
    </row>
    <row r="310" spans="1:73" x14ac:dyDescent="0.35">
      <c r="A310" s="104">
        <v>0</v>
      </c>
      <c r="B310" s="105" t="s">
        <v>511</v>
      </c>
      <c r="C310" s="105"/>
      <c r="D310" s="104">
        <v>2</v>
      </c>
      <c r="E310" s="105" t="s">
        <v>6964</v>
      </c>
      <c r="F310" s="105" t="s">
        <v>10656</v>
      </c>
      <c r="G310" s="104">
        <v>1</v>
      </c>
      <c r="H310" s="105" t="s">
        <v>483</v>
      </c>
      <c r="I310" s="104" t="b">
        <v>1</v>
      </c>
      <c r="J310" s="105"/>
      <c r="K310" s="105"/>
      <c r="L310" s="104">
        <v>24</v>
      </c>
      <c r="M310" s="105"/>
      <c r="N310" s="104" t="b">
        <v>1</v>
      </c>
      <c r="O310" s="104">
        <v>0</v>
      </c>
      <c r="P310" s="105"/>
      <c r="Q310" s="105"/>
      <c r="R310" s="104" t="b">
        <v>1</v>
      </c>
      <c r="S310" s="105"/>
      <c r="T310" s="105"/>
      <c r="U310" s="105"/>
      <c r="V310" s="105"/>
      <c r="W310" s="105"/>
      <c r="X310" s="105"/>
      <c r="Y310" s="105"/>
      <c r="Z310" s="105"/>
      <c r="AA310" s="105"/>
      <c r="AB310" s="105"/>
      <c r="AC310" s="105"/>
      <c r="AD310" s="105"/>
      <c r="AE310" s="105"/>
      <c r="AF310" s="105"/>
      <c r="AG310" s="105"/>
      <c r="AH310" s="105"/>
      <c r="AI310" s="105"/>
      <c r="AJ310" s="105"/>
      <c r="AK310" s="105"/>
      <c r="AL310" s="105"/>
      <c r="AM310" s="105"/>
      <c r="AN310" s="105"/>
      <c r="AO310" s="105"/>
      <c r="AP310" s="105"/>
      <c r="AQ310" s="104">
        <v>0</v>
      </c>
      <c r="AR310" s="104">
        <v>0</v>
      </c>
      <c r="AS310" s="105"/>
      <c r="AT310" s="104">
        <v>0</v>
      </c>
      <c r="AU310" s="104">
        <v>0</v>
      </c>
      <c r="AV310" s="104">
        <v>-1</v>
      </c>
      <c r="AW310" s="104">
        <v>1460</v>
      </c>
      <c r="AX310" s="104">
        <v>1460</v>
      </c>
      <c r="AY310" s="104">
        <v>20</v>
      </c>
      <c r="AZ310" s="104" t="b">
        <v>0</v>
      </c>
      <c r="BA310" s="104">
        <v>0</v>
      </c>
      <c r="BB310" s="104">
        <v>0</v>
      </c>
      <c r="BC310" s="104">
        <v>0</v>
      </c>
      <c r="BD310" s="104" t="b">
        <v>0</v>
      </c>
      <c r="BE310" s="105" t="s">
        <v>512</v>
      </c>
      <c r="BF310" s="104">
        <v>0</v>
      </c>
      <c r="BG310" s="104">
        <v>0</v>
      </c>
      <c r="BH310" s="104">
        <v>0</v>
      </c>
      <c r="BI310" s="104" t="b">
        <v>0</v>
      </c>
      <c r="BJ310" s="105"/>
      <c r="BK310" s="105"/>
      <c r="BL310" s="104">
        <v>0</v>
      </c>
      <c r="BM310" s="104">
        <v>2</v>
      </c>
      <c r="BN310" s="104">
        <v>0</v>
      </c>
      <c r="BO310" s="105" t="s">
        <v>6742</v>
      </c>
      <c r="BP310" s="105" t="s">
        <v>6743</v>
      </c>
      <c r="BQ310" s="104">
        <v>17520</v>
      </c>
      <c r="BR310" s="105"/>
      <c r="BS310" s="105" t="s">
        <v>513</v>
      </c>
      <c r="BT310" s="105"/>
      <c r="BU310" s="104">
        <v>0</v>
      </c>
    </row>
    <row r="311" spans="1:73" x14ac:dyDescent="0.35">
      <c r="A311" s="104">
        <v>0</v>
      </c>
      <c r="B311" s="105" t="s">
        <v>482</v>
      </c>
      <c r="C311" s="105"/>
      <c r="D311" s="104">
        <v>2</v>
      </c>
      <c r="E311" s="105" t="s">
        <v>6996</v>
      </c>
      <c r="F311" s="105" t="s">
        <v>10704</v>
      </c>
      <c r="G311" s="104">
        <v>1</v>
      </c>
      <c r="H311" s="105" t="s">
        <v>483</v>
      </c>
      <c r="I311" s="104" t="b">
        <v>1</v>
      </c>
      <c r="J311" s="105"/>
      <c r="K311" s="105"/>
      <c r="L311" s="104">
        <v>24</v>
      </c>
      <c r="M311" s="105"/>
      <c r="N311" s="104" t="b">
        <v>1</v>
      </c>
      <c r="O311" s="104">
        <v>0</v>
      </c>
      <c r="P311" s="105"/>
      <c r="Q311" s="105" t="s">
        <v>5934</v>
      </c>
      <c r="R311" s="104" t="b">
        <v>0</v>
      </c>
      <c r="S311" s="105"/>
      <c r="T311" s="105"/>
      <c r="U311" s="105"/>
      <c r="V311" s="105"/>
      <c r="W311" s="105"/>
      <c r="X311" s="105"/>
      <c r="Y311" s="105"/>
      <c r="Z311" s="105"/>
      <c r="AA311" s="105"/>
      <c r="AB311" s="105"/>
      <c r="AC311" s="105"/>
      <c r="AD311" s="105"/>
      <c r="AE311" s="105"/>
      <c r="AF311" s="105"/>
      <c r="AG311" s="105"/>
      <c r="AH311" s="105"/>
      <c r="AI311" s="105"/>
      <c r="AJ311" s="105"/>
      <c r="AK311" s="105"/>
      <c r="AL311" s="105"/>
      <c r="AM311" s="105"/>
      <c r="AN311" s="105"/>
      <c r="AO311" s="105"/>
      <c r="AP311" s="105"/>
      <c r="AQ311" s="104">
        <v>0</v>
      </c>
      <c r="AR311" s="104">
        <v>1500</v>
      </c>
      <c r="AS311" s="105"/>
      <c r="AT311" s="104">
        <v>0</v>
      </c>
      <c r="AU311" s="104">
        <v>0</v>
      </c>
      <c r="AV311" s="104">
        <v>-1</v>
      </c>
      <c r="AW311" s="104">
        <v>1460</v>
      </c>
      <c r="AX311" s="104">
        <v>1460</v>
      </c>
      <c r="AY311" s="104">
        <v>20</v>
      </c>
      <c r="AZ311" s="104" t="b">
        <v>0</v>
      </c>
      <c r="BA311" s="104">
        <v>0</v>
      </c>
      <c r="BB311" s="104">
        <v>0</v>
      </c>
      <c r="BC311" s="104">
        <v>0</v>
      </c>
      <c r="BD311" s="104" t="b">
        <v>1</v>
      </c>
      <c r="BE311" s="105" t="s">
        <v>512</v>
      </c>
      <c r="BF311" s="104">
        <v>0</v>
      </c>
      <c r="BG311" s="104">
        <v>0</v>
      </c>
      <c r="BH311" s="104">
        <v>0</v>
      </c>
      <c r="BI311" s="104" t="b">
        <v>0</v>
      </c>
      <c r="BJ311" s="105"/>
      <c r="BK311" s="105"/>
      <c r="BL311" s="104">
        <v>0</v>
      </c>
      <c r="BM311" s="104">
        <v>0</v>
      </c>
      <c r="BN311" s="104">
        <v>2</v>
      </c>
      <c r="BO311" s="105"/>
      <c r="BP311" s="105" t="s">
        <v>207</v>
      </c>
      <c r="BQ311" s="104">
        <v>70080</v>
      </c>
      <c r="BR311" s="105"/>
      <c r="BS311" s="105" t="s">
        <v>105</v>
      </c>
      <c r="BT311" s="105"/>
      <c r="BU311" s="104">
        <v>0</v>
      </c>
    </row>
    <row r="312" spans="1:73" x14ac:dyDescent="0.35">
      <c r="A312" s="104">
        <v>0</v>
      </c>
      <c r="B312" s="105" t="s">
        <v>482</v>
      </c>
      <c r="C312" s="105"/>
      <c r="D312" s="104">
        <v>2</v>
      </c>
      <c r="E312" s="105" t="s">
        <v>6996</v>
      </c>
      <c r="F312" s="105" t="s">
        <v>10676</v>
      </c>
      <c r="G312" s="104">
        <v>1</v>
      </c>
      <c r="H312" s="105" t="s">
        <v>483</v>
      </c>
      <c r="I312" s="104" t="b">
        <v>1</v>
      </c>
      <c r="J312" s="105"/>
      <c r="K312" s="105"/>
      <c r="L312" s="104">
        <v>24</v>
      </c>
      <c r="M312" s="105"/>
      <c r="N312" s="104" t="b">
        <v>1</v>
      </c>
      <c r="O312" s="104">
        <v>0</v>
      </c>
      <c r="P312" s="105"/>
      <c r="Q312" s="105"/>
      <c r="R312" s="104" t="b">
        <v>0</v>
      </c>
      <c r="S312" s="105"/>
      <c r="T312" s="105"/>
      <c r="U312" s="105"/>
      <c r="V312" s="105"/>
      <c r="W312" s="105"/>
      <c r="X312" s="105"/>
      <c r="Y312" s="105"/>
      <c r="Z312" s="105"/>
      <c r="AA312" s="105"/>
      <c r="AB312" s="105"/>
      <c r="AC312" s="105"/>
      <c r="AD312" s="105"/>
      <c r="AE312" s="105"/>
      <c r="AF312" s="105"/>
      <c r="AG312" s="105"/>
      <c r="AH312" s="105"/>
      <c r="AI312" s="105"/>
      <c r="AJ312" s="105"/>
      <c r="AK312" s="105"/>
      <c r="AL312" s="105"/>
      <c r="AM312" s="105"/>
      <c r="AN312" s="105"/>
      <c r="AO312" s="105"/>
      <c r="AP312" s="105"/>
      <c r="AQ312" s="104">
        <v>0</v>
      </c>
      <c r="AR312" s="104">
        <v>0</v>
      </c>
      <c r="AS312" s="105"/>
      <c r="AT312" s="104">
        <v>0</v>
      </c>
      <c r="AU312" s="104">
        <v>0</v>
      </c>
      <c r="AV312" s="104">
        <v>-1</v>
      </c>
      <c r="AW312" s="104">
        <v>1460</v>
      </c>
      <c r="AX312" s="104">
        <v>1460</v>
      </c>
      <c r="AY312" s="104">
        <v>20</v>
      </c>
      <c r="AZ312" s="104" t="b">
        <v>0</v>
      </c>
      <c r="BA312" s="104">
        <v>0</v>
      </c>
      <c r="BB312" s="104">
        <v>0</v>
      </c>
      <c r="BC312" s="104">
        <v>0</v>
      </c>
      <c r="BD312" s="104" t="b">
        <v>1</v>
      </c>
      <c r="BE312" s="105" t="s">
        <v>512</v>
      </c>
      <c r="BF312" s="104">
        <v>0</v>
      </c>
      <c r="BG312" s="104">
        <v>0</v>
      </c>
      <c r="BH312" s="104">
        <v>0</v>
      </c>
      <c r="BI312" s="104" t="b">
        <v>0</v>
      </c>
      <c r="BJ312" s="105"/>
      <c r="BK312" s="105"/>
      <c r="BL312" s="104">
        <v>0</v>
      </c>
      <c r="BM312" s="104">
        <v>1</v>
      </c>
      <c r="BN312" s="104">
        <v>0</v>
      </c>
      <c r="BO312" s="105" t="s">
        <v>6825</v>
      </c>
      <c r="BP312" s="105" t="s">
        <v>209</v>
      </c>
      <c r="BQ312" s="104">
        <v>8760</v>
      </c>
      <c r="BR312" s="105"/>
      <c r="BS312" s="105" t="s">
        <v>513</v>
      </c>
      <c r="BT312" s="105"/>
      <c r="BU312" s="104">
        <v>0</v>
      </c>
    </row>
    <row r="313" spans="1:73" x14ac:dyDescent="0.35">
      <c r="A313" s="104">
        <v>0</v>
      </c>
      <c r="B313" s="105" t="s">
        <v>482</v>
      </c>
      <c r="C313" s="105"/>
      <c r="D313" s="104">
        <v>2</v>
      </c>
      <c r="E313" s="105" t="s">
        <v>7010</v>
      </c>
      <c r="F313" s="105" t="s">
        <v>6744</v>
      </c>
      <c r="G313" s="104">
        <v>1</v>
      </c>
      <c r="H313" s="105" t="s">
        <v>483</v>
      </c>
      <c r="I313" s="104" t="b">
        <v>1</v>
      </c>
      <c r="J313" s="105"/>
      <c r="K313" s="105"/>
      <c r="L313" s="104">
        <v>24</v>
      </c>
      <c r="M313" s="105"/>
      <c r="N313" s="104" t="b">
        <v>1</v>
      </c>
      <c r="O313" s="104">
        <v>0</v>
      </c>
      <c r="P313" s="105"/>
      <c r="Q313" s="105"/>
      <c r="R313" s="104" t="b">
        <v>0</v>
      </c>
      <c r="S313" s="105"/>
      <c r="T313" s="105"/>
      <c r="U313" s="105"/>
      <c r="V313" s="105"/>
      <c r="W313" s="105"/>
      <c r="X313" s="105"/>
      <c r="Y313" s="105"/>
      <c r="Z313" s="105"/>
      <c r="AA313" s="105"/>
      <c r="AB313" s="105"/>
      <c r="AC313" s="105"/>
      <c r="AD313" s="105"/>
      <c r="AE313" s="105"/>
      <c r="AF313" s="105"/>
      <c r="AG313" s="105"/>
      <c r="AH313" s="105"/>
      <c r="AI313" s="105"/>
      <c r="AJ313" s="105"/>
      <c r="AK313" s="105"/>
      <c r="AL313" s="105"/>
      <c r="AM313" s="105"/>
      <c r="AN313" s="105"/>
      <c r="AO313" s="105"/>
      <c r="AP313" s="105"/>
      <c r="AQ313" s="104">
        <v>0</v>
      </c>
      <c r="AR313" s="104">
        <v>50000</v>
      </c>
      <c r="AS313" s="105"/>
      <c r="AT313" s="104">
        <v>0</v>
      </c>
      <c r="AU313" s="104">
        <v>0</v>
      </c>
      <c r="AV313" s="104">
        <v>-1</v>
      </c>
      <c r="AW313" s="104">
        <v>1460</v>
      </c>
      <c r="AX313" s="104">
        <v>1460</v>
      </c>
      <c r="AY313" s="104">
        <v>20</v>
      </c>
      <c r="AZ313" s="104" t="b">
        <v>0</v>
      </c>
      <c r="BA313" s="104">
        <v>0</v>
      </c>
      <c r="BB313" s="104">
        <v>0</v>
      </c>
      <c r="BC313" s="104">
        <v>0</v>
      </c>
      <c r="BD313" s="104" t="b">
        <v>1</v>
      </c>
      <c r="BE313" s="105" t="s">
        <v>512</v>
      </c>
      <c r="BF313" s="104">
        <v>0</v>
      </c>
      <c r="BG313" s="104">
        <v>0</v>
      </c>
      <c r="BH313" s="104">
        <v>0</v>
      </c>
      <c r="BI313" s="104" t="b">
        <v>0</v>
      </c>
      <c r="BJ313" s="105"/>
      <c r="BK313" s="105"/>
      <c r="BL313" s="104">
        <v>0</v>
      </c>
      <c r="BM313" s="104">
        <v>0</v>
      </c>
      <c r="BN313" s="104">
        <v>336</v>
      </c>
      <c r="BO313" s="105"/>
      <c r="BP313" s="105" t="s">
        <v>207</v>
      </c>
      <c r="BQ313" s="104">
        <v>262800</v>
      </c>
      <c r="BR313" s="105"/>
      <c r="BS313" s="105" t="s">
        <v>105</v>
      </c>
      <c r="BT313" s="105"/>
      <c r="BU313" s="104">
        <v>0</v>
      </c>
    </row>
    <row r="314" spans="1:73" x14ac:dyDescent="0.35">
      <c r="A314" s="104">
        <v>0</v>
      </c>
      <c r="B314" s="105" t="s">
        <v>511</v>
      </c>
      <c r="C314" s="105"/>
      <c r="D314" s="104">
        <v>2</v>
      </c>
      <c r="E314" s="105" t="s">
        <v>7010</v>
      </c>
      <c r="F314" s="105" t="s">
        <v>6745</v>
      </c>
      <c r="G314" s="104">
        <v>1</v>
      </c>
      <c r="H314" s="105" t="s">
        <v>483</v>
      </c>
      <c r="I314" s="104" t="b">
        <v>1</v>
      </c>
      <c r="J314" s="105"/>
      <c r="K314" s="105"/>
      <c r="L314" s="104">
        <v>24</v>
      </c>
      <c r="M314" s="105"/>
      <c r="N314" s="104" t="b">
        <v>1</v>
      </c>
      <c r="O314" s="104">
        <v>0</v>
      </c>
      <c r="P314" s="105"/>
      <c r="Q314" s="105"/>
      <c r="R314" s="104" t="b">
        <v>1</v>
      </c>
      <c r="S314" s="105"/>
      <c r="T314" s="105"/>
      <c r="U314" s="105"/>
      <c r="V314" s="105"/>
      <c r="W314" s="105"/>
      <c r="X314" s="105"/>
      <c r="Y314" s="105"/>
      <c r="Z314" s="105"/>
      <c r="AA314" s="105"/>
      <c r="AB314" s="105"/>
      <c r="AC314" s="105"/>
      <c r="AD314" s="105"/>
      <c r="AE314" s="105"/>
      <c r="AF314" s="105"/>
      <c r="AG314" s="105"/>
      <c r="AH314" s="105"/>
      <c r="AI314" s="105"/>
      <c r="AJ314" s="105"/>
      <c r="AK314" s="105"/>
      <c r="AL314" s="105"/>
      <c r="AM314" s="105"/>
      <c r="AN314" s="105"/>
      <c r="AO314" s="105"/>
      <c r="AP314" s="105"/>
      <c r="AQ314" s="104">
        <v>0</v>
      </c>
      <c r="AR314" s="104">
        <v>1000</v>
      </c>
      <c r="AS314" s="105"/>
      <c r="AT314" s="104">
        <v>0</v>
      </c>
      <c r="AU314" s="104">
        <v>0</v>
      </c>
      <c r="AV314" s="104">
        <v>-1</v>
      </c>
      <c r="AW314" s="104">
        <v>1460</v>
      </c>
      <c r="AX314" s="104">
        <v>1460</v>
      </c>
      <c r="AY314" s="104">
        <v>20</v>
      </c>
      <c r="AZ314" s="104" t="b">
        <v>0</v>
      </c>
      <c r="BA314" s="104">
        <v>0</v>
      </c>
      <c r="BB314" s="104">
        <v>0</v>
      </c>
      <c r="BC314" s="104">
        <v>0</v>
      </c>
      <c r="BD314" s="104" t="b">
        <v>1</v>
      </c>
      <c r="BE314" s="105" t="s">
        <v>512</v>
      </c>
      <c r="BF314" s="104">
        <v>0</v>
      </c>
      <c r="BG314" s="104">
        <v>0</v>
      </c>
      <c r="BH314" s="104">
        <v>0</v>
      </c>
      <c r="BI314" s="104" t="b">
        <v>0</v>
      </c>
      <c r="BJ314" s="105"/>
      <c r="BK314" s="105"/>
      <c r="BL314" s="104">
        <v>0</v>
      </c>
      <c r="BM314" s="104">
        <v>1</v>
      </c>
      <c r="BN314" s="104">
        <v>4</v>
      </c>
      <c r="BO314" s="105"/>
      <c r="BP314" s="105" t="s">
        <v>6743</v>
      </c>
      <c r="BQ314" s="104">
        <v>8760</v>
      </c>
      <c r="BR314" s="105"/>
      <c r="BS314" s="105" t="s">
        <v>513</v>
      </c>
      <c r="BT314" s="105"/>
      <c r="BU314" s="104">
        <v>0</v>
      </c>
    </row>
    <row r="315" spans="1:73" x14ac:dyDescent="0.35">
      <c r="A315" s="104">
        <v>0</v>
      </c>
      <c r="B315" s="105" t="s">
        <v>511</v>
      </c>
      <c r="C315" s="105"/>
      <c r="D315" s="104">
        <v>2</v>
      </c>
      <c r="E315" s="105" t="s">
        <v>7010</v>
      </c>
      <c r="F315" s="105" t="s">
        <v>10657</v>
      </c>
      <c r="G315" s="104">
        <v>1</v>
      </c>
      <c r="H315" s="105" t="s">
        <v>483</v>
      </c>
      <c r="I315" s="104" t="b">
        <v>1</v>
      </c>
      <c r="J315" s="105"/>
      <c r="K315" s="105"/>
      <c r="L315" s="104">
        <v>24</v>
      </c>
      <c r="M315" s="105"/>
      <c r="N315" s="104" t="b">
        <v>1</v>
      </c>
      <c r="O315" s="104">
        <v>0</v>
      </c>
      <c r="P315" s="105"/>
      <c r="Q315" s="105"/>
      <c r="R315" s="104" t="b">
        <v>1</v>
      </c>
      <c r="S315" s="105"/>
      <c r="T315" s="105"/>
      <c r="U315" s="105"/>
      <c r="V315" s="105"/>
      <c r="W315" s="105"/>
      <c r="X315" s="105"/>
      <c r="Y315" s="105"/>
      <c r="Z315" s="105"/>
      <c r="AA315" s="105"/>
      <c r="AB315" s="105"/>
      <c r="AC315" s="105"/>
      <c r="AD315" s="105"/>
      <c r="AE315" s="105"/>
      <c r="AF315" s="105"/>
      <c r="AG315" s="105"/>
      <c r="AH315" s="105"/>
      <c r="AI315" s="105"/>
      <c r="AJ315" s="105"/>
      <c r="AK315" s="105"/>
      <c r="AL315" s="105"/>
      <c r="AM315" s="105"/>
      <c r="AN315" s="105"/>
      <c r="AO315" s="105"/>
      <c r="AP315" s="105"/>
      <c r="AQ315" s="104">
        <v>0</v>
      </c>
      <c r="AR315" s="104">
        <v>15000</v>
      </c>
      <c r="AS315" s="105"/>
      <c r="AT315" s="104">
        <v>0</v>
      </c>
      <c r="AU315" s="104">
        <v>0</v>
      </c>
      <c r="AV315" s="104">
        <v>-1</v>
      </c>
      <c r="AW315" s="104">
        <v>1460</v>
      </c>
      <c r="AX315" s="104">
        <v>1460</v>
      </c>
      <c r="AY315" s="104">
        <v>20</v>
      </c>
      <c r="AZ315" s="104" t="b">
        <v>0</v>
      </c>
      <c r="BA315" s="104">
        <v>0</v>
      </c>
      <c r="BB315" s="104">
        <v>0</v>
      </c>
      <c r="BC315" s="104">
        <v>0</v>
      </c>
      <c r="BD315" s="104" t="b">
        <v>0</v>
      </c>
      <c r="BE315" s="105" t="s">
        <v>512</v>
      </c>
      <c r="BF315" s="104">
        <v>0</v>
      </c>
      <c r="BG315" s="104">
        <v>0</v>
      </c>
      <c r="BH315" s="104">
        <v>0</v>
      </c>
      <c r="BI315" s="104" t="b">
        <v>0</v>
      </c>
      <c r="BJ315" s="105"/>
      <c r="BK315" s="105"/>
      <c r="BL315" s="104">
        <v>0</v>
      </c>
      <c r="BM315" s="104">
        <v>2</v>
      </c>
      <c r="BN315" s="104">
        <v>336</v>
      </c>
      <c r="BO315" s="105"/>
      <c r="BP315" s="105" t="s">
        <v>6743</v>
      </c>
      <c r="BQ315" s="104">
        <v>131400</v>
      </c>
      <c r="BR315" s="105"/>
      <c r="BS315" s="105" t="s">
        <v>513</v>
      </c>
      <c r="BT315" s="105"/>
      <c r="BU315" s="104">
        <v>0</v>
      </c>
    </row>
    <row r="316" spans="1:73" x14ac:dyDescent="0.35">
      <c r="A316" s="104">
        <v>0</v>
      </c>
      <c r="B316" s="105" t="s">
        <v>511</v>
      </c>
      <c r="C316" s="105"/>
      <c r="D316" s="104">
        <v>2</v>
      </c>
      <c r="E316" s="105" t="s">
        <v>7010</v>
      </c>
      <c r="F316" s="105" t="s">
        <v>6746</v>
      </c>
      <c r="G316" s="104">
        <v>1</v>
      </c>
      <c r="H316" s="105" t="s">
        <v>483</v>
      </c>
      <c r="I316" s="104" t="b">
        <v>1</v>
      </c>
      <c r="J316" s="105"/>
      <c r="K316" s="105"/>
      <c r="L316" s="104">
        <v>24</v>
      </c>
      <c r="M316" s="105"/>
      <c r="N316" s="104" t="b">
        <v>1</v>
      </c>
      <c r="O316" s="104">
        <v>0</v>
      </c>
      <c r="P316" s="105"/>
      <c r="Q316" s="105"/>
      <c r="R316" s="104" t="b">
        <v>0</v>
      </c>
      <c r="S316" s="105"/>
      <c r="T316" s="105"/>
      <c r="U316" s="105"/>
      <c r="V316" s="105"/>
      <c r="W316" s="105"/>
      <c r="X316" s="105"/>
      <c r="Y316" s="105"/>
      <c r="Z316" s="105"/>
      <c r="AA316" s="105"/>
      <c r="AB316" s="105"/>
      <c r="AC316" s="105"/>
      <c r="AD316" s="105"/>
      <c r="AE316" s="105"/>
      <c r="AF316" s="105"/>
      <c r="AG316" s="105"/>
      <c r="AH316" s="105"/>
      <c r="AI316" s="105"/>
      <c r="AJ316" s="105"/>
      <c r="AK316" s="105"/>
      <c r="AL316" s="105"/>
      <c r="AM316" s="105"/>
      <c r="AN316" s="105"/>
      <c r="AO316" s="105"/>
      <c r="AP316" s="105"/>
      <c r="AQ316" s="104">
        <v>0</v>
      </c>
      <c r="AR316" s="104">
        <v>8750</v>
      </c>
      <c r="AS316" s="105"/>
      <c r="AT316" s="104">
        <v>0</v>
      </c>
      <c r="AU316" s="104">
        <v>0</v>
      </c>
      <c r="AV316" s="104">
        <v>-1</v>
      </c>
      <c r="AW316" s="104">
        <v>1460</v>
      </c>
      <c r="AX316" s="104">
        <v>1460</v>
      </c>
      <c r="AY316" s="104">
        <v>20</v>
      </c>
      <c r="AZ316" s="104" t="b">
        <v>0</v>
      </c>
      <c r="BA316" s="104">
        <v>0</v>
      </c>
      <c r="BB316" s="104">
        <v>0</v>
      </c>
      <c r="BC316" s="104">
        <v>0</v>
      </c>
      <c r="BD316" s="104" t="b">
        <v>0</v>
      </c>
      <c r="BE316" s="105" t="s">
        <v>512</v>
      </c>
      <c r="BF316" s="104">
        <v>0</v>
      </c>
      <c r="BG316" s="104">
        <v>0</v>
      </c>
      <c r="BH316" s="104">
        <v>0</v>
      </c>
      <c r="BI316" s="104" t="b">
        <v>0</v>
      </c>
      <c r="BJ316" s="105"/>
      <c r="BK316" s="105"/>
      <c r="BL316" s="104">
        <v>0</v>
      </c>
      <c r="BM316" s="104">
        <v>3</v>
      </c>
      <c r="BN316" s="104">
        <v>0</v>
      </c>
      <c r="BO316" s="105"/>
      <c r="BP316" s="105" t="s">
        <v>209</v>
      </c>
      <c r="BQ316" s="104">
        <v>1460</v>
      </c>
      <c r="BR316" s="105"/>
      <c r="BS316" s="105" t="s">
        <v>513</v>
      </c>
      <c r="BT316" s="105"/>
      <c r="BU316" s="104">
        <v>0</v>
      </c>
    </row>
    <row r="317" spans="1:73" x14ac:dyDescent="0.35">
      <c r="A317" s="104">
        <v>0</v>
      </c>
      <c r="B317" s="105" t="s">
        <v>511</v>
      </c>
      <c r="C317" s="105"/>
      <c r="D317" s="104">
        <v>2</v>
      </c>
      <c r="E317" s="105" t="s">
        <v>6945</v>
      </c>
      <c r="F317" s="105" t="s">
        <v>6736</v>
      </c>
      <c r="G317" s="104">
        <v>1</v>
      </c>
      <c r="H317" s="105" t="s">
        <v>483</v>
      </c>
      <c r="I317" s="104" t="b">
        <v>1</v>
      </c>
      <c r="J317" s="105"/>
      <c r="K317" s="105"/>
      <c r="L317" s="104">
        <v>24</v>
      </c>
      <c r="M317" s="105"/>
      <c r="N317" s="104" t="b">
        <v>1</v>
      </c>
      <c r="O317" s="104">
        <v>0</v>
      </c>
      <c r="P317" s="105" t="s">
        <v>485</v>
      </c>
      <c r="Q317" s="105" t="s">
        <v>6002</v>
      </c>
      <c r="R317" s="104" t="b">
        <v>0</v>
      </c>
      <c r="S317" s="105"/>
      <c r="T317" s="105"/>
      <c r="U317" s="105"/>
      <c r="V317" s="105"/>
      <c r="W317" s="105"/>
      <c r="X317" s="105"/>
      <c r="Y317" s="105"/>
      <c r="Z317" s="105"/>
      <c r="AA317" s="105"/>
      <c r="AB317" s="105"/>
      <c r="AC317" s="105"/>
      <c r="AD317" s="105"/>
      <c r="AE317" s="105"/>
      <c r="AF317" s="105"/>
      <c r="AG317" s="105"/>
      <c r="AH317" s="105"/>
      <c r="AI317" s="105"/>
      <c r="AJ317" s="105"/>
      <c r="AK317" s="105"/>
      <c r="AL317" s="105"/>
      <c r="AM317" s="105"/>
      <c r="AN317" s="105"/>
      <c r="AO317" s="105"/>
      <c r="AP317" s="105"/>
      <c r="AQ317" s="104">
        <v>0</v>
      </c>
      <c r="AR317" s="104">
        <v>0</v>
      </c>
      <c r="AS317" s="105"/>
      <c r="AT317" s="104">
        <v>0</v>
      </c>
      <c r="AU317" s="104">
        <v>0</v>
      </c>
      <c r="AV317" s="104">
        <v>-1</v>
      </c>
      <c r="AW317" s="104">
        <v>2190</v>
      </c>
      <c r="AX317" s="104">
        <v>0.1</v>
      </c>
      <c r="AY317" s="104">
        <v>2</v>
      </c>
      <c r="AZ317" s="104" t="b">
        <v>0</v>
      </c>
      <c r="BA317" s="104">
        <v>0</v>
      </c>
      <c r="BB317" s="104">
        <v>0</v>
      </c>
      <c r="BC317" s="104">
        <v>0</v>
      </c>
      <c r="BD317" s="104" t="b">
        <v>1</v>
      </c>
      <c r="BE317" s="105" t="s">
        <v>877</v>
      </c>
      <c r="BF317" s="104">
        <v>43800</v>
      </c>
      <c r="BG317" s="104">
        <v>0</v>
      </c>
      <c r="BH317" s="104">
        <v>0</v>
      </c>
      <c r="BI317" s="104" t="b">
        <v>0</v>
      </c>
      <c r="BJ317" s="105"/>
      <c r="BK317" s="105"/>
      <c r="BL317" s="104">
        <v>0</v>
      </c>
      <c r="BM317" s="104">
        <v>0</v>
      </c>
      <c r="BN317" s="104">
        <v>4</v>
      </c>
      <c r="BO317" s="105"/>
      <c r="BP317" s="105" t="s">
        <v>208</v>
      </c>
      <c r="BQ317" s="104">
        <v>2190</v>
      </c>
      <c r="BR317" s="105"/>
      <c r="BS317" s="105" t="s">
        <v>513</v>
      </c>
      <c r="BT317" s="105"/>
      <c r="BU317" s="104">
        <v>0</v>
      </c>
    </row>
    <row r="318" spans="1:73" x14ac:dyDescent="0.35">
      <c r="A318" s="104">
        <v>0</v>
      </c>
      <c r="B318" s="105" t="s">
        <v>511</v>
      </c>
      <c r="C318" s="105"/>
      <c r="D318" s="104">
        <v>2</v>
      </c>
      <c r="E318" s="105" t="s">
        <v>6945</v>
      </c>
      <c r="F318" s="105" t="s">
        <v>6737</v>
      </c>
      <c r="G318" s="104">
        <v>1</v>
      </c>
      <c r="H318" s="105" t="s">
        <v>483</v>
      </c>
      <c r="I318" s="104" t="b">
        <v>1</v>
      </c>
      <c r="J318" s="105"/>
      <c r="K318" s="105"/>
      <c r="L318" s="104">
        <v>24</v>
      </c>
      <c r="M318" s="105"/>
      <c r="N318" s="104" t="b">
        <v>1</v>
      </c>
      <c r="O318" s="104">
        <v>0</v>
      </c>
      <c r="P318" s="105" t="s">
        <v>485</v>
      </c>
      <c r="Q318" s="105" t="s">
        <v>6002</v>
      </c>
      <c r="R318" s="104" t="b">
        <v>0</v>
      </c>
      <c r="S318" s="105"/>
      <c r="T318" s="105"/>
      <c r="U318" s="105"/>
      <c r="V318" s="105"/>
      <c r="W318" s="105"/>
      <c r="X318" s="105"/>
      <c r="Y318" s="105"/>
      <c r="Z318" s="105"/>
      <c r="AA318" s="105"/>
      <c r="AB318" s="105"/>
      <c r="AC318" s="105"/>
      <c r="AD318" s="105"/>
      <c r="AE318" s="105"/>
      <c r="AF318" s="105"/>
      <c r="AG318" s="105"/>
      <c r="AH318" s="105"/>
      <c r="AI318" s="105"/>
      <c r="AJ318" s="105"/>
      <c r="AK318" s="105"/>
      <c r="AL318" s="105"/>
      <c r="AM318" s="105"/>
      <c r="AN318" s="105"/>
      <c r="AO318" s="105"/>
      <c r="AP318" s="105"/>
      <c r="AQ318" s="104">
        <v>0</v>
      </c>
      <c r="AR318" s="104">
        <v>500</v>
      </c>
      <c r="AS318" s="105"/>
      <c r="AT318" s="104">
        <v>0</v>
      </c>
      <c r="AU318" s="104">
        <v>0</v>
      </c>
      <c r="AV318" s="104">
        <v>-1</v>
      </c>
      <c r="AW318" s="104">
        <v>1460</v>
      </c>
      <c r="AX318" s="104">
        <v>1460</v>
      </c>
      <c r="AY318" s="104">
        <v>20</v>
      </c>
      <c r="AZ318" s="104" t="b">
        <v>0</v>
      </c>
      <c r="BA318" s="104">
        <v>0</v>
      </c>
      <c r="BB318" s="104">
        <v>0</v>
      </c>
      <c r="BC318" s="104">
        <v>0</v>
      </c>
      <c r="BD318" s="104" t="b">
        <v>1</v>
      </c>
      <c r="BE318" s="105" t="s">
        <v>512</v>
      </c>
      <c r="BF318" s="104">
        <v>0</v>
      </c>
      <c r="BG318" s="104">
        <v>0</v>
      </c>
      <c r="BH318" s="104">
        <v>0</v>
      </c>
      <c r="BI318" s="104" t="b">
        <v>0</v>
      </c>
      <c r="BJ318" s="105"/>
      <c r="BK318" s="105"/>
      <c r="BL318" s="104">
        <v>0</v>
      </c>
      <c r="BM318" s="104">
        <v>1</v>
      </c>
      <c r="BN318" s="104">
        <v>8</v>
      </c>
      <c r="BO318" s="105"/>
      <c r="BP318" s="105" t="s">
        <v>209</v>
      </c>
      <c r="BQ318" s="104">
        <v>8760</v>
      </c>
      <c r="BR318" s="105"/>
      <c r="BS318" s="105" t="s">
        <v>513</v>
      </c>
      <c r="BT318" s="105"/>
      <c r="BU318" s="104">
        <v>0</v>
      </c>
    </row>
    <row r="319" spans="1:73" x14ac:dyDescent="0.35">
      <c r="A319" s="104">
        <v>0</v>
      </c>
      <c r="B319" s="105" t="s">
        <v>482</v>
      </c>
      <c r="C319" s="105"/>
      <c r="D319" s="104">
        <v>2</v>
      </c>
      <c r="E319" s="105" t="s">
        <v>6945</v>
      </c>
      <c r="F319" s="105" t="s">
        <v>6738</v>
      </c>
      <c r="G319" s="104">
        <v>1</v>
      </c>
      <c r="H319" s="105" t="s">
        <v>483</v>
      </c>
      <c r="I319" s="104" t="b">
        <v>1</v>
      </c>
      <c r="J319" s="105"/>
      <c r="K319" s="105"/>
      <c r="L319" s="104">
        <v>24</v>
      </c>
      <c r="M319" s="105"/>
      <c r="N319" s="104" t="b">
        <v>1</v>
      </c>
      <c r="O319" s="104">
        <v>0</v>
      </c>
      <c r="P319" s="105"/>
      <c r="Q319" s="105"/>
      <c r="R319" s="104" t="b">
        <v>0</v>
      </c>
      <c r="S319" s="105"/>
      <c r="T319" s="105"/>
      <c r="U319" s="105"/>
      <c r="V319" s="105"/>
      <c r="W319" s="105"/>
      <c r="X319" s="105"/>
      <c r="Y319" s="105"/>
      <c r="Z319" s="105"/>
      <c r="AA319" s="105"/>
      <c r="AB319" s="105"/>
      <c r="AC319" s="105"/>
      <c r="AD319" s="105"/>
      <c r="AE319" s="105"/>
      <c r="AF319" s="105"/>
      <c r="AG319" s="105"/>
      <c r="AH319" s="105"/>
      <c r="AI319" s="105"/>
      <c r="AJ319" s="105"/>
      <c r="AK319" s="105"/>
      <c r="AL319" s="105"/>
      <c r="AM319" s="105"/>
      <c r="AN319" s="105"/>
      <c r="AO319" s="105"/>
      <c r="AP319" s="105"/>
      <c r="AQ319" s="104">
        <v>0</v>
      </c>
      <c r="AR319" s="104">
        <v>15000</v>
      </c>
      <c r="AS319" s="105"/>
      <c r="AT319" s="104">
        <v>0</v>
      </c>
      <c r="AU319" s="104">
        <v>0</v>
      </c>
      <c r="AV319" s="104">
        <v>-1</v>
      </c>
      <c r="AW319" s="104">
        <v>1460</v>
      </c>
      <c r="AX319" s="104">
        <v>1460</v>
      </c>
      <c r="AY319" s="104">
        <v>20</v>
      </c>
      <c r="AZ319" s="104" t="b">
        <v>0</v>
      </c>
      <c r="BA319" s="104">
        <v>0</v>
      </c>
      <c r="BB319" s="104">
        <v>0</v>
      </c>
      <c r="BC319" s="104">
        <v>0</v>
      </c>
      <c r="BD319" s="104" t="b">
        <v>1</v>
      </c>
      <c r="BE319" s="105" t="s">
        <v>512</v>
      </c>
      <c r="BF319" s="104">
        <v>0</v>
      </c>
      <c r="BG319" s="104">
        <v>0</v>
      </c>
      <c r="BH319" s="104">
        <v>0</v>
      </c>
      <c r="BI319" s="104" t="b">
        <v>0</v>
      </c>
      <c r="BJ319" s="105"/>
      <c r="BK319" s="105"/>
      <c r="BL319" s="104">
        <v>0</v>
      </c>
      <c r="BM319" s="104">
        <v>2</v>
      </c>
      <c r="BN319" s="104">
        <v>0</v>
      </c>
      <c r="BO319" s="105"/>
      <c r="BP319" s="105" t="s">
        <v>207</v>
      </c>
      <c r="BQ319" s="104">
        <v>262800</v>
      </c>
      <c r="BR319" s="105"/>
      <c r="BS319" s="105" t="s">
        <v>105</v>
      </c>
      <c r="BT319" s="105"/>
      <c r="BU319" s="104">
        <v>0</v>
      </c>
    </row>
    <row r="320" spans="1:73" x14ac:dyDescent="0.35">
      <c r="A320" s="104">
        <v>0</v>
      </c>
      <c r="B320" s="105" t="s">
        <v>511</v>
      </c>
      <c r="C320" s="105"/>
      <c r="D320" s="104">
        <v>2</v>
      </c>
      <c r="E320" s="105" t="s">
        <v>6945</v>
      </c>
      <c r="F320" s="105" t="s">
        <v>6739</v>
      </c>
      <c r="G320" s="104">
        <v>1</v>
      </c>
      <c r="H320" s="105" t="s">
        <v>483</v>
      </c>
      <c r="I320" s="104" t="b">
        <v>1</v>
      </c>
      <c r="J320" s="105"/>
      <c r="K320" s="105"/>
      <c r="L320" s="104">
        <v>24</v>
      </c>
      <c r="M320" s="105"/>
      <c r="N320" s="104" t="b">
        <v>1</v>
      </c>
      <c r="O320" s="104">
        <v>0</v>
      </c>
      <c r="P320" s="105" t="s">
        <v>485</v>
      </c>
      <c r="Q320" s="105" t="s">
        <v>6002</v>
      </c>
      <c r="R320" s="104" t="b">
        <v>0</v>
      </c>
      <c r="S320" s="105"/>
      <c r="T320" s="105"/>
      <c r="U320" s="105"/>
      <c r="V320" s="105"/>
      <c r="W320" s="105"/>
      <c r="X320" s="105"/>
      <c r="Y320" s="105"/>
      <c r="Z320" s="105"/>
      <c r="AA320" s="105"/>
      <c r="AB320" s="105"/>
      <c r="AC320" s="105"/>
      <c r="AD320" s="105"/>
      <c r="AE320" s="105"/>
      <c r="AF320" s="105"/>
      <c r="AG320" s="105"/>
      <c r="AH320" s="105"/>
      <c r="AI320" s="105"/>
      <c r="AJ320" s="105"/>
      <c r="AK320" s="105"/>
      <c r="AL320" s="105"/>
      <c r="AM320" s="105"/>
      <c r="AN320" s="105"/>
      <c r="AO320" s="105"/>
      <c r="AP320" s="105"/>
      <c r="AQ320" s="104">
        <v>0</v>
      </c>
      <c r="AR320" s="104">
        <v>400</v>
      </c>
      <c r="AS320" s="105"/>
      <c r="AT320" s="104">
        <v>0</v>
      </c>
      <c r="AU320" s="104">
        <v>0</v>
      </c>
      <c r="AV320" s="104">
        <v>-1</v>
      </c>
      <c r="AW320" s="104">
        <v>1460</v>
      </c>
      <c r="AX320" s="104">
        <v>1460</v>
      </c>
      <c r="AY320" s="104">
        <v>20</v>
      </c>
      <c r="AZ320" s="104" t="b">
        <v>0</v>
      </c>
      <c r="BA320" s="104">
        <v>0</v>
      </c>
      <c r="BB320" s="104">
        <v>0</v>
      </c>
      <c r="BC320" s="104">
        <v>0</v>
      </c>
      <c r="BD320" s="104" t="b">
        <v>0</v>
      </c>
      <c r="BE320" s="105" t="s">
        <v>512</v>
      </c>
      <c r="BF320" s="104">
        <v>0</v>
      </c>
      <c r="BG320" s="104">
        <v>0</v>
      </c>
      <c r="BH320" s="104">
        <v>0</v>
      </c>
      <c r="BI320" s="104" t="b">
        <v>0</v>
      </c>
      <c r="BJ320" s="105"/>
      <c r="BK320" s="105"/>
      <c r="BL320" s="104">
        <v>0</v>
      </c>
      <c r="BM320" s="104">
        <v>3</v>
      </c>
      <c r="BN320" s="104">
        <v>1</v>
      </c>
      <c r="BO320" s="105"/>
      <c r="BP320" s="105" t="s">
        <v>208</v>
      </c>
      <c r="BQ320" s="104">
        <v>43800</v>
      </c>
      <c r="BR320" s="105"/>
      <c r="BS320" s="105" t="s">
        <v>513</v>
      </c>
      <c r="BT320" s="105"/>
      <c r="BU320" s="104">
        <v>0</v>
      </c>
    </row>
    <row r="321" spans="1:73" x14ac:dyDescent="0.35">
      <c r="A321" s="104">
        <v>0</v>
      </c>
      <c r="B321" s="105" t="s">
        <v>511</v>
      </c>
      <c r="C321" s="105"/>
      <c r="D321" s="104">
        <v>2</v>
      </c>
      <c r="E321" s="105" t="s">
        <v>6945</v>
      </c>
      <c r="F321" s="105" t="s">
        <v>6740</v>
      </c>
      <c r="G321" s="104">
        <v>1</v>
      </c>
      <c r="H321" s="105" t="s">
        <v>483</v>
      </c>
      <c r="I321" s="104" t="b">
        <v>1</v>
      </c>
      <c r="J321" s="105"/>
      <c r="K321" s="105"/>
      <c r="L321" s="104">
        <v>24</v>
      </c>
      <c r="M321" s="105"/>
      <c r="N321" s="104" t="b">
        <v>1</v>
      </c>
      <c r="O321" s="104">
        <v>0</v>
      </c>
      <c r="P321" s="105"/>
      <c r="Q321" s="105"/>
      <c r="R321" s="104" t="b">
        <v>0</v>
      </c>
      <c r="S321" s="105"/>
      <c r="T321" s="105"/>
      <c r="U321" s="105"/>
      <c r="V321" s="105"/>
      <c r="W321" s="105"/>
      <c r="X321" s="105"/>
      <c r="Y321" s="105"/>
      <c r="Z321" s="105"/>
      <c r="AA321" s="105"/>
      <c r="AB321" s="105"/>
      <c r="AC321" s="105"/>
      <c r="AD321" s="105"/>
      <c r="AE321" s="105"/>
      <c r="AF321" s="105"/>
      <c r="AG321" s="105"/>
      <c r="AH321" s="105"/>
      <c r="AI321" s="105"/>
      <c r="AJ321" s="105"/>
      <c r="AK321" s="105"/>
      <c r="AL321" s="105"/>
      <c r="AM321" s="105"/>
      <c r="AN321" s="105"/>
      <c r="AO321" s="105"/>
      <c r="AP321" s="105"/>
      <c r="AQ321" s="104">
        <v>0</v>
      </c>
      <c r="AR321" s="104">
        <v>0</v>
      </c>
      <c r="AS321" s="105"/>
      <c r="AT321" s="104">
        <v>0</v>
      </c>
      <c r="AU321" s="104">
        <v>0</v>
      </c>
      <c r="AV321" s="104">
        <v>-1</v>
      </c>
      <c r="AW321" s="104">
        <v>1460</v>
      </c>
      <c r="AX321" s="104">
        <v>1460</v>
      </c>
      <c r="AY321" s="104">
        <v>20</v>
      </c>
      <c r="AZ321" s="104" t="b">
        <v>0</v>
      </c>
      <c r="BA321" s="104">
        <v>0</v>
      </c>
      <c r="BB321" s="104">
        <v>0</v>
      </c>
      <c r="BC321" s="104">
        <v>0</v>
      </c>
      <c r="BD321" s="104" t="b">
        <v>0</v>
      </c>
      <c r="BE321" s="105" t="s">
        <v>512</v>
      </c>
      <c r="BF321" s="104">
        <v>0</v>
      </c>
      <c r="BG321" s="104">
        <v>0</v>
      </c>
      <c r="BH321" s="104">
        <v>0</v>
      </c>
      <c r="BI321" s="104" t="b">
        <v>0</v>
      </c>
      <c r="BJ321" s="105"/>
      <c r="BK321" s="105"/>
      <c r="BL321" s="104">
        <v>0</v>
      </c>
      <c r="BM321" s="104">
        <v>4</v>
      </c>
      <c r="BN321" s="104">
        <v>0</v>
      </c>
      <c r="BO321" s="105" t="s">
        <v>6741</v>
      </c>
      <c r="BP321" s="105" t="s">
        <v>208</v>
      </c>
      <c r="BQ321" s="104">
        <v>8760</v>
      </c>
      <c r="BR321" s="105"/>
      <c r="BS321" s="105" t="s">
        <v>513</v>
      </c>
      <c r="BT321" s="105"/>
      <c r="BU321" s="104">
        <v>0</v>
      </c>
    </row>
    <row r="322" spans="1:73" x14ac:dyDescent="0.35">
      <c r="A322" s="104">
        <v>0</v>
      </c>
      <c r="B322" s="105" t="s">
        <v>511</v>
      </c>
      <c r="C322" s="105"/>
      <c r="D322" s="104">
        <v>2</v>
      </c>
      <c r="E322" s="105" t="s">
        <v>6945</v>
      </c>
      <c r="F322" s="105" t="s">
        <v>10656</v>
      </c>
      <c r="G322" s="104">
        <v>1</v>
      </c>
      <c r="H322" s="105" t="s">
        <v>483</v>
      </c>
      <c r="I322" s="104" t="b">
        <v>1</v>
      </c>
      <c r="J322" s="105"/>
      <c r="K322" s="105"/>
      <c r="L322" s="104">
        <v>24</v>
      </c>
      <c r="M322" s="105"/>
      <c r="N322" s="104" t="b">
        <v>1</v>
      </c>
      <c r="O322" s="104">
        <v>0</v>
      </c>
      <c r="P322" s="105"/>
      <c r="Q322" s="105"/>
      <c r="R322" s="104" t="b">
        <v>1</v>
      </c>
      <c r="S322" s="105"/>
      <c r="T322" s="105"/>
      <c r="U322" s="105"/>
      <c r="V322" s="105"/>
      <c r="W322" s="105"/>
      <c r="X322" s="105"/>
      <c r="Y322" s="105"/>
      <c r="Z322" s="105"/>
      <c r="AA322" s="105"/>
      <c r="AB322" s="105"/>
      <c r="AC322" s="105"/>
      <c r="AD322" s="105"/>
      <c r="AE322" s="105"/>
      <c r="AF322" s="105"/>
      <c r="AG322" s="105"/>
      <c r="AH322" s="105"/>
      <c r="AI322" s="105"/>
      <c r="AJ322" s="105"/>
      <c r="AK322" s="105"/>
      <c r="AL322" s="105"/>
      <c r="AM322" s="105"/>
      <c r="AN322" s="105"/>
      <c r="AO322" s="105"/>
      <c r="AP322" s="105"/>
      <c r="AQ322" s="104">
        <v>0</v>
      </c>
      <c r="AR322" s="104">
        <v>0</v>
      </c>
      <c r="AS322" s="105"/>
      <c r="AT322" s="104">
        <v>0</v>
      </c>
      <c r="AU322" s="104">
        <v>0</v>
      </c>
      <c r="AV322" s="104">
        <v>-1</v>
      </c>
      <c r="AW322" s="104">
        <v>1460</v>
      </c>
      <c r="AX322" s="104">
        <v>1460</v>
      </c>
      <c r="AY322" s="104">
        <v>20</v>
      </c>
      <c r="AZ322" s="104" t="b">
        <v>0</v>
      </c>
      <c r="BA322" s="104">
        <v>0</v>
      </c>
      <c r="BB322" s="104">
        <v>0</v>
      </c>
      <c r="BC322" s="104">
        <v>0</v>
      </c>
      <c r="BD322" s="104" t="b">
        <v>0</v>
      </c>
      <c r="BE322" s="105" t="s">
        <v>512</v>
      </c>
      <c r="BF322" s="104">
        <v>0</v>
      </c>
      <c r="BG322" s="104">
        <v>0</v>
      </c>
      <c r="BH322" s="104">
        <v>0</v>
      </c>
      <c r="BI322" s="104" t="b">
        <v>0</v>
      </c>
      <c r="BJ322" s="105"/>
      <c r="BK322" s="105"/>
      <c r="BL322" s="104">
        <v>0</v>
      </c>
      <c r="BM322" s="104">
        <v>5</v>
      </c>
      <c r="BN322" s="104">
        <v>0</v>
      </c>
      <c r="BO322" s="105" t="s">
        <v>6742</v>
      </c>
      <c r="BP322" s="105" t="s">
        <v>6743</v>
      </c>
      <c r="BQ322" s="104">
        <v>17520</v>
      </c>
      <c r="BR322" s="105"/>
      <c r="BS322" s="105" t="s">
        <v>513</v>
      </c>
      <c r="BT322" s="105"/>
      <c r="BU322" s="104">
        <v>0</v>
      </c>
    </row>
    <row r="323" spans="1:73" x14ac:dyDescent="0.35">
      <c r="A323" s="104">
        <v>0</v>
      </c>
      <c r="B323" s="105" t="s">
        <v>482</v>
      </c>
      <c r="C323" s="105"/>
      <c r="D323" s="104">
        <v>2</v>
      </c>
      <c r="E323" s="105" t="s">
        <v>10833</v>
      </c>
      <c r="F323" s="105" t="s">
        <v>6815</v>
      </c>
      <c r="G323" s="104">
        <v>1</v>
      </c>
      <c r="H323" s="105" t="s">
        <v>483</v>
      </c>
      <c r="I323" s="104" t="b">
        <v>1</v>
      </c>
      <c r="J323" s="105"/>
      <c r="K323" s="105"/>
      <c r="L323" s="104">
        <v>24</v>
      </c>
      <c r="M323" s="105"/>
      <c r="N323" s="104" t="b">
        <v>1</v>
      </c>
      <c r="O323" s="104">
        <v>0</v>
      </c>
      <c r="P323" s="105"/>
      <c r="Q323" s="105"/>
      <c r="R323" s="104" t="b">
        <v>0</v>
      </c>
      <c r="S323" s="105"/>
      <c r="T323" s="105"/>
      <c r="U323" s="105"/>
      <c r="V323" s="105"/>
      <c r="W323" s="105"/>
      <c r="X323" s="105"/>
      <c r="Y323" s="105"/>
      <c r="Z323" s="105"/>
      <c r="AA323" s="105"/>
      <c r="AB323" s="105"/>
      <c r="AC323" s="105"/>
      <c r="AD323" s="105"/>
      <c r="AE323" s="105"/>
      <c r="AF323" s="105"/>
      <c r="AG323" s="105"/>
      <c r="AH323" s="105"/>
      <c r="AI323" s="105"/>
      <c r="AJ323" s="105"/>
      <c r="AK323" s="105"/>
      <c r="AL323" s="105"/>
      <c r="AM323" s="105"/>
      <c r="AN323" s="105"/>
      <c r="AO323" s="105"/>
      <c r="AP323" s="105"/>
      <c r="AQ323" s="104">
        <v>0</v>
      </c>
      <c r="AR323" s="104">
        <v>20000</v>
      </c>
      <c r="AS323" s="105"/>
      <c r="AT323" s="104">
        <v>0</v>
      </c>
      <c r="AU323" s="104">
        <v>0</v>
      </c>
      <c r="AV323" s="104">
        <v>-1</v>
      </c>
      <c r="AW323" s="104">
        <v>21900</v>
      </c>
      <c r="AX323" s="104">
        <v>4380</v>
      </c>
      <c r="AY323" s="104">
        <v>11</v>
      </c>
      <c r="AZ323" s="104" t="b">
        <v>0</v>
      </c>
      <c r="BA323" s="104">
        <v>0</v>
      </c>
      <c r="BB323" s="104">
        <v>0</v>
      </c>
      <c r="BC323" s="104">
        <v>0</v>
      </c>
      <c r="BD323" s="104" t="b">
        <v>1</v>
      </c>
      <c r="BE323" s="105" t="s">
        <v>512</v>
      </c>
      <c r="BF323" s="104">
        <v>0</v>
      </c>
      <c r="BG323" s="104">
        <v>0</v>
      </c>
      <c r="BH323" s="104">
        <v>0</v>
      </c>
      <c r="BI323" s="104" t="b">
        <v>0</v>
      </c>
      <c r="BJ323" s="105"/>
      <c r="BK323" s="105"/>
      <c r="BL323" s="104">
        <v>0</v>
      </c>
      <c r="BM323" s="104">
        <v>0</v>
      </c>
      <c r="BN323" s="104">
        <v>0</v>
      </c>
      <c r="BO323" s="105"/>
      <c r="BP323" s="105" t="s">
        <v>207</v>
      </c>
      <c r="BQ323" s="104">
        <v>43800</v>
      </c>
      <c r="BR323" s="105"/>
      <c r="BS323" s="105" t="s">
        <v>105</v>
      </c>
      <c r="BT323" s="105"/>
      <c r="BU323" s="104">
        <v>0</v>
      </c>
    </row>
    <row r="324" spans="1:73" x14ac:dyDescent="0.35">
      <c r="A324" s="104">
        <v>0</v>
      </c>
      <c r="B324" s="105" t="s">
        <v>511</v>
      </c>
      <c r="C324" s="105"/>
      <c r="D324" s="104">
        <v>2</v>
      </c>
      <c r="E324" s="105" t="s">
        <v>10833</v>
      </c>
      <c r="F324" s="105" t="s">
        <v>6813</v>
      </c>
      <c r="G324" s="104">
        <v>1</v>
      </c>
      <c r="H324" s="105" t="s">
        <v>483</v>
      </c>
      <c r="I324" s="104" t="b">
        <v>1</v>
      </c>
      <c r="J324" s="105"/>
      <c r="K324" s="105"/>
      <c r="L324" s="104">
        <v>24</v>
      </c>
      <c r="M324" s="105"/>
      <c r="N324" s="104" t="b">
        <v>1</v>
      </c>
      <c r="O324" s="104">
        <v>0</v>
      </c>
      <c r="P324" s="105"/>
      <c r="Q324" s="105"/>
      <c r="R324" s="104" t="b">
        <v>0</v>
      </c>
      <c r="S324" s="105"/>
      <c r="T324" s="105"/>
      <c r="U324" s="105"/>
      <c r="V324" s="105"/>
      <c r="W324" s="105"/>
      <c r="X324" s="105"/>
      <c r="Y324" s="105"/>
      <c r="Z324" s="105"/>
      <c r="AA324" s="105"/>
      <c r="AB324" s="105"/>
      <c r="AC324" s="105"/>
      <c r="AD324" s="105"/>
      <c r="AE324" s="105"/>
      <c r="AF324" s="105"/>
      <c r="AG324" s="105"/>
      <c r="AH324" s="105"/>
      <c r="AI324" s="105"/>
      <c r="AJ324" s="105"/>
      <c r="AK324" s="105"/>
      <c r="AL324" s="105"/>
      <c r="AM324" s="105"/>
      <c r="AN324" s="105"/>
      <c r="AO324" s="105"/>
      <c r="AP324" s="105"/>
      <c r="AQ324" s="104">
        <v>0</v>
      </c>
      <c r="AR324" s="104">
        <v>0</v>
      </c>
      <c r="AS324" s="105"/>
      <c r="AT324" s="104">
        <v>0</v>
      </c>
      <c r="AU324" s="104">
        <v>0</v>
      </c>
      <c r="AV324" s="104">
        <v>-1</v>
      </c>
      <c r="AW324" s="104">
        <v>1460</v>
      </c>
      <c r="AX324" s="104">
        <v>1460</v>
      </c>
      <c r="AY324" s="104">
        <v>20</v>
      </c>
      <c r="AZ324" s="104" t="b">
        <v>0</v>
      </c>
      <c r="BA324" s="104">
        <v>0</v>
      </c>
      <c r="BB324" s="104">
        <v>0</v>
      </c>
      <c r="BC324" s="104">
        <v>0</v>
      </c>
      <c r="BD324" s="104" t="b">
        <v>1</v>
      </c>
      <c r="BE324" s="105" t="s">
        <v>512</v>
      </c>
      <c r="BF324" s="104">
        <v>0</v>
      </c>
      <c r="BG324" s="104">
        <v>0</v>
      </c>
      <c r="BH324" s="104">
        <v>0</v>
      </c>
      <c r="BI324" s="104" t="b">
        <v>0</v>
      </c>
      <c r="BJ324" s="105"/>
      <c r="BK324" s="105"/>
      <c r="BL324" s="104">
        <v>0</v>
      </c>
      <c r="BM324" s="104">
        <v>1</v>
      </c>
      <c r="BN324" s="104">
        <v>0</v>
      </c>
      <c r="BO324" s="105"/>
      <c r="BP324" s="105" t="s">
        <v>208</v>
      </c>
      <c r="BQ324" s="104">
        <v>2190</v>
      </c>
      <c r="BR324" s="105"/>
      <c r="BS324" s="105" t="s">
        <v>513</v>
      </c>
      <c r="BT324" s="105"/>
      <c r="BU324" s="104">
        <v>0</v>
      </c>
    </row>
    <row r="325" spans="1:73" x14ac:dyDescent="0.35">
      <c r="A325" s="104">
        <v>0</v>
      </c>
      <c r="B325" s="105" t="s">
        <v>511</v>
      </c>
      <c r="C325" s="105"/>
      <c r="D325" s="104">
        <v>2</v>
      </c>
      <c r="E325" s="105" t="s">
        <v>10833</v>
      </c>
      <c r="F325" s="105" t="s">
        <v>10656</v>
      </c>
      <c r="G325" s="104">
        <v>1</v>
      </c>
      <c r="H325" s="105" t="s">
        <v>483</v>
      </c>
      <c r="I325" s="104" t="b">
        <v>1</v>
      </c>
      <c r="J325" s="105"/>
      <c r="K325" s="105"/>
      <c r="L325" s="104">
        <v>24</v>
      </c>
      <c r="M325" s="105"/>
      <c r="N325" s="104" t="b">
        <v>1</v>
      </c>
      <c r="O325" s="104">
        <v>0</v>
      </c>
      <c r="P325" s="105"/>
      <c r="Q325" s="105"/>
      <c r="R325" s="104" t="b">
        <v>1</v>
      </c>
      <c r="S325" s="105"/>
      <c r="T325" s="105"/>
      <c r="U325" s="105"/>
      <c r="V325" s="105"/>
      <c r="W325" s="105"/>
      <c r="X325" s="105"/>
      <c r="Y325" s="105"/>
      <c r="Z325" s="105"/>
      <c r="AA325" s="105"/>
      <c r="AB325" s="105"/>
      <c r="AC325" s="105"/>
      <c r="AD325" s="105"/>
      <c r="AE325" s="105"/>
      <c r="AF325" s="105"/>
      <c r="AG325" s="105"/>
      <c r="AH325" s="105"/>
      <c r="AI325" s="105"/>
      <c r="AJ325" s="105"/>
      <c r="AK325" s="105"/>
      <c r="AL325" s="105"/>
      <c r="AM325" s="105"/>
      <c r="AN325" s="105"/>
      <c r="AO325" s="105"/>
      <c r="AP325" s="105"/>
      <c r="AQ325" s="104">
        <v>0</v>
      </c>
      <c r="AR325" s="104">
        <v>0</v>
      </c>
      <c r="AS325" s="105"/>
      <c r="AT325" s="104">
        <v>0</v>
      </c>
      <c r="AU325" s="104">
        <v>0</v>
      </c>
      <c r="AV325" s="104">
        <v>-1</v>
      </c>
      <c r="AW325" s="104">
        <v>1460</v>
      </c>
      <c r="AX325" s="104">
        <v>1460</v>
      </c>
      <c r="AY325" s="104">
        <v>20</v>
      </c>
      <c r="AZ325" s="104" t="b">
        <v>0</v>
      </c>
      <c r="BA325" s="104">
        <v>0</v>
      </c>
      <c r="BB325" s="104">
        <v>0</v>
      </c>
      <c r="BC325" s="104">
        <v>0</v>
      </c>
      <c r="BD325" s="104" t="b">
        <v>0</v>
      </c>
      <c r="BE325" s="105" t="s">
        <v>512</v>
      </c>
      <c r="BF325" s="104">
        <v>0</v>
      </c>
      <c r="BG325" s="104">
        <v>0</v>
      </c>
      <c r="BH325" s="104">
        <v>0</v>
      </c>
      <c r="BI325" s="104" t="b">
        <v>0</v>
      </c>
      <c r="BJ325" s="105"/>
      <c r="BK325" s="105"/>
      <c r="BL325" s="104">
        <v>0</v>
      </c>
      <c r="BM325" s="104">
        <v>2</v>
      </c>
      <c r="BN325" s="104">
        <v>0</v>
      </c>
      <c r="BO325" s="105" t="s">
        <v>6742</v>
      </c>
      <c r="BP325" s="105" t="s">
        <v>6743</v>
      </c>
      <c r="BQ325" s="104">
        <v>17520</v>
      </c>
      <c r="BR325" s="105"/>
      <c r="BS325" s="105" t="s">
        <v>513</v>
      </c>
      <c r="BT325" s="105"/>
      <c r="BU325" s="104">
        <v>0</v>
      </c>
    </row>
    <row r="326" spans="1:73" x14ac:dyDescent="0.35">
      <c r="A326" s="104">
        <v>0</v>
      </c>
      <c r="B326" s="105" t="s">
        <v>482</v>
      </c>
      <c r="C326" s="105"/>
      <c r="D326" s="104">
        <v>2</v>
      </c>
      <c r="E326" s="105" t="s">
        <v>10834</v>
      </c>
      <c r="F326" s="105" t="s">
        <v>6816</v>
      </c>
      <c r="G326" s="104">
        <v>1</v>
      </c>
      <c r="H326" s="105" t="s">
        <v>483</v>
      </c>
      <c r="I326" s="104" t="b">
        <v>1</v>
      </c>
      <c r="J326" s="105"/>
      <c r="K326" s="105"/>
      <c r="L326" s="104">
        <v>24</v>
      </c>
      <c r="M326" s="105"/>
      <c r="N326" s="104" t="b">
        <v>1</v>
      </c>
      <c r="O326" s="104">
        <v>0</v>
      </c>
      <c r="P326" s="105"/>
      <c r="Q326" s="105"/>
      <c r="R326" s="104" t="b">
        <v>0</v>
      </c>
      <c r="S326" s="105"/>
      <c r="T326" s="105"/>
      <c r="U326" s="105"/>
      <c r="V326" s="105"/>
      <c r="W326" s="105"/>
      <c r="X326" s="105"/>
      <c r="Y326" s="105"/>
      <c r="Z326" s="105"/>
      <c r="AA326" s="105"/>
      <c r="AB326" s="105"/>
      <c r="AC326" s="105"/>
      <c r="AD326" s="105"/>
      <c r="AE326" s="105"/>
      <c r="AF326" s="105"/>
      <c r="AG326" s="105"/>
      <c r="AH326" s="105"/>
      <c r="AI326" s="105"/>
      <c r="AJ326" s="105"/>
      <c r="AK326" s="105"/>
      <c r="AL326" s="105"/>
      <c r="AM326" s="105"/>
      <c r="AN326" s="105"/>
      <c r="AO326" s="105"/>
      <c r="AP326" s="105"/>
      <c r="AQ326" s="104">
        <v>0</v>
      </c>
      <c r="AR326" s="104">
        <v>10000</v>
      </c>
      <c r="AS326" s="105"/>
      <c r="AT326" s="104">
        <v>0</v>
      </c>
      <c r="AU326" s="104">
        <v>0</v>
      </c>
      <c r="AV326" s="104">
        <v>-1</v>
      </c>
      <c r="AW326" s="104">
        <v>43800</v>
      </c>
      <c r="AX326" s="104">
        <v>8760</v>
      </c>
      <c r="AY326" s="104">
        <v>11</v>
      </c>
      <c r="AZ326" s="104" t="b">
        <v>0</v>
      </c>
      <c r="BA326" s="104">
        <v>0</v>
      </c>
      <c r="BB326" s="104">
        <v>0</v>
      </c>
      <c r="BC326" s="104">
        <v>0</v>
      </c>
      <c r="BD326" s="104" t="b">
        <v>1</v>
      </c>
      <c r="BE326" s="105" t="s">
        <v>512</v>
      </c>
      <c r="BF326" s="104">
        <v>0</v>
      </c>
      <c r="BG326" s="104">
        <v>0</v>
      </c>
      <c r="BH326" s="104">
        <v>0</v>
      </c>
      <c r="BI326" s="104" t="b">
        <v>0</v>
      </c>
      <c r="BJ326" s="105"/>
      <c r="BK326" s="105"/>
      <c r="BL326" s="104">
        <v>0</v>
      </c>
      <c r="BM326" s="104">
        <v>0</v>
      </c>
      <c r="BN326" s="104">
        <v>0</v>
      </c>
      <c r="BO326" s="105"/>
      <c r="BP326" s="105" t="s">
        <v>207</v>
      </c>
      <c r="BQ326" s="104">
        <v>87600</v>
      </c>
      <c r="BR326" s="105"/>
      <c r="BS326" s="105" t="s">
        <v>105</v>
      </c>
      <c r="BT326" s="105"/>
      <c r="BU326" s="104">
        <v>0</v>
      </c>
    </row>
    <row r="327" spans="1:73" x14ac:dyDescent="0.35">
      <c r="A327" s="104">
        <v>0</v>
      </c>
      <c r="B327" s="105" t="s">
        <v>511</v>
      </c>
      <c r="C327" s="105"/>
      <c r="D327" s="104">
        <v>2</v>
      </c>
      <c r="E327" s="105" t="s">
        <v>10834</v>
      </c>
      <c r="F327" s="105" t="s">
        <v>6813</v>
      </c>
      <c r="G327" s="104">
        <v>1</v>
      </c>
      <c r="H327" s="105" t="s">
        <v>483</v>
      </c>
      <c r="I327" s="104" t="b">
        <v>1</v>
      </c>
      <c r="J327" s="105"/>
      <c r="K327" s="105"/>
      <c r="L327" s="104">
        <v>24</v>
      </c>
      <c r="M327" s="105"/>
      <c r="N327" s="104" t="b">
        <v>1</v>
      </c>
      <c r="O327" s="104">
        <v>0</v>
      </c>
      <c r="P327" s="105"/>
      <c r="Q327" s="105"/>
      <c r="R327" s="104" t="b">
        <v>0</v>
      </c>
      <c r="S327" s="105"/>
      <c r="T327" s="105"/>
      <c r="U327" s="105"/>
      <c r="V327" s="105"/>
      <c r="W327" s="105"/>
      <c r="X327" s="105"/>
      <c r="Y327" s="105"/>
      <c r="Z327" s="105"/>
      <c r="AA327" s="105"/>
      <c r="AB327" s="105"/>
      <c r="AC327" s="105"/>
      <c r="AD327" s="105"/>
      <c r="AE327" s="105"/>
      <c r="AF327" s="105"/>
      <c r="AG327" s="105"/>
      <c r="AH327" s="105"/>
      <c r="AI327" s="105"/>
      <c r="AJ327" s="105"/>
      <c r="AK327" s="105"/>
      <c r="AL327" s="105"/>
      <c r="AM327" s="105"/>
      <c r="AN327" s="105"/>
      <c r="AO327" s="105"/>
      <c r="AP327" s="105"/>
      <c r="AQ327" s="104">
        <v>0</v>
      </c>
      <c r="AR327" s="104">
        <v>0</v>
      </c>
      <c r="AS327" s="105"/>
      <c r="AT327" s="104">
        <v>0</v>
      </c>
      <c r="AU327" s="104">
        <v>0</v>
      </c>
      <c r="AV327" s="104">
        <v>-1</v>
      </c>
      <c r="AW327" s="104">
        <v>1460</v>
      </c>
      <c r="AX327" s="104">
        <v>1460</v>
      </c>
      <c r="AY327" s="104">
        <v>20</v>
      </c>
      <c r="AZ327" s="104" t="b">
        <v>0</v>
      </c>
      <c r="BA327" s="104">
        <v>0</v>
      </c>
      <c r="BB327" s="104">
        <v>0</v>
      </c>
      <c r="BC327" s="104">
        <v>0</v>
      </c>
      <c r="BD327" s="104" t="b">
        <v>0</v>
      </c>
      <c r="BE327" s="105" t="s">
        <v>512</v>
      </c>
      <c r="BF327" s="104">
        <v>0</v>
      </c>
      <c r="BG327" s="104">
        <v>0</v>
      </c>
      <c r="BH327" s="104">
        <v>0</v>
      </c>
      <c r="BI327" s="104" t="b">
        <v>0</v>
      </c>
      <c r="BJ327" s="105"/>
      <c r="BK327" s="105"/>
      <c r="BL327" s="104">
        <v>0</v>
      </c>
      <c r="BM327" s="104">
        <v>1</v>
      </c>
      <c r="BN327" s="104">
        <v>0</v>
      </c>
      <c r="BO327" s="105"/>
      <c r="BP327" s="105" t="s">
        <v>208</v>
      </c>
      <c r="BQ327" s="104">
        <v>2190</v>
      </c>
      <c r="BR327" s="105"/>
      <c r="BS327" s="105" t="s">
        <v>513</v>
      </c>
      <c r="BT327" s="105"/>
      <c r="BU327" s="104">
        <v>0</v>
      </c>
    </row>
    <row r="328" spans="1:73" x14ac:dyDescent="0.35">
      <c r="A328" s="104">
        <v>0</v>
      </c>
      <c r="B328" s="105" t="s">
        <v>511</v>
      </c>
      <c r="C328" s="105"/>
      <c r="D328" s="104">
        <v>2</v>
      </c>
      <c r="E328" s="105" t="s">
        <v>10834</v>
      </c>
      <c r="F328" s="105" t="s">
        <v>10656</v>
      </c>
      <c r="G328" s="104">
        <v>1</v>
      </c>
      <c r="H328" s="105" t="s">
        <v>483</v>
      </c>
      <c r="I328" s="104" t="b">
        <v>1</v>
      </c>
      <c r="J328" s="105"/>
      <c r="K328" s="105"/>
      <c r="L328" s="104">
        <v>24</v>
      </c>
      <c r="M328" s="105"/>
      <c r="N328" s="104" t="b">
        <v>1</v>
      </c>
      <c r="O328" s="104">
        <v>0</v>
      </c>
      <c r="P328" s="105"/>
      <c r="Q328" s="105"/>
      <c r="R328" s="104" t="b">
        <v>1</v>
      </c>
      <c r="S328" s="105"/>
      <c r="T328" s="105"/>
      <c r="U328" s="105"/>
      <c r="V328" s="105"/>
      <c r="W328" s="105"/>
      <c r="X328" s="105"/>
      <c r="Y328" s="105"/>
      <c r="Z328" s="105"/>
      <c r="AA328" s="105"/>
      <c r="AB328" s="105"/>
      <c r="AC328" s="105"/>
      <c r="AD328" s="105"/>
      <c r="AE328" s="105"/>
      <c r="AF328" s="105"/>
      <c r="AG328" s="105"/>
      <c r="AH328" s="105"/>
      <c r="AI328" s="105"/>
      <c r="AJ328" s="105"/>
      <c r="AK328" s="105"/>
      <c r="AL328" s="105"/>
      <c r="AM328" s="105"/>
      <c r="AN328" s="105"/>
      <c r="AO328" s="105"/>
      <c r="AP328" s="105"/>
      <c r="AQ328" s="104">
        <v>0</v>
      </c>
      <c r="AR328" s="104">
        <v>0</v>
      </c>
      <c r="AS328" s="105"/>
      <c r="AT328" s="104">
        <v>0</v>
      </c>
      <c r="AU328" s="104">
        <v>0</v>
      </c>
      <c r="AV328" s="104">
        <v>-1</v>
      </c>
      <c r="AW328" s="104">
        <v>1460</v>
      </c>
      <c r="AX328" s="104">
        <v>1460</v>
      </c>
      <c r="AY328" s="104">
        <v>20</v>
      </c>
      <c r="AZ328" s="104" t="b">
        <v>0</v>
      </c>
      <c r="BA328" s="104">
        <v>0</v>
      </c>
      <c r="BB328" s="104">
        <v>0</v>
      </c>
      <c r="BC328" s="104">
        <v>0</v>
      </c>
      <c r="BD328" s="104" t="b">
        <v>0</v>
      </c>
      <c r="BE328" s="105" t="s">
        <v>512</v>
      </c>
      <c r="BF328" s="104">
        <v>0</v>
      </c>
      <c r="BG328" s="104">
        <v>0</v>
      </c>
      <c r="BH328" s="104">
        <v>0</v>
      </c>
      <c r="BI328" s="104" t="b">
        <v>0</v>
      </c>
      <c r="BJ328" s="105"/>
      <c r="BK328" s="105"/>
      <c r="BL328" s="104">
        <v>0</v>
      </c>
      <c r="BM328" s="104">
        <v>2</v>
      </c>
      <c r="BN328" s="104">
        <v>0</v>
      </c>
      <c r="BO328" s="105" t="s">
        <v>6742</v>
      </c>
      <c r="BP328" s="105" t="s">
        <v>6743</v>
      </c>
      <c r="BQ328" s="104">
        <v>17520</v>
      </c>
      <c r="BR328" s="105"/>
      <c r="BS328" s="105" t="s">
        <v>513</v>
      </c>
      <c r="BT328" s="105"/>
      <c r="BU328" s="104">
        <v>0</v>
      </c>
    </row>
    <row r="329" spans="1:73" x14ac:dyDescent="0.35">
      <c r="A329" s="104">
        <v>0</v>
      </c>
      <c r="B329" s="105" t="s">
        <v>482</v>
      </c>
      <c r="C329" s="105"/>
      <c r="D329" s="104">
        <v>2</v>
      </c>
      <c r="E329" s="105" t="s">
        <v>10832</v>
      </c>
      <c r="F329" s="105" t="s">
        <v>6812</v>
      </c>
      <c r="G329" s="104">
        <v>1</v>
      </c>
      <c r="H329" s="105" t="s">
        <v>483</v>
      </c>
      <c r="I329" s="104" t="b">
        <v>1</v>
      </c>
      <c r="J329" s="105"/>
      <c r="K329" s="105"/>
      <c r="L329" s="104">
        <v>24</v>
      </c>
      <c r="M329" s="105"/>
      <c r="N329" s="104" t="b">
        <v>1</v>
      </c>
      <c r="O329" s="104">
        <v>0</v>
      </c>
      <c r="P329" s="105"/>
      <c r="Q329" s="105"/>
      <c r="R329" s="104" t="b">
        <v>0</v>
      </c>
      <c r="S329" s="105"/>
      <c r="T329" s="105"/>
      <c r="U329" s="105"/>
      <c r="V329" s="105"/>
      <c r="W329" s="105"/>
      <c r="X329" s="105"/>
      <c r="Y329" s="105"/>
      <c r="Z329" s="105"/>
      <c r="AA329" s="105"/>
      <c r="AB329" s="105"/>
      <c r="AC329" s="105"/>
      <c r="AD329" s="105"/>
      <c r="AE329" s="105"/>
      <c r="AF329" s="105"/>
      <c r="AG329" s="105"/>
      <c r="AH329" s="105"/>
      <c r="AI329" s="105"/>
      <c r="AJ329" s="105"/>
      <c r="AK329" s="105"/>
      <c r="AL329" s="105"/>
      <c r="AM329" s="105"/>
      <c r="AN329" s="105"/>
      <c r="AO329" s="105"/>
      <c r="AP329" s="105"/>
      <c r="AQ329" s="104">
        <v>0</v>
      </c>
      <c r="AR329" s="104">
        <v>8000</v>
      </c>
      <c r="AS329" s="105"/>
      <c r="AT329" s="104">
        <v>0</v>
      </c>
      <c r="AU329" s="104">
        <v>0</v>
      </c>
      <c r="AV329" s="104">
        <v>-1</v>
      </c>
      <c r="AW329" s="104">
        <v>21900</v>
      </c>
      <c r="AX329" s="104">
        <v>4380</v>
      </c>
      <c r="AY329" s="104">
        <v>11</v>
      </c>
      <c r="AZ329" s="104" t="b">
        <v>0</v>
      </c>
      <c r="BA329" s="104">
        <v>0</v>
      </c>
      <c r="BB329" s="104">
        <v>0</v>
      </c>
      <c r="BC329" s="104">
        <v>0</v>
      </c>
      <c r="BD329" s="104" t="b">
        <v>1</v>
      </c>
      <c r="BE329" s="105" t="s">
        <v>512</v>
      </c>
      <c r="BF329" s="104">
        <v>0</v>
      </c>
      <c r="BG329" s="104">
        <v>0</v>
      </c>
      <c r="BH329" s="104">
        <v>0</v>
      </c>
      <c r="BI329" s="104" t="b">
        <v>0</v>
      </c>
      <c r="BJ329" s="105"/>
      <c r="BK329" s="105"/>
      <c r="BL329" s="104">
        <v>0</v>
      </c>
      <c r="BM329" s="104">
        <v>0</v>
      </c>
      <c r="BN329" s="104">
        <v>0</v>
      </c>
      <c r="BO329" s="105"/>
      <c r="BP329" s="105" t="s">
        <v>207</v>
      </c>
      <c r="BQ329" s="104">
        <v>105120</v>
      </c>
      <c r="BR329" s="105"/>
      <c r="BS329" s="105" t="s">
        <v>105</v>
      </c>
      <c r="BT329" s="105"/>
      <c r="BU329" s="104">
        <v>0</v>
      </c>
    </row>
    <row r="330" spans="1:73" x14ac:dyDescent="0.35">
      <c r="A330" s="104">
        <v>0</v>
      </c>
      <c r="B330" s="105" t="s">
        <v>511</v>
      </c>
      <c r="C330" s="105"/>
      <c r="D330" s="104">
        <v>2</v>
      </c>
      <c r="E330" s="105" t="s">
        <v>10832</v>
      </c>
      <c r="F330" s="105" t="s">
        <v>6813</v>
      </c>
      <c r="G330" s="104">
        <v>1</v>
      </c>
      <c r="H330" s="105" t="s">
        <v>483</v>
      </c>
      <c r="I330" s="104" t="b">
        <v>1</v>
      </c>
      <c r="J330" s="105"/>
      <c r="K330" s="105"/>
      <c r="L330" s="104">
        <v>24</v>
      </c>
      <c r="M330" s="105"/>
      <c r="N330" s="104" t="b">
        <v>1</v>
      </c>
      <c r="O330" s="104">
        <v>0</v>
      </c>
      <c r="P330" s="105"/>
      <c r="Q330" s="105"/>
      <c r="R330" s="104" t="b">
        <v>0</v>
      </c>
      <c r="S330" s="105"/>
      <c r="T330" s="105"/>
      <c r="U330" s="105"/>
      <c r="V330" s="105"/>
      <c r="W330" s="105"/>
      <c r="X330" s="105"/>
      <c r="Y330" s="105"/>
      <c r="Z330" s="105"/>
      <c r="AA330" s="105"/>
      <c r="AB330" s="105"/>
      <c r="AC330" s="105"/>
      <c r="AD330" s="105"/>
      <c r="AE330" s="105"/>
      <c r="AF330" s="105"/>
      <c r="AG330" s="105"/>
      <c r="AH330" s="105"/>
      <c r="AI330" s="105"/>
      <c r="AJ330" s="105"/>
      <c r="AK330" s="105"/>
      <c r="AL330" s="105"/>
      <c r="AM330" s="105"/>
      <c r="AN330" s="105"/>
      <c r="AO330" s="105"/>
      <c r="AP330" s="105"/>
      <c r="AQ330" s="104">
        <v>0</v>
      </c>
      <c r="AR330" s="104">
        <v>0</v>
      </c>
      <c r="AS330" s="105"/>
      <c r="AT330" s="104">
        <v>0</v>
      </c>
      <c r="AU330" s="104">
        <v>0</v>
      </c>
      <c r="AV330" s="104">
        <v>-1</v>
      </c>
      <c r="AW330" s="104">
        <v>1460</v>
      </c>
      <c r="AX330" s="104">
        <v>1460</v>
      </c>
      <c r="AY330" s="104">
        <v>20</v>
      </c>
      <c r="AZ330" s="104" t="b">
        <v>0</v>
      </c>
      <c r="BA330" s="104">
        <v>0</v>
      </c>
      <c r="BB330" s="104">
        <v>0</v>
      </c>
      <c r="BC330" s="104">
        <v>0</v>
      </c>
      <c r="BD330" s="104" t="b">
        <v>1</v>
      </c>
      <c r="BE330" s="105" t="s">
        <v>512</v>
      </c>
      <c r="BF330" s="104">
        <v>0</v>
      </c>
      <c r="BG330" s="104">
        <v>0</v>
      </c>
      <c r="BH330" s="104">
        <v>0</v>
      </c>
      <c r="BI330" s="104" t="b">
        <v>0</v>
      </c>
      <c r="BJ330" s="105"/>
      <c r="BK330" s="105"/>
      <c r="BL330" s="104">
        <v>0</v>
      </c>
      <c r="BM330" s="104">
        <v>1</v>
      </c>
      <c r="BN330" s="104">
        <v>0</v>
      </c>
      <c r="BO330" s="105"/>
      <c r="BP330" s="105" t="s">
        <v>208</v>
      </c>
      <c r="BQ330" s="104">
        <v>2190</v>
      </c>
      <c r="BR330" s="105"/>
      <c r="BS330" s="105" t="s">
        <v>513</v>
      </c>
      <c r="BT330" s="105"/>
      <c r="BU330" s="104">
        <v>0</v>
      </c>
    </row>
    <row r="331" spans="1:73" x14ac:dyDescent="0.35">
      <c r="A331" s="104">
        <v>0</v>
      </c>
      <c r="B331" s="105" t="s">
        <v>511</v>
      </c>
      <c r="C331" s="105"/>
      <c r="D331" s="104">
        <v>2</v>
      </c>
      <c r="E331" s="105" t="s">
        <v>10832</v>
      </c>
      <c r="F331" s="105" t="s">
        <v>10656</v>
      </c>
      <c r="G331" s="104">
        <v>1</v>
      </c>
      <c r="H331" s="105" t="s">
        <v>483</v>
      </c>
      <c r="I331" s="104" t="b">
        <v>1</v>
      </c>
      <c r="J331" s="105"/>
      <c r="K331" s="105"/>
      <c r="L331" s="104">
        <v>24</v>
      </c>
      <c r="M331" s="105"/>
      <c r="N331" s="104" t="b">
        <v>1</v>
      </c>
      <c r="O331" s="104">
        <v>0</v>
      </c>
      <c r="P331" s="105"/>
      <c r="Q331" s="105"/>
      <c r="R331" s="104" t="b">
        <v>1</v>
      </c>
      <c r="S331" s="105"/>
      <c r="T331" s="105"/>
      <c r="U331" s="105"/>
      <c r="V331" s="105"/>
      <c r="W331" s="105"/>
      <c r="X331" s="105"/>
      <c r="Y331" s="105"/>
      <c r="Z331" s="105"/>
      <c r="AA331" s="105"/>
      <c r="AB331" s="105"/>
      <c r="AC331" s="105"/>
      <c r="AD331" s="105"/>
      <c r="AE331" s="105"/>
      <c r="AF331" s="105"/>
      <c r="AG331" s="105"/>
      <c r="AH331" s="105"/>
      <c r="AI331" s="105"/>
      <c r="AJ331" s="105"/>
      <c r="AK331" s="105"/>
      <c r="AL331" s="105"/>
      <c r="AM331" s="105"/>
      <c r="AN331" s="105"/>
      <c r="AO331" s="105"/>
      <c r="AP331" s="105"/>
      <c r="AQ331" s="104">
        <v>0</v>
      </c>
      <c r="AR331" s="104">
        <v>0</v>
      </c>
      <c r="AS331" s="105"/>
      <c r="AT331" s="104">
        <v>0</v>
      </c>
      <c r="AU331" s="104">
        <v>0</v>
      </c>
      <c r="AV331" s="104">
        <v>-1</v>
      </c>
      <c r="AW331" s="104">
        <v>1460</v>
      </c>
      <c r="AX331" s="104">
        <v>1460</v>
      </c>
      <c r="AY331" s="104">
        <v>20</v>
      </c>
      <c r="AZ331" s="104" t="b">
        <v>0</v>
      </c>
      <c r="BA331" s="104">
        <v>0</v>
      </c>
      <c r="BB331" s="104">
        <v>0</v>
      </c>
      <c r="BC331" s="104">
        <v>0</v>
      </c>
      <c r="BD331" s="104" t="b">
        <v>0</v>
      </c>
      <c r="BE331" s="105" t="s">
        <v>512</v>
      </c>
      <c r="BF331" s="104">
        <v>0</v>
      </c>
      <c r="BG331" s="104">
        <v>0</v>
      </c>
      <c r="BH331" s="104">
        <v>0</v>
      </c>
      <c r="BI331" s="104" t="b">
        <v>0</v>
      </c>
      <c r="BJ331" s="105"/>
      <c r="BK331" s="105"/>
      <c r="BL331" s="104">
        <v>0</v>
      </c>
      <c r="BM331" s="104">
        <v>2</v>
      </c>
      <c r="BN331" s="104">
        <v>0</v>
      </c>
      <c r="BO331" s="105" t="s">
        <v>6742</v>
      </c>
      <c r="BP331" s="105" t="s">
        <v>6743</v>
      </c>
      <c r="BQ331" s="104">
        <v>17520</v>
      </c>
      <c r="BR331" s="105"/>
      <c r="BS331" s="105" t="s">
        <v>513</v>
      </c>
      <c r="BT331" s="105"/>
      <c r="BU331" s="104">
        <v>0</v>
      </c>
    </row>
    <row r="332" spans="1:73" x14ac:dyDescent="0.35">
      <c r="A332" s="104">
        <v>0</v>
      </c>
      <c r="B332" s="105" t="s">
        <v>482</v>
      </c>
      <c r="C332" s="105"/>
      <c r="D332" s="104">
        <v>2</v>
      </c>
      <c r="E332" s="105" t="s">
        <v>7030</v>
      </c>
      <c r="F332" s="105" t="s">
        <v>6814</v>
      </c>
      <c r="G332" s="104">
        <v>1</v>
      </c>
      <c r="H332" s="105" t="s">
        <v>483</v>
      </c>
      <c r="I332" s="104" t="b">
        <v>1</v>
      </c>
      <c r="J332" s="105"/>
      <c r="K332" s="105"/>
      <c r="L332" s="104">
        <v>24</v>
      </c>
      <c r="M332" s="105"/>
      <c r="N332" s="104" t="b">
        <v>1</v>
      </c>
      <c r="O332" s="104">
        <v>0</v>
      </c>
      <c r="P332" s="105"/>
      <c r="Q332" s="105"/>
      <c r="R332" s="104" t="b">
        <v>0</v>
      </c>
      <c r="S332" s="105"/>
      <c r="T332" s="105"/>
      <c r="U332" s="105"/>
      <c r="V332" s="105"/>
      <c r="W332" s="105"/>
      <c r="X332" s="105"/>
      <c r="Y332" s="105"/>
      <c r="Z332" s="105"/>
      <c r="AA332" s="105"/>
      <c r="AB332" s="105"/>
      <c r="AC332" s="105"/>
      <c r="AD332" s="105"/>
      <c r="AE332" s="105"/>
      <c r="AF332" s="105"/>
      <c r="AG332" s="105"/>
      <c r="AH332" s="105"/>
      <c r="AI332" s="105"/>
      <c r="AJ332" s="105"/>
      <c r="AK332" s="105"/>
      <c r="AL332" s="105"/>
      <c r="AM332" s="105"/>
      <c r="AN332" s="105"/>
      <c r="AO332" s="105"/>
      <c r="AP332" s="105"/>
      <c r="AQ332" s="104">
        <v>0</v>
      </c>
      <c r="AR332" s="104">
        <v>0</v>
      </c>
      <c r="AS332" s="105"/>
      <c r="AT332" s="104">
        <v>0</v>
      </c>
      <c r="AU332" s="104">
        <v>0</v>
      </c>
      <c r="AV332" s="104">
        <v>-1</v>
      </c>
      <c r="AW332" s="104">
        <v>43800</v>
      </c>
      <c r="AX332" s="104">
        <v>8760</v>
      </c>
      <c r="AY332" s="104">
        <v>11</v>
      </c>
      <c r="AZ332" s="104" t="b">
        <v>0</v>
      </c>
      <c r="BA332" s="104">
        <v>0</v>
      </c>
      <c r="BB332" s="104">
        <v>0</v>
      </c>
      <c r="BC332" s="104">
        <v>0</v>
      </c>
      <c r="BD332" s="104" t="b">
        <v>1</v>
      </c>
      <c r="BE332" s="105" t="s">
        <v>512</v>
      </c>
      <c r="BF332" s="104">
        <v>0</v>
      </c>
      <c r="BG332" s="104">
        <v>0</v>
      </c>
      <c r="BH332" s="104">
        <v>0</v>
      </c>
      <c r="BI332" s="104" t="b">
        <v>0</v>
      </c>
      <c r="BJ332" s="105"/>
      <c r="BK332" s="105"/>
      <c r="BL332" s="104">
        <v>0</v>
      </c>
      <c r="BM332" s="104">
        <v>0</v>
      </c>
      <c r="BN332" s="104">
        <v>0</v>
      </c>
      <c r="BO332" s="105"/>
      <c r="BP332" s="105" t="s">
        <v>207</v>
      </c>
      <c r="BQ332" s="104">
        <v>140160</v>
      </c>
      <c r="BR332" s="105"/>
      <c r="BS332" s="105" t="s">
        <v>105</v>
      </c>
      <c r="BT332" s="105"/>
      <c r="BU332" s="104">
        <v>0</v>
      </c>
    </row>
    <row r="333" spans="1:73" x14ac:dyDescent="0.35">
      <c r="A333" s="104">
        <v>0</v>
      </c>
      <c r="B333" s="105" t="s">
        <v>511</v>
      </c>
      <c r="C333" s="105"/>
      <c r="D333" s="104">
        <v>2</v>
      </c>
      <c r="E333" s="105" t="s">
        <v>7030</v>
      </c>
      <c r="F333" s="105" t="s">
        <v>6813</v>
      </c>
      <c r="G333" s="104">
        <v>1</v>
      </c>
      <c r="H333" s="105" t="s">
        <v>483</v>
      </c>
      <c r="I333" s="104" t="b">
        <v>1</v>
      </c>
      <c r="J333" s="105"/>
      <c r="K333" s="105"/>
      <c r="L333" s="104">
        <v>24</v>
      </c>
      <c r="M333" s="105"/>
      <c r="N333" s="104" t="b">
        <v>1</v>
      </c>
      <c r="O333" s="104">
        <v>0</v>
      </c>
      <c r="P333" s="105"/>
      <c r="Q333" s="105"/>
      <c r="R333" s="104" t="b">
        <v>0</v>
      </c>
      <c r="S333" s="105"/>
      <c r="T333" s="105"/>
      <c r="U333" s="105"/>
      <c r="V333" s="105"/>
      <c r="W333" s="105"/>
      <c r="X333" s="105"/>
      <c r="Y333" s="105"/>
      <c r="Z333" s="105"/>
      <c r="AA333" s="105"/>
      <c r="AB333" s="105"/>
      <c r="AC333" s="105"/>
      <c r="AD333" s="105"/>
      <c r="AE333" s="105"/>
      <c r="AF333" s="105"/>
      <c r="AG333" s="105"/>
      <c r="AH333" s="105"/>
      <c r="AI333" s="105"/>
      <c r="AJ333" s="105"/>
      <c r="AK333" s="105"/>
      <c r="AL333" s="105"/>
      <c r="AM333" s="105"/>
      <c r="AN333" s="105"/>
      <c r="AO333" s="105"/>
      <c r="AP333" s="105"/>
      <c r="AQ333" s="104">
        <v>0</v>
      </c>
      <c r="AR333" s="104">
        <v>0</v>
      </c>
      <c r="AS333" s="105"/>
      <c r="AT333" s="104">
        <v>0</v>
      </c>
      <c r="AU333" s="104">
        <v>0</v>
      </c>
      <c r="AV333" s="104">
        <v>-1</v>
      </c>
      <c r="AW333" s="104">
        <v>1460</v>
      </c>
      <c r="AX333" s="104">
        <v>1460</v>
      </c>
      <c r="AY333" s="104">
        <v>20</v>
      </c>
      <c r="AZ333" s="104" t="b">
        <v>0</v>
      </c>
      <c r="BA333" s="104">
        <v>0</v>
      </c>
      <c r="BB333" s="104">
        <v>0</v>
      </c>
      <c r="BC333" s="104">
        <v>0</v>
      </c>
      <c r="BD333" s="104" t="b">
        <v>0</v>
      </c>
      <c r="BE333" s="105" t="s">
        <v>512</v>
      </c>
      <c r="BF333" s="104">
        <v>0</v>
      </c>
      <c r="BG333" s="104">
        <v>0</v>
      </c>
      <c r="BH333" s="104">
        <v>0</v>
      </c>
      <c r="BI333" s="104" t="b">
        <v>0</v>
      </c>
      <c r="BJ333" s="105"/>
      <c r="BK333" s="105"/>
      <c r="BL333" s="104">
        <v>0</v>
      </c>
      <c r="BM333" s="104">
        <v>1</v>
      </c>
      <c r="BN333" s="104">
        <v>0</v>
      </c>
      <c r="BO333" s="105"/>
      <c r="BP333" s="105" t="s">
        <v>208</v>
      </c>
      <c r="BQ333" s="104">
        <v>2190</v>
      </c>
      <c r="BR333" s="105"/>
      <c r="BS333" s="105" t="s">
        <v>513</v>
      </c>
      <c r="BT333" s="105"/>
      <c r="BU333" s="104">
        <v>0</v>
      </c>
    </row>
    <row r="334" spans="1:73" x14ac:dyDescent="0.35">
      <c r="A334" s="104">
        <v>0</v>
      </c>
      <c r="B334" s="105" t="s">
        <v>511</v>
      </c>
      <c r="C334" s="105"/>
      <c r="D334" s="104">
        <v>2</v>
      </c>
      <c r="E334" s="105" t="s">
        <v>7030</v>
      </c>
      <c r="F334" s="105" t="s">
        <v>10656</v>
      </c>
      <c r="G334" s="104">
        <v>1</v>
      </c>
      <c r="H334" s="105" t="s">
        <v>483</v>
      </c>
      <c r="I334" s="104" t="b">
        <v>1</v>
      </c>
      <c r="J334" s="105"/>
      <c r="K334" s="105"/>
      <c r="L334" s="104">
        <v>24</v>
      </c>
      <c r="M334" s="105"/>
      <c r="N334" s="104" t="b">
        <v>1</v>
      </c>
      <c r="O334" s="104">
        <v>0</v>
      </c>
      <c r="P334" s="105"/>
      <c r="Q334" s="105"/>
      <c r="R334" s="104" t="b">
        <v>1</v>
      </c>
      <c r="S334" s="105"/>
      <c r="T334" s="105"/>
      <c r="U334" s="105"/>
      <c r="V334" s="105"/>
      <c r="W334" s="105"/>
      <c r="X334" s="105"/>
      <c r="Y334" s="105"/>
      <c r="Z334" s="105"/>
      <c r="AA334" s="105"/>
      <c r="AB334" s="105"/>
      <c r="AC334" s="105"/>
      <c r="AD334" s="105"/>
      <c r="AE334" s="105"/>
      <c r="AF334" s="105"/>
      <c r="AG334" s="105"/>
      <c r="AH334" s="105"/>
      <c r="AI334" s="105"/>
      <c r="AJ334" s="105"/>
      <c r="AK334" s="105"/>
      <c r="AL334" s="105"/>
      <c r="AM334" s="105"/>
      <c r="AN334" s="105"/>
      <c r="AO334" s="105"/>
      <c r="AP334" s="105"/>
      <c r="AQ334" s="104">
        <v>0</v>
      </c>
      <c r="AR334" s="104">
        <v>0</v>
      </c>
      <c r="AS334" s="105"/>
      <c r="AT334" s="104">
        <v>0</v>
      </c>
      <c r="AU334" s="104">
        <v>0</v>
      </c>
      <c r="AV334" s="104">
        <v>-1</v>
      </c>
      <c r="AW334" s="104">
        <v>1460</v>
      </c>
      <c r="AX334" s="104">
        <v>1460</v>
      </c>
      <c r="AY334" s="104">
        <v>20</v>
      </c>
      <c r="AZ334" s="104" t="b">
        <v>0</v>
      </c>
      <c r="BA334" s="104">
        <v>0</v>
      </c>
      <c r="BB334" s="104">
        <v>0</v>
      </c>
      <c r="BC334" s="104">
        <v>0</v>
      </c>
      <c r="BD334" s="104" t="b">
        <v>0</v>
      </c>
      <c r="BE334" s="105" t="s">
        <v>512</v>
      </c>
      <c r="BF334" s="104">
        <v>0</v>
      </c>
      <c r="BG334" s="104">
        <v>0</v>
      </c>
      <c r="BH334" s="104">
        <v>0</v>
      </c>
      <c r="BI334" s="104" t="b">
        <v>0</v>
      </c>
      <c r="BJ334" s="105"/>
      <c r="BK334" s="105"/>
      <c r="BL334" s="104">
        <v>0</v>
      </c>
      <c r="BM334" s="104">
        <v>2</v>
      </c>
      <c r="BN334" s="104">
        <v>0</v>
      </c>
      <c r="BO334" s="105" t="s">
        <v>6742</v>
      </c>
      <c r="BP334" s="105" t="s">
        <v>6743</v>
      </c>
      <c r="BQ334" s="104">
        <v>17520</v>
      </c>
      <c r="BR334" s="105"/>
      <c r="BS334" s="105" t="s">
        <v>513</v>
      </c>
      <c r="BT334" s="105"/>
      <c r="BU334" s="104">
        <v>0</v>
      </c>
    </row>
    <row r="335" spans="1:73" x14ac:dyDescent="0.35">
      <c r="A335" s="104">
        <v>0</v>
      </c>
      <c r="B335" s="105" t="s">
        <v>482</v>
      </c>
      <c r="C335" s="105"/>
      <c r="D335" s="104">
        <v>2</v>
      </c>
      <c r="E335" s="105" t="s">
        <v>7028</v>
      </c>
      <c r="F335" s="105" t="s">
        <v>6868</v>
      </c>
      <c r="G335" s="104">
        <v>1</v>
      </c>
      <c r="H335" s="105" t="s">
        <v>483</v>
      </c>
      <c r="I335" s="104" t="b">
        <v>1</v>
      </c>
      <c r="J335" s="105"/>
      <c r="K335" s="105"/>
      <c r="L335" s="104">
        <v>24</v>
      </c>
      <c r="M335" s="105"/>
      <c r="N335" s="104" t="b">
        <v>1</v>
      </c>
      <c r="O335" s="104">
        <v>0</v>
      </c>
      <c r="P335" s="105"/>
      <c r="Q335" s="105"/>
      <c r="R335" s="104" t="b">
        <v>0</v>
      </c>
      <c r="S335" s="105"/>
      <c r="T335" s="105"/>
      <c r="U335" s="105"/>
      <c r="V335" s="105"/>
      <c r="W335" s="105"/>
      <c r="X335" s="105"/>
      <c r="Y335" s="105"/>
      <c r="Z335" s="105"/>
      <c r="AA335" s="105"/>
      <c r="AB335" s="105"/>
      <c r="AC335" s="105"/>
      <c r="AD335" s="105"/>
      <c r="AE335" s="105"/>
      <c r="AF335" s="105"/>
      <c r="AG335" s="105"/>
      <c r="AH335" s="105"/>
      <c r="AI335" s="105"/>
      <c r="AJ335" s="105"/>
      <c r="AK335" s="105"/>
      <c r="AL335" s="105"/>
      <c r="AM335" s="105"/>
      <c r="AN335" s="105"/>
      <c r="AO335" s="105"/>
      <c r="AP335" s="105"/>
      <c r="AQ335" s="104">
        <v>0</v>
      </c>
      <c r="AR335" s="104">
        <v>20000</v>
      </c>
      <c r="AS335" s="105"/>
      <c r="AT335" s="104">
        <v>0</v>
      </c>
      <c r="AU335" s="104">
        <v>0</v>
      </c>
      <c r="AV335" s="104">
        <v>-1</v>
      </c>
      <c r="AW335" s="104">
        <v>21900</v>
      </c>
      <c r="AX335" s="104">
        <v>4380</v>
      </c>
      <c r="AY335" s="104">
        <v>11</v>
      </c>
      <c r="AZ335" s="104" t="b">
        <v>0</v>
      </c>
      <c r="BA335" s="104">
        <v>0</v>
      </c>
      <c r="BB335" s="104">
        <v>0</v>
      </c>
      <c r="BC335" s="104">
        <v>0</v>
      </c>
      <c r="BD335" s="104" t="b">
        <v>1</v>
      </c>
      <c r="BE335" s="105" t="s">
        <v>512</v>
      </c>
      <c r="BF335" s="104">
        <v>0</v>
      </c>
      <c r="BG335" s="104">
        <v>0</v>
      </c>
      <c r="BH335" s="104">
        <v>0</v>
      </c>
      <c r="BI335" s="104" t="b">
        <v>0</v>
      </c>
      <c r="BJ335" s="105"/>
      <c r="BK335" s="105"/>
      <c r="BL335" s="104">
        <v>0</v>
      </c>
      <c r="BM335" s="104">
        <v>0</v>
      </c>
      <c r="BN335" s="104">
        <v>0</v>
      </c>
      <c r="BO335" s="105"/>
      <c r="BP335" s="105" t="s">
        <v>207</v>
      </c>
      <c r="BQ335" s="104">
        <v>43800</v>
      </c>
      <c r="BR335" s="105"/>
      <c r="BS335" s="105" t="s">
        <v>105</v>
      </c>
      <c r="BT335" s="105"/>
      <c r="BU335" s="104">
        <v>0</v>
      </c>
    </row>
    <row r="336" spans="1:73" x14ac:dyDescent="0.35">
      <c r="A336" s="104">
        <v>0</v>
      </c>
      <c r="B336" s="105" t="s">
        <v>511</v>
      </c>
      <c r="C336" s="105"/>
      <c r="D336" s="104">
        <v>2</v>
      </c>
      <c r="E336" s="105" t="s">
        <v>7028</v>
      </c>
      <c r="F336" s="105" t="s">
        <v>6813</v>
      </c>
      <c r="G336" s="104">
        <v>1</v>
      </c>
      <c r="H336" s="105" t="s">
        <v>483</v>
      </c>
      <c r="I336" s="104" t="b">
        <v>1</v>
      </c>
      <c r="J336" s="105"/>
      <c r="K336" s="105"/>
      <c r="L336" s="104">
        <v>24</v>
      </c>
      <c r="M336" s="105"/>
      <c r="N336" s="104" t="b">
        <v>1</v>
      </c>
      <c r="O336" s="104">
        <v>0</v>
      </c>
      <c r="P336" s="105"/>
      <c r="Q336" s="105"/>
      <c r="R336" s="104" t="b">
        <v>0</v>
      </c>
      <c r="S336" s="105"/>
      <c r="T336" s="105"/>
      <c r="U336" s="105"/>
      <c r="V336" s="105"/>
      <c r="W336" s="105"/>
      <c r="X336" s="105"/>
      <c r="Y336" s="105"/>
      <c r="Z336" s="105"/>
      <c r="AA336" s="105"/>
      <c r="AB336" s="105"/>
      <c r="AC336" s="105"/>
      <c r="AD336" s="105"/>
      <c r="AE336" s="105"/>
      <c r="AF336" s="105"/>
      <c r="AG336" s="105"/>
      <c r="AH336" s="105"/>
      <c r="AI336" s="105"/>
      <c r="AJ336" s="105"/>
      <c r="AK336" s="105"/>
      <c r="AL336" s="105"/>
      <c r="AM336" s="105"/>
      <c r="AN336" s="105"/>
      <c r="AO336" s="105"/>
      <c r="AP336" s="105"/>
      <c r="AQ336" s="104">
        <v>0</v>
      </c>
      <c r="AR336" s="104">
        <v>0</v>
      </c>
      <c r="AS336" s="105"/>
      <c r="AT336" s="104">
        <v>0</v>
      </c>
      <c r="AU336" s="104">
        <v>0</v>
      </c>
      <c r="AV336" s="104">
        <v>-1</v>
      </c>
      <c r="AW336" s="104">
        <v>1460</v>
      </c>
      <c r="AX336" s="104">
        <v>1460</v>
      </c>
      <c r="AY336" s="104">
        <v>20</v>
      </c>
      <c r="AZ336" s="104" t="b">
        <v>0</v>
      </c>
      <c r="BA336" s="104">
        <v>0</v>
      </c>
      <c r="BB336" s="104">
        <v>0</v>
      </c>
      <c r="BC336" s="104">
        <v>0</v>
      </c>
      <c r="BD336" s="104" t="b">
        <v>1</v>
      </c>
      <c r="BE336" s="105" t="s">
        <v>512</v>
      </c>
      <c r="BF336" s="104">
        <v>0</v>
      </c>
      <c r="BG336" s="104">
        <v>0</v>
      </c>
      <c r="BH336" s="104">
        <v>0</v>
      </c>
      <c r="BI336" s="104" t="b">
        <v>0</v>
      </c>
      <c r="BJ336" s="105"/>
      <c r="BK336" s="105"/>
      <c r="BL336" s="104">
        <v>0</v>
      </c>
      <c r="BM336" s="104">
        <v>1</v>
      </c>
      <c r="BN336" s="104">
        <v>0</v>
      </c>
      <c r="BO336" s="105"/>
      <c r="BP336" s="105" t="s">
        <v>208</v>
      </c>
      <c r="BQ336" s="104">
        <v>2190</v>
      </c>
      <c r="BR336" s="105"/>
      <c r="BS336" s="105" t="s">
        <v>513</v>
      </c>
      <c r="BT336" s="105"/>
      <c r="BU336" s="104">
        <v>0</v>
      </c>
    </row>
    <row r="337" spans="1:73" x14ac:dyDescent="0.35">
      <c r="A337" s="104">
        <v>0</v>
      </c>
      <c r="B337" s="105" t="s">
        <v>511</v>
      </c>
      <c r="C337" s="105"/>
      <c r="D337" s="104">
        <v>2</v>
      </c>
      <c r="E337" s="105" t="s">
        <v>7028</v>
      </c>
      <c r="F337" s="105" t="s">
        <v>10656</v>
      </c>
      <c r="G337" s="104">
        <v>1</v>
      </c>
      <c r="H337" s="105" t="s">
        <v>483</v>
      </c>
      <c r="I337" s="104" t="b">
        <v>1</v>
      </c>
      <c r="J337" s="105"/>
      <c r="K337" s="105"/>
      <c r="L337" s="104">
        <v>24</v>
      </c>
      <c r="M337" s="105"/>
      <c r="N337" s="104" t="b">
        <v>1</v>
      </c>
      <c r="O337" s="104">
        <v>0</v>
      </c>
      <c r="P337" s="105"/>
      <c r="Q337" s="105"/>
      <c r="R337" s="104" t="b">
        <v>1</v>
      </c>
      <c r="S337" s="105"/>
      <c r="T337" s="105"/>
      <c r="U337" s="105"/>
      <c r="V337" s="105"/>
      <c r="W337" s="105"/>
      <c r="X337" s="105"/>
      <c r="Y337" s="105"/>
      <c r="Z337" s="105"/>
      <c r="AA337" s="105"/>
      <c r="AB337" s="105"/>
      <c r="AC337" s="105"/>
      <c r="AD337" s="105"/>
      <c r="AE337" s="105"/>
      <c r="AF337" s="105"/>
      <c r="AG337" s="105"/>
      <c r="AH337" s="105"/>
      <c r="AI337" s="105"/>
      <c r="AJ337" s="105"/>
      <c r="AK337" s="105"/>
      <c r="AL337" s="105"/>
      <c r="AM337" s="105"/>
      <c r="AN337" s="105"/>
      <c r="AO337" s="105"/>
      <c r="AP337" s="105"/>
      <c r="AQ337" s="104">
        <v>0</v>
      </c>
      <c r="AR337" s="104">
        <v>0</v>
      </c>
      <c r="AS337" s="105"/>
      <c r="AT337" s="104">
        <v>0</v>
      </c>
      <c r="AU337" s="104">
        <v>0</v>
      </c>
      <c r="AV337" s="104">
        <v>-1</v>
      </c>
      <c r="AW337" s="104">
        <v>1460</v>
      </c>
      <c r="AX337" s="104">
        <v>1460</v>
      </c>
      <c r="AY337" s="104">
        <v>20</v>
      </c>
      <c r="AZ337" s="104" t="b">
        <v>0</v>
      </c>
      <c r="BA337" s="104">
        <v>0</v>
      </c>
      <c r="BB337" s="104">
        <v>0</v>
      </c>
      <c r="BC337" s="104">
        <v>0</v>
      </c>
      <c r="BD337" s="104" t="b">
        <v>0</v>
      </c>
      <c r="BE337" s="105" t="s">
        <v>512</v>
      </c>
      <c r="BF337" s="104">
        <v>0</v>
      </c>
      <c r="BG337" s="104">
        <v>0</v>
      </c>
      <c r="BH337" s="104">
        <v>0</v>
      </c>
      <c r="BI337" s="104" t="b">
        <v>0</v>
      </c>
      <c r="BJ337" s="105"/>
      <c r="BK337" s="105"/>
      <c r="BL337" s="104">
        <v>0</v>
      </c>
      <c r="BM337" s="104">
        <v>2</v>
      </c>
      <c r="BN337" s="104">
        <v>0</v>
      </c>
      <c r="BO337" s="105" t="s">
        <v>6742</v>
      </c>
      <c r="BP337" s="105" t="s">
        <v>6743</v>
      </c>
      <c r="BQ337" s="104">
        <v>17520</v>
      </c>
      <c r="BR337" s="105"/>
      <c r="BS337" s="105" t="s">
        <v>513</v>
      </c>
      <c r="BT337" s="105"/>
      <c r="BU337" s="104">
        <v>0</v>
      </c>
    </row>
    <row r="338" spans="1:73" x14ac:dyDescent="0.35">
      <c r="A338" s="104">
        <v>0</v>
      </c>
      <c r="B338" s="105" t="s">
        <v>482</v>
      </c>
      <c r="C338" s="105"/>
      <c r="D338" s="104">
        <v>2</v>
      </c>
      <c r="E338" s="105" t="s">
        <v>7029</v>
      </c>
      <c r="F338" s="105" t="s">
        <v>6869</v>
      </c>
      <c r="G338" s="104">
        <v>1</v>
      </c>
      <c r="H338" s="105" t="s">
        <v>483</v>
      </c>
      <c r="I338" s="104" t="b">
        <v>1</v>
      </c>
      <c r="J338" s="105"/>
      <c r="K338" s="105"/>
      <c r="L338" s="104">
        <v>24</v>
      </c>
      <c r="M338" s="105"/>
      <c r="N338" s="104" t="b">
        <v>1</v>
      </c>
      <c r="O338" s="104">
        <v>0</v>
      </c>
      <c r="P338" s="105"/>
      <c r="Q338" s="105"/>
      <c r="R338" s="104" t="b">
        <v>0</v>
      </c>
      <c r="S338" s="105"/>
      <c r="T338" s="105"/>
      <c r="U338" s="105"/>
      <c r="V338" s="105"/>
      <c r="W338" s="105"/>
      <c r="X338" s="105"/>
      <c r="Y338" s="105"/>
      <c r="Z338" s="105"/>
      <c r="AA338" s="105"/>
      <c r="AB338" s="105"/>
      <c r="AC338" s="105"/>
      <c r="AD338" s="105"/>
      <c r="AE338" s="105"/>
      <c r="AF338" s="105"/>
      <c r="AG338" s="105"/>
      <c r="AH338" s="105"/>
      <c r="AI338" s="105"/>
      <c r="AJ338" s="105"/>
      <c r="AK338" s="105"/>
      <c r="AL338" s="105"/>
      <c r="AM338" s="105"/>
      <c r="AN338" s="105"/>
      <c r="AO338" s="105"/>
      <c r="AP338" s="105"/>
      <c r="AQ338" s="104">
        <v>0</v>
      </c>
      <c r="AR338" s="104">
        <v>10000</v>
      </c>
      <c r="AS338" s="105"/>
      <c r="AT338" s="104">
        <v>0</v>
      </c>
      <c r="AU338" s="104">
        <v>0</v>
      </c>
      <c r="AV338" s="104">
        <v>-1</v>
      </c>
      <c r="AW338" s="104">
        <v>43800</v>
      </c>
      <c r="AX338" s="104">
        <v>8760</v>
      </c>
      <c r="AY338" s="104">
        <v>11</v>
      </c>
      <c r="AZ338" s="104" t="b">
        <v>0</v>
      </c>
      <c r="BA338" s="104">
        <v>0</v>
      </c>
      <c r="BB338" s="104">
        <v>0</v>
      </c>
      <c r="BC338" s="104">
        <v>0</v>
      </c>
      <c r="BD338" s="104" t="b">
        <v>1</v>
      </c>
      <c r="BE338" s="105" t="s">
        <v>512</v>
      </c>
      <c r="BF338" s="104">
        <v>0</v>
      </c>
      <c r="BG338" s="104">
        <v>0</v>
      </c>
      <c r="BH338" s="104">
        <v>0</v>
      </c>
      <c r="BI338" s="104" t="b">
        <v>0</v>
      </c>
      <c r="BJ338" s="105"/>
      <c r="BK338" s="105"/>
      <c r="BL338" s="104">
        <v>0</v>
      </c>
      <c r="BM338" s="104">
        <v>0</v>
      </c>
      <c r="BN338" s="104">
        <v>0</v>
      </c>
      <c r="BO338" s="105"/>
      <c r="BP338" s="105" t="s">
        <v>207</v>
      </c>
      <c r="BQ338" s="104">
        <v>87600</v>
      </c>
      <c r="BR338" s="105"/>
      <c r="BS338" s="105" t="s">
        <v>105</v>
      </c>
      <c r="BT338" s="105"/>
      <c r="BU338" s="104">
        <v>0</v>
      </c>
    </row>
    <row r="339" spans="1:73" x14ac:dyDescent="0.35">
      <c r="A339" s="104">
        <v>0</v>
      </c>
      <c r="B339" s="105" t="s">
        <v>511</v>
      </c>
      <c r="C339" s="105"/>
      <c r="D339" s="104">
        <v>2</v>
      </c>
      <c r="E339" s="105" t="s">
        <v>7029</v>
      </c>
      <c r="F339" s="105" t="s">
        <v>6748</v>
      </c>
      <c r="G339" s="104">
        <v>1</v>
      </c>
      <c r="H339" s="105" t="s">
        <v>483</v>
      </c>
      <c r="I339" s="104" t="b">
        <v>1</v>
      </c>
      <c r="J339" s="105"/>
      <c r="K339" s="105"/>
      <c r="L339" s="104">
        <v>24</v>
      </c>
      <c r="M339" s="105"/>
      <c r="N339" s="104" t="b">
        <v>1</v>
      </c>
      <c r="O339" s="104">
        <v>0</v>
      </c>
      <c r="P339" s="105"/>
      <c r="Q339" s="105"/>
      <c r="R339" s="104" t="b">
        <v>0</v>
      </c>
      <c r="S339" s="105"/>
      <c r="T339" s="105"/>
      <c r="U339" s="105"/>
      <c r="V339" s="105"/>
      <c r="W339" s="105"/>
      <c r="X339" s="105"/>
      <c r="Y339" s="105"/>
      <c r="Z339" s="105"/>
      <c r="AA339" s="105"/>
      <c r="AB339" s="105"/>
      <c r="AC339" s="105"/>
      <c r="AD339" s="105"/>
      <c r="AE339" s="105"/>
      <c r="AF339" s="105"/>
      <c r="AG339" s="105"/>
      <c r="AH339" s="105"/>
      <c r="AI339" s="105"/>
      <c r="AJ339" s="105"/>
      <c r="AK339" s="105"/>
      <c r="AL339" s="105"/>
      <c r="AM339" s="105"/>
      <c r="AN339" s="105"/>
      <c r="AO339" s="105"/>
      <c r="AP339" s="105"/>
      <c r="AQ339" s="104">
        <v>0</v>
      </c>
      <c r="AR339" s="104">
        <v>0</v>
      </c>
      <c r="AS339" s="105"/>
      <c r="AT339" s="104">
        <v>0</v>
      </c>
      <c r="AU339" s="104">
        <v>0</v>
      </c>
      <c r="AV339" s="104">
        <v>-1</v>
      </c>
      <c r="AW339" s="104">
        <v>1460</v>
      </c>
      <c r="AX339" s="104">
        <v>1460</v>
      </c>
      <c r="AY339" s="104">
        <v>20</v>
      </c>
      <c r="AZ339" s="104" t="b">
        <v>0</v>
      </c>
      <c r="BA339" s="104">
        <v>0</v>
      </c>
      <c r="BB339" s="104">
        <v>0</v>
      </c>
      <c r="BC339" s="104">
        <v>0</v>
      </c>
      <c r="BD339" s="104" t="b">
        <v>0</v>
      </c>
      <c r="BE339" s="105" t="s">
        <v>512</v>
      </c>
      <c r="BF339" s="104">
        <v>0</v>
      </c>
      <c r="BG339" s="104">
        <v>0</v>
      </c>
      <c r="BH339" s="104">
        <v>0</v>
      </c>
      <c r="BI339" s="104" t="b">
        <v>0</v>
      </c>
      <c r="BJ339" s="105"/>
      <c r="BK339" s="105"/>
      <c r="BL339" s="104">
        <v>0</v>
      </c>
      <c r="BM339" s="104">
        <v>1</v>
      </c>
      <c r="BN339" s="104">
        <v>0</v>
      </c>
      <c r="BO339" s="105" t="s">
        <v>6749</v>
      </c>
      <c r="BP339" s="105" t="s">
        <v>208</v>
      </c>
      <c r="BQ339" s="104">
        <v>1460</v>
      </c>
      <c r="BR339" s="105"/>
      <c r="BS339" s="105" t="s">
        <v>513</v>
      </c>
      <c r="BT339" s="105"/>
      <c r="BU339" s="104">
        <v>0</v>
      </c>
    </row>
    <row r="340" spans="1:73" x14ac:dyDescent="0.35">
      <c r="A340" s="104">
        <v>0</v>
      </c>
      <c r="B340" s="105" t="s">
        <v>511</v>
      </c>
      <c r="C340" s="105"/>
      <c r="D340" s="104">
        <v>2</v>
      </c>
      <c r="E340" s="105" t="s">
        <v>7029</v>
      </c>
      <c r="F340" s="105" t="s">
        <v>10656</v>
      </c>
      <c r="G340" s="104">
        <v>1</v>
      </c>
      <c r="H340" s="105" t="s">
        <v>483</v>
      </c>
      <c r="I340" s="104" t="b">
        <v>1</v>
      </c>
      <c r="J340" s="105"/>
      <c r="K340" s="105"/>
      <c r="L340" s="104">
        <v>24</v>
      </c>
      <c r="M340" s="105"/>
      <c r="N340" s="104" t="b">
        <v>1</v>
      </c>
      <c r="O340" s="104">
        <v>0</v>
      </c>
      <c r="P340" s="105"/>
      <c r="Q340" s="105"/>
      <c r="R340" s="104" t="b">
        <v>1</v>
      </c>
      <c r="S340" s="105"/>
      <c r="T340" s="105"/>
      <c r="U340" s="105"/>
      <c r="V340" s="105"/>
      <c r="W340" s="105"/>
      <c r="X340" s="105"/>
      <c r="Y340" s="105"/>
      <c r="Z340" s="105"/>
      <c r="AA340" s="105"/>
      <c r="AB340" s="105"/>
      <c r="AC340" s="105"/>
      <c r="AD340" s="105"/>
      <c r="AE340" s="105"/>
      <c r="AF340" s="105"/>
      <c r="AG340" s="105"/>
      <c r="AH340" s="105"/>
      <c r="AI340" s="105"/>
      <c r="AJ340" s="105"/>
      <c r="AK340" s="105"/>
      <c r="AL340" s="105"/>
      <c r="AM340" s="105"/>
      <c r="AN340" s="105"/>
      <c r="AO340" s="105"/>
      <c r="AP340" s="105"/>
      <c r="AQ340" s="104">
        <v>0</v>
      </c>
      <c r="AR340" s="104">
        <v>0</v>
      </c>
      <c r="AS340" s="105"/>
      <c r="AT340" s="104">
        <v>0</v>
      </c>
      <c r="AU340" s="104">
        <v>0</v>
      </c>
      <c r="AV340" s="104">
        <v>-1</v>
      </c>
      <c r="AW340" s="104">
        <v>1460</v>
      </c>
      <c r="AX340" s="104">
        <v>1460</v>
      </c>
      <c r="AY340" s="104">
        <v>20</v>
      </c>
      <c r="AZ340" s="104" t="b">
        <v>0</v>
      </c>
      <c r="BA340" s="104">
        <v>0</v>
      </c>
      <c r="BB340" s="104">
        <v>0</v>
      </c>
      <c r="BC340" s="104">
        <v>0</v>
      </c>
      <c r="BD340" s="104" t="b">
        <v>0</v>
      </c>
      <c r="BE340" s="105" t="s">
        <v>512</v>
      </c>
      <c r="BF340" s="104">
        <v>0</v>
      </c>
      <c r="BG340" s="104">
        <v>0</v>
      </c>
      <c r="BH340" s="104">
        <v>0</v>
      </c>
      <c r="BI340" s="104" t="b">
        <v>0</v>
      </c>
      <c r="BJ340" s="105"/>
      <c r="BK340" s="105"/>
      <c r="BL340" s="104">
        <v>0</v>
      </c>
      <c r="BM340" s="104">
        <v>2</v>
      </c>
      <c r="BN340" s="104">
        <v>0</v>
      </c>
      <c r="BO340" s="105" t="s">
        <v>6742</v>
      </c>
      <c r="BP340" s="105" t="s">
        <v>6743</v>
      </c>
      <c r="BQ340" s="104">
        <v>17520</v>
      </c>
      <c r="BR340" s="105"/>
      <c r="BS340" s="105" t="s">
        <v>513</v>
      </c>
      <c r="BT340" s="105"/>
      <c r="BU340" s="104">
        <v>0</v>
      </c>
    </row>
    <row r="341" spans="1:73" x14ac:dyDescent="0.35">
      <c r="A341" s="104">
        <v>0</v>
      </c>
      <c r="B341" s="105" t="s">
        <v>511</v>
      </c>
      <c r="C341" s="105"/>
      <c r="D341" s="104">
        <v>2</v>
      </c>
      <c r="E341" s="105" t="s">
        <v>6948</v>
      </c>
      <c r="F341" s="105" t="s">
        <v>6776</v>
      </c>
      <c r="G341" s="104">
        <v>1</v>
      </c>
      <c r="H341" s="105" t="s">
        <v>483</v>
      </c>
      <c r="I341" s="104" t="b">
        <v>1</v>
      </c>
      <c r="J341" s="105"/>
      <c r="K341" s="105"/>
      <c r="L341" s="104">
        <v>24</v>
      </c>
      <c r="M341" s="105"/>
      <c r="N341" s="104" t="b">
        <v>1</v>
      </c>
      <c r="O341" s="104">
        <v>0</v>
      </c>
      <c r="P341" s="105"/>
      <c r="Q341" s="105"/>
      <c r="R341" s="104" t="b">
        <v>1</v>
      </c>
      <c r="S341" s="105"/>
      <c r="T341" s="105"/>
      <c r="U341" s="105"/>
      <c r="V341" s="105"/>
      <c r="W341" s="105"/>
      <c r="X341" s="105"/>
      <c r="Y341" s="105"/>
      <c r="Z341" s="105"/>
      <c r="AA341" s="105"/>
      <c r="AB341" s="105"/>
      <c r="AC341" s="105"/>
      <c r="AD341" s="105"/>
      <c r="AE341" s="105"/>
      <c r="AF341" s="105"/>
      <c r="AG341" s="105"/>
      <c r="AH341" s="105"/>
      <c r="AI341" s="105"/>
      <c r="AJ341" s="105"/>
      <c r="AK341" s="105"/>
      <c r="AL341" s="105"/>
      <c r="AM341" s="105"/>
      <c r="AN341" s="105"/>
      <c r="AO341" s="105"/>
      <c r="AP341" s="105"/>
      <c r="AQ341" s="104">
        <v>0</v>
      </c>
      <c r="AR341" s="104">
        <v>0</v>
      </c>
      <c r="AS341" s="105"/>
      <c r="AT341" s="104">
        <v>0</v>
      </c>
      <c r="AU341" s="104">
        <v>0</v>
      </c>
      <c r="AV341" s="104">
        <v>-1</v>
      </c>
      <c r="AW341" s="104">
        <v>1460</v>
      </c>
      <c r="AX341" s="104">
        <v>1460</v>
      </c>
      <c r="AY341" s="104">
        <v>20</v>
      </c>
      <c r="AZ341" s="104" t="b">
        <v>0</v>
      </c>
      <c r="BA341" s="104">
        <v>0</v>
      </c>
      <c r="BB341" s="104">
        <v>0</v>
      </c>
      <c r="BC341" s="104">
        <v>0</v>
      </c>
      <c r="BD341" s="104" t="b">
        <v>1</v>
      </c>
      <c r="BE341" s="105" t="s">
        <v>512</v>
      </c>
      <c r="BF341" s="104">
        <v>0</v>
      </c>
      <c r="BG341" s="104">
        <v>0</v>
      </c>
      <c r="BH341" s="104">
        <v>0</v>
      </c>
      <c r="BI341" s="104" t="b">
        <v>0</v>
      </c>
      <c r="BJ341" s="105"/>
      <c r="BK341" s="105"/>
      <c r="BL341" s="104">
        <v>0</v>
      </c>
      <c r="BM341" s="104">
        <v>0</v>
      </c>
      <c r="BN341" s="104">
        <v>4</v>
      </c>
      <c r="BO341" s="105"/>
      <c r="BP341" s="105" t="s">
        <v>6777</v>
      </c>
      <c r="BQ341" s="104">
        <v>8760</v>
      </c>
      <c r="BR341" s="105"/>
      <c r="BS341" s="105" t="s">
        <v>513</v>
      </c>
      <c r="BT341" s="105"/>
      <c r="BU341" s="104">
        <v>0</v>
      </c>
    </row>
    <row r="342" spans="1:73" x14ac:dyDescent="0.35">
      <c r="A342" s="104">
        <v>0</v>
      </c>
      <c r="B342" s="105" t="s">
        <v>511</v>
      </c>
      <c r="C342" s="105"/>
      <c r="D342" s="104">
        <v>2</v>
      </c>
      <c r="E342" s="105" t="s">
        <v>6948</v>
      </c>
      <c r="F342" s="105" t="s">
        <v>10662</v>
      </c>
      <c r="G342" s="104">
        <v>1</v>
      </c>
      <c r="H342" s="105" t="s">
        <v>483</v>
      </c>
      <c r="I342" s="104" t="b">
        <v>1</v>
      </c>
      <c r="J342" s="105"/>
      <c r="K342" s="105"/>
      <c r="L342" s="104">
        <v>24</v>
      </c>
      <c r="M342" s="105"/>
      <c r="N342" s="104" t="b">
        <v>1</v>
      </c>
      <c r="O342" s="104">
        <v>0</v>
      </c>
      <c r="P342" s="105" t="s">
        <v>485</v>
      </c>
      <c r="Q342" s="105" t="s">
        <v>6002</v>
      </c>
      <c r="R342" s="104" t="b">
        <v>0</v>
      </c>
      <c r="S342" s="105"/>
      <c r="T342" s="105"/>
      <c r="U342" s="105"/>
      <c r="V342" s="105"/>
      <c r="W342" s="105"/>
      <c r="X342" s="105"/>
      <c r="Y342" s="105"/>
      <c r="Z342" s="105"/>
      <c r="AA342" s="105"/>
      <c r="AB342" s="105"/>
      <c r="AC342" s="105"/>
      <c r="AD342" s="105"/>
      <c r="AE342" s="105"/>
      <c r="AF342" s="105"/>
      <c r="AG342" s="105"/>
      <c r="AH342" s="105"/>
      <c r="AI342" s="105"/>
      <c r="AJ342" s="105"/>
      <c r="AK342" s="105"/>
      <c r="AL342" s="105"/>
      <c r="AM342" s="105"/>
      <c r="AN342" s="105"/>
      <c r="AO342" s="105"/>
      <c r="AP342" s="105"/>
      <c r="AQ342" s="104">
        <v>0</v>
      </c>
      <c r="AR342" s="104">
        <v>25000</v>
      </c>
      <c r="AS342" s="105"/>
      <c r="AT342" s="104">
        <v>0</v>
      </c>
      <c r="AU342" s="104">
        <v>0</v>
      </c>
      <c r="AV342" s="104">
        <v>-1</v>
      </c>
      <c r="AW342" s="104">
        <v>1460</v>
      </c>
      <c r="AX342" s="104">
        <v>1460</v>
      </c>
      <c r="AY342" s="104">
        <v>20</v>
      </c>
      <c r="AZ342" s="104" t="b">
        <v>0</v>
      </c>
      <c r="BA342" s="104">
        <v>0</v>
      </c>
      <c r="BB342" s="104">
        <v>0</v>
      </c>
      <c r="BC342" s="104">
        <v>0</v>
      </c>
      <c r="BD342" s="104" t="b">
        <v>1</v>
      </c>
      <c r="BE342" s="105" t="s">
        <v>512</v>
      </c>
      <c r="BF342" s="104">
        <v>0</v>
      </c>
      <c r="BG342" s="104">
        <v>0</v>
      </c>
      <c r="BH342" s="104">
        <v>0</v>
      </c>
      <c r="BI342" s="104" t="b">
        <v>1</v>
      </c>
      <c r="BJ342" s="105"/>
      <c r="BK342" s="105"/>
      <c r="BL342" s="104">
        <v>0</v>
      </c>
      <c r="BM342" s="104">
        <v>1</v>
      </c>
      <c r="BN342" s="104">
        <v>8</v>
      </c>
      <c r="BO342" s="105"/>
      <c r="BP342" s="105" t="s">
        <v>207</v>
      </c>
      <c r="BQ342" s="104">
        <v>219000</v>
      </c>
      <c r="BR342" s="105"/>
      <c r="BS342" s="105" t="s">
        <v>105</v>
      </c>
      <c r="BT342" s="105"/>
      <c r="BU342" s="104">
        <v>0</v>
      </c>
    </row>
    <row r="343" spans="1:73" x14ac:dyDescent="0.35">
      <c r="A343" s="104">
        <v>0</v>
      </c>
      <c r="B343" s="105" t="s">
        <v>511</v>
      </c>
      <c r="C343" s="105"/>
      <c r="D343" s="104">
        <v>2</v>
      </c>
      <c r="E343" s="105" t="s">
        <v>6948</v>
      </c>
      <c r="F343" s="105" t="s">
        <v>10656</v>
      </c>
      <c r="G343" s="104">
        <v>1</v>
      </c>
      <c r="H343" s="105" t="s">
        <v>483</v>
      </c>
      <c r="I343" s="104" t="b">
        <v>1</v>
      </c>
      <c r="J343" s="105"/>
      <c r="K343" s="105"/>
      <c r="L343" s="104">
        <v>24</v>
      </c>
      <c r="M343" s="105"/>
      <c r="N343" s="104" t="b">
        <v>1</v>
      </c>
      <c r="O343" s="104">
        <v>0</v>
      </c>
      <c r="P343" s="105"/>
      <c r="Q343" s="105"/>
      <c r="R343" s="104" t="b">
        <v>1</v>
      </c>
      <c r="S343" s="105"/>
      <c r="T343" s="105"/>
      <c r="U343" s="105"/>
      <c r="V343" s="105"/>
      <c r="W343" s="105"/>
      <c r="X343" s="105"/>
      <c r="Y343" s="105"/>
      <c r="Z343" s="105"/>
      <c r="AA343" s="105"/>
      <c r="AB343" s="105"/>
      <c r="AC343" s="105"/>
      <c r="AD343" s="105"/>
      <c r="AE343" s="105"/>
      <c r="AF343" s="105"/>
      <c r="AG343" s="105"/>
      <c r="AH343" s="105"/>
      <c r="AI343" s="105"/>
      <c r="AJ343" s="105"/>
      <c r="AK343" s="105"/>
      <c r="AL343" s="105"/>
      <c r="AM343" s="105"/>
      <c r="AN343" s="105"/>
      <c r="AO343" s="105"/>
      <c r="AP343" s="105"/>
      <c r="AQ343" s="104">
        <v>0</v>
      </c>
      <c r="AR343" s="104">
        <v>0</v>
      </c>
      <c r="AS343" s="105"/>
      <c r="AT343" s="104">
        <v>0</v>
      </c>
      <c r="AU343" s="104">
        <v>0</v>
      </c>
      <c r="AV343" s="104">
        <v>-1</v>
      </c>
      <c r="AW343" s="104">
        <v>1460</v>
      </c>
      <c r="AX343" s="104">
        <v>1460</v>
      </c>
      <c r="AY343" s="104">
        <v>20</v>
      </c>
      <c r="AZ343" s="104" t="b">
        <v>0</v>
      </c>
      <c r="BA343" s="104">
        <v>0</v>
      </c>
      <c r="BB343" s="104">
        <v>0</v>
      </c>
      <c r="BC343" s="104">
        <v>0</v>
      </c>
      <c r="BD343" s="104" t="b">
        <v>0</v>
      </c>
      <c r="BE343" s="105" t="s">
        <v>512</v>
      </c>
      <c r="BF343" s="104">
        <v>0</v>
      </c>
      <c r="BG343" s="104">
        <v>0</v>
      </c>
      <c r="BH343" s="104">
        <v>0</v>
      </c>
      <c r="BI343" s="104" t="b">
        <v>0</v>
      </c>
      <c r="BJ343" s="105"/>
      <c r="BK343" s="105"/>
      <c r="BL343" s="104">
        <v>0</v>
      </c>
      <c r="BM343" s="104">
        <v>2</v>
      </c>
      <c r="BN343" s="104">
        <v>0</v>
      </c>
      <c r="BO343" s="105" t="s">
        <v>6742</v>
      </c>
      <c r="BP343" s="105" t="s">
        <v>6743</v>
      </c>
      <c r="BQ343" s="104">
        <v>17520</v>
      </c>
      <c r="BR343" s="105"/>
      <c r="BS343" s="105" t="s">
        <v>513</v>
      </c>
      <c r="BT343" s="105"/>
      <c r="BU343" s="104">
        <v>0</v>
      </c>
    </row>
    <row r="344" spans="1:73" x14ac:dyDescent="0.35">
      <c r="A344" s="104">
        <v>0</v>
      </c>
      <c r="B344" s="105" t="s">
        <v>482</v>
      </c>
      <c r="C344" s="105"/>
      <c r="D344" s="104">
        <v>2</v>
      </c>
      <c r="E344" s="105" t="s">
        <v>10797</v>
      </c>
      <c r="F344" s="105" t="s">
        <v>6817</v>
      </c>
      <c r="G344" s="104">
        <v>1</v>
      </c>
      <c r="H344" s="105" t="s">
        <v>483</v>
      </c>
      <c r="I344" s="104" t="b">
        <v>1</v>
      </c>
      <c r="J344" s="105"/>
      <c r="K344" s="105"/>
      <c r="L344" s="104">
        <v>24</v>
      </c>
      <c r="M344" s="105"/>
      <c r="N344" s="104" t="b">
        <v>1</v>
      </c>
      <c r="O344" s="104">
        <v>0</v>
      </c>
      <c r="P344" s="105" t="s">
        <v>6044</v>
      </c>
      <c r="Q344" s="105" t="s">
        <v>6045</v>
      </c>
      <c r="R344" s="104" t="b">
        <v>0</v>
      </c>
      <c r="S344" s="105"/>
      <c r="T344" s="105"/>
      <c r="U344" s="105"/>
      <c r="V344" s="105"/>
      <c r="W344" s="105"/>
      <c r="X344" s="105"/>
      <c r="Y344" s="105"/>
      <c r="Z344" s="105"/>
      <c r="AA344" s="105"/>
      <c r="AB344" s="105"/>
      <c r="AC344" s="105"/>
      <c r="AD344" s="105"/>
      <c r="AE344" s="105"/>
      <c r="AF344" s="105"/>
      <c r="AG344" s="105"/>
      <c r="AH344" s="105"/>
      <c r="AI344" s="105"/>
      <c r="AJ344" s="105"/>
      <c r="AK344" s="105"/>
      <c r="AL344" s="105"/>
      <c r="AM344" s="105"/>
      <c r="AN344" s="105"/>
      <c r="AO344" s="105"/>
      <c r="AP344" s="105"/>
      <c r="AQ344" s="104">
        <v>0</v>
      </c>
      <c r="AR344" s="104">
        <v>40000</v>
      </c>
      <c r="AS344" s="105"/>
      <c r="AT344" s="104">
        <v>0</v>
      </c>
      <c r="AU344" s="104">
        <v>0</v>
      </c>
      <c r="AV344" s="104">
        <v>-1</v>
      </c>
      <c r="AW344" s="104">
        <v>1460</v>
      </c>
      <c r="AX344" s="104">
        <v>1460</v>
      </c>
      <c r="AY344" s="104">
        <v>20</v>
      </c>
      <c r="AZ344" s="104" t="b">
        <v>0</v>
      </c>
      <c r="BA344" s="104">
        <v>0</v>
      </c>
      <c r="BB344" s="104">
        <v>0</v>
      </c>
      <c r="BC344" s="104">
        <v>0</v>
      </c>
      <c r="BD344" s="104" t="b">
        <v>1</v>
      </c>
      <c r="BE344" s="105" t="s">
        <v>512</v>
      </c>
      <c r="BF344" s="104">
        <v>0</v>
      </c>
      <c r="BG344" s="104">
        <v>0</v>
      </c>
      <c r="BH344" s="104">
        <v>0</v>
      </c>
      <c r="BI344" s="104" t="b">
        <v>1</v>
      </c>
      <c r="BJ344" s="105"/>
      <c r="BK344" s="105"/>
      <c r="BL344" s="104">
        <v>0</v>
      </c>
      <c r="BM344" s="104">
        <v>0</v>
      </c>
      <c r="BN344" s="104">
        <v>8</v>
      </c>
      <c r="BO344" s="105"/>
      <c r="BP344" s="105" t="s">
        <v>311</v>
      </c>
      <c r="BQ344" s="104">
        <v>87600</v>
      </c>
      <c r="BR344" s="105"/>
      <c r="BS344" s="105" t="s">
        <v>105</v>
      </c>
      <c r="BT344" s="105"/>
      <c r="BU344" s="104">
        <v>0</v>
      </c>
    </row>
    <row r="345" spans="1:73" x14ac:dyDescent="0.35">
      <c r="A345" s="104">
        <v>0</v>
      </c>
      <c r="B345" s="105" t="s">
        <v>511</v>
      </c>
      <c r="C345" s="105"/>
      <c r="D345" s="104">
        <v>2</v>
      </c>
      <c r="E345" s="105" t="s">
        <v>10797</v>
      </c>
      <c r="F345" s="105" t="s">
        <v>6754</v>
      </c>
      <c r="G345" s="104">
        <v>1</v>
      </c>
      <c r="H345" s="105" t="s">
        <v>483</v>
      </c>
      <c r="I345" s="104" t="b">
        <v>1</v>
      </c>
      <c r="J345" s="105"/>
      <c r="K345" s="105"/>
      <c r="L345" s="104">
        <v>24</v>
      </c>
      <c r="M345" s="105"/>
      <c r="N345" s="104" t="b">
        <v>1</v>
      </c>
      <c r="O345" s="104">
        <v>0</v>
      </c>
      <c r="P345" s="105"/>
      <c r="Q345" s="105"/>
      <c r="R345" s="104" t="b">
        <v>0</v>
      </c>
      <c r="S345" s="105"/>
      <c r="T345" s="105"/>
      <c r="U345" s="105"/>
      <c r="V345" s="105"/>
      <c r="W345" s="105"/>
      <c r="X345" s="105"/>
      <c r="Y345" s="105"/>
      <c r="Z345" s="105"/>
      <c r="AA345" s="105"/>
      <c r="AB345" s="105"/>
      <c r="AC345" s="105"/>
      <c r="AD345" s="105"/>
      <c r="AE345" s="105"/>
      <c r="AF345" s="105"/>
      <c r="AG345" s="105"/>
      <c r="AH345" s="105"/>
      <c r="AI345" s="105"/>
      <c r="AJ345" s="105"/>
      <c r="AK345" s="105"/>
      <c r="AL345" s="105"/>
      <c r="AM345" s="105"/>
      <c r="AN345" s="105"/>
      <c r="AO345" s="105"/>
      <c r="AP345" s="105"/>
      <c r="AQ345" s="104">
        <v>0</v>
      </c>
      <c r="AR345" s="104">
        <v>0</v>
      </c>
      <c r="AS345" s="105"/>
      <c r="AT345" s="104">
        <v>0</v>
      </c>
      <c r="AU345" s="104">
        <v>0</v>
      </c>
      <c r="AV345" s="104">
        <v>-1</v>
      </c>
      <c r="AW345" s="104">
        <v>1460</v>
      </c>
      <c r="AX345" s="104">
        <v>1460</v>
      </c>
      <c r="AY345" s="104">
        <v>20</v>
      </c>
      <c r="AZ345" s="104" t="b">
        <v>0</v>
      </c>
      <c r="BA345" s="104">
        <v>0</v>
      </c>
      <c r="BB345" s="104">
        <v>0</v>
      </c>
      <c r="BC345" s="104">
        <v>0</v>
      </c>
      <c r="BD345" s="104" t="b">
        <v>0</v>
      </c>
      <c r="BE345" s="105" t="s">
        <v>512</v>
      </c>
      <c r="BF345" s="104">
        <v>0</v>
      </c>
      <c r="BG345" s="104">
        <v>0</v>
      </c>
      <c r="BH345" s="104">
        <v>0</v>
      </c>
      <c r="BI345" s="104" t="b">
        <v>0</v>
      </c>
      <c r="BJ345" s="105"/>
      <c r="BK345" s="105"/>
      <c r="BL345" s="104">
        <v>0</v>
      </c>
      <c r="BM345" s="104">
        <v>1</v>
      </c>
      <c r="BN345" s="104">
        <v>0</v>
      </c>
      <c r="BO345" s="105" t="s">
        <v>6755</v>
      </c>
      <c r="BP345" s="105" t="s">
        <v>514</v>
      </c>
      <c r="BQ345" s="104">
        <v>8760</v>
      </c>
      <c r="BR345" s="105"/>
      <c r="BS345" s="105" t="s">
        <v>513</v>
      </c>
      <c r="BT345" s="105"/>
      <c r="BU345" s="104">
        <v>0</v>
      </c>
    </row>
    <row r="346" spans="1:73" x14ac:dyDescent="0.35">
      <c r="A346" s="104">
        <v>0</v>
      </c>
      <c r="B346" s="105" t="s">
        <v>511</v>
      </c>
      <c r="C346" s="105"/>
      <c r="D346" s="104">
        <v>2</v>
      </c>
      <c r="E346" s="105" t="s">
        <v>10797</v>
      </c>
      <c r="F346" s="105" t="s">
        <v>6818</v>
      </c>
      <c r="G346" s="104">
        <v>1</v>
      </c>
      <c r="H346" s="105" t="s">
        <v>483</v>
      </c>
      <c r="I346" s="104" t="b">
        <v>1</v>
      </c>
      <c r="J346" s="105"/>
      <c r="K346" s="105"/>
      <c r="L346" s="104">
        <v>24</v>
      </c>
      <c r="M346" s="105"/>
      <c r="N346" s="104" t="b">
        <v>1</v>
      </c>
      <c r="O346" s="104">
        <v>0</v>
      </c>
      <c r="P346" s="105"/>
      <c r="Q346" s="105" t="s">
        <v>5934</v>
      </c>
      <c r="R346" s="104" t="b">
        <v>1</v>
      </c>
      <c r="S346" s="105"/>
      <c r="T346" s="105"/>
      <c r="U346" s="105"/>
      <c r="V346" s="105"/>
      <c r="W346" s="105"/>
      <c r="X346" s="105"/>
      <c r="Y346" s="105"/>
      <c r="Z346" s="105"/>
      <c r="AA346" s="105"/>
      <c r="AB346" s="105"/>
      <c r="AC346" s="105"/>
      <c r="AD346" s="105"/>
      <c r="AE346" s="105"/>
      <c r="AF346" s="105"/>
      <c r="AG346" s="105"/>
      <c r="AH346" s="105"/>
      <c r="AI346" s="105"/>
      <c r="AJ346" s="105"/>
      <c r="AK346" s="105"/>
      <c r="AL346" s="105"/>
      <c r="AM346" s="105"/>
      <c r="AN346" s="105"/>
      <c r="AO346" s="105"/>
      <c r="AP346" s="105"/>
      <c r="AQ346" s="104">
        <v>0</v>
      </c>
      <c r="AR346" s="104">
        <v>0</v>
      </c>
      <c r="AS346" s="105"/>
      <c r="AT346" s="104">
        <v>0</v>
      </c>
      <c r="AU346" s="104">
        <v>0</v>
      </c>
      <c r="AV346" s="104">
        <v>-1</v>
      </c>
      <c r="AW346" s="104">
        <v>1460</v>
      </c>
      <c r="AX346" s="104">
        <v>1460</v>
      </c>
      <c r="AY346" s="104">
        <v>20</v>
      </c>
      <c r="AZ346" s="104" t="b">
        <v>0</v>
      </c>
      <c r="BA346" s="104">
        <v>0</v>
      </c>
      <c r="BB346" s="104">
        <v>0</v>
      </c>
      <c r="BC346" s="104">
        <v>0</v>
      </c>
      <c r="BD346" s="104" t="b">
        <v>0</v>
      </c>
      <c r="BE346" s="105" t="s">
        <v>512</v>
      </c>
      <c r="BF346" s="104">
        <v>0</v>
      </c>
      <c r="BG346" s="104">
        <v>0</v>
      </c>
      <c r="BH346" s="104">
        <v>0</v>
      </c>
      <c r="BI346" s="104" t="b">
        <v>0</v>
      </c>
      <c r="BJ346" s="105"/>
      <c r="BK346" s="105"/>
      <c r="BL346" s="104">
        <v>0</v>
      </c>
      <c r="BM346" s="104">
        <v>2</v>
      </c>
      <c r="BN346" s="104">
        <v>8</v>
      </c>
      <c r="BO346" s="105"/>
      <c r="BP346" s="105" t="s">
        <v>6777</v>
      </c>
      <c r="BQ346" s="104">
        <v>8760</v>
      </c>
      <c r="BR346" s="105"/>
      <c r="BS346" s="105" t="s">
        <v>513</v>
      </c>
      <c r="BT346" s="105"/>
      <c r="BU346" s="104">
        <v>0</v>
      </c>
    </row>
    <row r="347" spans="1:73" x14ac:dyDescent="0.35">
      <c r="A347" s="104">
        <v>0</v>
      </c>
      <c r="B347" s="105" t="s">
        <v>511</v>
      </c>
      <c r="C347" s="105"/>
      <c r="D347" s="104">
        <v>2</v>
      </c>
      <c r="E347" s="105" t="s">
        <v>6955</v>
      </c>
      <c r="F347" s="105" t="s">
        <v>6776</v>
      </c>
      <c r="G347" s="104">
        <v>1</v>
      </c>
      <c r="H347" s="105" t="s">
        <v>483</v>
      </c>
      <c r="I347" s="104" t="b">
        <v>1</v>
      </c>
      <c r="J347" s="105"/>
      <c r="K347" s="105"/>
      <c r="L347" s="104">
        <v>24</v>
      </c>
      <c r="M347" s="105"/>
      <c r="N347" s="104" t="b">
        <v>1</v>
      </c>
      <c r="O347" s="104">
        <v>0</v>
      </c>
      <c r="P347" s="105"/>
      <c r="Q347" s="105"/>
      <c r="R347" s="104" t="b">
        <v>1</v>
      </c>
      <c r="S347" s="105"/>
      <c r="T347" s="105"/>
      <c r="U347" s="105"/>
      <c r="V347" s="105"/>
      <c r="W347" s="105"/>
      <c r="X347" s="105"/>
      <c r="Y347" s="105"/>
      <c r="Z347" s="105"/>
      <c r="AA347" s="105"/>
      <c r="AB347" s="105"/>
      <c r="AC347" s="105"/>
      <c r="AD347" s="105"/>
      <c r="AE347" s="105"/>
      <c r="AF347" s="105"/>
      <c r="AG347" s="105"/>
      <c r="AH347" s="105"/>
      <c r="AI347" s="105"/>
      <c r="AJ347" s="105"/>
      <c r="AK347" s="105"/>
      <c r="AL347" s="105"/>
      <c r="AM347" s="105"/>
      <c r="AN347" s="105"/>
      <c r="AO347" s="105"/>
      <c r="AP347" s="105"/>
      <c r="AQ347" s="104">
        <v>0</v>
      </c>
      <c r="AR347" s="104">
        <v>0</v>
      </c>
      <c r="AS347" s="105"/>
      <c r="AT347" s="104">
        <v>0</v>
      </c>
      <c r="AU347" s="104">
        <v>0</v>
      </c>
      <c r="AV347" s="104">
        <v>-1</v>
      </c>
      <c r="AW347" s="104">
        <v>8760</v>
      </c>
      <c r="AX347" s="104">
        <v>0.1</v>
      </c>
      <c r="AY347" s="104">
        <v>2</v>
      </c>
      <c r="AZ347" s="104" t="b">
        <v>0</v>
      </c>
      <c r="BA347" s="104">
        <v>0</v>
      </c>
      <c r="BB347" s="104">
        <v>0</v>
      </c>
      <c r="BC347" s="104">
        <v>0</v>
      </c>
      <c r="BD347" s="104" t="b">
        <v>1</v>
      </c>
      <c r="BE347" s="105" t="s">
        <v>512</v>
      </c>
      <c r="BF347" s="104">
        <v>0</v>
      </c>
      <c r="BG347" s="104">
        <v>0</v>
      </c>
      <c r="BH347" s="104">
        <v>0</v>
      </c>
      <c r="BI347" s="104" t="b">
        <v>0</v>
      </c>
      <c r="BJ347" s="105"/>
      <c r="BK347" s="105"/>
      <c r="BL347" s="104">
        <v>0</v>
      </c>
      <c r="BM347" s="104">
        <v>0</v>
      </c>
      <c r="BN347" s="104">
        <v>4</v>
      </c>
      <c r="BO347" s="105"/>
      <c r="BP347" s="105" t="s">
        <v>6743</v>
      </c>
      <c r="BQ347" s="104">
        <v>8760</v>
      </c>
      <c r="BR347" s="105"/>
      <c r="BS347" s="105" t="s">
        <v>513</v>
      </c>
      <c r="BT347" s="105"/>
      <c r="BU347" s="104">
        <v>0</v>
      </c>
    </row>
    <row r="348" spans="1:73" x14ac:dyDescent="0.35">
      <c r="A348" s="104">
        <v>0</v>
      </c>
      <c r="B348" s="105" t="s">
        <v>482</v>
      </c>
      <c r="C348" s="105"/>
      <c r="D348" s="104">
        <v>2</v>
      </c>
      <c r="E348" s="105" t="s">
        <v>6955</v>
      </c>
      <c r="F348" s="105" t="s">
        <v>6819</v>
      </c>
      <c r="G348" s="104">
        <v>1</v>
      </c>
      <c r="H348" s="105" t="s">
        <v>483</v>
      </c>
      <c r="I348" s="104" t="b">
        <v>1</v>
      </c>
      <c r="J348" s="105"/>
      <c r="K348" s="105"/>
      <c r="L348" s="104">
        <v>24</v>
      </c>
      <c r="M348" s="105"/>
      <c r="N348" s="104" t="b">
        <v>1</v>
      </c>
      <c r="O348" s="104">
        <v>0</v>
      </c>
      <c r="P348" s="105" t="s">
        <v>485</v>
      </c>
      <c r="Q348" s="105" t="s">
        <v>6002</v>
      </c>
      <c r="R348" s="104" t="b">
        <v>0</v>
      </c>
      <c r="S348" s="105"/>
      <c r="T348" s="105"/>
      <c r="U348" s="105"/>
      <c r="V348" s="105"/>
      <c r="W348" s="105"/>
      <c r="X348" s="105"/>
      <c r="Y348" s="105"/>
      <c r="Z348" s="105"/>
      <c r="AA348" s="105"/>
      <c r="AB348" s="105"/>
      <c r="AC348" s="105"/>
      <c r="AD348" s="105"/>
      <c r="AE348" s="105"/>
      <c r="AF348" s="105"/>
      <c r="AG348" s="105"/>
      <c r="AH348" s="105"/>
      <c r="AI348" s="105"/>
      <c r="AJ348" s="105"/>
      <c r="AK348" s="105"/>
      <c r="AL348" s="105"/>
      <c r="AM348" s="105"/>
      <c r="AN348" s="105"/>
      <c r="AO348" s="105"/>
      <c r="AP348" s="105"/>
      <c r="AQ348" s="104">
        <v>0</v>
      </c>
      <c r="AR348" s="104">
        <v>10000</v>
      </c>
      <c r="AS348" s="105"/>
      <c r="AT348" s="104">
        <v>0</v>
      </c>
      <c r="AU348" s="104">
        <v>0</v>
      </c>
      <c r="AV348" s="104">
        <v>-1</v>
      </c>
      <c r="AW348" s="104">
        <v>1460</v>
      </c>
      <c r="AX348" s="104">
        <v>1460</v>
      </c>
      <c r="AY348" s="104">
        <v>20</v>
      </c>
      <c r="AZ348" s="104" t="b">
        <v>0</v>
      </c>
      <c r="BA348" s="104">
        <v>0</v>
      </c>
      <c r="BB348" s="104">
        <v>0</v>
      </c>
      <c r="BC348" s="104">
        <v>0</v>
      </c>
      <c r="BD348" s="104" t="b">
        <v>1</v>
      </c>
      <c r="BE348" s="105" t="s">
        <v>512</v>
      </c>
      <c r="BF348" s="104">
        <v>0</v>
      </c>
      <c r="BG348" s="104">
        <v>0</v>
      </c>
      <c r="BH348" s="104">
        <v>0</v>
      </c>
      <c r="BI348" s="104" t="b">
        <v>0</v>
      </c>
      <c r="BJ348" s="105"/>
      <c r="BK348" s="105"/>
      <c r="BL348" s="104">
        <v>0</v>
      </c>
      <c r="BM348" s="104">
        <v>1</v>
      </c>
      <c r="BN348" s="104">
        <v>4</v>
      </c>
      <c r="BO348" s="105"/>
      <c r="BP348" s="105" t="s">
        <v>207</v>
      </c>
      <c r="BQ348" s="104">
        <v>175200</v>
      </c>
      <c r="BR348" s="105"/>
      <c r="BS348" s="105" t="s">
        <v>105</v>
      </c>
      <c r="BT348" s="105"/>
      <c r="BU348" s="104">
        <v>0</v>
      </c>
    </row>
    <row r="349" spans="1:73" x14ac:dyDescent="0.35">
      <c r="A349" s="104">
        <v>0</v>
      </c>
      <c r="B349" s="105" t="s">
        <v>511</v>
      </c>
      <c r="C349" s="105"/>
      <c r="D349" s="104">
        <v>2</v>
      </c>
      <c r="E349" s="105" t="s">
        <v>6955</v>
      </c>
      <c r="F349" s="105" t="s">
        <v>10656</v>
      </c>
      <c r="G349" s="104">
        <v>1</v>
      </c>
      <c r="H349" s="105" t="s">
        <v>483</v>
      </c>
      <c r="I349" s="104" t="b">
        <v>1</v>
      </c>
      <c r="J349" s="105"/>
      <c r="K349" s="105"/>
      <c r="L349" s="104">
        <v>24</v>
      </c>
      <c r="M349" s="105"/>
      <c r="N349" s="104" t="b">
        <v>1</v>
      </c>
      <c r="O349" s="104">
        <v>0</v>
      </c>
      <c r="P349" s="105"/>
      <c r="Q349" s="105"/>
      <c r="R349" s="104" t="b">
        <v>1</v>
      </c>
      <c r="S349" s="105"/>
      <c r="T349" s="105"/>
      <c r="U349" s="105"/>
      <c r="V349" s="105"/>
      <c r="W349" s="105"/>
      <c r="X349" s="105"/>
      <c r="Y349" s="105"/>
      <c r="Z349" s="105"/>
      <c r="AA349" s="105"/>
      <c r="AB349" s="105"/>
      <c r="AC349" s="105"/>
      <c r="AD349" s="105"/>
      <c r="AE349" s="105"/>
      <c r="AF349" s="105"/>
      <c r="AG349" s="105"/>
      <c r="AH349" s="105"/>
      <c r="AI349" s="105"/>
      <c r="AJ349" s="105"/>
      <c r="AK349" s="105"/>
      <c r="AL349" s="105"/>
      <c r="AM349" s="105"/>
      <c r="AN349" s="105"/>
      <c r="AO349" s="105"/>
      <c r="AP349" s="105"/>
      <c r="AQ349" s="104">
        <v>0</v>
      </c>
      <c r="AR349" s="104">
        <v>0</v>
      </c>
      <c r="AS349" s="105"/>
      <c r="AT349" s="104">
        <v>0</v>
      </c>
      <c r="AU349" s="104">
        <v>0</v>
      </c>
      <c r="AV349" s="104">
        <v>-1</v>
      </c>
      <c r="AW349" s="104">
        <v>1460</v>
      </c>
      <c r="AX349" s="104">
        <v>1460</v>
      </c>
      <c r="AY349" s="104">
        <v>20</v>
      </c>
      <c r="AZ349" s="104" t="b">
        <v>0</v>
      </c>
      <c r="BA349" s="104">
        <v>0</v>
      </c>
      <c r="BB349" s="104">
        <v>0</v>
      </c>
      <c r="BC349" s="104">
        <v>0</v>
      </c>
      <c r="BD349" s="104" t="b">
        <v>0</v>
      </c>
      <c r="BE349" s="105" t="s">
        <v>512</v>
      </c>
      <c r="BF349" s="104">
        <v>0</v>
      </c>
      <c r="BG349" s="104">
        <v>0</v>
      </c>
      <c r="BH349" s="104">
        <v>0</v>
      </c>
      <c r="BI349" s="104" t="b">
        <v>0</v>
      </c>
      <c r="BJ349" s="105"/>
      <c r="BK349" s="105"/>
      <c r="BL349" s="104">
        <v>0</v>
      </c>
      <c r="BM349" s="104">
        <v>2</v>
      </c>
      <c r="BN349" s="104">
        <v>0</v>
      </c>
      <c r="BO349" s="105" t="s">
        <v>6742</v>
      </c>
      <c r="BP349" s="105" t="s">
        <v>6743</v>
      </c>
      <c r="BQ349" s="104">
        <v>17520</v>
      </c>
      <c r="BR349" s="105"/>
      <c r="BS349" s="105" t="s">
        <v>513</v>
      </c>
      <c r="BT349" s="105"/>
      <c r="BU349" s="104">
        <v>0</v>
      </c>
    </row>
    <row r="350" spans="1:73" x14ac:dyDescent="0.35">
      <c r="A350" s="104">
        <v>0</v>
      </c>
      <c r="B350" s="105" t="s">
        <v>482</v>
      </c>
      <c r="C350" s="105"/>
      <c r="D350" s="104">
        <v>2</v>
      </c>
      <c r="E350" s="105" t="s">
        <v>6962</v>
      </c>
      <c r="F350" s="105" t="s">
        <v>10681</v>
      </c>
      <c r="G350" s="104">
        <v>1</v>
      </c>
      <c r="H350" s="105" t="s">
        <v>483</v>
      </c>
      <c r="I350" s="104" t="b">
        <v>0</v>
      </c>
      <c r="J350" s="105"/>
      <c r="K350" s="105"/>
      <c r="L350" s="104">
        <v>24</v>
      </c>
      <c r="M350" s="105"/>
      <c r="N350" s="104" t="b">
        <v>1</v>
      </c>
      <c r="O350" s="104">
        <v>0</v>
      </c>
      <c r="P350" s="105" t="s">
        <v>6007</v>
      </c>
      <c r="Q350" s="105" t="s">
        <v>6008</v>
      </c>
      <c r="R350" s="104" t="b">
        <v>0</v>
      </c>
      <c r="S350" s="105"/>
      <c r="T350" s="105"/>
      <c r="U350" s="105"/>
      <c r="V350" s="105"/>
      <c r="W350" s="105"/>
      <c r="X350" s="105"/>
      <c r="Y350" s="105"/>
      <c r="Z350" s="105"/>
      <c r="AA350" s="105"/>
      <c r="AB350" s="105"/>
      <c r="AC350" s="105"/>
      <c r="AD350" s="105"/>
      <c r="AE350" s="105"/>
      <c r="AF350" s="105"/>
      <c r="AG350" s="105"/>
      <c r="AH350" s="105"/>
      <c r="AI350" s="105"/>
      <c r="AJ350" s="105"/>
      <c r="AK350" s="105"/>
      <c r="AL350" s="105"/>
      <c r="AM350" s="105"/>
      <c r="AN350" s="105"/>
      <c r="AO350" s="105"/>
      <c r="AP350" s="105"/>
      <c r="AQ350" s="104">
        <v>0</v>
      </c>
      <c r="AR350" s="104">
        <v>10000</v>
      </c>
      <c r="AS350" s="105"/>
      <c r="AT350" s="104">
        <v>0</v>
      </c>
      <c r="AU350" s="104">
        <v>0</v>
      </c>
      <c r="AV350" s="104">
        <v>-1</v>
      </c>
      <c r="AW350" s="104">
        <v>1460</v>
      </c>
      <c r="AX350" s="104">
        <v>1460</v>
      </c>
      <c r="AY350" s="104">
        <v>20</v>
      </c>
      <c r="AZ350" s="104" t="b">
        <v>0</v>
      </c>
      <c r="BA350" s="104">
        <v>0</v>
      </c>
      <c r="BB350" s="104">
        <v>0</v>
      </c>
      <c r="BC350" s="104">
        <v>0</v>
      </c>
      <c r="BD350" s="104" t="b">
        <v>1</v>
      </c>
      <c r="BE350" s="105" t="s">
        <v>512</v>
      </c>
      <c r="BF350" s="104">
        <v>0</v>
      </c>
      <c r="BG350" s="104">
        <v>0</v>
      </c>
      <c r="BH350" s="104">
        <v>0</v>
      </c>
      <c r="BI350" s="104" t="b">
        <v>1</v>
      </c>
      <c r="BJ350" s="105"/>
      <c r="BK350" s="105"/>
      <c r="BL350" s="104">
        <v>0</v>
      </c>
      <c r="BM350" s="104">
        <v>0</v>
      </c>
      <c r="BN350" s="104">
        <v>8</v>
      </c>
      <c r="BO350" s="105"/>
      <c r="BP350" s="105" t="s">
        <v>10655</v>
      </c>
      <c r="BQ350" s="104">
        <v>87600</v>
      </c>
      <c r="BR350" s="105"/>
      <c r="BS350" s="105" t="s">
        <v>105</v>
      </c>
      <c r="BT350" s="105"/>
      <c r="BU350" s="104">
        <v>0</v>
      </c>
    </row>
    <row r="351" spans="1:73" x14ac:dyDescent="0.35">
      <c r="A351" s="104">
        <v>0</v>
      </c>
      <c r="B351" s="105" t="s">
        <v>511</v>
      </c>
      <c r="C351" s="105"/>
      <c r="D351" s="104">
        <v>2</v>
      </c>
      <c r="E351" s="105" t="s">
        <v>6962</v>
      </c>
      <c r="F351" s="105" t="s">
        <v>6754</v>
      </c>
      <c r="G351" s="104">
        <v>1</v>
      </c>
      <c r="H351" s="105" t="s">
        <v>483</v>
      </c>
      <c r="I351" s="104" t="b">
        <v>1</v>
      </c>
      <c r="J351" s="105"/>
      <c r="K351" s="105"/>
      <c r="L351" s="104">
        <v>24</v>
      </c>
      <c r="M351" s="105"/>
      <c r="N351" s="104" t="b">
        <v>1</v>
      </c>
      <c r="O351" s="104">
        <v>0</v>
      </c>
      <c r="P351" s="105"/>
      <c r="Q351" s="105"/>
      <c r="R351" s="104" t="b">
        <v>0</v>
      </c>
      <c r="S351" s="105"/>
      <c r="T351" s="105"/>
      <c r="U351" s="105"/>
      <c r="V351" s="105"/>
      <c r="W351" s="105"/>
      <c r="X351" s="105"/>
      <c r="Y351" s="105"/>
      <c r="Z351" s="105"/>
      <c r="AA351" s="105"/>
      <c r="AB351" s="105"/>
      <c r="AC351" s="105"/>
      <c r="AD351" s="105"/>
      <c r="AE351" s="105"/>
      <c r="AF351" s="105"/>
      <c r="AG351" s="105"/>
      <c r="AH351" s="105"/>
      <c r="AI351" s="105"/>
      <c r="AJ351" s="105"/>
      <c r="AK351" s="105"/>
      <c r="AL351" s="105"/>
      <c r="AM351" s="105"/>
      <c r="AN351" s="105"/>
      <c r="AO351" s="105"/>
      <c r="AP351" s="105"/>
      <c r="AQ351" s="104">
        <v>0</v>
      </c>
      <c r="AR351" s="104">
        <v>0</v>
      </c>
      <c r="AS351" s="105"/>
      <c r="AT351" s="104">
        <v>0</v>
      </c>
      <c r="AU351" s="104">
        <v>0</v>
      </c>
      <c r="AV351" s="104">
        <v>-1</v>
      </c>
      <c r="AW351" s="104">
        <v>1460</v>
      </c>
      <c r="AX351" s="104">
        <v>1460</v>
      </c>
      <c r="AY351" s="104">
        <v>20</v>
      </c>
      <c r="AZ351" s="104" t="b">
        <v>0</v>
      </c>
      <c r="BA351" s="104">
        <v>0</v>
      </c>
      <c r="BB351" s="104">
        <v>0</v>
      </c>
      <c r="BC351" s="104">
        <v>0</v>
      </c>
      <c r="BD351" s="104" t="b">
        <v>0</v>
      </c>
      <c r="BE351" s="105" t="s">
        <v>512</v>
      </c>
      <c r="BF351" s="104">
        <v>0</v>
      </c>
      <c r="BG351" s="104">
        <v>0</v>
      </c>
      <c r="BH351" s="104">
        <v>0</v>
      </c>
      <c r="BI351" s="104" t="b">
        <v>0</v>
      </c>
      <c r="BJ351" s="105"/>
      <c r="BK351" s="105"/>
      <c r="BL351" s="104">
        <v>0</v>
      </c>
      <c r="BM351" s="104">
        <v>1</v>
      </c>
      <c r="BN351" s="104">
        <v>0</v>
      </c>
      <c r="BO351" s="105" t="s">
        <v>6755</v>
      </c>
      <c r="BP351" s="105" t="s">
        <v>208</v>
      </c>
      <c r="BQ351" s="104">
        <v>8760</v>
      </c>
      <c r="BR351" s="105"/>
      <c r="BS351" s="105" t="s">
        <v>513</v>
      </c>
      <c r="BT351" s="105"/>
      <c r="BU351" s="104">
        <v>0</v>
      </c>
    </row>
    <row r="352" spans="1:73" x14ac:dyDescent="0.35">
      <c r="A352" s="104">
        <v>0</v>
      </c>
      <c r="B352" s="105" t="s">
        <v>511</v>
      </c>
      <c r="C352" s="105"/>
      <c r="D352" s="104">
        <v>2</v>
      </c>
      <c r="E352" s="105" t="s">
        <v>6962</v>
      </c>
      <c r="F352" s="105" t="s">
        <v>10682</v>
      </c>
      <c r="G352" s="104">
        <v>1</v>
      </c>
      <c r="H352" s="105" t="s">
        <v>483</v>
      </c>
      <c r="I352" s="104" t="b">
        <v>1</v>
      </c>
      <c r="J352" s="105"/>
      <c r="K352" s="105"/>
      <c r="L352" s="104">
        <v>24</v>
      </c>
      <c r="M352" s="105"/>
      <c r="N352" s="104" t="b">
        <v>1</v>
      </c>
      <c r="O352" s="104">
        <v>0</v>
      </c>
      <c r="P352" s="105"/>
      <c r="Q352" s="105" t="s">
        <v>5934</v>
      </c>
      <c r="R352" s="104" t="b">
        <v>1</v>
      </c>
      <c r="S352" s="105"/>
      <c r="T352" s="105"/>
      <c r="U352" s="105"/>
      <c r="V352" s="105"/>
      <c r="W352" s="105"/>
      <c r="X352" s="105"/>
      <c r="Y352" s="105"/>
      <c r="Z352" s="105"/>
      <c r="AA352" s="105"/>
      <c r="AB352" s="105"/>
      <c r="AC352" s="105"/>
      <c r="AD352" s="105"/>
      <c r="AE352" s="105"/>
      <c r="AF352" s="105"/>
      <c r="AG352" s="105"/>
      <c r="AH352" s="105"/>
      <c r="AI352" s="105"/>
      <c r="AJ352" s="105"/>
      <c r="AK352" s="105"/>
      <c r="AL352" s="105"/>
      <c r="AM352" s="105"/>
      <c r="AN352" s="105"/>
      <c r="AO352" s="105"/>
      <c r="AP352" s="105"/>
      <c r="AQ352" s="104">
        <v>0</v>
      </c>
      <c r="AR352" s="104">
        <v>0</v>
      </c>
      <c r="AS352" s="105"/>
      <c r="AT352" s="104">
        <v>0</v>
      </c>
      <c r="AU352" s="104">
        <v>0</v>
      </c>
      <c r="AV352" s="104">
        <v>-1</v>
      </c>
      <c r="AW352" s="104">
        <v>1460</v>
      </c>
      <c r="AX352" s="104">
        <v>1460</v>
      </c>
      <c r="AY352" s="104">
        <v>20</v>
      </c>
      <c r="AZ352" s="104" t="b">
        <v>0</v>
      </c>
      <c r="BA352" s="104">
        <v>0</v>
      </c>
      <c r="BB352" s="104">
        <v>0</v>
      </c>
      <c r="BC352" s="104">
        <v>0</v>
      </c>
      <c r="BD352" s="104" t="b">
        <v>0</v>
      </c>
      <c r="BE352" s="105" t="s">
        <v>512</v>
      </c>
      <c r="BF352" s="104">
        <v>0</v>
      </c>
      <c r="BG352" s="104">
        <v>0</v>
      </c>
      <c r="BH352" s="104">
        <v>0</v>
      </c>
      <c r="BI352" s="104" t="b">
        <v>0</v>
      </c>
      <c r="BJ352" s="105"/>
      <c r="BK352" s="105"/>
      <c r="BL352" s="104">
        <v>0</v>
      </c>
      <c r="BM352" s="104">
        <v>2</v>
      </c>
      <c r="BN352" s="104">
        <v>8</v>
      </c>
      <c r="BO352" s="105" t="s">
        <v>6843</v>
      </c>
      <c r="BP352" s="105" t="s">
        <v>6743</v>
      </c>
      <c r="BQ352" s="104">
        <v>8760</v>
      </c>
      <c r="BR352" s="105"/>
      <c r="BS352" s="105" t="s">
        <v>513</v>
      </c>
      <c r="BT352" s="105"/>
      <c r="BU352" s="104">
        <v>0</v>
      </c>
    </row>
    <row r="353" spans="1:73" x14ac:dyDescent="0.35">
      <c r="A353" s="104">
        <v>0</v>
      </c>
      <c r="B353" s="105" t="s">
        <v>511</v>
      </c>
      <c r="C353" s="105"/>
      <c r="D353" s="104">
        <v>2</v>
      </c>
      <c r="E353" s="105" t="s">
        <v>6961</v>
      </c>
      <c r="F353" s="105" t="s">
        <v>6754</v>
      </c>
      <c r="G353" s="104">
        <v>1</v>
      </c>
      <c r="H353" s="105" t="s">
        <v>483</v>
      </c>
      <c r="I353" s="104" t="b">
        <v>1</v>
      </c>
      <c r="J353" s="105"/>
      <c r="K353" s="105"/>
      <c r="L353" s="104">
        <v>24</v>
      </c>
      <c r="M353" s="105"/>
      <c r="N353" s="104" t="b">
        <v>1</v>
      </c>
      <c r="O353" s="104">
        <v>0</v>
      </c>
      <c r="P353" s="105"/>
      <c r="Q353" s="105"/>
      <c r="R353" s="104" t="b">
        <v>0</v>
      </c>
      <c r="S353" s="105"/>
      <c r="T353" s="105"/>
      <c r="U353" s="105"/>
      <c r="V353" s="105"/>
      <c r="W353" s="105"/>
      <c r="X353" s="105"/>
      <c r="Y353" s="105"/>
      <c r="Z353" s="105"/>
      <c r="AA353" s="105"/>
      <c r="AB353" s="105"/>
      <c r="AC353" s="105"/>
      <c r="AD353" s="105"/>
      <c r="AE353" s="105"/>
      <c r="AF353" s="105"/>
      <c r="AG353" s="105"/>
      <c r="AH353" s="105"/>
      <c r="AI353" s="105"/>
      <c r="AJ353" s="105"/>
      <c r="AK353" s="105"/>
      <c r="AL353" s="105"/>
      <c r="AM353" s="105"/>
      <c r="AN353" s="105"/>
      <c r="AO353" s="105"/>
      <c r="AP353" s="105"/>
      <c r="AQ353" s="104">
        <v>0</v>
      </c>
      <c r="AR353" s="104">
        <v>0</v>
      </c>
      <c r="AS353" s="105"/>
      <c r="AT353" s="104">
        <v>0</v>
      </c>
      <c r="AU353" s="104">
        <v>0</v>
      </c>
      <c r="AV353" s="104">
        <v>-1</v>
      </c>
      <c r="AW353" s="104">
        <v>1460</v>
      </c>
      <c r="AX353" s="104">
        <v>1460</v>
      </c>
      <c r="AY353" s="104">
        <v>20</v>
      </c>
      <c r="AZ353" s="104" t="b">
        <v>0</v>
      </c>
      <c r="BA353" s="104">
        <v>0</v>
      </c>
      <c r="BB353" s="104">
        <v>0</v>
      </c>
      <c r="BC353" s="104">
        <v>0</v>
      </c>
      <c r="BD353" s="104" t="b">
        <v>0</v>
      </c>
      <c r="BE353" s="105" t="s">
        <v>512</v>
      </c>
      <c r="BF353" s="104">
        <v>0</v>
      </c>
      <c r="BG353" s="104">
        <v>0</v>
      </c>
      <c r="BH353" s="104">
        <v>0</v>
      </c>
      <c r="BI353" s="104" t="b">
        <v>0</v>
      </c>
      <c r="BJ353" s="105"/>
      <c r="BK353" s="105"/>
      <c r="BL353" s="104">
        <v>0</v>
      </c>
      <c r="BM353" s="104">
        <v>0</v>
      </c>
      <c r="BN353" s="104">
        <v>0</v>
      </c>
      <c r="BO353" s="105" t="s">
        <v>6755</v>
      </c>
      <c r="BP353" s="105" t="s">
        <v>208</v>
      </c>
      <c r="BQ353" s="104">
        <v>8760</v>
      </c>
      <c r="BR353" s="105"/>
      <c r="BS353" s="105" t="s">
        <v>513</v>
      </c>
      <c r="BT353" s="105"/>
      <c r="BU353" s="104">
        <v>0</v>
      </c>
    </row>
    <row r="354" spans="1:73" x14ac:dyDescent="0.35">
      <c r="A354" s="104">
        <v>0</v>
      </c>
      <c r="B354" s="105" t="s">
        <v>511</v>
      </c>
      <c r="C354" s="105"/>
      <c r="D354" s="104">
        <v>2</v>
      </c>
      <c r="E354" s="105" t="s">
        <v>6961</v>
      </c>
      <c r="F354" s="105" t="s">
        <v>6762</v>
      </c>
      <c r="G354" s="104">
        <v>1</v>
      </c>
      <c r="H354" s="105" t="s">
        <v>483</v>
      </c>
      <c r="I354" s="104" t="b">
        <v>1</v>
      </c>
      <c r="J354" s="105"/>
      <c r="K354" s="105"/>
      <c r="L354" s="104">
        <v>24</v>
      </c>
      <c r="M354" s="105"/>
      <c r="N354" s="104" t="b">
        <v>1</v>
      </c>
      <c r="O354" s="104">
        <v>0</v>
      </c>
      <c r="P354" s="105"/>
      <c r="Q354" s="105"/>
      <c r="R354" s="104" t="b">
        <v>0</v>
      </c>
      <c r="S354" s="105"/>
      <c r="T354" s="105"/>
      <c r="U354" s="105"/>
      <c r="V354" s="105"/>
      <c r="W354" s="105"/>
      <c r="X354" s="105"/>
      <c r="Y354" s="105"/>
      <c r="Z354" s="105"/>
      <c r="AA354" s="105"/>
      <c r="AB354" s="105"/>
      <c r="AC354" s="105"/>
      <c r="AD354" s="105"/>
      <c r="AE354" s="105"/>
      <c r="AF354" s="105"/>
      <c r="AG354" s="105"/>
      <c r="AH354" s="105"/>
      <c r="AI354" s="105"/>
      <c r="AJ354" s="105"/>
      <c r="AK354" s="105"/>
      <c r="AL354" s="105"/>
      <c r="AM354" s="105"/>
      <c r="AN354" s="105"/>
      <c r="AO354" s="105"/>
      <c r="AP354" s="105"/>
      <c r="AQ354" s="104">
        <v>0</v>
      </c>
      <c r="AR354" s="104">
        <v>0</v>
      </c>
      <c r="AS354" s="105"/>
      <c r="AT354" s="104">
        <v>0</v>
      </c>
      <c r="AU354" s="104">
        <v>0</v>
      </c>
      <c r="AV354" s="104">
        <v>-1</v>
      </c>
      <c r="AW354" s="104">
        <v>1460</v>
      </c>
      <c r="AX354" s="104">
        <v>1460</v>
      </c>
      <c r="AY354" s="104">
        <v>20</v>
      </c>
      <c r="AZ354" s="104" t="b">
        <v>0</v>
      </c>
      <c r="BA354" s="104">
        <v>0</v>
      </c>
      <c r="BB354" s="104">
        <v>0</v>
      </c>
      <c r="BC354" s="104">
        <v>0</v>
      </c>
      <c r="BD354" s="104" t="b">
        <v>0</v>
      </c>
      <c r="BE354" s="105" t="s">
        <v>512</v>
      </c>
      <c r="BF354" s="104">
        <v>0</v>
      </c>
      <c r="BG354" s="104">
        <v>0</v>
      </c>
      <c r="BH354" s="104">
        <v>0</v>
      </c>
      <c r="BI354" s="104" t="b">
        <v>0</v>
      </c>
      <c r="BJ354" s="105"/>
      <c r="BK354" s="105"/>
      <c r="BL354" s="104">
        <v>0</v>
      </c>
      <c r="BM354" s="104">
        <v>1</v>
      </c>
      <c r="BN354" s="104">
        <v>0</v>
      </c>
      <c r="BO354" s="105" t="s">
        <v>6763</v>
      </c>
      <c r="BP354" s="105" t="s">
        <v>208</v>
      </c>
      <c r="BQ354" s="104">
        <v>8760</v>
      </c>
      <c r="BR354" s="105"/>
      <c r="BS354" s="105" t="s">
        <v>513</v>
      </c>
      <c r="BT354" s="105"/>
      <c r="BU354" s="104">
        <v>0</v>
      </c>
    </row>
    <row r="355" spans="1:73" x14ac:dyDescent="0.35">
      <c r="A355" s="104">
        <v>0</v>
      </c>
      <c r="B355" s="105" t="s">
        <v>511</v>
      </c>
      <c r="C355" s="105"/>
      <c r="D355" s="104">
        <v>2</v>
      </c>
      <c r="E355" s="105" t="s">
        <v>6961</v>
      </c>
      <c r="F355" s="105" t="s">
        <v>6818</v>
      </c>
      <c r="G355" s="104">
        <v>1</v>
      </c>
      <c r="H355" s="105" t="s">
        <v>483</v>
      </c>
      <c r="I355" s="104" t="b">
        <v>1</v>
      </c>
      <c r="J355" s="105"/>
      <c r="K355" s="105"/>
      <c r="L355" s="104">
        <v>24</v>
      </c>
      <c r="M355" s="105"/>
      <c r="N355" s="104" t="b">
        <v>1</v>
      </c>
      <c r="O355" s="104">
        <v>0</v>
      </c>
      <c r="P355" s="105" t="s">
        <v>485</v>
      </c>
      <c r="Q355" s="105" t="s">
        <v>6002</v>
      </c>
      <c r="R355" s="104" t="b">
        <v>1</v>
      </c>
      <c r="S355" s="105"/>
      <c r="T355" s="105"/>
      <c r="U355" s="105"/>
      <c r="V355" s="105"/>
      <c r="W355" s="105"/>
      <c r="X355" s="105"/>
      <c r="Y355" s="105"/>
      <c r="Z355" s="105"/>
      <c r="AA355" s="105"/>
      <c r="AB355" s="105"/>
      <c r="AC355" s="105"/>
      <c r="AD355" s="105"/>
      <c r="AE355" s="105"/>
      <c r="AF355" s="105"/>
      <c r="AG355" s="105"/>
      <c r="AH355" s="105"/>
      <c r="AI355" s="105"/>
      <c r="AJ355" s="105"/>
      <c r="AK355" s="105"/>
      <c r="AL355" s="105"/>
      <c r="AM355" s="105"/>
      <c r="AN355" s="105"/>
      <c r="AO355" s="105"/>
      <c r="AP355" s="105"/>
      <c r="AQ355" s="104">
        <v>0</v>
      </c>
      <c r="AR355" s="104">
        <v>0</v>
      </c>
      <c r="AS355" s="105"/>
      <c r="AT355" s="104">
        <v>0</v>
      </c>
      <c r="AU355" s="104">
        <v>0</v>
      </c>
      <c r="AV355" s="104">
        <v>-1</v>
      </c>
      <c r="AW355" s="104">
        <v>1460</v>
      </c>
      <c r="AX355" s="104">
        <v>1460</v>
      </c>
      <c r="AY355" s="104">
        <v>20</v>
      </c>
      <c r="AZ355" s="104" t="b">
        <v>0</v>
      </c>
      <c r="BA355" s="104">
        <v>0</v>
      </c>
      <c r="BB355" s="104">
        <v>0</v>
      </c>
      <c r="BC355" s="104">
        <v>0</v>
      </c>
      <c r="BD355" s="104" t="b">
        <v>0</v>
      </c>
      <c r="BE355" s="105" t="s">
        <v>512</v>
      </c>
      <c r="BF355" s="104">
        <v>0</v>
      </c>
      <c r="BG355" s="104">
        <v>0</v>
      </c>
      <c r="BH355" s="104">
        <v>0</v>
      </c>
      <c r="BI355" s="104" t="b">
        <v>0</v>
      </c>
      <c r="BJ355" s="105"/>
      <c r="BK355" s="105"/>
      <c r="BL355" s="104">
        <v>0</v>
      </c>
      <c r="BM355" s="104">
        <v>2</v>
      </c>
      <c r="BN355" s="104">
        <v>8</v>
      </c>
      <c r="BO355" s="105"/>
      <c r="BP355" s="105" t="s">
        <v>6743</v>
      </c>
      <c r="BQ355" s="104">
        <v>8760</v>
      </c>
      <c r="BR355" s="105"/>
      <c r="BS355" s="105" t="s">
        <v>513</v>
      </c>
      <c r="BT355" s="105"/>
      <c r="BU355" s="104">
        <v>0</v>
      </c>
    </row>
    <row r="356" spans="1:73" x14ac:dyDescent="0.35">
      <c r="A356" s="104">
        <v>0</v>
      </c>
      <c r="B356" s="105" t="s">
        <v>511</v>
      </c>
      <c r="C356" s="105"/>
      <c r="D356" s="104">
        <v>2</v>
      </c>
      <c r="E356" s="105" t="s">
        <v>7007</v>
      </c>
      <c r="F356" s="105" t="s">
        <v>10656</v>
      </c>
      <c r="G356" s="104">
        <v>1</v>
      </c>
      <c r="H356" s="105" t="s">
        <v>483</v>
      </c>
      <c r="I356" s="104" t="b">
        <v>1</v>
      </c>
      <c r="J356" s="105"/>
      <c r="K356" s="105"/>
      <c r="L356" s="104">
        <v>24</v>
      </c>
      <c r="M356" s="105"/>
      <c r="N356" s="104" t="b">
        <v>1</v>
      </c>
      <c r="O356" s="104">
        <v>0</v>
      </c>
      <c r="P356" s="105"/>
      <c r="Q356" s="105"/>
      <c r="R356" s="104" t="b">
        <v>1</v>
      </c>
      <c r="S356" s="105"/>
      <c r="T356" s="105"/>
      <c r="U356" s="105"/>
      <c r="V356" s="105"/>
      <c r="W356" s="105"/>
      <c r="X356" s="105"/>
      <c r="Y356" s="105"/>
      <c r="Z356" s="105"/>
      <c r="AA356" s="105"/>
      <c r="AB356" s="105"/>
      <c r="AC356" s="105"/>
      <c r="AD356" s="105"/>
      <c r="AE356" s="105"/>
      <c r="AF356" s="105"/>
      <c r="AG356" s="105"/>
      <c r="AH356" s="105"/>
      <c r="AI356" s="105"/>
      <c r="AJ356" s="105"/>
      <c r="AK356" s="105"/>
      <c r="AL356" s="105"/>
      <c r="AM356" s="105"/>
      <c r="AN356" s="105"/>
      <c r="AO356" s="105"/>
      <c r="AP356" s="105"/>
      <c r="AQ356" s="104">
        <v>0</v>
      </c>
      <c r="AR356" s="104">
        <v>0</v>
      </c>
      <c r="AS356" s="105"/>
      <c r="AT356" s="104">
        <v>0</v>
      </c>
      <c r="AU356" s="104">
        <v>0</v>
      </c>
      <c r="AV356" s="104">
        <v>-1</v>
      </c>
      <c r="AW356" s="104">
        <v>1460</v>
      </c>
      <c r="AX356" s="104">
        <v>1460</v>
      </c>
      <c r="AY356" s="104">
        <v>20</v>
      </c>
      <c r="AZ356" s="104" t="b">
        <v>0</v>
      </c>
      <c r="BA356" s="104">
        <v>0</v>
      </c>
      <c r="BB356" s="104">
        <v>0</v>
      </c>
      <c r="BC356" s="104">
        <v>0</v>
      </c>
      <c r="BD356" s="104" t="b">
        <v>0</v>
      </c>
      <c r="BE356" s="105" t="s">
        <v>512</v>
      </c>
      <c r="BF356" s="104">
        <v>0</v>
      </c>
      <c r="BG356" s="104">
        <v>0</v>
      </c>
      <c r="BH356" s="104">
        <v>0</v>
      </c>
      <c r="BI356" s="104" t="b">
        <v>0</v>
      </c>
      <c r="BJ356" s="105"/>
      <c r="BK356" s="105"/>
      <c r="BL356" s="104">
        <v>0</v>
      </c>
      <c r="BM356" s="104">
        <v>0</v>
      </c>
      <c r="BN356" s="104">
        <v>0</v>
      </c>
      <c r="BO356" s="105" t="s">
        <v>6742</v>
      </c>
      <c r="BP356" s="105" t="s">
        <v>6743</v>
      </c>
      <c r="BQ356" s="104">
        <v>17520</v>
      </c>
      <c r="BR356" s="105"/>
      <c r="BS356" s="105" t="s">
        <v>513</v>
      </c>
      <c r="BT356" s="105"/>
      <c r="BU356" s="104">
        <v>0</v>
      </c>
    </row>
    <row r="357" spans="1:73" x14ac:dyDescent="0.35">
      <c r="A357" s="104">
        <v>0.1</v>
      </c>
      <c r="B357" s="105" t="s">
        <v>484</v>
      </c>
      <c r="C357" s="105"/>
      <c r="D357" s="104">
        <v>2</v>
      </c>
      <c r="E357" s="105" t="s">
        <v>6970</v>
      </c>
      <c r="F357" s="105" t="s">
        <v>6881</v>
      </c>
      <c r="G357" s="104">
        <v>1</v>
      </c>
      <c r="H357" s="105" t="s">
        <v>483</v>
      </c>
      <c r="I357" s="104" t="b">
        <v>1</v>
      </c>
      <c r="J357" s="105"/>
      <c r="K357" s="105"/>
      <c r="L357" s="104">
        <v>24</v>
      </c>
      <c r="M357" s="105"/>
      <c r="N357" s="104" t="b">
        <v>1</v>
      </c>
      <c r="O357" s="104">
        <v>0</v>
      </c>
      <c r="P357" s="105" t="s">
        <v>485</v>
      </c>
      <c r="Q357" s="105" t="s">
        <v>6002</v>
      </c>
      <c r="R357" s="104" t="b">
        <v>1</v>
      </c>
      <c r="S357" s="105"/>
      <c r="T357" s="105"/>
      <c r="U357" s="105"/>
      <c r="V357" s="105"/>
      <c r="W357" s="105"/>
      <c r="X357" s="105"/>
      <c r="Y357" s="105"/>
      <c r="Z357" s="105"/>
      <c r="AA357" s="105"/>
      <c r="AB357" s="105"/>
      <c r="AC357" s="105"/>
      <c r="AD357" s="105"/>
      <c r="AE357" s="105"/>
      <c r="AF357" s="105"/>
      <c r="AG357" s="105"/>
      <c r="AH357" s="105"/>
      <c r="AI357" s="105"/>
      <c r="AJ357" s="105"/>
      <c r="AK357" s="105"/>
      <c r="AL357" s="105"/>
      <c r="AM357" s="105"/>
      <c r="AN357" s="105"/>
      <c r="AO357" s="105"/>
      <c r="AP357" s="105"/>
      <c r="AQ357" s="104">
        <v>0</v>
      </c>
      <c r="AR357" s="104">
        <v>1600</v>
      </c>
      <c r="AS357" s="105"/>
      <c r="AT357" s="104">
        <v>0</v>
      </c>
      <c r="AU357" s="104">
        <v>0</v>
      </c>
      <c r="AV357" s="104">
        <v>-1</v>
      </c>
      <c r="AW357" s="104">
        <v>17520</v>
      </c>
      <c r="AX357" s="104">
        <v>0.1</v>
      </c>
      <c r="AY357" s="104">
        <v>2</v>
      </c>
      <c r="AZ357" s="104" t="b">
        <v>0</v>
      </c>
      <c r="BA357" s="104">
        <v>0</v>
      </c>
      <c r="BB357" s="104">
        <v>0</v>
      </c>
      <c r="BC357" s="104">
        <v>0</v>
      </c>
      <c r="BD357" s="104" t="b">
        <v>1</v>
      </c>
      <c r="BE357" s="105" t="s">
        <v>512</v>
      </c>
      <c r="BF357" s="104">
        <v>0</v>
      </c>
      <c r="BG357" s="104">
        <v>0</v>
      </c>
      <c r="BH357" s="104">
        <v>0</v>
      </c>
      <c r="BI357" s="104" t="b">
        <v>0</v>
      </c>
      <c r="BJ357" s="105"/>
      <c r="BK357" s="105"/>
      <c r="BL357" s="104">
        <v>0</v>
      </c>
      <c r="BM357" s="104">
        <v>0</v>
      </c>
      <c r="BN357" s="104">
        <v>8</v>
      </c>
      <c r="BO357" s="105"/>
      <c r="BP357" s="105" t="s">
        <v>6778</v>
      </c>
      <c r="BQ357" s="104">
        <v>8760</v>
      </c>
      <c r="BR357" s="105"/>
      <c r="BS357" s="105" t="s">
        <v>105</v>
      </c>
      <c r="BT357" s="105"/>
      <c r="BU357" s="104">
        <v>0</v>
      </c>
    </row>
    <row r="358" spans="1:73" x14ac:dyDescent="0.35">
      <c r="A358" s="104">
        <v>0</v>
      </c>
      <c r="B358" s="105" t="s">
        <v>511</v>
      </c>
      <c r="C358" s="105"/>
      <c r="D358" s="104">
        <v>2</v>
      </c>
      <c r="E358" s="105" t="s">
        <v>6970</v>
      </c>
      <c r="F358" s="105" t="s">
        <v>6882</v>
      </c>
      <c r="G358" s="104">
        <v>1</v>
      </c>
      <c r="H358" s="105" t="s">
        <v>483</v>
      </c>
      <c r="I358" s="104" t="b">
        <v>1</v>
      </c>
      <c r="J358" s="105"/>
      <c r="K358" s="105"/>
      <c r="L358" s="104">
        <v>24</v>
      </c>
      <c r="M358" s="105"/>
      <c r="N358" s="104" t="b">
        <v>1</v>
      </c>
      <c r="O358" s="104">
        <v>0</v>
      </c>
      <c r="P358" s="105" t="s">
        <v>6007</v>
      </c>
      <c r="Q358" s="105" t="s">
        <v>6008</v>
      </c>
      <c r="R358" s="104" t="b">
        <v>0</v>
      </c>
      <c r="S358" s="105"/>
      <c r="T358" s="105"/>
      <c r="U358" s="105"/>
      <c r="V358" s="105"/>
      <c r="W358" s="105"/>
      <c r="X358" s="105"/>
      <c r="Y358" s="105"/>
      <c r="Z358" s="105"/>
      <c r="AA358" s="105"/>
      <c r="AB358" s="105"/>
      <c r="AC358" s="105"/>
      <c r="AD358" s="105"/>
      <c r="AE358" s="105"/>
      <c r="AF358" s="105"/>
      <c r="AG358" s="105"/>
      <c r="AH358" s="105"/>
      <c r="AI358" s="105"/>
      <c r="AJ358" s="105"/>
      <c r="AK358" s="105"/>
      <c r="AL358" s="105"/>
      <c r="AM358" s="105"/>
      <c r="AN358" s="105"/>
      <c r="AO358" s="105"/>
      <c r="AP358" s="105"/>
      <c r="AQ358" s="104">
        <v>0</v>
      </c>
      <c r="AR358" s="104">
        <v>1500</v>
      </c>
      <c r="AS358" s="105"/>
      <c r="AT358" s="104">
        <v>0</v>
      </c>
      <c r="AU358" s="104">
        <v>0</v>
      </c>
      <c r="AV358" s="104">
        <v>-1</v>
      </c>
      <c r="AW358" s="104">
        <v>8760</v>
      </c>
      <c r="AX358" s="104">
        <v>0.1</v>
      </c>
      <c r="AY358" s="104">
        <v>2</v>
      </c>
      <c r="AZ358" s="104" t="b">
        <v>0</v>
      </c>
      <c r="BA358" s="104">
        <v>0</v>
      </c>
      <c r="BB358" s="104">
        <v>0</v>
      </c>
      <c r="BC358" s="104">
        <v>0</v>
      </c>
      <c r="BD358" s="104" t="b">
        <v>1</v>
      </c>
      <c r="BE358" s="105" t="s">
        <v>512</v>
      </c>
      <c r="BF358" s="104">
        <v>0</v>
      </c>
      <c r="BG358" s="104">
        <v>0</v>
      </c>
      <c r="BH358" s="104">
        <v>0</v>
      </c>
      <c r="BI358" s="104" t="b">
        <v>0</v>
      </c>
      <c r="BJ358" s="105"/>
      <c r="BK358" s="105"/>
      <c r="BL358" s="104">
        <v>0</v>
      </c>
      <c r="BM358" s="104">
        <v>1</v>
      </c>
      <c r="BN358" s="104">
        <v>8</v>
      </c>
      <c r="BO358" s="105"/>
      <c r="BP358" s="105" t="s">
        <v>208</v>
      </c>
      <c r="BQ358" s="104">
        <v>8760</v>
      </c>
      <c r="BR358" s="105"/>
      <c r="BS358" s="105" t="s">
        <v>513</v>
      </c>
      <c r="BT358" s="105"/>
      <c r="BU358" s="104">
        <v>0</v>
      </c>
    </row>
    <row r="359" spans="1:73" x14ac:dyDescent="0.35">
      <c r="A359" s="104">
        <v>0</v>
      </c>
      <c r="B359" s="105" t="s">
        <v>511</v>
      </c>
      <c r="C359" s="105"/>
      <c r="D359" s="104">
        <v>2</v>
      </c>
      <c r="E359" s="105" t="s">
        <v>6970</v>
      </c>
      <c r="F359" s="105" t="s">
        <v>10656</v>
      </c>
      <c r="G359" s="104">
        <v>1</v>
      </c>
      <c r="H359" s="105" t="s">
        <v>483</v>
      </c>
      <c r="I359" s="104" t="b">
        <v>1</v>
      </c>
      <c r="J359" s="105"/>
      <c r="K359" s="105"/>
      <c r="L359" s="104">
        <v>24</v>
      </c>
      <c r="M359" s="105"/>
      <c r="N359" s="104" t="b">
        <v>1</v>
      </c>
      <c r="O359" s="104">
        <v>0</v>
      </c>
      <c r="P359" s="105"/>
      <c r="Q359" s="105"/>
      <c r="R359" s="104" t="b">
        <v>1</v>
      </c>
      <c r="S359" s="105"/>
      <c r="T359" s="105"/>
      <c r="U359" s="105"/>
      <c r="V359" s="105"/>
      <c r="W359" s="105"/>
      <c r="X359" s="105"/>
      <c r="Y359" s="105"/>
      <c r="Z359" s="105"/>
      <c r="AA359" s="105"/>
      <c r="AB359" s="105"/>
      <c r="AC359" s="105"/>
      <c r="AD359" s="105"/>
      <c r="AE359" s="105"/>
      <c r="AF359" s="105"/>
      <c r="AG359" s="105"/>
      <c r="AH359" s="105"/>
      <c r="AI359" s="105"/>
      <c r="AJ359" s="105"/>
      <c r="AK359" s="105"/>
      <c r="AL359" s="105"/>
      <c r="AM359" s="105"/>
      <c r="AN359" s="105"/>
      <c r="AO359" s="105"/>
      <c r="AP359" s="105"/>
      <c r="AQ359" s="104">
        <v>0</v>
      </c>
      <c r="AR359" s="104">
        <v>0</v>
      </c>
      <c r="AS359" s="105"/>
      <c r="AT359" s="104">
        <v>0</v>
      </c>
      <c r="AU359" s="104">
        <v>0</v>
      </c>
      <c r="AV359" s="104">
        <v>-1</v>
      </c>
      <c r="AW359" s="104">
        <v>1460</v>
      </c>
      <c r="AX359" s="104">
        <v>1460</v>
      </c>
      <c r="AY359" s="104">
        <v>20</v>
      </c>
      <c r="AZ359" s="104" t="b">
        <v>0</v>
      </c>
      <c r="BA359" s="104">
        <v>0</v>
      </c>
      <c r="BB359" s="104">
        <v>0</v>
      </c>
      <c r="BC359" s="104">
        <v>0</v>
      </c>
      <c r="BD359" s="104" t="b">
        <v>0</v>
      </c>
      <c r="BE359" s="105" t="s">
        <v>512</v>
      </c>
      <c r="BF359" s="104">
        <v>0</v>
      </c>
      <c r="BG359" s="104">
        <v>0</v>
      </c>
      <c r="BH359" s="104">
        <v>0</v>
      </c>
      <c r="BI359" s="104" t="b">
        <v>0</v>
      </c>
      <c r="BJ359" s="105"/>
      <c r="BK359" s="105"/>
      <c r="BL359" s="104">
        <v>0</v>
      </c>
      <c r="BM359" s="104">
        <v>2</v>
      </c>
      <c r="BN359" s="104">
        <v>0</v>
      </c>
      <c r="BO359" s="105" t="s">
        <v>6742</v>
      </c>
      <c r="BP359" s="105" t="s">
        <v>6743</v>
      </c>
      <c r="BQ359" s="104">
        <v>17520</v>
      </c>
      <c r="BR359" s="105"/>
      <c r="BS359" s="105" t="s">
        <v>513</v>
      </c>
      <c r="BT359" s="105"/>
      <c r="BU359" s="104">
        <v>0</v>
      </c>
    </row>
    <row r="360" spans="1:73" x14ac:dyDescent="0.35">
      <c r="A360" s="104">
        <v>0</v>
      </c>
      <c r="B360" s="105" t="s">
        <v>511</v>
      </c>
      <c r="C360" s="105"/>
      <c r="D360" s="104">
        <v>2</v>
      </c>
      <c r="E360" s="105" t="s">
        <v>7005</v>
      </c>
      <c r="F360" s="105" t="s">
        <v>6786</v>
      </c>
      <c r="G360" s="104">
        <v>1</v>
      </c>
      <c r="H360" s="105" t="s">
        <v>483</v>
      </c>
      <c r="I360" s="104" t="b">
        <v>1</v>
      </c>
      <c r="J360" s="105"/>
      <c r="K360" s="105"/>
      <c r="L360" s="104">
        <v>24</v>
      </c>
      <c r="M360" s="105"/>
      <c r="N360" s="104" t="b">
        <v>1</v>
      </c>
      <c r="O360" s="104">
        <v>0</v>
      </c>
      <c r="P360" s="105"/>
      <c r="Q360" s="105"/>
      <c r="R360" s="104" t="b">
        <v>0</v>
      </c>
      <c r="S360" s="105"/>
      <c r="T360" s="105"/>
      <c r="U360" s="105"/>
      <c r="V360" s="105"/>
      <c r="W360" s="105"/>
      <c r="X360" s="105"/>
      <c r="Y360" s="105"/>
      <c r="Z360" s="105"/>
      <c r="AA360" s="105"/>
      <c r="AB360" s="105"/>
      <c r="AC360" s="105"/>
      <c r="AD360" s="105"/>
      <c r="AE360" s="105"/>
      <c r="AF360" s="105"/>
      <c r="AG360" s="105"/>
      <c r="AH360" s="105"/>
      <c r="AI360" s="105"/>
      <c r="AJ360" s="105"/>
      <c r="AK360" s="105"/>
      <c r="AL360" s="105"/>
      <c r="AM360" s="105"/>
      <c r="AN360" s="105"/>
      <c r="AO360" s="105"/>
      <c r="AP360" s="105"/>
      <c r="AQ360" s="104">
        <v>0</v>
      </c>
      <c r="AR360" s="104">
        <v>0</v>
      </c>
      <c r="AS360" s="105"/>
      <c r="AT360" s="104">
        <v>0</v>
      </c>
      <c r="AU360" s="104">
        <v>0</v>
      </c>
      <c r="AV360" s="104">
        <v>-1</v>
      </c>
      <c r="AW360" s="104">
        <v>1460</v>
      </c>
      <c r="AX360" s="104">
        <v>1460</v>
      </c>
      <c r="AY360" s="104">
        <v>20</v>
      </c>
      <c r="AZ360" s="104" t="b">
        <v>0</v>
      </c>
      <c r="BA360" s="104">
        <v>0</v>
      </c>
      <c r="BB360" s="104">
        <v>0</v>
      </c>
      <c r="BC360" s="104">
        <v>0</v>
      </c>
      <c r="BD360" s="104" t="b">
        <v>0</v>
      </c>
      <c r="BE360" s="105" t="s">
        <v>512</v>
      </c>
      <c r="BF360" s="104">
        <v>0</v>
      </c>
      <c r="BG360" s="104">
        <v>0</v>
      </c>
      <c r="BH360" s="104">
        <v>0</v>
      </c>
      <c r="BI360" s="104" t="b">
        <v>0</v>
      </c>
      <c r="BJ360" s="105"/>
      <c r="BK360" s="105"/>
      <c r="BL360" s="104">
        <v>0</v>
      </c>
      <c r="BM360" s="104">
        <v>0</v>
      </c>
      <c r="BN360" s="104">
        <v>0</v>
      </c>
      <c r="BO360" s="105" t="s">
        <v>6787</v>
      </c>
      <c r="BP360" s="105" t="s">
        <v>208</v>
      </c>
      <c r="BQ360" s="104">
        <v>730</v>
      </c>
      <c r="BR360" s="105"/>
      <c r="BS360" s="105" t="s">
        <v>513</v>
      </c>
      <c r="BT360" s="105"/>
      <c r="BU360" s="104">
        <v>0</v>
      </c>
    </row>
    <row r="361" spans="1:73" x14ac:dyDescent="0.35">
      <c r="A361" s="104">
        <v>0</v>
      </c>
      <c r="B361" s="105" t="s">
        <v>511</v>
      </c>
      <c r="C361" s="105"/>
      <c r="D361" s="104">
        <v>2</v>
      </c>
      <c r="E361" s="105" t="s">
        <v>6968</v>
      </c>
      <c r="F361" s="105" t="s">
        <v>6878</v>
      </c>
      <c r="G361" s="104">
        <v>1</v>
      </c>
      <c r="H361" s="105" t="s">
        <v>483</v>
      </c>
      <c r="I361" s="104" t="b">
        <v>1</v>
      </c>
      <c r="J361" s="105"/>
      <c r="K361" s="105"/>
      <c r="L361" s="104">
        <v>24</v>
      </c>
      <c r="M361" s="105"/>
      <c r="N361" s="104" t="b">
        <v>1</v>
      </c>
      <c r="O361" s="104">
        <v>0</v>
      </c>
      <c r="P361" s="105"/>
      <c r="Q361" s="105" t="s">
        <v>5934</v>
      </c>
      <c r="R361" s="104" t="b">
        <v>1</v>
      </c>
      <c r="S361" s="105"/>
      <c r="T361" s="105"/>
      <c r="U361" s="105"/>
      <c r="V361" s="105"/>
      <c r="W361" s="105"/>
      <c r="X361" s="105"/>
      <c r="Y361" s="105"/>
      <c r="Z361" s="105"/>
      <c r="AA361" s="105"/>
      <c r="AB361" s="105"/>
      <c r="AC361" s="105"/>
      <c r="AD361" s="105"/>
      <c r="AE361" s="105"/>
      <c r="AF361" s="105"/>
      <c r="AG361" s="105"/>
      <c r="AH361" s="105"/>
      <c r="AI361" s="105"/>
      <c r="AJ361" s="105"/>
      <c r="AK361" s="105"/>
      <c r="AL361" s="105"/>
      <c r="AM361" s="105"/>
      <c r="AN361" s="105"/>
      <c r="AO361" s="105"/>
      <c r="AP361" s="105"/>
      <c r="AQ361" s="104">
        <v>0</v>
      </c>
      <c r="AR361" s="104">
        <v>0</v>
      </c>
      <c r="AS361" s="105"/>
      <c r="AT361" s="104">
        <v>0</v>
      </c>
      <c r="AU361" s="104">
        <v>0</v>
      </c>
      <c r="AV361" s="104">
        <v>-1</v>
      </c>
      <c r="AW361" s="104">
        <v>17520</v>
      </c>
      <c r="AX361" s="104">
        <v>0.1</v>
      </c>
      <c r="AY361" s="104">
        <v>2</v>
      </c>
      <c r="AZ361" s="104" t="b">
        <v>0</v>
      </c>
      <c r="BA361" s="104">
        <v>0</v>
      </c>
      <c r="BB361" s="104">
        <v>0</v>
      </c>
      <c r="BC361" s="104">
        <v>0</v>
      </c>
      <c r="BD361" s="104" t="b">
        <v>1</v>
      </c>
      <c r="BE361" s="105" t="s">
        <v>877</v>
      </c>
      <c r="BF361" s="104">
        <v>8760</v>
      </c>
      <c r="BG361" s="104">
        <v>0</v>
      </c>
      <c r="BH361" s="104">
        <v>0</v>
      </c>
      <c r="BI361" s="104" t="b">
        <v>0</v>
      </c>
      <c r="BJ361" s="105"/>
      <c r="BK361" s="105"/>
      <c r="BL361" s="104">
        <v>0</v>
      </c>
      <c r="BM361" s="104">
        <v>0</v>
      </c>
      <c r="BN361" s="104">
        <v>8</v>
      </c>
      <c r="BO361" s="105"/>
      <c r="BP361" s="105" t="s">
        <v>6743</v>
      </c>
      <c r="BQ361" s="104">
        <v>8760</v>
      </c>
      <c r="BR361" s="105"/>
      <c r="BS361" s="105" t="s">
        <v>513</v>
      </c>
      <c r="BT361" s="105"/>
      <c r="BU361" s="104">
        <v>0</v>
      </c>
    </row>
    <row r="362" spans="1:73" x14ac:dyDescent="0.35">
      <c r="A362" s="104">
        <v>0</v>
      </c>
      <c r="B362" s="105" t="s">
        <v>482</v>
      </c>
      <c r="C362" s="105"/>
      <c r="D362" s="104">
        <v>2</v>
      </c>
      <c r="E362" s="105" t="s">
        <v>6968</v>
      </c>
      <c r="F362" s="105" t="s">
        <v>6879</v>
      </c>
      <c r="G362" s="104">
        <v>1</v>
      </c>
      <c r="H362" s="105" t="s">
        <v>483</v>
      </c>
      <c r="I362" s="104" t="b">
        <v>1</v>
      </c>
      <c r="J362" s="105"/>
      <c r="K362" s="105"/>
      <c r="L362" s="104">
        <v>24</v>
      </c>
      <c r="M362" s="105"/>
      <c r="N362" s="104" t="b">
        <v>1</v>
      </c>
      <c r="O362" s="104">
        <v>0</v>
      </c>
      <c r="P362" s="105" t="s">
        <v>485</v>
      </c>
      <c r="Q362" s="105" t="s">
        <v>6002</v>
      </c>
      <c r="R362" s="104" t="b">
        <v>0</v>
      </c>
      <c r="S362" s="105"/>
      <c r="T362" s="105"/>
      <c r="U362" s="105"/>
      <c r="V362" s="105"/>
      <c r="W362" s="105"/>
      <c r="X362" s="105"/>
      <c r="Y362" s="105"/>
      <c r="Z362" s="105"/>
      <c r="AA362" s="105"/>
      <c r="AB362" s="105"/>
      <c r="AC362" s="105"/>
      <c r="AD362" s="105"/>
      <c r="AE362" s="105"/>
      <c r="AF362" s="105"/>
      <c r="AG362" s="105"/>
      <c r="AH362" s="105"/>
      <c r="AI362" s="105"/>
      <c r="AJ362" s="105"/>
      <c r="AK362" s="105"/>
      <c r="AL362" s="105"/>
      <c r="AM362" s="105"/>
      <c r="AN362" s="105"/>
      <c r="AO362" s="105"/>
      <c r="AP362" s="105"/>
      <c r="AQ362" s="104">
        <v>0</v>
      </c>
      <c r="AR362" s="104">
        <v>2500</v>
      </c>
      <c r="AS362" s="105"/>
      <c r="AT362" s="104">
        <v>0</v>
      </c>
      <c r="AU362" s="104">
        <v>0</v>
      </c>
      <c r="AV362" s="104">
        <v>-1</v>
      </c>
      <c r="AW362" s="104">
        <v>1460</v>
      </c>
      <c r="AX362" s="104">
        <v>1460</v>
      </c>
      <c r="AY362" s="104">
        <v>20</v>
      </c>
      <c r="AZ362" s="104" t="b">
        <v>0</v>
      </c>
      <c r="BA362" s="104">
        <v>0</v>
      </c>
      <c r="BB362" s="104">
        <v>0</v>
      </c>
      <c r="BC362" s="104">
        <v>0</v>
      </c>
      <c r="BD362" s="104" t="b">
        <v>1</v>
      </c>
      <c r="BE362" s="105" t="s">
        <v>512</v>
      </c>
      <c r="BF362" s="104">
        <v>0</v>
      </c>
      <c r="BG362" s="104">
        <v>0</v>
      </c>
      <c r="BH362" s="104">
        <v>0</v>
      </c>
      <c r="BI362" s="104" t="b">
        <v>1</v>
      </c>
      <c r="BJ362" s="105"/>
      <c r="BK362" s="105"/>
      <c r="BL362" s="104">
        <v>0</v>
      </c>
      <c r="BM362" s="104">
        <v>1</v>
      </c>
      <c r="BN362" s="104">
        <v>4</v>
      </c>
      <c r="BO362" s="105"/>
      <c r="BP362" s="105" t="s">
        <v>311</v>
      </c>
      <c r="BQ362" s="104">
        <v>175200</v>
      </c>
      <c r="BR362" s="105"/>
      <c r="BS362" s="105" t="s">
        <v>105</v>
      </c>
      <c r="BT362" s="105"/>
      <c r="BU362" s="104">
        <v>0</v>
      </c>
    </row>
    <row r="363" spans="1:73" x14ac:dyDescent="0.35">
      <c r="A363" s="104">
        <v>0</v>
      </c>
      <c r="B363" s="105" t="s">
        <v>511</v>
      </c>
      <c r="C363" s="105"/>
      <c r="D363" s="104">
        <v>2</v>
      </c>
      <c r="E363" s="105" t="s">
        <v>10808</v>
      </c>
      <c r="F363" s="105" t="s">
        <v>6878</v>
      </c>
      <c r="G363" s="104">
        <v>1</v>
      </c>
      <c r="H363" s="105" t="s">
        <v>483</v>
      </c>
      <c r="I363" s="104" t="b">
        <v>1</v>
      </c>
      <c r="J363" s="105"/>
      <c r="K363" s="105"/>
      <c r="L363" s="104">
        <v>24</v>
      </c>
      <c r="M363" s="105"/>
      <c r="N363" s="104" t="b">
        <v>1</v>
      </c>
      <c r="O363" s="104">
        <v>0</v>
      </c>
      <c r="P363" s="105"/>
      <c r="Q363" s="105" t="s">
        <v>5934</v>
      </c>
      <c r="R363" s="104" t="b">
        <v>1</v>
      </c>
      <c r="S363" s="105"/>
      <c r="T363" s="105"/>
      <c r="U363" s="105"/>
      <c r="V363" s="105"/>
      <c r="W363" s="105"/>
      <c r="X363" s="105"/>
      <c r="Y363" s="105"/>
      <c r="Z363" s="105"/>
      <c r="AA363" s="105"/>
      <c r="AB363" s="105"/>
      <c r="AC363" s="105"/>
      <c r="AD363" s="105"/>
      <c r="AE363" s="105"/>
      <c r="AF363" s="105"/>
      <c r="AG363" s="105"/>
      <c r="AH363" s="105"/>
      <c r="AI363" s="105"/>
      <c r="AJ363" s="105"/>
      <c r="AK363" s="105"/>
      <c r="AL363" s="105"/>
      <c r="AM363" s="105"/>
      <c r="AN363" s="105"/>
      <c r="AO363" s="105"/>
      <c r="AP363" s="105"/>
      <c r="AQ363" s="104">
        <v>0</v>
      </c>
      <c r="AR363" s="104">
        <v>0</v>
      </c>
      <c r="AS363" s="105"/>
      <c r="AT363" s="104">
        <v>0</v>
      </c>
      <c r="AU363" s="104">
        <v>0</v>
      </c>
      <c r="AV363" s="104">
        <v>-1</v>
      </c>
      <c r="AW363" s="104">
        <v>17520</v>
      </c>
      <c r="AX363" s="104">
        <v>0.1</v>
      </c>
      <c r="AY363" s="104">
        <v>2</v>
      </c>
      <c r="AZ363" s="104" t="b">
        <v>0</v>
      </c>
      <c r="BA363" s="104">
        <v>0</v>
      </c>
      <c r="BB363" s="104">
        <v>0</v>
      </c>
      <c r="BC363" s="104">
        <v>0</v>
      </c>
      <c r="BD363" s="104" t="b">
        <v>1</v>
      </c>
      <c r="BE363" s="105" t="s">
        <v>877</v>
      </c>
      <c r="BF363" s="104">
        <v>8760</v>
      </c>
      <c r="BG363" s="104">
        <v>0</v>
      </c>
      <c r="BH363" s="104">
        <v>0</v>
      </c>
      <c r="BI363" s="104" t="b">
        <v>0</v>
      </c>
      <c r="BJ363" s="105"/>
      <c r="BK363" s="105"/>
      <c r="BL363" s="104">
        <v>0</v>
      </c>
      <c r="BM363" s="104">
        <v>0</v>
      </c>
      <c r="BN363" s="104">
        <v>8</v>
      </c>
      <c r="BO363" s="105"/>
      <c r="BP363" s="105" t="s">
        <v>6743</v>
      </c>
      <c r="BQ363" s="104">
        <v>8760</v>
      </c>
      <c r="BR363" s="105"/>
      <c r="BS363" s="105" t="s">
        <v>513</v>
      </c>
      <c r="BT363" s="105"/>
      <c r="BU363" s="104">
        <v>0</v>
      </c>
    </row>
    <row r="364" spans="1:73" x14ac:dyDescent="0.35">
      <c r="A364" s="104">
        <v>0</v>
      </c>
      <c r="B364" s="105" t="s">
        <v>482</v>
      </c>
      <c r="C364" s="105"/>
      <c r="D364" s="104">
        <v>2</v>
      </c>
      <c r="E364" s="105" t="s">
        <v>10808</v>
      </c>
      <c r="F364" s="105" t="s">
        <v>10688</v>
      </c>
      <c r="G364" s="104">
        <v>1</v>
      </c>
      <c r="H364" s="105" t="s">
        <v>483</v>
      </c>
      <c r="I364" s="104" t="b">
        <v>1</v>
      </c>
      <c r="J364" s="105"/>
      <c r="K364" s="105"/>
      <c r="L364" s="104">
        <v>24</v>
      </c>
      <c r="M364" s="105"/>
      <c r="N364" s="104" t="b">
        <v>1</v>
      </c>
      <c r="O364" s="104">
        <v>0</v>
      </c>
      <c r="P364" s="105" t="s">
        <v>485</v>
      </c>
      <c r="Q364" s="105" t="s">
        <v>6002</v>
      </c>
      <c r="R364" s="104" t="b">
        <v>0</v>
      </c>
      <c r="S364" s="105"/>
      <c r="T364" s="105"/>
      <c r="U364" s="105"/>
      <c r="V364" s="105"/>
      <c r="W364" s="105"/>
      <c r="X364" s="105"/>
      <c r="Y364" s="105"/>
      <c r="Z364" s="105"/>
      <c r="AA364" s="105"/>
      <c r="AB364" s="105"/>
      <c r="AC364" s="105"/>
      <c r="AD364" s="105"/>
      <c r="AE364" s="105"/>
      <c r="AF364" s="105"/>
      <c r="AG364" s="105"/>
      <c r="AH364" s="105"/>
      <c r="AI364" s="105"/>
      <c r="AJ364" s="105"/>
      <c r="AK364" s="105"/>
      <c r="AL364" s="105"/>
      <c r="AM364" s="105"/>
      <c r="AN364" s="105"/>
      <c r="AO364" s="105"/>
      <c r="AP364" s="105"/>
      <c r="AQ364" s="104">
        <v>0</v>
      </c>
      <c r="AR364" s="104">
        <v>1500</v>
      </c>
      <c r="AS364" s="105"/>
      <c r="AT364" s="104">
        <v>0</v>
      </c>
      <c r="AU364" s="104">
        <v>0</v>
      </c>
      <c r="AV364" s="104">
        <v>-1</v>
      </c>
      <c r="AW364" s="104">
        <v>1460</v>
      </c>
      <c r="AX364" s="104">
        <v>1460</v>
      </c>
      <c r="AY364" s="104">
        <v>20</v>
      </c>
      <c r="AZ364" s="104" t="b">
        <v>0</v>
      </c>
      <c r="BA364" s="104">
        <v>0</v>
      </c>
      <c r="BB364" s="104">
        <v>0</v>
      </c>
      <c r="BC364" s="104">
        <v>0</v>
      </c>
      <c r="BD364" s="104" t="b">
        <v>1</v>
      </c>
      <c r="BE364" s="105" t="s">
        <v>512</v>
      </c>
      <c r="BF364" s="104">
        <v>0</v>
      </c>
      <c r="BG364" s="104">
        <v>0</v>
      </c>
      <c r="BH364" s="104">
        <v>0</v>
      </c>
      <c r="BI364" s="104" t="b">
        <v>1</v>
      </c>
      <c r="BJ364" s="105"/>
      <c r="BK364" s="105"/>
      <c r="BL364" s="104">
        <v>0</v>
      </c>
      <c r="BM364" s="104">
        <v>1</v>
      </c>
      <c r="BN364" s="104">
        <v>4</v>
      </c>
      <c r="BO364" s="105"/>
      <c r="BP364" s="105" t="s">
        <v>311</v>
      </c>
      <c r="BQ364" s="104">
        <v>175200</v>
      </c>
      <c r="BR364" s="105"/>
      <c r="BS364" s="105" t="s">
        <v>105</v>
      </c>
      <c r="BT364" s="105"/>
      <c r="BU364" s="104">
        <v>0</v>
      </c>
    </row>
    <row r="365" spans="1:73" x14ac:dyDescent="0.35">
      <c r="A365" s="104">
        <v>0</v>
      </c>
      <c r="B365" s="105" t="s">
        <v>482</v>
      </c>
      <c r="C365" s="105"/>
      <c r="D365" s="104">
        <v>2</v>
      </c>
      <c r="E365" s="105" t="s">
        <v>6956</v>
      </c>
      <c r="F365" s="105" t="s">
        <v>6820</v>
      </c>
      <c r="G365" s="104">
        <v>1</v>
      </c>
      <c r="H365" s="105" t="s">
        <v>483</v>
      </c>
      <c r="I365" s="104" t="b">
        <v>1</v>
      </c>
      <c r="J365" s="105"/>
      <c r="K365" s="105"/>
      <c r="L365" s="104">
        <v>24</v>
      </c>
      <c r="M365" s="105"/>
      <c r="N365" s="104" t="b">
        <v>1</v>
      </c>
      <c r="O365" s="104">
        <v>0</v>
      </c>
      <c r="P365" s="105"/>
      <c r="Q365" s="105"/>
      <c r="R365" s="104" t="b">
        <v>0</v>
      </c>
      <c r="S365" s="105"/>
      <c r="T365" s="105"/>
      <c r="U365" s="105"/>
      <c r="V365" s="105"/>
      <c r="W365" s="105"/>
      <c r="X365" s="105"/>
      <c r="Y365" s="105"/>
      <c r="Z365" s="105"/>
      <c r="AA365" s="105"/>
      <c r="AB365" s="105"/>
      <c r="AC365" s="105"/>
      <c r="AD365" s="105"/>
      <c r="AE365" s="105"/>
      <c r="AF365" s="105"/>
      <c r="AG365" s="105"/>
      <c r="AH365" s="105"/>
      <c r="AI365" s="105"/>
      <c r="AJ365" s="105"/>
      <c r="AK365" s="105"/>
      <c r="AL365" s="105"/>
      <c r="AM365" s="105"/>
      <c r="AN365" s="105"/>
      <c r="AO365" s="105"/>
      <c r="AP365" s="105"/>
      <c r="AQ365" s="104">
        <v>0</v>
      </c>
      <c r="AR365" s="104">
        <v>20000</v>
      </c>
      <c r="AS365" s="105"/>
      <c r="AT365" s="104">
        <v>0</v>
      </c>
      <c r="AU365" s="104">
        <v>0</v>
      </c>
      <c r="AV365" s="104">
        <v>-1</v>
      </c>
      <c r="AW365" s="104">
        <v>87600</v>
      </c>
      <c r="AX365" s="104">
        <v>17520</v>
      </c>
      <c r="AY365" s="104">
        <v>11</v>
      </c>
      <c r="AZ365" s="104" t="b">
        <v>0</v>
      </c>
      <c r="BA365" s="104">
        <v>0</v>
      </c>
      <c r="BB365" s="104">
        <v>0</v>
      </c>
      <c r="BC365" s="104">
        <v>0</v>
      </c>
      <c r="BD365" s="104" t="b">
        <v>1</v>
      </c>
      <c r="BE365" s="105" t="s">
        <v>512</v>
      </c>
      <c r="BF365" s="104">
        <v>0</v>
      </c>
      <c r="BG365" s="104">
        <v>0</v>
      </c>
      <c r="BH365" s="104">
        <v>0</v>
      </c>
      <c r="BI365" s="104" t="b">
        <v>0</v>
      </c>
      <c r="BJ365" s="105"/>
      <c r="BK365" s="105"/>
      <c r="BL365" s="104">
        <v>0</v>
      </c>
      <c r="BM365" s="104">
        <v>0</v>
      </c>
      <c r="BN365" s="104">
        <v>120</v>
      </c>
      <c r="BO365" s="105"/>
      <c r="BP365" s="105" t="s">
        <v>207</v>
      </c>
      <c r="BQ365" s="104">
        <v>140160</v>
      </c>
      <c r="BR365" s="105"/>
      <c r="BS365" s="105" t="s">
        <v>105</v>
      </c>
      <c r="BT365" s="105"/>
      <c r="BU365" s="104">
        <v>0</v>
      </c>
    </row>
    <row r="366" spans="1:73" x14ac:dyDescent="0.35">
      <c r="A366" s="104">
        <v>0</v>
      </c>
      <c r="B366" s="105" t="s">
        <v>511</v>
      </c>
      <c r="C366" s="105"/>
      <c r="D366" s="104">
        <v>2</v>
      </c>
      <c r="E366" s="105" t="s">
        <v>6956</v>
      </c>
      <c r="F366" s="105" t="s">
        <v>6821</v>
      </c>
      <c r="G366" s="104">
        <v>1</v>
      </c>
      <c r="H366" s="105" t="s">
        <v>483</v>
      </c>
      <c r="I366" s="104" t="b">
        <v>1</v>
      </c>
      <c r="J366" s="105"/>
      <c r="K366" s="105"/>
      <c r="L366" s="104">
        <v>24</v>
      </c>
      <c r="M366" s="105"/>
      <c r="N366" s="104" t="b">
        <v>1</v>
      </c>
      <c r="O366" s="104">
        <v>0</v>
      </c>
      <c r="P366" s="105"/>
      <c r="Q366" s="105"/>
      <c r="R366" s="104" t="b">
        <v>1</v>
      </c>
      <c r="S366" s="105"/>
      <c r="T366" s="105"/>
      <c r="U366" s="105"/>
      <c r="V366" s="105"/>
      <c r="W366" s="105"/>
      <c r="X366" s="105"/>
      <c r="Y366" s="105"/>
      <c r="Z366" s="105"/>
      <c r="AA366" s="105"/>
      <c r="AB366" s="105"/>
      <c r="AC366" s="105"/>
      <c r="AD366" s="105"/>
      <c r="AE366" s="105"/>
      <c r="AF366" s="105"/>
      <c r="AG366" s="105"/>
      <c r="AH366" s="105"/>
      <c r="AI366" s="105"/>
      <c r="AJ366" s="105"/>
      <c r="AK366" s="105"/>
      <c r="AL366" s="105"/>
      <c r="AM366" s="105"/>
      <c r="AN366" s="105"/>
      <c r="AO366" s="105"/>
      <c r="AP366" s="105"/>
      <c r="AQ366" s="104">
        <v>0</v>
      </c>
      <c r="AR366" s="104">
        <v>4000</v>
      </c>
      <c r="AS366" s="105"/>
      <c r="AT366" s="104">
        <v>0</v>
      </c>
      <c r="AU366" s="104">
        <v>0</v>
      </c>
      <c r="AV366" s="104">
        <v>-1</v>
      </c>
      <c r="AW366" s="104">
        <v>1460</v>
      </c>
      <c r="AX366" s="104">
        <v>1460</v>
      </c>
      <c r="AY366" s="104">
        <v>20</v>
      </c>
      <c r="AZ366" s="104" t="b">
        <v>0</v>
      </c>
      <c r="BA366" s="104">
        <v>0</v>
      </c>
      <c r="BB366" s="104">
        <v>0</v>
      </c>
      <c r="BC366" s="104">
        <v>0</v>
      </c>
      <c r="BD366" s="104" t="b">
        <v>0</v>
      </c>
      <c r="BE366" s="105" t="s">
        <v>512</v>
      </c>
      <c r="BF366" s="104">
        <v>0</v>
      </c>
      <c r="BG366" s="104">
        <v>0</v>
      </c>
      <c r="BH366" s="104">
        <v>0</v>
      </c>
      <c r="BI366" s="104" t="b">
        <v>0</v>
      </c>
      <c r="BJ366" s="105"/>
      <c r="BK366" s="105"/>
      <c r="BL366" s="104">
        <v>0</v>
      </c>
      <c r="BM366" s="104">
        <v>1</v>
      </c>
      <c r="BN366" s="104">
        <v>0</v>
      </c>
      <c r="BO366" s="105"/>
      <c r="BP366" s="105" t="s">
        <v>10675</v>
      </c>
      <c r="BQ366" s="104">
        <v>8760</v>
      </c>
      <c r="BR366" s="105"/>
      <c r="BS366" s="105" t="s">
        <v>513</v>
      </c>
      <c r="BT366" s="105"/>
      <c r="BU366" s="104">
        <v>0</v>
      </c>
    </row>
    <row r="367" spans="1:73" x14ac:dyDescent="0.35">
      <c r="A367" s="104">
        <v>0</v>
      </c>
      <c r="B367" s="105" t="s">
        <v>511</v>
      </c>
      <c r="C367" s="105"/>
      <c r="D367" s="104">
        <v>2</v>
      </c>
      <c r="E367" s="105" t="s">
        <v>6956</v>
      </c>
      <c r="F367" s="105" t="s">
        <v>6822</v>
      </c>
      <c r="G367" s="104">
        <v>1</v>
      </c>
      <c r="H367" s="105" t="s">
        <v>483</v>
      </c>
      <c r="I367" s="104" t="b">
        <v>1</v>
      </c>
      <c r="J367" s="105"/>
      <c r="K367" s="105"/>
      <c r="L367" s="104">
        <v>24</v>
      </c>
      <c r="M367" s="105"/>
      <c r="N367" s="104" t="b">
        <v>1</v>
      </c>
      <c r="O367" s="104">
        <v>0</v>
      </c>
      <c r="P367" s="105" t="s">
        <v>485</v>
      </c>
      <c r="Q367" s="105" t="s">
        <v>6002</v>
      </c>
      <c r="R367" s="104" t="b">
        <v>0</v>
      </c>
      <c r="S367" s="105"/>
      <c r="T367" s="105"/>
      <c r="U367" s="105"/>
      <c r="V367" s="105"/>
      <c r="W367" s="105"/>
      <c r="X367" s="105"/>
      <c r="Y367" s="105"/>
      <c r="Z367" s="105"/>
      <c r="AA367" s="105"/>
      <c r="AB367" s="105"/>
      <c r="AC367" s="105"/>
      <c r="AD367" s="105"/>
      <c r="AE367" s="105"/>
      <c r="AF367" s="105"/>
      <c r="AG367" s="105"/>
      <c r="AH367" s="105"/>
      <c r="AI367" s="105"/>
      <c r="AJ367" s="105"/>
      <c r="AK367" s="105"/>
      <c r="AL367" s="105"/>
      <c r="AM367" s="105"/>
      <c r="AN367" s="105"/>
      <c r="AO367" s="105"/>
      <c r="AP367" s="105"/>
      <c r="AQ367" s="104">
        <v>0</v>
      </c>
      <c r="AR367" s="104">
        <v>5000</v>
      </c>
      <c r="AS367" s="105"/>
      <c r="AT367" s="104">
        <v>0</v>
      </c>
      <c r="AU367" s="104">
        <v>0</v>
      </c>
      <c r="AV367" s="104">
        <v>-1</v>
      </c>
      <c r="AW367" s="104">
        <v>1460</v>
      </c>
      <c r="AX367" s="104">
        <v>1460</v>
      </c>
      <c r="AY367" s="104">
        <v>20</v>
      </c>
      <c r="AZ367" s="104" t="b">
        <v>0</v>
      </c>
      <c r="BA367" s="104">
        <v>0</v>
      </c>
      <c r="BB367" s="104">
        <v>0</v>
      </c>
      <c r="BC367" s="104">
        <v>0</v>
      </c>
      <c r="BD367" s="104" t="b">
        <v>0</v>
      </c>
      <c r="BE367" s="105" t="s">
        <v>512</v>
      </c>
      <c r="BF367" s="104">
        <v>0</v>
      </c>
      <c r="BG367" s="104">
        <v>0</v>
      </c>
      <c r="BH367" s="104">
        <v>0</v>
      </c>
      <c r="BI367" s="104" t="b">
        <v>0</v>
      </c>
      <c r="BJ367" s="105"/>
      <c r="BK367" s="105"/>
      <c r="BL367" s="104">
        <v>0</v>
      </c>
      <c r="BM367" s="104">
        <v>2</v>
      </c>
      <c r="BN367" s="104">
        <v>16</v>
      </c>
      <c r="BO367" s="105"/>
      <c r="BP367" s="105" t="s">
        <v>208</v>
      </c>
      <c r="BQ367" s="104">
        <v>8760</v>
      </c>
      <c r="BR367" s="105"/>
      <c r="BS367" s="105" t="s">
        <v>513</v>
      </c>
      <c r="BT367" s="105"/>
      <c r="BU367" s="104">
        <v>0</v>
      </c>
    </row>
    <row r="368" spans="1:73" x14ac:dyDescent="0.35">
      <c r="A368" s="104">
        <v>0</v>
      </c>
      <c r="B368" s="105" t="s">
        <v>511</v>
      </c>
      <c r="C368" s="105"/>
      <c r="D368" s="104">
        <v>2</v>
      </c>
      <c r="E368" s="105" t="s">
        <v>6956</v>
      </c>
      <c r="F368" s="105" t="s">
        <v>10656</v>
      </c>
      <c r="G368" s="104">
        <v>1</v>
      </c>
      <c r="H368" s="105" t="s">
        <v>483</v>
      </c>
      <c r="I368" s="104" t="b">
        <v>1</v>
      </c>
      <c r="J368" s="105"/>
      <c r="K368" s="105"/>
      <c r="L368" s="104">
        <v>24</v>
      </c>
      <c r="M368" s="105"/>
      <c r="N368" s="104" t="b">
        <v>1</v>
      </c>
      <c r="O368" s="104">
        <v>0</v>
      </c>
      <c r="P368" s="105"/>
      <c r="Q368" s="105"/>
      <c r="R368" s="104" t="b">
        <v>1</v>
      </c>
      <c r="S368" s="105"/>
      <c r="T368" s="105"/>
      <c r="U368" s="105"/>
      <c r="V368" s="105"/>
      <c r="W368" s="105"/>
      <c r="X368" s="105"/>
      <c r="Y368" s="105"/>
      <c r="Z368" s="105"/>
      <c r="AA368" s="105"/>
      <c r="AB368" s="105"/>
      <c r="AC368" s="105"/>
      <c r="AD368" s="105"/>
      <c r="AE368" s="105"/>
      <c r="AF368" s="105"/>
      <c r="AG368" s="105"/>
      <c r="AH368" s="105"/>
      <c r="AI368" s="105"/>
      <c r="AJ368" s="105"/>
      <c r="AK368" s="105"/>
      <c r="AL368" s="105"/>
      <c r="AM368" s="105"/>
      <c r="AN368" s="105"/>
      <c r="AO368" s="105"/>
      <c r="AP368" s="105"/>
      <c r="AQ368" s="104">
        <v>0</v>
      </c>
      <c r="AR368" s="104">
        <v>0</v>
      </c>
      <c r="AS368" s="105"/>
      <c r="AT368" s="104">
        <v>0</v>
      </c>
      <c r="AU368" s="104">
        <v>0</v>
      </c>
      <c r="AV368" s="104">
        <v>-1</v>
      </c>
      <c r="AW368" s="104">
        <v>1460</v>
      </c>
      <c r="AX368" s="104">
        <v>1460</v>
      </c>
      <c r="AY368" s="104">
        <v>20</v>
      </c>
      <c r="AZ368" s="104" t="b">
        <v>0</v>
      </c>
      <c r="BA368" s="104">
        <v>0</v>
      </c>
      <c r="BB368" s="104">
        <v>0</v>
      </c>
      <c r="BC368" s="104">
        <v>0</v>
      </c>
      <c r="BD368" s="104" t="b">
        <v>0</v>
      </c>
      <c r="BE368" s="105" t="s">
        <v>512</v>
      </c>
      <c r="BF368" s="104">
        <v>0</v>
      </c>
      <c r="BG368" s="104">
        <v>0</v>
      </c>
      <c r="BH368" s="104">
        <v>0</v>
      </c>
      <c r="BI368" s="104" t="b">
        <v>0</v>
      </c>
      <c r="BJ368" s="105"/>
      <c r="BK368" s="105"/>
      <c r="BL368" s="104">
        <v>0</v>
      </c>
      <c r="BM368" s="104">
        <v>3</v>
      </c>
      <c r="BN368" s="104">
        <v>0</v>
      </c>
      <c r="BO368" s="105" t="s">
        <v>6742</v>
      </c>
      <c r="BP368" s="105" t="s">
        <v>6743</v>
      </c>
      <c r="BQ368" s="104">
        <v>17520</v>
      </c>
      <c r="BR368" s="105"/>
      <c r="BS368" s="105" t="s">
        <v>513</v>
      </c>
      <c r="BT368" s="105"/>
      <c r="BU368" s="104">
        <v>0</v>
      </c>
    </row>
    <row r="369" spans="1:73" x14ac:dyDescent="0.35">
      <c r="A369" s="104">
        <v>0</v>
      </c>
      <c r="B369" s="105" t="s">
        <v>482</v>
      </c>
      <c r="C369" s="105"/>
      <c r="D369" s="104">
        <v>2</v>
      </c>
      <c r="E369" s="105" t="s">
        <v>6937</v>
      </c>
      <c r="F369" s="105" t="s">
        <v>6752</v>
      </c>
      <c r="G369" s="104">
        <v>1</v>
      </c>
      <c r="H369" s="105" t="s">
        <v>483</v>
      </c>
      <c r="I369" s="104" t="b">
        <v>1</v>
      </c>
      <c r="J369" s="105" t="s">
        <v>846</v>
      </c>
      <c r="K369" s="105" t="s">
        <v>846</v>
      </c>
      <c r="L369" s="104">
        <v>24</v>
      </c>
      <c r="M369" s="105"/>
      <c r="N369" s="104" t="b">
        <v>1</v>
      </c>
      <c r="O369" s="104">
        <v>0</v>
      </c>
      <c r="P369" s="105" t="s">
        <v>485</v>
      </c>
      <c r="Q369" s="105" t="s">
        <v>6002</v>
      </c>
      <c r="R369" s="104" t="b">
        <v>0</v>
      </c>
      <c r="S369" s="105"/>
      <c r="T369" s="105"/>
      <c r="U369" s="105"/>
      <c r="V369" s="105"/>
      <c r="W369" s="105"/>
      <c r="X369" s="105"/>
      <c r="Y369" s="105"/>
      <c r="Z369" s="105"/>
      <c r="AA369" s="105"/>
      <c r="AB369" s="105"/>
      <c r="AC369" s="105"/>
      <c r="AD369" s="105"/>
      <c r="AE369" s="105"/>
      <c r="AF369" s="105"/>
      <c r="AG369" s="105"/>
      <c r="AH369" s="105"/>
      <c r="AI369" s="105"/>
      <c r="AJ369" s="105"/>
      <c r="AK369" s="105"/>
      <c r="AL369" s="105"/>
      <c r="AM369" s="105"/>
      <c r="AN369" s="105"/>
      <c r="AO369" s="105"/>
      <c r="AP369" s="105"/>
      <c r="AQ369" s="104">
        <v>0</v>
      </c>
      <c r="AR369" s="104">
        <v>22500</v>
      </c>
      <c r="AS369" s="105"/>
      <c r="AT369" s="104">
        <v>0</v>
      </c>
      <c r="AU369" s="104">
        <v>0</v>
      </c>
      <c r="AV369" s="104">
        <v>-1</v>
      </c>
      <c r="AW369" s="104">
        <v>43800</v>
      </c>
      <c r="AX369" s="104">
        <v>8760</v>
      </c>
      <c r="AY369" s="104">
        <v>11</v>
      </c>
      <c r="AZ369" s="104" t="b">
        <v>0</v>
      </c>
      <c r="BA369" s="104">
        <v>0</v>
      </c>
      <c r="BB369" s="104">
        <v>0</v>
      </c>
      <c r="BC369" s="104">
        <v>0</v>
      </c>
      <c r="BD369" s="104" t="b">
        <v>1</v>
      </c>
      <c r="BE369" s="105" t="s">
        <v>512</v>
      </c>
      <c r="BF369" s="104">
        <v>0</v>
      </c>
      <c r="BG369" s="104">
        <v>0</v>
      </c>
      <c r="BH369" s="104">
        <v>0</v>
      </c>
      <c r="BI369" s="104" t="b">
        <v>0</v>
      </c>
      <c r="BJ369" s="105"/>
      <c r="BK369" s="105"/>
      <c r="BL369" s="104">
        <v>0</v>
      </c>
      <c r="BM369" s="104">
        <v>0</v>
      </c>
      <c r="BN369" s="104">
        <v>72</v>
      </c>
      <c r="BO369" s="105"/>
      <c r="BP369" s="105" t="s">
        <v>311</v>
      </c>
      <c r="BQ369" s="104">
        <v>70080</v>
      </c>
      <c r="BR369" s="105"/>
      <c r="BS369" s="105" t="s">
        <v>105</v>
      </c>
      <c r="BT369" s="105"/>
      <c r="BU369" s="104">
        <v>0</v>
      </c>
    </row>
    <row r="370" spans="1:73" x14ac:dyDescent="0.35">
      <c r="A370" s="104">
        <v>0</v>
      </c>
      <c r="B370" s="105" t="s">
        <v>511</v>
      </c>
      <c r="C370" s="105"/>
      <c r="D370" s="104">
        <v>2</v>
      </c>
      <c r="E370" s="105" t="s">
        <v>6937</v>
      </c>
      <c r="F370" s="105" t="s">
        <v>6753</v>
      </c>
      <c r="G370" s="104">
        <v>1</v>
      </c>
      <c r="H370" s="105" t="s">
        <v>483</v>
      </c>
      <c r="I370" s="104" t="b">
        <v>1</v>
      </c>
      <c r="J370" s="105"/>
      <c r="K370" s="105"/>
      <c r="L370" s="104">
        <v>24</v>
      </c>
      <c r="M370" s="105"/>
      <c r="N370" s="104" t="b">
        <v>1</v>
      </c>
      <c r="O370" s="104">
        <v>0</v>
      </c>
      <c r="P370" s="105"/>
      <c r="Q370" s="105" t="s">
        <v>5934</v>
      </c>
      <c r="R370" s="104" t="b">
        <v>0</v>
      </c>
      <c r="S370" s="105"/>
      <c r="T370" s="105"/>
      <c r="U370" s="105"/>
      <c r="V370" s="105"/>
      <c r="W370" s="105"/>
      <c r="X370" s="105"/>
      <c r="Y370" s="105"/>
      <c r="Z370" s="105"/>
      <c r="AA370" s="105"/>
      <c r="AB370" s="105"/>
      <c r="AC370" s="105"/>
      <c r="AD370" s="105"/>
      <c r="AE370" s="105"/>
      <c r="AF370" s="105"/>
      <c r="AG370" s="105"/>
      <c r="AH370" s="105"/>
      <c r="AI370" s="105"/>
      <c r="AJ370" s="105"/>
      <c r="AK370" s="105"/>
      <c r="AL370" s="105"/>
      <c r="AM370" s="105"/>
      <c r="AN370" s="105"/>
      <c r="AO370" s="105"/>
      <c r="AP370" s="105"/>
      <c r="AQ370" s="104">
        <v>0</v>
      </c>
      <c r="AR370" s="104">
        <v>0</v>
      </c>
      <c r="AS370" s="105"/>
      <c r="AT370" s="104">
        <v>0</v>
      </c>
      <c r="AU370" s="104">
        <v>0</v>
      </c>
      <c r="AV370" s="104">
        <v>-1</v>
      </c>
      <c r="AW370" s="104">
        <v>1460</v>
      </c>
      <c r="AX370" s="104">
        <v>1460</v>
      </c>
      <c r="AY370" s="104">
        <v>20</v>
      </c>
      <c r="AZ370" s="104" t="b">
        <v>0</v>
      </c>
      <c r="BA370" s="104">
        <v>0</v>
      </c>
      <c r="BB370" s="104">
        <v>0</v>
      </c>
      <c r="BC370" s="104">
        <v>0</v>
      </c>
      <c r="BD370" s="104" t="b">
        <v>1</v>
      </c>
      <c r="BE370" s="105" t="s">
        <v>512</v>
      </c>
      <c r="BF370" s="104">
        <v>0</v>
      </c>
      <c r="BG370" s="104">
        <v>0</v>
      </c>
      <c r="BH370" s="104">
        <v>0</v>
      </c>
      <c r="BI370" s="104" t="b">
        <v>0</v>
      </c>
      <c r="BJ370" s="105"/>
      <c r="BK370" s="105"/>
      <c r="BL370" s="104">
        <v>0</v>
      </c>
      <c r="BM370" s="104">
        <v>1</v>
      </c>
      <c r="BN370" s="104">
        <v>8</v>
      </c>
      <c r="BO370" s="105"/>
      <c r="BP370" s="105" t="s">
        <v>209</v>
      </c>
      <c r="BQ370" s="104">
        <v>2190</v>
      </c>
      <c r="BR370" s="105"/>
      <c r="BS370" s="105" t="s">
        <v>513</v>
      </c>
      <c r="BT370" s="105"/>
      <c r="BU370" s="104">
        <v>0</v>
      </c>
    </row>
    <row r="371" spans="1:73" x14ac:dyDescent="0.35">
      <c r="A371" s="104">
        <v>0</v>
      </c>
      <c r="B371" s="105" t="s">
        <v>511</v>
      </c>
      <c r="C371" s="105"/>
      <c r="D371" s="104">
        <v>2</v>
      </c>
      <c r="E371" s="105" t="s">
        <v>6937</v>
      </c>
      <c r="F371" s="105" t="s">
        <v>10656</v>
      </c>
      <c r="G371" s="104">
        <v>1</v>
      </c>
      <c r="H371" s="105" t="s">
        <v>483</v>
      </c>
      <c r="I371" s="104" t="b">
        <v>1</v>
      </c>
      <c r="J371" s="105"/>
      <c r="K371" s="105"/>
      <c r="L371" s="104">
        <v>24</v>
      </c>
      <c r="M371" s="105"/>
      <c r="N371" s="104" t="b">
        <v>1</v>
      </c>
      <c r="O371" s="104">
        <v>0</v>
      </c>
      <c r="P371" s="105"/>
      <c r="Q371" s="105"/>
      <c r="R371" s="104" t="b">
        <v>1</v>
      </c>
      <c r="S371" s="105"/>
      <c r="T371" s="105"/>
      <c r="U371" s="105"/>
      <c r="V371" s="105"/>
      <c r="W371" s="105"/>
      <c r="X371" s="105"/>
      <c r="Y371" s="105"/>
      <c r="Z371" s="105"/>
      <c r="AA371" s="105"/>
      <c r="AB371" s="105"/>
      <c r="AC371" s="105"/>
      <c r="AD371" s="105"/>
      <c r="AE371" s="105"/>
      <c r="AF371" s="105"/>
      <c r="AG371" s="105"/>
      <c r="AH371" s="105"/>
      <c r="AI371" s="105"/>
      <c r="AJ371" s="105"/>
      <c r="AK371" s="105"/>
      <c r="AL371" s="105"/>
      <c r="AM371" s="105"/>
      <c r="AN371" s="105"/>
      <c r="AO371" s="105"/>
      <c r="AP371" s="105"/>
      <c r="AQ371" s="104">
        <v>0</v>
      </c>
      <c r="AR371" s="104">
        <v>0</v>
      </c>
      <c r="AS371" s="105"/>
      <c r="AT371" s="104">
        <v>0</v>
      </c>
      <c r="AU371" s="104">
        <v>0</v>
      </c>
      <c r="AV371" s="104">
        <v>-1</v>
      </c>
      <c r="AW371" s="104">
        <v>1460</v>
      </c>
      <c r="AX371" s="104">
        <v>1460</v>
      </c>
      <c r="AY371" s="104">
        <v>20</v>
      </c>
      <c r="AZ371" s="104" t="b">
        <v>0</v>
      </c>
      <c r="BA371" s="104">
        <v>0</v>
      </c>
      <c r="BB371" s="104">
        <v>0</v>
      </c>
      <c r="BC371" s="104">
        <v>0</v>
      </c>
      <c r="BD371" s="104" t="b">
        <v>0</v>
      </c>
      <c r="BE371" s="105" t="s">
        <v>512</v>
      </c>
      <c r="BF371" s="104">
        <v>0</v>
      </c>
      <c r="BG371" s="104">
        <v>0</v>
      </c>
      <c r="BH371" s="104">
        <v>0</v>
      </c>
      <c r="BI371" s="104" t="b">
        <v>0</v>
      </c>
      <c r="BJ371" s="105"/>
      <c r="BK371" s="105"/>
      <c r="BL371" s="104">
        <v>0</v>
      </c>
      <c r="BM371" s="104">
        <v>2</v>
      </c>
      <c r="BN371" s="104">
        <v>0</v>
      </c>
      <c r="BO371" s="105" t="s">
        <v>6742</v>
      </c>
      <c r="BP371" s="105" t="s">
        <v>6743</v>
      </c>
      <c r="BQ371" s="104">
        <v>17520</v>
      </c>
      <c r="BR371" s="105"/>
      <c r="BS371" s="105" t="s">
        <v>513</v>
      </c>
      <c r="BT371" s="105"/>
      <c r="BU371" s="104">
        <v>0</v>
      </c>
    </row>
    <row r="372" spans="1:73" x14ac:dyDescent="0.35">
      <c r="A372" s="104">
        <v>0</v>
      </c>
      <c r="B372" s="105" t="s">
        <v>482</v>
      </c>
      <c r="C372" s="105"/>
      <c r="D372" s="104">
        <v>2</v>
      </c>
      <c r="E372" s="105" t="s">
        <v>6946</v>
      </c>
      <c r="F372" s="105" t="s">
        <v>10658</v>
      </c>
      <c r="G372" s="104">
        <v>1</v>
      </c>
      <c r="H372" s="105" t="s">
        <v>483</v>
      </c>
      <c r="I372" s="104" t="b">
        <v>1</v>
      </c>
      <c r="J372" s="105"/>
      <c r="K372" s="105"/>
      <c r="L372" s="104">
        <v>24</v>
      </c>
      <c r="M372" s="105"/>
      <c r="N372" s="104" t="b">
        <v>1</v>
      </c>
      <c r="O372" s="104">
        <v>0</v>
      </c>
      <c r="P372" s="105" t="s">
        <v>485</v>
      </c>
      <c r="Q372" s="105" t="s">
        <v>6002</v>
      </c>
      <c r="R372" s="104" t="b">
        <v>0</v>
      </c>
      <c r="S372" s="105"/>
      <c r="T372" s="105"/>
      <c r="U372" s="105"/>
      <c r="V372" s="105"/>
      <c r="W372" s="105"/>
      <c r="X372" s="105"/>
      <c r="Y372" s="105"/>
      <c r="Z372" s="105"/>
      <c r="AA372" s="105"/>
      <c r="AB372" s="105"/>
      <c r="AC372" s="105"/>
      <c r="AD372" s="105"/>
      <c r="AE372" s="105"/>
      <c r="AF372" s="105"/>
      <c r="AG372" s="105"/>
      <c r="AH372" s="105"/>
      <c r="AI372" s="105"/>
      <c r="AJ372" s="105"/>
      <c r="AK372" s="105"/>
      <c r="AL372" s="105"/>
      <c r="AM372" s="105"/>
      <c r="AN372" s="105"/>
      <c r="AO372" s="105"/>
      <c r="AP372" s="105"/>
      <c r="AQ372" s="104">
        <v>0</v>
      </c>
      <c r="AR372" s="104">
        <v>13500</v>
      </c>
      <c r="AS372" s="105"/>
      <c r="AT372" s="104">
        <v>0</v>
      </c>
      <c r="AU372" s="104">
        <v>0</v>
      </c>
      <c r="AV372" s="104">
        <v>-1</v>
      </c>
      <c r="AW372" s="104">
        <v>1460</v>
      </c>
      <c r="AX372" s="104">
        <v>1460</v>
      </c>
      <c r="AY372" s="104">
        <v>20</v>
      </c>
      <c r="AZ372" s="104" t="b">
        <v>0</v>
      </c>
      <c r="BA372" s="104">
        <v>0</v>
      </c>
      <c r="BB372" s="104">
        <v>0</v>
      </c>
      <c r="BC372" s="104">
        <v>0</v>
      </c>
      <c r="BD372" s="104" t="b">
        <v>1</v>
      </c>
      <c r="BE372" s="105" t="s">
        <v>512</v>
      </c>
      <c r="BF372" s="104">
        <v>0</v>
      </c>
      <c r="BG372" s="104">
        <v>0</v>
      </c>
      <c r="BH372" s="104">
        <v>0</v>
      </c>
      <c r="BI372" s="104" t="b">
        <v>0</v>
      </c>
      <c r="BJ372" s="105"/>
      <c r="BK372" s="105"/>
      <c r="BL372" s="104">
        <v>0</v>
      </c>
      <c r="BM372" s="104">
        <v>0</v>
      </c>
      <c r="BN372" s="104">
        <v>8</v>
      </c>
      <c r="BO372" s="105"/>
      <c r="BP372" s="105" t="s">
        <v>311</v>
      </c>
      <c r="BQ372" s="104">
        <v>87600</v>
      </c>
      <c r="BR372" s="105"/>
      <c r="BS372" s="105" t="s">
        <v>105</v>
      </c>
      <c r="BT372" s="105"/>
      <c r="BU372" s="104">
        <v>0</v>
      </c>
    </row>
    <row r="373" spans="1:73" x14ac:dyDescent="0.35">
      <c r="A373" s="104">
        <v>0</v>
      </c>
      <c r="B373" s="105" t="s">
        <v>511</v>
      </c>
      <c r="C373" s="105"/>
      <c r="D373" s="104">
        <v>2</v>
      </c>
      <c r="E373" s="105" t="s">
        <v>6946</v>
      </c>
      <c r="F373" s="105" t="s">
        <v>6754</v>
      </c>
      <c r="G373" s="104">
        <v>1</v>
      </c>
      <c r="H373" s="105" t="s">
        <v>483</v>
      </c>
      <c r="I373" s="104" t="b">
        <v>1</v>
      </c>
      <c r="J373" s="105"/>
      <c r="K373" s="105"/>
      <c r="L373" s="104">
        <v>24</v>
      </c>
      <c r="M373" s="105"/>
      <c r="N373" s="104" t="b">
        <v>1</v>
      </c>
      <c r="O373" s="104">
        <v>0</v>
      </c>
      <c r="P373" s="105"/>
      <c r="Q373" s="105"/>
      <c r="R373" s="104" t="b">
        <v>0</v>
      </c>
      <c r="S373" s="105"/>
      <c r="T373" s="105"/>
      <c r="U373" s="105"/>
      <c r="V373" s="105"/>
      <c r="W373" s="105"/>
      <c r="X373" s="105"/>
      <c r="Y373" s="105"/>
      <c r="Z373" s="105"/>
      <c r="AA373" s="105"/>
      <c r="AB373" s="105"/>
      <c r="AC373" s="105"/>
      <c r="AD373" s="105"/>
      <c r="AE373" s="105"/>
      <c r="AF373" s="105"/>
      <c r="AG373" s="105"/>
      <c r="AH373" s="105"/>
      <c r="AI373" s="105"/>
      <c r="AJ373" s="105"/>
      <c r="AK373" s="105"/>
      <c r="AL373" s="105"/>
      <c r="AM373" s="105"/>
      <c r="AN373" s="105"/>
      <c r="AO373" s="105"/>
      <c r="AP373" s="105"/>
      <c r="AQ373" s="104">
        <v>0</v>
      </c>
      <c r="AR373" s="104">
        <v>0</v>
      </c>
      <c r="AS373" s="105"/>
      <c r="AT373" s="104">
        <v>0</v>
      </c>
      <c r="AU373" s="104">
        <v>0</v>
      </c>
      <c r="AV373" s="104">
        <v>-1</v>
      </c>
      <c r="AW373" s="104">
        <v>1460</v>
      </c>
      <c r="AX373" s="104">
        <v>1460</v>
      </c>
      <c r="AY373" s="104">
        <v>20</v>
      </c>
      <c r="AZ373" s="104" t="b">
        <v>0</v>
      </c>
      <c r="BA373" s="104">
        <v>0</v>
      </c>
      <c r="BB373" s="104">
        <v>0</v>
      </c>
      <c r="BC373" s="104">
        <v>0</v>
      </c>
      <c r="BD373" s="104" t="b">
        <v>1</v>
      </c>
      <c r="BE373" s="105" t="s">
        <v>512</v>
      </c>
      <c r="BF373" s="104">
        <v>0</v>
      </c>
      <c r="BG373" s="104">
        <v>0</v>
      </c>
      <c r="BH373" s="104">
        <v>0</v>
      </c>
      <c r="BI373" s="104" t="b">
        <v>0</v>
      </c>
      <c r="BJ373" s="105"/>
      <c r="BK373" s="105"/>
      <c r="BL373" s="104">
        <v>0</v>
      </c>
      <c r="BM373" s="104">
        <v>1</v>
      </c>
      <c r="BN373" s="104">
        <v>0</v>
      </c>
      <c r="BO373" s="105" t="s">
        <v>6755</v>
      </c>
      <c r="BP373" s="105" t="s">
        <v>208</v>
      </c>
      <c r="BQ373" s="104">
        <v>8760</v>
      </c>
      <c r="BR373" s="105"/>
      <c r="BS373" s="105" t="s">
        <v>513</v>
      </c>
      <c r="BT373" s="105"/>
      <c r="BU373" s="104">
        <v>0</v>
      </c>
    </row>
    <row r="374" spans="1:73" x14ac:dyDescent="0.35">
      <c r="A374" s="104">
        <v>0</v>
      </c>
      <c r="B374" s="105" t="s">
        <v>511</v>
      </c>
      <c r="C374" s="105"/>
      <c r="D374" s="104">
        <v>2</v>
      </c>
      <c r="E374" s="105" t="s">
        <v>6946</v>
      </c>
      <c r="F374" s="105" t="s">
        <v>10656</v>
      </c>
      <c r="G374" s="104">
        <v>1</v>
      </c>
      <c r="H374" s="105" t="s">
        <v>483</v>
      </c>
      <c r="I374" s="104" t="b">
        <v>1</v>
      </c>
      <c r="J374" s="105"/>
      <c r="K374" s="105"/>
      <c r="L374" s="104">
        <v>24</v>
      </c>
      <c r="M374" s="105"/>
      <c r="N374" s="104" t="b">
        <v>1</v>
      </c>
      <c r="O374" s="104">
        <v>0</v>
      </c>
      <c r="P374" s="105"/>
      <c r="Q374" s="105"/>
      <c r="R374" s="104" t="b">
        <v>1</v>
      </c>
      <c r="S374" s="105"/>
      <c r="T374" s="105"/>
      <c r="U374" s="105"/>
      <c r="V374" s="105"/>
      <c r="W374" s="105"/>
      <c r="X374" s="105"/>
      <c r="Y374" s="105"/>
      <c r="Z374" s="105"/>
      <c r="AA374" s="105"/>
      <c r="AB374" s="105"/>
      <c r="AC374" s="105"/>
      <c r="AD374" s="105"/>
      <c r="AE374" s="105"/>
      <c r="AF374" s="105"/>
      <c r="AG374" s="105"/>
      <c r="AH374" s="105"/>
      <c r="AI374" s="105"/>
      <c r="AJ374" s="105"/>
      <c r="AK374" s="105"/>
      <c r="AL374" s="105"/>
      <c r="AM374" s="105"/>
      <c r="AN374" s="105"/>
      <c r="AO374" s="105"/>
      <c r="AP374" s="105"/>
      <c r="AQ374" s="104">
        <v>0</v>
      </c>
      <c r="AR374" s="104">
        <v>0</v>
      </c>
      <c r="AS374" s="105"/>
      <c r="AT374" s="104">
        <v>0</v>
      </c>
      <c r="AU374" s="104">
        <v>0</v>
      </c>
      <c r="AV374" s="104">
        <v>-1</v>
      </c>
      <c r="AW374" s="104">
        <v>1460</v>
      </c>
      <c r="AX374" s="104">
        <v>1460</v>
      </c>
      <c r="AY374" s="104">
        <v>20</v>
      </c>
      <c r="AZ374" s="104" t="b">
        <v>0</v>
      </c>
      <c r="BA374" s="104">
        <v>0</v>
      </c>
      <c r="BB374" s="104">
        <v>0</v>
      </c>
      <c r="BC374" s="104">
        <v>0</v>
      </c>
      <c r="BD374" s="104" t="b">
        <v>0</v>
      </c>
      <c r="BE374" s="105" t="s">
        <v>512</v>
      </c>
      <c r="BF374" s="104">
        <v>0</v>
      </c>
      <c r="BG374" s="104">
        <v>0</v>
      </c>
      <c r="BH374" s="104">
        <v>0</v>
      </c>
      <c r="BI374" s="104" t="b">
        <v>0</v>
      </c>
      <c r="BJ374" s="105"/>
      <c r="BK374" s="105"/>
      <c r="BL374" s="104">
        <v>0</v>
      </c>
      <c r="BM374" s="104">
        <v>2</v>
      </c>
      <c r="BN374" s="104">
        <v>0</v>
      </c>
      <c r="BO374" s="105" t="s">
        <v>6742</v>
      </c>
      <c r="BP374" s="105" t="s">
        <v>6743</v>
      </c>
      <c r="BQ374" s="104">
        <v>17520</v>
      </c>
      <c r="BR374" s="105"/>
      <c r="BS374" s="105" t="s">
        <v>513</v>
      </c>
      <c r="BT374" s="105"/>
      <c r="BU374" s="104">
        <v>0</v>
      </c>
    </row>
    <row r="375" spans="1:73" x14ac:dyDescent="0.35">
      <c r="A375" s="104">
        <v>0</v>
      </c>
      <c r="B375" s="105" t="s">
        <v>482</v>
      </c>
      <c r="C375" s="105"/>
      <c r="D375" s="104">
        <v>2</v>
      </c>
      <c r="E375" s="105" t="s">
        <v>6947</v>
      </c>
      <c r="F375" s="105" t="s">
        <v>10659</v>
      </c>
      <c r="G375" s="104">
        <v>1</v>
      </c>
      <c r="H375" s="105" t="s">
        <v>483</v>
      </c>
      <c r="I375" s="104" t="b">
        <v>1</v>
      </c>
      <c r="J375" s="105"/>
      <c r="K375" s="105"/>
      <c r="L375" s="104">
        <v>24</v>
      </c>
      <c r="M375" s="105"/>
      <c r="N375" s="104" t="b">
        <v>1</v>
      </c>
      <c r="O375" s="104">
        <v>0</v>
      </c>
      <c r="P375" s="105" t="s">
        <v>485</v>
      </c>
      <c r="Q375" s="105" t="s">
        <v>6002</v>
      </c>
      <c r="R375" s="104" t="b">
        <v>0</v>
      </c>
      <c r="S375" s="105"/>
      <c r="T375" s="105"/>
      <c r="U375" s="105"/>
      <c r="V375" s="105"/>
      <c r="W375" s="105"/>
      <c r="X375" s="105"/>
      <c r="Y375" s="105"/>
      <c r="Z375" s="105"/>
      <c r="AA375" s="105"/>
      <c r="AB375" s="105"/>
      <c r="AC375" s="105"/>
      <c r="AD375" s="105"/>
      <c r="AE375" s="105"/>
      <c r="AF375" s="105"/>
      <c r="AG375" s="105"/>
      <c r="AH375" s="105"/>
      <c r="AI375" s="105"/>
      <c r="AJ375" s="105"/>
      <c r="AK375" s="105"/>
      <c r="AL375" s="105"/>
      <c r="AM375" s="105"/>
      <c r="AN375" s="105"/>
      <c r="AO375" s="105"/>
      <c r="AP375" s="105"/>
      <c r="AQ375" s="104">
        <v>0</v>
      </c>
      <c r="AR375" s="104">
        <v>1000</v>
      </c>
      <c r="AS375" s="105"/>
      <c r="AT375" s="104">
        <v>0</v>
      </c>
      <c r="AU375" s="104">
        <v>0</v>
      </c>
      <c r="AV375" s="104">
        <v>-1</v>
      </c>
      <c r="AW375" s="104">
        <v>1460</v>
      </c>
      <c r="AX375" s="104">
        <v>1460</v>
      </c>
      <c r="AY375" s="104">
        <v>20</v>
      </c>
      <c r="AZ375" s="104" t="b">
        <v>0</v>
      </c>
      <c r="BA375" s="104">
        <v>0</v>
      </c>
      <c r="BB375" s="104">
        <v>0</v>
      </c>
      <c r="BC375" s="104">
        <v>0</v>
      </c>
      <c r="BD375" s="104" t="b">
        <v>1</v>
      </c>
      <c r="BE375" s="105" t="s">
        <v>512</v>
      </c>
      <c r="BF375" s="104">
        <v>0</v>
      </c>
      <c r="BG375" s="104">
        <v>0</v>
      </c>
      <c r="BH375" s="104">
        <v>0</v>
      </c>
      <c r="BI375" s="104" t="b">
        <v>0</v>
      </c>
      <c r="BJ375" s="105"/>
      <c r="BK375" s="105"/>
      <c r="BL375" s="104">
        <v>0</v>
      </c>
      <c r="BM375" s="104">
        <v>0</v>
      </c>
      <c r="BN375" s="104">
        <v>2</v>
      </c>
      <c r="BO375" s="105"/>
      <c r="BP375" s="105" t="s">
        <v>311</v>
      </c>
      <c r="BQ375" s="104">
        <v>52560</v>
      </c>
      <c r="BR375" s="105"/>
      <c r="BS375" s="105" t="s">
        <v>105</v>
      </c>
      <c r="BT375" s="105"/>
      <c r="BU375" s="104">
        <v>0</v>
      </c>
    </row>
    <row r="376" spans="1:73" x14ac:dyDescent="0.35">
      <c r="A376" s="104">
        <v>0</v>
      </c>
      <c r="B376" s="105" t="s">
        <v>511</v>
      </c>
      <c r="C376" s="105"/>
      <c r="D376" s="104">
        <v>2</v>
      </c>
      <c r="E376" s="105" t="s">
        <v>6947</v>
      </c>
      <c r="F376" s="105" t="s">
        <v>10656</v>
      </c>
      <c r="G376" s="104">
        <v>1</v>
      </c>
      <c r="H376" s="105" t="s">
        <v>483</v>
      </c>
      <c r="I376" s="104" t="b">
        <v>1</v>
      </c>
      <c r="J376" s="105"/>
      <c r="K376" s="105"/>
      <c r="L376" s="104">
        <v>24</v>
      </c>
      <c r="M376" s="105"/>
      <c r="N376" s="104" t="b">
        <v>1</v>
      </c>
      <c r="O376" s="104">
        <v>0</v>
      </c>
      <c r="P376" s="105"/>
      <c r="Q376" s="105"/>
      <c r="R376" s="104" t="b">
        <v>1</v>
      </c>
      <c r="S376" s="105"/>
      <c r="T376" s="105"/>
      <c r="U376" s="105"/>
      <c r="V376" s="105"/>
      <c r="W376" s="105"/>
      <c r="X376" s="105"/>
      <c r="Y376" s="105"/>
      <c r="Z376" s="105"/>
      <c r="AA376" s="105"/>
      <c r="AB376" s="105"/>
      <c r="AC376" s="105"/>
      <c r="AD376" s="105"/>
      <c r="AE376" s="105"/>
      <c r="AF376" s="105"/>
      <c r="AG376" s="105"/>
      <c r="AH376" s="105"/>
      <c r="AI376" s="105"/>
      <c r="AJ376" s="105"/>
      <c r="AK376" s="105"/>
      <c r="AL376" s="105"/>
      <c r="AM376" s="105"/>
      <c r="AN376" s="105"/>
      <c r="AO376" s="105"/>
      <c r="AP376" s="105"/>
      <c r="AQ376" s="104">
        <v>0</v>
      </c>
      <c r="AR376" s="104">
        <v>0</v>
      </c>
      <c r="AS376" s="105"/>
      <c r="AT376" s="104">
        <v>0</v>
      </c>
      <c r="AU376" s="104">
        <v>0</v>
      </c>
      <c r="AV376" s="104">
        <v>-1</v>
      </c>
      <c r="AW376" s="104">
        <v>1460</v>
      </c>
      <c r="AX376" s="104">
        <v>1460</v>
      </c>
      <c r="AY376" s="104">
        <v>20</v>
      </c>
      <c r="AZ376" s="104" t="b">
        <v>0</v>
      </c>
      <c r="BA376" s="104">
        <v>0</v>
      </c>
      <c r="BB376" s="104">
        <v>0</v>
      </c>
      <c r="BC376" s="104">
        <v>0</v>
      </c>
      <c r="BD376" s="104" t="b">
        <v>0</v>
      </c>
      <c r="BE376" s="105" t="s">
        <v>512</v>
      </c>
      <c r="BF376" s="104">
        <v>0</v>
      </c>
      <c r="BG376" s="104">
        <v>0</v>
      </c>
      <c r="BH376" s="104">
        <v>0</v>
      </c>
      <c r="BI376" s="104" t="b">
        <v>0</v>
      </c>
      <c r="BJ376" s="105"/>
      <c r="BK376" s="105"/>
      <c r="BL376" s="104">
        <v>0</v>
      </c>
      <c r="BM376" s="104">
        <v>1</v>
      </c>
      <c r="BN376" s="104">
        <v>0</v>
      </c>
      <c r="BO376" s="105" t="s">
        <v>6742</v>
      </c>
      <c r="BP376" s="105" t="s">
        <v>6743</v>
      </c>
      <c r="BQ376" s="104">
        <v>17520</v>
      </c>
      <c r="BR376" s="105"/>
      <c r="BS376" s="105" t="s">
        <v>513</v>
      </c>
      <c r="BT376" s="105"/>
      <c r="BU376" s="104">
        <v>0</v>
      </c>
    </row>
    <row r="377" spans="1:73" x14ac:dyDescent="0.35">
      <c r="A377" s="104">
        <v>0</v>
      </c>
      <c r="B377" s="105" t="s">
        <v>511</v>
      </c>
      <c r="C377" s="105"/>
      <c r="D377" s="104">
        <v>2</v>
      </c>
      <c r="E377" s="105" t="s">
        <v>6957</v>
      </c>
      <c r="F377" s="105" t="s">
        <v>6823</v>
      </c>
      <c r="G377" s="104">
        <v>1</v>
      </c>
      <c r="H377" s="105" t="s">
        <v>483</v>
      </c>
      <c r="I377" s="104" t="b">
        <v>1</v>
      </c>
      <c r="J377" s="105"/>
      <c r="K377" s="105"/>
      <c r="L377" s="104">
        <v>24</v>
      </c>
      <c r="M377" s="105"/>
      <c r="N377" s="104" t="b">
        <v>1</v>
      </c>
      <c r="O377" s="104">
        <v>0</v>
      </c>
      <c r="P377" s="105" t="s">
        <v>485</v>
      </c>
      <c r="Q377" s="105" t="s">
        <v>6002</v>
      </c>
      <c r="R377" s="104" t="b">
        <v>0</v>
      </c>
      <c r="S377" s="105"/>
      <c r="T377" s="105"/>
      <c r="U377" s="105"/>
      <c r="V377" s="105"/>
      <c r="W377" s="105"/>
      <c r="X377" s="105"/>
      <c r="Y377" s="105"/>
      <c r="Z377" s="105"/>
      <c r="AA377" s="105"/>
      <c r="AB377" s="105"/>
      <c r="AC377" s="105"/>
      <c r="AD377" s="105"/>
      <c r="AE377" s="105"/>
      <c r="AF377" s="105"/>
      <c r="AG377" s="105"/>
      <c r="AH377" s="105"/>
      <c r="AI377" s="105"/>
      <c r="AJ377" s="105"/>
      <c r="AK377" s="105"/>
      <c r="AL377" s="105"/>
      <c r="AM377" s="105"/>
      <c r="AN377" s="105"/>
      <c r="AO377" s="105"/>
      <c r="AP377" s="105"/>
      <c r="AQ377" s="104">
        <v>0</v>
      </c>
      <c r="AR377" s="104">
        <v>0</v>
      </c>
      <c r="AS377" s="105"/>
      <c r="AT377" s="104">
        <v>0</v>
      </c>
      <c r="AU377" s="104">
        <v>0</v>
      </c>
      <c r="AV377" s="104">
        <v>-1</v>
      </c>
      <c r="AW377" s="104">
        <v>1460</v>
      </c>
      <c r="AX377" s="104">
        <v>1460</v>
      </c>
      <c r="AY377" s="104">
        <v>20</v>
      </c>
      <c r="AZ377" s="104" t="b">
        <v>0</v>
      </c>
      <c r="BA377" s="104">
        <v>0</v>
      </c>
      <c r="BB377" s="104">
        <v>0</v>
      </c>
      <c r="BC377" s="104">
        <v>0</v>
      </c>
      <c r="BD377" s="104" t="b">
        <v>0</v>
      </c>
      <c r="BE377" s="105" t="s">
        <v>512</v>
      </c>
      <c r="BF377" s="104">
        <v>0</v>
      </c>
      <c r="BG377" s="104">
        <v>0</v>
      </c>
      <c r="BH377" s="104">
        <v>0</v>
      </c>
      <c r="BI377" s="104" t="b">
        <v>0</v>
      </c>
      <c r="BJ377" s="105"/>
      <c r="BK377" s="105"/>
      <c r="BL377" s="104">
        <v>0</v>
      </c>
      <c r="BM377" s="104">
        <v>0</v>
      </c>
      <c r="BN377" s="104">
        <v>8</v>
      </c>
      <c r="BO377" s="105"/>
      <c r="BP377" s="105" t="s">
        <v>209</v>
      </c>
      <c r="BQ377" s="104">
        <v>4380</v>
      </c>
      <c r="BR377" s="105"/>
      <c r="BS377" s="105" t="s">
        <v>513</v>
      </c>
      <c r="BT377" s="105"/>
      <c r="BU377" s="104">
        <v>0</v>
      </c>
    </row>
    <row r="378" spans="1:73" x14ac:dyDescent="0.35">
      <c r="A378" s="104">
        <v>0</v>
      </c>
      <c r="B378" s="105" t="s">
        <v>511</v>
      </c>
      <c r="C378" s="105"/>
      <c r="D378" s="104">
        <v>2</v>
      </c>
      <c r="E378" s="105" t="s">
        <v>6957</v>
      </c>
      <c r="F378" s="105" t="s">
        <v>10656</v>
      </c>
      <c r="G378" s="104">
        <v>1</v>
      </c>
      <c r="H378" s="105" t="s">
        <v>483</v>
      </c>
      <c r="I378" s="104" t="b">
        <v>1</v>
      </c>
      <c r="J378" s="105"/>
      <c r="K378" s="105"/>
      <c r="L378" s="104">
        <v>24</v>
      </c>
      <c r="M378" s="105"/>
      <c r="N378" s="104" t="b">
        <v>1</v>
      </c>
      <c r="O378" s="104">
        <v>0</v>
      </c>
      <c r="P378" s="105"/>
      <c r="Q378" s="105"/>
      <c r="R378" s="104" t="b">
        <v>1</v>
      </c>
      <c r="S378" s="105"/>
      <c r="T378" s="105"/>
      <c r="U378" s="105"/>
      <c r="V378" s="105"/>
      <c r="W378" s="105"/>
      <c r="X378" s="105"/>
      <c r="Y378" s="105"/>
      <c r="Z378" s="105"/>
      <c r="AA378" s="105"/>
      <c r="AB378" s="105"/>
      <c r="AC378" s="105"/>
      <c r="AD378" s="105"/>
      <c r="AE378" s="105"/>
      <c r="AF378" s="105"/>
      <c r="AG378" s="105"/>
      <c r="AH378" s="105"/>
      <c r="AI378" s="105"/>
      <c r="AJ378" s="105"/>
      <c r="AK378" s="105"/>
      <c r="AL378" s="105"/>
      <c r="AM378" s="105"/>
      <c r="AN378" s="105"/>
      <c r="AO378" s="105"/>
      <c r="AP378" s="105"/>
      <c r="AQ378" s="104">
        <v>0</v>
      </c>
      <c r="AR378" s="104">
        <v>0</v>
      </c>
      <c r="AS378" s="105"/>
      <c r="AT378" s="104">
        <v>0</v>
      </c>
      <c r="AU378" s="104">
        <v>0</v>
      </c>
      <c r="AV378" s="104">
        <v>-1</v>
      </c>
      <c r="AW378" s="104">
        <v>1460</v>
      </c>
      <c r="AX378" s="104">
        <v>1460</v>
      </c>
      <c r="AY378" s="104">
        <v>20</v>
      </c>
      <c r="AZ378" s="104" t="b">
        <v>0</v>
      </c>
      <c r="BA378" s="104">
        <v>0</v>
      </c>
      <c r="BB378" s="104">
        <v>0</v>
      </c>
      <c r="BC378" s="104">
        <v>0</v>
      </c>
      <c r="BD378" s="104" t="b">
        <v>0</v>
      </c>
      <c r="BE378" s="105" t="s">
        <v>512</v>
      </c>
      <c r="BF378" s="104">
        <v>0</v>
      </c>
      <c r="BG378" s="104">
        <v>0</v>
      </c>
      <c r="BH378" s="104">
        <v>0</v>
      </c>
      <c r="BI378" s="104" t="b">
        <v>0</v>
      </c>
      <c r="BJ378" s="105"/>
      <c r="BK378" s="105"/>
      <c r="BL378" s="104">
        <v>0</v>
      </c>
      <c r="BM378" s="104">
        <v>1</v>
      </c>
      <c r="BN378" s="104">
        <v>0</v>
      </c>
      <c r="BO378" s="105" t="s">
        <v>6742</v>
      </c>
      <c r="BP378" s="105" t="s">
        <v>6743</v>
      </c>
      <c r="BQ378" s="104">
        <v>17520</v>
      </c>
      <c r="BR378" s="105"/>
      <c r="BS378" s="105" t="s">
        <v>513</v>
      </c>
      <c r="BT378" s="105"/>
      <c r="BU378" s="104">
        <v>0</v>
      </c>
    </row>
    <row r="379" spans="1:73" x14ac:dyDescent="0.35">
      <c r="A379" s="104">
        <v>0</v>
      </c>
      <c r="B379" s="105" t="s">
        <v>482</v>
      </c>
      <c r="C379" s="105"/>
      <c r="D379" s="104">
        <v>2</v>
      </c>
      <c r="E379" s="105" t="s">
        <v>7012</v>
      </c>
      <c r="F379" s="105" t="s">
        <v>6756</v>
      </c>
      <c r="G379" s="104">
        <v>1</v>
      </c>
      <c r="H379" s="105" t="s">
        <v>483</v>
      </c>
      <c r="I379" s="104" t="b">
        <v>1</v>
      </c>
      <c r="J379" s="105"/>
      <c r="K379" s="105"/>
      <c r="L379" s="104">
        <v>24</v>
      </c>
      <c r="M379" s="105"/>
      <c r="N379" s="104" t="b">
        <v>1</v>
      </c>
      <c r="O379" s="104">
        <v>0</v>
      </c>
      <c r="P379" s="105"/>
      <c r="Q379" s="105"/>
      <c r="R379" s="104" t="b">
        <v>0</v>
      </c>
      <c r="S379" s="105"/>
      <c r="T379" s="105"/>
      <c r="U379" s="105"/>
      <c r="V379" s="105"/>
      <c r="W379" s="105"/>
      <c r="X379" s="105"/>
      <c r="Y379" s="105"/>
      <c r="Z379" s="105"/>
      <c r="AA379" s="105"/>
      <c r="AB379" s="105"/>
      <c r="AC379" s="105"/>
      <c r="AD379" s="105"/>
      <c r="AE379" s="105"/>
      <c r="AF379" s="105"/>
      <c r="AG379" s="105"/>
      <c r="AH379" s="105"/>
      <c r="AI379" s="105"/>
      <c r="AJ379" s="105"/>
      <c r="AK379" s="105"/>
      <c r="AL379" s="105"/>
      <c r="AM379" s="105"/>
      <c r="AN379" s="105"/>
      <c r="AO379" s="105"/>
      <c r="AP379" s="105"/>
      <c r="AQ379" s="104">
        <v>0</v>
      </c>
      <c r="AR379" s="104">
        <v>50000</v>
      </c>
      <c r="AS379" s="105"/>
      <c r="AT379" s="104">
        <v>0</v>
      </c>
      <c r="AU379" s="104">
        <v>0</v>
      </c>
      <c r="AV379" s="104">
        <v>-1</v>
      </c>
      <c r="AW379" s="104">
        <v>1460</v>
      </c>
      <c r="AX379" s="104">
        <v>1460</v>
      </c>
      <c r="AY379" s="104">
        <v>20</v>
      </c>
      <c r="AZ379" s="104" t="b">
        <v>0</v>
      </c>
      <c r="BA379" s="104">
        <v>0</v>
      </c>
      <c r="BB379" s="104">
        <v>0</v>
      </c>
      <c r="BC379" s="104">
        <v>0</v>
      </c>
      <c r="BD379" s="104" t="b">
        <v>1</v>
      </c>
      <c r="BE379" s="105" t="s">
        <v>512</v>
      </c>
      <c r="BF379" s="104">
        <v>0</v>
      </c>
      <c r="BG379" s="104">
        <v>0</v>
      </c>
      <c r="BH379" s="104">
        <v>0</v>
      </c>
      <c r="BI379" s="104" t="b">
        <v>0</v>
      </c>
      <c r="BJ379" s="105"/>
      <c r="BK379" s="105"/>
      <c r="BL379" s="104">
        <v>0</v>
      </c>
      <c r="BM379" s="104">
        <v>0</v>
      </c>
      <c r="BN379" s="104">
        <v>16</v>
      </c>
      <c r="BO379" s="105"/>
      <c r="BP379" s="105" t="s">
        <v>311</v>
      </c>
      <c r="BQ379" s="104">
        <v>140160</v>
      </c>
      <c r="BR379" s="105"/>
      <c r="BS379" s="105" t="s">
        <v>105</v>
      </c>
      <c r="BT379" s="105"/>
      <c r="BU379" s="104">
        <v>0</v>
      </c>
    </row>
    <row r="380" spans="1:73" x14ac:dyDescent="0.35">
      <c r="A380" s="104">
        <v>0</v>
      </c>
      <c r="B380" s="105" t="s">
        <v>511</v>
      </c>
      <c r="C380" s="105"/>
      <c r="D380" s="104">
        <v>2</v>
      </c>
      <c r="E380" s="105" t="s">
        <v>7012</v>
      </c>
      <c r="F380" s="105" t="s">
        <v>6757</v>
      </c>
      <c r="G380" s="104">
        <v>1</v>
      </c>
      <c r="H380" s="105" t="s">
        <v>483</v>
      </c>
      <c r="I380" s="104" t="b">
        <v>1</v>
      </c>
      <c r="J380" s="105"/>
      <c r="K380" s="105"/>
      <c r="L380" s="104">
        <v>24</v>
      </c>
      <c r="M380" s="105"/>
      <c r="N380" s="104" t="b">
        <v>1</v>
      </c>
      <c r="O380" s="104">
        <v>0</v>
      </c>
      <c r="P380" s="105"/>
      <c r="Q380" s="105"/>
      <c r="R380" s="104" t="b">
        <v>0</v>
      </c>
      <c r="S380" s="105"/>
      <c r="T380" s="105"/>
      <c r="U380" s="105"/>
      <c r="V380" s="105"/>
      <c r="W380" s="105"/>
      <c r="X380" s="105"/>
      <c r="Y380" s="105"/>
      <c r="Z380" s="105"/>
      <c r="AA380" s="105"/>
      <c r="AB380" s="105"/>
      <c r="AC380" s="105"/>
      <c r="AD380" s="105"/>
      <c r="AE380" s="105"/>
      <c r="AF380" s="105"/>
      <c r="AG380" s="105"/>
      <c r="AH380" s="105"/>
      <c r="AI380" s="105"/>
      <c r="AJ380" s="105"/>
      <c r="AK380" s="105"/>
      <c r="AL380" s="105"/>
      <c r="AM380" s="105"/>
      <c r="AN380" s="105"/>
      <c r="AO380" s="105"/>
      <c r="AP380" s="105"/>
      <c r="AQ380" s="104">
        <v>0</v>
      </c>
      <c r="AR380" s="104">
        <v>0</v>
      </c>
      <c r="AS380" s="105"/>
      <c r="AT380" s="104">
        <v>0</v>
      </c>
      <c r="AU380" s="104">
        <v>0</v>
      </c>
      <c r="AV380" s="104">
        <v>-1</v>
      </c>
      <c r="AW380" s="104">
        <v>1460</v>
      </c>
      <c r="AX380" s="104">
        <v>1460</v>
      </c>
      <c r="AY380" s="104">
        <v>20</v>
      </c>
      <c r="AZ380" s="104" t="b">
        <v>0</v>
      </c>
      <c r="BA380" s="104">
        <v>0</v>
      </c>
      <c r="BB380" s="104">
        <v>0</v>
      </c>
      <c r="BC380" s="104">
        <v>0</v>
      </c>
      <c r="BD380" s="104" t="b">
        <v>0</v>
      </c>
      <c r="BE380" s="105" t="s">
        <v>512</v>
      </c>
      <c r="BF380" s="104">
        <v>0</v>
      </c>
      <c r="BG380" s="104">
        <v>0</v>
      </c>
      <c r="BH380" s="104">
        <v>0</v>
      </c>
      <c r="BI380" s="104" t="b">
        <v>0</v>
      </c>
      <c r="BJ380" s="105"/>
      <c r="BK380" s="105"/>
      <c r="BL380" s="104">
        <v>0</v>
      </c>
      <c r="BM380" s="104">
        <v>1</v>
      </c>
      <c r="BN380" s="104">
        <v>4</v>
      </c>
      <c r="BO380" s="105"/>
      <c r="BP380" s="105" t="s">
        <v>209</v>
      </c>
      <c r="BQ380" s="104">
        <v>8760</v>
      </c>
      <c r="BR380" s="105"/>
      <c r="BS380" s="105" t="s">
        <v>513</v>
      </c>
      <c r="BT380" s="105"/>
      <c r="BU380" s="104">
        <v>0</v>
      </c>
    </row>
    <row r="381" spans="1:73" x14ac:dyDescent="0.35">
      <c r="A381" s="104">
        <v>0</v>
      </c>
      <c r="B381" s="105" t="s">
        <v>511</v>
      </c>
      <c r="C381" s="105"/>
      <c r="D381" s="104">
        <v>2</v>
      </c>
      <c r="E381" s="105" t="s">
        <v>7012</v>
      </c>
      <c r="F381" s="105" t="s">
        <v>10656</v>
      </c>
      <c r="G381" s="104">
        <v>1</v>
      </c>
      <c r="H381" s="105" t="s">
        <v>483</v>
      </c>
      <c r="I381" s="104" t="b">
        <v>1</v>
      </c>
      <c r="J381" s="105"/>
      <c r="K381" s="105"/>
      <c r="L381" s="104">
        <v>24</v>
      </c>
      <c r="M381" s="105"/>
      <c r="N381" s="104" t="b">
        <v>1</v>
      </c>
      <c r="O381" s="104">
        <v>0</v>
      </c>
      <c r="P381" s="105"/>
      <c r="Q381" s="105"/>
      <c r="R381" s="104" t="b">
        <v>1</v>
      </c>
      <c r="S381" s="105"/>
      <c r="T381" s="105"/>
      <c r="U381" s="105"/>
      <c r="V381" s="105"/>
      <c r="W381" s="105"/>
      <c r="X381" s="105"/>
      <c r="Y381" s="105"/>
      <c r="Z381" s="105"/>
      <c r="AA381" s="105"/>
      <c r="AB381" s="105"/>
      <c r="AC381" s="105"/>
      <c r="AD381" s="105"/>
      <c r="AE381" s="105"/>
      <c r="AF381" s="105"/>
      <c r="AG381" s="105"/>
      <c r="AH381" s="105"/>
      <c r="AI381" s="105"/>
      <c r="AJ381" s="105"/>
      <c r="AK381" s="105"/>
      <c r="AL381" s="105"/>
      <c r="AM381" s="105"/>
      <c r="AN381" s="105"/>
      <c r="AO381" s="105"/>
      <c r="AP381" s="105"/>
      <c r="AQ381" s="104">
        <v>0</v>
      </c>
      <c r="AR381" s="104">
        <v>0</v>
      </c>
      <c r="AS381" s="105"/>
      <c r="AT381" s="104">
        <v>0</v>
      </c>
      <c r="AU381" s="104">
        <v>0</v>
      </c>
      <c r="AV381" s="104">
        <v>-1</v>
      </c>
      <c r="AW381" s="104">
        <v>1460</v>
      </c>
      <c r="AX381" s="104">
        <v>1460</v>
      </c>
      <c r="AY381" s="104">
        <v>20</v>
      </c>
      <c r="AZ381" s="104" t="b">
        <v>0</v>
      </c>
      <c r="BA381" s="104">
        <v>0</v>
      </c>
      <c r="BB381" s="104">
        <v>0</v>
      </c>
      <c r="BC381" s="104">
        <v>0</v>
      </c>
      <c r="BD381" s="104" t="b">
        <v>0</v>
      </c>
      <c r="BE381" s="105" t="s">
        <v>512</v>
      </c>
      <c r="BF381" s="104">
        <v>0</v>
      </c>
      <c r="BG381" s="104">
        <v>0</v>
      </c>
      <c r="BH381" s="104">
        <v>0</v>
      </c>
      <c r="BI381" s="104" t="b">
        <v>0</v>
      </c>
      <c r="BJ381" s="105"/>
      <c r="BK381" s="105"/>
      <c r="BL381" s="104">
        <v>0</v>
      </c>
      <c r="BM381" s="104">
        <v>2</v>
      </c>
      <c r="BN381" s="104">
        <v>0</v>
      </c>
      <c r="BO381" s="105" t="s">
        <v>6742</v>
      </c>
      <c r="BP381" s="105" t="s">
        <v>6743</v>
      </c>
      <c r="BQ381" s="104">
        <v>17520</v>
      </c>
      <c r="BR381" s="105"/>
      <c r="BS381" s="105" t="s">
        <v>513</v>
      </c>
      <c r="BT381" s="105"/>
      <c r="BU381" s="104">
        <v>0</v>
      </c>
    </row>
    <row r="382" spans="1:73" x14ac:dyDescent="0.35">
      <c r="A382" s="104">
        <v>0</v>
      </c>
      <c r="B382" s="105" t="s">
        <v>482</v>
      </c>
      <c r="C382" s="105"/>
      <c r="D382" s="104">
        <v>2</v>
      </c>
      <c r="E382" s="105" t="s">
        <v>7031</v>
      </c>
      <c r="F382" s="105" t="s">
        <v>6824</v>
      </c>
      <c r="G382" s="104">
        <v>1</v>
      </c>
      <c r="H382" s="105" t="s">
        <v>483</v>
      </c>
      <c r="I382" s="104" t="b">
        <v>1</v>
      </c>
      <c r="J382" s="105"/>
      <c r="K382" s="105"/>
      <c r="L382" s="104">
        <v>24</v>
      </c>
      <c r="M382" s="105"/>
      <c r="N382" s="104" t="b">
        <v>1</v>
      </c>
      <c r="O382" s="104">
        <v>0</v>
      </c>
      <c r="P382" s="105"/>
      <c r="Q382" s="105"/>
      <c r="R382" s="104" t="b">
        <v>0</v>
      </c>
      <c r="S382" s="105"/>
      <c r="T382" s="105"/>
      <c r="U382" s="105"/>
      <c r="V382" s="105"/>
      <c r="W382" s="105"/>
      <c r="X382" s="105"/>
      <c r="Y382" s="105"/>
      <c r="Z382" s="105"/>
      <c r="AA382" s="105"/>
      <c r="AB382" s="105"/>
      <c r="AC382" s="105"/>
      <c r="AD382" s="105"/>
      <c r="AE382" s="105"/>
      <c r="AF382" s="105"/>
      <c r="AG382" s="105"/>
      <c r="AH382" s="105"/>
      <c r="AI382" s="105"/>
      <c r="AJ382" s="105"/>
      <c r="AK382" s="105"/>
      <c r="AL382" s="105"/>
      <c r="AM382" s="105"/>
      <c r="AN382" s="105"/>
      <c r="AO382" s="105"/>
      <c r="AP382" s="105"/>
      <c r="AQ382" s="104">
        <v>0</v>
      </c>
      <c r="AR382" s="104">
        <v>15000</v>
      </c>
      <c r="AS382" s="105"/>
      <c r="AT382" s="104">
        <v>0</v>
      </c>
      <c r="AU382" s="104">
        <v>0</v>
      </c>
      <c r="AV382" s="104">
        <v>-1</v>
      </c>
      <c r="AW382" s="104">
        <v>1460</v>
      </c>
      <c r="AX382" s="104">
        <v>1460</v>
      </c>
      <c r="AY382" s="104">
        <v>20</v>
      </c>
      <c r="AZ382" s="104" t="b">
        <v>0</v>
      </c>
      <c r="BA382" s="104">
        <v>0</v>
      </c>
      <c r="BB382" s="104">
        <v>0</v>
      </c>
      <c r="BC382" s="104">
        <v>0</v>
      </c>
      <c r="BD382" s="104" t="b">
        <v>1</v>
      </c>
      <c r="BE382" s="105" t="s">
        <v>512</v>
      </c>
      <c r="BF382" s="104">
        <v>0</v>
      </c>
      <c r="BG382" s="104">
        <v>0</v>
      </c>
      <c r="BH382" s="104">
        <v>0</v>
      </c>
      <c r="BI382" s="104" t="b">
        <v>1</v>
      </c>
      <c r="BJ382" s="105"/>
      <c r="BK382" s="105"/>
      <c r="BL382" s="104">
        <v>0</v>
      </c>
      <c r="BM382" s="104">
        <v>0</v>
      </c>
      <c r="BN382" s="104">
        <v>0</v>
      </c>
      <c r="BO382" s="105"/>
      <c r="BP382" s="105" t="s">
        <v>311</v>
      </c>
      <c r="BQ382" s="104">
        <v>70080</v>
      </c>
      <c r="BR382" s="105"/>
      <c r="BS382" s="105" t="s">
        <v>105</v>
      </c>
      <c r="BT382" s="105"/>
      <c r="BU382" s="104">
        <v>0</v>
      </c>
    </row>
    <row r="383" spans="1:73" x14ac:dyDescent="0.35">
      <c r="A383" s="104">
        <v>0</v>
      </c>
      <c r="B383" s="105" t="s">
        <v>511</v>
      </c>
      <c r="C383" s="105"/>
      <c r="D383" s="104">
        <v>2</v>
      </c>
      <c r="E383" s="105" t="s">
        <v>7031</v>
      </c>
      <c r="F383" s="105" t="s">
        <v>10676</v>
      </c>
      <c r="G383" s="104">
        <v>1</v>
      </c>
      <c r="H383" s="105" t="s">
        <v>483</v>
      </c>
      <c r="I383" s="104" t="b">
        <v>1</v>
      </c>
      <c r="J383" s="105"/>
      <c r="K383" s="105"/>
      <c r="L383" s="104">
        <v>24</v>
      </c>
      <c r="M383" s="105"/>
      <c r="N383" s="104" t="b">
        <v>1</v>
      </c>
      <c r="O383" s="104">
        <v>0</v>
      </c>
      <c r="P383" s="105"/>
      <c r="Q383" s="105"/>
      <c r="R383" s="104" t="b">
        <v>0</v>
      </c>
      <c r="S383" s="105"/>
      <c r="T383" s="105"/>
      <c r="U383" s="105"/>
      <c r="V383" s="105"/>
      <c r="W383" s="105"/>
      <c r="X383" s="105"/>
      <c r="Y383" s="105"/>
      <c r="Z383" s="105"/>
      <c r="AA383" s="105"/>
      <c r="AB383" s="105"/>
      <c r="AC383" s="105"/>
      <c r="AD383" s="105"/>
      <c r="AE383" s="105"/>
      <c r="AF383" s="105"/>
      <c r="AG383" s="105"/>
      <c r="AH383" s="105"/>
      <c r="AI383" s="105"/>
      <c r="AJ383" s="105"/>
      <c r="AK383" s="105"/>
      <c r="AL383" s="105"/>
      <c r="AM383" s="105"/>
      <c r="AN383" s="105"/>
      <c r="AO383" s="105"/>
      <c r="AP383" s="105"/>
      <c r="AQ383" s="104">
        <v>0</v>
      </c>
      <c r="AR383" s="104">
        <v>0</v>
      </c>
      <c r="AS383" s="105"/>
      <c r="AT383" s="104">
        <v>0</v>
      </c>
      <c r="AU383" s="104">
        <v>0</v>
      </c>
      <c r="AV383" s="104">
        <v>-1</v>
      </c>
      <c r="AW383" s="104">
        <v>1460</v>
      </c>
      <c r="AX383" s="104">
        <v>1460</v>
      </c>
      <c r="AY383" s="104">
        <v>20</v>
      </c>
      <c r="AZ383" s="104" t="b">
        <v>0</v>
      </c>
      <c r="BA383" s="104">
        <v>0</v>
      </c>
      <c r="BB383" s="104">
        <v>0</v>
      </c>
      <c r="BC383" s="104">
        <v>0</v>
      </c>
      <c r="BD383" s="104" t="b">
        <v>0</v>
      </c>
      <c r="BE383" s="105" t="s">
        <v>512</v>
      </c>
      <c r="BF383" s="104">
        <v>0</v>
      </c>
      <c r="BG383" s="104">
        <v>0</v>
      </c>
      <c r="BH383" s="104">
        <v>0</v>
      </c>
      <c r="BI383" s="104" t="b">
        <v>0</v>
      </c>
      <c r="BJ383" s="105"/>
      <c r="BK383" s="105"/>
      <c r="BL383" s="104">
        <v>0</v>
      </c>
      <c r="BM383" s="104">
        <v>1</v>
      </c>
      <c r="BN383" s="104">
        <v>0</v>
      </c>
      <c r="BO383" s="105" t="s">
        <v>6825</v>
      </c>
      <c r="BP383" s="105" t="s">
        <v>209</v>
      </c>
      <c r="BQ383" s="104">
        <v>8760</v>
      </c>
      <c r="BR383" s="105"/>
      <c r="BS383" s="105" t="s">
        <v>513</v>
      </c>
      <c r="BT383" s="105"/>
      <c r="BU383" s="104">
        <v>0</v>
      </c>
    </row>
    <row r="384" spans="1:73" x14ac:dyDescent="0.35">
      <c r="A384" s="104">
        <v>0</v>
      </c>
      <c r="B384" s="105" t="s">
        <v>511</v>
      </c>
      <c r="C384" s="105"/>
      <c r="D384" s="104">
        <v>2</v>
      </c>
      <c r="E384" s="105" t="s">
        <v>7031</v>
      </c>
      <c r="F384" s="105" t="s">
        <v>10656</v>
      </c>
      <c r="G384" s="104">
        <v>1</v>
      </c>
      <c r="H384" s="105" t="s">
        <v>483</v>
      </c>
      <c r="I384" s="104" t="b">
        <v>1</v>
      </c>
      <c r="J384" s="105"/>
      <c r="K384" s="105"/>
      <c r="L384" s="104">
        <v>24</v>
      </c>
      <c r="M384" s="105"/>
      <c r="N384" s="104" t="b">
        <v>1</v>
      </c>
      <c r="O384" s="104">
        <v>0</v>
      </c>
      <c r="P384" s="105"/>
      <c r="Q384" s="105"/>
      <c r="R384" s="104" t="b">
        <v>1</v>
      </c>
      <c r="S384" s="105"/>
      <c r="T384" s="105"/>
      <c r="U384" s="105"/>
      <c r="V384" s="105"/>
      <c r="W384" s="105"/>
      <c r="X384" s="105"/>
      <c r="Y384" s="105"/>
      <c r="Z384" s="105"/>
      <c r="AA384" s="105"/>
      <c r="AB384" s="105"/>
      <c r="AC384" s="105"/>
      <c r="AD384" s="105"/>
      <c r="AE384" s="105"/>
      <c r="AF384" s="105"/>
      <c r="AG384" s="105"/>
      <c r="AH384" s="105"/>
      <c r="AI384" s="105"/>
      <c r="AJ384" s="105"/>
      <c r="AK384" s="105"/>
      <c r="AL384" s="105"/>
      <c r="AM384" s="105"/>
      <c r="AN384" s="105"/>
      <c r="AO384" s="105"/>
      <c r="AP384" s="105"/>
      <c r="AQ384" s="104">
        <v>0</v>
      </c>
      <c r="AR384" s="104">
        <v>0</v>
      </c>
      <c r="AS384" s="105"/>
      <c r="AT384" s="104">
        <v>0</v>
      </c>
      <c r="AU384" s="104">
        <v>0</v>
      </c>
      <c r="AV384" s="104">
        <v>-1</v>
      </c>
      <c r="AW384" s="104">
        <v>1460</v>
      </c>
      <c r="AX384" s="104">
        <v>1460</v>
      </c>
      <c r="AY384" s="104">
        <v>20</v>
      </c>
      <c r="AZ384" s="104" t="b">
        <v>0</v>
      </c>
      <c r="BA384" s="104">
        <v>0</v>
      </c>
      <c r="BB384" s="104">
        <v>0</v>
      </c>
      <c r="BC384" s="104">
        <v>0</v>
      </c>
      <c r="BD384" s="104" t="b">
        <v>0</v>
      </c>
      <c r="BE384" s="105" t="s">
        <v>512</v>
      </c>
      <c r="BF384" s="104">
        <v>0</v>
      </c>
      <c r="BG384" s="104">
        <v>0</v>
      </c>
      <c r="BH384" s="104">
        <v>0</v>
      </c>
      <c r="BI384" s="104" t="b">
        <v>0</v>
      </c>
      <c r="BJ384" s="105"/>
      <c r="BK384" s="105"/>
      <c r="BL384" s="104">
        <v>0</v>
      </c>
      <c r="BM384" s="104">
        <v>2</v>
      </c>
      <c r="BN384" s="104">
        <v>0</v>
      </c>
      <c r="BO384" s="105" t="s">
        <v>6742</v>
      </c>
      <c r="BP384" s="105" t="s">
        <v>6743</v>
      </c>
      <c r="BQ384" s="104">
        <v>17520</v>
      </c>
      <c r="BR384" s="105"/>
      <c r="BS384" s="105" t="s">
        <v>513</v>
      </c>
      <c r="BT384" s="105"/>
      <c r="BU384" s="104">
        <v>0</v>
      </c>
    </row>
    <row r="385" spans="1:73" x14ac:dyDescent="0.35">
      <c r="A385" s="104">
        <v>0</v>
      </c>
      <c r="B385" s="105" t="s">
        <v>482</v>
      </c>
      <c r="C385" s="105"/>
      <c r="D385" s="104">
        <v>2</v>
      </c>
      <c r="E385" s="105" t="s">
        <v>6969</v>
      </c>
      <c r="F385" s="105" t="s">
        <v>6880</v>
      </c>
      <c r="G385" s="104">
        <v>1</v>
      </c>
      <c r="H385" s="105" t="s">
        <v>483</v>
      </c>
      <c r="I385" s="104" t="b">
        <v>1</v>
      </c>
      <c r="J385" s="105"/>
      <c r="K385" s="105"/>
      <c r="L385" s="104">
        <v>24</v>
      </c>
      <c r="M385" s="105"/>
      <c r="N385" s="104" t="b">
        <v>1</v>
      </c>
      <c r="O385" s="104">
        <v>0</v>
      </c>
      <c r="P385" s="105"/>
      <c r="Q385" s="105"/>
      <c r="R385" s="104" t="b">
        <v>0</v>
      </c>
      <c r="S385" s="105"/>
      <c r="T385" s="105"/>
      <c r="U385" s="105"/>
      <c r="V385" s="105"/>
      <c r="W385" s="105"/>
      <c r="X385" s="105"/>
      <c r="Y385" s="105"/>
      <c r="Z385" s="105"/>
      <c r="AA385" s="105"/>
      <c r="AB385" s="105"/>
      <c r="AC385" s="105"/>
      <c r="AD385" s="105"/>
      <c r="AE385" s="105"/>
      <c r="AF385" s="105"/>
      <c r="AG385" s="105"/>
      <c r="AH385" s="105"/>
      <c r="AI385" s="105"/>
      <c r="AJ385" s="105"/>
      <c r="AK385" s="105"/>
      <c r="AL385" s="105"/>
      <c r="AM385" s="105"/>
      <c r="AN385" s="105"/>
      <c r="AO385" s="105"/>
      <c r="AP385" s="105"/>
      <c r="AQ385" s="104">
        <v>0</v>
      </c>
      <c r="AR385" s="104">
        <v>45000</v>
      </c>
      <c r="AS385" s="105"/>
      <c r="AT385" s="104">
        <v>0</v>
      </c>
      <c r="AU385" s="104">
        <v>0</v>
      </c>
      <c r="AV385" s="104">
        <v>-1</v>
      </c>
      <c r="AW385" s="104">
        <v>1460</v>
      </c>
      <c r="AX385" s="104">
        <v>1460</v>
      </c>
      <c r="AY385" s="104">
        <v>20</v>
      </c>
      <c r="AZ385" s="104" t="b">
        <v>0</v>
      </c>
      <c r="BA385" s="104">
        <v>0</v>
      </c>
      <c r="BB385" s="104">
        <v>0</v>
      </c>
      <c r="BC385" s="104">
        <v>0</v>
      </c>
      <c r="BD385" s="104" t="b">
        <v>1</v>
      </c>
      <c r="BE385" s="105" t="s">
        <v>512</v>
      </c>
      <c r="BF385" s="104">
        <v>0</v>
      </c>
      <c r="BG385" s="104">
        <v>0</v>
      </c>
      <c r="BH385" s="104">
        <v>0</v>
      </c>
      <c r="BI385" s="104" t="b">
        <v>0</v>
      </c>
      <c r="BJ385" s="105"/>
      <c r="BK385" s="105"/>
      <c r="BL385" s="104">
        <v>0</v>
      </c>
      <c r="BM385" s="104">
        <v>0</v>
      </c>
      <c r="BN385" s="104">
        <v>168</v>
      </c>
      <c r="BO385" s="105"/>
      <c r="BP385" s="105" t="s">
        <v>207</v>
      </c>
      <c r="BQ385" s="104">
        <v>140160</v>
      </c>
      <c r="BR385" s="105"/>
      <c r="BS385" s="105" t="s">
        <v>105</v>
      </c>
      <c r="BT385" s="105"/>
      <c r="BU385" s="104">
        <v>0</v>
      </c>
    </row>
    <row r="386" spans="1:73" x14ac:dyDescent="0.35">
      <c r="A386" s="104">
        <v>0</v>
      </c>
      <c r="B386" s="105" t="s">
        <v>511</v>
      </c>
      <c r="C386" s="105"/>
      <c r="D386" s="104">
        <v>2</v>
      </c>
      <c r="E386" s="105" t="s">
        <v>6969</v>
      </c>
      <c r="F386" s="105" t="s">
        <v>6834</v>
      </c>
      <c r="G386" s="104">
        <v>1</v>
      </c>
      <c r="H386" s="105" t="s">
        <v>483</v>
      </c>
      <c r="I386" s="104" t="b">
        <v>1</v>
      </c>
      <c r="J386" s="105"/>
      <c r="K386" s="105"/>
      <c r="L386" s="104">
        <v>24</v>
      </c>
      <c r="M386" s="105"/>
      <c r="N386" s="104" t="b">
        <v>1</v>
      </c>
      <c r="O386" s="104">
        <v>0</v>
      </c>
      <c r="P386" s="105" t="s">
        <v>485</v>
      </c>
      <c r="Q386" s="105" t="s">
        <v>6002</v>
      </c>
      <c r="R386" s="104" t="b">
        <v>0</v>
      </c>
      <c r="S386" s="105"/>
      <c r="T386" s="105"/>
      <c r="U386" s="105"/>
      <c r="V386" s="105"/>
      <c r="W386" s="105"/>
      <c r="X386" s="105"/>
      <c r="Y386" s="105"/>
      <c r="Z386" s="105"/>
      <c r="AA386" s="105"/>
      <c r="AB386" s="105"/>
      <c r="AC386" s="105"/>
      <c r="AD386" s="105"/>
      <c r="AE386" s="105"/>
      <c r="AF386" s="105"/>
      <c r="AG386" s="105"/>
      <c r="AH386" s="105"/>
      <c r="AI386" s="105"/>
      <c r="AJ386" s="105"/>
      <c r="AK386" s="105"/>
      <c r="AL386" s="105"/>
      <c r="AM386" s="105"/>
      <c r="AN386" s="105"/>
      <c r="AO386" s="105"/>
      <c r="AP386" s="105"/>
      <c r="AQ386" s="104">
        <v>0</v>
      </c>
      <c r="AR386" s="104">
        <v>1000</v>
      </c>
      <c r="AS386" s="105"/>
      <c r="AT386" s="104">
        <v>0</v>
      </c>
      <c r="AU386" s="104">
        <v>0</v>
      </c>
      <c r="AV386" s="104">
        <v>-1</v>
      </c>
      <c r="AW386" s="104">
        <v>1460</v>
      </c>
      <c r="AX386" s="104">
        <v>1460</v>
      </c>
      <c r="AY386" s="104">
        <v>20</v>
      </c>
      <c r="AZ386" s="104" t="b">
        <v>0</v>
      </c>
      <c r="BA386" s="104">
        <v>0</v>
      </c>
      <c r="BB386" s="104">
        <v>0</v>
      </c>
      <c r="BC386" s="104">
        <v>0</v>
      </c>
      <c r="BD386" s="104" t="b">
        <v>0</v>
      </c>
      <c r="BE386" s="105" t="s">
        <v>512</v>
      </c>
      <c r="BF386" s="104">
        <v>0</v>
      </c>
      <c r="BG386" s="104">
        <v>0</v>
      </c>
      <c r="BH386" s="104">
        <v>0</v>
      </c>
      <c r="BI386" s="104" t="b">
        <v>0</v>
      </c>
      <c r="BJ386" s="105"/>
      <c r="BK386" s="105"/>
      <c r="BL386" s="104">
        <v>0</v>
      </c>
      <c r="BM386" s="104">
        <v>1</v>
      </c>
      <c r="BN386" s="104">
        <v>8</v>
      </c>
      <c r="BO386" s="105"/>
      <c r="BP386" s="105" t="s">
        <v>209</v>
      </c>
      <c r="BQ386" s="104">
        <v>8760</v>
      </c>
      <c r="BR386" s="105"/>
      <c r="BS386" s="105" t="s">
        <v>513</v>
      </c>
      <c r="BT386" s="105"/>
      <c r="BU386" s="104">
        <v>0</v>
      </c>
    </row>
    <row r="387" spans="1:73" x14ac:dyDescent="0.35">
      <c r="A387" s="104">
        <v>0</v>
      </c>
      <c r="B387" s="105" t="s">
        <v>511</v>
      </c>
      <c r="C387" s="105"/>
      <c r="D387" s="104">
        <v>2</v>
      </c>
      <c r="E387" s="105" t="s">
        <v>6969</v>
      </c>
      <c r="F387" s="105" t="s">
        <v>10656</v>
      </c>
      <c r="G387" s="104">
        <v>1</v>
      </c>
      <c r="H387" s="105" t="s">
        <v>483</v>
      </c>
      <c r="I387" s="104" t="b">
        <v>1</v>
      </c>
      <c r="J387" s="105"/>
      <c r="K387" s="105"/>
      <c r="L387" s="104">
        <v>24</v>
      </c>
      <c r="M387" s="105"/>
      <c r="N387" s="104" t="b">
        <v>1</v>
      </c>
      <c r="O387" s="104">
        <v>0</v>
      </c>
      <c r="P387" s="105"/>
      <c r="Q387" s="105"/>
      <c r="R387" s="104" t="b">
        <v>1</v>
      </c>
      <c r="S387" s="105"/>
      <c r="T387" s="105"/>
      <c r="U387" s="105"/>
      <c r="V387" s="105"/>
      <c r="W387" s="105"/>
      <c r="X387" s="105"/>
      <c r="Y387" s="105"/>
      <c r="Z387" s="105"/>
      <c r="AA387" s="105"/>
      <c r="AB387" s="105"/>
      <c r="AC387" s="105"/>
      <c r="AD387" s="105"/>
      <c r="AE387" s="105"/>
      <c r="AF387" s="105"/>
      <c r="AG387" s="105"/>
      <c r="AH387" s="105"/>
      <c r="AI387" s="105"/>
      <c r="AJ387" s="105"/>
      <c r="AK387" s="105"/>
      <c r="AL387" s="105"/>
      <c r="AM387" s="105"/>
      <c r="AN387" s="105"/>
      <c r="AO387" s="105"/>
      <c r="AP387" s="105"/>
      <c r="AQ387" s="104">
        <v>0</v>
      </c>
      <c r="AR387" s="104">
        <v>0</v>
      </c>
      <c r="AS387" s="105"/>
      <c r="AT387" s="104">
        <v>0</v>
      </c>
      <c r="AU387" s="104">
        <v>0</v>
      </c>
      <c r="AV387" s="104">
        <v>-1</v>
      </c>
      <c r="AW387" s="104">
        <v>1460</v>
      </c>
      <c r="AX387" s="104">
        <v>1460</v>
      </c>
      <c r="AY387" s="104">
        <v>20</v>
      </c>
      <c r="AZ387" s="104" t="b">
        <v>0</v>
      </c>
      <c r="BA387" s="104">
        <v>0</v>
      </c>
      <c r="BB387" s="104">
        <v>0</v>
      </c>
      <c r="BC387" s="104">
        <v>0</v>
      </c>
      <c r="BD387" s="104" t="b">
        <v>0</v>
      </c>
      <c r="BE387" s="105" t="s">
        <v>512</v>
      </c>
      <c r="BF387" s="104">
        <v>0</v>
      </c>
      <c r="BG387" s="104">
        <v>0</v>
      </c>
      <c r="BH387" s="104">
        <v>0</v>
      </c>
      <c r="BI387" s="104" t="b">
        <v>0</v>
      </c>
      <c r="BJ387" s="105"/>
      <c r="BK387" s="105"/>
      <c r="BL387" s="104">
        <v>0</v>
      </c>
      <c r="BM387" s="104">
        <v>2</v>
      </c>
      <c r="BN387" s="104">
        <v>0</v>
      </c>
      <c r="BO387" s="105" t="s">
        <v>6742</v>
      </c>
      <c r="BP387" s="105" t="s">
        <v>6743</v>
      </c>
      <c r="BQ387" s="104">
        <v>17520</v>
      </c>
      <c r="BR387" s="105"/>
      <c r="BS387" s="105" t="s">
        <v>513</v>
      </c>
      <c r="BT387" s="105"/>
      <c r="BU387" s="104">
        <v>0</v>
      </c>
    </row>
    <row r="388" spans="1:73" x14ac:dyDescent="0.35">
      <c r="A388" s="104">
        <v>0</v>
      </c>
      <c r="B388" s="105" t="s">
        <v>482</v>
      </c>
      <c r="C388" s="105"/>
      <c r="D388" s="104">
        <v>2</v>
      </c>
      <c r="E388" s="105" t="s">
        <v>6959</v>
      </c>
      <c r="F388" s="105" t="s">
        <v>6833</v>
      </c>
      <c r="G388" s="104">
        <v>1</v>
      </c>
      <c r="H388" s="105" t="s">
        <v>483</v>
      </c>
      <c r="I388" s="104" t="b">
        <v>1</v>
      </c>
      <c r="J388" s="105"/>
      <c r="K388" s="105"/>
      <c r="L388" s="104">
        <v>24</v>
      </c>
      <c r="M388" s="105"/>
      <c r="N388" s="104" t="b">
        <v>1</v>
      </c>
      <c r="O388" s="104">
        <v>0</v>
      </c>
      <c r="P388" s="105"/>
      <c r="Q388" s="105"/>
      <c r="R388" s="104" t="b">
        <v>0</v>
      </c>
      <c r="S388" s="105"/>
      <c r="T388" s="105"/>
      <c r="U388" s="105"/>
      <c r="V388" s="105"/>
      <c r="W388" s="105"/>
      <c r="X388" s="105"/>
      <c r="Y388" s="105"/>
      <c r="Z388" s="105"/>
      <c r="AA388" s="105"/>
      <c r="AB388" s="105"/>
      <c r="AC388" s="105"/>
      <c r="AD388" s="105"/>
      <c r="AE388" s="105"/>
      <c r="AF388" s="105"/>
      <c r="AG388" s="105"/>
      <c r="AH388" s="105"/>
      <c r="AI388" s="105"/>
      <c r="AJ388" s="105"/>
      <c r="AK388" s="105"/>
      <c r="AL388" s="105"/>
      <c r="AM388" s="105"/>
      <c r="AN388" s="105"/>
      <c r="AO388" s="105"/>
      <c r="AP388" s="105"/>
      <c r="AQ388" s="104">
        <v>0</v>
      </c>
      <c r="AR388" s="104">
        <v>60000</v>
      </c>
      <c r="AS388" s="105"/>
      <c r="AT388" s="104">
        <v>0</v>
      </c>
      <c r="AU388" s="104">
        <v>0</v>
      </c>
      <c r="AV388" s="104">
        <v>-1</v>
      </c>
      <c r="AW388" s="104">
        <v>1460</v>
      </c>
      <c r="AX388" s="104">
        <v>1460</v>
      </c>
      <c r="AY388" s="104">
        <v>20</v>
      </c>
      <c r="AZ388" s="104" t="b">
        <v>0</v>
      </c>
      <c r="BA388" s="104">
        <v>0</v>
      </c>
      <c r="BB388" s="104">
        <v>0</v>
      </c>
      <c r="BC388" s="104">
        <v>0</v>
      </c>
      <c r="BD388" s="104" t="b">
        <v>1</v>
      </c>
      <c r="BE388" s="105" t="s">
        <v>512</v>
      </c>
      <c r="BF388" s="104">
        <v>0</v>
      </c>
      <c r="BG388" s="104">
        <v>0</v>
      </c>
      <c r="BH388" s="104">
        <v>0</v>
      </c>
      <c r="BI388" s="104" t="b">
        <v>0</v>
      </c>
      <c r="BJ388" s="105"/>
      <c r="BK388" s="105"/>
      <c r="BL388" s="104">
        <v>0</v>
      </c>
      <c r="BM388" s="104">
        <v>0</v>
      </c>
      <c r="BN388" s="104">
        <v>168</v>
      </c>
      <c r="BO388" s="105"/>
      <c r="BP388" s="105" t="s">
        <v>311</v>
      </c>
      <c r="BQ388" s="104">
        <v>175200</v>
      </c>
      <c r="BR388" s="105"/>
      <c r="BS388" s="105" t="s">
        <v>105</v>
      </c>
      <c r="BT388" s="105"/>
      <c r="BU388" s="104">
        <v>0</v>
      </c>
    </row>
    <row r="389" spans="1:73" x14ac:dyDescent="0.35">
      <c r="A389" s="104">
        <v>0</v>
      </c>
      <c r="B389" s="105" t="s">
        <v>511</v>
      </c>
      <c r="C389" s="105"/>
      <c r="D389" s="104">
        <v>2</v>
      </c>
      <c r="E389" s="105" t="s">
        <v>6959</v>
      </c>
      <c r="F389" s="105" t="s">
        <v>6834</v>
      </c>
      <c r="G389" s="104">
        <v>1</v>
      </c>
      <c r="H389" s="105" t="s">
        <v>483</v>
      </c>
      <c r="I389" s="104" t="b">
        <v>1</v>
      </c>
      <c r="J389" s="105"/>
      <c r="K389" s="105"/>
      <c r="L389" s="104">
        <v>24</v>
      </c>
      <c r="M389" s="105"/>
      <c r="N389" s="104" t="b">
        <v>1</v>
      </c>
      <c r="O389" s="104">
        <v>0</v>
      </c>
      <c r="P389" s="105" t="s">
        <v>485</v>
      </c>
      <c r="Q389" s="105" t="s">
        <v>6002</v>
      </c>
      <c r="R389" s="104" t="b">
        <v>0</v>
      </c>
      <c r="S389" s="105"/>
      <c r="T389" s="105"/>
      <c r="U389" s="105"/>
      <c r="V389" s="105"/>
      <c r="W389" s="105"/>
      <c r="X389" s="105"/>
      <c r="Y389" s="105"/>
      <c r="Z389" s="105"/>
      <c r="AA389" s="105"/>
      <c r="AB389" s="105"/>
      <c r="AC389" s="105"/>
      <c r="AD389" s="105"/>
      <c r="AE389" s="105"/>
      <c r="AF389" s="105"/>
      <c r="AG389" s="105"/>
      <c r="AH389" s="105"/>
      <c r="AI389" s="105"/>
      <c r="AJ389" s="105"/>
      <c r="AK389" s="105"/>
      <c r="AL389" s="105"/>
      <c r="AM389" s="105"/>
      <c r="AN389" s="105"/>
      <c r="AO389" s="105"/>
      <c r="AP389" s="105"/>
      <c r="AQ389" s="104">
        <v>0</v>
      </c>
      <c r="AR389" s="104">
        <v>1000</v>
      </c>
      <c r="AS389" s="105"/>
      <c r="AT389" s="104">
        <v>0</v>
      </c>
      <c r="AU389" s="104">
        <v>0</v>
      </c>
      <c r="AV389" s="104">
        <v>-1</v>
      </c>
      <c r="AW389" s="104">
        <v>1460</v>
      </c>
      <c r="AX389" s="104">
        <v>1460</v>
      </c>
      <c r="AY389" s="104">
        <v>20</v>
      </c>
      <c r="AZ389" s="104" t="b">
        <v>0</v>
      </c>
      <c r="BA389" s="104">
        <v>0</v>
      </c>
      <c r="BB389" s="104">
        <v>0</v>
      </c>
      <c r="BC389" s="104">
        <v>0</v>
      </c>
      <c r="BD389" s="104" t="b">
        <v>0</v>
      </c>
      <c r="BE389" s="105" t="s">
        <v>512</v>
      </c>
      <c r="BF389" s="104">
        <v>0</v>
      </c>
      <c r="BG389" s="104">
        <v>0</v>
      </c>
      <c r="BH389" s="104">
        <v>0</v>
      </c>
      <c r="BI389" s="104" t="b">
        <v>0</v>
      </c>
      <c r="BJ389" s="105"/>
      <c r="BK389" s="105"/>
      <c r="BL389" s="104">
        <v>0</v>
      </c>
      <c r="BM389" s="104">
        <v>1</v>
      </c>
      <c r="BN389" s="104">
        <v>8</v>
      </c>
      <c r="BO389" s="105"/>
      <c r="BP389" s="105" t="s">
        <v>209</v>
      </c>
      <c r="BQ389" s="104">
        <v>8760</v>
      </c>
      <c r="BR389" s="105"/>
      <c r="BS389" s="105" t="s">
        <v>513</v>
      </c>
      <c r="BT389" s="105"/>
      <c r="BU389" s="104">
        <v>0</v>
      </c>
    </row>
    <row r="390" spans="1:73" x14ac:dyDescent="0.35">
      <c r="A390" s="104">
        <v>0</v>
      </c>
      <c r="B390" s="105" t="s">
        <v>511</v>
      </c>
      <c r="C390" s="105"/>
      <c r="D390" s="104">
        <v>2</v>
      </c>
      <c r="E390" s="105" t="s">
        <v>6959</v>
      </c>
      <c r="F390" s="105" t="s">
        <v>10656</v>
      </c>
      <c r="G390" s="104">
        <v>1</v>
      </c>
      <c r="H390" s="105" t="s">
        <v>483</v>
      </c>
      <c r="I390" s="104" t="b">
        <v>1</v>
      </c>
      <c r="J390" s="105"/>
      <c r="K390" s="105"/>
      <c r="L390" s="104">
        <v>24</v>
      </c>
      <c r="M390" s="105"/>
      <c r="N390" s="104" t="b">
        <v>1</v>
      </c>
      <c r="O390" s="104">
        <v>0</v>
      </c>
      <c r="P390" s="105"/>
      <c r="Q390" s="105"/>
      <c r="R390" s="104" t="b">
        <v>1</v>
      </c>
      <c r="S390" s="105"/>
      <c r="T390" s="105"/>
      <c r="U390" s="105"/>
      <c r="V390" s="105"/>
      <c r="W390" s="105"/>
      <c r="X390" s="105"/>
      <c r="Y390" s="105"/>
      <c r="Z390" s="105"/>
      <c r="AA390" s="105"/>
      <c r="AB390" s="105"/>
      <c r="AC390" s="105"/>
      <c r="AD390" s="105"/>
      <c r="AE390" s="105"/>
      <c r="AF390" s="105"/>
      <c r="AG390" s="105"/>
      <c r="AH390" s="105"/>
      <c r="AI390" s="105"/>
      <c r="AJ390" s="105"/>
      <c r="AK390" s="105"/>
      <c r="AL390" s="105"/>
      <c r="AM390" s="105"/>
      <c r="AN390" s="105"/>
      <c r="AO390" s="105"/>
      <c r="AP390" s="105"/>
      <c r="AQ390" s="104">
        <v>0</v>
      </c>
      <c r="AR390" s="104">
        <v>0</v>
      </c>
      <c r="AS390" s="105"/>
      <c r="AT390" s="104">
        <v>0</v>
      </c>
      <c r="AU390" s="104">
        <v>0</v>
      </c>
      <c r="AV390" s="104">
        <v>-1</v>
      </c>
      <c r="AW390" s="104">
        <v>1460</v>
      </c>
      <c r="AX390" s="104">
        <v>1460</v>
      </c>
      <c r="AY390" s="104">
        <v>20</v>
      </c>
      <c r="AZ390" s="104" t="b">
        <v>0</v>
      </c>
      <c r="BA390" s="104">
        <v>0</v>
      </c>
      <c r="BB390" s="104">
        <v>0</v>
      </c>
      <c r="BC390" s="104">
        <v>0</v>
      </c>
      <c r="BD390" s="104" t="b">
        <v>0</v>
      </c>
      <c r="BE390" s="105" t="s">
        <v>512</v>
      </c>
      <c r="BF390" s="104">
        <v>0</v>
      </c>
      <c r="BG390" s="104">
        <v>0</v>
      </c>
      <c r="BH390" s="104">
        <v>0</v>
      </c>
      <c r="BI390" s="104" t="b">
        <v>0</v>
      </c>
      <c r="BJ390" s="105"/>
      <c r="BK390" s="105"/>
      <c r="BL390" s="104">
        <v>0</v>
      </c>
      <c r="BM390" s="104">
        <v>2</v>
      </c>
      <c r="BN390" s="104">
        <v>0</v>
      </c>
      <c r="BO390" s="105" t="s">
        <v>6742</v>
      </c>
      <c r="BP390" s="105" t="s">
        <v>6743</v>
      </c>
      <c r="BQ390" s="104">
        <v>17520</v>
      </c>
      <c r="BR390" s="105"/>
      <c r="BS390" s="105" t="s">
        <v>513</v>
      </c>
      <c r="BT390" s="105"/>
      <c r="BU390" s="104">
        <v>0</v>
      </c>
    </row>
    <row r="391" spans="1:73" x14ac:dyDescent="0.35">
      <c r="A391" s="104">
        <v>0</v>
      </c>
      <c r="B391" s="105" t="s">
        <v>482</v>
      </c>
      <c r="C391" s="105"/>
      <c r="D391" s="104">
        <v>2</v>
      </c>
      <c r="E391" s="105" t="s">
        <v>10816</v>
      </c>
      <c r="F391" s="105" t="s">
        <v>6883</v>
      </c>
      <c r="G391" s="104">
        <v>1</v>
      </c>
      <c r="H391" s="105" t="s">
        <v>483</v>
      </c>
      <c r="I391" s="104" t="b">
        <v>1</v>
      </c>
      <c r="J391" s="105"/>
      <c r="K391" s="105"/>
      <c r="L391" s="104">
        <v>24</v>
      </c>
      <c r="M391" s="105"/>
      <c r="N391" s="104" t="b">
        <v>1</v>
      </c>
      <c r="O391" s="104">
        <v>0</v>
      </c>
      <c r="P391" s="105"/>
      <c r="Q391" s="105"/>
      <c r="R391" s="104" t="b">
        <v>0</v>
      </c>
      <c r="S391" s="105"/>
      <c r="T391" s="105"/>
      <c r="U391" s="105"/>
      <c r="V391" s="105"/>
      <c r="W391" s="105"/>
      <c r="X391" s="105"/>
      <c r="Y391" s="105"/>
      <c r="Z391" s="105"/>
      <c r="AA391" s="105"/>
      <c r="AB391" s="105"/>
      <c r="AC391" s="105"/>
      <c r="AD391" s="105"/>
      <c r="AE391" s="105"/>
      <c r="AF391" s="105"/>
      <c r="AG391" s="105"/>
      <c r="AH391" s="105"/>
      <c r="AI391" s="105"/>
      <c r="AJ391" s="105"/>
      <c r="AK391" s="105"/>
      <c r="AL391" s="105"/>
      <c r="AM391" s="105"/>
      <c r="AN391" s="105"/>
      <c r="AO391" s="105"/>
      <c r="AP391" s="105"/>
      <c r="AQ391" s="104">
        <v>0</v>
      </c>
      <c r="AR391" s="104">
        <v>45000</v>
      </c>
      <c r="AS391" s="105"/>
      <c r="AT391" s="104">
        <v>0</v>
      </c>
      <c r="AU391" s="104">
        <v>0</v>
      </c>
      <c r="AV391" s="104">
        <v>-1</v>
      </c>
      <c r="AW391" s="104">
        <v>1460</v>
      </c>
      <c r="AX391" s="104">
        <v>1460</v>
      </c>
      <c r="AY391" s="104">
        <v>20</v>
      </c>
      <c r="AZ391" s="104" t="b">
        <v>0</v>
      </c>
      <c r="BA391" s="104">
        <v>0</v>
      </c>
      <c r="BB391" s="104">
        <v>0</v>
      </c>
      <c r="BC391" s="104">
        <v>0</v>
      </c>
      <c r="BD391" s="104" t="b">
        <v>1</v>
      </c>
      <c r="BE391" s="105" t="s">
        <v>512</v>
      </c>
      <c r="BF391" s="104">
        <v>0</v>
      </c>
      <c r="BG391" s="104">
        <v>0</v>
      </c>
      <c r="BH391" s="104">
        <v>0</v>
      </c>
      <c r="BI391" s="104" t="b">
        <v>0</v>
      </c>
      <c r="BJ391" s="105"/>
      <c r="BK391" s="105"/>
      <c r="BL391" s="104">
        <v>0</v>
      </c>
      <c r="BM391" s="104">
        <v>0</v>
      </c>
      <c r="BN391" s="104">
        <v>0</v>
      </c>
      <c r="BO391" s="105"/>
      <c r="BP391" s="105" t="s">
        <v>207</v>
      </c>
      <c r="BQ391" s="104">
        <v>140160</v>
      </c>
      <c r="BR391" s="105"/>
      <c r="BS391" s="105" t="s">
        <v>105</v>
      </c>
      <c r="BT391" s="105"/>
      <c r="BU391" s="104">
        <v>0</v>
      </c>
    </row>
    <row r="392" spans="1:73" x14ac:dyDescent="0.35">
      <c r="A392" s="104">
        <v>0</v>
      </c>
      <c r="B392" s="105" t="s">
        <v>511</v>
      </c>
      <c r="C392" s="105"/>
      <c r="D392" s="104">
        <v>2</v>
      </c>
      <c r="E392" s="105" t="s">
        <v>10816</v>
      </c>
      <c r="F392" s="105" t="s">
        <v>6834</v>
      </c>
      <c r="G392" s="104">
        <v>1</v>
      </c>
      <c r="H392" s="105" t="s">
        <v>483</v>
      </c>
      <c r="I392" s="104" t="b">
        <v>1</v>
      </c>
      <c r="J392" s="105"/>
      <c r="K392" s="105"/>
      <c r="L392" s="104">
        <v>24</v>
      </c>
      <c r="M392" s="105"/>
      <c r="N392" s="104" t="b">
        <v>1</v>
      </c>
      <c r="O392" s="104">
        <v>0</v>
      </c>
      <c r="P392" s="105" t="s">
        <v>485</v>
      </c>
      <c r="Q392" s="105" t="s">
        <v>6002</v>
      </c>
      <c r="R392" s="104" t="b">
        <v>0</v>
      </c>
      <c r="S392" s="105"/>
      <c r="T392" s="105"/>
      <c r="U392" s="105"/>
      <c r="V392" s="105"/>
      <c r="W392" s="105"/>
      <c r="X392" s="105"/>
      <c r="Y392" s="105"/>
      <c r="Z392" s="105"/>
      <c r="AA392" s="105"/>
      <c r="AB392" s="105"/>
      <c r="AC392" s="105"/>
      <c r="AD392" s="105"/>
      <c r="AE392" s="105"/>
      <c r="AF392" s="105"/>
      <c r="AG392" s="105"/>
      <c r="AH392" s="105"/>
      <c r="AI392" s="105"/>
      <c r="AJ392" s="105"/>
      <c r="AK392" s="105"/>
      <c r="AL392" s="105"/>
      <c r="AM392" s="105"/>
      <c r="AN392" s="105"/>
      <c r="AO392" s="105"/>
      <c r="AP392" s="105"/>
      <c r="AQ392" s="104">
        <v>0</v>
      </c>
      <c r="AR392" s="104">
        <v>1000</v>
      </c>
      <c r="AS392" s="105"/>
      <c r="AT392" s="104">
        <v>0</v>
      </c>
      <c r="AU392" s="104">
        <v>0</v>
      </c>
      <c r="AV392" s="104">
        <v>-1</v>
      </c>
      <c r="AW392" s="104">
        <v>1460</v>
      </c>
      <c r="AX392" s="104">
        <v>1460</v>
      </c>
      <c r="AY392" s="104">
        <v>20</v>
      </c>
      <c r="AZ392" s="104" t="b">
        <v>0</v>
      </c>
      <c r="BA392" s="104">
        <v>0</v>
      </c>
      <c r="BB392" s="104">
        <v>0</v>
      </c>
      <c r="BC392" s="104">
        <v>0</v>
      </c>
      <c r="BD392" s="104" t="b">
        <v>0</v>
      </c>
      <c r="BE392" s="105" t="s">
        <v>512</v>
      </c>
      <c r="BF392" s="104">
        <v>0</v>
      </c>
      <c r="BG392" s="104">
        <v>0</v>
      </c>
      <c r="BH392" s="104">
        <v>0</v>
      </c>
      <c r="BI392" s="104" t="b">
        <v>0</v>
      </c>
      <c r="BJ392" s="105"/>
      <c r="BK392" s="105"/>
      <c r="BL392" s="104">
        <v>0</v>
      </c>
      <c r="BM392" s="104">
        <v>1</v>
      </c>
      <c r="BN392" s="104">
        <v>8</v>
      </c>
      <c r="BO392" s="105"/>
      <c r="BP392" s="105" t="s">
        <v>209</v>
      </c>
      <c r="BQ392" s="104">
        <v>8760</v>
      </c>
      <c r="BR392" s="105"/>
      <c r="BS392" s="105" t="s">
        <v>513</v>
      </c>
      <c r="BT392" s="105"/>
      <c r="BU392" s="104">
        <v>0</v>
      </c>
    </row>
    <row r="393" spans="1:73" x14ac:dyDescent="0.35">
      <c r="A393" s="104">
        <v>0</v>
      </c>
      <c r="B393" s="105" t="s">
        <v>511</v>
      </c>
      <c r="C393" s="105"/>
      <c r="D393" s="104">
        <v>2</v>
      </c>
      <c r="E393" s="105" t="s">
        <v>10816</v>
      </c>
      <c r="F393" s="105" t="s">
        <v>10656</v>
      </c>
      <c r="G393" s="104">
        <v>1</v>
      </c>
      <c r="H393" s="105" t="s">
        <v>483</v>
      </c>
      <c r="I393" s="104" t="b">
        <v>1</v>
      </c>
      <c r="J393" s="105"/>
      <c r="K393" s="105"/>
      <c r="L393" s="104">
        <v>24</v>
      </c>
      <c r="M393" s="105"/>
      <c r="N393" s="104" t="b">
        <v>1</v>
      </c>
      <c r="O393" s="104">
        <v>0</v>
      </c>
      <c r="P393" s="105"/>
      <c r="Q393" s="105"/>
      <c r="R393" s="104" t="b">
        <v>1</v>
      </c>
      <c r="S393" s="105"/>
      <c r="T393" s="105"/>
      <c r="U393" s="105"/>
      <c r="V393" s="105"/>
      <c r="W393" s="105"/>
      <c r="X393" s="105"/>
      <c r="Y393" s="105"/>
      <c r="Z393" s="105"/>
      <c r="AA393" s="105"/>
      <c r="AB393" s="105"/>
      <c r="AC393" s="105"/>
      <c r="AD393" s="105"/>
      <c r="AE393" s="105"/>
      <c r="AF393" s="105"/>
      <c r="AG393" s="105"/>
      <c r="AH393" s="105"/>
      <c r="AI393" s="105"/>
      <c r="AJ393" s="105"/>
      <c r="AK393" s="105"/>
      <c r="AL393" s="105"/>
      <c r="AM393" s="105"/>
      <c r="AN393" s="105"/>
      <c r="AO393" s="105"/>
      <c r="AP393" s="105"/>
      <c r="AQ393" s="104">
        <v>0</v>
      </c>
      <c r="AR393" s="104">
        <v>0</v>
      </c>
      <c r="AS393" s="105"/>
      <c r="AT393" s="104">
        <v>0</v>
      </c>
      <c r="AU393" s="104">
        <v>0</v>
      </c>
      <c r="AV393" s="104">
        <v>-1</v>
      </c>
      <c r="AW393" s="104">
        <v>1460</v>
      </c>
      <c r="AX393" s="104">
        <v>1460</v>
      </c>
      <c r="AY393" s="104">
        <v>20</v>
      </c>
      <c r="AZ393" s="104" t="b">
        <v>0</v>
      </c>
      <c r="BA393" s="104">
        <v>0</v>
      </c>
      <c r="BB393" s="104">
        <v>0</v>
      </c>
      <c r="BC393" s="104">
        <v>0</v>
      </c>
      <c r="BD393" s="104" t="b">
        <v>0</v>
      </c>
      <c r="BE393" s="105" t="s">
        <v>512</v>
      </c>
      <c r="BF393" s="104">
        <v>0</v>
      </c>
      <c r="BG393" s="104">
        <v>0</v>
      </c>
      <c r="BH393" s="104">
        <v>0</v>
      </c>
      <c r="BI393" s="104" t="b">
        <v>0</v>
      </c>
      <c r="BJ393" s="105"/>
      <c r="BK393" s="105"/>
      <c r="BL393" s="104">
        <v>0</v>
      </c>
      <c r="BM393" s="104">
        <v>2</v>
      </c>
      <c r="BN393" s="104">
        <v>0</v>
      </c>
      <c r="BO393" s="105" t="s">
        <v>6742</v>
      </c>
      <c r="BP393" s="105" t="s">
        <v>6743</v>
      </c>
      <c r="BQ393" s="104">
        <v>17520</v>
      </c>
      <c r="BR393" s="105"/>
      <c r="BS393" s="105" t="s">
        <v>513</v>
      </c>
      <c r="BT393" s="105"/>
      <c r="BU393" s="104">
        <v>0</v>
      </c>
    </row>
    <row r="394" spans="1:73" x14ac:dyDescent="0.35">
      <c r="A394" s="104">
        <v>0</v>
      </c>
      <c r="B394" s="105" t="s">
        <v>482</v>
      </c>
      <c r="C394" s="105"/>
      <c r="D394" s="104">
        <v>2</v>
      </c>
      <c r="E394" s="105" t="s">
        <v>6974</v>
      </c>
      <c r="F394" s="105" t="s">
        <v>10691</v>
      </c>
      <c r="G394" s="104">
        <v>1</v>
      </c>
      <c r="H394" s="105" t="s">
        <v>483</v>
      </c>
      <c r="I394" s="104" t="b">
        <v>1</v>
      </c>
      <c r="J394" s="105"/>
      <c r="K394" s="105"/>
      <c r="L394" s="104">
        <v>24</v>
      </c>
      <c r="M394" s="105"/>
      <c r="N394" s="104" t="b">
        <v>1</v>
      </c>
      <c r="O394" s="104">
        <v>0</v>
      </c>
      <c r="P394" s="105"/>
      <c r="Q394" s="105"/>
      <c r="R394" s="104" t="b">
        <v>0</v>
      </c>
      <c r="S394" s="105"/>
      <c r="T394" s="105"/>
      <c r="U394" s="105"/>
      <c r="V394" s="105"/>
      <c r="W394" s="105"/>
      <c r="X394" s="105"/>
      <c r="Y394" s="105"/>
      <c r="Z394" s="105"/>
      <c r="AA394" s="105"/>
      <c r="AB394" s="105"/>
      <c r="AC394" s="105"/>
      <c r="AD394" s="105"/>
      <c r="AE394" s="105"/>
      <c r="AF394" s="105"/>
      <c r="AG394" s="105"/>
      <c r="AH394" s="105"/>
      <c r="AI394" s="105"/>
      <c r="AJ394" s="105"/>
      <c r="AK394" s="105"/>
      <c r="AL394" s="105"/>
      <c r="AM394" s="105"/>
      <c r="AN394" s="105"/>
      <c r="AO394" s="105"/>
      <c r="AP394" s="105"/>
      <c r="AQ394" s="104">
        <v>0</v>
      </c>
      <c r="AR394" s="104">
        <v>55000</v>
      </c>
      <c r="AS394" s="105"/>
      <c r="AT394" s="104">
        <v>0</v>
      </c>
      <c r="AU394" s="104">
        <v>0</v>
      </c>
      <c r="AV394" s="104">
        <v>-1</v>
      </c>
      <c r="AW394" s="104">
        <v>1460</v>
      </c>
      <c r="AX394" s="104">
        <v>1460</v>
      </c>
      <c r="AY394" s="104">
        <v>20</v>
      </c>
      <c r="AZ394" s="104" t="b">
        <v>0</v>
      </c>
      <c r="BA394" s="104">
        <v>0</v>
      </c>
      <c r="BB394" s="104">
        <v>0</v>
      </c>
      <c r="BC394" s="104">
        <v>0</v>
      </c>
      <c r="BD394" s="104" t="b">
        <v>1</v>
      </c>
      <c r="BE394" s="105" t="s">
        <v>512</v>
      </c>
      <c r="BF394" s="104">
        <v>0</v>
      </c>
      <c r="BG394" s="104">
        <v>0</v>
      </c>
      <c r="BH394" s="104">
        <v>0</v>
      </c>
      <c r="BI394" s="104" t="b">
        <v>0</v>
      </c>
      <c r="BJ394" s="105"/>
      <c r="BK394" s="105"/>
      <c r="BL394" s="104">
        <v>0</v>
      </c>
      <c r="BM394" s="104">
        <v>0</v>
      </c>
      <c r="BN394" s="104">
        <v>24</v>
      </c>
      <c r="BO394" s="105"/>
      <c r="BP394" s="105" t="s">
        <v>207</v>
      </c>
      <c r="BQ394" s="104">
        <v>140160</v>
      </c>
      <c r="BR394" s="105"/>
      <c r="BS394" s="105" t="s">
        <v>105</v>
      </c>
      <c r="BT394" s="105"/>
      <c r="BU394" s="104">
        <v>0</v>
      </c>
    </row>
    <row r="395" spans="1:73" x14ac:dyDescent="0.35">
      <c r="A395" s="104">
        <v>0</v>
      </c>
      <c r="B395" s="105" t="s">
        <v>511</v>
      </c>
      <c r="C395" s="105"/>
      <c r="D395" s="104">
        <v>2</v>
      </c>
      <c r="E395" s="105" t="s">
        <v>6974</v>
      </c>
      <c r="F395" s="105" t="s">
        <v>6834</v>
      </c>
      <c r="G395" s="104">
        <v>1</v>
      </c>
      <c r="H395" s="105" t="s">
        <v>483</v>
      </c>
      <c r="I395" s="104" t="b">
        <v>1</v>
      </c>
      <c r="J395" s="105"/>
      <c r="K395" s="105"/>
      <c r="L395" s="104">
        <v>24</v>
      </c>
      <c r="M395" s="105"/>
      <c r="N395" s="104" t="b">
        <v>1</v>
      </c>
      <c r="O395" s="104">
        <v>0</v>
      </c>
      <c r="P395" s="105" t="s">
        <v>485</v>
      </c>
      <c r="Q395" s="105" t="s">
        <v>6002</v>
      </c>
      <c r="R395" s="104" t="b">
        <v>0</v>
      </c>
      <c r="S395" s="105"/>
      <c r="T395" s="105"/>
      <c r="U395" s="105"/>
      <c r="V395" s="105"/>
      <c r="W395" s="105"/>
      <c r="X395" s="105"/>
      <c r="Y395" s="105"/>
      <c r="Z395" s="105"/>
      <c r="AA395" s="105"/>
      <c r="AB395" s="105"/>
      <c r="AC395" s="105"/>
      <c r="AD395" s="105"/>
      <c r="AE395" s="105"/>
      <c r="AF395" s="105"/>
      <c r="AG395" s="105"/>
      <c r="AH395" s="105"/>
      <c r="AI395" s="105"/>
      <c r="AJ395" s="105"/>
      <c r="AK395" s="105"/>
      <c r="AL395" s="105"/>
      <c r="AM395" s="105"/>
      <c r="AN395" s="105"/>
      <c r="AO395" s="105"/>
      <c r="AP395" s="105"/>
      <c r="AQ395" s="104">
        <v>0</v>
      </c>
      <c r="AR395" s="104">
        <v>1000</v>
      </c>
      <c r="AS395" s="105"/>
      <c r="AT395" s="104">
        <v>0</v>
      </c>
      <c r="AU395" s="104">
        <v>0</v>
      </c>
      <c r="AV395" s="104">
        <v>-1</v>
      </c>
      <c r="AW395" s="104">
        <v>1460</v>
      </c>
      <c r="AX395" s="104">
        <v>1460</v>
      </c>
      <c r="AY395" s="104">
        <v>20</v>
      </c>
      <c r="AZ395" s="104" t="b">
        <v>0</v>
      </c>
      <c r="BA395" s="104">
        <v>0</v>
      </c>
      <c r="BB395" s="104">
        <v>0</v>
      </c>
      <c r="BC395" s="104">
        <v>0</v>
      </c>
      <c r="BD395" s="104" t="b">
        <v>0</v>
      </c>
      <c r="BE395" s="105" t="s">
        <v>512</v>
      </c>
      <c r="BF395" s="104">
        <v>0</v>
      </c>
      <c r="BG395" s="104">
        <v>0</v>
      </c>
      <c r="BH395" s="104">
        <v>0</v>
      </c>
      <c r="BI395" s="104" t="b">
        <v>0</v>
      </c>
      <c r="BJ395" s="105"/>
      <c r="BK395" s="105"/>
      <c r="BL395" s="104">
        <v>0</v>
      </c>
      <c r="BM395" s="104">
        <v>1</v>
      </c>
      <c r="BN395" s="104">
        <v>8</v>
      </c>
      <c r="BO395" s="105"/>
      <c r="BP395" s="105" t="s">
        <v>209</v>
      </c>
      <c r="BQ395" s="104">
        <v>8760</v>
      </c>
      <c r="BR395" s="105"/>
      <c r="BS395" s="105" t="s">
        <v>513</v>
      </c>
      <c r="BT395" s="105"/>
      <c r="BU395" s="104">
        <v>0</v>
      </c>
    </row>
    <row r="396" spans="1:73" x14ac:dyDescent="0.35">
      <c r="A396" s="104">
        <v>0</v>
      </c>
      <c r="B396" s="105" t="s">
        <v>511</v>
      </c>
      <c r="C396" s="105"/>
      <c r="D396" s="104">
        <v>2</v>
      </c>
      <c r="E396" s="105" t="s">
        <v>6974</v>
      </c>
      <c r="F396" s="105" t="s">
        <v>10656</v>
      </c>
      <c r="G396" s="104">
        <v>1</v>
      </c>
      <c r="H396" s="105" t="s">
        <v>483</v>
      </c>
      <c r="I396" s="104" t="b">
        <v>1</v>
      </c>
      <c r="J396" s="105"/>
      <c r="K396" s="105"/>
      <c r="L396" s="104">
        <v>24</v>
      </c>
      <c r="M396" s="105"/>
      <c r="N396" s="104" t="b">
        <v>1</v>
      </c>
      <c r="O396" s="104">
        <v>0</v>
      </c>
      <c r="P396" s="105"/>
      <c r="Q396" s="105"/>
      <c r="R396" s="104" t="b">
        <v>1</v>
      </c>
      <c r="S396" s="105"/>
      <c r="T396" s="105"/>
      <c r="U396" s="105"/>
      <c r="V396" s="105"/>
      <c r="W396" s="105"/>
      <c r="X396" s="105"/>
      <c r="Y396" s="105"/>
      <c r="Z396" s="105"/>
      <c r="AA396" s="105"/>
      <c r="AB396" s="105"/>
      <c r="AC396" s="105"/>
      <c r="AD396" s="105"/>
      <c r="AE396" s="105"/>
      <c r="AF396" s="105"/>
      <c r="AG396" s="105"/>
      <c r="AH396" s="105"/>
      <c r="AI396" s="105"/>
      <c r="AJ396" s="105"/>
      <c r="AK396" s="105"/>
      <c r="AL396" s="105"/>
      <c r="AM396" s="105"/>
      <c r="AN396" s="105"/>
      <c r="AO396" s="105"/>
      <c r="AP396" s="105"/>
      <c r="AQ396" s="104">
        <v>0</v>
      </c>
      <c r="AR396" s="104">
        <v>0</v>
      </c>
      <c r="AS396" s="105"/>
      <c r="AT396" s="104">
        <v>0</v>
      </c>
      <c r="AU396" s="104">
        <v>0</v>
      </c>
      <c r="AV396" s="104">
        <v>-1</v>
      </c>
      <c r="AW396" s="104">
        <v>1460</v>
      </c>
      <c r="AX396" s="104">
        <v>1460</v>
      </c>
      <c r="AY396" s="104">
        <v>20</v>
      </c>
      <c r="AZ396" s="104" t="b">
        <v>0</v>
      </c>
      <c r="BA396" s="104">
        <v>0</v>
      </c>
      <c r="BB396" s="104">
        <v>0</v>
      </c>
      <c r="BC396" s="104">
        <v>0</v>
      </c>
      <c r="BD396" s="104" t="b">
        <v>0</v>
      </c>
      <c r="BE396" s="105" t="s">
        <v>512</v>
      </c>
      <c r="BF396" s="104">
        <v>0</v>
      </c>
      <c r="BG396" s="104">
        <v>0</v>
      </c>
      <c r="BH396" s="104">
        <v>0</v>
      </c>
      <c r="BI396" s="104" t="b">
        <v>0</v>
      </c>
      <c r="BJ396" s="105"/>
      <c r="BK396" s="105"/>
      <c r="BL396" s="104">
        <v>0</v>
      </c>
      <c r="BM396" s="104">
        <v>2</v>
      </c>
      <c r="BN396" s="104">
        <v>0</v>
      </c>
      <c r="BO396" s="105" t="s">
        <v>6742</v>
      </c>
      <c r="BP396" s="105" t="s">
        <v>6743</v>
      </c>
      <c r="BQ396" s="104">
        <v>17520</v>
      </c>
      <c r="BR396" s="105"/>
      <c r="BS396" s="105" t="s">
        <v>513</v>
      </c>
      <c r="BT396" s="105"/>
      <c r="BU396" s="104">
        <v>0</v>
      </c>
    </row>
    <row r="397" spans="1:73" x14ac:dyDescent="0.35">
      <c r="A397" s="104">
        <v>0</v>
      </c>
      <c r="B397" s="105" t="s">
        <v>511</v>
      </c>
      <c r="C397" s="105"/>
      <c r="D397" s="104">
        <v>2</v>
      </c>
      <c r="E397" s="105" t="s">
        <v>6974</v>
      </c>
      <c r="F397" s="105" t="s">
        <v>10692</v>
      </c>
      <c r="G397" s="104">
        <v>1</v>
      </c>
      <c r="H397" s="105" t="s">
        <v>483</v>
      </c>
      <c r="I397" s="104" t="b">
        <v>1</v>
      </c>
      <c r="J397" s="105"/>
      <c r="K397" s="105"/>
      <c r="L397" s="104">
        <v>24</v>
      </c>
      <c r="M397" s="105"/>
      <c r="N397" s="104" t="b">
        <v>1</v>
      </c>
      <c r="O397" s="104">
        <v>0</v>
      </c>
      <c r="P397" s="105"/>
      <c r="Q397" s="105" t="s">
        <v>5934</v>
      </c>
      <c r="R397" s="104" t="b">
        <v>0</v>
      </c>
      <c r="S397" s="105"/>
      <c r="T397" s="105"/>
      <c r="U397" s="105"/>
      <c r="V397" s="105"/>
      <c r="W397" s="105"/>
      <c r="X397" s="105"/>
      <c r="Y397" s="105"/>
      <c r="Z397" s="105"/>
      <c r="AA397" s="105"/>
      <c r="AB397" s="105"/>
      <c r="AC397" s="105"/>
      <c r="AD397" s="105"/>
      <c r="AE397" s="105"/>
      <c r="AF397" s="105"/>
      <c r="AG397" s="105"/>
      <c r="AH397" s="105"/>
      <c r="AI397" s="105"/>
      <c r="AJ397" s="105"/>
      <c r="AK397" s="105"/>
      <c r="AL397" s="105"/>
      <c r="AM397" s="105"/>
      <c r="AN397" s="105"/>
      <c r="AO397" s="105"/>
      <c r="AP397" s="105"/>
      <c r="AQ397" s="104">
        <v>0</v>
      </c>
      <c r="AR397" s="104">
        <v>1000</v>
      </c>
      <c r="AS397" s="105"/>
      <c r="AT397" s="104">
        <v>0</v>
      </c>
      <c r="AU397" s="104">
        <v>0</v>
      </c>
      <c r="AV397" s="104">
        <v>-1</v>
      </c>
      <c r="AW397" s="104">
        <v>1460</v>
      </c>
      <c r="AX397" s="104">
        <v>1460</v>
      </c>
      <c r="AY397" s="104">
        <v>20</v>
      </c>
      <c r="AZ397" s="104" t="b">
        <v>0</v>
      </c>
      <c r="BA397" s="104">
        <v>0</v>
      </c>
      <c r="BB397" s="104">
        <v>0</v>
      </c>
      <c r="BC397" s="104">
        <v>0</v>
      </c>
      <c r="BD397" s="104" t="b">
        <v>1</v>
      </c>
      <c r="BE397" s="105" t="s">
        <v>512</v>
      </c>
      <c r="BF397" s="104">
        <v>0</v>
      </c>
      <c r="BG397" s="104">
        <v>0</v>
      </c>
      <c r="BH397" s="104">
        <v>0</v>
      </c>
      <c r="BI397" s="104" t="b">
        <v>0</v>
      </c>
      <c r="BJ397" s="105"/>
      <c r="BK397" s="105"/>
      <c r="BL397" s="104">
        <v>0</v>
      </c>
      <c r="BM397" s="104">
        <v>3</v>
      </c>
      <c r="BN397" s="104">
        <v>3</v>
      </c>
      <c r="BO397" s="105"/>
      <c r="BP397" s="105" t="s">
        <v>209</v>
      </c>
      <c r="BQ397" s="104">
        <v>8760</v>
      </c>
      <c r="BR397" s="105"/>
      <c r="BS397" s="105" t="s">
        <v>513</v>
      </c>
      <c r="BT397" s="105"/>
      <c r="BU397" s="104">
        <v>0</v>
      </c>
    </row>
    <row r="398" spans="1:73" x14ac:dyDescent="0.35">
      <c r="A398" s="104">
        <v>0</v>
      </c>
      <c r="B398" s="105" t="s">
        <v>482</v>
      </c>
      <c r="C398" s="105"/>
      <c r="D398" s="104">
        <v>2</v>
      </c>
      <c r="E398" s="105" t="s">
        <v>10814</v>
      </c>
      <c r="F398" s="105" t="s">
        <v>10694</v>
      </c>
      <c r="G398" s="104">
        <v>1</v>
      </c>
      <c r="H398" s="105" t="s">
        <v>483</v>
      </c>
      <c r="I398" s="104" t="b">
        <v>1</v>
      </c>
      <c r="J398" s="105"/>
      <c r="K398" s="105"/>
      <c r="L398" s="104">
        <v>24</v>
      </c>
      <c r="M398" s="105"/>
      <c r="N398" s="104" t="b">
        <v>1</v>
      </c>
      <c r="O398" s="104">
        <v>0</v>
      </c>
      <c r="P398" s="105"/>
      <c r="Q398" s="105"/>
      <c r="R398" s="104" t="b">
        <v>0</v>
      </c>
      <c r="S398" s="105"/>
      <c r="T398" s="105"/>
      <c r="U398" s="105"/>
      <c r="V398" s="105"/>
      <c r="W398" s="105"/>
      <c r="X398" s="105"/>
      <c r="Y398" s="105"/>
      <c r="Z398" s="105"/>
      <c r="AA398" s="105"/>
      <c r="AB398" s="105"/>
      <c r="AC398" s="105"/>
      <c r="AD398" s="105"/>
      <c r="AE398" s="105"/>
      <c r="AF398" s="105"/>
      <c r="AG398" s="105"/>
      <c r="AH398" s="105"/>
      <c r="AI398" s="105"/>
      <c r="AJ398" s="105"/>
      <c r="AK398" s="105"/>
      <c r="AL398" s="105"/>
      <c r="AM398" s="105"/>
      <c r="AN398" s="105"/>
      <c r="AO398" s="105"/>
      <c r="AP398" s="105"/>
      <c r="AQ398" s="104">
        <v>0</v>
      </c>
      <c r="AR398" s="104">
        <v>10000</v>
      </c>
      <c r="AS398" s="105"/>
      <c r="AT398" s="104">
        <v>0</v>
      </c>
      <c r="AU398" s="104">
        <v>0</v>
      </c>
      <c r="AV398" s="104">
        <v>-1</v>
      </c>
      <c r="AW398" s="104">
        <v>1460</v>
      </c>
      <c r="AX398" s="104">
        <v>1460</v>
      </c>
      <c r="AY398" s="104">
        <v>20</v>
      </c>
      <c r="AZ398" s="104" t="b">
        <v>0</v>
      </c>
      <c r="BA398" s="104">
        <v>0</v>
      </c>
      <c r="BB398" s="104">
        <v>0</v>
      </c>
      <c r="BC398" s="104">
        <v>0</v>
      </c>
      <c r="BD398" s="104" t="b">
        <v>1</v>
      </c>
      <c r="BE398" s="105" t="s">
        <v>512</v>
      </c>
      <c r="BF398" s="104">
        <v>0</v>
      </c>
      <c r="BG398" s="104">
        <v>0</v>
      </c>
      <c r="BH398" s="104">
        <v>0</v>
      </c>
      <c r="BI398" s="104" t="b">
        <v>0</v>
      </c>
      <c r="BJ398" s="105"/>
      <c r="BK398" s="105"/>
      <c r="BL398" s="104">
        <v>0</v>
      </c>
      <c r="BM398" s="104">
        <v>0</v>
      </c>
      <c r="BN398" s="104">
        <v>8</v>
      </c>
      <c r="BO398" s="105"/>
      <c r="BP398" s="105" t="s">
        <v>207</v>
      </c>
      <c r="BQ398" s="104">
        <v>140160</v>
      </c>
      <c r="BR398" s="105"/>
      <c r="BS398" s="105" t="s">
        <v>105</v>
      </c>
      <c r="BT398" s="105"/>
      <c r="BU398" s="104">
        <v>0</v>
      </c>
    </row>
    <row r="399" spans="1:73" x14ac:dyDescent="0.35">
      <c r="A399" s="104">
        <v>0</v>
      </c>
      <c r="B399" s="105" t="s">
        <v>511</v>
      </c>
      <c r="C399" s="105"/>
      <c r="D399" s="104">
        <v>2</v>
      </c>
      <c r="E399" s="105" t="s">
        <v>10814</v>
      </c>
      <c r="F399" s="105" t="s">
        <v>6834</v>
      </c>
      <c r="G399" s="104">
        <v>1</v>
      </c>
      <c r="H399" s="105" t="s">
        <v>483</v>
      </c>
      <c r="I399" s="104" t="b">
        <v>1</v>
      </c>
      <c r="J399" s="105"/>
      <c r="K399" s="105"/>
      <c r="L399" s="104">
        <v>24</v>
      </c>
      <c r="M399" s="105"/>
      <c r="N399" s="104" t="b">
        <v>1</v>
      </c>
      <c r="O399" s="104">
        <v>0</v>
      </c>
      <c r="P399" s="105" t="s">
        <v>485</v>
      </c>
      <c r="Q399" s="105" t="s">
        <v>6002</v>
      </c>
      <c r="R399" s="104" t="b">
        <v>0</v>
      </c>
      <c r="S399" s="105"/>
      <c r="T399" s="105"/>
      <c r="U399" s="105"/>
      <c r="V399" s="105"/>
      <c r="W399" s="105"/>
      <c r="X399" s="105"/>
      <c r="Y399" s="105"/>
      <c r="Z399" s="105"/>
      <c r="AA399" s="105"/>
      <c r="AB399" s="105"/>
      <c r="AC399" s="105"/>
      <c r="AD399" s="105"/>
      <c r="AE399" s="105"/>
      <c r="AF399" s="105"/>
      <c r="AG399" s="105"/>
      <c r="AH399" s="105"/>
      <c r="AI399" s="105"/>
      <c r="AJ399" s="105"/>
      <c r="AK399" s="105"/>
      <c r="AL399" s="105"/>
      <c r="AM399" s="105"/>
      <c r="AN399" s="105"/>
      <c r="AO399" s="105"/>
      <c r="AP399" s="105"/>
      <c r="AQ399" s="104">
        <v>0</v>
      </c>
      <c r="AR399" s="104">
        <v>1000</v>
      </c>
      <c r="AS399" s="105"/>
      <c r="AT399" s="104">
        <v>0</v>
      </c>
      <c r="AU399" s="104">
        <v>0</v>
      </c>
      <c r="AV399" s="104">
        <v>-1</v>
      </c>
      <c r="AW399" s="104">
        <v>1460</v>
      </c>
      <c r="AX399" s="104">
        <v>1460</v>
      </c>
      <c r="AY399" s="104">
        <v>20</v>
      </c>
      <c r="AZ399" s="104" t="b">
        <v>0</v>
      </c>
      <c r="BA399" s="104">
        <v>0</v>
      </c>
      <c r="BB399" s="104">
        <v>0</v>
      </c>
      <c r="BC399" s="104">
        <v>0</v>
      </c>
      <c r="BD399" s="104" t="b">
        <v>0</v>
      </c>
      <c r="BE399" s="105" t="s">
        <v>512</v>
      </c>
      <c r="BF399" s="104">
        <v>0</v>
      </c>
      <c r="BG399" s="104">
        <v>0</v>
      </c>
      <c r="BH399" s="104">
        <v>0</v>
      </c>
      <c r="BI399" s="104" t="b">
        <v>0</v>
      </c>
      <c r="BJ399" s="105"/>
      <c r="BK399" s="105"/>
      <c r="BL399" s="104">
        <v>0</v>
      </c>
      <c r="BM399" s="104">
        <v>1</v>
      </c>
      <c r="BN399" s="104">
        <v>8</v>
      </c>
      <c r="BO399" s="105"/>
      <c r="BP399" s="105" t="s">
        <v>209</v>
      </c>
      <c r="BQ399" s="104">
        <v>8760</v>
      </c>
      <c r="BR399" s="105"/>
      <c r="BS399" s="105" t="s">
        <v>513</v>
      </c>
      <c r="BT399" s="105"/>
      <c r="BU399" s="104">
        <v>0</v>
      </c>
    </row>
    <row r="400" spans="1:73" x14ac:dyDescent="0.35">
      <c r="A400" s="104">
        <v>0</v>
      </c>
      <c r="B400" s="105" t="s">
        <v>511</v>
      </c>
      <c r="C400" s="105"/>
      <c r="D400" s="104">
        <v>2</v>
      </c>
      <c r="E400" s="105" t="s">
        <v>10814</v>
      </c>
      <c r="F400" s="105" t="s">
        <v>10656</v>
      </c>
      <c r="G400" s="104">
        <v>1</v>
      </c>
      <c r="H400" s="105" t="s">
        <v>483</v>
      </c>
      <c r="I400" s="104" t="b">
        <v>1</v>
      </c>
      <c r="J400" s="105"/>
      <c r="K400" s="105"/>
      <c r="L400" s="104">
        <v>24</v>
      </c>
      <c r="M400" s="105"/>
      <c r="N400" s="104" t="b">
        <v>1</v>
      </c>
      <c r="O400" s="104">
        <v>0</v>
      </c>
      <c r="P400" s="105"/>
      <c r="Q400" s="105"/>
      <c r="R400" s="104" t="b">
        <v>1</v>
      </c>
      <c r="S400" s="105"/>
      <c r="T400" s="105"/>
      <c r="U400" s="105"/>
      <c r="V400" s="105"/>
      <c r="W400" s="105"/>
      <c r="X400" s="105"/>
      <c r="Y400" s="105"/>
      <c r="Z400" s="105"/>
      <c r="AA400" s="105"/>
      <c r="AB400" s="105"/>
      <c r="AC400" s="105"/>
      <c r="AD400" s="105"/>
      <c r="AE400" s="105"/>
      <c r="AF400" s="105"/>
      <c r="AG400" s="105"/>
      <c r="AH400" s="105"/>
      <c r="AI400" s="105"/>
      <c r="AJ400" s="105"/>
      <c r="AK400" s="105"/>
      <c r="AL400" s="105"/>
      <c r="AM400" s="105"/>
      <c r="AN400" s="105"/>
      <c r="AO400" s="105"/>
      <c r="AP400" s="105"/>
      <c r="AQ400" s="104">
        <v>0</v>
      </c>
      <c r="AR400" s="104">
        <v>0</v>
      </c>
      <c r="AS400" s="105"/>
      <c r="AT400" s="104">
        <v>0</v>
      </c>
      <c r="AU400" s="104">
        <v>0</v>
      </c>
      <c r="AV400" s="104">
        <v>-1</v>
      </c>
      <c r="AW400" s="104">
        <v>1460</v>
      </c>
      <c r="AX400" s="104">
        <v>1460</v>
      </c>
      <c r="AY400" s="104">
        <v>20</v>
      </c>
      <c r="AZ400" s="104" t="b">
        <v>0</v>
      </c>
      <c r="BA400" s="104">
        <v>0</v>
      </c>
      <c r="BB400" s="104">
        <v>0</v>
      </c>
      <c r="BC400" s="104">
        <v>0</v>
      </c>
      <c r="BD400" s="104" t="b">
        <v>0</v>
      </c>
      <c r="BE400" s="105" t="s">
        <v>512</v>
      </c>
      <c r="BF400" s="104">
        <v>0</v>
      </c>
      <c r="BG400" s="104">
        <v>0</v>
      </c>
      <c r="BH400" s="104">
        <v>0</v>
      </c>
      <c r="BI400" s="104" t="b">
        <v>0</v>
      </c>
      <c r="BJ400" s="105"/>
      <c r="BK400" s="105"/>
      <c r="BL400" s="104">
        <v>0</v>
      </c>
      <c r="BM400" s="104">
        <v>2</v>
      </c>
      <c r="BN400" s="104">
        <v>0</v>
      </c>
      <c r="BO400" s="105" t="s">
        <v>6742</v>
      </c>
      <c r="BP400" s="105" t="s">
        <v>6743</v>
      </c>
      <c r="BQ400" s="104">
        <v>17520</v>
      </c>
      <c r="BR400" s="105"/>
      <c r="BS400" s="105" t="s">
        <v>513</v>
      </c>
      <c r="BT400" s="105"/>
      <c r="BU400" s="104">
        <v>0</v>
      </c>
    </row>
    <row r="401" spans="1:73" x14ac:dyDescent="0.35">
      <c r="A401" s="104">
        <v>0</v>
      </c>
      <c r="B401" s="105" t="s">
        <v>511</v>
      </c>
      <c r="C401" s="105"/>
      <c r="D401" s="104">
        <v>2</v>
      </c>
      <c r="E401" s="105" t="s">
        <v>7013</v>
      </c>
      <c r="F401" s="105" t="s">
        <v>6758</v>
      </c>
      <c r="G401" s="104">
        <v>1</v>
      </c>
      <c r="H401" s="105" t="s">
        <v>483</v>
      </c>
      <c r="I401" s="104" t="b">
        <v>1</v>
      </c>
      <c r="J401" s="105"/>
      <c r="K401" s="105"/>
      <c r="L401" s="104">
        <v>24</v>
      </c>
      <c r="M401" s="105"/>
      <c r="N401" s="104" t="b">
        <v>1</v>
      </c>
      <c r="O401" s="104">
        <v>0</v>
      </c>
      <c r="P401" s="105"/>
      <c r="Q401" s="105"/>
      <c r="R401" s="104" t="b">
        <v>1</v>
      </c>
      <c r="S401" s="105"/>
      <c r="T401" s="105"/>
      <c r="U401" s="105"/>
      <c r="V401" s="105"/>
      <c r="W401" s="105"/>
      <c r="X401" s="105"/>
      <c r="Y401" s="105"/>
      <c r="Z401" s="105"/>
      <c r="AA401" s="105"/>
      <c r="AB401" s="105"/>
      <c r="AC401" s="105"/>
      <c r="AD401" s="105"/>
      <c r="AE401" s="105"/>
      <c r="AF401" s="105"/>
      <c r="AG401" s="105"/>
      <c r="AH401" s="105"/>
      <c r="AI401" s="105"/>
      <c r="AJ401" s="105"/>
      <c r="AK401" s="105"/>
      <c r="AL401" s="105"/>
      <c r="AM401" s="105"/>
      <c r="AN401" s="105"/>
      <c r="AO401" s="105"/>
      <c r="AP401" s="105"/>
      <c r="AQ401" s="104">
        <v>0</v>
      </c>
      <c r="AR401" s="104">
        <v>5000</v>
      </c>
      <c r="AS401" s="105"/>
      <c r="AT401" s="104">
        <v>0</v>
      </c>
      <c r="AU401" s="104">
        <v>0</v>
      </c>
      <c r="AV401" s="104">
        <v>-1</v>
      </c>
      <c r="AW401" s="104">
        <v>1460</v>
      </c>
      <c r="AX401" s="104">
        <v>1460</v>
      </c>
      <c r="AY401" s="104">
        <v>20</v>
      </c>
      <c r="AZ401" s="104" t="b">
        <v>0</v>
      </c>
      <c r="BA401" s="104">
        <v>0</v>
      </c>
      <c r="BB401" s="104">
        <v>0</v>
      </c>
      <c r="BC401" s="104">
        <v>0</v>
      </c>
      <c r="BD401" s="104" t="b">
        <v>0</v>
      </c>
      <c r="BE401" s="105" t="s">
        <v>877</v>
      </c>
      <c r="BF401" s="104">
        <v>0</v>
      </c>
      <c r="BG401" s="104">
        <v>0</v>
      </c>
      <c r="BH401" s="104">
        <v>0</v>
      </c>
      <c r="BI401" s="104" t="b">
        <v>0</v>
      </c>
      <c r="BJ401" s="105"/>
      <c r="BK401" s="105"/>
      <c r="BL401" s="104">
        <v>0</v>
      </c>
      <c r="BM401" s="104">
        <v>0</v>
      </c>
      <c r="BN401" s="104">
        <v>0</v>
      </c>
      <c r="BO401" s="105"/>
      <c r="BP401" s="105" t="s">
        <v>6743</v>
      </c>
      <c r="BQ401" s="104">
        <v>8760</v>
      </c>
      <c r="BR401" s="105"/>
      <c r="BS401" s="105" t="s">
        <v>513</v>
      </c>
      <c r="BT401" s="105"/>
      <c r="BU401" s="104">
        <v>0</v>
      </c>
    </row>
    <row r="402" spans="1:73" x14ac:dyDescent="0.35">
      <c r="A402" s="104">
        <v>0</v>
      </c>
      <c r="B402" s="105" t="s">
        <v>482</v>
      </c>
      <c r="C402" s="105"/>
      <c r="D402" s="104">
        <v>2</v>
      </c>
      <c r="E402" s="105" t="s">
        <v>7013</v>
      </c>
      <c r="F402" s="105" t="s">
        <v>6759</v>
      </c>
      <c r="G402" s="104">
        <v>1</v>
      </c>
      <c r="H402" s="105" t="s">
        <v>483</v>
      </c>
      <c r="I402" s="104" t="b">
        <v>1</v>
      </c>
      <c r="J402" s="105"/>
      <c r="K402" s="105"/>
      <c r="L402" s="104">
        <v>24</v>
      </c>
      <c r="M402" s="105"/>
      <c r="N402" s="104" t="b">
        <v>1</v>
      </c>
      <c r="O402" s="104">
        <v>0</v>
      </c>
      <c r="P402" s="105"/>
      <c r="Q402" s="105"/>
      <c r="R402" s="104" t="b">
        <v>0</v>
      </c>
      <c r="S402" s="105"/>
      <c r="T402" s="105"/>
      <c r="U402" s="105"/>
      <c r="V402" s="105"/>
      <c r="W402" s="105"/>
      <c r="X402" s="105"/>
      <c r="Y402" s="105"/>
      <c r="Z402" s="105"/>
      <c r="AA402" s="105"/>
      <c r="AB402" s="105"/>
      <c r="AC402" s="105"/>
      <c r="AD402" s="105"/>
      <c r="AE402" s="105"/>
      <c r="AF402" s="105"/>
      <c r="AG402" s="105"/>
      <c r="AH402" s="105"/>
      <c r="AI402" s="105"/>
      <c r="AJ402" s="105"/>
      <c r="AK402" s="105"/>
      <c r="AL402" s="105"/>
      <c r="AM402" s="105"/>
      <c r="AN402" s="105"/>
      <c r="AO402" s="105"/>
      <c r="AP402" s="105"/>
      <c r="AQ402" s="104">
        <v>0</v>
      </c>
      <c r="AR402" s="104">
        <v>80000</v>
      </c>
      <c r="AS402" s="105"/>
      <c r="AT402" s="104">
        <v>0</v>
      </c>
      <c r="AU402" s="104">
        <v>0</v>
      </c>
      <c r="AV402" s="104">
        <v>-1</v>
      </c>
      <c r="AW402" s="104">
        <v>1460</v>
      </c>
      <c r="AX402" s="104">
        <v>1460</v>
      </c>
      <c r="AY402" s="104">
        <v>20</v>
      </c>
      <c r="AZ402" s="104" t="b">
        <v>0</v>
      </c>
      <c r="BA402" s="104">
        <v>0</v>
      </c>
      <c r="BB402" s="104">
        <v>0</v>
      </c>
      <c r="BC402" s="104">
        <v>0</v>
      </c>
      <c r="BD402" s="104" t="b">
        <v>1</v>
      </c>
      <c r="BE402" s="105" t="s">
        <v>512</v>
      </c>
      <c r="BF402" s="104">
        <v>0</v>
      </c>
      <c r="BG402" s="104">
        <v>0</v>
      </c>
      <c r="BH402" s="104">
        <v>0</v>
      </c>
      <c r="BI402" s="104" t="b">
        <v>0</v>
      </c>
      <c r="BJ402" s="105"/>
      <c r="BK402" s="105"/>
      <c r="BL402" s="104">
        <v>0</v>
      </c>
      <c r="BM402" s="104">
        <v>1</v>
      </c>
      <c r="BN402" s="104">
        <v>0</v>
      </c>
      <c r="BO402" s="105"/>
      <c r="BP402" s="105" t="s">
        <v>311</v>
      </c>
      <c r="BQ402" s="104">
        <v>367920</v>
      </c>
      <c r="BR402" s="105"/>
      <c r="BS402" s="105" t="s">
        <v>105</v>
      </c>
      <c r="BT402" s="105"/>
      <c r="BU402" s="104">
        <v>0</v>
      </c>
    </row>
    <row r="403" spans="1:73" x14ac:dyDescent="0.35">
      <c r="A403" s="104">
        <v>0</v>
      </c>
      <c r="B403" s="105" t="s">
        <v>511</v>
      </c>
      <c r="C403" s="105"/>
      <c r="D403" s="104">
        <v>2</v>
      </c>
      <c r="E403" s="105" t="s">
        <v>7013</v>
      </c>
      <c r="F403" s="105" t="s">
        <v>6760</v>
      </c>
      <c r="G403" s="104">
        <v>1</v>
      </c>
      <c r="H403" s="105" t="s">
        <v>483</v>
      </c>
      <c r="I403" s="104" t="b">
        <v>1</v>
      </c>
      <c r="J403" s="105"/>
      <c r="K403" s="105"/>
      <c r="L403" s="104">
        <v>24</v>
      </c>
      <c r="M403" s="105"/>
      <c r="N403" s="104" t="b">
        <v>1</v>
      </c>
      <c r="O403" s="104">
        <v>0</v>
      </c>
      <c r="P403" s="105"/>
      <c r="Q403" s="105"/>
      <c r="R403" s="104" t="b">
        <v>0</v>
      </c>
      <c r="S403" s="105"/>
      <c r="T403" s="105"/>
      <c r="U403" s="105"/>
      <c r="V403" s="105"/>
      <c r="W403" s="105"/>
      <c r="X403" s="105"/>
      <c r="Y403" s="105"/>
      <c r="Z403" s="105"/>
      <c r="AA403" s="105"/>
      <c r="AB403" s="105"/>
      <c r="AC403" s="105"/>
      <c r="AD403" s="105"/>
      <c r="AE403" s="105"/>
      <c r="AF403" s="105"/>
      <c r="AG403" s="105"/>
      <c r="AH403" s="105"/>
      <c r="AI403" s="105"/>
      <c r="AJ403" s="105"/>
      <c r="AK403" s="105"/>
      <c r="AL403" s="105"/>
      <c r="AM403" s="105"/>
      <c r="AN403" s="105"/>
      <c r="AO403" s="105"/>
      <c r="AP403" s="105"/>
      <c r="AQ403" s="104">
        <v>0</v>
      </c>
      <c r="AR403" s="104">
        <v>0</v>
      </c>
      <c r="AS403" s="105"/>
      <c r="AT403" s="104">
        <v>0</v>
      </c>
      <c r="AU403" s="104">
        <v>0</v>
      </c>
      <c r="AV403" s="104">
        <v>-1</v>
      </c>
      <c r="AW403" s="104">
        <v>1460</v>
      </c>
      <c r="AX403" s="104">
        <v>1460</v>
      </c>
      <c r="AY403" s="104">
        <v>20</v>
      </c>
      <c r="AZ403" s="104" t="b">
        <v>0</v>
      </c>
      <c r="BA403" s="104">
        <v>0</v>
      </c>
      <c r="BB403" s="104">
        <v>0</v>
      </c>
      <c r="BC403" s="104">
        <v>0</v>
      </c>
      <c r="BD403" s="104" t="b">
        <v>0</v>
      </c>
      <c r="BE403" s="105" t="s">
        <v>512</v>
      </c>
      <c r="BF403" s="104">
        <v>0</v>
      </c>
      <c r="BG403" s="104">
        <v>0</v>
      </c>
      <c r="BH403" s="104">
        <v>0</v>
      </c>
      <c r="BI403" s="104" t="b">
        <v>0</v>
      </c>
      <c r="BJ403" s="105"/>
      <c r="BK403" s="105"/>
      <c r="BL403" s="104">
        <v>0</v>
      </c>
      <c r="BM403" s="104">
        <v>2</v>
      </c>
      <c r="BN403" s="104">
        <v>0</v>
      </c>
      <c r="BO403" s="105" t="s">
        <v>6761</v>
      </c>
      <c r="BP403" s="105" t="s">
        <v>208</v>
      </c>
      <c r="BQ403" s="104">
        <v>43800</v>
      </c>
      <c r="BR403" s="105"/>
      <c r="BS403" s="105" t="s">
        <v>513</v>
      </c>
      <c r="BT403" s="105"/>
      <c r="BU403" s="104">
        <v>0</v>
      </c>
    </row>
    <row r="404" spans="1:73" x14ac:dyDescent="0.35">
      <c r="A404" s="104">
        <v>0</v>
      </c>
      <c r="B404" s="105" t="s">
        <v>511</v>
      </c>
      <c r="C404" s="105"/>
      <c r="D404" s="104">
        <v>2</v>
      </c>
      <c r="E404" s="105" t="s">
        <v>7013</v>
      </c>
      <c r="F404" s="105" t="s">
        <v>10656</v>
      </c>
      <c r="G404" s="104">
        <v>1</v>
      </c>
      <c r="H404" s="105" t="s">
        <v>483</v>
      </c>
      <c r="I404" s="104" t="b">
        <v>1</v>
      </c>
      <c r="J404" s="105"/>
      <c r="K404" s="105"/>
      <c r="L404" s="104">
        <v>24</v>
      </c>
      <c r="M404" s="105"/>
      <c r="N404" s="104" t="b">
        <v>1</v>
      </c>
      <c r="O404" s="104">
        <v>0</v>
      </c>
      <c r="P404" s="105"/>
      <c r="Q404" s="105"/>
      <c r="R404" s="104" t="b">
        <v>1</v>
      </c>
      <c r="S404" s="105"/>
      <c r="T404" s="105"/>
      <c r="U404" s="105"/>
      <c r="V404" s="105"/>
      <c r="W404" s="105"/>
      <c r="X404" s="105"/>
      <c r="Y404" s="105"/>
      <c r="Z404" s="105"/>
      <c r="AA404" s="105"/>
      <c r="AB404" s="105"/>
      <c r="AC404" s="105"/>
      <c r="AD404" s="105"/>
      <c r="AE404" s="105"/>
      <c r="AF404" s="105"/>
      <c r="AG404" s="105"/>
      <c r="AH404" s="105"/>
      <c r="AI404" s="105"/>
      <c r="AJ404" s="105"/>
      <c r="AK404" s="105"/>
      <c r="AL404" s="105"/>
      <c r="AM404" s="105"/>
      <c r="AN404" s="105"/>
      <c r="AO404" s="105"/>
      <c r="AP404" s="105"/>
      <c r="AQ404" s="104">
        <v>0</v>
      </c>
      <c r="AR404" s="104">
        <v>0</v>
      </c>
      <c r="AS404" s="105"/>
      <c r="AT404" s="104">
        <v>0</v>
      </c>
      <c r="AU404" s="104">
        <v>0</v>
      </c>
      <c r="AV404" s="104">
        <v>-1</v>
      </c>
      <c r="AW404" s="104">
        <v>1460</v>
      </c>
      <c r="AX404" s="104">
        <v>1460</v>
      </c>
      <c r="AY404" s="104">
        <v>20</v>
      </c>
      <c r="AZ404" s="104" t="b">
        <v>0</v>
      </c>
      <c r="BA404" s="104">
        <v>0</v>
      </c>
      <c r="BB404" s="104">
        <v>0</v>
      </c>
      <c r="BC404" s="104">
        <v>0</v>
      </c>
      <c r="BD404" s="104" t="b">
        <v>0</v>
      </c>
      <c r="BE404" s="105" t="s">
        <v>512</v>
      </c>
      <c r="BF404" s="104">
        <v>0</v>
      </c>
      <c r="BG404" s="104">
        <v>0</v>
      </c>
      <c r="BH404" s="104">
        <v>0</v>
      </c>
      <c r="BI404" s="104" t="b">
        <v>0</v>
      </c>
      <c r="BJ404" s="105"/>
      <c r="BK404" s="105"/>
      <c r="BL404" s="104">
        <v>0</v>
      </c>
      <c r="BM404" s="104">
        <v>3</v>
      </c>
      <c r="BN404" s="104">
        <v>0</v>
      </c>
      <c r="BO404" s="105" t="s">
        <v>6742</v>
      </c>
      <c r="BP404" s="105" t="s">
        <v>6743</v>
      </c>
      <c r="BQ404" s="104">
        <v>17520</v>
      </c>
      <c r="BR404" s="105"/>
      <c r="BS404" s="105" t="s">
        <v>513</v>
      </c>
      <c r="BT404" s="105"/>
      <c r="BU404" s="104">
        <v>0</v>
      </c>
    </row>
    <row r="405" spans="1:73" x14ac:dyDescent="0.35">
      <c r="A405" s="104">
        <v>0</v>
      </c>
      <c r="B405" s="105" t="s">
        <v>482</v>
      </c>
      <c r="C405" s="105"/>
      <c r="D405" s="104">
        <v>2</v>
      </c>
      <c r="E405" s="105" t="s">
        <v>7014</v>
      </c>
      <c r="F405" s="105" t="s">
        <v>6765</v>
      </c>
      <c r="G405" s="104">
        <v>1</v>
      </c>
      <c r="H405" s="105" t="s">
        <v>483</v>
      </c>
      <c r="I405" s="104" t="b">
        <v>1</v>
      </c>
      <c r="J405" s="105"/>
      <c r="K405" s="105"/>
      <c r="L405" s="104">
        <v>24</v>
      </c>
      <c r="M405" s="105"/>
      <c r="N405" s="104" t="b">
        <v>1</v>
      </c>
      <c r="O405" s="104">
        <v>0</v>
      </c>
      <c r="P405" s="105"/>
      <c r="Q405" s="105"/>
      <c r="R405" s="104" t="b">
        <v>0</v>
      </c>
      <c r="S405" s="105"/>
      <c r="T405" s="105"/>
      <c r="U405" s="105"/>
      <c r="V405" s="105"/>
      <c r="W405" s="105"/>
      <c r="X405" s="105"/>
      <c r="Y405" s="105"/>
      <c r="Z405" s="105"/>
      <c r="AA405" s="105"/>
      <c r="AB405" s="105"/>
      <c r="AC405" s="105"/>
      <c r="AD405" s="105"/>
      <c r="AE405" s="105"/>
      <c r="AF405" s="105"/>
      <c r="AG405" s="105"/>
      <c r="AH405" s="105"/>
      <c r="AI405" s="105"/>
      <c r="AJ405" s="105"/>
      <c r="AK405" s="105"/>
      <c r="AL405" s="105"/>
      <c r="AM405" s="105"/>
      <c r="AN405" s="105"/>
      <c r="AO405" s="105"/>
      <c r="AP405" s="105"/>
      <c r="AQ405" s="104">
        <v>0</v>
      </c>
      <c r="AR405" s="104">
        <v>100000</v>
      </c>
      <c r="AS405" s="105"/>
      <c r="AT405" s="104">
        <v>0</v>
      </c>
      <c r="AU405" s="104">
        <v>0</v>
      </c>
      <c r="AV405" s="104">
        <v>-1</v>
      </c>
      <c r="AW405" s="104">
        <v>87600</v>
      </c>
      <c r="AX405" s="104">
        <v>17520</v>
      </c>
      <c r="AY405" s="104">
        <v>11</v>
      </c>
      <c r="AZ405" s="104" t="b">
        <v>0</v>
      </c>
      <c r="BA405" s="104">
        <v>0</v>
      </c>
      <c r="BB405" s="104">
        <v>0</v>
      </c>
      <c r="BC405" s="104">
        <v>0</v>
      </c>
      <c r="BD405" s="104" t="b">
        <v>1</v>
      </c>
      <c r="BE405" s="105" t="s">
        <v>512</v>
      </c>
      <c r="BF405" s="104">
        <v>0</v>
      </c>
      <c r="BG405" s="104">
        <v>0</v>
      </c>
      <c r="BH405" s="104">
        <v>0</v>
      </c>
      <c r="BI405" s="104" t="b">
        <v>0</v>
      </c>
      <c r="BJ405" s="105"/>
      <c r="BK405" s="105"/>
      <c r="BL405" s="104">
        <v>0</v>
      </c>
      <c r="BM405" s="104">
        <v>0</v>
      </c>
      <c r="BN405" s="104">
        <v>0</v>
      </c>
      <c r="BO405" s="105"/>
      <c r="BP405" s="105" t="s">
        <v>311</v>
      </c>
      <c r="BQ405" s="104">
        <v>140160</v>
      </c>
      <c r="BR405" s="105"/>
      <c r="BS405" s="105" t="s">
        <v>105</v>
      </c>
      <c r="BT405" s="105"/>
      <c r="BU405" s="104">
        <v>0</v>
      </c>
    </row>
    <row r="406" spans="1:73" x14ac:dyDescent="0.35">
      <c r="A406" s="104">
        <v>0</v>
      </c>
      <c r="B406" s="105" t="s">
        <v>511</v>
      </c>
      <c r="C406" s="105"/>
      <c r="D406" s="104">
        <v>2</v>
      </c>
      <c r="E406" s="105" t="s">
        <v>7014</v>
      </c>
      <c r="F406" s="105" t="s">
        <v>6740</v>
      </c>
      <c r="G406" s="104">
        <v>1</v>
      </c>
      <c r="H406" s="105" t="s">
        <v>483</v>
      </c>
      <c r="I406" s="104" t="b">
        <v>1</v>
      </c>
      <c r="J406" s="105"/>
      <c r="K406" s="105"/>
      <c r="L406" s="104">
        <v>24</v>
      </c>
      <c r="M406" s="105"/>
      <c r="N406" s="104" t="b">
        <v>1</v>
      </c>
      <c r="O406" s="104">
        <v>0</v>
      </c>
      <c r="P406" s="105"/>
      <c r="Q406" s="105"/>
      <c r="R406" s="104" t="b">
        <v>0</v>
      </c>
      <c r="S406" s="105"/>
      <c r="T406" s="105"/>
      <c r="U406" s="105"/>
      <c r="V406" s="105"/>
      <c r="W406" s="105"/>
      <c r="X406" s="105"/>
      <c r="Y406" s="105"/>
      <c r="Z406" s="105"/>
      <c r="AA406" s="105"/>
      <c r="AB406" s="105"/>
      <c r="AC406" s="105"/>
      <c r="AD406" s="105"/>
      <c r="AE406" s="105"/>
      <c r="AF406" s="105"/>
      <c r="AG406" s="105"/>
      <c r="AH406" s="105"/>
      <c r="AI406" s="105"/>
      <c r="AJ406" s="105"/>
      <c r="AK406" s="105"/>
      <c r="AL406" s="105"/>
      <c r="AM406" s="105"/>
      <c r="AN406" s="105"/>
      <c r="AO406" s="105"/>
      <c r="AP406" s="105"/>
      <c r="AQ406" s="104">
        <v>0</v>
      </c>
      <c r="AR406" s="104">
        <v>0</v>
      </c>
      <c r="AS406" s="105"/>
      <c r="AT406" s="104">
        <v>0</v>
      </c>
      <c r="AU406" s="104">
        <v>0</v>
      </c>
      <c r="AV406" s="104">
        <v>-1</v>
      </c>
      <c r="AW406" s="104">
        <v>1460</v>
      </c>
      <c r="AX406" s="104">
        <v>1460</v>
      </c>
      <c r="AY406" s="104">
        <v>20</v>
      </c>
      <c r="AZ406" s="104" t="b">
        <v>0</v>
      </c>
      <c r="BA406" s="104">
        <v>0</v>
      </c>
      <c r="BB406" s="104">
        <v>0</v>
      </c>
      <c r="BC406" s="104">
        <v>0</v>
      </c>
      <c r="BD406" s="104" t="b">
        <v>0</v>
      </c>
      <c r="BE406" s="105" t="s">
        <v>512</v>
      </c>
      <c r="BF406" s="104">
        <v>0</v>
      </c>
      <c r="BG406" s="104">
        <v>0</v>
      </c>
      <c r="BH406" s="104">
        <v>0</v>
      </c>
      <c r="BI406" s="104" t="b">
        <v>0</v>
      </c>
      <c r="BJ406" s="105"/>
      <c r="BK406" s="105"/>
      <c r="BL406" s="104">
        <v>0</v>
      </c>
      <c r="BM406" s="104">
        <v>1</v>
      </c>
      <c r="BN406" s="104">
        <v>0</v>
      </c>
      <c r="BO406" s="105" t="s">
        <v>6741</v>
      </c>
      <c r="BP406" s="105" t="s">
        <v>208</v>
      </c>
      <c r="BQ406" s="104">
        <v>8760</v>
      </c>
      <c r="BR406" s="105"/>
      <c r="BS406" s="105" t="s">
        <v>513</v>
      </c>
      <c r="BT406" s="105"/>
      <c r="BU406" s="104">
        <v>0</v>
      </c>
    </row>
    <row r="407" spans="1:73" x14ac:dyDescent="0.35">
      <c r="A407" s="104">
        <v>0</v>
      </c>
      <c r="B407" s="105" t="s">
        <v>511</v>
      </c>
      <c r="C407" s="105"/>
      <c r="D407" s="104">
        <v>2</v>
      </c>
      <c r="E407" s="105" t="s">
        <v>7014</v>
      </c>
      <c r="F407" s="105" t="s">
        <v>10656</v>
      </c>
      <c r="G407" s="104">
        <v>1</v>
      </c>
      <c r="H407" s="105" t="s">
        <v>483</v>
      </c>
      <c r="I407" s="104" t="b">
        <v>1</v>
      </c>
      <c r="J407" s="105"/>
      <c r="K407" s="105"/>
      <c r="L407" s="104">
        <v>24</v>
      </c>
      <c r="M407" s="105"/>
      <c r="N407" s="104" t="b">
        <v>1</v>
      </c>
      <c r="O407" s="104">
        <v>0</v>
      </c>
      <c r="P407" s="105"/>
      <c r="Q407" s="105"/>
      <c r="R407" s="104" t="b">
        <v>1</v>
      </c>
      <c r="S407" s="105"/>
      <c r="T407" s="105"/>
      <c r="U407" s="105"/>
      <c r="V407" s="105"/>
      <c r="W407" s="105"/>
      <c r="X407" s="105"/>
      <c r="Y407" s="105"/>
      <c r="Z407" s="105"/>
      <c r="AA407" s="105"/>
      <c r="AB407" s="105"/>
      <c r="AC407" s="105"/>
      <c r="AD407" s="105"/>
      <c r="AE407" s="105"/>
      <c r="AF407" s="105"/>
      <c r="AG407" s="105"/>
      <c r="AH407" s="105"/>
      <c r="AI407" s="105"/>
      <c r="AJ407" s="105"/>
      <c r="AK407" s="105"/>
      <c r="AL407" s="105"/>
      <c r="AM407" s="105"/>
      <c r="AN407" s="105"/>
      <c r="AO407" s="105"/>
      <c r="AP407" s="105"/>
      <c r="AQ407" s="104">
        <v>0</v>
      </c>
      <c r="AR407" s="104">
        <v>0</v>
      </c>
      <c r="AS407" s="105"/>
      <c r="AT407" s="104">
        <v>0</v>
      </c>
      <c r="AU407" s="104">
        <v>0</v>
      </c>
      <c r="AV407" s="104">
        <v>-1</v>
      </c>
      <c r="AW407" s="104">
        <v>1460</v>
      </c>
      <c r="AX407" s="104">
        <v>1460</v>
      </c>
      <c r="AY407" s="104">
        <v>20</v>
      </c>
      <c r="AZ407" s="104" t="b">
        <v>0</v>
      </c>
      <c r="BA407" s="104">
        <v>0</v>
      </c>
      <c r="BB407" s="104">
        <v>0</v>
      </c>
      <c r="BC407" s="104">
        <v>0</v>
      </c>
      <c r="BD407" s="104" t="b">
        <v>0</v>
      </c>
      <c r="BE407" s="105" t="s">
        <v>512</v>
      </c>
      <c r="BF407" s="104">
        <v>0</v>
      </c>
      <c r="BG407" s="104">
        <v>0</v>
      </c>
      <c r="BH407" s="104">
        <v>0</v>
      </c>
      <c r="BI407" s="104" t="b">
        <v>0</v>
      </c>
      <c r="BJ407" s="105"/>
      <c r="BK407" s="105"/>
      <c r="BL407" s="104">
        <v>0</v>
      </c>
      <c r="BM407" s="104">
        <v>2</v>
      </c>
      <c r="BN407" s="104">
        <v>0</v>
      </c>
      <c r="BO407" s="105" t="s">
        <v>6742</v>
      </c>
      <c r="BP407" s="105" t="s">
        <v>6743</v>
      </c>
      <c r="BQ407" s="104">
        <v>17520</v>
      </c>
      <c r="BR407" s="105"/>
      <c r="BS407" s="105" t="s">
        <v>513</v>
      </c>
      <c r="BT407" s="105"/>
      <c r="BU407" s="104">
        <v>0</v>
      </c>
    </row>
    <row r="408" spans="1:73" x14ac:dyDescent="0.35">
      <c r="A408" s="104">
        <v>0</v>
      </c>
      <c r="B408" s="105" t="s">
        <v>482</v>
      </c>
      <c r="C408" s="105"/>
      <c r="D408" s="104">
        <v>2</v>
      </c>
      <c r="E408" s="105" t="s">
        <v>10830</v>
      </c>
      <c r="F408" s="105" t="s">
        <v>10660</v>
      </c>
      <c r="G408" s="104">
        <v>1</v>
      </c>
      <c r="H408" s="105" t="s">
        <v>483</v>
      </c>
      <c r="I408" s="104" t="b">
        <v>1</v>
      </c>
      <c r="J408" s="105"/>
      <c r="K408" s="105"/>
      <c r="L408" s="104">
        <v>24</v>
      </c>
      <c r="M408" s="105"/>
      <c r="N408" s="104" t="b">
        <v>1</v>
      </c>
      <c r="O408" s="104">
        <v>0</v>
      </c>
      <c r="P408" s="105"/>
      <c r="Q408" s="105"/>
      <c r="R408" s="104" t="b">
        <v>0</v>
      </c>
      <c r="S408" s="105"/>
      <c r="T408" s="105"/>
      <c r="U408" s="105"/>
      <c r="V408" s="105"/>
      <c r="W408" s="105"/>
      <c r="X408" s="105"/>
      <c r="Y408" s="105"/>
      <c r="Z408" s="105"/>
      <c r="AA408" s="105"/>
      <c r="AB408" s="105"/>
      <c r="AC408" s="105"/>
      <c r="AD408" s="105"/>
      <c r="AE408" s="105"/>
      <c r="AF408" s="105"/>
      <c r="AG408" s="105"/>
      <c r="AH408" s="105"/>
      <c r="AI408" s="105"/>
      <c r="AJ408" s="105"/>
      <c r="AK408" s="105"/>
      <c r="AL408" s="105"/>
      <c r="AM408" s="105"/>
      <c r="AN408" s="105"/>
      <c r="AO408" s="105"/>
      <c r="AP408" s="105"/>
      <c r="AQ408" s="104">
        <v>0</v>
      </c>
      <c r="AR408" s="104">
        <v>4400</v>
      </c>
      <c r="AS408" s="105"/>
      <c r="AT408" s="104">
        <v>0</v>
      </c>
      <c r="AU408" s="104">
        <v>0</v>
      </c>
      <c r="AV408" s="104">
        <v>-1</v>
      </c>
      <c r="AW408" s="104">
        <v>8760</v>
      </c>
      <c r="AX408" s="104">
        <v>1752</v>
      </c>
      <c r="AY408" s="104">
        <v>10</v>
      </c>
      <c r="AZ408" s="104" t="b">
        <v>0</v>
      </c>
      <c r="BA408" s="104">
        <v>0</v>
      </c>
      <c r="BB408" s="104">
        <v>0</v>
      </c>
      <c r="BC408" s="104">
        <v>0</v>
      </c>
      <c r="BD408" s="104" t="b">
        <v>1</v>
      </c>
      <c r="BE408" s="105" t="s">
        <v>512</v>
      </c>
      <c r="BF408" s="104">
        <v>0</v>
      </c>
      <c r="BG408" s="104">
        <v>0</v>
      </c>
      <c r="BH408" s="104">
        <v>0</v>
      </c>
      <c r="BI408" s="104" t="b">
        <v>0</v>
      </c>
      <c r="BJ408" s="105"/>
      <c r="BK408" s="105"/>
      <c r="BL408" s="104">
        <v>0</v>
      </c>
      <c r="BM408" s="104">
        <v>0</v>
      </c>
      <c r="BN408" s="104">
        <v>8</v>
      </c>
      <c r="BO408" s="105"/>
      <c r="BP408" s="105" t="s">
        <v>311</v>
      </c>
      <c r="BQ408" s="104">
        <v>17520</v>
      </c>
      <c r="BR408" s="105"/>
      <c r="BS408" s="105" t="s">
        <v>105</v>
      </c>
      <c r="BT408" s="105"/>
      <c r="BU408" s="104">
        <v>0</v>
      </c>
    </row>
    <row r="409" spans="1:73" x14ac:dyDescent="0.35">
      <c r="A409" s="104">
        <v>0</v>
      </c>
      <c r="B409" s="105" t="s">
        <v>511</v>
      </c>
      <c r="C409" s="105"/>
      <c r="D409" s="104">
        <v>2</v>
      </c>
      <c r="E409" s="105" t="s">
        <v>10830</v>
      </c>
      <c r="F409" s="105" t="s">
        <v>6762</v>
      </c>
      <c r="G409" s="104">
        <v>1</v>
      </c>
      <c r="H409" s="105" t="s">
        <v>483</v>
      </c>
      <c r="I409" s="104" t="b">
        <v>1</v>
      </c>
      <c r="J409" s="105"/>
      <c r="K409" s="105"/>
      <c r="L409" s="104">
        <v>24</v>
      </c>
      <c r="M409" s="105"/>
      <c r="N409" s="104" t="b">
        <v>1</v>
      </c>
      <c r="O409" s="104">
        <v>0</v>
      </c>
      <c r="P409" s="105"/>
      <c r="Q409" s="105"/>
      <c r="R409" s="104" t="b">
        <v>0</v>
      </c>
      <c r="S409" s="105"/>
      <c r="T409" s="105"/>
      <c r="U409" s="105"/>
      <c r="V409" s="105"/>
      <c r="W409" s="105"/>
      <c r="X409" s="105"/>
      <c r="Y409" s="105"/>
      <c r="Z409" s="105"/>
      <c r="AA409" s="105"/>
      <c r="AB409" s="105"/>
      <c r="AC409" s="105"/>
      <c r="AD409" s="105"/>
      <c r="AE409" s="105"/>
      <c r="AF409" s="105"/>
      <c r="AG409" s="105"/>
      <c r="AH409" s="105"/>
      <c r="AI409" s="105"/>
      <c r="AJ409" s="105"/>
      <c r="AK409" s="105"/>
      <c r="AL409" s="105"/>
      <c r="AM409" s="105"/>
      <c r="AN409" s="105"/>
      <c r="AO409" s="105"/>
      <c r="AP409" s="105"/>
      <c r="AQ409" s="104">
        <v>0</v>
      </c>
      <c r="AR409" s="104">
        <v>0</v>
      </c>
      <c r="AS409" s="105"/>
      <c r="AT409" s="104">
        <v>0</v>
      </c>
      <c r="AU409" s="104">
        <v>0</v>
      </c>
      <c r="AV409" s="104">
        <v>-1</v>
      </c>
      <c r="AW409" s="104">
        <v>1460</v>
      </c>
      <c r="AX409" s="104">
        <v>1460</v>
      </c>
      <c r="AY409" s="104">
        <v>20</v>
      </c>
      <c r="AZ409" s="104" t="b">
        <v>0</v>
      </c>
      <c r="BA409" s="104">
        <v>0</v>
      </c>
      <c r="BB409" s="104">
        <v>0</v>
      </c>
      <c r="BC409" s="104">
        <v>0</v>
      </c>
      <c r="BD409" s="104" t="b">
        <v>0</v>
      </c>
      <c r="BE409" s="105" t="s">
        <v>512</v>
      </c>
      <c r="BF409" s="104">
        <v>0</v>
      </c>
      <c r="BG409" s="104">
        <v>0</v>
      </c>
      <c r="BH409" s="104">
        <v>0</v>
      </c>
      <c r="BI409" s="104" t="b">
        <v>0</v>
      </c>
      <c r="BJ409" s="105"/>
      <c r="BK409" s="105"/>
      <c r="BL409" s="104">
        <v>0</v>
      </c>
      <c r="BM409" s="104">
        <v>1</v>
      </c>
      <c r="BN409" s="104">
        <v>0</v>
      </c>
      <c r="BO409" s="105" t="s">
        <v>6763</v>
      </c>
      <c r="BP409" s="105" t="s">
        <v>208</v>
      </c>
      <c r="BQ409" s="104">
        <v>8760</v>
      </c>
      <c r="BR409" s="105"/>
      <c r="BS409" s="105" t="s">
        <v>513</v>
      </c>
      <c r="BT409" s="105"/>
      <c r="BU409" s="104">
        <v>0</v>
      </c>
    </row>
    <row r="410" spans="1:73" x14ac:dyDescent="0.35">
      <c r="A410" s="104">
        <v>0</v>
      </c>
      <c r="B410" s="105" t="s">
        <v>482</v>
      </c>
      <c r="C410" s="105"/>
      <c r="D410" s="104">
        <v>2</v>
      </c>
      <c r="E410" s="105" t="s">
        <v>10831</v>
      </c>
      <c r="F410" s="105" t="s">
        <v>6764</v>
      </c>
      <c r="G410" s="104">
        <v>1</v>
      </c>
      <c r="H410" s="105" t="s">
        <v>483</v>
      </c>
      <c r="I410" s="104" t="b">
        <v>1</v>
      </c>
      <c r="J410" s="105"/>
      <c r="K410" s="105"/>
      <c r="L410" s="104">
        <v>24</v>
      </c>
      <c r="M410" s="105"/>
      <c r="N410" s="104" t="b">
        <v>1</v>
      </c>
      <c r="O410" s="104">
        <v>0</v>
      </c>
      <c r="P410" s="105"/>
      <c r="Q410" s="105"/>
      <c r="R410" s="104" t="b">
        <v>0</v>
      </c>
      <c r="S410" s="105"/>
      <c r="T410" s="105"/>
      <c r="U410" s="105"/>
      <c r="V410" s="105"/>
      <c r="W410" s="105"/>
      <c r="X410" s="105"/>
      <c r="Y410" s="105"/>
      <c r="Z410" s="105"/>
      <c r="AA410" s="105"/>
      <c r="AB410" s="105"/>
      <c r="AC410" s="105"/>
      <c r="AD410" s="105"/>
      <c r="AE410" s="105"/>
      <c r="AF410" s="105"/>
      <c r="AG410" s="105"/>
      <c r="AH410" s="105"/>
      <c r="AI410" s="105"/>
      <c r="AJ410" s="105"/>
      <c r="AK410" s="105"/>
      <c r="AL410" s="105"/>
      <c r="AM410" s="105"/>
      <c r="AN410" s="105"/>
      <c r="AO410" s="105"/>
      <c r="AP410" s="105"/>
      <c r="AQ410" s="104">
        <v>0</v>
      </c>
      <c r="AR410" s="104">
        <v>7000</v>
      </c>
      <c r="AS410" s="105"/>
      <c r="AT410" s="104">
        <v>0</v>
      </c>
      <c r="AU410" s="104">
        <v>0</v>
      </c>
      <c r="AV410" s="104">
        <v>-1</v>
      </c>
      <c r="AW410" s="104">
        <v>8760</v>
      </c>
      <c r="AX410" s="104">
        <v>1752</v>
      </c>
      <c r="AY410" s="104">
        <v>10</v>
      </c>
      <c r="AZ410" s="104" t="b">
        <v>0</v>
      </c>
      <c r="BA410" s="104">
        <v>0</v>
      </c>
      <c r="BB410" s="104">
        <v>0</v>
      </c>
      <c r="BC410" s="104">
        <v>0</v>
      </c>
      <c r="BD410" s="104" t="b">
        <v>1</v>
      </c>
      <c r="BE410" s="105" t="s">
        <v>512</v>
      </c>
      <c r="BF410" s="104">
        <v>0</v>
      </c>
      <c r="BG410" s="104">
        <v>0</v>
      </c>
      <c r="BH410" s="104">
        <v>0</v>
      </c>
      <c r="BI410" s="104" t="b">
        <v>0</v>
      </c>
      <c r="BJ410" s="105"/>
      <c r="BK410" s="105"/>
      <c r="BL410" s="104">
        <v>0</v>
      </c>
      <c r="BM410" s="104">
        <v>0</v>
      </c>
      <c r="BN410" s="104">
        <v>0</v>
      </c>
      <c r="BO410" s="105"/>
      <c r="BP410" s="105" t="s">
        <v>311</v>
      </c>
      <c r="BQ410" s="104">
        <v>175200</v>
      </c>
      <c r="BR410" s="105"/>
      <c r="BS410" s="105" t="s">
        <v>105</v>
      </c>
      <c r="BT410" s="105"/>
      <c r="BU410" s="104">
        <v>0</v>
      </c>
    </row>
    <row r="411" spans="1:73" x14ac:dyDescent="0.35">
      <c r="A411" s="104">
        <v>0</v>
      </c>
      <c r="B411" s="105" t="s">
        <v>511</v>
      </c>
      <c r="C411" s="105"/>
      <c r="D411" s="104">
        <v>2</v>
      </c>
      <c r="E411" s="105" t="s">
        <v>10831</v>
      </c>
      <c r="F411" s="105" t="s">
        <v>6762</v>
      </c>
      <c r="G411" s="104">
        <v>1</v>
      </c>
      <c r="H411" s="105" t="s">
        <v>483</v>
      </c>
      <c r="I411" s="104" t="b">
        <v>1</v>
      </c>
      <c r="J411" s="105"/>
      <c r="K411" s="105"/>
      <c r="L411" s="104">
        <v>24</v>
      </c>
      <c r="M411" s="105"/>
      <c r="N411" s="104" t="b">
        <v>1</v>
      </c>
      <c r="O411" s="104">
        <v>0</v>
      </c>
      <c r="P411" s="105"/>
      <c r="Q411" s="105"/>
      <c r="R411" s="104" t="b">
        <v>0</v>
      </c>
      <c r="S411" s="105"/>
      <c r="T411" s="105"/>
      <c r="U411" s="105"/>
      <c r="V411" s="105"/>
      <c r="W411" s="105"/>
      <c r="X411" s="105"/>
      <c r="Y411" s="105"/>
      <c r="Z411" s="105"/>
      <c r="AA411" s="105"/>
      <c r="AB411" s="105"/>
      <c r="AC411" s="105"/>
      <c r="AD411" s="105"/>
      <c r="AE411" s="105"/>
      <c r="AF411" s="105"/>
      <c r="AG411" s="105"/>
      <c r="AH411" s="105"/>
      <c r="AI411" s="105"/>
      <c r="AJ411" s="105"/>
      <c r="AK411" s="105"/>
      <c r="AL411" s="105"/>
      <c r="AM411" s="105"/>
      <c r="AN411" s="105"/>
      <c r="AO411" s="105"/>
      <c r="AP411" s="105"/>
      <c r="AQ411" s="104">
        <v>0</v>
      </c>
      <c r="AR411" s="104">
        <v>0</v>
      </c>
      <c r="AS411" s="105"/>
      <c r="AT411" s="104">
        <v>0</v>
      </c>
      <c r="AU411" s="104">
        <v>0</v>
      </c>
      <c r="AV411" s="104">
        <v>-1</v>
      </c>
      <c r="AW411" s="104">
        <v>1460</v>
      </c>
      <c r="AX411" s="104">
        <v>1460</v>
      </c>
      <c r="AY411" s="104">
        <v>20</v>
      </c>
      <c r="AZ411" s="104" t="b">
        <v>0</v>
      </c>
      <c r="BA411" s="104">
        <v>0</v>
      </c>
      <c r="BB411" s="104">
        <v>0</v>
      </c>
      <c r="BC411" s="104">
        <v>0</v>
      </c>
      <c r="BD411" s="104" t="b">
        <v>0</v>
      </c>
      <c r="BE411" s="105" t="s">
        <v>512</v>
      </c>
      <c r="BF411" s="104">
        <v>0</v>
      </c>
      <c r="BG411" s="104">
        <v>0</v>
      </c>
      <c r="BH411" s="104">
        <v>0</v>
      </c>
      <c r="BI411" s="104" t="b">
        <v>0</v>
      </c>
      <c r="BJ411" s="105"/>
      <c r="BK411" s="105"/>
      <c r="BL411" s="104">
        <v>0</v>
      </c>
      <c r="BM411" s="104">
        <v>1</v>
      </c>
      <c r="BN411" s="104">
        <v>0</v>
      </c>
      <c r="BO411" s="105" t="s">
        <v>6763</v>
      </c>
      <c r="BP411" s="105" t="s">
        <v>208</v>
      </c>
      <c r="BQ411" s="104">
        <v>8760</v>
      </c>
      <c r="BR411" s="105"/>
      <c r="BS411" s="105" t="s">
        <v>513</v>
      </c>
      <c r="BT411" s="105"/>
      <c r="BU411" s="104">
        <v>0</v>
      </c>
    </row>
    <row r="412" spans="1:73" x14ac:dyDescent="0.35">
      <c r="A412" s="104">
        <v>0</v>
      </c>
      <c r="B412" s="105" t="s">
        <v>511</v>
      </c>
      <c r="C412" s="105"/>
      <c r="D412" s="104">
        <v>2</v>
      </c>
      <c r="E412" s="105" t="s">
        <v>10831</v>
      </c>
      <c r="F412" s="105" t="s">
        <v>10656</v>
      </c>
      <c r="G412" s="104">
        <v>1</v>
      </c>
      <c r="H412" s="105" t="s">
        <v>483</v>
      </c>
      <c r="I412" s="104" t="b">
        <v>1</v>
      </c>
      <c r="J412" s="105"/>
      <c r="K412" s="105"/>
      <c r="L412" s="104">
        <v>24</v>
      </c>
      <c r="M412" s="105"/>
      <c r="N412" s="104" t="b">
        <v>1</v>
      </c>
      <c r="O412" s="104">
        <v>0</v>
      </c>
      <c r="P412" s="105"/>
      <c r="Q412" s="105"/>
      <c r="R412" s="104" t="b">
        <v>1</v>
      </c>
      <c r="S412" s="105"/>
      <c r="T412" s="105"/>
      <c r="U412" s="105"/>
      <c r="V412" s="105"/>
      <c r="W412" s="105"/>
      <c r="X412" s="105"/>
      <c r="Y412" s="105"/>
      <c r="Z412" s="105"/>
      <c r="AA412" s="105"/>
      <c r="AB412" s="105"/>
      <c r="AC412" s="105"/>
      <c r="AD412" s="105"/>
      <c r="AE412" s="105"/>
      <c r="AF412" s="105"/>
      <c r="AG412" s="105"/>
      <c r="AH412" s="105"/>
      <c r="AI412" s="105"/>
      <c r="AJ412" s="105"/>
      <c r="AK412" s="105"/>
      <c r="AL412" s="105"/>
      <c r="AM412" s="105"/>
      <c r="AN412" s="105"/>
      <c r="AO412" s="105"/>
      <c r="AP412" s="105"/>
      <c r="AQ412" s="104">
        <v>0</v>
      </c>
      <c r="AR412" s="104">
        <v>0</v>
      </c>
      <c r="AS412" s="105"/>
      <c r="AT412" s="104">
        <v>0</v>
      </c>
      <c r="AU412" s="104">
        <v>0</v>
      </c>
      <c r="AV412" s="104">
        <v>-1</v>
      </c>
      <c r="AW412" s="104">
        <v>1460</v>
      </c>
      <c r="AX412" s="104">
        <v>1460</v>
      </c>
      <c r="AY412" s="104">
        <v>20</v>
      </c>
      <c r="AZ412" s="104" t="b">
        <v>0</v>
      </c>
      <c r="BA412" s="104">
        <v>0</v>
      </c>
      <c r="BB412" s="104">
        <v>0</v>
      </c>
      <c r="BC412" s="104">
        <v>0</v>
      </c>
      <c r="BD412" s="104" t="b">
        <v>0</v>
      </c>
      <c r="BE412" s="105" t="s">
        <v>512</v>
      </c>
      <c r="BF412" s="104">
        <v>0</v>
      </c>
      <c r="BG412" s="104">
        <v>0</v>
      </c>
      <c r="BH412" s="104">
        <v>0</v>
      </c>
      <c r="BI412" s="104" t="b">
        <v>0</v>
      </c>
      <c r="BJ412" s="105"/>
      <c r="BK412" s="105"/>
      <c r="BL412" s="104">
        <v>0</v>
      </c>
      <c r="BM412" s="104">
        <v>2</v>
      </c>
      <c r="BN412" s="104">
        <v>0</v>
      </c>
      <c r="BO412" s="105" t="s">
        <v>6742</v>
      </c>
      <c r="BP412" s="105" t="s">
        <v>6743</v>
      </c>
      <c r="BQ412" s="104">
        <v>17520</v>
      </c>
      <c r="BR412" s="105"/>
      <c r="BS412" s="105" t="s">
        <v>513</v>
      </c>
      <c r="BT412" s="105"/>
      <c r="BU412" s="104">
        <v>0</v>
      </c>
    </row>
    <row r="413" spans="1:73" x14ac:dyDescent="0.35">
      <c r="A413" s="104">
        <v>0</v>
      </c>
      <c r="B413" s="105" t="s">
        <v>482</v>
      </c>
      <c r="C413" s="105"/>
      <c r="D413" s="104">
        <v>2</v>
      </c>
      <c r="E413" s="105" t="s">
        <v>10842</v>
      </c>
      <c r="F413" s="105" t="s">
        <v>6877</v>
      </c>
      <c r="G413" s="104">
        <v>1</v>
      </c>
      <c r="H413" s="105" t="s">
        <v>483</v>
      </c>
      <c r="I413" s="104" t="b">
        <v>1</v>
      </c>
      <c r="J413" s="105"/>
      <c r="K413" s="105"/>
      <c r="L413" s="104">
        <v>24</v>
      </c>
      <c r="M413" s="105"/>
      <c r="N413" s="104" t="b">
        <v>1</v>
      </c>
      <c r="O413" s="104">
        <v>0</v>
      </c>
      <c r="P413" s="105"/>
      <c r="Q413" s="105"/>
      <c r="R413" s="104" t="b">
        <v>0</v>
      </c>
      <c r="S413" s="105"/>
      <c r="T413" s="105"/>
      <c r="U413" s="105"/>
      <c r="V413" s="105"/>
      <c r="W413" s="105"/>
      <c r="X413" s="105"/>
      <c r="Y413" s="105"/>
      <c r="Z413" s="105"/>
      <c r="AA413" s="105"/>
      <c r="AB413" s="105"/>
      <c r="AC413" s="105"/>
      <c r="AD413" s="105"/>
      <c r="AE413" s="105"/>
      <c r="AF413" s="105"/>
      <c r="AG413" s="105"/>
      <c r="AH413" s="105"/>
      <c r="AI413" s="105"/>
      <c r="AJ413" s="105"/>
      <c r="AK413" s="105"/>
      <c r="AL413" s="105"/>
      <c r="AM413" s="105"/>
      <c r="AN413" s="105"/>
      <c r="AO413" s="105"/>
      <c r="AP413" s="105"/>
      <c r="AQ413" s="104">
        <v>0</v>
      </c>
      <c r="AR413" s="104">
        <v>10000</v>
      </c>
      <c r="AS413" s="105"/>
      <c r="AT413" s="104">
        <v>0</v>
      </c>
      <c r="AU413" s="104">
        <v>0</v>
      </c>
      <c r="AV413" s="104">
        <v>-1</v>
      </c>
      <c r="AW413" s="104">
        <v>8760</v>
      </c>
      <c r="AX413" s="104">
        <v>1752</v>
      </c>
      <c r="AY413" s="104">
        <v>10</v>
      </c>
      <c r="AZ413" s="104" t="b">
        <v>0</v>
      </c>
      <c r="BA413" s="104">
        <v>0</v>
      </c>
      <c r="BB413" s="104">
        <v>0</v>
      </c>
      <c r="BC413" s="104">
        <v>0</v>
      </c>
      <c r="BD413" s="104" t="b">
        <v>1</v>
      </c>
      <c r="BE413" s="105" t="s">
        <v>512</v>
      </c>
      <c r="BF413" s="104">
        <v>0</v>
      </c>
      <c r="BG413" s="104">
        <v>0</v>
      </c>
      <c r="BH413" s="104">
        <v>0</v>
      </c>
      <c r="BI413" s="104" t="b">
        <v>0</v>
      </c>
      <c r="BJ413" s="105"/>
      <c r="BK413" s="105"/>
      <c r="BL413" s="104">
        <v>0</v>
      </c>
      <c r="BM413" s="104">
        <v>0</v>
      </c>
      <c r="BN413" s="104">
        <v>40</v>
      </c>
      <c r="BO413" s="105"/>
      <c r="BP413" s="105" t="s">
        <v>311</v>
      </c>
      <c r="BQ413" s="104">
        <v>17520</v>
      </c>
      <c r="BR413" s="105"/>
      <c r="BS413" s="105" t="s">
        <v>105</v>
      </c>
      <c r="BT413" s="105"/>
      <c r="BU413" s="104">
        <v>0</v>
      </c>
    </row>
    <row r="414" spans="1:73" x14ac:dyDescent="0.35">
      <c r="A414" s="104">
        <v>0</v>
      </c>
      <c r="B414" s="105" t="s">
        <v>511</v>
      </c>
      <c r="C414" s="105"/>
      <c r="D414" s="104">
        <v>2</v>
      </c>
      <c r="E414" s="105" t="s">
        <v>10842</v>
      </c>
      <c r="F414" s="105" t="s">
        <v>6762</v>
      </c>
      <c r="G414" s="104">
        <v>1</v>
      </c>
      <c r="H414" s="105" t="s">
        <v>483</v>
      </c>
      <c r="I414" s="104" t="b">
        <v>1</v>
      </c>
      <c r="J414" s="105"/>
      <c r="K414" s="105"/>
      <c r="L414" s="104">
        <v>24</v>
      </c>
      <c r="M414" s="105"/>
      <c r="N414" s="104" t="b">
        <v>1</v>
      </c>
      <c r="O414" s="104">
        <v>0</v>
      </c>
      <c r="P414" s="105"/>
      <c r="Q414" s="105"/>
      <c r="R414" s="104" t="b">
        <v>0</v>
      </c>
      <c r="S414" s="105"/>
      <c r="T414" s="105"/>
      <c r="U414" s="105"/>
      <c r="V414" s="105"/>
      <c r="W414" s="105"/>
      <c r="X414" s="105"/>
      <c r="Y414" s="105"/>
      <c r="Z414" s="105"/>
      <c r="AA414" s="105"/>
      <c r="AB414" s="105"/>
      <c r="AC414" s="105"/>
      <c r="AD414" s="105"/>
      <c r="AE414" s="105"/>
      <c r="AF414" s="105"/>
      <c r="AG414" s="105"/>
      <c r="AH414" s="105"/>
      <c r="AI414" s="105"/>
      <c r="AJ414" s="105"/>
      <c r="AK414" s="105"/>
      <c r="AL414" s="105"/>
      <c r="AM414" s="105"/>
      <c r="AN414" s="105"/>
      <c r="AO414" s="105"/>
      <c r="AP414" s="105"/>
      <c r="AQ414" s="104">
        <v>0</v>
      </c>
      <c r="AR414" s="104">
        <v>0</v>
      </c>
      <c r="AS414" s="105"/>
      <c r="AT414" s="104">
        <v>0</v>
      </c>
      <c r="AU414" s="104">
        <v>0</v>
      </c>
      <c r="AV414" s="104">
        <v>-1</v>
      </c>
      <c r="AW414" s="104">
        <v>1460</v>
      </c>
      <c r="AX414" s="104">
        <v>1460</v>
      </c>
      <c r="AY414" s="104">
        <v>20</v>
      </c>
      <c r="AZ414" s="104" t="b">
        <v>0</v>
      </c>
      <c r="BA414" s="104">
        <v>0</v>
      </c>
      <c r="BB414" s="104">
        <v>0</v>
      </c>
      <c r="BC414" s="104">
        <v>0</v>
      </c>
      <c r="BD414" s="104" t="b">
        <v>0</v>
      </c>
      <c r="BE414" s="105" t="s">
        <v>512</v>
      </c>
      <c r="BF414" s="104">
        <v>0</v>
      </c>
      <c r="BG414" s="104">
        <v>0</v>
      </c>
      <c r="BH414" s="104">
        <v>0</v>
      </c>
      <c r="BI414" s="104" t="b">
        <v>0</v>
      </c>
      <c r="BJ414" s="105"/>
      <c r="BK414" s="105"/>
      <c r="BL414" s="104">
        <v>0</v>
      </c>
      <c r="BM414" s="104">
        <v>1</v>
      </c>
      <c r="BN414" s="104">
        <v>0</v>
      </c>
      <c r="BO414" s="105" t="s">
        <v>6763</v>
      </c>
      <c r="BP414" s="105" t="s">
        <v>208</v>
      </c>
      <c r="BQ414" s="104">
        <v>8760</v>
      </c>
      <c r="BR414" s="105"/>
      <c r="BS414" s="105" t="s">
        <v>513</v>
      </c>
      <c r="BT414" s="105"/>
      <c r="BU414" s="104">
        <v>0</v>
      </c>
    </row>
    <row r="415" spans="1:73" x14ac:dyDescent="0.35">
      <c r="A415" s="104">
        <v>0</v>
      </c>
      <c r="B415" s="105" t="s">
        <v>482</v>
      </c>
      <c r="C415" s="105"/>
      <c r="D415" s="104">
        <v>2</v>
      </c>
      <c r="E415" s="105" t="s">
        <v>7015</v>
      </c>
      <c r="F415" s="105" t="s">
        <v>6766</v>
      </c>
      <c r="G415" s="104">
        <v>1</v>
      </c>
      <c r="H415" s="105" t="s">
        <v>483</v>
      </c>
      <c r="I415" s="104" t="b">
        <v>1</v>
      </c>
      <c r="J415" s="105"/>
      <c r="K415" s="105"/>
      <c r="L415" s="104">
        <v>24</v>
      </c>
      <c r="M415" s="105"/>
      <c r="N415" s="104" t="b">
        <v>1</v>
      </c>
      <c r="O415" s="104">
        <v>0</v>
      </c>
      <c r="P415" s="105"/>
      <c r="Q415" s="105"/>
      <c r="R415" s="104" t="b">
        <v>0</v>
      </c>
      <c r="S415" s="105"/>
      <c r="T415" s="105"/>
      <c r="U415" s="105"/>
      <c r="V415" s="105"/>
      <c r="W415" s="105"/>
      <c r="X415" s="105"/>
      <c r="Y415" s="105"/>
      <c r="Z415" s="105"/>
      <c r="AA415" s="105"/>
      <c r="AB415" s="105"/>
      <c r="AC415" s="105"/>
      <c r="AD415" s="105"/>
      <c r="AE415" s="105"/>
      <c r="AF415" s="105"/>
      <c r="AG415" s="105"/>
      <c r="AH415" s="105"/>
      <c r="AI415" s="105"/>
      <c r="AJ415" s="105"/>
      <c r="AK415" s="105"/>
      <c r="AL415" s="105"/>
      <c r="AM415" s="105"/>
      <c r="AN415" s="105"/>
      <c r="AO415" s="105"/>
      <c r="AP415" s="105"/>
      <c r="AQ415" s="104">
        <v>0</v>
      </c>
      <c r="AR415" s="104">
        <v>15000</v>
      </c>
      <c r="AS415" s="105"/>
      <c r="AT415" s="104">
        <v>0</v>
      </c>
      <c r="AU415" s="104">
        <v>0</v>
      </c>
      <c r="AV415" s="104">
        <v>-1</v>
      </c>
      <c r="AW415" s="104">
        <v>1460</v>
      </c>
      <c r="AX415" s="104">
        <v>1460</v>
      </c>
      <c r="AY415" s="104">
        <v>20</v>
      </c>
      <c r="AZ415" s="104" t="b">
        <v>0</v>
      </c>
      <c r="BA415" s="104">
        <v>0</v>
      </c>
      <c r="BB415" s="104">
        <v>0</v>
      </c>
      <c r="BC415" s="104">
        <v>0</v>
      </c>
      <c r="BD415" s="104" t="b">
        <v>1</v>
      </c>
      <c r="BE415" s="105" t="s">
        <v>512</v>
      </c>
      <c r="BF415" s="104">
        <v>0</v>
      </c>
      <c r="BG415" s="104">
        <v>0</v>
      </c>
      <c r="BH415" s="104">
        <v>0</v>
      </c>
      <c r="BI415" s="104" t="b">
        <v>0</v>
      </c>
      <c r="BJ415" s="105"/>
      <c r="BK415" s="105"/>
      <c r="BL415" s="104">
        <v>0</v>
      </c>
      <c r="BM415" s="104">
        <v>0</v>
      </c>
      <c r="BN415" s="104">
        <v>0</v>
      </c>
      <c r="BO415" s="105"/>
      <c r="BP415" s="105" t="s">
        <v>311</v>
      </c>
      <c r="BQ415" s="104">
        <v>219000</v>
      </c>
      <c r="BR415" s="105"/>
      <c r="BS415" s="105" t="s">
        <v>105</v>
      </c>
      <c r="BT415" s="105"/>
      <c r="BU415" s="104">
        <v>0</v>
      </c>
    </row>
    <row r="416" spans="1:73" x14ac:dyDescent="0.35">
      <c r="A416" s="104">
        <v>0</v>
      </c>
      <c r="B416" s="105" t="s">
        <v>511</v>
      </c>
      <c r="C416" s="105"/>
      <c r="D416" s="104">
        <v>2</v>
      </c>
      <c r="E416" s="105" t="s">
        <v>7015</v>
      </c>
      <c r="F416" s="105" t="s">
        <v>6740</v>
      </c>
      <c r="G416" s="104">
        <v>1</v>
      </c>
      <c r="H416" s="105" t="s">
        <v>483</v>
      </c>
      <c r="I416" s="104" t="b">
        <v>1</v>
      </c>
      <c r="J416" s="105"/>
      <c r="K416" s="105"/>
      <c r="L416" s="104">
        <v>24</v>
      </c>
      <c r="M416" s="105"/>
      <c r="N416" s="104" t="b">
        <v>1</v>
      </c>
      <c r="O416" s="104">
        <v>0</v>
      </c>
      <c r="P416" s="105"/>
      <c r="Q416" s="105"/>
      <c r="R416" s="104" t="b">
        <v>0</v>
      </c>
      <c r="S416" s="105"/>
      <c r="T416" s="105"/>
      <c r="U416" s="105"/>
      <c r="V416" s="105"/>
      <c r="W416" s="105"/>
      <c r="X416" s="105"/>
      <c r="Y416" s="105"/>
      <c r="Z416" s="105"/>
      <c r="AA416" s="105"/>
      <c r="AB416" s="105"/>
      <c r="AC416" s="105"/>
      <c r="AD416" s="105"/>
      <c r="AE416" s="105"/>
      <c r="AF416" s="105"/>
      <c r="AG416" s="105"/>
      <c r="AH416" s="105"/>
      <c r="AI416" s="105"/>
      <c r="AJ416" s="105"/>
      <c r="AK416" s="105"/>
      <c r="AL416" s="105"/>
      <c r="AM416" s="105"/>
      <c r="AN416" s="105"/>
      <c r="AO416" s="105"/>
      <c r="AP416" s="105"/>
      <c r="AQ416" s="104">
        <v>0</v>
      </c>
      <c r="AR416" s="104">
        <v>0</v>
      </c>
      <c r="AS416" s="105"/>
      <c r="AT416" s="104">
        <v>0</v>
      </c>
      <c r="AU416" s="104">
        <v>0</v>
      </c>
      <c r="AV416" s="104">
        <v>-1</v>
      </c>
      <c r="AW416" s="104">
        <v>1460</v>
      </c>
      <c r="AX416" s="104">
        <v>1460</v>
      </c>
      <c r="AY416" s="104">
        <v>20</v>
      </c>
      <c r="AZ416" s="104" t="b">
        <v>0</v>
      </c>
      <c r="BA416" s="104">
        <v>0</v>
      </c>
      <c r="BB416" s="104">
        <v>0</v>
      </c>
      <c r="BC416" s="104">
        <v>0</v>
      </c>
      <c r="BD416" s="104" t="b">
        <v>0</v>
      </c>
      <c r="BE416" s="105" t="s">
        <v>512</v>
      </c>
      <c r="BF416" s="104">
        <v>0</v>
      </c>
      <c r="BG416" s="104">
        <v>0</v>
      </c>
      <c r="BH416" s="104">
        <v>0</v>
      </c>
      <c r="BI416" s="104" t="b">
        <v>0</v>
      </c>
      <c r="BJ416" s="105"/>
      <c r="BK416" s="105"/>
      <c r="BL416" s="104">
        <v>0</v>
      </c>
      <c r="BM416" s="104">
        <v>1</v>
      </c>
      <c r="BN416" s="104">
        <v>0</v>
      </c>
      <c r="BO416" s="105" t="s">
        <v>6741</v>
      </c>
      <c r="BP416" s="105" t="s">
        <v>208</v>
      </c>
      <c r="BQ416" s="104">
        <v>8760</v>
      </c>
      <c r="BR416" s="105"/>
      <c r="BS416" s="105" t="s">
        <v>513</v>
      </c>
      <c r="BT416" s="105"/>
      <c r="BU416" s="104">
        <v>0</v>
      </c>
    </row>
    <row r="417" spans="1:73" x14ac:dyDescent="0.35">
      <c r="A417" s="104">
        <v>0</v>
      </c>
      <c r="B417" s="105" t="s">
        <v>511</v>
      </c>
      <c r="C417" s="105"/>
      <c r="D417" s="104">
        <v>2</v>
      </c>
      <c r="E417" s="105" t="s">
        <v>7015</v>
      </c>
      <c r="F417" s="105" t="s">
        <v>10656</v>
      </c>
      <c r="G417" s="104">
        <v>1</v>
      </c>
      <c r="H417" s="105" t="s">
        <v>483</v>
      </c>
      <c r="I417" s="104" t="b">
        <v>1</v>
      </c>
      <c r="J417" s="105"/>
      <c r="K417" s="105"/>
      <c r="L417" s="104">
        <v>24</v>
      </c>
      <c r="M417" s="105"/>
      <c r="N417" s="104" t="b">
        <v>1</v>
      </c>
      <c r="O417" s="104">
        <v>0</v>
      </c>
      <c r="P417" s="105"/>
      <c r="Q417" s="105"/>
      <c r="R417" s="104" t="b">
        <v>1</v>
      </c>
      <c r="S417" s="105"/>
      <c r="T417" s="105"/>
      <c r="U417" s="105"/>
      <c r="V417" s="105"/>
      <c r="W417" s="105"/>
      <c r="X417" s="105"/>
      <c r="Y417" s="105"/>
      <c r="Z417" s="105"/>
      <c r="AA417" s="105"/>
      <c r="AB417" s="105"/>
      <c r="AC417" s="105"/>
      <c r="AD417" s="105"/>
      <c r="AE417" s="105"/>
      <c r="AF417" s="105"/>
      <c r="AG417" s="105"/>
      <c r="AH417" s="105"/>
      <c r="AI417" s="105"/>
      <c r="AJ417" s="105"/>
      <c r="AK417" s="105"/>
      <c r="AL417" s="105"/>
      <c r="AM417" s="105"/>
      <c r="AN417" s="105"/>
      <c r="AO417" s="105"/>
      <c r="AP417" s="105"/>
      <c r="AQ417" s="104">
        <v>0</v>
      </c>
      <c r="AR417" s="104">
        <v>0</v>
      </c>
      <c r="AS417" s="105"/>
      <c r="AT417" s="104">
        <v>0</v>
      </c>
      <c r="AU417" s="104">
        <v>0</v>
      </c>
      <c r="AV417" s="104">
        <v>-1</v>
      </c>
      <c r="AW417" s="104">
        <v>1460</v>
      </c>
      <c r="AX417" s="104">
        <v>1460</v>
      </c>
      <c r="AY417" s="104">
        <v>20</v>
      </c>
      <c r="AZ417" s="104" t="b">
        <v>0</v>
      </c>
      <c r="BA417" s="104">
        <v>0</v>
      </c>
      <c r="BB417" s="104">
        <v>0</v>
      </c>
      <c r="BC417" s="104">
        <v>0</v>
      </c>
      <c r="BD417" s="104" t="b">
        <v>0</v>
      </c>
      <c r="BE417" s="105" t="s">
        <v>512</v>
      </c>
      <c r="BF417" s="104">
        <v>0</v>
      </c>
      <c r="BG417" s="104">
        <v>0</v>
      </c>
      <c r="BH417" s="104">
        <v>0</v>
      </c>
      <c r="BI417" s="104" t="b">
        <v>0</v>
      </c>
      <c r="BJ417" s="105"/>
      <c r="BK417" s="105"/>
      <c r="BL417" s="104">
        <v>0</v>
      </c>
      <c r="BM417" s="104">
        <v>2</v>
      </c>
      <c r="BN417" s="104">
        <v>0</v>
      </c>
      <c r="BO417" s="105" t="s">
        <v>6742</v>
      </c>
      <c r="BP417" s="105" t="s">
        <v>6743</v>
      </c>
      <c r="BQ417" s="104">
        <v>17520</v>
      </c>
      <c r="BR417" s="105"/>
      <c r="BS417" s="105" t="s">
        <v>513</v>
      </c>
      <c r="BT417" s="105"/>
      <c r="BU417" s="104">
        <v>0</v>
      </c>
    </row>
    <row r="418" spans="1:73" x14ac:dyDescent="0.35">
      <c r="A418" s="104">
        <v>0</v>
      </c>
      <c r="B418" s="105" t="s">
        <v>511</v>
      </c>
      <c r="C418" s="105"/>
      <c r="D418" s="104">
        <v>2</v>
      </c>
      <c r="E418" s="105" t="s">
        <v>6938</v>
      </c>
      <c r="F418" s="105" t="s">
        <v>6767</v>
      </c>
      <c r="G418" s="104">
        <v>1</v>
      </c>
      <c r="H418" s="105" t="s">
        <v>483</v>
      </c>
      <c r="I418" s="104" t="b">
        <v>1</v>
      </c>
      <c r="J418" s="105"/>
      <c r="K418" s="105"/>
      <c r="L418" s="104">
        <v>24</v>
      </c>
      <c r="M418" s="105"/>
      <c r="N418" s="104" t="b">
        <v>1</v>
      </c>
      <c r="O418" s="104">
        <v>0</v>
      </c>
      <c r="P418" s="105"/>
      <c r="Q418" s="105" t="s">
        <v>5934</v>
      </c>
      <c r="R418" s="104" t="b">
        <v>1</v>
      </c>
      <c r="S418" s="105"/>
      <c r="T418" s="105"/>
      <c r="U418" s="105"/>
      <c r="V418" s="105"/>
      <c r="W418" s="105"/>
      <c r="X418" s="105"/>
      <c r="Y418" s="105"/>
      <c r="Z418" s="105"/>
      <c r="AA418" s="105"/>
      <c r="AB418" s="105"/>
      <c r="AC418" s="105"/>
      <c r="AD418" s="105"/>
      <c r="AE418" s="105"/>
      <c r="AF418" s="105"/>
      <c r="AG418" s="105"/>
      <c r="AH418" s="105"/>
      <c r="AI418" s="105"/>
      <c r="AJ418" s="105"/>
      <c r="AK418" s="105"/>
      <c r="AL418" s="105"/>
      <c r="AM418" s="105"/>
      <c r="AN418" s="105"/>
      <c r="AO418" s="105"/>
      <c r="AP418" s="105"/>
      <c r="AQ418" s="104">
        <v>0</v>
      </c>
      <c r="AR418" s="104">
        <v>0</v>
      </c>
      <c r="AS418" s="105"/>
      <c r="AT418" s="104">
        <v>0</v>
      </c>
      <c r="AU418" s="104">
        <v>0</v>
      </c>
      <c r="AV418" s="104">
        <v>-1</v>
      </c>
      <c r="AW418" s="104">
        <v>8760</v>
      </c>
      <c r="AX418" s="104">
        <v>0.1</v>
      </c>
      <c r="AY418" s="104">
        <v>2</v>
      </c>
      <c r="AZ418" s="104" t="b">
        <v>0</v>
      </c>
      <c r="BA418" s="104">
        <v>0</v>
      </c>
      <c r="BB418" s="104">
        <v>0</v>
      </c>
      <c r="BC418" s="104">
        <v>0</v>
      </c>
      <c r="BD418" s="104" t="b">
        <v>1</v>
      </c>
      <c r="BE418" s="105" t="s">
        <v>512</v>
      </c>
      <c r="BF418" s="104">
        <v>0</v>
      </c>
      <c r="BG418" s="104">
        <v>0</v>
      </c>
      <c r="BH418" s="104">
        <v>0</v>
      </c>
      <c r="BI418" s="104" t="b">
        <v>0</v>
      </c>
      <c r="BJ418" s="105"/>
      <c r="BK418" s="105"/>
      <c r="BL418" s="104">
        <v>0</v>
      </c>
      <c r="BM418" s="104">
        <v>0</v>
      </c>
      <c r="BN418" s="104">
        <v>8</v>
      </c>
      <c r="BO418" s="105"/>
      <c r="BP418" s="105" t="s">
        <v>6743</v>
      </c>
      <c r="BQ418" s="104">
        <v>8760</v>
      </c>
      <c r="BR418" s="105"/>
      <c r="BS418" s="105" t="s">
        <v>513</v>
      </c>
      <c r="BT418" s="105"/>
      <c r="BU418" s="104">
        <v>0</v>
      </c>
    </row>
    <row r="419" spans="1:73" x14ac:dyDescent="0.35">
      <c r="A419" s="104">
        <v>0</v>
      </c>
      <c r="B419" s="105" t="s">
        <v>482</v>
      </c>
      <c r="C419" s="105"/>
      <c r="D419" s="104">
        <v>2</v>
      </c>
      <c r="E419" s="105" t="s">
        <v>6938</v>
      </c>
      <c r="F419" s="105" t="s">
        <v>10661</v>
      </c>
      <c r="G419" s="104">
        <v>1</v>
      </c>
      <c r="H419" s="105" t="s">
        <v>483</v>
      </c>
      <c r="I419" s="104" t="b">
        <v>1</v>
      </c>
      <c r="J419" s="105"/>
      <c r="K419" s="105"/>
      <c r="L419" s="104">
        <v>24</v>
      </c>
      <c r="M419" s="105"/>
      <c r="N419" s="104" t="b">
        <v>1</v>
      </c>
      <c r="O419" s="104">
        <v>0</v>
      </c>
      <c r="P419" s="105"/>
      <c r="Q419" s="105"/>
      <c r="R419" s="104" t="b">
        <v>0</v>
      </c>
      <c r="S419" s="105"/>
      <c r="T419" s="105"/>
      <c r="U419" s="105"/>
      <c r="V419" s="105"/>
      <c r="W419" s="105"/>
      <c r="X419" s="105"/>
      <c r="Y419" s="105"/>
      <c r="Z419" s="105"/>
      <c r="AA419" s="105"/>
      <c r="AB419" s="105"/>
      <c r="AC419" s="105"/>
      <c r="AD419" s="105"/>
      <c r="AE419" s="105"/>
      <c r="AF419" s="105"/>
      <c r="AG419" s="105"/>
      <c r="AH419" s="105"/>
      <c r="AI419" s="105"/>
      <c r="AJ419" s="105"/>
      <c r="AK419" s="105"/>
      <c r="AL419" s="105"/>
      <c r="AM419" s="105"/>
      <c r="AN419" s="105"/>
      <c r="AO419" s="105"/>
      <c r="AP419" s="105"/>
      <c r="AQ419" s="104">
        <v>0</v>
      </c>
      <c r="AR419" s="104">
        <v>48000</v>
      </c>
      <c r="AS419" s="105"/>
      <c r="AT419" s="104">
        <v>0</v>
      </c>
      <c r="AU419" s="104">
        <v>0</v>
      </c>
      <c r="AV419" s="104">
        <v>-1</v>
      </c>
      <c r="AW419" s="104">
        <v>87600</v>
      </c>
      <c r="AX419" s="104">
        <v>17520</v>
      </c>
      <c r="AY419" s="104">
        <v>20</v>
      </c>
      <c r="AZ419" s="104" t="b">
        <v>0</v>
      </c>
      <c r="BA419" s="104">
        <v>0</v>
      </c>
      <c r="BB419" s="104">
        <v>0</v>
      </c>
      <c r="BC419" s="104">
        <v>0</v>
      </c>
      <c r="BD419" s="104" t="b">
        <v>1</v>
      </c>
      <c r="BE419" s="105" t="s">
        <v>512</v>
      </c>
      <c r="BF419" s="104">
        <v>0</v>
      </c>
      <c r="BG419" s="104">
        <v>0</v>
      </c>
      <c r="BH419" s="104">
        <v>0</v>
      </c>
      <c r="BI419" s="104" t="b">
        <v>0</v>
      </c>
      <c r="BJ419" s="105"/>
      <c r="BK419" s="105"/>
      <c r="BL419" s="104">
        <v>0</v>
      </c>
      <c r="BM419" s="104">
        <v>1</v>
      </c>
      <c r="BN419" s="104">
        <v>0</v>
      </c>
      <c r="BO419" s="105"/>
      <c r="BP419" s="105" t="s">
        <v>207</v>
      </c>
      <c r="BQ419" s="104">
        <v>175200</v>
      </c>
      <c r="BR419" s="105"/>
      <c r="BS419" s="105" t="s">
        <v>105</v>
      </c>
      <c r="BT419" s="105"/>
      <c r="BU419" s="104">
        <v>0</v>
      </c>
    </row>
    <row r="420" spans="1:73" x14ac:dyDescent="0.35">
      <c r="A420" s="104">
        <v>0.1</v>
      </c>
      <c r="B420" s="105" t="s">
        <v>484</v>
      </c>
      <c r="C420" s="105"/>
      <c r="D420" s="104">
        <v>2</v>
      </c>
      <c r="E420" s="105" t="s">
        <v>6938</v>
      </c>
      <c r="F420" s="105" t="s">
        <v>6768</v>
      </c>
      <c r="G420" s="104">
        <v>1</v>
      </c>
      <c r="H420" s="105" t="s">
        <v>483</v>
      </c>
      <c r="I420" s="104" t="b">
        <v>1</v>
      </c>
      <c r="J420" s="105" t="s">
        <v>846</v>
      </c>
      <c r="K420" s="105" t="s">
        <v>846</v>
      </c>
      <c r="L420" s="104">
        <v>24</v>
      </c>
      <c r="M420" s="105"/>
      <c r="N420" s="104" t="b">
        <v>1</v>
      </c>
      <c r="O420" s="104">
        <v>0</v>
      </c>
      <c r="P420" s="105" t="s">
        <v>485</v>
      </c>
      <c r="Q420" s="105" t="s">
        <v>6002</v>
      </c>
      <c r="R420" s="104" t="b">
        <v>0</v>
      </c>
      <c r="S420" s="105"/>
      <c r="T420" s="105"/>
      <c r="U420" s="105"/>
      <c r="V420" s="105"/>
      <c r="W420" s="105"/>
      <c r="X420" s="105"/>
      <c r="Y420" s="105"/>
      <c r="Z420" s="105"/>
      <c r="AA420" s="105"/>
      <c r="AB420" s="105"/>
      <c r="AC420" s="105"/>
      <c r="AD420" s="105"/>
      <c r="AE420" s="105"/>
      <c r="AF420" s="105"/>
      <c r="AG420" s="105"/>
      <c r="AH420" s="105"/>
      <c r="AI420" s="105"/>
      <c r="AJ420" s="105"/>
      <c r="AK420" s="105"/>
      <c r="AL420" s="105"/>
      <c r="AM420" s="105"/>
      <c r="AN420" s="105"/>
      <c r="AO420" s="105"/>
      <c r="AP420" s="105"/>
      <c r="AQ420" s="104">
        <v>0</v>
      </c>
      <c r="AR420" s="104">
        <v>50</v>
      </c>
      <c r="AS420" s="105"/>
      <c r="AT420" s="104">
        <v>0</v>
      </c>
      <c r="AU420" s="104">
        <v>0</v>
      </c>
      <c r="AV420" s="104">
        <v>-1</v>
      </c>
      <c r="AW420" s="104">
        <v>1460</v>
      </c>
      <c r="AX420" s="104">
        <v>1460</v>
      </c>
      <c r="AY420" s="104">
        <v>20</v>
      </c>
      <c r="AZ420" s="104" t="b">
        <v>0</v>
      </c>
      <c r="BA420" s="104">
        <v>0</v>
      </c>
      <c r="BB420" s="104">
        <v>0</v>
      </c>
      <c r="BC420" s="104">
        <v>0</v>
      </c>
      <c r="BD420" s="104" t="b">
        <v>1</v>
      </c>
      <c r="BE420" s="105" t="s">
        <v>512</v>
      </c>
      <c r="BF420" s="104">
        <v>0</v>
      </c>
      <c r="BG420" s="104">
        <v>0</v>
      </c>
      <c r="BH420" s="104">
        <v>0</v>
      </c>
      <c r="BI420" s="104" t="b">
        <v>0</v>
      </c>
      <c r="BJ420" s="105"/>
      <c r="BK420" s="105"/>
      <c r="BL420" s="104">
        <v>0</v>
      </c>
      <c r="BM420" s="104">
        <v>2</v>
      </c>
      <c r="BN420" s="104">
        <v>2</v>
      </c>
      <c r="BO420" s="105"/>
      <c r="BP420" s="105" t="s">
        <v>209</v>
      </c>
      <c r="BQ420" s="104">
        <v>35040</v>
      </c>
      <c r="BR420" s="105"/>
      <c r="BS420" s="105" t="s">
        <v>513</v>
      </c>
      <c r="BT420" s="105"/>
      <c r="BU420" s="104">
        <v>0</v>
      </c>
    </row>
    <row r="421" spans="1:73" x14ac:dyDescent="0.35">
      <c r="A421" s="104">
        <v>0</v>
      </c>
      <c r="B421" s="105" t="s">
        <v>511</v>
      </c>
      <c r="C421" s="105"/>
      <c r="D421" s="104">
        <v>2</v>
      </c>
      <c r="E421" s="105" t="s">
        <v>6938</v>
      </c>
      <c r="F421" s="105" t="s">
        <v>6769</v>
      </c>
      <c r="G421" s="104">
        <v>1</v>
      </c>
      <c r="H421" s="105" t="s">
        <v>483</v>
      </c>
      <c r="I421" s="104" t="b">
        <v>1</v>
      </c>
      <c r="J421" s="105"/>
      <c r="K421" s="105"/>
      <c r="L421" s="104">
        <v>24</v>
      </c>
      <c r="M421" s="105"/>
      <c r="N421" s="104" t="b">
        <v>1</v>
      </c>
      <c r="O421" s="104">
        <v>0</v>
      </c>
      <c r="P421" s="105"/>
      <c r="Q421" s="105" t="s">
        <v>5934</v>
      </c>
      <c r="R421" s="104" t="b">
        <v>0</v>
      </c>
      <c r="S421" s="105"/>
      <c r="T421" s="105"/>
      <c r="U421" s="105"/>
      <c r="V421" s="105"/>
      <c r="W421" s="105"/>
      <c r="X421" s="105"/>
      <c r="Y421" s="105"/>
      <c r="Z421" s="105"/>
      <c r="AA421" s="105"/>
      <c r="AB421" s="105"/>
      <c r="AC421" s="105"/>
      <c r="AD421" s="105"/>
      <c r="AE421" s="105"/>
      <c r="AF421" s="105"/>
      <c r="AG421" s="105"/>
      <c r="AH421" s="105"/>
      <c r="AI421" s="105"/>
      <c r="AJ421" s="105"/>
      <c r="AK421" s="105"/>
      <c r="AL421" s="105"/>
      <c r="AM421" s="105"/>
      <c r="AN421" s="105"/>
      <c r="AO421" s="105"/>
      <c r="AP421" s="105"/>
      <c r="AQ421" s="104">
        <v>0</v>
      </c>
      <c r="AR421" s="104">
        <v>20</v>
      </c>
      <c r="AS421" s="105"/>
      <c r="AT421" s="104">
        <v>0</v>
      </c>
      <c r="AU421" s="104">
        <v>0</v>
      </c>
      <c r="AV421" s="104">
        <v>-1</v>
      </c>
      <c r="AW421" s="104">
        <v>1460</v>
      </c>
      <c r="AX421" s="104">
        <v>1460</v>
      </c>
      <c r="AY421" s="104">
        <v>20</v>
      </c>
      <c r="AZ421" s="104" t="b">
        <v>0</v>
      </c>
      <c r="BA421" s="104">
        <v>0</v>
      </c>
      <c r="BB421" s="104">
        <v>0</v>
      </c>
      <c r="BC421" s="104">
        <v>0</v>
      </c>
      <c r="BD421" s="104" t="b">
        <v>1</v>
      </c>
      <c r="BE421" s="105" t="s">
        <v>512</v>
      </c>
      <c r="BF421" s="104">
        <v>0</v>
      </c>
      <c r="BG421" s="104">
        <v>0</v>
      </c>
      <c r="BH421" s="104">
        <v>0</v>
      </c>
      <c r="BI421" s="104" t="b">
        <v>0</v>
      </c>
      <c r="BJ421" s="105"/>
      <c r="BK421" s="105"/>
      <c r="BL421" s="104">
        <v>0</v>
      </c>
      <c r="BM421" s="104">
        <v>3</v>
      </c>
      <c r="BN421" s="104">
        <v>1</v>
      </c>
      <c r="BO421" s="105"/>
      <c r="BP421" s="105" t="s">
        <v>209</v>
      </c>
      <c r="BQ421" s="104">
        <v>8760</v>
      </c>
      <c r="BR421" s="105"/>
      <c r="BS421" s="105" t="s">
        <v>513</v>
      </c>
      <c r="BT421" s="105"/>
      <c r="BU421" s="104">
        <v>0</v>
      </c>
    </row>
    <row r="422" spans="1:73" x14ac:dyDescent="0.35">
      <c r="A422" s="104">
        <v>0</v>
      </c>
      <c r="B422" s="105" t="s">
        <v>511</v>
      </c>
      <c r="C422" s="105"/>
      <c r="D422" s="104">
        <v>2</v>
      </c>
      <c r="E422" s="105" t="s">
        <v>6938</v>
      </c>
      <c r="F422" s="105" t="s">
        <v>10656</v>
      </c>
      <c r="G422" s="104">
        <v>1</v>
      </c>
      <c r="H422" s="105" t="s">
        <v>483</v>
      </c>
      <c r="I422" s="104" t="b">
        <v>1</v>
      </c>
      <c r="J422" s="105"/>
      <c r="K422" s="105"/>
      <c r="L422" s="104">
        <v>24</v>
      </c>
      <c r="M422" s="105"/>
      <c r="N422" s="104" t="b">
        <v>1</v>
      </c>
      <c r="O422" s="104">
        <v>0</v>
      </c>
      <c r="P422" s="105"/>
      <c r="Q422" s="105"/>
      <c r="R422" s="104" t="b">
        <v>1</v>
      </c>
      <c r="S422" s="105"/>
      <c r="T422" s="105"/>
      <c r="U422" s="105"/>
      <c r="V422" s="105"/>
      <c r="W422" s="105"/>
      <c r="X422" s="105"/>
      <c r="Y422" s="105"/>
      <c r="Z422" s="105"/>
      <c r="AA422" s="105"/>
      <c r="AB422" s="105"/>
      <c r="AC422" s="105"/>
      <c r="AD422" s="105"/>
      <c r="AE422" s="105"/>
      <c r="AF422" s="105"/>
      <c r="AG422" s="105"/>
      <c r="AH422" s="105"/>
      <c r="AI422" s="105"/>
      <c r="AJ422" s="105"/>
      <c r="AK422" s="105"/>
      <c r="AL422" s="105"/>
      <c r="AM422" s="105"/>
      <c r="AN422" s="105"/>
      <c r="AO422" s="105"/>
      <c r="AP422" s="105"/>
      <c r="AQ422" s="104">
        <v>0</v>
      </c>
      <c r="AR422" s="104">
        <v>0</v>
      </c>
      <c r="AS422" s="105"/>
      <c r="AT422" s="104">
        <v>0</v>
      </c>
      <c r="AU422" s="104">
        <v>0</v>
      </c>
      <c r="AV422" s="104">
        <v>-1</v>
      </c>
      <c r="AW422" s="104">
        <v>1460</v>
      </c>
      <c r="AX422" s="104">
        <v>1460</v>
      </c>
      <c r="AY422" s="104">
        <v>20</v>
      </c>
      <c r="AZ422" s="104" t="b">
        <v>0</v>
      </c>
      <c r="BA422" s="104">
        <v>0</v>
      </c>
      <c r="BB422" s="104">
        <v>0</v>
      </c>
      <c r="BC422" s="104">
        <v>0</v>
      </c>
      <c r="BD422" s="104" t="b">
        <v>0</v>
      </c>
      <c r="BE422" s="105" t="s">
        <v>512</v>
      </c>
      <c r="BF422" s="104">
        <v>0</v>
      </c>
      <c r="BG422" s="104">
        <v>0</v>
      </c>
      <c r="BH422" s="104">
        <v>0</v>
      </c>
      <c r="BI422" s="104" t="b">
        <v>0</v>
      </c>
      <c r="BJ422" s="105"/>
      <c r="BK422" s="105"/>
      <c r="BL422" s="104">
        <v>0</v>
      </c>
      <c r="BM422" s="104">
        <v>4</v>
      </c>
      <c r="BN422" s="104">
        <v>0</v>
      </c>
      <c r="BO422" s="105" t="s">
        <v>6742</v>
      </c>
      <c r="BP422" s="105" t="s">
        <v>6743</v>
      </c>
      <c r="BQ422" s="104">
        <v>17520</v>
      </c>
      <c r="BR422" s="105"/>
      <c r="BS422" s="105" t="s">
        <v>513</v>
      </c>
      <c r="BT422" s="105"/>
      <c r="BU422" s="104">
        <v>0</v>
      </c>
    </row>
    <row r="423" spans="1:73" x14ac:dyDescent="0.35">
      <c r="A423" s="104">
        <v>0</v>
      </c>
      <c r="B423" s="105" t="s">
        <v>511</v>
      </c>
      <c r="C423" s="105"/>
      <c r="D423" s="104">
        <v>2</v>
      </c>
      <c r="E423" s="105" t="s">
        <v>6967</v>
      </c>
      <c r="F423" s="105" t="s">
        <v>6767</v>
      </c>
      <c r="G423" s="104">
        <v>1</v>
      </c>
      <c r="H423" s="105" t="s">
        <v>483</v>
      </c>
      <c r="I423" s="104" t="b">
        <v>1</v>
      </c>
      <c r="J423" s="105"/>
      <c r="K423" s="105"/>
      <c r="L423" s="104">
        <v>24</v>
      </c>
      <c r="M423" s="105"/>
      <c r="N423" s="104" t="b">
        <v>1</v>
      </c>
      <c r="O423" s="104">
        <v>0</v>
      </c>
      <c r="P423" s="105"/>
      <c r="Q423" s="105" t="s">
        <v>5934</v>
      </c>
      <c r="R423" s="104" t="b">
        <v>1</v>
      </c>
      <c r="S423" s="105"/>
      <c r="T423" s="105"/>
      <c r="U423" s="105"/>
      <c r="V423" s="105"/>
      <c r="W423" s="105"/>
      <c r="X423" s="105"/>
      <c r="Y423" s="105"/>
      <c r="Z423" s="105"/>
      <c r="AA423" s="105"/>
      <c r="AB423" s="105"/>
      <c r="AC423" s="105"/>
      <c r="AD423" s="105"/>
      <c r="AE423" s="105"/>
      <c r="AF423" s="105"/>
      <c r="AG423" s="105"/>
      <c r="AH423" s="105"/>
      <c r="AI423" s="105"/>
      <c r="AJ423" s="105"/>
      <c r="AK423" s="105"/>
      <c r="AL423" s="105"/>
      <c r="AM423" s="105"/>
      <c r="AN423" s="105"/>
      <c r="AO423" s="105"/>
      <c r="AP423" s="105"/>
      <c r="AQ423" s="104">
        <v>0</v>
      </c>
      <c r="AR423" s="104">
        <v>0</v>
      </c>
      <c r="AS423" s="105"/>
      <c r="AT423" s="104">
        <v>0</v>
      </c>
      <c r="AU423" s="104">
        <v>0</v>
      </c>
      <c r="AV423" s="104">
        <v>-1</v>
      </c>
      <c r="AW423" s="104">
        <v>8760</v>
      </c>
      <c r="AX423" s="104">
        <v>0.1</v>
      </c>
      <c r="AY423" s="104">
        <v>2</v>
      </c>
      <c r="AZ423" s="104" t="b">
        <v>0</v>
      </c>
      <c r="BA423" s="104">
        <v>0</v>
      </c>
      <c r="BB423" s="104">
        <v>0</v>
      </c>
      <c r="BC423" s="104">
        <v>0</v>
      </c>
      <c r="BD423" s="104" t="b">
        <v>1</v>
      </c>
      <c r="BE423" s="105" t="s">
        <v>512</v>
      </c>
      <c r="BF423" s="104">
        <v>0</v>
      </c>
      <c r="BG423" s="104">
        <v>0</v>
      </c>
      <c r="BH423" s="104">
        <v>0</v>
      </c>
      <c r="BI423" s="104" t="b">
        <v>0</v>
      </c>
      <c r="BJ423" s="105"/>
      <c r="BK423" s="105"/>
      <c r="BL423" s="104">
        <v>0</v>
      </c>
      <c r="BM423" s="104">
        <v>0</v>
      </c>
      <c r="BN423" s="104">
        <v>8</v>
      </c>
      <c r="BO423" s="105"/>
      <c r="BP423" s="105" t="s">
        <v>6743</v>
      </c>
      <c r="BQ423" s="104">
        <v>8760</v>
      </c>
      <c r="BR423" s="105"/>
      <c r="BS423" s="105" t="s">
        <v>513</v>
      </c>
      <c r="BT423" s="105"/>
      <c r="BU423" s="104">
        <v>0</v>
      </c>
    </row>
    <row r="424" spans="1:73" x14ac:dyDescent="0.35">
      <c r="A424" s="104">
        <v>0</v>
      </c>
      <c r="B424" s="105" t="s">
        <v>482</v>
      </c>
      <c r="C424" s="105"/>
      <c r="D424" s="104">
        <v>2</v>
      </c>
      <c r="E424" s="105" t="s">
        <v>6967</v>
      </c>
      <c r="F424" s="105" t="s">
        <v>10687</v>
      </c>
      <c r="G424" s="104">
        <v>1</v>
      </c>
      <c r="H424" s="105" t="s">
        <v>483</v>
      </c>
      <c r="I424" s="104" t="b">
        <v>1</v>
      </c>
      <c r="J424" s="105"/>
      <c r="K424" s="105"/>
      <c r="L424" s="104">
        <v>24</v>
      </c>
      <c r="M424" s="105"/>
      <c r="N424" s="104" t="b">
        <v>1</v>
      </c>
      <c r="O424" s="104">
        <v>0</v>
      </c>
      <c r="P424" s="105"/>
      <c r="Q424" s="105"/>
      <c r="R424" s="104" t="b">
        <v>0</v>
      </c>
      <c r="S424" s="105"/>
      <c r="T424" s="105"/>
      <c r="U424" s="105"/>
      <c r="V424" s="105"/>
      <c r="W424" s="105"/>
      <c r="X424" s="105"/>
      <c r="Y424" s="105"/>
      <c r="Z424" s="105"/>
      <c r="AA424" s="105"/>
      <c r="AB424" s="105"/>
      <c r="AC424" s="105"/>
      <c r="AD424" s="105"/>
      <c r="AE424" s="105"/>
      <c r="AF424" s="105"/>
      <c r="AG424" s="105"/>
      <c r="AH424" s="105"/>
      <c r="AI424" s="105"/>
      <c r="AJ424" s="105"/>
      <c r="AK424" s="105"/>
      <c r="AL424" s="105"/>
      <c r="AM424" s="105"/>
      <c r="AN424" s="105"/>
      <c r="AO424" s="105"/>
      <c r="AP424" s="105"/>
      <c r="AQ424" s="104">
        <v>0</v>
      </c>
      <c r="AR424" s="104">
        <v>20000</v>
      </c>
      <c r="AS424" s="105"/>
      <c r="AT424" s="104">
        <v>0</v>
      </c>
      <c r="AU424" s="104">
        <v>0</v>
      </c>
      <c r="AV424" s="104">
        <v>-1</v>
      </c>
      <c r="AW424" s="104">
        <v>87600</v>
      </c>
      <c r="AX424" s="104">
        <v>17520</v>
      </c>
      <c r="AY424" s="104">
        <v>20</v>
      </c>
      <c r="AZ424" s="104" t="b">
        <v>0</v>
      </c>
      <c r="BA424" s="104">
        <v>0</v>
      </c>
      <c r="BB424" s="104">
        <v>0</v>
      </c>
      <c r="BC424" s="104">
        <v>0</v>
      </c>
      <c r="BD424" s="104" t="b">
        <v>1</v>
      </c>
      <c r="BE424" s="105" t="s">
        <v>512</v>
      </c>
      <c r="BF424" s="104">
        <v>0</v>
      </c>
      <c r="BG424" s="104">
        <v>0</v>
      </c>
      <c r="BH424" s="104">
        <v>0</v>
      </c>
      <c r="BI424" s="104" t="b">
        <v>0</v>
      </c>
      <c r="BJ424" s="105"/>
      <c r="BK424" s="105"/>
      <c r="BL424" s="104">
        <v>0</v>
      </c>
      <c r="BM424" s="104">
        <v>1</v>
      </c>
      <c r="BN424" s="104">
        <v>0</v>
      </c>
      <c r="BO424" s="105"/>
      <c r="BP424" s="105" t="s">
        <v>207</v>
      </c>
      <c r="BQ424" s="104">
        <v>175200</v>
      </c>
      <c r="BR424" s="105"/>
      <c r="BS424" s="105" t="s">
        <v>105</v>
      </c>
      <c r="BT424" s="105"/>
      <c r="BU424" s="104">
        <v>0</v>
      </c>
    </row>
    <row r="425" spans="1:73" x14ac:dyDescent="0.35">
      <c r="A425" s="104">
        <v>0.1</v>
      </c>
      <c r="B425" s="105" t="s">
        <v>484</v>
      </c>
      <c r="C425" s="105"/>
      <c r="D425" s="104">
        <v>2</v>
      </c>
      <c r="E425" s="105" t="s">
        <v>6967</v>
      </c>
      <c r="F425" s="105" t="s">
        <v>6768</v>
      </c>
      <c r="G425" s="104">
        <v>1</v>
      </c>
      <c r="H425" s="105" t="s">
        <v>483</v>
      </c>
      <c r="I425" s="104" t="b">
        <v>1</v>
      </c>
      <c r="J425" s="105"/>
      <c r="K425" s="105"/>
      <c r="L425" s="104">
        <v>24</v>
      </c>
      <c r="M425" s="105"/>
      <c r="N425" s="104" t="b">
        <v>1</v>
      </c>
      <c r="O425" s="104">
        <v>0</v>
      </c>
      <c r="P425" s="105" t="s">
        <v>485</v>
      </c>
      <c r="Q425" s="105" t="s">
        <v>6002</v>
      </c>
      <c r="R425" s="104" t="b">
        <v>0</v>
      </c>
      <c r="S425" s="105"/>
      <c r="T425" s="105"/>
      <c r="U425" s="105"/>
      <c r="V425" s="105"/>
      <c r="W425" s="105"/>
      <c r="X425" s="105"/>
      <c r="Y425" s="105"/>
      <c r="Z425" s="105"/>
      <c r="AA425" s="105"/>
      <c r="AB425" s="105"/>
      <c r="AC425" s="105"/>
      <c r="AD425" s="105"/>
      <c r="AE425" s="105"/>
      <c r="AF425" s="105"/>
      <c r="AG425" s="105"/>
      <c r="AH425" s="105"/>
      <c r="AI425" s="105"/>
      <c r="AJ425" s="105"/>
      <c r="AK425" s="105"/>
      <c r="AL425" s="105"/>
      <c r="AM425" s="105"/>
      <c r="AN425" s="105"/>
      <c r="AO425" s="105"/>
      <c r="AP425" s="105"/>
      <c r="AQ425" s="104">
        <v>0</v>
      </c>
      <c r="AR425" s="104">
        <v>50</v>
      </c>
      <c r="AS425" s="105"/>
      <c r="AT425" s="104">
        <v>0</v>
      </c>
      <c r="AU425" s="104">
        <v>0</v>
      </c>
      <c r="AV425" s="104">
        <v>-1</v>
      </c>
      <c r="AW425" s="104">
        <v>1460</v>
      </c>
      <c r="AX425" s="104">
        <v>1460</v>
      </c>
      <c r="AY425" s="104">
        <v>20</v>
      </c>
      <c r="AZ425" s="104" t="b">
        <v>0</v>
      </c>
      <c r="BA425" s="104">
        <v>0</v>
      </c>
      <c r="BB425" s="104">
        <v>0</v>
      </c>
      <c r="BC425" s="104">
        <v>0</v>
      </c>
      <c r="BD425" s="104" t="b">
        <v>1</v>
      </c>
      <c r="BE425" s="105" t="s">
        <v>512</v>
      </c>
      <c r="BF425" s="104">
        <v>0</v>
      </c>
      <c r="BG425" s="104">
        <v>0</v>
      </c>
      <c r="BH425" s="104">
        <v>0</v>
      </c>
      <c r="BI425" s="104" t="b">
        <v>0</v>
      </c>
      <c r="BJ425" s="105"/>
      <c r="BK425" s="105"/>
      <c r="BL425" s="104">
        <v>0</v>
      </c>
      <c r="BM425" s="104">
        <v>2</v>
      </c>
      <c r="BN425" s="104">
        <v>2</v>
      </c>
      <c r="BO425" s="105"/>
      <c r="BP425" s="105" t="s">
        <v>209</v>
      </c>
      <c r="BQ425" s="104">
        <v>35040</v>
      </c>
      <c r="BR425" s="105"/>
      <c r="BS425" s="105" t="s">
        <v>513</v>
      </c>
      <c r="BT425" s="105"/>
      <c r="BU425" s="104">
        <v>0</v>
      </c>
    </row>
    <row r="426" spans="1:73" x14ac:dyDescent="0.35">
      <c r="A426" s="104">
        <v>0</v>
      </c>
      <c r="B426" s="105" t="s">
        <v>511</v>
      </c>
      <c r="C426" s="105"/>
      <c r="D426" s="104">
        <v>2</v>
      </c>
      <c r="E426" s="105" t="s">
        <v>6967</v>
      </c>
      <c r="F426" s="105" t="s">
        <v>6874</v>
      </c>
      <c r="G426" s="104">
        <v>1</v>
      </c>
      <c r="H426" s="105" t="s">
        <v>483</v>
      </c>
      <c r="I426" s="104" t="b">
        <v>1</v>
      </c>
      <c r="J426" s="105"/>
      <c r="K426" s="105"/>
      <c r="L426" s="104">
        <v>24</v>
      </c>
      <c r="M426" s="105"/>
      <c r="N426" s="104" t="b">
        <v>1</v>
      </c>
      <c r="O426" s="104">
        <v>0</v>
      </c>
      <c r="P426" s="105" t="s">
        <v>485</v>
      </c>
      <c r="Q426" s="105" t="s">
        <v>6002</v>
      </c>
      <c r="R426" s="104" t="b">
        <v>0</v>
      </c>
      <c r="S426" s="105"/>
      <c r="T426" s="105"/>
      <c r="U426" s="105"/>
      <c r="V426" s="105"/>
      <c r="W426" s="105"/>
      <c r="X426" s="105"/>
      <c r="Y426" s="105"/>
      <c r="Z426" s="105"/>
      <c r="AA426" s="105"/>
      <c r="AB426" s="105"/>
      <c r="AC426" s="105"/>
      <c r="AD426" s="105"/>
      <c r="AE426" s="105"/>
      <c r="AF426" s="105"/>
      <c r="AG426" s="105"/>
      <c r="AH426" s="105"/>
      <c r="AI426" s="105"/>
      <c r="AJ426" s="105"/>
      <c r="AK426" s="105"/>
      <c r="AL426" s="105"/>
      <c r="AM426" s="105"/>
      <c r="AN426" s="105"/>
      <c r="AO426" s="105"/>
      <c r="AP426" s="105"/>
      <c r="AQ426" s="104">
        <v>0</v>
      </c>
      <c r="AR426" s="104">
        <v>200</v>
      </c>
      <c r="AS426" s="105"/>
      <c r="AT426" s="104">
        <v>0</v>
      </c>
      <c r="AU426" s="104">
        <v>0</v>
      </c>
      <c r="AV426" s="104">
        <v>-1</v>
      </c>
      <c r="AW426" s="104">
        <v>1460</v>
      </c>
      <c r="AX426" s="104">
        <v>1460</v>
      </c>
      <c r="AY426" s="104">
        <v>20</v>
      </c>
      <c r="AZ426" s="104" t="b">
        <v>0</v>
      </c>
      <c r="BA426" s="104">
        <v>0</v>
      </c>
      <c r="BB426" s="104">
        <v>0</v>
      </c>
      <c r="BC426" s="104">
        <v>0</v>
      </c>
      <c r="BD426" s="104" t="b">
        <v>1</v>
      </c>
      <c r="BE426" s="105" t="s">
        <v>512</v>
      </c>
      <c r="BF426" s="104">
        <v>0</v>
      </c>
      <c r="BG426" s="104">
        <v>0</v>
      </c>
      <c r="BH426" s="104">
        <v>0</v>
      </c>
      <c r="BI426" s="104" t="b">
        <v>0</v>
      </c>
      <c r="BJ426" s="105"/>
      <c r="BK426" s="105"/>
      <c r="BL426" s="104">
        <v>0</v>
      </c>
      <c r="BM426" s="104">
        <v>3</v>
      </c>
      <c r="BN426" s="104">
        <v>1</v>
      </c>
      <c r="BO426" s="105"/>
      <c r="BP426" s="105" t="s">
        <v>209</v>
      </c>
      <c r="BQ426" s="104">
        <v>17520</v>
      </c>
      <c r="BR426" s="105"/>
      <c r="BS426" s="105" t="s">
        <v>513</v>
      </c>
      <c r="BT426" s="105"/>
      <c r="BU426" s="104">
        <v>0</v>
      </c>
    </row>
    <row r="427" spans="1:73" x14ac:dyDescent="0.35">
      <c r="A427" s="104">
        <v>0</v>
      </c>
      <c r="B427" s="105" t="s">
        <v>511</v>
      </c>
      <c r="C427" s="105"/>
      <c r="D427" s="104">
        <v>2</v>
      </c>
      <c r="E427" s="105" t="s">
        <v>6967</v>
      </c>
      <c r="F427" s="105" t="s">
        <v>6740</v>
      </c>
      <c r="G427" s="104">
        <v>1</v>
      </c>
      <c r="H427" s="105" t="s">
        <v>483</v>
      </c>
      <c r="I427" s="104" t="b">
        <v>1</v>
      </c>
      <c r="J427" s="105"/>
      <c r="K427" s="105"/>
      <c r="L427" s="104">
        <v>24</v>
      </c>
      <c r="M427" s="105"/>
      <c r="N427" s="104" t="b">
        <v>1</v>
      </c>
      <c r="O427" s="104">
        <v>0</v>
      </c>
      <c r="P427" s="105"/>
      <c r="Q427" s="105"/>
      <c r="R427" s="104" t="b">
        <v>0</v>
      </c>
      <c r="S427" s="105"/>
      <c r="T427" s="105"/>
      <c r="U427" s="105"/>
      <c r="V427" s="105"/>
      <c r="W427" s="105"/>
      <c r="X427" s="105"/>
      <c r="Y427" s="105"/>
      <c r="Z427" s="105"/>
      <c r="AA427" s="105"/>
      <c r="AB427" s="105"/>
      <c r="AC427" s="105"/>
      <c r="AD427" s="105"/>
      <c r="AE427" s="105"/>
      <c r="AF427" s="105"/>
      <c r="AG427" s="105"/>
      <c r="AH427" s="105"/>
      <c r="AI427" s="105"/>
      <c r="AJ427" s="105"/>
      <c r="AK427" s="105"/>
      <c r="AL427" s="105"/>
      <c r="AM427" s="105"/>
      <c r="AN427" s="105"/>
      <c r="AO427" s="105"/>
      <c r="AP427" s="105"/>
      <c r="AQ427" s="104">
        <v>0</v>
      </c>
      <c r="AR427" s="104">
        <v>0</v>
      </c>
      <c r="AS427" s="105"/>
      <c r="AT427" s="104">
        <v>0</v>
      </c>
      <c r="AU427" s="104">
        <v>0</v>
      </c>
      <c r="AV427" s="104">
        <v>-1</v>
      </c>
      <c r="AW427" s="104">
        <v>1460</v>
      </c>
      <c r="AX427" s="104">
        <v>1460</v>
      </c>
      <c r="AY427" s="104">
        <v>20</v>
      </c>
      <c r="AZ427" s="104" t="b">
        <v>0</v>
      </c>
      <c r="BA427" s="104">
        <v>0</v>
      </c>
      <c r="BB427" s="104">
        <v>0</v>
      </c>
      <c r="BC427" s="104">
        <v>0</v>
      </c>
      <c r="BD427" s="104" t="b">
        <v>0</v>
      </c>
      <c r="BE427" s="105" t="s">
        <v>512</v>
      </c>
      <c r="BF427" s="104">
        <v>0</v>
      </c>
      <c r="BG427" s="104">
        <v>0</v>
      </c>
      <c r="BH427" s="104">
        <v>0</v>
      </c>
      <c r="BI427" s="104" t="b">
        <v>0</v>
      </c>
      <c r="BJ427" s="105"/>
      <c r="BK427" s="105"/>
      <c r="BL427" s="104">
        <v>0</v>
      </c>
      <c r="BM427" s="104">
        <v>4</v>
      </c>
      <c r="BN427" s="104">
        <v>0</v>
      </c>
      <c r="BO427" s="105" t="s">
        <v>6741</v>
      </c>
      <c r="BP427" s="105" t="s">
        <v>208</v>
      </c>
      <c r="BQ427" s="104">
        <v>8760</v>
      </c>
      <c r="BR427" s="105"/>
      <c r="BS427" s="105" t="s">
        <v>513</v>
      </c>
      <c r="BT427" s="105"/>
      <c r="BU427" s="104">
        <v>0</v>
      </c>
    </row>
    <row r="428" spans="1:73" x14ac:dyDescent="0.35">
      <c r="A428" s="104">
        <v>0</v>
      </c>
      <c r="B428" s="105" t="s">
        <v>511</v>
      </c>
      <c r="C428" s="105"/>
      <c r="D428" s="104">
        <v>2</v>
      </c>
      <c r="E428" s="105" t="s">
        <v>6967</v>
      </c>
      <c r="F428" s="105" t="s">
        <v>10656</v>
      </c>
      <c r="G428" s="104">
        <v>1</v>
      </c>
      <c r="H428" s="105" t="s">
        <v>483</v>
      </c>
      <c r="I428" s="104" t="b">
        <v>1</v>
      </c>
      <c r="J428" s="105"/>
      <c r="K428" s="105"/>
      <c r="L428" s="104">
        <v>24</v>
      </c>
      <c r="M428" s="105"/>
      <c r="N428" s="104" t="b">
        <v>1</v>
      </c>
      <c r="O428" s="104">
        <v>0</v>
      </c>
      <c r="P428" s="105"/>
      <c r="Q428" s="105"/>
      <c r="R428" s="104" t="b">
        <v>1</v>
      </c>
      <c r="S428" s="105"/>
      <c r="T428" s="105"/>
      <c r="U428" s="105"/>
      <c r="V428" s="105"/>
      <c r="W428" s="105"/>
      <c r="X428" s="105"/>
      <c r="Y428" s="105"/>
      <c r="Z428" s="105"/>
      <c r="AA428" s="105"/>
      <c r="AB428" s="105"/>
      <c r="AC428" s="105"/>
      <c r="AD428" s="105"/>
      <c r="AE428" s="105"/>
      <c r="AF428" s="105"/>
      <c r="AG428" s="105"/>
      <c r="AH428" s="105"/>
      <c r="AI428" s="105"/>
      <c r="AJ428" s="105"/>
      <c r="AK428" s="105"/>
      <c r="AL428" s="105"/>
      <c r="AM428" s="105"/>
      <c r="AN428" s="105"/>
      <c r="AO428" s="105"/>
      <c r="AP428" s="105"/>
      <c r="AQ428" s="104">
        <v>0</v>
      </c>
      <c r="AR428" s="104">
        <v>0</v>
      </c>
      <c r="AS428" s="105"/>
      <c r="AT428" s="104">
        <v>0</v>
      </c>
      <c r="AU428" s="104">
        <v>0</v>
      </c>
      <c r="AV428" s="104">
        <v>-1</v>
      </c>
      <c r="AW428" s="104">
        <v>1460</v>
      </c>
      <c r="AX428" s="104">
        <v>1460</v>
      </c>
      <c r="AY428" s="104">
        <v>20</v>
      </c>
      <c r="AZ428" s="104" t="b">
        <v>0</v>
      </c>
      <c r="BA428" s="104">
        <v>0</v>
      </c>
      <c r="BB428" s="104">
        <v>0</v>
      </c>
      <c r="BC428" s="104">
        <v>0</v>
      </c>
      <c r="BD428" s="104" t="b">
        <v>0</v>
      </c>
      <c r="BE428" s="105" t="s">
        <v>512</v>
      </c>
      <c r="BF428" s="104">
        <v>0</v>
      </c>
      <c r="BG428" s="104">
        <v>0</v>
      </c>
      <c r="BH428" s="104">
        <v>0</v>
      </c>
      <c r="BI428" s="104" t="b">
        <v>0</v>
      </c>
      <c r="BJ428" s="105"/>
      <c r="BK428" s="105"/>
      <c r="BL428" s="104">
        <v>0</v>
      </c>
      <c r="BM428" s="104">
        <v>5</v>
      </c>
      <c r="BN428" s="104">
        <v>0</v>
      </c>
      <c r="BO428" s="105" t="s">
        <v>6742</v>
      </c>
      <c r="BP428" s="105" t="s">
        <v>6743</v>
      </c>
      <c r="BQ428" s="104">
        <v>17520</v>
      </c>
      <c r="BR428" s="105"/>
      <c r="BS428" s="105" t="s">
        <v>513</v>
      </c>
      <c r="BT428" s="105"/>
      <c r="BU428" s="104">
        <v>0</v>
      </c>
    </row>
    <row r="429" spans="1:73" x14ac:dyDescent="0.35">
      <c r="A429" s="104">
        <v>0</v>
      </c>
      <c r="B429" s="105" t="s">
        <v>482</v>
      </c>
      <c r="C429" s="105"/>
      <c r="D429" s="104">
        <v>2</v>
      </c>
      <c r="E429" s="105" t="s">
        <v>6960</v>
      </c>
      <c r="F429" s="105" t="s">
        <v>6842</v>
      </c>
      <c r="G429" s="104">
        <v>1</v>
      </c>
      <c r="H429" s="105" t="s">
        <v>483</v>
      </c>
      <c r="I429" s="104" t="b">
        <v>1</v>
      </c>
      <c r="J429" s="105"/>
      <c r="K429" s="105"/>
      <c r="L429" s="104">
        <v>24</v>
      </c>
      <c r="M429" s="105"/>
      <c r="N429" s="104" t="b">
        <v>1</v>
      </c>
      <c r="O429" s="104">
        <v>0</v>
      </c>
      <c r="P429" s="105" t="s">
        <v>485</v>
      </c>
      <c r="Q429" s="105" t="s">
        <v>6002</v>
      </c>
      <c r="R429" s="104" t="b">
        <v>0</v>
      </c>
      <c r="S429" s="105"/>
      <c r="T429" s="105"/>
      <c r="U429" s="105"/>
      <c r="V429" s="105"/>
      <c r="W429" s="105"/>
      <c r="X429" s="105"/>
      <c r="Y429" s="105"/>
      <c r="Z429" s="105"/>
      <c r="AA429" s="105"/>
      <c r="AB429" s="105"/>
      <c r="AC429" s="105"/>
      <c r="AD429" s="105"/>
      <c r="AE429" s="105"/>
      <c r="AF429" s="105"/>
      <c r="AG429" s="105"/>
      <c r="AH429" s="105"/>
      <c r="AI429" s="105"/>
      <c r="AJ429" s="105"/>
      <c r="AK429" s="105"/>
      <c r="AL429" s="105"/>
      <c r="AM429" s="105"/>
      <c r="AN429" s="105"/>
      <c r="AO429" s="105"/>
      <c r="AP429" s="105"/>
      <c r="AQ429" s="104">
        <v>0</v>
      </c>
      <c r="AR429" s="104">
        <v>7500</v>
      </c>
      <c r="AS429" s="105"/>
      <c r="AT429" s="104">
        <v>0</v>
      </c>
      <c r="AU429" s="104">
        <v>0</v>
      </c>
      <c r="AV429" s="104">
        <v>-1</v>
      </c>
      <c r="AW429" s="104">
        <v>1460</v>
      </c>
      <c r="AX429" s="104">
        <v>1460</v>
      </c>
      <c r="AY429" s="104">
        <v>20</v>
      </c>
      <c r="AZ429" s="104" t="b">
        <v>0</v>
      </c>
      <c r="BA429" s="104">
        <v>0</v>
      </c>
      <c r="BB429" s="104">
        <v>0</v>
      </c>
      <c r="BC429" s="104">
        <v>0</v>
      </c>
      <c r="BD429" s="104" t="b">
        <v>1</v>
      </c>
      <c r="BE429" s="105" t="s">
        <v>512</v>
      </c>
      <c r="BF429" s="104">
        <v>0</v>
      </c>
      <c r="BG429" s="104">
        <v>0</v>
      </c>
      <c r="BH429" s="104">
        <v>0</v>
      </c>
      <c r="BI429" s="104" t="b">
        <v>1</v>
      </c>
      <c r="BJ429" s="105"/>
      <c r="BK429" s="105"/>
      <c r="BL429" s="104">
        <v>0</v>
      </c>
      <c r="BM429" s="104">
        <v>0</v>
      </c>
      <c r="BN429" s="104">
        <v>16</v>
      </c>
      <c r="BO429" s="105"/>
      <c r="BP429" s="105" t="s">
        <v>207</v>
      </c>
      <c r="BQ429" s="104">
        <v>17200</v>
      </c>
      <c r="BR429" s="105"/>
      <c r="BS429" s="105" t="s">
        <v>105</v>
      </c>
      <c r="BT429" s="105"/>
      <c r="BU429" s="104">
        <v>0</v>
      </c>
    </row>
    <row r="430" spans="1:73" x14ac:dyDescent="0.35">
      <c r="A430" s="104">
        <v>0</v>
      </c>
      <c r="B430" s="105" t="s">
        <v>482</v>
      </c>
      <c r="C430" s="105"/>
      <c r="D430" s="104">
        <v>2</v>
      </c>
      <c r="E430" s="105" t="s">
        <v>10850</v>
      </c>
      <c r="F430" s="105" t="s">
        <v>10695</v>
      </c>
      <c r="G430" s="104">
        <v>1</v>
      </c>
      <c r="H430" s="105" t="s">
        <v>483</v>
      </c>
      <c r="I430" s="104" t="b">
        <v>1</v>
      </c>
      <c r="J430" s="105"/>
      <c r="K430" s="105"/>
      <c r="L430" s="104">
        <v>24</v>
      </c>
      <c r="M430" s="105"/>
      <c r="N430" s="104" t="b">
        <v>1</v>
      </c>
      <c r="O430" s="104">
        <v>0</v>
      </c>
      <c r="P430" s="105"/>
      <c r="Q430" s="105"/>
      <c r="R430" s="104" t="b">
        <v>0</v>
      </c>
      <c r="S430" s="105"/>
      <c r="T430" s="105"/>
      <c r="U430" s="105"/>
      <c r="V430" s="105"/>
      <c r="W430" s="105"/>
      <c r="X430" s="105"/>
      <c r="Y430" s="105"/>
      <c r="Z430" s="105"/>
      <c r="AA430" s="105"/>
      <c r="AB430" s="105"/>
      <c r="AC430" s="105"/>
      <c r="AD430" s="105"/>
      <c r="AE430" s="105"/>
      <c r="AF430" s="105"/>
      <c r="AG430" s="105"/>
      <c r="AH430" s="105"/>
      <c r="AI430" s="105"/>
      <c r="AJ430" s="105"/>
      <c r="AK430" s="105"/>
      <c r="AL430" s="105"/>
      <c r="AM430" s="105"/>
      <c r="AN430" s="105"/>
      <c r="AO430" s="105"/>
      <c r="AP430" s="105"/>
      <c r="AQ430" s="104">
        <v>0</v>
      </c>
      <c r="AR430" s="104">
        <v>110000</v>
      </c>
      <c r="AS430" s="105"/>
      <c r="AT430" s="104">
        <v>0</v>
      </c>
      <c r="AU430" s="104">
        <v>0</v>
      </c>
      <c r="AV430" s="104">
        <v>-1</v>
      </c>
      <c r="AW430" s="104">
        <v>1460</v>
      </c>
      <c r="AX430" s="104">
        <v>1460</v>
      </c>
      <c r="AY430" s="104">
        <v>20</v>
      </c>
      <c r="AZ430" s="104" t="b">
        <v>0</v>
      </c>
      <c r="BA430" s="104">
        <v>0</v>
      </c>
      <c r="BB430" s="104">
        <v>0</v>
      </c>
      <c r="BC430" s="104">
        <v>0</v>
      </c>
      <c r="BD430" s="104" t="b">
        <v>1</v>
      </c>
      <c r="BE430" s="105" t="s">
        <v>512</v>
      </c>
      <c r="BF430" s="104">
        <v>0</v>
      </c>
      <c r="BG430" s="104">
        <v>0</v>
      </c>
      <c r="BH430" s="104">
        <v>0</v>
      </c>
      <c r="BI430" s="104" t="b">
        <v>1</v>
      </c>
      <c r="BJ430" s="105"/>
      <c r="BK430" s="105"/>
      <c r="BL430" s="104">
        <v>0</v>
      </c>
      <c r="BM430" s="104">
        <v>0</v>
      </c>
      <c r="BN430" s="104">
        <v>16</v>
      </c>
      <c r="BO430" s="105"/>
      <c r="BP430" s="105" t="s">
        <v>207</v>
      </c>
      <c r="BQ430" s="104">
        <v>175200</v>
      </c>
      <c r="BR430" s="105"/>
      <c r="BS430" s="105" t="s">
        <v>105</v>
      </c>
      <c r="BT430" s="105"/>
      <c r="BU430" s="104">
        <v>0</v>
      </c>
    </row>
    <row r="431" spans="1:73" x14ac:dyDescent="0.35">
      <c r="A431" s="104">
        <v>0</v>
      </c>
      <c r="B431" s="105" t="s">
        <v>511</v>
      </c>
      <c r="C431" s="105"/>
      <c r="D431" s="104">
        <v>2</v>
      </c>
      <c r="E431" s="105" t="s">
        <v>10850</v>
      </c>
      <c r="F431" s="105" t="s">
        <v>10656</v>
      </c>
      <c r="G431" s="104">
        <v>1</v>
      </c>
      <c r="H431" s="105" t="s">
        <v>483</v>
      </c>
      <c r="I431" s="104" t="b">
        <v>1</v>
      </c>
      <c r="J431" s="105"/>
      <c r="K431" s="105"/>
      <c r="L431" s="104">
        <v>24</v>
      </c>
      <c r="M431" s="105"/>
      <c r="N431" s="104" t="b">
        <v>1</v>
      </c>
      <c r="O431" s="104">
        <v>0</v>
      </c>
      <c r="P431" s="105"/>
      <c r="Q431" s="105"/>
      <c r="R431" s="104" t="b">
        <v>1</v>
      </c>
      <c r="S431" s="105"/>
      <c r="T431" s="105"/>
      <c r="U431" s="105"/>
      <c r="V431" s="105"/>
      <c r="W431" s="105"/>
      <c r="X431" s="105"/>
      <c r="Y431" s="105"/>
      <c r="Z431" s="105"/>
      <c r="AA431" s="105"/>
      <c r="AB431" s="105"/>
      <c r="AC431" s="105"/>
      <c r="AD431" s="105"/>
      <c r="AE431" s="105"/>
      <c r="AF431" s="105"/>
      <c r="AG431" s="105"/>
      <c r="AH431" s="105"/>
      <c r="AI431" s="105"/>
      <c r="AJ431" s="105"/>
      <c r="AK431" s="105"/>
      <c r="AL431" s="105"/>
      <c r="AM431" s="105"/>
      <c r="AN431" s="105"/>
      <c r="AO431" s="105"/>
      <c r="AP431" s="105"/>
      <c r="AQ431" s="104">
        <v>0</v>
      </c>
      <c r="AR431" s="104">
        <v>0</v>
      </c>
      <c r="AS431" s="105"/>
      <c r="AT431" s="104">
        <v>0</v>
      </c>
      <c r="AU431" s="104">
        <v>0</v>
      </c>
      <c r="AV431" s="104">
        <v>-1</v>
      </c>
      <c r="AW431" s="104">
        <v>1460</v>
      </c>
      <c r="AX431" s="104">
        <v>1460</v>
      </c>
      <c r="AY431" s="104">
        <v>20</v>
      </c>
      <c r="AZ431" s="104" t="b">
        <v>0</v>
      </c>
      <c r="BA431" s="104">
        <v>0</v>
      </c>
      <c r="BB431" s="104">
        <v>0</v>
      </c>
      <c r="BC431" s="104">
        <v>0</v>
      </c>
      <c r="BD431" s="104" t="b">
        <v>0</v>
      </c>
      <c r="BE431" s="105" t="s">
        <v>512</v>
      </c>
      <c r="BF431" s="104">
        <v>0</v>
      </c>
      <c r="BG431" s="104">
        <v>0</v>
      </c>
      <c r="BH431" s="104">
        <v>0</v>
      </c>
      <c r="BI431" s="104" t="b">
        <v>0</v>
      </c>
      <c r="BJ431" s="105"/>
      <c r="BK431" s="105"/>
      <c r="BL431" s="104">
        <v>0</v>
      </c>
      <c r="BM431" s="104">
        <v>1</v>
      </c>
      <c r="BN431" s="104">
        <v>0</v>
      </c>
      <c r="BO431" s="105" t="s">
        <v>6742</v>
      </c>
      <c r="BP431" s="105" t="s">
        <v>6743</v>
      </c>
      <c r="BQ431" s="104">
        <v>17520</v>
      </c>
      <c r="BR431" s="105"/>
      <c r="BS431" s="105" t="s">
        <v>513</v>
      </c>
      <c r="BT431" s="105"/>
      <c r="BU431" s="104">
        <v>0</v>
      </c>
    </row>
    <row r="432" spans="1:73" x14ac:dyDescent="0.35">
      <c r="A432" s="104">
        <v>0</v>
      </c>
      <c r="B432" s="105" t="s">
        <v>482</v>
      </c>
      <c r="C432" s="105"/>
      <c r="D432" s="104">
        <v>2</v>
      </c>
      <c r="E432" s="105" t="s">
        <v>10851</v>
      </c>
      <c r="F432" s="105" t="s">
        <v>10696</v>
      </c>
      <c r="G432" s="104">
        <v>1</v>
      </c>
      <c r="H432" s="105" t="s">
        <v>483</v>
      </c>
      <c r="I432" s="104" t="b">
        <v>1</v>
      </c>
      <c r="J432" s="105"/>
      <c r="K432" s="105"/>
      <c r="L432" s="104">
        <v>24</v>
      </c>
      <c r="M432" s="105"/>
      <c r="N432" s="104" t="b">
        <v>1</v>
      </c>
      <c r="O432" s="104">
        <v>0</v>
      </c>
      <c r="P432" s="105"/>
      <c r="Q432" s="105"/>
      <c r="R432" s="104" t="b">
        <v>0</v>
      </c>
      <c r="S432" s="105"/>
      <c r="T432" s="105"/>
      <c r="U432" s="105"/>
      <c r="V432" s="105"/>
      <c r="W432" s="105"/>
      <c r="X432" s="105"/>
      <c r="Y432" s="105"/>
      <c r="Z432" s="105"/>
      <c r="AA432" s="105"/>
      <c r="AB432" s="105"/>
      <c r="AC432" s="105"/>
      <c r="AD432" s="105"/>
      <c r="AE432" s="105"/>
      <c r="AF432" s="105"/>
      <c r="AG432" s="105"/>
      <c r="AH432" s="105"/>
      <c r="AI432" s="105"/>
      <c r="AJ432" s="105"/>
      <c r="AK432" s="105"/>
      <c r="AL432" s="105"/>
      <c r="AM432" s="105"/>
      <c r="AN432" s="105"/>
      <c r="AO432" s="105"/>
      <c r="AP432" s="105"/>
      <c r="AQ432" s="104">
        <v>0</v>
      </c>
      <c r="AR432" s="104">
        <v>110000</v>
      </c>
      <c r="AS432" s="105"/>
      <c r="AT432" s="104">
        <v>0</v>
      </c>
      <c r="AU432" s="104">
        <v>0</v>
      </c>
      <c r="AV432" s="104">
        <v>-1</v>
      </c>
      <c r="AW432" s="104">
        <v>1460</v>
      </c>
      <c r="AX432" s="104">
        <v>1460</v>
      </c>
      <c r="AY432" s="104">
        <v>20</v>
      </c>
      <c r="AZ432" s="104" t="b">
        <v>0</v>
      </c>
      <c r="BA432" s="104">
        <v>0</v>
      </c>
      <c r="BB432" s="104">
        <v>0</v>
      </c>
      <c r="BC432" s="104">
        <v>0</v>
      </c>
      <c r="BD432" s="104" t="b">
        <v>1</v>
      </c>
      <c r="BE432" s="105" t="s">
        <v>512</v>
      </c>
      <c r="BF432" s="104">
        <v>0</v>
      </c>
      <c r="BG432" s="104">
        <v>0</v>
      </c>
      <c r="BH432" s="104">
        <v>0</v>
      </c>
      <c r="BI432" s="104" t="b">
        <v>1</v>
      </c>
      <c r="BJ432" s="105"/>
      <c r="BK432" s="105"/>
      <c r="BL432" s="104">
        <v>0</v>
      </c>
      <c r="BM432" s="104">
        <v>0</v>
      </c>
      <c r="BN432" s="104">
        <v>16</v>
      </c>
      <c r="BO432" s="105"/>
      <c r="BP432" s="105" t="s">
        <v>207</v>
      </c>
      <c r="BQ432" s="104">
        <v>175200</v>
      </c>
      <c r="BR432" s="105"/>
      <c r="BS432" s="105" t="s">
        <v>105</v>
      </c>
      <c r="BT432" s="105"/>
      <c r="BU432" s="104">
        <v>0</v>
      </c>
    </row>
    <row r="433" spans="1:73" x14ac:dyDescent="0.35">
      <c r="A433" s="104">
        <v>0</v>
      </c>
      <c r="B433" s="105" t="s">
        <v>511</v>
      </c>
      <c r="C433" s="105"/>
      <c r="D433" s="104">
        <v>2</v>
      </c>
      <c r="E433" s="105" t="s">
        <v>10851</v>
      </c>
      <c r="F433" s="105" t="s">
        <v>10656</v>
      </c>
      <c r="G433" s="104">
        <v>1</v>
      </c>
      <c r="H433" s="105" t="s">
        <v>483</v>
      </c>
      <c r="I433" s="104" t="b">
        <v>1</v>
      </c>
      <c r="J433" s="105"/>
      <c r="K433" s="105"/>
      <c r="L433" s="104">
        <v>24</v>
      </c>
      <c r="M433" s="105"/>
      <c r="N433" s="104" t="b">
        <v>1</v>
      </c>
      <c r="O433" s="104">
        <v>0</v>
      </c>
      <c r="P433" s="105"/>
      <c r="Q433" s="105"/>
      <c r="R433" s="104" t="b">
        <v>1</v>
      </c>
      <c r="S433" s="105"/>
      <c r="T433" s="105"/>
      <c r="U433" s="105"/>
      <c r="V433" s="105"/>
      <c r="W433" s="105"/>
      <c r="X433" s="105"/>
      <c r="Y433" s="105"/>
      <c r="Z433" s="105"/>
      <c r="AA433" s="105"/>
      <c r="AB433" s="105"/>
      <c r="AC433" s="105"/>
      <c r="AD433" s="105"/>
      <c r="AE433" s="105"/>
      <c r="AF433" s="105"/>
      <c r="AG433" s="105"/>
      <c r="AH433" s="105"/>
      <c r="AI433" s="105"/>
      <c r="AJ433" s="105"/>
      <c r="AK433" s="105"/>
      <c r="AL433" s="105"/>
      <c r="AM433" s="105"/>
      <c r="AN433" s="105"/>
      <c r="AO433" s="105"/>
      <c r="AP433" s="105"/>
      <c r="AQ433" s="104">
        <v>0</v>
      </c>
      <c r="AR433" s="104">
        <v>0</v>
      </c>
      <c r="AS433" s="105"/>
      <c r="AT433" s="104">
        <v>0</v>
      </c>
      <c r="AU433" s="104">
        <v>0</v>
      </c>
      <c r="AV433" s="104">
        <v>-1</v>
      </c>
      <c r="AW433" s="104">
        <v>1460</v>
      </c>
      <c r="AX433" s="104">
        <v>1460</v>
      </c>
      <c r="AY433" s="104">
        <v>20</v>
      </c>
      <c r="AZ433" s="104" t="b">
        <v>0</v>
      </c>
      <c r="BA433" s="104">
        <v>0</v>
      </c>
      <c r="BB433" s="104">
        <v>0</v>
      </c>
      <c r="BC433" s="104">
        <v>0</v>
      </c>
      <c r="BD433" s="104" t="b">
        <v>0</v>
      </c>
      <c r="BE433" s="105" t="s">
        <v>512</v>
      </c>
      <c r="BF433" s="104">
        <v>0</v>
      </c>
      <c r="BG433" s="104">
        <v>0</v>
      </c>
      <c r="BH433" s="104">
        <v>0</v>
      </c>
      <c r="BI433" s="104" t="b">
        <v>0</v>
      </c>
      <c r="BJ433" s="105"/>
      <c r="BK433" s="105"/>
      <c r="BL433" s="104">
        <v>0</v>
      </c>
      <c r="BM433" s="104">
        <v>1</v>
      </c>
      <c r="BN433" s="104">
        <v>0</v>
      </c>
      <c r="BO433" s="105" t="s">
        <v>6742</v>
      </c>
      <c r="BP433" s="105" t="s">
        <v>6743</v>
      </c>
      <c r="BQ433" s="104">
        <v>17520</v>
      </c>
      <c r="BR433" s="105"/>
      <c r="BS433" s="105" t="s">
        <v>513</v>
      </c>
      <c r="BT433" s="105"/>
      <c r="BU433" s="104">
        <v>0</v>
      </c>
    </row>
    <row r="434" spans="1:73" x14ac:dyDescent="0.35">
      <c r="A434" s="104">
        <v>0</v>
      </c>
      <c r="B434" s="105" t="s">
        <v>482</v>
      </c>
      <c r="C434" s="105"/>
      <c r="D434" s="104">
        <v>2</v>
      </c>
      <c r="E434" s="105" t="s">
        <v>10854</v>
      </c>
      <c r="F434" s="105" t="s">
        <v>10695</v>
      </c>
      <c r="G434" s="104">
        <v>1</v>
      </c>
      <c r="H434" s="105" t="s">
        <v>483</v>
      </c>
      <c r="I434" s="104" t="b">
        <v>1</v>
      </c>
      <c r="J434" s="105"/>
      <c r="K434" s="105"/>
      <c r="L434" s="104">
        <v>24</v>
      </c>
      <c r="M434" s="105"/>
      <c r="N434" s="104" t="b">
        <v>1</v>
      </c>
      <c r="O434" s="104">
        <v>0</v>
      </c>
      <c r="P434" s="105"/>
      <c r="Q434" s="105"/>
      <c r="R434" s="104" t="b">
        <v>0</v>
      </c>
      <c r="S434" s="105"/>
      <c r="T434" s="105"/>
      <c r="U434" s="105"/>
      <c r="V434" s="105"/>
      <c r="W434" s="105"/>
      <c r="X434" s="105"/>
      <c r="Y434" s="105"/>
      <c r="Z434" s="105"/>
      <c r="AA434" s="105"/>
      <c r="AB434" s="105"/>
      <c r="AC434" s="105"/>
      <c r="AD434" s="105"/>
      <c r="AE434" s="105"/>
      <c r="AF434" s="105"/>
      <c r="AG434" s="105"/>
      <c r="AH434" s="105"/>
      <c r="AI434" s="105"/>
      <c r="AJ434" s="105"/>
      <c r="AK434" s="105"/>
      <c r="AL434" s="105"/>
      <c r="AM434" s="105"/>
      <c r="AN434" s="105"/>
      <c r="AO434" s="105"/>
      <c r="AP434" s="105"/>
      <c r="AQ434" s="104">
        <v>0</v>
      </c>
      <c r="AR434" s="104">
        <v>110000</v>
      </c>
      <c r="AS434" s="105"/>
      <c r="AT434" s="104">
        <v>0</v>
      </c>
      <c r="AU434" s="104">
        <v>0</v>
      </c>
      <c r="AV434" s="104">
        <v>-1</v>
      </c>
      <c r="AW434" s="104">
        <v>1460</v>
      </c>
      <c r="AX434" s="104">
        <v>1460</v>
      </c>
      <c r="AY434" s="104">
        <v>20</v>
      </c>
      <c r="AZ434" s="104" t="b">
        <v>0</v>
      </c>
      <c r="BA434" s="104">
        <v>0</v>
      </c>
      <c r="BB434" s="104">
        <v>0</v>
      </c>
      <c r="BC434" s="104">
        <v>0</v>
      </c>
      <c r="BD434" s="104" t="b">
        <v>1</v>
      </c>
      <c r="BE434" s="105" t="s">
        <v>512</v>
      </c>
      <c r="BF434" s="104">
        <v>0</v>
      </c>
      <c r="BG434" s="104">
        <v>0</v>
      </c>
      <c r="BH434" s="104">
        <v>0</v>
      </c>
      <c r="BI434" s="104" t="b">
        <v>1</v>
      </c>
      <c r="BJ434" s="105"/>
      <c r="BK434" s="105"/>
      <c r="BL434" s="104">
        <v>0</v>
      </c>
      <c r="BM434" s="104">
        <v>0</v>
      </c>
      <c r="BN434" s="104">
        <v>16</v>
      </c>
      <c r="BO434" s="105"/>
      <c r="BP434" s="105" t="s">
        <v>207</v>
      </c>
      <c r="BQ434" s="104">
        <v>175200</v>
      </c>
      <c r="BR434" s="105"/>
      <c r="BS434" s="105" t="s">
        <v>105</v>
      </c>
      <c r="BT434" s="105"/>
      <c r="BU434" s="104">
        <v>0</v>
      </c>
    </row>
    <row r="435" spans="1:73" x14ac:dyDescent="0.35">
      <c r="A435" s="104">
        <v>0</v>
      </c>
      <c r="B435" s="105" t="s">
        <v>511</v>
      </c>
      <c r="C435" s="105"/>
      <c r="D435" s="104">
        <v>2</v>
      </c>
      <c r="E435" s="105" t="s">
        <v>10854</v>
      </c>
      <c r="F435" s="105" t="s">
        <v>10656</v>
      </c>
      <c r="G435" s="104">
        <v>1</v>
      </c>
      <c r="H435" s="105" t="s">
        <v>483</v>
      </c>
      <c r="I435" s="104" t="b">
        <v>1</v>
      </c>
      <c r="J435" s="105"/>
      <c r="K435" s="105"/>
      <c r="L435" s="104">
        <v>24</v>
      </c>
      <c r="M435" s="105"/>
      <c r="N435" s="104" t="b">
        <v>1</v>
      </c>
      <c r="O435" s="104">
        <v>0</v>
      </c>
      <c r="P435" s="105"/>
      <c r="Q435" s="105"/>
      <c r="R435" s="104" t="b">
        <v>1</v>
      </c>
      <c r="S435" s="105"/>
      <c r="T435" s="105"/>
      <c r="U435" s="105"/>
      <c r="V435" s="105"/>
      <c r="W435" s="105"/>
      <c r="X435" s="105"/>
      <c r="Y435" s="105"/>
      <c r="Z435" s="105"/>
      <c r="AA435" s="105"/>
      <c r="AB435" s="105"/>
      <c r="AC435" s="105"/>
      <c r="AD435" s="105"/>
      <c r="AE435" s="105"/>
      <c r="AF435" s="105"/>
      <c r="AG435" s="105"/>
      <c r="AH435" s="105"/>
      <c r="AI435" s="105"/>
      <c r="AJ435" s="105"/>
      <c r="AK435" s="105"/>
      <c r="AL435" s="105"/>
      <c r="AM435" s="105"/>
      <c r="AN435" s="105"/>
      <c r="AO435" s="105"/>
      <c r="AP435" s="105"/>
      <c r="AQ435" s="104">
        <v>0</v>
      </c>
      <c r="AR435" s="104">
        <v>0</v>
      </c>
      <c r="AS435" s="105"/>
      <c r="AT435" s="104">
        <v>0</v>
      </c>
      <c r="AU435" s="104">
        <v>0</v>
      </c>
      <c r="AV435" s="104">
        <v>-1</v>
      </c>
      <c r="AW435" s="104">
        <v>1460</v>
      </c>
      <c r="AX435" s="104">
        <v>1460</v>
      </c>
      <c r="AY435" s="104">
        <v>20</v>
      </c>
      <c r="AZ435" s="104" t="b">
        <v>0</v>
      </c>
      <c r="BA435" s="104">
        <v>0</v>
      </c>
      <c r="BB435" s="104">
        <v>0</v>
      </c>
      <c r="BC435" s="104">
        <v>0</v>
      </c>
      <c r="BD435" s="104" t="b">
        <v>0</v>
      </c>
      <c r="BE435" s="105" t="s">
        <v>512</v>
      </c>
      <c r="BF435" s="104">
        <v>0</v>
      </c>
      <c r="BG435" s="104">
        <v>0</v>
      </c>
      <c r="BH435" s="104">
        <v>0</v>
      </c>
      <c r="BI435" s="104" t="b">
        <v>0</v>
      </c>
      <c r="BJ435" s="105"/>
      <c r="BK435" s="105"/>
      <c r="BL435" s="104">
        <v>0</v>
      </c>
      <c r="BM435" s="104">
        <v>1</v>
      </c>
      <c r="BN435" s="104">
        <v>0</v>
      </c>
      <c r="BO435" s="105" t="s">
        <v>6742</v>
      </c>
      <c r="BP435" s="105" t="s">
        <v>6743</v>
      </c>
      <c r="BQ435" s="104">
        <v>17520</v>
      </c>
      <c r="BR435" s="105"/>
      <c r="BS435" s="105" t="s">
        <v>513</v>
      </c>
      <c r="BT435" s="105"/>
      <c r="BU435" s="104">
        <v>0</v>
      </c>
    </row>
    <row r="436" spans="1:73" x14ac:dyDescent="0.35">
      <c r="A436" s="104">
        <v>0</v>
      </c>
      <c r="B436" s="105" t="s">
        <v>482</v>
      </c>
      <c r="C436" s="105"/>
      <c r="D436" s="104">
        <v>2</v>
      </c>
      <c r="E436" s="105" t="s">
        <v>10855</v>
      </c>
      <c r="F436" s="105" t="s">
        <v>10695</v>
      </c>
      <c r="G436" s="104">
        <v>1</v>
      </c>
      <c r="H436" s="105" t="s">
        <v>483</v>
      </c>
      <c r="I436" s="104" t="b">
        <v>1</v>
      </c>
      <c r="J436" s="105"/>
      <c r="K436" s="105"/>
      <c r="L436" s="104">
        <v>24</v>
      </c>
      <c r="M436" s="105"/>
      <c r="N436" s="104" t="b">
        <v>1</v>
      </c>
      <c r="O436" s="104">
        <v>0</v>
      </c>
      <c r="P436" s="105"/>
      <c r="Q436" s="105"/>
      <c r="R436" s="104" t="b">
        <v>0</v>
      </c>
      <c r="S436" s="105"/>
      <c r="T436" s="105"/>
      <c r="U436" s="105"/>
      <c r="V436" s="105"/>
      <c r="W436" s="105"/>
      <c r="X436" s="105"/>
      <c r="Y436" s="105"/>
      <c r="Z436" s="105"/>
      <c r="AA436" s="105"/>
      <c r="AB436" s="105"/>
      <c r="AC436" s="105"/>
      <c r="AD436" s="105"/>
      <c r="AE436" s="105"/>
      <c r="AF436" s="105"/>
      <c r="AG436" s="105"/>
      <c r="AH436" s="105"/>
      <c r="AI436" s="105"/>
      <c r="AJ436" s="105"/>
      <c r="AK436" s="105"/>
      <c r="AL436" s="105"/>
      <c r="AM436" s="105"/>
      <c r="AN436" s="105"/>
      <c r="AO436" s="105"/>
      <c r="AP436" s="105"/>
      <c r="AQ436" s="104">
        <v>0</v>
      </c>
      <c r="AR436" s="104">
        <v>110000</v>
      </c>
      <c r="AS436" s="105"/>
      <c r="AT436" s="104">
        <v>0</v>
      </c>
      <c r="AU436" s="104">
        <v>0</v>
      </c>
      <c r="AV436" s="104">
        <v>-1</v>
      </c>
      <c r="AW436" s="104">
        <v>1460</v>
      </c>
      <c r="AX436" s="104">
        <v>1460</v>
      </c>
      <c r="AY436" s="104">
        <v>20</v>
      </c>
      <c r="AZ436" s="104" t="b">
        <v>0</v>
      </c>
      <c r="BA436" s="104">
        <v>0</v>
      </c>
      <c r="BB436" s="104">
        <v>0</v>
      </c>
      <c r="BC436" s="104">
        <v>0</v>
      </c>
      <c r="BD436" s="104" t="b">
        <v>1</v>
      </c>
      <c r="BE436" s="105" t="s">
        <v>512</v>
      </c>
      <c r="BF436" s="104">
        <v>0</v>
      </c>
      <c r="BG436" s="104">
        <v>0</v>
      </c>
      <c r="BH436" s="104">
        <v>0</v>
      </c>
      <c r="BI436" s="104" t="b">
        <v>1</v>
      </c>
      <c r="BJ436" s="105"/>
      <c r="BK436" s="105"/>
      <c r="BL436" s="104">
        <v>0</v>
      </c>
      <c r="BM436" s="104">
        <v>0</v>
      </c>
      <c r="BN436" s="104">
        <v>16</v>
      </c>
      <c r="BO436" s="105"/>
      <c r="BP436" s="105" t="s">
        <v>207</v>
      </c>
      <c r="BQ436" s="104">
        <v>175200</v>
      </c>
      <c r="BR436" s="105"/>
      <c r="BS436" s="105" t="s">
        <v>105</v>
      </c>
      <c r="BT436" s="105"/>
      <c r="BU436" s="104">
        <v>0</v>
      </c>
    </row>
    <row r="437" spans="1:73" x14ac:dyDescent="0.35">
      <c r="A437" s="104">
        <v>0</v>
      </c>
      <c r="B437" s="105" t="s">
        <v>511</v>
      </c>
      <c r="C437" s="105"/>
      <c r="D437" s="104">
        <v>2</v>
      </c>
      <c r="E437" s="105" t="s">
        <v>10855</v>
      </c>
      <c r="F437" s="105" t="s">
        <v>10656</v>
      </c>
      <c r="G437" s="104">
        <v>1</v>
      </c>
      <c r="H437" s="105" t="s">
        <v>483</v>
      </c>
      <c r="I437" s="104" t="b">
        <v>1</v>
      </c>
      <c r="J437" s="105"/>
      <c r="K437" s="105"/>
      <c r="L437" s="104">
        <v>24</v>
      </c>
      <c r="M437" s="105"/>
      <c r="N437" s="104" t="b">
        <v>1</v>
      </c>
      <c r="O437" s="104">
        <v>0</v>
      </c>
      <c r="P437" s="105"/>
      <c r="Q437" s="105"/>
      <c r="R437" s="104" t="b">
        <v>1</v>
      </c>
      <c r="S437" s="105"/>
      <c r="T437" s="105"/>
      <c r="U437" s="105"/>
      <c r="V437" s="105"/>
      <c r="W437" s="105"/>
      <c r="X437" s="105"/>
      <c r="Y437" s="105"/>
      <c r="Z437" s="105"/>
      <c r="AA437" s="105"/>
      <c r="AB437" s="105"/>
      <c r="AC437" s="105"/>
      <c r="AD437" s="105"/>
      <c r="AE437" s="105"/>
      <c r="AF437" s="105"/>
      <c r="AG437" s="105"/>
      <c r="AH437" s="105"/>
      <c r="AI437" s="105"/>
      <c r="AJ437" s="105"/>
      <c r="AK437" s="105"/>
      <c r="AL437" s="105"/>
      <c r="AM437" s="105"/>
      <c r="AN437" s="105"/>
      <c r="AO437" s="105"/>
      <c r="AP437" s="105"/>
      <c r="AQ437" s="104">
        <v>0</v>
      </c>
      <c r="AR437" s="104">
        <v>0</v>
      </c>
      <c r="AS437" s="105"/>
      <c r="AT437" s="104">
        <v>0</v>
      </c>
      <c r="AU437" s="104">
        <v>0</v>
      </c>
      <c r="AV437" s="104">
        <v>-1</v>
      </c>
      <c r="AW437" s="104">
        <v>1460</v>
      </c>
      <c r="AX437" s="104">
        <v>1460</v>
      </c>
      <c r="AY437" s="104">
        <v>20</v>
      </c>
      <c r="AZ437" s="104" t="b">
        <v>0</v>
      </c>
      <c r="BA437" s="104">
        <v>0</v>
      </c>
      <c r="BB437" s="104">
        <v>0</v>
      </c>
      <c r="BC437" s="104">
        <v>0</v>
      </c>
      <c r="BD437" s="104" t="b">
        <v>0</v>
      </c>
      <c r="BE437" s="105" t="s">
        <v>512</v>
      </c>
      <c r="BF437" s="104">
        <v>0</v>
      </c>
      <c r="BG437" s="104">
        <v>0</v>
      </c>
      <c r="BH437" s="104">
        <v>0</v>
      </c>
      <c r="BI437" s="104" t="b">
        <v>0</v>
      </c>
      <c r="BJ437" s="105"/>
      <c r="BK437" s="105"/>
      <c r="BL437" s="104">
        <v>0</v>
      </c>
      <c r="BM437" s="104">
        <v>1</v>
      </c>
      <c r="BN437" s="104">
        <v>0</v>
      </c>
      <c r="BO437" s="105" t="s">
        <v>6742</v>
      </c>
      <c r="BP437" s="105" t="s">
        <v>6743</v>
      </c>
      <c r="BQ437" s="104">
        <v>17520</v>
      </c>
      <c r="BR437" s="105"/>
      <c r="BS437" s="105" t="s">
        <v>513</v>
      </c>
      <c r="BT437" s="105"/>
      <c r="BU437" s="104">
        <v>0</v>
      </c>
    </row>
    <row r="438" spans="1:73" x14ac:dyDescent="0.35">
      <c r="A438" s="104">
        <v>0</v>
      </c>
      <c r="B438" s="105" t="s">
        <v>482</v>
      </c>
      <c r="C438" s="105"/>
      <c r="D438" s="104">
        <v>2</v>
      </c>
      <c r="E438" s="105" t="s">
        <v>10857</v>
      </c>
      <c r="F438" s="105" t="s">
        <v>10696</v>
      </c>
      <c r="G438" s="104">
        <v>1</v>
      </c>
      <c r="H438" s="105" t="s">
        <v>483</v>
      </c>
      <c r="I438" s="104" t="b">
        <v>1</v>
      </c>
      <c r="J438" s="105"/>
      <c r="K438" s="105"/>
      <c r="L438" s="104">
        <v>24</v>
      </c>
      <c r="M438" s="105"/>
      <c r="N438" s="104" t="b">
        <v>1</v>
      </c>
      <c r="O438" s="104">
        <v>0</v>
      </c>
      <c r="P438" s="105"/>
      <c r="Q438" s="105"/>
      <c r="R438" s="104" t="b">
        <v>0</v>
      </c>
      <c r="S438" s="105"/>
      <c r="T438" s="105"/>
      <c r="U438" s="105"/>
      <c r="V438" s="105"/>
      <c r="W438" s="105"/>
      <c r="X438" s="105"/>
      <c r="Y438" s="105"/>
      <c r="Z438" s="105"/>
      <c r="AA438" s="105"/>
      <c r="AB438" s="105"/>
      <c r="AC438" s="105"/>
      <c r="AD438" s="105"/>
      <c r="AE438" s="105"/>
      <c r="AF438" s="105"/>
      <c r="AG438" s="105"/>
      <c r="AH438" s="105"/>
      <c r="AI438" s="105"/>
      <c r="AJ438" s="105"/>
      <c r="AK438" s="105"/>
      <c r="AL438" s="105"/>
      <c r="AM438" s="105"/>
      <c r="AN438" s="105"/>
      <c r="AO438" s="105"/>
      <c r="AP438" s="105"/>
      <c r="AQ438" s="104">
        <v>0</v>
      </c>
      <c r="AR438" s="104">
        <v>110000</v>
      </c>
      <c r="AS438" s="105"/>
      <c r="AT438" s="104">
        <v>0</v>
      </c>
      <c r="AU438" s="104">
        <v>0</v>
      </c>
      <c r="AV438" s="104">
        <v>-1</v>
      </c>
      <c r="AW438" s="104">
        <v>1460</v>
      </c>
      <c r="AX438" s="104">
        <v>1460</v>
      </c>
      <c r="AY438" s="104">
        <v>20</v>
      </c>
      <c r="AZ438" s="104" t="b">
        <v>0</v>
      </c>
      <c r="BA438" s="104">
        <v>0</v>
      </c>
      <c r="BB438" s="104">
        <v>0</v>
      </c>
      <c r="BC438" s="104">
        <v>0</v>
      </c>
      <c r="BD438" s="104" t="b">
        <v>1</v>
      </c>
      <c r="BE438" s="105" t="s">
        <v>512</v>
      </c>
      <c r="BF438" s="104">
        <v>0</v>
      </c>
      <c r="BG438" s="104">
        <v>0</v>
      </c>
      <c r="BH438" s="104">
        <v>0</v>
      </c>
      <c r="BI438" s="104" t="b">
        <v>1</v>
      </c>
      <c r="BJ438" s="105"/>
      <c r="BK438" s="105"/>
      <c r="BL438" s="104">
        <v>0</v>
      </c>
      <c r="BM438" s="104">
        <v>0</v>
      </c>
      <c r="BN438" s="104">
        <v>16</v>
      </c>
      <c r="BO438" s="105"/>
      <c r="BP438" s="105" t="s">
        <v>207</v>
      </c>
      <c r="BQ438" s="104">
        <v>175200</v>
      </c>
      <c r="BR438" s="105"/>
      <c r="BS438" s="105" t="s">
        <v>105</v>
      </c>
      <c r="BT438" s="105"/>
      <c r="BU438" s="104">
        <v>0</v>
      </c>
    </row>
    <row r="439" spans="1:73" x14ac:dyDescent="0.35">
      <c r="A439" s="104">
        <v>0</v>
      </c>
      <c r="B439" s="105" t="s">
        <v>511</v>
      </c>
      <c r="C439" s="105"/>
      <c r="D439" s="104">
        <v>2</v>
      </c>
      <c r="E439" s="105" t="s">
        <v>10857</v>
      </c>
      <c r="F439" s="105" t="s">
        <v>10656</v>
      </c>
      <c r="G439" s="104">
        <v>1</v>
      </c>
      <c r="H439" s="105" t="s">
        <v>483</v>
      </c>
      <c r="I439" s="104" t="b">
        <v>1</v>
      </c>
      <c r="J439" s="105"/>
      <c r="K439" s="105"/>
      <c r="L439" s="104">
        <v>24</v>
      </c>
      <c r="M439" s="105"/>
      <c r="N439" s="104" t="b">
        <v>1</v>
      </c>
      <c r="O439" s="104">
        <v>0</v>
      </c>
      <c r="P439" s="105"/>
      <c r="Q439" s="105"/>
      <c r="R439" s="104" t="b">
        <v>1</v>
      </c>
      <c r="S439" s="105"/>
      <c r="T439" s="105"/>
      <c r="U439" s="105"/>
      <c r="V439" s="105"/>
      <c r="W439" s="105"/>
      <c r="X439" s="105"/>
      <c r="Y439" s="105"/>
      <c r="Z439" s="105"/>
      <c r="AA439" s="105"/>
      <c r="AB439" s="105"/>
      <c r="AC439" s="105"/>
      <c r="AD439" s="105"/>
      <c r="AE439" s="105"/>
      <c r="AF439" s="105"/>
      <c r="AG439" s="105"/>
      <c r="AH439" s="105"/>
      <c r="AI439" s="105"/>
      <c r="AJ439" s="105"/>
      <c r="AK439" s="105"/>
      <c r="AL439" s="105"/>
      <c r="AM439" s="105"/>
      <c r="AN439" s="105"/>
      <c r="AO439" s="105"/>
      <c r="AP439" s="105"/>
      <c r="AQ439" s="104">
        <v>0</v>
      </c>
      <c r="AR439" s="104">
        <v>0</v>
      </c>
      <c r="AS439" s="105"/>
      <c r="AT439" s="104">
        <v>0</v>
      </c>
      <c r="AU439" s="104">
        <v>0</v>
      </c>
      <c r="AV439" s="104">
        <v>-1</v>
      </c>
      <c r="AW439" s="104">
        <v>1460</v>
      </c>
      <c r="AX439" s="104">
        <v>1460</v>
      </c>
      <c r="AY439" s="104">
        <v>20</v>
      </c>
      <c r="AZ439" s="104" t="b">
        <v>0</v>
      </c>
      <c r="BA439" s="104">
        <v>0</v>
      </c>
      <c r="BB439" s="104">
        <v>0</v>
      </c>
      <c r="BC439" s="104">
        <v>0</v>
      </c>
      <c r="BD439" s="104" t="b">
        <v>0</v>
      </c>
      <c r="BE439" s="105" t="s">
        <v>512</v>
      </c>
      <c r="BF439" s="104">
        <v>0</v>
      </c>
      <c r="BG439" s="104">
        <v>0</v>
      </c>
      <c r="BH439" s="104">
        <v>0</v>
      </c>
      <c r="BI439" s="104" t="b">
        <v>0</v>
      </c>
      <c r="BJ439" s="105"/>
      <c r="BK439" s="105"/>
      <c r="BL439" s="104">
        <v>0</v>
      </c>
      <c r="BM439" s="104">
        <v>1</v>
      </c>
      <c r="BN439" s="104">
        <v>0</v>
      </c>
      <c r="BO439" s="105" t="s">
        <v>6742</v>
      </c>
      <c r="BP439" s="105" t="s">
        <v>6743</v>
      </c>
      <c r="BQ439" s="104">
        <v>17520</v>
      </c>
      <c r="BR439" s="105"/>
      <c r="BS439" s="105" t="s">
        <v>513</v>
      </c>
      <c r="BT439" s="105"/>
      <c r="BU439" s="104">
        <v>0</v>
      </c>
    </row>
    <row r="440" spans="1:73" x14ac:dyDescent="0.35">
      <c r="A440" s="104">
        <v>0</v>
      </c>
      <c r="B440" s="105" t="s">
        <v>482</v>
      </c>
      <c r="C440" s="105"/>
      <c r="D440" s="104">
        <v>2</v>
      </c>
      <c r="E440" s="105" t="s">
        <v>10856</v>
      </c>
      <c r="F440" s="105" t="s">
        <v>10695</v>
      </c>
      <c r="G440" s="104">
        <v>1</v>
      </c>
      <c r="H440" s="105" t="s">
        <v>483</v>
      </c>
      <c r="I440" s="104" t="b">
        <v>1</v>
      </c>
      <c r="J440" s="105"/>
      <c r="K440" s="105"/>
      <c r="L440" s="104">
        <v>24</v>
      </c>
      <c r="M440" s="105"/>
      <c r="N440" s="104" t="b">
        <v>1</v>
      </c>
      <c r="O440" s="104">
        <v>0</v>
      </c>
      <c r="P440" s="105"/>
      <c r="Q440" s="105"/>
      <c r="R440" s="104" t="b">
        <v>0</v>
      </c>
      <c r="S440" s="105"/>
      <c r="T440" s="105"/>
      <c r="U440" s="105"/>
      <c r="V440" s="105"/>
      <c r="W440" s="105"/>
      <c r="X440" s="105"/>
      <c r="Y440" s="105"/>
      <c r="Z440" s="105"/>
      <c r="AA440" s="105"/>
      <c r="AB440" s="105"/>
      <c r="AC440" s="105"/>
      <c r="AD440" s="105"/>
      <c r="AE440" s="105"/>
      <c r="AF440" s="105"/>
      <c r="AG440" s="105"/>
      <c r="AH440" s="105"/>
      <c r="AI440" s="105"/>
      <c r="AJ440" s="105"/>
      <c r="AK440" s="105"/>
      <c r="AL440" s="105"/>
      <c r="AM440" s="105"/>
      <c r="AN440" s="105"/>
      <c r="AO440" s="105"/>
      <c r="AP440" s="105"/>
      <c r="AQ440" s="104">
        <v>0</v>
      </c>
      <c r="AR440" s="104">
        <v>110000</v>
      </c>
      <c r="AS440" s="105"/>
      <c r="AT440" s="104">
        <v>0</v>
      </c>
      <c r="AU440" s="104">
        <v>0</v>
      </c>
      <c r="AV440" s="104">
        <v>-1</v>
      </c>
      <c r="AW440" s="104">
        <v>1460</v>
      </c>
      <c r="AX440" s="104">
        <v>1460</v>
      </c>
      <c r="AY440" s="104">
        <v>20</v>
      </c>
      <c r="AZ440" s="104" t="b">
        <v>0</v>
      </c>
      <c r="BA440" s="104">
        <v>0</v>
      </c>
      <c r="BB440" s="104">
        <v>0</v>
      </c>
      <c r="BC440" s="104">
        <v>0</v>
      </c>
      <c r="BD440" s="104" t="b">
        <v>1</v>
      </c>
      <c r="BE440" s="105" t="s">
        <v>512</v>
      </c>
      <c r="BF440" s="104">
        <v>0</v>
      </c>
      <c r="BG440" s="104">
        <v>0</v>
      </c>
      <c r="BH440" s="104">
        <v>0</v>
      </c>
      <c r="BI440" s="104" t="b">
        <v>1</v>
      </c>
      <c r="BJ440" s="105"/>
      <c r="BK440" s="105"/>
      <c r="BL440" s="104">
        <v>0</v>
      </c>
      <c r="BM440" s="104">
        <v>0</v>
      </c>
      <c r="BN440" s="104">
        <v>16</v>
      </c>
      <c r="BO440" s="105"/>
      <c r="BP440" s="105" t="s">
        <v>207</v>
      </c>
      <c r="BQ440" s="104">
        <v>175200</v>
      </c>
      <c r="BR440" s="105"/>
      <c r="BS440" s="105" t="s">
        <v>105</v>
      </c>
      <c r="BT440" s="105"/>
      <c r="BU440" s="104">
        <v>0</v>
      </c>
    </row>
    <row r="441" spans="1:73" x14ac:dyDescent="0.35">
      <c r="A441" s="104">
        <v>0</v>
      </c>
      <c r="B441" s="105" t="s">
        <v>511</v>
      </c>
      <c r="C441" s="105"/>
      <c r="D441" s="104">
        <v>2</v>
      </c>
      <c r="E441" s="105" t="s">
        <v>10856</v>
      </c>
      <c r="F441" s="105" t="s">
        <v>10656</v>
      </c>
      <c r="G441" s="104">
        <v>1</v>
      </c>
      <c r="H441" s="105" t="s">
        <v>483</v>
      </c>
      <c r="I441" s="104" t="b">
        <v>1</v>
      </c>
      <c r="J441" s="105"/>
      <c r="K441" s="105"/>
      <c r="L441" s="104">
        <v>24</v>
      </c>
      <c r="M441" s="105"/>
      <c r="N441" s="104" t="b">
        <v>1</v>
      </c>
      <c r="O441" s="104">
        <v>0</v>
      </c>
      <c r="P441" s="105"/>
      <c r="Q441" s="105"/>
      <c r="R441" s="104" t="b">
        <v>1</v>
      </c>
      <c r="S441" s="105"/>
      <c r="T441" s="105"/>
      <c r="U441" s="105"/>
      <c r="V441" s="105"/>
      <c r="W441" s="105"/>
      <c r="X441" s="105"/>
      <c r="Y441" s="105"/>
      <c r="Z441" s="105"/>
      <c r="AA441" s="105"/>
      <c r="AB441" s="105"/>
      <c r="AC441" s="105"/>
      <c r="AD441" s="105"/>
      <c r="AE441" s="105"/>
      <c r="AF441" s="105"/>
      <c r="AG441" s="105"/>
      <c r="AH441" s="105"/>
      <c r="AI441" s="105"/>
      <c r="AJ441" s="105"/>
      <c r="AK441" s="105"/>
      <c r="AL441" s="105"/>
      <c r="AM441" s="105"/>
      <c r="AN441" s="105"/>
      <c r="AO441" s="105"/>
      <c r="AP441" s="105"/>
      <c r="AQ441" s="104">
        <v>0</v>
      </c>
      <c r="AR441" s="104">
        <v>0</v>
      </c>
      <c r="AS441" s="105"/>
      <c r="AT441" s="104">
        <v>0</v>
      </c>
      <c r="AU441" s="104">
        <v>0</v>
      </c>
      <c r="AV441" s="104">
        <v>-1</v>
      </c>
      <c r="AW441" s="104">
        <v>1460</v>
      </c>
      <c r="AX441" s="104">
        <v>1460</v>
      </c>
      <c r="AY441" s="104">
        <v>20</v>
      </c>
      <c r="AZ441" s="104" t="b">
        <v>0</v>
      </c>
      <c r="BA441" s="104">
        <v>0</v>
      </c>
      <c r="BB441" s="104">
        <v>0</v>
      </c>
      <c r="BC441" s="104">
        <v>0</v>
      </c>
      <c r="BD441" s="104" t="b">
        <v>0</v>
      </c>
      <c r="BE441" s="105" t="s">
        <v>512</v>
      </c>
      <c r="BF441" s="104">
        <v>0</v>
      </c>
      <c r="BG441" s="104">
        <v>0</v>
      </c>
      <c r="BH441" s="104">
        <v>0</v>
      </c>
      <c r="BI441" s="104" t="b">
        <v>0</v>
      </c>
      <c r="BJ441" s="105"/>
      <c r="BK441" s="105"/>
      <c r="BL441" s="104">
        <v>0</v>
      </c>
      <c r="BM441" s="104">
        <v>1</v>
      </c>
      <c r="BN441" s="104">
        <v>0</v>
      </c>
      <c r="BO441" s="105" t="s">
        <v>6742</v>
      </c>
      <c r="BP441" s="105" t="s">
        <v>6743</v>
      </c>
      <c r="BQ441" s="104">
        <v>17520</v>
      </c>
      <c r="BR441" s="105"/>
      <c r="BS441" s="105" t="s">
        <v>513</v>
      </c>
      <c r="BT441" s="105"/>
      <c r="BU441" s="104">
        <v>0</v>
      </c>
    </row>
    <row r="442" spans="1:73" x14ac:dyDescent="0.35">
      <c r="A442" s="104">
        <v>0</v>
      </c>
      <c r="B442" s="105" t="s">
        <v>482</v>
      </c>
      <c r="C442" s="105"/>
      <c r="D442" s="104">
        <v>2</v>
      </c>
      <c r="E442" s="105" t="s">
        <v>7046</v>
      </c>
      <c r="F442" s="105" t="s">
        <v>6750</v>
      </c>
      <c r="G442" s="104">
        <v>1</v>
      </c>
      <c r="H442" s="105" t="s">
        <v>483</v>
      </c>
      <c r="I442" s="104" t="b">
        <v>1</v>
      </c>
      <c r="J442" s="105"/>
      <c r="K442" s="105"/>
      <c r="L442" s="104">
        <v>24</v>
      </c>
      <c r="M442" s="105"/>
      <c r="N442" s="104" t="b">
        <v>1</v>
      </c>
      <c r="O442" s="104">
        <v>0</v>
      </c>
      <c r="P442" s="105"/>
      <c r="Q442" s="105"/>
      <c r="R442" s="104" t="b">
        <v>0</v>
      </c>
      <c r="S442" s="105"/>
      <c r="T442" s="105"/>
      <c r="U442" s="105"/>
      <c r="V442" s="105"/>
      <c r="W442" s="105"/>
      <c r="X442" s="105"/>
      <c r="Y442" s="105"/>
      <c r="Z442" s="105"/>
      <c r="AA442" s="105"/>
      <c r="AB442" s="105"/>
      <c r="AC442" s="105"/>
      <c r="AD442" s="105"/>
      <c r="AE442" s="105"/>
      <c r="AF442" s="105"/>
      <c r="AG442" s="105"/>
      <c r="AH442" s="105"/>
      <c r="AI442" s="105"/>
      <c r="AJ442" s="105"/>
      <c r="AK442" s="105"/>
      <c r="AL442" s="105"/>
      <c r="AM442" s="105"/>
      <c r="AN442" s="105"/>
      <c r="AO442" s="105"/>
      <c r="AP442" s="105"/>
      <c r="AQ442" s="104">
        <v>0</v>
      </c>
      <c r="AR442" s="104">
        <v>0</v>
      </c>
      <c r="AS442" s="105"/>
      <c r="AT442" s="104">
        <v>0</v>
      </c>
      <c r="AU442" s="104">
        <v>0</v>
      </c>
      <c r="AV442" s="104">
        <v>-1</v>
      </c>
      <c r="AW442" s="104">
        <v>52560</v>
      </c>
      <c r="AX442" s="104">
        <v>10512</v>
      </c>
      <c r="AY442" s="104">
        <v>11</v>
      </c>
      <c r="AZ442" s="104" t="b">
        <v>0</v>
      </c>
      <c r="BA442" s="104">
        <v>0</v>
      </c>
      <c r="BB442" s="104">
        <v>0</v>
      </c>
      <c r="BC442" s="104">
        <v>0</v>
      </c>
      <c r="BD442" s="104" t="b">
        <v>1</v>
      </c>
      <c r="BE442" s="105" t="s">
        <v>512</v>
      </c>
      <c r="BF442" s="104">
        <v>0</v>
      </c>
      <c r="BG442" s="104">
        <v>0</v>
      </c>
      <c r="BH442" s="104">
        <v>0</v>
      </c>
      <c r="BI442" s="104" t="b">
        <v>0</v>
      </c>
      <c r="BJ442" s="105"/>
      <c r="BK442" s="105"/>
      <c r="BL442" s="104">
        <v>0</v>
      </c>
      <c r="BM442" s="104">
        <v>0</v>
      </c>
      <c r="BN442" s="104">
        <v>48</v>
      </c>
      <c r="BO442" s="105"/>
      <c r="BP442" s="105" t="s">
        <v>207</v>
      </c>
      <c r="BQ442" s="104">
        <v>78840</v>
      </c>
      <c r="BR442" s="105"/>
      <c r="BS442" s="105" t="s">
        <v>105</v>
      </c>
      <c r="BT442" s="105"/>
      <c r="BU442" s="104">
        <v>0</v>
      </c>
    </row>
    <row r="443" spans="1:73" x14ac:dyDescent="0.35">
      <c r="A443" s="104">
        <v>0</v>
      </c>
      <c r="B443" s="105" t="s">
        <v>511</v>
      </c>
      <c r="C443" s="105"/>
      <c r="D443" s="104">
        <v>2</v>
      </c>
      <c r="E443" s="105" t="s">
        <v>7046</v>
      </c>
      <c r="F443" s="105" t="s">
        <v>6751</v>
      </c>
      <c r="G443" s="104">
        <v>1</v>
      </c>
      <c r="H443" s="105" t="s">
        <v>483</v>
      </c>
      <c r="I443" s="104" t="b">
        <v>1</v>
      </c>
      <c r="J443" s="105"/>
      <c r="K443" s="105"/>
      <c r="L443" s="104">
        <v>24</v>
      </c>
      <c r="M443" s="105"/>
      <c r="N443" s="104" t="b">
        <v>1</v>
      </c>
      <c r="O443" s="104">
        <v>0</v>
      </c>
      <c r="P443" s="105"/>
      <c r="Q443" s="105"/>
      <c r="R443" s="104" t="b">
        <v>0</v>
      </c>
      <c r="S443" s="105"/>
      <c r="T443" s="105"/>
      <c r="U443" s="105"/>
      <c r="V443" s="105"/>
      <c r="W443" s="105"/>
      <c r="X443" s="105"/>
      <c r="Y443" s="105"/>
      <c r="Z443" s="105"/>
      <c r="AA443" s="105"/>
      <c r="AB443" s="105"/>
      <c r="AC443" s="105"/>
      <c r="AD443" s="105"/>
      <c r="AE443" s="105"/>
      <c r="AF443" s="105"/>
      <c r="AG443" s="105"/>
      <c r="AH443" s="105"/>
      <c r="AI443" s="105"/>
      <c r="AJ443" s="105"/>
      <c r="AK443" s="105"/>
      <c r="AL443" s="105"/>
      <c r="AM443" s="105"/>
      <c r="AN443" s="105"/>
      <c r="AO443" s="105"/>
      <c r="AP443" s="105"/>
      <c r="AQ443" s="104">
        <v>0</v>
      </c>
      <c r="AR443" s="104">
        <v>0</v>
      </c>
      <c r="AS443" s="105"/>
      <c r="AT443" s="104">
        <v>0</v>
      </c>
      <c r="AU443" s="104">
        <v>0</v>
      </c>
      <c r="AV443" s="104">
        <v>-1</v>
      </c>
      <c r="AW443" s="104">
        <v>1460</v>
      </c>
      <c r="AX443" s="104">
        <v>1460</v>
      </c>
      <c r="AY443" s="104">
        <v>20</v>
      </c>
      <c r="AZ443" s="104" t="b">
        <v>0</v>
      </c>
      <c r="BA443" s="104">
        <v>0</v>
      </c>
      <c r="BB443" s="104">
        <v>0</v>
      </c>
      <c r="BC443" s="104">
        <v>0</v>
      </c>
      <c r="BD443" s="104" t="b">
        <v>0</v>
      </c>
      <c r="BE443" s="105" t="s">
        <v>512</v>
      </c>
      <c r="BF443" s="104">
        <v>0</v>
      </c>
      <c r="BG443" s="104">
        <v>0</v>
      </c>
      <c r="BH443" s="104">
        <v>0</v>
      </c>
      <c r="BI443" s="104" t="b">
        <v>0</v>
      </c>
      <c r="BJ443" s="105"/>
      <c r="BK443" s="105"/>
      <c r="BL443" s="104">
        <v>0</v>
      </c>
      <c r="BM443" s="104">
        <v>1</v>
      </c>
      <c r="BN443" s="104">
        <v>0</v>
      </c>
      <c r="BO443" s="105"/>
      <c r="BP443" s="105" t="s">
        <v>209</v>
      </c>
      <c r="BQ443" s="104">
        <v>8760</v>
      </c>
      <c r="BR443" s="105"/>
      <c r="BS443" s="105" t="s">
        <v>513</v>
      </c>
      <c r="BT443" s="105"/>
      <c r="BU443" s="104">
        <v>0</v>
      </c>
    </row>
    <row r="444" spans="1:73" x14ac:dyDescent="0.35">
      <c r="A444" s="104">
        <v>0</v>
      </c>
      <c r="B444" s="105" t="s">
        <v>511</v>
      </c>
      <c r="C444" s="105"/>
      <c r="D444" s="104">
        <v>2</v>
      </c>
      <c r="E444" s="105" t="s">
        <v>7046</v>
      </c>
      <c r="F444" s="105" t="s">
        <v>10656</v>
      </c>
      <c r="G444" s="104">
        <v>1</v>
      </c>
      <c r="H444" s="105" t="s">
        <v>483</v>
      </c>
      <c r="I444" s="104" t="b">
        <v>1</v>
      </c>
      <c r="J444" s="105"/>
      <c r="K444" s="105"/>
      <c r="L444" s="104">
        <v>24</v>
      </c>
      <c r="M444" s="105"/>
      <c r="N444" s="104" t="b">
        <v>1</v>
      </c>
      <c r="O444" s="104">
        <v>0</v>
      </c>
      <c r="P444" s="105"/>
      <c r="Q444" s="105"/>
      <c r="R444" s="104" t="b">
        <v>1</v>
      </c>
      <c r="S444" s="105"/>
      <c r="T444" s="105"/>
      <c r="U444" s="105"/>
      <c r="V444" s="105"/>
      <c r="W444" s="105"/>
      <c r="X444" s="105"/>
      <c r="Y444" s="105"/>
      <c r="Z444" s="105"/>
      <c r="AA444" s="105"/>
      <c r="AB444" s="105"/>
      <c r="AC444" s="105"/>
      <c r="AD444" s="105"/>
      <c r="AE444" s="105"/>
      <c r="AF444" s="105"/>
      <c r="AG444" s="105"/>
      <c r="AH444" s="105"/>
      <c r="AI444" s="105"/>
      <c r="AJ444" s="105"/>
      <c r="AK444" s="105"/>
      <c r="AL444" s="105"/>
      <c r="AM444" s="105"/>
      <c r="AN444" s="105"/>
      <c r="AO444" s="105"/>
      <c r="AP444" s="105"/>
      <c r="AQ444" s="104">
        <v>0</v>
      </c>
      <c r="AR444" s="104">
        <v>0</v>
      </c>
      <c r="AS444" s="105"/>
      <c r="AT444" s="104">
        <v>0</v>
      </c>
      <c r="AU444" s="104">
        <v>0</v>
      </c>
      <c r="AV444" s="104">
        <v>-1</v>
      </c>
      <c r="AW444" s="104">
        <v>1460</v>
      </c>
      <c r="AX444" s="104">
        <v>1460</v>
      </c>
      <c r="AY444" s="104">
        <v>20</v>
      </c>
      <c r="AZ444" s="104" t="b">
        <v>0</v>
      </c>
      <c r="BA444" s="104">
        <v>0</v>
      </c>
      <c r="BB444" s="104">
        <v>0</v>
      </c>
      <c r="BC444" s="104">
        <v>0</v>
      </c>
      <c r="BD444" s="104" t="b">
        <v>0</v>
      </c>
      <c r="BE444" s="105" t="s">
        <v>512</v>
      </c>
      <c r="BF444" s="104">
        <v>0</v>
      </c>
      <c r="BG444" s="104">
        <v>0</v>
      </c>
      <c r="BH444" s="104">
        <v>0</v>
      </c>
      <c r="BI444" s="104" t="b">
        <v>0</v>
      </c>
      <c r="BJ444" s="105"/>
      <c r="BK444" s="105"/>
      <c r="BL444" s="104">
        <v>0</v>
      </c>
      <c r="BM444" s="104">
        <v>2</v>
      </c>
      <c r="BN444" s="104">
        <v>0</v>
      </c>
      <c r="BO444" s="105" t="s">
        <v>6742</v>
      </c>
      <c r="BP444" s="105" t="s">
        <v>6743</v>
      </c>
      <c r="BQ444" s="104">
        <v>17520</v>
      </c>
      <c r="BR444" s="105"/>
      <c r="BS444" s="105" t="s">
        <v>513</v>
      </c>
      <c r="BT444" s="105"/>
      <c r="BU444" s="104">
        <v>0</v>
      </c>
    </row>
    <row r="445" spans="1:73" x14ac:dyDescent="0.35">
      <c r="A445" s="104">
        <v>0</v>
      </c>
      <c r="B445" s="105" t="s">
        <v>482</v>
      </c>
      <c r="C445" s="105"/>
      <c r="D445" s="104">
        <v>2</v>
      </c>
      <c r="E445" s="105" t="s">
        <v>7000</v>
      </c>
      <c r="F445" s="105" t="s">
        <v>6853</v>
      </c>
      <c r="G445" s="104">
        <v>1</v>
      </c>
      <c r="H445" s="105" t="s">
        <v>483</v>
      </c>
      <c r="I445" s="104" t="b">
        <v>1</v>
      </c>
      <c r="J445" s="105"/>
      <c r="K445" s="105"/>
      <c r="L445" s="104">
        <v>24</v>
      </c>
      <c r="M445" s="105"/>
      <c r="N445" s="104" t="b">
        <v>1</v>
      </c>
      <c r="O445" s="104">
        <v>0</v>
      </c>
      <c r="P445" s="105"/>
      <c r="Q445" s="105"/>
      <c r="R445" s="104" t="b">
        <v>0</v>
      </c>
      <c r="S445" s="105"/>
      <c r="T445" s="105"/>
      <c r="U445" s="105"/>
      <c r="V445" s="105"/>
      <c r="W445" s="105"/>
      <c r="X445" s="105"/>
      <c r="Y445" s="105"/>
      <c r="Z445" s="105"/>
      <c r="AA445" s="105"/>
      <c r="AB445" s="105"/>
      <c r="AC445" s="105"/>
      <c r="AD445" s="105"/>
      <c r="AE445" s="105"/>
      <c r="AF445" s="105"/>
      <c r="AG445" s="105"/>
      <c r="AH445" s="105"/>
      <c r="AI445" s="105"/>
      <c r="AJ445" s="105"/>
      <c r="AK445" s="105"/>
      <c r="AL445" s="105"/>
      <c r="AM445" s="105"/>
      <c r="AN445" s="105"/>
      <c r="AO445" s="105"/>
      <c r="AP445" s="105"/>
      <c r="AQ445" s="104">
        <v>0</v>
      </c>
      <c r="AR445" s="104">
        <v>200000</v>
      </c>
      <c r="AS445" s="105"/>
      <c r="AT445" s="104">
        <v>0</v>
      </c>
      <c r="AU445" s="104">
        <v>0</v>
      </c>
      <c r="AV445" s="104">
        <v>-1</v>
      </c>
      <c r="AW445" s="104">
        <v>1460</v>
      </c>
      <c r="AX445" s="104">
        <v>1460</v>
      </c>
      <c r="AY445" s="104">
        <v>20</v>
      </c>
      <c r="AZ445" s="104" t="b">
        <v>0</v>
      </c>
      <c r="BA445" s="104">
        <v>0</v>
      </c>
      <c r="BB445" s="104">
        <v>0</v>
      </c>
      <c r="BC445" s="104">
        <v>0</v>
      </c>
      <c r="BD445" s="104" t="b">
        <v>1</v>
      </c>
      <c r="BE445" s="105" t="s">
        <v>512</v>
      </c>
      <c r="BF445" s="104">
        <v>0</v>
      </c>
      <c r="BG445" s="104">
        <v>0</v>
      </c>
      <c r="BH445" s="104">
        <v>0</v>
      </c>
      <c r="BI445" s="104" t="b">
        <v>1</v>
      </c>
      <c r="BJ445" s="105"/>
      <c r="BK445" s="105"/>
      <c r="BL445" s="104">
        <v>0</v>
      </c>
      <c r="BM445" s="104">
        <v>0</v>
      </c>
      <c r="BN445" s="104">
        <v>0</v>
      </c>
      <c r="BO445" s="105"/>
      <c r="BP445" s="105" t="s">
        <v>311</v>
      </c>
      <c r="BQ445" s="104">
        <v>140160</v>
      </c>
      <c r="BR445" s="105"/>
      <c r="BS445" s="105" t="s">
        <v>105</v>
      </c>
      <c r="BT445" s="105"/>
      <c r="BU445" s="104">
        <v>0</v>
      </c>
    </row>
    <row r="446" spans="1:73" x14ac:dyDescent="0.35">
      <c r="A446" s="104">
        <v>0</v>
      </c>
      <c r="B446" s="105" t="s">
        <v>511</v>
      </c>
      <c r="C446" s="105"/>
      <c r="D446" s="104">
        <v>2</v>
      </c>
      <c r="E446" s="105" t="s">
        <v>7000</v>
      </c>
      <c r="F446" s="105" t="s">
        <v>10656</v>
      </c>
      <c r="G446" s="104">
        <v>1</v>
      </c>
      <c r="H446" s="105" t="s">
        <v>483</v>
      </c>
      <c r="I446" s="104" t="b">
        <v>1</v>
      </c>
      <c r="J446" s="105"/>
      <c r="K446" s="105"/>
      <c r="L446" s="104">
        <v>24</v>
      </c>
      <c r="M446" s="105"/>
      <c r="N446" s="104" t="b">
        <v>1</v>
      </c>
      <c r="O446" s="104">
        <v>0</v>
      </c>
      <c r="P446" s="105"/>
      <c r="Q446" s="105"/>
      <c r="R446" s="104" t="b">
        <v>1</v>
      </c>
      <c r="S446" s="105"/>
      <c r="T446" s="105"/>
      <c r="U446" s="105"/>
      <c r="V446" s="105"/>
      <c r="W446" s="105"/>
      <c r="X446" s="105"/>
      <c r="Y446" s="105"/>
      <c r="Z446" s="105"/>
      <c r="AA446" s="105"/>
      <c r="AB446" s="105"/>
      <c r="AC446" s="105"/>
      <c r="AD446" s="105"/>
      <c r="AE446" s="105"/>
      <c r="AF446" s="105"/>
      <c r="AG446" s="105"/>
      <c r="AH446" s="105"/>
      <c r="AI446" s="105"/>
      <c r="AJ446" s="105"/>
      <c r="AK446" s="105"/>
      <c r="AL446" s="105"/>
      <c r="AM446" s="105"/>
      <c r="AN446" s="105"/>
      <c r="AO446" s="105"/>
      <c r="AP446" s="105"/>
      <c r="AQ446" s="104">
        <v>0</v>
      </c>
      <c r="AR446" s="104">
        <v>0</v>
      </c>
      <c r="AS446" s="105"/>
      <c r="AT446" s="104">
        <v>0</v>
      </c>
      <c r="AU446" s="104">
        <v>0</v>
      </c>
      <c r="AV446" s="104">
        <v>-1</v>
      </c>
      <c r="AW446" s="104">
        <v>1460</v>
      </c>
      <c r="AX446" s="104">
        <v>1460</v>
      </c>
      <c r="AY446" s="104">
        <v>20</v>
      </c>
      <c r="AZ446" s="104" t="b">
        <v>0</v>
      </c>
      <c r="BA446" s="104">
        <v>0</v>
      </c>
      <c r="BB446" s="104">
        <v>0</v>
      </c>
      <c r="BC446" s="104">
        <v>0</v>
      </c>
      <c r="BD446" s="104" t="b">
        <v>0</v>
      </c>
      <c r="BE446" s="105" t="s">
        <v>512</v>
      </c>
      <c r="BF446" s="104">
        <v>0</v>
      </c>
      <c r="BG446" s="104">
        <v>0</v>
      </c>
      <c r="BH446" s="104">
        <v>0</v>
      </c>
      <c r="BI446" s="104" t="b">
        <v>0</v>
      </c>
      <c r="BJ446" s="105"/>
      <c r="BK446" s="105"/>
      <c r="BL446" s="104">
        <v>0</v>
      </c>
      <c r="BM446" s="104">
        <v>1</v>
      </c>
      <c r="BN446" s="104">
        <v>0</v>
      </c>
      <c r="BO446" s="105" t="s">
        <v>6742</v>
      </c>
      <c r="BP446" s="105" t="s">
        <v>6743</v>
      </c>
      <c r="BQ446" s="104">
        <v>17520</v>
      </c>
      <c r="BR446" s="105"/>
      <c r="BS446" s="105" t="s">
        <v>513</v>
      </c>
      <c r="BT446" s="105"/>
      <c r="BU446" s="104">
        <v>0</v>
      </c>
    </row>
    <row r="447" spans="1:73" x14ac:dyDescent="0.35">
      <c r="A447" s="104">
        <v>0</v>
      </c>
      <c r="B447" s="105" t="s">
        <v>511</v>
      </c>
      <c r="C447" s="105"/>
      <c r="D447" s="104">
        <v>2</v>
      </c>
      <c r="E447" s="105" t="s">
        <v>6963</v>
      </c>
      <c r="F447" s="105" t="s">
        <v>10683</v>
      </c>
      <c r="G447" s="104">
        <v>1</v>
      </c>
      <c r="H447" s="105" t="s">
        <v>483</v>
      </c>
      <c r="I447" s="104" t="b">
        <v>1</v>
      </c>
      <c r="J447" s="105"/>
      <c r="K447" s="105"/>
      <c r="L447" s="104">
        <v>24</v>
      </c>
      <c r="M447" s="105"/>
      <c r="N447" s="104" t="b">
        <v>1</v>
      </c>
      <c r="O447" s="104">
        <v>0</v>
      </c>
      <c r="P447" s="105"/>
      <c r="Q447" s="105"/>
      <c r="R447" s="104" t="b">
        <v>0</v>
      </c>
      <c r="S447" s="105"/>
      <c r="T447" s="105"/>
      <c r="U447" s="105"/>
      <c r="V447" s="105"/>
      <c r="W447" s="105"/>
      <c r="X447" s="105"/>
      <c r="Y447" s="105"/>
      <c r="Z447" s="105"/>
      <c r="AA447" s="105"/>
      <c r="AB447" s="105"/>
      <c r="AC447" s="105"/>
      <c r="AD447" s="105"/>
      <c r="AE447" s="105"/>
      <c r="AF447" s="105"/>
      <c r="AG447" s="105"/>
      <c r="AH447" s="105"/>
      <c r="AI447" s="105"/>
      <c r="AJ447" s="105"/>
      <c r="AK447" s="105"/>
      <c r="AL447" s="105"/>
      <c r="AM447" s="105"/>
      <c r="AN447" s="105"/>
      <c r="AO447" s="105"/>
      <c r="AP447" s="105"/>
      <c r="AQ447" s="104">
        <v>0</v>
      </c>
      <c r="AR447" s="104">
        <v>0</v>
      </c>
      <c r="AS447" s="105"/>
      <c r="AT447" s="104">
        <v>0</v>
      </c>
      <c r="AU447" s="104">
        <v>0</v>
      </c>
      <c r="AV447" s="104">
        <v>-1</v>
      </c>
      <c r="AW447" s="104">
        <v>1460</v>
      </c>
      <c r="AX447" s="104">
        <v>1460</v>
      </c>
      <c r="AY447" s="104">
        <v>20</v>
      </c>
      <c r="AZ447" s="104" t="b">
        <v>0</v>
      </c>
      <c r="BA447" s="104">
        <v>0</v>
      </c>
      <c r="BB447" s="104">
        <v>0</v>
      </c>
      <c r="BC447" s="104">
        <v>0</v>
      </c>
      <c r="BD447" s="104" t="b">
        <v>1</v>
      </c>
      <c r="BE447" s="105" t="s">
        <v>512</v>
      </c>
      <c r="BF447" s="104">
        <v>0</v>
      </c>
      <c r="BG447" s="104">
        <v>0</v>
      </c>
      <c r="BH447" s="104">
        <v>0</v>
      </c>
      <c r="BI447" s="104" t="b">
        <v>0</v>
      </c>
      <c r="BJ447" s="105"/>
      <c r="BK447" s="105"/>
      <c r="BL447" s="104">
        <v>0</v>
      </c>
      <c r="BM447" s="104">
        <v>0</v>
      </c>
      <c r="BN447" s="104">
        <v>0</v>
      </c>
      <c r="BO447" s="105" t="s">
        <v>10684</v>
      </c>
      <c r="BP447" s="105" t="s">
        <v>208</v>
      </c>
      <c r="BQ447" s="104">
        <v>8760</v>
      </c>
      <c r="BR447" s="105"/>
      <c r="BS447" s="105" t="s">
        <v>513</v>
      </c>
      <c r="BT447" s="105"/>
      <c r="BU447" s="104">
        <v>0</v>
      </c>
    </row>
    <row r="448" spans="1:73" x14ac:dyDescent="0.35">
      <c r="A448" s="104">
        <v>0</v>
      </c>
      <c r="B448" s="105" t="s">
        <v>511</v>
      </c>
      <c r="C448" s="105"/>
      <c r="D448" s="104">
        <v>2</v>
      </c>
      <c r="E448" s="105" t="s">
        <v>6958</v>
      </c>
      <c r="F448" s="105" t="s">
        <v>6826</v>
      </c>
      <c r="G448" s="104">
        <v>1</v>
      </c>
      <c r="H448" s="105" t="s">
        <v>483</v>
      </c>
      <c r="I448" s="104" t="b">
        <v>1</v>
      </c>
      <c r="J448" s="105"/>
      <c r="K448" s="105"/>
      <c r="L448" s="104">
        <v>24</v>
      </c>
      <c r="M448" s="105"/>
      <c r="N448" s="104" t="b">
        <v>1</v>
      </c>
      <c r="O448" s="104">
        <v>0</v>
      </c>
      <c r="P448" s="105"/>
      <c r="Q448" s="105" t="s">
        <v>5934</v>
      </c>
      <c r="R448" s="104" t="b">
        <v>0</v>
      </c>
      <c r="S448" s="105"/>
      <c r="T448" s="105"/>
      <c r="U448" s="105"/>
      <c r="V448" s="105"/>
      <c r="W448" s="105"/>
      <c r="X448" s="105"/>
      <c r="Y448" s="105"/>
      <c r="Z448" s="105"/>
      <c r="AA448" s="105"/>
      <c r="AB448" s="105"/>
      <c r="AC448" s="105"/>
      <c r="AD448" s="105"/>
      <c r="AE448" s="105"/>
      <c r="AF448" s="105"/>
      <c r="AG448" s="105"/>
      <c r="AH448" s="105"/>
      <c r="AI448" s="105"/>
      <c r="AJ448" s="105"/>
      <c r="AK448" s="105"/>
      <c r="AL448" s="105"/>
      <c r="AM448" s="105"/>
      <c r="AN448" s="105"/>
      <c r="AO448" s="105"/>
      <c r="AP448" s="105"/>
      <c r="AQ448" s="104">
        <v>0</v>
      </c>
      <c r="AR448" s="104">
        <v>0</v>
      </c>
      <c r="AS448" s="105"/>
      <c r="AT448" s="104">
        <v>0</v>
      </c>
      <c r="AU448" s="104">
        <v>0</v>
      </c>
      <c r="AV448" s="104">
        <v>-1</v>
      </c>
      <c r="AW448" s="104">
        <v>1460</v>
      </c>
      <c r="AX448" s="104">
        <v>1460</v>
      </c>
      <c r="AY448" s="104">
        <v>20</v>
      </c>
      <c r="AZ448" s="104" t="b">
        <v>0</v>
      </c>
      <c r="BA448" s="104">
        <v>0</v>
      </c>
      <c r="BB448" s="104">
        <v>0</v>
      </c>
      <c r="BC448" s="104">
        <v>0</v>
      </c>
      <c r="BD448" s="104" t="b">
        <v>1</v>
      </c>
      <c r="BE448" s="105" t="s">
        <v>512</v>
      </c>
      <c r="BF448" s="104">
        <v>0</v>
      </c>
      <c r="BG448" s="104">
        <v>0</v>
      </c>
      <c r="BH448" s="104">
        <v>0</v>
      </c>
      <c r="BI448" s="104" t="b">
        <v>0</v>
      </c>
      <c r="BJ448" s="105"/>
      <c r="BK448" s="105"/>
      <c r="BL448" s="104">
        <v>0</v>
      </c>
      <c r="BM448" s="104">
        <v>0</v>
      </c>
      <c r="BN448" s="104">
        <v>6</v>
      </c>
      <c r="BO448" s="105"/>
      <c r="BP448" s="105" t="s">
        <v>208</v>
      </c>
      <c r="BQ448" s="104">
        <v>8760</v>
      </c>
      <c r="BR448" s="105"/>
      <c r="BS448" s="105" t="s">
        <v>513</v>
      </c>
      <c r="BT448" s="105"/>
      <c r="BU448" s="104">
        <v>0</v>
      </c>
    </row>
    <row r="449" spans="1:73" x14ac:dyDescent="0.35">
      <c r="A449" s="104">
        <v>0</v>
      </c>
      <c r="B449" s="105" t="s">
        <v>482</v>
      </c>
      <c r="C449" s="105"/>
      <c r="D449" s="104">
        <v>2</v>
      </c>
      <c r="E449" s="105" t="s">
        <v>7016</v>
      </c>
      <c r="F449" s="105" t="s">
        <v>6770</v>
      </c>
      <c r="G449" s="104">
        <v>1</v>
      </c>
      <c r="H449" s="105" t="s">
        <v>483</v>
      </c>
      <c r="I449" s="104" t="b">
        <v>1</v>
      </c>
      <c r="J449" s="105"/>
      <c r="K449" s="105"/>
      <c r="L449" s="104">
        <v>24</v>
      </c>
      <c r="M449" s="105"/>
      <c r="N449" s="104" t="b">
        <v>1</v>
      </c>
      <c r="O449" s="104">
        <v>0</v>
      </c>
      <c r="P449" s="105"/>
      <c r="Q449" s="105"/>
      <c r="R449" s="104" t="b">
        <v>0</v>
      </c>
      <c r="S449" s="105"/>
      <c r="T449" s="105"/>
      <c r="U449" s="105"/>
      <c r="V449" s="105"/>
      <c r="W449" s="105"/>
      <c r="X449" s="105"/>
      <c r="Y449" s="105"/>
      <c r="Z449" s="105"/>
      <c r="AA449" s="105"/>
      <c r="AB449" s="105"/>
      <c r="AC449" s="105"/>
      <c r="AD449" s="105"/>
      <c r="AE449" s="105"/>
      <c r="AF449" s="105"/>
      <c r="AG449" s="105"/>
      <c r="AH449" s="105"/>
      <c r="AI449" s="105"/>
      <c r="AJ449" s="105"/>
      <c r="AK449" s="105"/>
      <c r="AL449" s="105"/>
      <c r="AM449" s="105"/>
      <c r="AN449" s="105"/>
      <c r="AO449" s="105"/>
      <c r="AP449" s="105"/>
      <c r="AQ449" s="104">
        <v>0</v>
      </c>
      <c r="AR449" s="104">
        <v>90000</v>
      </c>
      <c r="AS449" s="105"/>
      <c r="AT449" s="104">
        <v>0</v>
      </c>
      <c r="AU449" s="104">
        <v>0</v>
      </c>
      <c r="AV449" s="104">
        <v>-1</v>
      </c>
      <c r="AW449" s="104">
        <v>1460</v>
      </c>
      <c r="AX449" s="104">
        <v>1460</v>
      </c>
      <c r="AY449" s="104">
        <v>20</v>
      </c>
      <c r="AZ449" s="104" t="b">
        <v>0</v>
      </c>
      <c r="BA449" s="104">
        <v>0</v>
      </c>
      <c r="BB449" s="104">
        <v>0</v>
      </c>
      <c r="BC449" s="104">
        <v>0</v>
      </c>
      <c r="BD449" s="104" t="b">
        <v>1</v>
      </c>
      <c r="BE449" s="105" t="s">
        <v>512</v>
      </c>
      <c r="BF449" s="104">
        <v>0</v>
      </c>
      <c r="BG449" s="104">
        <v>0</v>
      </c>
      <c r="BH449" s="104">
        <v>0</v>
      </c>
      <c r="BI449" s="104" t="b">
        <v>0</v>
      </c>
      <c r="BJ449" s="105"/>
      <c r="BK449" s="105"/>
      <c r="BL449" s="104">
        <v>0</v>
      </c>
      <c r="BM449" s="104">
        <v>0</v>
      </c>
      <c r="BN449" s="104">
        <v>0</v>
      </c>
      <c r="BO449" s="105"/>
      <c r="BP449" s="105" t="s">
        <v>207</v>
      </c>
      <c r="BQ449" s="104">
        <v>262800</v>
      </c>
      <c r="BR449" s="105"/>
      <c r="BS449" s="105" t="s">
        <v>105</v>
      </c>
      <c r="BT449" s="105"/>
      <c r="BU449" s="104">
        <v>0</v>
      </c>
    </row>
    <row r="450" spans="1:73" x14ac:dyDescent="0.35">
      <c r="A450" s="104">
        <v>0</v>
      </c>
      <c r="B450" s="105" t="s">
        <v>511</v>
      </c>
      <c r="C450" s="105"/>
      <c r="D450" s="104">
        <v>2</v>
      </c>
      <c r="E450" s="105" t="s">
        <v>7016</v>
      </c>
      <c r="F450" s="105" t="s">
        <v>6771</v>
      </c>
      <c r="G450" s="104">
        <v>1</v>
      </c>
      <c r="H450" s="105" t="s">
        <v>483</v>
      </c>
      <c r="I450" s="104" t="b">
        <v>1</v>
      </c>
      <c r="J450" s="105"/>
      <c r="K450" s="105"/>
      <c r="L450" s="104">
        <v>24</v>
      </c>
      <c r="M450" s="105"/>
      <c r="N450" s="104" t="b">
        <v>1</v>
      </c>
      <c r="O450" s="104">
        <v>0</v>
      </c>
      <c r="P450" s="105"/>
      <c r="Q450" s="105"/>
      <c r="R450" s="104" t="b">
        <v>0</v>
      </c>
      <c r="S450" s="105"/>
      <c r="T450" s="105"/>
      <c r="U450" s="105"/>
      <c r="V450" s="105"/>
      <c r="W450" s="105"/>
      <c r="X450" s="105"/>
      <c r="Y450" s="105"/>
      <c r="Z450" s="105"/>
      <c r="AA450" s="105"/>
      <c r="AB450" s="105"/>
      <c r="AC450" s="105"/>
      <c r="AD450" s="105"/>
      <c r="AE450" s="105"/>
      <c r="AF450" s="105"/>
      <c r="AG450" s="105"/>
      <c r="AH450" s="105"/>
      <c r="AI450" s="105"/>
      <c r="AJ450" s="105"/>
      <c r="AK450" s="105"/>
      <c r="AL450" s="105"/>
      <c r="AM450" s="105"/>
      <c r="AN450" s="105"/>
      <c r="AO450" s="105"/>
      <c r="AP450" s="105"/>
      <c r="AQ450" s="104">
        <v>0</v>
      </c>
      <c r="AR450" s="104">
        <v>500</v>
      </c>
      <c r="AS450" s="105"/>
      <c r="AT450" s="104">
        <v>0</v>
      </c>
      <c r="AU450" s="104">
        <v>0</v>
      </c>
      <c r="AV450" s="104">
        <v>-1</v>
      </c>
      <c r="AW450" s="104">
        <v>1460</v>
      </c>
      <c r="AX450" s="104">
        <v>1460</v>
      </c>
      <c r="AY450" s="104">
        <v>20</v>
      </c>
      <c r="AZ450" s="104" t="b">
        <v>0</v>
      </c>
      <c r="BA450" s="104">
        <v>0</v>
      </c>
      <c r="BB450" s="104">
        <v>0</v>
      </c>
      <c r="BC450" s="104">
        <v>0</v>
      </c>
      <c r="BD450" s="104" t="b">
        <v>1</v>
      </c>
      <c r="BE450" s="105" t="s">
        <v>512</v>
      </c>
      <c r="BF450" s="104">
        <v>0</v>
      </c>
      <c r="BG450" s="104">
        <v>0</v>
      </c>
      <c r="BH450" s="104">
        <v>0</v>
      </c>
      <c r="BI450" s="104" t="b">
        <v>0</v>
      </c>
      <c r="BJ450" s="105"/>
      <c r="BK450" s="105"/>
      <c r="BL450" s="104">
        <v>0</v>
      </c>
      <c r="BM450" s="104">
        <v>1</v>
      </c>
      <c r="BN450" s="104">
        <v>0</v>
      </c>
      <c r="BO450" s="105"/>
      <c r="BP450" s="105" t="s">
        <v>209</v>
      </c>
      <c r="BQ450" s="104">
        <v>8760</v>
      </c>
      <c r="BR450" s="105"/>
      <c r="BS450" s="105" t="s">
        <v>513</v>
      </c>
      <c r="BT450" s="105"/>
      <c r="BU450" s="104">
        <v>0</v>
      </c>
    </row>
    <row r="451" spans="1:73" x14ac:dyDescent="0.35">
      <c r="A451" s="104">
        <v>0</v>
      </c>
      <c r="B451" s="105" t="s">
        <v>482</v>
      </c>
      <c r="C451" s="105"/>
      <c r="D451" s="104">
        <v>2</v>
      </c>
      <c r="E451" s="105" t="s">
        <v>7017</v>
      </c>
      <c r="F451" s="105" t="s">
        <v>6772</v>
      </c>
      <c r="G451" s="104">
        <v>1</v>
      </c>
      <c r="H451" s="105" t="s">
        <v>483</v>
      </c>
      <c r="I451" s="104" t="b">
        <v>1</v>
      </c>
      <c r="J451" s="105"/>
      <c r="K451" s="105"/>
      <c r="L451" s="104">
        <v>24</v>
      </c>
      <c r="M451" s="105"/>
      <c r="N451" s="104" t="b">
        <v>1</v>
      </c>
      <c r="O451" s="104">
        <v>0</v>
      </c>
      <c r="P451" s="105"/>
      <c r="Q451" s="105"/>
      <c r="R451" s="104" t="b">
        <v>0</v>
      </c>
      <c r="S451" s="105"/>
      <c r="T451" s="105"/>
      <c r="U451" s="105"/>
      <c r="V451" s="105"/>
      <c r="W451" s="105"/>
      <c r="X451" s="105"/>
      <c r="Y451" s="105"/>
      <c r="Z451" s="105"/>
      <c r="AA451" s="105"/>
      <c r="AB451" s="105"/>
      <c r="AC451" s="105"/>
      <c r="AD451" s="105"/>
      <c r="AE451" s="105"/>
      <c r="AF451" s="105"/>
      <c r="AG451" s="105"/>
      <c r="AH451" s="105"/>
      <c r="AI451" s="105"/>
      <c r="AJ451" s="105"/>
      <c r="AK451" s="105"/>
      <c r="AL451" s="105"/>
      <c r="AM451" s="105"/>
      <c r="AN451" s="105"/>
      <c r="AO451" s="105"/>
      <c r="AP451" s="105"/>
      <c r="AQ451" s="104">
        <v>0</v>
      </c>
      <c r="AR451" s="104">
        <v>30000</v>
      </c>
      <c r="AS451" s="105"/>
      <c r="AT451" s="104">
        <v>0</v>
      </c>
      <c r="AU451" s="104">
        <v>0</v>
      </c>
      <c r="AV451" s="104">
        <v>-1</v>
      </c>
      <c r="AW451" s="104">
        <v>87600</v>
      </c>
      <c r="AX451" s="104">
        <v>17520</v>
      </c>
      <c r="AY451" s="104">
        <v>10</v>
      </c>
      <c r="AZ451" s="104" t="b">
        <v>0</v>
      </c>
      <c r="BA451" s="104">
        <v>0</v>
      </c>
      <c r="BB451" s="104">
        <v>0</v>
      </c>
      <c r="BC451" s="104">
        <v>0</v>
      </c>
      <c r="BD451" s="104" t="b">
        <v>1</v>
      </c>
      <c r="BE451" s="105" t="s">
        <v>512</v>
      </c>
      <c r="BF451" s="104">
        <v>0</v>
      </c>
      <c r="BG451" s="104">
        <v>0</v>
      </c>
      <c r="BH451" s="104">
        <v>0</v>
      </c>
      <c r="BI451" s="104" t="b">
        <v>0</v>
      </c>
      <c r="BJ451" s="105"/>
      <c r="BK451" s="105"/>
      <c r="BL451" s="104">
        <v>0</v>
      </c>
      <c r="BM451" s="104">
        <v>0</v>
      </c>
      <c r="BN451" s="104">
        <v>0</v>
      </c>
      <c r="BO451" s="105"/>
      <c r="BP451" s="105" t="s">
        <v>207</v>
      </c>
      <c r="BQ451" s="104">
        <v>219000</v>
      </c>
      <c r="BR451" s="105"/>
      <c r="BS451" s="105" t="s">
        <v>105</v>
      </c>
      <c r="BT451" s="105"/>
      <c r="BU451" s="104">
        <v>0</v>
      </c>
    </row>
    <row r="452" spans="1:73" x14ac:dyDescent="0.35">
      <c r="A452" s="104">
        <v>0</v>
      </c>
      <c r="B452" s="105" t="s">
        <v>511</v>
      </c>
      <c r="C452" s="105"/>
      <c r="D452" s="104">
        <v>2</v>
      </c>
      <c r="E452" s="105" t="s">
        <v>7017</v>
      </c>
      <c r="F452" s="105" t="s">
        <v>6773</v>
      </c>
      <c r="G452" s="104">
        <v>1</v>
      </c>
      <c r="H452" s="105" t="s">
        <v>483</v>
      </c>
      <c r="I452" s="104" t="b">
        <v>1</v>
      </c>
      <c r="J452" s="105"/>
      <c r="K452" s="105"/>
      <c r="L452" s="104">
        <v>24</v>
      </c>
      <c r="M452" s="105"/>
      <c r="N452" s="104" t="b">
        <v>1</v>
      </c>
      <c r="O452" s="104">
        <v>0</v>
      </c>
      <c r="P452" s="105"/>
      <c r="Q452" s="105"/>
      <c r="R452" s="104" t="b">
        <v>0</v>
      </c>
      <c r="S452" s="105"/>
      <c r="T452" s="105"/>
      <c r="U452" s="105"/>
      <c r="V452" s="105"/>
      <c r="W452" s="105"/>
      <c r="X452" s="105"/>
      <c r="Y452" s="105"/>
      <c r="Z452" s="105"/>
      <c r="AA452" s="105"/>
      <c r="AB452" s="105"/>
      <c r="AC452" s="105"/>
      <c r="AD452" s="105"/>
      <c r="AE452" s="105"/>
      <c r="AF452" s="105"/>
      <c r="AG452" s="105"/>
      <c r="AH452" s="105"/>
      <c r="AI452" s="105"/>
      <c r="AJ452" s="105"/>
      <c r="AK452" s="105"/>
      <c r="AL452" s="105"/>
      <c r="AM452" s="105"/>
      <c r="AN452" s="105"/>
      <c r="AO452" s="105"/>
      <c r="AP452" s="105"/>
      <c r="AQ452" s="104">
        <v>0</v>
      </c>
      <c r="AR452" s="104">
        <v>0</v>
      </c>
      <c r="AS452" s="105"/>
      <c r="AT452" s="104">
        <v>0</v>
      </c>
      <c r="AU452" s="104">
        <v>0</v>
      </c>
      <c r="AV452" s="104">
        <v>-1</v>
      </c>
      <c r="AW452" s="104">
        <v>1460</v>
      </c>
      <c r="AX452" s="104">
        <v>1460</v>
      </c>
      <c r="AY452" s="104">
        <v>20</v>
      </c>
      <c r="AZ452" s="104" t="b">
        <v>0</v>
      </c>
      <c r="BA452" s="104">
        <v>0</v>
      </c>
      <c r="BB452" s="104">
        <v>0</v>
      </c>
      <c r="BC452" s="104">
        <v>0</v>
      </c>
      <c r="BD452" s="104" t="b">
        <v>1</v>
      </c>
      <c r="BE452" s="105" t="s">
        <v>512</v>
      </c>
      <c r="BF452" s="104">
        <v>0</v>
      </c>
      <c r="BG452" s="104">
        <v>0</v>
      </c>
      <c r="BH452" s="104">
        <v>0</v>
      </c>
      <c r="BI452" s="104" t="b">
        <v>0</v>
      </c>
      <c r="BJ452" s="105"/>
      <c r="BK452" s="105"/>
      <c r="BL452" s="104">
        <v>0</v>
      </c>
      <c r="BM452" s="104">
        <v>1</v>
      </c>
      <c r="BN452" s="104">
        <v>0</v>
      </c>
      <c r="BO452" s="105"/>
      <c r="BP452" s="105" t="s">
        <v>208</v>
      </c>
      <c r="BQ452" s="104">
        <v>2190</v>
      </c>
      <c r="BR452" s="105"/>
      <c r="BS452" s="105" t="s">
        <v>513</v>
      </c>
      <c r="BT452" s="105"/>
      <c r="BU452" s="104">
        <v>0</v>
      </c>
    </row>
    <row r="453" spans="1:73" x14ac:dyDescent="0.35">
      <c r="A453" s="104">
        <v>0</v>
      </c>
      <c r="B453" s="105" t="s">
        <v>511</v>
      </c>
      <c r="C453" s="105"/>
      <c r="D453" s="104">
        <v>2</v>
      </c>
      <c r="E453" s="105" t="s">
        <v>7017</v>
      </c>
      <c r="F453" s="105" t="s">
        <v>6774</v>
      </c>
      <c r="G453" s="104">
        <v>1</v>
      </c>
      <c r="H453" s="105" t="s">
        <v>483</v>
      </c>
      <c r="I453" s="104" t="b">
        <v>1</v>
      </c>
      <c r="J453" s="105"/>
      <c r="K453" s="105"/>
      <c r="L453" s="104">
        <v>24</v>
      </c>
      <c r="M453" s="105"/>
      <c r="N453" s="104" t="b">
        <v>1</v>
      </c>
      <c r="O453" s="104">
        <v>0</v>
      </c>
      <c r="P453" s="105"/>
      <c r="Q453" s="105"/>
      <c r="R453" s="104" t="b">
        <v>0</v>
      </c>
      <c r="S453" s="105"/>
      <c r="T453" s="105"/>
      <c r="U453" s="105"/>
      <c r="V453" s="105"/>
      <c r="W453" s="105"/>
      <c r="X453" s="105"/>
      <c r="Y453" s="105"/>
      <c r="Z453" s="105"/>
      <c r="AA453" s="105"/>
      <c r="AB453" s="105"/>
      <c r="AC453" s="105"/>
      <c r="AD453" s="105"/>
      <c r="AE453" s="105"/>
      <c r="AF453" s="105"/>
      <c r="AG453" s="105"/>
      <c r="AH453" s="105"/>
      <c r="AI453" s="105"/>
      <c r="AJ453" s="105"/>
      <c r="AK453" s="105"/>
      <c r="AL453" s="105"/>
      <c r="AM453" s="105"/>
      <c r="AN453" s="105"/>
      <c r="AO453" s="105"/>
      <c r="AP453" s="105"/>
      <c r="AQ453" s="104">
        <v>0</v>
      </c>
      <c r="AR453" s="104">
        <v>0</v>
      </c>
      <c r="AS453" s="105"/>
      <c r="AT453" s="104">
        <v>0</v>
      </c>
      <c r="AU453" s="104">
        <v>0</v>
      </c>
      <c r="AV453" s="104">
        <v>-1</v>
      </c>
      <c r="AW453" s="104">
        <v>1460</v>
      </c>
      <c r="AX453" s="104">
        <v>1460</v>
      </c>
      <c r="AY453" s="104">
        <v>20</v>
      </c>
      <c r="AZ453" s="104" t="b">
        <v>0</v>
      </c>
      <c r="BA453" s="104">
        <v>0</v>
      </c>
      <c r="BB453" s="104">
        <v>0</v>
      </c>
      <c r="BC453" s="104">
        <v>0</v>
      </c>
      <c r="BD453" s="104" t="b">
        <v>1</v>
      </c>
      <c r="BE453" s="105" t="s">
        <v>512</v>
      </c>
      <c r="BF453" s="104">
        <v>0</v>
      </c>
      <c r="BG453" s="104">
        <v>0</v>
      </c>
      <c r="BH453" s="104">
        <v>0</v>
      </c>
      <c r="BI453" s="104" t="b">
        <v>0</v>
      </c>
      <c r="BJ453" s="105"/>
      <c r="BK453" s="105"/>
      <c r="BL453" s="104">
        <v>0</v>
      </c>
      <c r="BM453" s="104">
        <v>2</v>
      </c>
      <c r="BN453" s="104">
        <v>0</v>
      </c>
      <c r="BO453" s="105"/>
      <c r="BP453" s="105" t="s">
        <v>208</v>
      </c>
      <c r="BQ453" s="104">
        <v>8760</v>
      </c>
      <c r="BR453" s="105"/>
      <c r="BS453" s="105" t="s">
        <v>513</v>
      </c>
      <c r="BT453" s="105"/>
      <c r="BU453" s="104">
        <v>0</v>
      </c>
    </row>
    <row r="454" spans="1:73" x14ac:dyDescent="0.35">
      <c r="A454" s="104">
        <v>0</v>
      </c>
      <c r="B454" s="105" t="s">
        <v>511</v>
      </c>
      <c r="C454" s="105"/>
      <c r="D454" s="104">
        <v>2</v>
      </c>
      <c r="E454" s="105" t="s">
        <v>7017</v>
      </c>
      <c r="F454" s="105" t="s">
        <v>6775</v>
      </c>
      <c r="G454" s="104">
        <v>1</v>
      </c>
      <c r="H454" s="105" t="s">
        <v>483</v>
      </c>
      <c r="I454" s="104" t="b">
        <v>1</v>
      </c>
      <c r="J454" s="105"/>
      <c r="K454" s="105"/>
      <c r="L454" s="104">
        <v>24</v>
      </c>
      <c r="M454" s="105"/>
      <c r="N454" s="104" t="b">
        <v>1</v>
      </c>
      <c r="O454" s="104">
        <v>0</v>
      </c>
      <c r="P454" s="105"/>
      <c r="Q454" s="105"/>
      <c r="R454" s="104" t="b">
        <v>0</v>
      </c>
      <c r="S454" s="105"/>
      <c r="T454" s="105"/>
      <c r="U454" s="105"/>
      <c r="V454" s="105"/>
      <c r="W454" s="105"/>
      <c r="X454" s="105"/>
      <c r="Y454" s="105"/>
      <c r="Z454" s="105"/>
      <c r="AA454" s="105"/>
      <c r="AB454" s="105"/>
      <c r="AC454" s="105"/>
      <c r="AD454" s="105"/>
      <c r="AE454" s="105"/>
      <c r="AF454" s="105"/>
      <c r="AG454" s="105"/>
      <c r="AH454" s="105"/>
      <c r="AI454" s="105"/>
      <c r="AJ454" s="105"/>
      <c r="AK454" s="105"/>
      <c r="AL454" s="105"/>
      <c r="AM454" s="105"/>
      <c r="AN454" s="105"/>
      <c r="AO454" s="105"/>
      <c r="AP454" s="105"/>
      <c r="AQ454" s="104">
        <v>0</v>
      </c>
      <c r="AR454" s="104">
        <v>1000</v>
      </c>
      <c r="AS454" s="105"/>
      <c r="AT454" s="104">
        <v>0</v>
      </c>
      <c r="AU454" s="104">
        <v>0</v>
      </c>
      <c r="AV454" s="104">
        <v>-1</v>
      </c>
      <c r="AW454" s="104">
        <v>1460</v>
      </c>
      <c r="AX454" s="104">
        <v>1460</v>
      </c>
      <c r="AY454" s="104">
        <v>20</v>
      </c>
      <c r="AZ454" s="104" t="b">
        <v>0</v>
      </c>
      <c r="BA454" s="104">
        <v>0</v>
      </c>
      <c r="BB454" s="104">
        <v>0</v>
      </c>
      <c r="BC454" s="104">
        <v>0</v>
      </c>
      <c r="BD454" s="104" t="b">
        <v>0</v>
      </c>
      <c r="BE454" s="105" t="s">
        <v>512</v>
      </c>
      <c r="BF454" s="104">
        <v>0</v>
      </c>
      <c r="BG454" s="104">
        <v>0</v>
      </c>
      <c r="BH454" s="104">
        <v>0</v>
      </c>
      <c r="BI454" s="104" t="b">
        <v>0</v>
      </c>
      <c r="BJ454" s="105"/>
      <c r="BK454" s="105"/>
      <c r="BL454" s="104">
        <v>0</v>
      </c>
      <c r="BM454" s="104">
        <v>3</v>
      </c>
      <c r="BN454" s="104">
        <v>0</v>
      </c>
      <c r="BO454" s="105"/>
      <c r="BP454" s="105" t="s">
        <v>209</v>
      </c>
      <c r="BQ454" s="104">
        <v>8760</v>
      </c>
      <c r="BR454" s="105"/>
      <c r="BS454" s="105" t="s">
        <v>513</v>
      </c>
      <c r="BT454" s="105"/>
      <c r="BU454" s="104">
        <v>0</v>
      </c>
    </row>
    <row r="455" spans="1:73" x14ac:dyDescent="0.35">
      <c r="A455" s="104">
        <v>0</v>
      </c>
      <c r="B455" s="105" t="s">
        <v>511</v>
      </c>
      <c r="C455" s="105"/>
      <c r="D455" s="104">
        <v>2</v>
      </c>
      <c r="E455" s="105" t="s">
        <v>7017</v>
      </c>
      <c r="F455" s="105" t="s">
        <v>10656</v>
      </c>
      <c r="G455" s="104">
        <v>1</v>
      </c>
      <c r="H455" s="105" t="s">
        <v>483</v>
      </c>
      <c r="I455" s="104" t="b">
        <v>1</v>
      </c>
      <c r="J455" s="105"/>
      <c r="K455" s="105"/>
      <c r="L455" s="104">
        <v>24</v>
      </c>
      <c r="M455" s="105"/>
      <c r="N455" s="104" t="b">
        <v>1</v>
      </c>
      <c r="O455" s="104">
        <v>0</v>
      </c>
      <c r="P455" s="105"/>
      <c r="Q455" s="105"/>
      <c r="R455" s="104" t="b">
        <v>1</v>
      </c>
      <c r="S455" s="105"/>
      <c r="T455" s="105"/>
      <c r="U455" s="105"/>
      <c r="V455" s="105"/>
      <c r="W455" s="105"/>
      <c r="X455" s="105"/>
      <c r="Y455" s="105"/>
      <c r="Z455" s="105"/>
      <c r="AA455" s="105"/>
      <c r="AB455" s="105"/>
      <c r="AC455" s="105"/>
      <c r="AD455" s="105"/>
      <c r="AE455" s="105"/>
      <c r="AF455" s="105"/>
      <c r="AG455" s="105"/>
      <c r="AH455" s="105"/>
      <c r="AI455" s="105"/>
      <c r="AJ455" s="105"/>
      <c r="AK455" s="105"/>
      <c r="AL455" s="105"/>
      <c r="AM455" s="105"/>
      <c r="AN455" s="105"/>
      <c r="AO455" s="105"/>
      <c r="AP455" s="105"/>
      <c r="AQ455" s="104">
        <v>0</v>
      </c>
      <c r="AR455" s="104">
        <v>0</v>
      </c>
      <c r="AS455" s="105"/>
      <c r="AT455" s="104">
        <v>0</v>
      </c>
      <c r="AU455" s="104">
        <v>0</v>
      </c>
      <c r="AV455" s="104">
        <v>-1</v>
      </c>
      <c r="AW455" s="104">
        <v>1460</v>
      </c>
      <c r="AX455" s="104">
        <v>1460</v>
      </c>
      <c r="AY455" s="104">
        <v>20</v>
      </c>
      <c r="AZ455" s="104" t="b">
        <v>0</v>
      </c>
      <c r="BA455" s="104">
        <v>0</v>
      </c>
      <c r="BB455" s="104">
        <v>0</v>
      </c>
      <c r="BC455" s="104">
        <v>0</v>
      </c>
      <c r="BD455" s="104" t="b">
        <v>0</v>
      </c>
      <c r="BE455" s="105" t="s">
        <v>512</v>
      </c>
      <c r="BF455" s="104">
        <v>0</v>
      </c>
      <c r="BG455" s="104">
        <v>0</v>
      </c>
      <c r="BH455" s="104">
        <v>0</v>
      </c>
      <c r="BI455" s="104" t="b">
        <v>0</v>
      </c>
      <c r="BJ455" s="105"/>
      <c r="BK455" s="105"/>
      <c r="BL455" s="104">
        <v>0</v>
      </c>
      <c r="BM455" s="104">
        <v>4</v>
      </c>
      <c r="BN455" s="104">
        <v>0</v>
      </c>
      <c r="BO455" s="105" t="s">
        <v>6742</v>
      </c>
      <c r="BP455" s="105" t="s">
        <v>6743</v>
      </c>
      <c r="BQ455" s="104">
        <v>17520</v>
      </c>
      <c r="BR455" s="105"/>
      <c r="BS455" s="105" t="s">
        <v>513</v>
      </c>
      <c r="BT455" s="105"/>
      <c r="BU455" s="104">
        <v>0</v>
      </c>
    </row>
    <row r="456" spans="1:73" x14ac:dyDescent="0.35">
      <c r="A456" s="104">
        <v>0</v>
      </c>
      <c r="B456" s="105" t="s">
        <v>511</v>
      </c>
      <c r="C456" s="105"/>
      <c r="D456" s="104">
        <v>2</v>
      </c>
      <c r="E456" s="105" t="s">
        <v>7035</v>
      </c>
      <c r="F456" s="105" t="s">
        <v>6805</v>
      </c>
      <c r="G456" s="104">
        <v>1</v>
      </c>
      <c r="H456" s="105" t="s">
        <v>483</v>
      </c>
      <c r="I456" s="104" t="b">
        <v>1</v>
      </c>
      <c r="J456" s="105"/>
      <c r="K456" s="105"/>
      <c r="L456" s="104">
        <v>24</v>
      </c>
      <c r="M456" s="105"/>
      <c r="N456" s="104" t="b">
        <v>1</v>
      </c>
      <c r="O456" s="104">
        <v>0</v>
      </c>
      <c r="P456" s="105"/>
      <c r="Q456" s="105"/>
      <c r="R456" s="104" t="b">
        <v>0</v>
      </c>
      <c r="S456" s="105"/>
      <c r="T456" s="105"/>
      <c r="U456" s="105"/>
      <c r="V456" s="105"/>
      <c r="W456" s="105"/>
      <c r="X456" s="105"/>
      <c r="Y456" s="105"/>
      <c r="Z456" s="105"/>
      <c r="AA456" s="105"/>
      <c r="AB456" s="105"/>
      <c r="AC456" s="105"/>
      <c r="AD456" s="105"/>
      <c r="AE456" s="105"/>
      <c r="AF456" s="105"/>
      <c r="AG456" s="105"/>
      <c r="AH456" s="105"/>
      <c r="AI456" s="105"/>
      <c r="AJ456" s="105"/>
      <c r="AK456" s="105"/>
      <c r="AL456" s="105"/>
      <c r="AM456" s="105"/>
      <c r="AN456" s="105"/>
      <c r="AO456" s="105"/>
      <c r="AP456" s="105"/>
      <c r="AQ456" s="104">
        <v>0</v>
      </c>
      <c r="AR456" s="104">
        <v>0</v>
      </c>
      <c r="AS456" s="105"/>
      <c r="AT456" s="104">
        <v>0</v>
      </c>
      <c r="AU456" s="104">
        <v>0</v>
      </c>
      <c r="AV456" s="104">
        <v>-1</v>
      </c>
      <c r="AW456" s="104">
        <v>1460</v>
      </c>
      <c r="AX456" s="104">
        <v>1460</v>
      </c>
      <c r="AY456" s="104">
        <v>20</v>
      </c>
      <c r="AZ456" s="104" t="b">
        <v>0</v>
      </c>
      <c r="BA456" s="104">
        <v>0</v>
      </c>
      <c r="BB456" s="104">
        <v>0</v>
      </c>
      <c r="BC456" s="104">
        <v>0</v>
      </c>
      <c r="BD456" s="104" t="b">
        <v>0</v>
      </c>
      <c r="BE456" s="105" t="s">
        <v>512</v>
      </c>
      <c r="BF456" s="104">
        <v>0</v>
      </c>
      <c r="BG456" s="104">
        <v>0</v>
      </c>
      <c r="BH456" s="104">
        <v>0</v>
      </c>
      <c r="BI456" s="104" t="b">
        <v>0</v>
      </c>
      <c r="BJ456" s="105"/>
      <c r="BK456" s="105"/>
      <c r="BL456" s="104">
        <v>0</v>
      </c>
      <c r="BM456" s="104">
        <v>0</v>
      </c>
      <c r="BN456" s="104">
        <v>0</v>
      </c>
      <c r="BO456" s="105" t="s">
        <v>6806</v>
      </c>
      <c r="BP456" s="105" t="s">
        <v>208</v>
      </c>
      <c r="BQ456" s="104">
        <v>4380</v>
      </c>
      <c r="BR456" s="105"/>
      <c r="BS456" s="105" t="s">
        <v>513</v>
      </c>
      <c r="BT456" s="105"/>
      <c r="BU456" s="104">
        <v>0</v>
      </c>
    </row>
    <row r="457" spans="1:73" x14ac:dyDescent="0.35">
      <c r="A457" s="104">
        <v>0</v>
      </c>
      <c r="B457" s="105" t="s">
        <v>482</v>
      </c>
      <c r="C457" s="105"/>
      <c r="D457" s="104">
        <v>2</v>
      </c>
      <c r="E457" s="105" t="s">
        <v>7035</v>
      </c>
      <c r="F457" s="105" t="s">
        <v>6839</v>
      </c>
      <c r="G457" s="104">
        <v>1</v>
      </c>
      <c r="H457" s="105" t="s">
        <v>483</v>
      </c>
      <c r="I457" s="104" t="b">
        <v>1</v>
      </c>
      <c r="J457" s="105"/>
      <c r="K457" s="105"/>
      <c r="L457" s="104">
        <v>24</v>
      </c>
      <c r="M457" s="105"/>
      <c r="N457" s="104" t="b">
        <v>1</v>
      </c>
      <c r="O457" s="104">
        <v>0</v>
      </c>
      <c r="P457" s="105"/>
      <c r="Q457" s="105"/>
      <c r="R457" s="104" t="b">
        <v>0</v>
      </c>
      <c r="S457" s="105"/>
      <c r="T457" s="105"/>
      <c r="U457" s="105"/>
      <c r="V457" s="105"/>
      <c r="W457" s="105"/>
      <c r="X457" s="105"/>
      <c r="Y457" s="105"/>
      <c r="Z457" s="105"/>
      <c r="AA457" s="105"/>
      <c r="AB457" s="105"/>
      <c r="AC457" s="105"/>
      <c r="AD457" s="105"/>
      <c r="AE457" s="105"/>
      <c r="AF457" s="105"/>
      <c r="AG457" s="105"/>
      <c r="AH457" s="105"/>
      <c r="AI457" s="105"/>
      <c r="AJ457" s="105"/>
      <c r="AK457" s="105"/>
      <c r="AL457" s="105"/>
      <c r="AM457" s="105"/>
      <c r="AN457" s="105"/>
      <c r="AO457" s="105"/>
      <c r="AP457" s="105"/>
      <c r="AQ457" s="104">
        <v>0</v>
      </c>
      <c r="AR457" s="104">
        <v>800000</v>
      </c>
      <c r="AS457" s="105"/>
      <c r="AT457" s="104">
        <v>0</v>
      </c>
      <c r="AU457" s="104">
        <v>0</v>
      </c>
      <c r="AV457" s="104">
        <v>-1</v>
      </c>
      <c r="AW457" s="104">
        <v>1460</v>
      </c>
      <c r="AX457" s="104">
        <v>1460</v>
      </c>
      <c r="AY457" s="104">
        <v>20</v>
      </c>
      <c r="AZ457" s="104" t="b">
        <v>0</v>
      </c>
      <c r="BA457" s="104">
        <v>0</v>
      </c>
      <c r="BB457" s="104">
        <v>0</v>
      </c>
      <c r="BC457" s="104">
        <v>0</v>
      </c>
      <c r="BD457" s="104" t="b">
        <v>1</v>
      </c>
      <c r="BE457" s="105" t="s">
        <v>512</v>
      </c>
      <c r="BF457" s="104">
        <v>0</v>
      </c>
      <c r="BG457" s="104">
        <v>0</v>
      </c>
      <c r="BH457" s="104">
        <v>0</v>
      </c>
      <c r="BI457" s="104" t="b">
        <v>1</v>
      </c>
      <c r="BJ457" s="105"/>
      <c r="BK457" s="105"/>
      <c r="BL457" s="104">
        <v>0</v>
      </c>
      <c r="BM457" s="104">
        <v>1</v>
      </c>
      <c r="BN457" s="104">
        <v>4380</v>
      </c>
      <c r="BO457" s="105"/>
      <c r="BP457" s="105" t="s">
        <v>207</v>
      </c>
      <c r="BQ457" s="104">
        <v>700800</v>
      </c>
      <c r="BR457" s="105"/>
      <c r="BS457" s="105" t="s">
        <v>105</v>
      </c>
      <c r="BT457" s="105"/>
      <c r="BU457" s="104">
        <v>0</v>
      </c>
    </row>
    <row r="458" spans="1:73" x14ac:dyDescent="0.35">
      <c r="A458" s="104">
        <v>0</v>
      </c>
      <c r="B458" s="105" t="s">
        <v>482</v>
      </c>
      <c r="C458" s="105"/>
      <c r="D458" s="104">
        <v>2</v>
      </c>
      <c r="E458" s="105" t="s">
        <v>7042</v>
      </c>
      <c r="F458" s="105" t="s">
        <v>6888</v>
      </c>
      <c r="G458" s="104">
        <v>1</v>
      </c>
      <c r="H458" s="105" t="s">
        <v>483</v>
      </c>
      <c r="I458" s="104" t="b">
        <v>1</v>
      </c>
      <c r="J458" s="105"/>
      <c r="K458" s="105"/>
      <c r="L458" s="104">
        <v>24</v>
      </c>
      <c r="M458" s="105"/>
      <c r="N458" s="104" t="b">
        <v>1</v>
      </c>
      <c r="O458" s="104">
        <v>0</v>
      </c>
      <c r="P458" s="105"/>
      <c r="Q458" s="105"/>
      <c r="R458" s="104" t="b">
        <v>0</v>
      </c>
      <c r="S458" s="105"/>
      <c r="T458" s="105"/>
      <c r="U458" s="105"/>
      <c r="V458" s="105"/>
      <c r="W458" s="105"/>
      <c r="X458" s="105"/>
      <c r="Y458" s="105"/>
      <c r="Z458" s="105"/>
      <c r="AA458" s="105"/>
      <c r="AB458" s="105"/>
      <c r="AC458" s="105"/>
      <c r="AD458" s="105"/>
      <c r="AE458" s="105"/>
      <c r="AF458" s="105"/>
      <c r="AG458" s="105"/>
      <c r="AH458" s="105"/>
      <c r="AI458" s="105"/>
      <c r="AJ458" s="105"/>
      <c r="AK458" s="105"/>
      <c r="AL458" s="105"/>
      <c r="AM458" s="105"/>
      <c r="AN458" s="105"/>
      <c r="AO458" s="105"/>
      <c r="AP458" s="105"/>
      <c r="AQ458" s="104">
        <v>0</v>
      </c>
      <c r="AR458" s="104">
        <v>52000</v>
      </c>
      <c r="AS458" s="105"/>
      <c r="AT458" s="104">
        <v>0</v>
      </c>
      <c r="AU458" s="104">
        <v>0</v>
      </c>
      <c r="AV458" s="104">
        <v>-1</v>
      </c>
      <c r="AW458" s="104">
        <v>350400</v>
      </c>
      <c r="AX458" s="104">
        <v>0.1</v>
      </c>
      <c r="AY458" s="104">
        <v>2</v>
      </c>
      <c r="AZ458" s="104" t="b">
        <v>0</v>
      </c>
      <c r="BA458" s="104">
        <v>0</v>
      </c>
      <c r="BB458" s="104">
        <v>0</v>
      </c>
      <c r="BC458" s="104">
        <v>0</v>
      </c>
      <c r="BD458" s="104" t="b">
        <v>1</v>
      </c>
      <c r="BE458" s="105" t="s">
        <v>512</v>
      </c>
      <c r="BF458" s="104">
        <v>0</v>
      </c>
      <c r="BG458" s="104">
        <v>0</v>
      </c>
      <c r="BH458" s="104">
        <v>0</v>
      </c>
      <c r="BI458" s="104" t="b">
        <v>0</v>
      </c>
      <c r="BJ458" s="105"/>
      <c r="BK458" s="105"/>
      <c r="BL458" s="104">
        <v>0</v>
      </c>
      <c r="BM458" s="104">
        <v>0</v>
      </c>
      <c r="BN458" s="104">
        <v>168</v>
      </c>
      <c r="BO458" s="105"/>
      <c r="BP458" s="105" t="s">
        <v>207</v>
      </c>
      <c r="BQ458" s="104">
        <v>350400</v>
      </c>
      <c r="BR458" s="105"/>
      <c r="BS458" s="105" t="s">
        <v>105</v>
      </c>
      <c r="BT458" s="105"/>
      <c r="BU458" s="104">
        <v>0</v>
      </c>
    </row>
    <row r="459" spans="1:73" x14ac:dyDescent="0.35">
      <c r="A459" s="104">
        <v>0</v>
      </c>
      <c r="B459" s="105" t="s">
        <v>511</v>
      </c>
      <c r="C459" s="105"/>
      <c r="D459" s="104">
        <v>2</v>
      </c>
      <c r="E459" s="105" t="s">
        <v>7042</v>
      </c>
      <c r="F459" s="105" t="s">
        <v>6754</v>
      </c>
      <c r="G459" s="104">
        <v>1</v>
      </c>
      <c r="H459" s="105" t="s">
        <v>483</v>
      </c>
      <c r="I459" s="104" t="b">
        <v>1</v>
      </c>
      <c r="J459" s="105"/>
      <c r="K459" s="105"/>
      <c r="L459" s="104">
        <v>24</v>
      </c>
      <c r="M459" s="105"/>
      <c r="N459" s="104" t="b">
        <v>1</v>
      </c>
      <c r="O459" s="104">
        <v>0</v>
      </c>
      <c r="P459" s="105"/>
      <c r="Q459" s="105"/>
      <c r="R459" s="104" t="b">
        <v>0</v>
      </c>
      <c r="S459" s="105"/>
      <c r="T459" s="105"/>
      <c r="U459" s="105"/>
      <c r="V459" s="105"/>
      <c r="W459" s="105"/>
      <c r="X459" s="105"/>
      <c r="Y459" s="105"/>
      <c r="Z459" s="105"/>
      <c r="AA459" s="105"/>
      <c r="AB459" s="105"/>
      <c r="AC459" s="105"/>
      <c r="AD459" s="105"/>
      <c r="AE459" s="105"/>
      <c r="AF459" s="105"/>
      <c r="AG459" s="105"/>
      <c r="AH459" s="105"/>
      <c r="AI459" s="105"/>
      <c r="AJ459" s="105"/>
      <c r="AK459" s="105"/>
      <c r="AL459" s="105"/>
      <c r="AM459" s="105"/>
      <c r="AN459" s="105"/>
      <c r="AO459" s="105"/>
      <c r="AP459" s="105"/>
      <c r="AQ459" s="104">
        <v>0</v>
      </c>
      <c r="AR459" s="104">
        <v>0</v>
      </c>
      <c r="AS459" s="105"/>
      <c r="AT459" s="104">
        <v>0</v>
      </c>
      <c r="AU459" s="104">
        <v>0</v>
      </c>
      <c r="AV459" s="104">
        <v>-1</v>
      </c>
      <c r="AW459" s="104">
        <v>1460</v>
      </c>
      <c r="AX459" s="104">
        <v>1460</v>
      </c>
      <c r="AY459" s="104">
        <v>20</v>
      </c>
      <c r="AZ459" s="104" t="b">
        <v>0</v>
      </c>
      <c r="BA459" s="104">
        <v>0</v>
      </c>
      <c r="BB459" s="104">
        <v>0</v>
      </c>
      <c r="BC459" s="104">
        <v>0</v>
      </c>
      <c r="BD459" s="104" t="b">
        <v>0</v>
      </c>
      <c r="BE459" s="105" t="s">
        <v>512</v>
      </c>
      <c r="BF459" s="104">
        <v>0</v>
      </c>
      <c r="BG459" s="104">
        <v>0</v>
      </c>
      <c r="BH459" s="104">
        <v>0</v>
      </c>
      <c r="BI459" s="104" t="b">
        <v>0</v>
      </c>
      <c r="BJ459" s="105"/>
      <c r="BK459" s="105"/>
      <c r="BL459" s="104">
        <v>0</v>
      </c>
      <c r="BM459" s="104">
        <v>1</v>
      </c>
      <c r="BN459" s="104">
        <v>0</v>
      </c>
      <c r="BO459" s="105" t="s">
        <v>6755</v>
      </c>
      <c r="BP459" s="105" t="s">
        <v>208</v>
      </c>
      <c r="BQ459" s="104">
        <v>8760</v>
      </c>
      <c r="BR459" s="105"/>
      <c r="BS459" s="105" t="s">
        <v>513</v>
      </c>
      <c r="BT459" s="105"/>
      <c r="BU459" s="104">
        <v>0</v>
      </c>
    </row>
    <row r="460" spans="1:73" x14ac:dyDescent="0.35">
      <c r="A460" s="104">
        <v>0</v>
      </c>
      <c r="B460" s="105" t="s">
        <v>511</v>
      </c>
      <c r="C460" s="105"/>
      <c r="D460" s="104">
        <v>2</v>
      </c>
      <c r="E460" s="105" t="s">
        <v>7042</v>
      </c>
      <c r="F460" s="105" t="s">
        <v>6731</v>
      </c>
      <c r="G460" s="104">
        <v>1</v>
      </c>
      <c r="H460" s="105" t="s">
        <v>483</v>
      </c>
      <c r="I460" s="104" t="b">
        <v>1</v>
      </c>
      <c r="J460" s="105"/>
      <c r="K460" s="105"/>
      <c r="L460" s="104">
        <v>24</v>
      </c>
      <c r="M460" s="105"/>
      <c r="N460" s="104" t="b">
        <v>1</v>
      </c>
      <c r="O460" s="104">
        <v>0</v>
      </c>
      <c r="P460" s="105"/>
      <c r="Q460" s="105"/>
      <c r="R460" s="104" t="b">
        <v>0</v>
      </c>
      <c r="S460" s="105"/>
      <c r="T460" s="105"/>
      <c r="U460" s="105"/>
      <c r="V460" s="105"/>
      <c r="W460" s="105"/>
      <c r="X460" s="105"/>
      <c r="Y460" s="105"/>
      <c r="Z460" s="105"/>
      <c r="AA460" s="105"/>
      <c r="AB460" s="105"/>
      <c r="AC460" s="105"/>
      <c r="AD460" s="105"/>
      <c r="AE460" s="105"/>
      <c r="AF460" s="105"/>
      <c r="AG460" s="105"/>
      <c r="AH460" s="105"/>
      <c r="AI460" s="105"/>
      <c r="AJ460" s="105"/>
      <c r="AK460" s="105"/>
      <c r="AL460" s="105"/>
      <c r="AM460" s="105"/>
      <c r="AN460" s="105"/>
      <c r="AO460" s="105"/>
      <c r="AP460" s="105"/>
      <c r="AQ460" s="104">
        <v>0</v>
      </c>
      <c r="AR460" s="104">
        <v>0</v>
      </c>
      <c r="AS460" s="105"/>
      <c r="AT460" s="104">
        <v>0</v>
      </c>
      <c r="AU460" s="104">
        <v>0</v>
      </c>
      <c r="AV460" s="104">
        <v>-1</v>
      </c>
      <c r="AW460" s="104">
        <v>1460</v>
      </c>
      <c r="AX460" s="104">
        <v>1460</v>
      </c>
      <c r="AY460" s="104">
        <v>20</v>
      </c>
      <c r="AZ460" s="104" t="b">
        <v>0</v>
      </c>
      <c r="BA460" s="104">
        <v>0</v>
      </c>
      <c r="BB460" s="104">
        <v>0</v>
      </c>
      <c r="BC460" s="104">
        <v>0</v>
      </c>
      <c r="BD460" s="104" t="b">
        <v>0</v>
      </c>
      <c r="BE460" s="105" t="s">
        <v>512</v>
      </c>
      <c r="BF460" s="104">
        <v>0</v>
      </c>
      <c r="BG460" s="104">
        <v>0</v>
      </c>
      <c r="BH460" s="104">
        <v>0</v>
      </c>
      <c r="BI460" s="104" t="b">
        <v>0</v>
      </c>
      <c r="BJ460" s="105"/>
      <c r="BK460" s="105"/>
      <c r="BL460" s="104">
        <v>0</v>
      </c>
      <c r="BM460" s="104">
        <v>2</v>
      </c>
      <c r="BN460" s="104">
        <v>0</v>
      </c>
      <c r="BO460" s="105" t="s">
        <v>6732</v>
      </c>
      <c r="BP460" s="105" t="s">
        <v>209</v>
      </c>
      <c r="BQ460" s="104">
        <v>8760</v>
      </c>
      <c r="BR460" s="105"/>
      <c r="BS460" s="105" t="s">
        <v>513</v>
      </c>
      <c r="BT460" s="105"/>
      <c r="BU460" s="104">
        <v>0</v>
      </c>
    </row>
    <row r="461" spans="1:73" x14ac:dyDescent="0.35">
      <c r="A461" s="104">
        <v>0</v>
      </c>
      <c r="B461" s="105" t="s">
        <v>511</v>
      </c>
      <c r="C461" s="105"/>
      <c r="D461" s="104">
        <v>2</v>
      </c>
      <c r="E461" s="105" t="s">
        <v>7042</v>
      </c>
      <c r="F461" s="105" t="s">
        <v>6760</v>
      </c>
      <c r="G461" s="104">
        <v>1</v>
      </c>
      <c r="H461" s="105" t="s">
        <v>483</v>
      </c>
      <c r="I461" s="104" t="b">
        <v>1</v>
      </c>
      <c r="J461" s="105"/>
      <c r="K461" s="105"/>
      <c r="L461" s="104">
        <v>24</v>
      </c>
      <c r="M461" s="105"/>
      <c r="N461" s="104" t="b">
        <v>1</v>
      </c>
      <c r="O461" s="104">
        <v>0</v>
      </c>
      <c r="P461" s="105"/>
      <c r="Q461" s="105"/>
      <c r="R461" s="104" t="b">
        <v>0</v>
      </c>
      <c r="S461" s="105"/>
      <c r="T461" s="105"/>
      <c r="U461" s="105"/>
      <c r="V461" s="105"/>
      <c r="W461" s="105"/>
      <c r="X461" s="105"/>
      <c r="Y461" s="105"/>
      <c r="Z461" s="105"/>
      <c r="AA461" s="105"/>
      <c r="AB461" s="105"/>
      <c r="AC461" s="105"/>
      <c r="AD461" s="105"/>
      <c r="AE461" s="105"/>
      <c r="AF461" s="105"/>
      <c r="AG461" s="105"/>
      <c r="AH461" s="105"/>
      <c r="AI461" s="105"/>
      <c r="AJ461" s="105"/>
      <c r="AK461" s="105"/>
      <c r="AL461" s="105"/>
      <c r="AM461" s="105"/>
      <c r="AN461" s="105"/>
      <c r="AO461" s="105"/>
      <c r="AP461" s="105"/>
      <c r="AQ461" s="104">
        <v>0</v>
      </c>
      <c r="AR461" s="104">
        <v>0</v>
      </c>
      <c r="AS461" s="105"/>
      <c r="AT461" s="104">
        <v>0</v>
      </c>
      <c r="AU461" s="104">
        <v>0</v>
      </c>
      <c r="AV461" s="104">
        <v>-1</v>
      </c>
      <c r="AW461" s="104">
        <v>1460</v>
      </c>
      <c r="AX461" s="104">
        <v>1460</v>
      </c>
      <c r="AY461" s="104">
        <v>20</v>
      </c>
      <c r="AZ461" s="104" t="b">
        <v>0</v>
      </c>
      <c r="BA461" s="104">
        <v>0</v>
      </c>
      <c r="BB461" s="104">
        <v>0</v>
      </c>
      <c r="BC461" s="104">
        <v>0</v>
      </c>
      <c r="BD461" s="104" t="b">
        <v>0</v>
      </c>
      <c r="BE461" s="105" t="s">
        <v>512</v>
      </c>
      <c r="BF461" s="104">
        <v>0</v>
      </c>
      <c r="BG461" s="104">
        <v>0</v>
      </c>
      <c r="BH461" s="104">
        <v>0</v>
      </c>
      <c r="BI461" s="104" t="b">
        <v>0</v>
      </c>
      <c r="BJ461" s="105"/>
      <c r="BK461" s="105"/>
      <c r="BL461" s="104">
        <v>0</v>
      </c>
      <c r="BM461" s="104">
        <v>3</v>
      </c>
      <c r="BN461" s="104">
        <v>0</v>
      </c>
      <c r="BO461" s="105" t="s">
        <v>6761</v>
      </c>
      <c r="BP461" s="105" t="s">
        <v>208</v>
      </c>
      <c r="BQ461" s="104">
        <v>43800</v>
      </c>
      <c r="BR461" s="105"/>
      <c r="BS461" s="105" t="s">
        <v>513</v>
      </c>
      <c r="BT461" s="105"/>
      <c r="BU461" s="104">
        <v>0</v>
      </c>
    </row>
    <row r="462" spans="1:73" x14ac:dyDescent="0.35">
      <c r="A462" s="104">
        <v>0</v>
      </c>
      <c r="B462" s="105" t="s">
        <v>511</v>
      </c>
      <c r="C462" s="105"/>
      <c r="D462" s="104">
        <v>2</v>
      </c>
      <c r="E462" s="105" t="s">
        <v>7042</v>
      </c>
      <c r="F462" s="105" t="s">
        <v>6729</v>
      </c>
      <c r="G462" s="104">
        <v>1</v>
      </c>
      <c r="H462" s="105" t="s">
        <v>483</v>
      </c>
      <c r="I462" s="104" t="b">
        <v>1</v>
      </c>
      <c r="J462" s="105"/>
      <c r="K462" s="105"/>
      <c r="L462" s="104">
        <v>24</v>
      </c>
      <c r="M462" s="105"/>
      <c r="N462" s="104" t="b">
        <v>1</v>
      </c>
      <c r="O462" s="104">
        <v>0</v>
      </c>
      <c r="P462" s="105"/>
      <c r="Q462" s="105"/>
      <c r="R462" s="104" t="b">
        <v>0</v>
      </c>
      <c r="S462" s="105"/>
      <c r="T462" s="105"/>
      <c r="U462" s="105"/>
      <c r="V462" s="105"/>
      <c r="W462" s="105"/>
      <c r="X462" s="105"/>
      <c r="Y462" s="105"/>
      <c r="Z462" s="105"/>
      <c r="AA462" s="105"/>
      <c r="AB462" s="105"/>
      <c r="AC462" s="105"/>
      <c r="AD462" s="105"/>
      <c r="AE462" s="105"/>
      <c r="AF462" s="105"/>
      <c r="AG462" s="105"/>
      <c r="AH462" s="105"/>
      <c r="AI462" s="105"/>
      <c r="AJ462" s="105"/>
      <c r="AK462" s="105"/>
      <c r="AL462" s="105"/>
      <c r="AM462" s="105"/>
      <c r="AN462" s="105"/>
      <c r="AO462" s="105"/>
      <c r="AP462" s="105"/>
      <c r="AQ462" s="104">
        <v>0</v>
      </c>
      <c r="AR462" s="104">
        <v>0</v>
      </c>
      <c r="AS462" s="105"/>
      <c r="AT462" s="104">
        <v>0</v>
      </c>
      <c r="AU462" s="104">
        <v>0</v>
      </c>
      <c r="AV462" s="104">
        <v>-1</v>
      </c>
      <c r="AW462" s="104">
        <v>1460</v>
      </c>
      <c r="AX462" s="104">
        <v>1460</v>
      </c>
      <c r="AY462" s="104">
        <v>20</v>
      </c>
      <c r="AZ462" s="104" t="b">
        <v>0</v>
      </c>
      <c r="BA462" s="104">
        <v>0</v>
      </c>
      <c r="BB462" s="104">
        <v>0</v>
      </c>
      <c r="BC462" s="104">
        <v>0</v>
      </c>
      <c r="BD462" s="104" t="b">
        <v>0</v>
      </c>
      <c r="BE462" s="105" t="s">
        <v>512</v>
      </c>
      <c r="BF462" s="104">
        <v>0</v>
      </c>
      <c r="BG462" s="104">
        <v>0</v>
      </c>
      <c r="BH462" s="104">
        <v>0</v>
      </c>
      <c r="BI462" s="104" t="b">
        <v>0</v>
      </c>
      <c r="BJ462" s="105"/>
      <c r="BK462" s="105"/>
      <c r="BL462" s="104">
        <v>0</v>
      </c>
      <c r="BM462" s="104">
        <v>4</v>
      </c>
      <c r="BN462" s="104">
        <v>0</v>
      </c>
      <c r="BO462" s="105" t="s">
        <v>6730</v>
      </c>
      <c r="BP462" s="105" t="s">
        <v>208</v>
      </c>
      <c r="BQ462" s="104">
        <v>8760</v>
      </c>
      <c r="BR462" s="105"/>
      <c r="BS462" s="105" t="s">
        <v>513</v>
      </c>
      <c r="BT462" s="105"/>
      <c r="BU462" s="104">
        <v>0</v>
      </c>
    </row>
    <row r="463" spans="1:73" x14ac:dyDescent="0.35">
      <c r="A463" s="104">
        <v>0</v>
      </c>
      <c r="B463" s="105" t="s">
        <v>511</v>
      </c>
      <c r="C463" s="105"/>
      <c r="D463" s="104">
        <v>2</v>
      </c>
      <c r="E463" s="105" t="s">
        <v>7042</v>
      </c>
      <c r="F463" s="105" t="s">
        <v>10656</v>
      </c>
      <c r="G463" s="104">
        <v>1</v>
      </c>
      <c r="H463" s="105" t="s">
        <v>483</v>
      </c>
      <c r="I463" s="104" t="b">
        <v>1</v>
      </c>
      <c r="J463" s="105"/>
      <c r="K463" s="105"/>
      <c r="L463" s="104">
        <v>24</v>
      </c>
      <c r="M463" s="105"/>
      <c r="N463" s="104" t="b">
        <v>1</v>
      </c>
      <c r="O463" s="104">
        <v>0</v>
      </c>
      <c r="P463" s="105"/>
      <c r="Q463" s="105"/>
      <c r="R463" s="104" t="b">
        <v>1</v>
      </c>
      <c r="S463" s="105"/>
      <c r="T463" s="105"/>
      <c r="U463" s="105"/>
      <c r="V463" s="105"/>
      <c r="W463" s="105"/>
      <c r="X463" s="105"/>
      <c r="Y463" s="105"/>
      <c r="Z463" s="105"/>
      <c r="AA463" s="105"/>
      <c r="AB463" s="105"/>
      <c r="AC463" s="105"/>
      <c r="AD463" s="105"/>
      <c r="AE463" s="105"/>
      <c r="AF463" s="105"/>
      <c r="AG463" s="105"/>
      <c r="AH463" s="105"/>
      <c r="AI463" s="105"/>
      <c r="AJ463" s="105"/>
      <c r="AK463" s="105"/>
      <c r="AL463" s="105"/>
      <c r="AM463" s="105"/>
      <c r="AN463" s="105"/>
      <c r="AO463" s="105"/>
      <c r="AP463" s="105"/>
      <c r="AQ463" s="104">
        <v>0</v>
      </c>
      <c r="AR463" s="104">
        <v>0</v>
      </c>
      <c r="AS463" s="105"/>
      <c r="AT463" s="104">
        <v>0</v>
      </c>
      <c r="AU463" s="104">
        <v>0</v>
      </c>
      <c r="AV463" s="104">
        <v>-1</v>
      </c>
      <c r="AW463" s="104">
        <v>1460</v>
      </c>
      <c r="AX463" s="104">
        <v>1460</v>
      </c>
      <c r="AY463" s="104">
        <v>20</v>
      </c>
      <c r="AZ463" s="104" t="b">
        <v>0</v>
      </c>
      <c r="BA463" s="104">
        <v>0</v>
      </c>
      <c r="BB463" s="104">
        <v>0</v>
      </c>
      <c r="BC463" s="104">
        <v>0</v>
      </c>
      <c r="BD463" s="104" t="b">
        <v>0</v>
      </c>
      <c r="BE463" s="105" t="s">
        <v>512</v>
      </c>
      <c r="BF463" s="104">
        <v>0</v>
      </c>
      <c r="BG463" s="104">
        <v>0</v>
      </c>
      <c r="BH463" s="104">
        <v>0</v>
      </c>
      <c r="BI463" s="104" t="b">
        <v>0</v>
      </c>
      <c r="BJ463" s="105"/>
      <c r="BK463" s="105"/>
      <c r="BL463" s="104">
        <v>0</v>
      </c>
      <c r="BM463" s="104">
        <v>5</v>
      </c>
      <c r="BN463" s="104">
        <v>0</v>
      </c>
      <c r="BO463" s="105" t="s">
        <v>6742</v>
      </c>
      <c r="BP463" s="105" t="s">
        <v>6743</v>
      </c>
      <c r="BQ463" s="104">
        <v>17520</v>
      </c>
      <c r="BR463" s="105"/>
      <c r="BS463" s="105" t="s">
        <v>513</v>
      </c>
      <c r="BT463" s="105"/>
      <c r="BU463" s="104">
        <v>0</v>
      </c>
    </row>
    <row r="464" spans="1:73" x14ac:dyDescent="0.35">
      <c r="A464" s="104">
        <v>0</v>
      </c>
      <c r="B464" s="105" t="s">
        <v>482</v>
      </c>
      <c r="C464" s="105"/>
      <c r="D464" s="104">
        <v>2</v>
      </c>
      <c r="E464" s="105" t="s">
        <v>6973</v>
      </c>
      <c r="F464" s="105" t="s">
        <v>6862</v>
      </c>
      <c r="G464" s="104">
        <v>1</v>
      </c>
      <c r="H464" s="105" t="s">
        <v>483</v>
      </c>
      <c r="I464" s="104" t="b">
        <v>1</v>
      </c>
      <c r="J464" s="105"/>
      <c r="K464" s="105"/>
      <c r="L464" s="104">
        <v>24</v>
      </c>
      <c r="M464" s="105"/>
      <c r="N464" s="104" t="b">
        <v>1</v>
      </c>
      <c r="O464" s="104">
        <v>0</v>
      </c>
      <c r="P464" s="105" t="s">
        <v>485</v>
      </c>
      <c r="Q464" s="105" t="s">
        <v>6002</v>
      </c>
      <c r="R464" s="104" t="b">
        <v>0</v>
      </c>
      <c r="S464" s="105"/>
      <c r="T464" s="105"/>
      <c r="U464" s="105"/>
      <c r="V464" s="105"/>
      <c r="W464" s="105"/>
      <c r="X464" s="105"/>
      <c r="Y464" s="105"/>
      <c r="Z464" s="105"/>
      <c r="AA464" s="105"/>
      <c r="AB464" s="105"/>
      <c r="AC464" s="105"/>
      <c r="AD464" s="105"/>
      <c r="AE464" s="105"/>
      <c r="AF464" s="105"/>
      <c r="AG464" s="105"/>
      <c r="AH464" s="105"/>
      <c r="AI464" s="105"/>
      <c r="AJ464" s="105"/>
      <c r="AK464" s="105"/>
      <c r="AL464" s="105"/>
      <c r="AM464" s="105"/>
      <c r="AN464" s="105"/>
      <c r="AO464" s="105"/>
      <c r="AP464" s="105"/>
      <c r="AQ464" s="104">
        <v>0</v>
      </c>
      <c r="AR464" s="104">
        <v>25000</v>
      </c>
      <c r="AS464" s="105"/>
      <c r="AT464" s="104">
        <v>0</v>
      </c>
      <c r="AU464" s="104">
        <v>0</v>
      </c>
      <c r="AV464" s="104">
        <v>-1</v>
      </c>
      <c r="AW464" s="104">
        <v>1460</v>
      </c>
      <c r="AX464" s="104">
        <v>1460</v>
      </c>
      <c r="AY464" s="104">
        <v>20</v>
      </c>
      <c r="AZ464" s="104" t="b">
        <v>0</v>
      </c>
      <c r="BA464" s="104">
        <v>0</v>
      </c>
      <c r="BB464" s="104">
        <v>0</v>
      </c>
      <c r="BC464" s="104">
        <v>0</v>
      </c>
      <c r="BD464" s="104" t="b">
        <v>1</v>
      </c>
      <c r="BE464" s="105" t="s">
        <v>512</v>
      </c>
      <c r="BF464" s="104">
        <v>0</v>
      </c>
      <c r="BG464" s="104">
        <v>0</v>
      </c>
      <c r="BH464" s="104">
        <v>0</v>
      </c>
      <c r="BI464" s="104" t="b">
        <v>1</v>
      </c>
      <c r="BJ464" s="105"/>
      <c r="BK464" s="105"/>
      <c r="BL464" s="104">
        <v>0</v>
      </c>
      <c r="BM464" s="104">
        <v>0</v>
      </c>
      <c r="BN464" s="104">
        <v>8</v>
      </c>
      <c r="BO464" s="105"/>
      <c r="BP464" s="105" t="s">
        <v>207</v>
      </c>
      <c r="BQ464" s="104">
        <v>280320</v>
      </c>
      <c r="BR464" s="105"/>
      <c r="BS464" s="105" t="s">
        <v>105</v>
      </c>
      <c r="BT464" s="105"/>
      <c r="BU464" s="104">
        <v>0</v>
      </c>
    </row>
    <row r="465" spans="1:73" x14ac:dyDescent="0.35">
      <c r="A465" s="104">
        <v>0</v>
      </c>
      <c r="B465" s="105" t="s">
        <v>511</v>
      </c>
      <c r="C465" s="105"/>
      <c r="D465" s="104">
        <v>2</v>
      </c>
      <c r="E465" s="105" t="s">
        <v>6973</v>
      </c>
      <c r="F465" s="105" t="s">
        <v>6754</v>
      </c>
      <c r="G465" s="104">
        <v>1</v>
      </c>
      <c r="H465" s="105" t="s">
        <v>483</v>
      </c>
      <c r="I465" s="104" t="b">
        <v>1</v>
      </c>
      <c r="J465" s="105"/>
      <c r="K465" s="105"/>
      <c r="L465" s="104">
        <v>24</v>
      </c>
      <c r="M465" s="105"/>
      <c r="N465" s="104" t="b">
        <v>1</v>
      </c>
      <c r="O465" s="104">
        <v>0</v>
      </c>
      <c r="P465" s="105"/>
      <c r="Q465" s="105"/>
      <c r="R465" s="104" t="b">
        <v>0</v>
      </c>
      <c r="S465" s="105"/>
      <c r="T465" s="105"/>
      <c r="U465" s="105"/>
      <c r="V465" s="105"/>
      <c r="W465" s="105"/>
      <c r="X465" s="105"/>
      <c r="Y465" s="105"/>
      <c r="Z465" s="105"/>
      <c r="AA465" s="105"/>
      <c r="AB465" s="105"/>
      <c r="AC465" s="105"/>
      <c r="AD465" s="105"/>
      <c r="AE465" s="105"/>
      <c r="AF465" s="105"/>
      <c r="AG465" s="105"/>
      <c r="AH465" s="105"/>
      <c r="AI465" s="105"/>
      <c r="AJ465" s="105"/>
      <c r="AK465" s="105"/>
      <c r="AL465" s="105"/>
      <c r="AM465" s="105"/>
      <c r="AN465" s="105"/>
      <c r="AO465" s="105"/>
      <c r="AP465" s="105"/>
      <c r="AQ465" s="104">
        <v>0</v>
      </c>
      <c r="AR465" s="104">
        <v>0</v>
      </c>
      <c r="AS465" s="105"/>
      <c r="AT465" s="104">
        <v>0</v>
      </c>
      <c r="AU465" s="104">
        <v>0</v>
      </c>
      <c r="AV465" s="104">
        <v>-1</v>
      </c>
      <c r="AW465" s="104">
        <v>1460</v>
      </c>
      <c r="AX465" s="104">
        <v>1460</v>
      </c>
      <c r="AY465" s="104">
        <v>20</v>
      </c>
      <c r="AZ465" s="104" t="b">
        <v>0</v>
      </c>
      <c r="BA465" s="104">
        <v>0</v>
      </c>
      <c r="BB465" s="104">
        <v>0</v>
      </c>
      <c r="BC465" s="104">
        <v>0</v>
      </c>
      <c r="BD465" s="104" t="b">
        <v>0</v>
      </c>
      <c r="BE465" s="105" t="s">
        <v>512</v>
      </c>
      <c r="BF465" s="104">
        <v>0</v>
      </c>
      <c r="BG465" s="104">
        <v>0</v>
      </c>
      <c r="BH465" s="104">
        <v>0</v>
      </c>
      <c r="BI465" s="104" t="b">
        <v>0</v>
      </c>
      <c r="BJ465" s="105"/>
      <c r="BK465" s="105"/>
      <c r="BL465" s="104">
        <v>0</v>
      </c>
      <c r="BM465" s="104">
        <v>1</v>
      </c>
      <c r="BN465" s="104">
        <v>0</v>
      </c>
      <c r="BO465" s="105" t="s">
        <v>6755</v>
      </c>
      <c r="BP465" s="105" t="s">
        <v>208</v>
      </c>
      <c r="BQ465" s="104">
        <v>8760</v>
      </c>
      <c r="BR465" s="105"/>
      <c r="BS465" s="105" t="s">
        <v>513</v>
      </c>
      <c r="BT465" s="105"/>
      <c r="BU465" s="104">
        <v>0</v>
      </c>
    </row>
    <row r="466" spans="1:73" x14ac:dyDescent="0.35">
      <c r="A466" s="104">
        <v>0</v>
      </c>
      <c r="B466" s="105" t="s">
        <v>511</v>
      </c>
      <c r="C466" s="105"/>
      <c r="D466" s="104">
        <v>2</v>
      </c>
      <c r="E466" s="105" t="s">
        <v>6973</v>
      </c>
      <c r="F466" s="105" t="s">
        <v>6863</v>
      </c>
      <c r="G466" s="104">
        <v>1</v>
      </c>
      <c r="H466" s="105" t="s">
        <v>483</v>
      </c>
      <c r="I466" s="104" t="b">
        <v>1</v>
      </c>
      <c r="J466" s="105"/>
      <c r="K466" s="105"/>
      <c r="L466" s="104">
        <v>24</v>
      </c>
      <c r="M466" s="105"/>
      <c r="N466" s="104" t="b">
        <v>1</v>
      </c>
      <c r="O466" s="104">
        <v>0</v>
      </c>
      <c r="P466" s="105" t="s">
        <v>485</v>
      </c>
      <c r="Q466" s="105" t="s">
        <v>6002</v>
      </c>
      <c r="R466" s="104" t="b">
        <v>0</v>
      </c>
      <c r="S466" s="105"/>
      <c r="T466" s="105"/>
      <c r="U466" s="105"/>
      <c r="V466" s="105"/>
      <c r="W466" s="105"/>
      <c r="X466" s="105"/>
      <c r="Y466" s="105"/>
      <c r="Z466" s="105"/>
      <c r="AA466" s="105"/>
      <c r="AB466" s="105"/>
      <c r="AC466" s="105"/>
      <c r="AD466" s="105"/>
      <c r="AE466" s="105"/>
      <c r="AF466" s="105"/>
      <c r="AG466" s="105"/>
      <c r="AH466" s="105"/>
      <c r="AI466" s="105"/>
      <c r="AJ466" s="105"/>
      <c r="AK466" s="105"/>
      <c r="AL466" s="105"/>
      <c r="AM466" s="105"/>
      <c r="AN466" s="105"/>
      <c r="AO466" s="105"/>
      <c r="AP466" s="105"/>
      <c r="AQ466" s="104">
        <v>0</v>
      </c>
      <c r="AR466" s="104">
        <v>0</v>
      </c>
      <c r="AS466" s="105"/>
      <c r="AT466" s="104">
        <v>0</v>
      </c>
      <c r="AU466" s="104">
        <v>0</v>
      </c>
      <c r="AV466" s="104">
        <v>-1</v>
      </c>
      <c r="AW466" s="104">
        <v>1460</v>
      </c>
      <c r="AX466" s="104">
        <v>1460</v>
      </c>
      <c r="AY466" s="104">
        <v>20</v>
      </c>
      <c r="AZ466" s="104" t="b">
        <v>0</v>
      </c>
      <c r="BA466" s="104">
        <v>0</v>
      </c>
      <c r="BB466" s="104">
        <v>0</v>
      </c>
      <c r="BC466" s="104">
        <v>0</v>
      </c>
      <c r="BD466" s="104" t="b">
        <v>0</v>
      </c>
      <c r="BE466" s="105" t="s">
        <v>512</v>
      </c>
      <c r="BF466" s="104">
        <v>0</v>
      </c>
      <c r="BG466" s="104">
        <v>0</v>
      </c>
      <c r="BH466" s="104">
        <v>0</v>
      </c>
      <c r="BI466" s="104" t="b">
        <v>0</v>
      </c>
      <c r="BJ466" s="105"/>
      <c r="BK466" s="105"/>
      <c r="BL466" s="104">
        <v>0</v>
      </c>
      <c r="BM466" s="104">
        <v>2</v>
      </c>
      <c r="BN466" s="104">
        <v>2</v>
      </c>
      <c r="BO466" s="105"/>
      <c r="BP466" s="105" t="s">
        <v>209</v>
      </c>
      <c r="BQ466" s="104">
        <v>52560</v>
      </c>
      <c r="BR466" s="105"/>
      <c r="BS466" s="105" t="s">
        <v>513</v>
      </c>
      <c r="BT466" s="105"/>
      <c r="BU466" s="104">
        <v>0</v>
      </c>
    </row>
    <row r="467" spans="1:73" x14ac:dyDescent="0.35">
      <c r="A467" s="104">
        <v>0</v>
      </c>
      <c r="B467" s="105" t="s">
        <v>511</v>
      </c>
      <c r="C467" s="105"/>
      <c r="D467" s="104">
        <v>2</v>
      </c>
      <c r="E467" s="105" t="s">
        <v>6973</v>
      </c>
      <c r="F467" s="105" t="s">
        <v>10656</v>
      </c>
      <c r="G467" s="104">
        <v>1</v>
      </c>
      <c r="H467" s="105" t="s">
        <v>483</v>
      </c>
      <c r="I467" s="104" t="b">
        <v>1</v>
      </c>
      <c r="J467" s="105"/>
      <c r="K467" s="105"/>
      <c r="L467" s="104">
        <v>24</v>
      </c>
      <c r="M467" s="105"/>
      <c r="N467" s="104" t="b">
        <v>1</v>
      </c>
      <c r="O467" s="104">
        <v>0</v>
      </c>
      <c r="P467" s="105"/>
      <c r="Q467" s="105"/>
      <c r="R467" s="104" t="b">
        <v>1</v>
      </c>
      <c r="S467" s="105"/>
      <c r="T467" s="105"/>
      <c r="U467" s="105"/>
      <c r="V467" s="105"/>
      <c r="W467" s="105"/>
      <c r="X467" s="105"/>
      <c r="Y467" s="105"/>
      <c r="Z467" s="105"/>
      <c r="AA467" s="105"/>
      <c r="AB467" s="105"/>
      <c r="AC467" s="105"/>
      <c r="AD467" s="105"/>
      <c r="AE467" s="105"/>
      <c r="AF467" s="105"/>
      <c r="AG467" s="105"/>
      <c r="AH467" s="105"/>
      <c r="AI467" s="105"/>
      <c r="AJ467" s="105"/>
      <c r="AK467" s="105"/>
      <c r="AL467" s="105"/>
      <c r="AM467" s="105"/>
      <c r="AN467" s="105"/>
      <c r="AO467" s="105"/>
      <c r="AP467" s="105"/>
      <c r="AQ467" s="104">
        <v>0</v>
      </c>
      <c r="AR467" s="104">
        <v>0</v>
      </c>
      <c r="AS467" s="105"/>
      <c r="AT467" s="104">
        <v>0</v>
      </c>
      <c r="AU467" s="104">
        <v>0</v>
      </c>
      <c r="AV467" s="104">
        <v>-1</v>
      </c>
      <c r="AW467" s="104">
        <v>1460</v>
      </c>
      <c r="AX467" s="104">
        <v>1460</v>
      </c>
      <c r="AY467" s="104">
        <v>20</v>
      </c>
      <c r="AZ467" s="104" t="b">
        <v>0</v>
      </c>
      <c r="BA467" s="104">
        <v>0</v>
      </c>
      <c r="BB467" s="104">
        <v>0</v>
      </c>
      <c r="BC467" s="104">
        <v>0</v>
      </c>
      <c r="BD467" s="104" t="b">
        <v>0</v>
      </c>
      <c r="BE467" s="105" t="s">
        <v>512</v>
      </c>
      <c r="BF467" s="104">
        <v>0</v>
      </c>
      <c r="BG467" s="104">
        <v>0</v>
      </c>
      <c r="BH467" s="104">
        <v>0</v>
      </c>
      <c r="BI467" s="104" t="b">
        <v>0</v>
      </c>
      <c r="BJ467" s="105"/>
      <c r="BK467" s="105"/>
      <c r="BL467" s="104">
        <v>0</v>
      </c>
      <c r="BM467" s="104">
        <v>3</v>
      </c>
      <c r="BN467" s="104">
        <v>0</v>
      </c>
      <c r="BO467" s="105" t="s">
        <v>6742</v>
      </c>
      <c r="BP467" s="105" t="s">
        <v>6743</v>
      </c>
      <c r="BQ467" s="104">
        <v>17520</v>
      </c>
      <c r="BR467" s="105"/>
      <c r="BS467" s="105" t="s">
        <v>513</v>
      </c>
      <c r="BT467" s="105"/>
      <c r="BU467" s="104">
        <v>0</v>
      </c>
    </row>
    <row r="468" spans="1:73" x14ac:dyDescent="0.35">
      <c r="A468" s="104">
        <v>0</v>
      </c>
      <c r="B468" s="105" t="s">
        <v>511</v>
      </c>
      <c r="C468" s="105"/>
      <c r="D468" s="104">
        <v>2</v>
      </c>
      <c r="E468" s="105" t="s">
        <v>6972</v>
      </c>
      <c r="F468" s="105" t="s">
        <v>6886</v>
      </c>
      <c r="G468" s="104">
        <v>1</v>
      </c>
      <c r="H468" s="105" t="s">
        <v>483</v>
      </c>
      <c r="I468" s="104" t="b">
        <v>1</v>
      </c>
      <c r="J468" s="105"/>
      <c r="K468" s="105"/>
      <c r="L468" s="104">
        <v>24</v>
      </c>
      <c r="M468" s="105"/>
      <c r="N468" s="104" t="b">
        <v>1</v>
      </c>
      <c r="O468" s="104">
        <v>0</v>
      </c>
      <c r="P468" s="105" t="s">
        <v>485</v>
      </c>
      <c r="Q468" s="105" t="s">
        <v>6002</v>
      </c>
      <c r="R468" s="104" t="b">
        <v>0</v>
      </c>
      <c r="S468" s="105"/>
      <c r="T468" s="105"/>
      <c r="U468" s="105"/>
      <c r="V468" s="105"/>
      <c r="W468" s="105"/>
      <c r="X468" s="105"/>
      <c r="Y468" s="105"/>
      <c r="Z468" s="105"/>
      <c r="AA468" s="105"/>
      <c r="AB468" s="105"/>
      <c r="AC468" s="105"/>
      <c r="AD468" s="105"/>
      <c r="AE468" s="105"/>
      <c r="AF468" s="105"/>
      <c r="AG468" s="105"/>
      <c r="AH468" s="105"/>
      <c r="AI468" s="105"/>
      <c r="AJ468" s="105"/>
      <c r="AK468" s="105"/>
      <c r="AL468" s="105"/>
      <c r="AM468" s="105"/>
      <c r="AN468" s="105"/>
      <c r="AO468" s="105"/>
      <c r="AP468" s="105"/>
      <c r="AQ468" s="104">
        <v>0</v>
      </c>
      <c r="AR468" s="104">
        <v>0</v>
      </c>
      <c r="AS468" s="105"/>
      <c r="AT468" s="104">
        <v>0</v>
      </c>
      <c r="AU468" s="104">
        <v>0</v>
      </c>
      <c r="AV468" s="104">
        <v>-1</v>
      </c>
      <c r="AW468" s="104">
        <v>1460</v>
      </c>
      <c r="AX468" s="104">
        <v>1460</v>
      </c>
      <c r="AY468" s="104">
        <v>20</v>
      </c>
      <c r="AZ468" s="104" t="b">
        <v>0</v>
      </c>
      <c r="BA468" s="104">
        <v>0</v>
      </c>
      <c r="BB468" s="104">
        <v>0</v>
      </c>
      <c r="BC468" s="104">
        <v>0</v>
      </c>
      <c r="BD468" s="104" t="b">
        <v>0</v>
      </c>
      <c r="BE468" s="105" t="s">
        <v>512</v>
      </c>
      <c r="BF468" s="104">
        <v>0</v>
      </c>
      <c r="BG468" s="104">
        <v>0</v>
      </c>
      <c r="BH468" s="104">
        <v>0</v>
      </c>
      <c r="BI468" s="104" t="b">
        <v>0</v>
      </c>
      <c r="BJ468" s="105"/>
      <c r="BK468" s="105"/>
      <c r="BL468" s="104">
        <v>0</v>
      </c>
      <c r="BM468" s="104">
        <v>0</v>
      </c>
      <c r="BN468" s="104">
        <v>0.5</v>
      </c>
      <c r="BO468" s="105"/>
      <c r="BP468" s="105" t="s">
        <v>209</v>
      </c>
      <c r="BQ468" s="104">
        <v>8760</v>
      </c>
      <c r="BR468" s="105"/>
      <c r="BS468" s="105" t="s">
        <v>513</v>
      </c>
      <c r="BT468" s="105"/>
      <c r="BU468" s="104">
        <v>0</v>
      </c>
    </row>
    <row r="469" spans="1:73" x14ac:dyDescent="0.35">
      <c r="A469" s="104">
        <v>0</v>
      </c>
      <c r="B469" s="105" t="s">
        <v>482</v>
      </c>
      <c r="C469" s="105"/>
      <c r="D469" s="104">
        <v>2</v>
      </c>
      <c r="E469" s="105" t="s">
        <v>6972</v>
      </c>
      <c r="F469" s="105" t="s">
        <v>6887</v>
      </c>
      <c r="G469" s="104">
        <v>1</v>
      </c>
      <c r="H469" s="105" t="s">
        <v>483</v>
      </c>
      <c r="I469" s="104" t="b">
        <v>1</v>
      </c>
      <c r="J469" s="105"/>
      <c r="K469" s="105"/>
      <c r="L469" s="104">
        <v>24</v>
      </c>
      <c r="M469" s="105"/>
      <c r="N469" s="104" t="b">
        <v>1</v>
      </c>
      <c r="O469" s="104">
        <v>0</v>
      </c>
      <c r="P469" s="105" t="s">
        <v>485</v>
      </c>
      <c r="Q469" s="105" t="s">
        <v>6002</v>
      </c>
      <c r="R469" s="104" t="b">
        <v>0</v>
      </c>
      <c r="S469" s="105"/>
      <c r="T469" s="105"/>
      <c r="U469" s="105"/>
      <c r="V469" s="105"/>
      <c r="W469" s="105"/>
      <c r="X469" s="105"/>
      <c r="Y469" s="105"/>
      <c r="Z469" s="105"/>
      <c r="AA469" s="105"/>
      <c r="AB469" s="105"/>
      <c r="AC469" s="105"/>
      <c r="AD469" s="105"/>
      <c r="AE469" s="105"/>
      <c r="AF469" s="105"/>
      <c r="AG469" s="105"/>
      <c r="AH469" s="105"/>
      <c r="AI469" s="105"/>
      <c r="AJ469" s="105"/>
      <c r="AK469" s="105"/>
      <c r="AL469" s="105"/>
      <c r="AM469" s="105"/>
      <c r="AN469" s="105"/>
      <c r="AO469" s="105"/>
      <c r="AP469" s="105"/>
      <c r="AQ469" s="104">
        <v>0</v>
      </c>
      <c r="AR469" s="104">
        <v>15000</v>
      </c>
      <c r="AS469" s="105"/>
      <c r="AT469" s="104">
        <v>0</v>
      </c>
      <c r="AU469" s="104">
        <v>0</v>
      </c>
      <c r="AV469" s="104">
        <v>-1</v>
      </c>
      <c r="AW469" s="104">
        <v>1460</v>
      </c>
      <c r="AX469" s="104">
        <v>1460</v>
      </c>
      <c r="AY469" s="104">
        <v>20</v>
      </c>
      <c r="AZ469" s="104" t="b">
        <v>0</v>
      </c>
      <c r="BA469" s="104">
        <v>0</v>
      </c>
      <c r="BB469" s="104">
        <v>0</v>
      </c>
      <c r="BC469" s="104">
        <v>0</v>
      </c>
      <c r="BD469" s="104" t="b">
        <v>1</v>
      </c>
      <c r="BE469" s="105" t="s">
        <v>512</v>
      </c>
      <c r="BF469" s="104">
        <v>0</v>
      </c>
      <c r="BG469" s="104">
        <v>0</v>
      </c>
      <c r="BH469" s="104">
        <v>0</v>
      </c>
      <c r="BI469" s="104" t="b">
        <v>1</v>
      </c>
      <c r="BJ469" s="105"/>
      <c r="BK469" s="105"/>
      <c r="BL469" s="104">
        <v>0</v>
      </c>
      <c r="BM469" s="104">
        <v>1</v>
      </c>
      <c r="BN469" s="104">
        <v>6</v>
      </c>
      <c r="BO469" s="105"/>
      <c r="BP469" s="105" t="s">
        <v>207</v>
      </c>
      <c r="BQ469" s="104">
        <v>35040</v>
      </c>
      <c r="BR469" s="105"/>
      <c r="BS469" s="105" t="s">
        <v>105</v>
      </c>
      <c r="BT469" s="105"/>
      <c r="BU469" s="104">
        <v>0</v>
      </c>
    </row>
    <row r="470" spans="1:73" x14ac:dyDescent="0.35">
      <c r="A470" s="104">
        <v>0</v>
      </c>
      <c r="B470" s="105" t="s">
        <v>511</v>
      </c>
      <c r="C470" s="105"/>
      <c r="D470" s="104">
        <v>2</v>
      </c>
      <c r="E470" s="105" t="s">
        <v>6972</v>
      </c>
      <c r="F470" s="105" t="s">
        <v>10656</v>
      </c>
      <c r="G470" s="104">
        <v>1</v>
      </c>
      <c r="H470" s="105" t="s">
        <v>483</v>
      </c>
      <c r="I470" s="104" t="b">
        <v>1</v>
      </c>
      <c r="J470" s="105"/>
      <c r="K470" s="105"/>
      <c r="L470" s="104">
        <v>24</v>
      </c>
      <c r="M470" s="105"/>
      <c r="N470" s="104" t="b">
        <v>1</v>
      </c>
      <c r="O470" s="104">
        <v>0</v>
      </c>
      <c r="P470" s="105"/>
      <c r="Q470" s="105"/>
      <c r="R470" s="104" t="b">
        <v>1</v>
      </c>
      <c r="S470" s="105"/>
      <c r="T470" s="105"/>
      <c r="U470" s="105"/>
      <c r="V470" s="105"/>
      <c r="W470" s="105"/>
      <c r="X470" s="105"/>
      <c r="Y470" s="105"/>
      <c r="Z470" s="105"/>
      <c r="AA470" s="105"/>
      <c r="AB470" s="105"/>
      <c r="AC470" s="105"/>
      <c r="AD470" s="105"/>
      <c r="AE470" s="105"/>
      <c r="AF470" s="105"/>
      <c r="AG470" s="105"/>
      <c r="AH470" s="105"/>
      <c r="AI470" s="105"/>
      <c r="AJ470" s="105"/>
      <c r="AK470" s="105"/>
      <c r="AL470" s="105"/>
      <c r="AM470" s="105"/>
      <c r="AN470" s="105"/>
      <c r="AO470" s="105"/>
      <c r="AP470" s="105"/>
      <c r="AQ470" s="104">
        <v>0</v>
      </c>
      <c r="AR470" s="104">
        <v>0</v>
      </c>
      <c r="AS470" s="105"/>
      <c r="AT470" s="104">
        <v>0</v>
      </c>
      <c r="AU470" s="104">
        <v>0</v>
      </c>
      <c r="AV470" s="104">
        <v>-1</v>
      </c>
      <c r="AW470" s="104">
        <v>1460</v>
      </c>
      <c r="AX470" s="104">
        <v>1460</v>
      </c>
      <c r="AY470" s="104">
        <v>20</v>
      </c>
      <c r="AZ470" s="104" t="b">
        <v>0</v>
      </c>
      <c r="BA470" s="104">
        <v>0</v>
      </c>
      <c r="BB470" s="104">
        <v>0</v>
      </c>
      <c r="BC470" s="104">
        <v>0</v>
      </c>
      <c r="BD470" s="104" t="b">
        <v>0</v>
      </c>
      <c r="BE470" s="105" t="s">
        <v>512</v>
      </c>
      <c r="BF470" s="104">
        <v>0</v>
      </c>
      <c r="BG470" s="104">
        <v>0</v>
      </c>
      <c r="BH470" s="104">
        <v>0</v>
      </c>
      <c r="BI470" s="104" t="b">
        <v>0</v>
      </c>
      <c r="BJ470" s="105"/>
      <c r="BK470" s="105"/>
      <c r="BL470" s="104">
        <v>0</v>
      </c>
      <c r="BM470" s="104">
        <v>2</v>
      </c>
      <c r="BN470" s="104">
        <v>0</v>
      </c>
      <c r="BO470" s="105" t="s">
        <v>6742</v>
      </c>
      <c r="BP470" s="105" t="s">
        <v>6743</v>
      </c>
      <c r="BQ470" s="104">
        <v>17520</v>
      </c>
      <c r="BR470" s="105"/>
      <c r="BS470" s="105" t="s">
        <v>513</v>
      </c>
      <c r="BT470" s="105"/>
      <c r="BU470" s="104">
        <v>0</v>
      </c>
    </row>
    <row r="471" spans="1:73" ht="348" x14ac:dyDescent="0.35">
      <c r="A471" s="104">
        <v>0</v>
      </c>
      <c r="B471" s="105" t="s">
        <v>482</v>
      </c>
      <c r="C471" s="105"/>
      <c r="D471" s="104">
        <v>2</v>
      </c>
      <c r="E471" s="105" t="s">
        <v>6936</v>
      </c>
      <c r="F471" s="105" t="s">
        <v>10690</v>
      </c>
      <c r="G471" s="104">
        <v>1</v>
      </c>
      <c r="H471" s="105" t="s">
        <v>483</v>
      </c>
      <c r="I471" s="104" t="b">
        <v>1</v>
      </c>
      <c r="J471" s="105" t="s">
        <v>5946</v>
      </c>
      <c r="K471" s="105" t="s">
        <v>5945</v>
      </c>
      <c r="L471" s="104">
        <v>24</v>
      </c>
      <c r="M471" s="105"/>
      <c r="N471" s="104" t="b">
        <v>1</v>
      </c>
      <c r="O471" s="104">
        <v>0</v>
      </c>
      <c r="P471" s="105" t="s">
        <v>485</v>
      </c>
      <c r="Q471" s="105" t="s">
        <v>6002</v>
      </c>
      <c r="R471" s="104" t="b">
        <v>0</v>
      </c>
      <c r="S471" s="105"/>
      <c r="T471" s="105"/>
      <c r="U471" s="105"/>
      <c r="V471" s="105"/>
      <c r="W471" s="105"/>
      <c r="X471" s="105"/>
      <c r="Y471" s="105"/>
      <c r="Z471" s="105"/>
      <c r="AA471" s="105"/>
      <c r="AB471" s="105"/>
      <c r="AC471" s="105"/>
      <c r="AD471" s="105"/>
      <c r="AE471" s="105"/>
      <c r="AF471" s="105"/>
      <c r="AG471" s="105"/>
      <c r="AH471" s="105"/>
      <c r="AI471" s="105"/>
      <c r="AJ471" s="105"/>
      <c r="AK471" s="105"/>
      <c r="AL471" s="105"/>
      <c r="AM471" s="105"/>
      <c r="AN471" s="105"/>
      <c r="AO471" s="105"/>
      <c r="AP471" s="105"/>
      <c r="AQ471" s="104">
        <v>0</v>
      </c>
      <c r="AR471" s="104">
        <v>0</v>
      </c>
      <c r="AS471" s="105"/>
      <c r="AT471" s="104">
        <v>0</v>
      </c>
      <c r="AU471" s="104">
        <v>0</v>
      </c>
      <c r="AV471" s="104">
        <v>-1</v>
      </c>
      <c r="AW471" s="104">
        <v>1460</v>
      </c>
      <c r="AX471" s="104">
        <v>1460</v>
      </c>
      <c r="AY471" s="104">
        <v>20</v>
      </c>
      <c r="AZ471" s="104" t="b">
        <v>0</v>
      </c>
      <c r="BA471" s="104">
        <v>0</v>
      </c>
      <c r="BB471" s="104">
        <v>0</v>
      </c>
      <c r="BC471" s="104">
        <v>0</v>
      </c>
      <c r="BD471" s="104" t="b">
        <v>1</v>
      </c>
      <c r="BE471" s="105" t="s">
        <v>512</v>
      </c>
      <c r="BF471" s="104">
        <v>0</v>
      </c>
      <c r="BG471" s="104">
        <v>0</v>
      </c>
      <c r="BH471" s="104">
        <v>0</v>
      </c>
      <c r="BI471" s="104" t="b">
        <v>1</v>
      </c>
      <c r="BJ471" s="106" t="s">
        <v>11438</v>
      </c>
      <c r="BK471" s="105" t="s">
        <v>5987</v>
      </c>
      <c r="BL471" s="104">
        <v>0</v>
      </c>
      <c r="BM471" s="104">
        <v>0</v>
      </c>
      <c r="BN471" s="104">
        <v>16</v>
      </c>
      <c r="BO471" s="105"/>
      <c r="BP471" s="105" t="s">
        <v>207</v>
      </c>
      <c r="BQ471" s="104">
        <v>175200</v>
      </c>
      <c r="BR471" s="105"/>
      <c r="BS471" s="105" t="s">
        <v>105</v>
      </c>
      <c r="BT471" s="105"/>
      <c r="BU471" s="104">
        <v>0</v>
      </c>
    </row>
    <row r="472" spans="1:73" x14ac:dyDescent="0.35">
      <c r="A472" s="104">
        <v>0</v>
      </c>
      <c r="B472" s="105" t="s">
        <v>511</v>
      </c>
      <c r="C472" s="105"/>
      <c r="D472" s="104">
        <v>2</v>
      </c>
      <c r="E472" s="105" t="s">
        <v>6936</v>
      </c>
      <c r="F472" s="105" t="s">
        <v>6734</v>
      </c>
      <c r="G472" s="104">
        <v>1</v>
      </c>
      <c r="H472" s="105" t="s">
        <v>483</v>
      </c>
      <c r="I472" s="104" t="b">
        <v>1</v>
      </c>
      <c r="J472" s="105"/>
      <c r="K472" s="105"/>
      <c r="L472" s="104">
        <v>24</v>
      </c>
      <c r="M472" s="105"/>
      <c r="N472" s="104" t="b">
        <v>1</v>
      </c>
      <c r="O472" s="104">
        <v>0</v>
      </c>
      <c r="P472" s="105"/>
      <c r="Q472" s="105"/>
      <c r="R472" s="104" t="b">
        <v>0</v>
      </c>
      <c r="S472" s="105"/>
      <c r="T472" s="105"/>
      <c r="U472" s="105"/>
      <c r="V472" s="105"/>
      <c r="W472" s="105"/>
      <c r="X472" s="105"/>
      <c r="Y472" s="105"/>
      <c r="Z472" s="105"/>
      <c r="AA472" s="105"/>
      <c r="AB472" s="105"/>
      <c r="AC472" s="105"/>
      <c r="AD472" s="105"/>
      <c r="AE472" s="105"/>
      <c r="AF472" s="105"/>
      <c r="AG472" s="105"/>
      <c r="AH472" s="105"/>
      <c r="AI472" s="105"/>
      <c r="AJ472" s="105"/>
      <c r="AK472" s="105"/>
      <c r="AL472" s="105"/>
      <c r="AM472" s="105"/>
      <c r="AN472" s="105"/>
      <c r="AO472" s="105"/>
      <c r="AP472" s="105"/>
      <c r="AQ472" s="104">
        <v>0</v>
      </c>
      <c r="AR472" s="104">
        <v>0</v>
      </c>
      <c r="AS472" s="105"/>
      <c r="AT472" s="104">
        <v>0</v>
      </c>
      <c r="AU472" s="104">
        <v>0</v>
      </c>
      <c r="AV472" s="104">
        <v>-1</v>
      </c>
      <c r="AW472" s="104">
        <v>1460</v>
      </c>
      <c r="AX472" s="104">
        <v>1460</v>
      </c>
      <c r="AY472" s="104">
        <v>20</v>
      </c>
      <c r="AZ472" s="104" t="b">
        <v>0</v>
      </c>
      <c r="BA472" s="104">
        <v>0</v>
      </c>
      <c r="BB472" s="104">
        <v>0</v>
      </c>
      <c r="BC472" s="104">
        <v>0</v>
      </c>
      <c r="BD472" s="104" t="b">
        <v>1</v>
      </c>
      <c r="BE472" s="105" t="s">
        <v>512</v>
      </c>
      <c r="BF472" s="104">
        <v>0</v>
      </c>
      <c r="BG472" s="104">
        <v>0</v>
      </c>
      <c r="BH472" s="104">
        <v>0</v>
      </c>
      <c r="BI472" s="104" t="b">
        <v>0</v>
      </c>
      <c r="BJ472" s="105"/>
      <c r="BK472" s="105"/>
      <c r="BL472" s="104">
        <v>0</v>
      </c>
      <c r="BM472" s="104">
        <v>1</v>
      </c>
      <c r="BN472" s="104">
        <v>0</v>
      </c>
      <c r="BO472" s="105" t="s">
        <v>6735</v>
      </c>
      <c r="BP472" s="105" t="s">
        <v>209</v>
      </c>
      <c r="BQ472" s="104">
        <v>8760</v>
      </c>
      <c r="BR472" s="105"/>
      <c r="BS472" s="105" t="s">
        <v>513</v>
      </c>
      <c r="BT472" s="105"/>
      <c r="BU472" s="104">
        <v>0</v>
      </c>
    </row>
    <row r="473" spans="1:73" x14ac:dyDescent="0.35">
      <c r="A473" s="104">
        <v>0</v>
      </c>
      <c r="B473" s="105" t="s">
        <v>511</v>
      </c>
      <c r="C473" s="105"/>
      <c r="D473" s="104">
        <v>2</v>
      </c>
      <c r="E473" s="105" t="s">
        <v>6936</v>
      </c>
      <c r="F473" s="105" t="s">
        <v>6754</v>
      </c>
      <c r="G473" s="104">
        <v>1</v>
      </c>
      <c r="H473" s="105" t="s">
        <v>483</v>
      </c>
      <c r="I473" s="104" t="b">
        <v>1</v>
      </c>
      <c r="J473" s="105"/>
      <c r="K473" s="105"/>
      <c r="L473" s="104">
        <v>24</v>
      </c>
      <c r="M473" s="105"/>
      <c r="N473" s="104" t="b">
        <v>1</v>
      </c>
      <c r="O473" s="104">
        <v>0</v>
      </c>
      <c r="P473" s="105"/>
      <c r="Q473" s="105"/>
      <c r="R473" s="104" t="b">
        <v>0</v>
      </c>
      <c r="S473" s="105"/>
      <c r="T473" s="105"/>
      <c r="U473" s="105"/>
      <c r="V473" s="105"/>
      <c r="W473" s="105"/>
      <c r="X473" s="105"/>
      <c r="Y473" s="105"/>
      <c r="Z473" s="105"/>
      <c r="AA473" s="105"/>
      <c r="AB473" s="105"/>
      <c r="AC473" s="105"/>
      <c r="AD473" s="105"/>
      <c r="AE473" s="105"/>
      <c r="AF473" s="105"/>
      <c r="AG473" s="105"/>
      <c r="AH473" s="105"/>
      <c r="AI473" s="105"/>
      <c r="AJ473" s="105"/>
      <c r="AK473" s="105"/>
      <c r="AL473" s="105"/>
      <c r="AM473" s="105"/>
      <c r="AN473" s="105"/>
      <c r="AO473" s="105"/>
      <c r="AP473" s="105"/>
      <c r="AQ473" s="104">
        <v>0</v>
      </c>
      <c r="AR473" s="104">
        <v>0</v>
      </c>
      <c r="AS473" s="105"/>
      <c r="AT473" s="104">
        <v>0</v>
      </c>
      <c r="AU473" s="104">
        <v>0</v>
      </c>
      <c r="AV473" s="104">
        <v>-1</v>
      </c>
      <c r="AW473" s="104">
        <v>1460</v>
      </c>
      <c r="AX473" s="104">
        <v>1460</v>
      </c>
      <c r="AY473" s="104">
        <v>20</v>
      </c>
      <c r="AZ473" s="104" t="b">
        <v>0</v>
      </c>
      <c r="BA473" s="104">
        <v>0</v>
      </c>
      <c r="BB473" s="104">
        <v>0</v>
      </c>
      <c r="BC473" s="104">
        <v>0</v>
      </c>
      <c r="BD473" s="104" t="b">
        <v>0</v>
      </c>
      <c r="BE473" s="105" t="s">
        <v>512</v>
      </c>
      <c r="BF473" s="104">
        <v>0</v>
      </c>
      <c r="BG473" s="104">
        <v>0</v>
      </c>
      <c r="BH473" s="104">
        <v>0</v>
      </c>
      <c r="BI473" s="104" t="b">
        <v>0</v>
      </c>
      <c r="BJ473" s="105"/>
      <c r="BK473" s="105"/>
      <c r="BL473" s="104">
        <v>0</v>
      </c>
      <c r="BM473" s="104">
        <v>2</v>
      </c>
      <c r="BN473" s="104">
        <v>0</v>
      </c>
      <c r="BO473" s="105" t="s">
        <v>6755</v>
      </c>
      <c r="BP473" s="105" t="s">
        <v>208</v>
      </c>
      <c r="BQ473" s="104">
        <v>8760</v>
      </c>
      <c r="BR473" s="105"/>
      <c r="BS473" s="105" t="s">
        <v>513</v>
      </c>
      <c r="BT473" s="105"/>
      <c r="BU473" s="104">
        <v>0</v>
      </c>
    </row>
    <row r="474" spans="1:73" x14ac:dyDescent="0.35">
      <c r="A474" s="104">
        <v>0</v>
      </c>
      <c r="B474" s="105" t="s">
        <v>482</v>
      </c>
      <c r="C474" s="105"/>
      <c r="D474" s="104">
        <v>2</v>
      </c>
      <c r="E474" s="105" t="s">
        <v>10815</v>
      </c>
      <c r="F474" s="105" t="s">
        <v>10704</v>
      </c>
      <c r="G474" s="104">
        <v>1</v>
      </c>
      <c r="H474" s="105" t="s">
        <v>483</v>
      </c>
      <c r="I474" s="104" t="b">
        <v>1</v>
      </c>
      <c r="J474" s="105"/>
      <c r="K474" s="105"/>
      <c r="L474" s="104">
        <v>24</v>
      </c>
      <c r="M474" s="105"/>
      <c r="N474" s="104" t="b">
        <v>1</v>
      </c>
      <c r="O474" s="104">
        <v>0</v>
      </c>
      <c r="P474" s="105"/>
      <c r="Q474" s="105" t="s">
        <v>5934</v>
      </c>
      <c r="R474" s="104" t="b">
        <v>0</v>
      </c>
      <c r="S474" s="105"/>
      <c r="T474" s="105"/>
      <c r="U474" s="105"/>
      <c r="V474" s="105"/>
      <c r="W474" s="105"/>
      <c r="X474" s="105"/>
      <c r="Y474" s="105"/>
      <c r="Z474" s="105"/>
      <c r="AA474" s="105"/>
      <c r="AB474" s="105"/>
      <c r="AC474" s="105"/>
      <c r="AD474" s="105"/>
      <c r="AE474" s="105"/>
      <c r="AF474" s="105"/>
      <c r="AG474" s="105"/>
      <c r="AH474" s="105"/>
      <c r="AI474" s="105"/>
      <c r="AJ474" s="105"/>
      <c r="AK474" s="105"/>
      <c r="AL474" s="105"/>
      <c r="AM474" s="105"/>
      <c r="AN474" s="105"/>
      <c r="AO474" s="105"/>
      <c r="AP474" s="105"/>
      <c r="AQ474" s="104">
        <v>0</v>
      </c>
      <c r="AR474" s="104">
        <v>1500</v>
      </c>
      <c r="AS474" s="105"/>
      <c r="AT474" s="104">
        <v>0</v>
      </c>
      <c r="AU474" s="104">
        <v>0</v>
      </c>
      <c r="AV474" s="104">
        <v>-1</v>
      </c>
      <c r="AW474" s="104">
        <v>1460</v>
      </c>
      <c r="AX474" s="104">
        <v>1460</v>
      </c>
      <c r="AY474" s="104">
        <v>20</v>
      </c>
      <c r="AZ474" s="104" t="b">
        <v>0</v>
      </c>
      <c r="BA474" s="104">
        <v>0</v>
      </c>
      <c r="BB474" s="104">
        <v>0</v>
      </c>
      <c r="BC474" s="104">
        <v>0</v>
      </c>
      <c r="BD474" s="104" t="b">
        <v>1</v>
      </c>
      <c r="BE474" s="105" t="s">
        <v>512</v>
      </c>
      <c r="BF474" s="104">
        <v>0</v>
      </c>
      <c r="BG474" s="104">
        <v>0</v>
      </c>
      <c r="BH474" s="104">
        <v>0</v>
      </c>
      <c r="BI474" s="104" t="b">
        <v>0</v>
      </c>
      <c r="BJ474" s="105"/>
      <c r="BK474" s="105"/>
      <c r="BL474" s="104">
        <v>0</v>
      </c>
      <c r="BM474" s="104">
        <v>0</v>
      </c>
      <c r="BN474" s="104">
        <v>2</v>
      </c>
      <c r="BO474" s="105"/>
      <c r="BP474" s="105" t="s">
        <v>207</v>
      </c>
      <c r="BQ474" s="104">
        <v>70080</v>
      </c>
      <c r="BR474" s="105"/>
      <c r="BS474" s="105" t="s">
        <v>105</v>
      </c>
      <c r="BT474" s="105"/>
      <c r="BU474" s="104">
        <v>0</v>
      </c>
    </row>
    <row r="475" spans="1:73" x14ac:dyDescent="0.35">
      <c r="A475" s="104">
        <v>0</v>
      </c>
      <c r="B475" s="105" t="s">
        <v>482</v>
      </c>
      <c r="C475" s="105"/>
      <c r="D475" s="104">
        <v>2</v>
      </c>
      <c r="E475" s="105" t="s">
        <v>10815</v>
      </c>
      <c r="F475" s="105" t="s">
        <v>10676</v>
      </c>
      <c r="G475" s="104">
        <v>1</v>
      </c>
      <c r="H475" s="105" t="s">
        <v>483</v>
      </c>
      <c r="I475" s="104" t="b">
        <v>1</v>
      </c>
      <c r="J475" s="105"/>
      <c r="K475" s="105"/>
      <c r="L475" s="104">
        <v>24</v>
      </c>
      <c r="M475" s="105"/>
      <c r="N475" s="104" t="b">
        <v>1</v>
      </c>
      <c r="O475" s="104">
        <v>0</v>
      </c>
      <c r="P475" s="105"/>
      <c r="Q475" s="105"/>
      <c r="R475" s="104" t="b">
        <v>0</v>
      </c>
      <c r="S475" s="105"/>
      <c r="T475" s="105"/>
      <c r="U475" s="105"/>
      <c r="V475" s="105"/>
      <c r="W475" s="105"/>
      <c r="X475" s="105"/>
      <c r="Y475" s="105"/>
      <c r="Z475" s="105"/>
      <c r="AA475" s="105"/>
      <c r="AB475" s="105"/>
      <c r="AC475" s="105"/>
      <c r="AD475" s="105"/>
      <c r="AE475" s="105"/>
      <c r="AF475" s="105"/>
      <c r="AG475" s="105"/>
      <c r="AH475" s="105"/>
      <c r="AI475" s="105"/>
      <c r="AJ475" s="105"/>
      <c r="AK475" s="105"/>
      <c r="AL475" s="105"/>
      <c r="AM475" s="105"/>
      <c r="AN475" s="105"/>
      <c r="AO475" s="105"/>
      <c r="AP475" s="105"/>
      <c r="AQ475" s="104">
        <v>0</v>
      </c>
      <c r="AR475" s="104">
        <v>0</v>
      </c>
      <c r="AS475" s="105"/>
      <c r="AT475" s="104">
        <v>0</v>
      </c>
      <c r="AU475" s="104">
        <v>0</v>
      </c>
      <c r="AV475" s="104">
        <v>-1</v>
      </c>
      <c r="AW475" s="104">
        <v>1460</v>
      </c>
      <c r="AX475" s="104">
        <v>1460</v>
      </c>
      <c r="AY475" s="104">
        <v>20</v>
      </c>
      <c r="AZ475" s="104" t="b">
        <v>0</v>
      </c>
      <c r="BA475" s="104">
        <v>0</v>
      </c>
      <c r="BB475" s="104">
        <v>0</v>
      </c>
      <c r="BC475" s="104">
        <v>0</v>
      </c>
      <c r="BD475" s="104" t="b">
        <v>1</v>
      </c>
      <c r="BE475" s="105" t="s">
        <v>512</v>
      </c>
      <c r="BF475" s="104">
        <v>0</v>
      </c>
      <c r="BG475" s="104">
        <v>0</v>
      </c>
      <c r="BH475" s="104">
        <v>0</v>
      </c>
      <c r="BI475" s="104" t="b">
        <v>0</v>
      </c>
      <c r="BJ475" s="105"/>
      <c r="BK475" s="105"/>
      <c r="BL475" s="104">
        <v>0</v>
      </c>
      <c r="BM475" s="104">
        <v>1</v>
      </c>
      <c r="BN475" s="104">
        <v>0</v>
      </c>
      <c r="BO475" s="105" t="s">
        <v>6825</v>
      </c>
      <c r="BP475" s="105" t="s">
        <v>209</v>
      </c>
      <c r="BQ475" s="104">
        <v>8760</v>
      </c>
      <c r="BR475" s="105"/>
      <c r="BS475" s="105" t="s">
        <v>513</v>
      </c>
      <c r="BT475" s="105"/>
      <c r="BU475" s="104">
        <v>0</v>
      </c>
    </row>
    <row r="476" spans="1:73" x14ac:dyDescent="0.35">
      <c r="A476" s="104">
        <v>0</v>
      </c>
      <c r="B476" s="105" t="s">
        <v>511</v>
      </c>
      <c r="C476" s="105"/>
      <c r="D476" s="104">
        <v>2</v>
      </c>
      <c r="E476" s="105" t="s">
        <v>10849</v>
      </c>
      <c r="F476" s="105" t="s">
        <v>6899</v>
      </c>
      <c r="G476" s="104">
        <v>1</v>
      </c>
      <c r="H476" s="105" t="s">
        <v>483</v>
      </c>
      <c r="I476" s="104" t="b">
        <v>1</v>
      </c>
      <c r="J476" s="105"/>
      <c r="K476" s="105"/>
      <c r="L476" s="104">
        <v>24</v>
      </c>
      <c r="M476" s="105"/>
      <c r="N476" s="104" t="b">
        <v>1</v>
      </c>
      <c r="O476" s="104">
        <v>0</v>
      </c>
      <c r="P476" s="105"/>
      <c r="Q476" s="105"/>
      <c r="R476" s="104" t="b">
        <v>0</v>
      </c>
      <c r="S476" s="105"/>
      <c r="T476" s="105"/>
      <c r="U476" s="105"/>
      <c r="V476" s="105"/>
      <c r="W476" s="105"/>
      <c r="X476" s="105"/>
      <c r="Y476" s="105"/>
      <c r="Z476" s="105"/>
      <c r="AA476" s="105"/>
      <c r="AB476" s="105"/>
      <c r="AC476" s="105"/>
      <c r="AD476" s="105"/>
      <c r="AE476" s="105"/>
      <c r="AF476" s="105"/>
      <c r="AG476" s="105"/>
      <c r="AH476" s="105"/>
      <c r="AI476" s="105"/>
      <c r="AJ476" s="105"/>
      <c r="AK476" s="105"/>
      <c r="AL476" s="105"/>
      <c r="AM476" s="105"/>
      <c r="AN476" s="105"/>
      <c r="AO476" s="105"/>
      <c r="AP476" s="105"/>
      <c r="AQ476" s="104">
        <v>0</v>
      </c>
      <c r="AR476" s="104">
        <v>200000</v>
      </c>
      <c r="AS476" s="105"/>
      <c r="AT476" s="104">
        <v>0</v>
      </c>
      <c r="AU476" s="104">
        <v>0</v>
      </c>
      <c r="AV476" s="104">
        <v>-1</v>
      </c>
      <c r="AW476" s="104">
        <v>1460</v>
      </c>
      <c r="AX476" s="104">
        <v>1460</v>
      </c>
      <c r="AY476" s="104">
        <v>20</v>
      </c>
      <c r="AZ476" s="104" t="b">
        <v>0</v>
      </c>
      <c r="BA476" s="104">
        <v>0</v>
      </c>
      <c r="BB476" s="104">
        <v>0</v>
      </c>
      <c r="BC476" s="104">
        <v>0</v>
      </c>
      <c r="BD476" s="104" t="b">
        <v>0</v>
      </c>
      <c r="BE476" s="105" t="s">
        <v>512</v>
      </c>
      <c r="BF476" s="104">
        <v>0</v>
      </c>
      <c r="BG476" s="104">
        <v>0</v>
      </c>
      <c r="BH476" s="104">
        <v>0</v>
      </c>
      <c r="BI476" s="104" t="b">
        <v>0</v>
      </c>
      <c r="BJ476" s="105"/>
      <c r="BK476" s="105"/>
      <c r="BL476" s="104">
        <v>0</v>
      </c>
      <c r="BM476" s="104">
        <v>0</v>
      </c>
      <c r="BN476" s="104">
        <v>0</v>
      </c>
      <c r="BO476" s="105"/>
      <c r="BP476" s="105" t="s">
        <v>209</v>
      </c>
      <c r="BQ476" s="104">
        <v>87600</v>
      </c>
      <c r="BR476" s="105"/>
      <c r="BS476" s="105" t="s">
        <v>513</v>
      </c>
      <c r="BT476" s="105"/>
      <c r="BU476" s="104">
        <v>0</v>
      </c>
    </row>
    <row r="477" spans="1:73" x14ac:dyDescent="0.35">
      <c r="A477" s="104">
        <v>0</v>
      </c>
      <c r="B477" s="105" t="s">
        <v>482</v>
      </c>
      <c r="C477" s="105"/>
      <c r="D477" s="104">
        <v>2</v>
      </c>
      <c r="E477" s="105" t="s">
        <v>10813</v>
      </c>
      <c r="F477" s="105" t="s">
        <v>6900</v>
      </c>
      <c r="G477" s="104">
        <v>1</v>
      </c>
      <c r="H477" s="105" t="s">
        <v>483</v>
      </c>
      <c r="I477" s="104" t="b">
        <v>1</v>
      </c>
      <c r="J477" s="105"/>
      <c r="K477" s="105"/>
      <c r="L477" s="104">
        <v>24</v>
      </c>
      <c r="M477" s="105"/>
      <c r="N477" s="104" t="b">
        <v>1</v>
      </c>
      <c r="O477" s="104">
        <v>0</v>
      </c>
      <c r="P477" s="105"/>
      <c r="Q477" s="105"/>
      <c r="R477" s="104" t="b">
        <v>0</v>
      </c>
      <c r="S477" s="105"/>
      <c r="T477" s="105"/>
      <c r="U477" s="105"/>
      <c r="V477" s="105"/>
      <c r="W477" s="105"/>
      <c r="X477" s="105"/>
      <c r="Y477" s="105"/>
      <c r="Z477" s="105"/>
      <c r="AA477" s="105"/>
      <c r="AB477" s="105"/>
      <c r="AC477" s="105"/>
      <c r="AD477" s="105"/>
      <c r="AE477" s="105"/>
      <c r="AF477" s="105"/>
      <c r="AG477" s="105"/>
      <c r="AH477" s="105"/>
      <c r="AI477" s="105"/>
      <c r="AJ477" s="105"/>
      <c r="AK477" s="105"/>
      <c r="AL477" s="105"/>
      <c r="AM477" s="105"/>
      <c r="AN477" s="105"/>
      <c r="AO477" s="105"/>
      <c r="AP477" s="105"/>
      <c r="AQ477" s="104">
        <v>0</v>
      </c>
      <c r="AR477" s="104">
        <v>70000</v>
      </c>
      <c r="AS477" s="105"/>
      <c r="AT477" s="104">
        <v>0</v>
      </c>
      <c r="AU477" s="104">
        <v>0</v>
      </c>
      <c r="AV477" s="104">
        <v>-1</v>
      </c>
      <c r="AW477" s="104">
        <v>1460</v>
      </c>
      <c r="AX477" s="104">
        <v>1460</v>
      </c>
      <c r="AY477" s="104">
        <v>20</v>
      </c>
      <c r="AZ477" s="104" t="b">
        <v>0</v>
      </c>
      <c r="BA477" s="104">
        <v>0</v>
      </c>
      <c r="BB477" s="104">
        <v>0</v>
      </c>
      <c r="BC477" s="104">
        <v>0</v>
      </c>
      <c r="BD477" s="104" t="b">
        <v>1</v>
      </c>
      <c r="BE477" s="105" t="s">
        <v>512</v>
      </c>
      <c r="BF477" s="104">
        <v>0</v>
      </c>
      <c r="BG477" s="104">
        <v>0</v>
      </c>
      <c r="BH477" s="104">
        <v>0</v>
      </c>
      <c r="BI477" s="104" t="b">
        <v>1</v>
      </c>
      <c r="BJ477" s="105"/>
      <c r="BK477" s="105"/>
      <c r="BL477" s="104">
        <v>0</v>
      </c>
      <c r="BM477" s="104">
        <v>0</v>
      </c>
      <c r="BN477" s="104">
        <v>56</v>
      </c>
      <c r="BO477" s="105"/>
      <c r="BP477" s="105" t="s">
        <v>311</v>
      </c>
      <c r="BQ477" s="104">
        <v>438000</v>
      </c>
      <c r="BR477" s="105"/>
      <c r="BS477" s="105" t="s">
        <v>105</v>
      </c>
      <c r="BT477" s="105"/>
      <c r="BU477" s="104">
        <v>0</v>
      </c>
    </row>
    <row r="478" spans="1:73" x14ac:dyDescent="0.35">
      <c r="A478" s="104">
        <v>0</v>
      </c>
      <c r="B478" s="105" t="s">
        <v>511</v>
      </c>
      <c r="C478" s="105"/>
      <c r="D478" s="104">
        <v>2</v>
      </c>
      <c r="E478" s="105" t="s">
        <v>10813</v>
      </c>
      <c r="F478" s="105" t="s">
        <v>6901</v>
      </c>
      <c r="G478" s="104">
        <v>1</v>
      </c>
      <c r="H478" s="105" t="s">
        <v>483</v>
      </c>
      <c r="I478" s="104" t="b">
        <v>1</v>
      </c>
      <c r="J478" s="105"/>
      <c r="K478" s="105"/>
      <c r="L478" s="104">
        <v>24</v>
      </c>
      <c r="M478" s="105"/>
      <c r="N478" s="104" t="b">
        <v>1</v>
      </c>
      <c r="O478" s="104">
        <v>0</v>
      </c>
      <c r="P478" s="105" t="s">
        <v>485</v>
      </c>
      <c r="Q478" s="105" t="s">
        <v>6002</v>
      </c>
      <c r="R478" s="104" t="b">
        <v>0</v>
      </c>
      <c r="S478" s="105"/>
      <c r="T478" s="105"/>
      <c r="U478" s="105"/>
      <c r="V478" s="105"/>
      <c r="W478" s="105"/>
      <c r="X478" s="105"/>
      <c r="Y478" s="105"/>
      <c r="Z478" s="105"/>
      <c r="AA478" s="105"/>
      <c r="AB478" s="105"/>
      <c r="AC478" s="105"/>
      <c r="AD478" s="105"/>
      <c r="AE478" s="105"/>
      <c r="AF478" s="105"/>
      <c r="AG478" s="105"/>
      <c r="AH478" s="105"/>
      <c r="AI478" s="105"/>
      <c r="AJ478" s="105"/>
      <c r="AK478" s="105"/>
      <c r="AL478" s="105"/>
      <c r="AM478" s="105"/>
      <c r="AN478" s="105"/>
      <c r="AO478" s="105"/>
      <c r="AP478" s="105"/>
      <c r="AQ478" s="104">
        <v>0</v>
      </c>
      <c r="AR478" s="104">
        <v>0</v>
      </c>
      <c r="AS478" s="105"/>
      <c r="AT478" s="104">
        <v>0</v>
      </c>
      <c r="AU478" s="104">
        <v>0</v>
      </c>
      <c r="AV478" s="104">
        <v>-1</v>
      </c>
      <c r="AW478" s="104">
        <v>1460</v>
      </c>
      <c r="AX478" s="104">
        <v>1460</v>
      </c>
      <c r="AY478" s="104">
        <v>20</v>
      </c>
      <c r="AZ478" s="104" t="b">
        <v>0</v>
      </c>
      <c r="BA478" s="104">
        <v>0</v>
      </c>
      <c r="BB478" s="104">
        <v>0</v>
      </c>
      <c r="BC478" s="104">
        <v>0</v>
      </c>
      <c r="BD478" s="104" t="b">
        <v>0</v>
      </c>
      <c r="BE478" s="105" t="s">
        <v>512</v>
      </c>
      <c r="BF478" s="104">
        <v>0</v>
      </c>
      <c r="BG478" s="104">
        <v>0</v>
      </c>
      <c r="BH478" s="104">
        <v>0</v>
      </c>
      <c r="BI478" s="104" t="b">
        <v>0</v>
      </c>
      <c r="BJ478" s="105"/>
      <c r="BK478" s="105"/>
      <c r="BL478" s="104">
        <v>0</v>
      </c>
      <c r="BM478" s="104">
        <v>1</v>
      </c>
      <c r="BN478" s="104">
        <v>14</v>
      </c>
      <c r="BO478" s="105"/>
      <c r="BP478" s="105" t="s">
        <v>209</v>
      </c>
      <c r="BQ478" s="104">
        <v>175200</v>
      </c>
      <c r="BR478" s="105"/>
      <c r="BS478" s="105" t="s">
        <v>513</v>
      </c>
      <c r="BT478" s="105"/>
      <c r="BU478" s="104">
        <v>0</v>
      </c>
    </row>
    <row r="479" spans="1:73" x14ac:dyDescent="0.35">
      <c r="A479" s="104">
        <v>0</v>
      </c>
      <c r="B479" s="105" t="s">
        <v>482</v>
      </c>
      <c r="C479" s="105"/>
      <c r="D479" s="104">
        <v>2</v>
      </c>
      <c r="E479" s="105" t="s">
        <v>11648</v>
      </c>
      <c r="F479" s="105" t="s">
        <v>11646</v>
      </c>
      <c r="G479" s="104">
        <v>1</v>
      </c>
      <c r="H479" s="105" t="s">
        <v>483</v>
      </c>
      <c r="I479" s="104" t="b">
        <v>1</v>
      </c>
      <c r="J479" s="105"/>
      <c r="K479" s="105"/>
      <c r="L479" s="104">
        <v>24</v>
      </c>
      <c r="M479" s="105"/>
      <c r="N479" s="104" t="b">
        <v>1</v>
      </c>
      <c r="O479" s="104">
        <v>0</v>
      </c>
      <c r="P479" s="105"/>
      <c r="Q479" s="105"/>
      <c r="R479" s="104" t="b">
        <v>0</v>
      </c>
      <c r="S479" s="105"/>
      <c r="T479" s="105"/>
      <c r="U479" s="105"/>
      <c r="V479" s="105"/>
      <c r="W479" s="105"/>
      <c r="X479" s="105"/>
      <c r="Y479" s="105"/>
      <c r="Z479" s="105"/>
      <c r="AA479" s="105"/>
      <c r="AB479" s="105"/>
      <c r="AC479" s="105"/>
      <c r="AD479" s="105"/>
      <c r="AE479" s="105"/>
      <c r="AF479" s="105"/>
      <c r="AG479" s="105"/>
      <c r="AH479" s="105"/>
      <c r="AI479" s="105"/>
      <c r="AJ479" s="105"/>
      <c r="AK479" s="105"/>
      <c r="AL479" s="105"/>
      <c r="AM479" s="105"/>
      <c r="AN479" s="105"/>
      <c r="AO479" s="105"/>
      <c r="AP479" s="105"/>
      <c r="AQ479" s="104">
        <v>0</v>
      </c>
      <c r="AR479" s="104">
        <v>53000</v>
      </c>
      <c r="AS479" s="105"/>
      <c r="AT479" s="104">
        <v>0</v>
      </c>
      <c r="AU479" s="104">
        <v>0</v>
      </c>
      <c r="AV479" s="104">
        <v>-1</v>
      </c>
      <c r="AW479" s="104">
        <v>1460</v>
      </c>
      <c r="AX479" s="104">
        <v>1460</v>
      </c>
      <c r="AY479" s="104">
        <v>20</v>
      </c>
      <c r="AZ479" s="104" t="b">
        <v>0</v>
      </c>
      <c r="BA479" s="104">
        <v>0</v>
      </c>
      <c r="BB479" s="104">
        <v>0</v>
      </c>
      <c r="BC479" s="104">
        <v>0</v>
      </c>
      <c r="BD479" s="104" t="b">
        <v>1</v>
      </c>
      <c r="BE479" s="105" t="s">
        <v>512</v>
      </c>
      <c r="BF479" s="104">
        <v>0</v>
      </c>
      <c r="BG479" s="104">
        <v>0</v>
      </c>
      <c r="BH479" s="104">
        <v>0</v>
      </c>
      <c r="BI479" s="104" t="b">
        <v>1</v>
      </c>
      <c r="BJ479" s="105"/>
      <c r="BK479" s="105"/>
      <c r="BL479" s="104">
        <v>0</v>
      </c>
      <c r="BM479" s="104">
        <v>0</v>
      </c>
      <c r="BN479" s="104">
        <v>16</v>
      </c>
      <c r="BO479" s="105"/>
      <c r="BP479" s="105" t="s">
        <v>207</v>
      </c>
      <c r="BQ479" s="104">
        <v>105120</v>
      </c>
      <c r="BR479" s="105"/>
      <c r="BS479" s="105" t="s">
        <v>105</v>
      </c>
      <c r="BT479" s="105"/>
      <c r="BU479" s="104">
        <v>0</v>
      </c>
    </row>
    <row r="480" spans="1:73" x14ac:dyDescent="0.35">
      <c r="A480" s="104">
        <v>0</v>
      </c>
      <c r="B480" s="105" t="s">
        <v>511</v>
      </c>
      <c r="C480" s="105"/>
      <c r="D480" s="104">
        <v>2</v>
      </c>
      <c r="E480" s="105" t="s">
        <v>11648</v>
      </c>
      <c r="F480" s="105" t="s">
        <v>6873</v>
      </c>
      <c r="G480" s="104">
        <v>1</v>
      </c>
      <c r="H480" s="105" t="s">
        <v>483</v>
      </c>
      <c r="I480" s="104" t="b">
        <v>1</v>
      </c>
      <c r="J480" s="105"/>
      <c r="K480" s="105"/>
      <c r="L480" s="104">
        <v>24</v>
      </c>
      <c r="M480" s="105"/>
      <c r="N480" s="104" t="b">
        <v>1</v>
      </c>
      <c r="O480" s="104">
        <v>0</v>
      </c>
      <c r="P480" s="105" t="s">
        <v>485</v>
      </c>
      <c r="Q480" s="105" t="s">
        <v>6002</v>
      </c>
      <c r="R480" s="104" t="b">
        <v>0</v>
      </c>
      <c r="S480" s="105"/>
      <c r="T480" s="105"/>
      <c r="U480" s="105"/>
      <c r="V480" s="105"/>
      <c r="W480" s="105"/>
      <c r="X480" s="105"/>
      <c r="Y480" s="105"/>
      <c r="Z480" s="105"/>
      <c r="AA480" s="105"/>
      <c r="AB480" s="105"/>
      <c r="AC480" s="105"/>
      <c r="AD480" s="105"/>
      <c r="AE480" s="105"/>
      <c r="AF480" s="105"/>
      <c r="AG480" s="105"/>
      <c r="AH480" s="105"/>
      <c r="AI480" s="105"/>
      <c r="AJ480" s="105"/>
      <c r="AK480" s="105"/>
      <c r="AL480" s="105"/>
      <c r="AM480" s="105"/>
      <c r="AN480" s="105"/>
      <c r="AO480" s="105"/>
      <c r="AP480" s="105"/>
      <c r="AQ480" s="104">
        <v>0</v>
      </c>
      <c r="AR480" s="104">
        <v>100</v>
      </c>
      <c r="AS480" s="105"/>
      <c r="AT480" s="104">
        <v>0</v>
      </c>
      <c r="AU480" s="104">
        <v>0</v>
      </c>
      <c r="AV480" s="104">
        <v>-1</v>
      </c>
      <c r="AW480" s="104">
        <v>1460</v>
      </c>
      <c r="AX480" s="104">
        <v>1460</v>
      </c>
      <c r="AY480" s="104">
        <v>20</v>
      </c>
      <c r="AZ480" s="104" t="b">
        <v>0</v>
      </c>
      <c r="BA480" s="104">
        <v>0</v>
      </c>
      <c r="BB480" s="104">
        <v>0</v>
      </c>
      <c r="BC480" s="104">
        <v>0</v>
      </c>
      <c r="BD480" s="104" t="b">
        <v>0</v>
      </c>
      <c r="BE480" s="105" t="s">
        <v>512</v>
      </c>
      <c r="BF480" s="104">
        <v>0</v>
      </c>
      <c r="BG480" s="104">
        <v>0</v>
      </c>
      <c r="BH480" s="104">
        <v>0</v>
      </c>
      <c r="BI480" s="104" t="b">
        <v>0</v>
      </c>
      <c r="BJ480" s="105"/>
      <c r="BK480" s="105"/>
      <c r="BL480" s="104">
        <v>0</v>
      </c>
      <c r="BM480" s="104">
        <v>1</v>
      </c>
      <c r="BN480" s="104">
        <v>4</v>
      </c>
      <c r="BO480" s="105"/>
      <c r="BP480" s="105" t="s">
        <v>208</v>
      </c>
      <c r="BQ480" s="104">
        <v>4380</v>
      </c>
      <c r="BR480" s="105"/>
      <c r="BS480" s="105" t="s">
        <v>513</v>
      </c>
      <c r="BT480" s="105"/>
      <c r="BU480" s="104">
        <v>0</v>
      </c>
    </row>
    <row r="481" spans="1:73" x14ac:dyDescent="0.35">
      <c r="A481" s="104">
        <v>0</v>
      </c>
      <c r="B481" s="105" t="s">
        <v>511</v>
      </c>
      <c r="C481" s="105"/>
      <c r="D481" s="104">
        <v>2</v>
      </c>
      <c r="E481" s="105" t="s">
        <v>11648</v>
      </c>
      <c r="F481" s="105" t="s">
        <v>6762</v>
      </c>
      <c r="G481" s="104">
        <v>1</v>
      </c>
      <c r="H481" s="105" t="s">
        <v>483</v>
      </c>
      <c r="I481" s="104" t="b">
        <v>1</v>
      </c>
      <c r="J481" s="105"/>
      <c r="K481" s="105"/>
      <c r="L481" s="104">
        <v>24</v>
      </c>
      <c r="M481" s="105"/>
      <c r="N481" s="104" t="b">
        <v>1</v>
      </c>
      <c r="O481" s="104">
        <v>0</v>
      </c>
      <c r="P481" s="105"/>
      <c r="Q481" s="105"/>
      <c r="R481" s="104" t="b">
        <v>0</v>
      </c>
      <c r="S481" s="105"/>
      <c r="T481" s="105"/>
      <c r="U481" s="105"/>
      <c r="V481" s="105"/>
      <c r="W481" s="105"/>
      <c r="X481" s="105"/>
      <c r="Y481" s="105"/>
      <c r="Z481" s="105"/>
      <c r="AA481" s="105"/>
      <c r="AB481" s="105"/>
      <c r="AC481" s="105"/>
      <c r="AD481" s="105"/>
      <c r="AE481" s="105"/>
      <c r="AF481" s="105"/>
      <c r="AG481" s="105"/>
      <c r="AH481" s="105"/>
      <c r="AI481" s="105"/>
      <c r="AJ481" s="105"/>
      <c r="AK481" s="105"/>
      <c r="AL481" s="105"/>
      <c r="AM481" s="105"/>
      <c r="AN481" s="105"/>
      <c r="AO481" s="105"/>
      <c r="AP481" s="105"/>
      <c r="AQ481" s="104">
        <v>0</v>
      </c>
      <c r="AR481" s="104">
        <v>0</v>
      </c>
      <c r="AS481" s="105"/>
      <c r="AT481" s="104">
        <v>0</v>
      </c>
      <c r="AU481" s="104">
        <v>0</v>
      </c>
      <c r="AV481" s="104">
        <v>-1</v>
      </c>
      <c r="AW481" s="104">
        <v>1460</v>
      </c>
      <c r="AX481" s="104">
        <v>1460</v>
      </c>
      <c r="AY481" s="104">
        <v>20</v>
      </c>
      <c r="AZ481" s="104" t="b">
        <v>0</v>
      </c>
      <c r="BA481" s="104">
        <v>0</v>
      </c>
      <c r="BB481" s="104">
        <v>0</v>
      </c>
      <c r="BC481" s="104">
        <v>0</v>
      </c>
      <c r="BD481" s="104" t="b">
        <v>0</v>
      </c>
      <c r="BE481" s="105" t="s">
        <v>512</v>
      </c>
      <c r="BF481" s="104">
        <v>0</v>
      </c>
      <c r="BG481" s="104">
        <v>0</v>
      </c>
      <c r="BH481" s="104">
        <v>0</v>
      </c>
      <c r="BI481" s="104" t="b">
        <v>0</v>
      </c>
      <c r="BJ481" s="105"/>
      <c r="BK481" s="105"/>
      <c r="BL481" s="104">
        <v>0</v>
      </c>
      <c r="BM481" s="104">
        <v>2</v>
      </c>
      <c r="BN481" s="104">
        <v>0</v>
      </c>
      <c r="BO481" s="105" t="s">
        <v>6763</v>
      </c>
      <c r="BP481" s="105" t="s">
        <v>208</v>
      </c>
      <c r="BQ481" s="104">
        <v>8760</v>
      </c>
      <c r="BR481" s="105"/>
      <c r="BS481" s="105" t="s">
        <v>513</v>
      </c>
      <c r="BT481" s="105"/>
      <c r="BU481" s="104">
        <v>0</v>
      </c>
    </row>
    <row r="482" spans="1:73" x14ac:dyDescent="0.35">
      <c r="A482" s="104">
        <v>0</v>
      </c>
      <c r="B482" s="105" t="s">
        <v>482</v>
      </c>
      <c r="C482" s="105"/>
      <c r="D482" s="104">
        <v>2</v>
      </c>
      <c r="E482" s="105" t="s">
        <v>11649</v>
      </c>
      <c r="F482" s="105" t="s">
        <v>11647</v>
      </c>
      <c r="G482" s="104">
        <v>1</v>
      </c>
      <c r="H482" s="105" t="s">
        <v>483</v>
      </c>
      <c r="I482" s="104" t="b">
        <v>1</v>
      </c>
      <c r="J482" s="105"/>
      <c r="K482" s="105"/>
      <c r="L482" s="104">
        <v>24</v>
      </c>
      <c r="M482" s="105"/>
      <c r="N482" s="104" t="b">
        <v>1</v>
      </c>
      <c r="O482" s="104">
        <v>0</v>
      </c>
      <c r="P482" s="105"/>
      <c r="Q482" s="105"/>
      <c r="R482" s="104" t="b">
        <v>0</v>
      </c>
      <c r="S482" s="105"/>
      <c r="T482" s="105"/>
      <c r="U482" s="105"/>
      <c r="V482" s="105"/>
      <c r="W482" s="105"/>
      <c r="X482" s="105"/>
      <c r="Y482" s="105"/>
      <c r="Z482" s="105"/>
      <c r="AA482" s="105"/>
      <c r="AB482" s="105"/>
      <c r="AC482" s="105"/>
      <c r="AD482" s="105"/>
      <c r="AE482" s="105"/>
      <c r="AF482" s="105"/>
      <c r="AG482" s="105"/>
      <c r="AH482" s="105"/>
      <c r="AI482" s="105"/>
      <c r="AJ482" s="105"/>
      <c r="AK482" s="105"/>
      <c r="AL482" s="105"/>
      <c r="AM482" s="105"/>
      <c r="AN482" s="105"/>
      <c r="AO482" s="105"/>
      <c r="AP482" s="105"/>
      <c r="AQ482" s="104">
        <v>0</v>
      </c>
      <c r="AR482" s="104">
        <v>53000</v>
      </c>
      <c r="AS482" s="105"/>
      <c r="AT482" s="104">
        <v>0</v>
      </c>
      <c r="AU482" s="104">
        <v>0</v>
      </c>
      <c r="AV482" s="104">
        <v>-1</v>
      </c>
      <c r="AW482" s="104">
        <v>1460</v>
      </c>
      <c r="AX482" s="104">
        <v>1460</v>
      </c>
      <c r="AY482" s="104">
        <v>20</v>
      </c>
      <c r="AZ482" s="104" t="b">
        <v>0</v>
      </c>
      <c r="BA482" s="104">
        <v>0</v>
      </c>
      <c r="BB482" s="104">
        <v>0</v>
      </c>
      <c r="BC482" s="104">
        <v>0</v>
      </c>
      <c r="BD482" s="104" t="b">
        <v>1</v>
      </c>
      <c r="BE482" s="105" t="s">
        <v>512</v>
      </c>
      <c r="BF482" s="104">
        <v>0</v>
      </c>
      <c r="BG482" s="104">
        <v>0</v>
      </c>
      <c r="BH482" s="104">
        <v>0</v>
      </c>
      <c r="BI482" s="104" t="b">
        <v>1</v>
      </c>
      <c r="BJ482" s="105"/>
      <c r="BK482" s="105"/>
      <c r="BL482" s="104">
        <v>0</v>
      </c>
      <c r="BM482" s="104">
        <v>0</v>
      </c>
      <c r="BN482" s="104">
        <v>16</v>
      </c>
      <c r="BO482" s="105"/>
      <c r="BP482" s="105" t="s">
        <v>207</v>
      </c>
      <c r="BQ482" s="104">
        <v>105120</v>
      </c>
      <c r="BR482" s="105"/>
      <c r="BS482" s="105" t="s">
        <v>105</v>
      </c>
      <c r="BT482" s="105"/>
      <c r="BU482" s="104">
        <v>0</v>
      </c>
    </row>
    <row r="483" spans="1:73" x14ac:dyDescent="0.35">
      <c r="A483" s="104">
        <v>0</v>
      </c>
      <c r="B483" s="105" t="s">
        <v>511</v>
      </c>
      <c r="C483" s="105"/>
      <c r="D483" s="104">
        <v>2</v>
      </c>
      <c r="E483" s="105" t="s">
        <v>11649</v>
      </c>
      <c r="F483" s="105" t="s">
        <v>6873</v>
      </c>
      <c r="G483" s="104">
        <v>1</v>
      </c>
      <c r="H483" s="105" t="s">
        <v>483</v>
      </c>
      <c r="I483" s="104" t="b">
        <v>1</v>
      </c>
      <c r="J483" s="105"/>
      <c r="K483" s="105"/>
      <c r="L483" s="104">
        <v>24</v>
      </c>
      <c r="M483" s="105"/>
      <c r="N483" s="104" t="b">
        <v>1</v>
      </c>
      <c r="O483" s="104">
        <v>0</v>
      </c>
      <c r="P483" s="105" t="s">
        <v>485</v>
      </c>
      <c r="Q483" s="105" t="s">
        <v>6002</v>
      </c>
      <c r="R483" s="104" t="b">
        <v>0</v>
      </c>
      <c r="S483" s="105"/>
      <c r="T483" s="105"/>
      <c r="U483" s="105"/>
      <c r="V483" s="105"/>
      <c r="W483" s="105"/>
      <c r="X483" s="105"/>
      <c r="Y483" s="105"/>
      <c r="Z483" s="105"/>
      <c r="AA483" s="105"/>
      <c r="AB483" s="105"/>
      <c r="AC483" s="105"/>
      <c r="AD483" s="105"/>
      <c r="AE483" s="105"/>
      <c r="AF483" s="105"/>
      <c r="AG483" s="105"/>
      <c r="AH483" s="105"/>
      <c r="AI483" s="105"/>
      <c r="AJ483" s="105"/>
      <c r="AK483" s="105"/>
      <c r="AL483" s="105"/>
      <c r="AM483" s="105"/>
      <c r="AN483" s="105"/>
      <c r="AO483" s="105"/>
      <c r="AP483" s="105"/>
      <c r="AQ483" s="104">
        <v>0</v>
      </c>
      <c r="AR483" s="104">
        <v>100</v>
      </c>
      <c r="AS483" s="105"/>
      <c r="AT483" s="104">
        <v>0</v>
      </c>
      <c r="AU483" s="104">
        <v>0</v>
      </c>
      <c r="AV483" s="104">
        <v>-1</v>
      </c>
      <c r="AW483" s="104">
        <v>1460</v>
      </c>
      <c r="AX483" s="104">
        <v>1460</v>
      </c>
      <c r="AY483" s="104">
        <v>20</v>
      </c>
      <c r="AZ483" s="104" t="b">
        <v>0</v>
      </c>
      <c r="BA483" s="104">
        <v>0</v>
      </c>
      <c r="BB483" s="104">
        <v>0</v>
      </c>
      <c r="BC483" s="104">
        <v>0</v>
      </c>
      <c r="BD483" s="104" t="b">
        <v>0</v>
      </c>
      <c r="BE483" s="105" t="s">
        <v>512</v>
      </c>
      <c r="BF483" s="104">
        <v>0</v>
      </c>
      <c r="BG483" s="104">
        <v>0</v>
      </c>
      <c r="BH483" s="104">
        <v>0</v>
      </c>
      <c r="BI483" s="104" t="b">
        <v>0</v>
      </c>
      <c r="BJ483" s="105"/>
      <c r="BK483" s="105"/>
      <c r="BL483" s="104">
        <v>0</v>
      </c>
      <c r="BM483" s="104">
        <v>1</v>
      </c>
      <c r="BN483" s="104">
        <v>4</v>
      </c>
      <c r="BO483" s="105"/>
      <c r="BP483" s="105" t="s">
        <v>208</v>
      </c>
      <c r="BQ483" s="104">
        <v>4380</v>
      </c>
      <c r="BR483" s="105"/>
      <c r="BS483" s="105" t="s">
        <v>513</v>
      </c>
      <c r="BT483" s="105"/>
      <c r="BU483" s="104">
        <v>0</v>
      </c>
    </row>
    <row r="484" spans="1:73" x14ac:dyDescent="0.35">
      <c r="A484" s="104">
        <v>0</v>
      </c>
      <c r="B484" s="105" t="s">
        <v>511</v>
      </c>
      <c r="C484" s="105"/>
      <c r="D484" s="104">
        <v>2</v>
      </c>
      <c r="E484" s="105" t="s">
        <v>11649</v>
      </c>
      <c r="F484" s="105" t="s">
        <v>6762</v>
      </c>
      <c r="G484" s="104">
        <v>1</v>
      </c>
      <c r="H484" s="105" t="s">
        <v>483</v>
      </c>
      <c r="I484" s="104" t="b">
        <v>1</v>
      </c>
      <c r="J484" s="105"/>
      <c r="K484" s="105"/>
      <c r="L484" s="104">
        <v>24</v>
      </c>
      <c r="M484" s="105"/>
      <c r="N484" s="104" t="b">
        <v>1</v>
      </c>
      <c r="O484" s="104">
        <v>0</v>
      </c>
      <c r="P484" s="105"/>
      <c r="Q484" s="105"/>
      <c r="R484" s="104" t="b">
        <v>0</v>
      </c>
      <c r="S484" s="105"/>
      <c r="T484" s="105"/>
      <c r="U484" s="105"/>
      <c r="V484" s="105"/>
      <c r="W484" s="105"/>
      <c r="X484" s="105"/>
      <c r="Y484" s="105"/>
      <c r="Z484" s="105"/>
      <c r="AA484" s="105"/>
      <c r="AB484" s="105"/>
      <c r="AC484" s="105"/>
      <c r="AD484" s="105"/>
      <c r="AE484" s="105"/>
      <c r="AF484" s="105"/>
      <c r="AG484" s="105"/>
      <c r="AH484" s="105"/>
      <c r="AI484" s="105"/>
      <c r="AJ484" s="105"/>
      <c r="AK484" s="105"/>
      <c r="AL484" s="105"/>
      <c r="AM484" s="105"/>
      <c r="AN484" s="105"/>
      <c r="AO484" s="105"/>
      <c r="AP484" s="105"/>
      <c r="AQ484" s="104">
        <v>0</v>
      </c>
      <c r="AR484" s="104">
        <v>0</v>
      </c>
      <c r="AS484" s="105"/>
      <c r="AT484" s="104">
        <v>0</v>
      </c>
      <c r="AU484" s="104">
        <v>0</v>
      </c>
      <c r="AV484" s="104">
        <v>-1</v>
      </c>
      <c r="AW484" s="104">
        <v>1460</v>
      </c>
      <c r="AX484" s="104">
        <v>1460</v>
      </c>
      <c r="AY484" s="104">
        <v>20</v>
      </c>
      <c r="AZ484" s="104" t="b">
        <v>0</v>
      </c>
      <c r="BA484" s="104">
        <v>0</v>
      </c>
      <c r="BB484" s="104">
        <v>0</v>
      </c>
      <c r="BC484" s="104">
        <v>0</v>
      </c>
      <c r="BD484" s="104" t="b">
        <v>0</v>
      </c>
      <c r="BE484" s="105" t="s">
        <v>512</v>
      </c>
      <c r="BF484" s="104">
        <v>0</v>
      </c>
      <c r="BG484" s="104">
        <v>0</v>
      </c>
      <c r="BH484" s="104">
        <v>0</v>
      </c>
      <c r="BI484" s="104" t="b">
        <v>0</v>
      </c>
      <c r="BJ484" s="105"/>
      <c r="BK484" s="105"/>
      <c r="BL484" s="104">
        <v>0</v>
      </c>
      <c r="BM484" s="104">
        <v>2</v>
      </c>
      <c r="BN484" s="104">
        <v>0</v>
      </c>
      <c r="BO484" s="105" t="s">
        <v>6763</v>
      </c>
      <c r="BP484" s="105" t="s">
        <v>208</v>
      </c>
      <c r="BQ484" s="104">
        <v>8760</v>
      </c>
      <c r="BR484" s="105"/>
      <c r="BS484" s="105" t="s">
        <v>513</v>
      </c>
      <c r="BT484" s="105"/>
      <c r="BU484" s="104">
        <v>0</v>
      </c>
    </row>
    <row r="485" spans="1:73" x14ac:dyDescent="0.35">
      <c r="A485" s="104">
        <v>0</v>
      </c>
      <c r="B485" s="105" t="s">
        <v>482</v>
      </c>
      <c r="C485" s="105"/>
      <c r="D485" s="104">
        <v>2</v>
      </c>
      <c r="E485" s="105" t="s">
        <v>7043</v>
      </c>
      <c r="F485" s="105" t="s">
        <v>6898</v>
      </c>
      <c r="G485" s="104">
        <v>1</v>
      </c>
      <c r="H485" s="105" t="s">
        <v>483</v>
      </c>
      <c r="I485" s="104" t="b">
        <v>1</v>
      </c>
      <c r="J485" s="105"/>
      <c r="K485" s="105"/>
      <c r="L485" s="104">
        <v>24</v>
      </c>
      <c r="M485" s="105"/>
      <c r="N485" s="104" t="b">
        <v>1</v>
      </c>
      <c r="O485" s="104">
        <v>0</v>
      </c>
      <c r="P485" s="105"/>
      <c r="Q485" s="105"/>
      <c r="R485" s="104" t="b">
        <v>0</v>
      </c>
      <c r="S485" s="105"/>
      <c r="T485" s="105"/>
      <c r="U485" s="105"/>
      <c r="V485" s="105"/>
      <c r="W485" s="105"/>
      <c r="X485" s="105"/>
      <c r="Y485" s="105"/>
      <c r="Z485" s="105"/>
      <c r="AA485" s="105"/>
      <c r="AB485" s="105"/>
      <c r="AC485" s="105"/>
      <c r="AD485" s="105"/>
      <c r="AE485" s="105"/>
      <c r="AF485" s="105"/>
      <c r="AG485" s="105"/>
      <c r="AH485" s="105"/>
      <c r="AI485" s="105"/>
      <c r="AJ485" s="105"/>
      <c r="AK485" s="105"/>
      <c r="AL485" s="105"/>
      <c r="AM485" s="105"/>
      <c r="AN485" s="105"/>
      <c r="AO485" s="105"/>
      <c r="AP485" s="105"/>
      <c r="AQ485" s="104">
        <v>0</v>
      </c>
      <c r="AR485" s="104">
        <v>4000</v>
      </c>
      <c r="AS485" s="105"/>
      <c r="AT485" s="104">
        <v>0</v>
      </c>
      <c r="AU485" s="104">
        <v>0</v>
      </c>
      <c r="AV485" s="104">
        <v>-1</v>
      </c>
      <c r="AW485" s="104">
        <v>1460</v>
      </c>
      <c r="AX485" s="104">
        <v>1460</v>
      </c>
      <c r="AY485" s="104">
        <v>20</v>
      </c>
      <c r="AZ485" s="104" t="b">
        <v>0</v>
      </c>
      <c r="BA485" s="104">
        <v>0</v>
      </c>
      <c r="BB485" s="104">
        <v>0</v>
      </c>
      <c r="BC485" s="104">
        <v>0</v>
      </c>
      <c r="BD485" s="104" t="b">
        <v>1</v>
      </c>
      <c r="BE485" s="105" t="s">
        <v>512</v>
      </c>
      <c r="BF485" s="104">
        <v>0</v>
      </c>
      <c r="BG485" s="104">
        <v>0</v>
      </c>
      <c r="BH485" s="104">
        <v>0</v>
      </c>
      <c r="BI485" s="104" t="b">
        <v>1</v>
      </c>
      <c r="BJ485" s="105"/>
      <c r="BK485" s="105"/>
      <c r="BL485" s="104">
        <v>0</v>
      </c>
      <c r="BM485" s="104">
        <v>0</v>
      </c>
      <c r="BN485" s="104">
        <v>24</v>
      </c>
      <c r="BO485" s="105"/>
      <c r="BP485" s="105" t="s">
        <v>207</v>
      </c>
      <c r="BQ485" s="104">
        <v>262800</v>
      </c>
      <c r="BR485" s="105"/>
      <c r="BS485" s="105" t="s">
        <v>105</v>
      </c>
      <c r="BT485" s="105"/>
      <c r="BU485" s="104">
        <v>0</v>
      </c>
    </row>
    <row r="486" spans="1:73" x14ac:dyDescent="0.35">
      <c r="A486" s="104">
        <v>0</v>
      </c>
      <c r="B486" s="105" t="s">
        <v>511</v>
      </c>
      <c r="C486" s="105"/>
      <c r="D486" s="104">
        <v>2</v>
      </c>
      <c r="E486" s="105" t="s">
        <v>10810</v>
      </c>
      <c r="F486" s="105" t="s">
        <v>6892</v>
      </c>
      <c r="G486" s="104">
        <v>1</v>
      </c>
      <c r="H486" s="105" t="s">
        <v>483</v>
      </c>
      <c r="I486" s="104" t="b">
        <v>1</v>
      </c>
      <c r="J486" s="105"/>
      <c r="K486" s="105"/>
      <c r="L486" s="104">
        <v>24</v>
      </c>
      <c r="M486" s="105"/>
      <c r="N486" s="104" t="b">
        <v>1</v>
      </c>
      <c r="O486" s="104">
        <v>0</v>
      </c>
      <c r="P486" s="105" t="s">
        <v>485</v>
      </c>
      <c r="Q486" s="105" t="s">
        <v>6002</v>
      </c>
      <c r="R486" s="104" t="b">
        <v>0</v>
      </c>
      <c r="S486" s="105"/>
      <c r="T486" s="105"/>
      <c r="U486" s="105"/>
      <c r="V486" s="105"/>
      <c r="W486" s="105"/>
      <c r="X486" s="105"/>
      <c r="Y486" s="105"/>
      <c r="Z486" s="105"/>
      <c r="AA486" s="105"/>
      <c r="AB486" s="105"/>
      <c r="AC486" s="105"/>
      <c r="AD486" s="105"/>
      <c r="AE486" s="105"/>
      <c r="AF486" s="105"/>
      <c r="AG486" s="105"/>
      <c r="AH486" s="105"/>
      <c r="AI486" s="105"/>
      <c r="AJ486" s="105"/>
      <c r="AK486" s="105"/>
      <c r="AL486" s="105"/>
      <c r="AM486" s="105"/>
      <c r="AN486" s="105"/>
      <c r="AO486" s="105"/>
      <c r="AP486" s="105"/>
      <c r="AQ486" s="104">
        <v>0</v>
      </c>
      <c r="AR486" s="104">
        <v>0</v>
      </c>
      <c r="AS486" s="105"/>
      <c r="AT486" s="104">
        <v>0</v>
      </c>
      <c r="AU486" s="104">
        <v>0</v>
      </c>
      <c r="AV486" s="104">
        <v>-1</v>
      </c>
      <c r="AW486" s="104">
        <v>1460</v>
      </c>
      <c r="AX486" s="104">
        <v>1460</v>
      </c>
      <c r="AY486" s="104">
        <v>20</v>
      </c>
      <c r="AZ486" s="104" t="b">
        <v>0</v>
      </c>
      <c r="BA486" s="104">
        <v>0</v>
      </c>
      <c r="BB486" s="104">
        <v>0</v>
      </c>
      <c r="BC486" s="104">
        <v>0</v>
      </c>
      <c r="BD486" s="104" t="b">
        <v>0</v>
      </c>
      <c r="BE486" s="105" t="s">
        <v>512</v>
      </c>
      <c r="BF486" s="104">
        <v>0</v>
      </c>
      <c r="BG486" s="104">
        <v>0</v>
      </c>
      <c r="BH486" s="104">
        <v>0</v>
      </c>
      <c r="BI486" s="104" t="b">
        <v>0</v>
      </c>
      <c r="BJ486" s="105"/>
      <c r="BK486" s="105"/>
      <c r="BL486" s="104">
        <v>0</v>
      </c>
      <c r="BM486" s="104">
        <v>0</v>
      </c>
      <c r="BN486" s="104">
        <v>2</v>
      </c>
      <c r="BO486" s="105"/>
      <c r="BP486" s="105" t="s">
        <v>208</v>
      </c>
      <c r="BQ486" s="104">
        <v>8760</v>
      </c>
      <c r="BR486" s="105"/>
      <c r="BS486" s="105" t="s">
        <v>513</v>
      </c>
      <c r="BT486" s="105"/>
      <c r="BU486" s="104">
        <v>0</v>
      </c>
    </row>
    <row r="487" spans="1:73" x14ac:dyDescent="0.35">
      <c r="A487" s="104">
        <v>0</v>
      </c>
      <c r="B487" s="105" t="s">
        <v>482</v>
      </c>
      <c r="C487" s="105"/>
      <c r="D487" s="104">
        <v>2</v>
      </c>
      <c r="E487" s="105" t="s">
        <v>10810</v>
      </c>
      <c r="F487" s="105" t="s">
        <v>6893</v>
      </c>
      <c r="G487" s="104">
        <v>1</v>
      </c>
      <c r="H487" s="105" t="s">
        <v>483</v>
      </c>
      <c r="I487" s="104" t="b">
        <v>1</v>
      </c>
      <c r="J487" s="105"/>
      <c r="K487" s="105"/>
      <c r="L487" s="104">
        <v>24</v>
      </c>
      <c r="M487" s="105"/>
      <c r="N487" s="104" t="b">
        <v>1</v>
      </c>
      <c r="O487" s="104">
        <v>0</v>
      </c>
      <c r="P487" s="105" t="s">
        <v>485</v>
      </c>
      <c r="Q487" s="105" t="s">
        <v>6002</v>
      </c>
      <c r="R487" s="104" t="b">
        <v>0</v>
      </c>
      <c r="S487" s="105"/>
      <c r="T487" s="105"/>
      <c r="U487" s="105"/>
      <c r="V487" s="105"/>
      <c r="W487" s="105"/>
      <c r="X487" s="105"/>
      <c r="Y487" s="105"/>
      <c r="Z487" s="105"/>
      <c r="AA487" s="105"/>
      <c r="AB487" s="105"/>
      <c r="AC487" s="105"/>
      <c r="AD487" s="105"/>
      <c r="AE487" s="105"/>
      <c r="AF487" s="105"/>
      <c r="AG487" s="105"/>
      <c r="AH487" s="105"/>
      <c r="AI487" s="105"/>
      <c r="AJ487" s="105"/>
      <c r="AK487" s="105"/>
      <c r="AL487" s="105"/>
      <c r="AM487" s="105"/>
      <c r="AN487" s="105"/>
      <c r="AO487" s="105"/>
      <c r="AP487" s="105"/>
      <c r="AQ487" s="104">
        <v>0</v>
      </c>
      <c r="AR487" s="104">
        <v>20000</v>
      </c>
      <c r="AS487" s="105"/>
      <c r="AT487" s="104">
        <v>0</v>
      </c>
      <c r="AU487" s="104">
        <v>0</v>
      </c>
      <c r="AV487" s="104">
        <v>-1</v>
      </c>
      <c r="AW487" s="104">
        <v>1460</v>
      </c>
      <c r="AX487" s="104">
        <v>1460</v>
      </c>
      <c r="AY487" s="104">
        <v>20</v>
      </c>
      <c r="AZ487" s="104" t="b">
        <v>0</v>
      </c>
      <c r="BA487" s="104">
        <v>0</v>
      </c>
      <c r="BB487" s="104">
        <v>0</v>
      </c>
      <c r="BC487" s="104">
        <v>0</v>
      </c>
      <c r="BD487" s="104" t="b">
        <v>1</v>
      </c>
      <c r="BE487" s="105" t="s">
        <v>512</v>
      </c>
      <c r="BF487" s="104">
        <v>0</v>
      </c>
      <c r="BG487" s="104">
        <v>0</v>
      </c>
      <c r="BH487" s="104">
        <v>0</v>
      </c>
      <c r="BI487" s="104" t="b">
        <v>1</v>
      </c>
      <c r="BJ487" s="105"/>
      <c r="BK487" s="105"/>
      <c r="BL487" s="104">
        <v>0</v>
      </c>
      <c r="BM487" s="104">
        <v>1</v>
      </c>
      <c r="BN487" s="104">
        <v>4</v>
      </c>
      <c r="BO487" s="105"/>
      <c r="BP487" s="105" t="s">
        <v>207</v>
      </c>
      <c r="BQ487" s="104">
        <v>140160</v>
      </c>
      <c r="BR487" s="105"/>
      <c r="BS487" s="105" t="s">
        <v>105</v>
      </c>
      <c r="BT487" s="105"/>
      <c r="BU487" s="104">
        <v>0</v>
      </c>
    </row>
    <row r="488" spans="1:73" x14ac:dyDescent="0.35">
      <c r="A488" s="104">
        <v>0</v>
      </c>
      <c r="B488" s="105" t="s">
        <v>511</v>
      </c>
      <c r="C488" s="105"/>
      <c r="D488" s="104">
        <v>2</v>
      </c>
      <c r="E488" s="105" t="s">
        <v>10810</v>
      </c>
      <c r="F488" s="105" t="s">
        <v>10656</v>
      </c>
      <c r="G488" s="104">
        <v>1</v>
      </c>
      <c r="H488" s="105" t="s">
        <v>483</v>
      </c>
      <c r="I488" s="104" t="b">
        <v>1</v>
      </c>
      <c r="J488" s="105"/>
      <c r="K488" s="105"/>
      <c r="L488" s="104">
        <v>24</v>
      </c>
      <c r="M488" s="105"/>
      <c r="N488" s="104" t="b">
        <v>1</v>
      </c>
      <c r="O488" s="104">
        <v>0</v>
      </c>
      <c r="P488" s="105"/>
      <c r="Q488" s="105"/>
      <c r="R488" s="104" t="b">
        <v>1</v>
      </c>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4">
        <v>0</v>
      </c>
      <c r="AR488" s="104">
        <v>0</v>
      </c>
      <c r="AS488" s="105"/>
      <c r="AT488" s="104">
        <v>0</v>
      </c>
      <c r="AU488" s="104">
        <v>0</v>
      </c>
      <c r="AV488" s="104">
        <v>-1</v>
      </c>
      <c r="AW488" s="104">
        <v>1460</v>
      </c>
      <c r="AX488" s="104">
        <v>1460</v>
      </c>
      <c r="AY488" s="104">
        <v>20</v>
      </c>
      <c r="AZ488" s="104" t="b">
        <v>0</v>
      </c>
      <c r="BA488" s="104">
        <v>0</v>
      </c>
      <c r="BB488" s="104">
        <v>0</v>
      </c>
      <c r="BC488" s="104">
        <v>0</v>
      </c>
      <c r="BD488" s="104" t="b">
        <v>0</v>
      </c>
      <c r="BE488" s="105" t="s">
        <v>512</v>
      </c>
      <c r="BF488" s="104">
        <v>0</v>
      </c>
      <c r="BG488" s="104">
        <v>0</v>
      </c>
      <c r="BH488" s="104">
        <v>0</v>
      </c>
      <c r="BI488" s="104" t="b">
        <v>0</v>
      </c>
      <c r="BJ488" s="105"/>
      <c r="BK488" s="105"/>
      <c r="BL488" s="104">
        <v>0</v>
      </c>
      <c r="BM488" s="104">
        <v>2</v>
      </c>
      <c r="BN488" s="104">
        <v>0</v>
      </c>
      <c r="BO488" s="105" t="s">
        <v>6742</v>
      </c>
      <c r="BP488" s="105" t="s">
        <v>6743</v>
      </c>
      <c r="BQ488" s="104">
        <v>17520</v>
      </c>
      <c r="BR488" s="105"/>
      <c r="BS488" s="105" t="s">
        <v>513</v>
      </c>
      <c r="BT488" s="105"/>
      <c r="BU488" s="104">
        <v>0</v>
      </c>
    </row>
    <row r="489" spans="1:73" x14ac:dyDescent="0.35">
      <c r="A489" s="104">
        <v>0</v>
      </c>
      <c r="B489" s="105" t="s">
        <v>482</v>
      </c>
      <c r="C489" s="105"/>
      <c r="D489" s="104">
        <v>2</v>
      </c>
      <c r="E489" s="105" t="s">
        <v>10844</v>
      </c>
      <c r="F489" s="105" t="s">
        <v>6889</v>
      </c>
      <c r="G489" s="104">
        <v>1</v>
      </c>
      <c r="H489" s="105" t="s">
        <v>483</v>
      </c>
      <c r="I489" s="104" t="b">
        <v>1</v>
      </c>
      <c r="J489" s="105"/>
      <c r="K489" s="105"/>
      <c r="L489" s="104">
        <v>24</v>
      </c>
      <c r="M489" s="105"/>
      <c r="N489" s="104" t="b">
        <v>1</v>
      </c>
      <c r="O489" s="104">
        <v>0</v>
      </c>
      <c r="P489" s="105"/>
      <c r="Q489" s="105"/>
      <c r="R489" s="104" t="b">
        <v>0</v>
      </c>
      <c r="S489" s="105"/>
      <c r="T489" s="105"/>
      <c r="U489" s="105"/>
      <c r="V489" s="105"/>
      <c r="W489" s="105"/>
      <c r="X489" s="105"/>
      <c r="Y489" s="105"/>
      <c r="Z489" s="105"/>
      <c r="AA489" s="105"/>
      <c r="AB489" s="105"/>
      <c r="AC489" s="105"/>
      <c r="AD489" s="105"/>
      <c r="AE489" s="105"/>
      <c r="AF489" s="105"/>
      <c r="AG489" s="105"/>
      <c r="AH489" s="105"/>
      <c r="AI489" s="105"/>
      <c r="AJ489" s="105"/>
      <c r="AK489" s="105"/>
      <c r="AL489" s="105"/>
      <c r="AM489" s="105"/>
      <c r="AN489" s="105"/>
      <c r="AO489" s="105"/>
      <c r="AP489" s="105"/>
      <c r="AQ489" s="104">
        <v>0</v>
      </c>
      <c r="AR489" s="104">
        <v>80000</v>
      </c>
      <c r="AS489" s="105"/>
      <c r="AT489" s="104">
        <v>0</v>
      </c>
      <c r="AU489" s="104">
        <v>0</v>
      </c>
      <c r="AV489" s="104">
        <v>-1</v>
      </c>
      <c r="AW489" s="104">
        <v>219000</v>
      </c>
      <c r="AX489" s="104">
        <v>0.1</v>
      </c>
      <c r="AY489" s="104">
        <v>2</v>
      </c>
      <c r="AZ489" s="104" t="b">
        <v>0</v>
      </c>
      <c r="BA489" s="104">
        <v>0</v>
      </c>
      <c r="BB489" s="104">
        <v>0</v>
      </c>
      <c r="BC489" s="104">
        <v>0</v>
      </c>
      <c r="BD489" s="104" t="b">
        <v>1</v>
      </c>
      <c r="BE489" s="105" t="s">
        <v>512</v>
      </c>
      <c r="BF489" s="104">
        <v>0</v>
      </c>
      <c r="BG489" s="104">
        <v>0</v>
      </c>
      <c r="BH489" s="104">
        <v>0</v>
      </c>
      <c r="BI489" s="104" t="b">
        <v>0</v>
      </c>
      <c r="BJ489" s="105"/>
      <c r="BK489" s="105"/>
      <c r="BL489" s="104">
        <v>0</v>
      </c>
      <c r="BM489" s="104">
        <v>0</v>
      </c>
      <c r="BN489" s="104">
        <v>8</v>
      </c>
      <c r="BO489" s="105"/>
      <c r="BP489" s="105" t="s">
        <v>207</v>
      </c>
      <c r="BQ489" s="104">
        <v>219000</v>
      </c>
      <c r="BR489" s="105"/>
      <c r="BS489" s="105" t="s">
        <v>105</v>
      </c>
      <c r="BT489" s="105"/>
      <c r="BU489" s="104">
        <v>0</v>
      </c>
    </row>
    <row r="490" spans="1:73" x14ac:dyDescent="0.35">
      <c r="A490" s="104">
        <v>0</v>
      </c>
      <c r="B490" s="105" t="s">
        <v>511</v>
      </c>
      <c r="C490" s="105"/>
      <c r="D490" s="104">
        <v>2</v>
      </c>
      <c r="E490" s="105" t="s">
        <v>10844</v>
      </c>
      <c r="F490" s="105" t="s">
        <v>10656</v>
      </c>
      <c r="G490" s="104">
        <v>1</v>
      </c>
      <c r="H490" s="105" t="s">
        <v>483</v>
      </c>
      <c r="I490" s="104" t="b">
        <v>1</v>
      </c>
      <c r="J490" s="105"/>
      <c r="K490" s="105"/>
      <c r="L490" s="104">
        <v>24</v>
      </c>
      <c r="M490" s="105"/>
      <c r="N490" s="104" t="b">
        <v>1</v>
      </c>
      <c r="O490" s="104">
        <v>0</v>
      </c>
      <c r="P490" s="105"/>
      <c r="Q490" s="105"/>
      <c r="R490" s="104" t="b">
        <v>1</v>
      </c>
      <c r="S490" s="105"/>
      <c r="T490" s="105"/>
      <c r="U490" s="105"/>
      <c r="V490" s="105"/>
      <c r="W490" s="105"/>
      <c r="X490" s="105"/>
      <c r="Y490" s="105"/>
      <c r="Z490" s="105"/>
      <c r="AA490" s="105"/>
      <c r="AB490" s="105"/>
      <c r="AC490" s="105"/>
      <c r="AD490" s="105"/>
      <c r="AE490" s="105"/>
      <c r="AF490" s="105"/>
      <c r="AG490" s="105"/>
      <c r="AH490" s="105"/>
      <c r="AI490" s="105"/>
      <c r="AJ490" s="105"/>
      <c r="AK490" s="105"/>
      <c r="AL490" s="105"/>
      <c r="AM490" s="105"/>
      <c r="AN490" s="105"/>
      <c r="AO490" s="105"/>
      <c r="AP490" s="105"/>
      <c r="AQ490" s="104">
        <v>0</v>
      </c>
      <c r="AR490" s="104">
        <v>0</v>
      </c>
      <c r="AS490" s="105"/>
      <c r="AT490" s="104">
        <v>0</v>
      </c>
      <c r="AU490" s="104">
        <v>0</v>
      </c>
      <c r="AV490" s="104">
        <v>-1</v>
      </c>
      <c r="AW490" s="104">
        <v>26280</v>
      </c>
      <c r="AX490" s="104">
        <v>0.1</v>
      </c>
      <c r="AY490" s="104">
        <v>2</v>
      </c>
      <c r="AZ490" s="104" t="b">
        <v>0</v>
      </c>
      <c r="BA490" s="104">
        <v>0</v>
      </c>
      <c r="BB490" s="104">
        <v>0</v>
      </c>
      <c r="BC490" s="104">
        <v>0</v>
      </c>
      <c r="BD490" s="104" t="b">
        <v>1</v>
      </c>
      <c r="BE490" s="105" t="s">
        <v>512</v>
      </c>
      <c r="BF490" s="104">
        <v>0</v>
      </c>
      <c r="BG490" s="104">
        <v>0</v>
      </c>
      <c r="BH490" s="104">
        <v>0</v>
      </c>
      <c r="BI490" s="104" t="b">
        <v>0</v>
      </c>
      <c r="BJ490" s="105"/>
      <c r="BK490" s="105"/>
      <c r="BL490" s="104">
        <v>0</v>
      </c>
      <c r="BM490" s="104">
        <v>1</v>
      </c>
      <c r="BN490" s="104">
        <v>0</v>
      </c>
      <c r="BO490" s="105" t="s">
        <v>6742</v>
      </c>
      <c r="BP490" s="105" t="s">
        <v>6743</v>
      </c>
      <c r="BQ490" s="104">
        <v>17520</v>
      </c>
      <c r="BR490" s="105"/>
      <c r="BS490" s="105" t="s">
        <v>513</v>
      </c>
      <c r="BT490" s="105"/>
      <c r="BU490" s="104">
        <v>0</v>
      </c>
    </row>
    <row r="491" spans="1:73" x14ac:dyDescent="0.35">
      <c r="A491" s="104">
        <v>0</v>
      </c>
      <c r="B491" s="105" t="s">
        <v>511</v>
      </c>
      <c r="C491" s="105"/>
      <c r="D491" s="104">
        <v>2</v>
      </c>
      <c r="E491" s="105" t="s">
        <v>10844</v>
      </c>
      <c r="F491" s="105" t="s">
        <v>6748</v>
      </c>
      <c r="G491" s="104">
        <v>1</v>
      </c>
      <c r="H491" s="105" t="s">
        <v>483</v>
      </c>
      <c r="I491" s="104" t="b">
        <v>1</v>
      </c>
      <c r="J491" s="105"/>
      <c r="K491" s="105"/>
      <c r="L491" s="104">
        <v>24</v>
      </c>
      <c r="M491" s="105"/>
      <c r="N491" s="104" t="b">
        <v>1</v>
      </c>
      <c r="O491" s="104">
        <v>0</v>
      </c>
      <c r="P491" s="105"/>
      <c r="Q491" s="105"/>
      <c r="R491" s="104" t="b">
        <v>0</v>
      </c>
      <c r="S491" s="105"/>
      <c r="T491" s="105"/>
      <c r="U491" s="105"/>
      <c r="V491" s="105"/>
      <c r="W491" s="105"/>
      <c r="X491" s="105"/>
      <c r="Y491" s="105"/>
      <c r="Z491" s="105"/>
      <c r="AA491" s="105"/>
      <c r="AB491" s="105"/>
      <c r="AC491" s="105"/>
      <c r="AD491" s="105"/>
      <c r="AE491" s="105"/>
      <c r="AF491" s="105"/>
      <c r="AG491" s="105"/>
      <c r="AH491" s="105"/>
      <c r="AI491" s="105"/>
      <c r="AJ491" s="105"/>
      <c r="AK491" s="105"/>
      <c r="AL491" s="105"/>
      <c r="AM491" s="105"/>
      <c r="AN491" s="105"/>
      <c r="AO491" s="105"/>
      <c r="AP491" s="105"/>
      <c r="AQ491" s="104">
        <v>0</v>
      </c>
      <c r="AR491" s="104">
        <v>0</v>
      </c>
      <c r="AS491" s="105"/>
      <c r="AT491" s="104">
        <v>0</v>
      </c>
      <c r="AU491" s="104">
        <v>0</v>
      </c>
      <c r="AV491" s="104">
        <v>-1</v>
      </c>
      <c r="AW491" s="104">
        <v>1460</v>
      </c>
      <c r="AX491" s="104">
        <v>0.1</v>
      </c>
      <c r="AY491" s="104">
        <v>2</v>
      </c>
      <c r="AZ491" s="104" t="b">
        <v>0</v>
      </c>
      <c r="BA491" s="104">
        <v>0</v>
      </c>
      <c r="BB491" s="104">
        <v>0</v>
      </c>
      <c r="BC491" s="104">
        <v>0</v>
      </c>
      <c r="BD491" s="104" t="b">
        <v>1</v>
      </c>
      <c r="BE491" s="105" t="s">
        <v>512</v>
      </c>
      <c r="BF491" s="104">
        <v>0</v>
      </c>
      <c r="BG491" s="104">
        <v>0</v>
      </c>
      <c r="BH491" s="104">
        <v>0</v>
      </c>
      <c r="BI491" s="104" t="b">
        <v>0</v>
      </c>
      <c r="BJ491" s="105"/>
      <c r="BK491" s="105"/>
      <c r="BL491" s="104">
        <v>0</v>
      </c>
      <c r="BM491" s="104">
        <v>2</v>
      </c>
      <c r="BN491" s="104">
        <v>0</v>
      </c>
      <c r="BO491" s="105" t="s">
        <v>6749</v>
      </c>
      <c r="BP491" s="105" t="s">
        <v>208</v>
      </c>
      <c r="BQ491" s="104">
        <v>1460</v>
      </c>
      <c r="BR491" s="105"/>
      <c r="BS491" s="105" t="s">
        <v>513</v>
      </c>
      <c r="BT491" s="105"/>
      <c r="BU491" s="104">
        <v>0</v>
      </c>
    </row>
    <row r="492" spans="1:73" x14ac:dyDescent="0.35">
      <c r="A492" s="104">
        <v>0</v>
      </c>
      <c r="B492" s="105" t="s">
        <v>511</v>
      </c>
      <c r="C492" s="105"/>
      <c r="D492" s="104">
        <v>2</v>
      </c>
      <c r="E492" s="105" t="s">
        <v>10809</v>
      </c>
      <c r="F492" s="105" t="s">
        <v>6890</v>
      </c>
      <c r="G492" s="104">
        <v>1</v>
      </c>
      <c r="H492" s="105" t="s">
        <v>483</v>
      </c>
      <c r="I492" s="104" t="b">
        <v>1</v>
      </c>
      <c r="J492" s="105"/>
      <c r="K492" s="105"/>
      <c r="L492" s="104">
        <v>24</v>
      </c>
      <c r="M492" s="105"/>
      <c r="N492" s="104" t="b">
        <v>1</v>
      </c>
      <c r="O492" s="104">
        <v>0</v>
      </c>
      <c r="P492" s="105" t="s">
        <v>485</v>
      </c>
      <c r="Q492" s="105" t="s">
        <v>6002</v>
      </c>
      <c r="R492" s="104" t="b">
        <v>0</v>
      </c>
      <c r="S492" s="105"/>
      <c r="T492" s="105"/>
      <c r="U492" s="105"/>
      <c r="V492" s="105"/>
      <c r="W492" s="105"/>
      <c r="X492" s="105"/>
      <c r="Y492" s="105"/>
      <c r="Z492" s="105"/>
      <c r="AA492" s="105"/>
      <c r="AB492" s="105"/>
      <c r="AC492" s="105"/>
      <c r="AD492" s="105"/>
      <c r="AE492" s="105"/>
      <c r="AF492" s="105"/>
      <c r="AG492" s="105"/>
      <c r="AH492" s="105"/>
      <c r="AI492" s="105"/>
      <c r="AJ492" s="105"/>
      <c r="AK492" s="105"/>
      <c r="AL492" s="105"/>
      <c r="AM492" s="105"/>
      <c r="AN492" s="105"/>
      <c r="AO492" s="105"/>
      <c r="AP492" s="105"/>
      <c r="AQ492" s="104">
        <v>0</v>
      </c>
      <c r="AR492" s="104">
        <v>0</v>
      </c>
      <c r="AS492" s="105"/>
      <c r="AT492" s="104">
        <v>0</v>
      </c>
      <c r="AU492" s="104">
        <v>0</v>
      </c>
      <c r="AV492" s="104">
        <v>-1</v>
      </c>
      <c r="AW492" s="104">
        <v>1460</v>
      </c>
      <c r="AX492" s="104">
        <v>1460</v>
      </c>
      <c r="AY492" s="104">
        <v>20</v>
      </c>
      <c r="AZ492" s="104" t="b">
        <v>0</v>
      </c>
      <c r="BA492" s="104">
        <v>0</v>
      </c>
      <c r="BB492" s="104">
        <v>0</v>
      </c>
      <c r="BC492" s="104">
        <v>0</v>
      </c>
      <c r="BD492" s="104" t="b">
        <v>0</v>
      </c>
      <c r="BE492" s="105" t="s">
        <v>512</v>
      </c>
      <c r="BF492" s="104">
        <v>0</v>
      </c>
      <c r="BG492" s="104">
        <v>0</v>
      </c>
      <c r="BH492" s="104">
        <v>0</v>
      </c>
      <c r="BI492" s="104" t="b">
        <v>0</v>
      </c>
      <c r="BJ492" s="105"/>
      <c r="BK492" s="105"/>
      <c r="BL492" s="104">
        <v>0</v>
      </c>
      <c r="BM492" s="104">
        <v>0</v>
      </c>
      <c r="BN492" s="104">
        <v>2</v>
      </c>
      <c r="BO492" s="105"/>
      <c r="BP492" s="105" t="s">
        <v>208</v>
      </c>
      <c r="BQ492" s="104">
        <v>8760</v>
      </c>
      <c r="BR492" s="105"/>
      <c r="BS492" s="105" t="s">
        <v>513</v>
      </c>
      <c r="BT492" s="105"/>
      <c r="BU492" s="104">
        <v>0</v>
      </c>
    </row>
    <row r="493" spans="1:73" x14ac:dyDescent="0.35">
      <c r="A493" s="104">
        <v>0</v>
      </c>
      <c r="B493" s="105" t="s">
        <v>482</v>
      </c>
      <c r="C493" s="105"/>
      <c r="D493" s="104">
        <v>2</v>
      </c>
      <c r="E493" s="105" t="s">
        <v>10809</v>
      </c>
      <c r="F493" s="105" t="s">
        <v>6891</v>
      </c>
      <c r="G493" s="104">
        <v>1</v>
      </c>
      <c r="H493" s="105" t="s">
        <v>483</v>
      </c>
      <c r="I493" s="104" t="b">
        <v>1</v>
      </c>
      <c r="J493" s="105"/>
      <c r="K493" s="105"/>
      <c r="L493" s="104">
        <v>24</v>
      </c>
      <c r="M493" s="105"/>
      <c r="N493" s="104" t="b">
        <v>1</v>
      </c>
      <c r="O493" s="104">
        <v>0</v>
      </c>
      <c r="P493" s="105" t="s">
        <v>485</v>
      </c>
      <c r="Q493" s="105" t="s">
        <v>6002</v>
      </c>
      <c r="R493" s="104" t="b">
        <v>0</v>
      </c>
      <c r="S493" s="105"/>
      <c r="T493" s="105"/>
      <c r="U493" s="105"/>
      <c r="V493" s="105"/>
      <c r="W493" s="105"/>
      <c r="X493" s="105"/>
      <c r="Y493" s="105"/>
      <c r="Z493" s="105"/>
      <c r="AA493" s="105"/>
      <c r="AB493" s="105"/>
      <c r="AC493" s="105"/>
      <c r="AD493" s="105"/>
      <c r="AE493" s="105"/>
      <c r="AF493" s="105"/>
      <c r="AG493" s="105"/>
      <c r="AH493" s="105"/>
      <c r="AI493" s="105"/>
      <c r="AJ493" s="105"/>
      <c r="AK493" s="105"/>
      <c r="AL493" s="105"/>
      <c r="AM493" s="105"/>
      <c r="AN493" s="105"/>
      <c r="AO493" s="105"/>
      <c r="AP493" s="105"/>
      <c r="AQ493" s="104">
        <v>0</v>
      </c>
      <c r="AR493" s="104">
        <v>20000</v>
      </c>
      <c r="AS493" s="105"/>
      <c r="AT493" s="104">
        <v>0</v>
      </c>
      <c r="AU493" s="104">
        <v>0</v>
      </c>
      <c r="AV493" s="104">
        <v>-1</v>
      </c>
      <c r="AW493" s="104">
        <v>1460</v>
      </c>
      <c r="AX493" s="104">
        <v>1460</v>
      </c>
      <c r="AY493" s="104">
        <v>20</v>
      </c>
      <c r="AZ493" s="104" t="b">
        <v>0</v>
      </c>
      <c r="BA493" s="104">
        <v>0</v>
      </c>
      <c r="BB493" s="104">
        <v>0</v>
      </c>
      <c r="BC493" s="104">
        <v>0</v>
      </c>
      <c r="BD493" s="104" t="b">
        <v>1</v>
      </c>
      <c r="BE493" s="105" t="s">
        <v>512</v>
      </c>
      <c r="BF493" s="104">
        <v>0</v>
      </c>
      <c r="BG493" s="104">
        <v>0</v>
      </c>
      <c r="BH493" s="104">
        <v>0</v>
      </c>
      <c r="BI493" s="104" t="b">
        <v>1</v>
      </c>
      <c r="BJ493" s="105"/>
      <c r="BK493" s="105"/>
      <c r="BL493" s="104">
        <v>0</v>
      </c>
      <c r="BM493" s="104">
        <v>1</v>
      </c>
      <c r="BN493" s="104">
        <v>4</v>
      </c>
      <c r="BO493" s="105"/>
      <c r="BP493" s="105" t="s">
        <v>207</v>
      </c>
      <c r="BQ493" s="104">
        <v>140160</v>
      </c>
      <c r="BR493" s="105"/>
      <c r="BS493" s="105" t="s">
        <v>105</v>
      </c>
      <c r="BT493" s="105"/>
      <c r="BU493" s="104">
        <v>0</v>
      </c>
    </row>
    <row r="494" spans="1:73" x14ac:dyDescent="0.35">
      <c r="A494" s="104">
        <v>0</v>
      </c>
      <c r="B494" s="105" t="s">
        <v>511</v>
      </c>
      <c r="C494" s="105"/>
      <c r="D494" s="104">
        <v>2</v>
      </c>
      <c r="E494" s="105" t="s">
        <v>10809</v>
      </c>
      <c r="F494" s="105" t="s">
        <v>10656</v>
      </c>
      <c r="G494" s="104">
        <v>1</v>
      </c>
      <c r="H494" s="105" t="s">
        <v>483</v>
      </c>
      <c r="I494" s="104" t="b">
        <v>1</v>
      </c>
      <c r="J494" s="105"/>
      <c r="K494" s="105"/>
      <c r="L494" s="104">
        <v>24</v>
      </c>
      <c r="M494" s="105"/>
      <c r="N494" s="104" t="b">
        <v>1</v>
      </c>
      <c r="O494" s="104">
        <v>0</v>
      </c>
      <c r="P494" s="105"/>
      <c r="Q494" s="105"/>
      <c r="R494" s="104" t="b">
        <v>1</v>
      </c>
      <c r="S494" s="105"/>
      <c r="T494" s="105"/>
      <c r="U494" s="105"/>
      <c r="V494" s="105"/>
      <c r="W494" s="105"/>
      <c r="X494" s="105"/>
      <c r="Y494" s="105"/>
      <c r="Z494" s="105"/>
      <c r="AA494" s="105"/>
      <c r="AB494" s="105"/>
      <c r="AC494" s="105"/>
      <c r="AD494" s="105"/>
      <c r="AE494" s="105"/>
      <c r="AF494" s="105"/>
      <c r="AG494" s="105"/>
      <c r="AH494" s="105"/>
      <c r="AI494" s="105"/>
      <c r="AJ494" s="105"/>
      <c r="AK494" s="105"/>
      <c r="AL494" s="105"/>
      <c r="AM494" s="105"/>
      <c r="AN494" s="105"/>
      <c r="AO494" s="105"/>
      <c r="AP494" s="105"/>
      <c r="AQ494" s="104">
        <v>0</v>
      </c>
      <c r="AR494" s="104">
        <v>0</v>
      </c>
      <c r="AS494" s="105"/>
      <c r="AT494" s="104">
        <v>0</v>
      </c>
      <c r="AU494" s="104">
        <v>0</v>
      </c>
      <c r="AV494" s="104">
        <v>-1</v>
      </c>
      <c r="AW494" s="104">
        <v>1460</v>
      </c>
      <c r="AX494" s="104">
        <v>1460</v>
      </c>
      <c r="AY494" s="104">
        <v>20</v>
      </c>
      <c r="AZ494" s="104" t="b">
        <v>0</v>
      </c>
      <c r="BA494" s="104">
        <v>0</v>
      </c>
      <c r="BB494" s="104">
        <v>0</v>
      </c>
      <c r="BC494" s="104">
        <v>0</v>
      </c>
      <c r="BD494" s="104" t="b">
        <v>0</v>
      </c>
      <c r="BE494" s="105" t="s">
        <v>512</v>
      </c>
      <c r="BF494" s="104">
        <v>0</v>
      </c>
      <c r="BG494" s="104">
        <v>0</v>
      </c>
      <c r="BH494" s="104">
        <v>0</v>
      </c>
      <c r="BI494" s="104" t="b">
        <v>0</v>
      </c>
      <c r="BJ494" s="105"/>
      <c r="BK494" s="105"/>
      <c r="BL494" s="104">
        <v>0</v>
      </c>
      <c r="BM494" s="104">
        <v>2</v>
      </c>
      <c r="BN494" s="104">
        <v>0</v>
      </c>
      <c r="BO494" s="105" t="s">
        <v>6742</v>
      </c>
      <c r="BP494" s="105" t="s">
        <v>6743</v>
      </c>
      <c r="BQ494" s="104">
        <v>17520</v>
      </c>
      <c r="BR494" s="105"/>
      <c r="BS494" s="105" t="s">
        <v>513</v>
      </c>
      <c r="BT494" s="105"/>
      <c r="BU494" s="104">
        <v>0</v>
      </c>
    </row>
    <row r="495" spans="1:73" x14ac:dyDescent="0.35">
      <c r="A495" s="104">
        <v>0</v>
      </c>
      <c r="B495" s="105" t="s">
        <v>511</v>
      </c>
      <c r="C495" s="105"/>
      <c r="D495" s="104">
        <v>2</v>
      </c>
      <c r="E495" s="105" t="s">
        <v>10811</v>
      </c>
      <c r="F495" s="105" t="s">
        <v>6892</v>
      </c>
      <c r="G495" s="104">
        <v>1</v>
      </c>
      <c r="H495" s="105" t="s">
        <v>483</v>
      </c>
      <c r="I495" s="104" t="b">
        <v>1</v>
      </c>
      <c r="J495" s="105"/>
      <c r="K495" s="105"/>
      <c r="L495" s="104">
        <v>24</v>
      </c>
      <c r="M495" s="105"/>
      <c r="N495" s="104" t="b">
        <v>1</v>
      </c>
      <c r="O495" s="104">
        <v>0</v>
      </c>
      <c r="P495" s="105" t="s">
        <v>485</v>
      </c>
      <c r="Q495" s="105" t="s">
        <v>6002</v>
      </c>
      <c r="R495" s="104" t="b">
        <v>0</v>
      </c>
      <c r="S495" s="105"/>
      <c r="T495" s="105"/>
      <c r="U495" s="105"/>
      <c r="V495" s="105"/>
      <c r="W495" s="105"/>
      <c r="X495" s="105"/>
      <c r="Y495" s="105"/>
      <c r="Z495" s="105"/>
      <c r="AA495" s="105"/>
      <c r="AB495" s="105"/>
      <c r="AC495" s="105"/>
      <c r="AD495" s="105"/>
      <c r="AE495" s="105"/>
      <c r="AF495" s="105"/>
      <c r="AG495" s="105"/>
      <c r="AH495" s="105"/>
      <c r="AI495" s="105"/>
      <c r="AJ495" s="105"/>
      <c r="AK495" s="105"/>
      <c r="AL495" s="105"/>
      <c r="AM495" s="105"/>
      <c r="AN495" s="105"/>
      <c r="AO495" s="105"/>
      <c r="AP495" s="105"/>
      <c r="AQ495" s="104">
        <v>0</v>
      </c>
      <c r="AR495" s="104">
        <v>0</v>
      </c>
      <c r="AS495" s="105"/>
      <c r="AT495" s="104">
        <v>0</v>
      </c>
      <c r="AU495" s="104">
        <v>0</v>
      </c>
      <c r="AV495" s="104">
        <v>-1</v>
      </c>
      <c r="AW495" s="104">
        <v>1460</v>
      </c>
      <c r="AX495" s="104">
        <v>1460</v>
      </c>
      <c r="AY495" s="104">
        <v>20</v>
      </c>
      <c r="AZ495" s="104" t="b">
        <v>0</v>
      </c>
      <c r="BA495" s="104">
        <v>0</v>
      </c>
      <c r="BB495" s="104">
        <v>0</v>
      </c>
      <c r="BC495" s="104">
        <v>0</v>
      </c>
      <c r="BD495" s="104" t="b">
        <v>0</v>
      </c>
      <c r="BE495" s="105" t="s">
        <v>512</v>
      </c>
      <c r="BF495" s="104">
        <v>0</v>
      </c>
      <c r="BG495" s="104">
        <v>0</v>
      </c>
      <c r="BH495" s="104">
        <v>0</v>
      </c>
      <c r="BI495" s="104" t="b">
        <v>0</v>
      </c>
      <c r="BJ495" s="105"/>
      <c r="BK495" s="105"/>
      <c r="BL495" s="104">
        <v>0</v>
      </c>
      <c r="BM495" s="104">
        <v>0</v>
      </c>
      <c r="BN495" s="104">
        <v>2</v>
      </c>
      <c r="BO495" s="105"/>
      <c r="BP495" s="105" t="s">
        <v>208</v>
      </c>
      <c r="BQ495" s="104">
        <v>8760</v>
      </c>
      <c r="BR495" s="105"/>
      <c r="BS495" s="105" t="s">
        <v>513</v>
      </c>
      <c r="BT495" s="105"/>
      <c r="BU495" s="104">
        <v>0</v>
      </c>
    </row>
    <row r="496" spans="1:73" x14ac:dyDescent="0.35">
      <c r="A496" s="104">
        <v>0</v>
      </c>
      <c r="B496" s="105" t="s">
        <v>482</v>
      </c>
      <c r="C496" s="105"/>
      <c r="D496" s="104">
        <v>2</v>
      </c>
      <c r="E496" s="105" t="s">
        <v>10811</v>
      </c>
      <c r="F496" s="105" t="s">
        <v>6894</v>
      </c>
      <c r="G496" s="104">
        <v>1</v>
      </c>
      <c r="H496" s="105" t="s">
        <v>483</v>
      </c>
      <c r="I496" s="104" t="b">
        <v>1</v>
      </c>
      <c r="J496" s="105"/>
      <c r="K496" s="105"/>
      <c r="L496" s="104">
        <v>24</v>
      </c>
      <c r="M496" s="105"/>
      <c r="N496" s="104" t="b">
        <v>1</v>
      </c>
      <c r="O496" s="104">
        <v>0</v>
      </c>
      <c r="P496" s="105" t="s">
        <v>485</v>
      </c>
      <c r="Q496" s="105" t="s">
        <v>6002</v>
      </c>
      <c r="R496" s="104" t="b">
        <v>0</v>
      </c>
      <c r="S496" s="105"/>
      <c r="T496" s="105"/>
      <c r="U496" s="105"/>
      <c r="V496" s="105"/>
      <c r="W496" s="105"/>
      <c r="X496" s="105"/>
      <c r="Y496" s="105"/>
      <c r="Z496" s="105"/>
      <c r="AA496" s="105"/>
      <c r="AB496" s="105"/>
      <c r="AC496" s="105"/>
      <c r="AD496" s="105"/>
      <c r="AE496" s="105"/>
      <c r="AF496" s="105"/>
      <c r="AG496" s="105"/>
      <c r="AH496" s="105"/>
      <c r="AI496" s="105"/>
      <c r="AJ496" s="105"/>
      <c r="AK496" s="105"/>
      <c r="AL496" s="105"/>
      <c r="AM496" s="105"/>
      <c r="AN496" s="105"/>
      <c r="AO496" s="105"/>
      <c r="AP496" s="105"/>
      <c r="AQ496" s="104">
        <v>0</v>
      </c>
      <c r="AR496" s="104">
        <v>20000</v>
      </c>
      <c r="AS496" s="105"/>
      <c r="AT496" s="104">
        <v>0</v>
      </c>
      <c r="AU496" s="104">
        <v>0</v>
      </c>
      <c r="AV496" s="104">
        <v>-1</v>
      </c>
      <c r="AW496" s="104">
        <v>1460</v>
      </c>
      <c r="AX496" s="104">
        <v>1460</v>
      </c>
      <c r="AY496" s="104">
        <v>20</v>
      </c>
      <c r="AZ496" s="104" t="b">
        <v>0</v>
      </c>
      <c r="BA496" s="104">
        <v>0</v>
      </c>
      <c r="BB496" s="104">
        <v>0</v>
      </c>
      <c r="BC496" s="104">
        <v>0</v>
      </c>
      <c r="BD496" s="104" t="b">
        <v>1</v>
      </c>
      <c r="BE496" s="105" t="s">
        <v>512</v>
      </c>
      <c r="BF496" s="104">
        <v>0</v>
      </c>
      <c r="BG496" s="104">
        <v>0</v>
      </c>
      <c r="BH496" s="104">
        <v>0</v>
      </c>
      <c r="BI496" s="104" t="b">
        <v>1</v>
      </c>
      <c r="BJ496" s="105"/>
      <c r="BK496" s="105"/>
      <c r="BL496" s="104">
        <v>0</v>
      </c>
      <c r="BM496" s="104">
        <v>1</v>
      </c>
      <c r="BN496" s="104">
        <v>4</v>
      </c>
      <c r="BO496" s="105"/>
      <c r="BP496" s="105" t="s">
        <v>207</v>
      </c>
      <c r="BQ496" s="104">
        <v>140160</v>
      </c>
      <c r="BR496" s="105"/>
      <c r="BS496" s="105" t="s">
        <v>105</v>
      </c>
      <c r="BT496" s="105"/>
      <c r="BU496" s="104">
        <v>0</v>
      </c>
    </row>
    <row r="497" spans="1:73" x14ac:dyDescent="0.35">
      <c r="A497" s="104">
        <v>0</v>
      </c>
      <c r="B497" s="105" t="s">
        <v>511</v>
      </c>
      <c r="C497" s="105"/>
      <c r="D497" s="104">
        <v>2</v>
      </c>
      <c r="E497" s="105" t="s">
        <v>10811</v>
      </c>
      <c r="F497" s="105" t="s">
        <v>10656</v>
      </c>
      <c r="G497" s="104">
        <v>1</v>
      </c>
      <c r="H497" s="105" t="s">
        <v>483</v>
      </c>
      <c r="I497" s="104" t="b">
        <v>1</v>
      </c>
      <c r="J497" s="105"/>
      <c r="K497" s="105"/>
      <c r="L497" s="104">
        <v>24</v>
      </c>
      <c r="M497" s="105"/>
      <c r="N497" s="104" t="b">
        <v>1</v>
      </c>
      <c r="O497" s="104">
        <v>0</v>
      </c>
      <c r="P497" s="105"/>
      <c r="Q497" s="105"/>
      <c r="R497" s="104" t="b">
        <v>1</v>
      </c>
      <c r="S497" s="105"/>
      <c r="T497" s="105"/>
      <c r="U497" s="105"/>
      <c r="V497" s="105"/>
      <c r="W497" s="105"/>
      <c r="X497" s="105"/>
      <c r="Y497" s="105"/>
      <c r="Z497" s="105"/>
      <c r="AA497" s="105"/>
      <c r="AB497" s="105"/>
      <c r="AC497" s="105"/>
      <c r="AD497" s="105"/>
      <c r="AE497" s="105"/>
      <c r="AF497" s="105"/>
      <c r="AG497" s="105"/>
      <c r="AH497" s="105"/>
      <c r="AI497" s="105"/>
      <c r="AJ497" s="105"/>
      <c r="AK497" s="105"/>
      <c r="AL497" s="105"/>
      <c r="AM497" s="105"/>
      <c r="AN497" s="105"/>
      <c r="AO497" s="105"/>
      <c r="AP497" s="105"/>
      <c r="AQ497" s="104">
        <v>0</v>
      </c>
      <c r="AR497" s="104">
        <v>0</v>
      </c>
      <c r="AS497" s="105"/>
      <c r="AT497" s="104">
        <v>0</v>
      </c>
      <c r="AU497" s="104">
        <v>0</v>
      </c>
      <c r="AV497" s="104">
        <v>-1</v>
      </c>
      <c r="AW497" s="104">
        <v>1460</v>
      </c>
      <c r="AX497" s="104">
        <v>1460</v>
      </c>
      <c r="AY497" s="104">
        <v>20</v>
      </c>
      <c r="AZ497" s="104" t="b">
        <v>0</v>
      </c>
      <c r="BA497" s="104">
        <v>0</v>
      </c>
      <c r="BB497" s="104">
        <v>0</v>
      </c>
      <c r="BC497" s="104">
        <v>0</v>
      </c>
      <c r="BD497" s="104" t="b">
        <v>0</v>
      </c>
      <c r="BE497" s="105" t="s">
        <v>512</v>
      </c>
      <c r="BF497" s="104">
        <v>0</v>
      </c>
      <c r="BG497" s="104">
        <v>0</v>
      </c>
      <c r="BH497" s="104">
        <v>0</v>
      </c>
      <c r="BI497" s="104" t="b">
        <v>0</v>
      </c>
      <c r="BJ497" s="105"/>
      <c r="BK497" s="105"/>
      <c r="BL497" s="104">
        <v>0</v>
      </c>
      <c r="BM497" s="104">
        <v>2</v>
      </c>
      <c r="BN497" s="104">
        <v>0</v>
      </c>
      <c r="BO497" s="105" t="s">
        <v>6742</v>
      </c>
      <c r="BP497" s="105" t="s">
        <v>6743</v>
      </c>
      <c r="BQ497" s="104">
        <v>17520</v>
      </c>
      <c r="BR497" s="105"/>
      <c r="BS497" s="105" t="s">
        <v>513</v>
      </c>
      <c r="BT497" s="105"/>
      <c r="BU497" s="104">
        <v>0</v>
      </c>
    </row>
    <row r="498" spans="1:73" x14ac:dyDescent="0.35">
      <c r="A498" s="104">
        <v>0</v>
      </c>
      <c r="B498" s="105" t="s">
        <v>511</v>
      </c>
      <c r="C498" s="105"/>
      <c r="D498" s="104">
        <v>2</v>
      </c>
      <c r="E498" s="105" t="s">
        <v>10812</v>
      </c>
      <c r="F498" s="105" t="s">
        <v>6892</v>
      </c>
      <c r="G498" s="104">
        <v>1</v>
      </c>
      <c r="H498" s="105" t="s">
        <v>483</v>
      </c>
      <c r="I498" s="104" t="b">
        <v>1</v>
      </c>
      <c r="J498" s="105"/>
      <c r="K498" s="105"/>
      <c r="L498" s="104">
        <v>24</v>
      </c>
      <c r="M498" s="105"/>
      <c r="N498" s="104" t="b">
        <v>1</v>
      </c>
      <c r="O498" s="104">
        <v>0</v>
      </c>
      <c r="P498" s="105" t="s">
        <v>485</v>
      </c>
      <c r="Q498" s="105" t="s">
        <v>6002</v>
      </c>
      <c r="R498" s="104" t="b">
        <v>0</v>
      </c>
      <c r="S498" s="105"/>
      <c r="T498" s="105"/>
      <c r="U498" s="105"/>
      <c r="V498" s="105"/>
      <c r="W498" s="105"/>
      <c r="X498" s="105"/>
      <c r="Y498" s="105"/>
      <c r="Z498" s="105"/>
      <c r="AA498" s="105"/>
      <c r="AB498" s="105"/>
      <c r="AC498" s="105"/>
      <c r="AD498" s="105"/>
      <c r="AE498" s="105"/>
      <c r="AF498" s="105"/>
      <c r="AG498" s="105"/>
      <c r="AH498" s="105"/>
      <c r="AI498" s="105"/>
      <c r="AJ498" s="105"/>
      <c r="AK498" s="105"/>
      <c r="AL498" s="105"/>
      <c r="AM498" s="105"/>
      <c r="AN498" s="105"/>
      <c r="AO498" s="105"/>
      <c r="AP498" s="105"/>
      <c r="AQ498" s="104">
        <v>0</v>
      </c>
      <c r="AR498" s="104">
        <v>0</v>
      </c>
      <c r="AS498" s="105"/>
      <c r="AT498" s="104">
        <v>0</v>
      </c>
      <c r="AU498" s="104">
        <v>0</v>
      </c>
      <c r="AV498" s="104">
        <v>-1</v>
      </c>
      <c r="AW498" s="104">
        <v>1460</v>
      </c>
      <c r="AX498" s="104">
        <v>1460</v>
      </c>
      <c r="AY498" s="104">
        <v>20</v>
      </c>
      <c r="AZ498" s="104" t="b">
        <v>0</v>
      </c>
      <c r="BA498" s="104">
        <v>0</v>
      </c>
      <c r="BB498" s="104">
        <v>0</v>
      </c>
      <c r="BC498" s="104">
        <v>0</v>
      </c>
      <c r="BD498" s="104" t="b">
        <v>0</v>
      </c>
      <c r="BE498" s="105" t="s">
        <v>512</v>
      </c>
      <c r="BF498" s="104">
        <v>0</v>
      </c>
      <c r="BG498" s="104">
        <v>0</v>
      </c>
      <c r="BH498" s="104">
        <v>0</v>
      </c>
      <c r="BI498" s="104" t="b">
        <v>0</v>
      </c>
      <c r="BJ498" s="105"/>
      <c r="BK498" s="105"/>
      <c r="BL498" s="104">
        <v>0</v>
      </c>
      <c r="BM498" s="104">
        <v>0</v>
      </c>
      <c r="BN498" s="104">
        <v>2</v>
      </c>
      <c r="BO498" s="105"/>
      <c r="BP498" s="105" t="s">
        <v>208</v>
      </c>
      <c r="BQ498" s="104">
        <v>8760</v>
      </c>
      <c r="BR498" s="105"/>
      <c r="BS498" s="105" t="s">
        <v>513</v>
      </c>
      <c r="BT498" s="105"/>
      <c r="BU498" s="104">
        <v>0</v>
      </c>
    </row>
    <row r="499" spans="1:73" x14ac:dyDescent="0.35">
      <c r="A499" s="104">
        <v>0</v>
      </c>
      <c r="B499" s="105" t="s">
        <v>482</v>
      </c>
      <c r="C499" s="105"/>
      <c r="D499" s="104">
        <v>2</v>
      </c>
      <c r="E499" s="105" t="s">
        <v>10812</v>
      </c>
      <c r="F499" s="105" t="s">
        <v>6895</v>
      </c>
      <c r="G499" s="104">
        <v>1</v>
      </c>
      <c r="H499" s="105" t="s">
        <v>483</v>
      </c>
      <c r="I499" s="104" t="b">
        <v>1</v>
      </c>
      <c r="J499" s="105"/>
      <c r="K499" s="105"/>
      <c r="L499" s="104">
        <v>24</v>
      </c>
      <c r="M499" s="105"/>
      <c r="N499" s="104" t="b">
        <v>1</v>
      </c>
      <c r="O499" s="104">
        <v>0</v>
      </c>
      <c r="P499" s="105" t="s">
        <v>485</v>
      </c>
      <c r="Q499" s="105" t="s">
        <v>6002</v>
      </c>
      <c r="R499" s="104" t="b">
        <v>0</v>
      </c>
      <c r="S499" s="105"/>
      <c r="T499" s="105"/>
      <c r="U499" s="105"/>
      <c r="V499" s="105"/>
      <c r="W499" s="105"/>
      <c r="X499" s="105"/>
      <c r="Y499" s="105"/>
      <c r="Z499" s="105"/>
      <c r="AA499" s="105"/>
      <c r="AB499" s="105"/>
      <c r="AC499" s="105"/>
      <c r="AD499" s="105"/>
      <c r="AE499" s="105"/>
      <c r="AF499" s="105"/>
      <c r="AG499" s="105"/>
      <c r="AH499" s="105"/>
      <c r="AI499" s="105"/>
      <c r="AJ499" s="105"/>
      <c r="AK499" s="105"/>
      <c r="AL499" s="105"/>
      <c r="AM499" s="105"/>
      <c r="AN499" s="105"/>
      <c r="AO499" s="105"/>
      <c r="AP499" s="105"/>
      <c r="AQ499" s="104">
        <v>0</v>
      </c>
      <c r="AR499" s="104">
        <v>20000</v>
      </c>
      <c r="AS499" s="105"/>
      <c r="AT499" s="104">
        <v>0</v>
      </c>
      <c r="AU499" s="104">
        <v>0</v>
      </c>
      <c r="AV499" s="104">
        <v>-1</v>
      </c>
      <c r="AW499" s="104">
        <v>1460</v>
      </c>
      <c r="AX499" s="104">
        <v>1460</v>
      </c>
      <c r="AY499" s="104">
        <v>20</v>
      </c>
      <c r="AZ499" s="104" t="b">
        <v>0</v>
      </c>
      <c r="BA499" s="104">
        <v>0</v>
      </c>
      <c r="BB499" s="104">
        <v>0</v>
      </c>
      <c r="BC499" s="104">
        <v>0</v>
      </c>
      <c r="BD499" s="104" t="b">
        <v>1</v>
      </c>
      <c r="BE499" s="105" t="s">
        <v>512</v>
      </c>
      <c r="BF499" s="104">
        <v>0</v>
      </c>
      <c r="BG499" s="104">
        <v>0</v>
      </c>
      <c r="BH499" s="104">
        <v>0</v>
      </c>
      <c r="BI499" s="104" t="b">
        <v>1</v>
      </c>
      <c r="BJ499" s="105"/>
      <c r="BK499" s="105"/>
      <c r="BL499" s="104">
        <v>0</v>
      </c>
      <c r="BM499" s="104">
        <v>1</v>
      </c>
      <c r="BN499" s="104">
        <v>4</v>
      </c>
      <c r="BO499" s="105"/>
      <c r="BP499" s="105" t="s">
        <v>207</v>
      </c>
      <c r="BQ499" s="104">
        <v>140160</v>
      </c>
      <c r="BR499" s="105"/>
      <c r="BS499" s="105" t="s">
        <v>105</v>
      </c>
      <c r="BT499" s="105"/>
      <c r="BU499" s="104">
        <v>0</v>
      </c>
    </row>
    <row r="500" spans="1:73" x14ac:dyDescent="0.35">
      <c r="A500" s="104">
        <v>0</v>
      </c>
      <c r="B500" s="105" t="s">
        <v>511</v>
      </c>
      <c r="C500" s="105"/>
      <c r="D500" s="104">
        <v>2</v>
      </c>
      <c r="E500" s="105" t="s">
        <v>10812</v>
      </c>
      <c r="F500" s="105" t="s">
        <v>10656</v>
      </c>
      <c r="G500" s="104">
        <v>1</v>
      </c>
      <c r="H500" s="105" t="s">
        <v>483</v>
      </c>
      <c r="I500" s="104" t="b">
        <v>1</v>
      </c>
      <c r="J500" s="105"/>
      <c r="K500" s="105"/>
      <c r="L500" s="104">
        <v>24</v>
      </c>
      <c r="M500" s="105"/>
      <c r="N500" s="104" t="b">
        <v>1</v>
      </c>
      <c r="O500" s="104">
        <v>0</v>
      </c>
      <c r="P500" s="105"/>
      <c r="Q500" s="105"/>
      <c r="R500" s="104" t="b">
        <v>1</v>
      </c>
      <c r="S500" s="105"/>
      <c r="T500" s="105"/>
      <c r="U500" s="105"/>
      <c r="V500" s="105"/>
      <c r="W500" s="105"/>
      <c r="X500" s="105"/>
      <c r="Y500" s="105"/>
      <c r="Z500" s="105"/>
      <c r="AA500" s="105"/>
      <c r="AB500" s="105"/>
      <c r="AC500" s="105"/>
      <c r="AD500" s="105"/>
      <c r="AE500" s="105"/>
      <c r="AF500" s="105"/>
      <c r="AG500" s="105"/>
      <c r="AH500" s="105"/>
      <c r="AI500" s="105"/>
      <c r="AJ500" s="105"/>
      <c r="AK500" s="105"/>
      <c r="AL500" s="105"/>
      <c r="AM500" s="105"/>
      <c r="AN500" s="105"/>
      <c r="AO500" s="105"/>
      <c r="AP500" s="105"/>
      <c r="AQ500" s="104">
        <v>0</v>
      </c>
      <c r="AR500" s="104">
        <v>0</v>
      </c>
      <c r="AS500" s="105"/>
      <c r="AT500" s="104">
        <v>0</v>
      </c>
      <c r="AU500" s="104">
        <v>0</v>
      </c>
      <c r="AV500" s="104">
        <v>-1</v>
      </c>
      <c r="AW500" s="104">
        <v>1460</v>
      </c>
      <c r="AX500" s="104">
        <v>1460</v>
      </c>
      <c r="AY500" s="104">
        <v>20</v>
      </c>
      <c r="AZ500" s="104" t="b">
        <v>0</v>
      </c>
      <c r="BA500" s="104">
        <v>0</v>
      </c>
      <c r="BB500" s="104">
        <v>0</v>
      </c>
      <c r="BC500" s="104">
        <v>0</v>
      </c>
      <c r="BD500" s="104" t="b">
        <v>0</v>
      </c>
      <c r="BE500" s="105" t="s">
        <v>512</v>
      </c>
      <c r="BF500" s="104">
        <v>0</v>
      </c>
      <c r="BG500" s="104">
        <v>0</v>
      </c>
      <c r="BH500" s="104">
        <v>0</v>
      </c>
      <c r="BI500" s="104" t="b">
        <v>0</v>
      </c>
      <c r="BJ500" s="105"/>
      <c r="BK500" s="105"/>
      <c r="BL500" s="104">
        <v>0</v>
      </c>
      <c r="BM500" s="104">
        <v>2</v>
      </c>
      <c r="BN500" s="104">
        <v>0</v>
      </c>
      <c r="BO500" s="105" t="s">
        <v>6742</v>
      </c>
      <c r="BP500" s="105" t="s">
        <v>6743</v>
      </c>
      <c r="BQ500" s="104">
        <v>17520</v>
      </c>
      <c r="BR500" s="105"/>
      <c r="BS500" s="105" t="s">
        <v>513</v>
      </c>
      <c r="BT500" s="105"/>
      <c r="BU500" s="104">
        <v>0</v>
      </c>
    </row>
    <row r="501" spans="1:73" x14ac:dyDescent="0.35">
      <c r="A501" s="104">
        <v>0</v>
      </c>
      <c r="B501" s="105" t="s">
        <v>482</v>
      </c>
      <c r="C501" s="105"/>
      <c r="D501" s="104">
        <v>2</v>
      </c>
      <c r="E501" s="105" t="s">
        <v>6943</v>
      </c>
      <c r="F501" s="105" t="s">
        <v>6896</v>
      </c>
      <c r="G501" s="104">
        <v>1</v>
      </c>
      <c r="H501" s="105" t="s">
        <v>483</v>
      </c>
      <c r="I501" s="104" t="b">
        <v>1</v>
      </c>
      <c r="J501" s="105" t="s">
        <v>5946</v>
      </c>
      <c r="K501" s="105" t="s">
        <v>5945</v>
      </c>
      <c r="L501" s="104">
        <v>24</v>
      </c>
      <c r="M501" s="105"/>
      <c r="N501" s="104" t="b">
        <v>1</v>
      </c>
      <c r="O501" s="104">
        <v>0</v>
      </c>
      <c r="P501" s="105" t="s">
        <v>485</v>
      </c>
      <c r="Q501" s="105" t="s">
        <v>6002</v>
      </c>
      <c r="R501" s="104" t="b">
        <v>0</v>
      </c>
      <c r="S501" s="105"/>
      <c r="T501" s="105"/>
      <c r="U501" s="105"/>
      <c r="V501" s="105"/>
      <c r="W501" s="105"/>
      <c r="X501" s="105"/>
      <c r="Y501" s="105"/>
      <c r="Z501" s="105"/>
      <c r="AA501" s="105"/>
      <c r="AB501" s="105"/>
      <c r="AC501" s="105"/>
      <c r="AD501" s="105"/>
      <c r="AE501" s="105"/>
      <c r="AF501" s="105"/>
      <c r="AG501" s="105"/>
      <c r="AH501" s="105"/>
      <c r="AI501" s="105"/>
      <c r="AJ501" s="105"/>
      <c r="AK501" s="105"/>
      <c r="AL501" s="105"/>
      <c r="AM501" s="105"/>
      <c r="AN501" s="105"/>
      <c r="AO501" s="105"/>
      <c r="AP501" s="105"/>
      <c r="AQ501" s="104">
        <v>0</v>
      </c>
      <c r="AR501" s="104">
        <v>10000</v>
      </c>
      <c r="AS501" s="105"/>
      <c r="AT501" s="104">
        <v>0</v>
      </c>
      <c r="AU501" s="104">
        <v>0</v>
      </c>
      <c r="AV501" s="104">
        <v>-1</v>
      </c>
      <c r="AW501" s="104">
        <v>1460</v>
      </c>
      <c r="AX501" s="104">
        <v>1460</v>
      </c>
      <c r="AY501" s="104">
        <v>20</v>
      </c>
      <c r="AZ501" s="104" t="b">
        <v>0</v>
      </c>
      <c r="BA501" s="104">
        <v>0</v>
      </c>
      <c r="BB501" s="104">
        <v>0</v>
      </c>
      <c r="BC501" s="104">
        <v>0</v>
      </c>
      <c r="BD501" s="104" t="b">
        <v>1</v>
      </c>
      <c r="BE501" s="105" t="s">
        <v>512</v>
      </c>
      <c r="BF501" s="104">
        <v>0</v>
      </c>
      <c r="BG501" s="104">
        <v>0</v>
      </c>
      <c r="BH501" s="104">
        <v>0</v>
      </c>
      <c r="BI501" s="104" t="b">
        <v>1</v>
      </c>
      <c r="BJ501" s="105"/>
      <c r="BK501" s="105"/>
      <c r="BL501" s="104">
        <v>0</v>
      </c>
      <c r="BM501" s="104">
        <v>0</v>
      </c>
      <c r="BN501" s="104">
        <v>4</v>
      </c>
      <c r="BO501" s="105"/>
      <c r="BP501" s="105" t="s">
        <v>207</v>
      </c>
      <c r="BQ501" s="104">
        <v>175200</v>
      </c>
      <c r="BR501" s="105"/>
      <c r="BS501" s="105" t="s">
        <v>105</v>
      </c>
      <c r="BT501" s="105"/>
      <c r="BU501" s="104">
        <v>0</v>
      </c>
    </row>
    <row r="502" spans="1:73" x14ac:dyDescent="0.35">
      <c r="A502" s="104">
        <v>0</v>
      </c>
      <c r="B502" s="105" t="s">
        <v>511</v>
      </c>
      <c r="C502" s="105"/>
      <c r="D502" s="104">
        <v>2</v>
      </c>
      <c r="E502" s="105" t="s">
        <v>6943</v>
      </c>
      <c r="F502" s="105" t="s">
        <v>10682</v>
      </c>
      <c r="G502" s="104">
        <v>1</v>
      </c>
      <c r="H502" s="105" t="s">
        <v>483</v>
      </c>
      <c r="I502" s="104" t="b">
        <v>1</v>
      </c>
      <c r="J502" s="105"/>
      <c r="K502" s="105"/>
      <c r="L502" s="104">
        <v>24</v>
      </c>
      <c r="M502" s="105"/>
      <c r="N502" s="104" t="b">
        <v>1</v>
      </c>
      <c r="O502" s="104">
        <v>0</v>
      </c>
      <c r="P502" s="105"/>
      <c r="Q502" s="105"/>
      <c r="R502" s="104" t="b">
        <v>1</v>
      </c>
      <c r="S502" s="105"/>
      <c r="T502" s="105"/>
      <c r="U502" s="105"/>
      <c r="V502" s="105"/>
      <c r="W502" s="105"/>
      <c r="X502" s="105"/>
      <c r="Y502" s="105"/>
      <c r="Z502" s="105"/>
      <c r="AA502" s="105"/>
      <c r="AB502" s="105"/>
      <c r="AC502" s="105"/>
      <c r="AD502" s="105"/>
      <c r="AE502" s="105"/>
      <c r="AF502" s="105"/>
      <c r="AG502" s="105"/>
      <c r="AH502" s="105"/>
      <c r="AI502" s="105"/>
      <c r="AJ502" s="105"/>
      <c r="AK502" s="105"/>
      <c r="AL502" s="105"/>
      <c r="AM502" s="105"/>
      <c r="AN502" s="105"/>
      <c r="AO502" s="105"/>
      <c r="AP502" s="105"/>
      <c r="AQ502" s="104">
        <v>0</v>
      </c>
      <c r="AR502" s="104">
        <v>0</v>
      </c>
      <c r="AS502" s="105"/>
      <c r="AT502" s="104">
        <v>0</v>
      </c>
      <c r="AU502" s="104">
        <v>0</v>
      </c>
      <c r="AV502" s="104">
        <v>-1</v>
      </c>
      <c r="AW502" s="104">
        <v>1460</v>
      </c>
      <c r="AX502" s="104">
        <v>1460</v>
      </c>
      <c r="AY502" s="104">
        <v>20</v>
      </c>
      <c r="AZ502" s="104" t="b">
        <v>0</v>
      </c>
      <c r="BA502" s="104">
        <v>0</v>
      </c>
      <c r="BB502" s="104">
        <v>0</v>
      </c>
      <c r="BC502" s="104">
        <v>0</v>
      </c>
      <c r="BD502" s="104" t="b">
        <v>0</v>
      </c>
      <c r="BE502" s="105" t="s">
        <v>512</v>
      </c>
      <c r="BF502" s="104">
        <v>0</v>
      </c>
      <c r="BG502" s="104">
        <v>0</v>
      </c>
      <c r="BH502" s="104">
        <v>0</v>
      </c>
      <c r="BI502" s="104" t="b">
        <v>0</v>
      </c>
      <c r="BJ502" s="105"/>
      <c r="BK502" s="105"/>
      <c r="BL502" s="104">
        <v>0</v>
      </c>
      <c r="BM502" s="104">
        <v>1</v>
      </c>
      <c r="BN502" s="104">
        <v>0</v>
      </c>
      <c r="BO502" s="105" t="s">
        <v>6843</v>
      </c>
      <c r="BP502" s="105" t="s">
        <v>6743</v>
      </c>
      <c r="BQ502" s="104">
        <v>8760</v>
      </c>
      <c r="BR502" s="105"/>
      <c r="BS502" s="105" t="s">
        <v>513</v>
      </c>
      <c r="BT502" s="105"/>
      <c r="BU502" s="104">
        <v>0</v>
      </c>
    </row>
    <row r="503" spans="1:73" x14ac:dyDescent="0.35">
      <c r="A503" s="104">
        <v>0</v>
      </c>
      <c r="B503" s="105" t="s">
        <v>511</v>
      </c>
      <c r="C503" s="105"/>
      <c r="D503" s="104">
        <v>2</v>
      </c>
      <c r="E503" s="105" t="s">
        <v>6943</v>
      </c>
      <c r="F503" s="105" t="s">
        <v>6897</v>
      </c>
      <c r="G503" s="104">
        <v>1</v>
      </c>
      <c r="H503" s="105" t="s">
        <v>483</v>
      </c>
      <c r="I503" s="104" t="b">
        <v>1</v>
      </c>
      <c r="J503" s="105"/>
      <c r="K503" s="105"/>
      <c r="L503" s="104">
        <v>24</v>
      </c>
      <c r="M503" s="105"/>
      <c r="N503" s="104" t="b">
        <v>1</v>
      </c>
      <c r="O503" s="104">
        <v>0</v>
      </c>
      <c r="P503" s="105"/>
      <c r="Q503" s="105" t="s">
        <v>5934</v>
      </c>
      <c r="R503" s="104" t="b">
        <v>1</v>
      </c>
      <c r="S503" s="105"/>
      <c r="T503" s="105"/>
      <c r="U503" s="105"/>
      <c r="V503" s="105"/>
      <c r="W503" s="105"/>
      <c r="X503" s="105"/>
      <c r="Y503" s="105"/>
      <c r="Z503" s="105"/>
      <c r="AA503" s="105"/>
      <c r="AB503" s="105"/>
      <c r="AC503" s="105"/>
      <c r="AD503" s="105"/>
      <c r="AE503" s="105"/>
      <c r="AF503" s="105"/>
      <c r="AG503" s="105"/>
      <c r="AH503" s="105"/>
      <c r="AI503" s="105"/>
      <c r="AJ503" s="105"/>
      <c r="AK503" s="105"/>
      <c r="AL503" s="105"/>
      <c r="AM503" s="105"/>
      <c r="AN503" s="105"/>
      <c r="AO503" s="105"/>
      <c r="AP503" s="105"/>
      <c r="AQ503" s="104">
        <v>0</v>
      </c>
      <c r="AR503" s="104">
        <v>0</v>
      </c>
      <c r="AS503" s="105"/>
      <c r="AT503" s="104">
        <v>0</v>
      </c>
      <c r="AU503" s="104">
        <v>0</v>
      </c>
      <c r="AV503" s="104">
        <v>-1</v>
      </c>
      <c r="AW503" s="104">
        <v>1460</v>
      </c>
      <c r="AX503" s="104">
        <v>1460</v>
      </c>
      <c r="AY503" s="104">
        <v>20</v>
      </c>
      <c r="AZ503" s="104" t="b">
        <v>0</v>
      </c>
      <c r="BA503" s="104">
        <v>0</v>
      </c>
      <c r="BB503" s="104">
        <v>0</v>
      </c>
      <c r="BC503" s="104">
        <v>0</v>
      </c>
      <c r="BD503" s="104" t="b">
        <v>0</v>
      </c>
      <c r="BE503" s="105" t="s">
        <v>512</v>
      </c>
      <c r="BF503" s="104">
        <v>0</v>
      </c>
      <c r="BG503" s="104">
        <v>0</v>
      </c>
      <c r="BH503" s="104">
        <v>0</v>
      </c>
      <c r="BI503" s="104" t="b">
        <v>0</v>
      </c>
      <c r="BJ503" s="105"/>
      <c r="BK503" s="105"/>
      <c r="BL503" s="104">
        <v>0</v>
      </c>
      <c r="BM503" s="104">
        <v>2</v>
      </c>
      <c r="BN503" s="104">
        <v>8</v>
      </c>
      <c r="BO503" s="105"/>
      <c r="BP503" s="105" t="s">
        <v>6743</v>
      </c>
      <c r="BQ503" s="104">
        <v>43800</v>
      </c>
      <c r="BR503" s="105"/>
      <c r="BS503" s="105" t="s">
        <v>513</v>
      </c>
      <c r="BT503" s="105"/>
      <c r="BU503" s="104">
        <v>0</v>
      </c>
    </row>
    <row r="504" spans="1:73" x14ac:dyDescent="0.35">
      <c r="A504" s="104">
        <v>0</v>
      </c>
      <c r="B504" s="105" t="s">
        <v>511</v>
      </c>
      <c r="C504" s="105"/>
      <c r="D504" s="104">
        <v>2</v>
      </c>
      <c r="E504" s="105" t="s">
        <v>6943</v>
      </c>
      <c r="F504" s="105" t="s">
        <v>10656</v>
      </c>
      <c r="G504" s="104">
        <v>1</v>
      </c>
      <c r="H504" s="105" t="s">
        <v>483</v>
      </c>
      <c r="I504" s="104" t="b">
        <v>1</v>
      </c>
      <c r="J504" s="105"/>
      <c r="K504" s="105"/>
      <c r="L504" s="104">
        <v>24</v>
      </c>
      <c r="M504" s="105"/>
      <c r="N504" s="104" t="b">
        <v>1</v>
      </c>
      <c r="O504" s="104">
        <v>0</v>
      </c>
      <c r="P504" s="105"/>
      <c r="Q504" s="105"/>
      <c r="R504" s="104" t="b">
        <v>1</v>
      </c>
      <c r="S504" s="105"/>
      <c r="T504" s="105"/>
      <c r="U504" s="105"/>
      <c r="V504" s="105"/>
      <c r="W504" s="105"/>
      <c r="X504" s="105"/>
      <c r="Y504" s="105"/>
      <c r="Z504" s="105"/>
      <c r="AA504" s="105"/>
      <c r="AB504" s="105"/>
      <c r="AC504" s="105"/>
      <c r="AD504" s="105"/>
      <c r="AE504" s="105"/>
      <c r="AF504" s="105"/>
      <c r="AG504" s="105"/>
      <c r="AH504" s="105"/>
      <c r="AI504" s="105"/>
      <c r="AJ504" s="105"/>
      <c r="AK504" s="105"/>
      <c r="AL504" s="105"/>
      <c r="AM504" s="105"/>
      <c r="AN504" s="105"/>
      <c r="AO504" s="105"/>
      <c r="AP504" s="105"/>
      <c r="AQ504" s="104">
        <v>0</v>
      </c>
      <c r="AR504" s="104">
        <v>0</v>
      </c>
      <c r="AS504" s="105"/>
      <c r="AT504" s="104">
        <v>0</v>
      </c>
      <c r="AU504" s="104">
        <v>0</v>
      </c>
      <c r="AV504" s="104">
        <v>-1</v>
      </c>
      <c r="AW504" s="104">
        <v>1460</v>
      </c>
      <c r="AX504" s="104">
        <v>1460</v>
      </c>
      <c r="AY504" s="104">
        <v>20</v>
      </c>
      <c r="AZ504" s="104" t="b">
        <v>0</v>
      </c>
      <c r="BA504" s="104">
        <v>0</v>
      </c>
      <c r="BB504" s="104">
        <v>0</v>
      </c>
      <c r="BC504" s="104">
        <v>0</v>
      </c>
      <c r="BD504" s="104" t="b">
        <v>0</v>
      </c>
      <c r="BE504" s="105" t="s">
        <v>512</v>
      </c>
      <c r="BF504" s="104">
        <v>0</v>
      </c>
      <c r="BG504" s="104">
        <v>0</v>
      </c>
      <c r="BH504" s="104">
        <v>0</v>
      </c>
      <c r="BI504" s="104" t="b">
        <v>0</v>
      </c>
      <c r="BJ504" s="105"/>
      <c r="BK504" s="105"/>
      <c r="BL504" s="104">
        <v>0</v>
      </c>
      <c r="BM504" s="104">
        <v>3</v>
      </c>
      <c r="BN504" s="104">
        <v>0</v>
      </c>
      <c r="BO504" s="105" t="s">
        <v>6742</v>
      </c>
      <c r="BP504" s="105" t="s">
        <v>6743</v>
      </c>
      <c r="BQ504" s="104">
        <v>17520</v>
      </c>
      <c r="BR504" s="105"/>
      <c r="BS504" s="105" t="s">
        <v>513</v>
      </c>
      <c r="BT504" s="105"/>
      <c r="BU504" s="104">
        <v>0</v>
      </c>
    </row>
    <row r="505" spans="1:73" x14ac:dyDescent="0.35">
      <c r="A505" s="104">
        <v>0</v>
      </c>
      <c r="B505" s="105" t="s">
        <v>511</v>
      </c>
      <c r="C505" s="105"/>
      <c r="D505" s="104">
        <v>2</v>
      </c>
      <c r="E505" s="105" t="s">
        <v>6979</v>
      </c>
      <c r="F505" s="105" t="s">
        <v>6878</v>
      </c>
      <c r="G505" s="104">
        <v>1</v>
      </c>
      <c r="H505" s="105" t="s">
        <v>483</v>
      </c>
      <c r="I505" s="104" t="b">
        <v>1</v>
      </c>
      <c r="J505" s="105"/>
      <c r="K505" s="105"/>
      <c r="L505" s="104">
        <v>24</v>
      </c>
      <c r="M505" s="105"/>
      <c r="N505" s="104" t="b">
        <v>1</v>
      </c>
      <c r="O505" s="104">
        <v>0</v>
      </c>
      <c r="P505" s="105"/>
      <c r="Q505" s="105" t="s">
        <v>5934</v>
      </c>
      <c r="R505" s="104" t="b">
        <v>1</v>
      </c>
      <c r="S505" s="105"/>
      <c r="T505" s="105"/>
      <c r="U505" s="105"/>
      <c r="V505" s="105"/>
      <c r="W505" s="105"/>
      <c r="X505" s="105"/>
      <c r="Y505" s="105"/>
      <c r="Z505" s="105"/>
      <c r="AA505" s="105"/>
      <c r="AB505" s="105"/>
      <c r="AC505" s="105"/>
      <c r="AD505" s="105"/>
      <c r="AE505" s="105"/>
      <c r="AF505" s="105"/>
      <c r="AG505" s="105"/>
      <c r="AH505" s="105"/>
      <c r="AI505" s="105"/>
      <c r="AJ505" s="105"/>
      <c r="AK505" s="105"/>
      <c r="AL505" s="105"/>
      <c r="AM505" s="105"/>
      <c r="AN505" s="105"/>
      <c r="AO505" s="105"/>
      <c r="AP505" s="105"/>
      <c r="AQ505" s="104">
        <v>0</v>
      </c>
      <c r="AR505" s="104">
        <v>0</v>
      </c>
      <c r="AS505" s="105"/>
      <c r="AT505" s="104">
        <v>0</v>
      </c>
      <c r="AU505" s="104">
        <v>0</v>
      </c>
      <c r="AV505" s="104">
        <v>-1</v>
      </c>
      <c r="AW505" s="104">
        <v>17520</v>
      </c>
      <c r="AX505" s="104">
        <v>0.1</v>
      </c>
      <c r="AY505" s="104">
        <v>2</v>
      </c>
      <c r="AZ505" s="104" t="b">
        <v>0</v>
      </c>
      <c r="BA505" s="104">
        <v>0</v>
      </c>
      <c r="BB505" s="104">
        <v>0</v>
      </c>
      <c r="BC505" s="104">
        <v>0</v>
      </c>
      <c r="BD505" s="104" t="b">
        <v>1</v>
      </c>
      <c r="BE505" s="105" t="s">
        <v>877</v>
      </c>
      <c r="BF505" s="104">
        <v>8760</v>
      </c>
      <c r="BG505" s="104">
        <v>0</v>
      </c>
      <c r="BH505" s="104">
        <v>0</v>
      </c>
      <c r="BI505" s="104" t="b">
        <v>0</v>
      </c>
      <c r="BJ505" s="105"/>
      <c r="BK505" s="105"/>
      <c r="BL505" s="104">
        <v>0</v>
      </c>
      <c r="BM505" s="104">
        <v>0</v>
      </c>
      <c r="BN505" s="104">
        <v>8</v>
      </c>
      <c r="BO505" s="105"/>
      <c r="BP505" s="105" t="s">
        <v>6743</v>
      </c>
      <c r="BQ505" s="104">
        <v>8760</v>
      </c>
      <c r="BR505" s="105"/>
      <c r="BS505" s="105" t="s">
        <v>513</v>
      </c>
      <c r="BT505" s="105"/>
      <c r="BU505" s="104">
        <v>0</v>
      </c>
    </row>
    <row r="506" spans="1:73" x14ac:dyDescent="0.35">
      <c r="A506" s="104">
        <v>0</v>
      </c>
      <c r="B506" s="105" t="s">
        <v>482</v>
      </c>
      <c r="C506" s="105"/>
      <c r="D506" s="104">
        <v>2</v>
      </c>
      <c r="E506" s="105" t="s">
        <v>6979</v>
      </c>
      <c r="F506" s="105" t="s">
        <v>6903</v>
      </c>
      <c r="G506" s="104">
        <v>1</v>
      </c>
      <c r="H506" s="105" t="s">
        <v>483</v>
      </c>
      <c r="I506" s="104" t="b">
        <v>1</v>
      </c>
      <c r="J506" s="105"/>
      <c r="K506" s="105"/>
      <c r="L506" s="104">
        <v>24</v>
      </c>
      <c r="M506" s="105"/>
      <c r="N506" s="104" t="b">
        <v>1</v>
      </c>
      <c r="O506" s="104">
        <v>0</v>
      </c>
      <c r="P506" s="105" t="s">
        <v>485</v>
      </c>
      <c r="Q506" s="105" t="s">
        <v>6002</v>
      </c>
      <c r="R506" s="104" t="b">
        <v>0</v>
      </c>
      <c r="S506" s="105"/>
      <c r="T506" s="105"/>
      <c r="U506" s="105"/>
      <c r="V506" s="105"/>
      <c r="W506" s="105"/>
      <c r="X506" s="105"/>
      <c r="Y506" s="105"/>
      <c r="Z506" s="105"/>
      <c r="AA506" s="105"/>
      <c r="AB506" s="105"/>
      <c r="AC506" s="105"/>
      <c r="AD506" s="105"/>
      <c r="AE506" s="105"/>
      <c r="AF506" s="105"/>
      <c r="AG506" s="105"/>
      <c r="AH506" s="105"/>
      <c r="AI506" s="105"/>
      <c r="AJ506" s="105"/>
      <c r="AK506" s="105"/>
      <c r="AL506" s="105"/>
      <c r="AM506" s="105"/>
      <c r="AN506" s="105"/>
      <c r="AO506" s="105"/>
      <c r="AP506" s="105"/>
      <c r="AQ506" s="104">
        <v>0</v>
      </c>
      <c r="AR506" s="104">
        <v>500</v>
      </c>
      <c r="AS506" s="105"/>
      <c r="AT506" s="104">
        <v>0</v>
      </c>
      <c r="AU506" s="104">
        <v>0</v>
      </c>
      <c r="AV506" s="104">
        <v>-1</v>
      </c>
      <c r="AW506" s="104">
        <v>1460</v>
      </c>
      <c r="AX506" s="104">
        <v>1460</v>
      </c>
      <c r="AY506" s="104">
        <v>20</v>
      </c>
      <c r="AZ506" s="104" t="b">
        <v>0</v>
      </c>
      <c r="BA506" s="104">
        <v>0</v>
      </c>
      <c r="BB506" s="104">
        <v>0</v>
      </c>
      <c r="BC506" s="104">
        <v>0</v>
      </c>
      <c r="BD506" s="104" t="b">
        <v>1</v>
      </c>
      <c r="BE506" s="105" t="s">
        <v>512</v>
      </c>
      <c r="BF506" s="104">
        <v>0</v>
      </c>
      <c r="BG506" s="104">
        <v>0</v>
      </c>
      <c r="BH506" s="104">
        <v>0</v>
      </c>
      <c r="BI506" s="104" t="b">
        <v>1</v>
      </c>
      <c r="BJ506" s="105"/>
      <c r="BK506" s="105"/>
      <c r="BL506" s="104">
        <v>0</v>
      </c>
      <c r="BM506" s="104">
        <v>1</v>
      </c>
      <c r="BN506" s="104">
        <v>4</v>
      </c>
      <c r="BO506" s="105"/>
      <c r="BP506" s="105" t="s">
        <v>311</v>
      </c>
      <c r="BQ506" s="104">
        <v>175200</v>
      </c>
      <c r="BR506" s="105"/>
      <c r="BS506" s="105" t="s">
        <v>105</v>
      </c>
      <c r="BT506" s="105"/>
      <c r="BU506" s="104">
        <v>0</v>
      </c>
    </row>
    <row r="507" spans="1:73" x14ac:dyDescent="0.35">
      <c r="A507" s="104">
        <v>0</v>
      </c>
      <c r="B507" s="105" t="s">
        <v>482</v>
      </c>
      <c r="C507" s="105"/>
      <c r="D507" s="104">
        <v>2</v>
      </c>
      <c r="E507" s="105" t="s">
        <v>6944</v>
      </c>
      <c r="F507" s="105" t="s">
        <v>6902</v>
      </c>
      <c r="G507" s="104">
        <v>1</v>
      </c>
      <c r="H507" s="105" t="s">
        <v>483</v>
      </c>
      <c r="I507" s="104" t="b">
        <v>1</v>
      </c>
      <c r="J507" s="105" t="s">
        <v>846</v>
      </c>
      <c r="K507" s="105" t="s">
        <v>846</v>
      </c>
      <c r="L507" s="104">
        <v>24</v>
      </c>
      <c r="M507" s="105"/>
      <c r="N507" s="104" t="b">
        <v>1</v>
      </c>
      <c r="O507" s="104">
        <v>0</v>
      </c>
      <c r="P507" s="105" t="s">
        <v>485</v>
      </c>
      <c r="Q507" s="105" t="s">
        <v>6002</v>
      </c>
      <c r="R507" s="104" t="b">
        <v>0</v>
      </c>
      <c r="S507" s="105"/>
      <c r="T507" s="105"/>
      <c r="U507" s="105"/>
      <c r="V507" s="105"/>
      <c r="W507" s="105"/>
      <c r="X507" s="105"/>
      <c r="Y507" s="105"/>
      <c r="Z507" s="105"/>
      <c r="AA507" s="105"/>
      <c r="AB507" s="105"/>
      <c r="AC507" s="105"/>
      <c r="AD507" s="105"/>
      <c r="AE507" s="105"/>
      <c r="AF507" s="105"/>
      <c r="AG507" s="105"/>
      <c r="AH507" s="105"/>
      <c r="AI507" s="105"/>
      <c r="AJ507" s="105"/>
      <c r="AK507" s="105"/>
      <c r="AL507" s="105"/>
      <c r="AM507" s="105"/>
      <c r="AN507" s="105"/>
      <c r="AO507" s="105"/>
      <c r="AP507" s="105"/>
      <c r="AQ507" s="104">
        <v>0</v>
      </c>
      <c r="AR507" s="104">
        <v>30000</v>
      </c>
      <c r="AS507" s="105"/>
      <c r="AT507" s="104">
        <v>0</v>
      </c>
      <c r="AU507" s="104">
        <v>0</v>
      </c>
      <c r="AV507" s="104">
        <v>-1</v>
      </c>
      <c r="AW507" s="104">
        <v>1460</v>
      </c>
      <c r="AX507" s="104">
        <v>1460</v>
      </c>
      <c r="AY507" s="104">
        <v>20</v>
      </c>
      <c r="AZ507" s="104" t="b">
        <v>0</v>
      </c>
      <c r="BA507" s="104">
        <v>0</v>
      </c>
      <c r="BB507" s="104">
        <v>0</v>
      </c>
      <c r="BC507" s="104">
        <v>0</v>
      </c>
      <c r="BD507" s="104" t="b">
        <v>1</v>
      </c>
      <c r="BE507" s="105" t="s">
        <v>512</v>
      </c>
      <c r="BF507" s="104">
        <v>0</v>
      </c>
      <c r="BG507" s="104">
        <v>0</v>
      </c>
      <c r="BH507" s="104">
        <v>0</v>
      </c>
      <c r="BI507" s="104" t="b">
        <v>1</v>
      </c>
      <c r="BJ507" s="105"/>
      <c r="BK507" s="105"/>
      <c r="BL507" s="104">
        <v>0</v>
      </c>
      <c r="BM507" s="104">
        <v>0</v>
      </c>
      <c r="BN507" s="104">
        <v>226</v>
      </c>
      <c r="BO507" s="105"/>
      <c r="BP507" s="105" t="s">
        <v>311</v>
      </c>
      <c r="BQ507" s="104">
        <v>175200</v>
      </c>
      <c r="BR507" s="105"/>
      <c r="BS507" s="105" t="s">
        <v>105</v>
      </c>
      <c r="BT507" s="105"/>
      <c r="BU507" s="104">
        <v>0</v>
      </c>
    </row>
    <row r="508" spans="1:73" x14ac:dyDescent="0.35">
      <c r="A508" s="104">
        <v>0</v>
      </c>
      <c r="B508" s="105" t="s">
        <v>511</v>
      </c>
      <c r="C508" s="105"/>
      <c r="D508" s="104">
        <v>2</v>
      </c>
      <c r="E508" s="105" t="s">
        <v>6944</v>
      </c>
      <c r="F508" s="105" t="s">
        <v>6754</v>
      </c>
      <c r="G508" s="104">
        <v>1</v>
      </c>
      <c r="H508" s="105" t="s">
        <v>483</v>
      </c>
      <c r="I508" s="104" t="b">
        <v>1</v>
      </c>
      <c r="J508" s="105"/>
      <c r="K508" s="105"/>
      <c r="L508" s="104">
        <v>24</v>
      </c>
      <c r="M508" s="105"/>
      <c r="N508" s="104" t="b">
        <v>1</v>
      </c>
      <c r="O508" s="104">
        <v>0</v>
      </c>
      <c r="P508" s="105"/>
      <c r="Q508" s="105"/>
      <c r="R508" s="104" t="b">
        <v>0</v>
      </c>
      <c r="S508" s="105"/>
      <c r="T508" s="105"/>
      <c r="U508" s="105"/>
      <c r="V508" s="105"/>
      <c r="W508" s="105"/>
      <c r="X508" s="105"/>
      <c r="Y508" s="105"/>
      <c r="Z508" s="105"/>
      <c r="AA508" s="105"/>
      <c r="AB508" s="105"/>
      <c r="AC508" s="105"/>
      <c r="AD508" s="105"/>
      <c r="AE508" s="105"/>
      <c r="AF508" s="105"/>
      <c r="AG508" s="105"/>
      <c r="AH508" s="105"/>
      <c r="AI508" s="105"/>
      <c r="AJ508" s="105"/>
      <c r="AK508" s="105"/>
      <c r="AL508" s="105"/>
      <c r="AM508" s="105"/>
      <c r="AN508" s="105"/>
      <c r="AO508" s="105"/>
      <c r="AP508" s="105"/>
      <c r="AQ508" s="104">
        <v>0</v>
      </c>
      <c r="AR508" s="104">
        <v>0</v>
      </c>
      <c r="AS508" s="105"/>
      <c r="AT508" s="104">
        <v>0</v>
      </c>
      <c r="AU508" s="104">
        <v>0</v>
      </c>
      <c r="AV508" s="104">
        <v>-1</v>
      </c>
      <c r="AW508" s="104">
        <v>1460</v>
      </c>
      <c r="AX508" s="104">
        <v>1460</v>
      </c>
      <c r="AY508" s="104">
        <v>20</v>
      </c>
      <c r="AZ508" s="104" t="b">
        <v>0</v>
      </c>
      <c r="BA508" s="104">
        <v>0</v>
      </c>
      <c r="BB508" s="104">
        <v>0</v>
      </c>
      <c r="BC508" s="104">
        <v>0</v>
      </c>
      <c r="BD508" s="104" t="b">
        <v>0</v>
      </c>
      <c r="BE508" s="105" t="s">
        <v>512</v>
      </c>
      <c r="BF508" s="104">
        <v>0</v>
      </c>
      <c r="BG508" s="104">
        <v>0</v>
      </c>
      <c r="BH508" s="104">
        <v>0</v>
      </c>
      <c r="BI508" s="104" t="b">
        <v>0</v>
      </c>
      <c r="BJ508" s="105"/>
      <c r="BK508" s="105"/>
      <c r="BL508" s="104">
        <v>0</v>
      </c>
      <c r="BM508" s="104">
        <v>1</v>
      </c>
      <c r="BN508" s="104">
        <v>0</v>
      </c>
      <c r="BO508" s="105" t="s">
        <v>6755</v>
      </c>
      <c r="BP508" s="105" t="s">
        <v>208</v>
      </c>
      <c r="BQ508" s="104">
        <v>8760</v>
      </c>
      <c r="BR508" s="105"/>
      <c r="BS508" s="105" t="s">
        <v>513</v>
      </c>
      <c r="BT508" s="105"/>
      <c r="BU508" s="104">
        <v>0</v>
      </c>
    </row>
    <row r="509" spans="1:73" x14ac:dyDescent="0.35">
      <c r="A509" s="104">
        <v>0</v>
      </c>
      <c r="B509" s="105" t="s">
        <v>511</v>
      </c>
      <c r="C509" s="105"/>
      <c r="D509" s="104">
        <v>2</v>
      </c>
      <c r="E509" s="105" t="s">
        <v>6944</v>
      </c>
      <c r="F509" s="105" t="s">
        <v>10656</v>
      </c>
      <c r="G509" s="104">
        <v>1</v>
      </c>
      <c r="H509" s="105" t="s">
        <v>483</v>
      </c>
      <c r="I509" s="104" t="b">
        <v>1</v>
      </c>
      <c r="J509" s="105"/>
      <c r="K509" s="105"/>
      <c r="L509" s="104">
        <v>24</v>
      </c>
      <c r="M509" s="105"/>
      <c r="N509" s="104" t="b">
        <v>1</v>
      </c>
      <c r="O509" s="104">
        <v>0</v>
      </c>
      <c r="P509" s="105"/>
      <c r="Q509" s="105"/>
      <c r="R509" s="104" t="b">
        <v>1</v>
      </c>
      <c r="S509" s="105"/>
      <c r="T509" s="105"/>
      <c r="U509" s="105"/>
      <c r="V509" s="105"/>
      <c r="W509" s="105"/>
      <c r="X509" s="105"/>
      <c r="Y509" s="105"/>
      <c r="Z509" s="105"/>
      <c r="AA509" s="105"/>
      <c r="AB509" s="105"/>
      <c r="AC509" s="105"/>
      <c r="AD509" s="105"/>
      <c r="AE509" s="105"/>
      <c r="AF509" s="105"/>
      <c r="AG509" s="105"/>
      <c r="AH509" s="105"/>
      <c r="AI509" s="105"/>
      <c r="AJ509" s="105"/>
      <c r="AK509" s="105"/>
      <c r="AL509" s="105"/>
      <c r="AM509" s="105"/>
      <c r="AN509" s="105"/>
      <c r="AO509" s="105"/>
      <c r="AP509" s="105"/>
      <c r="AQ509" s="104">
        <v>0</v>
      </c>
      <c r="AR509" s="104">
        <v>0</v>
      </c>
      <c r="AS509" s="105"/>
      <c r="AT509" s="104">
        <v>0</v>
      </c>
      <c r="AU509" s="104">
        <v>0</v>
      </c>
      <c r="AV509" s="104">
        <v>-1</v>
      </c>
      <c r="AW509" s="104">
        <v>1460</v>
      </c>
      <c r="AX509" s="104">
        <v>1460</v>
      </c>
      <c r="AY509" s="104">
        <v>20</v>
      </c>
      <c r="AZ509" s="104" t="b">
        <v>0</v>
      </c>
      <c r="BA509" s="104">
        <v>0</v>
      </c>
      <c r="BB509" s="104">
        <v>0</v>
      </c>
      <c r="BC509" s="104">
        <v>0</v>
      </c>
      <c r="BD509" s="104" t="b">
        <v>0</v>
      </c>
      <c r="BE509" s="105" t="s">
        <v>512</v>
      </c>
      <c r="BF509" s="104">
        <v>0</v>
      </c>
      <c r="BG509" s="104">
        <v>0</v>
      </c>
      <c r="BH509" s="104">
        <v>0</v>
      </c>
      <c r="BI509" s="104" t="b">
        <v>0</v>
      </c>
      <c r="BJ509" s="105"/>
      <c r="BK509" s="105"/>
      <c r="BL509" s="104">
        <v>0</v>
      </c>
      <c r="BM509" s="104">
        <v>2</v>
      </c>
      <c r="BN509" s="104">
        <v>0</v>
      </c>
      <c r="BO509" s="105" t="s">
        <v>6742</v>
      </c>
      <c r="BP509" s="105" t="s">
        <v>6743</v>
      </c>
      <c r="BQ509" s="104">
        <v>17520</v>
      </c>
      <c r="BR509" s="105"/>
      <c r="BS509" s="105" t="s">
        <v>513</v>
      </c>
      <c r="BT509" s="105"/>
      <c r="BU509" s="104">
        <v>0</v>
      </c>
    </row>
    <row r="510" spans="1:73" x14ac:dyDescent="0.35">
      <c r="A510" s="104">
        <v>0</v>
      </c>
      <c r="B510" s="105" t="s">
        <v>482</v>
      </c>
      <c r="C510" s="105"/>
      <c r="D510" s="104">
        <v>2</v>
      </c>
      <c r="E510" s="105" t="s">
        <v>6971</v>
      </c>
      <c r="F510" s="105" t="s">
        <v>6884</v>
      </c>
      <c r="G510" s="104">
        <v>1</v>
      </c>
      <c r="H510" s="105" t="s">
        <v>483</v>
      </c>
      <c r="I510" s="104" t="b">
        <v>1</v>
      </c>
      <c r="J510" s="105"/>
      <c r="K510" s="105"/>
      <c r="L510" s="104">
        <v>24</v>
      </c>
      <c r="M510" s="105"/>
      <c r="N510" s="104" t="b">
        <v>1</v>
      </c>
      <c r="O510" s="104">
        <v>0</v>
      </c>
      <c r="P510" s="105" t="s">
        <v>485</v>
      </c>
      <c r="Q510" s="105" t="s">
        <v>6002</v>
      </c>
      <c r="R510" s="104" t="b">
        <v>0</v>
      </c>
      <c r="S510" s="105"/>
      <c r="T510" s="105"/>
      <c r="U510" s="105"/>
      <c r="V510" s="105"/>
      <c r="W510" s="105"/>
      <c r="X510" s="105"/>
      <c r="Y510" s="105"/>
      <c r="Z510" s="105"/>
      <c r="AA510" s="105"/>
      <c r="AB510" s="105"/>
      <c r="AC510" s="105"/>
      <c r="AD510" s="105"/>
      <c r="AE510" s="105"/>
      <c r="AF510" s="105"/>
      <c r="AG510" s="105"/>
      <c r="AH510" s="105"/>
      <c r="AI510" s="105"/>
      <c r="AJ510" s="105"/>
      <c r="AK510" s="105"/>
      <c r="AL510" s="105"/>
      <c r="AM510" s="105"/>
      <c r="AN510" s="105"/>
      <c r="AO510" s="105"/>
      <c r="AP510" s="105"/>
      <c r="AQ510" s="104">
        <v>0</v>
      </c>
      <c r="AR510" s="104">
        <v>8400</v>
      </c>
      <c r="AS510" s="105"/>
      <c r="AT510" s="104">
        <v>0.23732676398703301</v>
      </c>
      <c r="AU510" s="104">
        <v>329975.36754028499</v>
      </c>
      <c r="AV510" s="104">
        <v>-1</v>
      </c>
      <c r="AW510" s="104">
        <v>43800</v>
      </c>
      <c r="AX510" s="104">
        <v>8760</v>
      </c>
      <c r="AY510" s="104">
        <v>11</v>
      </c>
      <c r="AZ510" s="104" t="b">
        <v>0</v>
      </c>
      <c r="BA510" s="104">
        <v>5.3209942603406205E-4</v>
      </c>
      <c r="BB510" s="104">
        <v>0.43859896154894401</v>
      </c>
      <c r="BC510" s="104">
        <v>0</v>
      </c>
      <c r="BD510" s="104" t="b">
        <v>1</v>
      </c>
      <c r="BE510" s="105" t="s">
        <v>512</v>
      </c>
      <c r="BF510" s="104">
        <v>0</v>
      </c>
      <c r="BG510" s="104">
        <v>0</v>
      </c>
      <c r="BH510" s="104">
        <v>0</v>
      </c>
      <c r="BI510" s="104" t="b">
        <v>0</v>
      </c>
      <c r="BJ510" s="105"/>
      <c r="BK510" s="105"/>
      <c r="BL510" s="104">
        <v>0</v>
      </c>
      <c r="BM510" s="104">
        <v>0</v>
      </c>
      <c r="BN510" s="104">
        <v>7</v>
      </c>
      <c r="BO510" s="105"/>
      <c r="BP510" s="105" t="s">
        <v>311</v>
      </c>
      <c r="BQ510" s="104">
        <v>105120</v>
      </c>
      <c r="BR510" s="105"/>
      <c r="BS510" s="105" t="s">
        <v>105</v>
      </c>
      <c r="BT510" s="105"/>
      <c r="BU510" s="104">
        <v>0</v>
      </c>
    </row>
    <row r="511" spans="1:73" x14ac:dyDescent="0.35">
      <c r="A511" s="104">
        <v>0</v>
      </c>
      <c r="B511" s="105" t="s">
        <v>511</v>
      </c>
      <c r="C511" s="105"/>
      <c r="D511" s="104">
        <v>2</v>
      </c>
      <c r="E511" s="105" t="s">
        <v>6971</v>
      </c>
      <c r="F511" s="105" t="s">
        <v>6885</v>
      </c>
      <c r="G511" s="104">
        <v>1</v>
      </c>
      <c r="H511" s="105" t="s">
        <v>483</v>
      </c>
      <c r="I511" s="104" t="b">
        <v>1</v>
      </c>
      <c r="J511" s="105"/>
      <c r="K511" s="105"/>
      <c r="L511" s="104">
        <v>24</v>
      </c>
      <c r="M511" s="105"/>
      <c r="N511" s="104" t="b">
        <v>1</v>
      </c>
      <c r="O511" s="104">
        <v>0</v>
      </c>
      <c r="P511" s="105"/>
      <c r="Q511" s="105"/>
      <c r="R511" s="104" t="b">
        <v>0</v>
      </c>
      <c r="S511" s="105"/>
      <c r="T511" s="105"/>
      <c r="U511" s="105"/>
      <c r="V511" s="105"/>
      <c r="W511" s="105"/>
      <c r="X511" s="105"/>
      <c r="Y511" s="105"/>
      <c r="Z511" s="105"/>
      <c r="AA511" s="105"/>
      <c r="AB511" s="105"/>
      <c r="AC511" s="105"/>
      <c r="AD511" s="105"/>
      <c r="AE511" s="105"/>
      <c r="AF511" s="105"/>
      <c r="AG511" s="105"/>
      <c r="AH511" s="105"/>
      <c r="AI511" s="105"/>
      <c r="AJ511" s="105"/>
      <c r="AK511" s="105"/>
      <c r="AL511" s="105"/>
      <c r="AM511" s="105"/>
      <c r="AN511" s="105"/>
      <c r="AO511" s="105"/>
      <c r="AP511" s="105"/>
      <c r="AQ511" s="104">
        <v>0</v>
      </c>
      <c r="AR511" s="104">
        <v>0</v>
      </c>
      <c r="AS511" s="105"/>
      <c r="AT511" s="104">
        <v>0</v>
      </c>
      <c r="AU511" s="104">
        <v>0</v>
      </c>
      <c r="AV511" s="104">
        <v>-1</v>
      </c>
      <c r="AW511" s="104">
        <v>1460</v>
      </c>
      <c r="AX511" s="104">
        <v>1460</v>
      </c>
      <c r="AY511" s="104">
        <v>20</v>
      </c>
      <c r="AZ511" s="104" t="b">
        <v>0</v>
      </c>
      <c r="BA511" s="104">
        <v>0</v>
      </c>
      <c r="BB511" s="104">
        <v>0</v>
      </c>
      <c r="BC511" s="104">
        <v>0</v>
      </c>
      <c r="BD511" s="104" t="b">
        <v>1</v>
      </c>
      <c r="BE511" s="105" t="s">
        <v>512</v>
      </c>
      <c r="BF511" s="104">
        <v>0</v>
      </c>
      <c r="BG511" s="104">
        <v>0</v>
      </c>
      <c r="BH511" s="104">
        <v>0</v>
      </c>
      <c r="BI511" s="104" t="b">
        <v>0</v>
      </c>
      <c r="BJ511" s="105"/>
      <c r="BK511" s="105"/>
      <c r="BL511" s="104">
        <v>0</v>
      </c>
      <c r="BM511" s="104">
        <v>1</v>
      </c>
      <c r="BN511" s="104">
        <v>0</v>
      </c>
      <c r="BO511" s="105"/>
      <c r="BP511" s="105" t="s">
        <v>208</v>
      </c>
      <c r="BQ511" s="104">
        <v>2190</v>
      </c>
      <c r="BR511" s="105"/>
      <c r="BS511" s="105" t="s">
        <v>513</v>
      </c>
      <c r="BT511" s="105"/>
      <c r="BU511" s="104">
        <v>0</v>
      </c>
    </row>
    <row r="512" spans="1:73" x14ac:dyDescent="0.35">
      <c r="A512" s="104">
        <v>0</v>
      </c>
      <c r="B512" s="105" t="s">
        <v>511</v>
      </c>
      <c r="C512" s="105"/>
      <c r="D512" s="104">
        <v>2</v>
      </c>
      <c r="E512" s="105" t="s">
        <v>6971</v>
      </c>
      <c r="F512" s="105" t="s">
        <v>6762</v>
      </c>
      <c r="G512" s="104">
        <v>1</v>
      </c>
      <c r="H512" s="105" t="s">
        <v>483</v>
      </c>
      <c r="I512" s="104" t="b">
        <v>1</v>
      </c>
      <c r="J512" s="105"/>
      <c r="K512" s="105"/>
      <c r="L512" s="104">
        <v>24</v>
      </c>
      <c r="M512" s="105"/>
      <c r="N512" s="104" t="b">
        <v>1</v>
      </c>
      <c r="O512" s="104">
        <v>0</v>
      </c>
      <c r="P512" s="105"/>
      <c r="Q512" s="105"/>
      <c r="R512" s="104" t="b">
        <v>0</v>
      </c>
      <c r="S512" s="105"/>
      <c r="T512" s="105"/>
      <c r="U512" s="105"/>
      <c r="V512" s="105"/>
      <c r="W512" s="105"/>
      <c r="X512" s="105"/>
      <c r="Y512" s="105"/>
      <c r="Z512" s="105"/>
      <c r="AA512" s="105"/>
      <c r="AB512" s="105"/>
      <c r="AC512" s="105"/>
      <c r="AD512" s="105"/>
      <c r="AE512" s="105"/>
      <c r="AF512" s="105"/>
      <c r="AG512" s="105"/>
      <c r="AH512" s="105"/>
      <c r="AI512" s="105"/>
      <c r="AJ512" s="105"/>
      <c r="AK512" s="105"/>
      <c r="AL512" s="105"/>
      <c r="AM512" s="105"/>
      <c r="AN512" s="105"/>
      <c r="AO512" s="105"/>
      <c r="AP512" s="105"/>
      <c r="AQ512" s="104">
        <v>0</v>
      </c>
      <c r="AR512" s="104">
        <v>0</v>
      </c>
      <c r="AS512" s="105"/>
      <c r="AT512" s="104">
        <v>0</v>
      </c>
      <c r="AU512" s="104">
        <v>0</v>
      </c>
      <c r="AV512" s="104">
        <v>-1</v>
      </c>
      <c r="AW512" s="104">
        <v>1460</v>
      </c>
      <c r="AX512" s="104">
        <v>1460</v>
      </c>
      <c r="AY512" s="104">
        <v>20</v>
      </c>
      <c r="AZ512" s="104" t="b">
        <v>0</v>
      </c>
      <c r="BA512" s="104">
        <v>0</v>
      </c>
      <c r="BB512" s="104">
        <v>0</v>
      </c>
      <c r="BC512" s="104">
        <v>0</v>
      </c>
      <c r="BD512" s="104" t="b">
        <v>0</v>
      </c>
      <c r="BE512" s="105" t="s">
        <v>512</v>
      </c>
      <c r="BF512" s="104">
        <v>0</v>
      </c>
      <c r="BG512" s="104">
        <v>0</v>
      </c>
      <c r="BH512" s="104">
        <v>0</v>
      </c>
      <c r="BI512" s="104" t="b">
        <v>0</v>
      </c>
      <c r="BJ512" s="105"/>
      <c r="BK512" s="105"/>
      <c r="BL512" s="104">
        <v>0</v>
      </c>
      <c r="BM512" s="104">
        <v>2</v>
      </c>
      <c r="BN512" s="104">
        <v>0</v>
      </c>
      <c r="BO512" s="105" t="s">
        <v>6763</v>
      </c>
      <c r="BP512" s="105" t="s">
        <v>208</v>
      </c>
      <c r="BQ512" s="104">
        <v>8760</v>
      </c>
      <c r="BR512" s="105"/>
      <c r="BS512" s="105" t="s">
        <v>513</v>
      </c>
      <c r="BT512" s="105"/>
      <c r="BU512" s="104">
        <v>0</v>
      </c>
    </row>
    <row r="513" spans="1:73" x14ac:dyDescent="0.35">
      <c r="A513" s="104">
        <v>0</v>
      </c>
      <c r="B513" s="105" t="s">
        <v>511</v>
      </c>
      <c r="C513" s="105"/>
      <c r="D513" s="104">
        <v>2</v>
      </c>
      <c r="E513" s="105" t="s">
        <v>6971</v>
      </c>
      <c r="F513" s="105" t="s">
        <v>10656</v>
      </c>
      <c r="G513" s="104">
        <v>1</v>
      </c>
      <c r="H513" s="105" t="s">
        <v>483</v>
      </c>
      <c r="I513" s="104" t="b">
        <v>1</v>
      </c>
      <c r="J513" s="105"/>
      <c r="K513" s="105"/>
      <c r="L513" s="104">
        <v>24</v>
      </c>
      <c r="M513" s="105"/>
      <c r="N513" s="104" t="b">
        <v>1</v>
      </c>
      <c r="O513" s="104">
        <v>0</v>
      </c>
      <c r="P513" s="105"/>
      <c r="Q513" s="105"/>
      <c r="R513" s="104" t="b">
        <v>1</v>
      </c>
      <c r="S513" s="105"/>
      <c r="T513" s="105"/>
      <c r="U513" s="105"/>
      <c r="V513" s="105"/>
      <c r="W513" s="105"/>
      <c r="X513" s="105"/>
      <c r="Y513" s="105"/>
      <c r="Z513" s="105"/>
      <c r="AA513" s="105"/>
      <c r="AB513" s="105"/>
      <c r="AC513" s="105"/>
      <c r="AD513" s="105"/>
      <c r="AE513" s="105"/>
      <c r="AF513" s="105"/>
      <c r="AG513" s="105"/>
      <c r="AH513" s="105"/>
      <c r="AI513" s="105"/>
      <c r="AJ513" s="105"/>
      <c r="AK513" s="105"/>
      <c r="AL513" s="105"/>
      <c r="AM513" s="105"/>
      <c r="AN513" s="105"/>
      <c r="AO513" s="105"/>
      <c r="AP513" s="105"/>
      <c r="AQ513" s="104">
        <v>0</v>
      </c>
      <c r="AR513" s="104">
        <v>0</v>
      </c>
      <c r="AS513" s="105"/>
      <c r="AT513" s="104">
        <v>0</v>
      </c>
      <c r="AU513" s="104">
        <v>0</v>
      </c>
      <c r="AV513" s="104">
        <v>-1</v>
      </c>
      <c r="AW513" s="104">
        <v>1460</v>
      </c>
      <c r="AX513" s="104">
        <v>1460</v>
      </c>
      <c r="AY513" s="104">
        <v>20</v>
      </c>
      <c r="AZ513" s="104" t="b">
        <v>0</v>
      </c>
      <c r="BA513" s="104">
        <v>0</v>
      </c>
      <c r="BB513" s="104">
        <v>0</v>
      </c>
      <c r="BC513" s="104">
        <v>0</v>
      </c>
      <c r="BD513" s="104" t="b">
        <v>0</v>
      </c>
      <c r="BE513" s="105" t="s">
        <v>512</v>
      </c>
      <c r="BF513" s="104">
        <v>0</v>
      </c>
      <c r="BG513" s="104">
        <v>0</v>
      </c>
      <c r="BH513" s="104">
        <v>0</v>
      </c>
      <c r="BI513" s="104" t="b">
        <v>0</v>
      </c>
      <c r="BJ513" s="105"/>
      <c r="BK513" s="105"/>
      <c r="BL513" s="104">
        <v>0</v>
      </c>
      <c r="BM513" s="104">
        <v>3</v>
      </c>
      <c r="BN513" s="104">
        <v>0</v>
      </c>
      <c r="BO513" s="105" t="s">
        <v>6742</v>
      </c>
      <c r="BP513" s="105" t="s">
        <v>6743</v>
      </c>
      <c r="BQ513" s="104">
        <v>17520</v>
      </c>
      <c r="BR513" s="105"/>
      <c r="BS513" s="105" t="s">
        <v>513</v>
      </c>
      <c r="BT513" s="105"/>
      <c r="BU513" s="104">
        <v>0</v>
      </c>
    </row>
    <row r="514" spans="1:73" x14ac:dyDescent="0.35">
      <c r="A514" s="104">
        <v>0</v>
      </c>
      <c r="B514" s="105" t="s">
        <v>482</v>
      </c>
      <c r="C514" s="105"/>
      <c r="D514" s="104">
        <v>2</v>
      </c>
      <c r="E514" s="105" t="s">
        <v>10755</v>
      </c>
      <c r="F514" s="105" t="s">
        <v>10704</v>
      </c>
      <c r="G514" s="104">
        <v>1</v>
      </c>
      <c r="H514" s="105" t="s">
        <v>483</v>
      </c>
      <c r="I514" s="104" t="b">
        <v>1</v>
      </c>
      <c r="J514" s="105"/>
      <c r="K514" s="105"/>
      <c r="L514" s="104">
        <v>24</v>
      </c>
      <c r="M514" s="105"/>
      <c r="N514" s="104" t="b">
        <v>1</v>
      </c>
      <c r="O514" s="104">
        <v>0</v>
      </c>
      <c r="P514" s="105"/>
      <c r="Q514" s="105" t="s">
        <v>5934</v>
      </c>
      <c r="R514" s="104" t="b">
        <v>0</v>
      </c>
      <c r="S514" s="105"/>
      <c r="T514" s="105"/>
      <c r="U514" s="105"/>
      <c r="V514" s="105"/>
      <c r="W514" s="105"/>
      <c r="X514" s="105"/>
      <c r="Y514" s="105"/>
      <c r="Z514" s="105"/>
      <c r="AA514" s="105"/>
      <c r="AB514" s="105"/>
      <c r="AC514" s="105"/>
      <c r="AD514" s="105"/>
      <c r="AE514" s="105"/>
      <c r="AF514" s="105"/>
      <c r="AG514" s="105"/>
      <c r="AH514" s="105"/>
      <c r="AI514" s="105"/>
      <c r="AJ514" s="105"/>
      <c r="AK514" s="105"/>
      <c r="AL514" s="105"/>
      <c r="AM514" s="105"/>
      <c r="AN514" s="105"/>
      <c r="AO514" s="105"/>
      <c r="AP514" s="105"/>
      <c r="AQ514" s="104">
        <v>0</v>
      </c>
      <c r="AR514" s="104">
        <v>0</v>
      </c>
      <c r="AS514" s="105"/>
      <c r="AT514" s="104">
        <v>0</v>
      </c>
      <c r="AU514" s="104">
        <v>0</v>
      </c>
      <c r="AV514" s="104">
        <v>-1</v>
      </c>
      <c r="AW514" s="104">
        <v>1460</v>
      </c>
      <c r="AX514" s="104">
        <v>1460</v>
      </c>
      <c r="AY514" s="104">
        <v>20</v>
      </c>
      <c r="AZ514" s="104" t="b">
        <v>0</v>
      </c>
      <c r="BA514" s="104">
        <v>0</v>
      </c>
      <c r="BB514" s="104">
        <v>0</v>
      </c>
      <c r="BC514" s="104">
        <v>0</v>
      </c>
      <c r="BD514" s="104" t="b">
        <v>1</v>
      </c>
      <c r="BE514" s="105" t="s">
        <v>512</v>
      </c>
      <c r="BF514" s="104">
        <v>0</v>
      </c>
      <c r="BG514" s="104">
        <v>0</v>
      </c>
      <c r="BH514" s="104">
        <v>0</v>
      </c>
      <c r="BI514" s="104" t="b">
        <v>1</v>
      </c>
      <c r="BJ514" s="105" t="s">
        <v>10084</v>
      </c>
      <c r="BK514" s="105" t="s">
        <v>5972</v>
      </c>
      <c r="BL514" s="104">
        <v>0</v>
      </c>
      <c r="BM514" s="104">
        <v>0</v>
      </c>
      <c r="BN514" s="104">
        <v>2</v>
      </c>
      <c r="BO514" s="105"/>
      <c r="BP514" s="105" t="s">
        <v>207</v>
      </c>
      <c r="BQ514" s="104">
        <v>70080</v>
      </c>
      <c r="BR514" s="105"/>
      <c r="BS514" s="105" t="s">
        <v>105</v>
      </c>
      <c r="BT514" s="105"/>
      <c r="BU514" s="104">
        <v>0</v>
      </c>
    </row>
    <row r="515" spans="1:73" x14ac:dyDescent="0.35">
      <c r="A515" s="104">
        <v>0</v>
      </c>
      <c r="B515" s="105" t="s">
        <v>511</v>
      </c>
      <c r="C515" s="105"/>
      <c r="D515" s="104">
        <v>2</v>
      </c>
      <c r="E515" s="105" t="s">
        <v>10755</v>
      </c>
      <c r="F515" s="105" t="s">
        <v>10676</v>
      </c>
      <c r="G515" s="104">
        <v>1</v>
      </c>
      <c r="H515" s="105" t="s">
        <v>483</v>
      </c>
      <c r="I515" s="104" t="b">
        <v>1</v>
      </c>
      <c r="J515" s="105"/>
      <c r="K515" s="105"/>
      <c r="L515" s="104">
        <v>24</v>
      </c>
      <c r="M515" s="105"/>
      <c r="N515" s="104" t="b">
        <v>1</v>
      </c>
      <c r="O515" s="104">
        <v>0</v>
      </c>
      <c r="P515" s="105"/>
      <c r="Q515" s="105"/>
      <c r="R515" s="104" t="b">
        <v>0</v>
      </c>
      <c r="S515" s="105"/>
      <c r="T515" s="105"/>
      <c r="U515" s="105"/>
      <c r="V515" s="105"/>
      <c r="W515" s="105"/>
      <c r="X515" s="105"/>
      <c r="Y515" s="105"/>
      <c r="Z515" s="105"/>
      <c r="AA515" s="105"/>
      <c r="AB515" s="105"/>
      <c r="AC515" s="105"/>
      <c r="AD515" s="105"/>
      <c r="AE515" s="105"/>
      <c r="AF515" s="105"/>
      <c r="AG515" s="105"/>
      <c r="AH515" s="105"/>
      <c r="AI515" s="105"/>
      <c r="AJ515" s="105"/>
      <c r="AK515" s="105"/>
      <c r="AL515" s="105"/>
      <c r="AM515" s="105"/>
      <c r="AN515" s="105"/>
      <c r="AO515" s="105"/>
      <c r="AP515" s="105"/>
      <c r="AQ515" s="104">
        <v>0</v>
      </c>
      <c r="AR515" s="104">
        <v>0</v>
      </c>
      <c r="AS515" s="105"/>
      <c r="AT515" s="104">
        <v>0</v>
      </c>
      <c r="AU515" s="104">
        <v>0</v>
      </c>
      <c r="AV515" s="104">
        <v>-1</v>
      </c>
      <c r="AW515" s="104">
        <v>1460</v>
      </c>
      <c r="AX515" s="104">
        <v>1460</v>
      </c>
      <c r="AY515" s="104">
        <v>20</v>
      </c>
      <c r="AZ515" s="104" t="b">
        <v>0</v>
      </c>
      <c r="BA515" s="104">
        <v>0</v>
      </c>
      <c r="BB515" s="104">
        <v>0</v>
      </c>
      <c r="BC515" s="104">
        <v>0</v>
      </c>
      <c r="BD515" s="104" t="b">
        <v>0</v>
      </c>
      <c r="BE515" s="105" t="s">
        <v>512</v>
      </c>
      <c r="BF515" s="104">
        <v>0</v>
      </c>
      <c r="BG515" s="104">
        <v>0</v>
      </c>
      <c r="BH515" s="104">
        <v>0</v>
      </c>
      <c r="BI515" s="104" t="b">
        <v>0</v>
      </c>
      <c r="BJ515" s="105"/>
      <c r="BK515" s="105"/>
      <c r="BL515" s="104">
        <v>0</v>
      </c>
      <c r="BM515" s="104">
        <v>1</v>
      </c>
      <c r="BN515" s="104">
        <v>0</v>
      </c>
      <c r="BO515" s="105" t="s">
        <v>6825</v>
      </c>
      <c r="BP515" s="105" t="s">
        <v>209</v>
      </c>
      <c r="BQ515" s="104">
        <v>8760</v>
      </c>
      <c r="BR515" s="105"/>
      <c r="BS515" s="105" t="s">
        <v>513</v>
      </c>
      <c r="BT515" s="105"/>
      <c r="BU515" s="104">
        <v>0</v>
      </c>
    </row>
    <row r="516" spans="1:73" x14ac:dyDescent="0.35">
      <c r="A516" s="104">
        <v>0</v>
      </c>
      <c r="B516" s="105" t="s">
        <v>511</v>
      </c>
      <c r="C516" s="105"/>
      <c r="D516" s="104">
        <v>2</v>
      </c>
      <c r="E516" s="105" t="s">
        <v>6980</v>
      </c>
      <c r="F516" s="105" t="s">
        <v>6805</v>
      </c>
      <c r="G516" s="104">
        <v>1</v>
      </c>
      <c r="H516" s="105" t="s">
        <v>483</v>
      </c>
      <c r="I516" s="104" t="b">
        <v>1</v>
      </c>
      <c r="J516" s="105"/>
      <c r="K516" s="105"/>
      <c r="L516" s="104">
        <v>24</v>
      </c>
      <c r="M516" s="105"/>
      <c r="N516" s="104" t="b">
        <v>1</v>
      </c>
      <c r="O516" s="104">
        <v>0</v>
      </c>
      <c r="P516" s="105" t="s">
        <v>5937</v>
      </c>
      <c r="Q516" s="105" t="s">
        <v>5936</v>
      </c>
      <c r="R516" s="104" t="b">
        <v>0</v>
      </c>
      <c r="S516" s="105"/>
      <c r="T516" s="105"/>
      <c r="U516" s="105"/>
      <c r="V516" s="105"/>
      <c r="W516" s="105"/>
      <c r="X516" s="105"/>
      <c r="Y516" s="105"/>
      <c r="Z516" s="105"/>
      <c r="AA516" s="105"/>
      <c r="AB516" s="105"/>
      <c r="AC516" s="105"/>
      <c r="AD516" s="105"/>
      <c r="AE516" s="105"/>
      <c r="AF516" s="105"/>
      <c r="AG516" s="105"/>
      <c r="AH516" s="105"/>
      <c r="AI516" s="105"/>
      <c r="AJ516" s="105"/>
      <c r="AK516" s="105"/>
      <c r="AL516" s="105"/>
      <c r="AM516" s="105"/>
      <c r="AN516" s="105"/>
      <c r="AO516" s="105"/>
      <c r="AP516" s="105"/>
      <c r="AQ516" s="104">
        <v>0</v>
      </c>
      <c r="AR516" s="104">
        <v>0</v>
      </c>
      <c r="AS516" s="105"/>
      <c r="AT516" s="104">
        <v>0</v>
      </c>
      <c r="AU516" s="104">
        <v>0</v>
      </c>
      <c r="AV516" s="104">
        <v>-1</v>
      </c>
      <c r="AW516" s="104">
        <v>1460</v>
      </c>
      <c r="AX516" s="104">
        <v>1460</v>
      </c>
      <c r="AY516" s="104">
        <v>20</v>
      </c>
      <c r="AZ516" s="104" t="b">
        <v>0</v>
      </c>
      <c r="BA516" s="104">
        <v>0</v>
      </c>
      <c r="BB516" s="104">
        <v>0</v>
      </c>
      <c r="BC516" s="104">
        <v>0</v>
      </c>
      <c r="BD516" s="104" t="b">
        <v>0</v>
      </c>
      <c r="BE516" s="105" t="s">
        <v>512</v>
      </c>
      <c r="BF516" s="104">
        <v>0</v>
      </c>
      <c r="BG516" s="104">
        <v>0</v>
      </c>
      <c r="BH516" s="104">
        <v>0</v>
      </c>
      <c r="BI516" s="104" t="b">
        <v>0</v>
      </c>
      <c r="BJ516" s="105"/>
      <c r="BK516" s="105"/>
      <c r="BL516" s="104">
        <v>0</v>
      </c>
      <c r="BM516" s="104">
        <v>0</v>
      </c>
      <c r="BN516" s="104">
        <v>2</v>
      </c>
      <c r="BO516" s="105" t="s">
        <v>6806</v>
      </c>
      <c r="BP516" s="105" t="s">
        <v>208</v>
      </c>
      <c r="BQ516" s="104">
        <v>4380</v>
      </c>
      <c r="BR516" s="105"/>
      <c r="BS516" s="105" t="s">
        <v>513</v>
      </c>
      <c r="BT516" s="105"/>
      <c r="BU516" s="104">
        <v>0</v>
      </c>
    </row>
    <row r="517" spans="1:73" x14ac:dyDescent="0.35">
      <c r="A517" s="104">
        <v>0</v>
      </c>
      <c r="B517" s="105" t="s">
        <v>511</v>
      </c>
      <c r="C517" s="105"/>
      <c r="D517" s="104">
        <v>2</v>
      </c>
      <c r="E517" s="105" t="s">
        <v>6987</v>
      </c>
      <c r="F517" s="105" t="s">
        <v>6754</v>
      </c>
      <c r="G517" s="104">
        <v>1</v>
      </c>
      <c r="H517" s="105" t="s">
        <v>483</v>
      </c>
      <c r="I517" s="104" t="b">
        <v>1</v>
      </c>
      <c r="J517" s="105"/>
      <c r="K517" s="105"/>
      <c r="L517" s="104">
        <v>24</v>
      </c>
      <c r="M517" s="105"/>
      <c r="N517" s="104" t="b">
        <v>1</v>
      </c>
      <c r="O517" s="104">
        <v>0</v>
      </c>
      <c r="P517" s="105" t="s">
        <v>485</v>
      </c>
      <c r="Q517" s="105" t="s">
        <v>6002</v>
      </c>
      <c r="R517" s="104" t="b">
        <v>0</v>
      </c>
      <c r="S517" s="105"/>
      <c r="T517" s="105"/>
      <c r="U517" s="105"/>
      <c r="V517" s="105"/>
      <c r="W517" s="105"/>
      <c r="X517" s="105"/>
      <c r="Y517" s="105"/>
      <c r="Z517" s="105"/>
      <c r="AA517" s="105"/>
      <c r="AB517" s="105"/>
      <c r="AC517" s="105"/>
      <c r="AD517" s="105"/>
      <c r="AE517" s="105"/>
      <c r="AF517" s="105"/>
      <c r="AG517" s="105"/>
      <c r="AH517" s="105"/>
      <c r="AI517" s="105"/>
      <c r="AJ517" s="105"/>
      <c r="AK517" s="105"/>
      <c r="AL517" s="105"/>
      <c r="AM517" s="105"/>
      <c r="AN517" s="105"/>
      <c r="AO517" s="105"/>
      <c r="AP517" s="105"/>
      <c r="AQ517" s="104">
        <v>0</v>
      </c>
      <c r="AR517" s="104">
        <v>15000</v>
      </c>
      <c r="AS517" s="105"/>
      <c r="AT517" s="104">
        <v>0</v>
      </c>
      <c r="AU517" s="104">
        <v>0</v>
      </c>
      <c r="AV517" s="104">
        <v>-1</v>
      </c>
      <c r="AW517" s="104">
        <v>1460</v>
      </c>
      <c r="AX517" s="104">
        <v>1460</v>
      </c>
      <c r="AY517" s="104">
        <v>20</v>
      </c>
      <c r="AZ517" s="104" t="b">
        <v>0</v>
      </c>
      <c r="BA517" s="104">
        <v>0</v>
      </c>
      <c r="BB517" s="104">
        <v>0</v>
      </c>
      <c r="BC517" s="104">
        <v>0</v>
      </c>
      <c r="BD517" s="104" t="b">
        <v>1</v>
      </c>
      <c r="BE517" s="105" t="s">
        <v>512</v>
      </c>
      <c r="BF517" s="104">
        <v>0</v>
      </c>
      <c r="BG517" s="104">
        <v>0</v>
      </c>
      <c r="BH517" s="104">
        <v>0</v>
      </c>
      <c r="BI517" s="104" t="b">
        <v>0</v>
      </c>
      <c r="BJ517" s="105"/>
      <c r="BK517" s="105"/>
      <c r="BL517" s="104">
        <v>0</v>
      </c>
      <c r="BM517" s="104">
        <v>0</v>
      </c>
      <c r="BN517" s="104">
        <v>40</v>
      </c>
      <c r="BO517" s="105" t="s">
        <v>6755</v>
      </c>
      <c r="BP517" s="105" t="s">
        <v>208</v>
      </c>
      <c r="BQ517" s="104">
        <v>8760</v>
      </c>
      <c r="BR517" s="105"/>
      <c r="BS517" s="105" t="s">
        <v>513</v>
      </c>
      <c r="BT517" s="105"/>
      <c r="BU517" s="104">
        <v>0</v>
      </c>
    </row>
    <row r="518" spans="1:73" x14ac:dyDescent="0.35">
      <c r="A518" s="104">
        <v>0</v>
      </c>
      <c r="B518" s="105" t="s">
        <v>511</v>
      </c>
      <c r="C518" s="105"/>
      <c r="D518" s="104">
        <v>2</v>
      </c>
      <c r="E518" s="105" t="s">
        <v>6981</v>
      </c>
      <c r="F518" s="105" t="s">
        <v>6762</v>
      </c>
      <c r="G518" s="104">
        <v>1</v>
      </c>
      <c r="H518" s="105" t="s">
        <v>483</v>
      </c>
      <c r="I518" s="104" t="b">
        <v>1</v>
      </c>
      <c r="J518" s="105"/>
      <c r="K518" s="105"/>
      <c r="L518" s="104">
        <v>24</v>
      </c>
      <c r="M518" s="105"/>
      <c r="N518" s="104" t="b">
        <v>1</v>
      </c>
      <c r="O518" s="104">
        <v>0</v>
      </c>
      <c r="P518" s="105" t="s">
        <v>485</v>
      </c>
      <c r="Q518" s="105" t="s">
        <v>6002</v>
      </c>
      <c r="R518" s="104" t="b">
        <v>0</v>
      </c>
      <c r="S518" s="105"/>
      <c r="T518" s="105"/>
      <c r="U518" s="105"/>
      <c r="V518" s="105"/>
      <c r="W518" s="105"/>
      <c r="X518" s="105"/>
      <c r="Y518" s="105"/>
      <c r="Z518" s="105"/>
      <c r="AA518" s="105"/>
      <c r="AB518" s="105"/>
      <c r="AC518" s="105"/>
      <c r="AD518" s="105"/>
      <c r="AE518" s="105"/>
      <c r="AF518" s="105"/>
      <c r="AG518" s="105"/>
      <c r="AH518" s="105"/>
      <c r="AI518" s="105"/>
      <c r="AJ518" s="105"/>
      <c r="AK518" s="105"/>
      <c r="AL518" s="105"/>
      <c r="AM518" s="105"/>
      <c r="AN518" s="105"/>
      <c r="AO518" s="105"/>
      <c r="AP518" s="105"/>
      <c r="AQ518" s="104">
        <v>0</v>
      </c>
      <c r="AR518" s="104">
        <v>5000</v>
      </c>
      <c r="AS518" s="105"/>
      <c r="AT518" s="104">
        <v>0</v>
      </c>
      <c r="AU518" s="104">
        <v>0</v>
      </c>
      <c r="AV518" s="104">
        <v>-1</v>
      </c>
      <c r="AW518" s="104">
        <v>1460</v>
      </c>
      <c r="AX518" s="104">
        <v>1460</v>
      </c>
      <c r="AY518" s="104">
        <v>20</v>
      </c>
      <c r="AZ518" s="104" t="b">
        <v>0</v>
      </c>
      <c r="BA518" s="104">
        <v>0</v>
      </c>
      <c r="BB518" s="104">
        <v>0</v>
      </c>
      <c r="BC518" s="104">
        <v>0</v>
      </c>
      <c r="BD518" s="104" t="b">
        <v>0</v>
      </c>
      <c r="BE518" s="105" t="s">
        <v>512</v>
      </c>
      <c r="BF518" s="104">
        <v>0</v>
      </c>
      <c r="BG518" s="104">
        <v>0</v>
      </c>
      <c r="BH518" s="104">
        <v>0</v>
      </c>
      <c r="BI518" s="104" t="b">
        <v>0</v>
      </c>
      <c r="BJ518" s="105"/>
      <c r="BK518" s="105"/>
      <c r="BL518" s="104">
        <v>0</v>
      </c>
      <c r="BM518" s="104">
        <v>0</v>
      </c>
      <c r="BN518" s="104">
        <v>8</v>
      </c>
      <c r="BO518" s="105" t="s">
        <v>6763</v>
      </c>
      <c r="BP518" s="105" t="s">
        <v>208</v>
      </c>
      <c r="BQ518" s="104">
        <v>8760</v>
      </c>
      <c r="BR518" s="105"/>
      <c r="BS518" s="105" t="s">
        <v>513</v>
      </c>
      <c r="BT518" s="105"/>
      <c r="BU518" s="104">
        <v>0</v>
      </c>
    </row>
    <row r="519" spans="1:73" x14ac:dyDescent="0.35">
      <c r="A519" s="104">
        <v>0</v>
      </c>
      <c r="B519" s="105" t="s">
        <v>511</v>
      </c>
      <c r="C519" s="105"/>
      <c r="D519" s="104">
        <v>2</v>
      </c>
      <c r="E519" s="105" t="s">
        <v>6985</v>
      </c>
      <c r="F519" s="105" t="s">
        <v>6748</v>
      </c>
      <c r="G519" s="104">
        <v>1</v>
      </c>
      <c r="H519" s="105" t="s">
        <v>483</v>
      </c>
      <c r="I519" s="104" t="b">
        <v>1</v>
      </c>
      <c r="J519" s="105"/>
      <c r="K519" s="105"/>
      <c r="L519" s="104">
        <v>24</v>
      </c>
      <c r="M519" s="105"/>
      <c r="N519" s="104" t="b">
        <v>1</v>
      </c>
      <c r="O519" s="104">
        <v>0</v>
      </c>
      <c r="P519" s="105" t="s">
        <v>485</v>
      </c>
      <c r="Q519" s="105" t="s">
        <v>6002</v>
      </c>
      <c r="R519" s="104" t="b">
        <v>0</v>
      </c>
      <c r="S519" s="105"/>
      <c r="T519" s="105"/>
      <c r="U519" s="105"/>
      <c r="V519" s="105"/>
      <c r="W519" s="105"/>
      <c r="X519" s="105"/>
      <c r="Y519" s="105"/>
      <c r="Z519" s="105"/>
      <c r="AA519" s="105"/>
      <c r="AB519" s="105"/>
      <c r="AC519" s="105"/>
      <c r="AD519" s="105"/>
      <c r="AE519" s="105"/>
      <c r="AF519" s="105"/>
      <c r="AG519" s="105"/>
      <c r="AH519" s="105"/>
      <c r="AI519" s="105"/>
      <c r="AJ519" s="105"/>
      <c r="AK519" s="105"/>
      <c r="AL519" s="105"/>
      <c r="AM519" s="105"/>
      <c r="AN519" s="105"/>
      <c r="AO519" s="105"/>
      <c r="AP519" s="105"/>
      <c r="AQ519" s="104">
        <v>0</v>
      </c>
      <c r="AR519" s="104">
        <v>0</v>
      </c>
      <c r="AS519" s="105"/>
      <c r="AT519" s="104">
        <v>0</v>
      </c>
      <c r="AU519" s="104">
        <v>0</v>
      </c>
      <c r="AV519" s="104">
        <v>-1</v>
      </c>
      <c r="AW519" s="104">
        <v>1460</v>
      </c>
      <c r="AX519" s="104">
        <v>1460</v>
      </c>
      <c r="AY519" s="104">
        <v>20</v>
      </c>
      <c r="AZ519" s="104" t="b">
        <v>0</v>
      </c>
      <c r="BA519" s="104">
        <v>0</v>
      </c>
      <c r="BB519" s="104">
        <v>0</v>
      </c>
      <c r="BC519" s="104">
        <v>0</v>
      </c>
      <c r="BD519" s="104" t="b">
        <v>0</v>
      </c>
      <c r="BE519" s="105" t="s">
        <v>512</v>
      </c>
      <c r="BF519" s="104">
        <v>0</v>
      </c>
      <c r="BG519" s="104">
        <v>0</v>
      </c>
      <c r="BH519" s="104">
        <v>0</v>
      </c>
      <c r="BI519" s="104" t="b">
        <v>0</v>
      </c>
      <c r="BJ519" s="105"/>
      <c r="BK519" s="105"/>
      <c r="BL519" s="104">
        <v>0</v>
      </c>
      <c r="BM519" s="104">
        <v>0</v>
      </c>
      <c r="BN519" s="104">
        <v>8</v>
      </c>
      <c r="BO519" s="105" t="s">
        <v>6749</v>
      </c>
      <c r="BP519" s="105" t="s">
        <v>208</v>
      </c>
      <c r="BQ519" s="104">
        <v>1460</v>
      </c>
      <c r="BR519" s="105"/>
      <c r="BS519" s="105" t="s">
        <v>513</v>
      </c>
      <c r="BT519" s="105"/>
      <c r="BU519" s="104">
        <v>0</v>
      </c>
    </row>
    <row r="520" spans="1:73" x14ac:dyDescent="0.35">
      <c r="A520" s="104">
        <v>0</v>
      </c>
      <c r="B520" s="105" t="s">
        <v>511</v>
      </c>
      <c r="C520" s="105"/>
      <c r="D520" s="104">
        <v>2</v>
      </c>
      <c r="E520" s="105" t="s">
        <v>6986</v>
      </c>
      <c r="F520" s="105" t="s">
        <v>6786</v>
      </c>
      <c r="G520" s="104">
        <v>1</v>
      </c>
      <c r="H520" s="105" t="s">
        <v>483</v>
      </c>
      <c r="I520" s="104" t="b">
        <v>1</v>
      </c>
      <c r="J520" s="105"/>
      <c r="K520" s="105"/>
      <c r="L520" s="104">
        <v>24</v>
      </c>
      <c r="M520" s="105"/>
      <c r="N520" s="104" t="b">
        <v>1</v>
      </c>
      <c r="O520" s="104">
        <v>0</v>
      </c>
      <c r="P520" s="105" t="s">
        <v>485</v>
      </c>
      <c r="Q520" s="105" t="s">
        <v>6002</v>
      </c>
      <c r="R520" s="104" t="b">
        <v>0</v>
      </c>
      <c r="S520" s="105"/>
      <c r="T520" s="105"/>
      <c r="U520" s="105"/>
      <c r="V520" s="105"/>
      <c r="W520" s="105"/>
      <c r="X520" s="105"/>
      <c r="Y520" s="105"/>
      <c r="Z520" s="105"/>
      <c r="AA520" s="105"/>
      <c r="AB520" s="105"/>
      <c r="AC520" s="105"/>
      <c r="AD520" s="105"/>
      <c r="AE520" s="105"/>
      <c r="AF520" s="105"/>
      <c r="AG520" s="105"/>
      <c r="AH520" s="105"/>
      <c r="AI520" s="105"/>
      <c r="AJ520" s="105"/>
      <c r="AK520" s="105"/>
      <c r="AL520" s="105"/>
      <c r="AM520" s="105"/>
      <c r="AN520" s="105"/>
      <c r="AO520" s="105"/>
      <c r="AP520" s="105"/>
      <c r="AQ520" s="104">
        <v>0</v>
      </c>
      <c r="AR520" s="104">
        <v>0</v>
      </c>
      <c r="AS520" s="105"/>
      <c r="AT520" s="104">
        <v>0</v>
      </c>
      <c r="AU520" s="104">
        <v>0</v>
      </c>
      <c r="AV520" s="104">
        <v>-1</v>
      </c>
      <c r="AW520" s="104">
        <v>1460</v>
      </c>
      <c r="AX520" s="104">
        <v>1460</v>
      </c>
      <c r="AY520" s="104">
        <v>20</v>
      </c>
      <c r="AZ520" s="104" t="b">
        <v>0</v>
      </c>
      <c r="BA520" s="104">
        <v>0</v>
      </c>
      <c r="BB520" s="104">
        <v>0</v>
      </c>
      <c r="BC520" s="104">
        <v>0</v>
      </c>
      <c r="BD520" s="104" t="b">
        <v>0</v>
      </c>
      <c r="BE520" s="105" t="s">
        <v>512</v>
      </c>
      <c r="BF520" s="104">
        <v>0</v>
      </c>
      <c r="BG520" s="104">
        <v>0</v>
      </c>
      <c r="BH520" s="104">
        <v>0</v>
      </c>
      <c r="BI520" s="104" t="b">
        <v>0</v>
      </c>
      <c r="BJ520" s="105"/>
      <c r="BK520" s="105"/>
      <c r="BL520" s="104">
        <v>0</v>
      </c>
      <c r="BM520" s="104">
        <v>0</v>
      </c>
      <c r="BN520" s="104">
        <v>8</v>
      </c>
      <c r="BO520" s="105" t="s">
        <v>6787</v>
      </c>
      <c r="BP520" s="105" t="s">
        <v>208</v>
      </c>
      <c r="BQ520" s="104">
        <v>730</v>
      </c>
      <c r="BR520" s="105"/>
      <c r="BS520" s="105" t="s">
        <v>513</v>
      </c>
      <c r="BT520" s="105"/>
      <c r="BU520" s="104">
        <v>0</v>
      </c>
    </row>
    <row r="521" spans="1:73" x14ac:dyDescent="0.35">
      <c r="A521" s="104">
        <v>0</v>
      </c>
      <c r="B521" s="105" t="s">
        <v>511</v>
      </c>
      <c r="C521" s="105"/>
      <c r="D521" s="104">
        <v>2</v>
      </c>
      <c r="E521" s="105" t="s">
        <v>6988</v>
      </c>
      <c r="F521" s="105" t="s">
        <v>6828</v>
      </c>
      <c r="G521" s="104">
        <v>1</v>
      </c>
      <c r="H521" s="105" t="s">
        <v>483</v>
      </c>
      <c r="I521" s="104" t="b">
        <v>1</v>
      </c>
      <c r="J521" s="105"/>
      <c r="K521" s="105"/>
      <c r="L521" s="104">
        <v>24</v>
      </c>
      <c r="M521" s="105"/>
      <c r="N521" s="104" t="b">
        <v>1</v>
      </c>
      <c r="O521" s="104">
        <v>0</v>
      </c>
      <c r="P521" s="105"/>
      <c r="Q521" s="105" t="s">
        <v>5934</v>
      </c>
      <c r="R521" s="104" t="b">
        <v>0</v>
      </c>
      <c r="S521" s="105"/>
      <c r="T521" s="105"/>
      <c r="U521" s="105"/>
      <c r="V521" s="105"/>
      <c r="W521" s="105"/>
      <c r="X521" s="105"/>
      <c r="Y521" s="105"/>
      <c r="Z521" s="105"/>
      <c r="AA521" s="105"/>
      <c r="AB521" s="105"/>
      <c r="AC521" s="105"/>
      <c r="AD521" s="105"/>
      <c r="AE521" s="105"/>
      <c r="AF521" s="105"/>
      <c r="AG521" s="105"/>
      <c r="AH521" s="105"/>
      <c r="AI521" s="105"/>
      <c r="AJ521" s="105"/>
      <c r="AK521" s="105"/>
      <c r="AL521" s="105"/>
      <c r="AM521" s="105"/>
      <c r="AN521" s="105"/>
      <c r="AO521" s="105"/>
      <c r="AP521" s="105"/>
      <c r="AQ521" s="104">
        <v>0</v>
      </c>
      <c r="AR521" s="104">
        <v>0</v>
      </c>
      <c r="AS521" s="105"/>
      <c r="AT521" s="104">
        <v>0</v>
      </c>
      <c r="AU521" s="104">
        <v>0</v>
      </c>
      <c r="AV521" s="104">
        <v>-1</v>
      </c>
      <c r="AW521" s="104">
        <v>1460</v>
      </c>
      <c r="AX521" s="104">
        <v>1460</v>
      </c>
      <c r="AY521" s="104">
        <v>20</v>
      </c>
      <c r="AZ521" s="104" t="b">
        <v>0</v>
      </c>
      <c r="BA521" s="104">
        <v>0</v>
      </c>
      <c r="BB521" s="104">
        <v>0</v>
      </c>
      <c r="BC521" s="104">
        <v>0</v>
      </c>
      <c r="BD521" s="104" t="b">
        <v>0</v>
      </c>
      <c r="BE521" s="105" t="s">
        <v>512</v>
      </c>
      <c r="BF521" s="104">
        <v>0</v>
      </c>
      <c r="BG521" s="104">
        <v>0</v>
      </c>
      <c r="BH521" s="104">
        <v>0</v>
      </c>
      <c r="BI521" s="104" t="b">
        <v>0</v>
      </c>
      <c r="BJ521" s="105"/>
      <c r="BK521" s="105"/>
      <c r="BL521" s="104">
        <v>0</v>
      </c>
      <c r="BM521" s="104">
        <v>0</v>
      </c>
      <c r="BN521" s="104">
        <v>16</v>
      </c>
      <c r="BO521" s="105" t="s">
        <v>6829</v>
      </c>
      <c r="BP521" s="105" t="s">
        <v>208</v>
      </c>
      <c r="BQ521" s="104">
        <v>768</v>
      </c>
      <c r="BR521" s="105"/>
      <c r="BS521" s="105" t="s">
        <v>513</v>
      </c>
      <c r="BT521" s="105"/>
      <c r="BU521" s="104">
        <v>0</v>
      </c>
    </row>
    <row r="522" spans="1:73" x14ac:dyDescent="0.35">
      <c r="A522" s="104">
        <v>0</v>
      </c>
      <c r="B522" s="105" t="s">
        <v>511</v>
      </c>
      <c r="C522" s="105"/>
      <c r="D522" s="104">
        <v>2</v>
      </c>
      <c r="E522" s="105" t="s">
        <v>6989</v>
      </c>
      <c r="F522" s="105" t="s">
        <v>6729</v>
      </c>
      <c r="G522" s="104">
        <v>1</v>
      </c>
      <c r="H522" s="105" t="s">
        <v>483</v>
      </c>
      <c r="I522" s="104" t="b">
        <v>1</v>
      </c>
      <c r="J522" s="105"/>
      <c r="K522" s="105"/>
      <c r="L522" s="104">
        <v>24</v>
      </c>
      <c r="M522" s="105"/>
      <c r="N522" s="104" t="b">
        <v>1</v>
      </c>
      <c r="O522" s="104">
        <v>0</v>
      </c>
      <c r="P522" s="105" t="s">
        <v>485</v>
      </c>
      <c r="Q522" s="105" t="s">
        <v>6002</v>
      </c>
      <c r="R522" s="104" t="b">
        <v>0</v>
      </c>
      <c r="S522" s="105"/>
      <c r="T522" s="105"/>
      <c r="U522" s="105"/>
      <c r="V522" s="105"/>
      <c r="W522" s="105"/>
      <c r="X522" s="105"/>
      <c r="Y522" s="105"/>
      <c r="Z522" s="105"/>
      <c r="AA522" s="105"/>
      <c r="AB522" s="105"/>
      <c r="AC522" s="105"/>
      <c r="AD522" s="105"/>
      <c r="AE522" s="105"/>
      <c r="AF522" s="105"/>
      <c r="AG522" s="105"/>
      <c r="AH522" s="105"/>
      <c r="AI522" s="105"/>
      <c r="AJ522" s="105"/>
      <c r="AK522" s="105"/>
      <c r="AL522" s="105"/>
      <c r="AM522" s="105"/>
      <c r="AN522" s="105"/>
      <c r="AO522" s="105"/>
      <c r="AP522" s="105"/>
      <c r="AQ522" s="104">
        <v>0</v>
      </c>
      <c r="AR522" s="104">
        <v>0</v>
      </c>
      <c r="AS522" s="105"/>
      <c r="AT522" s="104">
        <v>0</v>
      </c>
      <c r="AU522" s="104">
        <v>0</v>
      </c>
      <c r="AV522" s="104">
        <v>-1</v>
      </c>
      <c r="AW522" s="104">
        <v>1460</v>
      </c>
      <c r="AX522" s="104">
        <v>1460</v>
      </c>
      <c r="AY522" s="104">
        <v>20</v>
      </c>
      <c r="AZ522" s="104" t="b">
        <v>0</v>
      </c>
      <c r="BA522" s="104">
        <v>0</v>
      </c>
      <c r="BB522" s="104">
        <v>0</v>
      </c>
      <c r="BC522" s="104">
        <v>0</v>
      </c>
      <c r="BD522" s="104" t="b">
        <v>0</v>
      </c>
      <c r="BE522" s="105" t="s">
        <v>512</v>
      </c>
      <c r="BF522" s="104">
        <v>0</v>
      </c>
      <c r="BG522" s="104">
        <v>0</v>
      </c>
      <c r="BH522" s="104">
        <v>0</v>
      </c>
      <c r="BI522" s="104" t="b">
        <v>0</v>
      </c>
      <c r="BJ522" s="105"/>
      <c r="BK522" s="105"/>
      <c r="BL522" s="104">
        <v>0</v>
      </c>
      <c r="BM522" s="104">
        <v>0</v>
      </c>
      <c r="BN522" s="104">
        <v>16</v>
      </c>
      <c r="BO522" s="105" t="s">
        <v>6730</v>
      </c>
      <c r="BP522" s="105" t="s">
        <v>208</v>
      </c>
      <c r="BQ522" s="104">
        <v>8760</v>
      </c>
      <c r="BR522" s="105"/>
      <c r="BS522" s="105" t="s">
        <v>513</v>
      </c>
      <c r="BT522" s="105"/>
      <c r="BU522" s="104">
        <v>0</v>
      </c>
    </row>
    <row r="523" spans="1:73" x14ac:dyDescent="0.35">
      <c r="A523" s="104">
        <v>0</v>
      </c>
      <c r="B523" s="105" t="s">
        <v>511</v>
      </c>
      <c r="C523" s="105"/>
      <c r="D523" s="104">
        <v>2</v>
      </c>
      <c r="E523" s="105" t="s">
        <v>6990</v>
      </c>
      <c r="F523" s="105" t="s">
        <v>6760</v>
      </c>
      <c r="G523" s="104">
        <v>1</v>
      </c>
      <c r="H523" s="105" t="s">
        <v>483</v>
      </c>
      <c r="I523" s="104" t="b">
        <v>1</v>
      </c>
      <c r="J523" s="105"/>
      <c r="K523" s="105"/>
      <c r="L523" s="104">
        <v>24</v>
      </c>
      <c r="M523" s="105"/>
      <c r="N523" s="104" t="b">
        <v>1</v>
      </c>
      <c r="O523" s="104">
        <v>0</v>
      </c>
      <c r="P523" s="105" t="s">
        <v>485</v>
      </c>
      <c r="Q523" s="105" t="s">
        <v>6002</v>
      </c>
      <c r="R523" s="104" t="b">
        <v>0</v>
      </c>
      <c r="S523" s="105"/>
      <c r="T523" s="105"/>
      <c r="U523" s="105"/>
      <c r="V523" s="105"/>
      <c r="W523" s="105"/>
      <c r="X523" s="105"/>
      <c r="Y523" s="105"/>
      <c r="Z523" s="105"/>
      <c r="AA523" s="105"/>
      <c r="AB523" s="105"/>
      <c r="AC523" s="105"/>
      <c r="AD523" s="105"/>
      <c r="AE523" s="105"/>
      <c r="AF523" s="105"/>
      <c r="AG523" s="105"/>
      <c r="AH523" s="105"/>
      <c r="AI523" s="105"/>
      <c r="AJ523" s="105"/>
      <c r="AK523" s="105"/>
      <c r="AL523" s="105"/>
      <c r="AM523" s="105"/>
      <c r="AN523" s="105"/>
      <c r="AO523" s="105"/>
      <c r="AP523" s="105"/>
      <c r="AQ523" s="104">
        <v>0</v>
      </c>
      <c r="AR523" s="104">
        <v>0</v>
      </c>
      <c r="AS523" s="105"/>
      <c r="AT523" s="104">
        <v>0</v>
      </c>
      <c r="AU523" s="104">
        <v>0</v>
      </c>
      <c r="AV523" s="104">
        <v>-1</v>
      </c>
      <c r="AW523" s="104">
        <v>1460</v>
      </c>
      <c r="AX523" s="104">
        <v>1460</v>
      </c>
      <c r="AY523" s="104">
        <v>20</v>
      </c>
      <c r="AZ523" s="104" t="b">
        <v>0</v>
      </c>
      <c r="BA523" s="104">
        <v>0</v>
      </c>
      <c r="BB523" s="104">
        <v>0</v>
      </c>
      <c r="BC523" s="104">
        <v>0</v>
      </c>
      <c r="BD523" s="104" t="b">
        <v>0</v>
      </c>
      <c r="BE523" s="105" t="s">
        <v>512</v>
      </c>
      <c r="BF523" s="104">
        <v>0</v>
      </c>
      <c r="BG523" s="104">
        <v>0</v>
      </c>
      <c r="BH523" s="104">
        <v>0</v>
      </c>
      <c r="BI523" s="104" t="b">
        <v>0</v>
      </c>
      <c r="BJ523" s="105"/>
      <c r="BK523" s="105"/>
      <c r="BL523" s="104">
        <v>0</v>
      </c>
      <c r="BM523" s="104">
        <v>0</v>
      </c>
      <c r="BN523" s="104">
        <v>40</v>
      </c>
      <c r="BO523" s="105" t="s">
        <v>6761</v>
      </c>
      <c r="BP523" s="105" t="s">
        <v>208</v>
      </c>
      <c r="BQ523" s="104">
        <v>43800</v>
      </c>
      <c r="BR523" s="105"/>
      <c r="BS523" s="105" t="s">
        <v>513</v>
      </c>
      <c r="BT523" s="105"/>
      <c r="BU523" s="104">
        <v>0</v>
      </c>
    </row>
    <row r="524" spans="1:73" x14ac:dyDescent="0.35">
      <c r="A524" s="104">
        <v>0</v>
      </c>
      <c r="B524" s="105" t="s">
        <v>511</v>
      </c>
      <c r="C524" s="105"/>
      <c r="D524" s="104">
        <v>2</v>
      </c>
      <c r="E524" s="105" t="s">
        <v>6991</v>
      </c>
      <c r="F524" s="105" t="s">
        <v>6740</v>
      </c>
      <c r="G524" s="104">
        <v>1</v>
      </c>
      <c r="H524" s="105" t="s">
        <v>483</v>
      </c>
      <c r="I524" s="104" t="b">
        <v>1</v>
      </c>
      <c r="J524" s="105"/>
      <c r="K524" s="105"/>
      <c r="L524" s="104">
        <v>24</v>
      </c>
      <c r="M524" s="105"/>
      <c r="N524" s="104" t="b">
        <v>1</v>
      </c>
      <c r="O524" s="104">
        <v>0</v>
      </c>
      <c r="P524" s="105" t="s">
        <v>485</v>
      </c>
      <c r="Q524" s="105" t="s">
        <v>6002</v>
      </c>
      <c r="R524" s="104" t="b">
        <v>0</v>
      </c>
      <c r="S524" s="105"/>
      <c r="T524" s="105"/>
      <c r="U524" s="105"/>
      <c r="V524" s="105"/>
      <c r="W524" s="105"/>
      <c r="X524" s="105"/>
      <c r="Y524" s="105"/>
      <c r="Z524" s="105"/>
      <c r="AA524" s="105"/>
      <c r="AB524" s="105"/>
      <c r="AC524" s="105"/>
      <c r="AD524" s="105"/>
      <c r="AE524" s="105"/>
      <c r="AF524" s="105"/>
      <c r="AG524" s="105"/>
      <c r="AH524" s="105"/>
      <c r="AI524" s="105"/>
      <c r="AJ524" s="105"/>
      <c r="AK524" s="105"/>
      <c r="AL524" s="105"/>
      <c r="AM524" s="105"/>
      <c r="AN524" s="105"/>
      <c r="AO524" s="105"/>
      <c r="AP524" s="105"/>
      <c r="AQ524" s="104">
        <v>0</v>
      </c>
      <c r="AR524" s="104">
        <v>0</v>
      </c>
      <c r="AS524" s="105"/>
      <c r="AT524" s="104">
        <v>0</v>
      </c>
      <c r="AU524" s="104">
        <v>0</v>
      </c>
      <c r="AV524" s="104">
        <v>-1</v>
      </c>
      <c r="AW524" s="104">
        <v>1460</v>
      </c>
      <c r="AX524" s="104">
        <v>1460</v>
      </c>
      <c r="AY524" s="104">
        <v>20</v>
      </c>
      <c r="AZ524" s="104" t="b">
        <v>0</v>
      </c>
      <c r="BA524" s="104">
        <v>0</v>
      </c>
      <c r="BB524" s="104">
        <v>0</v>
      </c>
      <c r="BC524" s="104">
        <v>0</v>
      </c>
      <c r="BD524" s="104" t="b">
        <v>0</v>
      </c>
      <c r="BE524" s="105" t="s">
        <v>512</v>
      </c>
      <c r="BF524" s="104">
        <v>0</v>
      </c>
      <c r="BG524" s="104">
        <v>0</v>
      </c>
      <c r="BH524" s="104">
        <v>0</v>
      </c>
      <c r="BI524" s="104" t="b">
        <v>0</v>
      </c>
      <c r="BJ524" s="105"/>
      <c r="BK524" s="105"/>
      <c r="BL524" s="104">
        <v>0</v>
      </c>
      <c r="BM524" s="104">
        <v>0</v>
      </c>
      <c r="BN524" s="104">
        <v>16</v>
      </c>
      <c r="BO524" s="105" t="s">
        <v>6741</v>
      </c>
      <c r="BP524" s="105" t="s">
        <v>208</v>
      </c>
      <c r="BQ524" s="104">
        <v>8760</v>
      </c>
      <c r="BR524" s="105"/>
      <c r="BS524" s="105" t="s">
        <v>513</v>
      </c>
      <c r="BT524" s="105"/>
      <c r="BU524" s="104">
        <v>0</v>
      </c>
    </row>
    <row r="525" spans="1:73" x14ac:dyDescent="0.35">
      <c r="A525" s="104">
        <v>0</v>
      </c>
      <c r="B525" s="105" t="s">
        <v>511</v>
      </c>
      <c r="C525" s="105"/>
      <c r="D525" s="104">
        <v>2</v>
      </c>
      <c r="E525" s="105" t="s">
        <v>10859</v>
      </c>
      <c r="F525" s="105" t="s">
        <v>10706</v>
      </c>
      <c r="G525" s="104">
        <v>1</v>
      </c>
      <c r="H525" s="105" t="s">
        <v>483</v>
      </c>
      <c r="I525" s="104" t="b">
        <v>1</v>
      </c>
      <c r="J525" s="105"/>
      <c r="K525" s="105"/>
      <c r="L525" s="104">
        <v>24</v>
      </c>
      <c r="M525" s="105"/>
      <c r="N525" s="104" t="b">
        <v>1</v>
      </c>
      <c r="O525" s="104">
        <v>0</v>
      </c>
      <c r="P525" s="105"/>
      <c r="Q525" s="105"/>
      <c r="R525" s="104" t="b">
        <v>0</v>
      </c>
      <c r="S525" s="105"/>
      <c r="T525" s="105"/>
      <c r="U525" s="105"/>
      <c r="V525" s="105"/>
      <c r="W525" s="105"/>
      <c r="X525" s="105"/>
      <c r="Y525" s="105"/>
      <c r="Z525" s="105"/>
      <c r="AA525" s="105"/>
      <c r="AB525" s="105"/>
      <c r="AC525" s="105"/>
      <c r="AD525" s="105"/>
      <c r="AE525" s="105"/>
      <c r="AF525" s="105"/>
      <c r="AG525" s="105"/>
      <c r="AH525" s="105"/>
      <c r="AI525" s="105"/>
      <c r="AJ525" s="105"/>
      <c r="AK525" s="105"/>
      <c r="AL525" s="105"/>
      <c r="AM525" s="105"/>
      <c r="AN525" s="105"/>
      <c r="AO525" s="105"/>
      <c r="AP525" s="105"/>
      <c r="AQ525" s="104">
        <v>0</v>
      </c>
      <c r="AR525" s="104">
        <v>5000</v>
      </c>
      <c r="AS525" s="105"/>
      <c r="AT525" s="104">
        <v>0</v>
      </c>
      <c r="AU525" s="104">
        <v>0</v>
      </c>
      <c r="AV525" s="104">
        <v>-1</v>
      </c>
      <c r="AW525" s="104">
        <v>1460</v>
      </c>
      <c r="AX525" s="104">
        <v>1460</v>
      </c>
      <c r="AY525" s="104">
        <v>20</v>
      </c>
      <c r="AZ525" s="104" t="b">
        <v>0</v>
      </c>
      <c r="BA525" s="104">
        <v>0</v>
      </c>
      <c r="BB525" s="104">
        <v>0</v>
      </c>
      <c r="BC525" s="104">
        <v>0</v>
      </c>
      <c r="BD525" s="104" t="b">
        <v>1</v>
      </c>
      <c r="BE525" s="105" t="s">
        <v>512</v>
      </c>
      <c r="BF525" s="104">
        <v>0</v>
      </c>
      <c r="BG525" s="104">
        <v>0</v>
      </c>
      <c r="BH525" s="104">
        <v>0</v>
      </c>
      <c r="BI525" s="104" t="b">
        <v>0</v>
      </c>
      <c r="BJ525" s="105"/>
      <c r="BK525" s="105"/>
      <c r="BL525" s="104">
        <v>0</v>
      </c>
      <c r="BM525" s="104">
        <v>0</v>
      </c>
      <c r="BN525" s="104">
        <v>8</v>
      </c>
      <c r="BO525" s="105"/>
      <c r="BP525" s="105" t="s">
        <v>208</v>
      </c>
      <c r="BQ525" s="104">
        <v>8760</v>
      </c>
      <c r="BR525" s="105"/>
      <c r="BS525" s="105" t="s">
        <v>513</v>
      </c>
      <c r="BT525" s="105"/>
      <c r="BU525" s="104">
        <v>0</v>
      </c>
    </row>
    <row r="526" spans="1:73" x14ac:dyDescent="0.35">
      <c r="A526" s="104">
        <v>0</v>
      </c>
      <c r="B526" s="105" t="s">
        <v>511</v>
      </c>
      <c r="C526" s="105"/>
      <c r="D526" s="104">
        <v>2</v>
      </c>
      <c r="E526" s="105" t="s">
        <v>6983</v>
      </c>
      <c r="F526" s="105" t="s">
        <v>10676</v>
      </c>
      <c r="G526" s="104">
        <v>1</v>
      </c>
      <c r="H526" s="105" t="s">
        <v>483</v>
      </c>
      <c r="I526" s="104" t="b">
        <v>1</v>
      </c>
      <c r="J526" s="105"/>
      <c r="K526" s="105"/>
      <c r="L526" s="104">
        <v>24</v>
      </c>
      <c r="M526" s="105"/>
      <c r="N526" s="104" t="b">
        <v>1</v>
      </c>
      <c r="O526" s="104">
        <v>0</v>
      </c>
      <c r="P526" s="105" t="s">
        <v>485</v>
      </c>
      <c r="Q526" s="105" t="s">
        <v>6002</v>
      </c>
      <c r="R526" s="104" t="b">
        <v>0</v>
      </c>
      <c r="S526" s="105"/>
      <c r="T526" s="105"/>
      <c r="U526" s="105"/>
      <c r="V526" s="105"/>
      <c r="W526" s="105"/>
      <c r="X526" s="105"/>
      <c r="Y526" s="105"/>
      <c r="Z526" s="105"/>
      <c r="AA526" s="105"/>
      <c r="AB526" s="105"/>
      <c r="AC526" s="105"/>
      <c r="AD526" s="105"/>
      <c r="AE526" s="105"/>
      <c r="AF526" s="105"/>
      <c r="AG526" s="105"/>
      <c r="AH526" s="105"/>
      <c r="AI526" s="105"/>
      <c r="AJ526" s="105"/>
      <c r="AK526" s="105"/>
      <c r="AL526" s="105"/>
      <c r="AM526" s="105"/>
      <c r="AN526" s="105"/>
      <c r="AO526" s="105"/>
      <c r="AP526" s="105"/>
      <c r="AQ526" s="104">
        <v>0</v>
      </c>
      <c r="AR526" s="104">
        <v>2500</v>
      </c>
      <c r="AS526" s="105"/>
      <c r="AT526" s="104">
        <v>0</v>
      </c>
      <c r="AU526" s="104">
        <v>0</v>
      </c>
      <c r="AV526" s="104">
        <v>-1</v>
      </c>
      <c r="AW526" s="104">
        <v>1460</v>
      </c>
      <c r="AX526" s="104">
        <v>1460</v>
      </c>
      <c r="AY526" s="104">
        <v>20</v>
      </c>
      <c r="AZ526" s="104" t="b">
        <v>0</v>
      </c>
      <c r="BA526" s="104">
        <v>0</v>
      </c>
      <c r="BB526" s="104">
        <v>0</v>
      </c>
      <c r="BC526" s="104">
        <v>0</v>
      </c>
      <c r="BD526" s="104" t="b">
        <v>0</v>
      </c>
      <c r="BE526" s="105" t="s">
        <v>512</v>
      </c>
      <c r="BF526" s="104">
        <v>0</v>
      </c>
      <c r="BG526" s="104">
        <v>0</v>
      </c>
      <c r="BH526" s="104">
        <v>0</v>
      </c>
      <c r="BI526" s="104" t="b">
        <v>0</v>
      </c>
      <c r="BJ526" s="105"/>
      <c r="BK526" s="105"/>
      <c r="BL526" s="104">
        <v>0</v>
      </c>
      <c r="BM526" s="104">
        <v>0</v>
      </c>
      <c r="BN526" s="104">
        <v>16</v>
      </c>
      <c r="BO526" s="105" t="s">
        <v>6825</v>
      </c>
      <c r="BP526" s="105" t="s">
        <v>209</v>
      </c>
      <c r="BQ526" s="104">
        <v>8760</v>
      </c>
      <c r="BR526" s="105"/>
      <c r="BS526" s="105" t="s">
        <v>513</v>
      </c>
      <c r="BT526" s="105"/>
      <c r="BU526" s="104">
        <v>0</v>
      </c>
    </row>
    <row r="527" spans="1:73" x14ac:dyDescent="0.35">
      <c r="A527" s="104">
        <v>0</v>
      </c>
      <c r="B527" s="105" t="s">
        <v>511</v>
      </c>
      <c r="C527" s="105"/>
      <c r="D527" s="104">
        <v>2</v>
      </c>
      <c r="E527" s="105" t="s">
        <v>6992</v>
      </c>
      <c r="F527" s="105" t="s">
        <v>10685</v>
      </c>
      <c r="G527" s="104">
        <v>1</v>
      </c>
      <c r="H527" s="105" t="s">
        <v>483</v>
      </c>
      <c r="I527" s="104" t="b">
        <v>1</v>
      </c>
      <c r="J527" s="105"/>
      <c r="K527" s="105"/>
      <c r="L527" s="104">
        <v>24</v>
      </c>
      <c r="M527" s="105"/>
      <c r="N527" s="104" t="b">
        <v>1</v>
      </c>
      <c r="O527" s="104">
        <v>0</v>
      </c>
      <c r="P527" s="105" t="s">
        <v>485</v>
      </c>
      <c r="Q527" s="105" t="s">
        <v>6002</v>
      </c>
      <c r="R527" s="104" t="b">
        <v>0</v>
      </c>
      <c r="S527" s="105"/>
      <c r="T527" s="105"/>
      <c r="U527" s="105"/>
      <c r="V527" s="105"/>
      <c r="W527" s="105"/>
      <c r="X527" s="105"/>
      <c r="Y527" s="105"/>
      <c r="Z527" s="105"/>
      <c r="AA527" s="105"/>
      <c r="AB527" s="105"/>
      <c r="AC527" s="105"/>
      <c r="AD527" s="105"/>
      <c r="AE527" s="105"/>
      <c r="AF527" s="105"/>
      <c r="AG527" s="105"/>
      <c r="AH527" s="105"/>
      <c r="AI527" s="105"/>
      <c r="AJ527" s="105"/>
      <c r="AK527" s="105"/>
      <c r="AL527" s="105"/>
      <c r="AM527" s="105"/>
      <c r="AN527" s="105"/>
      <c r="AO527" s="105"/>
      <c r="AP527" s="105"/>
      <c r="AQ527" s="104">
        <v>0</v>
      </c>
      <c r="AR527" s="104">
        <v>1500</v>
      </c>
      <c r="AS527" s="105"/>
      <c r="AT527" s="104">
        <v>0</v>
      </c>
      <c r="AU527" s="104">
        <v>0</v>
      </c>
      <c r="AV527" s="104">
        <v>-1</v>
      </c>
      <c r="AW527" s="104">
        <v>1460</v>
      </c>
      <c r="AX527" s="104">
        <v>1460</v>
      </c>
      <c r="AY527" s="104">
        <v>20</v>
      </c>
      <c r="AZ527" s="104" t="b">
        <v>0</v>
      </c>
      <c r="BA527" s="104">
        <v>0</v>
      </c>
      <c r="BB527" s="104">
        <v>0</v>
      </c>
      <c r="BC527" s="104">
        <v>0</v>
      </c>
      <c r="BD527" s="104" t="b">
        <v>0</v>
      </c>
      <c r="BE527" s="105" t="s">
        <v>512</v>
      </c>
      <c r="BF527" s="104">
        <v>0</v>
      </c>
      <c r="BG527" s="104">
        <v>0</v>
      </c>
      <c r="BH527" s="104">
        <v>0</v>
      </c>
      <c r="BI527" s="104" t="b">
        <v>0</v>
      </c>
      <c r="BJ527" s="105"/>
      <c r="BK527" s="105"/>
      <c r="BL527" s="104">
        <v>0</v>
      </c>
      <c r="BM527" s="104">
        <v>0</v>
      </c>
      <c r="BN527" s="104">
        <v>16</v>
      </c>
      <c r="BO527" s="105" t="s">
        <v>6865</v>
      </c>
      <c r="BP527" s="105" t="s">
        <v>209</v>
      </c>
      <c r="BQ527" s="104">
        <v>1460</v>
      </c>
      <c r="BR527" s="105"/>
      <c r="BS527" s="105" t="s">
        <v>513</v>
      </c>
      <c r="BT527" s="105"/>
      <c r="BU527" s="104">
        <v>0</v>
      </c>
    </row>
    <row r="528" spans="1:73" x14ac:dyDescent="0.35">
      <c r="A528" s="104">
        <v>0</v>
      </c>
      <c r="B528" s="105" t="s">
        <v>511</v>
      </c>
      <c r="C528" s="105"/>
      <c r="D528" s="104">
        <v>2</v>
      </c>
      <c r="E528" s="105" t="s">
        <v>6993</v>
      </c>
      <c r="F528" s="105" t="s">
        <v>6734</v>
      </c>
      <c r="G528" s="104">
        <v>1</v>
      </c>
      <c r="H528" s="105" t="s">
        <v>483</v>
      </c>
      <c r="I528" s="104" t="b">
        <v>1</v>
      </c>
      <c r="J528" s="105"/>
      <c r="K528" s="105"/>
      <c r="L528" s="104">
        <v>24</v>
      </c>
      <c r="M528" s="105"/>
      <c r="N528" s="104" t="b">
        <v>1</v>
      </c>
      <c r="O528" s="104">
        <v>0</v>
      </c>
      <c r="P528" s="105" t="s">
        <v>485</v>
      </c>
      <c r="Q528" s="105" t="s">
        <v>6002</v>
      </c>
      <c r="R528" s="104" t="b">
        <v>0</v>
      </c>
      <c r="S528" s="105"/>
      <c r="T528" s="105"/>
      <c r="U528" s="105"/>
      <c r="V528" s="105"/>
      <c r="W528" s="105"/>
      <c r="X528" s="105"/>
      <c r="Y528" s="105"/>
      <c r="Z528" s="105"/>
      <c r="AA528" s="105"/>
      <c r="AB528" s="105"/>
      <c r="AC528" s="105"/>
      <c r="AD528" s="105"/>
      <c r="AE528" s="105"/>
      <c r="AF528" s="105"/>
      <c r="AG528" s="105"/>
      <c r="AH528" s="105"/>
      <c r="AI528" s="105"/>
      <c r="AJ528" s="105"/>
      <c r="AK528" s="105"/>
      <c r="AL528" s="105"/>
      <c r="AM528" s="105"/>
      <c r="AN528" s="105"/>
      <c r="AO528" s="105"/>
      <c r="AP528" s="105"/>
      <c r="AQ528" s="104">
        <v>0</v>
      </c>
      <c r="AR528" s="104">
        <v>2000</v>
      </c>
      <c r="AS528" s="105"/>
      <c r="AT528" s="104">
        <v>0</v>
      </c>
      <c r="AU528" s="104">
        <v>0</v>
      </c>
      <c r="AV528" s="104">
        <v>-1</v>
      </c>
      <c r="AW528" s="104">
        <v>1460</v>
      </c>
      <c r="AX528" s="104">
        <v>1460</v>
      </c>
      <c r="AY528" s="104">
        <v>20</v>
      </c>
      <c r="AZ528" s="104" t="b">
        <v>0</v>
      </c>
      <c r="BA528" s="104">
        <v>0</v>
      </c>
      <c r="BB528" s="104">
        <v>0</v>
      </c>
      <c r="BC528" s="104">
        <v>0</v>
      </c>
      <c r="BD528" s="104" t="b">
        <v>0</v>
      </c>
      <c r="BE528" s="105" t="s">
        <v>512</v>
      </c>
      <c r="BF528" s="104">
        <v>0</v>
      </c>
      <c r="BG528" s="104">
        <v>0</v>
      </c>
      <c r="BH528" s="104">
        <v>0</v>
      </c>
      <c r="BI528" s="104" t="b">
        <v>0</v>
      </c>
      <c r="BJ528" s="105"/>
      <c r="BK528" s="105"/>
      <c r="BL528" s="104">
        <v>0</v>
      </c>
      <c r="BM528" s="104">
        <v>0</v>
      </c>
      <c r="BN528" s="104">
        <v>16</v>
      </c>
      <c r="BO528" s="105" t="s">
        <v>6735</v>
      </c>
      <c r="BP528" s="105" t="s">
        <v>209</v>
      </c>
      <c r="BQ528" s="104">
        <v>8760</v>
      </c>
      <c r="BR528" s="105"/>
      <c r="BS528" s="105" t="s">
        <v>513</v>
      </c>
      <c r="BT528" s="105"/>
      <c r="BU528" s="104">
        <v>0</v>
      </c>
    </row>
    <row r="529" spans="1:73" ht="409.5" x14ac:dyDescent="0.35">
      <c r="A529" s="104">
        <v>0</v>
      </c>
      <c r="B529" s="105" t="s">
        <v>511</v>
      </c>
      <c r="C529" s="105"/>
      <c r="D529" s="104">
        <v>2</v>
      </c>
      <c r="E529" s="105" t="s">
        <v>7047</v>
      </c>
      <c r="F529" s="105" t="s">
        <v>10671</v>
      </c>
      <c r="G529" s="104">
        <v>1</v>
      </c>
      <c r="H529" s="105" t="s">
        <v>483</v>
      </c>
      <c r="I529" s="104" t="b">
        <v>1</v>
      </c>
      <c r="J529" s="105"/>
      <c r="K529" s="105"/>
      <c r="L529" s="104">
        <v>24</v>
      </c>
      <c r="M529" s="105"/>
      <c r="N529" s="104" t="b">
        <v>1</v>
      </c>
      <c r="O529" s="104">
        <v>0</v>
      </c>
      <c r="P529" s="105"/>
      <c r="Q529" s="105"/>
      <c r="R529" s="104" t="b">
        <v>0</v>
      </c>
      <c r="S529" s="105"/>
      <c r="T529" s="105"/>
      <c r="U529" s="105"/>
      <c r="V529" s="105"/>
      <c r="W529" s="105"/>
      <c r="X529" s="105"/>
      <c r="Y529" s="105"/>
      <c r="Z529" s="105"/>
      <c r="AA529" s="105"/>
      <c r="AB529" s="105"/>
      <c r="AC529" s="105"/>
      <c r="AD529" s="105"/>
      <c r="AE529" s="105"/>
      <c r="AF529" s="105"/>
      <c r="AG529" s="105"/>
      <c r="AH529" s="105"/>
      <c r="AI529" s="105"/>
      <c r="AJ529" s="105"/>
      <c r="AK529" s="105"/>
      <c r="AL529" s="106" t="s">
        <v>11559</v>
      </c>
      <c r="AM529" s="105"/>
      <c r="AN529" s="105"/>
      <c r="AO529" s="105"/>
      <c r="AP529" s="105"/>
      <c r="AQ529" s="104">
        <v>0</v>
      </c>
      <c r="AR529" s="104">
        <v>156000</v>
      </c>
      <c r="AS529" s="105"/>
      <c r="AT529" s="104">
        <v>0</v>
      </c>
      <c r="AU529" s="104">
        <v>0</v>
      </c>
      <c r="AV529" s="104">
        <v>-1</v>
      </c>
      <c r="AW529" s="104">
        <v>1460</v>
      </c>
      <c r="AX529" s="104">
        <v>1460</v>
      </c>
      <c r="AY529" s="104">
        <v>20</v>
      </c>
      <c r="AZ529" s="104" t="b">
        <v>0</v>
      </c>
      <c r="BA529" s="104">
        <v>0</v>
      </c>
      <c r="BB529" s="104">
        <v>0</v>
      </c>
      <c r="BC529" s="104">
        <v>0</v>
      </c>
      <c r="BD529" s="104" t="b">
        <v>1</v>
      </c>
      <c r="BE529" s="105" t="s">
        <v>512</v>
      </c>
      <c r="BF529" s="104">
        <v>0</v>
      </c>
      <c r="BG529" s="104">
        <v>0</v>
      </c>
      <c r="BH529" s="104">
        <v>0</v>
      </c>
      <c r="BI529" s="104" t="b">
        <v>0</v>
      </c>
      <c r="BJ529" s="105"/>
      <c r="BK529" s="105"/>
      <c r="BL529" s="104">
        <v>0</v>
      </c>
      <c r="BM529" s="104">
        <v>0</v>
      </c>
      <c r="BN529" s="104">
        <v>1460</v>
      </c>
      <c r="BO529" s="105" t="s">
        <v>6793</v>
      </c>
      <c r="BP529" s="105" t="s">
        <v>209</v>
      </c>
      <c r="BQ529" s="104">
        <v>43800</v>
      </c>
      <c r="BR529" s="105"/>
      <c r="BS529" s="105" t="s">
        <v>513</v>
      </c>
      <c r="BT529" s="105"/>
      <c r="BU529" s="104">
        <v>0</v>
      </c>
    </row>
    <row r="530" spans="1:73" x14ac:dyDescent="0.35">
      <c r="A530" s="104">
        <v>0</v>
      </c>
      <c r="B530" s="105" t="s">
        <v>511</v>
      </c>
      <c r="C530" s="105"/>
      <c r="D530" s="104">
        <v>2</v>
      </c>
      <c r="E530" s="105" t="s">
        <v>7048</v>
      </c>
      <c r="F530" s="105" t="s">
        <v>10670</v>
      </c>
      <c r="G530" s="104">
        <v>1</v>
      </c>
      <c r="H530" s="105" t="s">
        <v>483</v>
      </c>
      <c r="I530" s="104" t="b">
        <v>1</v>
      </c>
      <c r="J530" s="105"/>
      <c r="K530" s="105"/>
      <c r="L530" s="104">
        <v>24</v>
      </c>
      <c r="M530" s="105"/>
      <c r="N530" s="104" t="b">
        <v>1</v>
      </c>
      <c r="O530" s="104">
        <v>0</v>
      </c>
      <c r="P530" s="105"/>
      <c r="Q530" s="105"/>
      <c r="R530" s="104" t="b">
        <v>0</v>
      </c>
      <c r="S530" s="105"/>
      <c r="T530" s="105"/>
      <c r="U530" s="105"/>
      <c r="V530" s="105"/>
      <c r="W530" s="105"/>
      <c r="X530" s="105"/>
      <c r="Y530" s="105"/>
      <c r="Z530" s="105"/>
      <c r="AA530" s="105"/>
      <c r="AB530" s="105"/>
      <c r="AC530" s="105"/>
      <c r="AD530" s="105"/>
      <c r="AE530" s="105"/>
      <c r="AF530" s="105"/>
      <c r="AG530" s="105"/>
      <c r="AH530" s="105"/>
      <c r="AI530" s="105"/>
      <c r="AJ530" s="105"/>
      <c r="AK530" s="105"/>
      <c r="AL530" s="105"/>
      <c r="AM530" s="105"/>
      <c r="AN530" s="105"/>
      <c r="AO530" s="105"/>
      <c r="AP530" s="105"/>
      <c r="AQ530" s="104">
        <v>0</v>
      </c>
      <c r="AR530" s="104">
        <v>156000</v>
      </c>
      <c r="AS530" s="105"/>
      <c r="AT530" s="104">
        <v>0</v>
      </c>
      <c r="AU530" s="104">
        <v>0</v>
      </c>
      <c r="AV530" s="104">
        <v>-1</v>
      </c>
      <c r="AW530" s="104">
        <v>1460</v>
      </c>
      <c r="AX530" s="104">
        <v>1460</v>
      </c>
      <c r="AY530" s="104">
        <v>20</v>
      </c>
      <c r="AZ530" s="104" t="b">
        <v>0</v>
      </c>
      <c r="BA530" s="104">
        <v>0</v>
      </c>
      <c r="BB530" s="104">
        <v>0</v>
      </c>
      <c r="BC530" s="104">
        <v>0</v>
      </c>
      <c r="BD530" s="104" t="b">
        <v>1</v>
      </c>
      <c r="BE530" s="105" t="s">
        <v>512</v>
      </c>
      <c r="BF530" s="104">
        <v>0</v>
      </c>
      <c r="BG530" s="104">
        <v>0</v>
      </c>
      <c r="BH530" s="104">
        <v>0</v>
      </c>
      <c r="BI530" s="104" t="b">
        <v>0</v>
      </c>
      <c r="BJ530" s="105"/>
      <c r="BK530" s="105"/>
      <c r="BL530" s="104">
        <v>0</v>
      </c>
      <c r="BM530" s="104">
        <v>0</v>
      </c>
      <c r="BN530" s="104">
        <v>1344</v>
      </c>
      <c r="BO530" s="105" t="s">
        <v>6790</v>
      </c>
      <c r="BP530" s="105" t="s">
        <v>209</v>
      </c>
      <c r="BQ530" s="104">
        <v>8760</v>
      </c>
      <c r="BR530" s="105"/>
      <c r="BS530" s="105" t="s">
        <v>513</v>
      </c>
      <c r="BT530" s="105"/>
      <c r="BU530" s="104">
        <v>0</v>
      </c>
    </row>
    <row r="531" spans="1:73" x14ac:dyDescent="0.35">
      <c r="A531" s="104">
        <v>0</v>
      </c>
      <c r="B531" s="105" t="s">
        <v>511</v>
      </c>
      <c r="C531" s="105"/>
      <c r="D531" s="104">
        <v>2</v>
      </c>
      <c r="E531" s="105" t="s">
        <v>7049</v>
      </c>
      <c r="F531" s="105" t="s">
        <v>6731</v>
      </c>
      <c r="G531" s="104">
        <v>1</v>
      </c>
      <c r="H531" s="105" t="s">
        <v>483</v>
      </c>
      <c r="I531" s="104" t="b">
        <v>1</v>
      </c>
      <c r="J531" s="105"/>
      <c r="K531" s="105"/>
      <c r="L531" s="104">
        <v>24</v>
      </c>
      <c r="M531" s="105"/>
      <c r="N531" s="104" t="b">
        <v>1</v>
      </c>
      <c r="O531" s="104">
        <v>0</v>
      </c>
      <c r="P531" s="105"/>
      <c r="Q531" s="105"/>
      <c r="R531" s="104" t="b">
        <v>0</v>
      </c>
      <c r="S531" s="105"/>
      <c r="T531" s="105"/>
      <c r="U531" s="105"/>
      <c r="V531" s="105"/>
      <c r="W531" s="105"/>
      <c r="X531" s="105"/>
      <c r="Y531" s="105"/>
      <c r="Z531" s="105"/>
      <c r="AA531" s="105"/>
      <c r="AB531" s="105"/>
      <c r="AC531" s="105"/>
      <c r="AD531" s="105"/>
      <c r="AE531" s="105"/>
      <c r="AF531" s="105"/>
      <c r="AG531" s="105"/>
      <c r="AH531" s="105"/>
      <c r="AI531" s="105"/>
      <c r="AJ531" s="105"/>
      <c r="AK531" s="105"/>
      <c r="AL531" s="105"/>
      <c r="AM531" s="105"/>
      <c r="AN531" s="105"/>
      <c r="AO531" s="105"/>
      <c r="AP531" s="105"/>
      <c r="AQ531" s="104">
        <v>0</v>
      </c>
      <c r="AR531" s="104">
        <v>24000</v>
      </c>
      <c r="AS531" s="105"/>
      <c r="AT531" s="104">
        <v>0</v>
      </c>
      <c r="AU531" s="104">
        <v>0</v>
      </c>
      <c r="AV531" s="104">
        <v>-1</v>
      </c>
      <c r="AW531" s="104">
        <v>1460</v>
      </c>
      <c r="AX531" s="104">
        <v>1460</v>
      </c>
      <c r="AY531" s="104">
        <v>20</v>
      </c>
      <c r="AZ531" s="104" t="b">
        <v>0</v>
      </c>
      <c r="BA531" s="104">
        <v>0</v>
      </c>
      <c r="BB531" s="104">
        <v>0</v>
      </c>
      <c r="BC531" s="104">
        <v>0</v>
      </c>
      <c r="BD531" s="104" t="b">
        <v>0</v>
      </c>
      <c r="BE531" s="105" t="s">
        <v>512</v>
      </c>
      <c r="BF531" s="104">
        <v>0</v>
      </c>
      <c r="BG531" s="104">
        <v>0</v>
      </c>
      <c r="BH531" s="104">
        <v>0</v>
      </c>
      <c r="BI531" s="104" t="b">
        <v>0</v>
      </c>
      <c r="BJ531" s="105"/>
      <c r="BK531" s="105"/>
      <c r="BL531" s="104">
        <v>0</v>
      </c>
      <c r="BM531" s="104">
        <v>0</v>
      </c>
      <c r="BN531" s="104">
        <v>32</v>
      </c>
      <c r="BO531" s="105" t="s">
        <v>6732</v>
      </c>
      <c r="BP531" s="105" t="s">
        <v>209</v>
      </c>
      <c r="BQ531" s="104">
        <v>8760</v>
      </c>
      <c r="BR531" s="105"/>
      <c r="BS531" s="105" t="s">
        <v>513</v>
      </c>
      <c r="BT531" s="105"/>
      <c r="BU531" s="104">
        <v>0</v>
      </c>
    </row>
    <row r="532" spans="1:73" x14ac:dyDescent="0.35">
      <c r="A532" s="104">
        <v>0</v>
      </c>
      <c r="B532" s="105" t="s">
        <v>511</v>
      </c>
      <c r="C532" s="105"/>
      <c r="D532" s="104">
        <v>2</v>
      </c>
      <c r="E532" s="105" t="s">
        <v>6982</v>
      </c>
      <c r="F532" s="105" t="s">
        <v>10656</v>
      </c>
      <c r="G532" s="104">
        <v>1</v>
      </c>
      <c r="H532" s="105" t="s">
        <v>483</v>
      </c>
      <c r="I532" s="104" t="b">
        <v>1</v>
      </c>
      <c r="J532" s="105"/>
      <c r="K532" s="105"/>
      <c r="L532" s="104">
        <v>24</v>
      </c>
      <c r="M532" s="105"/>
      <c r="N532" s="104" t="b">
        <v>1</v>
      </c>
      <c r="O532" s="104">
        <v>0</v>
      </c>
      <c r="P532" s="105" t="s">
        <v>485</v>
      </c>
      <c r="Q532" s="105" t="s">
        <v>6002</v>
      </c>
      <c r="R532" s="104" t="b">
        <v>1</v>
      </c>
      <c r="S532" s="105"/>
      <c r="T532" s="105"/>
      <c r="U532" s="105"/>
      <c r="V532" s="105"/>
      <c r="W532" s="105"/>
      <c r="X532" s="105"/>
      <c r="Y532" s="105"/>
      <c r="Z532" s="105"/>
      <c r="AA532" s="105"/>
      <c r="AB532" s="105"/>
      <c r="AC532" s="105"/>
      <c r="AD532" s="105"/>
      <c r="AE532" s="105"/>
      <c r="AF532" s="105"/>
      <c r="AG532" s="105"/>
      <c r="AH532" s="105"/>
      <c r="AI532" s="105"/>
      <c r="AJ532" s="105"/>
      <c r="AK532" s="105"/>
      <c r="AL532" s="105"/>
      <c r="AM532" s="105"/>
      <c r="AN532" s="105"/>
      <c r="AO532" s="105"/>
      <c r="AP532" s="105"/>
      <c r="AQ532" s="104">
        <v>0</v>
      </c>
      <c r="AR532" s="104">
        <v>10000</v>
      </c>
      <c r="AS532" s="105"/>
      <c r="AT532" s="104">
        <v>0</v>
      </c>
      <c r="AU532" s="104">
        <v>0</v>
      </c>
      <c r="AV532" s="104">
        <v>-1</v>
      </c>
      <c r="AW532" s="104">
        <v>1460</v>
      </c>
      <c r="AX532" s="104">
        <v>1460</v>
      </c>
      <c r="AY532" s="104">
        <v>20</v>
      </c>
      <c r="AZ532" s="104" t="b">
        <v>0</v>
      </c>
      <c r="BA532" s="104">
        <v>0</v>
      </c>
      <c r="BB532" s="104">
        <v>0</v>
      </c>
      <c r="BC532" s="104">
        <v>0</v>
      </c>
      <c r="BD532" s="104" t="b">
        <v>0</v>
      </c>
      <c r="BE532" s="105" t="s">
        <v>512</v>
      </c>
      <c r="BF532" s="104">
        <v>0</v>
      </c>
      <c r="BG532" s="104">
        <v>0</v>
      </c>
      <c r="BH532" s="104">
        <v>0</v>
      </c>
      <c r="BI532" s="104" t="b">
        <v>0</v>
      </c>
      <c r="BJ532" s="105"/>
      <c r="BK532" s="105"/>
      <c r="BL532" s="104">
        <v>0</v>
      </c>
      <c r="BM532" s="104">
        <v>0</v>
      </c>
      <c r="BN532" s="104">
        <v>40</v>
      </c>
      <c r="BO532" s="105" t="s">
        <v>6742</v>
      </c>
      <c r="BP532" s="105" t="s">
        <v>6743</v>
      </c>
      <c r="BQ532" s="104">
        <v>17520</v>
      </c>
      <c r="BR532" s="105"/>
      <c r="BS532" s="105" t="s">
        <v>513</v>
      </c>
      <c r="BT532" s="105"/>
      <c r="BU532" s="104">
        <v>0</v>
      </c>
    </row>
    <row r="533" spans="1:73" x14ac:dyDescent="0.35">
      <c r="A533" s="104">
        <v>0</v>
      </c>
      <c r="B533" s="105" t="s">
        <v>511</v>
      </c>
      <c r="C533" s="105"/>
      <c r="D533" s="104">
        <v>2</v>
      </c>
      <c r="E533" s="105" t="s">
        <v>6984</v>
      </c>
      <c r="F533" s="105" t="s">
        <v>10682</v>
      </c>
      <c r="G533" s="104">
        <v>1</v>
      </c>
      <c r="H533" s="105" t="s">
        <v>483</v>
      </c>
      <c r="I533" s="104" t="b">
        <v>1</v>
      </c>
      <c r="J533" s="105"/>
      <c r="K533" s="105"/>
      <c r="L533" s="104">
        <v>24</v>
      </c>
      <c r="M533" s="105"/>
      <c r="N533" s="104" t="b">
        <v>1</v>
      </c>
      <c r="O533" s="104">
        <v>0</v>
      </c>
      <c r="P533" s="105"/>
      <c r="Q533" s="105" t="s">
        <v>5934</v>
      </c>
      <c r="R533" s="104" t="b">
        <v>1</v>
      </c>
      <c r="S533" s="105"/>
      <c r="T533" s="105"/>
      <c r="U533" s="105"/>
      <c r="V533" s="105"/>
      <c r="W533" s="105"/>
      <c r="X533" s="105"/>
      <c r="Y533" s="105"/>
      <c r="Z533" s="105"/>
      <c r="AA533" s="105"/>
      <c r="AB533" s="105"/>
      <c r="AC533" s="105"/>
      <c r="AD533" s="105"/>
      <c r="AE533" s="105"/>
      <c r="AF533" s="105"/>
      <c r="AG533" s="105"/>
      <c r="AH533" s="105"/>
      <c r="AI533" s="105"/>
      <c r="AJ533" s="105"/>
      <c r="AK533" s="105"/>
      <c r="AL533" s="105"/>
      <c r="AM533" s="105"/>
      <c r="AN533" s="105"/>
      <c r="AO533" s="105"/>
      <c r="AP533" s="105"/>
      <c r="AQ533" s="104">
        <v>0</v>
      </c>
      <c r="AR533" s="104">
        <v>6000</v>
      </c>
      <c r="AS533" s="105"/>
      <c r="AT533" s="104">
        <v>0</v>
      </c>
      <c r="AU533" s="104">
        <v>0</v>
      </c>
      <c r="AV533" s="104">
        <v>-1</v>
      </c>
      <c r="AW533" s="104">
        <v>1460</v>
      </c>
      <c r="AX533" s="104">
        <v>1460</v>
      </c>
      <c r="AY533" s="104">
        <v>20</v>
      </c>
      <c r="AZ533" s="104" t="b">
        <v>0</v>
      </c>
      <c r="BA533" s="104">
        <v>0</v>
      </c>
      <c r="BB533" s="104">
        <v>0</v>
      </c>
      <c r="BC533" s="104">
        <v>0</v>
      </c>
      <c r="BD533" s="104" t="b">
        <v>0</v>
      </c>
      <c r="BE533" s="105" t="s">
        <v>512</v>
      </c>
      <c r="BF533" s="104">
        <v>0</v>
      </c>
      <c r="BG533" s="104">
        <v>0</v>
      </c>
      <c r="BH533" s="104">
        <v>0</v>
      </c>
      <c r="BI533" s="104" t="b">
        <v>0</v>
      </c>
      <c r="BJ533" s="105"/>
      <c r="BK533" s="105"/>
      <c r="BL533" s="104">
        <v>0</v>
      </c>
      <c r="BM533" s="104">
        <v>0</v>
      </c>
      <c r="BN533" s="104">
        <v>8</v>
      </c>
      <c r="BO533" s="105" t="s">
        <v>6843</v>
      </c>
      <c r="BP533" s="105" t="s">
        <v>6743</v>
      </c>
      <c r="BQ533" s="104">
        <v>8760</v>
      </c>
      <c r="BR533" s="105"/>
      <c r="BS533" s="105" t="s">
        <v>513</v>
      </c>
      <c r="BT533" s="105"/>
      <c r="BU533" s="104">
        <v>0</v>
      </c>
    </row>
    <row r="534" spans="1:73" x14ac:dyDescent="0.35">
      <c r="A534" s="104">
        <v>0</v>
      </c>
      <c r="B534" s="105" t="s">
        <v>511</v>
      </c>
      <c r="C534" s="105"/>
      <c r="D534" s="104">
        <v>2</v>
      </c>
      <c r="E534" s="105" t="s">
        <v>6994</v>
      </c>
      <c r="F534" s="105" t="s">
        <v>6809</v>
      </c>
      <c r="G534" s="104">
        <v>1</v>
      </c>
      <c r="H534" s="105" t="s">
        <v>483</v>
      </c>
      <c r="I534" s="104" t="b">
        <v>1</v>
      </c>
      <c r="J534" s="105"/>
      <c r="K534" s="105"/>
      <c r="L534" s="104">
        <v>24</v>
      </c>
      <c r="M534" s="105"/>
      <c r="N534" s="104" t="b">
        <v>1</v>
      </c>
      <c r="O534" s="104">
        <v>0</v>
      </c>
      <c r="P534" s="105" t="s">
        <v>485</v>
      </c>
      <c r="Q534" s="105" t="s">
        <v>6002</v>
      </c>
      <c r="R534" s="104" t="b">
        <v>1</v>
      </c>
      <c r="S534" s="105"/>
      <c r="T534" s="105"/>
      <c r="U534" s="105"/>
      <c r="V534" s="105"/>
      <c r="W534" s="105"/>
      <c r="X534" s="105"/>
      <c r="Y534" s="105"/>
      <c r="Z534" s="105"/>
      <c r="AA534" s="105"/>
      <c r="AB534" s="105"/>
      <c r="AC534" s="105"/>
      <c r="AD534" s="105"/>
      <c r="AE534" s="105"/>
      <c r="AF534" s="105"/>
      <c r="AG534" s="105"/>
      <c r="AH534" s="105"/>
      <c r="AI534" s="105"/>
      <c r="AJ534" s="105"/>
      <c r="AK534" s="105"/>
      <c r="AL534" s="105"/>
      <c r="AM534" s="105"/>
      <c r="AN534" s="105"/>
      <c r="AO534" s="105"/>
      <c r="AP534" s="105"/>
      <c r="AQ534" s="104">
        <v>0</v>
      </c>
      <c r="AR534" s="104">
        <v>10000</v>
      </c>
      <c r="AS534" s="105"/>
      <c r="AT534" s="104">
        <v>0</v>
      </c>
      <c r="AU534" s="104">
        <v>0</v>
      </c>
      <c r="AV534" s="104">
        <v>-1</v>
      </c>
      <c r="AW534" s="104">
        <v>1460</v>
      </c>
      <c r="AX534" s="104">
        <v>1460</v>
      </c>
      <c r="AY534" s="104">
        <v>20</v>
      </c>
      <c r="AZ534" s="104" t="b">
        <v>0</v>
      </c>
      <c r="BA534" s="104">
        <v>0</v>
      </c>
      <c r="BB534" s="104">
        <v>0</v>
      </c>
      <c r="BC534" s="104">
        <v>0</v>
      </c>
      <c r="BD534" s="104" t="b">
        <v>0</v>
      </c>
      <c r="BE534" s="105" t="s">
        <v>512</v>
      </c>
      <c r="BF534" s="104">
        <v>0</v>
      </c>
      <c r="BG534" s="104">
        <v>0</v>
      </c>
      <c r="BH534" s="104">
        <v>0</v>
      </c>
      <c r="BI534" s="104" t="b">
        <v>0</v>
      </c>
      <c r="BJ534" s="105"/>
      <c r="BK534" s="105"/>
      <c r="BL534" s="104">
        <v>0</v>
      </c>
      <c r="BM534" s="104">
        <v>0</v>
      </c>
      <c r="BN534" s="104">
        <v>40</v>
      </c>
      <c r="BO534" s="105" t="s">
        <v>6810</v>
      </c>
      <c r="BP534" s="105" t="s">
        <v>6743</v>
      </c>
      <c r="BQ534" s="104">
        <v>8760</v>
      </c>
      <c r="BR534" s="105"/>
      <c r="BS534" s="105" t="s">
        <v>513</v>
      </c>
      <c r="BT534" s="105"/>
      <c r="BU534" s="104">
        <v>0</v>
      </c>
    </row>
    <row r="535" spans="1:73" x14ac:dyDescent="0.35">
      <c r="A535" s="104">
        <v>0</v>
      </c>
      <c r="B535" s="105" t="s">
        <v>511</v>
      </c>
      <c r="C535" s="105"/>
      <c r="D535" s="104">
        <v>2</v>
      </c>
      <c r="E535" s="105" t="s">
        <v>6976</v>
      </c>
      <c r="F535" s="105" t="s">
        <v>10656</v>
      </c>
      <c r="G535" s="104">
        <v>1</v>
      </c>
      <c r="H535" s="105" t="s">
        <v>483</v>
      </c>
      <c r="I535" s="104" t="b">
        <v>1</v>
      </c>
      <c r="J535" s="105"/>
      <c r="K535" s="105"/>
      <c r="L535" s="104">
        <v>24</v>
      </c>
      <c r="M535" s="105"/>
      <c r="N535" s="104" t="b">
        <v>1</v>
      </c>
      <c r="O535" s="104">
        <v>0</v>
      </c>
      <c r="P535" s="105"/>
      <c r="Q535" s="105"/>
      <c r="R535" s="104" t="b">
        <v>1</v>
      </c>
      <c r="S535" s="105"/>
      <c r="T535" s="105"/>
      <c r="U535" s="105"/>
      <c r="V535" s="105"/>
      <c r="W535" s="105"/>
      <c r="X535" s="105"/>
      <c r="Y535" s="105"/>
      <c r="Z535" s="105"/>
      <c r="AA535" s="105"/>
      <c r="AB535" s="105"/>
      <c r="AC535" s="105"/>
      <c r="AD535" s="105"/>
      <c r="AE535" s="105"/>
      <c r="AF535" s="105"/>
      <c r="AG535" s="105"/>
      <c r="AH535" s="105"/>
      <c r="AI535" s="105"/>
      <c r="AJ535" s="105"/>
      <c r="AK535" s="105"/>
      <c r="AL535" s="105"/>
      <c r="AM535" s="105"/>
      <c r="AN535" s="105"/>
      <c r="AO535" s="105"/>
      <c r="AP535" s="105"/>
      <c r="AQ535" s="104">
        <v>0</v>
      </c>
      <c r="AR535" s="104">
        <v>0</v>
      </c>
      <c r="AS535" s="105"/>
      <c r="AT535" s="104">
        <v>0</v>
      </c>
      <c r="AU535" s="104">
        <v>0</v>
      </c>
      <c r="AV535" s="104">
        <v>-1</v>
      </c>
      <c r="AW535" s="104">
        <v>1460</v>
      </c>
      <c r="AX535" s="104">
        <v>1460</v>
      </c>
      <c r="AY535" s="104">
        <v>20</v>
      </c>
      <c r="AZ535" s="104" t="b">
        <v>0</v>
      </c>
      <c r="BA535" s="104">
        <v>0</v>
      </c>
      <c r="BB535" s="104">
        <v>0</v>
      </c>
      <c r="BC535" s="104">
        <v>0</v>
      </c>
      <c r="BD535" s="104" t="b">
        <v>0</v>
      </c>
      <c r="BE535" s="105" t="s">
        <v>512</v>
      </c>
      <c r="BF535" s="104">
        <v>0</v>
      </c>
      <c r="BG535" s="104">
        <v>0</v>
      </c>
      <c r="BH535" s="104">
        <v>0</v>
      </c>
      <c r="BI535" s="104" t="b">
        <v>0</v>
      </c>
      <c r="BJ535" s="105"/>
      <c r="BK535" s="105"/>
      <c r="BL535" s="104">
        <v>0</v>
      </c>
      <c r="BM535" s="104">
        <v>0</v>
      </c>
      <c r="BN535" s="104">
        <v>0</v>
      </c>
      <c r="BO535" s="105" t="s">
        <v>6742</v>
      </c>
      <c r="BP535" s="105" t="s">
        <v>6743</v>
      </c>
      <c r="BQ535" s="104">
        <v>17520</v>
      </c>
      <c r="BR535" s="105"/>
      <c r="BS535" s="105" t="s">
        <v>513</v>
      </c>
      <c r="BT535" s="105"/>
      <c r="BU535" s="104">
        <v>0</v>
      </c>
    </row>
    <row r="536" spans="1:73" x14ac:dyDescent="0.35">
      <c r="A536" s="104">
        <v>0</v>
      </c>
      <c r="B536" s="105" t="s">
        <v>511</v>
      </c>
      <c r="C536" s="105"/>
      <c r="D536" s="104">
        <v>2</v>
      </c>
      <c r="E536" s="105" t="s">
        <v>6976</v>
      </c>
      <c r="F536" s="105" t="s">
        <v>10683</v>
      </c>
      <c r="G536" s="104">
        <v>1</v>
      </c>
      <c r="H536" s="105" t="s">
        <v>483</v>
      </c>
      <c r="I536" s="104" t="b">
        <v>1</v>
      </c>
      <c r="J536" s="105"/>
      <c r="K536" s="105"/>
      <c r="L536" s="104">
        <v>24</v>
      </c>
      <c r="M536" s="105"/>
      <c r="N536" s="104" t="b">
        <v>1</v>
      </c>
      <c r="O536" s="104">
        <v>0</v>
      </c>
      <c r="P536" s="105"/>
      <c r="Q536" s="105"/>
      <c r="R536" s="104" t="b">
        <v>0</v>
      </c>
      <c r="S536" s="105"/>
      <c r="T536" s="105"/>
      <c r="U536" s="105"/>
      <c r="V536" s="105"/>
      <c r="W536" s="105"/>
      <c r="X536" s="105"/>
      <c r="Y536" s="105"/>
      <c r="Z536" s="105"/>
      <c r="AA536" s="105"/>
      <c r="AB536" s="105"/>
      <c r="AC536" s="105"/>
      <c r="AD536" s="105"/>
      <c r="AE536" s="105"/>
      <c r="AF536" s="105"/>
      <c r="AG536" s="105"/>
      <c r="AH536" s="105"/>
      <c r="AI536" s="105"/>
      <c r="AJ536" s="105"/>
      <c r="AK536" s="105"/>
      <c r="AL536" s="105"/>
      <c r="AM536" s="105"/>
      <c r="AN536" s="105"/>
      <c r="AO536" s="105"/>
      <c r="AP536" s="105"/>
      <c r="AQ536" s="104">
        <v>0</v>
      </c>
      <c r="AR536" s="104">
        <v>0</v>
      </c>
      <c r="AS536" s="105"/>
      <c r="AT536" s="104">
        <v>0</v>
      </c>
      <c r="AU536" s="104">
        <v>0</v>
      </c>
      <c r="AV536" s="104">
        <v>-1</v>
      </c>
      <c r="AW536" s="104">
        <v>1460</v>
      </c>
      <c r="AX536" s="104">
        <v>1460</v>
      </c>
      <c r="AY536" s="104">
        <v>20</v>
      </c>
      <c r="AZ536" s="104" t="b">
        <v>0</v>
      </c>
      <c r="BA536" s="104">
        <v>0</v>
      </c>
      <c r="BB536" s="104">
        <v>0</v>
      </c>
      <c r="BC536" s="104">
        <v>0</v>
      </c>
      <c r="BD536" s="104" t="b">
        <v>1</v>
      </c>
      <c r="BE536" s="105" t="s">
        <v>512</v>
      </c>
      <c r="BF536" s="104">
        <v>0</v>
      </c>
      <c r="BG536" s="104">
        <v>0</v>
      </c>
      <c r="BH536" s="104">
        <v>0</v>
      </c>
      <c r="BI536" s="104" t="b">
        <v>0</v>
      </c>
      <c r="BJ536" s="105"/>
      <c r="BK536" s="105"/>
      <c r="BL536" s="104">
        <v>0</v>
      </c>
      <c r="BM536" s="104">
        <v>1</v>
      </c>
      <c r="BN536" s="104">
        <v>0</v>
      </c>
      <c r="BO536" s="105" t="s">
        <v>10684</v>
      </c>
      <c r="BP536" s="105" t="s">
        <v>208</v>
      </c>
      <c r="BQ536" s="104">
        <v>8760</v>
      </c>
      <c r="BR536" s="105"/>
      <c r="BS536" s="105" t="s">
        <v>513</v>
      </c>
      <c r="BT536" s="105"/>
      <c r="BU536" s="104">
        <v>0</v>
      </c>
    </row>
    <row r="537" spans="1:73" x14ac:dyDescent="0.35">
      <c r="A537" s="104">
        <v>0</v>
      </c>
      <c r="B537" s="105" t="s">
        <v>511</v>
      </c>
      <c r="C537" s="105"/>
      <c r="D537" s="104">
        <v>2</v>
      </c>
      <c r="E537" s="105" t="s">
        <v>6977</v>
      </c>
      <c r="F537" s="105" t="s">
        <v>10656</v>
      </c>
      <c r="G537" s="104">
        <v>1</v>
      </c>
      <c r="H537" s="105" t="s">
        <v>483</v>
      </c>
      <c r="I537" s="104" t="b">
        <v>1</v>
      </c>
      <c r="J537" s="105"/>
      <c r="K537" s="105"/>
      <c r="L537" s="104">
        <v>24</v>
      </c>
      <c r="M537" s="105"/>
      <c r="N537" s="104" t="b">
        <v>1</v>
      </c>
      <c r="O537" s="104">
        <v>0</v>
      </c>
      <c r="P537" s="105"/>
      <c r="Q537" s="105"/>
      <c r="R537" s="104" t="b">
        <v>1</v>
      </c>
      <c r="S537" s="105"/>
      <c r="T537" s="105"/>
      <c r="U537" s="105"/>
      <c r="V537" s="105"/>
      <c r="W537" s="105"/>
      <c r="X537" s="105"/>
      <c r="Y537" s="105"/>
      <c r="Z537" s="105"/>
      <c r="AA537" s="105"/>
      <c r="AB537" s="105"/>
      <c r="AC537" s="105"/>
      <c r="AD537" s="105"/>
      <c r="AE537" s="105"/>
      <c r="AF537" s="105"/>
      <c r="AG537" s="105"/>
      <c r="AH537" s="105"/>
      <c r="AI537" s="105"/>
      <c r="AJ537" s="105"/>
      <c r="AK537" s="105"/>
      <c r="AL537" s="105"/>
      <c r="AM537" s="105"/>
      <c r="AN537" s="105"/>
      <c r="AO537" s="105"/>
      <c r="AP537" s="105"/>
      <c r="AQ537" s="104">
        <v>0</v>
      </c>
      <c r="AR537" s="104">
        <v>0</v>
      </c>
      <c r="AS537" s="105"/>
      <c r="AT537" s="104">
        <v>0</v>
      </c>
      <c r="AU537" s="104">
        <v>0</v>
      </c>
      <c r="AV537" s="104">
        <v>-1</v>
      </c>
      <c r="AW537" s="104">
        <v>1460</v>
      </c>
      <c r="AX537" s="104">
        <v>1460</v>
      </c>
      <c r="AY537" s="104">
        <v>20</v>
      </c>
      <c r="AZ537" s="104" t="b">
        <v>0</v>
      </c>
      <c r="BA537" s="104">
        <v>0</v>
      </c>
      <c r="BB537" s="104">
        <v>0</v>
      </c>
      <c r="BC537" s="104">
        <v>0</v>
      </c>
      <c r="BD537" s="104" t="b">
        <v>0</v>
      </c>
      <c r="BE537" s="105" t="s">
        <v>512</v>
      </c>
      <c r="BF537" s="104">
        <v>0</v>
      </c>
      <c r="BG537" s="104">
        <v>0</v>
      </c>
      <c r="BH537" s="104">
        <v>0</v>
      </c>
      <c r="BI537" s="104" t="b">
        <v>0</v>
      </c>
      <c r="BJ537" s="105"/>
      <c r="BK537" s="105"/>
      <c r="BL537" s="104">
        <v>0</v>
      </c>
      <c r="BM537" s="104">
        <v>0</v>
      </c>
      <c r="BN537" s="104">
        <v>0</v>
      </c>
      <c r="BO537" s="105" t="s">
        <v>6742</v>
      </c>
      <c r="BP537" s="105" t="s">
        <v>6743</v>
      </c>
      <c r="BQ537" s="104">
        <v>17520</v>
      </c>
      <c r="BR537" s="105"/>
      <c r="BS537" s="105" t="s">
        <v>513</v>
      </c>
      <c r="BT537" s="105"/>
      <c r="BU537" s="104">
        <v>0</v>
      </c>
    </row>
    <row r="538" spans="1:73" x14ac:dyDescent="0.35">
      <c r="A538" s="104">
        <v>0</v>
      </c>
      <c r="B538" s="105" t="s">
        <v>511</v>
      </c>
      <c r="C538" s="105"/>
      <c r="D538" s="104">
        <v>2</v>
      </c>
      <c r="E538" s="105" t="s">
        <v>6977</v>
      </c>
      <c r="F538" s="105" t="s">
        <v>10683</v>
      </c>
      <c r="G538" s="104">
        <v>1</v>
      </c>
      <c r="H538" s="105" t="s">
        <v>483</v>
      </c>
      <c r="I538" s="104" t="b">
        <v>1</v>
      </c>
      <c r="J538" s="105"/>
      <c r="K538" s="105"/>
      <c r="L538" s="104">
        <v>24</v>
      </c>
      <c r="M538" s="105"/>
      <c r="N538" s="104" t="b">
        <v>1</v>
      </c>
      <c r="O538" s="104">
        <v>0</v>
      </c>
      <c r="P538" s="105"/>
      <c r="Q538" s="105"/>
      <c r="R538" s="104" t="b">
        <v>0</v>
      </c>
      <c r="S538" s="105"/>
      <c r="T538" s="105"/>
      <c r="U538" s="105"/>
      <c r="V538" s="105"/>
      <c r="W538" s="105"/>
      <c r="X538" s="105"/>
      <c r="Y538" s="105"/>
      <c r="Z538" s="105"/>
      <c r="AA538" s="105"/>
      <c r="AB538" s="105"/>
      <c r="AC538" s="105"/>
      <c r="AD538" s="105"/>
      <c r="AE538" s="105"/>
      <c r="AF538" s="105"/>
      <c r="AG538" s="105"/>
      <c r="AH538" s="105"/>
      <c r="AI538" s="105"/>
      <c r="AJ538" s="105"/>
      <c r="AK538" s="105"/>
      <c r="AL538" s="105"/>
      <c r="AM538" s="105"/>
      <c r="AN538" s="105"/>
      <c r="AO538" s="105"/>
      <c r="AP538" s="105"/>
      <c r="AQ538" s="104">
        <v>0</v>
      </c>
      <c r="AR538" s="104">
        <v>0</v>
      </c>
      <c r="AS538" s="105"/>
      <c r="AT538" s="104">
        <v>0</v>
      </c>
      <c r="AU538" s="104">
        <v>0</v>
      </c>
      <c r="AV538" s="104">
        <v>-1</v>
      </c>
      <c r="AW538" s="104">
        <v>1460</v>
      </c>
      <c r="AX538" s="104">
        <v>1460</v>
      </c>
      <c r="AY538" s="104">
        <v>20</v>
      </c>
      <c r="AZ538" s="104" t="b">
        <v>0</v>
      </c>
      <c r="BA538" s="104">
        <v>0</v>
      </c>
      <c r="BB538" s="104">
        <v>0</v>
      </c>
      <c r="BC538" s="104">
        <v>0</v>
      </c>
      <c r="BD538" s="104" t="b">
        <v>1</v>
      </c>
      <c r="BE538" s="105" t="s">
        <v>512</v>
      </c>
      <c r="BF538" s="104">
        <v>0</v>
      </c>
      <c r="BG538" s="104">
        <v>0</v>
      </c>
      <c r="BH538" s="104">
        <v>0</v>
      </c>
      <c r="BI538" s="104" t="b">
        <v>0</v>
      </c>
      <c r="BJ538" s="105"/>
      <c r="BK538" s="105"/>
      <c r="BL538" s="104">
        <v>0</v>
      </c>
      <c r="BM538" s="104">
        <v>1</v>
      </c>
      <c r="BN538" s="104">
        <v>0</v>
      </c>
      <c r="BO538" s="105" t="s">
        <v>10684</v>
      </c>
      <c r="BP538" s="105" t="s">
        <v>208</v>
      </c>
      <c r="BQ538" s="104">
        <v>8760</v>
      </c>
      <c r="BR538" s="105"/>
      <c r="BS538" s="105" t="s">
        <v>513</v>
      </c>
      <c r="BT538" s="105"/>
      <c r="BU538" s="104">
        <v>0</v>
      </c>
    </row>
    <row r="539" spans="1:73" x14ac:dyDescent="0.35">
      <c r="A539" s="104">
        <v>0</v>
      </c>
      <c r="B539" s="105" t="s">
        <v>511</v>
      </c>
      <c r="C539" s="105"/>
      <c r="D539" s="104">
        <v>2</v>
      </c>
      <c r="E539" s="105" t="s">
        <v>6978</v>
      </c>
      <c r="F539" s="105" t="s">
        <v>10656</v>
      </c>
      <c r="G539" s="104">
        <v>1</v>
      </c>
      <c r="H539" s="105" t="s">
        <v>483</v>
      </c>
      <c r="I539" s="104" t="b">
        <v>1</v>
      </c>
      <c r="J539" s="105"/>
      <c r="K539" s="105"/>
      <c r="L539" s="104">
        <v>24</v>
      </c>
      <c r="M539" s="105"/>
      <c r="N539" s="104" t="b">
        <v>1</v>
      </c>
      <c r="O539" s="104">
        <v>0</v>
      </c>
      <c r="P539" s="105"/>
      <c r="Q539" s="105"/>
      <c r="R539" s="104" t="b">
        <v>1</v>
      </c>
      <c r="S539" s="105"/>
      <c r="T539" s="105"/>
      <c r="U539" s="105"/>
      <c r="V539" s="105"/>
      <c r="W539" s="105"/>
      <c r="X539" s="105"/>
      <c r="Y539" s="105"/>
      <c r="Z539" s="105"/>
      <c r="AA539" s="105"/>
      <c r="AB539" s="105"/>
      <c r="AC539" s="105"/>
      <c r="AD539" s="105"/>
      <c r="AE539" s="105"/>
      <c r="AF539" s="105"/>
      <c r="AG539" s="105"/>
      <c r="AH539" s="105"/>
      <c r="AI539" s="105"/>
      <c r="AJ539" s="105"/>
      <c r="AK539" s="105"/>
      <c r="AL539" s="105"/>
      <c r="AM539" s="105"/>
      <c r="AN539" s="105"/>
      <c r="AO539" s="105"/>
      <c r="AP539" s="105"/>
      <c r="AQ539" s="104">
        <v>0</v>
      </c>
      <c r="AR539" s="104">
        <v>0</v>
      </c>
      <c r="AS539" s="105"/>
      <c r="AT539" s="104">
        <v>0</v>
      </c>
      <c r="AU539" s="104">
        <v>0</v>
      </c>
      <c r="AV539" s="104">
        <v>-1</v>
      </c>
      <c r="AW539" s="104">
        <v>1460</v>
      </c>
      <c r="AX539" s="104">
        <v>1460</v>
      </c>
      <c r="AY539" s="104">
        <v>20</v>
      </c>
      <c r="AZ539" s="104" t="b">
        <v>0</v>
      </c>
      <c r="BA539" s="104">
        <v>0</v>
      </c>
      <c r="BB539" s="104">
        <v>0</v>
      </c>
      <c r="BC539" s="104">
        <v>0</v>
      </c>
      <c r="BD539" s="104" t="b">
        <v>0</v>
      </c>
      <c r="BE539" s="105" t="s">
        <v>512</v>
      </c>
      <c r="BF539" s="104">
        <v>0</v>
      </c>
      <c r="BG539" s="104">
        <v>0</v>
      </c>
      <c r="BH539" s="104">
        <v>0</v>
      </c>
      <c r="BI539" s="104" t="b">
        <v>0</v>
      </c>
      <c r="BJ539" s="105"/>
      <c r="BK539" s="105"/>
      <c r="BL539" s="104">
        <v>0</v>
      </c>
      <c r="BM539" s="104">
        <v>0</v>
      </c>
      <c r="BN539" s="104">
        <v>0</v>
      </c>
      <c r="BO539" s="105" t="s">
        <v>6742</v>
      </c>
      <c r="BP539" s="105" t="s">
        <v>6743</v>
      </c>
      <c r="BQ539" s="104">
        <v>17520</v>
      </c>
      <c r="BR539" s="105"/>
      <c r="BS539" s="105" t="s">
        <v>513</v>
      </c>
      <c r="BT539" s="105"/>
      <c r="BU539" s="104">
        <v>0</v>
      </c>
    </row>
    <row r="540" spans="1:73" x14ac:dyDescent="0.35">
      <c r="A540" s="104">
        <v>0</v>
      </c>
      <c r="B540" s="105" t="s">
        <v>511</v>
      </c>
      <c r="C540" s="105"/>
      <c r="D540" s="104">
        <v>2</v>
      </c>
      <c r="E540" s="105" t="s">
        <v>6978</v>
      </c>
      <c r="F540" s="105" t="s">
        <v>10683</v>
      </c>
      <c r="G540" s="104">
        <v>1</v>
      </c>
      <c r="H540" s="105" t="s">
        <v>483</v>
      </c>
      <c r="I540" s="104" t="b">
        <v>1</v>
      </c>
      <c r="J540" s="105"/>
      <c r="K540" s="105"/>
      <c r="L540" s="104">
        <v>24</v>
      </c>
      <c r="M540" s="105"/>
      <c r="N540" s="104" t="b">
        <v>1</v>
      </c>
      <c r="O540" s="104">
        <v>0</v>
      </c>
      <c r="P540" s="105"/>
      <c r="Q540" s="105"/>
      <c r="R540" s="104" t="b">
        <v>0</v>
      </c>
      <c r="S540" s="105"/>
      <c r="T540" s="105"/>
      <c r="U540" s="105"/>
      <c r="V540" s="105"/>
      <c r="W540" s="105"/>
      <c r="X540" s="105"/>
      <c r="Y540" s="105"/>
      <c r="Z540" s="105"/>
      <c r="AA540" s="105"/>
      <c r="AB540" s="105"/>
      <c r="AC540" s="105"/>
      <c r="AD540" s="105"/>
      <c r="AE540" s="105"/>
      <c r="AF540" s="105"/>
      <c r="AG540" s="105"/>
      <c r="AH540" s="105"/>
      <c r="AI540" s="105"/>
      <c r="AJ540" s="105"/>
      <c r="AK540" s="105"/>
      <c r="AL540" s="105"/>
      <c r="AM540" s="105"/>
      <c r="AN540" s="105"/>
      <c r="AO540" s="105"/>
      <c r="AP540" s="105"/>
      <c r="AQ540" s="104">
        <v>0</v>
      </c>
      <c r="AR540" s="104">
        <v>0</v>
      </c>
      <c r="AS540" s="105"/>
      <c r="AT540" s="104">
        <v>0</v>
      </c>
      <c r="AU540" s="104">
        <v>0</v>
      </c>
      <c r="AV540" s="104">
        <v>-1</v>
      </c>
      <c r="AW540" s="104">
        <v>1460</v>
      </c>
      <c r="AX540" s="104">
        <v>1460</v>
      </c>
      <c r="AY540" s="104">
        <v>20</v>
      </c>
      <c r="AZ540" s="104" t="b">
        <v>0</v>
      </c>
      <c r="BA540" s="104">
        <v>0</v>
      </c>
      <c r="BB540" s="104">
        <v>0</v>
      </c>
      <c r="BC540" s="104">
        <v>0</v>
      </c>
      <c r="BD540" s="104" t="b">
        <v>1</v>
      </c>
      <c r="BE540" s="105" t="s">
        <v>512</v>
      </c>
      <c r="BF540" s="104">
        <v>0</v>
      </c>
      <c r="BG540" s="104">
        <v>0</v>
      </c>
      <c r="BH540" s="104">
        <v>0</v>
      </c>
      <c r="BI540" s="104" t="b">
        <v>0</v>
      </c>
      <c r="BJ540" s="105"/>
      <c r="BK540" s="105"/>
      <c r="BL540" s="104">
        <v>0</v>
      </c>
      <c r="BM540" s="104">
        <v>1</v>
      </c>
      <c r="BN540" s="104">
        <v>0</v>
      </c>
      <c r="BO540" s="105" t="s">
        <v>10684</v>
      </c>
      <c r="BP540" s="105" t="s">
        <v>208</v>
      </c>
      <c r="BQ540" s="104">
        <v>8760</v>
      </c>
      <c r="BR540" s="105"/>
      <c r="BS540" s="105" t="s">
        <v>513</v>
      </c>
      <c r="BT540" s="105"/>
      <c r="BU540" s="104">
        <v>0</v>
      </c>
    </row>
  </sheetData>
  <sortState xmlns:xlrd2="http://schemas.microsoft.com/office/spreadsheetml/2017/richdata2" ref="A2:BU540">
    <sortCondition ref="E1"/>
  </sortState>
  <pageMargins left="0.7" right="0.7" top="0.75" bottom="0.75" header="0.3" footer="0.3"/>
  <pageSetup paperSize="0" orientation="portrait" horizontalDpi="0" verticalDpi="0" copies="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6">
    <tabColor theme="4" tint="0.79998168889431442"/>
  </sheetPr>
  <dimension ref="A1:DH540"/>
  <sheetViews>
    <sheetView zoomScale="70" zoomScaleNormal="70" workbookViewId="0">
      <pane ySplit="1" topLeftCell="A2" activePane="bottomLeft" state="frozen"/>
      <selection activeCell="DF23" sqref="DF23"/>
      <selection pane="bottomLeft" activeCell="CR19" sqref="CR19"/>
    </sheetView>
  </sheetViews>
  <sheetFormatPr defaultRowHeight="12.5" outlineLevelCol="1" x14ac:dyDescent="0.25"/>
  <cols>
    <col min="1" max="1" width="12.90625" bestFit="1" customWidth="1"/>
    <col min="2" max="2" width="77.90625" customWidth="1"/>
    <col min="3" max="24" width="10.6328125" customWidth="1" outlineLevel="1"/>
    <col min="25" max="25" width="12.08984375" customWidth="1" outlineLevel="1"/>
    <col min="26" max="26" width="8.36328125" customWidth="1" outlineLevel="1"/>
    <col min="27" max="27" width="11" customWidth="1" outlineLevel="1"/>
    <col min="28" max="28" width="10.90625" customWidth="1" outlineLevel="1"/>
    <col min="29" max="29" width="27.453125" customWidth="1"/>
    <col min="30" max="30" width="48.6328125" customWidth="1"/>
    <col min="31" max="33" width="18.453125" customWidth="1"/>
    <col min="38" max="38" width="12.90625" bestFit="1" customWidth="1"/>
    <col min="39" max="39" width="13.90625" bestFit="1" customWidth="1"/>
    <col min="40" max="40" width="11.453125" bestFit="1" customWidth="1"/>
    <col min="41" max="41" width="24.36328125" customWidth="1"/>
    <col min="42" max="45" width="18.453125" customWidth="1"/>
    <col min="49" max="53" width="27.54296875" customWidth="1"/>
    <col min="54" max="54" width="22.6328125" customWidth="1"/>
    <col min="55" max="55" width="27.54296875" customWidth="1"/>
    <col min="56" max="56" width="18.6328125" customWidth="1"/>
    <col min="60" max="60" width="10.54296875" bestFit="1" customWidth="1"/>
    <col min="61" max="62" width="10.36328125" bestFit="1" customWidth="1"/>
    <col min="63" max="63" width="19.6328125" customWidth="1"/>
    <col min="64" max="64" width="20.54296875" bestFit="1" customWidth="1"/>
    <col min="65" max="65" width="16.453125" bestFit="1" customWidth="1"/>
    <col min="66" max="66" width="15.90625" bestFit="1" customWidth="1"/>
    <col min="67" max="67" width="18" bestFit="1" customWidth="1"/>
    <col min="68" max="68" width="12.453125" bestFit="1" customWidth="1"/>
    <col min="71" max="71" width="20.54296875" bestFit="1" customWidth="1"/>
    <col min="72" max="72" width="16.453125" bestFit="1" customWidth="1"/>
    <col min="73" max="73" width="15.90625" bestFit="1" customWidth="1"/>
    <col min="74" max="74" width="18" bestFit="1" customWidth="1"/>
    <col min="75" max="75" width="12.453125" bestFit="1" customWidth="1"/>
    <col min="77" max="77" width="14.08984375" bestFit="1" customWidth="1"/>
    <col min="78" max="78" width="16.453125" bestFit="1" customWidth="1"/>
    <col min="79" max="79" width="15.90625" bestFit="1" customWidth="1"/>
    <col min="80" max="80" width="18" bestFit="1" customWidth="1"/>
    <col min="83" max="83" width="20.54296875" bestFit="1" customWidth="1"/>
    <col min="84" max="84" width="20.90625" bestFit="1" customWidth="1"/>
    <col min="85" max="85" width="15.90625" bestFit="1" customWidth="1"/>
    <col min="86" max="86" width="18" bestFit="1" customWidth="1"/>
    <col min="87" max="87" width="18" customWidth="1"/>
    <col min="88" max="88" width="12.453125" bestFit="1" customWidth="1"/>
    <col min="91" max="91" width="20.54296875" bestFit="1" customWidth="1"/>
    <col min="92" max="92" width="16.453125" bestFit="1" customWidth="1"/>
    <col min="93" max="93" width="15.90625" bestFit="1" customWidth="1"/>
    <col min="94" max="94" width="18" bestFit="1" customWidth="1"/>
    <col min="95" max="95" width="18" customWidth="1"/>
    <col min="96" max="96" width="12.453125" bestFit="1" customWidth="1"/>
    <col min="98" max="98" width="14.08984375" bestFit="1" customWidth="1"/>
    <col min="99" max="99" width="21.6328125" bestFit="1" customWidth="1"/>
    <col min="100" max="100" width="15.90625" bestFit="1" customWidth="1"/>
    <col min="101" max="101" width="18" bestFit="1" customWidth="1"/>
    <col min="102" max="102" width="18" customWidth="1"/>
    <col min="105" max="106" width="26.453125" customWidth="1"/>
    <col min="108" max="108" width="11.453125" bestFit="1" customWidth="1"/>
    <col min="110" max="110" width="11.36328125" bestFit="1" customWidth="1"/>
    <col min="111" max="111" width="17" customWidth="1"/>
    <col min="112" max="112" width="10.54296875" bestFit="1" customWidth="1"/>
  </cols>
  <sheetData>
    <row r="1" spans="1:112" s="4" customFormat="1" ht="68.25" customHeight="1" x14ac:dyDescent="0.25">
      <c r="A1" s="5" t="s">
        <v>43</v>
      </c>
      <c r="B1" s="58" t="s">
        <v>44</v>
      </c>
      <c r="C1" s="5" t="s">
        <v>45</v>
      </c>
      <c r="D1" s="5" t="s">
        <v>46</v>
      </c>
      <c r="E1" s="5" t="s">
        <v>47</v>
      </c>
      <c r="F1" s="5" t="s">
        <v>48</v>
      </c>
      <c r="G1" s="5" t="s">
        <v>49</v>
      </c>
      <c r="H1" s="5" t="s">
        <v>50</v>
      </c>
      <c r="I1" s="5" t="s">
        <v>51</v>
      </c>
      <c r="J1" s="5" t="s">
        <v>52</v>
      </c>
      <c r="K1" s="5" t="s">
        <v>53</v>
      </c>
      <c r="L1" s="5" t="s">
        <v>54</v>
      </c>
      <c r="M1" s="5" t="s">
        <v>55</v>
      </c>
      <c r="N1" s="5" t="s">
        <v>56</v>
      </c>
      <c r="O1" s="5" t="s">
        <v>57</v>
      </c>
      <c r="P1" s="5" t="s">
        <v>58</v>
      </c>
      <c r="Q1" s="5" t="s">
        <v>59</v>
      </c>
      <c r="R1" s="5" t="s">
        <v>60</v>
      </c>
      <c r="S1" s="5" t="s">
        <v>61</v>
      </c>
      <c r="T1" s="5" t="s">
        <v>62</v>
      </c>
      <c r="U1" s="5" t="s">
        <v>63</v>
      </c>
      <c r="V1" s="5" t="s">
        <v>64</v>
      </c>
      <c r="W1" s="5" t="s">
        <v>65</v>
      </c>
      <c r="X1" s="5" t="s">
        <v>66</v>
      </c>
      <c r="Y1" s="5" t="s">
        <v>67</v>
      </c>
      <c r="Z1" s="5" t="s">
        <v>68</v>
      </c>
      <c r="AA1" s="5" t="s">
        <v>69</v>
      </c>
      <c r="AB1" s="5" t="s">
        <v>10</v>
      </c>
      <c r="AC1" s="5" t="s">
        <v>70</v>
      </c>
      <c r="AD1" s="5" t="s">
        <v>11</v>
      </c>
      <c r="AE1" s="6" t="s">
        <v>146</v>
      </c>
      <c r="AF1" s="6" t="s">
        <v>147</v>
      </c>
      <c r="AG1" s="6" t="s">
        <v>148</v>
      </c>
      <c r="AH1" s="6" t="s">
        <v>71</v>
      </c>
      <c r="AI1" s="6" t="s">
        <v>123</v>
      </c>
      <c r="AJ1" s="6" t="s">
        <v>124</v>
      </c>
      <c r="AK1" s="6" t="s">
        <v>125</v>
      </c>
      <c r="AL1" s="6" t="s">
        <v>149</v>
      </c>
      <c r="AM1" s="6" t="s">
        <v>150</v>
      </c>
      <c r="AN1" s="6" t="s">
        <v>151</v>
      </c>
      <c r="AO1" s="6" t="s">
        <v>12</v>
      </c>
      <c r="AP1" s="6" t="s">
        <v>152</v>
      </c>
      <c r="AQ1" s="6" t="s">
        <v>153</v>
      </c>
      <c r="AR1" s="6" t="s">
        <v>154</v>
      </c>
      <c r="AS1" s="6" t="s">
        <v>13</v>
      </c>
      <c r="AT1" s="6" t="s">
        <v>126</v>
      </c>
      <c r="AU1" s="6" t="s">
        <v>127</v>
      </c>
      <c r="AV1" s="6" t="s">
        <v>128</v>
      </c>
      <c r="AW1" s="5" t="s">
        <v>14</v>
      </c>
      <c r="AX1" s="5" t="s">
        <v>155</v>
      </c>
      <c r="AY1" s="5" t="s">
        <v>156</v>
      </c>
      <c r="AZ1" s="5" t="s">
        <v>157</v>
      </c>
      <c r="BA1" s="5" t="s">
        <v>4</v>
      </c>
      <c r="BB1" s="5" t="s">
        <v>173</v>
      </c>
      <c r="BC1" s="5" t="s">
        <v>158</v>
      </c>
      <c r="BD1" s="5" t="s">
        <v>15</v>
      </c>
      <c r="BE1" s="6" t="s">
        <v>129</v>
      </c>
      <c r="BF1" s="6" t="s">
        <v>130</v>
      </c>
      <c r="BG1" s="6" t="s">
        <v>131</v>
      </c>
      <c r="BH1" s="9" t="s">
        <v>224</v>
      </c>
      <c r="BI1" s="9" t="s">
        <v>225</v>
      </c>
      <c r="BJ1" s="9" t="s">
        <v>226</v>
      </c>
      <c r="BK1" s="9" t="s">
        <v>227</v>
      </c>
      <c r="BL1" s="60" t="s">
        <v>175</v>
      </c>
      <c r="BM1" s="60" t="s">
        <v>174</v>
      </c>
      <c r="BN1" s="60" t="s">
        <v>176</v>
      </c>
      <c r="BO1" s="60" t="s">
        <v>177</v>
      </c>
      <c r="BP1" s="60" t="s">
        <v>178</v>
      </c>
      <c r="BQ1" s="60" t="s">
        <v>179</v>
      </c>
      <c r="BR1" s="60" t="s">
        <v>180</v>
      </c>
      <c r="BS1" s="60" t="s">
        <v>182</v>
      </c>
      <c r="BT1" s="60" t="s">
        <v>183</v>
      </c>
      <c r="BU1" s="60" t="s">
        <v>184</v>
      </c>
      <c r="BV1" s="60" t="s">
        <v>185</v>
      </c>
      <c r="BW1" s="60" t="s">
        <v>178</v>
      </c>
      <c r="BX1" s="60" t="s">
        <v>179</v>
      </c>
      <c r="BY1" s="60" t="s">
        <v>181</v>
      </c>
      <c r="BZ1" s="60" t="s">
        <v>187</v>
      </c>
      <c r="CA1" s="60" t="s">
        <v>188</v>
      </c>
      <c r="CB1" s="60" t="s">
        <v>189</v>
      </c>
      <c r="CC1" s="60" t="s">
        <v>186</v>
      </c>
      <c r="CD1" s="60" t="s">
        <v>204</v>
      </c>
      <c r="CE1" s="59" t="s">
        <v>190</v>
      </c>
      <c r="CF1" s="59" t="s">
        <v>191</v>
      </c>
      <c r="CG1" s="59" t="s">
        <v>192</v>
      </c>
      <c r="CH1" s="59" t="s">
        <v>193</v>
      </c>
      <c r="CI1" s="59" t="s">
        <v>202</v>
      </c>
      <c r="CJ1" s="59" t="s">
        <v>201</v>
      </c>
      <c r="CK1" s="59" t="s">
        <v>179</v>
      </c>
      <c r="CL1" s="59" t="s">
        <v>180</v>
      </c>
      <c r="CM1" s="59" t="s">
        <v>194</v>
      </c>
      <c r="CN1" s="59" t="s">
        <v>195</v>
      </c>
      <c r="CO1" s="59" t="s">
        <v>196</v>
      </c>
      <c r="CP1" s="59" t="s">
        <v>197</v>
      </c>
      <c r="CQ1" s="59" t="s">
        <v>202</v>
      </c>
      <c r="CR1" s="59" t="s">
        <v>201</v>
      </c>
      <c r="CS1" s="59" t="s">
        <v>179</v>
      </c>
      <c r="CT1" s="59" t="s">
        <v>181</v>
      </c>
      <c r="CU1" s="59" t="s">
        <v>198</v>
      </c>
      <c r="CV1" s="59" t="s">
        <v>199</v>
      </c>
      <c r="CW1" s="59" t="s">
        <v>200</v>
      </c>
      <c r="CX1" s="59" t="s">
        <v>202</v>
      </c>
      <c r="CY1" s="59" t="s">
        <v>186</v>
      </c>
      <c r="CZ1" s="59" t="s">
        <v>204</v>
      </c>
      <c r="DA1" s="59" t="s">
        <v>203</v>
      </c>
      <c r="DB1" s="59" t="s">
        <v>205</v>
      </c>
      <c r="DC1" s="59" t="s">
        <v>180</v>
      </c>
      <c r="DD1" s="59" t="s">
        <v>181</v>
      </c>
      <c r="DE1" s="59" t="s">
        <v>204</v>
      </c>
      <c r="DF1" s="59" t="s">
        <v>206</v>
      </c>
      <c r="DG1" s="59" t="s">
        <v>211</v>
      </c>
      <c r="DH1" s="59" t="s">
        <v>212</v>
      </c>
    </row>
    <row r="2" spans="1:112" x14ac:dyDescent="0.25">
      <c r="A2">
        <v>96</v>
      </c>
      <c r="B2" t="s">
        <v>8890</v>
      </c>
      <c r="H2">
        <v>2</v>
      </c>
      <c r="Q2">
        <v>6</v>
      </c>
      <c r="AB2">
        <v>3</v>
      </c>
      <c r="AC2" t="s">
        <v>6924</v>
      </c>
      <c r="AD2" t="s">
        <v>8936</v>
      </c>
      <c r="AE2" t="s">
        <v>84</v>
      </c>
      <c r="AF2" t="s">
        <v>138</v>
      </c>
      <c r="AG2" t="s">
        <v>11770</v>
      </c>
      <c r="AH2" t="s">
        <v>84</v>
      </c>
      <c r="AI2" t="s">
        <v>132</v>
      </c>
      <c r="AJ2" t="s">
        <v>132</v>
      </c>
      <c r="AK2" t="s">
        <v>132</v>
      </c>
      <c r="AL2" t="s">
        <v>84</v>
      </c>
      <c r="AM2" t="s">
        <v>132</v>
      </c>
      <c r="AN2" t="s">
        <v>132</v>
      </c>
      <c r="AO2" t="s">
        <v>8916</v>
      </c>
      <c r="AP2" t="s">
        <v>84</v>
      </c>
      <c r="AQ2" t="s">
        <v>138</v>
      </c>
      <c r="AR2" t="s">
        <v>11770</v>
      </c>
      <c r="AS2" t="s">
        <v>84</v>
      </c>
      <c r="AT2" t="s">
        <v>132</v>
      </c>
      <c r="AU2" t="s">
        <v>132</v>
      </c>
      <c r="AV2" t="s">
        <v>132</v>
      </c>
      <c r="AW2" t="s">
        <v>10967</v>
      </c>
      <c r="AX2" t="s">
        <v>215</v>
      </c>
      <c r="AY2" t="s">
        <v>138</v>
      </c>
      <c r="AZ2" t="s">
        <v>163</v>
      </c>
      <c r="BA2">
        <v>1</v>
      </c>
      <c r="BB2" t="s">
        <v>11756</v>
      </c>
      <c r="BC2" t="s">
        <v>11770</v>
      </c>
      <c r="BD2" t="s">
        <v>11091</v>
      </c>
      <c r="BE2" t="s">
        <v>132</v>
      </c>
      <c r="BF2" t="s">
        <v>11127</v>
      </c>
      <c r="BG2" t="s">
        <v>132</v>
      </c>
      <c r="BL2">
        <v>8</v>
      </c>
      <c r="BM2" t="s">
        <v>6945</v>
      </c>
      <c r="BN2" t="s">
        <v>5934</v>
      </c>
      <c r="BO2">
        <v>2</v>
      </c>
      <c r="BP2">
        <v>100</v>
      </c>
      <c r="BQ2">
        <v>90</v>
      </c>
      <c r="BR2">
        <f>(BO2*BL2*BQ2+BO2*BP2)/1000</f>
        <v>1.64</v>
      </c>
      <c r="BS2">
        <v>18</v>
      </c>
      <c r="BT2" t="s">
        <v>6937</v>
      </c>
      <c r="BU2" t="s">
        <v>846</v>
      </c>
      <c r="BV2">
        <v>1</v>
      </c>
      <c r="BW2">
        <v>100</v>
      </c>
      <c r="BX2">
        <v>200</v>
      </c>
      <c r="BY2">
        <f>(BV2*BS2*BX2+BV2*BW2)/1000</f>
        <v>3.7</v>
      </c>
      <c r="BZ2" t="s">
        <v>6924</v>
      </c>
      <c r="CA2" t="s">
        <v>5957</v>
      </c>
      <c r="CB2">
        <v>1</v>
      </c>
      <c r="CC2">
        <v>30000</v>
      </c>
      <c r="CD2">
        <f>(CB2*CC2)/1000</f>
        <v>30</v>
      </c>
      <c r="CE2">
        <v>4</v>
      </c>
      <c r="CF2" t="s">
        <v>6945</v>
      </c>
      <c r="CG2" t="s">
        <v>5934</v>
      </c>
      <c r="CH2">
        <v>2</v>
      </c>
      <c r="CI2">
        <v>0</v>
      </c>
      <c r="CJ2">
        <v>0</v>
      </c>
      <c r="CK2">
        <v>90</v>
      </c>
      <c r="CL2">
        <f>(CH2*CE2*CK2+CH2*CJ2)/1000</f>
        <v>0.72</v>
      </c>
      <c r="CM2">
        <v>9</v>
      </c>
      <c r="CN2" t="s">
        <v>6937</v>
      </c>
      <c r="CO2" t="s">
        <v>846</v>
      </c>
      <c r="CP2">
        <v>1</v>
      </c>
      <c r="CQ2">
        <v>0</v>
      </c>
      <c r="CR2">
        <v>0</v>
      </c>
      <c r="CS2">
        <v>200</v>
      </c>
      <c r="CT2">
        <f>(CM2*CP2*CS2+CP2*CR2)/1000</f>
        <v>1.8</v>
      </c>
      <c r="CU2" t="s">
        <v>6924</v>
      </c>
      <c r="CV2" t="s">
        <v>5957</v>
      </c>
      <c r="CW2">
        <v>1</v>
      </c>
      <c r="CX2">
        <v>0</v>
      </c>
      <c r="CY2">
        <v>30000</v>
      </c>
      <c r="CZ2">
        <f>(CW2*CY2)/1000</f>
        <v>30</v>
      </c>
      <c r="DA2" t="s">
        <v>6924</v>
      </c>
      <c r="DB2">
        <v>0</v>
      </c>
      <c r="DE2">
        <v>39</v>
      </c>
      <c r="DF2">
        <f>(DC2+DD2+DE2)</f>
        <v>39</v>
      </c>
      <c r="DG2">
        <v>3.1875</v>
      </c>
      <c r="DH2">
        <v>3</v>
      </c>
    </row>
    <row r="3" spans="1:112" x14ac:dyDescent="0.25">
      <c r="A3">
        <v>168</v>
      </c>
      <c r="B3" t="s">
        <v>6534</v>
      </c>
      <c r="H3">
        <v>2</v>
      </c>
      <c r="Q3">
        <v>6</v>
      </c>
      <c r="AC3" t="s">
        <v>6949</v>
      </c>
      <c r="AD3" t="s">
        <v>8917</v>
      </c>
      <c r="AE3" t="s">
        <v>84</v>
      </c>
      <c r="AF3" t="s">
        <v>168</v>
      </c>
      <c r="AG3" t="s">
        <v>11770</v>
      </c>
      <c r="AH3" t="s">
        <v>9099</v>
      </c>
      <c r="AI3" t="s">
        <v>132</v>
      </c>
      <c r="AJ3" t="s">
        <v>132</v>
      </c>
      <c r="AK3" t="s">
        <v>132</v>
      </c>
      <c r="AL3" t="s">
        <v>84</v>
      </c>
      <c r="AM3" t="s">
        <v>132</v>
      </c>
      <c r="AN3" t="s">
        <v>132</v>
      </c>
      <c r="AW3" t="s">
        <v>10968</v>
      </c>
      <c r="AX3" t="s">
        <v>143</v>
      </c>
      <c r="AY3" t="s">
        <v>138</v>
      </c>
      <c r="AZ3" t="s">
        <v>162</v>
      </c>
      <c r="BA3">
        <v>1</v>
      </c>
      <c r="BB3" t="s">
        <v>11757</v>
      </c>
      <c r="BC3" t="s">
        <v>11770</v>
      </c>
      <c r="BD3" t="s">
        <v>9098</v>
      </c>
      <c r="BE3" t="s">
        <v>9182</v>
      </c>
      <c r="BF3" t="s">
        <v>132</v>
      </c>
      <c r="BG3" t="s">
        <v>132</v>
      </c>
      <c r="BL3">
        <v>72</v>
      </c>
      <c r="BM3" t="s">
        <v>6937</v>
      </c>
      <c r="BN3" t="s">
        <v>5934</v>
      </c>
      <c r="BO3">
        <v>2</v>
      </c>
      <c r="BP3">
        <v>100</v>
      </c>
      <c r="BQ3">
        <v>90</v>
      </c>
      <c r="BR3">
        <f t="shared" ref="BR3:BR66" si="0">(BO3*BL3*BQ3+BO3*BP3)/1000</f>
        <v>13.16</v>
      </c>
      <c r="BS3">
        <v>8</v>
      </c>
      <c r="BT3" t="s">
        <v>6949</v>
      </c>
      <c r="BU3" t="s">
        <v>872</v>
      </c>
      <c r="BV3">
        <v>1</v>
      </c>
      <c r="BW3">
        <v>1000</v>
      </c>
      <c r="BX3">
        <v>300</v>
      </c>
      <c r="BY3">
        <f t="shared" ref="BY3:BY13" si="1">(BV3*BS3*BX3+BV3*BW3)/1000</f>
        <v>3.4</v>
      </c>
      <c r="BZ3" t="s">
        <v>6925</v>
      </c>
      <c r="CA3" t="s">
        <v>5966</v>
      </c>
      <c r="CB3">
        <v>1</v>
      </c>
      <c r="CC3">
        <v>150</v>
      </c>
      <c r="CD3">
        <f t="shared" ref="CD3:CD66" si="2">(CB3*CC3)/1000</f>
        <v>0.15</v>
      </c>
      <c r="CE3">
        <v>8</v>
      </c>
      <c r="CF3" t="s">
        <v>6945</v>
      </c>
      <c r="CG3" t="s">
        <v>5934</v>
      </c>
      <c r="CH3">
        <v>2</v>
      </c>
      <c r="CI3">
        <v>1</v>
      </c>
      <c r="CJ3">
        <v>0</v>
      </c>
      <c r="CK3">
        <v>90</v>
      </c>
      <c r="CL3">
        <f t="shared" ref="CL3:CL66" si="3">(CH3*CE3*CK3+CH3*CJ3)/1000</f>
        <v>1.44</v>
      </c>
      <c r="CM3">
        <v>2</v>
      </c>
      <c r="CN3" t="s">
        <v>6938</v>
      </c>
      <c r="CO3" t="s">
        <v>846</v>
      </c>
      <c r="CP3">
        <v>1</v>
      </c>
      <c r="CQ3">
        <v>2</v>
      </c>
      <c r="CR3">
        <v>0</v>
      </c>
      <c r="CS3">
        <v>200</v>
      </c>
      <c r="CT3">
        <f t="shared" ref="CT3:CT12" si="4">(CM3*CP3*CS3+CP3*CR3)/1000</f>
        <v>0.4</v>
      </c>
      <c r="CU3" t="s">
        <v>6924</v>
      </c>
      <c r="CV3" t="s">
        <v>5982</v>
      </c>
      <c r="CW3">
        <v>1</v>
      </c>
      <c r="CX3">
        <v>0</v>
      </c>
      <c r="CY3">
        <v>9000</v>
      </c>
      <c r="CZ3">
        <f t="shared" ref="CZ3:CZ66" si="5">(CW3*CY3)/1000</f>
        <v>9</v>
      </c>
      <c r="DA3" t="s">
        <v>6924</v>
      </c>
      <c r="DB3">
        <v>1</v>
      </c>
      <c r="DF3">
        <f t="shared" ref="DF3:DF66" si="6">(DC3+DD3+DE3)</f>
        <v>0</v>
      </c>
      <c r="DG3">
        <v>50</v>
      </c>
      <c r="DH3">
        <v>50</v>
      </c>
    </row>
    <row r="4" spans="1:112" x14ac:dyDescent="0.25">
      <c r="A4">
        <v>168</v>
      </c>
      <c r="B4" t="s">
        <v>6534</v>
      </c>
      <c r="H4">
        <v>2</v>
      </c>
      <c r="Q4">
        <v>6</v>
      </c>
      <c r="AC4" t="s">
        <v>6939</v>
      </c>
      <c r="AD4" t="s">
        <v>11134</v>
      </c>
      <c r="AE4" t="s">
        <v>137</v>
      </c>
      <c r="AF4" t="s">
        <v>141</v>
      </c>
      <c r="AG4" t="s">
        <v>11770</v>
      </c>
      <c r="AH4" t="s">
        <v>9100</v>
      </c>
      <c r="AI4" t="s">
        <v>9182</v>
      </c>
      <c r="AJ4" t="s">
        <v>132</v>
      </c>
      <c r="AK4" t="s">
        <v>132</v>
      </c>
      <c r="AL4" t="s">
        <v>84</v>
      </c>
      <c r="AM4" t="s">
        <v>132</v>
      </c>
      <c r="AN4" t="s">
        <v>132</v>
      </c>
      <c r="AW4" t="s">
        <v>8918</v>
      </c>
      <c r="AX4" t="s">
        <v>160</v>
      </c>
      <c r="AY4" t="s">
        <v>138</v>
      </c>
      <c r="AZ4" t="s">
        <v>165</v>
      </c>
      <c r="BA4">
        <v>1</v>
      </c>
      <c r="BB4" t="s">
        <v>9097</v>
      </c>
      <c r="BC4" t="s">
        <v>11770</v>
      </c>
      <c r="BD4" t="s">
        <v>9101</v>
      </c>
      <c r="BE4" t="s">
        <v>132</v>
      </c>
      <c r="BF4" t="s">
        <v>132</v>
      </c>
      <c r="BG4" t="s">
        <v>9217</v>
      </c>
      <c r="BL4">
        <v>27</v>
      </c>
      <c r="BM4" t="s">
        <v>6946</v>
      </c>
      <c r="BN4" t="s">
        <v>5934</v>
      </c>
      <c r="BO4">
        <v>2</v>
      </c>
      <c r="BP4">
        <v>100</v>
      </c>
      <c r="BQ4">
        <v>90</v>
      </c>
      <c r="BR4">
        <f t="shared" si="0"/>
        <v>5.0599999999999996</v>
      </c>
      <c r="BS4">
        <v>4</v>
      </c>
      <c r="BT4" t="s">
        <v>6939</v>
      </c>
      <c r="BU4" t="s">
        <v>872</v>
      </c>
      <c r="BV4">
        <v>1</v>
      </c>
      <c r="BW4">
        <v>1000</v>
      </c>
      <c r="BX4">
        <v>300</v>
      </c>
      <c r="BY4">
        <f t="shared" si="1"/>
        <v>2.2000000000000002</v>
      </c>
      <c r="BZ4" t="s">
        <v>6926</v>
      </c>
      <c r="CA4" t="s">
        <v>5982</v>
      </c>
      <c r="CB4">
        <v>1</v>
      </c>
      <c r="CC4">
        <v>9000</v>
      </c>
      <c r="CD4">
        <f t="shared" si="2"/>
        <v>9</v>
      </c>
      <c r="CE4">
        <v>1</v>
      </c>
      <c r="CF4" t="s">
        <v>6945</v>
      </c>
      <c r="CG4" t="s">
        <v>5934</v>
      </c>
      <c r="CH4">
        <v>2</v>
      </c>
      <c r="CI4">
        <v>3</v>
      </c>
      <c r="CJ4">
        <v>0</v>
      </c>
      <c r="CK4">
        <v>90</v>
      </c>
      <c r="CL4">
        <f t="shared" si="3"/>
        <v>0.18</v>
      </c>
      <c r="CM4">
        <v>4</v>
      </c>
      <c r="CN4" t="s">
        <v>6939</v>
      </c>
      <c r="CO4" t="s">
        <v>872</v>
      </c>
      <c r="CP4">
        <v>1</v>
      </c>
      <c r="CQ4">
        <v>1</v>
      </c>
      <c r="CR4">
        <v>0</v>
      </c>
      <c r="CS4">
        <v>300</v>
      </c>
      <c r="CT4">
        <f t="shared" si="4"/>
        <v>1.2</v>
      </c>
      <c r="CU4" t="s">
        <v>6925</v>
      </c>
      <c r="CV4" t="s">
        <v>5966</v>
      </c>
      <c r="CW4">
        <v>1</v>
      </c>
      <c r="CX4">
        <v>0</v>
      </c>
      <c r="CY4">
        <v>150</v>
      </c>
      <c r="CZ4">
        <f t="shared" si="5"/>
        <v>0.15</v>
      </c>
      <c r="DA4" t="s">
        <v>6924</v>
      </c>
      <c r="DB4">
        <v>2</v>
      </c>
      <c r="DF4">
        <f t="shared" si="6"/>
        <v>0</v>
      </c>
      <c r="DG4">
        <v>50</v>
      </c>
      <c r="DH4">
        <v>50</v>
      </c>
    </row>
    <row r="5" spans="1:112" x14ac:dyDescent="0.25">
      <c r="A5">
        <v>2</v>
      </c>
      <c r="B5" t="s">
        <v>6534</v>
      </c>
      <c r="H5">
        <v>1</v>
      </c>
      <c r="Q5">
        <v>3</v>
      </c>
      <c r="AC5" t="s">
        <v>6950</v>
      </c>
      <c r="AD5" t="s">
        <v>8919</v>
      </c>
      <c r="AE5" t="s">
        <v>869</v>
      </c>
      <c r="AF5" t="s">
        <v>864</v>
      </c>
      <c r="AG5" t="s">
        <v>11770</v>
      </c>
      <c r="AH5" t="s">
        <v>9102</v>
      </c>
      <c r="AI5" t="s">
        <v>9183</v>
      </c>
      <c r="AJ5" t="s">
        <v>132</v>
      </c>
      <c r="AK5" t="s">
        <v>132</v>
      </c>
      <c r="AL5" t="s">
        <v>84</v>
      </c>
      <c r="AM5" t="s">
        <v>11132</v>
      </c>
      <c r="AN5" t="s">
        <v>132</v>
      </c>
      <c r="AW5" t="s">
        <v>8920</v>
      </c>
      <c r="AX5" t="s">
        <v>138</v>
      </c>
      <c r="AY5" t="s">
        <v>138</v>
      </c>
      <c r="AZ5" t="s">
        <v>161</v>
      </c>
      <c r="BA5">
        <v>2</v>
      </c>
      <c r="BB5" t="s">
        <v>321</v>
      </c>
      <c r="BC5" t="s">
        <v>11770</v>
      </c>
      <c r="BD5" t="s">
        <v>9103</v>
      </c>
      <c r="BE5" t="s">
        <v>9183</v>
      </c>
      <c r="BF5" t="s">
        <v>132</v>
      </c>
      <c r="BG5" t="s">
        <v>132</v>
      </c>
      <c r="BL5">
        <v>4</v>
      </c>
      <c r="BM5" t="s">
        <v>6947</v>
      </c>
      <c r="BN5" t="s">
        <v>5934</v>
      </c>
      <c r="BO5">
        <v>2</v>
      </c>
      <c r="BP5">
        <v>100</v>
      </c>
      <c r="BQ5">
        <v>90</v>
      </c>
      <c r="BR5">
        <f t="shared" si="0"/>
        <v>0.92</v>
      </c>
      <c r="BS5">
        <v>1</v>
      </c>
      <c r="BT5" t="s">
        <v>10793</v>
      </c>
      <c r="BU5" t="s">
        <v>5948</v>
      </c>
      <c r="BV5">
        <v>1</v>
      </c>
      <c r="BW5">
        <v>250</v>
      </c>
      <c r="BX5">
        <v>250</v>
      </c>
      <c r="BY5">
        <f t="shared" si="1"/>
        <v>0.5</v>
      </c>
      <c r="BZ5" t="s">
        <v>6927</v>
      </c>
      <c r="CA5" t="s">
        <v>5992</v>
      </c>
      <c r="CB5">
        <v>1</v>
      </c>
      <c r="CC5">
        <v>77000</v>
      </c>
      <c r="CD5">
        <f t="shared" si="2"/>
        <v>77</v>
      </c>
      <c r="CE5">
        <v>72</v>
      </c>
      <c r="CF5" t="s">
        <v>6937</v>
      </c>
      <c r="CG5" t="s">
        <v>5934</v>
      </c>
      <c r="CH5">
        <v>2</v>
      </c>
      <c r="CI5">
        <v>0</v>
      </c>
      <c r="CJ5">
        <v>0</v>
      </c>
      <c r="CK5">
        <v>90</v>
      </c>
      <c r="CL5">
        <f t="shared" si="3"/>
        <v>12.96</v>
      </c>
      <c r="CM5">
        <v>1</v>
      </c>
      <c r="CN5" t="s">
        <v>10793</v>
      </c>
      <c r="CO5" t="s">
        <v>5948</v>
      </c>
      <c r="CP5">
        <v>1</v>
      </c>
      <c r="CQ5">
        <v>0</v>
      </c>
      <c r="CR5">
        <v>0</v>
      </c>
      <c r="CS5">
        <v>250</v>
      </c>
      <c r="CT5">
        <f t="shared" si="4"/>
        <v>0.25</v>
      </c>
      <c r="CU5" t="s">
        <v>6926</v>
      </c>
      <c r="CV5" t="s">
        <v>5982</v>
      </c>
      <c r="CW5">
        <v>2</v>
      </c>
      <c r="CX5">
        <v>0</v>
      </c>
      <c r="CY5">
        <v>9000</v>
      </c>
      <c r="CZ5">
        <f t="shared" si="5"/>
        <v>18</v>
      </c>
      <c r="DA5" t="s">
        <v>6949</v>
      </c>
      <c r="DB5">
        <v>0</v>
      </c>
      <c r="DC5">
        <v>2.16</v>
      </c>
      <c r="DF5">
        <f t="shared" si="6"/>
        <v>2.16</v>
      </c>
      <c r="DG5">
        <v>1.7</v>
      </c>
      <c r="DH5">
        <v>1</v>
      </c>
    </row>
    <row r="6" spans="1:112" x14ac:dyDescent="0.25">
      <c r="A6">
        <v>1</v>
      </c>
      <c r="B6" t="s">
        <v>6534</v>
      </c>
      <c r="H6">
        <v>1</v>
      </c>
      <c r="Q6">
        <v>2</v>
      </c>
      <c r="AC6" t="s">
        <v>6925</v>
      </c>
      <c r="AD6" t="s">
        <v>8922</v>
      </c>
      <c r="AE6" t="s">
        <v>84</v>
      </c>
      <c r="AF6" t="s">
        <v>138</v>
      </c>
      <c r="AG6" t="s">
        <v>11770</v>
      </c>
      <c r="AH6" t="s">
        <v>84</v>
      </c>
      <c r="AI6" t="s">
        <v>132</v>
      </c>
      <c r="AJ6" t="s">
        <v>132</v>
      </c>
      <c r="AK6" t="s">
        <v>132</v>
      </c>
      <c r="AL6" t="s">
        <v>84</v>
      </c>
      <c r="AM6" t="s">
        <v>132</v>
      </c>
      <c r="AN6" t="s">
        <v>132</v>
      </c>
      <c r="AW6" t="s">
        <v>8921</v>
      </c>
      <c r="AX6" t="s">
        <v>864</v>
      </c>
      <c r="AY6" t="s">
        <v>138</v>
      </c>
      <c r="AZ6" t="s">
        <v>143</v>
      </c>
      <c r="BA6">
        <v>19</v>
      </c>
      <c r="BB6" t="s">
        <v>320</v>
      </c>
      <c r="BC6" t="s">
        <v>11770</v>
      </c>
      <c r="BD6" t="s">
        <v>9104</v>
      </c>
      <c r="BE6" t="s">
        <v>9182</v>
      </c>
      <c r="BF6" t="s">
        <v>9204</v>
      </c>
      <c r="BG6" t="s">
        <v>132</v>
      </c>
      <c r="BL6">
        <v>1</v>
      </c>
      <c r="BM6" t="s">
        <v>6925</v>
      </c>
      <c r="BN6" t="s">
        <v>5934</v>
      </c>
      <c r="BO6">
        <v>2</v>
      </c>
      <c r="BP6">
        <v>100</v>
      </c>
      <c r="BQ6">
        <v>90</v>
      </c>
      <c r="BR6">
        <f t="shared" si="0"/>
        <v>0.38</v>
      </c>
      <c r="BS6">
        <v>10</v>
      </c>
      <c r="BT6" t="s">
        <v>6940</v>
      </c>
      <c r="BU6" t="s">
        <v>872</v>
      </c>
      <c r="BV6">
        <v>1</v>
      </c>
      <c r="BW6">
        <v>1000</v>
      </c>
      <c r="BX6">
        <v>300</v>
      </c>
      <c r="BY6">
        <f t="shared" si="1"/>
        <v>4</v>
      </c>
      <c r="BZ6" t="s">
        <v>6928</v>
      </c>
      <c r="CA6" t="s">
        <v>5978</v>
      </c>
      <c r="CB6">
        <v>1</v>
      </c>
      <c r="CC6">
        <v>23500</v>
      </c>
      <c r="CD6">
        <f t="shared" si="2"/>
        <v>23.5</v>
      </c>
      <c r="CE6">
        <v>8</v>
      </c>
      <c r="CF6" t="s">
        <v>6937</v>
      </c>
      <c r="CG6" t="s">
        <v>5934</v>
      </c>
      <c r="CH6">
        <v>1</v>
      </c>
      <c r="CI6">
        <v>1</v>
      </c>
      <c r="CJ6">
        <v>0</v>
      </c>
      <c r="CK6">
        <v>90</v>
      </c>
      <c r="CL6">
        <f t="shared" si="3"/>
        <v>0.72</v>
      </c>
      <c r="CM6">
        <v>8</v>
      </c>
      <c r="CN6" t="s">
        <v>6940</v>
      </c>
      <c r="CO6" t="s">
        <v>872</v>
      </c>
      <c r="CP6">
        <v>1</v>
      </c>
      <c r="CQ6">
        <v>0</v>
      </c>
      <c r="CR6">
        <v>0</v>
      </c>
      <c r="CS6">
        <v>300</v>
      </c>
      <c r="CT6">
        <f t="shared" si="4"/>
        <v>2.4</v>
      </c>
      <c r="CU6" t="s">
        <v>6927</v>
      </c>
      <c r="CV6" t="s">
        <v>5992</v>
      </c>
      <c r="CW6">
        <v>1</v>
      </c>
      <c r="CX6">
        <v>1</v>
      </c>
      <c r="CY6">
        <v>77000</v>
      </c>
      <c r="CZ6">
        <f t="shared" si="5"/>
        <v>77</v>
      </c>
      <c r="DA6" t="s">
        <v>6949</v>
      </c>
      <c r="DB6">
        <v>1</v>
      </c>
      <c r="DF6">
        <f t="shared" si="6"/>
        <v>0</v>
      </c>
      <c r="DG6">
        <v>3.4</v>
      </c>
      <c r="DH6">
        <v>3</v>
      </c>
    </row>
    <row r="7" spans="1:112" x14ac:dyDescent="0.25">
      <c r="A7">
        <v>8</v>
      </c>
      <c r="B7" t="s">
        <v>8891</v>
      </c>
      <c r="H7">
        <v>1</v>
      </c>
      <c r="AC7" t="s">
        <v>6927</v>
      </c>
      <c r="AD7" t="s">
        <v>10969</v>
      </c>
      <c r="AE7" t="s">
        <v>142</v>
      </c>
      <c r="AF7" t="s">
        <v>138</v>
      </c>
      <c r="AG7" t="s">
        <v>11770</v>
      </c>
      <c r="AH7" t="s">
        <v>11092</v>
      </c>
      <c r="AI7" t="s">
        <v>9184</v>
      </c>
      <c r="AJ7" t="s">
        <v>132</v>
      </c>
      <c r="AK7" t="s">
        <v>132</v>
      </c>
      <c r="AL7" t="s">
        <v>84</v>
      </c>
      <c r="AM7" t="s">
        <v>132</v>
      </c>
      <c r="AN7" t="s">
        <v>132</v>
      </c>
      <c r="AW7" t="s">
        <v>10970</v>
      </c>
      <c r="AX7" t="s">
        <v>161</v>
      </c>
      <c r="AY7" t="s">
        <v>138</v>
      </c>
      <c r="AZ7" t="s">
        <v>163</v>
      </c>
      <c r="BA7">
        <v>1</v>
      </c>
      <c r="BB7" t="s">
        <v>11756</v>
      </c>
      <c r="BC7" t="s">
        <v>11770</v>
      </c>
      <c r="BD7" t="s">
        <v>11093</v>
      </c>
      <c r="BE7" t="s">
        <v>132</v>
      </c>
      <c r="BF7" t="s">
        <v>9205</v>
      </c>
      <c r="BG7" t="s">
        <v>132</v>
      </c>
      <c r="BL7">
        <v>12</v>
      </c>
      <c r="BM7" t="s">
        <v>6949</v>
      </c>
      <c r="BN7" t="s">
        <v>5934</v>
      </c>
      <c r="BO7">
        <v>3</v>
      </c>
      <c r="BP7">
        <v>100</v>
      </c>
      <c r="BQ7">
        <v>90</v>
      </c>
      <c r="BR7">
        <f t="shared" si="0"/>
        <v>3.54</v>
      </c>
      <c r="BS7">
        <v>8</v>
      </c>
      <c r="BT7" t="s">
        <v>10818</v>
      </c>
      <c r="BU7" t="s">
        <v>872</v>
      </c>
      <c r="BV7">
        <v>1</v>
      </c>
      <c r="BW7">
        <v>1000</v>
      </c>
      <c r="BX7">
        <v>300</v>
      </c>
      <c r="BY7">
        <f t="shared" si="1"/>
        <v>3.4</v>
      </c>
      <c r="BZ7" t="s">
        <v>6929</v>
      </c>
      <c r="CA7" t="s">
        <v>5998</v>
      </c>
      <c r="CB7">
        <v>1</v>
      </c>
      <c r="CC7">
        <v>10000</v>
      </c>
      <c r="CD7">
        <f t="shared" si="2"/>
        <v>10</v>
      </c>
      <c r="CE7">
        <v>8</v>
      </c>
      <c r="CF7" t="s">
        <v>6946</v>
      </c>
      <c r="CG7" t="s">
        <v>5934</v>
      </c>
      <c r="CH7">
        <v>2</v>
      </c>
      <c r="CI7">
        <v>0</v>
      </c>
      <c r="CJ7">
        <v>0</v>
      </c>
      <c r="CK7">
        <v>90</v>
      </c>
      <c r="CL7">
        <f t="shared" si="3"/>
        <v>1.44</v>
      </c>
      <c r="CM7">
        <v>336</v>
      </c>
      <c r="CN7" t="s">
        <v>6941</v>
      </c>
      <c r="CO7" t="s">
        <v>872</v>
      </c>
      <c r="CP7">
        <v>1</v>
      </c>
      <c r="CQ7">
        <v>1</v>
      </c>
      <c r="CR7">
        <v>0</v>
      </c>
      <c r="CS7">
        <v>300</v>
      </c>
      <c r="CT7">
        <f t="shared" si="4"/>
        <v>100.8</v>
      </c>
      <c r="CU7" t="s">
        <v>6928</v>
      </c>
      <c r="CV7" t="s">
        <v>5978</v>
      </c>
      <c r="CW7">
        <v>1</v>
      </c>
      <c r="CX7">
        <v>0</v>
      </c>
      <c r="CY7">
        <v>23500</v>
      </c>
      <c r="CZ7">
        <f t="shared" si="5"/>
        <v>23.5</v>
      </c>
      <c r="DA7" t="s">
        <v>6939</v>
      </c>
      <c r="DB7">
        <v>0</v>
      </c>
      <c r="DC7">
        <v>0.72</v>
      </c>
      <c r="DF7">
        <f t="shared" si="6"/>
        <v>0.72</v>
      </c>
      <c r="DG7">
        <v>5.0999999999999996</v>
      </c>
      <c r="DH7">
        <v>5</v>
      </c>
    </row>
    <row r="8" spans="1:112" x14ac:dyDescent="0.25">
      <c r="A8">
        <v>4</v>
      </c>
      <c r="B8" t="s">
        <v>216</v>
      </c>
      <c r="AC8" t="s">
        <v>10796</v>
      </c>
      <c r="AO8" t="s">
        <v>8923</v>
      </c>
      <c r="AP8" t="s">
        <v>137</v>
      </c>
      <c r="AQ8" t="s">
        <v>161</v>
      </c>
      <c r="AR8" t="s">
        <v>11770</v>
      </c>
      <c r="AS8" t="s">
        <v>9106</v>
      </c>
      <c r="AT8" t="s">
        <v>9182</v>
      </c>
      <c r="AU8" t="s">
        <v>132</v>
      </c>
      <c r="AV8" t="s">
        <v>132</v>
      </c>
      <c r="AW8" t="s">
        <v>10971</v>
      </c>
      <c r="AX8" t="s">
        <v>137</v>
      </c>
      <c r="AY8" t="s">
        <v>138</v>
      </c>
      <c r="AZ8" t="s">
        <v>165</v>
      </c>
      <c r="BA8">
        <v>1</v>
      </c>
      <c r="BB8" t="s">
        <v>9097</v>
      </c>
      <c r="BC8" t="s">
        <v>11770</v>
      </c>
      <c r="BD8" t="s">
        <v>9105</v>
      </c>
      <c r="BE8" t="s">
        <v>9182</v>
      </c>
      <c r="BF8" t="s">
        <v>132</v>
      </c>
      <c r="BG8" t="s">
        <v>132</v>
      </c>
      <c r="BL8">
        <v>2</v>
      </c>
      <c r="BM8" t="s">
        <v>6950</v>
      </c>
      <c r="BN8" t="s">
        <v>5934</v>
      </c>
      <c r="BO8">
        <v>1</v>
      </c>
      <c r="BP8">
        <v>100</v>
      </c>
      <c r="BQ8">
        <v>90</v>
      </c>
      <c r="BR8">
        <f t="shared" si="0"/>
        <v>0.28000000000000003</v>
      </c>
      <c r="BS8">
        <v>8</v>
      </c>
      <c r="BT8" t="s">
        <v>6941</v>
      </c>
      <c r="BU8" t="s">
        <v>872</v>
      </c>
      <c r="BV8">
        <v>1</v>
      </c>
      <c r="BW8">
        <v>1000</v>
      </c>
      <c r="BX8">
        <v>300</v>
      </c>
      <c r="BY8">
        <f t="shared" si="1"/>
        <v>3.4</v>
      </c>
      <c r="BZ8" t="s">
        <v>6930</v>
      </c>
      <c r="CA8" t="s">
        <v>5959</v>
      </c>
      <c r="CB8">
        <v>1</v>
      </c>
      <c r="CC8">
        <v>37500</v>
      </c>
      <c r="CD8">
        <f t="shared" si="2"/>
        <v>37.5</v>
      </c>
      <c r="CE8">
        <v>2</v>
      </c>
      <c r="CF8" t="s">
        <v>6947</v>
      </c>
      <c r="CG8" t="s">
        <v>5934</v>
      </c>
      <c r="CH8">
        <v>2</v>
      </c>
      <c r="CI8">
        <v>0</v>
      </c>
      <c r="CJ8">
        <v>0</v>
      </c>
      <c r="CK8">
        <v>90</v>
      </c>
      <c r="CL8">
        <f t="shared" si="3"/>
        <v>0.36</v>
      </c>
      <c r="CM8">
        <v>336</v>
      </c>
      <c r="CN8" t="s">
        <v>6942</v>
      </c>
      <c r="CO8" t="s">
        <v>872</v>
      </c>
      <c r="CP8">
        <v>1</v>
      </c>
      <c r="CQ8">
        <v>1</v>
      </c>
      <c r="CR8">
        <v>0</v>
      </c>
      <c r="CS8">
        <v>300</v>
      </c>
      <c r="CT8">
        <f t="shared" si="4"/>
        <v>100.8</v>
      </c>
      <c r="CU8" t="s">
        <v>6929</v>
      </c>
      <c r="CV8" t="s">
        <v>5998</v>
      </c>
      <c r="CW8">
        <v>1</v>
      </c>
      <c r="CX8">
        <v>0</v>
      </c>
      <c r="CY8">
        <v>10000</v>
      </c>
      <c r="CZ8">
        <f t="shared" si="5"/>
        <v>10</v>
      </c>
      <c r="DA8" t="s">
        <v>6939</v>
      </c>
      <c r="DB8">
        <v>1</v>
      </c>
      <c r="DD8">
        <v>1.2</v>
      </c>
      <c r="DF8">
        <f t="shared" si="6"/>
        <v>1.2</v>
      </c>
      <c r="DG8">
        <v>1.2749999999999999</v>
      </c>
      <c r="DH8">
        <v>1</v>
      </c>
    </row>
    <row r="9" spans="1:112" x14ac:dyDescent="0.25">
      <c r="A9">
        <v>1</v>
      </c>
      <c r="B9" t="s">
        <v>8892</v>
      </c>
      <c r="J9">
        <v>1</v>
      </c>
      <c r="AC9" t="s">
        <v>10793</v>
      </c>
      <c r="AW9" t="s">
        <v>8924</v>
      </c>
      <c r="AX9" t="s">
        <v>138</v>
      </c>
      <c r="AY9" t="s">
        <v>138</v>
      </c>
      <c r="AZ9" t="s">
        <v>864</v>
      </c>
      <c r="BA9">
        <v>5</v>
      </c>
      <c r="BB9" t="s">
        <v>320</v>
      </c>
      <c r="BC9" t="s">
        <v>11770</v>
      </c>
      <c r="BD9" t="s">
        <v>9107</v>
      </c>
      <c r="BE9" t="s">
        <v>9185</v>
      </c>
      <c r="BF9" t="s">
        <v>132</v>
      </c>
      <c r="BG9" t="s">
        <v>9218</v>
      </c>
      <c r="BL9">
        <v>1</v>
      </c>
      <c r="BM9" t="s">
        <v>10793</v>
      </c>
      <c r="BN9" t="s">
        <v>5936</v>
      </c>
      <c r="BO9">
        <v>1</v>
      </c>
      <c r="BP9">
        <v>1000</v>
      </c>
      <c r="BQ9">
        <v>350</v>
      </c>
      <c r="BR9">
        <f t="shared" si="0"/>
        <v>1.35</v>
      </c>
      <c r="BS9">
        <v>8</v>
      </c>
      <c r="BT9" t="s">
        <v>6942</v>
      </c>
      <c r="BU9" t="s">
        <v>872</v>
      </c>
      <c r="BV9">
        <v>1</v>
      </c>
      <c r="BW9">
        <v>1000</v>
      </c>
      <c r="BX9">
        <v>300</v>
      </c>
      <c r="BY9">
        <f t="shared" si="1"/>
        <v>3.4</v>
      </c>
      <c r="BZ9" t="s">
        <v>6931</v>
      </c>
      <c r="CA9" t="s">
        <v>5995</v>
      </c>
      <c r="CB9">
        <v>1</v>
      </c>
      <c r="CC9">
        <v>20000</v>
      </c>
      <c r="CD9">
        <f t="shared" si="2"/>
        <v>20</v>
      </c>
      <c r="CE9">
        <v>8</v>
      </c>
      <c r="CF9" t="s">
        <v>6938</v>
      </c>
      <c r="CG9" t="s">
        <v>5934</v>
      </c>
      <c r="CH9">
        <v>1</v>
      </c>
      <c r="CI9">
        <v>0</v>
      </c>
      <c r="CJ9">
        <v>0</v>
      </c>
      <c r="CK9">
        <v>90</v>
      </c>
      <c r="CL9">
        <f t="shared" si="3"/>
        <v>0.72</v>
      </c>
      <c r="CM9">
        <v>336</v>
      </c>
      <c r="CN9" t="s">
        <v>10794</v>
      </c>
      <c r="CO9" t="s">
        <v>872</v>
      </c>
      <c r="CP9">
        <v>1</v>
      </c>
      <c r="CQ9">
        <v>1</v>
      </c>
      <c r="CR9">
        <v>0</v>
      </c>
      <c r="CS9">
        <v>300</v>
      </c>
      <c r="CT9">
        <f t="shared" si="4"/>
        <v>100.8</v>
      </c>
      <c r="CU9" t="s">
        <v>6930</v>
      </c>
      <c r="CV9" t="s">
        <v>5959</v>
      </c>
      <c r="CW9">
        <v>1</v>
      </c>
      <c r="CX9">
        <v>1</v>
      </c>
      <c r="CY9">
        <v>37500</v>
      </c>
      <c r="CZ9">
        <f t="shared" si="5"/>
        <v>37.5</v>
      </c>
      <c r="DA9" t="s">
        <v>6950</v>
      </c>
      <c r="DB9">
        <v>0</v>
      </c>
      <c r="DC9">
        <v>8.9999999999999993E-3</v>
      </c>
      <c r="DF9">
        <f t="shared" si="6"/>
        <v>8.9999999999999993E-3</v>
      </c>
      <c r="DG9">
        <v>100</v>
      </c>
      <c r="DH9">
        <v>100</v>
      </c>
    </row>
    <row r="10" spans="1:112" x14ac:dyDescent="0.25">
      <c r="A10">
        <v>1</v>
      </c>
      <c r="B10" t="s">
        <v>216</v>
      </c>
      <c r="AC10" t="s">
        <v>10800</v>
      </c>
      <c r="AW10" t="s">
        <v>8925</v>
      </c>
      <c r="AX10" t="s">
        <v>138</v>
      </c>
      <c r="AY10" t="s">
        <v>138</v>
      </c>
      <c r="AZ10" t="s">
        <v>864</v>
      </c>
      <c r="BA10">
        <v>0</v>
      </c>
      <c r="BB10" t="s">
        <v>320</v>
      </c>
      <c r="BC10" t="s">
        <v>11770</v>
      </c>
      <c r="BD10" t="s">
        <v>9108</v>
      </c>
      <c r="BE10" t="s">
        <v>9184</v>
      </c>
      <c r="BF10" t="s">
        <v>132</v>
      </c>
      <c r="BG10" t="s">
        <v>132</v>
      </c>
      <c r="BL10">
        <v>1</v>
      </c>
      <c r="BM10" t="s">
        <v>10793</v>
      </c>
      <c r="BN10" t="s">
        <v>5934</v>
      </c>
      <c r="BO10">
        <v>2</v>
      </c>
      <c r="BP10">
        <v>100</v>
      </c>
      <c r="BQ10">
        <v>90</v>
      </c>
      <c r="BR10">
        <f t="shared" si="0"/>
        <v>0.38</v>
      </c>
      <c r="BS10">
        <v>8</v>
      </c>
      <c r="BT10" t="s">
        <v>10794</v>
      </c>
      <c r="BU10" t="s">
        <v>872</v>
      </c>
      <c r="BV10">
        <v>1</v>
      </c>
      <c r="BW10">
        <v>1000</v>
      </c>
      <c r="BX10">
        <v>300</v>
      </c>
      <c r="BY10">
        <f t="shared" si="1"/>
        <v>3.4</v>
      </c>
      <c r="BZ10" t="s">
        <v>6932</v>
      </c>
      <c r="CA10" t="s">
        <v>5962</v>
      </c>
      <c r="CB10">
        <v>1</v>
      </c>
      <c r="CC10">
        <v>300</v>
      </c>
      <c r="CD10">
        <f t="shared" si="2"/>
        <v>0.3</v>
      </c>
      <c r="CE10">
        <v>2</v>
      </c>
      <c r="CF10" t="s">
        <v>6938</v>
      </c>
      <c r="CG10" t="s">
        <v>5934</v>
      </c>
      <c r="CH10">
        <v>2</v>
      </c>
      <c r="CI10">
        <v>2</v>
      </c>
      <c r="CJ10">
        <v>0</v>
      </c>
      <c r="CK10">
        <v>90</v>
      </c>
      <c r="CL10">
        <f t="shared" si="3"/>
        <v>0.36</v>
      </c>
      <c r="CM10">
        <v>4</v>
      </c>
      <c r="CN10" t="s">
        <v>6936</v>
      </c>
      <c r="CO10" t="s">
        <v>5945</v>
      </c>
      <c r="CP10">
        <v>1</v>
      </c>
      <c r="CQ10">
        <v>0</v>
      </c>
      <c r="CR10">
        <v>0</v>
      </c>
      <c r="CS10">
        <v>150</v>
      </c>
      <c r="CT10">
        <f t="shared" si="4"/>
        <v>0.6</v>
      </c>
      <c r="CU10" t="s">
        <v>6931</v>
      </c>
      <c r="CV10" t="s">
        <v>5995</v>
      </c>
      <c r="CW10">
        <v>1</v>
      </c>
      <c r="CX10">
        <v>1</v>
      </c>
      <c r="CY10">
        <v>20000</v>
      </c>
      <c r="CZ10">
        <f t="shared" si="5"/>
        <v>20</v>
      </c>
      <c r="DA10" t="s">
        <v>6950</v>
      </c>
      <c r="DB10">
        <v>1</v>
      </c>
      <c r="DC10">
        <v>0.09</v>
      </c>
      <c r="DF10">
        <f t="shared" si="6"/>
        <v>0.09</v>
      </c>
      <c r="DG10">
        <v>6.5</v>
      </c>
      <c r="DH10">
        <v>6</v>
      </c>
    </row>
    <row r="11" spans="1:112" x14ac:dyDescent="0.25">
      <c r="A11">
        <v>8</v>
      </c>
      <c r="B11" t="s">
        <v>6534</v>
      </c>
      <c r="H11">
        <v>1</v>
      </c>
      <c r="Q11">
        <v>4</v>
      </c>
      <c r="AC11" t="s">
        <v>10818</v>
      </c>
      <c r="BA11">
        <v>1</v>
      </c>
      <c r="BL11">
        <v>160</v>
      </c>
      <c r="BM11" t="s">
        <v>6928</v>
      </c>
      <c r="BN11" t="s">
        <v>5934</v>
      </c>
      <c r="BO11">
        <v>2</v>
      </c>
      <c r="BP11">
        <v>100</v>
      </c>
      <c r="BQ11">
        <v>90</v>
      </c>
      <c r="BR11">
        <f t="shared" si="0"/>
        <v>29</v>
      </c>
      <c r="BS11">
        <v>4</v>
      </c>
      <c r="BT11" t="s">
        <v>6936</v>
      </c>
      <c r="BU11" t="s">
        <v>5945</v>
      </c>
      <c r="BV11">
        <v>1</v>
      </c>
      <c r="BW11">
        <v>0</v>
      </c>
      <c r="BX11">
        <v>150</v>
      </c>
      <c r="BY11">
        <f t="shared" si="1"/>
        <v>0.6</v>
      </c>
      <c r="BZ11" t="s">
        <v>10743</v>
      </c>
      <c r="CA11" t="s">
        <v>5972</v>
      </c>
      <c r="CB11">
        <v>1</v>
      </c>
      <c r="CC11">
        <v>3000</v>
      </c>
      <c r="CD11">
        <f t="shared" si="2"/>
        <v>3</v>
      </c>
      <c r="CE11">
        <v>1</v>
      </c>
      <c r="CF11" t="s">
        <v>6938</v>
      </c>
      <c r="CG11" t="s">
        <v>5934</v>
      </c>
      <c r="CH11">
        <v>1</v>
      </c>
      <c r="CI11">
        <v>3</v>
      </c>
      <c r="CJ11">
        <v>0</v>
      </c>
      <c r="CK11">
        <v>90</v>
      </c>
      <c r="CL11">
        <f t="shared" si="3"/>
        <v>0.09</v>
      </c>
      <c r="CM11">
        <v>4</v>
      </c>
      <c r="CN11" t="s">
        <v>6943</v>
      </c>
      <c r="CO11" t="s">
        <v>5945</v>
      </c>
      <c r="CP11">
        <v>1</v>
      </c>
      <c r="CQ11">
        <v>0</v>
      </c>
      <c r="CR11">
        <v>0</v>
      </c>
      <c r="CS11">
        <v>150</v>
      </c>
      <c r="CT11">
        <f t="shared" si="4"/>
        <v>0.6</v>
      </c>
      <c r="CU11" t="s">
        <v>6932</v>
      </c>
      <c r="CV11" t="s">
        <v>5962</v>
      </c>
      <c r="CW11">
        <v>1</v>
      </c>
      <c r="CX11">
        <v>0</v>
      </c>
      <c r="CY11">
        <v>300</v>
      </c>
      <c r="CZ11">
        <f t="shared" si="5"/>
        <v>0.3</v>
      </c>
      <c r="DA11" t="s">
        <v>6925</v>
      </c>
      <c r="DB11">
        <v>0</v>
      </c>
      <c r="DC11">
        <v>0.09</v>
      </c>
      <c r="DE11">
        <v>0.15</v>
      </c>
      <c r="DF11">
        <f t="shared" si="6"/>
        <v>0.24</v>
      </c>
      <c r="DG11">
        <v>5.166666666666667</v>
      </c>
      <c r="DH11">
        <v>5</v>
      </c>
    </row>
    <row r="12" spans="1:112" x14ac:dyDescent="0.25">
      <c r="A12">
        <v>0</v>
      </c>
      <c r="B12" t="s">
        <v>308</v>
      </c>
      <c r="AB12">
        <v>5</v>
      </c>
      <c r="AC12" t="s">
        <v>10846</v>
      </c>
      <c r="BA12">
        <v>0</v>
      </c>
      <c r="BL12">
        <v>1</v>
      </c>
      <c r="BM12" t="s">
        <v>6997</v>
      </c>
      <c r="BN12" t="s">
        <v>5934</v>
      </c>
      <c r="BO12">
        <v>2</v>
      </c>
      <c r="BP12">
        <v>100</v>
      </c>
      <c r="BQ12">
        <v>90</v>
      </c>
      <c r="BR12">
        <f t="shared" si="0"/>
        <v>0.38</v>
      </c>
      <c r="BS12">
        <v>4</v>
      </c>
      <c r="BT12" t="s">
        <v>6943</v>
      </c>
      <c r="BU12" t="s">
        <v>5945</v>
      </c>
      <c r="BV12">
        <v>1</v>
      </c>
      <c r="BW12">
        <v>0</v>
      </c>
      <c r="BX12">
        <v>150</v>
      </c>
      <c r="BY12">
        <f t="shared" si="1"/>
        <v>0.6</v>
      </c>
      <c r="BZ12" t="s">
        <v>10744</v>
      </c>
      <c r="CA12" t="s">
        <v>5980</v>
      </c>
      <c r="CB12">
        <v>1</v>
      </c>
      <c r="CC12">
        <v>11000</v>
      </c>
      <c r="CD12">
        <f t="shared" si="2"/>
        <v>11</v>
      </c>
      <c r="CE12">
        <v>8</v>
      </c>
      <c r="CF12" t="s">
        <v>6948</v>
      </c>
      <c r="CG12" t="s">
        <v>5934</v>
      </c>
      <c r="CH12">
        <v>2</v>
      </c>
      <c r="CI12">
        <v>1</v>
      </c>
      <c r="CJ12">
        <v>0</v>
      </c>
      <c r="CK12">
        <v>90</v>
      </c>
      <c r="CL12">
        <f t="shared" si="3"/>
        <v>1.44</v>
      </c>
      <c r="CM12">
        <v>72</v>
      </c>
      <c r="CN12" t="s">
        <v>6944</v>
      </c>
      <c r="CO12" t="s">
        <v>846</v>
      </c>
      <c r="CP12">
        <v>1</v>
      </c>
      <c r="CQ12">
        <v>0</v>
      </c>
      <c r="CR12">
        <v>0</v>
      </c>
      <c r="CS12">
        <v>200</v>
      </c>
      <c r="CT12">
        <f t="shared" si="4"/>
        <v>14.4</v>
      </c>
      <c r="CU12" t="s">
        <v>10743</v>
      </c>
      <c r="CV12" t="s">
        <v>5972</v>
      </c>
      <c r="CW12">
        <v>1</v>
      </c>
      <c r="CX12">
        <v>0</v>
      </c>
      <c r="CY12">
        <v>3000</v>
      </c>
      <c r="CZ12">
        <f t="shared" si="5"/>
        <v>3</v>
      </c>
      <c r="DA12" t="s">
        <v>6925</v>
      </c>
      <c r="DB12">
        <v>1</v>
      </c>
      <c r="DF12">
        <f t="shared" si="6"/>
        <v>0</v>
      </c>
      <c r="DG12">
        <v>50</v>
      </c>
      <c r="DH12">
        <v>50</v>
      </c>
    </row>
    <row r="13" spans="1:112" x14ac:dyDescent="0.25">
      <c r="A13">
        <v>1</v>
      </c>
      <c r="B13" t="s">
        <v>6534</v>
      </c>
      <c r="H13">
        <v>1</v>
      </c>
      <c r="Q13">
        <v>2</v>
      </c>
      <c r="AC13" t="s">
        <v>6997</v>
      </c>
      <c r="BA13">
        <v>1</v>
      </c>
      <c r="BL13">
        <v>24</v>
      </c>
      <c r="BM13" t="s">
        <v>6952</v>
      </c>
      <c r="BN13" t="s">
        <v>5934</v>
      </c>
      <c r="BO13">
        <v>2</v>
      </c>
      <c r="BP13">
        <v>100</v>
      </c>
      <c r="BQ13">
        <v>90</v>
      </c>
      <c r="BR13">
        <f t="shared" si="0"/>
        <v>4.5199999999999996</v>
      </c>
      <c r="BS13">
        <v>72</v>
      </c>
      <c r="BT13" t="s">
        <v>6944</v>
      </c>
      <c r="BU13" t="s">
        <v>846</v>
      </c>
      <c r="BV13">
        <v>1</v>
      </c>
      <c r="BW13">
        <v>100</v>
      </c>
      <c r="BX13">
        <v>200</v>
      </c>
      <c r="BY13">
        <f t="shared" si="1"/>
        <v>14.5</v>
      </c>
      <c r="BZ13" t="s">
        <v>10745</v>
      </c>
      <c r="CA13" t="s">
        <v>5984</v>
      </c>
      <c r="CB13">
        <v>1</v>
      </c>
      <c r="CC13">
        <v>20000</v>
      </c>
      <c r="CD13">
        <f t="shared" si="2"/>
        <v>20</v>
      </c>
      <c r="CE13">
        <v>0.5</v>
      </c>
      <c r="CF13" t="s">
        <v>6925</v>
      </c>
      <c r="CG13" t="s">
        <v>5934</v>
      </c>
      <c r="CH13">
        <v>2</v>
      </c>
      <c r="CI13">
        <v>0</v>
      </c>
      <c r="CJ13">
        <v>0</v>
      </c>
      <c r="CK13">
        <v>90</v>
      </c>
      <c r="CL13">
        <f t="shared" si="3"/>
        <v>0.09</v>
      </c>
      <c r="CU13" t="s">
        <v>10744</v>
      </c>
      <c r="CV13" t="s">
        <v>5980</v>
      </c>
      <c r="CW13">
        <v>1</v>
      </c>
      <c r="CX13">
        <v>0</v>
      </c>
      <c r="CY13">
        <v>11000</v>
      </c>
      <c r="CZ13">
        <f t="shared" si="5"/>
        <v>11</v>
      </c>
      <c r="DA13" t="s">
        <v>6927</v>
      </c>
      <c r="DB13">
        <v>0</v>
      </c>
      <c r="DC13">
        <v>0.7</v>
      </c>
      <c r="DF13">
        <f t="shared" si="6"/>
        <v>0.7</v>
      </c>
      <c r="DG13">
        <v>50</v>
      </c>
      <c r="DH13">
        <v>50</v>
      </c>
    </row>
    <row r="14" spans="1:112" ht="75" x14ac:dyDescent="0.25">
      <c r="A14">
        <v>24</v>
      </c>
      <c r="B14" t="s">
        <v>6534</v>
      </c>
      <c r="H14">
        <v>1</v>
      </c>
      <c r="Q14">
        <v>5</v>
      </c>
      <c r="AC14" t="s">
        <v>6952</v>
      </c>
      <c r="AD14" s="10" t="s">
        <v>11021</v>
      </c>
      <c r="AE14" s="10" t="s">
        <v>136</v>
      </c>
      <c r="AF14" s="10" t="s">
        <v>9066</v>
      </c>
      <c r="AG14" s="10" t="s">
        <v>11772</v>
      </c>
      <c r="AH14" s="10" t="s">
        <v>136</v>
      </c>
      <c r="AI14" s="10" t="s">
        <v>145</v>
      </c>
      <c r="AJ14" s="10" t="s">
        <v>145</v>
      </c>
      <c r="AK14" s="10" t="s">
        <v>145</v>
      </c>
      <c r="AL14" s="10" t="s">
        <v>136</v>
      </c>
      <c r="AM14" s="10" t="s">
        <v>145</v>
      </c>
      <c r="AN14" s="10" t="s">
        <v>145</v>
      </c>
      <c r="AW14" t="s">
        <v>8926</v>
      </c>
      <c r="AX14" t="s">
        <v>137</v>
      </c>
      <c r="AY14" t="s">
        <v>138</v>
      </c>
      <c r="AZ14" t="s">
        <v>312</v>
      </c>
      <c r="BA14">
        <v>5</v>
      </c>
      <c r="BB14" t="s">
        <v>9095</v>
      </c>
      <c r="BC14" t="s">
        <v>11770</v>
      </c>
      <c r="BD14" t="s">
        <v>9109</v>
      </c>
      <c r="BE14" t="s">
        <v>9182</v>
      </c>
      <c r="BF14" t="s">
        <v>132</v>
      </c>
      <c r="BG14" t="s">
        <v>132</v>
      </c>
      <c r="BL14">
        <v>2</v>
      </c>
      <c r="BM14" t="s">
        <v>6954</v>
      </c>
      <c r="BN14" t="s">
        <v>5934</v>
      </c>
      <c r="BO14">
        <v>2</v>
      </c>
      <c r="BP14">
        <v>100</v>
      </c>
      <c r="BQ14">
        <v>90</v>
      </c>
      <c r="BR14">
        <f t="shared" si="0"/>
        <v>0.56000000000000005</v>
      </c>
      <c r="BZ14" t="s">
        <v>6933</v>
      </c>
      <c r="CA14" t="s">
        <v>5984</v>
      </c>
      <c r="CB14">
        <v>1</v>
      </c>
      <c r="CC14">
        <v>20000</v>
      </c>
      <c r="CD14">
        <f t="shared" si="2"/>
        <v>20</v>
      </c>
      <c r="CE14">
        <v>12</v>
      </c>
      <c r="CF14" t="s">
        <v>6949</v>
      </c>
      <c r="CG14" t="s">
        <v>5934</v>
      </c>
      <c r="CH14">
        <v>2</v>
      </c>
      <c r="CI14">
        <v>0</v>
      </c>
      <c r="CJ14">
        <v>0</v>
      </c>
      <c r="CK14">
        <v>90</v>
      </c>
      <c r="CL14">
        <f t="shared" si="3"/>
        <v>2.16</v>
      </c>
      <c r="CU14" t="s">
        <v>10745</v>
      </c>
      <c r="CV14" t="s">
        <v>5984</v>
      </c>
      <c r="CW14">
        <v>1</v>
      </c>
      <c r="CX14">
        <v>1</v>
      </c>
      <c r="CY14">
        <v>20000</v>
      </c>
      <c r="CZ14">
        <f t="shared" si="5"/>
        <v>20</v>
      </c>
      <c r="DA14" t="s">
        <v>6927</v>
      </c>
      <c r="DB14">
        <v>1</v>
      </c>
      <c r="DE14">
        <v>77</v>
      </c>
      <c r="DF14">
        <f t="shared" si="6"/>
        <v>77</v>
      </c>
      <c r="DG14">
        <v>3.1875</v>
      </c>
      <c r="DH14">
        <v>3</v>
      </c>
    </row>
    <row r="15" spans="1:112" x14ac:dyDescent="0.25">
      <c r="A15">
        <v>730</v>
      </c>
      <c r="B15" t="s">
        <v>6534</v>
      </c>
      <c r="H15">
        <v>3</v>
      </c>
      <c r="Q15">
        <v>6</v>
      </c>
      <c r="AC15" t="s">
        <v>7021</v>
      </c>
      <c r="AD15" t="s">
        <v>10972</v>
      </c>
      <c r="AE15" t="s">
        <v>84</v>
      </c>
      <c r="AF15" t="s">
        <v>142</v>
      </c>
      <c r="AG15" t="s">
        <v>11771</v>
      </c>
      <c r="AH15" t="s">
        <v>84</v>
      </c>
      <c r="AI15" t="s">
        <v>132</v>
      </c>
      <c r="AJ15" t="s">
        <v>132</v>
      </c>
      <c r="AK15" t="s">
        <v>132</v>
      </c>
      <c r="AL15" t="s">
        <v>84</v>
      </c>
      <c r="AM15" t="s">
        <v>132</v>
      </c>
      <c r="AN15" t="s">
        <v>132</v>
      </c>
      <c r="AO15" t="s">
        <v>10973</v>
      </c>
      <c r="AP15" t="s">
        <v>84</v>
      </c>
      <c r="AQ15" t="s">
        <v>139</v>
      </c>
      <c r="AR15" t="s">
        <v>11770</v>
      </c>
      <c r="AS15" t="s">
        <v>84</v>
      </c>
      <c r="AT15" t="s">
        <v>132</v>
      </c>
      <c r="AU15" t="s">
        <v>132</v>
      </c>
      <c r="AV15" t="s">
        <v>132</v>
      </c>
      <c r="BA15">
        <v>2</v>
      </c>
      <c r="BL15">
        <v>10</v>
      </c>
      <c r="BM15" t="s">
        <v>6940</v>
      </c>
      <c r="BN15" t="s">
        <v>5934</v>
      </c>
      <c r="BO15">
        <v>2</v>
      </c>
      <c r="BP15">
        <v>100</v>
      </c>
      <c r="BQ15">
        <v>90</v>
      </c>
      <c r="BR15">
        <f t="shared" si="0"/>
        <v>2</v>
      </c>
      <c r="BZ15" t="s">
        <v>6934</v>
      </c>
      <c r="CA15" t="s">
        <v>5984</v>
      </c>
      <c r="CB15">
        <v>1</v>
      </c>
      <c r="CC15">
        <v>20000</v>
      </c>
      <c r="CD15">
        <f t="shared" si="2"/>
        <v>20</v>
      </c>
      <c r="CE15">
        <v>4</v>
      </c>
      <c r="CF15" t="s">
        <v>6939</v>
      </c>
      <c r="CG15" t="s">
        <v>5934</v>
      </c>
      <c r="CH15">
        <v>2</v>
      </c>
      <c r="CI15">
        <v>0</v>
      </c>
      <c r="CJ15">
        <v>0</v>
      </c>
      <c r="CK15">
        <v>90</v>
      </c>
      <c r="CL15">
        <f t="shared" si="3"/>
        <v>0.72</v>
      </c>
      <c r="CU15" t="s">
        <v>6933</v>
      </c>
      <c r="CV15" t="s">
        <v>5984</v>
      </c>
      <c r="CW15">
        <v>1</v>
      </c>
      <c r="CX15">
        <v>1</v>
      </c>
      <c r="CY15">
        <v>20000</v>
      </c>
      <c r="CZ15">
        <f t="shared" si="5"/>
        <v>20</v>
      </c>
      <c r="DA15" t="s">
        <v>10796</v>
      </c>
      <c r="DB15">
        <v>0</v>
      </c>
      <c r="DC15">
        <v>0.72</v>
      </c>
      <c r="DF15">
        <f t="shared" si="6"/>
        <v>0.72</v>
      </c>
      <c r="DG15">
        <v>1.2749999999999999</v>
      </c>
      <c r="DH15">
        <v>1</v>
      </c>
    </row>
    <row r="16" spans="1:112" ht="212.5" x14ac:dyDescent="0.25">
      <c r="A16">
        <v>120</v>
      </c>
      <c r="B16" t="s">
        <v>8891</v>
      </c>
      <c r="H16">
        <v>2</v>
      </c>
      <c r="AC16" t="s">
        <v>10795</v>
      </c>
      <c r="AO16" s="10" t="s">
        <v>10974</v>
      </c>
      <c r="AP16" s="10" t="s">
        <v>885</v>
      </c>
      <c r="AQ16" s="10" t="s">
        <v>11087</v>
      </c>
      <c r="AR16" s="10" t="s">
        <v>11773</v>
      </c>
      <c r="AS16" s="10" t="s">
        <v>9111</v>
      </c>
      <c r="AT16" s="10" t="s">
        <v>9186</v>
      </c>
      <c r="AU16" s="10" t="s">
        <v>145</v>
      </c>
      <c r="AV16" s="10" t="s">
        <v>145</v>
      </c>
      <c r="AW16" t="s">
        <v>8927</v>
      </c>
      <c r="AX16" t="s">
        <v>856</v>
      </c>
      <c r="AY16" t="s">
        <v>138</v>
      </c>
      <c r="AZ16" t="s">
        <v>144</v>
      </c>
      <c r="BA16">
        <v>22</v>
      </c>
      <c r="BB16" t="s">
        <v>320</v>
      </c>
      <c r="BC16" t="s">
        <v>11770</v>
      </c>
      <c r="BD16" t="s">
        <v>9110</v>
      </c>
      <c r="BE16" t="s">
        <v>132</v>
      </c>
      <c r="BF16" t="s">
        <v>132</v>
      </c>
      <c r="BG16" t="s">
        <v>132</v>
      </c>
      <c r="BL16">
        <v>8</v>
      </c>
      <c r="BM16" t="s">
        <v>10818</v>
      </c>
      <c r="BN16" t="s">
        <v>5936</v>
      </c>
      <c r="BO16">
        <v>1</v>
      </c>
      <c r="BP16">
        <v>1000</v>
      </c>
      <c r="BQ16">
        <v>350</v>
      </c>
      <c r="BR16">
        <f t="shared" si="0"/>
        <v>3.8</v>
      </c>
      <c r="BZ16" t="s">
        <v>6935</v>
      </c>
      <c r="CA16" t="s">
        <v>5984</v>
      </c>
      <c r="CB16">
        <v>1</v>
      </c>
      <c r="CC16">
        <v>20000</v>
      </c>
      <c r="CD16">
        <f t="shared" si="2"/>
        <v>20</v>
      </c>
      <c r="CE16">
        <v>0.1</v>
      </c>
      <c r="CF16" t="s">
        <v>6950</v>
      </c>
      <c r="CG16" t="s">
        <v>5934</v>
      </c>
      <c r="CH16">
        <v>1</v>
      </c>
      <c r="CI16">
        <v>0</v>
      </c>
      <c r="CJ16">
        <v>0</v>
      </c>
      <c r="CK16">
        <v>90</v>
      </c>
      <c r="CL16">
        <f t="shared" si="3"/>
        <v>8.9999999999999993E-3</v>
      </c>
      <c r="CU16" t="s">
        <v>6934</v>
      </c>
      <c r="CV16" t="s">
        <v>5984</v>
      </c>
      <c r="CW16">
        <v>1</v>
      </c>
      <c r="CX16">
        <v>1</v>
      </c>
      <c r="CY16">
        <v>20000</v>
      </c>
      <c r="CZ16">
        <f t="shared" si="5"/>
        <v>20</v>
      </c>
      <c r="DA16" t="s">
        <v>10796</v>
      </c>
      <c r="DB16">
        <v>1</v>
      </c>
      <c r="DC16">
        <v>0.72</v>
      </c>
      <c r="DF16">
        <f t="shared" si="6"/>
        <v>0.72</v>
      </c>
      <c r="DG16">
        <v>6.375</v>
      </c>
      <c r="DH16">
        <v>6</v>
      </c>
    </row>
    <row r="17" spans="1:112" x14ac:dyDescent="0.25">
      <c r="A17">
        <v>730</v>
      </c>
      <c r="B17" t="s">
        <v>8891</v>
      </c>
      <c r="H17">
        <v>3</v>
      </c>
      <c r="AC17" t="s">
        <v>6953</v>
      </c>
      <c r="AD17" t="s">
        <v>8928</v>
      </c>
      <c r="AE17" t="s">
        <v>142</v>
      </c>
      <c r="AF17" t="s">
        <v>881</v>
      </c>
      <c r="AG17" t="s">
        <v>11770</v>
      </c>
      <c r="AH17" t="s">
        <v>9112</v>
      </c>
      <c r="AI17" t="s">
        <v>9182</v>
      </c>
      <c r="AJ17" t="s">
        <v>132</v>
      </c>
      <c r="AK17" t="s">
        <v>132</v>
      </c>
      <c r="AL17" t="s">
        <v>84</v>
      </c>
      <c r="AM17" t="s">
        <v>132</v>
      </c>
      <c r="AN17" t="s">
        <v>132</v>
      </c>
      <c r="BA17">
        <v>0</v>
      </c>
      <c r="BL17">
        <v>8</v>
      </c>
      <c r="BM17" t="s">
        <v>10818</v>
      </c>
      <c r="BN17" t="s">
        <v>5934</v>
      </c>
      <c r="BO17">
        <v>2</v>
      </c>
      <c r="BP17">
        <v>100</v>
      </c>
      <c r="BQ17">
        <v>90</v>
      </c>
      <c r="BR17">
        <f t="shared" si="0"/>
        <v>1.64</v>
      </c>
      <c r="BZ17" t="s">
        <v>6936</v>
      </c>
      <c r="CA17" t="s">
        <v>5987</v>
      </c>
      <c r="CB17">
        <v>1</v>
      </c>
      <c r="CC17">
        <v>60000</v>
      </c>
      <c r="CD17">
        <f t="shared" si="2"/>
        <v>60</v>
      </c>
      <c r="CE17">
        <v>1</v>
      </c>
      <c r="CF17" t="s">
        <v>6950</v>
      </c>
      <c r="CG17" t="s">
        <v>5934</v>
      </c>
      <c r="CH17">
        <v>1</v>
      </c>
      <c r="CI17">
        <v>1</v>
      </c>
      <c r="CJ17">
        <v>0</v>
      </c>
      <c r="CK17">
        <v>90</v>
      </c>
      <c r="CL17">
        <f t="shared" si="3"/>
        <v>0.09</v>
      </c>
      <c r="CU17" t="s">
        <v>6935</v>
      </c>
      <c r="CV17" t="s">
        <v>5984</v>
      </c>
      <c r="CW17">
        <v>1</v>
      </c>
      <c r="CX17">
        <v>1</v>
      </c>
      <c r="CY17">
        <v>20000</v>
      </c>
      <c r="CZ17">
        <f t="shared" si="5"/>
        <v>20</v>
      </c>
      <c r="DA17" t="s">
        <v>10793</v>
      </c>
      <c r="DB17">
        <v>0</v>
      </c>
      <c r="DC17">
        <v>0.53</v>
      </c>
      <c r="DD17">
        <v>0.25</v>
      </c>
      <c r="DF17">
        <f t="shared" si="6"/>
        <v>0.78</v>
      </c>
      <c r="DG17">
        <v>100</v>
      </c>
      <c r="DH17">
        <v>100</v>
      </c>
    </row>
    <row r="18" spans="1:112" x14ac:dyDescent="0.25">
      <c r="A18">
        <v>4</v>
      </c>
      <c r="B18" t="s">
        <v>8891</v>
      </c>
      <c r="H18">
        <v>1</v>
      </c>
      <c r="AC18" t="s">
        <v>6998</v>
      </c>
      <c r="BA18">
        <v>0</v>
      </c>
      <c r="BL18">
        <v>4</v>
      </c>
      <c r="BM18" t="s">
        <v>10796</v>
      </c>
      <c r="BN18" t="s">
        <v>5934</v>
      </c>
      <c r="BO18">
        <v>2</v>
      </c>
      <c r="BP18">
        <v>100</v>
      </c>
      <c r="BQ18">
        <v>90</v>
      </c>
      <c r="BR18">
        <f t="shared" si="0"/>
        <v>0.92</v>
      </c>
      <c r="BZ18" t="s">
        <v>10817</v>
      </c>
      <c r="CA18" t="s">
        <v>5972</v>
      </c>
      <c r="CB18">
        <v>1</v>
      </c>
      <c r="CC18">
        <v>3000</v>
      </c>
      <c r="CD18">
        <f t="shared" si="2"/>
        <v>3</v>
      </c>
      <c r="CE18">
        <v>2</v>
      </c>
      <c r="CF18" t="s">
        <v>6927</v>
      </c>
      <c r="CG18" t="s">
        <v>5936</v>
      </c>
      <c r="CH18">
        <v>1</v>
      </c>
      <c r="CI18">
        <v>0</v>
      </c>
      <c r="CJ18">
        <v>0</v>
      </c>
      <c r="CK18">
        <v>350</v>
      </c>
      <c r="CL18">
        <f t="shared" si="3"/>
        <v>0.7</v>
      </c>
      <c r="CU18" t="s">
        <v>6936</v>
      </c>
      <c r="CV18" t="s">
        <v>5987</v>
      </c>
      <c r="CW18">
        <v>1</v>
      </c>
      <c r="CX18">
        <v>0</v>
      </c>
      <c r="CY18">
        <v>60000</v>
      </c>
      <c r="CZ18">
        <f t="shared" si="5"/>
        <v>60</v>
      </c>
      <c r="DA18" t="s">
        <v>10800</v>
      </c>
      <c r="DB18">
        <v>0</v>
      </c>
      <c r="DC18">
        <v>0.35</v>
      </c>
      <c r="DF18">
        <f t="shared" si="6"/>
        <v>0.35</v>
      </c>
      <c r="DG18">
        <v>99</v>
      </c>
      <c r="DH18">
        <v>99</v>
      </c>
    </row>
    <row r="19" spans="1:112" ht="237.5" x14ac:dyDescent="0.25">
      <c r="A19">
        <v>730</v>
      </c>
      <c r="B19" t="s">
        <v>8891</v>
      </c>
      <c r="H19">
        <v>3</v>
      </c>
      <c r="AC19" t="s">
        <v>10744</v>
      </c>
      <c r="AO19" s="10" t="s">
        <v>10975</v>
      </c>
      <c r="AP19" s="10" t="s">
        <v>136</v>
      </c>
      <c r="AQ19" s="10" t="s">
        <v>11088</v>
      </c>
      <c r="AR19" s="10" t="s">
        <v>11773</v>
      </c>
      <c r="AS19" s="10" t="s">
        <v>136</v>
      </c>
      <c r="AT19" s="10" t="s">
        <v>145</v>
      </c>
      <c r="AU19" s="10" t="s">
        <v>145</v>
      </c>
      <c r="AV19" s="10" t="s">
        <v>145</v>
      </c>
      <c r="AW19" t="s">
        <v>8929</v>
      </c>
      <c r="AX19" t="s">
        <v>837</v>
      </c>
      <c r="AY19" t="s">
        <v>138</v>
      </c>
      <c r="AZ19" t="s">
        <v>168</v>
      </c>
      <c r="BA19">
        <v>2</v>
      </c>
      <c r="BB19" t="s">
        <v>11758</v>
      </c>
      <c r="BC19" t="s">
        <v>11770</v>
      </c>
      <c r="BD19" t="s">
        <v>9113</v>
      </c>
      <c r="BE19" t="s">
        <v>9182</v>
      </c>
      <c r="BF19" t="s">
        <v>9206</v>
      </c>
      <c r="BG19" t="s">
        <v>132</v>
      </c>
      <c r="BL19">
        <v>4</v>
      </c>
      <c r="BM19" t="s">
        <v>6930</v>
      </c>
      <c r="BN19" t="s">
        <v>5934</v>
      </c>
      <c r="BO19">
        <v>2</v>
      </c>
      <c r="BP19">
        <v>100</v>
      </c>
      <c r="BQ19">
        <v>90</v>
      </c>
      <c r="BR19">
        <f t="shared" si="0"/>
        <v>0.92</v>
      </c>
      <c r="BZ19" t="s">
        <v>10746</v>
      </c>
      <c r="CA19" t="s">
        <v>5984</v>
      </c>
      <c r="CB19">
        <v>1</v>
      </c>
      <c r="CC19">
        <v>20000</v>
      </c>
      <c r="CD19">
        <f t="shared" si="2"/>
        <v>20</v>
      </c>
      <c r="CE19">
        <v>1</v>
      </c>
      <c r="CF19" t="s">
        <v>10793</v>
      </c>
      <c r="CG19" t="s">
        <v>5936</v>
      </c>
      <c r="CH19">
        <v>1</v>
      </c>
      <c r="CI19">
        <v>0</v>
      </c>
      <c r="CJ19">
        <v>0</v>
      </c>
      <c r="CK19">
        <v>350</v>
      </c>
      <c r="CL19">
        <f t="shared" si="3"/>
        <v>0.35</v>
      </c>
      <c r="CU19" t="s">
        <v>10746</v>
      </c>
      <c r="CV19" t="s">
        <v>5984</v>
      </c>
      <c r="CW19">
        <v>1</v>
      </c>
      <c r="CX19">
        <v>1</v>
      </c>
      <c r="CY19">
        <v>20000</v>
      </c>
      <c r="CZ19">
        <f t="shared" si="5"/>
        <v>20</v>
      </c>
      <c r="DA19" t="s">
        <v>6952</v>
      </c>
      <c r="DB19">
        <v>0</v>
      </c>
      <c r="DC19">
        <v>0.72</v>
      </c>
      <c r="DF19">
        <f t="shared" si="6"/>
        <v>0.72</v>
      </c>
      <c r="DG19">
        <v>1.71875</v>
      </c>
      <c r="DH19">
        <v>1</v>
      </c>
    </row>
    <row r="20" spans="1:112" x14ac:dyDescent="0.25">
      <c r="A20">
        <v>840</v>
      </c>
      <c r="B20" t="s">
        <v>8891</v>
      </c>
      <c r="H20">
        <v>4</v>
      </c>
      <c r="AC20" t="s">
        <v>6928</v>
      </c>
      <c r="AO20" t="s">
        <v>10973</v>
      </c>
      <c r="AP20" t="s">
        <v>84</v>
      </c>
      <c r="AQ20" t="s">
        <v>139</v>
      </c>
      <c r="AR20" t="s">
        <v>11770</v>
      </c>
      <c r="AS20" t="s">
        <v>84</v>
      </c>
      <c r="AT20" t="s">
        <v>132</v>
      </c>
      <c r="AU20" t="s">
        <v>132</v>
      </c>
      <c r="AV20" t="s">
        <v>132</v>
      </c>
      <c r="AW20" t="s">
        <v>10976</v>
      </c>
      <c r="AX20" t="s">
        <v>836</v>
      </c>
      <c r="AY20" t="s">
        <v>138</v>
      </c>
      <c r="AZ20" t="s">
        <v>139</v>
      </c>
      <c r="BA20">
        <v>2</v>
      </c>
      <c r="BB20" t="s">
        <v>317</v>
      </c>
      <c r="BC20" t="s">
        <v>11770</v>
      </c>
      <c r="BD20" t="s">
        <v>11095</v>
      </c>
      <c r="BE20" t="s">
        <v>9182</v>
      </c>
      <c r="BF20" t="s">
        <v>9207</v>
      </c>
      <c r="BG20" t="s">
        <v>132</v>
      </c>
      <c r="BL20">
        <v>8</v>
      </c>
      <c r="BM20" t="s">
        <v>10797</v>
      </c>
      <c r="BN20" t="s">
        <v>5934</v>
      </c>
      <c r="BO20">
        <v>5</v>
      </c>
      <c r="BP20">
        <v>100</v>
      </c>
      <c r="BQ20">
        <v>90</v>
      </c>
      <c r="BR20">
        <f t="shared" si="0"/>
        <v>4.0999999999999996</v>
      </c>
      <c r="BZ20" t="s">
        <v>10747</v>
      </c>
      <c r="CA20" t="s">
        <v>5972</v>
      </c>
      <c r="CB20">
        <v>1</v>
      </c>
      <c r="CC20">
        <v>3000</v>
      </c>
      <c r="CD20">
        <f t="shared" si="2"/>
        <v>3</v>
      </c>
      <c r="CE20">
        <v>1</v>
      </c>
      <c r="CF20" t="s">
        <v>10793</v>
      </c>
      <c r="CG20" t="s">
        <v>5934</v>
      </c>
      <c r="CH20">
        <v>2</v>
      </c>
      <c r="CI20">
        <v>0</v>
      </c>
      <c r="CJ20">
        <v>0</v>
      </c>
      <c r="CK20">
        <v>90</v>
      </c>
      <c r="CL20">
        <f t="shared" si="3"/>
        <v>0.18</v>
      </c>
      <c r="CU20" t="s">
        <v>10747</v>
      </c>
      <c r="CV20" t="s">
        <v>5972</v>
      </c>
      <c r="CW20">
        <v>1</v>
      </c>
      <c r="CX20">
        <v>0</v>
      </c>
      <c r="CY20">
        <v>3000</v>
      </c>
      <c r="CZ20">
        <f t="shared" si="5"/>
        <v>3</v>
      </c>
      <c r="DA20" t="s">
        <v>6952</v>
      </c>
      <c r="DB20">
        <v>1</v>
      </c>
      <c r="DF20">
        <f t="shared" si="6"/>
        <v>0</v>
      </c>
      <c r="DG20">
        <v>25</v>
      </c>
      <c r="DH20">
        <v>25</v>
      </c>
    </row>
    <row r="21" spans="1:112" ht="237.5" x14ac:dyDescent="0.25">
      <c r="A21">
        <v>16</v>
      </c>
      <c r="B21" t="s">
        <v>8891</v>
      </c>
      <c r="H21">
        <v>1</v>
      </c>
      <c r="AC21" t="s">
        <v>7034</v>
      </c>
      <c r="AD21" t="s">
        <v>10972</v>
      </c>
      <c r="AE21" t="s">
        <v>84</v>
      </c>
      <c r="AF21" t="s">
        <v>142</v>
      </c>
      <c r="AG21" t="s">
        <v>11771</v>
      </c>
      <c r="AH21" t="s">
        <v>84</v>
      </c>
      <c r="AI21" t="s">
        <v>132</v>
      </c>
      <c r="AJ21" t="s">
        <v>132</v>
      </c>
      <c r="AK21" t="s">
        <v>132</v>
      </c>
      <c r="AL21" t="s">
        <v>84</v>
      </c>
      <c r="AM21" t="s">
        <v>132</v>
      </c>
      <c r="AN21" t="s">
        <v>132</v>
      </c>
      <c r="AO21" s="10" t="s">
        <v>10978</v>
      </c>
      <c r="AP21" s="10" t="s">
        <v>136</v>
      </c>
      <c r="AQ21" s="10" t="s">
        <v>11087</v>
      </c>
      <c r="AR21" s="10" t="s">
        <v>11773</v>
      </c>
      <c r="AS21" s="10" t="s">
        <v>136</v>
      </c>
      <c r="AT21" s="10" t="s">
        <v>145</v>
      </c>
      <c r="AU21" s="10" t="s">
        <v>145</v>
      </c>
      <c r="AV21" s="10" t="s">
        <v>145</v>
      </c>
      <c r="AW21" t="s">
        <v>8930</v>
      </c>
      <c r="AX21" t="s">
        <v>161</v>
      </c>
      <c r="AY21" t="s">
        <v>138</v>
      </c>
      <c r="AZ21" t="s">
        <v>9071</v>
      </c>
      <c r="BA21">
        <v>1</v>
      </c>
      <c r="BB21" t="s">
        <v>9095</v>
      </c>
      <c r="BC21" t="s">
        <v>11770</v>
      </c>
      <c r="BD21" t="s">
        <v>305</v>
      </c>
      <c r="BE21" t="s">
        <v>132</v>
      </c>
      <c r="BF21" t="s">
        <v>132</v>
      </c>
      <c r="BG21" t="s">
        <v>132</v>
      </c>
      <c r="BL21">
        <v>8</v>
      </c>
      <c r="BM21" t="s">
        <v>6955</v>
      </c>
      <c r="BN21" t="s">
        <v>5934</v>
      </c>
      <c r="BO21">
        <v>2</v>
      </c>
      <c r="BP21">
        <v>100</v>
      </c>
      <c r="BQ21">
        <v>90</v>
      </c>
      <c r="BR21">
        <f t="shared" si="0"/>
        <v>1.64</v>
      </c>
      <c r="BZ21" t="s">
        <v>10748</v>
      </c>
      <c r="CA21" t="s">
        <v>444</v>
      </c>
      <c r="CB21">
        <v>1</v>
      </c>
      <c r="CC21">
        <v>4500</v>
      </c>
      <c r="CD21">
        <f t="shared" si="2"/>
        <v>4.5</v>
      </c>
      <c r="CE21">
        <v>4</v>
      </c>
      <c r="CF21" t="s">
        <v>6951</v>
      </c>
      <c r="CG21" t="s">
        <v>5934</v>
      </c>
      <c r="CH21">
        <v>2</v>
      </c>
      <c r="CI21">
        <v>0</v>
      </c>
      <c r="CJ21">
        <v>0</v>
      </c>
      <c r="CK21">
        <v>90</v>
      </c>
      <c r="CL21">
        <f t="shared" si="3"/>
        <v>0.72</v>
      </c>
      <c r="CU21" t="s">
        <v>10748</v>
      </c>
      <c r="CV21" t="s">
        <v>444</v>
      </c>
      <c r="CW21">
        <v>1</v>
      </c>
      <c r="CX21">
        <v>0</v>
      </c>
      <c r="CY21">
        <v>4500</v>
      </c>
      <c r="CZ21">
        <f t="shared" si="5"/>
        <v>4.5</v>
      </c>
      <c r="DA21" t="s">
        <v>6952</v>
      </c>
      <c r="DB21">
        <v>2</v>
      </c>
      <c r="DF21">
        <f t="shared" si="6"/>
        <v>0</v>
      </c>
      <c r="DG21">
        <v>50</v>
      </c>
      <c r="DH21">
        <v>50</v>
      </c>
    </row>
    <row r="22" spans="1:112" x14ac:dyDescent="0.25">
      <c r="A22">
        <v>0</v>
      </c>
      <c r="B22" t="s">
        <v>216</v>
      </c>
      <c r="AC22" t="s">
        <v>7020</v>
      </c>
      <c r="AD22" t="s">
        <v>8931</v>
      </c>
      <c r="AE22" t="s">
        <v>84</v>
      </c>
      <c r="AF22" t="s">
        <v>138</v>
      </c>
      <c r="AG22" t="s">
        <v>11770</v>
      </c>
      <c r="AH22" t="s">
        <v>84</v>
      </c>
      <c r="AI22" t="s">
        <v>132</v>
      </c>
      <c r="AJ22" t="s">
        <v>132</v>
      </c>
      <c r="AK22" t="s">
        <v>132</v>
      </c>
      <c r="AL22" t="s">
        <v>84</v>
      </c>
      <c r="AM22" t="s">
        <v>132</v>
      </c>
      <c r="AN22" t="s">
        <v>132</v>
      </c>
      <c r="BA22">
        <v>2</v>
      </c>
      <c r="BL22">
        <v>4</v>
      </c>
      <c r="BM22" t="s">
        <v>6998</v>
      </c>
      <c r="BN22" t="s">
        <v>5934</v>
      </c>
      <c r="BO22">
        <v>2</v>
      </c>
      <c r="BP22">
        <v>100</v>
      </c>
      <c r="BQ22">
        <v>90</v>
      </c>
      <c r="BR22">
        <f t="shared" si="0"/>
        <v>0.92</v>
      </c>
      <c r="BZ22" t="s">
        <v>10749</v>
      </c>
      <c r="CA22" t="s">
        <v>5972</v>
      </c>
      <c r="CB22">
        <v>1</v>
      </c>
      <c r="CC22">
        <v>3000</v>
      </c>
      <c r="CD22">
        <f t="shared" si="2"/>
        <v>3</v>
      </c>
      <c r="CE22">
        <v>2</v>
      </c>
      <c r="CF22" t="s">
        <v>10795</v>
      </c>
      <c r="CG22" t="s">
        <v>5934</v>
      </c>
      <c r="CH22">
        <v>1</v>
      </c>
      <c r="CI22">
        <v>0</v>
      </c>
      <c r="CJ22">
        <v>0</v>
      </c>
      <c r="CK22">
        <v>90</v>
      </c>
      <c r="CL22">
        <f t="shared" si="3"/>
        <v>0.18</v>
      </c>
      <c r="CU22" t="s">
        <v>10749</v>
      </c>
      <c r="CV22" t="s">
        <v>5972</v>
      </c>
      <c r="CW22">
        <v>1</v>
      </c>
      <c r="CX22">
        <v>0</v>
      </c>
      <c r="CY22">
        <v>3000</v>
      </c>
      <c r="CZ22">
        <f t="shared" si="5"/>
        <v>3</v>
      </c>
      <c r="DA22" t="s">
        <v>7021</v>
      </c>
      <c r="DB22">
        <v>0</v>
      </c>
      <c r="DF22">
        <f t="shared" si="6"/>
        <v>0</v>
      </c>
      <c r="DG22">
        <v>10.4</v>
      </c>
      <c r="DH22">
        <v>10</v>
      </c>
    </row>
    <row r="23" spans="1:112" x14ac:dyDescent="0.25">
      <c r="A23">
        <v>24</v>
      </c>
      <c r="B23" t="s">
        <v>8891</v>
      </c>
      <c r="H23">
        <v>1</v>
      </c>
      <c r="AC23" t="s">
        <v>7019</v>
      </c>
      <c r="AO23" t="s">
        <v>10977</v>
      </c>
      <c r="AP23" t="s">
        <v>84</v>
      </c>
      <c r="AQ23" t="s">
        <v>138</v>
      </c>
      <c r="AR23" t="s">
        <v>11770</v>
      </c>
      <c r="AS23" t="s">
        <v>84</v>
      </c>
      <c r="AT23" t="s">
        <v>132</v>
      </c>
      <c r="AU23" t="s">
        <v>132</v>
      </c>
      <c r="AV23" t="s">
        <v>132</v>
      </c>
      <c r="AW23" t="s">
        <v>10979</v>
      </c>
      <c r="AX23" t="s">
        <v>163</v>
      </c>
      <c r="AY23" t="s">
        <v>138</v>
      </c>
      <c r="AZ23" t="s">
        <v>168</v>
      </c>
      <c r="BA23">
        <v>22</v>
      </c>
      <c r="BB23" t="s">
        <v>320</v>
      </c>
      <c r="BC23" t="s">
        <v>11770</v>
      </c>
      <c r="BD23" t="s">
        <v>843</v>
      </c>
      <c r="BE23" t="s">
        <v>132</v>
      </c>
      <c r="BF23" t="s">
        <v>132</v>
      </c>
      <c r="BG23" t="s">
        <v>132</v>
      </c>
      <c r="BL23">
        <v>3</v>
      </c>
      <c r="BM23" t="s">
        <v>6998</v>
      </c>
      <c r="BN23" t="s">
        <v>5936</v>
      </c>
      <c r="BO23">
        <v>1</v>
      </c>
      <c r="BP23">
        <v>1000</v>
      </c>
      <c r="BQ23">
        <v>350</v>
      </c>
      <c r="BR23">
        <f t="shared" si="0"/>
        <v>2.0499999999999998</v>
      </c>
      <c r="BZ23" t="s">
        <v>10750</v>
      </c>
      <c r="CA23" t="s">
        <v>5972</v>
      </c>
      <c r="CB23">
        <v>1</v>
      </c>
      <c r="CC23">
        <v>3000</v>
      </c>
      <c r="CD23">
        <f t="shared" si="2"/>
        <v>3</v>
      </c>
      <c r="CE23">
        <v>160</v>
      </c>
      <c r="CF23" t="s">
        <v>6928</v>
      </c>
      <c r="CG23" t="s">
        <v>5934</v>
      </c>
      <c r="CH23">
        <v>2</v>
      </c>
      <c r="CI23">
        <v>0</v>
      </c>
      <c r="CJ23">
        <v>0</v>
      </c>
      <c r="CK23">
        <v>90</v>
      </c>
      <c r="CL23">
        <f t="shared" si="3"/>
        <v>28.8</v>
      </c>
      <c r="CU23" t="s">
        <v>10750</v>
      </c>
      <c r="CV23" t="s">
        <v>5972</v>
      </c>
      <c r="CW23">
        <v>1</v>
      </c>
      <c r="CX23">
        <v>0</v>
      </c>
      <c r="CY23">
        <v>3000</v>
      </c>
      <c r="CZ23">
        <f t="shared" si="5"/>
        <v>3</v>
      </c>
      <c r="DA23" t="s">
        <v>7021</v>
      </c>
      <c r="DB23">
        <v>1</v>
      </c>
      <c r="DF23">
        <f t="shared" si="6"/>
        <v>0</v>
      </c>
      <c r="DG23">
        <v>25</v>
      </c>
      <c r="DH23">
        <v>25</v>
      </c>
    </row>
    <row r="24" spans="1:112" ht="237.5" x14ac:dyDescent="0.25">
      <c r="A24">
        <v>2920</v>
      </c>
      <c r="B24" t="s">
        <v>8891</v>
      </c>
      <c r="H24">
        <v>4</v>
      </c>
      <c r="AC24" t="s">
        <v>7036</v>
      </c>
      <c r="AD24" t="s">
        <v>10972</v>
      </c>
      <c r="AE24" t="s">
        <v>84</v>
      </c>
      <c r="AF24" t="s">
        <v>142</v>
      </c>
      <c r="AG24" t="s">
        <v>11771</v>
      </c>
      <c r="AH24" t="s">
        <v>84</v>
      </c>
      <c r="AI24" t="s">
        <v>132</v>
      </c>
      <c r="AJ24" t="s">
        <v>132</v>
      </c>
      <c r="AK24" t="s">
        <v>132</v>
      </c>
      <c r="AL24" t="s">
        <v>84</v>
      </c>
      <c r="AM24" t="s">
        <v>132</v>
      </c>
      <c r="AN24" t="s">
        <v>132</v>
      </c>
      <c r="AO24" s="10" t="s">
        <v>10975</v>
      </c>
      <c r="AP24" s="10" t="s">
        <v>136</v>
      </c>
      <c r="AQ24" s="10" t="s">
        <v>11088</v>
      </c>
      <c r="AR24" s="10" t="s">
        <v>11773</v>
      </c>
      <c r="AS24" s="10" t="s">
        <v>136</v>
      </c>
      <c r="AT24" s="10" t="s">
        <v>145</v>
      </c>
      <c r="AU24" s="10" t="s">
        <v>145</v>
      </c>
      <c r="AV24" s="10" t="s">
        <v>145</v>
      </c>
      <c r="AW24" t="s">
        <v>10980</v>
      </c>
      <c r="AX24" t="s">
        <v>9051</v>
      </c>
      <c r="AY24" t="s">
        <v>138</v>
      </c>
      <c r="AZ24" t="s">
        <v>306</v>
      </c>
      <c r="BA24">
        <v>13</v>
      </c>
      <c r="BB24" t="s">
        <v>11759</v>
      </c>
      <c r="BC24" t="s">
        <v>11770</v>
      </c>
      <c r="BD24" t="s">
        <v>11096</v>
      </c>
      <c r="BE24" t="s">
        <v>132</v>
      </c>
      <c r="BF24" t="s">
        <v>132</v>
      </c>
      <c r="BG24" t="s">
        <v>132</v>
      </c>
      <c r="BL24">
        <v>8</v>
      </c>
      <c r="BM24" t="s">
        <v>6999</v>
      </c>
      <c r="BN24" t="s">
        <v>5934</v>
      </c>
      <c r="BO24">
        <v>2</v>
      </c>
      <c r="BP24">
        <v>100</v>
      </c>
      <c r="BQ24">
        <v>90</v>
      </c>
      <c r="BR24">
        <f t="shared" si="0"/>
        <v>1.64</v>
      </c>
      <c r="BZ24" t="s">
        <v>10751</v>
      </c>
      <c r="CA24" t="s">
        <v>5972</v>
      </c>
      <c r="CB24">
        <v>1</v>
      </c>
      <c r="CC24">
        <v>3000</v>
      </c>
      <c r="CD24">
        <f t="shared" si="2"/>
        <v>3</v>
      </c>
      <c r="CE24">
        <v>4</v>
      </c>
      <c r="CF24" t="s">
        <v>6952</v>
      </c>
      <c r="CG24" t="s">
        <v>5934</v>
      </c>
      <c r="CH24">
        <v>2</v>
      </c>
      <c r="CI24">
        <v>0</v>
      </c>
      <c r="CJ24">
        <v>0</v>
      </c>
      <c r="CK24">
        <v>90</v>
      </c>
      <c r="CL24">
        <f t="shared" si="3"/>
        <v>0.72</v>
      </c>
      <c r="CU24" t="s">
        <v>10751</v>
      </c>
      <c r="CV24" t="s">
        <v>5972</v>
      </c>
      <c r="CW24">
        <v>1</v>
      </c>
      <c r="CX24">
        <v>0</v>
      </c>
      <c r="CY24">
        <v>3000</v>
      </c>
      <c r="CZ24">
        <f t="shared" si="5"/>
        <v>3</v>
      </c>
      <c r="DA24" t="s">
        <v>10795</v>
      </c>
      <c r="DB24">
        <v>0</v>
      </c>
      <c r="DC24">
        <v>0.18</v>
      </c>
      <c r="DF24">
        <f t="shared" si="6"/>
        <v>0.18</v>
      </c>
      <c r="DG24">
        <v>50</v>
      </c>
      <c r="DH24">
        <v>50</v>
      </c>
    </row>
    <row r="25" spans="1:112" x14ac:dyDescent="0.25">
      <c r="A25">
        <v>336</v>
      </c>
      <c r="B25" t="s">
        <v>8891</v>
      </c>
      <c r="H25">
        <v>3</v>
      </c>
      <c r="AC25" t="s">
        <v>6951</v>
      </c>
      <c r="AO25" t="s">
        <v>8932</v>
      </c>
      <c r="AP25" t="s">
        <v>137</v>
      </c>
      <c r="AQ25" t="s">
        <v>138</v>
      </c>
      <c r="AR25" t="s">
        <v>11770</v>
      </c>
      <c r="AS25" t="s">
        <v>9114</v>
      </c>
      <c r="AT25" t="s">
        <v>9182</v>
      </c>
      <c r="AU25" t="s">
        <v>132</v>
      </c>
      <c r="AV25" t="s">
        <v>132</v>
      </c>
      <c r="BA25">
        <v>0</v>
      </c>
      <c r="BL25">
        <v>4</v>
      </c>
      <c r="BM25" t="s">
        <v>6931</v>
      </c>
      <c r="BN25" t="s">
        <v>5934</v>
      </c>
      <c r="BO25">
        <v>2</v>
      </c>
      <c r="BP25">
        <v>100</v>
      </c>
      <c r="BQ25">
        <v>90</v>
      </c>
      <c r="BR25">
        <f t="shared" si="0"/>
        <v>0.92</v>
      </c>
      <c r="BZ25" t="s">
        <v>10752</v>
      </c>
      <c r="CA25" t="s">
        <v>10085</v>
      </c>
      <c r="CB25">
        <v>1</v>
      </c>
      <c r="CC25">
        <v>1500</v>
      </c>
      <c r="CD25">
        <f t="shared" si="2"/>
        <v>1.5</v>
      </c>
      <c r="CE25">
        <v>2</v>
      </c>
      <c r="CF25" t="s">
        <v>6953</v>
      </c>
      <c r="CG25" t="s">
        <v>5934</v>
      </c>
      <c r="CH25">
        <v>2</v>
      </c>
      <c r="CI25">
        <v>0</v>
      </c>
      <c r="CJ25">
        <v>0</v>
      </c>
      <c r="CK25">
        <v>90</v>
      </c>
      <c r="CL25">
        <f t="shared" si="3"/>
        <v>0.36</v>
      </c>
      <c r="CU25" t="s">
        <v>10752</v>
      </c>
      <c r="CV25" t="s">
        <v>10085</v>
      </c>
      <c r="CW25">
        <v>1</v>
      </c>
      <c r="CX25">
        <v>0</v>
      </c>
      <c r="CY25">
        <v>1500</v>
      </c>
      <c r="CZ25">
        <f t="shared" si="5"/>
        <v>1.5</v>
      </c>
      <c r="DA25" t="s">
        <v>10795</v>
      </c>
      <c r="DB25">
        <v>1</v>
      </c>
      <c r="DF25">
        <f t="shared" si="6"/>
        <v>0</v>
      </c>
      <c r="DG25">
        <v>3.5</v>
      </c>
      <c r="DH25">
        <v>3</v>
      </c>
    </row>
    <row r="26" spans="1:112" ht="62.5" x14ac:dyDescent="0.25">
      <c r="A26">
        <v>4</v>
      </c>
      <c r="B26" t="s">
        <v>8891</v>
      </c>
      <c r="H26">
        <v>1</v>
      </c>
      <c r="AC26" t="s">
        <v>7003</v>
      </c>
      <c r="AD26" s="10" t="s">
        <v>10981</v>
      </c>
      <c r="AE26" s="10" t="s">
        <v>136</v>
      </c>
      <c r="AF26" s="10" t="s">
        <v>9072</v>
      </c>
      <c r="AG26" s="10" t="s">
        <v>11774</v>
      </c>
      <c r="AH26" s="10" t="s">
        <v>136</v>
      </c>
      <c r="AI26" s="10" t="s">
        <v>145</v>
      </c>
      <c r="AJ26" s="10" t="s">
        <v>145</v>
      </c>
      <c r="AK26" s="10" t="s">
        <v>145</v>
      </c>
      <c r="AL26" s="10" t="s">
        <v>136</v>
      </c>
      <c r="AM26" s="10" t="s">
        <v>145</v>
      </c>
      <c r="AN26" s="10" t="s">
        <v>145</v>
      </c>
      <c r="BA26">
        <v>0</v>
      </c>
      <c r="BL26">
        <v>4</v>
      </c>
      <c r="BM26" t="s">
        <v>6932</v>
      </c>
      <c r="BN26" t="s">
        <v>5934</v>
      </c>
      <c r="BO26">
        <v>2</v>
      </c>
      <c r="BP26">
        <v>100</v>
      </c>
      <c r="BQ26">
        <v>90</v>
      </c>
      <c r="BR26">
        <f t="shared" si="0"/>
        <v>0.92</v>
      </c>
      <c r="BZ26" t="s">
        <v>10753</v>
      </c>
      <c r="CA26" t="s">
        <v>5969</v>
      </c>
      <c r="CB26">
        <v>2</v>
      </c>
      <c r="CC26">
        <v>2000</v>
      </c>
      <c r="CD26">
        <f t="shared" si="2"/>
        <v>4</v>
      </c>
      <c r="CE26">
        <v>0.5</v>
      </c>
      <c r="CF26" t="s">
        <v>6954</v>
      </c>
      <c r="CG26" t="s">
        <v>5934</v>
      </c>
      <c r="CH26">
        <v>1</v>
      </c>
      <c r="CI26">
        <v>0</v>
      </c>
      <c r="CJ26">
        <v>0</v>
      </c>
      <c r="CK26">
        <v>90</v>
      </c>
      <c r="CL26">
        <f t="shared" si="3"/>
        <v>4.4999999999999998E-2</v>
      </c>
      <c r="CU26" t="s">
        <v>10753</v>
      </c>
      <c r="CV26" t="s">
        <v>5969</v>
      </c>
      <c r="CW26">
        <v>2</v>
      </c>
      <c r="CX26">
        <v>1</v>
      </c>
      <c r="CY26">
        <v>2000</v>
      </c>
      <c r="CZ26">
        <f t="shared" si="5"/>
        <v>4</v>
      </c>
      <c r="DA26" t="s">
        <v>10795</v>
      </c>
      <c r="DB26">
        <v>2</v>
      </c>
      <c r="DF26">
        <f t="shared" si="6"/>
        <v>0</v>
      </c>
      <c r="DG26">
        <v>10</v>
      </c>
      <c r="DH26">
        <v>10</v>
      </c>
    </row>
    <row r="27" spans="1:112" x14ac:dyDescent="0.25">
      <c r="A27">
        <v>2</v>
      </c>
      <c r="B27" t="s">
        <v>8893</v>
      </c>
      <c r="H27">
        <v>1</v>
      </c>
      <c r="AB27">
        <v>5</v>
      </c>
      <c r="AC27" t="s">
        <v>6954</v>
      </c>
      <c r="AD27" t="s">
        <v>10972</v>
      </c>
      <c r="AE27" t="s">
        <v>84</v>
      </c>
      <c r="AF27" t="s">
        <v>142</v>
      </c>
      <c r="AG27" t="s">
        <v>11771</v>
      </c>
      <c r="AH27" t="s">
        <v>84</v>
      </c>
      <c r="AI27" t="s">
        <v>132</v>
      </c>
      <c r="AJ27" t="s">
        <v>132</v>
      </c>
      <c r="AK27" t="s">
        <v>132</v>
      </c>
      <c r="AL27" t="s">
        <v>84</v>
      </c>
      <c r="AM27" t="s">
        <v>132</v>
      </c>
      <c r="AN27" t="s">
        <v>132</v>
      </c>
      <c r="AO27" t="s">
        <v>8934</v>
      </c>
      <c r="AP27" t="s">
        <v>864</v>
      </c>
      <c r="AQ27" t="s">
        <v>865</v>
      </c>
      <c r="AR27" t="s">
        <v>11770</v>
      </c>
      <c r="AS27" t="s">
        <v>9115</v>
      </c>
      <c r="AT27" t="s">
        <v>9183</v>
      </c>
      <c r="AU27" t="s">
        <v>132</v>
      </c>
      <c r="AV27" t="s">
        <v>132</v>
      </c>
      <c r="AW27" t="s">
        <v>8935</v>
      </c>
      <c r="AX27" t="s">
        <v>864</v>
      </c>
      <c r="AY27" t="s">
        <v>138</v>
      </c>
      <c r="AZ27" t="s">
        <v>142</v>
      </c>
      <c r="BA27">
        <v>3</v>
      </c>
      <c r="BB27" t="s">
        <v>320</v>
      </c>
      <c r="BC27" t="s">
        <v>11770</v>
      </c>
      <c r="BD27" t="s">
        <v>9116</v>
      </c>
      <c r="BE27" t="s">
        <v>9182</v>
      </c>
      <c r="BF27" t="s">
        <v>132</v>
      </c>
      <c r="BG27" t="s">
        <v>132</v>
      </c>
      <c r="BL27">
        <v>6</v>
      </c>
      <c r="BM27" t="s">
        <v>10819</v>
      </c>
      <c r="BN27" t="s">
        <v>5934</v>
      </c>
      <c r="BO27">
        <v>1</v>
      </c>
      <c r="BP27">
        <v>100</v>
      </c>
      <c r="BQ27">
        <v>90</v>
      </c>
      <c r="BR27">
        <f t="shared" si="0"/>
        <v>0.64</v>
      </c>
      <c r="BZ27" t="s">
        <v>7001</v>
      </c>
      <c r="CA27" t="s">
        <v>10085</v>
      </c>
      <c r="CB27">
        <v>1</v>
      </c>
      <c r="CC27">
        <v>1500</v>
      </c>
      <c r="CD27">
        <f t="shared" si="2"/>
        <v>1.5</v>
      </c>
      <c r="CE27">
        <v>0.5</v>
      </c>
      <c r="CF27" t="s">
        <v>6954</v>
      </c>
      <c r="CG27" t="s">
        <v>5934</v>
      </c>
      <c r="CH27">
        <v>2</v>
      </c>
      <c r="CI27">
        <v>1</v>
      </c>
      <c r="CJ27">
        <v>0</v>
      </c>
      <c r="CK27">
        <v>90</v>
      </c>
      <c r="CL27">
        <f t="shared" si="3"/>
        <v>0.09</v>
      </c>
      <c r="CU27" t="s">
        <v>10754</v>
      </c>
      <c r="CV27" t="s">
        <v>444</v>
      </c>
      <c r="CW27">
        <v>1</v>
      </c>
      <c r="CX27">
        <v>0</v>
      </c>
      <c r="CY27">
        <v>4500</v>
      </c>
      <c r="CZ27">
        <f t="shared" si="5"/>
        <v>4.5</v>
      </c>
      <c r="DA27" t="s">
        <v>6953</v>
      </c>
      <c r="DB27">
        <v>0</v>
      </c>
      <c r="DC27">
        <v>0.36</v>
      </c>
      <c r="DF27">
        <f t="shared" si="6"/>
        <v>0.36</v>
      </c>
      <c r="DG27">
        <v>599</v>
      </c>
      <c r="DH27">
        <v>599</v>
      </c>
    </row>
    <row r="28" spans="1:112" x14ac:dyDescent="0.25">
      <c r="A28">
        <v>0</v>
      </c>
      <c r="B28" t="s">
        <v>8893</v>
      </c>
      <c r="H28">
        <v>0</v>
      </c>
      <c r="AB28">
        <v>5</v>
      </c>
      <c r="AC28" t="s">
        <v>7023</v>
      </c>
      <c r="AD28" t="s">
        <v>8936</v>
      </c>
      <c r="AE28" t="s">
        <v>84</v>
      </c>
      <c r="AF28" t="s">
        <v>138</v>
      </c>
      <c r="AG28" t="s">
        <v>11770</v>
      </c>
      <c r="AH28" t="s">
        <v>84</v>
      </c>
      <c r="AI28" t="s">
        <v>132</v>
      </c>
      <c r="AJ28" t="s">
        <v>132</v>
      </c>
      <c r="AK28" t="s">
        <v>132</v>
      </c>
      <c r="AL28" t="s">
        <v>84</v>
      </c>
      <c r="AM28" t="s">
        <v>132</v>
      </c>
      <c r="AN28" t="s">
        <v>132</v>
      </c>
      <c r="AO28" t="s">
        <v>8916</v>
      </c>
      <c r="AP28" t="s">
        <v>84</v>
      </c>
      <c r="AQ28" t="s">
        <v>138</v>
      </c>
      <c r="AR28" t="s">
        <v>11770</v>
      </c>
      <c r="AS28" t="s">
        <v>84</v>
      </c>
      <c r="AT28" t="s">
        <v>132</v>
      </c>
      <c r="AU28" t="s">
        <v>132</v>
      </c>
      <c r="AV28" t="s">
        <v>132</v>
      </c>
      <c r="AW28" t="s">
        <v>8937</v>
      </c>
      <c r="AX28" t="s">
        <v>84</v>
      </c>
      <c r="AY28" t="s">
        <v>138</v>
      </c>
      <c r="AZ28" t="s">
        <v>839</v>
      </c>
      <c r="BA28">
        <v>40</v>
      </c>
      <c r="BB28" t="s">
        <v>11760</v>
      </c>
      <c r="BC28" t="s">
        <v>11770</v>
      </c>
      <c r="BD28" t="s">
        <v>84</v>
      </c>
      <c r="BE28" t="s">
        <v>132</v>
      </c>
      <c r="BF28" t="s">
        <v>132</v>
      </c>
      <c r="BG28" t="s">
        <v>132</v>
      </c>
      <c r="BL28">
        <v>2</v>
      </c>
      <c r="BM28" t="s">
        <v>10798</v>
      </c>
      <c r="BN28" t="s">
        <v>5934</v>
      </c>
      <c r="BO28">
        <v>1</v>
      </c>
      <c r="BP28">
        <v>100</v>
      </c>
      <c r="BQ28">
        <v>90</v>
      </c>
      <c r="BR28">
        <f t="shared" si="0"/>
        <v>0.28000000000000003</v>
      </c>
      <c r="BZ28" t="s">
        <v>6996</v>
      </c>
      <c r="CA28" t="s">
        <v>10085</v>
      </c>
      <c r="CB28">
        <v>1</v>
      </c>
      <c r="CC28">
        <v>1500</v>
      </c>
      <c r="CD28">
        <f t="shared" si="2"/>
        <v>1.5</v>
      </c>
      <c r="CE28">
        <v>8</v>
      </c>
      <c r="CF28" t="s">
        <v>6940</v>
      </c>
      <c r="CG28" t="s">
        <v>5934</v>
      </c>
      <c r="CH28">
        <v>2</v>
      </c>
      <c r="CI28">
        <v>0</v>
      </c>
      <c r="CJ28">
        <v>0</v>
      </c>
      <c r="CK28">
        <v>90</v>
      </c>
      <c r="CL28">
        <f t="shared" si="3"/>
        <v>1.44</v>
      </c>
      <c r="CU28" t="s">
        <v>10755</v>
      </c>
      <c r="CV28" t="s">
        <v>5972</v>
      </c>
      <c r="CW28">
        <v>1</v>
      </c>
      <c r="CX28">
        <v>0</v>
      </c>
      <c r="CY28">
        <v>3000</v>
      </c>
      <c r="CZ28">
        <f t="shared" si="5"/>
        <v>3</v>
      </c>
      <c r="DA28" t="s">
        <v>10744</v>
      </c>
      <c r="DB28">
        <v>0</v>
      </c>
      <c r="DC28">
        <v>18</v>
      </c>
      <c r="DE28">
        <v>11</v>
      </c>
      <c r="DF28">
        <f t="shared" si="6"/>
        <v>29</v>
      </c>
      <c r="DG28">
        <v>3.4666666666666668</v>
      </c>
      <c r="DH28">
        <v>3</v>
      </c>
    </row>
    <row r="29" spans="1:112" x14ac:dyDescent="0.25">
      <c r="A29">
        <v>0</v>
      </c>
      <c r="B29" t="s">
        <v>308</v>
      </c>
      <c r="AB29">
        <v>5</v>
      </c>
      <c r="AC29" t="s">
        <v>7045</v>
      </c>
      <c r="BA29">
        <v>0</v>
      </c>
      <c r="BL29">
        <v>100</v>
      </c>
      <c r="BM29" t="s">
        <v>10744</v>
      </c>
      <c r="BN29" t="s">
        <v>5934</v>
      </c>
      <c r="BO29">
        <v>2</v>
      </c>
      <c r="BP29">
        <v>100</v>
      </c>
      <c r="BQ29">
        <v>90</v>
      </c>
      <c r="BR29">
        <f t="shared" si="0"/>
        <v>18.2</v>
      </c>
      <c r="BZ29" t="s">
        <v>10754</v>
      </c>
      <c r="CA29" t="s">
        <v>444</v>
      </c>
      <c r="CB29">
        <v>1</v>
      </c>
      <c r="CC29">
        <v>4500</v>
      </c>
      <c r="CD29">
        <f t="shared" si="2"/>
        <v>4.5</v>
      </c>
      <c r="CE29">
        <v>2</v>
      </c>
      <c r="CF29" t="s">
        <v>6940</v>
      </c>
      <c r="CG29" t="s">
        <v>5934</v>
      </c>
      <c r="CH29">
        <v>2</v>
      </c>
      <c r="CI29">
        <v>1</v>
      </c>
      <c r="CJ29">
        <v>0</v>
      </c>
      <c r="CK29">
        <v>90</v>
      </c>
      <c r="CL29">
        <f t="shared" si="3"/>
        <v>0.36</v>
      </c>
      <c r="CU29" t="s">
        <v>10756</v>
      </c>
      <c r="CV29" t="s">
        <v>10089</v>
      </c>
      <c r="CW29">
        <v>1</v>
      </c>
      <c r="CX29">
        <v>0</v>
      </c>
      <c r="CY29">
        <v>2000</v>
      </c>
      <c r="CZ29">
        <f t="shared" si="5"/>
        <v>2</v>
      </c>
      <c r="DA29" t="s">
        <v>10744</v>
      </c>
      <c r="DB29">
        <v>1</v>
      </c>
      <c r="DF29">
        <f t="shared" si="6"/>
        <v>0</v>
      </c>
      <c r="DG29">
        <v>10.4</v>
      </c>
      <c r="DH29">
        <v>10</v>
      </c>
    </row>
    <row r="30" spans="1:112" ht="62.5" x14ac:dyDescent="0.25">
      <c r="A30">
        <v>1460</v>
      </c>
      <c r="B30" t="s">
        <v>8893</v>
      </c>
      <c r="H30">
        <v>4</v>
      </c>
      <c r="AB30">
        <v>5</v>
      </c>
      <c r="AC30" t="s">
        <v>7022</v>
      </c>
      <c r="AD30" s="10" t="s">
        <v>10982</v>
      </c>
      <c r="AE30" s="10" t="s">
        <v>136</v>
      </c>
      <c r="AF30" s="10" t="s">
        <v>9072</v>
      </c>
      <c r="AG30" s="10" t="s">
        <v>11774</v>
      </c>
      <c r="AH30" s="10" t="s">
        <v>136</v>
      </c>
      <c r="AI30" s="10" t="s">
        <v>145</v>
      </c>
      <c r="AJ30" s="10" t="s">
        <v>145</v>
      </c>
      <c r="AK30" s="10" t="s">
        <v>145</v>
      </c>
      <c r="AL30" s="10" t="s">
        <v>136</v>
      </c>
      <c r="AM30" s="10" t="s">
        <v>145</v>
      </c>
      <c r="AN30" s="10" t="s">
        <v>145</v>
      </c>
      <c r="AW30" t="s">
        <v>8938</v>
      </c>
      <c r="AX30" t="s">
        <v>836</v>
      </c>
      <c r="AY30" t="s">
        <v>138</v>
      </c>
      <c r="AZ30" t="s">
        <v>312</v>
      </c>
      <c r="BA30">
        <v>12</v>
      </c>
      <c r="BB30" t="s">
        <v>9096</v>
      </c>
      <c r="BC30" t="s">
        <v>11770</v>
      </c>
      <c r="BD30" t="s">
        <v>843</v>
      </c>
      <c r="BE30" t="s">
        <v>132</v>
      </c>
      <c r="BF30" t="s">
        <v>132</v>
      </c>
      <c r="BG30" t="s">
        <v>132</v>
      </c>
      <c r="BL30">
        <v>10</v>
      </c>
      <c r="BM30" t="s">
        <v>6960</v>
      </c>
      <c r="BN30" t="s">
        <v>5934</v>
      </c>
      <c r="BO30">
        <v>4</v>
      </c>
      <c r="BP30">
        <v>100</v>
      </c>
      <c r="BQ30">
        <v>90</v>
      </c>
      <c r="BR30">
        <f t="shared" si="0"/>
        <v>4</v>
      </c>
      <c r="BZ30" t="s">
        <v>10815</v>
      </c>
      <c r="CA30" t="s">
        <v>10085</v>
      </c>
      <c r="CB30">
        <v>1</v>
      </c>
      <c r="CC30">
        <v>1500</v>
      </c>
      <c r="CD30">
        <f t="shared" si="2"/>
        <v>1.5</v>
      </c>
      <c r="CE30">
        <v>4</v>
      </c>
      <c r="CF30" t="s">
        <v>10796</v>
      </c>
      <c r="CG30" t="s">
        <v>5934</v>
      </c>
      <c r="CH30">
        <v>2</v>
      </c>
      <c r="CI30">
        <v>0</v>
      </c>
      <c r="CJ30">
        <v>0</v>
      </c>
      <c r="CK30">
        <v>90</v>
      </c>
      <c r="CL30">
        <f t="shared" si="3"/>
        <v>0.72</v>
      </c>
      <c r="CU30" t="s">
        <v>10757</v>
      </c>
      <c r="CV30" t="s">
        <v>10085</v>
      </c>
      <c r="CW30">
        <v>1</v>
      </c>
      <c r="CX30">
        <v>0</v>
      </c>
      <c r="CY30">
        <v>1500</v>
      </c>
      <c r="CZ30">
        <f t="shared" si="5"/>
        <v>1.5</v>
      </c>
      <c r="DA30" t="s">
        <v>10744</v>
      </c>
      <c r="DB30">
        <v>2</v>
      </c>
      <c r="DF30">
        <f t="shared" si="6"/>
        <v>0</v>
      </c>
      <c r="DG30">
        <v>50</v>
      </c>
      <c r="DH30">
        <v>50</v>
      </c>
    </row>
    <row r="31" spans="1:112" x14ac:dyDescent="0.25">
      <c r="A31">
        <v>32</v>
      </c>
      <c r="B31" t="s">
        <v>8890</v>
      </c>
      <c r="H31">
        <v>2</v>
      </c>
      <c r="Q31">
        <v>6</v>
      </c>
      <c r="AB31">
        <v>3</v>
      </c>
      <c r="AC31" t="s">
        <v>10804</v>
      </c>
      <c r="AD31" t="s">
        <v>8940</v>
      </c>
      <c r="AE31" t="s">
        <v>84</v>
      </c>
      <c r="AF31" t="s">
        <v>881</v>
      </c>
      <c r="AG31" t="s">
        <v>11770</v>
      </c>
      <c r="AH31" t="s">
        <v>84</v>
      </c>
      <c r="AI31" t="s">
        <v>132</v>
      </c>
      <c r="AJ31" t="s">
        <v>132</v>
      </c>
      <c r="AK31" t="s">
        <v>132</v>
      </c>
      <c r="AL31" t="s">
        <v>84</v>
      </c>
      <c r="AM31" t="s">
        <v>132</v>
      </c>
      <c r="AN31" t="s">
        <v>132</v>
      </c>
      <c r="AO31" t="s">
        <v>10983</v>
      </c>
      <c r="AP31" t="s">
        <v>84</v>
      </c>
      <c r="AQ31" t="s">
        <v>9073</v>
      </c>
      <c r="AR31" t="s">
        <v>11770</v>
      </c>
      <c r="AS31" t="s">
        <v>84</v>
      </c>
      <c r="AT31" t="s">
        <v>132</v>
      </c>
      <c r="AU31" t="s">
        <v>132</v>
      </c>
      <c r="AV31" t="s">
        <v>132</v>
      </c>
      <c r="AW31" t="s">
        <v>8939</v>
      </c>
      <c r="AX31" t="s">
        <v>161</v>
      </c>
      <c r="AY31" t="s">
        <v>138</v>
      </c>
      <c r="AZ31" t="s">
        <v>161</v>
      </c>
      <c r="BA31">
        <v>1</v>
      </c>
      <c r="BB31" t="s">
        <v>318</v>
      </c>
      <c r="BC31" t="s">
        <v>11770</v>
      </c>
      <c r="BD31" t="s">
        <v>9117</v>
      </c>
      <c r="BE31" t="s">
        <v>9182</v>
      </c>
      <c r="BF31" t="s">
        <v>132</v>
      </c>
      <c r="BG31" t="s">
        <v>132</v>
      </c>
      <c r="BL31">
        <v>4</v>
      </c>
      <c r="BM31" t="s">
        <v>10820</v>
      </c>
      <c r="BN31" t="s">
        <v>5934</v>
      </c>
      <c r="BO31">
        <v>2</v>
      </c>
      <c r="BP31">
        <v>100</v>
      </c>
      <c r="BQ31">
        <v>90</v>
      </c>
      <c r="BR31">
        <f t="shared" si="0"/>
        <v>0.92</v>
      </c>
      <c r="BZ31" t="s">
        <v>10755</v>
      </c>
      <c r="CA31" t="s">
        <v>5972</v>
      </c>
      <c r="CB31">
        <v>1</v>
      </c>
      <c r="CC31">
        <v>3000</v>
      </c>
      <c r="CD31">
        <f t="shared" si="2"/>
        <v>3</v>
      </c>
      <c r="CE31">
        <v>4</v>
      </c>
      <c r="CF31" t="s">
        <v>10796</v>
      </c>
      <c r="CG31" t="s">
        <v>5934</v>
      </c>
      <c r="CH31">
        <v>2</v>
      </c>
      <c r="CI31">
        <v>1</v>
      </c>
      <c r="CJ31">
        <v>0</v>
      </c>
      <c r="CK31">
        <v>90</v>
      </c>
      <c r="CL31">
        <f t="shared" si="3"/>
        <v>0.72</v>
      </c>
      <c r="CU31" t="s">
        <v>10758</v>
      </c>
      <c r="CV31" t="s">
        <v>10089</v>
      </c>
      <c r="CW31">
        <v>1</v>
      </c>
      <c r="CX31">
        <v>0</v>
      </c>
      <c r="CY31">
        <v>2000</v>
      </c>
      <c r="CZ31">
        <f t="shared" si="5"/>
        <v>2</v>
      </c>
      <c r="DA31" t="s">
        <v>6928</v>
      </c>
      <c r="DB31">
        <v>0</v>
      </c>
      <c r="DC31">
        <v>28.8</v>
      </c>
      <c r="DE31">
        <v>23.5</v>
      </c>
      <c r="DF31">
        <f t="shared" si="6"/>
        <v>52.3</v>
      </c>
      <c r="DG31">
        <v>10.4</v>
      </c>
      <c r="DH31">
        <v>10</v>
      </c>
    </row>
    <row r="32" spans="1:112" x14ac:dyDescent="0.25">
      <c r="A32">
        <v>0</v>
      </c>
      <c r="B32" t="s">
        <v>6534</v>
      </c>
      <c r="H32">
        <v>0</v>
      </c>
      <c r="Q32">
        <v>0</v>
      </c>
      <c r="AC32" t="s">
        <v>7037</v>
      </c>
      <c r="AD32" t="s">
        <v>8940</v>
      </c>
      <c r="AE32" t="s">
        <v>84</v>
      </c>
      <c r="AF32" t="s">
        <v>881</v>
      </c>
      <c r="AG32" t="s">
        <v>11770</v>
      </c>
      <c r="AH32" t="s">
        <v>84</v>
      </c>
      <c r="AI32" t="s">
        <v>132</v>
      </c>
      <c r="AJ32" t="s">
        <v>132</v>
      </c>
      <c r="AK32" t="s">
        <v>132</v>
      </c>
      <c r="AL32" t="s">
        <v>84</v>
      </c>
      <c r="AM32" t="s">
        <v>132</v>
      </c>
      <c r="AN32" t="s">
        <v>132</v>
      </c>
      <c r="AO32" t="s">
        <v>8941</v>
      </c>
      <c r="AP32" t="s">
        <v>84</v>
      </c>
      <c r="AQ32" t="s">
        <v>138</v>
      </c>
      <c r="AR32" t="s">
        <v>11770</v>
      </c>
      <c r="AS32" t="s">
        <v>84</v>
      </c>
      <c r="AT32" t="s">
        <v>132</v>
      </c>
      <c r="AU32" t="s">
        <v>132</v>
      </c>
      <c r="AV32" t="s">
        <v>132</v>
      </c>
      <c r="BA32">
        <v>0</v>
      </c>
      <c r="BL32">
        <v>3</v>
      </c>
      <c r="BM32" t="s">
        <v>10820</v>
      </c>
      <c r="BN32" t="s">
        <v>5936</v>
      </c>
      <c r="BO32">
        <v>1</v>
      </c>
      <c r="BP32">
        <v>1000</v>
      </c>
      <c r="BQ32">
        <v>350</v>
      </c>
      <c r="BR32">
        <f t="shared" si="0"/>
        <v>2.0499999999999998</v>
      </c>
      <c r="BZ32" t="s">
        <v>10756</v>
      </c>
      <c r="CA32" t="s">
        <v>10089</v>
      </c>
      <c r="CB32">
        <v>1</v>
      </c>
      <c r="CC32">
        <v>2000</v>
      </c>
      <c r="CD32">
        <f t="shared" si="2"/>
        <v>2</v>
      </c>
      <c r="CE32">
        <v>3</v>
      </c>
      <c r="CF32" t="s">
        <v>6930</v>
      </c>
      <c r="CG32" t="s">
        <v>5934</v>
      </c>
      <c r="CH32">
        <v>2</v>
      </c>
      <c r="CI32">
        <v>0</v>
      </c>
      <c r="CJ32">
        <v>0</v>
      </c>
      <c r="CK32">
        <v>90</v>
      </c>
      <c r="CL32">
        <f t="shared" si="3"/>
        <v>0.54</v>
      </c>
      <c r="CU32" t="s">
        <v>10759</v>
      </c>
      <c r="CV32" t="s">
        <v>10085</v>
      </c>
      <c r="CW32">
        <v>1</v>
      </c>
      <c r="CX32">
        <v>0</v>
      </c>
      <c r="CY32">
        <v>1500</v>
      </c>
      <c r="CZ32">
        <f t="shared" si="5"/>
        <v>1.5</v>
      </c>
      <c r="DA32" t="s">
        <v>6928</v>
      </c>
      <c r="DB32">
        <v>1</v>
      </c>
      <c r="DF32">
        <f t="shared" si="6"/>
        <v>0</v>
      </c>
      <c r="DG32">
        <v>10.4</v>
      </c>
      <c r="DH32">
        <v>10</v>
      </c>
    </row>
    <row r="33" spans="1:112" x14ac:dyDescent="0.25">
      <c r="A33">
        <v>0</v>
      </c>
      <c r="B33" t="s">
        <v>6534</v>
      </c>
      <c r="H33">
        <v>0</v>
      </c>
      <c r="Q33">
        <v>0</v>
      </c>
      <c r="AC33" t="s">
        <v>7038</v>
      </c>
      <c r="AD33" t="s">
        <v>8940</v>
      </c>
      <c r="AE33" t="s">
        <v>84</v>
      </c>
      <c r="AF33" t="s">
        <v>881</v>
      </c>
      <c r="AG33" t="s">
        <v>11770</v>
      </c>
      <c r="AH33" t="s">
        <v>84</v>
      </c>
      <c r="AI33" t="s">
        <v>132</v>
      </c>
      <c r="AJ33" t="s">
        <v>132</v>
      </c>
      <c r="AK33" t="s">
        <v>132</v>
      </c>
      <c r="AL33" t="s">
        <v>84</v>
      </c>
      <c r="AM33" t="s">
        <v>132</v>
      </c>
      <c r="AN33" t="s">
        <v>132</v>
      </c>
      <c r="AO33" t="s">
        <v>8941</v>
      </c>
      <c r="AP33" t="s">
        <v>84</v>
      </c>
      <c r="AQ33" t="s">
        <v>138</v>
      </c>
      <c r="AR33" t="s">
        <v>11770</v>
      </c>
      <c r="AS33" t="s">
        <v>84</v>
      </c>
      <c r="AT33" t="s">
        <v>132</v>
      </c>
      <c r="AU33" t="s">
        <v>132</v>
      </c>
      <c r="AV33" t="s">
        <v>132</v>
      </c>
      <c r="BA33">
        <v>0</v>
      </c>
      <c r="BL33">
        <v>2</v>
      </c>
      <c r="BM33" t="s">
        <v>10821</v>
      </c>
      <c r="BN33" t="s">
        <v>5934</v>
      </c>
      <c r="BO33">
        <v>2</v>
      </c>
      <c r="BP33">
        <v>100</v>
      </c>
      <c r="BQ33">
        <v>90</v>
      </c>
      <c r="BR33">
        <f t="shared" si="0"/>
        <v>0.56000000000000005</v>
      </c>
      <c r="BZ33" t="s">
        <v>10757</v>
      </c>
      <c r="CA33" t="s">
        <v>10085</v>
      </c>
      <c r="CB33">
        <v>1</v>
      </c>
      <c r="CC33">
        <v>1500</v>
      </c>
      <c r="CD33">
        <f t="shared" si="2"/>
        <v>1.5</v>
      </c>
      <c r="CE33">
        <v>4</v>
      </c>
      <c r="CF33" t="s">
        <v>6930</v>
      </c>
      <c r="CG33" t="s">
        <v>5934</v>
      </c>
      <c r="CH33">
        <v>2</v>
      </c>
      <c r="CI33">
        <v>1</v>
      </c>
      <c r="CJ33">
        <v>0</v>
      </c>
      <c r="CK33">
        <v>90</v>
      </c>
      <c r="CL33">
        <f t="shared" si="3"/>
        <v>0.72</v>
      </c>
      <c r="CU33" t="s">
        <v>10760</v>
      </c>
      <c r="CV33" t="s">
        <v>10089</v>
      </c>
      <c r="CW33">
        <v>1</v>
      </c>
      <c r="CX33">
        <v>0</v>
      </c>
      <c r="CY33">
        <v>2000</v>
      </c>
      <c r="CZ33">
        <f t="shared" si="5"/>
        <v>2</v>
      </c>
      <c r="DA33" t="s">
        <v>7034</v>
      </c>
      <c r="DB33">
        <v>0</v>
      </c>
      <c r="DF33">
        <f t="shared" si="6"/>
        <v>0</v>
      </c>
      <c r="DG33">
        <v>1.8214285714285714</v>
      </c>
      <c r="DH33">
        <v>1</v>
      </c>
    </row>
    <row r="34" spans="1:112" x14ac:dyDescent="0.25">
      <c r="A34">
        <v>0</v>
      </c>
      <c r="B34" t="s">
        <v>6534</v>
      </c>
      <c r="H34">
        <v>0</v>
      </c>
      <c r="Q34">
        <v>0</v>
      </c>
      <c r="AC34" t="s">
        <v>7018</v>
      </c>
      <c r="AD34" t="s">
        <v>8940</v>
      </c>
      <c r="AE34" t="s">
        <v>84</v>
      </c>
      <c r="AF34" t="s">
        <v>881</v>
      </c>
      <c r="AG34" t="s">
        <v>11770</v>
      </c>
      <c r="AH34" t="s">
        <v>84</v>
      </c>
      <c r="AI34" t="s">
        <v>132</v>
      </c>
      <c r="AJ34" t="s">
        <v>132</v>
      </c>
      <c r="AK34" t="s">
        <v>132</v>
      </c>
      <c r="AL34" t="s">
        <v>84</v>
      </c>
      <c r="AM34" t="s">
        <v>132</v>
      </c>
      <c r="AN34" t="s">
        <v>132</v>
      </c>
      <c r="AO34" t="s">
        <v>8941</v>
      </c>
      <c r="AP34" t="s">
        <v>84</v>
      </c>
      <c r="AQ34" t="s">
        <v>138</v>
      </c>
      <c r="AR34" t="s">
        <v>11770</v>
      </c>
      <c r="AS34" t="s">
        <v>84</v>
      </c>
      <c r="AT34" t="s">
        <v>132</v>
      </c>
      <c r="AU34" t="s">
        <v>132</v>
      </c>
      <c r="AV34" t="s">
        <v>132</v>
      </c>
      <c r="BA34">
        <v>0</v>
      </c>
      <c r="BL34">
        <v>8</v>
      </c>
      <c r="BM34" t="s">
        <v>6961</v>
      </c>
      <c r="BN34" t="s">
        <v>5934</v>
      </c>
      <c r="BO34">
        <v>3</v>
      </c>
      <c r="BP34">
        <v>100</v>
      </c>
      <c r="BQ34">
        <v>90</v>
      </c>
      <c r="BR34">
        <f t="shared" si="0"/>
        <v>2.46</v>
      </c>
      <c r="BZ34" t="s">
        <v>10758</v>
      </c>
      <c r="CA34" t="s">
        <v>10089</v>
      </c>
      <c r="CB34">
        <v>1</v>
      </c>
      <c r="CC34">
        <v>2000</v>
      </c>
      <c r="CD34">
        <f t="shared" si="2"/>
        <v>2</v>
      </c>
      <c r="CE34">
        <v>8</v>
      </c>
      <c r="CF34" t="s">
        <v>10797</v>
      </c>
      <c r="CG34" t="s">
        <v>5934</v>
      </c>
      <c r="CH34">
        <v>5</v>
      </c>
      <c r="CI34">
        <v>0</v>
      </c>
      <c r="CJ34">
        <v>0</v>
      </c>
      <c r="CK34">
        <v>90</v>
      </c>
      <c r="CL34">
        <f t="shared" si="3"/>
        <v>3.6</v>
      </c>
      <c r="CU34" t="s">
        <v>10761</v>
      </c>
      <c r="CV34" t="s">
        <v>10085</v>
      </c>
      <c r="CW34">
        <v>1</v>
      </c>
      <c r="CX34">
        <v>0</v>
      </c>
      <c r="CY34">
        <v>1500</v>
      </c>
      <c r="CZ34">
        <f t="shared" si="5"/>
        <v>1.5</v>
      </c>
      <c r="DA34" t="s">
        <v>7034</v>
      </c>
      <c r="DB34">
        <v>1</v>
      </c>
      <c r="DF34">
        <f t="shared" si="6"/>
        <v>0</v>
      </c>
      <c r="DG34">
        <v>50</v>
      </c>
      <c r="DH34">
        <v>50</v>
      </c>
    </row>
    <row r="35" spans="1:112" ht="75" x14ac:dyDescent="0.25">
      <c r="A35">
        <v>168</v>
      </c>
      <c r="B35" t="s">
        <v>6534</v>
      </c>
      <c r="H35">
        <v>2</v>
      </c>
      <c r="Q35">
        <v>6</v>
      </c>
      <c r="AC35" t="s">
        <v>10803</v>
      </c>
      <c r="AD35" s="10" t="s">
        <v>10984</v>
      </c>
      <c r="AE35" s="10" t="s">
        <v>136</v>
      </c>
      <c r="AF35" s="10" t="s">
        <v>9072</v>
      </c>
      <c r="AG35" s="10" t="s">
        <v>11774</v>
      </c>
      <c r="AH35" s="10" t="s">
        <v>136</v>
      </c>
      <c r="AI35" s="10" t="s">
        <v>145</v>
      </c>
      <c r="AJ35" s="10" t="s">
        <v>145</v>
      </c>
      <c r="AK35" s="10" t="s">
        <v>145</v>
      </c>
      <c r="AL35" s="10" t="s">
        <v>136</v>
      </c>
      <c r="AM35" s="10" t="s">
        <v>145</v>
      </c>
      <c r="AN35" s="10" t="s">
        <v>145</v>
      </c>
      <c r="AO35" t="s">
        <v>8943</v>
      </c>
      <c r="AP35" t="s">
        <v>142</v>
      </c>
      <c r="AQ35" t="s">
        <v>215</v>
      </c>
      <c r="AR35" t="s">
        <v>11770</v>
      </c>
      <c r="AS35" t="s">
        <v>9119</v>
      </c>
      <c r="AT35" t="s">
        <v>9182</v>
      </c>
      <c r="AU35" t="s">
        <v>132</v>
      </c>
      <c r="AV35" t="s">
        <v>132</v>
      </c>
      <c r="AW35" t="s">
        <v>8942</v>
      </c>
      <c r="AX35" t="s">
        <v>161</v>
      </c>
      <c r="AY35" t="s">
        <v>138</v>
      </c>
      <c r="AZ35" t="s">
        <v>312</v>
      </c>
      <c r="BA35">
        <v>17</v>
      </c>
      <c r="BB35" t="s">
        <v>11756</v>
      </c>
      <c r="BC35" t="s">
        <v>11770</v>
      </c>
      <c r="BD35" t="s">
        <v>9118</v>
      </c>
      <c r="BE35" t="s">
        <v>9182</v>
      </c>
      <c r="BF35" t="s">
        <v>132</v>
      </c>
      <c r="BG35" t="s">
        <v>132</v>
      </c>
      <c r="BL35">
        <v>8</v>
      </c>
      <c r="BM35" t="s">
        <v>6962</v>
      </c>
      <c r="BN35" t="s">
        <v>5934</v>
      </c>
      <c r="BO35">
        <v>5</v>
      </c>
      <c r="BP35">
        <v>100</v>
      </c>
      <c r="BQ35">
        <v>90</v>
      </c>
      <c r="BR35">
        <f t="shared" si="0"/>
        <v>4.0999999999999996</v>
      </c>
      <c r="BZ35" t="s">
        <v>10759</v>
      </c>
      <c r="CA35" t="s">
        <v>10085</v>
      </c>
      <c r="CB35">
        <v>1</v>
      </c>
      <c r="CC35">
        <v>1500</v>
      </c>
      <c r="CD35">
        <f t="shared" si="2"/>
        <v>1.5</v>
      </c>
      <c r="CE35">
        <v>8</v>
      </c>
      <c r="CF35" t="s">
        <v>10797</v>
      </c>
      <c r="CG35" t="s">
        <v>5934</v>
      </c>
      <c r="CH35">
        <v>1</v>
      </c>
      <c r="CI35">
        <v>2</v>
      </c>
      <c r="CJ35">
        <v>0</v>
      </c>
      <c r="CK35">
        <v>90</v>
      </c>
      <c r="CL35">
        <f t="shared" si="3"/>
        <v>0.72</v>
      </c>
      <c r="CU35" t="s">
        <v>10762</v>
      </c>
      <c r="CV35" t="s">
        <v>10089</v>
      </c>
      <c r="CW35">
        <v>1</v>
      </c>
      <c r="CX35">
        <v>0</v>
      </c>
      <c r="CY35">
        <v>2000</v>
      </c>
      <c r="CZ35">
        <f t="shared" si="5"/>
        <v>2</v>
      </c>
      <c r="DA35" t="s">
        <v>7034</v>
      </c>
      <c r="DB35">
        <v>2</v>
      </c>
      <c r="DF35">
        <f t="shared" si="6"/>
        <v>0</v>
      </c>
      <c r="DG35">
        <v>10.199999999999999</v>
      </c>
      <c r="DH35">
        <v>10</v>
      </c>
    </row>
    <row r="36" spans="1:112" x14ac:dyDescent="0.25">
      <c r="A36">
        <v>0</v>
      </c>
      <c r="B36" t="s">
        <v>8894</v>
      </c>
      <c r="H36">
        <v>0</v>
      </c>
      <c r="Q36">
        <v>0</v>
      </c>
      <c r="AB36">
        <v>5</v>
      </c>
      <c r="AC36" t="s">
        <v>7044</v>
      </c>
      <c r="AD36" t="s">
        <v>8931</v>
      </c>
      <c r="AE36" t="s">
        <v>84</v>
      </c>
      <c r="AF36" t="s">
        <v>138</v>
      </c>
      <c r="AG36" t="s">
        <v>11770</v>
      </c>
      <c r="AH36" t="s">
        <v>84</v>
      </c>
      <c r="AI36" t="s">
        <v>132</v>
      </c>
      <c r="AJ36" t="s">
        <v>132</v>
      </c>
      <c r="AK36" t="s">
        <v>132</v>
      </c>
      <c r="AL36" t="s">
        <v>84</v>
      </c>
      <c r="AM36" t="s">
        <v>132</v>
      </c>
      <c r="AN36" t="s">
        <v>132</v>
      </c>
      <c r="AO36" t="s">
        <v>8941</v>
      </c>
      <c r="AP36" t="s">
        <v>84</v>
      </c>
      <c r="AQ36" t="s">
        <v>138</v>
      </c>
      <c r="AR36" t="s">
        <v>11770</v>
      </c>
      <c r="AS36" t="s">
        <v>84</v>
      </c>
      <c r="AT36" t="s">
        <v>132</v>
      </c>
      <c r="AU36" t="s">
        <v>132</v>
      </c>
      <c r="AV36" t="s">
        <v>132</v>
      </c>
      <c r="AW36" t="s">
        <v>8944</v>
      </c>
      <c r="AX36" t="s">
        <v>84</v>
      </c>
      <c r="AY36" t="s">
        <v>138</v>
      </c>
      <c r="AZ36" t="s">
        <v>839</v>
      </c>
      <c r="BA36">
        <v>0</v>
      </c>
      <c r="BB36" t="s">
        <v>11761</v>
      </c>
      <c r="BC36" t="s">
        <v>11770</v>
      </c>
      <c r="BD36" t="s">
        <v>84</v>
      </c>
      <c r="BE36" t="s">
        <v>132</v>
      </c>
      <c r="BF36" t="s">
        <v>132</v>
      </c>
      <c r="BG36" t="s">
        <v>132</v>
      </c>
      <c r="BL36">
        <v>1</v>
      </c>
      <c r="BM36" t="s">
        <v>10800</v>
      </c>
      <c r="BN36" t="s">
        <v>5936</v>
      </c>
      <c r="BO36">
        <v>1</v>
      </c>
      <c r="BP36">
        <v>1000</v>
      </c>
      <c r="BQ36">
        <v>350</v>
      </c>
      <c r="BR36">
        <f t="shared" si="0"/>
        <v>1.35</v>
      </c>
      <c r="BZ36" t="s">
        <v>10760</v>
      </c>
      <c r="CA36" t="s">
        <v>10089</v>
      </c>
      <c r="CB36">
        <v>1</v>
      </c>
      <c r="CC36">
        <v>2000</v>
      </c>
      <c r="CD36">
        <f t="shared" si="2"/>
        <v>2</v>
      </c>
      <c r="CE36">
        <v>4</v>
      </c>
      <c r="CF36" t="s">
        <v>6955</v>
      </c>
      <c r="CG36" t="s">
        <v>5934</v>
      </c>
      <c r="CH36">
        <v>2</v>
      </c>
      <c r="CI36">
        <v>1</v>
      </c>
      <c r="CJ36">
        <v>0</v>
      </c>
      <c r="CK36">
        <v>90</v>
      </c>
      <c r="CL36">
        <f t="shared" si="3"/>
        <v>0.72</v>
      </c>
      <c r="CU36" t="s">
        <v>10763</v>
      </c>
      <c r="CV36" t="s">
        <v>10085</v>
      </c>
      <c r="CW36">
        <v>1</v>
      </c>
      <c r="CX36">
        <v>0</v>
      </c>
      <c r="CY36">
        <v>1500</v>
      </c>
      <c r="CZ36">
        <f t="shared" si="5"/>
        <v>1.5</v>
      </c>
      <c r="DA36" t="s">
        <v>7034</v>
      </c>
      <c r="DB36">
        <v>3</v>
      </c>
      <c r="DF36">
        <f t="shared" si="6"/>
        <v>0</v>
      </c>
      <c r="DG36">
        <v>25.5</v>
      </c>
      <c r="DH36">
        <v>25</v>
      </c>
    </row>
    <row r="37" spans="1:112" x14ac:dyDescent="0.25">
      <c r="A37">
        <v>1</v>
      </c>
      <c r="B37" t="s">
        <v>8894</v>
      </c>
      <c r="H37">
        <v>1</v>
      </c>
      <c r="Q37">
        <v>2</v>
      </c>
      <c r="AB37">
        <v>5</v>
      </c>
      <c r="AC37" t="s">
        <v>10837</v>
      </c>
      <c r="BA37">
        <v>0</v>
      </c>
      <c r="BL37">
        <v>8</v>
      </c>
      <c r="BM37" t="s">
        <v>10745</v>
      </c>
      <c r="BN37" t="s">
        <v>5934</v>
      </c>
      <c r="BO37">
        <v>2</v>
      </c>
      <c r="BP37">
        <v>100</v>
      </c>
      <c r="BQ37">
        <v>90</v>
      </c>
      <c r="BR37">
        <f t="shared" si="0"/>
        <v>1.64</v>
      </c>
      <c r="BZ37" t="s">
        <v>10761</v>
      </c>
      <c r="CA37" t="s">
        <v>10085</v>
      </c>
      <c r="CB37">
        <v>1</v>
      </c>
      <c r="CC37">
        <v>1500</v>
      </c>
      <c r="CD37">
        <f t="shared" si="2"/>
        <v>1.5</v>
      </c>
      <c r="CE37">
        <v>16</v>
      </c>
      <c r="CF37" t="s">
        <v>6956</v>
      </c>
      <c r="CG37" t="s">
        <v>5934</v>
      </c>
      <c r="CH37">
        <v>2</v>
      </c>
      <c r="CI37">
        <v>2</v>
      </c>
      <c r="CJ37">
        <v>0</v>
      </c>
      <c r="CK37">
        <v>90</v>
      </c>
      <c r="CL37">
        <f t="shared" si="3"/>
        <v>2.88</v>
      </c>
      <c r="CU37" t="s">
        <v>10764</v>
      </c>
      <c r="CV37" t="s">
        <v>10089</v>
      </c>
      <c r="CW37">
        <v>1</v>
      </c>
      <c r="CX37">
        <v>0</v>
      </c>
      <c r="CY37">
        <v>2000</v>
      </c>
      <c r="CZ37">
        <f t="shared" si="5"/>
        <v>2</v>
      </c>
      <c r="DA37" t="s">
        <v>7020</v>
      </c>
      <c r="DB37">
        <v>0</v>
      </c>
      <c r="DF37">
        <f t="shared" si="6"/>
        <v>0</v>
      </c>
      <c r="DG37">
        <v>50</v>
      </c>
      <c r="DH37">
        <v>50</v>
      </c>
    </row>
    <row r="38" spans="1:112" ht="137.5" x14ac:dyDescent="0.25">
      <c r="A38">
        <v>1008</v>
      </c>
      <c r="B38" t="s">
        <v>8890</v>
      </c>
      <c r="H38">
        <v>4</v>
      </c>
      <c r="Q38">
        <v>6</v>
      </c>
      <c r="AB38">
        <v>3</v>
      </c>
      <c r="AC38" t="s">
        <v>10845</v>
      </c>
      <c r="AD38" s="10" t="s">
        <v>10985</v>
      </c>
      <c r="AE38" s="10" t="s">
        <v>9053</v>
      </c>
      <c r="AF38" s="10" t="s">
        <v>9074</v>
      </c>
      <c r="AG38" s="10" t="s">
        <v>11775</v>
      </c>
      <c r="AH38" s="10" t="s">
        <v>9053</v>
      </c>
      <c r="AI38" s="10" t="s">
        <v>9188</v>
      </c>
      <c r="AJ38" s="10" t="s">
        <v>9188</v>
      </c>
      <c r="AK38" s="10" t="s">
        <v>9188</v>
      </c>
      <c r="AL38" s="10" t="s">
        <v>9053</v>
      </c>
      <c r="AM38" s="10" t="s">
        <v>9188</v>
      </c>
      <c r="AN38" s="10" t="s">
        <v>9188</v>
      </c>
      <c r="AO38" t="s">
        <v>8941</v>
      </c>
      <c r="AP38" t="s">
        <v>84</v>
      </c>
      <c r="AQ38" t="s">
        <v>138</v>
      </c>
      <c r="AR38" t="s">
        <v>11770</v>
      </c>
      <c r="AS38" t="s">
        <v>84</v>
      </c>
      <c r="AT38" t="s">
        <v>132</v>
      </c>
      <c r="AU38" t="s">
        <v>132</v>
      </c>
      <c r="AV38" t="s">
        <v>132</v>
      </c>
      <c r="AW38" t="s">
        <v>8945</v>
      </c>
      <c r="AX38" t="s">
        <v>160</v>
      </c>
      <c r="AY38" t="s">
        <v>138</v>
      </c>
      <c r="AZ38" t="s">
        <v>165</v>
      </c>
      <c r="BA38">
        <v>20</v>
      </c>
      <c r="BB38" t="s">
        <v>9096</v>
      </c>
      <c r="BC38" t="s">
        <v>11770</v>
      </c>
      <c r="BD38" t="s">
        <v>844</v>
      </c>
      <c r="BE38" t="s">
        <v>132</v>
      </c>
      <c r="BF38" t="s">
        <v>132</v>
      </c>
      <c r="BG38" t="s">
        <v>132</v>
      </c>
      <c r="BL38">
        <v>8</v>
      </c>
      <c r="BM38" t="s">
        <v>6933</v>
      </c>
      <c r="BN38" t="s">
        <v>5934</v>
      </c>
      <c r="BO38">
        <v>2</v>
      </c>
      <c r="BP38">
        <v>100</v>
      </c>
      <c r="BQ38">
        <v>90</v>
      </c>
      <c r="BR38">
        <f t="shared" si="0"/>
        <v>1.64</v>
      </c>
      <c r="BZ38" t="s">
        <v>10762</v>
      </c>
      <c r="CA38" t="s">
        <v>10089</v>
      </c>
      <c r="CB38">
        <v>1</v>
      </c>
      <c r="CC38">
        <v>2000</v>
      </c>
      <c r="CD38">
        <f t="shared" si="2"/>
        <v>2</v>
      </c>
      <c r="CE38">
        <v>8</v>
      </c>
      <c r="CF38" t="s">
        <v>6957</v>
      </c>
      <c r="CG38" t="s">
        <v>5934</v>
      </c>
      <c r="CH38">
        <v>2</v>
      </c>
      <c r="CI38">
        <v>0</v>
      </c>
      <c r="CJ38">
        <v>0</v>
      </c>
      <c r="CK38">
        <v>90</v>
      </c>
      <c r="CL38">
        <f t="shared" si="3"/>
        <v>1.44</v>
      </c>
      <c r="CU38" t="s">
        <v>10765</v>
      </c>
      <c r="CV38" t="s">
        <v>10085</v>
      </c>
      <c r="CW38">
        <v>1</v>
      </c>
      <c r="CX38">
        <v>0</v>
      </c>
      <c r="CY38">
        <v>1500</v>
      </c>
      <c r="CZ38">
        <f t="shared" si="5"/>
        <v>1.5</v>
      </c>
      <c r="DA38" t="s">
        <v>7019</v>
      </c>
      <c r="DB38">
        <v>0</v>
      </c>
      <c r="DF38">
        <f t="shared" si="6"/>
        <v>0</v>
      </c>
      <c r="DG38">
        <v>4.333333333333333</v>
      </c>
      <c r="DH38">
        <v>4</v>
      </c>
    </row>
    <row r="39" spans="1:112" x14ac:dyDescent="0.25">
      <c r="A39">
        <v>8</v>
      </c>
      <c r="B39" t="s">
        <v>8891</v>
      </c>
      <c r="H39">
        <v>1</v>
      </c>
      <c r="AC39" t="s">
        <v>10807</v>
      </c>
      <c r="AD39" t="s">
        <v>10972</v>
      </c>
      <c r="AE39" t="s">
        <v>84</v>
      </c>
      <c r="AF39" t="s">
        <v>142</v>
      </c>
      <c r="AG39" t="s">
        <v>11771</v>
      </c>
      <c r="AH39" t="s">
        <v>84</v>
      </c>
      <c r="AI39" t="s">
        <v>132</v>
      </c>
      <c r="AJ39" t="s">
        <v>132</v>
      </c>
      <c r="AK39" t="s">
        <v>132</v>
      </c>
      <c r="AL39" t="s">
        <v>84</v>
      </c>
      <c r="AM39" t="s">
        <v>132</v>
      </c>
      <c r="AN39" t="s">
        <v>132</v>
      </c>
      <c r="AO39" t="s">
        <v>8946</v>
      </c>
      <c r="AP39" t="s">
        <v>864</v>
      </c>
      <c r="AQ39" t="s">
        <v>137</v>
      </c>
      <c r="AR39" t="s">
        <v>11770</v>
      </c>
      <c r="AS39" t="s">
        <v>9120</v>
      </c>
      <c r="AT39" t="s">
        <v>9183</v>
      </c>
      <c r="AU39" t="s">
        <v>132</v>
      </c>
      <c r="AV39" t="s">
        <v>132</v>
      </c>
      <c r="AW39" t="s">
        <v>8947</v>
      </c>
      <c r="AX39" t="s">
        <v>161</v>
      </c>
      <c r="AY39" t="s">
        <v>138</v>
      </c>
      <c r="AZ39" t="s">
        <v>141</v>
      </c>
      <c r="BA39">
        <v>2</v>
      </c>
      <c r="BB39" t="s">
        <v>11090</v>
      </c>
      <c r="BC39" t="s">
        <v>11770</v>
      </c>
      <c r="BD39" t="s">
        <v>9121</v>
      </c>
      <c r="BE39" t="s">
        <v>9182</v>
      </c>
      <c r="BF39" t="s">
        <v>132</v>
      </c>
      <c r="BG39" t="s">
        <v>132</v>
      </c>
      <c r="BL39">
        <v>8</v>
      </c>
      <c r="BM39" t="s">
        <v>6934</v>
      </c>
      <c r="BN39" t="s">
        <v>5934</v>
      </c>
      <c r="BO39">
        <v>2</v>
      </c>
      <c r="BP39">
        <v>100</v>
      </c>
      <c r="BQ39">
        <v>90</v>
      </c>
      <c r="BR39">
        <f t="shared" si="0"/>
        <v>1.64</v>
      </c>
      <c r="BZ39" t="s">
        <v>10763</v>
      </c>
      <c r="CA39" t="s">
        <v>10085</v>
      </c>
      <c r="CB39">
        <v>1</v>
      </c>
      <c r="CC39">
        <v>1500</v>
      </c>
      <c r="CD39">
        <f t="shared" si="2"/>
        <v>1.5</v>
      </c>
      <c r="CE39">
        <v>6</v>
      </c>
      <c r="CF39" t="s">
        <v>6958</v>
      </c>
      <c r="CG39" t="s">
        <v>5934</v>
      </c>
      <c r="CH39">
        <v>1</v>
      </c>
      <c r="CI39">
        <v>0</v>
      </c>
      <c r="CJ39">
        <v>0</v>
      </c>
      <c r="CK39">
        <v>90</v>
      </c>
      <c r="CL39">
        <f t="shared" si="3"/>
        <v>0.54</v>
      </c>
      <c r="CU39" t="s">
        <v>10766</v>
      </c>
      <c r="CV39" t="s">
        <v>10089</v>
      </c>
      <c r="CW39">
        <v>1</v>
      </c>
      <c r="CX39">
        <v>0</v>
      </c>
      <c r="CY39">
        <v>2000</v>
      </c>
      <c r="CZ39">
        <f t="shared" si="5"/>
        <v>2</v>
      </c>
      <c r="DA39" t="s">
        <v>7019</v>
      </c>
      <c r="DB39">
        <v>1</v>
      </c>
      <c r="DF39">
        <f t="shared" si="6"/>
        <v>0</v>
      </c>
      <c r="DG39">
        <v>50</v>
      </c>
      <c r="DH39">
        <v>50</v>
      </c>
    </row>
    <row r="40" spans="1:112" x14ac:dyDescent="0.25">
      <c r="A40">
        <v>10</v>
      </c>
      <c r="B40" t="s">
        <v>6534</v>
      </c>
      <c r="H40">
        <v>1</v>
      </c>
      <c r="Q40">
        <v>5</v>
      </c>
      <c r="AC40" t="s">
        <v>6940</v>
      </c>
      <c r="AD40" t="s">
        <v>8948</v>
      </c>
      <c r="AE40" t="s">
        <v>142</v>
      </c>
      <c r="AF40" t="s">
        <v>142</v>
      </c>
      <c r="AG40" t="s">
        <v>11770</v>
      </c>
      <c r="AH40" t="s">
        <v>9119</v>
      </c>
      <c r="AI40" t="s">
        <v>9182</v>
      </c>
      <c r="AJ40" t="s">
        <v>132</v>
      </c>
      <c r="AK40" t="s">
        <v>132</v>
      </c>
      <c r="AL40" t="s">
        <v>84</v>
      </c>
      <c r="AM40" t="s">
        <v>132</v>
      </c>
      <c r="AN40" t="s">
        <v>132</v>
      </c>
      <c r="AW40" t="s">
        <v>10986</v>
      </c>
      <c r="AX40" t="s">
        <v>161</v>
      </c>
      <c r="AY40" t="s">
        <v>138</v>
      </c>
      <c r="AZ40" t="s">
        <v>161</v>
      </c>
      <c r="BA40">
        <v>1</v>
      </c>
      <c r="BB40" t="s">
        <v>318</v>
      </c>
      <c r="BC40" t="s">
        <v>11770</v>
      </c>
      <c r="BD40" t="s">
        <v>9122</v>
      </c>
      <c r="BE40" t="s">
        <v>9182</v>
      </c>
      <c r="BF40" t="s">
        <v>132</v>
      </c>
      <c r="BG40" t="s">
        <v>9217</v>
      </c>
      <c r="BL40">
        <v>8</v>
      </c>
      <c r="BM40" t="s">
        <v>10801</v>
      </c>
      <c r="BN40" t="s">
        <v>5934</v>
      </c>
      <c r="BO40">
        <v>2</v>
      </c>
      <c r="BP40">
        <v>100</v>
      </c>
      <c r="BQ40">
        <v>90</v>
      </c>
      <c r="BR40">
        <f t="shared" si="0"/>
        <v>1.64</v>
      </c>
      <c r="BZ40" t="s">
        <v>10764</v>
      </c>
      <c r="CA40" t="s">
        <v>10089</v>
      </c>
      <c r="CB40">
        <v>1</v>
      </c>
      <c r="CC40">
        <v>2000</v>
      </c>
      <c r="CD40">
        <f t="shared" si="2"/>
        <v>2</v>
      </c>
      <c r="CE40">
        <v>8</v>
      </c>
      <c r="CF40" t="s">
        <v>6959</v>
      </c>
      <c r="CG40" t="s">
        <v>5934</v>
      </c>
      <c r="CH40">
        <v>2</v>
      </c>
      <c r="CI40">
        <v>1</v>
      </c>
      <c r="CJ40">
        <v>0</v>
      </c>
      <c r="CK40">
        <v>90</v>
      </c>
      <c r="CL40">
        <f t="shared" si="3"/>
        <v>1.44</v>
      </c>
      <c r="CU40" t="s">
        <v>10767</v>
      </c>
      <c r="CV40" t="s">
        <v>5969</v>
      </c>
      <c r="CW40">
        <v>1</v>
      </c>
      <c r="CX40">
        <v>1</v>
      </c>
      <c r="CY40">
        <v>2000</v>
      </c>
      <c r="CZ40">
        <f t="shared" si="5"/>
        <v>2</v>
      </c>
      <c r="DA40" t="s">
        <v>7036</v>
      </c>
      <c r="DB40">
        <v>0</v>
      </c>
      <c r="DF40">
        <f t="shared" si="6"/>
        <v>0</v>
      </c>
      <c r="DG40">
        <v>1.26</v>
      </c>
      <c r="DH40">
        <v>1</v>
      </c>
    </row>
    <row r="41" spans="1:112" ht="112.5" x14ac:dyDescent="0.25">
      <c r="A41">
        <v>96</v>
      </c>
      <c r="B41" t="s">
        <v>6534</v>
      </c>
      <c r="H41">
        <v>2</v>
      </c>
      <c r="Q41">
        <v>6</v>
      </c>
      <c r="AC41" t="s">
        <v>6929</v>
      </c>
      <c r="AW41" s="10" t="s">
        <v>11753</v>
      </c>
      <c r="AX41" t="s">
        <v>163</v>
      </c>
      <c r="AY41" t="s">
        <v>138</v>
      </c>
      <c r="AZ41" t="s">
        <v>161</v>
      </c>
      <c r="BA41">
        <v>1</v>
      </c>
      <c r="BB41" t="s">
        <v>318</v>
      </c>
      <c r="BC41" t="s">
        <v>11770</v>
      </c>
      <c r="BD41" t="s">
        <v>11097</v>
      </c>
      <c r="BE41" t="s">
        <v>132</v>
      </c>
      <c r="BF41" t="s">
        <v>9208</v>
      </c>
      <c r="BG41" t="s">
        <v>132</v>
      </c>
      <c r="BL41">
        <v>168</v>
      </c>
      <c r="BM41" t="s">
        <v>7000</v>
      </c>
      <c r="BN41" t="s">
        <v>5934</v>
      </c>
      <c r="BO41">
        <v>1</v>
      </c>
      <c r="BP41">
        <v>100</v>
      </c>
      <c r="BQ41">
        <v>90</v>
      </c>
      <c r="BR41">
        <f t="shared" si="0"/>
        <v>15.22</v>
      </c>
      <c r="BZ41" t="s">
        <v>10765</v>
      </c>
      <c r="CA41" t="s">
        <v>10085</v>
      </c>
      <c r="CB41">
        <v>1</v>
      </c>
      <c r="CC41">
        <v>1500</v>
      </c>
      <c r="CD41">
        <f t="shared" si="2"/>
        <v>1.5</v>
      </c>
      <c r="CE41">
        <v>3</v>
      </c>
      <c r="CF41" t="s">
        <v>6931</v>
      </c>
      <c r="CG41" t="s">
        <v>5934</v>
      </c>
      <c r="CH41">
        <v>2</v>
      </c>
      <c r="CI41">
        <v>0</v>
      </c>
      <c r="CJ41">
        <v>0</v>
      </c>
      <c r="CK41">
        <v>90</v>
      </c>
      <c r="CL41">
        <f t="shared" si="3"/>
        <v>0.54</v>
      </c>
      <c r="CU41" t="s">
        <v>10768</v>
      </c>
      <c r="CV41" t="s">
        <v>10085</v>
      </c>
      <c r="CW41">
        <v>1</v>
      </c>
      <c r="CX41">
        <v>0</v>
      </c>
      <c r="CY41">
        <v>1500</v>
      </c>
      <c r="CZ41">
        <f t="shared" si="5"/>
        <v>1.5</v>
      </c>
      <c r="DA41" t="s">
        <v>7036</v>
      </c>
      <c r="DB41">
        <v>1</v>
      </c>
      <c r="DF41">
        <f t="shared" si="6"/>
        <v>0</v>
      </c>
      <c r="DG41">
        <v>10</v>
      </c>
      <c r="DH41">
        <v>10</v>
      </c>
    </row>
    <row r="42" spans="1:112" x14ac:dyDescent="0.25">
      <c r="A42">
        <v>6</v>
      </c>
      <c r="B42" t="s">
        <v>6534</v>
      </c>
      <c r="H42">
        <v>1</v>
      </c>
      <c r="Q42">
        <v>4</v>
      </c>
      <c r="AC42" t="s">
        <v>6926</v>
      </c>
      <c r="AW42" t="s">
        <v>10987</v>
      </c>
      <c r="AX42" t="s">
        <v>137</v>
      </c>
      <c r="AY42" t="s">
        <v>138</v>
      </c>
      <c r="AZ42" t="s">
        <v>143</v>
      </c>
      <c r="BA42">
        <v>1</v>
      </c>
      <c r="BB42" t="s">
        <v>11762</v>
      </c>
      <c r="BC42" t="s">
        <v>11770</v>
      </c>
      <c r="BD42" t="s">
        <v>11098</v>
      </c>
      <c r="BE42" t="s">
        <v>132</v>
      </c>
      <c r="BF42" t="s">
        <v>9209</v>
      </c>
      <c r="BG42" t="s">
        <v>132</v>
      </c>
      <c r="BL42">
        <v>2</v>
      </c>
      <c r="BM42" t="s">
        <v>6963</v>
      </c>
      <c r="BN42" t="s">
        <v>5934</v>
      </c>
      <c r="BO42">
        <v>2</v>
      </c>
      <c r="BP42">
        <v>100</v>
      </c>
      <c r="BQ42">
        <v>90</v>
      </c>
      <c r="BR42">
        <f t="shared" si="0"/>
        <v>0.56000000000000005</v>
      </c>
      <c r="BZ42" t="s">
        <v>10766</v>
      </c>
      <c r="CA42" t="s">
        <v>10089</v>
      </c>
      <c r="CB42">
        <v>1</v>
      </c>
      <c r="CC42">
        <v>2000</v>
      </c>
      <c r="CD42">
        <f t="shared" si="2"/>
        <v>2</v>
      </c>
      <c r="CE42">
        <v>4</v>
      </c>
      <c r="CF42" t="s">
        <v>6931</v>
      </c>
      <c r="CG42" t="s">
        <v>5934</v>
      </c>
      <c r="CH42">
        <v>2</v>
      </c>
      <c r="CI42">
        <v>1</v>
      </c>
      <c r="CJ42">
        <v>0</v>
      </c>
      <c r="CK42">
        <v>90</v>
      </c>
      <c r="CL42">
        <f t="shared" si="3"/>
        <v>0.72</v>
      </c>
      <c r="CU42" t="s">
        <v>10769</v>
      </c>
      <c r="CV42" t="s">
        <v>10085</v>
      </c>
      <c r="CW42">
        <v>1</v>
      </c>
      <c r="CX42">
        <v>0</v>
      </c>
      <c r="CY42">
        <v>1500</v>
      </c>
      <c r="CZ42">
        <f t="shared" si="5"/>
        <v>1.5</v>
      </c>
      <c r="DA42" t="s">
        <v>7036</v>
      </c>
      <c r="DB42">
        <v>2</v>
      </c>
      <c r="DF42">
        <f t="shared" si="6"/>
        <v>0</v>
      </c>
      <c r="DG42">
        <v>50</v>
      </c>
      <c r="DH42">
        <v>50</v>
      </c>
    </row>
    <row r="43" spans="1:112" x14ac:dyDescent="0.25">
      <c r="A43">
        <v>0</v>
      </c>
      <c r="B43" t="s">
        <v>107</v>
      </c>
      <c r="AC43" t="s">
        <v>7050</v>
      </c>
      <c r="BA43">
        <v>0</v>
      </c>
      <c r="BL43">
        <v>8</v>
      </c>
      <c r="BM43" t="s">
        <v>6935</v>
      </c>
      <c r="BN43" t="s">
        <v>5934</v>
      </c>
      <c r="BO43">
        <v>2</v>
      </c>
      <c r="BP43">
        <v>100</v>
      </c>
      <c r="BQ43">
        <v>90</v>
      </c>
      <c r="BR43">
        <f t="shared" si="0"/>
        <v>1.64</v>
      </c>
      <c r="BZ43" t="s">
        <v>10767</v>
      </c>
      <c r="CA43" t="s">
        <v>5969</v>
      </c>
      <c r="CB43">
        <v>1</v>
      </c>
      <c r="CC43">
        <v>2000</v>
      </c>
      <c r="CD43">
        <f t="shared" si="2"/>
        <v>2</v>
      </c>
      <c r="CE43">
        <v>2</v>
      </c>
      <c r="CF43" t="s">
        <v>6932</v>
      </c>
      <c r="CG43" t="s">
        <v>5934</v>
      </c>
      <c r="CH43">
        <v>2</v>
      </c>
      <c r="CI43">
        <v>0</v>
      </c>
      <c r="CJ43">
        <v>0</v>
      </c>
      <c r="CK43">
        <v>90</v>
      </c>
      <c r="CL43">
        <f t="shared" si="3"/>
        <v>0.36</v>
      </c>
      <c r="CU43" t="s">
        <v>10770</v>
      </c>
      <c r="CV43" t="s">
        <v>5972</v>
      </c>
      <c r="CW43">
        <v>1</v>
      </c>
      <c r="CX43">
        <v>0</v>
      </c>
      <c r="CY43">
        <v>3000</v>
      </c>
      <c r="CZ43">
        <f t="shared" si="5"/>
        <v>3</v>
      </c>
      <c r="DA43" t="s">
        <v>7036</v>
      </c>
      <c r="DB43">
        <v>3</v>
      </c>
      <c r="DF43">
        <f t="shared" si="6"/>
        <v>0</v>
      </c>
      <c r="DG43">
        <v>25</v>
      </c>
      <c r="DH43">
        <v>25</v>
      </c>
    </row>
    <row r="44" spans="1:112" x14ac:dyDescent="0.25">
      <c r="A44">
        <v>0</v>
      </c>
      <c r="B44" t="s">
        <v>107</v>
      </c>
      <c r="AC44" t="s">
        <v>7051</v>
      </c>
      <c r="BA44">
        <v>0</v>
      </c>
      <c r="BL44">
        <v>8</v>
      </c>
      <c r="BM44" t="s">
        <v>6941</v>
      </c>
      <c r="BN44" t="s">
        <v>5934</v>
      </c>
      <c r="BO44">
        <v>2</v>
      </c>
      <c r="BP44">
        <v>100</v>
      </c>
      <c r="BQ44">
        <v>90</v>
      </c>
      <c r="BR44">
        <f t="shared" si="0"/>
        <v>1.64</v>
      </c>
      <c r="BZ44" t="s">
        <v>10768</v>
      </c>
      <c r="CA44" t="s">
        <v>10085</v>
      </c>
      <c r="CB44">
        <v>1</v>
      </c>
      <c r="CC44">
        <v>1500</v>
      </c>
      <c r="CD44">
        <f t="shared" si="2"/>
        <v>1.5</v>
      </c>
      <c r="CE44">
        <v>1</v>
      </c>
      <c r="CF44" t="s">
        <v>10798</v>
      </c>
      <c r="CG44" t="s">
        <v>5934</v>
      </c>
      <c r="CH44">
        <v>1</v>
      </c>
      <c r="CI44">
        <v>0</v>
      </c>
      <c r="CJ44">
        <v>0</v>
      </c>
      <c r="CK44">
        <v>90</v>
      </c>
      <c r="CL44">
        <f t="shared" si="3"/>
        <v>0.09</v>
      </c>
      <c r="CU44" t="s">
        <v>10771</v>
      </c>
      <c r="CV44" t="s">
        <v>10085</v>
      </c>
      <c r="CW44">
        <v>1</v>
      </c>
      <c r="CX44">
        <v>0</v>
      </c>
      <c r="CY44">
        <v>1500</v>
      </c>
      <c r="CZ44">
        <f t="shared" si="5"/>
        <v>1.5</v>
      </c>
      <c r="DA44" t="s">
        <v>6951</v>
      </c>
      <c r="DB44">
        <v>0</v>
      </c>
      <c r="DC44">
        <v>0.72</v>
      </c>
      <c r="DF44">
        <f t="shared" si="6"/>
        <v>0.72</v>
      </c>
      <c r="DG44">
        <v>49</v>
      </c>
      <c r="DH44">
        <v>49</v>
      </c>
    </row>
    <row r="45" spans="1:112" x14ac:dyDescent="0.25">
      <c r="A45">
        <v>730</v>
      </c>
      <c r="B45" t="s">
        <v>8891</v>
      </c>
      <c r="H45">
        <v>3</v>
      </c>
      <c r="AC45" t="s">
        <v>10799</v>
      </c>
      <c r="AD45" t="s">
        <v>8928</v>
      </c>
      <c r="AE45" t="s">
        <v>142</v>
      </c>
      <c r="AF45" t="s">
        <v>881</v>
      </c>
      <c r="AG45" t="s">
        <v>11770</v>
      </c>
      <c r="AH45" t="s">
        <v>9123</v>
      </c>
      <c r="AI45" t="s">
        <v>9182</v>
      </c>
      <c r="AJ45" t="s">
        <v>132</v>
      </c>
      <c r="AK45" t="s">
        <v>132</v>
      </c>
      <c r="AL45" t="s">
        <v>84</v>
      </c>
      <c r="AM45" t="s">
        <v>132</v>
      </c>
      <c r="AN45" t="s">
        <v>132</v>
      </c>
      <c r="BA45">
        <v>0</v>
      </c>
      <c r="BL45">
        <v>8</v>
      </c>
      <c r="BM45" t="s">
        <v>6942</v>
      </c>
      <c r="BN45" t="s">
        <v>5934</v>
      </c>
      <c r="BO45">
        <v>2</v>
      </c>
      <c r="BP45">
        <v>100</v>
      </c>
      <c r="BQ45">
        <v>90</v>
      </c>
      <c r="BR45">
        <f t="shared" si="0"/>
        <v>1.64</v>
      </c>
      <c r="BZ45" t="s">
        <v>10769</v>
      </c>
      <c r="CA45" t="s">
        <v>10085</v>
      </c>
      <c r="CB45">
        <v>1</v>
      </c>
      <c r="CC45">
        <v>1500</v>
      </c>
      <c r="CD45">
        <f t="shared" si="2"/>
        <v>1.5</v>
      </c>
      <c r="CE45">
        <v>100</v>
      </c>
      <c r="CF45" t="s">
        <v>10744</v>
      </c>
      <c r="CG45" t="s">
        <v>5934</v>
      </c>
      <c r="CH45">
        <v>2</v>
      </c>
      <c r="CI45">
        <v>0</v>
      </c>
      <c r="CJ45">
        <v>0</v>
      </c>
      <c r="CK45">
        <v>90</v>
      </c>
      <c r="CL45">
        <f t="shared" si="3"/>
        <v>18</v>
      </c>
      <c r="CU45" t="s">
        <v>10772</v>
      </c>
      <c r="CV45" t="s">
        <v>5972</v>
      </c>
      <c r="CW45">
        <v>1</v>
      </c>
      <c r="CX45">
        <v>0</v>
      </c>
      <c r="CY45">
        <v>3000</v>
      </c>
      <c r="CZ45">
        <f t="shared" si="5"/>
        <v>3</v>
      </c>
      <c r="DA45" t="s">
        <v>7003</v>
      </c>
      <c r="DB45">
        <v>0</v>
      </c>
      <c r="DF45">
        <f t="shared" si="6"/>
        <v>0</v>
      </c>
      <c r="DG45">
        <v>49</v>
      </c>
      <c r="DH45">
        <v>49</v>
      </c>
    </row>
    <row r="46" spans="1:112" x14ac:dyDescent="0.25">
      <c r="A46">
        <v>4</v>
      </c>
      <c r="B46" t="s">
        <v>8891</v>
      </c>
      <c r="H46">
        <v>1</v>
      </c>
      <c r="AC46" t="s">
        <v>10820</v>
      </c>
      <c r="BA46">
        <v>0</v>
      </c>
      <c r="BL46">
        <v>20</v>
      </c>
      <c r="BM46" t="s">
        <v>10802</v>
      </c>
      <c r="BN46" t="s">
        <v>5934</v>
      </c>
      <c r="BO46">
        <v>2</v>
      </c>
      <c r="BP46">
        <v>100</v>
      </c>
      <c r="BQ46">
        <v>90</v>
      </c>
      <c r="BR46">
        <f t="shared" si="0"/>
        <v>3.8</v>
      </c>
      <c r="BZ46" t="s">
        <v>10770</v>
      </c>
      <c r="CA46" t="s">
        <v>5972</v>
      </c>
      <c r="CB46">
        <v>1</v>
      </c>
      <c r="CC46">
        <v>3000</v>
      </c>
      <c r="CD46">
        <f t="shared" si="2"/>
        <v>3</v>
      </c>
      <c r="CE46">
        <v>16</v>
      </c>
      <c r="CF46" t="s">
        <v>6960</v>
      </c>
      <c r="CG46" t="s">
        <v>5934</v>
      </c>
      <c r="CH46">
        <v>2</v>
      </c>
      <c r="CI46">
        <v>0</v>
      </c>
      <c r="CJ46">
        <v>0</v>
      </c>
      <c r="CK46">
        <v>90</v>
      </c>
      <c r="CL46">
        <f t="shared" si="3"/>
        <v>2.88</v>
      </c>
      <c r="CU46" t="s">
        <v>10773</v>
      </c>
      <c r="CV46" t="s">
        <v>10085</v>
      </c>
      <c r="CW46">
        <v>1</v>
      </c>
      <c r="CX46">
        <v>0</v>
      </c>
      <c r="CY46">
        <v>1500</v>
      </c>
      <c r="CZ46">
        <f t="shared" si="5"/>
        <v>1.5</v>
      </c>
      <c r="DA46" t="s">
        <v>7003</v>
      </c>
      <c r="DB46">
        <v>1</v>
      </c>
      <c r="DF46">
        <f t="shared" si="6"/>
        <v>0</v>
      </c>
      <c r="DG46">
        <v>24</v>
      </c>
      <c r="DH46">
        <v>24</v>
      </c>
    </row>
    <row r="47" spans="1:112" ht="75" x14ac:dyDescent="0.25">
      <c r="A47">
        <v>2</v>
      </c>
      <c r="B47" t="s">
        <v>8891</v>
      </c>
      <c r="H47">
        <v>1</v>
      </c>
      <c r="AC47" t="s">
        <v>10821</v>
      </c>
      <c r="AD47" s="10" t="s">
        <v>10988</v>
      </c>
      <c r="AE47" s="10" t="s">
        <v>136</v>
      </c>
      <c r="AF47" s="10" t="s">
        <v>9072</v>
      </c>
      <c r="AG47" s="10" t="s">
        <v>11774</v>
      </c>
      <c r="AH47" s="10" t="s">
        <v>136</v>
      </c>
      <c r="AI47" s="10" t="s">
        <v>145</v>
      </c>
      <c r="AJ47" s="10" t="s">
        <v>145</v>
      </c>
      <c r="AK47" s="10" t="s">
        <v>145</v>
      </c>
      <c r="AL47" s="10" t="s">
        <v>136</v>
      </c>
      <c r="AM47" s="10" t="s">
        <v>145</v>
      </c>
      <c r="AN47" s="10" t="s">
        <v>145</v>
      </c>
      <c r="AO47" t="s">
        <v>8916</v>
      </c>
      <c r="AP47" t="s">
        <v>84</v>
      </c>
      <c r="AQ47" t="s">
        <v>138</v>
      </c>
      <c r="AR47" t="s">
        <v>11770</v>
      </c>
      <c r="AS47" t="s">
        <v>84</v>
      </c>
      <c r="AT47" t="s">
        <v>132</v>
      </c>
      <c r="AU47" t="s">
        <v>132</v>
      </c>
      <c r="AV47" t="s">
        <v>132</v>
      </c>
      <c r="BA47">
        <v>0</v>
      </c>
      <c r="BL47">
        <v>8</v>
      </c>
      <c r="BM47" t="s">
        <v>10803</v>
      </c>
      <c r="BN47" t="s">
        <v>5934</v>
      </c>
      <c r="BO47">
        <v>2</v>
      </c>
      <c r="BP47">
        <v>100</v>
      </c>
      <c r="BQ47">
        <v>90</v>
      </c>
      <c r="BR47">
        <f t="shared" si="0"/>
        <v>1.64</v>
      </c>
      <c r="BZ47" t="s">
        <v>10771</v>
      </c>
      <c r="CA47" t="s">
        <v>10085</v>
      </c>
      <c r="CB47">
        <v>1</v>
      </c>
      <c r="CC47">
        <v>1500</v>
      </c>
      <c r="CD47">
        <f t="shared" si="2"/>
        <v>1.5</v>
      </c>
      <c r="CE47">
        <v>2</v>
      </c>
      <c r="CF47" t="s">
        <v>10799</v>
      </c>
      <c r="CG47" t="s">
        <v>5934</v>
      </c>
      <c r="CH47">
        <v>2</v>
      </c>
      <c r="CI47">
        <v>0</v>
      </c>
      <c r="CJ47">
        <v>0</v>
      </c>
      <c r="CK47">
        <v>90</v>
      </c>
      <c r="CL47">
        <f t="shared" si="3"/>
        <v>0.36</v>
      </c>
      <c r="CU47" t="s">
        <v>10774</v>
      </c>
      <c r="CV47" t="s">
        <v>10085</v>
      </c>
      <c r="CW47">
        <v>1</v>
      </c>
      <c r="CX47">
        <v>0</v>
      </c>
      <c r="CY47">
        <v>1500</v>
      </c>
      <c r="CZ47">
        <f t="shared" si="5"/>
        <v>1.5</v>
      </c>
      <c r="DA47" t="s">
        <v>6954</v>
      </c>
      <c r="DB47">
        <v>0</v>
      </c>
      <c r="DC47">
        <v>4.4999999999999998E-2</v>
      </c>
      <c r="DF47">
        <f t="shared" si="6"/>
        <v>4.4999999999999998E-2</v>
      </c>
      <c r="DG47">
        <v>200</v>
      </c>
      <c r="DH47">
        <v>200</v>
      </c>
    </row>
    <row r="48" spans="1:112" ht="75" x14ac:dyDescent="0.25">
      <c r="A48">
        <v>8</v>
      </c>
      <c r="B48" t="s">
        <v>8891</v>
      </c>
      <c r="H48">
        <v>1</v>
      </c>
      <c r="AC48" t="s">
        <v>10822</v>
      </c>
      <c r="AD48" s="10" t="s">
        <v>10984</v>
      </c>
      <c r="AE48" s="10" t="s">
        <v>136</v>
      </c>
      <c r="AF48" s="10" t="s">
        <v>9072</v>
      </c>
      <c r="AG48" s="10" t="s">
        <v>11774</v>
      </c>
      <c r="AH48" s="10" t="s">
        <v>136</v>
      </c>
      <c r="AI48" s="10" t="s">
        <v>145</v>
      </c>
      <c r="AJ48" s="10" t="s">
        <v>145</v>
      </c>
      <c r="AK48" s="10" t="s">
        <v>145</v>
      </c>
      <c r="AL48" s="10" t="s">
        <v>136</v>
      </c>
      <c r="AM48" s="10" t="s">
        <v>145</v>
      </c>
      <c r="AN48" s="10" t="s">
        <v>145</v>
      </c>
      <c r="BA48">
        <v>0</v>
      </c>
      <c r="BL48">
        <v>32</v>
      </c>
      <c r="BM48" t="s">
        <v>10804</v>
      </c>
      <c r="BN48" t="s">
        <v>5934</v>
      </c>
      <c r="BO48">
        <v>2</v>
      </c>
      <c r="BP48">
        <v>100</v>
      </c>
      <c r="BQ48">
        <v>90</v>
      </c>
      <c r="BR48">
        <f t="shared" si="0"/>
        <v>5.96</v>
      </c>
      <c r="BZ48" t="s">
        <v>10772</v>
      </c>
      <c r="CA48" t="s">
        <v>5972</v>
      </c>
      <c r="CB48">
        <v>1</v>
      </c>
      <c r="CC48">
        <v>3000</v>
      </c>
      <c r="CD48">
        <f t="shared" si="2"/>
        <v>3</v>
      </c>
      <c r="CE48">
        <v>8</v>
      </c>
      <c r="CF48" t="s">
        <v>6961</v>
      </c>
      <c r="CG48" t="s">
        <v>5934</v>
      </c>
      <c r="CH48">
        <v>2</v>
      </c>
      <c r="CI48">
        <v>2</v>
      </c>
      <c r="CJ48">
        <v>0</v>
      </c>
      <c r="CK48">
        <v>90</v>
      </c>
      <c r="CL48">
        <f t="shared" si="3"/>
        <v>1.44</v>
      </c>
      <c r="CU48" t="s">
        <v>10775</v>
      </c>
      <c r="CV48" t="s">
        <v>10089</v>
      </c>
      <c r="CW48">
        <v>1</v>
      </c>
      <c r="CX48">
        <v>0</v>
      </c>
      <c r="CY48">
        <v>2000</v>
      </c>
      <c r="CZ48">
        <f t="shared" si="5"/>
        <v>2</v>
      </c>
      <c r="DA48" t="s">
        <v>6954</v>
      </c>
      <c r="DB48">
        <v>1</v>
      </c>
      <c r="DC48">
        <v>0.09</v>
      </c>
      <c r="DF48">
        <f t="shared" si="6"/>
        <v>0.09</v>
      </c>
      <c r="DG48">
        <v>25</v>
      </c>
      <c r="DH48">
        <v>25</v>
      </c>
    </row>
    <row r="49" spans="1:112" x14ac:dyDescent="0.25">
      <c r="A49">
        <v>8</v>
      </c>
      <c r="B49" t="s">
        <v>8891</v>
      </c>
      <c r="H49">
        <v>1</v>
      </c>
      <c r="AC49" t="s">
        <v>6999</v>
      </c>
      <c r="AD49" t="s">
        <v>10972</v>
      </c>
      <c r="AE49" t="s">
        <v>84</v>
      </c>
      <c r="AF49" t="s">
        <v>142</v>
      </c>
      <c r="AG49" t="s">
        <v>11771</v>
      </c>
      <c r="AH49" t="s">
        <v>84</v>
      </c>
      <c r="AI49" t="s">
        <v>132</v>
      </c>
      <c r="AJ49" t="s">
        <v>132</v>
      </c>
      <c r="AK49" t="s">
        <v>132</v>
      </c>
      <c r="AL49" t="s">
        <v>84</v>
      </c>
      <c r="AM49" t="s">
        <v>132</v>
      </c>
      <c r="AN49" t="s">
        <v>132</v>
      </c>
      <c r="BA49">
        <v>0</v>
      </c>
      <c r="BL49">
        <v>4</v>
      </c>
      <c r="BM49" t="s">
        <v>10805</v>
      </c>
      <c r="BN49" t="s">
        <v>5934</v>
      </c>
      <c r="BO49">
        <v>2</v>
      </c>
      <c r="BP49">
        <v>100</v>
      </c>
      <c r="BQ49">
        <v>90</v>
      </c>
      <c r="BR49">
        <f t="shared" si="0"/>
        <v>0.92</v>
      </c>
      <c r="BZ49" t="s">
        <v>10773</v>
      </c>
      <c r="CA49" t="s">
        <v>10085</v>
      </c>
      <c r="CB49">
        <v>1</v>
      </c>
      <c r="CC49">
        <v>1500</v>
      </c>
      <c r="CD49">
        <f t="shared" si="2"/>
        <v>1.5</v>
      </c>
      <c r="CE49">
        <v>8</v>
      </c>
      <c r="CF49" t="s">
        <v>6962</v>
      </c>
      <c r="CG49" t="s">
        <v>5934</v>
      </c>
      <c r="CH49">
        <v>3</v>
      </c>
      <c r="CI49">
        <v>0</v>
      </c>
      <c r="CJ49">
        <v>0</v>
      </c>
      <c r="CK49">
        <v>90</v>
      </c>
      <c r="CL49">
        <f t="shared" si="3"/>
        <v>2.16</v>
      </c>
      <c r="CU49" t="s">
        <v>10776</v>
      </c>
      <c r="CV49" t="s">
        <v>444</v>
      </c>
      <c r="CW49">
        <v>1</v>
      </c>
      <c r="CX49">
        <v>0</v>
      </c>
      <c r="CY49">
        <v>4500</v>
      </c>
      <c r="CZ49">
        <f t="shared" si="5"/>
        <v>4.5</v>
      </c>
      <c r="DA49" t="s">
        <v>6954</v>
      </c>
      <c r="DB49">
        <v>2</v>
      </c>
      <c r="DF49">
        <f t="shared" si="6"/>
        <v>0</v>
      </c>
      <c r="DG49">
        <v>25</v>
      </c>
      <c r="DH49">
        <v>25</v>
      </c>
    </row>
    <row r="50" spans="1:112" ht="62.5" x14ac:dyDescent="0.25">
      <c r="A50">
        <v>1460</v>
      </c>
      <c r="B50" t="s">
        <v>8891</v>
      </c>
      <c r="H50">
        <v>4</v>
      </c>
      <c r="AC50" t="s">
        <v>7040</v>
      </c>
      <c r="AD50" s="10" t="s">
        <v>10981</v>
      </c>
      <c r="AE50" s="10" t="s">
        <v>136</v>
      </c>
      <c r="AF50" s="10" t="s">
        <v>9072</v>
      </c>
      <c r="AG50" s="10" t="s">
        <v>11774</v>
      </c>
      <c r="AH50" s="10" t="s">
        <v>136</v>
      </c>
      <c r="AI50" s="10" t="s">
        <v>145</v>
      </c>
      <c r="AJ50" s="10" t="s">
        <v>145</v>
      </c>
      <c r="AK50" s="10" t="s">
        <v>145</v>
      </c>
      <c r="AL50" s="10" t="s">
        <v>136</v>
      </c>
      <c r="AM50" s="10" t="s">
        <v>145</v>
      </c>
      <c r="AN50" s="10" t="s">
        <v>145</v>
      </c>
      <c r="AW50" t="s">
        <v>10989</v>
      </c>
      <c r="AX50" t="s">
        <v>160</v>
      </c>
      <c r="AY50" t="s">
        <v>138</v>
      </c>
      <c r="AZ50" t="s">
        <v>143</v>
      </c>
      <c r="BA50">
        <v>1</v>
      </c>
      <c r="BB50" t="s">
        <v>11762</v>
      </c>
      <c r="BC50" t="s">
        <v>11770</v>
      </c>
      <c r="BD50" t="s">
        <v>857</v>
      </c>
      <c r="BE50" t="s">
        <v>132</v>
      </c>
      <c r="BF50" t="s">
        <v>132</v>
      </c>
      <c r="BG50" t="s">
        <v>132</v>
      </c>
      <c r="BL50">
        <v>4</v>
      </c>
      <c r="BM50" t="s">
        <v>6964</v>
      </c>
      <c r="BN50" t="s">
        <v>5934</v>
      </c>
      <c r="BO50">
        <v>2</v>
      </c>
      <c r="BP50">
        <v>100</v>
      </c>
      <c r="BQ50">
        <v>90</v>
      </c>
      <c r="BR50">
        <f t="shared" si="0"/>
        <v>0.92</v>
      </c>
      <c r="BZ50" t="s">
        <v>10774</v>
      </c>
      <c r="CA50" t="s">
        <v>10085</v>
      </c>
      <c r="CB50">
        <v>1</v>
      </c>
      <c r="CC50">
        <v>1500</v>
      </c>
      <c r="CD50">
        <f t="shared" si="2"/>
        <v>1.5</v>
      </c>
      <c r="CE50">
        <v>8</v>
      </c>
      <c r="CF50" t="s">
        <v>6962</v>
      </c>
      <c r="CG50" t="s">
        <v>5934</v>
      </c>
      <c r="CH50">
        <v>1</v>
      </c>
      <c r="CI50">
        <v>2</v>
      </c>
      <c r="CJ50">
        <v>0</v>
      </c>
      <c r="CK50">
        <v>90</v>
      </c>
      <c r="CL50">
        <f t="shared" si="3"/>
        <v>0.72</v>
      </c>
      <c r="CU50" t="s">
        <v>10777</v>
      </c>
      <c r="CV50" t="s">
        <v>10085</v>
      </c>
      <c r="CW50">
        <v>1</v>
      </c>
      <c r="CX50">
        <v>0</v>
      </c>
      <c r="CY50">
        <v>1500</v>
      </c>
      <c r="CZ50">
        <f t="shared" si="5"/>
        <v>1.5</v>
      </c>
      <c r="DA50" t="s">
        <v>7023</v>
      </c>
      <c r="DB50">
        <v>0</v>
      </c>
      <c r="DF50">
        <f t="shared" si="6"/>
        <v>0</v>
      </c>
      <c r="DG50">
        <v>50</v>
      </c>
      <c r="DH50">
        <v>50</v>
      </c>
    </row>
    <row r="51" spans="1:112" ht="62.5" x14ac:dyDescent="0.25">
      <c r="A51">
        <v>2</v>
      </c>
      <c r="B51" t="s">
        <v>8898</v>
      </c>
      <c r="L51">
        <v>3</v>
      </c>
      <c r="AB51">
        <v>5</v>
      </c>
      <c r="AC51" t="s">
        <v>10743</v>
      </c>
      <c r="AD51" s="10" t="s">
        <v>10990</v>
      </c>
      <c r="AE51" s="10" t="s">
        <v>136</v>
      </c>
      <c r="AF51" s="10" t="s">
        <v>9076</v>
      </c>
      <c r="AG51" s="10" t="s">
        <v>11774</v>
      </c>
      <c r="AH51" s="10" t="s">
        <v>136</v>
      </c>
      <c r="AI51" s="10" t="s">
        <v>145</v>
      </c>
      <c r="AJ51" s="10" t="s">
        <v>145</v>
      </c>
      <c r="AK51" s="10" t="s">
        <v>145</v>
      </c>
      <c r="AL51" s="10" t="s">
        <v>136</v>
      </c>
      <c r="AM51" s="10" t="s">
        <v>145</v>
      </c>
      <c r="AN51" s="10" t="s">
        <v>145</v>
      </c>
      <c r="AW51" t="s">
        <v>8952</v>
      </c>
      <c r="AX51" t="s">
        <v>84</v>
      </c>
      <c r="AY51" t="s">
        <v>138</v>
      </c>
      <c r="AZ51" t="s">
        <v>143</v>
      </c>
      <c r="BA51">
        <v>17</v>
      </c>
      <c r="BB51" t="s">
        <v>320</v>
      </c>
      <c r="BC51" t="s">
        <v>11770</v>
      </c>
      <c r="BD51" t="s">
        <v>11099</v>
      </c>
      <c r="BE51" t="s">
        <v>132</v>
      </c>
      <c r="BF51" t="s">
        <v>9211</v>
      </c>
      <c r="BG51" t="s">
        <v>132</v>
      </c>
      <c r="BL51">
        <v>8</v>
      </c>
      <c r="BM51" t="s">
        <v>10794</v>
      </c>
      <c r="BN51" t="s">
        <v>5934</v>
      </c>
      <c r="BO51">
        <v>2</v>
      </c>
      <c r="BP51">
        <v>100</v>
      </c>
      <c r="BQ51">
        <v>90</v>
      </c>
      <c r="BR51">
        <f t="shared" si="0"/>
        <v>1.64</v>
      </c>
      <c r="BZ51" t="s">
        <v>10775</v>
      </c>
      <c r="CA51" t="s">
        <v>10089</v>
      </c>
      <c r="CB51">
        <v>1</v>
      </c>
      <c r="CC51">
        <v>2000</v>
      </c>
      <c r="CD51">
        <f t="shared" si="2"/>
        <v>2</v>
      </c>
      <c r="CE51">
        <v>1</v>
      </c>
      <c r="CF51" t="s">
        <v>10800</v>
      </c>
      <c r="CG51" t="s">
        <v>5936</v>
      </c>
      <c r="CH51">
        <v>1</v>
      </c>
      <c r="CI51">
        <v>0</v>
      </c>
      <c r="CJ51">
        <v>0</v>
      </c>
      <c r="CK51">
        <v>350</v>
      </c>
      <c r="CL51">
        <f t="shared" si="3"/>
        <v>0.35</v>
      </c>
      <c r="CU51" t="s">
        <v>10778</v>
      </c>
      <c r="CV51" t="s">
        <v>10089</v>
      </c>
      <c r="CW51">
        <v>1</v>
      </c>
      <c r="CX51">
        <v>0</v>
      </c>
      <c r="CY51">
        <v>2000</v>
      </c>
      <c r="CZ51">
        <f t="shared" si="5"/>
        <v>2</v>
      </c>
      <c r="DA51" t="s">
        <v>7023</v>
      </c>
      <c r="DB51">
        <v>1</v>
      </c>
      <c r="DF51">
        <f t="shared" si="6"/>
        <v>0</v>
      </c>
      <c r="DG51">
        <v>50</v>
      </c>
      <c r="DH51">
        <v>50</v>
      </c>
    </row>
    <row r="52" spans="1:112" x14ac:dyDescent="0.25">
      <c r="A52">
        <v>0</v>
      </c>
      <c r="B52" t="s">
        <v>308</v>
      </c>
      <c r="AB52">
        <v>5</v>
      </c>
      <c r="AC52" t="s">
        <v>10847</v>
      </c>
      <c r="BA52">
        <v>0</v>
      </c>
      <c r="BL52">
        <v>8</v>
      </c>
      <c r="BM52" t="s">
        <v>10806</v>
      </c>
      <c r="BN52" t="s">
        <v>5934</v>
      </c>
      <c r="BO52">
        <v>2</v>
      </c>
      <c r="BP52">
        <v>100</v>
      </c>
      <c r="BQ52">
        <v>90</v>
      </c>
      <c r="BR52">
        <f t="shared" si="0"/>
        <v>1.64</v>
      </c>
      <c r="BZ52" t="s">
        <v>10776</v>
      </c>
      <c r="CA52" t="s">
        <v>444</v>
      </c>
      <c r="CB52">
        <v>1</v>
      </c>
      <c r="CC52">
        <v>4500</v>
      </c>
      <c r="CD52">
        <f t="shared" si="2"/>
        <v>4.5</v>
      </c>
      <c r="CE52">
        <v>3</v>
      </c>
      <c r="CF52" t="s">
        <v>10745</v>
      </c>
      <c r="CG52" t="s">
        <v>5934</v>
      </c>
      <c r="CH52">
        <v>2</v>
      </c>
      <c r="CI52">
        <v>0</v>
      </c>
      <c r="CJ52">
        <v>0</v>
      </c>
      <c r="CK52">
        <v>90</v>
      </c>
      <c r="CL52">
        <f t="shared" si="3"/>
        <v>0.54</v>
      </c>
      <c r="CU52" t="s">
        <v>10779</v>
      </c>
      <c r="CV52" t="s">
        <v>444</v>
      </c>
      <c r="CW52">
        <v>1</v>
      </c>
      <c r="CX52">
        <v>0</v>
      </c>
      <c r="CY52">
        <v>4500</v>
      </c>
      <c r="CZ52">
        <f t="shared" si="5"/>
        <v>4.5</v>
      </c>
      <c r="DA52" t="s">
        <v>7023</v>
      </c>
      <c r="DB52">
        <v>2</v>
      </c>
      <c r="DF52">
        <f t="shared" si="6"/>
        <v>0</v>
      </c>
      <c r="DG52">
        <v>0</v>
      </c>
      <c r="DH52">
        <v>0</v>
      </c>
    </row>
    <row r="53" spans="1:112" x14ac:dyDescent="0.25">
      <c r="A53">
        <v>0</v>
      </c>
      <c r="B53" t="s">
        <v>308</v>
      </c>
      <c r="AB53">
        <v>5</v>
      </c>
      <c r="AC53" t="s">
        <v>10848</v>
      </c>
      <c r="BA53">
        <v>0</v>
      </c>
      <c r="BL53">
        <v>8</v>
      </c>
      <c r="BM53" t="s">
        <v>6965</v>
      </c>
      <c r="BN53" t="s">
        <v>5934</v>
      </c>
      <c r="BO53">
        <v>2</v>
      </c>
      <c r="BP53">
        <v>100</v>
      </c>
      <c r="BQ53">
        <v>90</v>
      </c>
      <c r="BR53">
        <f t="shared" si="0"/>
        <v>1.64</v>
      </c>
      <c r="BZ53" t="s">
        <v>10777</v>
      </c>
      <c r="CA53" t="s">
        <v>10085</v>
      </c>
      <c r="CB53">
        <v>1</v>
      </c>
      <c r="CC53">
        <v>1500</v>
      </c>
      <c r="CD53">
        <f t="shared" si="2"/>
        <v>1.5</v>
      </c>
      <c r="CE53">
        <v>8</v>
      </c>
      <c r="CF53" t="s">
        <v>10745</v>
      </c>
      <c r="CG53" t="s">
        <v>5934</v>
      </c>
      <c r="CH53">
        <v>2</v>
      </c>
      <c r="CI53">
        <v>1</v>
      </c>
      <c r="CJ53">
        <v>0</v>
      </c>
      <c r="CK53">
        <v>90</v>
      </c>
      <c r="CL53">
        <f t="shared" si="3"/>
        <v>1.44</v>
      </c>
      <c r="CU53" t="s">
        <v>10780</v>
      </c>
      <c r="CV53" t="s">
        <v>10085</v>
      </c>
      <c r="CW53">
        <v>1</v>
      </c>
      <c r="CX53">
        <v>0</v>
      </c>
      <c r="CY53">
        <v>1500</v>
      </c>
      <c r="CZ53">
        <f t="shared" si="5"/>
        <v>1.5</v>
      </c>
      <c r="DA53" t="s">
        <v>7022</v>
      </c>
      <c r="DB53">
        <v>0</v>
      </c>
      <c r="DF53">
        <f t="shared" si="6"/>
        <v>0</v>
      </c>
      <c r="DG53">
        <v>1.9375</v>
      </c>
      <c r="DH53">
        <v>1</v>
      </c>
    </row>
    <row r="54" spans="1:112" x14ac:dyDescent="0.25">
      <c r="A54">
        <v>6</v>
      </c>
      <c r="B54" t="s">
        <v>216</v>
      </c>
      <c r="AC54" t="s">
        <v>10819</v>
      </c>
      <c r="BA54">
        <v>0</v>
      </c>
      <c r="BL54">
        <v>8</v>
      </c>
      <c r="BM54" t="s">
        <v>6966</v>
      </c>
      <c r="BN54" t="s">
        <v>5934</v>
      </c>
      <c r="BO54">
        <v>2</v>
      </c>
      <c r="BP54">
        <v>100</v>
      </c>
      <c r="BQ54">
        <v>90</v>
      </c>
      <c r="BR54">
        <f t="shared" si="0"/>
        <v>1.64</v>
      </c>
      <c r="BZ54" t="s">
        <v>10778</v>
      </c>
      <c r="CA54" t="s">
        <v>10089</v>
      </c>
      <c r="CB54">
        <v>1</v>
      </c>
      <c r="CC54">
        <v>2000</v>
      </c>
      <c r="CD54">
        <f t="shared" si="2"/>
        <v>2</v>
      </c>
      <c r="CE54">
        <v>3</v>
      </c>
      <c r="CF54" t="s">
        <v>6933</v>
      </c>
      <c r="CG54" t="s">
        <v>5934</v>
      </c>
      <c r="CH54">
        <v>2</v>
      </c>
      <c r="CI54">
        <v>0</v>
      </c>
      <c r="CJ54">
        <v>0</v>
      </c>
      <c r="CK54">
        <v>90</v>
      </c>
      <c r="CL54">
        <f t="shared" si="3"/>
        <v>0.54</v>
      </c>
      <c r="CU54" t="s">
        <v>10781</v>
      </c>
      <c r="CV54" t="s">
        <v>10089</v>
      </c>
      <c r="CW54">
        <v>1</v>
      </c>
      <c r="CX54">
        <v>0</v>
      </c>
      <c r="CY54">
        <v>2000</v>
      </c>
      <c r="CZ54">
        <f t="shared" si="5"/>
        <v>2</v>
      </c>
      <c r="DA54" t="s">
        <v>7022</v>
      </c>
      <c r="DB54">
        <v>1</v>
      </c>
      <c r="DF54">
        <f t="shared" si="6"/>
        <v>0</v>
      </c>
      <c r="DG54">
        <v>50</v>
      </c>
      <c r="DH54">
        <v>50</v>
      </c>
    </row>
    <row r="55" spans="1:112" x14ac:dyDescent="0.25">
      <c r="A55">
        <v>4</v>
      </c>
      <c r="B55" t="s">
        <v>8890</v>
      </c>
      <c r="H55">
        <v>1</v>
      </c>
      <c r="Q55">
        <v>4</v>
      </c>
      <c r="AB55">
        <v>3</v>
      </c>
      <c r="AC55" t="s">
        <v>10752</v>
      </c>
      <c r="AO55" t="s">
        <v>11020</v>
      </c>
      <c r="AP55" t="s">
        <v>84</v>
      </c>
      <c r="AQ55" t="s">
        <v>138</v>
      </c>
      <c r="AR55" t="s">
        <v>11770</v>
      </c>
      <c r="AS55" t="s">
        <v>84</v>
      </c>
      <c r="AT55" t="s">
        <v>132</v>
      </c>
      <c r="AU55" t="s">
        <v>132</v>
      </c>
      <c r="AV55" t="s">
        <v>132</v>
      </c>
      <c r="AW55" t="s">
        <v>10991</v>
      </c>
      <c r="AX55" t="s">
        <v>142</v>
      </c>
      <c r="AY55" t="s">
        <v>138</v>
      </c>
      <c r="AZ55" t="s">
        <v>161</v>
      </c>
      <c r="BA55">
        <v>1</v>
      </c>
      <c r="BB55" t="s">
        <v>318</v>
      </c>
      <c r="BC55" t="s">
        <v>11770</v>
      </c>
      <c r="BD55" t="s">
        <v>11100</v>
      </c>
      <c r="BE55" t="s">
        <v>9183</v>
      </c>
      <c r="BF55" t="s">
        <v>11128</v>
      </c>
      <c r="BG55" t="s">
        <v>132</v>
      </c>
      <c r="BL55">
        <v>4</v>
      </c>
      <c r="BM55" t="s">
        <v>7002</v>
      </c>
      <c r="BN55" t="s">
        <v>5934</v>
      </c>
      <c r="BO55">
        <v>2</v>
      </c>
      <c r="BP55">
        <v>100</v>
      </c>
      <c r="BQ55">
        <v>90</v>
      </c>
      <c r="BR55">
        <f t="shared" si="0"/>
        <v>0.92</v>
      </c>
      <c r="BZ55" t="s">
        <v>10779</v>
      </c>
      <c r="CA55" t="s">
        <v>444</v>
      </c>
      <c r="CB55">
        <v>1</v>
      </c>
      <c r="CC55">
        <v>4500</v>
      </c>
      <c r="CD55">
        <f t="shared" si="2"/>
        <v>4.5</v>
      </c>
      <c r="CE55">
        <v>8</v>
      </c>
      <c r="CF55" t="s">
        <v>6933</v>
      </c>
      <c r="CG55" t="s">
        <v>5934</v>
      </c>
      <c r="CH55">
        <v>2</v>
      </c>
      <c r="CI55">
        <v>1</v>
      </c>
      <c r="CJ55">
        <v>0</v>
      </c>
      <c r="CK55">
        <v>90</v>
      </c>
      <c r="CL55">
        <f t="shared" si="3"/>
        <v>1.44</v>
      </c>
      <c r="CU55" t="s">
        <v>10782</v>
      </c>
      <c r="CV55" t="s">
        <v>10085</v>
      </c>
      <c r="CW55">
        <v>1</v>
      </c>
      <c r="CX55">
        <v>0</v>
      </c>
      <c r="CY55">
        <v>1500</v>
      </c>
      <c r="CZ55">
        <f t="shared" si="5"/>
        <v>1.5</v>
      </c>
      <c r="DA55" t="s">
        <v>7022</v>
      </c>
      <c r="DB55">
        <v>2</v>
      </c>
      <c r="DF55">
        <f t="shared" si="6"/>
        <v>0</v>
      </c>
      <c r="DG55">
        <v>25</v>
      </c>
      <c r="DH55">
        <v>25</v>
      </c>
    </row>
    <row r="56" spans="1:112" x14ac:dyDescent="0.25">
      <c r="A56">
        <v>4</v>
      </c>
      <c r="B56" t="s">
        <v>8890</v>
      </c>
      <c r="H56">
        <v>1</v>
      </c>
      <c r="Q56">
        <v>4</v>
      </c>
      <c r="AB56">
        <v>3</v>
      </c>
      <c r="AC56" t="s">
        <v>10756</v>
      </c>
      <c r="AO56" t="s">
        <v>11020</v>
      </c>
      <c r="AP56" t="s">
        <v>84</v>
      </c>
      <c r="AQ56" t="s">
        <v>138</v>
      </c>
      <c r="AR56" t="s">
        <v>11770</v>
      </c>
      <c r="AS56" t="s">
        <v>84</v>
      </c>
      <c r="AT56" t="s">
        <v>132</v>
      </c>
      <c r="AU56" t="s">
        <v>132</v>
      </c>
      <c r="AV56" t="s">
        <v>132</v>
      </c>
      <c r="AW56" t="s">
        <v>10992</v>
      </c>
      <c r="AX56" t="s">
        <v>142</v>
      </c>
      <c r="AY56" t="s">
        <v>138</v>
      </c>
      <c r="AZ56" t="s">
        <v>161</v>
      </c>
      <c r="BA56">
        <v>1</v>
      </c>
      <c r="BB56" t="s">
        <v>318</v>
      </c>
      <c r="BC56" t="s">
        <v>11770</v>
      </c>
      <c r="BD56" t="s">
        <v>11101</v>
      </c>
      <c r="BE56" t="s">
        <v>9183</v>
      </c>
      <c r="BF56" t="s">
        <v>11129</v>
      </c>
      <c r="BG56" t="s">
        <v>132</v>
      </c>
      <c r="BL56">
        <v>4</v>
      </c>
      <c r="BM56" t="s">
        <v>7003</v>
      </c>
      <c r="BN56" t="s">
        <v>5934</v>
      </c>
      <c r="BO56">
        <v>2</v>
      </c>
      <c r="BP56">
        <v>100</v>
      </c>
      <c r="BQ56">
        <v>90</v>
      </c>
      <c r="BR56">
        <f t="shared" si="0"/>
        <v>0.92</v>
      </c>
      <c r="BZ56" t="s">
        <v>10780</v>
      </c>
      <c r="CA56" t="s">
        <v>10085</v>
      </c>
      <c r="CB56">
        <v>1</v>
      </c>
      <c r="CC56">
        <v>1500</v>
      </c>
      <c r="CD56">
        <f t="shared" si="2"/>
        <v>1.5</v>
      </c>
      <c r="CE56">
        <v>3</v>
      </c>
      <c r="CF56" t="s">
        <v>6934</v>
      </c>
      <c r="CG56" t="s">
        <v>5934</v>
      </c>
      <c r="CH56">
        <v>2</v>
      </c>
      <c r="CI56">
        <v>0</v>
      </c>
      <c r="CJ56">
        <v>0</v>
      </c>
      <c r="CK56">
        <v>90</v>
      </c>
      <c r="CL56">
        <f t="shared" si="3"/>
        <v>0.54</v>
      </c>
      <c r="CU56" t="s">
        <v>10783</v>
      </c>
      <c r="CV56" t="s">
        <v>10089</v>
      </c>
      <c r="CW56">
        <v>1</v>
      </c>
      <c r="CX56">
        <v>0</v>
      </c>
      <c r="CY56">
        <v>2000</v>
      </c>
      <c r="CZ56">
        <f t="shared" si="5"/>
        <v>2</v>
      </c>
      <c r="DA56" t="s">
        <v>10804</v>
      </c>
      <c r="DB56">
        <v>0</v>
      </c>
      <c r="DC56">
        <v>1.44</v>
      </c>
      <c r="DF56">
        <f t="shared" si="6"/>
        <v>1.44</v>
      </c>
      <c r="DG56">
        <v>6.375</v>
      </c>
      <c r="DH56">
        <v>6</v>
      </c>
    </row>
    <row r="57" spans="1:112" x14ac:dyDescent="0.25">
      <c r="A57">
        <v>4</v>
      </c>
      <c r="B57" t="s">
        <v>8890</v>
      </c>
      <c r="H57">
        <v>1</v>
      </c>
      <c r="Q57">
        <v>4</v>
      </c>
      <c r="AB57">
        <v>3</v>
      </c>
      <c r="AC57" t="s">
        <v>10780</v>
      </c>
      <c r="AO57" t="s">
        <v>11020</v>
      </c>
      <c r="AP57" t="s">
        <v>84</v>
      </c>
      <c r="AQ57" t="s">
        <v>138</v>
      </c>
      <c r="AR57" t="s">
        <v>11770</v>
      </c>
      <c r="AS57" t="s">
        <v>84</v>
      </c>
      <c r="AT57" t="s">
        <v>132</v>
      </c>
      <c r="AU57" t="s">
        <v>132</v>
      </c>
      <c r="AV57" t="s">
        <v>132</v>
      </c>
      <c r="AW57" t="s">
        <v>10993</v>
      </c>
      <c r="AX57" t="s">
        <v>142</v>
      </c>
      <c r="AY57" t="s">
        <v>138</v>
      </c>
      <c r="AZ57" t="s">
        <v>161</v>
      </c>
      <c r="BA57">
        <v>1</v>
      </c>
      <c r="BB57" t="s">
        <v>318</v>
      </c>
      <c r="BC57" t="s">
        <v>11770</v>
      </c>
      <c r="BD57" t="s">
        <v>11100</v>
      </c>
      <c r="BE57" t="s">
        <v>9183</v>
      </c>
      <c r="BF57" t="s">
        <v>11128</v>
      </c>
      <c r="BG57" t="s">
        <v>132</v>
      </c>
      <c r="BL57">
        <v>8</v>
      </c>
      <c r="BM57" t="s">
        <v>10807</v>
      </c>
      <c r="BN57" t="s">
        <v>5934</v>
      </c>
      <c r="BO57">
        <v>2</v>
      </c>
      <c r="BP57">
        <v>100</v>
      </c>
      <c r="BQ57">
        <v>90</v>
      </c>
      <c r="BR57">
        <f t="shared" si="0"/>
        <v>1.64</v>
      </c>
      <c r="BZ57" t="s">
        <v>10781</v>
      </c>
      <c r="CA57" t="s">
        <v>10089</v>
      </c>
      <c r="CB57">
        <v>1</v>
      </c>
      <c r="CC57">
        <v>2000</v>
      </c>
      <c r="CD57">
        <f t="shared" si="2"/>
        <v>2</v>
      </c>
      <c r="CE57">
        <v>8</v>
      </c>
      <c r="CF57" t="s">
        <v>6934</v>
      </c>
      <c r="CG57" t="s">
        <v>5934</v>
      </c>
      <c r="CH57">
        <v>2</v>
      </c>
      <c r="CI57">
        <v>1</v>
      </c>
      <c r="CJ57">
        <v>0</v>
      </c>
      <c r="CK57">
        <v>90</v>
      </c>
      <c r="CL57">
        <f t="shared" si="3"/>
        <v>1.44</v>
      </c>
      <c r="CU57" t="s">
        <v>10784</v>
      </c>
      <c r="CV57" t="s">
        <v>10085</v>
      </c>
      <c r="CW57">
        <v>1</v>
      </c>
      <c r="CX57">
        <v>0</v>
      </c>
      <c r="CY57">
        <v>1500</v>
      </c>
      <c r="CZ57">
        <f t="shared" si="5"/>
        <v>1.5</v>
      </c>
      <c r="DA57" t="s">
        <v>10804</v>
      </c>
      <c r="DB57">
        <v>1</v>
      </c>
      <c r="DF57">
        <f t="shared" si="6"/>
        <v>0</v>
      </c>
      <c r="DG57">
        <v>600</v>
      </c>
      <c r="DH57">
        <v>600</v>
      </c>
    </row>
    <row r="58" spans="1:112" x14ac:dyDescent="0.25">
      <c r="A58">
        <v>4</v>
      </c>
      <c r="B58" t="s">
        <v>8890</v>
      </c>
      <c r="H58">
        <v>1</v>
      </c>
      <c r="Q58">
        <v>4</v>
      </c>
      <c r="AB58">
        <v>3</v>
      </c>
      <c r="AC58" t="s">
        <v>10781</v>
      </c>
      <c r="AO58" t="s">
        <v>11020</v>
      </c>
      <c r="AP58" t="s">
        <v>84</v>
      </c>
      <c r="AQ58" t="s">
        <v>138</v>
      </c>
      <c r="AR58" t="s">
        <v>11770</v>
      </c>
      <c r="AS58" t="s">
        <v>84</v>
      </c>
      <c r="AT58" t="s">
        <v>132</v>
      </c>
      <c r="AU58" t="s">
        <v>132</v>
      </c>
      <c r="AV58" t="s">
        <v>132</v>
      </c>
      <c r="AW58" t="s">
        <v>10994</v>
      </c>
      <c r="AX58" t="s">
        <v>142</v>
      </c>
      <c r="AY58" t="s">
        <v>138</v>
      </c>
      <c r="AZ58" t="s">
        <v>161</v>
      </c>
      <c r="BA58">
        <v>1</v>
      </c>
      <c r="BB58" t="s">
        <v>318</v>
      </c>
      <c r="BC58" t="s">
        <v>11770</v>
      </c>
      <c r="BD58" t="s">
        <v>11101</v>
      </c>
      <c r="BE58" t="s">
        <v>9183</v>
      </c>
      <c r="BF58" t="s">
        <v>11129</v>
      </c>
      <c r="BG58" t="s">
        <v>132</v>
      </c>
      <c r="BL58">
        <v>8</v>
      </c>
      <c r="BM58" t="s">
        <v>6968</v>
      </c>
      <c r="BN58" t="s">
        <v>5934</v>
      </c>
      <c r="BO58">
        <v>2</v>
      </c>
      <c r="BP58">
        <v>100</v>
      </c>
      <c r="BQ58">
        <v>90</v>
      </c>
      <c r="BR58">
        <f t="shared" si="0"/>
        <v>1.64</v>
      </c>
      <c r="BZ58" t="s">
        <v>10782</v>
      </c>
      <c r="CA58" t="s">
        <v>10085</v>
      </c>
      <c r="CB58">
        <v>1</v>
      </c>
      <c r="CC58">
        <v>1500</v>
      </c>
      <c r="CD58">
        <f t="shared" si="2"/>
        <v>1.5</v>
      </c>
      <c r="CE58">
        <v>8</v>
      </c>
      <c r="CF58" t="s">
        <v>10801</v>
      </c>
      <c r="CG58" t="s">
        <v>5934</v>
      </c>
      <c r="CH58">
        <v>2</v>
      </c>
      <c r="CI58">
        <v>0</v>
      </c>
      <c r="CJ58">
        <v>0</v>
      </c>
      <c r="CK58">
        <v>90</v>
      </c>
      <c r="CL58">
        <f t="shared" si="3"/>
        <v>1.44</v>
      </c>
      <c r="CU58" t="s">
        <v>10785</v>
      </c>
      <c r="CV58" t="s">
        <v>10089</v>
      </c>
      <c r="CW58">
        <v>1</v>
      </c>
      <c r="CX58">
        <v>0</v>
      </c>
      <c r="CY58">
        <v>2000</v>
      </c>
      <c r="CZ58">
        <f t="shared" si="5"/>
        <v>2</v>
      </c>
      <c r="DA58" t="s">
        <v>10804</v>
      </c>
      <c r="DB58">
        <v>2</v>
      </c>
      <c r="DF58">
        <f t="shared" si="6"/>
        <v>0</v>
      </c>
      <c r="DG58">
        <v>300</v>
      </c>
      <c r="DH58">
        <v>300</v>
      </c>
    </row>
    <row r="59" spans="1:112" x14ac:dyDescent="0.25">
      <c r="A59">
        <v>10</v>
      </c>
      <c r="B59" t="s">
        <v>6534</v>
      </c>
      <c r="H59">
        <v>1</v>
      </c>
      <c r="Q59">
        <v>5</v>
      </c>
      <c r="AC59" t="s">
        <v>10826</v>
      </c>
      <c r="BA59">
        <v>1</v>
      </c>
      <c r="BL59">
        <v>6</v>
      </c>
      <c r="BM59" t="s">
        <v>10808</v>
      </c>
      <c r="BN59" t="s">
        <v>5934</v>
      </c>
      <c r="BO59">
        <v>2</v>
      </c>
      <c r="BP59">
        <v>100</v>
      </c>
      <c r="BQ59">
        <v>90</v>
      </c>
      <c r="BR59">
        <f t="shared" si="0"/>
        <v>1.28</v>
      </c>
      <c r="BZ59" t="s">
        <v>10783</v>
      </c>
      <c r="CA59" t="s">
        <v>10089</v>
      </c>
      <c r="CB59">
        <v>1</v>
      </c>
      <c r="CC59">
        <v>2000</v>
      </c>
      <c r="CD59">
        <f t="shared" si="2"/>
        <v>2</v>
      </c>
      <c r="CE59">
        <v>3</v>
      </c>
      <c r="CF59" t="s">
        <v>10801</v>
      </c>
      <c r="CG59" t="s">
        <v>5934</v>
      </c>
      <c r="CH59">
        <v>2</v>
      </c>
      <c r="CI59">
        <v>1</v>
      </c>
      <c r="CJ59">
        <v>0</v>
      </c>
      <c r="CK59">
        <v>90</v>
      </c>
      <c r="CL59">
        <f t="shared" si="3"/>
        <v>0.54</v>
      </c>
      <c r="CU59" t="s">
        <v>10786</v>
      </c>
      <c r="CV59" t="s">
        <v>10085</v>
      </c>
      <c r="CW59">
        <v>1</v>
      </c>
      <c r="CX59">
        <v>0</v>
      </c>
      <c r="CY59">
        <v>1500</v>
      </c>
      <c r="CZ59">
        <f t="shared" si="5"/>
        <v>1.5</v>
      </c>
      <c r="DA59" t="s">
        <v>7037</v>
      </c>
      <c r="DB59">
        <v>0</v>
      </c>
      <c r="DF59">
        <f t="shared" si="6"/>
        <v>0</v>
      </c>
      <c r="DG59">
        <v>599</v>
      </c>
      <c r="DH59">
        <v>599</v>
      </c>
    </row>
    <row r="60" spans="1:112" x14ac:dyDescent="0.25">
      <c r="A60">
        <v>4</v>
      </c>
      <c r="B60" t="s">
        <v>8890</v>
      </c>
      <c r="H60">
        <v>1</v>
      </c>
      <c r="Q60">
        <v>4</v>
      </c>
      <c r="AB60">
        <v>3</v>
      </c>
      <c r="AC60" t="s">
        <v>10757</v>
      </c>
      <c r="AO60" t="s">
        <v>11020</v>
      </c>
      <c r="AP60" t="s">
        <v>84</v>
      </c>
      <c r="AQ60" t="s">
        <v>138</v>
      </c>
      <c r="AR60" t="s">
        <v>11770</v>
      </c>
      <c r="AS60" t="s">
        <v>84</v>
      </c>
      <c r="AT60" t="s">
        <v>132</v>
      </c>
      <c r="AU60" t="s">
        <v>132</v>
      </c>
      <c r="AV60" t="s">
        <v>132</v>
      </c>
      <c r="AW60" t="s">
        <v>10995</v>
      </c>
      <c r="AX60" t="s">
        <v>142</v>
      </c>
      <c r="AY60" t="s">
        <v>138</v>
      </c>
      <c r="AZ60" t="s">
        <v>161</v>
      </c>
      <c r="BA60">
        <v>1</v>
      </c>
      <c r="BB60" t="s">
        <v>318</v>
      </c>
      <c r="BC60" t="s">
        <v>11770</v>
      </c>
      <c r="BD60" t="s">
        <v>11100</v>
      </c>
      <c r="BE60" t="s">
        <v>9183</v>
      </c>
      <c r="BF60" t="s">
        <v>11128</v>
      </c>
      <c r="BG60" t="s">
        <v>132</v>
      </c>
      <c r="BL60">
        <v>16</v>
      </c>
      <c r="BM60" t="s">
        <v>6969</v>
      </c>
      <c r="BN60" t="s">
        <v>5934</v>
      </c>
      <c r="BO60">
        <v>2</v>
      </c>
      <c r="BP60">
        <v>100</v>
      </c>
      <c r="BQ60">
        <v>90</v>
      </c>
      <c r="BR60">
        <f t="shared" si="0"/>
        <v>3.08</v>
      </c>
      <c r="BZ60" t="s">
        <v>10784</v>
      </c>
      <c r="CA60" t="s">
        <v>10085</v>
      </c>
      <c r="CB60">
        <v>1</v>
      </c>
      <c r="CC60">
        <v>1500</v>
      </c>
      <c r="CD60">
        <f t="shared" si="2"/>
        <v>1.5</v>
      </c>
      <c r="CE60">
        <v>3</v>
      </c>
      <c r="CF60" t="s">
        <v>6935</v>
      </c>
      <c r="CG60" t="s">
        <v>5934</v>
      </c>
      <c r="CH60">
        <v>2</v>
      </c>
      <c r="CI60">
        <v>0</v>
      </c>
      <c r="CJ60">
        <v>0</v>
      </c>
      <c r="CK60">
        <v>90</v>
      </c>
      <c r="CL60">
        <f t="shared" si="3"/>
        <v>0.54</v>
      </c>
      <c r="CU60" t="s">
        <v>10787</v>
      </c>
      <c r="CV60" t="s">
        <v>10089</v>
      </c>
      <c r="CW60">
        <v>1</v>
      </c>
      <c r="CX60">
        <v>0</v>
      </c>
      <c r="CY60">
        <v>2000</v>
      </c>
      <c r="CZ60">
        <f t="shared" si="5"/>
        <v>2</v>
      </c>
      <c r="DA60" t="s">
        <v>7037</v>
      </c>
      <c r="DB60">
        <v>1</v>
      </c>
      <c r="DF60">
        <f t="shared" si="6"/>
        <v>0</v>
      </c>
      <c r="DG60">
        <v>49</v>
      </c>
      <c r="DH60">
        <v>49</v>
      </c>
    </row>
    <row r="61" spans="1:112" x14ac:dyDescent="0.25">
      <c r="A61">
        <v>4</v>
      </c>
      <c r="B61" t="s">
        <v>8890</v>
      </c>
      <c r="H61">
        <v>1</v>
      </c>
      <c r="Q61">
        <v>4</v>
      </c>
      <c r="AB61">
        <v>3</v>
      </c>
      <c r="AC61" t="s">
        <v>10758</v>
      </c>
      <c r="AO61" t="s">
        <v>11020</v>
      </c>
      <c r="AP61" t="s">
        <v>84</v>
      </c>
      <c r="AQ61" t="s">
        <v>138</v>
      </c>
      <c r="AR61" t="s">
        <v>11770</v>
      </c>
      <c r="AS61" t="s">
        <v>84</v>
      </c>
      <c r="AT61" t="s">
        <v>132</v>
      </c>
      <c r="AU61" t="s">
        <v>132</v>
      </c>
      <c r="AV61" t="s">
        <v>132</v>
      </c>
      <c r="AW61" t="s">
        <v>10996</v>
      </c>
      <c r="AX61" t="s">
        <v>142</v>
      </c>
      <c r="AY61" t="s">
        <v>138</v>
      </c>
      <c r="AZ61" t="s">
        <v>161</v>
      </c>
      <c r="BA61">
        <v>1</v>
      </c>
      <c r="BB61" t="s">
        <v>318</v>
      </c>
      <c r="BC61" t="s">
        <v>11770</v>
      </c>
      <c r="BD61" t="s">
        <v>11101</v>
      </c>
      <c r="BE61" t="s">
        <v>9183</v>
      </c>
      <c r="BF61" t="s">
        <v>11129</v>
      </c>
      <c r="BG61" t="s">
        <v>132</v>
      </c>
      <c r="BL61">
        <v>24</v>
      </c>
      <c r="BM61" t="s">
        <v>6970</v>
      </c>
      <c r="BN61" t="s">
        <v>5934</v>
      </c>
      <c r="BO61">
        <v>2</v>
      </c>
      <c r="BP61">
        <v>100</v>
      </c>
      <c r="BQ61">
        <v>90</v>
      </c>
      <c r="BR61">
        <f t="shared" si="0"/>
        <v>4.5199999999999996</v>
      </c>
      <c r="BZ61" t="s">
        <v>10785</v>
      </c>
      <c r="CA61" t="s">
        <v>10089</v>
      </c>
      <c r="CB61">
        <v>1</v>
      </c>
      <c r="CC61">
        <v>2000</v>
      </c>
      <c r="CD61">
        <f t="shared" si="2"/>
        <v>2</v>
      </c>
      <c r="CE61">
        <v>8</v>
      </c>
      <c r="CF61" t="s">
        <v>6935</v>
      </c>
      <c r="CG61" t="s">
        <v>5934</v>
      </c>
      <c r="CH61">
        <v>2</v>
      </c>
      <c r="CI61">
        <v>1</v>
      </c>
      <c r="CJ61">
        <v>0</v>
      </c>
      <c r="CK61">
        <v>90</v>
      </c>
      <c r="CL61">
        <f t="shared" si="3"/>
        <v>1.44</v>
      </c>
      <c r="CU61" t="s">
        <v>10788</v>
      </c>
      <c r="CV61" t="s">
        <v>10085</v>
      </c>
      <c r="CW61">
        <v>1</v>
      </c>
      <c r="CX61">
        <v>0</v>
      </c>
      <c r="CY61">
        <v>1500</v>
      </c>
      <c r="CZ61">
        <f t="shared" si="5"/>
        <v>1.5</v>
      </c>
      <c r="DA61" t="s">
        <v>7038</v>
      </c>
      <c r="DB61">
        <v>0</v>
      </c>
      <c r="DF61">
        <f t="shared" si="6"/>
        <v>0</v>
      </c>
      <c r="DG61">
        <v>599</v>
      </c>
      <c r="DH61">
        <v>599</v>
      </c>
    </row>
    <row r="62" spans="1:112" x14ac:dyDescent="0.25">
      <c r="A62">
        <v>4</v>
      </c>
      <c r="B62" t="s">
        <v>8890</v>
      </c>
      <c r="H62">
        <v>1</v>
      </c>
      <c r="Q62">
        <v>4</v>
      </c>
      <c r="AB62">
        <v>3</v>
      </c>
      <c r="AC62" t="s">
        <v>10782</v>
      </c>
      <c r="AO62" t="s">
        <v>11020</v>
      </c>
      <c r="AP62" t="s">
        <v>84</v>
      </c>
      <c r="AQ62" t="s">
        <v>138</v>
      </c>
      <c r="AR62" t="s">
        <v>11770</v>
      </c>
      <c r="AS62" t="s">
        <v>84</v>
      </c>
      <c r="AT62" t="s">
        <v>132</v>
      </c>
      <c r="AU62" t="s">
        <v>132</v>
      </c>
      <c r="AV62" t="s">
        <v>132</v>
      </c>
      <c r="AW62" t="s">
        <v>10997</v>
      </c>
      <c r="AX62" t="s">
        <v>142</v>
      </c>
      <c r="AY62" t="s">
        <v>138</v>
      </c>
      <c r="AZ62" t="s">
        <v>161</v>
      </c>
      <c r="BA62">
        <v>1</v>
      </c>
      <c r="BB62" t="s">
        <v>318</v>
      </c>
      <c r="BC62" t="s">
        <v>11770</v>
      </c>
      <c r="BD62" t="s">
        <v>11100</v>
      </c>
      <c r="BE62" t="s">
        <v>9183</v>
      </c>
      <c r="BF62" t="s">
        <v>11128</v>
      </c>
      <c r="BG62" t="s">
        <v>132</v>
      </c>
      <c r="BL62">
        <v>24</v>
      </c>
      <c r="BM62" t="s">
        <v>7005</v>
      </c>
      <c r="BN62" t="s">
        <v>5934</v>
      </c>
      <c r="BO62">
        <v>2</v>
      </c>
      <c r="BP62">
        <v>100</v>
      </c>
      <c r="BQ62">
        <v>90</v>
      </c>
      <c r="BR62">
        <f t="shared" si="0"/>
        <v>4.5199999999999996</v>
      </c>
      <c r="BZ62" t="s">
        <v>10786</v>
      </c>
      <c r="CA62" t="s">
        <v>10085</v>
      </c>
      <c r="CB62">
        <v>1</v>
      </c>
      <c r="CC62">
        <v>1500</v>
      </c>
      <c r="CD62">
        <f t="shared" si="2"/>
        <v>1.5</v>
      </c>
      <c r="CE62">
        <v>8</v>
      </c>
      <c r="CF62" t="s">
        <v>6941</v>
      </c>
      <c r="CG62" t="s">
        <v>5934</v>
      </c>
      <c r="CH62">
        <v>2</v>
      </c>
      <c r="CI62">
        <v>1</v>
      </c>
      <c r="CJ62">
        <v>0</v>
      </c>
      <c r="CK62">
        <v>90</v>
      </c>
      <c r="CL62">
        <f t="shared" si="3"/>
        <v>1.44</v>
      </c>
      <c r="CU62" t="s">
        <v>6995</v>
      </c>
      <c r="CV62" t="s">
        <v>10089</v>
      </c>
      <c r="CW62">
        <v>1</v>
      </c>
      <c r="CX62">
        <v>0</v>
      </c>
      <c r="CY62">
        <v>2000</v>
      </c>
      <c r="CZ62">
        <f t="shared" si="5"/>
        <v>2</v>
      </c>
      <c r="DA62" t="s">
        <v>7038</v>
      </c>
      <c r="DB62">
        <v>1</v>
      </c>
      <c r="DF62">
        <f t="shared" si="6"/>
        <v>0</v>
      </c>
      <c r="DG62">
        <v>49</v>
      </c>
      <c r="DH62">
        <v>49</v>
      </c>
    </row>
    <row r="63" spans="1:112" x14ac:dyDescent="0.25">
      <c r="A63">
        <v>4</v>
      </c>
      <c r="B63" t="s">
        <v>8890</v>
      </c>
      <c r="H63">
        <v>1</v>
      </c>
      <c r="Q63">
        <v>4</v>
      </c>
      <c r="AB63">
        <v>3</v>
      </c>
      <c r="AC63" t="s">
        <v>10783</v>
      </c>
      <c r="AO63" t="s">
        <v>11020</v>
      </c>
      <c r="AP63" t="s">
        <v>84</v>
      </c>
      <c r="AQ63" t="s">
        <v>138</v>
      </c>
      <c r="AR63" t="s">
        <v>11770</v>
      </c>
      <c r="AS63" t="s">
        <v>84</v>
      </c>
      <c r="AT63" t="s">
        <v>132</v>
      </c>
      <c r="AU63" t="s">
        <v>132</v>
      </c>
      <c r="AV63" t="s">
        <v>132</v>
      </c>
      <c r="AW63" t="s">
        <v>10994</v>
      </c>
      <c r="AX63" t="s">
        <v>142</v>
      </c>
      <c r="AY63" t="s">
        <v>138</v>
      </c>
      <c r="AZ63" t="s">
        <v>161</v>
      </c>
      <c r="BA63">
        <v>1</v>
      </c>
      <c r="BB63" t="s">
        <v>318</v>
      </c>
      <c r="BC63" t="s">
        <v>11770</v>
      </c>
      <c r="BD63" t="s">
        <v>11101</v>
      </c>
      <c r="BE63" t="s">
        <v>9183</v>
      </c>
      <c r="BF63" t="s">
        <v>11129</v>
      </c>
      <c r="BG63" t="s">
        <v>132</v>
      </c>
      <c r="BL63">
        <v>8</v>
      </c>
      <c r="BM63" t="s">
        <v>7006</v>
      </c>
      <c r="BN63" t="s">
        <v>5934</v>
      </c>
      <c r="BO63">
        <v>2</v>
      </c>
      <c r="BP63">
        <v>100</v>
      </c>
      <c r="BQ63">
        <v>90</v>
      </c>
      <c r="BR63">
        <f t="shared" si="0"/>
        <v>1.64</v>
      </c>
      <c r="BZ63" t="s">
        <v>10787</v>
      </c>
      <c r="CA63" t="s">
        <v>10089</v>
      </c>
      <c r="CB63">
        <v>1</v>
      </c>
      <c r="CC63">
        <v>2000</v>
      </c>
      <c r="CD63">
        <f t="shared" si="2"/>
        <v>2</v>
      </c>
      <c r="CE63">
        <v>8</v>
      </c>
      <c r="CF63" t="s">
        <v>6941</v>
      </c>
      <c r="CG63" t="s">
        <v>5934</v>
      </c>
      <c r="CH63">
        <v>2</v>
      </c>
      <c r="CI63">
        <v>2</v>
      </c>
      <c r="CJ63">
        <v>0</v>
      </c>
      <c r="CK63">
        <v>90</v>
      </c>
      <c r="CL63">
        <f t="shared" si="3"/>
        <v>1.44</v>
      </c>
      <c r="CU63" t="s">
        <v>10789</v>
      </c>
      <c r="CV63" t="s">
        <v>10085</v>
      </c>
      <c r="CW63">
        <v>1</v>
      </c>
      <c r="CX63">
        <v>0</v>
      </c>
      <c r="CY63">
        <v>1500</v>
      </c>
      <c r="CZ63">
        <f t="shared" si="5"/>
        <v>1.5</v>
      </c>
      <c r="DA63" t="s">
        <v>7018</v>
      </c>
      <c r="DB63">
        <v>0</v>
      </c>
      <c r="DF63">
        <f t="shared" si="6"/>
        <v>0</v>
      </c>
      <c r="DG63">
        <v>599</v>
      </c>
      <c r="DH63">
        <v>599</v>
      </c>
    </row>
    <row r="64" spans="1:112" x14ac:dyDescent="0.25">
      <c r="A64">
        <v>4</v>
      </c>
      <c r="B64" t="s">
        <v>8890</v>
      </c>
      <c r="H64">
        <v>1</v>
      </c>
      <c r="Q64">
        <v>4</v>
      </c>
      <c r="AB64">
        <v>3</v>
      </c>
      <c r="AC64" t="s">
        <v>10759</v>
      </c>
      <c r="AO64" t="s">
        <v>11020</v>
      </c>
      <c r="AP64" t="s">
        <v>84</v>
      </c>
      <c r="AQ64" t="s">
        <v>138</v>
      </c>
      <c r="AR64" t="s">
        <v>11770</v>
      </c>
      <c r="AS64" t="s">
        <v>84</v>
      </c>
      <c r="AT64" t="s">
        <v>132</v>
      </c>
      <c r="AU64" t="s">
        <v>132</v>
      </c>
      <c r="AV64" t="s">
        <v>132</v>
      </c>
      <c r="AW64" t="s">
        <v>10998</v>
      </c>
      <c r="AX64" t="s">
        <v>142</v>
      </c>
      <c r="AY64" t="s">
        <v>138</v>
      </c>
      <c r="AZ64" t="s">
        <v>161</v>
      </c>
      <c r="BA64">
        <v>1</v>
      </c>
      <c r="BB64" t="s">
        <v>318</v>
      </c>
      <c r="BC64" t="s">
        <v>11770</v>
      </c>
      <c r="BD64" t="s">
        <v>11100</v>
      </c>
      <c r="BE64" t="s">
        <v>9183</v>
      </c>
      <c r="BF64" t="s">
        <v>11128</v>
      </c>
      <c r="BG64" t="s">
        <v>132</v>
      </c>
      <c r="BL64">
        <v>2</v>
      </c>
      <c r="BM64" t="s">
        <v>7007</v>
      </c>
      <c r="BN64" t="s">
        <v>5934</v>
      </c>
      <c r="BO64">
        <v>2</v>
      </c>
      <c r="BP64">
        <v>100</v>
      </c>
      <c r="BQ64">
        <v>90</v>
      </c>
      <c r="BR64">
        <f t="shared" si="0"/>
        <v>0.56000000000000005</v>
      </c>
      <c r="BZ64" t="s">
        <v>10788</v>
      </c>
      <c r="CA64" t="s">
        <v>10085</v>
      </c>
      <c r="CB64">
        <v>1</v>
      </c>
      <c r="CC64">
        <v>1500</v>
      </c>
      <c r="CD64">
        <f t="shared" si="2"/>
        <v>1.5</v>
      </c>
      <c r="CE64">
        <v>8</v>
      </c>
      <c r="CF64" t="s">
        <v>6941</v>
      </c>
      <c r="CG64" t="s">
        <v>5934</v>
      </c>
      <c r="CH64">
        <v>2</v>
      </c>
      <c r="CI64">
        <v>3</v>
      </c>
      <c r="CJ64">
        <v>0</v>
      </c>
      <c r="CK64">
        <v>90</v>
      </c>
      <c r="CL64">
        <f t="shared" si="3"/>
        <v>1.44</v>
      </c>
      <c r="CU64" t="s">
        <v>10790</v>
      </c>
      <c r="CV64" t="s">
        <v>10089</v>
      </c>
      <c r="CW64">
        <v>1</v>
      </c>
      <c r="CX64">
        <v>0</v>
      </c>
      <c r="CY64">
        <v>2000</v>
      </c>
      <c r="CZ64">
        <f t="shared" si="5"/>
        <v>2</v>
      </c>
      <c r="DA64" t="s">
        <v>7018</v>
      </c>
      <c r="DB64">
        <v>1</v>
      </c>
      <c r="DF64">
        <f t="shared" si="6"/>
        <v>0</v>
      </c>
      <c r="DG64">
        <v>49</v>
      </c>
      <c r="DH64">
        <v>49</v>
      </c>
    </row>
    <row r="65" spans="1:112" x14ac:dyDescent="0.25">
      <c r="A65">
        <v>4</v>
      </c>
      <c r="B65" t="s">
        <v>8890</v>
      </c>
      <c r="H65">
        <v>1</v>
      </c>
      <c r="Q65">
        <v>4</v>
      </c>
      <c r="AB65">
        <v>3</v>
      </c>
      <c r="AC65" t="s">
        <v>10760</v>
      </c>
      <c r="AO65" t="s">
        <v>11020</v>
      </c>
      <c r="AP65" t="s">
        <v>84</v>
      </c>
      <c r="AQ65" t="s">
        <v>138</v>
      </c>
      <c r="AR65" t="s">
        <v>11770</v>
      </c>
      <c r="AS65" t="s">
        <v>84</v>
      </c>
      <c r="AT65" t="s">
        <v>132</v>
      </c>
      <c r="AU65" t="s">
        <v>132</v>
      </c>
      <c r="AV65" t="s">
        <v>132</v>
      </c>
      <c r="AW65" t="s">
        <v>10999</v>
      </c>
      <c r="AX65" t="s">
        <v>142</v>
      </c>
      <c r="AY65" t="s">
        <v>138</v>
      </c>
      <c r="AZ65" t="s">
        <v>161</v>
      </c>
      <c r="BA65">
        <v>1</v>
      </c>
      <c r="BB65" t="s">
        <v>318</v>
      </c>
      <c r="BC65" t="s">
        <v>11770</v>
      </c>
      <c r="BD65" t="s">
        <v>11101</v>
      </c>
      <c r="BE65" t="s">
        <v>9183</v>
      </c>
      <c r="BF65" t="s">
        <v>11129</v>
      </c>
      <c r="BG65" t="s">
        <v>132</v>
      </c>
      <c r="BL65">
        <v>16</v>
      </c>
      <c r="BM65" t="s">
        <v>6936</v>
      </c>
      <c r="BN65" t="s">
        <v>5934</v>
      </c>
      <c r="BO65">
        <v>2</v>
      </c>
      <c r="BP65">
        <v>100</v>
      </c>
      <c r="BQ65">
        <v>90</v>
      </c>
      <c r="BR65">
        <f t="shared" si="0"/>
        <v>3.08</v>
      </c>
      <c r="BZ65" t="s">
        <v>6995</v>
      </c>
      <c r="CA65" t="s">
        <v>10089</v>
      </c>
      <c r="CB65">
        <v>1</v>
      </c>
      <c r="CC65">
        <v>2000</v>
      </c>
      <c r="CD65">
        <f t="shared" si="2"/>
        <v>2</v>
      </c>
      <c r="CE65">
        <v>8</v>
      </c>
      <c r="CF65" t="s">
        <v>6942</v>
      </c>
      <c r="CG65" t="s">
        <v>5934</v>
      </c>
      <c r="CH65">
        <v>2</v>
      </c>
      <c r="CI65">
        <v>1</v>
      </c>
      <c r="CJ65">
        <v>0</v>
      </c>
      <c r="CK65">
        <v>90</v>
      </c>
      <c r="CL65">
        <f t="shared" si="3"/>
        <v>1.44</v>
      </c>
      <c r="CU65" t="s">
        <v>10791</v>
      </c>
      <c r="CV65" t="s">
        <v>5972</v>
      </c>
      <c r="CW65">
        <v>1</v>
      </c>
      <c r="CX65">
        <v>0</v>
      </c>
      <c r="CY65">
        <v>3000</v>
      </c>
      <c r="CZ65">
        <f t="shared" si="5"/>
        <v>3</v>
      </c>
      <c r="DA65" t="s">
        <v>10803</v>
      </c>
      <c r="DB65">
        <v>0</v>
      </c>
      <c r="DC65">
        <v>1.44</v>
      </c>
      <c r="DF65">
        <f t="shared" si="6"/>
        <v>1.44</v>
      </c>
      <c r="DG65">
        <v>2.09375</v>
      </c>
      <c r="DH65">
        <v>2</v>
      </c>
    </row>
    <row r="66" spans="1:112" x14ac:dyDescent="0.25">
      <c r="A66">
        <v>4</v>
      </c>
      <c r="B66" t="s">
        <v>8890</v>
      </c>
      <c r="H66">
        <v>1</v>
      </c>
      <c r="Q66">
        <v>4</v>
      </c>
      <c r="AB66">
        <v>3</v>
      </c>
      <c r="AC66" t="s">
        <v>10784</v>
      </c>
      <c r="AO66" t="s">
        <v>11020</v>
      </c>
      <c r="AP66" t="s">
        <v>84</v>
      </c>
      <c r="AQ66" t="s">
        <v>138</v>
      </c>
      <c r="AR66" t="s">
        <v>11770</v>
      </c>
      <c r="AS66" t="s">
        <v>84</v>
      </c>
      <c r="AT66" t="s">
        <v>132</v>
      </c>
      <c r="AU66" t="s">
        <v>132</v>
      </c>
      <c r="AV66" t="s">
        <v>132</v>
      </c>
      <c r="AW66" t="s">
        <v>11000</v>
      </c>
      <c r="AX66" t="s">
        <v>142</v>
      </c>
      <c r="AY66" t="s">
        <v>138</v>
      </c>
      <c r="AZ66" t="s">
        <v>161</v>
      </c>
      <c r="BA66">
        <v>1</v>
      </c>
      <c r="BB66" t="s">
        <v>318</v>
      </c>
      <c r="BC66" t="s">
        <v>11770</v>
      </c>
      <c r="BD66" t="s">
        <v>11100</v>
      </c>
      <c r="BE66" t="s">
        <v>9183</v>
      </c>
      <c r="BF66" t="s">
        <v>11128</v>
      </c>
      <c r="BG66" t="s">
        <v>132</v>
      </c>
      <c r="BL66">
        <v>6</v>
      </c>
      <c r="BM66" t="s">
        <v>6972</v>
      </c>
      <c r="BN66" t="s">
        <v>5934</v>
      </c>
      <c r="BO66">
        <v>2</v>
      </c>
      <c r="BP66">
        <v>100</v>
      </c>
      <c r="BQ66">
        <v>90</v>
      </c>
      <c r="BR66">
        <f t="shared" si="0"/>
        <v>1.28</v>
      </c>
      <c r="BZ66" t="s">
        <v>10789</v>
      </c>
      <c r="CA66" t="s">
        <v>10085</v>
      </c>
      <c r="CB66">
        <v>1</v>
      </c>
      <c r="CC66">
        <v>1500</v>
      </c>
      <c r="CD66">
        <f t="shared" si="2"/>
        <v>1.5</v>
      </c>
      <c r="CE66">
        <v>8</v>
      </c>
      <c r="CF66" t="s">
        <v>6942</v>
      </c>
      <c r="CG66" t="s">
        <v>5934</v>
      </c>
      <c r="CH66">
        <v>2</v>
      </c>
      <c r="CI66">
        <v>2</v>
      </c>
      <c r="CJ66">
        <v>0</v>
      </c>
      <c r="CK66">
        <v>90</v>
      </c>
      <c r="CL66">
        <f t="shared" si="3"/>
        <v>1.44</v>
      </c>
      <c r="CU66" t="s">
        <v>10792</v>
      </c>
      <c r="CV66" t="s">
        <v>10085</v>
      </c>
      <c r="CW66">
        <v>1</v>
      </c>
      <c r="CX66">
        <v>0</v>
      </c>
      <c r="CY66">
        <v>1500</v>
      </c>
      <c r="CZ66">
        <f t="shared" si="5"/>
        <v>1.5</v>
      </c>
      <c r="DA66" t="s">
        <v>10803</v>
      </c>
      <c r="DB66">
        <v>1</v>
      </c>
      <c r="DF66">
        <f t="shared" si="6"/>
        <v>0</v>
      </c>
      <c r="DG66">
        <v>50</v>
      </c>
      <c r="DH66">
        <v>50</v>
      </c>
    </row>
    <row r="67" spans="1:112" x14ac:dyDescent="0.25">
      <c r="A67">
        <v>4</v>
      </c>
      <c r="B67" t="s">
        <v>8890</v>
      </c>
      <c r="H67">
        <v>1</v>
      </c>
      <c r="Q67">
        <v>4</v>
      </c>
      <c r="AB67">
        <v>3</v>
      </c>
      <c r="AC67" t="s">
        <v>10785</v>
      </c>
      <c r="AO67" t="s">
        <v>11020</v>
      </c>
      <c r="AP67" t="s">
        <v>84</v>
      </c>
      <c r="AQ67" t="s">
        <v>138</v>
      </c>
      <c r="AR67" t="s">
        <v>11770</v>
      </c>
      <c r="AS67" t="s">
        <v>84</v>
      </c>
      <c r="AT67" t="s">
        <v>132</v>
      </c>
      <c r="AU67" t="s">
        <v>132</v>
      </c>
      <c r="AV67" t="s">
        <v>132</v>
      </c>
      <c r="AW67" t="s">
        <v>11001</v>
      </c>
      <c r="AX67" t="s">
        <v>142</v>
      </c>
      <c r="AY67" t="s">
        <v>138</v>
      </c>
      <c r="AZ67" t="s">
        <v>161</v>
      </c>
      <c r="BA67">
        <v>1</v>
      </c>
      <c r="BB67" t="s">
        <v>318</v>
      </c>
      <c r="BC67" t="s">
        <v>11770</v>
      </c>
      <c r="BD67" t="s">
        <v>11101</v>
      </c>
      <c r="BE67" t="s">
        <v>9183</v>
      </c>
      <c r="BF67" t="s">
        <v>11129</v>
      </c>
      <c r="BG67" t="s">
        <v>132</v>
      </c>
      <c r="BL67">
        <v>8</v>
      </c>
      <c r="BM67" t="s">
        <v>6973</v>
      </c>
      <c r="BN67" t="s">
        <v>5934</v>
      </c>
      <c r="BO67">
        <v>2</v>
      </c>
      <c r="BP67">
        <v>100</v>
      </c>
      <c r="BQ67">
        <v>90</v>
      </c>
      <c r="BR67">
        <f t="shared" ref="BR67:BR130" si="7">(BO67*BL67*BQ67+BO67*BP67)/1000</f>
        <v>1.64</v>
      </c>
      <c r="BZ67" t="s">
        <v>10790</v>
      </c>
      <c r="CA67" t="s">
        <v>10089</v>
      </c>
      <c r="CB67">
        <v>1</v>
      </c>
      <c r="CC67">
        <v>2000</v>
      </c>
      <c r="CD67">
        <f t="shared" ref="CD67:CD70" si="8">(CB67*CC67)/1000</f>
        <v>2</v>
      </c>
      <c r="CE67">
        <v>8</v>
      </c>
      <c r="CF67" t="s">
        <v>6942</v>
      </c>
      <c r="CG67" t="s">
        <v>5934</v>
      </c>
      <c r="CH67">
        <v>2</v>
      </c>
      <c r="CI67">
        <v>3</v>
      </c>
      <c r="CJ67">
        <v>0</v>
      </c>
      <c r="CK67">
        <v>90</v>
      </c>
      <c r="CL67">
        <f t="shared" ref="CL67:CL130" si="9">(CH67*CE67*CK67+CH67*CJ67)/1000</f>
        <v>1.44</v>
      </c>
      <c r="DA67" t="s">
        <v>10803</v>
      </c>
      <c r="DB67">
        <v>2</v>
      </c>
      <c r="DC67">
        <v>0.36</v>
      </c>
      <c r="DF67">
        <f t="shared" ref="DF67:DF130" si="10">(DC67+DD67+DE67)</f>
        <v>0.36</v>
      </c>
      <c r="DG67">
        <v>9.3333333333333339</v>
      </c>
      <c r="DH67">
        <v>9</v>
      </c>
    </row>
    <row r="68" spans="1:112" x14ac:dyDescent="0.25">
      <c r="A68">
        <v>4</v>
      </c>
      <c r="B68" t="s">
        <v>8890</v>
      </c>
      <c r="H68">
        <v>1</v>
      </c>
      <c r="Q68">
        <v>4</v>
      </c>
      <c r="AB68">
        <v>3</v>
      </c>
      <c r="AC68" t="s">
        <v>10761</v>
      </c>
      <c r="AO68" t="s">
        <v>11020</v>
      </c>
      <c r="AP68" t="s">
        <v>84</v>
      </c>
      <c r="AQ68" t="s">
        <v>138</v>
      </c>
      <c r="AR68" t="s">
        <v>11770</v>
      </c>
      <c r="AS68" t="s">
        <v>84</v>
      </c>
      <c r="AT68" t="s">
        <v>132</v>
      </c>
      <c r="AU68" t="s">
        <v>132</v>
      </c>
      <c r="AV68" t="s">
        <v>132</v>
      </c>
      <c r="AW68" t="s">
        <v>11002</v>
      </c>
      <c r="AX68" t="s">
        <v>142</v>
      </c>
      <c r="AY68" t="s">
        <v>138</v>
      </c>
      <c r="AZ68" t="s">
        <v>161</v>
      </c>
      <c r="BA68">
        <v>1</v>
      </c>
      <c r="BB68" t="s">
        <v>318</v>
      </c>
      <c r="BC68" t="s">
        <v>11770</v>
      </c>
      <c r="BD68" t="s">
        <v>11100</v>
      </c>
      <c r="BE68" t="s">
        <v>9183</v>
      </c>
      <c r="BF68" t="s">
        <v>11128</v>
      </c>
      <c r="BG68" t="s">
        <v>132</v>
      </c>
      <c r="BL68">
        <v>96</v>
      </c>
      <c r="BM68" t="s">
        <v>6974</v>
      </c>
      <c r="BN68" t="s">
        <v>5934</v>
      </c>
      <c r="BO68">
        <v>2</v>
      </c>
      <c r="BP68">
        <v>100</v>
      </c>
      <c r="BQ68">
        <v>90</v>
      </c>
      <c r="BR68">
        <f t="shared" si="7"/>
        <v>17.48</v>
      </c>
      <c r="BZ68" t="s">
        <v>10791</v>
      </c>
      <c r="CA68" t="s">
        <v>5972</v>
      </c>
      <c r="CB68">
        <v>1</v>
      </c>
      <c r="CC68">
        <v>3000</v>
      </c>
      <c r="CD68">
        <f t="shared" si="8"/>
        <v>3</v>
      </c>
      <c r="CE68">
        <v>16</v>
      </c>
      <c r="CF68" t="s">
        <v>10802</v>
      </c>
      <c r="CG68" t="s">
        <v>5934</v>
      </c>
      <c r="CH68">
        <v>2</v>
      </c>
      <c r="CI68">
        <v>1</v>
      </c>
      <c r="CJ68">
        <v>0</v>
      </c>
      <c r="CK68">
        <v>90</v>
      </c>
      <c r="CL68">
        <f t="shared" si="9"/>
        <v>2.88</v>
      </c>
      <c r="DA68" t="s">
        <v>10803</v>
      </c>
      <c r="DB68">
        <v>3</v>
      </c>
      <c r="DF68">
        <f t="shared" si="10"/>
        <v>0</v>
      </c>
      <c r="DG68">
        <v>25</v>
      </c>
      <c r="DH68">
        <v>25</v>
      </c>
    </row>
    <row r="69" spans="1:112" x14ac:dyDescent="0.25">
      <c r="A69">
        <v>4</v>
      </c>
      <c r="B69" t="s">
        <v>8890</v>
      </c>
      <c r="H69">
        <v>1</v>
      </c>
      <c r="Q69">
        <v>4</v>
      </c>
      <c r="AB69">
        <v>3</v>
      </c>
      <c r="AC69" t="s">
        <v>10762</v>
      </c>
      <c r="AO69" t="s">
        <v>11020</v>
      </c>
      <c r="AP69" t="s">
        <v>84</v>
      </c>
      <c r="AQ69" t="s">
        <v>138</v>
      </c>
      <c r="AR69" t="s">
        <v>11770</v>
      </c>
      <c r="AS69" t="s">
        <v>84</v>
      </c>
      <c r="AT69" t="s">
        <v>132</v>
      </c>
      <c r="AU69" t="s">
        <v>132</v>
      </c>
      <c r="AV69" t="s">
        <v>132</v>
      </c>
      <c r="AW69" t="s">
        <v>11003</v>
      </c>
      <c r="AX69" t="s">
        <v>142</v>
      </c>
      <c r="AY69" t="s">
        <v>138</v>
      </c>
      <c r="AZ69" t="s">
        <v>161</v>
      </c>
      <c r="BA69">
        <v>1</v>
      </c>
      <c r="BB69" t="s">
        <v>318</v>
      </c>
      <c r="BC69" t="s">
        <v>11770</v>
      </c>
      <c r="BD69" t="s">
        <v>11101</v>
      </c>
      <c r="BE69" t="s">
        <v>9183</v>
      </c>
      <c r="BF69" t="s">
        <v>11129</v>
      </c>
      <c r="BG69" t="s">
        <v>132</v>
      </c>
      <c r="BL69">
        <v>4</v>
      </c>
      <c r="BM69" t="s">
        <v>10809</v>
      </c>
      <c r="BN69" t="s">
        <v>5934</v>
      </c>
      <c r="BO69">
        <v>2</v>
      </c>
      <c r="BP69">
        <v>100</v>
      </c>
      <c r="BQ69">
        <v>90</v>
      </c>
      <c r="BR69">
        <f t="shared" si="7"/>
        <v>0.92</v>
      </c>
      <c r="BZ69" t="s">
        <v>10792</v>
      </c>
      <c r="CA69" t="s">
        <v>10085</v>
      </c>
      <c r="CB69">
        <v>1</v>
      </c>
      <c r="CC69">
        <v>1500</v>
      </c>
      <c r="CD69">
        <f t="shared" si="8"/>
        <v>1.5</v>
      </c>
      <c r="CE69">
        <v>8</v>
      </c>
      <c r="CF69" t="s">
        <v>10803</v>
      </c>
      <c r="CG69" t="s">
        <v>5934</v>
      </c>
      <c r="CH69">
        <v>2</v>
      </c>
      <c r="CI69">
        <v>0</v>
      </c>
      <c r="CJ69">
        <v>0</v>
      </c>
      <c r="CK69">
        <v>90</v>
      </c>
      <c r="CL69">
        <f t="shared" si="9"/>
        <v>1.44</v>
      </c>
      <c r="DA69" t="s">
        <v>7044</v>
      </c>
      <c r="DB69">
        <v>0</v>
      </c>
      <c r="DF69">
        <f t="shared" si="10"/>
        <v>0</v>
      </c>
      <c r="DG69">
        <v>49</v>
      </c>
      <c r="DH69">
        <v>49</v>
      </c>
    </row>
    <row r="70" spans="1:112" x14ac:dyDescent="0.25">
      <c r="A70">
        <v>4</v>
      </c>
      <c r="B70" t="s">
        <v>8890</v>
      </c>
      <c r="H70">
        <v>1</v>
      </c>
      <c r="Q70">
        <v>4</v>
      </c>
      <c r="AB70">
        <v>3</v>
      </c>
      <c r="AC70" t="s">
        <v>10786</v>
      </c>
      <c r="AO70" t="s">
        <v>11020</v>
      </c>
      <c r="AP70" t="s">
        <v>84</v>
      </c>
      <c r="AQ70" t="s">
        <v>138</v>
      </c>
      <c r="AR70" t="s">
        <v>11770</v>
      </c>
      <c r="AS70" t="s">
        <v>84</v>
      </c>
      <c r="AT70" t="s">
        <v>132</v>
      </c>
      <c r="AU70" t="s">
        <v>132</v>
      </c>
      <c r="AV70" t="s">
        <v>132</v>
      </c>
      <c r="AW70" t="s">
        <v>11004</v>
      </c>
      <c r="AX70" t="s">
        <v>142</v>
      </c>
      <c r="AY70" t="s">
        <v>138</v>
      </c>
      <c r="AZ70" t="s">
        <v>161</v>
      </c>
      <c r="BA70">
        <v>1</v>
      </c>
      <c r="BB70" t="s">
        <v>318</v>
      </c>
      <c r="BC70" t="s">
        <v>11770</v>
      </c>
      <c r="BD70" t="s">
        <v>11100</v>
      </c>
      <c r="BE70" t="s">
        <v>9183</v>
      </c>
      <c r="BF70" t="s">
        <v>11128</v>
      </c>
      <c r="BG70" t="s">
        <v>132</v>
      </c>
      <c r="BL70">
        <v>0.5</v>
      </c>
      <c r="BM70" t="s">
        <v>6975</v>
      </c>
      <c r="BN70" t="s">
        <v>5934</v>
      </c>
      <c r="BO70">
        <v>1</v>
      </c>
      <c r="BP70">
        <v>100</v>
      </c>
      <c r="BQ70">
        <v>90</v>
      </c>
      <c r="BR70">
        <f t="shared" si="7"/>
        <v>0.14499999999999999</v>
      </c>
      <c r="BZ70" t="s">
        <v>11650</v>
      </c>
      <c r="CA70" t="s">
        <v>5989</v>
      </c>
      <c r="CB70">
        <v>1</v>
      </c>
      <c r="CC70">
        <v>1000</v>
      </c>
      <c r="CD70">
        <f t="shared" si="8"/>
        <v>1</v>
      </c>
      <c r="CE70">
        <v>2</v>
      </c>
      <c r="CF70" t="s">
        <v>10803</v>
      </c>
      <c r="CG70" t="s">
        <v>5934</v>
      </c>
      <c r="CH70">
        <v>2</v>
      </c>
      <c r="CI70">
        <v>2</v>
      </c>
      <c r="CJ70">
        <v>0</v>
      </c>
      <c r="CK70">
        <v>90</v>
      </c>
      <c r="CL70">
        <f t="shared" si="9"/>
        <v>0.36</v>
      </c>
      <c r="DA70" t="s">
        <v>7044</v>
      </c>
      <c r="DB70">
        <v>1</v>
      </c>
      <c r="DF70">
        <f t="shared" si="10"/>
        <v>0</v>
      </c>
      <c r="DG70">
        <v>49</v>
      </c>
      <c r="DH70">
        <v>49</v>
      </c>
    </row>
    <row r="71" spans="1:112" x14ac:dyDescent="0.25">
      <c r="A71">
        <v>4</v>
      </c>
      <c r="B71" t="s">
        <v>8890</v>
      </c>
      <c r="H71">
        <v>1</v>
      </c>
      <c r="Q71">
        <v>4</v>
      </c>
      <c r="AB71">
        <v>3</v>
      </c>
      <c r="AC71" t="s">
        <v>10787</v>
      </c>
      <c r="AO71" t="s">
        <v>11020</v>
      </c>
      <c r="AP71" t="s">
        <v>84</v>
      </c>
      <c r="AQ71" t="s">
        <v>138</v>
      </c>
      <c r="AR71" t="s">
        <v>11770</v>
      </c>
      <c r="AS71" t="s">
        <v>84</v>
      </c>
      <c r="AT71" t="s">
        <v>132</v>
      </c>
      <c r="AU71" t="s">
        <v>132</v>
      </c>
      <c r="AV71" t="s">
        <v>132</v>
      </c>
      <c r="AW71" t="s">
        <v>11005</v>
      </c>
      <c r="AX71" t="s">
        <v>142</v>
      </c>
      <c r="AY71" t="s">
        <v>138</v>
      </c>
      <c r="AZ71" t="s">
        <v>161</v>
      </c>
      <c r="BA71">
        <v>1</v>
      </c>
      <c r="BB71" t="s">
        <v>318</v>
      </c>
      <c r="BC71" t="s">
        <v>11770</v>
      </c>
      <c r="BD71" t="s">
        <v>11101</v>
      </c>
      <c r="BE71" t="s">
        <v>9183</v>
      </c>
      <c r="BF71" t="s">
        <v>11129</v>
      </c>
      <c r="BG71" t="s">
        <v>132</v>
      </c>
      <c r="BL71">
        <v>0.5</v>
      </c>
      <c r="BM71" t="s">
        <v>7009</v>
      </c>
      <c r="BN71" t="s">
        <v>5934</v>
      </c>
      <c r="BO71">
        <v>1</v>
      </c>
      <c r="BP71">
        <v>100</v>
      </c>
      <c r="BQ71">
        <v>90</v>
      </c>
      <c r="BR71">
        <f t="shared" si="7"/>
        <v>0.14499999999999999</v>
      </c>
      <c r="CE71">
        <v>8</v>
      </c>
      <c r="CF71" t="s">
        <v>10804</v>
      </c>
      <c r="CG71" t="s">
        <v>5934</v>
      </c>
      <c r="CH71">
        <v>2</v>
      </c>
      <c r="CI71">
        <v>0</v>
      </c>
      <c r="CJ71">
        <v>0</v>
      </c>
      <c r="CK71">
        <v>90</v>
      </c>
      <c r="CL71">
        <f t="shared" si="9"/>
        <v>1.44</v>
      </c>
      <c r="DA71" t="s">
        <v>7044</v>
      </c>
      <c r="DB71">
        <v>2</v>
      </c>
      <c r="DF71">
        <f t="shared" si="10"/>
        <v>0</v>
      </c>
      <c r="DG71">
        <v>0</v>
      </c>
      <c r="DH71">
        <v>0</v>
      </c>
    </row>
    <row r="72" spans="1:112" x14ac:dyDescent="0.25">
      <c r="A72">
        <v>6</v>
      </c>
      <c r="B72" t="s">
        <v>216</v>
      </c>
      <c r="AC72" t="s">
        <v>10827</v>
      </c>
      <c r="BA72">
        <v>0</v>
      </c>
      <c r="BL72">
        <v>4</v>
      </c>
      <c r="BM72" t="s">
        <v>10810</v>
      </c>
      <c r="BN72" t="s">
        <v>5934</v>
      </c>
      <c r="BO72">
        <v>2</v>
      </c>
      <c r="BP72">
        <v>100</v>
      </c>
      <c r="BQ72">
        <v>90</v>
      </c>
      <c r="BR72">
        <f t="shared" si="7"/>
        <v>0.92</v>
      </c>
      <c r="CE72">
        <v>3</v>
      </c>
      <c r="CF72" t="s">
        <v>10805</v>
      </c>
      <c r="CG72" t="s">
        <v>5934</v>
      </c>
      <c r="CH72">
        <v>2</v>
      </c>
      <c r="CI72">
        <v>0</v>
      </c>
      <c r="CJ72">
        <v>0</v>
      </c>
      <c r="CK72">
        <v>90</v>
      </c>
      <c r="CL72">
        <f t="shared" si="9"/>
        <v>0.54</v>
      </c>
      <c r="DA72" t="s">
        <v>10845</v>
      </c>
      <c r="DB72">
        <v>0</v>
      </c>
      <c r="DF72">
        <f t="shared" si="10"/>
        <v>0</v>
      </c>
      <c r="DG72">
        <v>1.75</v>
      </c>
      <c r="DH72">
        <v>1</v>
      </c>
    </row>
    <row r="73" spans="1:112" x14ac:dyDescent="0.25">
      <c r="A73">
        <v>4</v>
      </c>
      <c r="B73" t="s">
        <v>8890</v>
      </c>
      <c r="H73">
        <v>1</v>
      </c>
      <c r="Q73">
        <v>4</v>
      </c>
      <c r="AB73">
        <v>3</v>
      </c>
      <c r="AC73" t="s">
        <v>10763</v>
      </c>
      <c r="AO73" t="s">
        <v>11020</v>
      </c>
      <c r="AP73" t="s">
        <v>84</v>
      </c>
      <c r="AQ73" t="s">
        <v>138</v>
      </c>
      <c r="AR73" t="s">
        <v>11770</v>
      </c>
      <c r="AS73" t="s">
        <v>84</v>
      </c>
      <c r="AT73" t="s">
        <v>132</v>
      </c>
      <c r="AU73" t="s">
        <v>132</v>
      </c>
      <c r="AV73" t="s">
        <v>132</v>
      </c>
      <c r="AW73" t="s">
        <v>11006</v>
      </c>
      <c r="AX73" t="s">
        <v>142</v>
      </c>
      <c r="AY73" t="s">
        <v>138</v>
      </c>
      <c r="AZ73" t="s">
        <v>161</v>
      </c>
      <c r="BA73">
        <v>1</v>
      </c>
      <c r="BB73" t="s">
        <v>318</v>
      </c>
      <c r="BC73" t="s">
        <v>11770</v>
      </c>
      <c r="BD73" t="s">
        <v>9124</v>
      </c>
      <c r="BE73" t="s">
        <v>9183</v>
      </c>
      <c r="BF73" t="s">
        <v>11128</v>
      </c>
      <c r="BG73" t="s">
        <v>132</v>
      </c>
      <c r="BL73">
        <v>4</v>
      </c>
      <c r="BM73" t="s">
        <v>10811</v>
      </c>
      <c r="BN73" t="s">
        <v>5934</v>
      </c>
      <c r="BO73">
        <v>2</v>
      </c>
      <c r="BP73">
        <v>100</v>
      </c>
      <c r="BQ73">
        <v>90</v>
      </c>
      <c r="BR73">
        <f t="shared" si="7"/>
        <v>0.92</v>
      </c>
      <c r="CE73">
        <v>4</v>
      </c>
      <c r="CF73" t="s">
        <v>10805</v>
      </c>
      <c r="CG73" t="s">
        <v>5934</v>
      </c>
      <c r="CH73">
        <v>2</v>
      </c>
      <c r="CI73">
        <v>1</v>
      </c>
      <c r="CJ73">
        <v>0</v>
      </c>
      <c r="CK73">
        <v>90</v>
      </c>
      <c r="CL73">
        <f t="shared" si="9"/>
        <v>0.72</v>
      </c>
      <c r="DA73" t="s">
        <v>10845</v>
      </c>
      <c r="DB73">
        <v>1</v>
      </c>
      <c r="DF73">
        <f t="shared" si="10"/>
        <v>0</v>
      </c>
      <c r="DG73">
        <v>50</v>
      </c>
      <c r="DH73">
        <v>50</v>
      </c>
    </row>
    <row r="74" spans="1:112" x14ac:dyDescent="0.25">
      <c r="A74">
        <v>4</v>
      </c>
      <c r="B74" t="s">
        <v>8890</v>
      </c>
      <c r="H74">
        <v>1</v>
      </c>
      <c r="Q74">
        <v>4</v>
      </c>
      <c r="AB74">
        <v>3</v>
      </c>
      <c r="AC74" t="s">
        <v>10764</v>
      </c>
      <c r="AO74" t="s">
        <v>11020</v>
      </c>
      <c r="AP74" t="s">
        <v>84</v>
      </c>
      <c r="AQ74" t="s">
        <v>138</v>
      </c>
      <c r="AR74" t="s">
        <v>11770</v>
      </c>
      <c r="AS74" t="s">
        <v>84</v>
      </c>
      <c r="AT74" t="s">
        <v>132</v>
      </c>
      <c r="AU74" t="s">
        <v>132</v>
      </c>
      <c r="AV74" t="s">
        <v>132</v>
      </c>
      <c r="AW74" t="s">
        <v>11007</v>
      </c>
      <c r="AX74" t="s">
        <v>142</v>
      </c>
      <c r="AY74" t="s">
        <v>138</v>
      </c>
      <c r="AZ74" t="s">
        <v>161</v>
      </c>
      <c r="BA74">
        <v>1</v>
      </c>
      <c r="BB74" t="s">
        <v>318</v>
      </c>
      <c r="BC74" t="s">
        <v>11770</v>
      </c>
      <c r="BD74" t="s">
        <v>11102</v>
      </c>
      <c r="BE74" t="s">
        <v>9183</v>
      </c>
      <c r="BF74" t="s">
        <v>11129</v>
      </c>
      <c r="BG74" t="s">
        <v>132</v>
      </c>
      <c r="BL74">
        <v>4</v>
      </c>
      <c r="BM74" t="s">
        <v>10812</v>
      </c>
      <c r="BN74" t="s">
        <v>5934</v>
      </c>
      <c r="BO74">
        <v>2</v>
      </c>
      <c r="BP74">
        <v>100</v>
      </c>
      <c r="BQ74">
        <v>90</v>
      </c>
      <c r="BR74">
        <f t="shared" si="7"/>
        <v>0.92</v>
      </c>
      <c r="CE74">
        <v>4</v>
      </c>
      <c r="CF74" t="s">
        <v>6964</v>
      </c>
      <c r="CG74" t="s">
        <v>5934</v>
      </c>
      <c r="CH74">
        <v>2</v>
      </c>
      <c r="CI74">
        <v>0</v>
      </c>
      <c r="CJ74">
        <v>0</v>
      </c>
      <c r="CK74">
        <v>90</v>
      </c>
      <c r="CL74">
        <f t="shared" si="9"/>
        <v>0.72</v>
      </c>
      <c r="DA74" t="s">
        <v>10845</v>
      </c>
      <c r="DB74">
        <v>2</v>
      </c>
      <c r="DF74">
        <f t="shared" si="10"/>
        <v>0</v>
      </c>
      <c r="DG74">
        <v>50</v>
      </c>
      <c r="DH74">
        <v>50</v>
      </c>
    </row>
    <row r="75" spans="1:112" x14ac:dyDescent="0.25">
      <c r="A75">
        <v>4</v>
      </c>
      <c r="B75" t="s">
        <v>8890</v>
      </c>
      <c r="H75">
        <v>1</v>
      </c>
      <c r="Q75">
        <v>4</v>
      </c>
      <c r="AB75">
        <v>3</v>
      </c>
      <c r="AC75" t="s">
        <v>10788</v>
      </c>
      <c r="AO75" t="s">
        <v>11020</v>
      </c>
      <c r="AP75" t="s">
        <v>84</v>
      </c>
      <c r="AQ75" t="s">
        <v>138</v>
      </c>
      <c r="AR75" t="s">
        <v>11770</v>
      </c>
      <c r="AS75" t="s">
        <v>84</v>
      </c>
      <c r="AT75" t="s">
        <v>132</v>
      </c>
      <c r="AU75" t="s">
        <v>132</v>
      </c>
      <c r="AV75" t="s">
        <v>132</v>
      </c>
      <c r="AW75" t="s">
        <v>11008</v>
      </c>
      <c r="AX75" t="s">
        <v>142</v>
      </c>
      <c r="AY75" t="s">
        <v>138</v>
      </c>
      <c r="AZ75" t="s">
        <v>161</v>
      </c>
      <c r="BA75">
        <v>1</v>
      </c>
      <c r="BB75" t="s">
        <v>318</v>
      </c>
      <c r="BC75" t="s">
        <v>11770</v>
      </c>
      <c r="BD75" t="s">
        <v>9124</v>
      </c>
      <c r="BE75" t="s">
        <v>9183</v>
      </c>
      <c r="BF75" t="s">
        <v>11128</v>
      </c>
      <c r="BG75" t="s">
        <v>132</v>
      </c>
      <c r="BL75">
        <v>4</v>
      </c>
      <c r="BM75" t="s">
        <v>6943</v>
      </c>
      <c r="BN75" t="s">
        <v>5934</v>
      </c>
      <c r="BO75">
        <v>3</v>
      </c>
      <c r="BP75">
        <v>100</v>
      </c>
      <c r="BQ75">
        <v>90</v>
      </c>
      <c r="BR75">
        <f t="shared" si="7"/>
        <v>1.38</v>
      </c>
      <c r="CE75">
        <v>8</v>
      </c>
      <c r="CF75" t="s">
        <v>10794</v>
      </c>
      <c r="CG75" t="s">
        <v>5934</v>
      </c>
      <c r="CH75">
        <v>2</v>
      </c>
      <c r="CI75">
        <v>1</v>
      </c>
      <c r="CJ75">
        <v>0</v>
      </c>
      <c r="CK75">
        <v>90</v>
      </c>
      <c r="CL75">
        <f t="shared" si="9"/>
        <v>1.44</v>
      </c>
      <c r="DA75" t="s">
        <v>10845</v>
      </c>
      <c r="DB75">
        <v>3</v>
      </c>
      <c r="DF75">
        <f t="shared" si="10"/>
        <v>0</v>
      </c>
      <c r="DG75">
        <v>10</v>
      </c>
      <c r="DH75">
        <v>10</v>
      </c>
    </row>
    <row r="76" spans="1:112" x14ac:dyDescent="0.25">
      <c r="A76">
        <v>4</v>
      </c>
      <c r="B76" t="s">
        <v>8890</v>
      </c>
      <c r="H76">
        <v>1</v>
      </c>
      <c r="Q76">
        <v>4</v>
      </c>
      <c r="AB76">
        <v>3</v>
      </c>
      <c r="AC76" t="s">
        <v>6995</v>
      </c>
      <c r="AO76" t="s">
        <v>11020</v>
      </c>
      <c r="AP76" t="s">
        <v>84</v>
      </c>
      <c r="AQ76" t="s">
        <v>138</v>
      </c>
      <c r="AR76" t="s">
        <v>11770</v>
      </c>
      <c r="AS76" t="s">
        <v>84</v>
      </c>
      <c r="AT76" t="s">
        <v>132</v>
      </c>
      <c r="AU76" t="s">
        <v>132</v>
      </c>
      <c r="AV76" t="s">
        <v>132</v>
      </c>
      <c r="AW76" t="s">
        <v>11009</v>
      </c>
      <c r="AX76" t="s">
        <v>142</v>
      </c>
      <c r="AY76" t="s">
        <v>138</v>
      </c>
      <c r="AZ76" t="s">
        <v>161</v>
      </c>
      <c r="BA76">
        <v>1</v>
      </c>
      <c r="BB76" t="s">
        <v>318</v>
      </c>
      <c r="BC76" t="s">
        <v>11770</v>
      </c>
      <c r="BD76" t="s">
        <v>11102</v>
      </c>
      <c r="BE76" t="s">
        <v>9183</v>
      </c>
      <c r="BF76" t="s">
        <v>11129</v>
      </c>
      <c r="BG76" t="s">
        <v>132</v>
      </c>
      <c r="BL76">
        <v>2</v>
      </c>
      <c r="BM76" t="s">
        <v>6976</v>
      </c>
      <c r="BN76" t="s">
        <v>5934</v>
      </c>
      <c r="BO76">
        <v>2</v>
      </c>
      <c r="BP76">
        <v>100</v>
      </c>
      <c r="BQ76">
        <v>90</v>
      </c>
      <c r="BR76">
        <f t="shared" si="7"/>
        <v>0.56000000000000005</v>
      </c>
      <c r="CE76">
        <v>8</v>
      </c>
      <c r="CF76" t="s">
        <v>10794</v>
      </c>
      <c r="CG76" t="s">
        <v>5934</v>
      </c>
      <c r="CH76">
        <v>2</v>
      </c>
      <c r="CI76">
        <v>2</v>
      </c>
      <c r="CJ76">
        <v>0</v>
      </c>
      <c r="CK76">
        <v>90</v>
      </c>
      <c r="CL76">
        <f t="shared" si="9"/>
        <v>1.44</v>
      </c>
      <c r="DA76" t="s">
        <v>10845</v>
      </c>
      <c r="DB76">
        <v>4</v>
      </c>
      <c r="DF76">
        <f t="shared" si="10"/>
        <v>0</v>
      </c>
      <c r="DG76">
        <v>50</v>
      </c>
      <c r="DH76">
        <v>50</v>
      </c>
    </row>
    <row r="77" spans="1:112" x14ac:dyDescent="0.25">
      <c r="A77">
        <v>10</v>
      </c>
      <c r="B77" t="s">
        <v>6534</v>
      </c>
      <c r="H77">
        <v>1</v>
      </c>
      <c r="Q77">
        <v>5</v>
      </c>
      <c r="AC77" t="s">
        <v>10828</v>
      </c>
      <c r="BA77">
        <v>1</v>
      </c>
      <c r="BL77">
        <v>2</v>
      </c>
      <c r="BM77" t="s">
        <v>6977</v>
      </c>
      <c r="BN77" t="s">
        <v>5934</v>
      </c>
      <c r="BO77">
        <v>2</v>
      </c>
      <c r="BP77">
        <v>100</v>
      </c>
      <c r="BQ77">
        <v>90</v>
      </c>
      <c r="BR77">
        <f t="shared" si="7"/>
        <v>0.56000000000000005</v>
      </c>
      <c r="CE77">
        <v>8</v>
      </c>
      <c r="CF77" t="s">
        <v>10794</v>
      </c>
      <c r="CG77" t="s">
        <v>5934</v>
      </c>
      <c r="CH77">
        <v>2</v>
      </c>
      <c r="CI77">
        <v>3</v>
      </c>
      <c r="CJ77">
        <v>0</v>
      </c>
      <c r="CK77">
        <v>90</v>
      </c>
      <c r="CL77">
        <f t="shared" si="9"/>
        <v>1.44</v>
      </c>
      <c r="DA77" t="s">
        <v>10845</v>
      </c>
      <c r="DB77">
        <v>5</v>
      </c>
      <c r="DF77">
        <f t="shared" si="10"/>
        <v>0</v>
      </c>
      <c r="DG77">
        <v>25</v>
      </c>
      <c r="DH77">
        <v>25</v>
      </c>
    </row>
    <row r="78" spans="1:112" x14ac:dyDescent="0.25">
      <c r="A78">
        <v>4</v>
      </c>
      <c r="B78" t="s">
        <v>8902</v>
      </c>
      <c r="H78">
        <v>1</v>
      </c>
      <c r="AB78">
        <v>3</v>
      </c>
      <c r="AC78" t="s">
        <v>10765</v>
      </c>
      <c r="AO78" t="s">
        <v>11020</v>
      </c>
      <c r="AP78" t="s">
        <v>84</v>
      </c>
      <c r="AQ78" t="s">
        <v>138</v>
      </c>
      <c r="AR78" t="s">
        <v>11770</v>
      </c>
      <c r="AS78" t="s">
        <v>84</v>
      </c>
      <c r="AT78" t="s">
        <v>132</v>
      </c>
      <c r="AU78" t="s">
        <v>132</v>
      </c>
      <c r="AV78" t="s">
        <v>132</v>
      </c>
      <c r="AW78" t="s">
        <v>11010</v>
      </c>
      <c r="AX78" t="s">
        <v>142</v>
      </c>
      <c r="AY78" t="s">
        <v>138</v>
      </c>
      <c r="AZ78" t="s">
        <v>161</v>
      </c>
      <c r="BA78">
        <v>1</v>
      </c>
      <c r="BB78" t="s">
        <v>318</v>
      </c>
      <c r="BC78" t="s">
        <v>11770</v>
      </c>
      <c r="BD78" t="s">
        <v>9124</v>
      </c>
      <c r="BE78" t="s">
        <v>9183</v>
      </c>
      <c r="BF78" t="s">
        <v>11128</v>
      </c>
      <c r="BG78" t="s">
        <v>132</v>
      </c>
      <c r="BL78">
        <v>2</v>
      </c>
      <c r="BM78" t="s">
        <v>6978</v>
      </c>
      <c r="BN78" t="s">
        <v>5934</v>
      </c>
      <c r="BO78">
        <v>2</v>
      </c>
      <c r="BP78">
        <v>100</v>
      </c>
      <c r="BQ78">
        <v>90</v>
      </c>
      <c r="BR78">
        <f t="shared" si="7"/>
        <v>0.56000000000000005</v>
      </c>
      <c r="CE78">
        <v>8</v>
      </c>
      <c r="CF78" t="s">
        <v>10806</v>
      </c>
      <c r="CG78" t="s">
        <v>5934</v>
      </c>
      <c r="CH78">
        <v>2</v>
      </c>
      <c r="CI78">
        <v>1</v>
      </c>
      <c r="CJ78">
        <v>0</v>
      </c>
      <c r="CK78">
        <v>90</v>
      </c>
      <c r="CL78">
        <f t="shared" si="9"/>
        <v>1.44</v>
      </c>
      <c r="DA78" t="s">
        <v>10807</v>
      </c>
      <c r="DB78">
        <v>0</v>
      </c>
      <c r="DC78">
        <v>4.4999999999999998E-2</v>
      </c>
      <c r="DF78">
        <f t="shared" si="10"/>
        <v>4.4999999999999998E-2</v>
      </c>
      <c r="DG78">
        <v>12</v>
      </c>
      <c r="DH78">
        <v>12</v>
      </c>
    </row>
    <row r="79" spans="1:112" x14ac:dyDescent="0.25">
      <c r="A79">
        <v>4</v>
      </c>
      <c r="B79" t="s">
        <v>8902</v>
      </c>
      <c r="H79">
        <v>1</v>
      </c>
      <c r="AB79">
        <v>3</v>
      </c>
      <c r="AC79" t="s">
        <v>10766</v>
      </c>
      <c r="AO79" t="s">
        <v>11020</v>
      </c>
      <c r="AP79" t="s">
        <v>84</v>
      </c>
      <c r="AQ79" t="s">
        <v>138</v>
      </c>
      <c r="AR79" t="s">
        <v>11770</v>
      </c>
      <c r="AS79" t="s">
        <v>84</v>
      </c>
      <c r="AT79" t="s">
        <v>132</v>
      </c>
      <c r="AU79" t="s">
        <v>132</v>
      </c>
      <c r="AV79" t="s">
        <v>132</v>
      </c>
      <c r="AW79" t="s">
        <v>11011</v>
      </c>
      <c r="AX79" t="s">
        <v>142</v>
      </c>
      <c r="AY79" t="s">
        <v>138</v>
      </c>
      <c r="AZ79" t="s">
        <v>161</v>
      </c>
      <c r="BA79">
        <v>1</v>
      </c>
      <c r="BB79" t="s">
        <v>318</v>
      </c>
      <c r="BC79" t="s">
        <v>11770</v>
      </c>
      <c r="BD79" t="s">
        <v>11102</v>
      </c>
      <c r="BE79" t="s">
        <v>9183</v>
      </c>
      <c r="BF79" t="s">
        <v>11129</v>
      </c>
      <c r="BG79" t="s">
        <v>132</v>
      </c>
      <c r="BL79">
        <v>2</v>
      </c>
      <c r="BM79" t="s">
        <v>10817</v>
      </c>
      <c r="BN79" t="s">
        <v>5934</v>
      </c>
      <c r="BO79">
        <v>2</v>
      </c>
      <c r="BP79">
        <v>100</v>
      </c>
      <c r="BQ79">
        <v>90</v>
      </c>
      <c r="BR79">
        <f t="shared" si="7"/>
        <v>0.56000000000000005</v>
      </c>
      <c r="CE79">
        <v>8</v>
      </c>
      <c r="CF79" t="s">
        <v>10806</v>
      </c>
      <c r="CG79" t="s">
        <v>5934</v>
      </c>
      <c r="CH79">
        <v>2</v>
      </c>
      <c r="CI79">
        <v>2</v>
      </c>
      <c r="CJ79">
        <v>0</v>
      </c>
      <c r="CK79">
        <v>90</v>
      </c>
      <c r="CL79">
        <f t="shared" si="9"/>
        <v>1.44</v>
      </c>
      <c r="DA79" t="s">
        <v>10807</v>
      </c>
      <c r="DB79">
        <v>1</v>
      </c>
      <c r="DC79">
        <v>1.44</v>
      </c>
      <c r="DF79">
        <f t="shared" si="10"/>
        <v>1.44</v>
      </c>
      <c r="DG79">
        <v>5.2</v>
      </c>
      <c r="DH79">
        <v>5</v>
      </c>
    </row>
    <row r="80" spans="1:112" x14ac:dyDescent="0.25">
      <c r="A80">
        <v>4</v>
      </c>
      <c r="B80" t="s">
        <v>8902</v>
      </c>
      <c r="H80">
        <v>1</v>
      </c>
      <c r="AB80">
        <v>3</v>
      </c>
      <c r="AC80" t="s">
        <v>10789</v>
      </c>
      <c r="AO80" t="s">
        <v>11020</v>
      </c>
      <c r="AP80" t="s">
        <v>84</v>
      </c>
      <c r="AQ80" t="s">
        <v>138</v>
      </c>
      <c r="AR80" t="s">
        <v>11770</v>
      </c>
      <c r="AS80" t="s">
        <v>84</v>
      </c>
      <c r="AT80" t="s">
        <v>132</v>
      </c>
      <c r="AU80" t="s">
        <v>132</v>
      </c>
      <c r="AV80" t="s">
        <v>132</v>
      </c>
      <c r="AW80" t="s">
        <v>11012</v>
      </c>
      <c r="AX80" t="s">
        <v>142</v>
      </c>
      <c r="AY80" t="s">
        <v>138</v>
      </c>
      <c r="AZ80" t="s">
        <v>161</v>
      </c>
      <c r="BA80">
        <v>1</v>
      </c>
      <c r="BB80" t="s">
        <v>318</v>
      </c>
      <c r="BC80" t="s">
        <v>11770</v>
      </c>
      <c r="BD80" t="s">
        <v>9124</v>
      </c>
      <c r="BE80" t="s">
        <v>9183</v>
      </c>
      <c r="BF80" t="s">
        <v>11128</v>
      </c>
      <c r="BG80" t="s">
        <v>132</v>
      </c>
      <c r="BL80">
        <v>72</v>
      </c>
      <c r="BM80" t="s">
        <v>6944</v>
      </c>
      <c r="BN80" t="s">
        <v>5934</v>
      </c>
      <c r="BO80">
        <v>2</v>
      </c>
      <c r="BP80">
        <v>100</v>
      </c>
      <c r="BQ80">
        <v>90</v>
      </c>
      <c r="BR80">
        <f t="shared" si="7"/>
        <v>13.16</v>
      </c>
      <c r="CE80">
        <v>8</v>
      </c>
      <c r="CF80" t="s">
        <v>6965</v>
      </c>
      <c r="CG80" t="s">
        <v>5934</v>
      </c>
      <c r="CH80">
        <v>2</v>
      </c>
      <c r="CI80">
        <v>1</v>
      </c>
      <c r="CJ80">
        <v>0</v>
      </c>
      <c r="CK80">
        <v>90</v>
      </c>
      <c r="CL80">
        <f t="shared" si="9"/>
        <v>1.44</v>
      </c>
      <c r="DA80" t="s">
        <v>10807</v>
      </c>
      <c r="DB80">
        <v>2</v>
      </c>
      <c r="DF80">
        <f t="shared" si="10"/>
        <v>0</v>
      </c>
      <c r="DG80">
        <v>25</v>
      </c>
      <c r="DH80">
        <v>25</v>
      </c>
    </row>
    <row r="81" spans="1:112" x14ac:dyDescent="0.25">
      <c r="A81">
        <v>4</v>
      </c>
      <c r="B81" t="s">
        <v>8902</v>
      </c>
      <c r="H81">
        <v>1</v>
      </c>
      <c r="AB81">
        <v>3</v>
      </c>
      <c r="AC81" t="s">
        <v>10790</v>
      </c>
      <c r="AO81" t="s">
        <v>11020</v>
      </c>
      <c r="AP81" t="s">
        <v>84</v>
      </c>
      <c r="AQ81" t="s">
        <v>138</v>
      </c>
      <c r="AR81" t="s">
        <v>11770</v>
      </c>
      <c r="AS81" t="s">
        <v>84</v>
      </c>
      <c r="AT81" t="s">
        <v>132</v>
      </c>
      <c r="AU81" t="s">
        <v>132</v>
      </c>
      <c r="AV81" t="s">
        <v>132</v>
      </c>
      <c r="AW81" t="s">
        <v>11013</v>
      </c>
      <c r="AX81" t="s">
        <v>142</v>
      </c>
      <c r="AY81" t="s">
        <v>138</v>
      </c>
      <c r="AZ81" t="s">
        <v>161</v>
      </c>
      <c r="BA81">
        <v>1</v>
      </c>
      <c r="BB81" t="s">
        <v>318</v>
      </c>
      <c r="BC81" t="s">
        <v>11770</v>
      </c>
      <c r="BD81" t="s">
        <v>11102</v>
      </c>
      <c r="BE81" t="s">
        <v>9183</v>
      </c>
      <c r="BF81" t="s">
        <v>11129</v>
      </c>
      <c r="BG81" t="s">
        <v>132</v>
      </c>
      <c r="BL81">
        <v>4</v>
      </c>
      <c r="BM81" t="s">
        <v>6979</v>
      </c>
      <c r="BN81" t="s">
        <v>5934</v>
      </c>
      <c r="BO81">
        <v>2</v>
      </c>
      <c r="BP81">
        <v>100</v>
      </c>
      <c r="BQ81">
        <v>90</v>
      </c>
      <c r="BR81">
        <f t="shared" si="7"/>
        <v>0.92</v>
      </c>
      <c r="CE81">
        <v>8</v>
      </c>
      <c r="CF81" t="s">
        <v>6965</v>
      </c>
      <c r="CG81" t="s">
        <v>5934</v>
      </c>
      <c r="CH81">
        <v>2</v>
      </c>
      <c r="CI81">
        <v>2</v>
      </c>
      <c r="CJ81">
        <v>0</v>
      </c>
      <c r="CK81">
        <v>90</v>
      </c>
      <c r="CL81">
        <f t="shared" si="9"/>
        <v>1.44</v>
      </c>
      <c r="DA81" t="s">
        <v>6940</v>
      </c>
      <c r="DB81">
        <v>0</v>
      </c>
      <c r="DC81">
        <v>1.44</v>
      </c>
      <c r="DD81">
        <v>2.4</v>
      </c>
      <c r="DF81">
        <f t="shared" si="10"/>
        <v>3.84</v>
      </c>
      <c r="DG81">
        <v>6.375</v>
      </c>
      <c r="DH81">
        <v>6</v>
      </c>
    </row>
    <row r="82" spans="1:112" x14ac:dyDescent="0.25">
      <c r="A82">
        <v>0</v>
      </c>
      <c r="B82" t="s">
        <v>216</v>
      </c>
      <c r="AC82" t="s">
        <v>10840</v>
      </c>
      <c r="AD82" t="s">
        <v>10972</v>
      </c>
      <c r="AE82" t="s">
        <v>84</v>
      </c>
      <c r="AF82" t="s">
        <v>142</v>
      </c>
      <c r="AG82" t="s">
        <v>11771</v>
      </c>
      <c r="AH82" t="s">
        <v>84</v>
      </c>
      <c r="AI82" t="s">
        <v>132</v>
      </c>
      <c r="AJ82" t="s">
        <v>132</v>
      </c>
      <c r="AK82" t="s">
        <v>132</v>
      </c>
      <c r="AL82" t="s">
        <v>84</v>
      </c>
      <c r="AM82" t="s">
        <v>132</v>
      </c>
      <c r="AN82" t="s">
        <v>132</v>
      </c>
      <c r="AW82" t="s">
        <v>11014</v>
      </c>
      <c r="AX82" t="s">
        <v>84</v>
      </c>
      <c r="AY82" t="s">
        <v>138</v>
      </c>
      <c r="AZ82" t="s">
        <v>143</v>
      </c>
      <c r="BA82">
        <v>1</v>
      </c>
      <c r="BB82" t="s">
        <v>11762</v>
      </c>
      <c r="BC82" t="s">
        <v>11770</v>
      </c>
      <c r="BD82" t="s">
        <v>141</v>
      </c>
      <c r="BE82" t="s">
        <v>132</v>
      </c>
      <c r="BF82" t="s">
        <v>132</v>
      </c>
      <c r="BG82" t="s">
        <v>132</v>
      </c>
      <c r="BL82">
        <v>8</v>
      </c>
      <c r="BM82" t="s">
        <v>10822</v>
      </c>
      <c r="BN82" t="s">
        <v>5934</v>
      </c>
      <c r="BO82">
        <v>2</v>
      </c>
      <c r="BP82">
        <v>100</v>
      </c>
      <c r="BQ82">
        <v>90</v>
      </c>
      <c r="BR82">
        <f t="shared" si="7"/>
        <v>1.64</v>
      </c>
      <c r="CE82">
        <v>8</v>
      </c>
      <c r="CF82" t="s">
        <v>6966</v>
      </c>
      <c r="CG82" t="s">
        <v>5934</v>
      </c>
      <c r="CH82">
        <v>2</v>
      </c>
      <c r="CI82">
        <v>0</v>
      </c>
      <c r="CJ82">
        <v>0</v>
      </c>
      <c r="CK82">
        <v>90</v>
      </c>
      <c r="CL82">
        <f t="shared" si="9"/>
        <v>1.44</v>
      </c>
      <c r="DA82" t="s">
        <v>6940</v>
      </c>
      <c r="DB82">
        <v>1</v>
      </c>
      <c r="DC82">
        <v>0.36</v>
      </c>
      <c r="DF82">
        <f t="shared" si="10"/>
        <v>0.36</v>
      </c>
      <c r="DG82">
        <v>25.5</v>
      </c>
      <c r="DH82">
        <v>25</v>
      </c>
    </row>
    <row r="83" spans="1:112" x14ac:dyDescent="0.25">
      <c r="A83">
        <v>336</v>
      </c>
      <c r="B83" t="s">
        <v>8895</v>
      </c>
      <c r="AB83">
        <v>2</v>
      </c>
      <c r="AC83" t="s">
        <v>10839</v>
      </c>
      <c r="AD83" t="s">
        <v>10972</v>
      </c>
      <c r="AE83" t="s">
        <v>84</v>
      </c>
      <c r="AF83" t="s">
        <v>142</v>
      </c>
      <c r="AG83" t="s">
        <v>11771</v>
      </c>
      <c r="AH83" t="s">
        <v>84</v>
      </c>
      <c r="AI83" t="s">
        <v>132</v>
      </c>
      <c r="AJ83" t="s">
        <v>132</v>
      </c>
      <c r="AK83" t="s">
        <v>132</v>
      </c>
      <c r="AL83" t="s">
        <v>84</v>
      </c>
      <c r="AM83" t="s">
        <v>132</v>
      </c>
      <c r="AN83" t="s">
        <v>132</v>
      </c>
      <c r="AW83" t="s">
        <v>11015</v>
      </c>
      <c r="AX83" t="s">
        <v>837</v>
      </c>
      <c r="AY83" t="s">
        <v>138</v>
      </c>
      <c r="AZ83" t="s">
        <v>140</v>
      </c>
      <c r="BA83">
        <v>1</v>
      </c>
      <c r="BB83" t="s">
        <v>11763</v>
      </c>
      <c r="BC83" t="s">
        <v>11771</v>
      </c>
      <c r="BD83" t="s">
        <v>11103</v>
      </c>
      <c r="BE83" t="s">
        <v>132</v>
      </c>
      <c r="BF83" t="s">
        <v>132</v>
      </c>
      <c r="BG83" t="s">
        <v>132</v>
      </c>
      <c r="BL83">
        <v>8</v>
      </c>
      <c r="BM83" t="s">
        <v>10746</v>
      </c>
      <c r="BN83" t="s">
        <v>5934</v>
      </c>
      <c r="BO83">
        <v>2</v>
      </c>
      <c r="BP83">
        <v>100</v>
      </c>
      <c r="BQ83">
        <v>90</v>
      </c>
      <c r="BR83">
        <f t="shared" si="7"/>
        <v>1.64</v>
      </c>
      <c r="CE83">
        <v>8</v>
      </c>
      <c r="CF83" t="s">
        <v>6967</v>
      </c>
      <c r="CG83" t="s">
        <v>5934</v>
      </c>
      <c r="CH83">
        <v>1</v>
      </c>
      <c r="CI83">
        <v>0</v>
      </c>
      <c r="CJ83">
        <v>0</v>
      </c>
      <c r="CK83">
        <v>90</v>
      </c>
      <c r="CL83">
        <f t="shared" si="9"/>
        <v>0.72</v>
      </c>
      <c r="DA83" t="s">
        <v>6929</v>
      </c>
      <c r="DB83">
        <v>0</v>
      </c>
      <c r="DE83">
        <v>10</v>
      </c>
      <c r="DF83">
        <f t="shared" si="10"/>
        <v>10</v>
      </c>
      <c r="DG83">
        <v>6.375</v>
      </c>
      <c r="DH83">
        <v>6</v>
      </c>
    </row>
    <row r="84" spans="1:112" x14ac:dyDescent="0.25">
      <c r="A84">
        <v>2</v>
      </c>
      <c r="B84" t="s">
        <v>8896</v>
      </c>
      <c r="L84">
        <v>3</v>
      </c>
      <c r="Q84">
        <v>3</v>
      </c>
      <c r="AC84" t="s">
        <v>10798</v>
      </c>
      <c r="AD84" t="s">
        <v>10972</v>
      </c>
      <c r="AE84" t="s">
        <v>84</v>
      </c>
      <c r="AF84" t="s">
        <v>142</v>
      </c>
      <c r="AG84" t="s">
        <v>11771</v>
      </c>
      <c r="AH84" t="s">
        <v>84</v>
      </c>
      <c r="AI84" t="s">
        <v>132</v>
      </c>
      <c r="AJ84" t="s">
        <v>132</v>
      </c>
      <c r="AK84" t="s">
        <v>132</v>
      </c>
      <c r="AL84" t="s">
        <v>84</v>
      </c>
      <c r="AM84" t="s">
        <v>132</v>
      </c>
      <c r="AN84" t="s">
        <v>132</v>
      </c>
      <c r="AW84" t="s">
        <v>11016</v>
      </c>
      <c r="AX84" t="s">
        <v>138</v>
      </c>
      <c r="AY84" t="s">
        <v>138</v>
      </c>
      <c r="AZ84" t="s">
        <v>215</v>
      </c>
      <c r="BA84">
        <v>1</v>
      </c>
      <c r="BB84" t="s">
        <v>841</v>
      </c>
      <c r="BC84" t="s">
        <v>11770</v>
      </c>
      <c r="BD84" t="s">
        <v>11104</v>
      </c>
      <c r="BE84" t="s">
        <v>9183</v>
      </c>
      <c r="BF84" t="s">
        <v>132</v>
      </c>
      <c r="BG84" t="s">
        <v>132</v>
      </c>
      <c r="BL84">
        <v>0.5</v>
      </c>
      <c r="BM84" t="s">
        <v>7008</v>
      </c>
      <c r="BN84" t="s">
        <v>5934</v>
      </c>
      <c r="BO84">
        <v>1</v>
      </c>
      <c r="BP84">
        <v>100</v>
      </c>
      <c r="BQ84">
        <v>90</v>
      </c>
      <c r="BR84">
        <f t="shared" si="7"/>
        <v>0.14499999999999999</v>
      </c>
      <c r="CE84">
        <v>2</v>
      </c>
      <c r="CF84" t="s">
        <v>6967</v>
      </c>
      <c r="CG84" t="s">
        <v>5934</v>
      </c>
      <c r="CH84">
        <v>2</v>
      </c>
      <c r="CI84">
        <v>2</v>
      </c>
      <c r="CJ84">
        <v>0</v>
      </c>
      <c r="CK84">
        <v>90</v>
      </c>
      <c r="CL84">
        <f t="shared" si="9"/>
        <v>0.36</v>
      </c>
      <c r="DA84" t="s">
        <v>6926</v>
      </c>
      <c r="DB84">
        <v>0</v>
      </c>
      <c r="DE84">
        <v>18</v>
      </c>
      <c r="DF84">
        <f t="shared" si="10"/>
        <v>18</v>
      </c>
      <c r="DG84">
        <v>4.25</v>
      </c>
      <c r="DH84">
        <v>4</v>
      </c>
    </row>
    <row r="85" spans="1:112" ht="62.5" x14ac:dyDescent="0.25">
      <c r="A85">
        <v>6</v>
      </c>
      <c r="B85" t="s">
        <v>8896</v>
      </c>
      <c r="L85">
        <v>4</v>
      </c>
      <c r="Q85">
        <v>4</v>
      </c>
      <c r="AC85" t="s">
        <v>10753</v>
      </c>
      <c r="AD85" s="10" t="s">
        <v>10990</v>
      </c>
      <c r="AE85" s="10" t="s">
        <v>136</v>
      </c>
      <c r="AF85" s="10" t="s">
        <v>9076</v>
      </c>
      <c r="AG85" s="10" t="s">
        <v>11774</v>
      </c>
      <c r="AH85" s="10" t="s">
        <v>136</v>
      </c>
      <c r="AI85" s="10" t="s">
        <v>145</v>
      </c>
      <c r="AJ85" s="10" t="s">
        <v>145</v>
      </c>
      <c r="AK85" s="10" t="s">
        <v>145</v>
      </c>
      <c r="AL85" s="10" t="s">
        <v>136</v>
      </c>
      <c r="AM85" s="10" t="s">
        <v>145</v>
      </c>
      <c r="AN85" s="10" t="s">
        <v>145</v>
      </c>
      <c r="AW85" t="s">
        <v>11017</v>
      </c>
      <c r="AX85" t="s">
        <v>142</v>
      </c>
      <c r="AY85" t="s">
        <v>138</v>
      </c>
      <c r="AZ85" t="s">
        <v>215</v>
      </c>
      <c r="BA85">
        <v>1</v>
      </c>
      <c r="BB85" t="s">
        <v>841</v>
      </c>
      <c r="BC85" t="s">
        <v>11770</v>
      </c>
      <c r="BD85" t="s">
        <v>11102</v>
      </c>
      <c r="BE85" t="s">
        <v>9182</v>
      </c>
      <c r="BF85" t="s">
        <v>11130</v>
      </c>
      <c r="BG85" t="s">
        <v>132</v>
      </c>
      <c r="BL85">
        <v>6</v>
      </c>
      <c r="BM85" t="s">
        <v>10747</v>
      </c>
      <c r="BN85" t="s">
        <v>5934</v>
      </c>
      <c r="BO85">
        <v>2</v>
      </c>
      <c r="BP85">
        <v>100</v>
      </c>
      <c r="BQ85">
        <v>90</v>
      </c>
      <c r="BR85">
        <f t="shared" si="7"/>
        <v>1.28</v>
      </c>
      <c r="CE85">
        <v>1</v>
      </c>
      <c r="CF85" t="s">
        <v>6967</v>
      </c>
      <c r="CG85" t="s">
        <v>5934</v>
      </c>
      <c r="CH85">
        <v>2</v>
      </c>
      <c r="CI85">
        <v>3</v>
      </c>
      <c r="CJ85">
        <v>0</v>
      </c>
      <c r="CK85">
        <v>90</v>
      </c>
      <c r="CL85">
        <f t="shared" si="9"/>
        <v>0.18</v>
      </c>
      <c r="DA85" t="s">
        <v>10799</v>
      </c>
      <c r="DB85">
        <v>0</v>
      </c>
      <c r="DC85">
        <v>0.36</v>
      </c>
      <c r="DF85">
        <f t="shared" si="10"/>
        <v>0.36</v>
      </c>
      <c r="DG85">
        <v>599</v>
      </c>
      <c r="DH85">
        <v>599</v>
      </c>
    </row>
    <row r="86" spans="1:112" ht="62.5" x14ac:dyDescent="0.25">
      <c r="A86">
        <v>6</v>
      </c>
      <c r="B86" t="s">
        <v>8896</v>
      </c>
      <c r="L86">
        <v>4</v>
      </c>
      <c r="Q86">
        <v>4</v>
      </c>
      <c r="AC86" t="s">
        <v>10767</v>
      </c>
      <c r="AD86" s="10" t="s">
        <v>10990</v>
      </c>
      <c r="AE86" s="10" t="s">
        <v>136</v>
      </c>
      <c r="AF86" s="10" t="s">
        <v>9076</v>
      </c>
      <c r="AG86" s="10" t="s">
        <v>11774</v>
      </c>
      <c r="AH86" s="10" t="s">
        <v>136</v>
      </c>
      <c r="AI86" s="10" t="s">
        <v>145</v>
      </c>
      <c r="AJ86" s="10" t="s">
        <v>145</v>
      </c>
      <c r="AK86" s="10" t="s">
        <v>145</v>
      </c>
      <c r="AL86" s="10" t="s">
        <v>136</v>
      </c>
      <c r="AM86" s="10" t="s">
        <v>145</v>
      </c>
      <c r="AN86" s="10" t="s">
        <v>145</v>
      </c>
      <c r="AW86" t="s">
        <v>11018</v>
      </c>
      <c r="AX86" t="s">
        <v>142</v>
      </c>
      <c r="AY86" t="s">
        <v>138</v>
      </c>
      <c r="AZ86" t="s">
        <v>215</v>
      </c>
      <c r="BA86">
        <v>1</v>
      </c>
      <c r="BB86" t="s">
        <v>841</v>
      </c>
      <c r="BC86" t="s">
        <v>11770</v>
      </c>
      <c r="BD86" t="s">
        <v>11105</v>
      </c>
      <c r="BE86" t="s">
        <v>9182</v>
      </c>
      <c r="BF86" t="s">
        <v>11131</v>
      </c>
      <c r="BG86" t="s">
        <v>132</v>
      </c>
      <c r="BL86">
        <v>168</v>
      </c>
      <c r="BM86" t="s">
        <v>10814</v>
      </c>
      <c r="BN86" t="s">
        <v>5934</v>
      </c>
      <c r="BO86">
        <v>2</v>
      </c>
      <c r="BP86">
        <v>100</v>
      </c>
      <c r="BQ86">
        <v>90</v>
      </c>
      <c r="BR86">
        <f t="shared" si="7"/>
        <v>30.44</v>
      </c>
      <c r="CE86">
        <v>0.5</v>
      </c>
      <c r="CF86" t="s">
        <v>10807</v>
      </c>
      <c r="CG86" t="s">
        <v>5934</v>
      </c>
      <c r="CH86">
        <v>1</v>
      </c>
      <c r="CI86">
        <v>0</v>
      </c>
      <c r="CJ86">
        <v>0</v>
      </c>
      <c r="CK86">
        <v>90</v>
      </c>
      <c r="CL86">
        <f t="shared" si="9"/>
        <v>4.4999999999999998E-2</v>
      </c>
      <c r="DA86" t="s">
        <v>10821</v>
      </c>
      <c r="DB86">
        <v>0</v>
      </c>
      <c r="DF86">
        <f t="shared" si="10"/>
        <v>0</v>
      </c>
      <c r="DG86">
        <v>49</v>
      </c>
      <c r="DH86">
        <v>49</v>
      </c>
    </row>
    <row r="87" spans="1:112" x14ac:dyDescent="0.25">
      <c r="A87">
        <v>4</v>
      </c>
      <c r="B87" t="s">
        <v>8899</v>
      </c>
      <c r="L87">
        <v>4</v>
      </c>
      <c r="AC87" t="s">
        <v>10829</v>
      </c>
      <c r="AD87" t="s">
        <v>8933</v>
      </c>
      <c r="AE87" t="s">
        <v>84</v>
      </c>
      <c r="AF87" t="s">
        <v>138</v>
      </c>
      <c r="AG87" t="s">
        <v>11770</v>
      </c>
      <c r="AH87" t="s">
        <v>84</v>
      </c>
      <c r="AI87" t="s">
        <v>132</v>
      </c>
      <c r="AJ87" t="s">
        <v>132</v>
      </c>
      <c r="AK87" t="s">
        <v>132</v>
      </c>
      <c r="AL87" t="s">
        <v>84</v>
      </c>
      <c r="AM87" t="s">
        <v>132</v>
      </c>
      <c r="AN87" t="s">
        <v>132</v>
      </c>
      <c r="AO87" t="s">
        <v>11020</v>
      </c>
      <c r="AP87" t="s">
        <v>84</v>
      </c>
      <c r="AQ87" t="s">
        <v>138</v>
      </c>
      <c r="AR87" t="s">
        <v>11770</v>
      </c>
      <c r="AS87" t="s">
        <v>84</v>
      </c>
      <c r="AT87" t="s">
        <v>132</v>
      </c>
      <c r="AU87" t="s">
        <v>132</v>
      </c>
      <c r="AV87" t="s">
        <v>132</v>
      </c>
      <c r="BA87">
        <v>1</v>
      </c>
      <c r="BL87">
        <v>12</v>
      </c>
      <c r="BM87" t="s">
        <v>10748</v>
      </c>
      <c r="BN87" t="s">
        <v>5934</v>
      </c>
      <c r="BO87">
        <v>3</v>
      </c>
      <c r="BP87">
        <v>100</v>
      </c>
      <c r="BQ87">
        <v>90</v>
      </c>
      <c r="BR87">
        <f t="shared" si="7"/>
        <v>3.54</v>
      </c>
      <c r="CE87">
        <v>8</v>
      </c>
      <c r="CF87" t="s">
        <v>10807</v>
      </c>
      <c r="CG87" t="s">
        <v>5934</v>
      </c>
      <c r="CH87">
        <v>2</v>
      </c>
      <c r="CI87">
        <v>1</v>
      </c>
      <c r="CJ87">
        <v>0</v>
      </c>
      <c r="CK87">
        <v>90</v>
      </c>
      <c r="CL87">
        <f t="shared" si="9"/>
        <v>1.44</v>
      </c>
      <c r="DA87" t="s">
        <v>10821</v>
      </c>
      <c r="DB87">
        <v>1</v>
      </c>
      <c r="DF87">
        <f t="shared" si="10"/>
        <v>0</v>
      </c>
      <c r="DG87">
        <v>49</v>
      </c>
      <c r="DH87">
        <v>49</v>
      </c>
    </row>
    <row r="88" spans="1:112" x14ac:dyDescent="0.25">
      <c r="A88">
        <v>336</v>
      </c>
      <c r="B88" t="s">
        <v>8895</v>
      </c>
      <c r="AB88">
        <v>2</v>
      </c>
      <c r="AC88" t="s">
        <v>10858</v>
      </c>
      <c r="AD88" t="s">
        <v>10972</v>
      </c>
      <c r="AE88" t="s">
        <v>84</v>
      </c>
      <c r="AF88" t="s">
        <v>142</v>
      </c>
      <c r="AG88" t="s">
        <v>11771</v>
      </c>
      <c r="AH88" t="s">
        <v>84</v>
      </c>
      <c r="AI88" t="s">
        <v>132</v>
      </c>
      <c r="AJ88" t="s">
        <v>132</v>
      </c>
      <c r="AK88" t="s">
        <v>132</v>
      </c>
      <c r="AL88" t="s">
        <v>84</v>
      </c>
      <c r="AM88" t="s">
        <v>132</v>
      </c>
      <c r="AN88" t="s">
        <v>132</v>
      </c>
      <c r="AW88" t="s">
        <v>11015</v>
      </c>
      <c r="AX88" t="s">
        <v>837</v>
      </c>
      <c r="AY88" t="s">
        <v>138</v>
      </c>
      <c r="AZ88" t="s">
        <v>140</v>
      </c>
      <c r="BA88">
        <v>1</v>
      </c>
      <c r="BB88" t="s">
        <v>11763</v>
      </c>
      <c r="BC88" t="s">
        <v>11771</v>
      </c>
      <c r="BD88" t="s">
        <v>11103</v>
      </c>
      <c r="BE88" t="s">
        <v>132</v>
      </c>
      <c r="BF88" t="s">
        <v>132</v>
      </c>
      <c r="BG88" t="s">
        <v>132</v>
      </c>
      <c r="BL88">
        <v>6</v>
      </c>
      <c r="BM88" t="s">
        <v>10749</v>
      </c>
      <c r="BN88" t="s">
        <v>5934</v>
      </c>
      <c r="BO88">
        <v>2</v>
      </c>
      <c r="BP88">
        <v>100</v>
      </c>
      <c r="BQ88">
        <v>90</v>
      </c>
      <c r="BR88">
        <f t="shared" si="7"/>
        <v>1.28</v>
      </c>
      <c r="CE88">
        <v>8</v>
      </c>
      <c r="CF88" t="s">
        <v>6968</v>
      </c>
      <c r="CG88" t="s">
        <v>5934</v>
      </c>
      <c r="CH88">
        <v>1</v>
      </c>
      <c r="CI88">
        <v>0</v>
      </c>
      <c r="CJ88">
        <v>0</v>
      </c>
      <c r="CK88">
        <v>90</v>
      </c>
      <c r="CL88">
        <f t="shared" si="9"/>
        <v>0.72</v>
      </c>
      <c r="DA88" t="s">
        <v>10821</v>
      </c>
      <c r="DB88">
        <v>2</v>
      </c>
      <c r="DF88">
        <f t="shared" si="10"/>
        <v>0</v>
      </c>
      <c r="DG88">
        <v>24</v>
      </c>
      <c r="DH88">
        <v>24</v>
      </c>
    </row>
    <row r="89" spans="1:112" ht="75" x14ac:dyDescent="0.25">
      <c r="A89">
        <v>6</v>
      </c>
      <c r="B89" t="s">
        <v>8897</v>
      </c>
      <c r="L89">
        <v>4</v>
      </c>
      <c r="Q89">
        <v>4</v>
      </c>
      <c r="AB89">
        <v>5</v>
      </c>
      <c r="AC89" t="s">
        <v>10747</v>
      </c>
      <c r="AD89" s="10" t="s">
        <v>11021</v>
      </c>
      <c r="AE89" s="10" t="s">
        <v>136</v>
      </c>
      <c r="AF89" s="10" t="s">
        <v>9066</v>
      </c>
      <c r="AG89" s="10" t="s">
        <v>11772</v>
      </c>
      <c r="AH89" s="10" t="s">
        <v>136</v>
      </c>
      <c r="AI89" s="10" t="s">
        <v>145</v>
      </c>
      <c r="AJ89" s="10" t="s">
        <v>145</v>
      </c>
      <c r="AK89" s="10" t="s">
        <v>145</v>
      </c>
      <c r="AL89" s="10" t="s">
        <v>136</v>
      </c>
      <c r="AM89" s="10" t="s">
        <v>145</v>
      </c>
      <c r="AN89" s="10" t="s">
        <v>145</v>
      </c>
      <c r="AO89" t="s">
        <v>11020</v>
      </c>
      <c r="AP89" t="s">
        <v>84</v>
      </c>
      <c r="AQ89" t="s">
        <v>138</v>
      </c>
      <c r="AR89" t="s">
        <v>11770</v>
      </c>
      <c r="AS89" t="s">
        <v>84</v>
      </c>
      <c r="AT89" t="s">
        <v>132</v>
      </c>
      <c r="AU89" t="s">
        <v>132</v>
      </c>
      <c r="AV89" t="s">
        <v>132</v>
      </c>
      <c r="AW89" t="s">
        <v>11019</v>
      </c>
      <c r="AX89" t="s">
        <v>137</v>
      </c>
      <c r="AY89" t="s">
        <v>138</v>
      </c>
      <c r="AZ89" t="s">
        <v>161</v>
      </c>
      <c r="BA89">
        <v>1</v>
      </c>
      <c r="BB89" t="s">
        <v>318</v>
      </c>
      <c r="BC89" t="s">
        <v>11770</v>
      </c>
      <c r="BD89" t="s">
        <v>9124</v>
      </c>
      <c r="BE89" t="s">
        <v>9183</v>
      </c>
      <c r="BF89" t="s">
        <v>9211</v>
      </c>
      <c r="BG89" t="s">
        <v>132</v>
      </c>
      <c r="BL89">
        <v>10</v>
      </c>
      <c r="BM89" t="s">
        <v>10823</v>
      </c>
      <c r="BN89" t="s">
        <v>5934</v>
      </c>
      <c r="BO89">
        <v>1</v>
      </c>
      <c r="BP89">
        <v>100</v>
      </c>
      <c r="BQ89">
        <v>90</v>
      </c>
      <c r="BR89">
        <f t="shared" si="7"/>
        <v>1</v>
      </c>
      <c r="CE89">
        <v>4</v>
      </c>
      <c r="CF89" t="s">
        <v>6968</v>
      </c>
      <c r="CG89" t="s">
        <v>5934</v>
      </c>
      <c r="CH89">
        <v>2</v>
      </c>
      <c r="CI89">
        <v>1</v>
      </c>
      <c r="CJ89">
        <v>0</v>
      </c>
      <c r="CK89">
        <v>90</v>
      </c>
      <c r="CL89">
        <f t="shared" si="9"/>
        <v>0.72</v>
      </c>
      <c r="DA89" t="s">
        <v>10822</v>
      </c>
      <c r="DB89">
        <v>0</v>
      </c>
      <c r="DF89">
        <f t="shared" si="10"/>
        <v>0</v>
      </c>
      <c r="DG89">
        <v>49</v>
      </c>
      <c r="DH89">
        <v>49</v>
      </c>
    </row>
    <row r="90" spans="1:112" ht="75" x14ac:dyDescent="0.25">
      <c r="A90">
        <v>6</v>
      </c>
      <c r="B90" t="s">
        <v>8906</v>
      </c>
      <c r="L90">
        <v>4</v>
      </c>
      <c r="Q90">
        <v>4</v>
      </c>
      <c r="AB90">
        <v>3</v>
      </c>
      <c r="AC90" t="s">
        <v>10791</v>
      </c>
      <c r="AD90" s="10" t="s">
        <v>11021</v>
      </c>
      <c r="AE90" s="10" t="s">
        <v>136</v>
      </c>
      <c r="AF90" s="10" t="s">
        <v>9066</v>
      </c>
      <c r="AG90" s="10" t="s">
        <v>11772</v>
      </c>
      <c r="AH90" s="10" t="s">
        <v>136</v>
      </c>
      <c r="AI90" s="10" t="s">
        <v>145</v>
      </c>
      <c r="AJ90" s="10" t="s">
        <v>145</v>
      </c>
      <c r="AK90" s="10" t="s">
        <v>145</v>
      </c>
      <c r="AL90" s="10" t="s">
        <v>136</v>
      </c>
      <c r="AM90" s="10" t="s">
        <v>145</v>
      </c>
      <c r="AN90" s="10" t="s">
        <v>145</v>
      </c>
      <c r="AO90" t="s">
        <v>11020</v>
      </c>
      <c r="AP90" t="s">
        <v>84</v>
      </c>
      <c r="AQ90" t="s">
        <v>138</v>
      </c>
      <c r="AR90" t="s">
        <v>11770</v>
      </c>
      <c r="AS90" t="s">
        <v>84</v>
      </c>
      <c r="AT90" t="s">
        <v>132</v>
      </c>
      <c r="AU90" t="s">
        <v>132</v>
      </c>
      <c r="AV90" t="s">
        <v>132</v>
      </c>
      <c r="AW90" t="s">
        <v>11022</v>
      </c>
      <c r="AX90" t="s">
        <v>137</v>
      </c>
      <c r="AY90" t="s">
        <v>138</v>
      </c>
      <c r="AZ90" t="s">
        <v>161</v>
      </c>
      <c r="BA90">
        <v>1</v>
      </c>
      <c r="BB90" t="s">
        <v>318</v>
      </c>
      <c r="BC90" t="s">
        <v>11770</v>
      </c>
      <c r="BD90" t="s">
        <v>9124</v>
      </c>
      <c r="BE90" t="s">
        <v>9183</v>
      </c>
      <c r="BF90" t="s">
        <v>9211</v>
      </c>
      <c r="BG90" t="s">
        <v>132</v>
      </c>
      <c r="BL90">
        <v>10</v>
      </c>
      <c r="BM90" t="s">
        <v>10824</v>
      </c>
      <c r="BN90" t="s">
        <v>5934</v>
      </c>
      <c r="BO90">
        <v>1</v>
      </c>
      <c r="BP90">
        <v>100</v>
      </c>
      <c r="BQ90">
        <v>90</v>
      </c>
      <c r="BR90">
        <f t="shared" si="7"/>
        <v>1</v>
      </c>
      <c r="CE90">
        <v>8</v>
      </c>
      <c r="CF90" t="s">
        <v>10808</v>
      </c>
      <c r="CG90" t="s">
        <v>5934</v>
      </c>
      <c r="CH90">
        <v>1</v>
      </c>
      <c r="CI90">
        <v>0</v>
      </c>
      <c r="CJ90">
        <v>0</v>
      </c>
      <c r="CK90">
        <v>90</v>
      </c>
      <c r="CL90">
        <f t="shared" si="9"/>
        <v>0.72</v>
      </c>
      <c r="DA90" t="s">
        <v>10822</v>
      </c>
      <c r="DB90">
        <v>1</v>
      </c>
      <c r="DF90">
        <f t="shared" si="10"/>
        <v>0</v>
      </c>
      <c r="DG90">
        <v>24</v>
      </c>
      <c r="DH90">
        <v>24</v>
      </c>
    </row>
    <row r="91" spans="1:112" ht="75" x14ac:dyDescent="0.25">
      <c r="A91">
        <v>6</v>
      </c>
      <c r="B91" t="s">
        <v>8897</v>
      </c>
      <c r="L91">
        <v>4</v>
      </c>
      <c r="Q91">
        <v>4</v>
      </c>
      <c r="AB91">
        <v>5</v>
      </c>
      <c r="AC91" t="s">
        <v>10749</v>
      </c>
      <c r="AD91" s="10" t="s">
        <v>11021</v>
      </c>
      <c r="AE91" s="10" t="s">
        <v>136</v>
      </c>
      <c r="AF91" s="10" t="s">
        <v>9066</v>
      </c>
      <c r="AG91" s="10" t="s">
        <v>11772</v>
      </c>
      <c r="AH91" s="10" t="s">
        <v>136</v>
      </c>
      <c r="AI91" s="10" t="s">
        <v>145</v>
      </c>
      <c r="AJ91" s="10" t="s">
        <v>145</v>
      </c>
      <c r="AK91" s="10" t="s">
        <v>145</v>
      </c>
      <c r="AL91" s="10" t="s">
        <v>136</v>
      </c>
      <c r="AM91" s="10" t="s">
        <v>145</v>
      </c>
      <c r="AN91" s="10" t="s">
        <v>145</v>
      </c>
      <c r="AO91" t="s">
        <v>11020</v>
      </c>
      <c r="AP91" t="s">
        <v>84</v>
      </c>
      <c r="AQ91" t="s">
        <v>138</v>
      </c>
      <c r="AR91" t="s">
        <v>11770</v>
      </c>
      <c r="AS91" t="s">
        <v>84</v>
      </c>
      <c r="AT91" t="s">
        <v>132</v>
      </c>
      <c r="AU91" t="s">
        <v>132</v>
      </c>
      <c r="AV91" t="s">
        <v>132</v>
      </c>
      <c r="AW91" t="s">
        <v>11023</v>
      </c>
      <c r="AX91" t="s">
        <v>137</v>
      </c>
      <c r="AY91" t="s">
        <v>138</v>
      </c>
      <c r="AZ91" t="s">
        <v>161</v>
      </c>
      <c r="BA91">
        <v>1</v>
      </c>
      <c r="BB91" t="s">
        <v>318</v>
      </c>
      <c r="BC91" t="s">
        <v>11770</v>
      </c>
      <c r="BD91" t="s">
        <v>9124</v>
      </c>
      <c r="BE91" t="s">
        <v>9183</v>
      </c>
      <c r="BF91" t="s">
        <v>9211</v>
      </c>
      <c r="BG91" t="s">
        <v>132</v>
      </c>
      <c r="BL91">
        <v>10</v>
      </c>
      <c r="BM91" t="s">
        <v>10825</v>
      </c>
      <c r="BN91" t="s">
        <v>5934</v>
      </c>
      <c r="BO91">
        <v>1</v>
      </c>
      <c r="BP91">
        <v>100</v>
      </c>
      <c r="BQ91">
        <v>90</v>
      </c>
      <c r="BR91">
        <f t="shared" si="7"/>
        <v>1</v>
      </c>
      <c r="CE91">
        <v>4</v>
      </c>
      <c r="CF91" t="s">
        <v>10808</v>
      </c>
      <c r="CG91" t="s">
        <v>5934</v>
      </c>
      <c r="CH91">
        <v>2</v>
      </c>
      <c r="CI91">
        <v>1</v>
      </c>
      <c r="CJ91">
        <v>0</v>
      </c>
      <c r="CK91">
        <v>90</v>
      </c>
      <c r="CL91">
        <f t="shared" si="9"/>
        <v>0.72</v>
      </c>
      <c r="DA91" t="s">
        <v>6999</v>
      </c>
      <c r="DB91">
        <v>0</v>
      </c>
      <c r="DF91">
        <f t="shared" si="10"/>
        <v>0</v>
      </c>
      <c r="DG91">
        <v>24</v>
      </c>
      <c r="DH91">
        <v>24</v>
      </c>
    </row>
    <row r="92" spans="1:112" x14ac:dyDescent="0.25">
      <c r="A92">
        <v>10</v>
      </c>
      <c r="B92" t="s">
        <v>8896</v>
      </c>
      <c r="L92">
        <v>5</v>
      </c>
      <c r="Q92">
        <v>5</v>
      </c>
      <c r="AC92" t="s">
        <v>10825</v>
      </c>
      <c r="BA92">
        <v>1</v>
      </c>
      <c r="BL92">
        <v>6</v>
      </c>
      <c r="BM92" t="s">
        <v>10750</v>
      </c>
      <c r="BN92" t="s">
        <v>5934</v>
      </c>
      <c r="BO92">
        <v>2</v>
      </c>
      <c r="BP92">
        <v>100</v>
      </c>
      <c r="BQ92">
        <v>90</v>
      </c>
      <c r="BR92">
        <f t="shared" si="7"/>
        <v>1.28</v>
      </c>
      <c r="CE92">
        <v>8</v>
      </c>
      <c r="CF92" t="s">
        <v>6969</v>
      </c>
      <c r="CG92" t="s">
        <v>5934</v>
      </c>
      <c r="CH92">
        <v>2</v>
      </c>
      <c r="CI92">
        <v>1</v>
      </c>
      <c r="CJ92">
        <v>0</v>
      </c>
      <c r="CK92">
        <v>90</v>
      </c>
      <c r="CL92">
        <f t="shared" si="9"/>
        <v>1.44</v>
      </c>
      <c r="DA92" t="s">
        <v>7040</v>
      </c>
      <c r="DB92">
        <v>0</v>
      </c>
      <c r="DF92">
        <f t="shared" si="10"/>
        <v>0</v>
      </c>
      <c r="DG92">
        <v>4.25</v>
      </c>
      <c r="DH92">
        <v>4</v>
      </c>
    </row>
    <row r="93" spans="1:112" x14ac:dyDescent="0.25">
      <c r="A93">
        <v>4</v>
      </c>
      <c r="B93" t="s">
        <v>8906</v>
      </c>
      <c r="L93">
        <v>4</v>
      </c>
      <c r="Q93">
        <v>4</v>
      </c>
      <c r="AB93">
        <v>3</v>
      </c>
      <c r="AC93" t="s">
        <v>10769</v>
      </c>
      <c r="AO93" t="s">
        <v>11020</v>
      </c>
      <c r="AP93" t="s">
        <v>84</v>
      </c>
      <c r="AQ93" t="s">
        <v>138</v>
      </c>
      <c r="AR93" t="s">
        <v>11770</v>
      </c>
      <c r="AS93" t="s">
        <v>84</v>
      </c>
      <c r="AT93" t="s">
        <v>132</v>
      </c>
      <c r="AU93" t="s">
        <v>132</v>
      </c>
      <c r="AV93" t="s">
        <v>132</v>
      </c>
      <c r="AW93" t="s">
        <v>11024</v>
      </c>
      <c r="AX93" t="s">
        <v>142</v>
      </c>
      <c r="AY93" t="s">
        <v>138</v>
      </c>
      <c r="AZ93" t="s">
        <v>161</v>
      </c>
      <c r="BA93">
        <v>1</v>
      </c>
      <c r="BB93" t="s">
        <v>318</v>
      </c>
      <c r="BC93" t="s">
        <v>11770</v>
      </c>
      <c r="BD93" t="s">
        <v>11094</v>
      </c>
      <c r="BE93" t="s">
        <v>9183</v>
      </c>
      <c r="BF93" t="s">
        <v>11128</v>
      </c>
      <c r="BG93" t="s">
        <v>132</v>
      </c>
      <c r="BL93">
        <v>10</v>
      </c>
      <c r="BM93" t="s">
        <v>10751</v>
      </c>
      <c r="BN93" t="s">
        <v>5934</v>
      </c>
      <c r="BO93">
        <v>2</v>
      </c>
      <c r="BP93">
        <v>100</v>
      </c>
      <c r="BQ93">
        <v>90</v>
      </c>
      <c r="BR93">
        <f t="shared" si="7"/>
        <v>2</v>
      </c>
      <c r="CE93">
        <v>8</v>
      </c>
      <c r="CF93" t="s">
        <v>6970</v>
      </c>
      <c r="CG93" t="s">
        <v>5934</v>
      </c>
      <c r="CH93">
        <v>2</v>
      </c>
      <c r="CI93">
        <v>0</v>
      </c>
      <c r="CJ93">
        <v>0</v>
      </c>
      <c r="CK93">
        <v>90</v>
      </c>
      <c r="CL93">
        <f t="shared" si="9"/>
        <v>1.44</v>
      </c>
      <c r="DA93" t="s">
        <v>7040</v>
      </c>
      <c r="DB93">
        <v>1</v>
      </c>
      <c r="DF93">
        <f t="shared" si="10"/>
        <v>0</v>
      </c>
      <c r="DG93">
        <v>50</v>
      </c>
      <c r="DH93">
        <v>50</v>
      </c>
    </row>
    <row r="94" spans="1:112" x14ac:dyDescent="0.25">
      <c r="A94">
        <v>4</v>
      </c>
      <c r="B94" t="s">
        <v>8906</v>
      </c>
      <c r="L94">
        <v>4</v>
      </c>
      <c r="Q94">
        <v>4</v>
      </c>
      <c r="AB94">
        <v>3</v>
      </c>
      <c r="AC94" t="s">
        <v>10768</v>
      </c>
      <c r="AO94" t="s">
        <v>11020</v>
      </c>
      <c r="AP94" t="s">
        <v>84</v>
      </c>
      <c r="AQ94" t="s">
        <v>138</v>
      </c>
      <c r="AR94" t="s">
        <v>11770</v>
      </c>
      <c r="AS94" t="s">
        <v>84</v>
      </c>
      <c r="AT94" t="s">
        <v>132</v>
      </c>
      <c r="AU94" t="s">
        <v>132</v>
      </c>
      <c r="AV94" t="s">
        <v>132</v>
      </c>
      <c r="AW94" t="s">
        <v>11025</v>
      </c>
      <c r="AX94" t="s">
        <v>142</v>
      </c>
      <c r="AY94" t="s">
        <v>138</v>
      </c>
      <c r="AZ94" t="s">
        <v>161</v>
      </c>
      <c r="BA94">
        <v>1</v>
      </c>
      <c r="BB94" t="s">
        <v>318</v>
      </c>
      <c r="BC94" t="s">
        <v>11770</v>
      </c>
      <c r="BD94" t="s">
        <v>11094</v>
      </c>
      <c r="BE94" t="s">
        <v>9183</v>
      </c>
      <c r="BF94" t="s">
        <v>11128</v>
      </c>
      <c r="BG94" t="s">
        <v>132</v>
      </c>
      <c r="BL94">
        <v>2</v>
      </c>
      <c r="BM94" t="s">
        <v>10752</v>
      </c>
      <c r="BN94" t="s">
        <v>5934</v>
      </c>
      <c r="BO94">
        <v>1</v>
      </c>
      <c r="BP94">
        <v>100</v>
      </c>
      <c r="BQ94">
        <v>90</v>
      </c>
      <c r="BR94">
        <f t="shared" si="7"/>
        <v>0.28000000000000003</v>
      </c>
      <c r="CE94">
        <v>8</v>
      </c>
      <c r="CF94" t="s">
        <v>6970</v>
      </c>
      <c r="CG94" t="s">
        <v>5934</v>
      </c>
      <c r="CH94">
        <v>3</v>
      </c>
      <c r="CI94">
        <v>1</v>
      </c>
      <c r="CJ94">
        <v>0</v>
      </c>
      <c r="CK94">
        <v>90</v>
      </c>
      <c r="CL94">
        <f t="shared" si="9"/>
        <v>2.16</v>
      </c>
      <c r="DA94" t="s">
        <v>7040</v>
      </c>
      <c r="DB94">
        <v>2</v>
      </c>
      <c r="DF94">
        <f t="shared" si="10"/>
        <v>0</v>
      </c>
      <c r="DG94">
        <v>25.5</v>
      </c>
      <c r="DH94">
        <v>25</v>
      </c>
    </row>
    <row r="95" spans="1:112" x14ac:dyDescent="0.25">
      <c r="A95">
        <v>4</v>
      </c>
      <c r="B95" t="s">
        <v>8906</v>
      </c>
      <c r="L95">
        <v>4</v>
      </c>
      <c r="Q95">
        <v>4</v>
      </c>
      <c r="AB95">
        <v>3</v>
      </c>
      <c r="AC95" t="s">
        <v>10792</v>
      </c>
      <c r="AO95" t="s">
        <v>11020</v>
      </c>
      <c r="AP95" t="s">
        <v>84</v>
      </c>
      <c r="AQ95" t="s">
        <v>138</v>
      </c>
      <c r="AR95" t="s">
        <v>11770</v>
      </c>
      <c r="AS95" t="s">
        <v>84</v>
      </c>
      <c r="AT95" t="s">
        <v>132</v>
      </c>
      <c r="AU95" t="s">
        <v>132</v>
      </c>
      <c r="AV95" t="s">
        <v>132</v>
      </c>
      <c r="AW95" t="s">
        <v>11026</v>
      </c>
      <c r="AX95" t="s">
        <v>142</v>
      </c>
      <c r="AY95" t="s">
        <v>138</v>
      </c>
      <c r="AZ95" t="s">
        <v>161</v>
      </c>
      <c r="BA95">
        <v>1</v>
      </c>
      <c r="BB95" t="s">
        <v>318</v>
      </c>
      <c r="BC95" t="s">
        <v>11770</v>
      </c>
      <c r="BD95" t="s">
        <v>11094</v>
      </c>
      <c r="BE95" t="s">
        <v>9183</v>
      </c>
      <c r="BF95" t="s">
        <v>11128</v>
      </c>
      <c r="BG95" t="s">
        <v>132</v>
      </c>
      <c r="BL95">
        <v>10</v>
      </c>
      <c r="BM95" t="s">
        <v>10826</v>
      </c>
      <c r="BN95" t="s">
        <v>5934</v>
      </c>
      <c r="BO95">
        <v>1</v>
      </c>
      <c r="BP95">
        <v>100</v>
      </c>
      <c r="BQ95">
        <v>90</v>
      </c>
      <c r="BR95">
        <f t="shared" si="7"/>
        <v>1</v>
      </c>
      <c r="CE95">
        <v>24</v>
      </c>
      <c r="CF95" t="s">
        <v>6971</v>
      </c>
      <c r="CG95" t="s">
        <v>5934</v>
      </c>
      <c r="CH95">
        <v>2</v>
      </c>
      <c r="CI95">
        <v>0</v>
      </c>
      <c r="CJ95">
        <v>0</v>
      </c>
      <c r="CK95">
        <v>90</v>
      </c>
      <c r="CL95">
        <f t="shared" si="9"/>
        <v>4.32</v>
      </c>
      <c r="DA95" t="s">
        <v>10743</v>
      </c>
      <c r="DB95">
        <v>0</v>
      </c>
      <c r="DE95">
        <v>3</v>
      </c>
      <c r="DF95">
        <f t="shared" si="10"/>
        <v>3</v>
      </c>
      <c r="DG95">
        <v>5.166666666666667</v>
      </c>
      <c r="DH95">
        <v>5</v>
      </c>
    </row>
    <row r="96" spans="1:112" ht="75" x14ac:dyDescent="0.25">
      <c r="A96">
        <v>6</v>
      </c>
      <c r="B96" t="s">
        <v>8897</v>
      </c>
      <c r="L96">
        <v>4</v>
      </c>
      <c r="Q96">
        <v>4</v>
      </c>
      <c r="AB96">
        <v>5</v>
      </c>
      <c r="AC96" t="s">
        <v>10770</v>
      </c>
      <c r="AD96" s="10" t="s">
        <v>11021</v>
      </c>
      <c r="AE96" s="10" t="s">
        <v>136</v>
      </c>
      <c r="AF96" s="10" t="s">
        <v>9066</v>
      </c>
      <c r="AG96" s="10" t="s">
        <v>11772</v>
      </c>
      <c r="AH96" s="10" t="s">
        <v>136</v>
      </c>
      <c r="AI96" s="10" t="s">
        <v>145</v>
      </c>
      <c r="AJ96" s="10" t="s">
        <v>145</v>
      </c>
      <c r="AK96" s="10" t="s">
        <v>145</v>
      </c>
      <c r="AL96" s="10" t="s">
        <v>136</v>
      </c>
      <c r="AM96" s="10" t="s">
        <v>145</v>
      </c>
      <c r="AN96" s="10" t="s">
        <v>145</v>
      </c>
      <c r="AO96" t="s">
        <v>11020</v>
      </c>
      <c r="AP96" t="s">
        <v>84</v>
      </c>
      <c r="AQ96" t="s">
        <v>138</v>
      </c>
      <c r="AR96" t="s">
        <v>11770</v>
      </c>
      <c r="AS96" t="s">
        <v>84</v>
      </c>
      <c r="AT96" t="s">
        <v>132</v>
      </c>
      <c r="AU96" t="s">
        <v>132</v>
      </c>
      <c r="AV96" t="s">
        <v>132</v>
      </c>
      <c r="AW96" t="s">
        <v>11027</v>
      </c>
      <c r="AX96" t="s">
        <v>137</v>
      </c>
      <c r="AY96" t="s">
        <v>138</v>
      </c>
      <c r="AZ96" t="s">
        <v>161</v>
      </c>
      <c r="BA96">
        <v>1</v>
      </c>
      <c r="BB96" t="s">
        <v>318</v>
      </c>
      <c r="BC96" t="s">
        <v>11770</v>
      </c>
      <c r="BD96" t="s">
        <v>9124</v>
      </c>
      <c r="BE96" t="s">
        <v>9183</v>
      </c>
      <c r="BF96" t="s">
        <v>9211</v>
      </c>
      <c r="BG96" t="s">
        <v>132</v>
      </c>
      <c r="BL96">
        <v>6</v>
      </c>
      <c r="BM96" t="s">
        <v>10753</v>
      </c>
      <c r="BN96" t="s">
        <v>5934</v>
      </c>
      <c r="BO96">
        <v>2</v>
      </c>
      <c r="BP96">
        <v>100</v>
      </c>
      <c r="BQ96">
        <v>90</v>
      </c>
      <c r="BR96">
        <f t="shared" si="7"/>
        <v>1.28</v>
      </c>
      <c r="CE96">
        <v>16</v>
      </c>
      <c r="CF96" t="s">
        <v>6936</v>
      </c>
      <c r="CG96" t="s">
        <v>5934</v>
      </c>
      <c r="CH96">
        <v>2</v>
      </c>
      <c r="CI96">
        <v>0</v>
      </c>
      <c r="CJ96">
        <v>0</v>
      </c>
      <c r="CK96">
        <v>90</v>
      </c>
      <c r="CL96">
        <f t="shared" si="9"/>
        <v>2.88</v>
      </c>
      <c r="DA96" t="s">
        <v>10743</v>
      </c>
      <c r="DB96">
        <v>1</v>
      </c>
      <c r="DF96">
        <f t="shared" si="10"/>
        <v>0</v>
      </c>
      <c r="DG96">
        <v>571.3125</v>
      </c>
      <c r="DH96">
        <v>571</v>
      </c>
    </row>
    <row r="97" spans="1:112" ht="75" x14ac:dyDescent="0.25">
      <c r="A97">
        <v>6</v>
      </c>
      <c r="B97" t="s">
        <v>8897</v>
      </c>
      <c r="L97">
        <v>4</v>
      </c>
      <c r="Q97">
        <v>4</v>
      </c>
      <c r="AB97">
        <v>5</v>
      </c>
      <c r="AC97" t="s">
        <v>10772</v>
      </c>
      <c r="AD97" s="10" t="s">
        <v>11021</v>
      </c>
      <c r="AE97" s="10" t="s">
        <v>136</v>
      </c>
      <c r="AF97" s="10" t="s">
        <v>9066</v>
      </c>
      <c r="AG97" s="10" t="s">
        <v>11772</v>
      </c>
      <c r="AH97" s="10" t="s">
        <v>136</v>
      </c>
      <c r="AI97" s="10" t="s">
        <v>145</v>
      </c>
      <c r="AJ97" s="10" t="s">
        <v>145</v>
      </c>
      <c r="AK97" s="10" t="s">
        <v>145</v>
      </c>
      <c r="AL97" s="10" t="s">
        <v>136</v>
      </c>
      <c r="AM97" s="10" t="s">
        <v>145</v>
      </c>
      <c r="AN97" s="10" t="s">
        <v>145</v>
      </c>
      <c r="AO97" t="s">
        <v>11020</v>
      </c>
      <c r="AP97" t="s">
        <v>84</v>
      </c>
      <c r="AQ97" t="s">
        <v>138</v>
      </c>
      <c r="AR97" t="s">
        <v>11770</v>
      </c>
      <c r="AS97" t="s">
        <v>84</v>
      </c>
      <c r="AT97" t="s">
        <v>132</v>
      </c>
      <c r="AU97" t="s">
        <v>132</v>
      </c>
      <c r="AV97" t="s">
        <v>132</v>
      </c>
      <c r="AW97" t="s">
        <v>11028</v>
      </c>
      <c r="AX97" t="s">
        <v>137</v>
      </c>
      <c r="AY97" t="s">
        <v>138</v>
      </c>
      <c r="AZ97" t="s">
        <v>161</v>
      </c>
      <c r="BA97">
        <v>1</v>
      </c>
      <c r="BB97" t="s">
        <v>318</v>
      </c>
      <c r="BC97" t="s">
        <v>11770</v>
      </c>
      <c r="BD97" t="s">
        <v>9124</v>
      </c>
      <c r="BE97" t="s">
        <v>9183</v>
      </c>
      <c r="BF97" t="s">
        <v>9211</v>
      </c>
      <c r="BG97" t="s">
        <v>132</v>
      </c>
      <c r="BL97">
        <v>2</v>
      </c>
      <c r="BM97" t="s">
        <v>7001</v>
      </c>
      <c r="BN97" t="s">
        <v>5934</v>
      </c>
      <c r="BO97">
        <v>1</v>
      </c>
      <c r="BP97">
        <v>100</v>
      </c>
      <c r="BQ97">
        <v>90</v>
      </c>
      <c r="BR97">
        <f t="shared" si="7"/>
        <v>0.28000000000000003</v>
      </c>
      <c r="CE97">
        <v>0.5</v>
      </c>
      <c r="CF97" t="s">
        <v>6972</v>
      </c>
      <c r="CG97" t="s">
        <v>5934</v>
      </c>
      <c r="CH97">
        <v>2</v>
      </c>
      <c r="CI97">
        <v>0</v>
      </c>
      <c r="CJ97">
        <v>0</v>
      </c>
      <c r="CK97">
        <v>90</v>
      </c>
      <c r="CL97">
        <f t="shared" si="9"/>
        <v>0.09</v>
      </c>
      <c r="DA97" t="s">
        <v>10743</v>
      </c>
      <c r="DB97">
        <v>2</v>
      </c>
      <c r="DF97">
        <f t="shared" si="10"/>
        <v>0</v>
      </c>
      <c r="DG97">
        <v>25</v>
      </c>
      <c r="DH97">
        <v>25</v>
      </c>
    </row>
    <row r="98" spans="1:112" x14ac:dyDescent="0.25">
      <c r="A98">
        <v>10</v>
      </c>
      <c r="B98" t="s">
        <v>6534</v>
      </c>
      <c r="H98">
        <v>1</v>
      </c>
      <c r="Q98">
        <v>5</v>
      </c>
      <c r="AC98" t="s">
        <v>10823</v>
      </c>
      <c r="BA98">
        <v>0</v>
      </c>
      <c r="BL98">
        <v>2</v>
      </c>
      <c r="BM98" t="s">
        <v>6996</v>
      </c>
      <c r="BN98" t="s">
        <v>5934</v>
      </c>
      <c r="BO98">
        <v>1</v>
      </c>
      <c r="BP98">
        <v>100</v>
      </c>
      <c r="BQ98">
        <v>90</v>
      </c>
      <c r="BR98">
        <f t="shared" si="7"/>
        <v>0.28000000000000003</v>
      </c>
      <c r="CE98">
        <v>6</v>
      </c>
      <c r="CF98" t="s">
        <v>6972</v>
      </c>
      <c r="CG98" t="s">
        <v>5934</v>
      </c>
      <c r="CH98">
        <v>2</v>
      </c>
      <c r="CI98">
        <v>1</v>
      </c>
      <c r="CJ98">
        <v>0</v>
      </c>
      <c r="CK98">
        <v>90</v>
      </c>
      <c r="CL98">
        <f t="shared" si="9"/>
        <v>1.08</v>
      </c>
      <c r="DA98" t="s">
        <v>10752</v>
      </c>
      <c r="DB98">
        <v>0</v>
      </c>
      <c r="DC98">
        <v>0.18</v>
      </c>
      <c r="DE98">
        <v>1.5</v>
      </c>
      <c r="DF98">
        <f t="shared" si="10"/>
        <v>1.68</v>
      </c>
      <c r="DG98">
        <v>6.375</v>
      </c>
      <c r="DH98">
        <v>6</v>
      </c>
    </row>
    <row r="99" spans="1:112" x14ac:dyDescent="0.25">
      <c r="A99">
        <v>10</v>
      </c>
      <c r="B99" t="s">
        <v>6534</v>
      </c>
      <c r="H99">
        <v>1</v>
      </c>
      <c r="Q99">
        <v>5</v>
      </c>
      <c r="AC99" t="s">
        <v>10824</v>
      </c>
      <c r="BA99">
        <v>1</v>
      </c>
      <c r="BL99">
        <v>6</v>
      </c>
      <c r="BM99" t="s">
        <v>10754</v>
      </c>
      <c r="BN99" t="s">
        <v>5934</v>
      </c>
      <c r="BO99">
        <v>2</v>
      </c>
      <c r="BP99">
        <v>100</v>
      </c>
      <c r="BQ99">
        <v>90</v>
      </c>
      <c r="BR99">
        <f t="shared" si="7"/>
        <v>1.28</v>
      </c>
      <c r="CE99">
        <v>8</v>
      </c>
      <c r="CF99" t="s">
        <v>6973</v>
      </c>
      <c r="CG99" t="s">
        <v>5934</v>
      </c>
      <c r="CH99">
        <v>2</v>
      </c>
      <c r="CI99">
        <v>0</v>
      </c>
      <c r="CJ99">
        <v>0</v>
      </c>
      <c r="CK99">
        <v>90</v>
      </c>
      <c r="CL99">
        <f t="shared" si="9"/>
        <v>1.44</v>
      </c>
      <c r="DA99" t="s">
        <v>10752</v>
      </c>
      <c r="DB99">
        <v>1</v>
      </c>
      <c r="DF99">
        <f t="shared" si="10"/>
        <v>0</v>
      </c>
      <c r="DG99">
        <v>50</v>
      </c>
      <c r="DH99">
        <v>50</v>
      </c>
    </row>
    <row r="100" spans="1:112" x14ac:dyDescent="0.25">
      <c r="A100">
        <v>4</v>
      </c>
      <c r="B100" t="s">
        <v>8906</v>
      </c>
      <c r="L100">
        <v>4</v>
      </c>
      <c r="Q100">
        <v>4</v>
      </c>
      <c r="AB100">
        <v>3</v>
      </c>
      <c r="AC100" t="s">
        <v>10771</v>
      </c>
      <c r="AO100" t="s">
        <v>11020</v>
      </c>
      <c r="AP100" t="s">
        <v>84</v>
      </c>
      <c r="AQ100" t="s">
        <v>138</v>
      </c>
      <c r="AR100" t="s">
        <v>11770</v>
      </c>
      <c r="AS100" t="s">
        <v>84</v>
      </c>
      <c r="AT100" t="s">
        <v>132</v>
      </c>
      <c r="AU100" t="s">
        <v>132</v>
      </c>
      <c r="AV100" t="s">
        <v>132</v>
      </c>
      <c r="AW100" t="s">
        <v>11029</v>
      </c>
      <c r="AX100" t="s">
        <v>142</v>
      </c>
      <c r="AY100" t="s">
        <v>138</v>
      </c>
      <c r="AZ100" t="s">
        <v>161</v>
      </c>
      <c r="BA100">
        <v>1</v>
      </c>
      <c r="BB100" t="s">
        <v>318</v>
      </c>
      <c r="BC100" t="s">
        <v>11770</v>
      </c>
      <c r="BD100" t="s">
        <v>11094</v>
      </c>
      <c r="BE100" t="s">
        <v>9183</v>
      </c>
      <c r="BF100" t="s">
        <v>11128</v>
      </c>
      <c r="BG100" t="s">
        <v>132</v>
      </c>
      <c r="BL100">
        <v>2</v>
      </c>
      <c r="BM100" t="s">
        <v>10815</v>
      </c>
      <c r="BN100" t="s">
        <v>5934</v>
      </c>
      <c r="BO100">
        <v>1</v>
      </c>
      <c r="BP100">
        <v>100</v>
      </c>
      <c r="BQ100">
        <v>90</v>
      </c>
      <c r="BR100">
        <f t="shared" si="7"/>
        <v>0.28000000000000003</v>
      </c>
      <c r="CE100">
        <v>2</v>
      </c>
      <c r="CF100" t="s">
        <v>6973</v>
      </c>
      <c r="CG100" t="s">
        <v>5934</v>
      </c>
      <c r="CH100">
        <v>2</v>
      </c>
      <c r="CI100">
        <v>2</v>
      </c>
      <c r="CJ100">
        <v>0</v>
      </c>
      <c r="CK100">
        <v>90</v>
      </c>
      <c r="CL100">
        <f t="shared" si="9"/>
        <v>0.36</v>
      </c>
      <c r="DA100" t="s">
        <v>10756</v>
      </c>
      <c r="DB100">
        <v>0</v>
      </c>
      <c r="DC100">
        <v>0.18</v>
      </c>
      <c r="DE100">
        <v>2</v>
      </c>
      <c r="DF100">
        <f t="shared" si="10"/>
        <v>2.1800000000000002</v>
      </c>
      <c r="DG100">
        <v>6.375</v>
      </c>
      <c r="DH100">
        <v>6</v>
      </c>
    </row>
    <row r="101" spans="1:112" x14ac:dyDescent="0.25">
      <c r="A101">
        <v>4</v>
      </c>
      <c r="B101" t="s">
        <v>8906</v>
      </c>
      <c r="L101">
        <v>4</v>
      </c>
      <c r="Q101">
        <v>4</v>
      </c>
      <c r="AB101">
        <v>3</v>
      </c>
      <c r="AC101" t="s">
        <v>10773</v>
      </c>
      <c r="AO101" t="s">
        <v>11020</v>
      </c>
      <c r="AP101" t="s">
        <v>84</v>
      </c>
      <c r="AQ101" t="s">
        <v>138</v>
      </c>
      <c r="AR101" t="s">
        <v>11770</v>
      </c>
      <c r="AS101" t="s">
        <v>84</v>
      </c>
      <c r="AT101" t="s">
        <v>132</v>
      </c>
      <c r="AU101" t="s">
        <v>132</v>
      </c>
      <c r="AV101" t="s">
        <v>132</v>
      </c>
      <c r="AW101" t="s">
        <v>11030</v>
      </c>
      <c r="AX101" t="s">
        <v>142</v>
      </c>
      <c r="AY101" t="s">
        <v>138</v>
      </c>
      <c r="AZ101" t="s">
        <v>161</v>
      </c>
      <c r="BA101">
        <v>1</v>
      </c>
      <c r="BB101" t="s">
        <v>318</v>
      </c>
      <c r="BC101" t="s">
        <v>11770</v>
      </c>
      <c r="BD101" t="s">
        <v>11094</v>
      </c>
      <c r="BE101" t="s">
        <v>9183</v>
      </c>
      <c r="BF101" t="s">
        <v>11128</v>
      </c>
      <c r="BG101" t="s">
        <v>132</v>
      </c>
      <c r="BL101">
        <v>4</v>
      </c>
      <c r="BM101" t="s">
        <v>10755</v>
      </c>
      <c r="BN101" t="s">
        <v>5934</v>
      </c>
      <c r="BO101">
        <v>2</v>
      </c>
      <c r="BP101">
        <v>100</v>
      </c>
      <c r="BQ101">
        <v>90</v>
      </c>
      <c r="BR101">
        <f t="shared" si="7"/>
        <v>0.92</v>
      </c>
      <c r="CE101">
        <v>8</v>
      </c>
      <c r="CF101" t="s">
        <v>6974</v>
      </c>
      <c r="CG101" t="s">
        <v>5934</v>
      </c>
      <c r="CH101">
        <v>2</v>
      </c>
      <c r="CI101">
        <v>1</v>
      </c>
      <c r="CJ101">
        <v>0</v>
      </c>
      <c r="CK101">
        <v>90</v>
      </c>
      <c r="CL101">
        <f t="shared" si="9"/>
        <v>1.44</v>
      </c>
      <c r="DA101" t="s">
        <v>10756</v>
      </c>
      <c r="DB101">
        <v>1</v>
      </c>
      <c r="DF101">
        <f t="shared" si="10"/>
        <v>0</v>
      </c>
      <c r="DG101">
        <v>50</v>
      </c>
      <c r="DH101">
        <v>50</v>
      </c>
    </row>
    <row r="102" spans="1:112" ht="75" x14ac:dyDescent="0.25">
      <c r="A102">
        <v>6</v>
      </c>
      <c r="B102" t="s">
        <v>8896</v>
      </c>
      <c r="L102">
        <v>4</v>
      </c>
      <c r="Q102">
        <v>4</v>
      </c>
      <c r="AC102" t="s">
        <v>10750</v>
      </c>
      <c r="AD102" s="10" t="s">
        <v>11021</v>
      </c>
      <c r="AE102" s="10" t="s">
        <v>136</v>
      </c>
      <c r="AF102" s="10" t="s">
        <v>9066</v>
      </c>
      <c r="AG102" s="10" t="s">
        <v>11772</v>
      </c>
      <c r="AH102" s="10" t="s">
        <v>136</v>
      </c>
      <c r="AI102" s="10" t="s">
        <v>145</v>
      </c>
      <c r="AJ102" s="10" t="s">
        <v>145</v>
      </c>
      <c r="AK102" s="10" t="s">
        <v>145</v>
      </c>
      <c r="AL102" s="10" t="s">
        <v>136</v>
      </c>
      <c r="AM102" s="10" t="s">
        <v>145</v>
      </c>
      <c r="AN102" s="10" t="s">
        <v>145</v>
      </c>
      <c r="AO102" t="s">
        <v>11020</v>
      </c>
      <c r="AP102" t="s">
        <v>84</v>
      </c>
      <c r="AQ102" t="s">
        <v>138</v>
      </c>
      <c r="AR102" t="s">
        <v>11770</v>
      </c>
      <c r="AS102" t="s">
        <v>84</v>
      </c>
      <c r="AT102" t="s">
        <v>132</v>
      </c>
      <c r="AU102" t="s">
        <v>132</v>
      </c>
      <c r="AV102" t="s">
        <v>132</v>
      </c>
      <c r="AW102" t="s">
        <v>11031</v>
      </c>
      <c r="AX102" t="s">
        <v>137</v>
      </c>
      <c r="AY102" t="s">
        <v>138</v>
      </c>
      <c r="AZ102" t="s">
        <v>161</v>
      </c>
      <c r="BA102">
        <v>1</v>
      </c>
      <c r="BB102" t="s">
        <v>318</v>
      </c>
      <c r="BC102" t="s">
        <v>11770</v>
      </c>
      <c r="BD102" t="s">
        <v>9124</v>
      </c>
      <c r="BE102" t="s">
        <v>9183</v>
      </c>
      <c r="BF102" t="s">
        <v>9211</v>
      </c>
      <c r="BG102" t="s">
        <v>132</v>
      </c>
      <c r="BL102">
        <v>2</v>
      </c>
      <c r="BM102" t="s">
        <v>10756</v>
      </c>
      <c r="BN102" t="s">
        <v>5934</v>
      </c>
      <c r="BO102">
        <v>1</v>
      </c>
      <c r="BP102">
        <v>100</v>
      </c>
      <c r="BQ102">
        <v>90</v>
      </c>
      <c r="BR102">
        <f t="shared" si="7"/>
        <v>0.28000000000000003</v>
      </c>
      <c r="CE102">
        <v>3</v>
      </c>
      <c r="CF102" t="s">
        <v>6974</v>
      </c>
      <c r="CG102" t="s">
        <v>5934</v>
      </c>
      <c r="CH102">
        <v>1</v>
      </c>
      <c r="CI102">
        <v>3</v>
      </c>
      <c r="CJ102">
        <v>0</v>
      </c>
      <c r="CK102">
        <v>90</v>
      </c>
      <c r="CL102">
        <f t="shared" si="9"/>
        <v>0.27</v>
      </c>
      <c r="DA102" t="s">
        <v>10780</v>
      </c>
      <c r="DB102">
        <v>0</v>
      </c>
      <c r="DC102">
        <v>0.18</v>
      </c>
      <c r="DE102">
        <v>1.5</v>
      </c>
      <c r="DF102">
        <f t="shared" si="10"/>
        <v>1.68</v>
      </c>
      <c r="DG102">
        <v>6.375</v>
      </c>
      <c r="DH102">
        <v>6</v>
      </c>
    </row>
    <row r="103" spans="1:112" ht="75" x14ac:dyDescent="0.25">
      <c r="A103">
        <v>6</v>
      </c>
      <c r="B103" t="s">
        <v>8896</v>
      </c>
      <c r="L103">
        <v>4</v>
      </c>
      <c r="Q103">
        <v>4</v>
      </c>
      <c r="AC103" t="s">
        <v>10776</v>
      </c>
      <c r="AD103" s="10" t="s">
        <v>11021</v>
      </c>
      <c r="AE103" s="10" t="s">
        <v>136</v>
      </c>
      <c r="AF103" s="10" t="s">
        <v>9066</v>
      </c>
      <c r="AG103" s="10" t="s">
        <v>11772</v>
      </c>
      <c r="AH103" s="10" t="s">
        <v>136</v>
      </c>
      <c r="AI103" s="10" t="s">
        <v>145</v>
      </c>
      <c r="AJ103" s="10" t="s">
        <v>145</v>
      </c>
      <c r="AK103" s="10" t="s">
        <v>145</v>
      </c>
      <c r="AL103" s="10" t="s">
        <v>136</v>
      </c>
      <c r="AM103" s="10" t="s">
        <v>145</v>
      </c>
      <c r="AN103" s="10" t="s">
        <v>145</v>
      </c>
      <c r="AO103" t="s">
        <v>11020</v>
      </c>
      <c r="AP103" t="s">
        <v>84</v>
      </c>
      <c r="AQ103" t="s">
        <v>138</v>
      </c>
      <c r="AR103" t="s">
        <v>11770</v>
      </c>
      <c r="AS103" t="s">
        <v>84</v>
      </c>
      <c r="AT103" t="s">
        <v>132</v>
      </c>
      <c r="AU103" t="s">
        <v>132</v>
      </c>
      <c r="AV103" t="s">
        <v>132</v>
      </c>
      <c r="AW103" t="s">
        <v>11032</v>
      </c>
      <c r="AX103" t="s">
        <v>137</v>
      </c>
      <c r="AY103" t="s">
        <v>138</v>
      </c>
      <c r="AZ103" t="s">
        <v>161</v>
      </c>
      <c r="BA103">
        <v>1</v>
      </c>
      <c r="BB103" t="s">
        <v>318</v>
      </c>
      <c r="BC103" t="s">
        <v>11770</v>
      </c>
      <c r="BD103" t="s">
        <v>11106</v>
      </c>
      <c r="BE103" t="s">
        <v>9183</v>
      </c>
      <c r="BF103" t="s">
        <v>9210</v>
      </c>
      <c r="BG103" t="s">
        <v>132</v>
      </c>
      <c r="BL103">
        <v>2</v>
      </c>
      <c r="BM103" t="s">
        <v>10757</v>
      </c>
      <c r="BN103" t="s">
        <v>5934</v>
      </c>
      <c r="BO103">
        <v>1</v>
      </c>
      <c r="BP103">
        <v>100</v>
      </c>
      <c r="BQ103">
        <v>90</v>
      </c>
      <c r="BR103">
        <f t="shared" si="7"/>
        <v>0.28000000000000003</v>
      </c>
      <c r="CE103">
        <v>2</v>
      </c>
      <c r="CF103" t="s">
        <v>10809</v>
      </c>
      <c r="CG103" t="s">
        <v>5934</v>
      </c>
      <c r="CH103">
        <v>2</v>
      </c>
      <c r="CI103">
        <v>0</v>
      </c>
      <c r="CJ103">
        <v>0</v>
      </c>
      <c r="CK103">
        <v>90</v>
      </c>
      <c r="CL103">
        <f t="shared" si="9"/>
        <v>0.36</v>
      </c>
      <c r="DA103" t="s">
        <v>10780</v>
      </c>
      <c r="DB103">
        <v>1</v>
      </c>
      <c r="DF103">
        <f t="shared" si="10"/>
        <v>0</v>
      </c>
      <c r="DG103">
        <v>50</v>
      </c>
      <c r="DH103">
        <v>50</v>
      </c>
    </row>
    <row r="104" spans="1:112" ht="75" x14ac:dyDescent="0.25">
      <c r="A104">
        <v>6</v>
      </c>
      <c r="B104" t="s">
        <v>8896</v>
      </c>
      <c r="L104">
        <v>4</v>
      </c>
      <c r="Q104">
        <v>4</v>
      </c>
      <c r="AC104" t="s">
        <v>10779</v>
      </c>
      <c r="AD104" s="10" t="s">
        <v>11021</v>
      </c>
      <c r="AE104" s="10" t="s">
        <v>136</v>
      </c>
      <c r="AF104" s="10" t="s">
        <v>9066</v>
      </c>
      <c r="AG104" s="10" t="s">
        <v>11772</v>
      </c>
      <c r="AH104" s="10" t="s">
        <v>136</v>
      </c>
      <c r="AI104" s="10" t="s">
        <v>145</v>
      </c>
      <c r="AJ104" s="10" t="s">
        <v>145</v>
      </c>
      <c r="AK104" s="10" t="s">
        <v>145</v>
      </c>
      <c r="AL104" s="10" t="s">
        <v>136</v>
      </c>
      <c r="AM104" s="10" t="s">
        <v>145</v>
      </c>
      <c r="AN104" s="10" t="s">
        <v>145</v>
      </c>
      <c r="AO104" t="s">
        <v>11020</v>
      </c>
      <c r="AP104" t="s">
        <v>84</v>
      </c>
      <c r="AQ104" t="s">
        <v>138</v>
      </c>
      <c r="AR104" t="s">
        <v>11770</v>
      </c>
      <c r="AS104" t="s">
        <v>84</v>
      </c>
      <c r="AT104" t="s">
        <v>132</v>
      </c>
      <c r="AU104" t="s">
        <v>132</v>
      </c>
      <c r="AV104" t="s">
        <v>132</v>
      </c>
      <c r="AW104" t="s">
        <v>11033</v>
      </c>
      <c r="AX104" t="s">
        <v>137</v>
      </c>
      <c r="AY104" t="s">
        <v>138</v>
      </c>
      <c r="AZ104" t="s">
        <v>161</v>
      </c>
      <c r="BA104">
        <v>1</v>
      </c>
      <c r="BB104" t="s">
        <v>318</v>
      </c>
      <c r="BC104" t="s">
        <v>11770</v>
      </c>
      <c r="BD104" t="s">
        <v>11106</v>
      </c>
      <c r="BE104" t="s">
        <v>9183</v>
      </c>
      <c r="BF104" t="s">
        <v>9210</v>
      </c>
      <c r="BG104" t="s">
        <v>132</v>
      </c>
      <c r="BL104">
        <v>2</v>
      </c>
      <c r="BM104" t="s">
        <v>10758</v>
      </c>
      <c r="BN104" t="s">
        <v>5934</v>
      </c>
      <c r="BO104">
        <v>1</v>
      </c>
      <c r="BP104">
        <v>100</v>
      </c>
      <c r="BQ104">
        <v>90</v>
      </c>
      <c r="BR104">
        <f t="shared" si="7"/>
        <v>0.28000000000000003</v>
      </c>
      <c r="CE104">
        <v>4</v>
      </c>
      <c r="CF104" t="s">
        <v>10809</v>
      </c>
      <c r="CG104" t="s">
        <v>5934</v>
      </c>
      <c r="CH104">
        <v>2</v>
      </c>
      <c r="CI104">
        <v>1</v>
      </c>
      <c r="CJ104">
        <v>0</v>
      </c>
      <c r="CK104">
        <v>90</v>
      </c>
      <c r="CL104">
        <f t="shared" si="9"/>
        <v>0.72</v>
      </c>
      <c r="DA104" t="s">
        <v>10781</v>
      </c>
      <c r="DB104">
        <v>0</v>
      </c>
      <c r="DC104">
        <v>0.18</v>
      </c>
      <c r="DE104">
        <v>2</v>
      </c>
      <c r="DF104">
        <f t="shared" si="10"/>
        <v>2.1800000000000002</v>
      </c>
      <c r="DG104">
        <v>6.375</v>
      </c>
      <c r="DH104">
        <v>6</v>
      </c>
    </row>
    <row r="105" spans="1:112" ht="62.5" x14ac:dyDescent="0.25">
      <c r="A105">
        <v>12</v>
      </c>
      <c r="B105" t="s">
        <v>8894</v>
      </c>
      <c r="H105">
        <v>1</v>
      </c>
      <c r="Q105">
        <v>5</v>
      </c>
      <c r="AB105">
        <v>5</v>
      </c>
      <c r="AC105" t="s">
        <v>10748</v>
      </c>
      <c r="AD105" s="10" t="s">
        <v>10990</v>
      </c>
      <c r="AE105" s="10" t="s">
        <v>136</v>
      </c>
      <c r="AF105" s="10" t="s">
        <v>9076</v>
      </c>
      <c r="AG105" s="10" t="s">
        <v>11774</v>
      </c>
      <c r="AH105" s="10" t="s">
        <v>136</v>
      </c>
      <c r="AI105" s="10" t="s">
        <v>145</v>
      </c>
      <c r="AJ105" s="10" t="s">
        <v>145</v>
      </c>
      <c r="AK105" s="10" t="s">
        <v>145</v>
      </c>
      <c r="AL105" s="10" t="s">
        <v>136</v>
      </c>
      <c r="AM105" s="10" t="s">
        <v>145</v>
      </c>
      <c r="AN105" s="10" t="s">
        <v>145</v>
      </c>
      <c r="AO105" t="s">
        <v>8951</v>
      </c>
      <c r="AP105" t="s">
        <v>84</v>
      </c>
      <c r="AQ105" t="s">
        <v>138</v>
      </c>
      <c r="AR105" t="s">
        <v>11770</v>
      </c>
      <c r="AS105" t="s">
        <v>84</v>
      </c>
      <c r="AT105" t="s">
        <v>132</v>
      </c>
      <c r="AU105" t="s">
        <v>132</v>
      </c>
      <c r="AV105" t="s">
        <v>132</v>
      </c>
      <c r="AW105" t="s">
        <v>11034</v>
      </c>
      <c r="AX105" t="s">
        <v>143</v>
      </c>
      <c r="AY105" t="s">
        <v>138</v>
      </c>
      <c r="AZ105" t="s">
        <v>161</v>
      </c>
      <c r="BA105">
        <v>1</v>
      </c>
      <c r="BB105" t="s">
        <v>318</v>
      </c>
      <c r="BC105" t="s">
        <v>11770</v>
      </c>
      <c r="BD105" t="s">
        <v>11107</v>
      </c>
      <c r="BE105" t="s">
        <v>9189</v>
      </c>
      <c r="BF105" t="s">
        <v>9210</v>
      </c>
      <c r="BG105" t="s">
        <v>132</v>
      </c>
      <c r="BL105">
        <v>2</v>
      </c>
      <c r="BM105" t="s">
        <v>10759</v>
      </c>
      <c r="BN105" t="s">
        <v>5934</v>
      </c>
      <c r="BO105">
        <v>1</v>
      </c>
      <c r="BP105">
        <v>100</v>
      </c>
      <c r="BQ105">
        <v>90</v>
      </c>
      <c r="BR105">
        <f t="shared" si="7"/>
        <v>0.28000000000000003</v>
      </c>
      <c r="CE105">
        <v>2</v>
      </c>
      <c r="CF105" t="s">
        <v>10810</v>
      </c>
      <c r="CG105" t="s">
        <v>5934</v>
      </c>
      <c r="CH105">
        <v>2</v>
      </c>
      <c r="CI105">
        <v>0</v>
      </c>
      <c r="CJ105">
        <v>0</v>
      </c>
      <c r="CK105">
        <v>90</v>
      </c>
      <c r="CL105">
        <f t="shared" si="9"/>
        <v>0.36</v>
      </c>
      <c r="DA105" t="s">
        <v>10781</v>
      </c>
      <c r="DB105">
        <v>1</v>
      </c>
      <c r="DF105">
        <f t="shared" si="10"/>
        <v>0</v>
      </c>
      <c r="DG105">
        <v>50</v>
      </c>
      <c r="DH105">
        <v>50</v>
      </c>
    </row>
    <row r="106" spans="1:112" ht="75" x14ac:dyDescent="0.25">
      <c r="A106">
        <v>10</v>
      </c>
      <c r="B106" t="s">
        <v>216</v>
      </c>
      <c r="AC106" t="s">
        <v>10751</v>
      </c>
      <c r="AD106" s="10" t="s">
        <v>11021</v>
      </c>
      <c r="AE106" s="10" t="s">
        <v>136</v>
      </c>
      <c r="AF106" s="10" t="s">
        <v>9066</v>
      </c>
      <c r="AG106" s="10" t="s">
        <v>11772</v>
      </c>
      <c r="AH106" s="10" t="s">
        <v>136</v>
      </c>
      <c r="AI106" s="10" t="s">
        <v>145</v>
      </c>
      <c r="AJ106" s="10" t="s">
        <v>145</v>
      </c>
      <c r="AK106" s="10" t="s">
        <v>145</v>
      </c>
      <c r="AL106" s="10" t="s">
        <v>136</v>
      </c>
      <c r="AM106" s="10" t="s">
        <v>145</v>
      </c>
      <c r="AN106" s="10" t="s">
        <v>145</v>
      </c>
      <c r="AO106" t="s">
        <v>11020</v>
      </c>
      <c r="AP106" t="s">
        <v>84</v>
      </c>
      <c r="AQ106" t="s">
        <v>138</v>
      </c>
      <c r="AR106" t="s">
        <v>11770</v>
      </c>
      <c r="AS106" t="s">
        <v>84</v>
      </c>
      <c r="AT106" t="s">
        <v>132</v>
      </c>
      <c r="AU106" t="s">
        <v>132</v>
      </c>
      <c r="AV106" t="s">
        <v>132</v>
      </c>
      <c r="AW106" t="s">
        <v>11035</v>
      </c>
      <c r="AX106" t="s">
        <v>161</v>
      </c>
      <c r="AY106" t="s">
        <v>138</v>
      </c>
      <c r="AZ106" t="s">
        <v>139</v>
      </c>
      <c r="BA106">
        <v>1</v>
      </c>
      <c r="BB106" t="s">
        <v>860</v>
      </c>
      <c r="BC106" t="s">
        <v>11770</v>
      </c>
      <c r="BD106" t="s">
        <v>11108</v>
      </c>
      <c r="BE106" t="s">
        <v>9182</v>
      </c>
      <c r="BF106" t="s">
        <v>9211</v>
      </c>
      <c r="BG106" t="s">
        <v>132</v>
      </c>
      <c r="BL106">
        <v>2</v>
      </c>
      <c r="BM106" t="s">
        <v>10760</v>
      </c>
      <c r="BN106" t="s">
        <v>5934</v>
      </c>
      <c r="BO106">
        <v>1</v>
      </c>
      <c r="BP106">
        <v>100</v>
      </c>
      <c r="BQ106">
        <v>90</v>
      </c>
      <c r="BR106">
        <f t="shared" si="7"/>
        <v>0.28000000000000003</v>
      </c>
      <c r="CE106">
        <v>4</v>
      </c>
      <c r="CF106" t="s">
        <v>10810</v>
      </c>
      <c r="CG106" t="s">
        <v>5934</v>
      </c>
      <c r="CH106">
        <v>2</v>
      </c>
      <c r="CI106">
        <v>1</v>
      </c>
      <c r="CJ106">
        <v>0</v>
      </c>
      <c r="CK106">
        <v>90</v>
      </c>
      <c r="CL106">
        <f t="shared" si="9"/>
        <v>0.72</v>
      </c>
      <c r="DA106" t="s">
        <v>10757</v>
      </c>
      <c r="DB106">
        <v>0</v>
      </c>
      <c r="DC106">
        <v>0.18</v>
      </c>
      <c r="DE106">
        <v>1.5</v>
      </c>
      <c r="DF106">
        <f t="shared" si="10"/>
        <v>1.68</v>
      </c>
      <c r="DG106">
        <v>6.375</v>
      </c>
      <c r="DH106">
        <v>6</v>
      </c>
    </row>
    <row r="107" spans="1:112" x14ac:dyDescent="0.25">
      <c r="A107">
        <v>4</v>
      </c>
      <c r="B107" t="s">
        <v>8906</v>
      </c>
      <c r="L107">
        <v>4</v>
      </c>
      <c r="Q107">
        <v>4</v>
      </c>
      <c r="AB107">
        <v>3</v>
      </c>
      <c r="AC107" t="s">
        <v>10774</v>
      </c>
      <c r="AO107" t="s">
        <v>11020</v>
      </c>
      <c r="AP107" t="s">
        <v>84</v>
      </c>
      <c r="AQ107" t="s">
        <v>138</v>
      </c>
      <c r="AR107" t="s">
        <v>11770</v>
      </c>
      <c r="AS107" t="s">
        <v>84</v>
      </c>
      <c r="AT107" t="s">
        <v>132</v>
      </c>
      <c r="AU107" t="s">
        <v>132</v>
      </c>
      <c r="AV107" t="s">
        <v>132</v>
      </c>
      <c r="AW107" t="s">
        <v>11036</v>
      </c>
      <c r="AX107" t="s">
        <v>142</v>
      </c>
      <c r="AY107" t="s">
        <v>138</v>
      </c>
      <c r="AZ107" t="s">
        <v>161</v>
      </c>
      <c r="BA107">
        <v>1</v>
      </c>
      <c r="BB107" t="s">
        <v>318</v>
      </c>
      <c r="BC107" t="s">
        <v>11770</v>
      </c>
      <c r="BD107" t="s">
        <v>11094</v>
      </c>
      <c r="BE107" t="s">
        <v>9183</v>
      </c>
      <c r="BF107" t="s">
        <v>11128</v>
      </c>
      <c r="BG107" t="s">
        <v>132</v>
      </c>
      <c r="BL107">
        <v>2</v>
      </c>
      <c r="BM107" t="s">
        <v>10761</v>
      </c>
      <c r="BN107" t="s">
        <v>5934</v>
      </c>
      <c r="BO107">
        <v>1</v>
      </c>
      <c r="BP107">
        <v>100</v>
      </c>
      <c r="BQ107">
        <v>90</v>
      </c>
      <c r="BR107">
        <f t="shared" si="7"/>
        <v>0.28000000000000003</v>
      </c>
      <c r="CE107">
        <v>2</v>
      </c>
      <c r="CF107" t="s">
        <v>10811</v>
      </c>
      <c r="CG107" t="s">
        <v>5934</v>
      </c>
      <c r="CH107">
        <v>2</v>
      </c>
      <c r="CI107">
        <v>0</v>
      </c>
      <c r="CJ107">
        <v>0</v>
      </c>
      <c r="CK107">
        <v>90</v>
      </c>
      <c r="CL107">
        <f t="shared" si="9"/>
        <v>0.36</v>
      </c>
      <c r="DA107" t="s">
        <v>10757</v>
      </c>
      <c r="DB107">
        <v>1</v>
      </c>
      <c r="DF107">
        <f t="shared" si="10"/>
        <v>0</v>
      </c>
      <c r="DG107">
        <v>50</v>
      </c>
      <c r="DH107">
        <v>50</v>
      </c>
    </row>
    <row r="108" spans="1:112" x14ac:dyDescent="0.25">
      <c r="A108">
        <v>4</v>
      </c>
      <c r="B108" t="s">
        <v>8890</v>
      </c>
      <c r="H108">
        <v>1</v>
      </c>
      <c r="Q108">
        <v>4</v>
      </c>
      <c r="AB108">
        <v>3</v>
      </c>
      <c r="AC108" t="s">
        <v>10775</v>
      </c>
      <c r="AO108" t="s">
        <v>11020</v>
      </c>
      <c r="AP108" t="s">
        <v>84</v>
      </c>
      <c r="AQ108" t="s">
        <v>138</v>
      </c>
      <c r="AR108" t="s">
        <v>11770</v>
      </c>
      <c r="AS108" t="s">
        <v>84</v>
      </c>
      <c r="AT108" t="s">
        <v>132</v>
      </c>
      <c r="AU108" t="s">
        <v>132</v>
      </c>
      <c r="AV108" t="s">
        <v>132</v>
      </c>
      <c r="AW108" t="s">
        <v>11037</v>
      </c>
      <c r="AX108" t="s">
        <v>142</v>
      </c>
      <c r="AY108" t="s">
        <v>138</v>
      </c>
      <c r="AZ108" t="s">
        <v>161</v>
      </c>
      <c r="BA108">
        <v>1</v>
      </c>
      <c r="BB108" t="s">
        <v>318</v>
      </c>
      <c r="BC108" t="s">
        <v>11770</v>
      </c>
      <c r="BD108" t="s">
        <v>11109</v>
      </c>
      <c r="BE108" t="s">
        <v>9183</v>
      </c>
      <c r="BF108" t="s">
        <v>11129</v>
      </c>
      <c r="BG108" t="s">
        <v>132</v>
      </c>
      <c r="BL108">
        <v>2</v>
      </c>
      <c r="BM108" t="s">
        <v>10762</v>
      </c>
      <c r="BN108" t="s">
        <v>5934</v>
      </c>
      <c r="BO108">
        <v>1</v>
      </c>
      <c r="BP108">
        <v>100</v>
      </c>
      <c r="BQ108">
        <v>90</v>
      </c>
      <c r="BR108">
        <f t="shared" si="7"/>
        <v>0.28000000000000003</v>
      </c>
      <c r="CE108">
        <v>4</v>
      </c>
      <c r="CF108" t="s">
        <v>10811</v>
      </c>
      <c r="CG108" t="s">
        <v>5934</v>
      </c>
      <c r="CH108">
        <v>2</v>
      </c>
      <c r="CI108">
        <v>1</v>
      </c>
      <c r="CJ108">
        <v>0</v>
      </c>
      <c r="CK108">
        <v>90</v>
      </c>
      <c r="CL108">
        <f t="shared" si="9"/>
        <v>0.72</v>
      </c>
      <c r="DA108" t="s">
        <v>10758</v>
      </c>
      <c r="DB108">
        <v>0</v>
      </c>
      <c r="DC108">
        <v>0.18</v>
      </c>
      <c r="DE108">
        <v>2</v>
      </c>
      <c r="DF108">
        <f t="shared" si="10"/>
        <v>2.1800000000000002</v>
      </c>
      <c r="DG108">
        <v>6.375</v>
      </c>
      <c r="DH108">
        <v>6</v>
      </c>
    </row>
    <row r="109" spans="1:112" ht="75" x14ac:dyDescent="0.25">
      <c r="A109">
        <v>336</v>
      </c>
      <c r="B109" t="s">
        <v>8894</v>
      </c>
      <c r="H109">
        <v>3</v>
      </c>
      <c r="Q109">
        <v>6</v>
      </c>
      <c r="AB109">
        <v>5</v>
      </c>
      <c r="AC109" t="s">
        <v>10853</v>
      </c>
      <c r="AD109" s="10" t="s">
        <v>10984</v>
      </c>
      <c r="AE109" s="10" t="s">
        <v>136</v>
      </c>
      <c r="AF109" s="10" t="s">
        <v>9072</v>
      </c>
      <c r="AG109" s="10" t="s">
        <v>11774</v>
      </c>
      <c r="AH109" s="10" t="s">
        <v>136</v>
      </c>
      <c r="AI109" s="10" t="s">
        <v>145</v>
      </c>
      <c r="AJ109" s="10" t="s">
        <v>145</v>
      </c>
      <c r="AK109" s="10" t="s">
        <v>145</v>
      </c>
      <c r="AL109" s="10" t="s">
        <v>136</v>
      </c>
      <c r="AM109" s="10" t="s">
        <v>145</v>
      </c>
      <c r="AN109" s="10" t="s">
        <v>145</v>
      </c>
      <c r="AO109" t="s">
        <v>11020</v>
      </c>
      <c r="AP109" t="s">
        <v>84</v>
      </c>
      <c r="AQ109" t="s">
        <v>138</v>
      </c>
      <c r="AR109" t="s">
        <v>11770</v>
      </c>
      <c r="AS109" t="s">
        <v>84</v>
      </c>
      <c r="AT109" t="s">
        <v>132</v>
      </c>
      <c r="AU109" t="s">
        <v>132</v>
      </c>
      <c r="AV109" t="s">
        <v>132</v>
      </c>
      <c r="AW109" t="s">
        <v>11038</v>
      </c>
      <c r="AX109" t="s">
        <v>160</v>
      </c>
      <c r="AY109" t="s">
        <v>138</v>
      </c>
      <c r="AZ109" t="s">
        <v>144</v>
      </c>
      <c r="BA109">
        <v>1</v>
      </c>
      <c r="BB109" t="s">
        <v>9093</v>
      </c>
      <c r="BC109" t="s">
        <v>11770</v>
      </c>
      <c r="BD109" t="s">
        <v>11110</v>
      </c>
      <c r="BE109" t="s">
        <v>132</v>
      </c>
      <c r="BF109" t="s">
        <v>132</v>
      </c>
      <c r="BG109" t="s">
        <v>132</v>
      </c>
      <c r="BL109">
        <v>6</v>
      </c>
      <c r="BM109" t="s">
        <v>10827</v>
      </c>
      <c r="BN109" t="s">
        <v>5934</v>
      </c>
      <c r="BO109">
        <v>1</v>
      </c>
      <c r="BP109">
        <v>100</v>
      </c>
      <c r="BQ109">
        <v>90</v>
      </c>
      <c r="BR109">
        <f t="shared" si="7"/>
        <v>0.64</v>
      </c>
      <c r="CE109">
        <v>2</v>
      </c>
      <c r="CF109" t="s">
        <v>10812</v>
      </c>
      <c r="CG109" t="s">
        <v>5934</v>
      </c>
      <c r="CH109">
        <v>2</v>
      </c>
      <c r="CI109">
        <v>0</v>
      </c>
      <c r="CJ109">
        <v>0</v>
      </c>
      <c r="CK109">
        <v>90</v>
      </c>
      <c r="CL109">
        <f t="shared" si="9"/>
        <v>0.36</v>
      </c>
      <c r="DA109" t="s">
        <v>10758</v>
      </c>
      <c r="DB109">
        <v>1</v>
      </c>
      <c r="DF109">
        <f t="shared" si="10"/>
        <v>0</v>
      </c>
      <c r="DG109">
        <v>50</v>
      </c>
      <c r="DH109">
        <v>50</v>
      </c>
    </row>
    <row r="110" spans="1:112" ht="75" x14ac:dyDescent="0.25">
      <c r="A110">
        <v>112</v>
      </c>
      <c r="B110" t="s">
        <v>6534</v>
      </c>
      <c r="H110">
        <v>2</v>
      </c>
      <c r="Q110">
        <v>6</v>
      </c>
      <c r="AC110" t="s">
        <v>10843</v>
      </c>
      <c r="AD110" s="10" t="s">
        <v>11021</v>
      </c>
      <c r="AE110" s="10" t="s">
        <v>136</v>
      </c>
      <c r="AF110" s="10" t="s">
        <v>9066</v>
      </c>
      <c r="AG110" s="10" t="s">
        <v>11772</v>
      </c>
      <c r="AH110" s="10" t="s">
        <v>136</v>
      </c>
      <c r="AI110" s="10" t="s">
        <v>145</v>
      </c>
      <c r="AJ110" s="10" t="s">
        <v>145</v>
      </c>
      <c r="AK110" s="10" t="s">
        <v>145</v>
      </c>
      <c r="AL110" s="10" t="s">
        <v>136</v>
      </c>
      <c r="AM110" s="10" t="s">
        <v>145</v>
      </c>
      <c r="AN110" s="10" t="s">
        <v>145</v>
      </c>
      <c r="AO110" t="s">
        <v>11020</v>
      </c>
      <c r="AP110" t="s">
        <v>84</v>
      </c>
      <c r="AQ110" t="s">
        <v>138</v>
      </c>
      <c r="AR110" t="s">
        <v>11770</v>
      </c>
      <c r="AS110" t="s">
        <v>84</v>
      </c>
      <c r="AT110" t="s">
        <v>132</v>
      </c>
      <c r="AU110" t="s">
        <v>132</v>
      </c>
      <c r="AV110" t="s">
        <v>132</v>
      </c>
      <c r="AW110" t="s">
        <v>11039</v>
      </c>
      <c r="AX110" t="s">
        <v>9068</v>
      </c>
      <c r="AY110" t="s">
        <v>138</v>
      </c>
      <c r="AZ110" t="s">
        <v>144</v>
      </c>
      <c r="BA110">
        <v>1</v>
      </c>
      <c r="BB110" t="s">
        <v>9093</v>
      </c>
      <c r="BC110" t="s">
        <v>11770</v>
      </c>
      <c r="BD110" t="s">
        <v>11111</v>
      </c>
      <c r="BE110" t="s">
        <v>132</v>
      </c>
      <c r="BF110" t="s">
        <v>132</v>
      </c>
      <c r="BG110" t="s">
        <v>132</v>
      </c>
      <c r="BL110">
        <v>2</v>
      </c>
      <c r="BM110" t="s">
        <v>10763</v>
      </c>
      <c r="BN110" t="s">
        <v>5934</v>
      </c>
      <c r="BO110">
        <v>1</v>
      </c>
      <c r="BP110">
        <v>100</v>
      </c>
      <c r="BQ110">
        <v>90</v>
      </c>
      <c r="BR110">
        <f t="shared" si="7"/>
        <v>0.28000000000000003</v>
      </c>
      <c r="CE110">
        <v>4</v>
      </c>
      <c r="CF110" t="s">
        <v>10812</v>
      </c>
      <c r="CG110" t="s">
        <v>5934</v>
      </c>
      <c r="CH110">
        <v>2</v>
      </c>
      <c r="CI110">
        <v>1</v>
      </c>
      <c r="CJ110">
        <v>0</v>
      </c>
      <c r="CK110">
        <v>90</v>
      </c>
      <c r="CL110">
        <f t="shared" si="9"/>
        <v>0.72</v>
      </c>
      <c r="DA110" t="s">
        <v>10782</v>
      </c>
      <c r="DB110">
        <v>0</v>
      </c>
      <c r="DC110">
        <v>0.18</v>
      </c>
      <c r="DE110">
        <v>1.5</v>
      </c>
      <c r="DF110">
        <f t="shared" si="10"/>
        <v>1.68</v>
      </c>
      <c r="DG110">
        <v>6.375</v>
      </c>
      <c r="DH110">
        <v>6</v>
      </c>
    </row>
    <row r="111" spans="1:112" x14ac:dyDescent="0.25">
      <c r="A111">
        <v>4</v>
      </c>
      <c r="B111" t="s">
        <v>8906</v>
      </c>
      <c r="L111">
        <v>4</v>
      </c>
      <c r="Q111">
        <v>4</v>
      </c>
      <c r="AB111">
        <v>3</v>
      </c>
      <c r="AC111" t="s">
        <v>10777</v>
      </c>
      <c r="AO111" t="s">
        <v>11020</v>
      </c>
      <c r="AP111" t="s">
        <v>84</v>
      </c>
      <c r="AQ111" t="s">
        <v>138</v>
      </c>
      <c r="AR111" t="s">
        <v>11770</v>
      </c>
      <c r="AS111" t="s">
        <v>84</v>
      </c>
      <c r="AT111" t="s">
        <v>132</v>
      </c>
      <c r="AU111" t="s">
        <v>132</v>
      </c>
      <c r="AV111" t="s">
        <v>132</v>
      </c>
      <c r="AW111" t="s">
        <v>11036</v>
      </c>
      <c r="AX111" t="s">
        <v>142</v>
      </c>
      <c r="AY111" t="s">
        <v>138</v>
      </c>
      <c r="AZ111" t="s">
        <v>161</v>
      </c>
      <c r="BA111">
        <v>1</v>
      </c>
      <c r="BB111" t="s">
        <v>318</v>
      </c>
      <c r="BC111" t="s">
        <v>11770</v>
      </c>
      <c r="BD111" t="s">
        <v>11094</v>
      </c>
      <c r="BE111" t="s">
        <v>9183</v>
      </c>
      <c r="BF111" t="s">
        <v>11128</v>
      </c>
      <c r="BG111" t="s">
        <v>132</v>
      </c>
      <c r="BL111">
        <v>2</v>
      </c>
      <c r="BM111" t="s">
        <v>10764</v>
      </c>
      <c r="BN111" t="s">
        <v>5934</v>
      </c>
      <c r="BO111">
        <v>1</v>
      </c>
      <c r="BP111">
        <v>100</v>
      </c>
      <c r="BQ111">
        <v>90</v>
      </c>
      <c r="BR111">
        <f t="shared" si="7"/>
        <v>0.28000000000000003</v>
      </c>
      <c r="CE111">
        <v>4</v>
      </c>
      <c r="CF111" t="s">
        <v>6943</v>
      </c>
      <c r="CG111" t="s">
        <v>5934</v>
      </c>
      <c r="CH111">
        <v>2</v>
      </c>
      <c r="CI111">
        <v>0</v>
      </c>
      <c r="CJ111">
        <v>0</v>
      </c>
      <c r="CK111">
        <v>90</v>
      </c>
      <c r="CL111">
        <f t="shared" si="9"/>
        <v>0.72</v>
      </c>
      <c r="DA111" t="s">
        <v>10782</v>
      </c>
      <c r="DB111">
        <v>1</v>
      </c>
      <c r="DF111">
        <f t="shared" si="10"/>
        <v>0</v>
      </c>
      <c r="DG111">
        <v>50</v>
      </c>
      <c r="DH111">
        <v>50</v>
      </c>
    </row>
    <row r="112" spans="1:112" x14ac:dyDescent="0.25">
      <c r="A112">
        <v>4</v>
      </c>
      <c r="B112" t="s">
        <v>8906</v>
      </c>
      <c r="L112">
        <v>4</v>
      </c>
      <c r="Q112">
        <v>4</v>
      </c>
      <c r="AB112">
        <v>3</v>
      </c>
      <c r="AC112" t="s">
        <v>10778</v>
      </c>
      <c r="AO112" t="s">
        <v>11020</v>
      </c>
      <c r="AP112" t="s">
        <v>84</v>
      </c>
      <c r="AQ112" t="s">
        <v>138</v>
      </c>
      <c r="AR112" t="s">
        <v>11770</v>
      </c>
      <c r="AS112" t="s">
        <v>84</v>
      </c>
      <c r="AT112" t="s">
        <v>132</v>
      </c>
      <c r="AU112" t="s">
        <v>132</v>
      </c>
      <c r="AV112" t="s">
        <v>132</v>
      </c>
      <c r="AW112" t="s">
        <v>11040</v>
      </c>
      <c r="AX112" t="s">
        <v>142</v>
      </c>
      <c r="AY112" t="s">
        <v>138</v>
      </c>
      <c r="AZ112" t="s">
        <v>161</v>
      </c>
      <c r="BA112">
        <v>1</v>
      </c>
      <c r="BB112" t="s">
        <v>318</v>
      </c>
      <c r="BC112" t="s">
        <v>11770</v>
      </c>
      <c r="BD112" t="s">
        <v>11109</v>
      </c>
      <c r="BE112" t="s">
        <v>9183</v>
      </c>
      <c r="BF112" t="s">
        <v>11129</v>
      </c>
      <c r="BG112" t="s">
        <v>132</v>
      </c>
      <c r="BL112">
        <v>10</v>
      </c>
      <c r="BM112" t="s">
        <v>10828</v>
      </c>
      <c r="BN112" t="s">
        <v>5934</v>
      </c>
      <c r="BO112">
        <v>1</v>
      </c>
      <c r="BP112">
        <v>100</v>
      </c>
      <c r="BQ112">
        <v>90</v>
      </c>
      <c r="BR112">
        <f t="shared" si="7"/>
        <v>1</v>
      </c>
      <c r="CE112">
        <v>8</v>
      </c>
      <c r="CF112" t="s">
        <v>6943</v>
      </c>
      <c r="CG112" t="s">
        <v>5934</v>
      </c>
      <c r="CH112">
        <v>1</v>
      </c>
      <c r="CI112">
        <v>2</v>
      </c>
      <c r="CJ112">
        <v>0</v>
      </c>
      <c r="CK112">
        <v>90</v>
      </c>
      <c r="CL112">
        <f t="shared" si="9"/>
        <v>0.72</v>
      </c>
      <c r="DA112" t="s">
        <v>10783</v>
      </c>
      <c r="DB112">
        <v>0</v>
      </c>
      <c r="DC112">
        <v>0.18</v>
      </c>
      <c r="DE112">
        <v>2</v>
      </c>
      <c r="DF112">
        <f t="shared" si="10"/>
        <v>2.1800000000000002</v>
      </c>
      <c r="DG112">
        <v>6.375</v>
      </c>
      <c r="DH112">
        <v>6</v>
      </c>
    </row>
    <row r="113" spans="1:112" x14ac:dyDescent="0.25">
      <c r="A113">
        <v>2</v>
      </c>
      <c r="B113" t="s">
        <v>8896</v>
      </c>
      <c r="L113">
        <v>3</v>
      </c>
      <c r="Q113">
        <v>3</v>
      </c>
      <c r="AC113" t="s">
        <v>10817</v>
      </c>
      <c r="BA113">
        <v>0</v>
      </c>
      <c r="BL113">
        <v>2</v>
      </c>
      <c r="BM113" t="s">
        <v>10765</v>
      </c>
      <c r="BN113" t="s">
        <v>5934</v>
      </c>
      <c r="BO113">
        <v>1</v>
      </c>
      <c r="BP113">
        <v>100</v>
      </c>
      <c r="BQ113">
        <v>90</v>
      </c>
      <c r="BR113">
        <f t="shared" si="7"/>
        <v>0.28000000000000003</v>
      </c>
      <c r="CE113">
        <v>72</v>
      </c>
      <c r="CF113" t="s">
        <v>6944</v>
      </c>
      <c r="CG113" t="s">
        <v>5934</v>
      </c>
      <c r="CH113">
        <v>2</v>
      </c>
      <c r="CI113">
        <v>0</v>
      </c>
      <c r="CJ113">
        <v>0</v>
      </c>
      <c r="CK113">
        <v>90</v>
      </c>
      <c r="CL113">
        <f t="shared" si="9"/>
        <v>12.96</v>
      </c>
      <c r="DA113" t="s">
        <v>10783</v>
      </c>
      <c r="DB113">
        <v>1</v>
      </c>
      <c r="DF113">
        <f t="shared" si="10"/>
        <v>0</v>
      </c>
      <c r="DG113">
        <v>50</v>
      </c>
      <c r="DH113">
        <v>50</v>
      </c>
    </row>
    <row r="114" spans="1:112" ht="75" x14ac:dyDescent="0.25">
      <c r="A114">
        <v>6</v>
      </c>
      <c r="B114" t="s">
        <v>6534</v>
      </c>
      <c r="H114">
        <v>1</v>
      </c>
      <c r="Q114">
        <v>4</v>
      </c>
      <c r="AC114" t="s">
        <v>10754</v>
      </c>
      <c r="AD114" s="10" t="s">
        <v>11021</v>
      </c>
      <c r="AE114" s="10" t="s">
        <v>136</v>
      </c>
      <c r="AF114" s="10" t="s">
        <v>9066</v>
      </c>
      <c r="AG114" s="10" t="s">
        <v>11772</v>
      </c>
      <c r="AH114" s="10" t="s">
        <v>136</v>
      </c>
      <c r="AI114" s="10" t="s">
        <v>145</v>
      </c>
      <c r="AJ114" s="10" t="s">
        <v>145</v>
      </c>
      <c r="AK114" s="10" t="s">
        <v>145</v>
      </c>
      <c r="AL114" s="10" t="s">
        <v>136</v>
      </c>
      <c r="AM114" s="10" t="s">
        <v>145</v>
      </c>
      <c r="AN114" s="10" t="s">
        <v>145</v>
      </c>
      <c r="AO114" t="s">
        <v>11020</v>
      </c>
      <c r="AP114" t="s">
        <v>84</v>
      </c>
      <c r="AQ114" t="s">
        <v>138</v>
      </c>
      <c r="AR114" t="s">
        <v>11770</v>
      </c>
      <c r="AS114" t="s">
        <v>84</v>
      </c>
      <c r="AT114" t="s">
        <v>132</v>
      </c>
      <c r="AU114" t="s">
        <v>132</v>
      </c>
      <c r="AV114" t="s">
        <v>132</v>
      </c>
      <c r="AW114" t="s">
        <v>11041</v>
      </c>
      <c r="AX114" t="s">
        <v>137</v>
      </c>
      <c r="AY114" t="s">
        <v>138</v>
      </c>
      <c r="AZ114" t="s">
        <v>161</v>
      </c>
      <c r="BA114">
        <v>1</v>
      </c>
      <c r="BB114" t="s">
        <v>318</v>
      </c>
      <c r="BC114" t="s">
        <v>11770</v>
      </c>
      <c r="BD114" t="s">
        <v>11106</v>
      </c>
      <c r="BE114" t="s">
        <v>9183</v>
      </c>
      <c r="BF114" t="s">
        <v>9210</v>
      </c>
      <c r="BG114" t="s">
        <v>132</v>
      </c>
      <c r="BL114">
        <v>2</v>
      </c>
      <c r="BM114" t="s">
        <v>10766</v>
      </c>
      <c r="BN114" t="s">
        <v>5934</v>
      </c>
      <c r="BO114">
        <v>1</v>
      </c>
      <c r="BP114">
        <v>100</v>
      </c>
      <c r="BQ114">
        <v>90</v>
      </c>
      <c r="BR114">
        <f t="shared" si="7"/>
        <v>0.28000000000000003</v>
      </c>
      <c r="CE114">
        <v>8</v>
      </c>
      <c r="CF114" t="s">
        <v>6979</v>
      </c>
      <c r="CG114" t="s">
        <v>5934</v>
      </c>
      <c r="CH114">
        <v>1</v>
      </c>
      <c r="CI114">
        <v>0</v>
      </c>
      <c r="CJ114">
        <v>0</v>
      </c>
      <c r="CK114">
        <v>90</v>
      </c>
      <c r="CL114">
        <f t="shared" si="9"/>
        <v>0.72</v>
      </c>
      <c r="DA114" t="s">
        <v>10759</v>
      </c>
      <c r="DB114">
        <v>0</v>
      </c>
      <c r="DC114">
        <v>0.18</v>
      </c>
      <c r="DE114">
        <v>1.5</v>
      </c>
      <c r="DF114">
        <f t="shared" si="10"/>
        <v>1.68</v>
      </c>
      <c r="DG114">
        <v>6.375</v>
      </c>
      <c r="DH114">
        <v>6</v>
      </c>
    </row>
    <row r="115" spans="1:112" x14ac:dyDescent="0.25">
      <c r="A115">
        <v>24</v>
      </c>
      <c r="B115" t="s">
        <v>8899</v>
      </c>
      <c r="L115">
        <v>5</v>
      </c>
      <c r="AC115" t="s">
        <v>7026</v>
      </c>
      <c r="AD115" t="s">
        <v>8954</v>
      </c>
      <c r="AE115" t="s">
        <v>84</v>
      </c>
      <c r="AF115" t="s">
        <v>864</v>
      </c>
      <c r="AG115" t="s">
        <v>11770</v>
      </c>
      <c r="AH115" t="s">
        <v>84</v>
      </c>
      <c r="AI115" t="s">
        <v>132</v>
      </c>
      <c r="AJ115" t="s">
        <v>132</v>
      </c>
      <c r="AK115" t="s">
        <v>132</v>
      </c>
      <c r="AL115" t="s">
        <v>84</v>
      </c>
      <c r="AM115" t="s">
        <v>132</v>
      </c>
      <c r="AN115" t="s">
        <v>132</v>
      </c>
      <c r="AW115" t="s">
        <v>8953</v>
      </c>
      <c r="AX115" t="s">
        <v>170</v>
      </c>
      <c r="AY115" t="s">
        <v>138</v>
      </c>
      <c r="AZ115" t="s">
        <v>144</v>
      </c>
      <c r="BA115">
        <v>17</v>
      </c>
      <c r="BB115" t="s">
        <v>317</v>
      </c>
      <c r="BC115" t="s">
        <v>11770</v>
      </c>
      <c r="BD115" t="s">
        <v>137</v>
      </c>
      <c r="BE115" t="s">
        <v>132</v>
      </c>
      <c r="BF115" t="s">
        <v>132</v>
      </c>
      <c r="BG115" t="s">
        <v>132</v>
      </c>
      <c r="BL115">
        <v>6</v>
      </c>
      <c r="BM115" t="s">
        <v>10767</v>
      </c>
      <c r="BN115" t="s">
        <v>5934</v>
      </c>
      <c r="BO115">
        <v>2</v>
      </c>
      <c r="BP115">
        <v>100</v>
      </c>
      <c r="BQ115">
        <v>90</v>
      </c>
      <c r="BR115">
        <f t="shared" si="7"/>
        <v>1.28</v>
      </c>
      <c r="CE115">
        <v>4</v>
      </c>
      <c r="CF115" t="s">
        <v>6979</v>
      </c>
      <c r="CG115" t="s">
        <v>5934</v>
      </c>
      <c r="CH115">
        <v>2</v>
      </c>
      <c r="CI115">
        <v>1</v>
      </c>
      <c r="CJ115">
        <v>0</v>
      </c>
      <c r="CK115">
        <v>90</v>
      </c>
      <c r="CL115">
        <f t="shared" si="9"/>
        <v>0.72</v>
      </c>
      <c r="DA115" t="s">
        <v>10759</v>
      </c>
      <c r="DB115">
        <v>1</v>
      </c>
      <c r="DF115">
        <f t="shared" si="10"/>
        <v>0</v>
      </c>
      <c r="DG115">
        <v>50</v>
      </c>
      <c r="DH115">
        <v>50</v>
      </c>
    </row>
    <row r="116" spans="1:112" x14ac:dyDescent="0.25">
      <c r="A116">
        <v>150</v>
      </c>
      <c r="B116" t="s">
        <v>8899</v>
      </c>
      <c r="L116">
        <v>6</v>
      </c>
      <c r="AC116" t="s">
        <v>7024</v>
      </c>
      <c r="AD116" t="s">
        <v>8922</v>
      </c>
      <c r="AE116" t="s">
        <v>84</v>
      </c>
      <c r="AF116" t="s">
        <v>138</v>
      </c>
      <c r="AG116" t="s">
        <v>11770</v>
      </c>
      <c r="AH116" t="s">
        <v>84</v>
      </c>
      <c r="AI116" t="s">
        <v>132</v>
      </c>
      <c r="AJ116" t="s">
        <v>132</v>
      </c>
      <c r="AK116" t="s">
        <v>132</v>
      </c>
      <c r="AL116" t="s">
        <v>84</v>
      </c>
      <c r="AM116" t="s">
        <v>132</v>
      </c>
      <c r="AN116" t="s">
        <v>132</v>
      </c>
      <c r="AW116" t="s">
        <v>8955</v>
      </c>
      <c r="AX116" t="s">
        <v>857</v>
      </c>
      <c r="AY116" t="s">
        <v>138</v>
      </c>
      <c r="AZ116" t="s">
        <v>306</v>
      </c>
      <c r="BA116">
        <v>17</v>
      </c>
      <c r="BB116" t="s">
        <v>11764</v>
      </c>
      <c r="BC116" t="s">
        <v>11770</v>
      </c>
      <c r="BD116" t="s">
        <v>9125</v>
      </c>
      <c r="BE116" t="s">
        <v>132</v>
      </c>
      <c r="BF116" t="s">
        <v>132</v>
      </c>
      <c r="BG116" t="s">
        <v>132</v>
      </c>
      <c r="BL116">
        <v>2</v>
      </c>
      <c r="BM116" t="s">
        <v>10768</v>
      </c>
      <c r="BN116" t="s">
        <v>5934</v>
      </c>
      <c r="BO116">
        <v>1</v>
      </c>
      <c r="BP116">
        <v>100</v>
      </c>
      <c r="BQ116">
        <v>90</v>
      </c>
      <c r="BR116">
        <f t="shared" si="7"/>
        <v>0.28000000000000003</v>
      </c>
      <c r="CE116">
        <v>2</v>
      </c>
      <c r="CF116" t="s">
        <v>6980</v>
      </c>
      <c r="CG116" t="s">
        <v>5936</v>
      </c>
      <c r="CH116">
        <v>1</v>
      </c>
      <c r="CI116">
        <v>0</v>
      </c>
      <c r="CJ116">
        <v>0</v>
      </c>
      <c r="CK116">
        <v>350</v>
      </c>
      <c r="CL116">
        <f t="shared" si="9"/>
        <v>0.7</v>
      </c>
      <c r="DA116" t="s">
        <v>10760</v>
      </c>
      <c r="DB116">
        <v>0</v>
      </c>
      <c r="DC116">
        <v>0.18</v>
      </c>
      <c r="DE116">
        <v>2</v>
      </c>
      <c r="DF116">
        <f t="shared" si="10"/>
        <v>2.1800000000000002</v>
      </c>
      <c r="DG116">
        <v>6.375</v>
      </c>
      <c r="DH116">
        <v>6</v>
      </c>
    </row>
    <row r="117" spans="1:112" x14ac:dyDescent="0.25">
      <c r="A117">
        <v>150</v>
      </c>
      <c r="B117" t="s">
        <v>8899</v>
      </c>
      <c r="L117">
        <v>6</v>
      </c>
      <c r="AC117" t="s">
        <v>7033</v>
      </c>
      <c r="AD117" t="s">
        <v>8922</v>
      </c>
      <c r="AE117" t="s">
        <v>84</v>
      </c>
      <c r="AF117" t="s">
        <v>138</v>
      </c>
      <c r="AG117" t="s">
        <v>11770</v>
      </c>
      <c r="AH117" t="s">
        <v>84</v>
      </c>
      <c r="AI117" t="s">
        <v>132</v>
      </c>
      <c r="AJ117" t="s">
        <v>132</v>
      </c>
      <c r="AK117" t="s">
        <v>132</v>
      </c>
      <c r="AL117" t="s">
        <v>84</v>
      </c>
      <c r="AM117" t="s">
        <v>132</v>
      </c>
      <c r="AN117" t="s">
        <v>132</v>
      </c>
      <c r="AW117" t="s">
        <v>8956</v>
      </c>
      <c r="AX117" t="s">
        <v>857</v>
      </c>
      <c r="AY117" t="s">
        <v>138</v>
      </c>
      <c r="AZ117" t="s">
        <v>306</v>
      </c>
      <c r="BA117">
        <v>47</v>
      </c>
      <c r="BB117" t="s">
        <v>317</v>
      </c>
      <c r="BC117" t="s">
        <v>11770</v>
      </c>
      <c r="BD117" t="s">
        <v>9125</v>
      </c>
      <c r="BE117" t="s">
        <v>132</v>
      </c>
      <c r="BF117" t="s">
        <v>132</v>
      </c>
      <c r="BG117" t="s">
        <v>132</v>
      </c>
      <c r="BL117">
        <v>2</v>
      </c>
      <c r="BM117" t="s">
        <v>10769</v>
      </c>
      <c r="BN117" t="s">
        <v>5934</v>
      </c>
      <c r="BO117">
        <v>1</v>
      </c>
      <c r="BP117">
        <v>100</v>
      </c>
      <c r="BQ117">
        <v>90</v>
      </c>
      <c r="BR117">
        <f t="shared" si="7"/>
        <v>0.28000000000000003</v>
      </c>
      <c r="CE117">
        <v>8</v>
      </c>
      <c r="CF117" t="s">
        <v>6981</v>
      </c>
      <c r="CG117" t="s">
        <v>5934</v>
      </c>
      <c r="CH117">
        <v>2</v>
      </c>
      <c r="CI117">
        <v>0</v>
      </c>
      <c r="CJ117">
        <v>0</v>
      </c>
      <c r="CK117">
        <v>90</v>
      </c>
      <c r="CL117">
        <f t="shared" si="9"/>
        <v>1.44</v>
      </c>
      <c r="DA117" t="s">
        <v>10760</v>
      </c>
      <c r="DB117">
        <v>1</v>
      </c>
      <c r="DF117">
        <f t="shared" si="10"/>
        <v>0</v>
      </c>
      <c r="DG117">
        <v>50</v>
      </c>
      <c r="DH117">
        <v>50</v>
      </c>
    </row>
    <row r="118" spans="1:112" x14ac:dyDescent="0.25">
      <c r="A118">
        <v>150</v>
      </c>
      <c r="B118" t="s">
        <v>8899</v>
      </c>
      <c r="L118">
        <v>6</v>
      </c>
      <c r="AC118" t="s">
        <v>10835</v>
      </c>
      <c r="AD118" t="s">
        <v>8922</v>
      </c>
      <c r="AE118" t="s">
        <v>84</v>
      </c>
      <c r="AF118" t="s">
        <v>138</v>
      </c>
      <c r="AG118" t="s">
        <v>11770</v>
      </c>
      <c r="AH118" t="s">
        <v>84</v>
      </c>
      <c r="AI118" t="s">
        <v>132</v>
      </c>
      <c r="AJ118" t="s">
        <v>132</v>
      </c>
      <c r="AK118" t="s">
        <v>132</v>
      </c>
      <c r="AL118" t="s">
        <v>84</v>
      </c>
      <c r="AM118" t="s">
        <v>132</v>
      </c>
      <c r="AN118" t="s">
        <v>132</v>
      </c>
      <c r="AW118" t="s">
        <v>8957</v>
      </c>
      <c r="AX118" t="s">
        <v>857</v>
      </c>
      <c r="AY118" t="s">
        <v>138</v>
      </c>
      <c r="AZ118" t="s">
        <v>306</v>
      </c>
      <c r="BA118">
        <v>17</v>
      </c>
      <c r="BB118" t="s">
        <v>11764</v>
      </c>
      <c r="BC118" t="s">
        <v>11770</v>
      </c>
      <c r="BD118" t="s">
        <v>307</v>
      </c>
      <c r="BE118" t="s">
        <v>132</v>
      </c>
      <c r="BF118" t="s">
        <v>132</v>
      </c>
      <c r="BG118" t="s">
        <v>132</v>
      </c>
      <c r="BL118">
        <v>6</v>
      </c>
      <c r="BM118" t="s">
        <v>10770</v>
      </c>
      <c r="BN118" t="s">
        <v>5934</v>
      </c>
      <c r="BO118">
        <v>2</v>
      </c>
      <c r="BP118">
        <v>100</v>
      </c>
      <c r="BQ118">
        <v>90</v>
      </c>
      <c r="BR118">
        <f t="shared" si="7"/>
        <v>1.28</v>
      </c>
      <c r="CE118">
        <v>40</v>
      </c>
      <c r="CF118" t="s">
        <v>6982</v>
      </c>
      <c r="CG118" t="s">
        <v>5934</v>
      </c>
      <c r="CH118">
        <v>2</v>
      </c>
      <c r="CI118">
        <v>0</v>
      </c>
      <c r="CJ118">
        <v>0</v>
      </c>
      <c r="CK118">
        <v>90</v>
      </c>
      <c r="CL118">
        <f t="shared" si="9"/>
        <v>7.2</v>
      </c>
      <c r="DA118" t="s">
        <v>10784</v>
      </c>
      <c r="DB118">
        <v>0</v>
      </c>
      <c r="DC118">
        <v>0.18</v>
      </c>
      <c r="DE118">
        <v>1.5</v>
      </c>
      <c r="DF118">
        <f t="shared" si="10"/>
        <v>1.68</v>
      </c>
      <c r="DG118">
        <v>6.375</v>
      </c>
      <c r="DH118">
        <v>6</v>
      </c>
    </row>
    <row r="119" spans="1:112" x14ac:dyDescent="0.25">
      <c r="A119">
        <v>150</v>
      </c>
      <c r="B119" t="s">
        <v>8899</v>
      </c>
      <c r="L119">
        <v>6</v>
      </c>
      <c r="AC119" t="s">
        <v>7032</v>
      </c>
      <c r="AD119" t="s">
        <v>8922</v>
      </c>
      <c r="AE119" t="s">
        <v>84</v>
      </c>
      <c r="AF119" t="s">
        <v>138</v>
      </c>
      <c r="AG119" t="s">
        <v>11770</v>
      </c>
      <c r="AH119" t="s">
        <v>84</v>
      </c>
      <c r="AI119" t="s">
        <v>132</v>
      </c>
      <c r="AJ119" t="s">
        <v>132</v>
      </c>
      <c r="AK119" t="s">
        <v>132</v>
      </c>
      <c r="AL119" t="s">
        <v>84</v>
      </c>
      <c r="AM119" t="s">
        <v>132</v>
      </c>
      <c r="AN119" t="s">
        <v>132</v>
      </c>
      <c r="AW119" t="s">
        <v>8957</v>
      </c>
      <c r="AX119" t="s">
        <v>857</v>
      </c>
      <c r="AY119" t="s">
        <v>138</v>
      </c>
      <c r="AZ119" t="s">
        <v>306</v>
      </c>
      <c r="BA119">
        <v>47</v>
      </c>
      <c r="BB119" t="s">
        <v>317</v>
      </c>
      <c r="BC119" t="s">
        <v>11770</v>
      </c>
      <c r="BD119" t="s">
        <v>307</v>
      </c>
      <c r="BE119" t="s">
        <v>132</v>
      </c>
      <c r="BF119" t="s">
        <v>132</v>
      </c>
      <c r="BG119" t="s">
        <v>132</v>
      </c>
      <c r="BL119">
        <v>2</v>
      </c>
      <c r="BM119" t="s">
        <v>10771</v>
      </c>
      <c r="BN119" t="s">
        <v>5934</v>
      </c>
      <c r="BO119">
        <v>1</v>
      </c>
      <c r="BP119">
        <v>100</v>
      </c>
      <c r="BQ119">
        <v>90</v>
      </c>
      <c r="BR119">
        <f t="shared" si="7"/>
        <v>0.28000000000000003</v>
      </c>
      <c r="CE119">
        <v>16</v>
      </c>
      <c r="CF119" t="s">
        <v>6983</v>
      </c>
      <c r="CG119" t="s">
        <v>5934</v>
      </c>
      <c r="CH119">
        <v>2</v>
      </c>
      <c r="CI119">
        <v>0</v>
      </c>
      <c r="CJ119">
        <v>0</v>
      </c>
      <c r="CK119">
        <v>90</v>
      </c>
      <c r="CL119">
        <f t="shared" si="9"/>
        <v>2.88</v>
      </c>
      <c r="DA119" t="s">
        <v>10784</v>
      </c>
      <c r="DB119">
        <v>1</v>
      </c>
      <c r="DF119">
        <f t="shared" si="10"/>
        <v>0</v>
      </c>
      <c r="DG119">
        <v>50</v>
      </c>
      <c r="DH119">
        <v>50</v>
      </c>
    </row>
    <row r="120" spans="1:112" x14ac:dyDescent="0.25">
      <c r="A120">
        <v>10</v>
      </c>
      <c r="B120" t="s">
        <v>8899</v>
      </c>
      <c r="L120">
        <v>5</v>
      </c>
      <c r="AC120" t="s">
        <v>7025</v>
      </c>
      <c r="AW120" t="s">
        <v>8958</v>
      </c>
      <c r="AX120" t="s">
        <v>141</v>
      </c>
      <c r="AY120" t="s">
        <v>138</v>
      </c>
      <c r="AZ120" t="s">
        <v>140</v>
      </c>
      <c r="BA120">
        <v>17</v>
      </c>
      <c r="BB120" t="s">
        <v>11090</v>
      </c>
      <c r="BC120" t="s">
        <v>11770</v>
      </c>
      <c r="BD120" t="s">
        <v>141</v>
      </c>
      <c r="BE120" t="s">
        <v>132</v>
      </c>
      <c r="BF120" t="s">
        <v>132</v>
      </c>
      <c r="BG120" t="s">
        <v>132</v>
      </c>
      <c r="BL120">
        <v>6</v>
      </c>
      <c r="BM120" t="s">
        <v>10772</v>
      </c>
      <c r="BN120" t="s">
        <v>5934</v>
      </c>
      <c r="BO120">
        <v>2</v>
      </c>
      <c r="BP120">
        <v>100</v>
      </c>
      <c r="BQ120">
        <v>90</v>
      </c>
      <c r="BR120">
        <f t="shared" si="7"/>
        <v>1.28</v>
      </c>
      <c r="CE120">
        <v>8</v>
      </c>
      <c r="CF120" t="s">
        <v>6984</v>
      </c>
      <c r="CG120" t="s">
        <v>5934</v>
      </c>
      <c r="CH120">
        <v>1</v>
      </c>
      <c r="CI120">
        <v>0</v>
      </c>
      <c r="CJ120">
        <v>0</v>
      </c>
      <c r="CK120">
        <v>90</v>
      </c>
      <c r="CL120">
        <f t="shared" si="9"/>
        <v>0.72</v>
      </c>
      <c r="DA120" t="s">
        <v>10785</v>
      </c>
      <c r="DB120">
        <v>0</v>
      </c>
      <c r="DC120">
        <v>0.18</v>
      </c>
      <c r="DE120">
        <v>2</v>
      </c>
      <c r="DF120">
        <f t="shared" si="10"/>
        <v>2.1800000000000002</v>
      </c>
      <c r="DG120">
        <v>6.375</v>
      </c>
      <c r="DH120">
        <v>6</v>
      </c>
    </row>
    <row r="121" spans="1:112" x14ac:dyDescent="0.25">
      <c r="A121">
        <v>32</v>
      </c>
      <c r="B121" t="s">
        <v>216</v>
      </c>
      <c r="AC121" t="s">
        <v>10836</v>
      </c>
      <c r="AW121" t="s">
        <v>8959</v>
      </c>
      <c r="AX121" t="s">
        <v>162</v>
      </c>
      <c r="AY121" t="s">
        <v>138</v>
      </c>
      <c r="AZ121" t="s">
        <v>840</v>
      </c>
      <c r="BA121">
        <v>7</v>
      </c>
      <c r="BB121" t="s">
        <v>320</v>
      </c>
      <c r="BC121" t="s">
        <v>11770</v>
      </c>
      <c r="BD121" t="s">
        <v>144</v>
      </c>
      <c r="BE121" t="s">
        <v>132</v>
      </c>
      <c r="BF121" t="s">
        <v>132</v>
      </c>
      <c r="BG121" t="s">
        <v>132</v>
      </c>
      <c r="BL121">
        <v>2</v>
      </c>
      <c r="BM121" t="s">
        <v>10773</v>
      </c>
      <c r="BN121" t="s">
        <v>5934</v>
      </c>
      <c r="BO121">
        <v>1</v>
      </c>
      <c r="BP121">
        <v>100</v>
      </c>
      <c r="BQ121">
        <v>90</v>
      </c>
      <c r="BR121">
        <f t="shared" si="7"/>
        <v>0.28000000000000003</v>
      </c>
      <c r="CE121">
        <v>8</v>
      </c>
      <c r="CF121" t="s">
        <v>6985</v>
      </c>
      <c r="CG121" t="s">
        <v>5934</v>
      </c>
      <c r="CH121">
        <v>2</v>
      </c>
      <c r="CI121">
        <v>0</v>
      </c>
      <c r="CJ121">
        <v>0</v>
      </c>
      <c r="CK121">
        <v>90</v>
      </c>
      <c r="CL121">
        <f t="shared" si="9"/>
        <v>1.44</v>
      </c>
      <c r="DA121" t="s">
        <v>10785</v>
      </c>
      <c r="DB121">
        <v>1</v>
      </c>
      <c r="DF121">
        <f t="shared" si="10"/>
        <v>0</v>
      </c>
      <c r="DG121">
        <v>50</v>
      </c>
      <c r="DH121">
        <v>50</v>
      </c>
    </row>
    <row r="122" spans="1:112" ht="62.5" x14ac:dyDescent="0.25">
      <c r="A122">
        <v>96</v>
      </c>
      <c r="B122" t="s">
        <v>8902</v>
      </c>
      <c r="H122">
        <v>2</v>
      </c>
      <c r="AB122">
        <v>3</v>
      </c>
      <c r="AC122" t="s">
        <v>6930</v>
      </c>
      <c r="AD122" s="10" t="s">
        <v>8961</v>
      </c>
      <c r="AE122" s="10" t="s">
        <v>9054</v>
      </c>
      <c r="AF122" s="10" t="s">
        <v>164</v>
      </c>
      <c r="AG122" s="10" t="s">
        <v>11774</v>
      </c>
      <c r="AH122" s="10" t="s">
        <v>9127</v>
      </c>
      <c r="AI122" s="10" t="s">
        <v>9190</v>
      </c>
      <c r="AJ122" s="10" t="s">
        <v>145</v>
      </c>
      <c r="AK122" s="10" t="s">
        <v>145</v>
      </c>
      <c r="AL122" s="10" t="s">
        <v>136</v>
      </c>
      <c r="AM122" s="10" t="s">
        <v>145</v>
      </c>
      <c r="AN122" s="10" t="s">
        <v>145</v>
      </c>
      <c r="AW122" t="s">
        <v>8960</v>
      </c>
      <c r="AX122" t="s">
        <v>137</v>
      </c>
      <c r="AY122" t="s">
        <v>138</v>
      </c>
      <c r="AZ122" t="s">
        <v>163</v>
      </c>
      <c r="BA122">
        <v>17</v>
      </c>
      <c r="BB122" t="s">
        <v>320</v>
      </c>
      <c r="BC122" t="s">
        <v>11770</v>
      </c>
      <c r="BD122" t="s">
        <v>9126</v>
      </c>
      <c r="BE122" t="s">
        <v>9182</v>
      </c>
      <c r="BF122" t="s">
        <v>9212</v>
      </c>
      <c r="BG122" t="s">
        <v>132</v>
      </c>
      <c r="BL122">
        <v>2</v>
      </c>
      <c r="BM122" t="s">
        <v>10774</v>
      </c>
      <c r="BN122" t="s">
        <v>5934</v>
      </c>
      <c r="BO122">
        <v>1</v>
      </c>
      <c r="BP122">
        <v>100</v>
      </c>
      <c r="BQ122">
        <v>90</v>
      </c>
      <c r="BR122">
        <f t="shared" si="7"/>
        <v>0.28000000000000003</v>
      </c>
      <c r="CE122">
        <v>8</v>
      </c>
      <c r="CF122" t="s">
        <v>6986</v>
      </c>
      <c r="CG122" t="s">
        <v>5934</v>
      </c>
      <c r="CH122">
        <v>2</v>
      </c>
      <c r="CI122">
        <v>0</v>
      </c>
      <c r="CJ122">
        <v>0</v>
      </c>
      <c r="CK122">
        <v>90</v>
      </c>
      <c r="CL122">
        <f t="shared" si="9"/>
        <v>1.44</v>
      </c>
      <c r="DA122" t="s">
        <v>10761</v>
      </c>
      <c r="DB122">
        <v>0</v>
      </c>
      <c r="DC122">
        <v>0.18</v>
      </c>
      <c r="DE122">
        <v>1.5</v>
      </c>
      <c r="DF122">
        <f t="shared" si="10"/>
        <v>1.68</v>
      </c>
      <c r="DG122">
        <v>6.375</v>
      </c>
      <c r="DH122">
        <v>6</v>
      </c>
    </row>
    <row r="123" spans="1:112" x14ac:dyDescent="0.25">
      <c r="A123">
        <v>4</v>
      </c>
      <c r="B123" t="s">
        <v>8902</v>
      </c>
      <c r="H123">
        <v>1</v>
      </c>
      <c r="AB123">
        <v>3</v>
      </c>
      <c r="AC123" t="s">
        <v>6932</v>
      </c>
      <c r="AD123" t="s">
        <v>8963</v>
      </c>
      <c r="AE123" t="s">
        <v>84</v>
      </c>
      <c r="AF123" t="s">
        <v>138</v>
      </c>
      <c r="AG123" t="s">
        <v>11771</v>
      </c>
      <c r="AH123" t="s">
        <v>84</v>
      </c>
      <c r="AI123" t="s">
        <v>132</v>
      </c>
      <c r="AJ123" t="s">
        <v>132</v>
      </c>
      <c r="AK123" t="s">
        <v>132</v>
      </c>
      <c r="AL123" t="s">
        <v>84</v>
      </c>
      <c r="AM123" t="s">
        <v>132</v>
      </c>
      <c r="AN123" t="s">
        <v>132</v>
      </c>
      <c r="AW123" t="s">
        <v>8962</v>
      </c>
      <c r="AX123" t="s">
        <v>142</v>
      </c>
      <c r="AY123" t="s">
        <v>138</v>
      </c>
      <c r="AZ123" t="s">
        <v>161</v>
      </c>
      <c r="BA123">
        <v>7</v>
      </c>
      <c r="BB123" t="s">
        <v>319</v>
      </c>
      <c r="BC123" t="s">
        <v>11770</v>
      </c>
      <c r="BD123" t="s">
        <v>9128</v>
      </c>
      <c r="BE123" t="s">
        <v>9182</v>
      </c>
      <c r="BF123" t="s">
        <v>9213</v>
      </c>
      <c r="BG123" t="s">
        <v>132</v>
      </c>
      <c r="BL123">
        <v>2</v>
      </c>
      <c r="BM123" t="s">
        <v>10775</v>
      </c>
      <c r="BN123" t="s">
        <v>5934</v>
      </c>
      <c r="BO123">
        <v>1</v>
      </c>
      <c r="BP123">
        <v>100</v>
      </c>
      <c r="BQ123">
        <v>90</v>
      </c>
      <c r="BR123">
        <f t="shared" si="7"/>
        <v>0.28000000000000003</v>
      </c>
      <c r="CE123">
        <v>40</v>
      </c>
      <c r="CF123" t="s">
        <v>6987</v>
      </c>
      <c r="CG123" t="s">
        <v>5934</v>
      </c>
      <c r="CH123">
        <v>2</v>
      </c>
      <c r="CI123">
        <v>0</v>
      </c>
      <c r="CJ123">
        <v>0</v>
      </c>
      <c r="CK123">
        <v>90</v>
      </c>
      <c r="CL123">
        <f t="shared" si="9"/>
        <v>7.2</v>
      </c>
      <c r="DA123" t="s">
        <v>10761</v>
      </c>
      <c r="DB123">
        <v>1</v>
      </c>
      <c r="DF123">
        <f t="shared" si="10"/>
        <v>0</v>
      </c>
      <c r="DG123">
        <v>50</v>
      </c>
      <c r="DH123">
        <v>50</v>
      </c>
    </row>
    <row r="124" spans="1:112" ht="62.5" x14ac:dyDescent="0.25">
      <c r="A124">
        <v>4</v>
      </c>
      <c r="B124" t="s">
        <v>8903</v>
      </c>
      <c r="I124">
        <v>1</v>
      </c>
      <c r="AB124">
        <v>3</v>
      </c>
      <c r="AC124" t="s">
        <v>6931</v>
      </c>
      <c r="AD124" s="10" t="s">
        <v>8965</v>
      </c>
      <c r="AE124" s="10" t="s">
        <v>9054</v>
      </c>
      <c r="AF124" s="10" t="s">
        <v>164</v>
      </c>
      <c r="AG124" s="10" t="s">
        <v>11774</v>
      </c>
      <c r="AH124" s="10" t="s">
        <v>9130</v>
      </c>
      <c r="AI124" s="10" t="s">
        <v>9190</v>
      </c>
      <c r="AJ124" s="10" t="s">
        <v>145</v>
      </c>
      <c r="AK124" s="10" t="s">
        <v>145</v>
      </c>
      <c r="AL124" s="10" t="s">
        <v>136</v>
      </c>
      <c r="AM124" s="10" t="s">
        <v>145</v>
      </c>
      <c r="AN124" s="10" t="s">
        <v>145</v>
      </c>
      <c r="AW124" t="s">
        <v>8964</v>
      </c>
      <c r="AX124" t="s">
        <v>137</v>
      </c>
      <c r="AY124" t="s">
        <v>138</v>
      </c>
      <c r="AZ124" t="s">
        <v>163</v>
      </c>
      <c r="BA124">
        <v>17</v>
      </c>
      <c r="BB124" t="s">
        <v>320</v>
      </c>
      <c r="BC124" t="s">
        <v>11770</v>
      </c>
      <c r="BD124" t="s">
        <v>9129</v>
      </c>
      <c r="BE124" t="s">
        <v>9182</v>
      </c>
      <c r="BF124" t="s">
        <v>9214</v>
      </c>
      <c r="BG124" t="s">
        <v>132</v>
      </c>
      <c r="BL124">
        <v>6</v>
      </c>
      <c r="BM124" t="s">
        <v>10776</v>
      </c>
      <c r="BN124" t="s">
        <v>5934</v>
      </c>
      <c r="BO124">
        <v>2</v>
      </c>
      <c r="BP124">
        <v>100</v>
      </c>
      <c r="BQ124">
        <v>90</v>
      </c>
      <c r="BR124">
        <f t="shared" si="7"/>
        <v>1.28</v>
      </c>
      <c r="CE124">
        <v>16</v>
      </c>
      <c r="CF124" t="s">
        <v>6988</v>
      </c>
      <c r="CG124" t="s">
        <v>5934</v>
      </c>
      <c r="CH124">
        <v>1</v>
      </c>
      <c r="CI124">
        <v>0</v>
      </c>
      <c r="CJ124">
        <v>0</v>
      </c>
      <c r="CK124">
        <v>90</v>
      </c>
      <c r="CL124">
        <f t="shared" si="9"/>
        <v>1.44</v>
      </c>
      <c r="DA124" t="s">
        <v>10762</v>
      </c>
      <c r="DB124">
        <v>0</v>
      </c>
      <c r="DC124">
        <v>0.18</v>
      </c>
      <c r="DE124">
        <v>2</v>
      </c>
      <c r="DF124">
        <f t="shared" si="10"/>
        <v>2.1800000000000002</v>
      </c>
      <c r="DG124">
        <v>6.375</v>
      </c>
      <c r="DH124">
        <v>6</v>
      </c>
    </row>
    <row r="125" spans="1:112" ht="62.5" x14ac:dyDescent="0.25">
      <c r="A125">
        <v>1460</v>
      </c>
      <c r="B125" t="s">
        <v>8904</v>
      </c>
      <c r="H125">
        <v>4</v>
      </c>
      <c r="L125">
        <v>6</v>
      </c>
      <c r="AB125">
        <v>3</v>
      </c>
      <c r="AC125" t="s">
        <v>10745</v>
      </c>
      <c r="AD125" s="10" t="s">
        <v>8967</v>
      </c>
      <c r="AE125" s="10" t="s">
        <v>9054</v>
      </c>
      <c r="AF125" s="10" t="s">
        <v>164</v>
      </c>
      <c r="AG125" s="10" t="s">
        <v>11774</v>
      </c>
      <c r="AH125" s="10" t="s">
        <v>9130</v>
      </c>
      <c r="AI125" s="10" t="s">
        <v>9190</v>
      </c>
      <c r="AJ125" s="10" t="s">
        <v>145</v>
      </c>
      <c r="AK125" s="10" t="s">
        <v>145</v>
      </c>
      <c r="AL125" s="10" t="s">
        <v>136</v>
      </c>
      <c r="AM125" s="10" t="s">
        <v>145</v>
      </c>
      <c r="AN125" s="10" t="s">
        <v>145</v>
      </c>
      <c r="AW125" t="s">
        <v>8966</v>
      </c>
      <c r="AX125" t="s">
        <v>843</v>
      </c>
      <c r="AY125" t="s">
        <v>138</v>
      </c>
      <c r="AZ125" t="s">
        <v>163</v>
      </c>
      <c r="BA125">
        <v>13</v>
      </c>
      <c r="BB125" t="s">
        <v>317</v>
      </c>
      <c r="BC125" t="s">
        <v>11770</v>
      </c>
      <c r="BD125" t="s">
        <v>9131</v>
      </c>
      <c r="BE125" t="s">
        <v>9182</v>
      </c>
      <c r="BF125" t="s">
        <v>9215</v>
      </c>
      <c r="BG125" t="s">
        <v>132</v>
      </c>
      <c r="BL125">
        <v>2</v>
      </c>
      <c r="BM125" t="s">
        <v>10777</v>
      </c>
      <c r="BN125" t="s">
        <v>5934</v>
      </c>
      <c r="BO125">
        <v>1</v>
      </c>
      <c r="BP125">
        <v>100</v>
      </c>
      <c r="BQ125">
        <v>90</v>
      </c>
      <c r="BR125">
        <f t="shared" si="7"/>
        <v>0.28000000000000003</v>
      </c>
      <c r="CE125">
        <v>16</v>
      </c>
      <c r="CF125" t="s">
        <v>6989</v>
      </c>
      <c r="CG125" t="s">
        <v>5934</v>
      </c>
      <c r="CH125">
        <v>2</v>
      </c>
      <c r="CI125">
        <v>0</v>
      </c>
      <c r="CJ125">
        <v>0</v>
      </c>
      <c r="CK125">
        <v>90</v>
      </c>
      <c r="CL125">
        <f t="shared" si="9"/>
        <v>2.88</v>
      </c>
      <c r="DA125" t="s">
        <v>10762</v>
      </c>
      <c r="DB125">
        <v>1</v>
      </c>
      <c r="DF125">
        <f t="shared" si="10"/>
        <v>0</v>
      </c>
      <c r="DG125">
        <v>50</v>
      </c>
      <c r="DH125">
        <v>50</v>
      </c>
    </row>
    <row r="126" spans="1:112" ht="62.5" x14ac:dyDescent="0.25">
      <c r="A126">
        <v>1460</v>
      </c>
      <c r="B126" t="s">
        <v>8905</v>
      </c>
      <c r="I126">
        <v>5</v>
      </c>
      <c r="L126">
        <v>6</v>
      </c>
      <c r="AB126">
        <v>3</v>
      </c>
      <c r="AC126" t="s">
        <v>10746</v>
      </c>
      <c r="AD126" s="10" t="s">
        <v>8967</v>
      </c>
      <c r="AE126" s="10" t="s">
        <v>9054</v>
      </c>
      <c r="AF126" s="10" t="s">
        <v>164</v>
      </c>
      <c r="AG126" s="10" t="s">
        <v>11774</v>
      </c>
      <c r="AH126" s="10" t="s">
        <v>9130</v>
      </c>
      <c r="AI126" s="10" t="s">
        <v>9190</v>
      </c>
      <c r="AJ126" s="10" t="s">
        <v>145</v>
      </c>
      <c r="AK126" s="10" t="s">
        <v>145</v>
      </c>
      <c r="AL126" s="10" t="s">
        <v>136</v>
      </c>
      <c r="AM126" s="10" t="s">
        <v>145</v>
      </c>
      <c r="AN126" s="10" t="s">
        <v>145</v>
      </c>
      <c r="AW126" t="s">
        <v>8968</v>
      </c>
      <c r="AX126" t="s">
        <v>9055</v>
      </c>
      <c r="AY126" t="s">
        <v>138</v>
      </c>
      <c r="AZ126" t="s">
        <v>163</v>
      </c>
      <c r="BA126">
        <v>13</v>
      </c>
      <c r="BB126" t="s">
        <v>317</v>
      </c>
      <c r="BC126" t="s">
        <v>11770</v>
      </c>
      <c r="BD126" t="s">
        <v>9131</v>
      </c>
      <c r="BE126" t="s">
        <v>9182</v>
      </c>
      <c r="BF126" t="s">
        <v>9215</v>
      </c>
      <c r="BG126" t="s">
        <v>132</v>
      </c>
      <c r="BL126">
        <v>2</v>
      </c>
      <c r="BM126" t="s">
        <v>10778</v>
      </c>
      <c r="BN126" t="s">
        <v>5934</v>
      </c>
      <c r="BO126">
        <v>1</v>
      </c>
      <c r="BP126">
        <v>100</v>
      </c>
      <c r="BQ126">
        <v>90</v>
      </c>
      <c r="BR126">
        <f t="shared" si="7"/>
        <v>0.28000000000000003</v>
      </c>
      <c r="CE126">
        <v>40</v>
      </c>
      <c r="CF126" t="s">
        <v>6990</v>
      </c>
      <c r="CG126" t="s">
        <v>5934</v>
      </c>
      <c r="CH126">
        <v>2</v>
      </c>
      <c r="CI126">
        <v>0</v>
      </c>
      <c r="CJ126">
        <v>0</v>
      </c>
      <c r="CK126">
        <v>90</v>
      </c>
      <c r="CL126">
        <f t="shared" si="9"/>
        <v>7.2</v>
      </c>
      <c r="DA126" t="s">
        <v>10786</v>
      </c>
      <c r="DB126">
        <v>0</v>
      </c>
      <c r="DC126">
        <v>0.18</v>
      </c>
      <c r="DE126">
        <v>1.5</v>
      </c>
      <c r="DF126">
        <f t="shared" si="10"/>
        <v>1.68</v>
      </c>
      <c r="DG126">
        <v>6.375</v>
      </c>
      <c r="DH126">
        <v>6</v>
      </c>
    </row>
    <row r="127" spans="1:112" ht="62.5" x14ac:dyDescent="0.25">
      <c r="A127">
        <v>1460</v>
      </c>
      <c r="B127" t="s">
        <v>8906</v>
      </c>
      <c r="L127">
        <v>6</v>
      </c>
      <c r="Q127">
        <v>6</v>
      </c>
      <c r="AB127">
        <v>3</v>
      </c>
      <c r="AC127" t="s">
        <v>6935</v>
      </c>
      <c r="AD127" s="10" t="s">
        <v>8970</v>
      </c>
      <c r="AE127" s="10" t="s">
        <v>9054</v>
      </c>
      <c r="AF127" s="10" t="s">
        <v>164</v>
      </c>
      <c r="AG127" s="10" t="s">
        <v>11774</v>
      </c>
      <c r="AH127" s="10" t="s">
        <v>9133</v>
      </c>
      <c r="AI127" s="10" t="s">
        <v>9190</v>
      </c>
      <c r="AJ127" s="10" t="s">
        <v>145</v>
      </c>
      <c r="AK127" s="10" t="s">
        <v>145</v>
      </c>
      <c r="AL127" s="10" t="s">
        <v>136</v>
      </c>
      <c r="AM127" s="10" t="s">
        <v>145</v>
      </c>
      <c r="AN127" s="10" t="s">
        <v>145</v>
      </c>
      <c r="AW127" t="s">
        <v>8969</v>
      </c>
      <c r="AX127" t="s">
        <v>842</v>
      </c>
      <c r="AY127" t="s">
        <v>138</v>
      </c>
      <c r="AZ127" t="s">
        <v>163</v>
      </c>
      <c r="BA127">
        <v>13</v>
      </c>
      <c r="BB127" t="s">
        <v>317</v>
      </c>
      <c r="BC127" t="s">
        <v>11770</v>
      </c>
      <c r="BD127" t="s">
        <v>9132</v>
      </c>
      <c r="BE127" t="s">
        <v>9182</v>
      </c>
      <c r="BF127" t="s">
        <v>9215</v>
      </c>
      <c r="BG127" t="s">
        <v>132</v>
      </c>
      <c r="BL127">
        <v>6</v>
      </c>
      <c r="BM127" t="s">
        <v>10779</v>
      </c>
      <c r="BN127" t="s">
        <v>5934</v>
      </c>
      <c r="BO127">
        <v>2</v>
      </c>
      <c r="BP127">
        <v>100</v>
      </c>
      <c r="BQ127">
        <v>90</v>
      </c>
      <c r="BR127">
        <f t="shared" si="7"/>
        <v>1.28</v>
      </c>
      <c r="CE127">
        <v>16</v>
      </c>
      <c r="CF127" t="s">
        <v>6991</v>
      </c>
      <c r="CG127" t="s">
        <v>5934</v>
      </c>
      <c r="CH127">
        <v>2</v>
      </c>
      <c r="CI127">
        <v>0</v>
      </c>
      <c r="CJ127">
        <v>0</v>
      </c>
      <c r="CK127">
        <v>90</v>
      </c>
      <c r="CL127">
        <f t="shared" si="9"/>
        <v>2.88</v>
      </c>
      <c r="DA127" t="s">
        <v>10786</v>
      </c>
      <c r="DB127">
        <v>1</v>
      </c>
      <c r="DF127">
        <f t="shared" si="10"/>
        <v>0</v>
      </c>
      <c r="DG127">
        <v>50</v>
      </c>
      <c r="DH127">
        <v>50</v>
      </c>
    </row>
    <row r="128" spans="1:112" ht="62.5" x14ac:dyDescent="0.25">
      <c r="A128">
        <v>1460</v>
      </c>
      <c r="B128" t="s">
        <v>8906</v>
      </c>
      <c r="L128">
        <v>6</v>
      </c>
      <c r="Q128">
        <v>6</v>
      </c>
      <c r="AB128">
        <v>3</v>
      </c>
      <c r="AC128" t="s">
        <v>6934</v>
      </c>
      <c r="AD128" s="10" t="s">
        <v>8972</v>
      </c>
      <c r="AE128" s="10" t="s">
        <v>9054</v>
      </c>
      <c r="AF128" s="10" t="s">
        <v>164</v>
      </c>
      <c r="AG128" s="10" t="s">
        <v>11774</v>
      </c>
      <c r="AH128" s="10" t="s">
        <v>9133</v>
      </c>
      <c r="AI128" s="10" t="s">
        <v>9190</v>
      </c>
      <c r="AJ128" s="10" t="s">
        <v>145</v>
      </c>
      <c r="AK128" s="10" t="s">
        <v>145</v>
      </c>
      <c r="AL128" s="10" t="s">
        <v>136</v>
      </c>
      <c r="AM128" s="10" t="s">
        <v>145</v>
      </c>
      <c r="AN128" s="10" t="s">
        <v>145</v>
      </c>
      <c r="AW128" t="s">
        <v>8971</v>
      </c>
      <c r="AX128" t="s">
        <v>842</v>
      </c>
      <c r="AY128" t="s">
        <v>138</v>
      </c>
      <c r="AZ128" t="s">
        <v>163</v>
      </c>
      <c r="BA128">
        <v>13</v>
      </c>
      <c r="BB128" t="s">
        <v>317</v>
      </c>
      <c r="BC128" t="s">
        <v>11770</v>
      </c>
      <c r="BD128" t="s">
        <v>9132</v>
      </c>
      <c r="BE128" t="s">
        <v>9182</v>
      </c>
      <c r="BF128" t="s">
        <v>9215</v>
      </c>
      <c r="BG128" t="s">
        <v>132</v>
      </c>
      <c r="BL128">
        <v>16</v>
      </c>
      <c r="BM128" t="s">
        <v>10816</v>
      </c>
      <c r="BN128" t="s">
        <v>5934</v>
      </c>
      <c r="BO128">
        <v>2</v>
      </c>
      <c r="BP128">
        <v>100</v>
      </c>
      <c r="BQ128">
        <v>90</v>
      </c>
      <c r="BR128">
        <f t="shared" si="7"/>
        <v>3.08</v>
      </c>
      <c r="CE128">
        <v>16</v>
      </c>
      <c r="CF128" t="s">
        <v>6992</v>
      </c>
      <c r="CG128" t="s">
        <v>5934</v>
      </c>
      <c r="CH128">
        <v>2</v>
      </c>
      <c r="CI128">
        <v>0</v>
      </c>
      <c r="CJ128">
        <v>0</v>
      </c>
      <c r="CK128">
        <v>90</v>
      </c>
      <c r="CL128">
        <f t="shared" si="9"/>
        <v>2.88</v>
      </c>
      <c r="DA128" t="s">
        <v>10787</v>
      </c>
      <c r="DB128">
        <v>0</v>
      </c>
      <c r="DC128">
        <v>0.18</v>
      </c>
      <c r="DE128">
        <v>2</v>
      </c>
      <c r="DF128">
        <f t="shared" si="10"/>
        <v>2.1800000000000002</v>
      </c>
      <c r="DG128">
        <v>6.375</v>
      </c>
      <c r="DH128">
        <v>6</v>
      </c>
    </row>
    <row r="129" spans="1:112" ht="62.5" x14ac:dyDescent="0.25">
      <c r="A129">
        <v>1460</v>
      </c>
      <c r="B129" t="s">
        <v>8907</v>
      </c>
      <c r="AB129">
        <v>3</v>
      </c>
      <c r="AC129" t="s">
        <v>6933</v>
      </c>
      <c r="AD129" s="10" t="s">
        <v>8974</v>
      </c>
      <c r="AE129" s="10" t="s">
        <v>9054</v>
      </c>
      <c r="AF129" s="10" t="s">
        <v>164</v>
      </c>
      <c r="AG129" s="10" t="s">
        <v>11774</v>
      </c>
      <c r="AH129" s="10" t="s">
        <v>9133</v>
      </c>
      <c r="AI129" s="10" t="s">
        <v>9190</v>
      </c>
      <c r="AJ129" s="10" t="s">
        <v>145</v>
      </c>
      <c r="AK129" s="10" t="s">
        <v>145</v>
      </c>
      <c r="AL129" s="10" t="s">
        <v>136</v>
      </c>
      <c r="AM129" s="10" t="s">
        <v>145</v>
      </c>
      <c r="AN129" s="10" t="s">
        <v>145</v>
      </c>
      <c r="AW129" t="s">
        <v>8973</v>
      </c>
      <c r="AX129" t="s">
        <v>161</v>
      </c>
      <c r="AY129" t="s">
        <v>138</v>
      </c>
      <c r="AZ129" t="s">
        <v>163</v>
      </c>
      <c r="BA129">
        <v>13</v>
      </c>
      <c r="BB129" t="s">
        <v>317</v>
      </c>
      <c r="BC129" t="s">
        <v>11770</v>
      </c>
      <c r="BD129" t="s">
        <v>9132</v>
      </c>
      <c r="BE129" t="s">
        <v>9182</v>
      </c>
      <c r="BF129" t="s">
        <v>9215</v>
      </c>
      <c r="BG129" t="s">
        <v>132</v>
      </c>
      <c r="BL129">
        <v>2</v>
      </c>
      <c r="BM129" t="s">
        <v>10780</v>
      </c>
      <c r="BN129" t="s">
        <v>5934</v>
      </c>
      <c r="BO129">
        <v>1</v>
      </c>
      <c r="BP129">
        <v>100</v>
      </c>
      <c r="BQ129">
        <v>90</v>
      </c>
      <c r="BR129">
        <f t="shared" si="7"/>
        <v>0.28000000000000003</v>
      </c>
      <c r="CE129">
        <v>16</v>
      </c>
      <c r="CF129" t="s">
        <v>6993</v>
      </c>
      <c r="CG129" t="s">
        <v>5934</v>
      </c>
      <c r="CH129">
        <v>2</v>
      </c>
      <c r="CI129">
        <v>0</v>
      </c>
      <c r="CJ129">
        <v>0</v>
      </c>
      <c r="CK129">
        <v>90</v>
      </c>
      <c r="CL129">
        <f t="shared" si="9"/>
        <v>2.88</v>
      </c>
      <c r="DA129" t="s">
        <v>10787</v>
      </c>
      <c r="DB129">
        <v>1</v>
      </c>
      <c r="DF129">
        <f t="shared" si="10"/>
        <v>0</v>
      </c>
      <c r="DG129">
        <v>50</v>
      </c>
      <c r="DH129">
        <v>50</v>
      </c>
    </row>
    <row r="130" spans="1:112" ht="62.5" x14ac:dyDescent="0.25">
      <c r="A130">
        <v>1460</v>
      </c>
      <c r="B130" t="s">
        <v>8906</v>
      </c>
      <c r="L130">
        <v>6</v>
      </c>
      <c r="Q130">
        <v>6</v>
      </c>
      <c r="AB130">
        <v>3</v>
      </c>
      <c r="AC130" t="s">
        <v>10801</v>
      </c>
      <c r="AD130" s="10" t="s">
        <v>8976</v>
      </c>
      <c r="AE130" s="10" t="s">
        <v>9054</v>
      </c>
      <c r="AF130" s="10" t="s">
        <v>164</v>
      </c>
      <c r="AG130" s="10" t="s">
        <v>11774</v>
      </c>
      <c r="AH130" s="10" t="s">
        <v>9133</v>
      </c>
      <c r="AI130" s="10" t="s">
        <v>9190</v>
      </c>
      <c r="AJ130" s="10" t="s">
        <v>145</v>
      </c>
      <c r="AK130" s="10" t="s">
        <v>145</v>
      </c>
      <c r="AL130" s="10" t="s">
        <v>136</v>
      </c>
      <c r="AM130" s="10" t="s">
        <v>145</v>
      </c>
      <c r="AN130" s="10" t="s">
        <v>145</v>
      </c>
      <c r="AW130" t="s">
        <v>8975</v>
      </c>
      <c r="AX130" t="s">
        <v>161</v>
      </c>
      <c r="AY130" t="s">
        <v>138</v>
      </c>
      <c r="AZ130" t="s">
        <v>163</v>
      </c>
      <c r="BA130">
        <v>13</v>
      </c>
      <c r="BB130" t="s">
        <v>317</v>
      </c>
      <c r="BC130" t="s">
        <v>11770</v>
      </c>
      <c r="BD130" t="s">
        <v>9132</v>
      </c>
      <c r="BE130" t="s">
        <v>9182</v>
      </c>
      <c r="BF130" t="s">
        <v>132</v>
      </c>
      <c r="BG130" t="s">
        <v>132</v>
      </c>
      <c r="BL130">
        <v>2</v>
      </c>
      <c r="BM130" t="s">
        <v>10781</v>
      </c>
      <c r="BN130" t="s">
        <v>5934</v>
      </c>
      <c r="BO130">
        <v>1</v>
      </c>
      <c r="BP130">
        <v>100</v>
      </c>
      <c r="BQ130">
        <v>90</v>
      </c>
      <c r="BR130">
        <f t="shared" si="7"/>
        <v>0.28000000000000003</v>
      </c>
      <c r="CE130">
        <v>3</v>
      </c>
      <c r="CF130" t="s">
        <v>10746</v>
      </c>
      <c r="CG130" t="s">
        <v>5934</v>
      </c>
      <c r="CH130">
        <v>2</v>
      </c>
      <c r="CI130">
        <v>0</v>
      </c>
      <c r="CJ130">
        <v>0</v>
      </c>
      <c r="CK130">
        <v>90</v>
      </c>
      <c r="CL130">
        <f t="shared" si="9"/>
        <v>0.54</v>
      </c>
      <c r="DA130" t="s">
        <v>10763</v>
      </c>
      <c r="DB130">
        <v>0</v>
      </c>
      <c r="DC130">
        <v>0.18</v>
      </c>
      <c r="DE130">
        <v>1.5</v>
      </c>
      <c r="DF130">
        <f t="shared" si="10"/>
        <v>1.68</v>
      </c>
      <c r="DG130">
        <v>6.375</v>
      </c>
      <c r="DH130">
        <v>6</v>
      </c>
    </row>
    <row r="131" spans="1:112" ht="62.5" x14ac:dyDescent="0.25">
      <c r="A131">
        <v>2190</v>
      </c>
      <c r="B131" t="s">
        <v>8897</v>
      </c>
      <c r="L131">
        <v>6</v>
      </c>
      <c r="Q131">
        <v>6</v>
      </c>
      <c r="AB131">
        <v>5</v>
      </c>
      <c r="AC131" t="s">
        <v>7027</v>
      </c>
      <c r="AD131" s="10" t="s">
        <v>8978</v>
      </c>
      <c r="AE131" s="10" t="s">
        <v>136</v>
      </c>
      <c r="AF131" s="10" t="s">
        <v>882</v>
      </c>
      <c r="AG131" s="10" t="s">
        <v>11774</v>
      </c>
      <c r="AH131" s="10" t="s">
        <v>136</v>
      </c>
      <c r="AI131" s="10" t="s">
        <v>145</v>
      </c>
      <c r="AJ131" s="10" t="s">
        <v>145</v>
      </c>
      <c r="AK131" s="10" t="s">
        <v>145</v>
      </c>
      <c r="AL131" s="10" t="s">
        <v>136</v>
      </c>
      <c r="AM131" s="10" t="s">
        <v>145</v>
      </c>
      <c r="AN131" s="10" t="s">
        <v>145</v>
      </c>
      <c r="AW131" t="s">
        <v>8977</v>
      </c>
      <c r="AX131" t="s">
        <v>161</v>
      </c>
      <c r="AY131" t="s">
        <v>138</v>
      </c>
      <c r="AZ131" t="s">
        <v>166</v>
      </c>
      <c r="BA131">
        <v>13</v>
      </c>
      <c r="BB131" t="s">
        <v>11765</v>
      </c>
      <c r="BC131" t="s">
        <v>11770</v>
      </c>
      <c r="BD131" t="s">
        <v>845</v>
      </c>
      <c r="BE131" t="s">
        <v>132</v>
      </c>
      <c r="BF131" t="s">
        <v>132</v>
      </c>
      <c r="BG131" t="s">
        <v>132</v>
      </c>
      <c r="BL131">
        <v>2</v>
      </c>
      <c r="BM131" t="s">
        <v>10782</v>
      </c>
      <c r="BN131" t="s">
        <v>5934</v>
      </c>
      <c r="BO131">
        <v>1</v>
      </c>
      <c r="BP131">
        <v>100</v>
      </c>
      <c r="BQ131">
        <v>90</v>
      </c>
      <c r="BR131">
        <f t="shared" ref="BR131:BR146" si="11">(BO131*BL131*BQ131+BO131*BP131)/1000</f>
        <v>0.28000000000000003</v>
      </c>
      <c r="CE131">
        <v>8</v>
      </c>
      <c r="CF131" t="s">
        <v>10746</v>
      </c>
      <c r="CG131" t="s">
        <v>5934</v>
      </c>
      <c r="CH131">
        <v>2</v>
      </c>
      <c r="CI131">
        <v>1</v>
      </c>
      <c r="CJ131">
        <v>0</v>
      </c>
      <c r="CK131">
        <v>90</v>
      </c>
      <c r="CL131">
        <f t="shared" ref="CL131:CL187" si="12">(CH131*CE131*CK131+CH131*CJ131)/1000</f>
        <v>1.44</v>
      </c>
      <c r="DA131" t="s">
        <v>10763</v>
      </c>
      <c r="DB131">
        <v>1</v>
      </c>
      <c r="DF131">
        <f t="shared" ref="DF131:DF194" si="13">(DC131+DD131+DE131)</f>
        <v>0</v>
      </c>
      <c r="DG131">
        <v>50</v>
      </c>
      <c r="DH131">
        <v>50</v>
      </c>
    </row>
    <row r="132" spans="1:112" ht="112.5" x14ac:dyDescent="0.25">
      <c r="A132">
        <v>730</v>
      </c>
      <c r="B132" t="s">
        <v>8908</v>
      </c>
      <c r="I132">
        <v>4</v>
      </c>
      <c r="AB132">
        <v>5</v>
      </c>
      <c r="AC132" t="s">
        <v>10794</v>
      </c>
      <c r="AD132" s="10" t="s">
        <v>8981</v>
      </c>
      <c r="AE132" s="10" t="s">
        <v>9057</v>
      </c>
      <c r="AF132" s="10" t="s">
        <v>9077</v>
      </c>
      <c r="AG132" s="10" t="s">
        <v>11776</v>
      </c>
      <c r="AH132" s="10" t="s">
        <v>9136</v>
      </c>
      <c r="AI132" s="10" t="s">
        <v>9192</v>
      </c>
      <c r="AJ132" s="10" t="s">
        <v>9187</v>
      </c>
      <c r="AK132" s="10" t="s">
        <v>9187</v>
      </c>
      <c r="AL132" s="10" t="s">
        <v>9052</v>
      </c>
      <c r="AM132" s="10" t="s">
        <v>9187</v>
      </c>
      <c r="AN132" s="10" t="s">
        <v>9187</v>
      </c>
      <c r="AW132" t="s">
        <v>8979</v>
      </c>
      <c r="AX132" t="s">
        <v>837</v>
      </c>
      <c r="AY132" t="s">
        <v>138</v>
      </c>
      <c r="AZ132" t="s">
        <v>162</v>
      </c>
      <c r="BA132">
        <v>44</v>
      </c>
      <c r="BB132" t="s">
        <v>320</v>
      </c>
      <c r="BC132" t="s">
        <v>11770</v>
      </c>
      <c r="BD132" t="s">
        <v>9134</v>
      </c>
      <c r="BE132" t="s">
        <v>9182</v>
      </c>
      <c r="BF132" t="s">
        <v>132</v>
      </c>
      <c r="BG132" t="s">
        <v>9217</v>
      </c>
      <c r="BL132">
        <v>2</v>
      </c>
      <c r="BM132" t="s">
        <v>10783</v>
      </c>
      <c r="BN132" t="s">
        <v>5934</v>
      </c>
      <c r="BO132">
        <v>1</v>
      </c>
      <c r="BP132">
        <v>100</v>
      </c>
      <c r="BQ132">
        <v>90</v>
      </c>
      <c r="BR132">
        <f t="shared" si="11"/>
        <v>0.28000000000000003</v>
      </c>
      <c r="CE132">
        <v>40</v>
      </c>
      <c r="CF132" t="s">
        <v>6994</v>
      </c>
      <c r="CG132" t="s">
        <v>5934</v>
      </c>
      <c r="CH132">
        <v>2</v>
      </c>
      <c r="CI132">
        <v>0</v>
      </c>
      <c r="CJ132">
        <v>0</v>
      </c>
      <c r="CK132">
        <v>90</v>
      </c>
      <c r="CL132">
        <f t="shared" si="12"/>
        <v>7.2</v>
      </c>
      <c r="DA132" t="s">
        <v>10764</v>
      </c>
      <c r="DB132">
        <v>0</v>
      </c>
      <c r="DC132">
        <v>0.18</v>
      </c>
      <c r="DE132">
        <v>2</v>
      </c>
      <c r="DF132">
        <f t="shared" si="13"/>
        <v>2.1800000000000002</v>
      </c>
      <c r="DG132">
        <v>6.375</v>
      </c>
      <c r="DH132">
        <v>6</v>
      </c>
    </row>
    <row r="133" spans="1:112" ht="75" x14ac:dyDescent="0.25">
      <c r="A133">
        <v>730</v>
      </c>
      <c r="B133" t="s">
        <v>8897</v>
      </c>
      <c r="L133">
        <v>6</v>
      </c>
      <c r="Q133">
        <v>6</v>
      </c>
      <c r="AB133">
        <v>5</v>
      </c>
      <c r="AC133" t="s">
        <v>6965</v>
      </c>
      <c r="AD133" s="10" t="s">
        <v>11042</v>
      </c>
      <c r="AE133" s="10" t="s">
        <v>9058</v>
      </c>
      <c r="AF133" s="10" t="s">
        <v>9079</v>
      </c>
      <c r="AG133" s="10" t="s">
        <v>11777</v>
      </c>
      <c r="AH133" s="10" t="s">
        <v>9138</v>
      </c>
      <c r="AI133" s="10" t="s">
        <v>9193</v>
      </c>
      <c r="AJ133" s="10" t="s">
        <v>9187</v>
      </c>
      <c r="AK133" s="10" t="s">
        <v>9187</v>
      </c>
      <c r="AL133" s="10" t="s">
        <v>9052</v>
      </c>
      <c r="AM133" s="10" t="s">
        <v>9187</v>
      </c>
      <c r="AN133" s="10" t="s">
        <v>9187</v>
      </c>
      <c r="AW133" t="s">
        <v>8982</v>
      </c>
      <c r="AX133" t="s">
        <v>161</v>
      </c>
      <c r="AY133" t="s">
        <v>138</v>
      </c>
      <c r="AZ133" t="s">
        <v>9078</v>
      </c>
      <c r="BA133">
        <v>17</v>
      </c>
      <c r="BB133" t="s">
        <v>11089</v>
      </c>
      <c r="BC133" t="s">
        <v>11770</v>
      </c>
      <c r="BD133" t="s">
        <v>9137</v>
      </c>
      <c r="BE133" t="s">
        <v>9182</v>
      </c>
      <c r="BF133" t="s">
        <v>132</v>
      </c>
      <c r="BG133" t="s">
        <v>132</v>
      </c>
      <c r="BL133">
        <v>2</v>
      </c>
      <c r="BM133" t="s">
        <v>10784</v>
      </c>
      <c r="BN133" t="s">
        <v>5934</v>
      </c>
      <c r="BO133">
        <v>1</v>
      </c>
      <c r="BP133">
        <v>100</v>
      </c>
      <c r="BQ133">
        <v>90</v>
      </c>
      <c r="BR133">
        <f t="shared" si="11"/>
        <v>0.28000000000000003</v>
      </c>
      <c r="CE133">
        <v>14</v>
      </c>
      <c r="CF133" t="s">
        <v>10813</v>
      </c>
      <c r="CG133" t="s">
        <v>5934</v>
      </c>
      <c r="CH133">
        <v>2</v>
      </c>
      <c r="CI133">
        <v>1</v>
      </c>
      <c r="CJ133">
        <v>0</v>
      </c>
      <c r="CK133">
        <v>90</v>
      </c>
      <c r="CL133">
        <f t="shared" si="12"/>
        <v>2.52</v>
      </c>
      <c r="DA133" t="s">
        <v>10764</v>
      </c>
      <c r="DB133">
        <v>1</v>
      </c>
      <c r="DF133">
        <f t="shared" si="13"/>
        <v>0</v>
      </c>
      <c r="DG133">
        <v>50</v>
      </c>
      <c r="DH133">
        <v>50</v>
      </c>
    </row>
    <row r="134" spans="1:112" ht="125" x14ac:dyDescent="0.25">
      <c r="A134">
        <v>730</v>
      </c>
      <c r="B134" t="s">
        <v>801</v>
      </c>
      <c r="AB134">
        <v>5</v>
      </c>
      <c r="AC134" t="s">
        <v>6942</v>
      </c>
      <c r="AD134" s="10" t="s">
        <v>11043</v>
      </c>
      <c r="AE134" s="10" t="s">
        <v>9059</v>
      </c>
      <c r="AF134" s="10" t="s">
        <v>9080</v>
      </c>
      <c r="AG134" s="10" t="s">
        <v>11778</v>
      </c>
      <c r="AH134" s="10" t="s">
        <v>9140</v>
      </c>
      <c r="AI134" s="10" t="s">
        <v>9194</v>
      </c>
      <c r="AJ134" s="10" t="s">
        <v>9188</v>
      </c>
      <c r="AK134" s="10" t="s">
        <v>9188</v>
      </c>
      <c r="AL134" s="10" t="s">
        <v>9053</v>
      </c>
      <c r="AM134" s="10" t="s">
        <v>9188</v>
      </c>
      <c r="AN134" s="10" t="s">
        <v>9188</v>
      </c>
      <c r="AW134" t="s">
        <v>8983</v>
      </c>
      <c r="AX134" t="s">
        <v>837</v>
      </c>
      <c r="AY134" t="s">
        <v>138</v>
      </c>
      <c r="AZ134" t="s">
        <v>162</v>
      </c>
      <c r="BA134">
        <v>30</v>
      </c>
      <c r="BB134" t="s">
        <v>320</v>
      </c>
      <c r="BC134" t="s">
        <v>11770</v>
      </c>
      <c r="BD134" t="s">
        <v>9139</v>
      </c>
      <c r="BE134" t="s">
        <v>9182</v>
      </c>
      <c r="BF134" t="s">
        <v>132</v>
      </c>
      <c r="BG134" t="s">
        <v>9217</v>
      </c>
      <c r="BL134">
        <v>2</v>
      </c>
      <c r="BM134" t="s">
        <v>10785</v>
      </c>
      <c r="BN134" t="s">
        <v>5934</v>
      </c>
      <c r="BO134">
        <v>1</v>
      </c>
      <c r="BP134">
        <v>100</v>
      </c>
      <c r="BQ134">
        <v>90</v>
      </c>
      <c r="BR134">
        <f t="shared" si="11"/>
        <v>0.28000000000000003</v>
      </c>
      <c r="CE134">
        <v>4</v>
      </c>
      <c r="CF134" t="s">
        <v>10747</v>
      </c>
      <c r="CG134" t="s">
        <v>5934</v>
      </c>
      <c r="CH134">
        <v>1</v>
      </c>
      <c r="CI134">
        <v>0</v>
      </c>
      <c r="CJ134">
        <v>0</v>
      </c>
      <c r="CK134">
        <v>90</v>
      </c>
      <c r="CL134">
        <f t="shared" si="12"/>
        <v>0.36</v>
      </c>
      <c r="DA134" t="s">
        <v>10788</v>
      </c>
      <c r="DB134">
        <v>0</v>
      </c>
      <c r="DC134">
        <v>0.18</v>
      </c>
      <c r="DE134">
        <v>1.5</v>
      </c>
      <c r="DF134">
        <f t="shared" si="13"/>
        <v>1.68</v>
      </c>
      <c r="DG134">
        <v>6.375</v>
      </c>
      <c r="DH134">
        <v>6</v>
      </c>
    </row>
    <row r="135" spans="1:112" ht="62.5" x14ac:dyDescent="0.25">
      <c r="A135">
        <v>730</v>
      </c>
      <c r="B135" t="s">
        <v>8893</v>
      </c>
      <c r="H135">
        <v>3</v>
      </c>
      <c r="AB135">
        <v>5</v>
      </c>
      <c r="AC135" t="s">
        <v>10806</v>
      </c>
      <c r="AD135" s="10" t="s">
        <v>8980</v>
      </c>
      <c r="AE135" s="10" t="s">
        <v>9056</v>
      </c>
      <c r="AF135" s="10" t="s">
        <v>164</v>
      </c>
      <c r="AG135" s="10" t="s">
        <v>11772</v>
      </c>
      <c r="AH135" s="10" t="s">
        <v>9135</v>
      </c>
      <c r="AI135" s="10" t="s">
        <v>9191</v>
      </c>
      <c r="AJ135" s="10" t="s">
        <v>145</v>
      </c>
      <c r="AK135" s="10" t="s">
        <v>145</v>
      </c>
      <c r="AL135" s="10" t="s">
        <v>136</v>
      </c>
      <c r="AM135" s="10" t="s">
        <v>145</v>
      </c>
      <c r="AN135" s="10" t="s">
        <v>145</v>
      </c>
      <c r="AW135" t="s">
        <v>8982</v>
      </c>
      <c r="AX135" t="s">
        <v>161</v>
      </c>
      <c r="AY135" t="s">
        <v>138</v>
      </c>
      <c r="AZ135" t="s">
        <v>9078</v>
      </c>
      <c r="BA135">
        <v>13</v>
      </c>
      <c r="BB135" t="s">
        <v>9094</v>
      </c>
      <c r="BC135" t="s">
        <v>11770</v>
      </c>
      <c r="BD135" t="s">
        <v>9141</v>
      </c>
      <c r="BE135" t="s">
        <v>9182</v>
      </c>
      <c r="BF135" t="s">
        <v>132</v>
      </c>
      <c r="BG135" t="s">
        <v>132</v>
      </c>
      <c r="BL135">
        <v>2</v>
      </c>
      <c r="BM135" t="s">
        <v>10786</v>
      </c>
      <c r="BN135" t="s">
        <v>5934</v>
      </c>
      <c r="BO135">
        <v>1</v>
      </c>
      <c r="BP135">
        <v>100</v>
      </c>
      <c r="BQ135">
        <v>90</v>
      </c>
      <c r="BR135">
        <f t="shared" si="11"/>
        <v>0.28000000000000003</v>
      </c>
      <c r="CE135">
        <v>8</v>
      </c>
      <c r="CF135" t="s">
        <v>10814</v>
      </c>
      <c r="CG135" t="s">
        <v>5934</v>
      </c>
      <c r="CH135">
        <v>2</v>
      </c>
      <c r="CI135">
        <v>1</v>
      </c>
      <c r="CJ135">
        <v>0</v>
      </c>
      <c r="CK135">
        <v>90</v>
      </c>
      <c r="CL135">
        <f t="shared" si="12"/>
        <v>1.44</v>
      </c>
      <c r="DA135" t="s">
        <v>10788</v>
      </c>
      <c r="DB135">
        <v>1</v>
      </c>
      <c r="DF135">
        <f t="shared" si="13"/>
        <v>0</v>
      </c>
      <c r="DG135">
        <v>50</v>
      </c>
      <c r="DH135">
        <v>50</v>
      </c>
    </row>
    <row r="136" spans="1:112" ht="125" x14ac:dyDescent="0.25">
      <c r="A136">
        <v>730</v>
      </c>
      <c r="B136" t="s">
        <v>8897</v>
      </c>
      <c r="L136">
        <v>6</v>
      </c>
      <c r="Q136">
        <v>6</v>
      </c>
      <c r="AB136">
        <v>5</v>
      </c>
      <c r="AC136" t="s">
        <v>6941</v>
      </c>
      <c r="AD136" s="10" t="s">
        <v>11043</v>
      </c>
      <c r="AE136" s="10" t="s">
        <v>9059</v>
      </c>
      <c r="AF136" s="10" t="s">
        <v>9080</v>
      </c>
      <c r="AG136" s="10" t="s">
        <v>11778</v>
      </c>
      <c r="AH136" s="10" t="s">
        <v>9140</v>
      </c>
      <c r="AI136" s="10" t="s">
        <v>9194</v>
      </c>
      <c r="AJ136" s="10" t="s">
        <v>9188</v>
      </c>
      <c r="AK136" s="10" t="s">
        <v>9188</v>
      </c>
      <c r="AL136" s="10" t="s">
        <v>9053</v>
      </c>
      <c r="AM136" s="10" t="s">
        <v>9188</v>
      </c>
      <c r="AN136" s="10" t="s">
        <v>9188</v>
      </c>
      <c r="AW136" t="s">
        <v>8984</v>
      </c>
      <c r="AX136" t="s">
        <v>837</v>
      </c>
      <c r="AY136" t="s">
        <v>138</v>
      </c>
      <c r="AZ136" t="s">
        <v>162</v>
      </c>
      <c r="BA136">
        <v>13</v>
      </c>
      <c r="BB136" t="s">
        <v>11766</v>
      </c>
      <c r="BC136" t="s">
        <v>11770</v>
      </c>
      <c r="BD136" t="s">
        <v>9139</v>
      </c>
      <c r="BE136" t="s">
        <v>9182</v>
      </c>
      <c r="BF136" t="s">
        <v>132</v>
      </c>
      <c r="BG136" t="s">
        <v>9217</v>
      </c>
      <c r="BL136">
        <v>2</v>
      </c>
      <c r="BM136" t="s">
        <v>10787</v>
      </c>
      <c r="BN136" t="s">
        <v>5934</v>
      </c>
      <c r="BO136">
        <v>1</v>
      </c>
      <c r="BP136">
        <v>100</v>
      </c>
      <c r="BQ136">
        <v>90</v>
      </c>
      <c r="BR136">
        <f t="shared" si="11"/>
        <v>0.28000000000000003</v>
      </c>
      <c r="CE136">
        <v>12</v>
      </c>
      <c r="CF136" t="s">
        <v>10748</v>
      </c>
      <c r="CG136" t="s">
        <v>5934</v>
      </c>
      <c r="CH136">
        <v>3</v>
      </c>
      <c r="CI136">
        <v>0</v>
      </c>
      <c r="CJ136">
        <v>0</v>
      </c>
      <c r="CK136">
        <v>90</v>
      </c>
      <c r="CL136">
        <f t="shared" si="12"/>
        <v>3.24</v>
      </c>
      <c r="DA136" t="s">
        <v>6995</v>
      </c>
      <c r="DB136">
        <v>0</v>
      </c>
      <c r="DC136">
        <v>0.18</v>
      </c>
      <c r="DE136">
        <v>2</v>
      </c>
      <c r="DF136">
        <f t="shared" si="13"/>
        <v>2.1800000000000002</v>
      </c>
      <c r="DG136">
        <v>6.375</v>
      </c>
      <c r="DH136">
        <v>6</v>
      </c>
    </row>
    <row r="137" spans="1:112" ht="75" x14ac:dyDescent="0.25">
      <c r="A137">
        <v>20</v>
      </c>
      <c r="B137" t="s">
        <v>8909</v>
      </c>
      <c r="I137">
        <v>2</v>
      </c>
      <c r="Q137">
        <v>5</v>
      </c>
      <c r="AB137">
        <v>5</v>
      </c>
      <c r="AC137" t="s">
        <v>10802</v>
      </c>
      <c r="AD137" s="10" t="s">
        <v>10984</v>
      </c>
      <c r="AE137" s="10" t="s">
        <v>136</v>
      </c>
      <c r="AF137" s="10" t="s">
        <v>9072</v>
      </c>
      <c r="AG137" s="10" t="s">
        <v>11774</v>
      </c>
      <c r="AH137" s="10" t="s">
        <v>136</v>
      </c>
      <c r="AI137" s="10" t="s">
        <v>145</v>
      </c>
      <c r="AJ137" s="10" t="s">
        <v>145</v>
      </c>
      <c r="AK137" s="10" t="s">
        <v>145</v>
      </c>
      <c r="AL137" s="10" t="s">
        <v>136</v>
      </c>
      <c r="AM137" s="10" t="s">
        <v>145</v>
      </c>
      <c r="AN137" s="10" t="s">
        <v>145</v>
      </c>
      <c r="AO137" t="s">
        <v>8987</v>
      </c>
      <c r="AP137" t="s">
        <v>84</v>
      </c>
      <c r="AQ137" t="s">
        <v>864</v>
      </c>
      <c r="AR137" t="s">
        <v>11770</v>
      </c>
      <c r="AS137" t="s">
        <v>864</v>
      </c>
      <c r="AT137" t="s">
        <v>132</v>
      </c>
      <c r="AU137" t="s">
        <v>132</v>
      </c>
      <c r="AV137" t="s">
        <v>132</v>
      </c>
      <c r="AW137" t="s">
        <v>8986</v>
      </c>
      <c r="AX137" t="s">
        <v>163</v>
      </c>
      <c r="AY137" t="s">
        <v>138</v>
      </c>
      <c r="AZ137" t="s">
        <v>143</v>
      </c>
      <c r="BA137">
        <v>13</v>
      </c>
      <c r="BB137" t="s">
        <v>320</v>
      </c>
      <c r="BC137" t="s">
        <v>11770</v>
      </c>
      <c r="BD137" t="s">
        <v>9143</v>
      </c>
      <c r="BE137" t="s">
        <v>9182</v>
      </c>
      <c r="BF137" t="s">
        <v>132</v>
      </c>
      <c r="BG137" t="s">
        <v>132</v>
      </c>
      <c r="BL137">
        <v>2</v>
      </c>
      <c r="BM137" t="s">
        <v>10788</v>
      </c>
      <c r="BN137" t="s">
        <v>5934</v>
      </c>
      <c r="BO137">
        <v>1</v>
      </c>
      <c r="BP137">
        <v>100</v>
      </c>
      <c r="BQ137">
        <v>90</v>
      </c>
      <c r="BR137">
        <f t="shared" si="11"/>
        <v>0.28000000000000003</v>
      </c>
      <c r="CE137">
        <v>4</v>
      </c>
      <c r="CF137" t="s">
        <v>10749</v>
      </c>
      <c r="CG137" t="s">
        <v>5934</v>
      </c>
      <c r="CH137">
        <v>1</v>
      </c>
      <c r="CI137">
        <v>0</v>
      </c>
      <c r="CJ137">
        <v>0</v>
      </c>
      <c r="CK137">
        <v>90</v>
      </c>
      <c r="CL137">
        <f t="shared" si="12"/>
        <v>0.36</v>
      </c>
      <c r="DA137" t="s">
        <v>6995</v>
      </c>
      <c r="DB137">
        <v>1</v>
      </c>
      <c r="DF137">
        <f t="shared" si="13"/>
        <v>0</v>
      </c>
      <c r="DG137">
        <v>50</v>
      </c>
      <c r="DH137">
        <v>50</v>
      </c>
    </row>
    <row r="138" spans="1:112" x14ac:dyDescent="0.25">
      <c r="A138">
        <v>1468</v>
      </c>
      <c r="B138" t="s">
        <v>8897</v>
      </c>
      <c r="L138">
        <v>6</v>
      </c>
      <c r="Q138">
        <v>6</v>
      </c>
      <c r="AB138">
        <v>5</v>
      </c>
      <c r="AC138" t="s">
        <v>6966</v>
      </c>
      <c r="AD138" t="s">
        <v>10972</v>
      </c>
      <c r="AE138" t="s">
        <v>84</v>
      </c>
      <c r="AF138" t="s">
        <v>142</v>
      </c>
      <c r="AG138" t="s">
        <v>11771</v>
      </c>
      <c r="AH138" t="s">
        <v>84</v>
      </c>
      <c r="AI138" t="s">
        <v>132</v>
      </c>
      <c r="AJ138" t="s">
        <v>132</v>
      </c>
      <c r="AK138" t="s">
        <v>132</v>
      </c>
      <c r="AL138" t="s">
        <v>84</v>
      </c>
      <c r="AM138" t="s">
        <v>132</v>
      </c>
      <c r="AN138" t="s">
        <v>132</v>
      </c>
      <c r="AW138" t="s">
        <v>8985</v>
      </c>
      <c r="AX138" t="s">
        <v>161</v>
      </c>
      <c r="AY138" t="s">
        <v>138</v>
      </c>
      <c r="AZ138" t="s">
        <v>161</v>
      </c>
      <c r="BA138">
        <v>2.0001141552511417</v>
      </c>
      <c r="BB138" t="s">
        <v>321</v>
      </c>
      <c r="BC138" t="s">
        <v>11770</v>
      </c>
      <c r="BD138" t="s">
        <v>9142</v>
      </c>
      <c r="BE138" t="s">
        <v>9182</v>
      </c>
      <c r="BF138" t="s">
        <v>132</v>
      </c>
      <c r="BG138" t="s">
        <v>132</v>
      </c>
      <c r="BL138">
        <v>2</v>
      </c>
      <c r="BM138" t="s">
        <v>6995</v>
      </c>
      <c r="BN138" t="s">
        <v>5934</v>
      </c>
      <c r="BO138">
        <v>1</v>
      </c>
      <c r="BP138">
        <v>100</v>
      </c>
      <c r="BQ138">
        <v>90</v>
      </c>
      <c r="BR138">
        <f t="shared" si="11"/>
        <v>0.28000000000000003</v>
      </c>
      <c r="CE138">
        <v>4</v>
      </c>
      <c r="CF138" t="s">
        <v>10750</v>
      </c>
      <c r="CG138" t="s">
        <v>5934</v>
      </c>
      <c r="CH138">
        <v>1</v>
      </c>
      <c r="CI138">
        <v>0</v>
      </c>
      <c r="CJ138">
        <v>0</v>
      </c>
      <c r="CK138">
        <v>90</v>
      </c>
      <c r="CL138">
        <f t="shared" si="12"/>
        <v>0.36</v>
      </c>
      <c r="DA138" t="s">
        <v>10765</v>
      </c>
      <c r="DB138">
        <v>0</v>
      </c>
      <c r="DC138">
        <v>0.18</v>
      </c>
      <c r="DE138">
        <v>1.5</v>
      </c>
      <c r="DF138">
        <f t="shared" si="13"/>
        <v>1.68</v>
      </c>
      <c r="DG138">
        <v>6.375</v>
      </c>
      <c r="DH138">
        <v>6</v>
      </c>
    </row>
    <row r="139" spans="1:112" ht="62.5" x14ac:dyDescent="0.25">
      <c r="A139">
        <v>1460</v>
      </c>
      <c r="B139" t="s">
        <v>8906</v>
      </c>
      <c r="L139">
        <v>6</v>
      </c>
      <c r="Q139">
        <v>6</v>
      </c>
      <c r="AB139">
        <v>3</v>
      </c>
      <c r="AC139" t="s">
        <v>7011</v>
      </c>
      <c r="AD139" s="10" t="s">
        <v>11044</v>
      </c>
      <c r="AE139" s="10" t="s">
        <v>136</v>
      </c>
      <c r="AF139" s="10" t="s">
        <v>9081</v>
      </c>
      <c r="AG139" s="10" t="s">
        <v>11772</v>
      </c>
      <c r="AH139" s="10" t="s">
        <v>136</v>
      </c>
      <c r="AI139" s="10" t="s">
        <v>145</v>
      </c>
      <c r="AJ139" s="10" t="s">
        <v>145</v>
      </c>
      <c r="AK139" s="10" t="s">
        <v>145</v>
      </c>
      <c r="AL139" s="10" t="s">
        <v>136</v>
      </c>
      <c r="AM139" s="10" t="s">
        <v>145</v>
      </c>
      <c r="AN139" s="10" t="s">
        <v>145</v>
      </c>
      <c r="AW139" t="s">
        <v>8988</v>
      </c>
      <c r="AX139" t="s">
        <v>84</v>
      </c>
      <c r="AY139" t="s">
        <v>138</v>
      </c>
      <c r="AZ139" t="s">
        <v>140</v>
      </c>
      <c r="BA139">
        <v>17</v>
      </c>
      <c r="BB139" t="s">
        <v>11090</v>
      </c>
      <c r="BC139" t="s">
        <v>11770</v>
      </c>
      <c r="BD139" t="s">
        <v>307</v>
      </c>
      <c r="BE139" t="s">
        <v>132</v>
      </c>
      <c r="BF139" t="s">
        <v>132</v>
      </c>
      <c r="BG139" t="s">
        <v>132</v>
      </c>
      <c r="BL139">
        <v>2</v>
      </c>
      <c r="BM139" t="s">
        <v>10789</v>
      </c>
      <c r="BN139" t="s">
        <v>5934</v>
      </c>
      <c r="BO139">
        <v>1</v>
      </c>
      <c r="BP139">
        <v>100</v>
      </c>
      <c r="BQ139">
        <v>90</v>
      </c>
      <c r="BR139">
        <f t="shared" si="11"/>
        <v>0.28000000000000003</v>
      </c>
      <c r="CE139">
        <v>8</v>
      </c>
      <c r="CF139" t="s">
        <v>10751</v>
      </c>
      <c r="CG139" t="s">
        <v>5934</v>
      </c>
      <c r="CH139">
        <v>2</v>
      </c>
      <c r="CI139">
        <v>0</v>
      </c>
      <c r="CJ139">
        <v>0</v>
      </c>
      <c r="CK139">
        <v>90</v>
      </c>
      <c r="CL139">
        <f t="shared" si="12"/>
        <v>1.44</v>
      </c>
      <c r="DA139" t="s">
        <v>10765</v>
      </c>
      <c r="DB139">
        <v>1</v>
      </c>
      <c r="DF139">
        <f t="shared" si="13"/>
        <v>0</v>
      </c>
      <c r="DG139">
        <v>50</v>
      </c>
      <c r="DH139">
        <v>50</v>
      </c>
    </row>
    <row r="140" spans="1:112" x14ac:dyDescent="0.25">
      <c r="A140">
        <v>4</v>
      </c>
      <c r="B140" t="s">
        <v>8906</v>
      </c>
      <c r="L140">
        <v>4</v>
      </c>
      <c r="Q140">
        <v>4</v>
      </c>
      <c r="AB140">
        <v>3</v>
      </c>
      <c r="AC140" t="s">
        <v>7001</v>
      </c>
      <c r="AO140" t="s">
        <v>11020</v>
      </c>
      <c r="AP140" t="s">
        <v>84</v>
      </c>
      <c r="AQ140" t="s">
        <v>138</v>
      </c>
      <c r="AR140" t="s">
        <v>11770</v>
      </c>
      <c r="AS140" t="s">
        <v>84</v>
      </c>
      <c r="AT140" t="s">
        <v>132</v>
      </c>
      <c r="AU140" t="s">
        <v>132</v>
      </c>
      <c r="AV140" t="s">
        <v>132</v>
      </c>
      <c r="AW140" t="s">
        <v>11045</v>
      </c>
      <c r="AX140" t="s">
        <v>142</v>
      </c>
      <c r="AY140" t="s">
        <v>138</v>
      </c>
      <c r="AZ140" t="s">
        <v>161</v>
      </c>
      <c r="BA140">
        <v>1</v>
      </c>
      <c r="BB140" t="s">
        <v>318</v>
      </c>
      <c r="BC140" t="s">
        <v>11770</v>
      </c>
      <c r="BD140" t="s">
        <v>11094</v>
      </c>
      <c r="BE140" t="s">
        <v>9183</v>
      </c>
      <c r="BF140" t="s">
        <v>132</v>
      </c>
      <c r="BG140" t="s">
        <v>132</v>
      </c>
      <c r="BL140">
        <v>2</v>
      </c>
      <c r="BM140" t="s">
        <v>10790</v>
      </c>
      <c r="BN140" t="s">
        <v>5934</v>
      </c>
      <c r="BO140">
        <v>1</v>
      </c>
      <c r="BP140">
        <v>100</v>
      </c>
      <c r="BQ140">
        <v>90</v>
      </c>
      <c r="BR140">
        <f t="shared" si="11"/>
        <v>0.28000000000000003</v>
      </c>
      <c r="CE140">
        <v>2</v>
      </c>
      <c r="CF140" t="s">
        <v>10752</v>
      </c>
      <c r="CG140" t="s">
        <v>5934</v>
      </c>
      <c r="CH140">
        <v>1</v>
      </c>
      <c r="CI140">
        <v>0</v>
      </c>
      <c r="CJ140">
        <v>0</v>
      </c>
      <c r="CK140">
        <v>90</v>
      </c>
      <c r="CL140">
        <f t="shared" si="12"/>
        <v>0.18</v>
      </c>
      <c r="DA140" t="s">
        <v>10766</v>
      </c>
      <c r="DB140">
        <v>0</v>
      </c>
      <c r="DC140">
        <v>0.18</v>
      </c>
      <c r="DE140">
        <v>2</v>
      </c>
      <c r="DF140">
        <f t="shared" si="13"/>
        <v>2.1800000000000002</v>
      </c>
      <c r="DG140">
        <v>6.375</v>
      </c>
      <c r="DH140">
        <v>6</v>
      </c>
    </row>
    <row r="141" spans="1:112" ht="75" x14ac:dyDescent="0.25">
      <c r="A141">
        <v>1460</v>
      </c>
      <c r="B141" t="s">
        <v>8906</v>
      </c>
      <c r="L141">
        <v>6</v>
      </c>
      <c r="Q141">
        <v>6</v>
      </c>
      <c r="AB141">
        <v>3</v>
      </c>
      <c r="AC141" t="s">
        <v>10805</v>
      </c>
      <c r="AD141" s="10" t="s">
        <v>11046</v>
      </c>
      <c r="AE141" s="10" t="s">
        <v>9054</v>
      </c>
      <c r="AF141" s="10" t="s">
        <v>9072</v>
      </c>
      <c r="AG141" s="10" t="s">
        <v>11774</v>
      </c>
      <c r="AH141" s="10" t="s">
        <v>9130</v>
      </c>
      <c r="AI141" s="10" t="s">
        <v>9190</v>
      </c>
      <c r="AJ141" s="10" t="s">
        <v>145</v>
      </c>
      <c r="AK141" s="10" t="s">
        <v>145</v>
      </c>
      <c r="AL141" s="10" t="s">
        <v>136</v>
      </c>
      <c r="AM141" s="10" t="s">
        <v>145</v>
      </c>
      <c r="AN141" s="10" t="s">
        <v>145</v>
      </c>
      <c r="AW141" t="s">
        <v>8989</v>
      </c>
      <c r="AX141" t="s">
        <v>137</v>
      </c>
      <c r="AY141" t="s">
        <v>138</v>
      </c>
      <c r="AZ141" t="s">
        <v>163</v>
      </c>
      <c r="BA141">
        <v>17</v>
      </c>
      <c r="BB141" t="s">
        <v>320</v>
      </c>
      <c r="BC141" t="s">
        <v>11770</v>
      </c>
      <c r="BD141" t="s">
        <v>9129</v>
      </c>
      <c r="BE141" t="s">
        <v>9182</v>
      </c>
      <c r="BF141" t="s">
        <v>132</v>
      </c>
      <c r="BG141" t="s">
        <v>132</v>
      </c>
      <c r="BL141">
        <v>6</v>
      </c>
      <c r="BM141" t="s">
        <v>10791</v>
      </c>
      <c r="BN141" t="s">
        <v>5934</v>
      </c>
      <c r="BO141">
        <v>2</v>
      </c>
      <c r="BP141">
        <v>100</v>
      </c>
      <c r="BQ141">
        <v>90</v>
      </c>
      <c r="BR141">
        <f t="shared" si="11"/>
        <v>1.28</v>
      </c>
      <c r="CE141">
        <v>2</v>
      </c>
      <c r="CF141" t="s">
        <v>10753</v>
      </c>
      <c r="CG141" t="s">
        <v>5934</v>
      </c>
      <c r="CH141">
        <v>2</v>
      </c>
      <c r="CI141">
        <v>1</v>
      </c>
      <c r="CJ141">
        <v>0</v>
      </c>
      <c r="CK141">
        <v>90</v>
      </c>
      <c r="CL141">
        <f t="shared" si="12"/>
        <v>0.36</v>
      </c>
      <c r="DA141" t="s">
        <v>10766</v>
      </c>
      <c r="DB141">
        <v>1</v>
      </c>
      <c r="DF141">
        <f t="shared" si="13"/>
        <v>0</v>
      </c>
      <c r="DG141">
        <v>50</v>
      </c>
      <c r="DH141">
        <v>50</v>
      </c>
    </row>
    <row r="142" spans="1:112" ht="62.5" x14ac:dyDescent="0.25">
      <c r="A142">
        <v>1460</v>
      </c>
      <c r="B142" t="s">
        <v>8906</v>
      </c>
      <c r="L142">
        <v>6</v>
      </c>
      <c r="Q142">
        <v>6</v>
      </c>
      <c r="AB142">
        <v>3</v>
      </c>
      <c r="AC142" t="s">
        <v>6964</v>
      </c>
      <c r="AD142" s="10" t="s">
        <v>10981</v>
      </c>
      <c r="AE142" s="10" t="s">
        <v>136</v>
      </c>
      <c r="AF142" s="10" t="s">
        <v>9072</v>
      </c>
      <c r="AG142" s="10" t="s">
        <v>11774</v>
      </c>
      <c r="AH142" s="10" t="s">
        <v>136</v>
      </c>
      <c r="AI142" s="10" t="s">
        <v>145</v>
      </c>
      <c r="AJ142" s="10" t="s">
        <v>145</v>
      </c>
      <c r="AK142" s="10" t="s">
        <v>145</v>
      </c>
      <c r="AL142" s="10" t="s">
        <v>136</v>
      </c>
      <c r="AM142" s="10" t="s">
        <v>145</v>
      </c>
      <c r="AN142" s="10" t="s">
        <v>145</v>
      </c>
      <c r="AW142" t="s">
        <v>8990</v>
      </c>
      <c r="AX142" t="s">
        <v>137</v>
      </c>
      <c r="AY142" t="s">
        <v>138</v>
      </c>
      <c r="AZ142" t="s">
        <v>163</v>
      </c>
      <c r="BA142">
        <v>17</v>
      </c>
      <c r="BB142" t="s">
        <v>320</v>
      </c>
      <c r="BC142" t="s">
        <v>11770</v>
      </c>
      <c r="BD142" t="s">
        <v>9129</v>
      </c>
      <c r="BE142" t="s">
        <v>9182</v>
      </c>
      <c r="BF142" t="s">
        <v>132</v>
      </c>
      <c r="BG142" t="s">
        <v>132</v>
      </c>
      <c r="BL142">
        <v>2</v>
      </c>
      <c r="BM142" t="s">
        <v>10792</v>
      </c>
      <c r="BN142" t="s">
        <v>5934</v>
      </c>
      <c r="BO142">
        <v>1</v>
      </c>
      <c r="BP142">
        <v>100</v>
      </c>
      <c r="BQ142">
        <v>90</v>
      </c>
      <c r="BR142">
        <f t="shared" si="11"/>
        <v>0.28000000000000003</v>
      </c>
      <c r="CE142">
        <v>2</v>
      </c>
      <c r="CF142" t="s">
        <v>7001</v>
      </c>
      <c r="CG142" t="s">
        <v>5934</v>
      </c>
      <c r="CH142">
        <v>1</v>
      </c>
      <c r="CI142">
        <v>0</v>
      </c>
      <c r="CJ142">
        <v>0</v>
      </c>
      <c r="CK142">
        <v>90</v>
      </c>
      <c r="CL142">
        <f t="shared" si="12"/>
        <v>0.18</v>
      </c>
      <c r="DA142" t="s">
        <v>10789</v>
      </c>
      <c r="DB142">
        <v>0</v>
      </c>
      <c r="DC142">
        <v>0.18</v>
      </c>
      <c r="DE142">
        <v>1.5</v>
      </c>
      <c r="DF142">
        <f t="shared" si="13"/>
        <v>1.68</v>
      </c>
      <c r="DG142">
        <v>6.375</v>
      </c>
      <c r="DH142">
        <v>6</v>
      </c>
    </row>
    <row r="143" spans="1:112" x14ac:dyDescent="0.25">
      <c r="A143">
        <v>4</v>
      </c>
      <c r="B143" t="s">
        <v>8906</v>
      </c>
      <c r="L143">
        <v>4</v>
      </c>
      <c r="Q143">
        <v>4</v>
      </c>
      <c r="AB143">
        <v>3</v>
      </c>
      <c r="AC143" t="s">
        <v>6996</v>
      </c>
      <c r="AO143" t="s">
        <v>11020</v>
      </c>
      <c r="AP143" t="s">
        <v>84</v>
      </c>
      <c r="AQ143" t="s">
        <v>138</v>
      </c>
      <c r="AR143" t="s">
        <v>11770</v>
      </c>
      <c r="AS143" t="s">
        <v>84</v>
      </c>
      <c r="AT143" t="s">
        <v>132</v>
      </c>
      <c r="AU143" t="s">
        <v>132</v>
      </c>
      <c r="AV143" t="s">
        <v>132</v>
      </c>
      <c r="AW143" t="s">
        <v>11045</v>
      </c>
      <c r="AX143" t="s">
        <v>142</v>
      </c>
      <c r="AY143" t="s">
        <v>138</v>
      </c>
      <c r="AZ143" t="s">
        <v>161</v>
      </c>
      <c r="BA143">
        <v>1</v>
      </c>
      <c r="BB143" t="s">
        <v>318</v>
      </c>
      <c r="BC143" t="s">
        <v>11770</v>
      </c>
      <c r="BD143" t="s">
        <v>11094</v>
      </c>
      <c r="BE143" t="s">
        <v>9183</v>
      </c>
      <c r="BF143" t="s">
        <v>132</v>
      </c>
      <c r="BG143" t="s">
        <v>132</v>
      </c>
      <c r="BL143">
        <v>4</v>
      </c>
      <c r="BM143" t="s">
        <v>10829</v>
      </c>
      <c r="BN143" t="s">
        <v>5934</v>
      </c>
      <c r="BO143">
        <v>2</v>
      </c>
      <c r="BP143">
        <v>100</v>
      </c>
      <c r="BQ143">
        <v>90</v>
      </c>
      <c r="BR143">
        <f t="shared" si="11"/>
        <v>0.92</v>
      </c>
      <c r="CE143">
        <v>2</v>
      </c>
      <c r="CF143" t="s">
        <v>6996</v>
      </c>
      <c r="CG143" t="s">
        <v>5934</v>
      </c>
      <c r="CH143">
        <v>1</v>
      </c>
      <c r="CI143">
        <v>0</v>
      </c>
      <c r="CJ143">
        <v>0</v>
      </c>
      <c r="CK143">
        <v>90</v>
      </c>
      <c r="CL143">
        <f t="shared" si="12"/>
        <v>0.18</v>
      </c>
      <c r="DA143" t="s">
        <v>10789</v>
      </c>
      <c r="DB143">
        <v>1</v>
      </c>
      <c r="DF143">
        <f t="shared" si="13"/>
        <v>0</v>
      </c>
      <c r="DG143">
        <v>50</v>
      </c>
      <c r="DH143">
        <v>50</v>
      </c>
    </row>
    <row r="144" spans="1:112" ht="62.5" x14ac:dyDescent="0.25">
      <c r="A144">
        <v>8760</v>
      </c>
      <c r="B144" t="s">
        <v>8910</v>
      </c>
      <c r="L144">
        <v>6</v>
      </c>
      <c r="AB144">
        <v>4</v>
      </c>
      <c r="AC144" t="s">
        <v>7010</v>
      </c>
      <c r="AD144" s="10" t="s">
        <v>11047</v>
      </c>
      <c r="AE144" s="10" t="s">
        <v>9060</v>
      </c>
      <c r="AF144" s="10" t="s">
        <v>9082</v>
      </c>
      <c r="AG144" s="10" t="s">
        <v>11779</v>
      </c>
      <c r="AH144" s="10" t="s">
        <v>9082</v>
      </c>
      <c r="AI144" s="10" t="s">
        <v>145</v>
      </c>
      <c r="AJ144" s="10" t="s">
        <v>145</v>
      </c>
      <c r="AK144" s="10" t="s">
        <v>145</v>
      </c>
      <c r="AL144" s="10" t="s">
        <v>136</v>
      </c>
      <c r="AM144" s="10" t="s">
        <v>145</v>
      </c>
      <c r="AN144" s="10" t="s">
        <v>145</v>
      </c>
      <c r="AO144" t="s">
        <v>8992</v>
      </c>
      <c r="AP144" t="s">
        <v>84</v>
      </c>
      <c r="AQ144" t="s">
        <v>9073</v>
      </c>
      <c r="AR144" t="s">
        <v>11770</v>
      </c>
      <c r="AS144" t="s">
        <v>9144</v>
      </c>
      <c r="AT144" t="s">
        <v>132</v>
      </c>
      <c r="AU144" t="s">
        <v>132</v>
      </c>
      <c r="AV144" t="s">
        <v>132</v>
      </c>
      <c r="AW144" t="s">
        <v>8991</v>
      </c>
      <c r="AX144" t="s">
        <v>837</v>
      </c>
      <c r="AY144" t="s">
        <v>138</v>
      </c>
      <c r="AZ144" t="s">
        <v>162</v>
      </c>
      <c r="BA144">
        <v>22</v>
      </c>
      <c r="BB144" t="s">
        <v>11090</v>
      </c>
      <c r="BC144" t="s">
        <v>11770</v>
      </c>
      <c r="BD144" t="s">
        <v>306</v>
      </c>
      <c r="BE144" t="s">
        <v>132</v>
      </c>
      <c r="BF144" t="s">
        <v>132</v>
      </c>
      <c r="BG144" t="s">
        <v>132</v>
      </c>
      <c r="BL144">
        <v>8</v>
      </c>
      <c r="BM144" t="s">
        <v>11648</v>
      </c>
      <c r="BN144" t="s">
        <v>5936</v>
      </c>
      <c r="BO144">
        <v>1</v>
      </c>
      <c r="BP144">
        <v>1000</v>
      </c>
      <c r="BQ144">
        <v>350</v>
      </c>
      <c r="BR144">
        <f t="shared" si="11"/>
        <v>3.8</v>
      </c>
      <c r="CE144">
        <v>4</v>
      </c>
      <c r="CF144" t="s">
        <v>10754</v>
      </c>
      <c r="CG144" t="s">
        <v>5934</v>
      </c>
      <c r="CH144">
        <v>1</v>
      </c>
      <c r="CI144">
        <v>0</v>
      </c>
      <c r="CJ144">
        <v>0</v>
      </c>
      <c r="CK144">
        <v>90</v>
      </c>
      <c r="CL144">
        <f t="shared" si="12"/>
        <v>0.36</v>
      </c>
      <c r="DA144" t="s">
        <v>10790</v>
      </c>
      <c r="DB144">
        <v>0</v>
      </c>
      <c r="DC144">
        <v>0.18</v>
      </c>
      <c r="DE144">
        <v>2</v>
      </c>
      <c r="DF144">
        <f t="shared" si="13"/>
        <v>2.1800000000000002</v>
      </c>
      <c r="DG144">
        <v>6.375</v>
      </c>
      <c r="DH144">
        <v>6</v>
      </c>
    </row>
    <row r="145" spans="1:112" ht="125" x14ac:dyDescent="0.25">
      <c r="A145">
        <v>8</v>
      </c>
      <c r="B145" t="s">
        <v>8896</v>
      </c>
      <c r="L145">
        <v>4</v>
      </c>
      <c r="Q145">
        <v>4</v>
      </c>
      <c r="AC145" t="s">
        <v>6945</v>
      </c>
      <c r="AD145" s="10" t="s">
        <v>11048</v>
      </c>
      <c r="AE145" s="10" t="s">
        <v>9062</v>
      </c>
      <c r="AF145" s="10" t="s">
        <v>9083</v>
      </c>
      <c r="AG145" s="10" t="s">
        <v>11775</v>
      </c>
      <c r="AH145" s="10" t="s">
        <v>9146</v>
      </c>
      <c r="AI145" s="10" t="s">
        <v>9196</v>
      </c>
      <c r="AJ145" s="10" t="s">
        <v>9188</v>
      </c>
      <c r="AK145" s="10" t="s">
        <v>9188</v>
      </c>
      <c r="AL145" s="10" t="s">
        <v>9221</v>
      </c>
      <c r="AM145" s="10" t="s">
        <v>9188</v>
      </c>
      <c r="AN145" s="10" t="s">
        <v>9188</v>
      </c>
      <c r="AO145" t="s">
        <v>8993</v>
      </c>
      <c r="AP145" t="s">
        <v>161</v>
      </c>
      <c r="AQ145" t="s">
        <v>138</v>
      </c>
      <c r="AR145" t="s">
        <v>11770</v>
      </c>
      <c r="AS145" t="s">
        <v>9145</v>
      </c>
      <c r="AT145" t="s">
        <v>9182</v>
      </c>
      <c r="AU145" t="s">
        <v>132</v>
      </c>
      <c r="AV145" t="s">
        <v>132</v>
      </c>
      <c r="AW145" t="s">
        <v>8994</v>
      </c>
      <c r="AX145" t="s">
        <v>84</v>
      </c>
      <c r="AY145" t="s">
        <v>138</v>
      </c>
      <c r="AZ145" t="s">
        <v>162</v>
      </c>
      <c r="BA145">
        <v>17</v>
      </c>
      <c r="BB145" t="s">
        <v>11758</v>
      </c>
      <c r="BC145" t="s">
        <v>11770</v>
      </c>
      <c r="BD145" t="s">
        <v>168</v>
      </c>
      <c r="BE145" t="s">
        <v>132</v>
      </c>
      <c r="BF145" t="s">
        <v>132</v>
      </c>
      <c r="BG145" t="s">
        <v>132</v>
      </c>
      <c r="BL145">
        <v>1</v>
      </c>
      <c r="BM145" t="s">
        <v>11650</v>
      </c>
      <c r="BN145" t="s">
        <v>5934</v>
      </c>
      <c r="BO145">
        <v>2</v>
      </c>
      <c r="BP145">
        <v>100</v>
      </c>
      <c r="BQ145">
        <v>90</v>
      </c>
      <c r="BR145">
        <f t="shared" si="11"/>
        <v>0.38</v>
      </c>
      <c r="CE145">
        <v>2</v>
      </c>
      <c r="CF145" t="s">
        <v>10815</v>
      </c>
      <c r="CG145" t="s">
        <v>5934</v>
      </c>
      <c r="CH145">
        <v>1</v>
      </c>
      <c r="CI145">
        <v>0</v>
      </c>
      <c r="CJ145">
        <v>0</v>
      </c>
      <c r="CK145">
        <v>90</v>
      </c>
      <c r="CL145">
        <f t="shared" si="12"/>
        <v>0.18</v>
      </c>
      <c r="DA145" t="s">
        <v>10790</v>
      </c>
      <c r="DB145">
        <v>1</v>
      </c>
      <c r="DF145">
        <f t="shared" si="13"/>
        <v>0</v>
      </c>
      <c r="DG145">
        <v>50</v>
      </c>
      <c r="DH145">
        <v>50</v>
      </c>
    </row>
    <row r="146" spans="1:112" x14ac:dyDescent="0.25">
      <c r="A146">
        <v>336</v>
      </c>
      <c r="B146" t="s">
        <v>8896</v>
      </c>
      <c r="L146">
        <v>6</v>
      </c>
      <c r="Q146">
        <v>6</v>
      </c>
      <c r="AC146" t="s">
        <v>7039</v>
      </c>
      <c r="BA146">
        <v>0</v>
      </c>
      <c r="BL146">
        <v>8</v>
      </c>
      <c r="BM146" t="s">
        <v>11649</v>
      </c>
      <c r="BN146" t="s">
        <v>5936</v>
      </c>
      <c r="BO146">
        <v>1</v>
      </c>
      <c r="BP146">
        <v>1000</v>
      </c>
      <c r="BQ146">
        <v>350</v>
      </c>
      <c r="BR146">
        <f t="shared" si="11"/>
        <v>3.8</v>
      </c>
      <c r="CE146">
        <v>2</v>
      </c>
      <c r="CF146" t="s">
        <v>10755</v>
      </c>
      <c r="CG146" t="s">
        <v>5934</v>
      </c>
      <c r="CH146">
        <v>1</v>
      </c>
      <c r="CI146">
        <v>0</v>
      </c>
      <c r="CJ146">
        <v>0</v>
      </c>
      <c r="CK146">
        <v>90</v>
      </c>
      <c r="CL146">
        <f t="shared" si="12"/>
        <v>0.18</v>
      </c>
      <c r="DA146" t="s">
        <v>10840</v>
      </c>
      <c r="DB146">
        <v>0</v>
      </c>
      <c r="DF146">
        <f t="shared" si="13"/>
        <v>0</v>
      </c>
      <c r="DG146">
        <v>4.25</v>
      </c>
      <c r="DH146">
        <v>4</v>
      </c>
    </row>
    <row r="147" spans="1:112" ht="62.5" x14ac:dyDescent="0.25">
      <c r="A147">
        <v>8</v>
      </c>
      <c r="B147" t="s">
        <v>8896</v>
      </c>
      <c r="L147">
        <v>4</v>
      </c>
      <c r="Q147">
        <v>4</v>
      </c>
      <c r="AC147" t="s">
        <v>10833</v>
      </c>
      <c r="AD147" s="10" t="s">
        <v>11049</v>
      </c>
      <c r="AE147" s="10" t="s">
        <v>136</v>
      </c>
      <c r="AF147" s="10" t="s">
        <v>9084</v>
      </c>
      <c r="AG147" s="10" t="s">
        <v>11774</v>
      </c>
      <c r="AH147" s="10" t="s">
        <v>136</v>
      </c>
      <c r="AI147" s="10" t="s">
        <v>145</v>
      </c>
      <c r="AJ147" s="10" t="s">
        <v>145</v>
      </c>
      <c r="AK147" s="10" t="s">
        <v>145</v>
      </c>
      <c r="AL147" s="10" t="s">
        <v>136</v>
      </c>
      <c r="AM147" s="10" t="s">
        <v>145</v>
      </c>
      <c r="AN147" s="10" t="s">
        <v>145</v>
      </c>
      <c r="AW147" t="s">
        <v>8995</v>
      </c>
      <c r="AX147" t="s">
        <v>84</v>
      </c>
      <c r="AY147" t="s">
        <v>138</v>
      </c>
      <c r="AZ147" t="s">
        <v>139</v>
      </c>
      <c r="BA147">
        <v>1</v>
      </c>
      <c r="BB147" t="s">
        <v>860</v>
      </c>
      <c r="BC147" t="s">
        <v>11770</v>
      </c>
      <c r="BD147" t="s">
        <v>144</v>
      </c>
      <c r="BE147" t="s">
        <v>132</v>
      </c>
      <c r="BF147" t="s">
        <v>132</v>
      </c>
      <c r="BG147" t="s">
        <v>132</v>
      </c>
      <c r="CE147">
        <v>2</v>
      </c>
      <c r="CF147" t="s">
        <v>10756</v>
      </c>
      <c r="CG147" t="s">
        <v>5934</v>
      </c>
      <c r="CH147">
        <v>1</v>
      </c>
      <c r="CI147">
        <v>0</v>
      </c>
      <c r="CJ147">
        <v>0</v>
      </c>
      <c r="CK147">
        <v>90</v>
      </c>
      <c r="CL147">
        <f t="shared" si="12"/>
        <v>0.18</v>
      </c>
      <c r="DA147" t="s">
        <v>10840</v>
      </c>
      <c r="DB147">
        <v>1</v>
      </c>
      <c r="DF147">
        <f t="shared" si="13"/>
        <v>0</v>
      </c>
      <c r="DG147">
        <v>25.5</v>
      </c>
      <c r="DH147">
        <v>25</v>
      </c>
    </row>
    <row r="148" spans="1:112" ht="62.5" x14ac:dyDescent="0.25">
      <c r="A148">
        <v>1</v>
      </c>
      <c r="B148" t="s">
        <v>8896</v>
      </c>
      <c r="L148">
        <v>2</v>
      </c>
      <c r="Q148">
        <v>2</v>
      </c>
      <c r="AC148" t="s">
        <v>10834</v>
      </c>
      <c r="AD148" s="10" t="s">
        <v>11049</v>
      </c>
      <c r="AE148" s="10" t="s">
        <v>136</v>
      </c>
      <c r="AF148" s="10" t="s">
        <v>9084</v>
      </c>
      <c r="AG148" s="10" t="s">
        <v>11774</v>
      </c>
      <c r="AH148" s="10" t="s">
        <v>136</v>
      </c>
      <c r="AI148" s="10" t="s">
        <v>145</v>
      </c>
      <c r="AJ148" s="10" t="s">
        <v>145</v>
      </c>
      <c r="AK148" s="10" t="s">
        <v>145</v>
      </c>
      <c r="AL148" s="10" t="s">
        <v>136</v>
      </c>
      <c r="AM148" s="10" t="s">
        <v>145</v>
      </c>
      <c r="AN148" s="10" t="s">
        <v>145</v>
      </c>
      <c r="AW148" t="s">
        <v>8996</v>
      </c>
      <c r="AX148" t="s">
        <v>84</v>
      </c>
      <c r="AY148" t="s">
        <v>138</v>
      </c>
      <c r="AZ148" t="s">
        <v>141</v>
      </c>
      <c r="BA148">
        <v>9</v>
      </c>
      <c r="BB148" t="s">
        <v>319</v>
      </c>
      <c r="BC148" t="s">
        <v>11770</v>
      </c>
      <c r="BD148" t="s">
        <v>141</v>
      </c>
      <c r="BE148" t="s">
        <v>132</v>
      </c>
      <c r="BF148" t="s">
        <v>132</v>
      </c>
      <c r="BG148" t="s">
        <v>132</v>
      </c>
      <c r="CE148">
        <v>2</v>
      </c>
      <c r="CF148" t="s">
        <v>10757</v>
      </c>
      <c r="CG148" t="s">
        <v>5934</v>
      </c>
      <c r="CH148">
        <v>1</v>
      </c>
      <c r="CI148">
        <v>0</v>
      </c>
      <c r="CJ148">
        <v>0</v>
      </c>
      <c r="CK148">
        <v>90</v>
      </c>
      <c r="CL148">
        <f t="shared" si="12"/>
        <v>0.18</v>
      </c>
      <c r="DA148" t="s">
        <v>10839</v>
      </c>
      <c r="DB148">
        <v>0</v>
      </c>
      <c r="DF148">
        <f t="shared" si="13"/>
        <v>0</v>
      </c>
      <c r="DG148">
        <v>2.04</v>
      </c>
      <c r="DH148">
        <v>2</v>
      </c>
    </row>
    <row r="149" spans="1:112" ht="62.5" x14ac:dyDescent="0.25">
      <c r="A149">
        <v>8</v>
      </c>
      <c r="B149" t="s">
        <v>8911</v>
      </c>
      <c r="K149">
        <v>3</v>
      </c>
      <c r="Q149">
        <v>4</v>
      </c>
      <c r="AC149" t="s">
        <v>10832</v>
      </c>
      <c r="AD149" s="10" t="s">
        <v>11049</v>
      </c>
      <c r="AE149" s="10" t="s">
        <v>136</v>
      </c>
      <c r="AF149" s="10" t="s">
        <v>9084</v>
      </c>
      <c r="AG149" s="10" t="s">
        <v>11774</v>
      </c>
      <c r="AH149" s="10" t="s">
        <v>136</v>
      </c>
      <c r="AI149" s="10" t="s">
        <v>145</v>
      </c>
      <c r="AJ149" s="10" t="s">
        <v>145</v>
      </c>
      <c r="AK149" s="10" t="s">
        <v>145</v>
      </c>
      <c r="AL149" s="10" t="s">
        <v>136</v>
      </c>
      <c r="AM149" s="10" t="s">
        <v>145</v>
      </c>
      <c r="AN149" s="10" t="s">
        <v>145</v>
      </c>
      <c r="AW149" t="s">
        <v>8997</v>
      </c>
      <c r="AX149" t="s">
        <v>84</v>
      </c>
      <c r="AY149" t="s">
        <v>138</v>
      </c>
      <c r="AZ149" t="s">
        <v>143</v>
      </c>
      <c r="BA149">
        <v>17</v>
      </c>
      <c r="BB149" t="s">
        <v>320</v>
      </c>
      <c r="BC149" t="s">
        <v>11770</v>
      </c>
      <c r="BD149" t="s">
        <v>161</v>
      </c>
      <c r="BE149" t="s">
        <v>132</v>
      </c>
      <c r="BF149" t="s">
        <v>132</v>
      </c>
      <c r="BG149" t="s">
        <v>132</v>
      </c>
      <c r="CE149">
        <v>2</v>
      </c>
      <c r="CF149" t="s">
        <v>10758</v>
      </c>
      <c r="CG149" t="s">
        <v>5934</v>
      </c>
      <c r="CH149">
        <v>1</v>
      </c>
      <c r="CI149">
        <v>0</v>
      </c>
      <c r="CJ149">
        <v>0</v>
      </c>
      <c r="CK149">
        <v>90</v>
      </c>
      <c r="CL149">
        <f t="shared" si="12"/>
        <v>0.18</v>
      </c>
      <c r="DA149" t="s">
        <v>10839</v>
      </c>
      <c r="DB149">
        <v>1</v>
      </c>
      <c r="DF149">
        <f t="shared" si="13"/>
        <v>0</v>
      </c>
      <c r="DG149">
        <v>25.5</v>
      </c>
      <c r="DH149">
        <v>25</v>
      </c>
    </row>
    <row r="150" spans="1:112" ht="62.5" x14ac:dyDescent="0.25">
      <c r="A150">
        <v>1</v>
      </c>
      <c r="B150" t="s">
        <v>8911</v>
      </c>
      <c r="K150">
        <v>1</v>
      </c>
      <c r="Q150">
        <v>2</v>
      </c>
      <c r="AC150" t="s">
        <v>7030</v>
      </c>
      <c r="AD150" s="10" t="s">
        <v>11049</v>
      </c>
      <c r="AE150" s="10" t="s">
        <v>136</v>
      </c>
      <c r="AF150" s="10" t="s">
        <v>9084</v>
      </c>
      <c r="AG150" s="10" t="s">
        <v>11774</v>
      </c>
      <c r="AH150" s="10" t="s">
        <v>136</v>
      </c>
      <c r="AI150" s="10" t="s">
        <v>145</v>
      </c>
      <c r="AJ150" s="10" t="s">
        <v>145</v>
      </c>
      <c r="AK150" s="10" t="s">
        <v>145</v>
      </c>
      <c r="AL150" s="10" t="s">
        <v>136</v>
      </c>
      <c r="AM150" s="10" t="s">
        <v>145</v>
      </c>
      <c r="AN150" s="10" t="s">
        <v>145</v>
      </c>
      <c r="AW150" t="s">
        <v>8998</v>
      </c>
      <c r="AX150" t="s">
        <v>84</v>
      </c>
      <c r="AY150" t="s">
        <v>138</v>
      </c>
      <c r="AZ150" t="s">
        <v>163</v>
      </c>
      <c r="BA150">
        <v>20</v>
      </c>
      <c r="BB150" t="s">
        <v>320</v>
      </c>
      <c r="BC150" t="s">
        <v>11770</v>
      </c>
      <c r="BD150" t="s">
        <v>84</v>
      </c>
      <c r="BE150" t="s">
        <v>132</v>
      </c>
      <c r="BF150" t="s">
        <v>132</v>
      </c>
      <c r="BG150" t="s">
        <v>132</v>
      </c>
      <c r="CE150">
        <v>2</v>
      </c>
      <c r="CF150" t="s">
        <v>10759</v>
      </c>
      <c r="CG150" t="s">
        <v>5934</v>
      </c>
      <c r="CH150">
        <v>1</v>
      </c>
      <c r="CI150">
        <v>0</v>
      </c>
      <c r="CJ150">
        <v>0</v>
      </c>
      <c r="CK150">
        <v>90</v>
      </c>
      <c r="CL150">
        <f t="shared" si="12"/>
        <v>0.18</v>
      </c>
      <c r="DA150" t="s">
        <v>10798</v>
      </c>
      <c r="DB150">
        <v>0</v>
      </c>
      <c r="DC150">
        <v>0.09</v>
      </c>
      <c r="DF150">
        <f t="shared" si="13"/>
        <v>0.09</v>
      </c>
      <c r="DG150">
        <v>8.5</v>
      </c>
      <c r="DH150">
        <v>8</v>
      </c>
    </row>
    <row r="151" spans="1:112" ht="62.5" x14ac:dyDescent="0.25">
      <c r="A151">
        <v>8</v>
      </c>
      <c r="B151" t="s">
        <v>8912</v>
      </c>
      <c r="I151">
        <v>1</v>
      </c>
      <c r="Q151">
        <v>4</v>
      </c>
      <c r="AC151" t="s">
        <v>7028</v>
      </c>
      <c r="AD151" s="10" t="s">
        <v>11049</v>
      </c>
      <c r="AE151" s="10" t="s">
        <v>136</v>
      </c>
      <c r="AF151" s="10" t="s">
        <v>9084</v>
      </c>
      <c r="AG151" s="10" t="s">
        <v>11774</v>
      </c>
      <c r="AH151" s="10" t="s">
        <v>136</v>
      </c>
      <c r="AI151" s="10" t="s">
        <v>145</v>
      </c>
      <c r="AJ151" s="10" t="s">
        <v>145</v>
      </c>
      <c r="AK151" s="10" t="s">
        <v>145</v>
      </c>
      <c r="AL151" s="10" t="s">
        <v>136</v>
      </c>
      <c r="AM151" s="10" t="s">
        <v>145</v>
      </c>
      <c r="AN151" s="10" t="s">
        <v>145</v>
      </c>
      <c r="AW151" t="s">
        <v>8999</v>
      </c>
      <c r="AX151" t="s">
        <v>84</v>
      </c>
      <c r="AY151" t="s">
        <v>138</v>
      </c>
      <c r="AZ151" t="s">
        <v>139</v>
      </c>
      <c r="BA151">
        <v>1</v>
      </c>
      <c r="BB151" t="s">
        <v>860</v>
      </c>
      <c r="BC151" t="s">
        <v>11770</v>
      </c>
      <c r="BD151" t="s">
        <v>144</v>
      </c>
      <c r="BE151" t="s">
        <v>132</v>
      </c>
      <c r="BF151" t="s">
        <v>132</v>
      </c>
      <c r="BG151" t="s">
        <v>132</v>
      </c>
      <c r="CE151">
        <v>2</v>
      </c>
      <c r="CF151" t="s">
        <v>10760</v>
      </c>
      <c r="CG151" t="s">
        <v>5934</v>
      </c>
      <c r="CH151">
        <v>1</v>
      </c>
      <c r="CI151">
        <v>0</v>
      </c>
      <c r="CJ151">
        <v>0</v>
      </c>
      <c r="CK151">
        <v>90</v>
      </c>
      <c r="CL151">
        <f t="shared" si="12"/>
        <v>0.18</v>
      </c>
      <c r="DA151" t="s">
        <v>10798</v>
      </c>
      <c r="DB151">
        <v>1</v>
      </c>
      <c r="DF151">
        <f t="shared" si="13"/>
        <v>0</v>
      </c>
      <c r="DG151">
        <v>25.5</v>
      </c>
      <c r="DH151">
        <v>25</v>
      </c>
    </row>
    <row r="152" spans="1:112" ht="62.5" x14ac:dyDescent="0.25">
      <c r="A152">
        <v>1</v>
      </c>
      <c r="B152" t="s">
        <v>8912</v>
      </c>
      <c r="I152">
        <v>1</v>
      </c>
      <c r="Q152">
        <v>2</v>
      </c>
      <c r="AC152" t="s">
        <v>7029</v>
      </c>
      <c r="AD152" s="10" t="s">
        <v>11050</v>
      </c>
      <c r="AE152" s="10" t="s">
        <v>136</v>
      </c>
      <c r="AF152" s="10" t="s">
        <v>9085</v>
      </c>
      <c r="AG152" s="10" t="s">
        <v>11774</v>
      </c>
      <c r="AH152" s="10" t="s">
        <v>136</v>
      </c>
      <c r="AI152" s="10" t="s">
        <v>145</v>
      </c>
      <c r="AJ152" s="10" t="s">
        <v>145</v>
      </c>
      <c r="AK152" s="10" t="s">
        <v>145</v>
      </c>
      <c r="AL152" s="10" t="s">
        <v>136</v>
      </c>
      <c r="AM152" s="10" t="s">
        <v>145</v>
      </c>
      <c r="AN152" s="10" t="s">
        <v>145</v>
      </c>
      <c r="AW152" t="s">
        <v>9000</v>
      </c>
      <c r="AX152" t="s">
        <v>84</v>
      </c>
      <c r="AY152" t="s">
        <v>138</v>
      </c>
      <c r="AZ152" t="s">
        <v>141</v>
      </c>
      <c r="BA152">
        <v>9</v>
      </c>
      <c r="BB152" t="s">
        <v>319</v>
      </c>
      <c r="BC152" t="s">
        <v>11770</v>
      </c>
      <c r="BD152" t="s">
        <v>141</v>
      </c>
      <c r="BE152" t="s">
        <v>132</v>
      </c>
      <c r="BF152" t="s">
        <v>132</v>
      </c>
      <c r="BG152" t="s">
        <v>132</v>
      </c>
      <c r="CE152">
        <v>2</v>
      </c>
      <c r="CF152" t="s">
        <v>10761</v>
      </c>
      <c r="CG152" t="s">
        <v>5934</v>
      </c>
      <c r="CH152">
        <v>1</v>
      </c>
      <c r="CI152">
        <v>0</v>
      </c>
      <c r="CJ152">
        <v>0</v>
      </c>
      <c r="CK152">
        <v>90</v>
      </c>
      <c r="CL152">
        <f t="shared" si="12"/>
        <v>0.18</v>
      </c>
      <c r="DA152" t="s">
        <v>10753</v>
      </c>
      <c r="DB152">
        <v>0</v>
      </c>
      <c r="DF152">
        <f t="shared" si="13"/>
        <v>0</v>
      </c>
      <c r="DG152">
        <v>571.3125</v>
      </c>
      <c r="DH152">
        <v>571</v>
      </c>
    </row>
    <row r="153" spans="1:112" ht="62.5" x14ac:dyDescent="0.25">
      <c r="A153">
        <v>730</v>
      </c>
      <c r="B153" t="s">
        <v>10966</v>
      </c>
      <c r="I153">
        <v>4</v>
      </c>
      <c r="AB153">
        <v>5</v>
      </c>
      <c r="AC153" t="s">
        <v>6948</v>
      </c>
      <c r="AD153" s="10" t="s">
        <v>11052</v>
      </c>
      <c r="AE153" s="10" t="s">
        <v>9063</v>
      </c>
      <c r="AF153" s="10" t="s">
        <v>9072</v>
      </c>
      <c r="AG153" s="10" t="s">
        <v>11779</v>
      </c>
      <c r="AH153" s="10" t="s">
        <v>136</v>
      </c>
      <c r="AI153" s="10" t="s">
        <v>145</v>
      </c>
      <c r="AJ153" s="10" t="s">
        <v>145</v>
      </c>
      <c r="AK153" s="10" t="s">
        <v>145</v>
      </c>
      <c r="AL153" s="10" t="s">
        <v>136</v>
      </c>
      <c r="AM153" s="10" t="s">
        <v>145</v>
      </c>
      <c r="AN153" s="10" t="s">
        <v>145</v>
      </c>
      <c r="AW153" t="s">
        <v>11051</v>
      </c>
      <c r="AX153" t="s">
        <v>161</v>
      </c>
      <c r="AY153" t="s">
        <v>84</v>
      </c>
      <c r="AZ153" t="s">
        <v>140</v>
      </c>
      <c r="BA153">
        <v>42</v>
      </c>
      <c r="BB153" t="s">
        <v>320</v>
      </c>
      <c r="BC153" t="s">
        <v>11770</v>
      </c>
      <c r="BD153" t="s">
        <v>11113</v>
      </c>
      <c r="BE153" t="s">
        <v>9182</v>
      </c>
      <c r="BF153" t="s">
        <v>132</v>
      </c>
      <c r="BG153" t="s">
        <v>132</v>
      </c>
      <c r="CE153">
        <v>2</v>
      </c>
      <c r="CF153" t="s">
        <v>10762</v>
      </c>
      <c r="CG153" t="s">
        <v>5934</v>
      </c>
      <c r="CH153">
        <v>1</v>
      </c>
      <c r="CI153">
        <v>0</v>
      </c>
      <c r="CJ153">
        <v>0</v>
      </c>
      <c r="CK153">
        <v>90</v>
      </c>
      <c r="CL153">
        <f t="shared" si="12"/>
        <v>0.18</v>
      </c>
      <c r="DA153" t="s">
        <v>10753</v>
      </c>
      <c r="DB153">
        <v>1</v>
      </c>
      <c r="DC153">
        <v>0.36</v>
      </c>
      <c r="DE153">
        <v>4</v>
      </c>
      <c r="DF153">
        <f t="shared" si="13"/>
        <v>4.3600000000000003</v>
      </c>
      <c r="DG153">
        <v>8.5</v>
      </c>
      <c r="DH153">
        <v>8</v>
      </c>
    </row>
    <row r="154" spans="1:112" ht="62.5" x14ac:dyDescent="0.25">
      <c r="A154">
        <v>8</v>
      </c>
      <c r="B154" t="s">
        <v>801</v>
      </c>
      <c r="AB154">
        <v>5</v>
      </c>
      <c r="AC154" t="s">
        <v>10797</v>
      </c>
      <c r="AD154" s="10" t="s">
        <v>9002</v>
      </c>
      <c r="AE154" s="10" t="s">
        <v>9056</v>
      </c>
      <c r="AF154" s="10" t="s">
        <v>164</v>
      </c>
      <c r="AG154" s="10" t="s">
        <v>11774</v>
      </c>
      <c r="AH154" s="10" t="s">
        <v>9147</v>
      </c>
      <c r="AI154" s="10" t="s">
        <v>9198</v>
      </c>
      <c r="AJ154" s="10" t="s">
        <v>145</v>
      </c>
      <c r="AK154" s="10" t="s">
        <v>145</v>
      </c>
      <c r="AL154" s="10" t="s">
        <v>136</v>
      </c>
      <c r="AM154" s="10" t="s">
        <v>145</v>
      </c>
      <c r="AN154" s="10" t="s">
        <v>145</v>
      </c>
      <c r="AW154" t="s">
        <v>9001</v>
      </c>
      <c r="AX154" t="s">
        <v>161</v>
      </c>
      <c r="AY154" t="s">
        <v>138</v>
      </c>
      <c r="AZ154" t="s">
        <v>141</v>
      </c>
      <c r="BA154">
        <v>6</v>
      </c>
      <c r="BB154" t="s">
        <v>860</v>
      </c>
      <c r="BC154" t="s">
        <v>11770</v>
      </c>
      <c r="BD154" t="s">
        <v>868</v>
      </c>
      <c r="BE154" t="s">
        <v>9197</v>
      </c>
      <c r="BF154" t="s">
        <v>132</v>
      </c>
      <c r="BG154" t="s">
        <v>132</v>
      </c>
      <c r="CE154">
        <v>2</v>
      </c>
      <c r="CF154" t="s">
        <v>10763</v>
      </c>
      <c r="CG154" t="s">
        <v>5934</v>
      </c>
      <c r="CH154">
        <v>1</v>
      </c>
      <c r="CI154">
        <v>0</v>
      </c>
      <c r="CJ154">
        <v>0</v>
      </c>
      <c r="CK154">
        <v>90</v>
      </c>
      <c r="CL154">
        <f t="shared" si="12"/>
        <v>0.18</v>
      </c>
      <c r="DA154" t="s">
        <v>10753</v>
      </c>
      <c r="DB154">
        <v>2</v>
      </c>
      <c r="DF154">
        <f t="shared" si="13"/>
        <v>0</v>
      </c>
      <c r="DG154">
        <v>25.5</v>
      </c>
      <c r="DH154">
        <v>25</v>
      </c>
    </row>
    <row r="155" spans="1:112" ht="62.5" x14ac:dyDescent="0.25">
      <c r="A155">
        <v>8</v>
      </c>
      <c r="B155" t="s">
        <v>8893</v>
      </c>
      <c r="H155">
        <v>1</v>
      </c>
      <c r="AB155">
        <v>5</v>
      </c>
      <c r="AC155" t="s">
        <v>6955</v>
      </c>
      <c r="AD155" s="10" t="s">
        <v>11053</v>
      </c>
      <c r="AE155" s="10" t="s">
        <v>9063</v>
      </c>
      <c r="AF155" s="10" t="s">
        <v>9072</v>
      </c>
      <c r="AG155" s="10" t="s">
        <v>11779</v>
      </c>
      <c r="AH155" s="10" t="s">
        <v>136</v>
      </c>
      <c r="AI155" s="10" t="s">
        <v>145</v>
      </c>
      <c r="AJ155" s="10" t="s">
        <v>145</v>
      </c>
      <c r="AK155" s="10" t="s">
        <v>145</v>
      </c>
      <c r="AL155" s="10" t="s">
        <v>136</v>
      </c>
      <c r="AM155" s="10" t="s">
        <v>145</v>
      </c>
      <c r="AN155" s="10" t="s">
        <v>145</v>
      </c>
      <c r="AW155" t="s">
        <v>9003</v>
      </c>
      <c r="AX155" t="s">
        <v>137</v>
      </c>
      <c r="AY155" t="s">
        <v>138</v>
      </c>
      <c r="AZ155" t="s">
        <v>144</v>
      </c>
      <c r="BA155">
        <v>1</v>
      </c>
      <c r="BB155" t="s">
        <v>9093</v>
      </c>
      <c r="BC155" t="s">
        <v>11770</v>
      </c>
      <c r="BD155" t="s">
        <v>9148</v>
      </c>
      <c r="BE155" t="s">
        <v>9182</v>
      </c>
      <c r="BF155" t="s">
        <v>132</v>
      </c>
      <c r="BG155" t="s">
        <v>132</v>
      </c>
      <c r="CE155">
        <v>2</v>
      </c>
      <c r="CF155" t="s">
        <v>10764</v>
      </c>
      <c r="CG155" t="s">
        <v>5934</v>
      </c>
      <c r="CH155">
        <v>1</v>
      </c>
      <c r="CI155">
        <v>0</v>
      </c>
      <c r="CJ155">
        <v>0</v>
      </c>
      <c r="CK155">
        <v>90</v>
      </c>
      <c r="CL155">
        <f t="shared" si="12"/>
        <v>0.18</v>
      </c>
      <c r="DA155" t="s">
        <v>10767</v>
      </c>
      <c r="DB155">
        <v>0</v>
      </c>
      <c r="DF155">
        <f t="shared" si="13"/>
        <v>0</v>
      </c>
      <c r="DG155">
        <v>571.3125</v>
      </c>
      <c r="DH155">
        <v>571</v>
      </c>
    </row>
    <row r="156" spans="1:112" ht="75" x14ac:dyDescent="0.25">
      <c r="A156">
        <v>174</v>
      </c>
      <c r="B156" t="s">
        <v>8891</v>
      </c>
      <c r="H156">
        <v>3</v>
      </c>
      <c r="AC156" t="s">
        <v>6962</v>
      </c>
      <c r="AD156" s="10" t="s">
        <v>11055</v>
      </c>
      <c r="AE156" s="10" t="s">
        <v>9056</v>
      </c>
      <c r="AF156" s="10" t="s">
        <v>164</v>
      </c>
      <c r="AG156" s="10" t="s">
        <v>11774</v>
      </c>
      <c r="AH156" s="10" t="s">
        <v>9147</v>
      </c>
      <c r="AI156" s="10" t="s">
        <v>9198</v>
      </c>
      <c r="AJ156" s="10" t="s">
        <v>145</v>
      </c>
      <c r="AK156" s="10" t="s">
        <v>145</v>
      </c>
      <c r="AL156" s="10" t="s">
        <v>136</v>
      </c>
      <c r="AM156" s="10" t="s">
        <v>145</v>
      </c>
      <c r="AN156" s="10" t="s">
        <v>145</v>
      </c>
      <c r="AW156" t="s">
        <v>11054</v>
      </c>
      <c r="AX156" t="s">
        <v>161</v>
      </c>
      <c r="AY156" t="s">
        <v>138</v>
      </c>
      <c r="AZ156" t="s">
        <v>141</v>
      </c>
      <c r="BA156">
        <v>1</v>
      </c>
      <c r="BB156" t="s">
        <v>11767</v>
      </c>
      <c r="BC156" t="s">
        <v>11770</v>
      </c>
      <c r="BD156" t="s">
        <v>9149</v>
      </c>
      <c r="BE156" t="s">
        <v>9189</v>
      </c>
      <c r="BF156" t="s">
        <v>132</v>
      </c>
      <c r="BG156" t="s">
        <v>132</v>
      </c>
      <c r="CE156">
        <v>2</v>
      </c>
      <c r="CF156" t="s">
        <v>10765</v>
      </c>
      <c r="CG156" t="s">
        <v>5934</v>
      </c>
      <c r="CH156">
        <v>1</v>
      </c>
      <c r="CI156">
        <v>0</v>
      </c>
      <c r="CJ156">
        <v>0</v>
      </c>
      <c r="CK156">
        <v>90</v>
      </c>
      <c r="CL156">
        <f t="shared" si="12"/>
        <v>0.18</v>
      </c>
      <c r="DA156" t="s">
        <v>10767</v>
      </c>
      <c r="DB156">
        <v>1</v>
      </c>
      <c r="DC156">
        <v>0.36</v>
      </c>
      <c r="DE156">
        <v>2</v>
      </c>
      <c r="DF156">
        <f t="shared" si="13"/>
        <v>2.36</v>
      </c>
      <c r="DG156">
        <v>8.5</v>
      </c>
      <c r="DH156">
        <v>8</v>
      </c>
    </row>
    <row r="157" spans="1:112" ht="87.5" x14ac:dyDescent="0.25">
      <c r="A157">
        <v>8</v>
      </c>
      <c r="B157" t="s">
        <v>8891</v>
      </c>
      <c r="H157">
        <v>1</v>
      </c>
      <c r="AC157" t="s">
        <v>6961</v>
      </c>
      <c r="AD157" s="10" t="s">
        <v>11056</v>
      </c>
      <c r="AE157" s="10" t="s">
        <v>9064</v>
      </c>
      <c r="AF157" s="10" t="s">
        <v>9086</v>
      </c>
      <c r="AG157" s="10" t="s">
        <v>11780</v>
      </c>
      <c r="AH157" s="10" t="s">
        <v>9150</v>
      </c>
      <c r="AI157" s="10" t="s">
        <v>9199</v>
      </c>
      <c r="AJ157" s="10" t="s">
        <v>9187</v>
      </c>
      <c r="AK157" s="10" t="s">
        <v>9187</v>
      </c>
      <c r="AL157" s="10" t="s">
        <v>9052</v>
      </c>
      <c r="AM157" s="10" t="s">
        <v>9187</v>
      </c>
      <c r="AN157" s="10" t="s">
        <v>9187</v>
      </c>
      <c r="BA157">
        <v>0</v>
      </c>
      <c r="CE157">
        <v>2</v>
      </c>
      <c r="CF157" t="s">
        <v>10766</v>
      </c>
      <c r="CG157" t="s">
        <v>5934</v>
      </c>
      <c r="CH157">
        <v>1</v>
      </c>
      <c r="CI157">
        <v>0</v>
      </c>
      <c r="CJ157">
        <v>0</v>
      </c>
      <c r="CK157">
        <v>90</v>
      </c>
      <c r="CL157">
        <f t="shared" si="12"/>
        <v>0.18</v>
      </c>
      <c r="DA157" t="s">
        <v>10767</v>
      </c>
      <c r="DB157">
        <v>2</v>
      </c>
      <c r="DF157">
        <f t="shared" si="13"/>
        <v>0</v>
      </c>
      <c r="DG157">
        <v>25.5</v>
      </c>
      <c r="DH157">
        <v>25</v>
      </c>
    </row>
    <row r="158" spans="1:112" x14ac:dyDescent="0.25">
      <c r="A158">
        <v>2</v>
      </c>
      <c r="B158" t="s">
        <v>8898</v>
      </c>
      <c r="L158">
        <v>3</v>
      </c>
      <c r="AB158">
        <v>5</v>
      </c>
      <c r="AC158" t="s">
        <v>7007</v>
      </c>
      <c r="AD158" t="s">
        <v>10972</v>
      </c>
      <c r="AE158" t="s">
        <v>84</v>
      </c>
      <c r="AF158" t="s">
        <v>142</v>
      </c>
      <c r="AG158" t="s">
        <v>11771</v>
      </c>
      <c r="AH158" t="s">
        <v>84</v>
      </c>
      <c r="AI158" t="s">
        <v>132</v>
      </c>
      <c r="AJ158" t="s">
        <v>132</v>
      </c>
      <c r="AK158" t="s">
        <v>132</v>
      </c>
      <c r="AL158" t="s">
        <v>84</v>
      </c>
      <c r="AM158" t="s">
        <v>132</v>
      </c>
      <c r="AN158" t="s">
        <v>132</v>
      </c>
      <c r="BA158">
        <v>0</v>
      </c>
      <c r="CE158">
        <v>2</v>
      </c>
      <c r="CF158" t="s">
        <v>10767</v>
      </c>
      <c r="CG158" t="s">
        <v>5934</v>
      </c>
      <c r="CH158">
        <v>2</v>
      </c>
      <c r="CI158">
        <v>1</v>
      </c>
      <c r="CJ158">
        <v>0</v>
      </c>
      <c r="CK158">
        <v>90</v>
      </c>
      <c r="CL158">
        <f t="shared" si="12"/>
        <v>0.36</v>
      </c>
      <c r="DA158" t="s">
        <v>10829</v>
      </c>
      <c r="DB158">
        <v>0</v>
      </c>
      <c r="DF158">
        <f t="shared" si="13"/>
        <v>0</v>
      </c>
      <c r="DG158">
        <v>50</v>
      </c>
      <c r="DH158">
        <v>50</v>
      </c>
    </row>
    <row r="159" spans="1:112" ht="75" x14ac:dyDescent="0.25">
      <c r="A159">
        <v>24</v>
      </c>
      <c r="B159" t="s">
        <v>8898</v>
      </c>
      <c r="L159">
        <v>5</v>
      </c>
      <c r="AB159">
        <v>5</v>
      </c>
      <c r="AC159" t="s">
        <v>6970</v>
      </c>
      <c r="AD159" s="10" t="s">
        <v>11058</v>
      </c>
      <c r="AE159" s="10" t="s">
        <v>879</v>
      </c>
      <c r="AF159" s="10" t="s">
        <v>9072</v>
      </c>
      <c r="AG159" s="10" t="s">
        <v>11774</v>
      </c>
      <c r="AH159" s="10" t="s">
        <v>9153</v>
      </c>
      <c r="AI159" s="10" t="s">
        <v>9200</v>
      </c>
      <c r="AJ159" s="10" t="s">
        <v>145</v>
      </c>
      <c r="AK159" s="10" t="s">
        <v>145</v>
      </c>
      <c r="AL159" s="10" t="s">
        <v>136</v>
      </c>
      <c r="AM159" s="10" t="s">
        <v>145</v>
      </c>
      <c r="AN159" s="10" t="s">
        <v>145</v>
      </c>
      <c r="AW159" t="s">
        <v>11057</v>
      </c>
      <c r="AX159" t="s">
        <v>161</v>
      </c>
      <c r="AY159" t="s">
        <v>869</v>
      </c>
      <c r="AZ159" t="s">
        <v>138</v>
      </c>
      <c r="BA159">
        <v>20</v>
      </c>
      <c r="BB159" t="s">
        <v>320</v>
      </c>
      <c r="BC159" t="s">
        <v>11771</v>
      </c>
      <c r="BD159" t="s">
        <v>9151</v>
      </c>
      <c r="BE159" t="s">
        <v>9182</v>
      </c>
      <c r="BF159" t="s">
        <v>132</v>
      </c>
      <c r="BG159" t="s">
        <v>132</v>
      </c>
      <c r="CE159">
        <v>2</v>
      </c>
      <c r="CF159" t="s">
        <v>10768</v>
      </c>
      <c r="CG159" t="s">
        <v>5934</v>
      </c>
      <c r="CH159">
        <v>1</v>
      </c>
      <c r="CI159">
        <v>0</v>
      </c>
      <c r="CJ159">
        <v>0</v>
      </c>
      <c r="CK159">
        <v>90</v>
      </c>
      <c r="CL159">
        <f t="shared" si="12"/>
        <v>0.18</v>
      </c>
      <c r="DA159" t="s">
        <v>10829</v>
      </c>
      <c r="DB159">
        <v>1</v>
      </c>
      <c r="DF159">
        <f t="shared" si="13"/>
        <v>0</v>
      </c>
      <c r="DG159">
        <v>50</v>
      </c>
      <c r="DH159">
        <v>50</v>
      </c>
    </row>
    <row r="160" spans="1:112" x14ac:dyDescent="0.25">
      <c r="A160">
        <v>24</v>
      </c>
      <c r="B160" t="s">
        <v>8898</v>
      </c>
      <c r="L160">
        <v>5</v>
      </c>
      <c r="AB160">
        <v>5</v>
      </c>
      <c r="AC160" t="s">
        <v>7005</v>
      </c>
      <c r="AD160" t="s">
        <v>8940</v>
      </c>
      <c r="AE160" t="s">
        <v>84</v>
      </c>
      <c r="AF160" t="s">
        <v>881</v>
      </c>
      <c r="AG160" t="s">
        <v>11770</v>
      </c>
      <c r="AH160" t="s">
        <v>84</v>
      </c>
      <c r="AI160" t="s">
        <v>132</v>
      </c>
      <c r="AJ160" t="s">
        <v>132</v>
      </c>
      <c r="AK160" t="s">
        <v>132</v>
      </c>
      <c r="AL160" t="s">
        <v>84</v>
      </c>
      <c r="AM160" t="s">
        <v>132</v>
      </c>
      <c r="AN160" t="s">
        <v>132</v>
      </c>
      <c r="BA160">
        <v>0</v>
      </c>
      <c r="CE160">
        <v>2</v>
      </c>
      <c r="CF160" t="s">
        <v>10769</v>
      </c>
      <c r="CG160" t="s">
        <v>5934</v>
      </c>
      <c r="CH160">
        <v>1</v>
      </c>
      <c r="CI160">
        <v>0</v>
      </c>
      <c r="CJ160">
        <v>0</v>
      </c>
      <c r="CK160">
        <v>90</v>
      </c>
      <c r="CL160">
        <f t="shared" si="12"/>
        <v>0.18</v>
      </c>
      <c r="DA160" t="s">
        <v>10858</v>
      </c>
      <c r="DB160">
        <v>0</v>
      </c>
      <c r="DF160">
        <f t="shared" si="13"/>
        <v>0</v>
      </c>
      <c r="DG160">
        <v>2.04</v>
      </c>
      <c r="DH160">
        <v>2</v>
      </c>
    </row>
    <row r="161" spans="1:112" x14ac:dyDescent="0.25">
      <c r="A161">
        <v>8</v>
      </c>
      <c r="B161" t="s">
        <v>8898</v>
      </c>
      <c r="L161">
        <v>4</v>
      </c>
      <c r="AB161">
        <v>5</v>
      </c>
      <c r="AC161" t="s">
        <v>7006</v>
      </c>
      <c r="BA161">
        <v>0</v>
      </c>
      <c r="CE161">
        <v>4</v>
      </c>
      <c r="CF161" t="s">
        <v>10770</v>
      </c>
      <c r="CG161" t="s">
        <v>5934</v>
      </c>
      <c r="CH161">
        <v>1</v>
      </c>
      <c r="CI161">
        <v>0</v>
      </c>
      <c r="CJ161">
        <v>0</v>
      </c>
      <c r="CK161">
        <v>90</v>
      </c>
      <c r="CL161">
        <f t="shared" si="12"/>
        <v>0.36</v>
      </c>
      <c r="DA161" t="s">
        <v>10858</v>
      </c>
      <c r="DB161">
        <v>1</v>
      </c>
      <c r="DF161">
        <f t="shared" si="13"/>
        <v>0</v>
      </c>
      <c r="DG161">
        <v>25.5</v>
      </c>
      <c r="DH161">
        <v>25</v>
      </c>
    </row>
    <row r="162" spans="1:112" x14ac:dyDescent="0.25">
      <c r="A162">
        <v>8</v>
      </c>
      <c r="B162" t="s">
        <v>801</v>
      </c>
      <c r="AB162">
        <v>5</v>
      </c>
      <c r="AC162" t="s">
        <v>6968</v>
      </c>
      <c r="AD162" t="s">
        <v>9004</v>
      </c>
      <c r="AE162" t="s">
        <v>161</v>
      </c>
      <c r="AF162" t="s">
        <v>138</v>
      </c>
      <c r="AG162" t="s">
        <v>11771</v>
      </c>
      <c r="AH162" t="s">
        <v>9112</v>
      </c>
      <c r="AI162" t="s">
        <v>9183</v>
      </c>
      <c r="AJ162" t="s">
        <v>132</v>
      </c>
      <c r="AK162" t="s">
        <v>132</v>
      </c>
      <c r="AL162" t="s">
        <v>138</v>
      </c>
      <c r="AM162" t="s">
        <v>132</v>
      </c>
      <c r="AN162" t="s">
        <v>132</v>
      </c>
      <c r="AW162" t="s">
        <v>9005</v>
      </c>
      <c r="AX162" t="s">
        <v>137</v>
      </c>
      <c r="AY162" t="s">
        <v>138</v>
      </c>
      <c r="AZ162" t="s">
        <v>144</v>
      </c>
      <c r="BA162">
        <v>20</v>
      </c>
      <c r="BB162" t="s">
        <v>320</v>
      </c>
      <c r="BC162" t="s">
        <v>11770</v>
      </c>
      <c r="BD162" t="s">
        <v>9154</v>
      </c>
      <c r="BE162" t="s">
        <v>9182</v>
      </c>
      <c r="BF162" t="s">
        <v>132</v>
      </c>
      <c r="BG162" t="s">
        <v>132</v>
      </c>
      <c r="CE162">
        <v>2</v>
      </c>
      <c r="CF162" t="s">
        <v>10771</v>
      </c>
      <c r="CG162" t="s">
        <v>5934</v>
      </c>
      <c r="CH162">
        <v>1</v>
      </c>
      <c r="CI162">
        <v>0</v>
      </c>
      <c r="CJ162">
        <v>0</v>
      </c>
      <c r="CK162">
        <v>90</v>
      </c>
      <c r="CL162">
        <f t="shared" si="12"/>
        <v>0.18</v>
      </c>
      <c r="DA162" t="s">
        <v>10747</v>
      </c>
      <c r="DB162">
        <v>0</v>
      </c>
      <c r="DC162">
        <v>0.36</v>
      </c>
      <c r="DE162">
        <v>3</v>
      </c>
      <c r="DF162">
        <f t="shared" si="13"/>
        <v>3.36</v>
      </c>
      <c r="DG162">
        <v>6.375</v>
      </c>
      <c r="DH162">
        <v>6</v>
      </c>
    </row>
    <row r="163" spans="1:112" x14ac:dyDescent="0.25">
      <c r="A163">
        <v>6</v>
      </c>
      <c r="B163" t="s">
        <v>801</v>
      </c>
      <c r="AB163">
        <v>5</v>
      </c>
      <c r="AC163" t="s">
        <v>10808</v>
      </c>
      <c r="AD163" t="s">
        <v>9004</v>
      </c>
      <c r="AE163" t="s">
        <v>161</v>
      </c>
      <c r="AF163" t="s">
        <v>138</v>
      </c>
      <c r="AG163" t="s">
        <v>11771</v>
      </c>
      <c r="AH163" t="s">
        <v>9112</v>
      </c>
      <c r="AI163" t="s">
        <v>9183</v>
      </c>
      <c r="AJ163" t="s">
        <v>132</v>
      </c>
      <c r="AK163" t="s">
        <v>132</v>
      </c>
      <c r="AL163" t="s">
        <v>138</v>
      </c>
      <c r="AM163" t="s">
        <v>132</v>
      </c>
      <c r="AN163" t="s">
        <v>132</v>
      </c>
      <c r="AW163" t="s">
        <v>11059</v>
      </c>
      <c r="AX163" t="s">
        <v>137</v>
      </c>
      <c r="AY163" t="s">
        <v>138</v>
      </c>
      <c r="AZ163" t="s">
        <v>144</v>
      </c>
      <c r="BA163">
        <v>20</v>
      </c>
      <c r="BB163" t="s">
        <v>320</v>
      </c>
      <c r="BC163" t="s">
        <v>11770</v>
      </c>
      <c r="BD163" t="s">
        <v>11114</v>
      </c>
      <c r="BE163" t="s">
        <v>9182</v>
      </c>
      <c r="BF163" t="s">
        <v>132</v>
      </c>
      <c r="BG163" t="s">
        <v>132</v>
      </c>
      <c r="CE163">
        <v>4</v>
      </c>
      <c r="CF163" t="s">
        <v>10772</v>
      </c>
      <c r="CG163" t="s">
        <v>5934</v>
      </c>
      <c r="CH163">
        <v>1</v>
      </c>
      <c r="CI163">
        <v>0</v>
      </c>
      <c r="CJ163">
        <v>0</v>
      </c>
      <c r="CK163">
        <v>90</v>
      </c>
      <c r="CL163">
        <f t="shared" si="12"/>
        <v>0.36</v>
      </c>
      <c r="DA163" t="s">
        <v>10747</v>
      </c>
      <c r="DB163">
        <v>1</v>
      </c>
      <c r="DF163">
        <f t="shared" si="13"/>
        <v>0</v>
      </c>
      <c r="DG163">
        <v>50</v>
      </c>
      <c r="DH163">
        <v>50</v>
      </c>
    </row>
    <row r="164" spans="1:112" ht="100" x14ac:dyDescent="0.25">
      <c r="A164">
        <v>120</v>
      </c>
      <c r="B164" t="s">
        <v>801</v>
      </c>
      <c r="AB164">
        <v>5</v>
      </c>
      <c r="AC164" t="s">
        <v>6956</v>
      </c>
      <c r="AD164" s="10" t="s">
        <v>11061</v>
      </c>
      <c r="AE164" s="10" t="s">
        <v>9065</v>
      </c>
      <c r="AF164" s="10" t="s">
        <v>9072</v>
      </c>
      <c r="AG164" s="10" t="s">
        <v>11774</v>
      </c>
      <c r="AH164" s="10" t="s">
        <v>9155</v>
      </c>
      <c r="AI164" s="10" t="s">
        <v>9190</v>
      </c>
      <c r="AJ164" s="10" t="s">
        <v>145</v>
      </c>
      <c r="AK164" s="10" t="s">
        <v>145</v>
      </c>
      <c r="AL164" s="10" t="s">
        <v>136</v>
      </c>
      <c r="AM164" s="10" t="s">
        <v>145</v>
      </c>
      <c r="AN164" s="10" t="s">
        <v>145</v>
      </c>
      <c r="AO164" t="s">
        <v>11060</v>
      </c>
      <c r="AP164" t="s">
        <v>84</v>
      </c>
      <c r="AQ164" t="s">
        <v>138</v>
      </c>
      <c r="AR164" t="s">
        <v>11771</v>
      </c>
      <c r="AS164" t="s">
        <v>137</v>
      </c>
      <c r="AT164" t="s">
        <v>132</v>
      </c>
      <c r="AU164" t="s">
        <v>132</v>
      </c>
      <c r="AV164" t="s">
        <v>132</v>
      </c>
      <c r="AW164" t="s">
        <v>9006</v>
      </c>
      <c r="AX164" t="s">
        <v>843</v>
      </c>
      <c r="AY164" t="s">
        <v>138</v>
      </c>
      <c r="AZ164" t="s">
        <v>163</v>
      </c>
      <c r="BA164">
        <v>20</v>
      </c>
      <c r="BB164" t="s">
        <v>320</v>
      </c>
      <c r="BC164" t="s">
        <v>11770</v>
      </c>
      <c r="BD164" t="s">
        <v>144</v>
      </c>
      <c r="BE164" t="s">
        <v>132</v>
      </c>
      <c r="BF164" t="s">
        <v>132</v>
      </c>
      <c r="BG164" t="s">
        <v>132</v>
      </c>
      <c r="CE164">
        <v>2</v>
      </c>
      <c r="CF164" t="s">
        <v>10773</v>
      </c>
      <c r="CG164" t="s">
        <v>5934</v>
      </c>
      <c r="CH164">
        <v>1</v>
      </c>
      <c r="CI164">
        <v>0</v>
      </c>
      <c r="CJ164">
        <v>0</v>
      </c>
      <c r="CK164">
        <v>90</v>
      </c>
      <c r="CL164">
        <f t="shared" si="12"/>
        <v>0.18</v>
      </c>
      <c r="DA164" t="s">
        <v>10747</v>
      </c>
      <c r="DB164">
        <v>2</v>
      </c>
      <c r="DF164">
        <f t="shared" si="13"/>
        <v>0</v>
      </c>
      <c r="DG164">
        <v>25.5</v>
      </c>
      <c r="DH164">
        <v>25</v>
      </c>
    </row>
    <row r="165" spans="1:112" x14ac:dyDescent="0.25">
      <c r="A165">
        <v>1</v>
      </c>
      <c r="B165" t="s">
        <v>8898</v>
      </c>
      <c r="L165">
        <v>2</v>
      </c>
      <c r="AB165">
        <v>5</v>
      </c>
      <c r="AC165" t="s">
        <v>7041</v>
      </c>
      <c r="BA165">
        <v>0</v>
      </c>
      <c r="CE165">
        <v>2</v>
      </c>
      <c r="CF165" t="s">
        <v>10774</v>
      </c>
      <c r="CG165" t="s">
        <v>5934</v>
      </c>
      <c r="CH165">
        <v>1</v>
      </c>
      <c r="CI165">
        <v>0</v>
      </c>
      <c r="CJ165">
        <v>0</v>
      </c>
      <c r="CK165">
        <v>90</v>
      </c>
      <c r="CL165">
        <f t="shared" si="12"/>
        <v>0.18</v>
      </c>
      <c r="DA165" t="s">
        <v>10747</v>
      </c>
      <c r="DB165">
        <v>3</v>
      </c>
      <c r="DF165">
        <f t="shared" si="13"/>
        <v>0</v>
      </c>
      <c r="DG165">
        <v>50</v>
      </c>
      <c r="DH165">
        <v>50</v>
      </c>
    </row>
    <row r="166" spans="1:112" x14ac:dyDescent="0.25">
      <c r="A166">
        <v>72</v>
      </c>
      <c r="B166" t="s">
        <v>8907</v>
      </c>
      <c r="AB166">
        <v>3</v>
      </c>
      <c r="AC166" t="s">
        <v>6937</v>
      </c>
      <c r="AD166" t="s">
        <v>10972</v>
      </c>
      <c r="AE166" t="s">
        <v>84</v>
      </c>
      <c r="AF166" t="s">
        <v>142</v>
      </c>
      <c r="AG166" t="s">
        <v>11771</v>
      </c>
      <c r="AH166" t="s">
        <v>84</v>
      </c>
      <c r="AI166" t="s">
        <v>132</v>
      </c>
      <c r="AJ166" t="s">
        <v>132</v>
      </c>
      <c r="AK166" t="s">
        <v>132</v>
      </c>
      <c r="AL166" t="s">
        <v>84</v>
      </c>
      <c r="AM166" t="s">
        <v>132</v>
      </c>
      <c r="AN166" t="s">
        <v>132</v>
      </c>
      <c r="AO166" t="s">
        <v>9008</v>
      </c>
      <c r="AP166" t="s">
        <v>161</v>
      </c>
      <c r="AQ166" t="s">
        <v>865</v>
      </c>
      <c r="AR166" t="s">
        <v>11770</v>
      </c>
      <c r="AS166" t="s">
        <v>9123</v>
      </c>
      <c r="AT166" t="s">
        <v>9183</v>
      </c>
      <c r="AU166" t="s">
        <v>132</v>
      </c>
      <c r="AV166" t="s">
        <v>132</v>
      </c>
      <c r="AW166" t="s">
        <v>9007</v>
      </c>
      <c r="AX166" t="s">
        <v>838</v>
      </c>
      <c r="AY166" t="s">
        <v>138</v>
      </c>
      <c r="AZ166" t="s">
        <v>161</v>
      </c>
      <c r="BA166">
        <v>15</v>
      </c>
      <c r="BB166" t="s">
        <v>320</v>
      </c>
      <c r="BC166" t="s">
        <v>11770</v>
      </c>
      <c r="BD166" t="s">
        <v>9156</v>
      </c>
      <c r="BE166" t="s">
        <v>9182</v>
      </c>
      <c r="BF166" t="s">
        <v>132</v>
      </c>
      <c r="BG166" t="s">
        <v>9219</v>
      </c>
      <c r="CE166">
        <v>2</v>
      </c>
      <c r="CF166" t="s">
        <v>10775</v>
      </c>
      <c r="CG166" t="s">
        <v>5934</v>
      </c>
      <c r="CH166">
        <v>1</v>
      </c>
      <c r="CI166">
        <v>0</v>
      </c>
      <c r="CJ166">
        <v>0</v>
      </c>
      <c r="CK166">
        <v>90</v>
      </c>
      <c r="CL166">
        <f t="shared" si="12"/>
        <v>0.18</v>
      </c>
      <c r="DA166" t="s">
        <v>10791</v>
      </c>
      <c r="DB166">
        <v>0</v>
      </c>
      <c r="DC166">
        <v>0.36</v>
      </c>
      <c r="DE166">
        <v>3</v>
      </c>
      <c r="DF166">
        <f t="shared" si="13"/>
        <v>3.36</v>
      </c>
      <c r="DG166">
        <v>6.375</v>
      </c>
      <c r="DH166">
        <v>6</v>
      </c>
    </row>
    <row r="167" spans="1:112" ht="75" x14ac:dyDescent="0.25">
      <c r="A167">
        <v>27</v>
      </c>
      <c r="B167" t="s">
        <v>8907</v>
      </c>
      <c r="AB167">
        <v>3</v>
      </c>
      <c r="AC167" t="s">
        <v>6946</v>
      </c>
      <c r="AD167" s="10" t="s">
        <v>10984</v>
      </c>
      <c r="AE167" s="10" t="s">
        <v>136</v>
      </c>
      <c r="AF167" s="10" t="s">
        <v>9072</v>
      </c>
      <c r="AG167" s="10" t="s">
        <v>11774</v>
      </c>
      <c r="AH167" s="10" t="s">
        <v>136</v>
      </c>
      <c r="AI167" s="10" t="s">
        <v>145</v>
      </c>
      <c r="AJ167" s="10" t="s">
        <v>145</v>
      </c>
      <c r="AK167" s="10" t="s">
        <v>145</v>
      </c>
      <c r="AL167" s="10" t="s">
        <v>136</v>
      </c>
      <c r="AM167" s="10" t="s">
        <v>145</v>
      </c>
      <c r="AN167" s="10" t="s">
        <v>145</v>
      </c>
      <c r="AW167" t="s">
        <v>11062</v>
      </c>
      <c r="AX167" t="s">
        <v>161</v>
      </c>
      <c r="AY167" t="s">
        <v>138</v>
      </c>
      <c r="AZ167" t="s">
        <v>141</v>
      </c>
      <c r="BA167">
        <v>1</v>
      </c>
      <c r="BB167" t="s">
        <v>11767</v>
      </c>
      <c r="BC167" t="s">
        <v>11770</v>
      </c>
      <c r="BD167" t="s">
        <v>11115</v>
      </c>
      <c r="BE167" t="s">
        <v>9182</v>
      </c>
      <c r="BF167" t="s">
        <v>132</v>
      </c>
      <c r="BG167" t="s">
        <v>132</v>
      </c>
      <c r="CE167">
        <v>4</v>
      </c>
      <c r="CF167" t="s">
        <v>10776</v>
      </c>
      <c r="CG167" t="s">
        <v>5934</v>
      </c>
      <c r="CH167">
        <v>1</v>
      </c>
      <c r="CI167">
        <v>0</v>
      </c>
      <c r="CJ167">
        <v>0</v>
      </c>
      <c r="CK167">
        <v>90</v>
      </c>
      <c r="CL167">
        <f t="shared" si="12"/>
        <v>0.36</v>
      </c>
      <c r="DA167" t="s">
        <v>10791</v>
      </c>
      <c r="DB167">
        <v>1</v>
      </c>
      <c r="DF167">
        <f t="shared" si="13"/>
        <v>0</v>
      </c>
      <c r="DG167">
        <v>50</v>
      </c>
      <c r="DH167">
        <v>50</v>
      </c>
    </row>
    <row r="168" spans="1:112" x14ac:dyDescent="0.25">
      <c r="A168">
        <v>4</v>
      </c>
      <c r="B168" t="s">
        <v>8907</v>
      </c>
      <c r="AB168">
        <v>3</v>
      </c>
      <c r="AC168" t="s">
        <v>6947</v>
      </c>
      <c r="AD168" t="s">
        <v>10972</v>
      </c>
      <c r="AE168" t="s">
        <v>84</v>
      </c>
      <c r="AF168" t="s">
        <v>142</v>
      </c>
      <c r="AG168" t="s">
        <v>11771</v>
      </c>
      <c r="AH168" t="s">
        <v>84</v>
      </c>
      <c r="AI168" t="s">
        <v>132</v>
      </c>
      <c r="AJ168" t="s">
        <v>132</v>
      </c>
      <c r="AK168" t="s">
        <v>132</v>
      </c>
      <c r="AL168" t="s">
        <v>84</v>
      </c>
      <c r="AM168" t="s">
        <v>132</v>
      </c>
      <c r="AN168" t="s">
        <v>132</v>
      </c>
      <c r="AW168" t="s">
        <v>11063</v>
      </c>
      <c r="AX168" t="s">
        <v>142</v>
      </c>
      <c r="AY168" t="s">
        <v>138</v>
      </c>
      <c r="AZ168" t="s">
        <v>215</v>
      </c>
      <c r="BA168">
        <v>1</v>
      </c>
      <c r="BB168" t="s">
        <v>841</v>
      </c>
      <c r="BC168" t="s">
        <v>11770</v>
      </c>
      <c r="BD168" t="s">
        <v>11116</v>
      </c>
      <c r="BE168" t="s">
        <v>9182</v>
      </c>
      <c r="BF168" t="s">
        <v>132</v>
      </c>
      <c r="BG168" t="s">
        <v>132</v>
      </c>
      <c r="CE168">
        <v>2</v>
      </c>
      <c r="CF168" t="s">
        <v>10777</v>
      </c>
      <c r="CG168" t="s">
        <v>5934</v>
      </c>
      <c r="CH168">
        <v>1</v>
      </c>
      <c r="CI168">
        <v>0</v>
      </c>
      <c r="CJ168">
        <v>0</v>
      </c>
      <c r="CK168">
        <v>90</v>
      </c>
      <c r="CL168">
        <f t="shared" si="12"/>
        <v>0.18</v>
      </c>
      <c r="DA168" t="s">
        <v>10791</v>
      </c>
      <c r="DB168">
        <v>2</v>
      </c>
      <c r="DF168">
        <f t="shared" si="13"/>
        <v>0</v>
      </c>
      <c r="DG168">
        <v>25.5</v>
      </c>
      <c r="DH168">
        <v>25</v>
      </c>
    </row>
    <row r="169" spans="1:112" x14ac:dyDescent="0.25">
      <c r="A169">
        <v>168</v>
      </c>
      <c r="B169" t="s">
        <v>8898</v>
      </c>
      <c r="L169">
        <v>6</v>
      </c>
      <c r="AB169">
        <v>5</v>
      </c>
      <c r="AC169" t="s">
        <v>6957</v>
      </c>
      <c r="AD169" t="s">
        <v>10972</v>
      </c>
      <c r="AE169" t="s">
        <v>84</v>
      </c>
      <c r="AF169" t="s">
        <v>142</v>
      </c>
      <c r="AG169" t="s">
        <v>11771</v>
      </c>
      <c r="AH169" t="s">
        <v>84</v>
      </c>
      <c r="AI169" t="s">
        <v>132</v>
      </c>
      <c r="AJ169" t="s">
        <v>132</v>
      </c>
      <c r="AK169" t="s">
        <v>132</v>
      </c>
      <c r="AL169" t="s">
        <v>84</v>
      </c>
      <c r="AM169" t="s">
        <v>132</v>
      </c>
      <c r="AN169" t="s">
        <v>132</v>
      </c>
      <c r="AO169" t="s">
        <v>9009</v>
      </c>
      <c r="AP169" t="s">
        <v>161</v>
      </c>
      <c r="AQ169" t="s">
        <v>864</v>
      </c>
      <c r="AR169" t="s">
        <v>11770</v>
      </c>
      <c r="AS169" t="s">
        <v>9157</v>
      </c>
      <c r="AT169" t="s">
        <v>9182</v>
      </c>
      <c r="AU169" t="s">
        <v>132</v>
      </c>
      <c r="AV169" t="s">
        <v>132</v>
      </c>
      <c r="BA169">
        <v>0</v>
      </c>
      <c r="CE169">
        <v>2</v>
      </c>
      <c r="CF169" t="s">
        <v>10778</v>
      </c>
      <c r="CG169" t="s">
        <v>5934</v>
      </c>
      <c r="CH169">
        <v>1</v>
      </c>
      <c r="CI169">
        <v>0</v>
      </c>
      <c r="CJ169">
        <v>0</v>
      </c>
      <c r="CK169">
        <v>90</v>
      </c>
      <c r="CL169">
        <f t="shared" si="12"/>
        <v>0.18</v>
      </c>
      <c r="DA169" t="s">
        <v>10791</v>
      </c>
      <c r="DB169">
        <v>3</v>
      </c>
      <c r="DF169">
        <f t="shared" si="13"/>
        <v>0</v>
      </c>
      <c r="DG169">
        <v>50</v>
      </c>
      <c r="DH169">
        <v>50</v>
      </c>
    </row>
    <row r="170" spans="1:112" x14ac:dyDescent="0.25">
      <c r="A170">
        <v>24</v>
      </c>
      <c r="B170" t="s">
        <v>216</v>
      </c>
      <c r="AC170" t="s">
        <v>7012</v>
      </c>
      <c r="AD170" t="s">
        <v>10972</v>
      </c>
      <c r="AE170" t="s">
        <v>84</v>
      </c>
      <c r="AF170" t="s">
        <v>142</v>
      </c>
      <c r="AG170" t="s">
        <v>11771</v>
      </c>
      <c r="AH170" t="s">
        <v>84</v>
      </c>
      <c r="AI170" t="s">
        <v>132</v>
      </c>
      <c r="AJ170" t="s">
        <v>132</v>
      </c>
      <c r="AK170" t="s">
        <v>132</v>
      </c>
      <c r="AL170" t="s">
        <v>84</v>
      </c>
      <c r="AM170" t="s">
        <v>132</v>
      </c>
      <c r="AN170" t="s">
        <v>132</v>
      </c>
      <c r="AO170" t="s">
        <v>9011</v>
      </c>
      <c r="AP170" t="s">
        <v>137</v>
      </c>
      <c r="AQ170" t="s">
        <v>138</v>
      </c>
      <c r="AR170" t="s">
        <v>11770</v>
      </c>
      <c r="AS170" t="s">
        <v>84</v>
      </c>
      <c r="AT170" t="s">
        <v>132</v>
      </c>
      <c r="AU170" t="s">
        <v>132</v>
      </c>
      <c r="AV170" t="s">
        <v>132</v>
      </c>
      <c r="AW170" t="s">
        <v>9010</v>
      </c>
      <c r="AX170" t="s">
        <v>163</v>
      </c>
      <c r="AY170" t="s">
        <v>138</v>
      </c>
      <c r="AZ170" t="s">
        <v>163</v>
      </c>
      <c r="BA170">
        <v>19.993150684931507</v>
      </c>
      <c r="BB170" t="s">
        <v>320</v>
      </c>
      <c r="BC170" t="s">
        <v>11770</v>
      </c>
      <c r="BD170" t="s">
        <v>306</v>
      </c>
      <c r="BE170" t="s">
        <v>132</v>
      </c>
      <c r="BF170" t="s">
        <v>132</v>
      </c>
      <c r="BG170" t="s">
        <v>132</v>
      </c>
      <c r="CE170">
        <v>4</v>
      </c>
      <c r="CF170" t="s">
        <v>10779</v>
      </c>
      <c r="CG170" t="s">
        <v>5934</v>
      </c>
      <c r="CH170">
        <v>1</v>
      </c>
      <c r="CI170">
        <v>0</v>
      </c>
      <c r="CJ170">
        <v>0</v>
      </c>
      <c r="CK170">
        <v>90</v>
      </c>
      <c r="CL170">
        <f t="shared" si="12"/>
        <v>0.36</v>
      </c>
      <c r="DA170" t="s">
        <v>10749</v>
      </c>
      <c r="DB170">
        <v>0</v>
      </c>
      <c r="DC170">
        <v>0.36</v>
      </c>
      <c r="DE170">
        <v>3</v>
      </c>
      <c r="DF170">
        <f t="shared" si="13"/>
        <v>3.36</v>
      </c>
      <c r="DG170">
        <v>6.375</v>
      </c>
      <c r="DH170">
        <v>6</v>
      </c>
    </row>
    <row r="171" spans="1:112" x14ac:dyDescent="0.25">
      <c r="A171">
        <v>0</v>
      </c>
      <c r="B171" t="s">
        <v>216</v>
      </c>
      <c r="AC171" t="s">
        <v>7031</v>
      </c>
      <c r="AD171" t="s">
        <v>10972</v>
      </c>
      <c r="AE171" t="s">
        <v>84</v>
      </c>
      <c r="AF171" t="s">
        <v>142</v>
      </c>
      <c r="AG171" t="s">
        <v>11771</v>
      </c>
      <c r="AH171" t="s">
        <v>84</v>
      </c>
      <c r="AI171" t="s">
        <v>132</v>
      </c>
      <c r="AJ171" t="s">
        <v>132</v>
      </c>
      <c r="AK171" t="s">
        <v>132</v>
      </c>
      <c r="AL171" t="s">
        <v>84</v>
      </c>
      <c r="AM171" t="s">
        <v>132</v>
      </c>
      <c r="AN171" t="s">
        <v>132</v>
      </c>
      <c r="AO171" t="s">
        <v>11020</v>
      </c>
      <c r="AP171" t="s">
        <v>84</v>
      </c>
      <c r="AQ171" t="s">
        <v>138</v>
      </c>
      <c r="AR171" t="s">
        <v>11770</v>
      </c>
      <c r="AS171" t="s">
        <v>84</v>
      </c>
      <c r="AT171" t="s">
        <v>132</v>
      </c>
      <c r="AU171" t="s">
        <v>132</v>
      </c>
      <c r="AV171" t="s">
        <v>132</v>
      </c>
      <c r="AW171" t="s">
        <v>9012</v>
      </c>
      <c r="AX171" t="s">
        <v>84</v>
      </c>
      <c r="AY171" t="s">
        <v>138</v>
      </c>
      <c r="AZ171" t="s">
        <v>161</v>
      </c>
      <c r="BA171">
        <v>13</v>
      </c>
      <c r="BB171" t="s">
        <v>320</v>
      </c>
      <c r="BC171" t="s">
        <v>11770</v>
      </c>
      <c r="BD171" t="s">
        <v>168</v>
      </c>
      <c r="BE171" t="s">
        <v>132</v>
      </c>
      <c r="BF171" t="s">
        <v>132</v>
      </c>
      <c r="BG171" t="s">
        <v>132</v>
      </c>
      <c r="CE171">
        <v>8</v>
      </c>
      <c r="CF171" t="s">
        <v>10816</v>
      </c>
      <c r="CG171" t="s">
        <v>5934</v>
      </c>
      <c r="CH171">
        <v>2</v>
      </c>
      <c r="CI171">
        <v>1</v>
      </c>
      <c r="CJ171">
        <v>0</v>
      </c>
      <c r="CK171">
        <v>90</v>
      </c>
      <c r="CL171">
        <f t="shared" si="12"/>
        <v>1.44</v>
      </c>
      <c r="DA171" t="s">
        <v>10749</v>
      </c>
      <c r="DB171">
        <v>1</v>
      </c>
      <c r="DF171">
        <f t="shared" si="13"/>
        <v>0</v>
      </c>
      <c r="DG171">
        <v>50</v>
      </c>
      <c r="DH171">
        <v>50</v>
      </c>
    </row>
    <row r="172" spans="1:112" x14ac:dyDescent="0.25">
      <c r="A172">
        <v>16</v>
      </c>
      <c r="B172" t="s">
        <v>8900</v>
      </c>
      <c r="K172">
        <v>4</v>
      </c>
      <c r="AC172" t="s">
        <v>6969</v>
      </c>
      <c r="AD172" t="s">
        <v>10972</v>
      </c>
      <c r="AE172" t="s">
        <v>84</v>
      </c>
      <c r="AF172" t="s">
        <v>142</v>
      </c>
      <c r="AG172" t="s">
        <v>11771</v>
      </c>
      <c r="AH172" t="s">
        <v>84</v>
      </c>
      <c r="AI172" t="s">
        <v>132</v>
      </c>
      <c r="AJ172" t="s">
        <v>132</v>
      </c>
      <c r="AK172" t="s">
        <v>132</v>
      </c>
      <c r="AL172" t="s">
        <v>84</v>
      </c>
      <c r="AM172" t="s">
        <v>132</v>
      </c>
      <c r="AN172" t="s">
        <v>132</v>
      </c>
      <c r="AO172" t="s">
        <v>9014</v>
      </c>
      <c r="AP172" t="s">
        <v>161</v>
      </c>
      <c r="AQ172" t="s">
        <v>138</v>
      </c>
      <c r="AR172" t="s">
        <v>11770</v>
      </c>
      <c r="AS172" t="s">
        <v>9158</v>
      </c>
      <c r="AT172" t="s">
        <v>9182</v>
      </c>
      <c r="AU172" t="s">
        <v>132</v>
      </c>
      <c r="AV172" t="s">
        <v>132</v>
      </c>
      <c r="AW172" t="s">
        <v>9013</v>
      </c>
      <c r="AX172" t="s">
        <v>160</v>
      </c>
      <c r="AY172" t="s">
        <v>138</v>
      </c>
      <c r="AZ172" t="s">
        <v>163</v>
      </c>
      <c r="BA172">
        <v>20</v>
      </c>
      <c r="BB172" t="s">
        <v>320</v>
      </c>
      <c r="BC172" t="s">
        <v>11770</v>
      </c>
      <c r="BD172" t="s">
        <v>9078</v>
      </c>
      <c r="BE172" t="s">
        <v>132</v>
      </c>
      <c r="BF172" t="s">
        <v>132</v>
      </c>
      <c r="BG172" t="s">
        <v>132</v>
      </c>
      <c r="CE172">
        <v>2</v>
      </c>
      <c r="CF172" t="s">
        <v>10780</v>
      </c>
      <c r="CG172" t="s">
        <v>5934</v>
      </c>
      <c r="CH172">
        <v>1</v>
      </c>
      <c r="CI172">
        <v>0</v>
      </c>
      <c r="CJ172">
        <v>0</v>
      </c>
      <c r="CK172">
        <v>90</v>
      </c>
      <c r="CL172">
        <f t="shared" si="12"/>
        <v>0.18</v>
      </c>
      <c r="DA172" t="s">
        <v>10749</v>
      </c>
      <c r="DB172">
        <v>2</v>
      </c>
      <c r="DF172">
        <f t="shared" si="13"/>
        <v>0</v>
      </c>
      <c r="DG172">
        <v>25.5</v>
      </c>
      <c r="DH172">
        <v>25</v>
      </c>
    </row>
    <row r="173" spans="1:112" x14ac:dyDescent="0.25">
      <c r="A173">
        <v>336</v>
      </c>
      <c r="B173" t="s">
        <v>216</v>
      </c>
      <c r="AC173" t="s">
        <v>6959</v>
      </c>
      <c r="AD173" t="s">
        <v>10972</v>
      </c>
      <c r="AE173" t="s">
        <v>84</v>
      </c>
      <c r="AF173" t="s">
        <v>142</v>
      </c>
      <c r="AG173" t="s">
        <v>11771</v>
      </c>
      <c r="AH173" t="s">
        <v>84</v>
      </c>
      <c r="AI173" t="s">
        <v>132</v>
      </c>
      <c r="AJ173" t="s">
        <v>132</v>
      </c>
      <c r="AK173" t="s">
        <v>132</v>
      </c>
      <c r="AL173" t="s">
        <v>84</v>
      </c>
      <c r="AM173" t="s">
        <v>132</v>
      </c>
      <c r="AN173" t="s">
        <v>132</v>
      </c>
      <c r="AO173" t="s">
        <v>9014</v>
      </c>
      <c r="AP173" t="s">
        <v>161</v>
      </c>
      <c r="AQ173" t="s">
        <v>138</v>
      </c>
      <c r="AR173" t="s">
        <v>11770</v>
      </c>
      <c r="AS173" t="s">
        <v>9158</v>
      </c>
      <c r="AT173" t="s">
        <v>9182</v>
      </c>
      <c r="AU173" t="s">
        <v>132</v>
      </c>
      <c r="AV173" t="s">
        <v>132</v>
      </c>
      <c r="AW173" t="s">
        <v>9015</v>
      </c>
      <c r="AX173" t="s">
        <v>160</v>
      </c>
      <c r="AY173" t="s">
        <v>138</v>
      </c>
      <c r="AZ173" t="s">
        <v>144</v>
      </c>
      <c r="BA173">
        <v>20</v>
      </c>
      <c r="BB173" t="s">
        <v>320</v>
      </c>
      <c r="BC173" t="s">
        <v>11770</v>
      </c>
      <c r="BD173" t="s">
        <v>305</v>
      </c>
      <c r="BE173" t="s">
        <v>132</v>
      </c>
      <c r="BF173" t="s">
        <v>132</v>
      </c>
      <c r="BG173" t="s">
        <v>132</v>
      </c>
      <c r="CE173">
        <v>2</v>
      </c>
      <c r="CF173" t="s">
        <v>10781</v>
      </c>
      <c r="CG173" t="s">
        <v>5934</v>
      </c>
      <c r="CH173">
        <v>1</v>
      </c>
      <c r="CI173">
        <v>0</v>
      </c>
      <c r="CJ173">
        <v>0</v>
      </c>
      <c r="CK173">
        <v>90</v>
      </c>
      <c r="CL173">
        <f t="shared" si="12"/>
        <v>0.18</v>
      </c>
      <c r="DA173" t="s">
        <v>10749</v>
      </c>
      <c r="DB173">
        <v>3</v>
      </c>
      <c r="DF173">
        <f t="shared" si="13"/>
        <v>0</v>
      </c>
      <c r="DG173">
        <v>50</v>
      </c>
      <c r="DH173">
        <v>50</v>
      </c>
    </row>
    <row r="174" spans="1:112" x14ac:dyDescent="0.25">
      <c r="A174">
        <v>16</v>
      </c>
      <c r="B174" t="s">
        <v>8901</v>
      </c>
      <c r="I174">
        <v>2</v>
      </c>
      <c r="AC174" t="s">
        <v>10816</v>
      </c>
      <c r="AD174" t="s">
        <v>10972</v>
      </c>
      <c r="AE174" t="s">
        <v>84</v>
      </c>
      <c r="AF174" t="s">
        <v>142</v>
      </c>
      <c r="AG174" t="s">
        <v>11771</v>
      </c>
      <c r="AH174" t="s">
        <v>84</v>
      </c>
      <c r="AI174" t="s">
        <v>132</v>
      </c>
      <c r="AJ174" t="s">
        <v>132</v>
      </c>
      <c r="AK174" t="s">
        <v>132</v>
      </c>
      <c r="AL174" t="s">
        <v>84</v>
      </c>
      <c r="AM174" t="s">
        <v>132</v>
      </c>
      <c r="AN174" t="s">
        <v>132</v>
      </c>
      <c r="AO174" t="s">
        <v>9014</v>
      </c>
      <c r="AP174" t="s">
        <v>161</v>
      </c>
      <c r="AQ174" t="s">
        <v>138</v>
      </c>
      <c r="AR174" t="s">
        <v>11770</v>
      </c>
      <c r="AS174" t="s">
        <v>9158</v>
      </c>
      <c r="AT174" t="s">
        <v>9182</v>
      </c>
      <c r="AU174" t="s">
        <v>132</v>
      </c>
      <c r="AV174" t="s">
        <v>132</v>
      </c>
      <c r="AW174" t="s">
        <v>9016</v>
      </c>
      <c r="AX174" t="s">
        <v>84</v>
      </c>
      <c r="AY174" t="s">
        <v>138</v>
      </c>
      <c r="AZ174" t="s">
        <v>163</v>
      </c>
      <c r="BA174">
        <v>11</v>
      </c>
      <c r="BB174" t="s">
        <v>841</v>
      </c>
      <c r="BC174" t="s">
        <v>11770</v>
      </c>
      <c r="BD174" t="s">
        <v>9078</v>
      </c>
      <c r="BE174" t="s">
        <v>132</v>
      </c>
      <c r="BF174" t="s">
        <v>132</v>
      </c>
      <c r="BG174" t="s">
        <v>132</v>
      </c>
      <c r="CE174">
        <v>2</v>
      </c>
      <c r="CF174" t="s">
        <v>10782</v>
      </c>
      <c r="CG174" t="s">
        <v>5934</v>
      </c>
      <c r="CH174">
        <v>1</v>
      </c>
      <c r="CI174">
        <v>0</v>
      </c>
      <c r="CJ174">
        <v>0</v>
      </c>
      <c r="CK174">
        <v>90</v>
      </c>
      <c r="CL174">
        <f t="shared" si="12"/>
        <v>0.18</v>
      </c>
      <c r="DA174" t="s">
        <v>10769</v>
      </c>
      <c r="DB174">
        <v>0</v>
      </c>
      <c r="DC174">
        <v>0.18</v>
      </c>
      <c r="DE174">
        <v>1.5</v>
      </c>
      <c r="DF174">
        <f t="shared" si="13"/>
        <v>1.68</v>
      </c>
      <c r="DG174">
        <v>6.375</v>
      </c>
      <c r="DH174">
        <v>6</v>
      </c>
    </row>
    <row r="175" spans="1:112" ht="162.5" x14ac:dyDescent="0.25">
      <c r="A175">
        <v>96</v>
      </c>
      <c r="B175" t="s">
        <v>8899</v>
      </c>
      <c r="L175">
        <v>6</v>
      </c>
      <c r="AC175" t="s">
        <v>6974</v>
      </c>
      <c r="AD175" t="s">
        <v>10972</v>
      </c>
      <c r="AE175" t="s">
        <v>84</v>
      </c>
      <c r="AF175" t="s">
        <v>142</v>
      </c>
      <c r="AG175" t="s">
        <v>11771</v>
      </c>
      <c r="AH175" t="s">
        <v>84</v>
      </c>
      <c r="AI175" t="s">
        <v>132</v>
      </c>
      <c r="AJ175" t="s">
        <v>132</v>
      </c>
      <c r="AK175" t="s">
        <v>132</v>
      </c>
      <c r="AL175" t="s">
        <v>84</v>
      </c>
      <c r="AM175" t="s">
        <v>132</v>
      </c>
      <c r="AN175" t="s">
        <v>132</v>
      </c>
      <c r="AO175" s="10" t="s">
        <v>11065</v>
      </c>
      <c r="AP175" s="10" t="s">
        <v>11085</v>
      </c>
      <c r="AQ175" s="10" t="s">
        <v>164</v>
      </c>
      <c r="AR175" s="10" t="s">
        <v>11773</v>
      </c>
      <c r="AS175" s="10" t="s">
        <v>11119</v>
      </c>
      <c r="AT175" s="10" t="s">
        <v>9201</v>
      </c>
      <c r="AU175" s="10" t="s">
        <v>145</v>
      </c>
      <c r="AV175" s="10" t="s">
        <v>145</v>
      </c>
      <c r="AW175" t="s">
        <v>11064</v>
      </c>
      <c r="AX175" t="s">
        <v>170</v>
      </c>
      <c r="AY175" t="s">
        <v>138</v>
      </c>
      <c r="AZ175" t="s">
        <v>163</v>
      </c>
      <c r="BA175">
        <v>1</v>
      </c>
      <c r="BB175" t="s">
        <v>11756</v>
      </c>
      <c r="BC175" t="s">
        <v>11770</v>
      </c>
      <c r="BD175" t="s">
        <v>11117</v>
      </c>
      <c r="BE175" t="s">
        <v>132</v>
      </c>
      <c r="BF175" t="s">
        <v>132</v>
      </c>
      <c r="BG175" t="s">
        <v>132</v>
      </c>
      <c r="CE175">
        <v>2</v>
      </c>
      <c r="CF175" t="s">
        <v>10783</v>
      </c>
      <c r="CG175" t="s">
        <v>5934</v>
      </c>
      <c r="CH175">
        <v>1</v>
      </c>
      <c r="CI175">
        <v>0</v>
      </c>
      <c r="CJ175">
        <v>0</v>
      </c>
      <c r="CK175">
        <v>90</v>
      </c>
      <c r="CL175">
        <f t="shared" si="12"/>
        <v>0.18</v>
      </c>
      <c r="DA175" t="s">
        <v>10769</v>
      </c>
      <c r="DB175">
        <v>1</v>
      </c>
      <c r="DF175">
        <f t="shared" si="13"/>
        <v>0</v>
      </c>
      <c r="DG175">
        <v>50</v>
      </c>
      <c r="DH175">
        <v>50</v>
      </c>
    </row>
    <row r="176" spans="1:112" x14ac:dyDescent="0.25">
      <c r="A176">
        <v>168</v>
      </c>
      <c r="B176" t="s">
        <v>8892</v>
      </c>
      <c r="J176">
        <v>4</v>
      </c>
      <c r="AC176" t="s">
        <v>10814</v>
      </c>
      <c r="AD176" t="s">
        <v>10972</v>
      </c>
      <c r="AE176" t="s">
        <v>84</v>
      </c>
      <c r="AF176" t="s">
        <v>142</v>
      </c>
      <c r="AG176" t="s">
        <v>11771</v>
      </c>
      <c r="AH176" t="s">
        <v>84</v>
      </c>
      <c r="AI176" t="s">
        <v>132</v>
      </c>
      <c r="AJ176" t="s">
        <v>132</v>
      </c>
      <c r="AK176" t="s">
        <v>132</v>
      </c>
      <c r="AL176" t="s">
        <v>84</v>
      </c>
      <c r="AM176" t="s">
        <v>132</v>
      </c>
      <c r="AN176" t="s">
        <v>132</v>
      </c>
      <c r="AO176" t="s">
        <v>9014</v>
      </c>
      <c r="AP176" t="s">
        <v>161</v>
      </c>
      <c r="AQ176" t="s">
        <v>138</v>
      </c>
      <c r="AR176" t="s">
        <v>11770</v>
      </c>
      <c r="AS176" t="s">
        <v>11118</v>
      </c>
      <c r="AT176" t="s">
        <v>9182</v>
      </c>
      <c r="AU176" t="s">
        <v>132</v>
      </c>
      <c r="AV176" t="s">
        <v>132</v>
      </c>
      <c r="AW176" t="s">
        <v>11066</v>
      </c>
      <c r="AX176" t="s">
        <v>161</v>
      </c>
      <c r="AY176" t="s">
        <v>138</v>
      </c>
      <c r="AZ176" t="s">
        <v>163</v>
      </c>
      <c r="BA176">
        <v>1</v>
      </c>
      <c r="BB176" t="s">
        <v>11756</v>
      </c>
      <c r="BC176" t="s">
        <v>11770</v>
      </c>
      <c r="BD176" t="s">
        <v>144</v>
      </c>
      <c r="BE176" t="s">
        <v>132</v>
      </c>
      <c r="BF176" t="s">
        <v>132</v>
      </c>
      <c r="BG176" t="s">
        <v>132</v>
      </c>
      <c r="CE176">
        <v>2</v>
      </c>
      <c r="CF176" t="s">
        <v>10784</v>
      </c>
      <c r="CG176" t="s">
        <v>5934</v>
      </c>
      <c r="CH176">
        <v>1</v>
      </c>
      <c r="CI176">
        <v>0</v>
      </c>
      <c r="CJ176">
        <v>0</v>
      </c>
      <c r="CK176">
        <v>90</v>
      </c>
      <c r="CL176">
        <f t="shared" si="12"/>
        <v>0.18</v>
      </c>
      <c r="DA176" t="s">
        <v>10768</v>
      </c>
      <c r="DB176">
        <v>0</v>
      </c>
      <c r="DC176">
        <v>0.18</v>
      </c>
      <c r="DE176">
        <v>1.5</v>
      </c>
      <c r="DF176">
        <f t="shared" si="13"/>
        <v>1.68</v>
      </c>
      <c r="DG176">
        <v>6.375</v>
      </c>
      <c r="DH176">
        <v>6</v>
      </c>
    </row>
    <row r="177" spans="1:112" ht="87.5" x14ac:dyDescent="0.25">
      <c r="A177">
        <v>24</v>
      </c>
      <c r="B177" t="s">
        <v>801</v>
      </c>
      <c r="AB177">
        <v>5</v>
      </c>
      <c r="AC177" t="s">
        <v>7013</v>
      </c>
      <c r="AD177" s="10" t="s">
        <v>11067</v>
      </c>
      <c r="AE177" s="10" t="s">
        <v>9052</v>
      </c>
      <c r="AF177" s="10" t="s">
        <v>9087</v>
      </c>
      <c r="AG177" s="10" t="s">
        <v>11777</v>
      </c>
      <c r="AH177" s="10" t="s">
        <v>9159</v>
      </c>
      <c r="AI177" s="10" t="s">
        <v>9187</v>
      </c>
      <c r="AJ177" s="10" t="s">
        <v>9187</v>
      </c>
      <c r="AK177" s="10" t="s">
        <v>9187</v>
      </c>
      <c r="AL177" s="10" t="s">
        <v>9052</v>
      </c>
      <c r="AM177" s="10" t="s">
        <v>9187</v>
      </c>
      <c r="AN177" s="10" t="s">
        <v>9187</v>
      </c>
      <c r="AW177" t="s">
        <v>9017</v>
      </c>
      <c r="AX177" t="s">
        <v>84</v>
      </c>
      <c r="AY177" t="s">
        <v>138</v>
      </c>
      <c r="AZ177" t="s">
        <v>859</v>
      </c>
      <c r="BA177">
        <v>20</v>
      </c>
      <c r="BB177" t="s">
        <v>11768</v>
      </c>
      <c r="BC177" t="s">
        <v>11770</v>
      </c>
      <c r="BD177" t="s">
        <v>166</v>
      </c>
      <c r="BE177" t="s">
        <v>132</v>
      </c>
      <c r="BF177" t="s">
        <v>132</v>
      </c>
      <c r="BG177" t="s">
        <v>132</v>
      </c>
      <c r="CE177">
        <v>2</v>
      </c>
      <c r="CF177" t="s">
        <v>10785</v>
      </c>
      <c r="CG177" t="s">
        <v>5934</v>
      </c>
      <c r="CH177">
        <v>1</v>
      </c>
      <c r="CI177">
        <v>0</v>
      </c>
      <c r="CJ177">
        <v>0</v>
      </c>
      <c r="CK177">
        <v>90</v>
      </c>
      <c r="CL177">
        <f t="shared" si="12"/>
        <v>0.18</v>
      </c>
      <c r="DA177" t="s">
        <v>10768</v>
      </c>
      <c r="DB177">
        <v>1</v>
      </c>
      <c r="DF177">
        <f t="shared" si="13"/>
        <v>0</v>
      </c>
      <c r="DG177">
        <v>50</v>
      </c>
      <c r="DH177">
        <v>50</v>
      </c>
    </row>
    <row r="178" spans="1:112" ht="62.5" x14ac:dyDescent="0.25">
      <c r="A178">
        <v>0</v>
      </c>
      <c r="B178" t="s">
        <v>8907</v>
      </c>
      <c r="AB178">
        <v>3</v>
      </c>
      <c r="AC178" t="s">
        <v>7014</v>
      </c>
      <c r="AD178" s="10" t="s">
        <v>10981</v>
      </c>
      <c r="AE178" s="10" t="s">
        <v>136</v>
      </c>
      <c r="AF178" s="10" t="s">
        <v>9072</v>
      </c>
      <c r="AG178" s="10" t="s">
        <v>11774</v>
      </c>
      <c r="AH178" s="10" t="s">
        <v>136</v>
      </c>
      <c r="AI178" s="10" t="s">
        <v>145</v>
      </c>
      <c r="AJ178" s="10" t="s">
        <v>145</v>
      </c>
      <c r="AK178" s="10" t="s">
        <v>145</v>
      </c>
      <c r="AL178" s="10" t="s">
        <v>136</v>
      </c>
      <c r="AM178" s="10" t="s">
        <v>145</v>
      </c>
      <c r="AN178" s="10" t="s">
        <v>145</v>
      </c>
      <c r="AW178" t="s">
        <v>9020</v>
      </c>
      <c r="AX178" t="s">
        <v>84</v>
      </c>
      <c r="AY178" t="s">
        <v>138</v>
      </c>
      <c r="AZ178" t="s">
        <v>163</v>
      </c>
      <c r="BA178">
        <v>42</v>
      </c>
      <c r="BB178" t="s">
        <v>320</v>
      </c>
      <c r="BC178" t="s">
        <v>11770</v>
      </c>
      <c r="BD178" t="s">
        <v>839</v>
      </c>
      <c r="BE178" t="s">
        <v>132</v>
      </c>
      <c r="BF178" t="s">
        <v>132</v>
      </c>
      <c r="BG178" t="s">
        <v>132</v>
      </c>
      <c r="CE178">
        <v>2</v>
      </c>
      <c r="CF178" t="s">
        <v>10786</v>
      </c>
      <c r="CG178" t="s">
        <v>5934</v>
      </c>
      <c r="CH178">
        <v>1</v>
      </c>
      <c r="CI178">
        <v>0</v>
      </c>
      <c r="CJ178">
        <v>0</v>
      </c>
      <c r="CK178">
        <v>90</v>
      </c>
      <c r="CL178">
        <f t="shared" si="12"/>
        <v>0.18</v>
      </c>
      <c r="DA178" t="s">
        <v>10792</v>
      </c>
      <c r="DB178">
        <v>0</v>
      </c>
      <c r="DC178">
        <v>0.18</v>
      </c>
      <c r="DE178">
        <v>1.5</v>
      </c>
      <c r="DF178">
        <f t="shared" si="13"/>
        <v>1.68</v>
      </c>
      <c r="DG178">
        <v>6.375</v>
      </c>
      <c r="DH178">
        <v>6</v>
      </c>
    </row>
    <row r="179" spans="1:112" x14ac:dyDescent="0.25">
      <c r="A179">
        <v>12</v>
      </c>
      <c r="B179" t="s">
        <v>216</v>
      </c>
      <c r="AC179" t="s">
        <v>10830</v>
      </c>
      <c r="AD179" t="s">
        <v>8922</v>
      </c>
      <c r="AE179" t="s">
        <v>84</v>
      </c>
      <c r="AF179" t="s">
        <v>138</v>
      </c>
      <c r="AG179" t="s">
        <v>11770</v>
      </c>
      <c r="AH179" t="s">
        <v>84</v>
      </c>
      <c r="AI179" t="s">
        <v>132</v>
      </c>
      <c r="AJ179" t="s">
        <v>132</v>
      </c>
      <c r="AK179" t="s">
        <v>132</v>
      </c>
      <c r="AL179" t="s">
        <v>84</v>
      </c>
      <c r="AM179" t="s">
        <v>132</v>
      </c>
      <c r="AN179" t="s">
        <v>132</v>
      </c>
      <c r="AW179" t="s">
        <v>11068</v>
      </c>
      <c r="AX179" t="s">
        <v>161</v>
      </c>
      <c r="AY179" t="s">
        <v>138</v>
      </c>
      <c r="AZ179" t="s">
        <v>142</v>
      </c>
      <c r="BA179">
        <v>1</v>
      </c>
      <c r="BB179" t="s">
        <v>319</v>
      </c>
      <c r="BC179" t="s">
        <v>11770</v>
      </c>
      <c r="BD179" t="s">
        <v>11120</v>
      </c>
      <c r="BE179" t="s">
        <v>132</v>
      </c>
      <c r="BF179" t="s">
        <v>132</v>
      </c>
      <c r="BG179" t="s">
        <v>132</v>
      </c>
      <c r="CE179">
        <v>2</v>
      </c>
      <c r="CF179" t="s">
        <v>10787</v>
      </c>
      <c r="CG179" t="s">
        <v>5934</v>
      </c>
      <c r="CH179">
        <v>1</v>
      </c>
      <c r="CI179">
        <v>0</v>
      </c>
      <c r="CJ179">
        <v>0</v>
      </c>
      <c r="CK179">
        <v>90</v>
      </c>
      <c r="CL179">
        <f t="shared" si="12"/>
        <v>0.18</v>
      </c>
      <c r="DA179" t="s">
        <v>10792</v>
      </c>
      <c r="DB179">
        <v>1</v>
      </c>
      <c r="DF179">
        <f t="shared" si="13"/>
        <v>0</v>
      </c>
      <c r="DG179">
        <v>50</v>
      </c>
      <c r="DH179">
        <v>50</v>
      </c>
    </row>
    <row r="180" spans="1:112" ht="62.5" x14ac:dyDescent="0.25">
      <c r="A180">
        <v>8</v>
      </c>
      <c r="B180" t="s">
        <v>216</v>
      </c>
      <c r="AC180" t="s">
        <v>10831</v>
      </c>
      <c r="AD180" s="10" t="s">
        <v>10982</v>
      </c>
      <c r="AE180" s="10" t="s">
        <v>136</v>
      </c>
      <c r="AF180" s="10" t="s">
        <v>9072</v>
      </c>
      <c r="AG180" s="10" t="s">
        <v>11774</v>
      </c>
      <c r="AH180" s="10" t="s">
        <v>136</v>
      </c>
      <c r="AI180" s="10" t="s">
        <v>145</v>
      </c>
      <c r="AJ180" s="10" t="s">
        <v>145</v>
      </c>
      <c r="AK180" s="10" t="s">
        <v>145</v>
      </c>
      <c r="AL180" s="10" t="s">
        <v>136</v>
      </c>
      <c r="AM180" s="10" t="s">
        <v>145</v>
      </c>
      <c r="AN180" s="10" t="s">
        <v>145</v>
      </c>
      <c r="AW180" t="s">
        <v>9018</v>
      </c>
      <c r="AX180" t="s">
        <v>84</v>
      </c>
      <c r="AY180" t="s">
        <v>138</v>
      </c>
      <c r="AZ180" t="s">
        <v>144</v>
      </c>
      <c r="BA180">
        <v>13</v>
      </c>
      <c r="BB180" t="s">
        <v>318</v>
      </c>
      <c r="BC180" t="s">
        <v>11770</v>
      </c>
      <c r="BD180" t="s">
        <v>169</v>
      </c>
      <c r="BE180" t="s">
        <v>132</v>
      </c>
      <c r="BF180" t="s">
        <v>132</v>
      </c>
      <c r="BG180" t="s">
        <v>132</v>
      </c>
      <c r="CE180">
        <v>2</v>
      </c>
      <c r="CF180" t="s">
        <v>10788</v>
      </c>
      <c r="CG180" t="s">
        <v>5934</v>
      </c>
      <c r="CH180">
        <v>1</v>
      </c>
      <c r="CI180">
        <v>0</v>
      </c>
      <c r="CJ180">
        <v>0</v>
      </c>
      <c r="CK180">
        <v>90</v>
      </c>
      <c r="CL180">
        <f t="shared" si="12"/>
        <v>0.18</v>
      </c>
      <c r="DA180" t="s">
        <v>10770</v>
      </c>
      <c r="DB180">
        <v>0</v>
      </c>
      <c r="DC180">
        <v>0.36</v>
      </c>
      <c r="DE180">
        <v>3</v>
      </c>
      <c r="DF180">
        <f t="shared" si="13"/>
        <v>3.36</v>
      </c>
      <c r="DG180">
        <v>6.375</v>
      </c>
      <c r="DH180">
        <v>6</v>
      </c>
    </row>
    <row r="181" spans="1:112" x14ac:dyDescent="0.25">
      <c r="A181">
        <v>60</v>
      </c>
      <c r="B181" t="s">
        <v>216</v>
      </c>
      <c r="AC181" t="s">
        <v>10842</v>
      </c>
      <c r="AD181" t="s">
        <v>8922</v>
      </c>
      <c r="AE181" t="s">
        <v>84</v>
      </c>
      <c r="AF181" t="s">
        <v>138</v>
      </c>
      <c r="AG181" t="s">
        <v>11770</v>
      </c>
      <c r="AH181" t="s">
        <v>84</v>
      </c>
      <c r="AI181" t="s">
        <v>132</v>
      </c>
      <c r="AJ181" t="s">
        <v>132</v>
      </c>
      <c r="AK181" t="s">
        <v>132</v>
      </c>
      <c r="AL181" t="s">
        <v>84</v>
      </c>
      <c r="AM181" t="s">
        <v>132</v>
      </c>
      <c r="AN181" t="s">
        <v>132</v>
      </c>
      <c r="AW181" t="s">
        <v>9019</v>
      </c>
      <c r="AX181" t="s">
        <v>165</v>
      </c>
      <c r="AY181" t="s">
        <v>138</v>
      </c>
      <c r="AZ181" t="s">
        <v>142</v>
      </c>
      <c r="BA181">
        <v>1</v>
      </c>
      <c r="BB181" t="s">
        <v>319</v>
      </c>
      <c r="BC181" t="s">
        <v>11770</v>
      </c>
      <c r="BD181" t="s">
        <v>141</v>
      </c>
      <c r="BE181" t="s">
        <v>132</v>
      </c>
      <c r="BF181" t="s">
        <v>132</v>
      </c>
      <c r="BG181" t="s">
        <v>132</v>
      </c>
      <c r="CE181">
        <v>2</v>
      </c>
      <c r="CF181" t="s">
        <v>6995</v>
      </c>
      <c r="CG181" t="s">
        <v>5934</v>
      </c>
      <c r="CH181">
        <v>1</v>
      </c>
      <c r="CI181">
        <v>0</v>
      </c>
      <c r="CJ181">
        <v>0</v>
      </c>
      <c r="CK181">
        <v>90</v>
      </c>
      <c r="CL181">
        <f t="shared" si="12"/>
        <v>0.18</v>
      </c>
      <c r="DA181" t="s">
        <v>10770</v>
      </c>
      <c r="DB181">
        <v>1</v>
      </c>
      <c r="DF181">
        <f t="shared" si="13"/>
        <v>0</v>
      </c>
      <c r="DG181">
        <v>50</v>
      </c>
      <c r="DH181">
        <v>50</v>
      </c>
    </row>
    <row r="182" spans="1:112" ht="62.5" x14ac:dyDescent="0.25">
      <c r="A182">
        <v>168</v>
      </c>
      <c r="B182" t="s">
        <v>8907</v>
      </c>
      <c r="AB182">
        <v>3</v>
      </c>
      <c r="AC182" t="s">
        <v>7015</v>
      </c>
      <c r="AD182" s="10" t="s">
        <v>10981</v>
      </c>
      <c r="AE182" s="10" t="s">
        <v>136</v>
      </c>
      <c r="AF182" s="10" t="s">
        <v>9072</v>
      </c>
      <c r="AG182" s="10" t="s">
        <v>11774</v>
      </c>
      <c r="AH182" s="10" t="s">
        <v>136</v>
      </c>
      <c r="AI182" s="10" t="s">
        <v>145</v>
      </c>
      <c r="AJ182" s="10" t="s">
        <v>145</v>
      </c>
      <c r="AK182" s="10" t="s">
        <v>145</v>
      </c>
      <c r="AL182" s="10" t="s">
        <v>136</v>
      </c>
      <c r="AM182" s="10" t="s">
        <v>145</v>
      </c>
      <c r="AN182" s="10" t="s">
        <v>145</v>
      </c>
      <c r="AW182" t="s">
        <v>9021</v>
      </c>
      <c r="AX182" t="s">
        <v>84</v>
      </c>
      <c r="AY182" t="s">
        <v>138</v>
      </c>
      <c r="AZ182" t="s">
        <v>140</v>
      </c>
      <c r="BA182">
        <v>42</v>
      </c>
      <c r="BB182" t="s">
        <v>320</v>
      </c>
      <c r="BC182" t="s">
        <v>11770</v>
      </c>
      <c r="BD182" t="s">
        <v>168</v>
      </c>
      <c r="BE182" t="s">
        <v>132</v>
      </c>
      <c r="BF182" t="s">
        <v>132</v>
      </c>
      <c r="BG182" t="s">
        <v>132</v>
      </c>
      <c r="CE182">
        <v>2</v>
      </c>
      <c r="CF182" t="s">
        <v>10789</v>
      </c>
      <c r="CG182" t="s">
        <v>5934</v>
      </c>
      <c r="CH182">
        <v>1</v>
      </c>
      <c r="CI182">
        <v>0</v>
      </c>
      <c r="CJ182">
        <v>0</v>
      </c>
      <c r="CK182">
        <v>90</v>
      </c>
      <c r="CL182">
        <f t="shared" si="12"/>
        <v>0.18</v>
      </c>
      <c r="DA182" t="s">
        <v>10770</v>
      </c>
      <c r="DB182">
        <v>2</v>
      </c>
      <c r="DF182">
        <f t="shared" si="13"/>
        <v>0</v>
      </c>
      <c r="DG182">
        <v>25.5</v>
      </c>
      <c r="DH182">
        <v>25</v>
      </c>
    </row>
    <row r="183" spans="1:112" ht="137.5" x14ac:dyDescent="0.25">
      <c r="A183">
        <v>0</v>
      </c>
      <c r="B183" t="s">
        <v>308</v>
      </c>
      <c r="AB183">
        <v>5</v>
      </c>
      <c r="AC183" t="s">
        <v>6938</v>
      </c>
      <c r="AD183" s="10" t="s">
        <v>11070</v>
      </c>
      <c r="AE183" s="10" t="s">
        <v>879</v>
      </c>
      <c r="AF183" s="10" t="s">
        <v>9072</v>
      </c>
      <c r="AG183" s="10" t="s">
        <v>11779</v>
      </c>
      <c r="AH183" s="10" t="s">
        <v>9161</v>
      </c>
      <c r="AI183" s="10" t="s">
        <v>9186</v>
      </c>
      <c r="AJ183" s="10" t="s">
        <v>145</v>
      </c>
      <c r="AK183" s="10" t="s">
        <v>145</v>
      </c>
      <c r="AL183" s="10" t="s">
        <v>136</v>
      </c>
      <c r="AM183" s="10" t="s">
        <v>145</v>
      </c>
      <c r="AN183" s="10" t="s">
        <v>145</v>
      </c>
      <c r="AO183" s="10" t="s">
        <v>9022</v>
      </c>
      <c r="AP183" s="10" t="s">
        <v>9066</v>
      </c>
      <c r="AQ183" s="10" t="s">
        <v>9061</v>
      </c>
      <c r="AR183" s="10" t="s">
        <v>11773</v>
      </c>
      <c r="AS183" s="10" t="s">
        <v>9160</v>
      </c>
      <c r="AT183" s="10" t="s">
        <v>9201</v>
      </c>
      <c r="AU183" s="10" t="s">
        <v>145</v>
      </c>
      <c r="AV183" s="10" t="s">
        <v>884</v>
      </c>
      <c r="AW183" t="s">
        <v>11069</v>
      </c>
      <c r="AX183" t="s">
        <v>84</v>
      </c>
      <c r="AY183" t="s">
        <v>138</v>
      </c>
      <c r="AZ183" t="s">
        <v>144</v>
      </c>
      <c r="BA183">
        <v>20</v>
      </c>
      <c r="BB183" t="s">
        <v>320</v>
      </c>
      <c r="BC183" t="s">
        <v>11770</v>
      </c>
      <c r="BD183" t="s">
        <v>167</v>
      </c>
      <c r="BE183" t="s">
        <v>132</v>
      </c>
      <c r="BF183" t="s">
        <v>132</v>
      </c>
      <c r="BG183" t="s">
        <v>132</v>
      </c>
      <c r="CE183">
        <v>2</v>
      </c>
      <c r="CF183" t="s">
        <v>10790</v>
      </c>
      <c r="CG183" t="s">
        <v>5934</v>
      </c>
      <c r="CH183">
        <v>1</v>
      </c>
      <c r="CI183">
        <v>0</v>
      </c>
      <c r="CJ183">
        <v>0</v>
      </c>
      <c r="CK183">
        <v>90</v>
      </c>
      <c r="CL183">
        <f t="shared" si="12"/>
        <v>0.18</v>
      </c>
      <c r="DA183" t="s">
        <v>10770</v>
      </c>
      <c r="DB183">
        <v>3</v>
      </c>
      <c r="DF183">
        <f t="shared" si="13"/>
        <v>0</v>
      </c>
      <c r="DG183">
        <v>50</v>
      </c>
      <c r="DH183">
        <v>50</v>
      </c>
    </row>
    <row r="184" spans="1:112" ht="137.5" x14ac:dyDescent="0.25">
      <c r="A184">
        <v>0</v>
      </c>
      <c r="B184" t="s">
        <v>308</v>
      </c>
      <c r="AB184">
        <v>5</v>
      </c>
      <c r="AC184" t="s">
        <v>6967</v>
      </c>
      <c r="AD184" s="10" t="s">
        <v>11072</v>
      </c>
      <c r="AE184" s="10" t="s">
        <v>9067</v>
      </c>
      <c r="AF184" s="10" t="s">
        <v>9089</v>
      </c>
      <c r="AG184" s="10" t="s">
        <v>11777</v>
      </c>
      <c r="AH184" s="10" t="s">
        <v>9163</v>
      </c>
      <c r="AI184" s="10" t="s">
        <v>9202</v>
      </c>
      <c r="AJ184" s="10" t="s">
        <v>9187</v>
      </c>
      <c r="AK184" s="10" t="s">
        <v>9187</v>
      </c>
      <c r="AL184" s="10" t="s">
        <v>9052</v>
      </c>
      <c r="AM184" s="10" t="s">
        <v>9187</v>
      </c>
      <c r="AN184" s="10" t="s">
        <v>9187</v>
      </c>
      <c r="AO184" s="10" t="s">
        <v>9023</v>
      </c>
      <c r="AP184" s="10" t="s">
        <v>9066</v>
      </c>
      <c r="AQ184" s="10" t="s">
        <v>9088</v>
      </c>
      <c r="AR184" s="10" t="s">
        <v>11773</v>
      </c>
      <c r="AS184" s="10" t="s">
        <v>9162</v>
      </c>
      <c r="AT184" s="10" t="s">
        <v>9195</v>
      </c>
      <c r="AU184" s="10" t="s">
        <v>145</v>
      </c>
      <c r="AV184" s="10" t="s">
        <v>145</v>
      </c>
      <c r="AW184" t="s">
        <v>11071</v>
      </c>
      <c r="AX184" t="s">
        <v>84</v>
      </c>
      <c r="AY184" t="s">
        <v>138</v>
      </c>
      <c r="AZ184" t="s">
        <v>144</v>
      </c>
      <c r="BA184">
        <v>20</v>
      </c>
      <c r="BB184" t="s">
        <v>320</v>
      </c>
      <c r="BC184" t="s">
        <v>11770</v>
      </c>
      <c r="BD184" t="s">
        <v>144</v>
      </c>
      <c r="BE184" t="s">
        <v>132</v>
      </c>
      <c r="BF184" t="s">
        <v>132</v>
      </c>
      <c r="BG184" t="s">
        <v>132</v>
      </c>
      <c r="CE184">
        <v>4</v>
      </c>
      <c r="CF184" t="s">
        <v>10791</v>
      </c>
      <c r="CG184" t="s">
        <v>5934</v>
      </c>
      <c r="CH184">
        <v>1</v>
      </c>
      <c r="CI184">
        <v>0</v>
      </c>
      <c r="CJ184">
        <v>0</v>
      </c>
      <c r="CK184">
        <v>90</v>
      </c>
      <c r="CL184">
        <f t="shared" si="12"/>
        <v>0.36</v>
      </c>
      <c r="DA184" t="s">
        <v>10772</v>
      </c>
      <c r="DB184">
        <v>0</v>
      </c>
      <c r="DC184">
        <v>0.36</v>
      </c>
      <c r="DE184">
        <v>3</v>
      </c>
      <c r="DF184">
        <f t="shared" si="13"/>
        <v>3.36</v>
      </c>
      <c r="DG184">
        <v>6.375</v>
      </c>
      <c r="DH184">
        <v>6</v>
      </c>
    </row>
    <row r="185" spans="1:112" x14ac:dyDescent="0.25">
      <c r="A185">
        <v>10</v>
      </c>
      <c r="B185" t="s">
        <v>6430</v>
      </c>
      <c r="L185">
        <v>5</v>
      </c>
      <c r="AB185">
        <v>3</v>
      </c>
      <c r="AC185" t="s">
        <v>6960</v>
      </c>
      <c r="AW185" t="s">
        <v>9024</v>
      </c>
      <c r="AX185" t="s">
        <v>163</v>
      </c>
      <c r="AY185" t="s">
        <v>138</v>
      </c>
      <c r="AZ185" t="s">
        <v>9090</v>
      </c>
      <c r="BA185">
        <v>2.0001141552511417</v>
      </c>
      <c r="BB185" t="s">
        <v>320</v>
      </c>
      <c r="BC185" t="s">
        <v>11770</v>
      </c>
      <c r="BD185" t="s">
        <v>9164</v>
      </c>
      <c r="BE185" t="s">
        <v>9182</v>
      </c>
      <c r="BF185" t="s">
        <v>132</v>
      </c>
      <c r="BG185" t="s">
        <v>132</v>
      </c>
      <c r="CE185">
        <v>2</v>
      </c>
      <c r="CF185" t="s">
        <v>10792</v>
      </c>
      <c r="CG185" t="s">
        <v>5934</v>
      </c>
      <c r="CH185">
        <v>1</v>
      </c>
      <c r="CI185">
        <v>0</v>
      </c>
      <c r="CJ185">
        <v>0</v>
      </c>
      <c r="CK185">
        <v>90</v>
      </c>
      <c r="CL185">
        <f t="shared" si="12"/>
        <v>0.18</v>
      </c>
      <c r="DA185" t="s">
        <v>10772</v>
      </c>
      <c r="DB185">
        <v>1</v>
      </c>
      <c r="DF185">
        <f t="shared" si="13"/>
        <v>0</v>
      </c>
      <c r="DG185">
        <v>50</v>
      </c>
      <c r="DH185">
        <v>50</v>
      </c>
    </row>
    <row r="186" spans="1:112" x14ac:dyDescent="0.25">
      <c r="A186">
        <v>730</v>
      </c>
      <c r="B186" t="s">
        <v>8896</v>
      </c>
      <c r="L186">
        <v>6</v>
      </c>
      <c r="Q186">
        <v>6</v>
      </c>
      <c r="AC186" t="s">
        <v>10850</v>
      </c>
      <c r="AD186" t="s">
        <v>10972</v>
      </c>
      <c r="AE186" t="s">
        <v>84</v>
      </c>
      <c r="AF186" t="s">
        <v>142</v>
      </c>
      <c r="AG186" t="s">
        <v>11771</v>
      </c>
      <c r="AH186" t="s">
        <v>84</v>
      </c>
      <c r="AI186" t="s">
        <v>132</v>
      </c>
      <c r="AJ186" t="s">
        <v>132</v>
      </c>
      <c r="AK186" t="s">
        <v>132</v>
      </c>
      <c r="AL186" t="s">
        <v>84</v>
      </c>
      <c r="AM186" t="s">
        <v>132</v>
      </c>
      <c r="AN186" t="s">
        <v>132</v>
      </c>
      <c r="AW186" t="s">
        <v>11073</v>
      </c>
      <c r="AX186" t="s">
        <v>163</v>
      </c>
      <c r="AY186" t="s">
        <v>138</v>
      </c>
      <c r="AZ186" t="s">
        <v>144</v>
      </c>
      <c r="BA186">
        <v>1</v>
      </c>
      <c r="BB186" t="s">
        <v>9093</v>
      </c>
      <c r="BC186" t="s">
        <v>11770</v>
      </c>
      <c r="BD186" t="s">
        <v>11117</v>
      </c>
      <c r="BE186" t="s">
        <v>132</v>
      </c>
      <c r="BF186" t="s">
        <v>132</v>
      </c>
      <c r="BG186" t="s">
        <v>132</v>
      </c>
      <c r="CE186">
        <v>4</v>
      </c>
      <c r="CF186" t="s">
        <v>11648</v>
      </c>
      <c r="CG186" t="s">
        <v>5934</v>
      </c>
      <c r="CH186">
        <v>2</v>
      </c>
      <c r="CI186">
        <v>1</v>
      </c>
      <c r="CJ186">
        <v>0</v>
      </c>
      <c r="CK186">
        <v>90</v>
      </c>
      <c r="CL186">
        <f t="shared" si="12"/>
        <v>0.72</v>
      </c>
      <c r="DA186" t="s">
        <v>10772</v>
      </c>
      <c r="DB186">
        <v>2</v>
      </c>
      <c r="DF186">
        <f t="shared" si="13"/>
        <v>0</v>
      </c>
      <c r="DG186">
        <v>25.5</v>
      </c>
      <c r="DH186">
        <v>25</v>
      </c>
    </row>
    <row r="187" spans="1:112" x14ac:dyDescent="0.25">
      <c r="A187">
        <v>730</v>
      </c>
      <c r="B187" t="s">
        <v>8896</v>
      </c>
      <c r="L187">
        <v>6</v>
      </c>
      <c r="Q187">
        <v>6</v>
      </c>
      <c r="AC187" t="s">
        <v>10851</v>
      </c>
      <c r="AD187" t="s">
        <v>10972</v>
      </c>
      <c r="AE187" t="s">
        <v>84</v>
      </c>
      <c r="AF187" t="s">
        <v>142</v>
      </c>
      <c r="AG187" t="s">
        <v>11771</v>
      </c>
      <c r="AH187" t="s">
        <v>84</v>
      </c>
      <c r="AI187" t="s">
        <v>132</v>
      </c>
      <c r="AJ187" t="s">
        <v>132</v>
      </c>
      <c r="AK187" t="s">
        <v>132</v>
      </c>
      <c r="AL187" t="s">
        <v>84</v>
      </c>
      <c r="AM187" t="s">
        <v>132</v>
      </c>
      <c r="AN187" t="s">
        <v>132</v>
      </c>
      <c r="AW187" t="s">
        <v>11074</v>
      </c>
      <c r="AX187" t="s">
        <v>163</v>
      </c>
      <c r="AY187" t="s">
        <v>138</v>
      </c>
      <c r="AZ187" t="s">
        <v>144</v>
      </c>
      <c r="BA187">
        <v>1</v>
      </c>
      <c r="BB187" t="s">
        <v>9093</v>
      </c>
      <c r="BC187" t="s">
        <v>11770</v>
      </c>
      <c r="BD187" t="s">
        <v>11117</v>
      </c>
      <c r="BE187" t="s">
        <v>132</v>
      </c>
      <c r="BF187" t="s">
        <v>132</v>
      </c>
      <c r="BG187" t="s">
        <v>132</v>
      </c>
      <c r="CE187">
        <v>4</v>
      </c>
      <c r="CF187" t="s">
        <v>11649</v>
      </c>
      <c r="CG187" t="s">
        <v>5934</v>
      </c>
      <c r="CH187">
        <v>2</v>
      </c>
      <c r="CI187">
        <v>1</v>
      </c>
      <c r="CJ187">
        <v>0</v>
      </c>
      <c r="CK187">
        <v>90</v>
      </c>
      <c r="CL187">
        <f t="shared" si="12"/>
        <v>0.72</v>
      </c>
      <c r="DA187" t="s">
        <v>10772</v>
      </c>
      <c r="DB187">
        <v>3</v>
      </c>
      <c r="DF187">
        <f t="shared" si="13"/>
        <v>0</v>
      </c>
      <c r="DG187">
        <v>50</v>
      </c>
      <c r="DH187">
        <v>50</v>
      </c>
    </row>
    <row r="188" spans="1:112" x14ac:dyDescent="0.25">
      <c r="A188">
        <v>730</v>
      </c>
      <c r="B188" t="s">
        <v>8896</v>
      </c>
      <c r="L188">
        <v>6</v>
      </c>
      <c r="Q188">
        <v>6</v>
      </c>
      <c r="AC188" t="s">
        <v>10854</v>
      </c>
      <c r="AD188" t="s">
        <v>10972</v>
      </c>
      <c r="AE188" t="s">
        <v>84</v>
      </c>
      <c r="AF188" t="s">
        <v>142</v>
      </c>
      <c r="AG188" t="s">
        <v>11771</v>
      </c>
      <c r="AH188" t="s">
        <v>84</v>
      </c>
      <c r="AI188" t="s">
        <v>132</v>
      </c>
      <c r="AJ188" t="s">
        <v>132</v>
      </c>
      <c r="AK188" t="s">
        <v>132</v>
      </c>
      <c r="AL188" t="s">
        <v>84</v>
      </c>
      <c r="AM188" t="s">
        <v>132</v>
      </c>
      <c r="AN188" t="s">
        <v>132</v>
      </c>
      <c r="AW188" t="s">
        <v>11073</v>
      </c>
      <c r="AX188" t="s">
        <v>163</v>
      </c>
      <c r="AY188" t="s">
        <v>138</v>
      </c>
      <c r="AZ188" t="s">
        <v>144</v>
      </c>
      <c r="BA188">
        <v>1</v>
      </c>
      <c r="BB188" t="s">
        <v>9093</v>
      </c>
      <c r="BC188" t="s">
        <v>11770</v>
      </c>
      <c r="BD188" t="s">
        <v>11117</v>
      </c>
      <c r="BE188" t="s">
        <v>132</v>
      </c>
      <c r="BF188" t="s">
        <v>132</v>
      </c>
      <c r="BG188" t="s">
        <v>132</v>
      </c>
      <c r="DA188" t="s">
        <v>10771</v>
      </c>
      <c r="DB188">
        <v>0</v>
      </c>
      <c r="DC188">
        <v>0.18</v>
      </c>
      <c r="DE188">
        <v>1.5</v>
      </c>
      <c r="DF188">
        <f t="shared" si="13"/>
        <v>1.68</v>
      </c>
      <c r="DG188">
        <v>6.375</v>
      </c>
      <c r="DH188">
        <v>6</v>
      </c>
    </row>
    <row r="189" spans="1:112" x14ac:dyDescent="0.25">
      <c r="A189">
        <v>730</v>
      </c>
      <c r="B189" t="s">
        <v>8896</v>
      </c>
      <c r="L189">
        <v>6</v>
      </c>
      <c r="Q189">
        <v>6</v>
      </c>
      <c r="AC189" t="s">
        <v>10855</v>
      </c>
      <c r="AD189" t="s">
        <v>10972</v>
      </c>
      <c r="AE189" t="s">
        <v>84</v>
      </c>
      <c r="AF189" t="s">
        <v>142</v>
      </c>
      <c r="AG189" t="s">
        <v>11771</v>
      </c>
      <c r="AH189" t="s">
        <v>84</v>
      </c>
      <c r="AI189" t="s">
        <v>132</v>
      </c>
      <c r="AJ189" t="s">
        <v>132</v>
      </c>
      <c r="AK189" t="s">
        <v>132</v>
      </c>
      <c r="AL189" t="s">
        <v>84</v>
      </c>
      <c r="AM189" t="s">
        <v>132</v>
      </c>
      <c r="AN189" t="s">
        <v>132</v>
      </c>
      <c r="AW189" t="s">
        <v>11073</v>
      </c>
      <c r="AX189" t="s">
        <v>163</v>
      </c>
      <c r="AY189" t="s">
        <v>138</v>
      </c>
      <c r="AZ189" t="s">
        <v>144</v>
      </c>
      <c r="BA189">
        <v>1</v>
      </c>
      <c r="BB189" t="s">
        <v>9093</v>
      </c>
      <c r="BC189" t="s">
        <v>11770</v>
      </c>
      <c r="BD189" t="s">
        <v>11117</v>
      </c>
      <c r="BE189" t="s">
        <v>132</v>
      </c>
      <c r="BF189" t="s">
        <v>132</v>
      </c>
      <c r="BG189" t="s">
        <v>132</v>
      </c>
      <c r="DA189" t="s">
        <v>10771</v>
      </c>
      <c r="DB189">
        <v>1</v>
      </c>
      <c r="DF189">
        <f t="shared" si="13"/>
        <v>0</v>
      </c>
      <c r="DG189">
        <v>50</v>
      </c>
      <c r="DH189">
        <v>50</v>
      </c>
    </row>
    <row r="190" spans="1:112" x14ac:dyDescent="0.25">
      <c r="A190">
        <v>730</v>
      </c>
      <c r="B190" t="s">
        <v>8899</v>
      </c>
      <c r="L190">
        <v>6</v>
      </c>
      <c r="AC190" t="s">
        <v>10857</v>
      </c>
      <c r="AD190" t="s">
        <v>10972</v>
      </c>
      <c r="AE190" t="s">
        <v>84</v>
      </c>
      <c r="AF190" t="s">
        <v>142</v>
      </c>
      <c r="AG190" t="s">
        <v>11771</v>
      </c>
      <c r="AH190" t="s">
        <v>84</v>
      </c>
      <c r="AI190" t="s">
        <v>132</v>
      </c>
      <c r="AJ190" t="s">
        <v>132</v>
      </c>
      <c r="AK190" t="s">
        <v>132</v>
      </c>
      <c r="AL190" t="s">
        <v>84</v>
      </c>
      <c r="AM190" t="s">
        <v>132</v>
      </c>
      <c r="AN190" t="s">
        <v>132</v>
      </c>
      <c r="AW190" t="s">
        <v>11074</v>
      </c>
      <c r="AX190" t="s">
        <v>163</v>
      </c>
      <c r="AY190" t="s">
        <v>138</v>
      </c>
      <c r="AZ190" t="s">
        <v>144</v>
      </c>
      <c r="BA190">
        <v>1</v>
      </c>
      <c r="BB190" t="s">
        <v>9093</v>
      </c>
      <c r="BC190" t="s">
        <v>11770</v>
      </c>
      <c r="BD190" t="s">
        <v>11117</v>
      </c>
      <c r="BE190" t="s">
        <v>132</v>
      </c>
      <c r="BF190" t="s">
        <v>132</v>
      </c>
      <c r="BG190" t="s">
        <v>132</v>
      </c>
      <c r="DA190" t="s">
        <v>10773</v>
      </c>
      <c r="DB190">
        <v>0</v>
      </c>
      <c r="DC190">
        <v>0.18</v>
      </c>
      <c r="DE190">
        <v>1.5</v>
      </c>
      <c r="DF190">
        <f t="shared" si="13"/>
        <v>1.68</v>
      </c>
      <c r="DG190">
        <v>6.375</v>
      </c>
      <c r="DH190">
        <v>6</v>
      </c>
    </row>
    <row r="191" spans="1:112" x14ac:dyDescent="0.25">
      <c r="A191">
        <v>730</v>
      </c>
      <c r="B191" t="s">
        <v>8896</v>
      </c>
      <c r="L191">
        <v>6</v>
      </c>
      <c r="Q191">
        <v>6</v>
      </c>
      <c r="AC191" t="s">
        <v>10856</v>
      </c>
      <c r="AD191" t="s">
        <v>10972</v>
      </c>
      <c r="AE191" t="s">
        <v>84</v>
      </c>
      <c r="AF191" t="s">
        <v>142</v>
      </c>
      <c r="AG191" t="s">
        <v>11771</v>
      </c>
      <c r="AH191" t="s">
        <v>84</v>
      </c>
      <c r="AI191" t="s">
        <v>132</v>
      </c>
      <c r="AJ191" t="s">
        <v>132</v>
      </c>
      <c r="AK191" t="s">
        <v>132</v>
      </c>
      <c r="AL191" t="s">
        <v>84</v>
      </c>
      <c r="AM191" t="s">
        <v>132</v>
      </c>
      <c r="AN191" t="s">
        <v>132</v>
      </c>
      <c r="AW191" t="s">
        <v>11073</v>
      </c>
      <c r="AX191" t="s">
        <v>163</v>
      </c>
      <c r="AY191" t="s">
        <v>138</v>
      </c>
      <c r="AZ191" t="s">
        <v>144</v>
      </c>
      <c r="BA191">
        <v>1</v>
      </c>
      <c r="BB191" t="s">
        <v>9093</v>
      </c>
      <c r="BC191" t="s">
        <v>11770</v>
      </c>
      <c r="BD191" t="s">
        <v>11117</v>
      </c>
      <c r="BE191" t="s">
        <v>132</v>
      </c>
      <c r="BF191" t="s">
        <v>132</v>
      </c>
      <c r="BG191" t="s">
        <v>132</v>
      </c>
      <c r="DA191" t="s">
        <v>10773</v>
      </c>
      <c r="DB191">
        <v>1</v>
      </c>
      <c r="DF191">
        <f t="shared" si="13"/>
        <v>0</v>
      </c>
      <c r="DG191">
        <v>50</v>
      </c>
      <c r="DH191">
        <v>50</v>
      </c>
    </row>
    <row r="192" spans="1:112" x14ac:dyDescent="0.25">
      <c r="A192">
        <v>3</v>
      </c>
      <c r="B192" t="s">
        <v>8899</v>
      </c>
      <c r="L192">
        <v>4</v>
      </c>
      <c r="AC192" t="s">
        <v>10838</v>
      </c>
      <c r="BA192">
        <v>0</v>
      </c>
      <c r="DA192" t="s">
        <v>10750</v>
      </c>
      <c r="DB192">
        <v>0</v>
      </c>
      <c r="DC192">
        <v>0.36</v>
      </c>
      <c r="DE192">
        <v>3</v>
      </c>
      <c r="DF192">
        <f t="shared" si="13"/>
        <v>3.36</v>
      </c>
      <c r="DG192">
        <v>6.375</v>
      </c>
      <c r="DH192">
        <v>6</v>
      </c>
    </row>
    <row r="193" spans="1:112" x14ac:dyDescent="0.25">
      <c r="A193">
        <v>0</v>
      </c>
      <c r="B193" t="s">
        <v>107</v>
      </c>
      <c r="AC193" t="s">
        <v>7052</v>
      </c>
      <c r="BA193">
        <v>0</v>
      </c>
      <c r="DA193" t="s">
        <v>10750</v>
      </c>
      <c r="DB193">
        <v>1</v>
      </c>
      <c r="DF193">
        <f t="shared" si="13"/>
        <v>0</v>
      </c>
      <c r="DG193">
        <v>50</v>
      </c>
      <c r="DH193">
        <v>50</v>
      </c>
    </row>
    <row r="194" spans="1:112" x14ac:dyDescent="0.25">
      <c r="A194">
        <v>0</v>
      </c>
      <c r="B194" t="s">
        <v>107</v>
      </c>
      <c r="AC194" t="s">
        <v>7053</v>
      </c>
      <c r="BA194">
        <v>0</v>
      </c>
      <c r="DA194" t="s">
        <v>10750</v>
      </c>
      <c r="DB194">
        <v>2</v>
      </c>
      <c r="DF194">
        <f t="shared" si="13"/>
        <v>0</v>
      </c>
      <c r="DG194">
        <v>25.5</v>
      </c>
      <c r="DH194">
        <v>25</v>
      </c>
    </row>
    <row r="195" spans="1:112" x14ac:dyDescent="0.25">
      <c r="A195">
        <v>0</v>
      </c>
      <c r="B195" t="s">
        <v>107</v>
      </c>
      <c r="AC195" t="s">
        <v>7054</v>
      </c>
      <c r="BA195">
        <v>0</v>
      </c>
      <c r="DA195" t="s">
        <v>10750</v>
      </c>
      <c r="DB195">
        <v>3</v>
      </c>
      <c r="DF195">
        <f t="shared" ref="DF195:DF258" si="14">(DC195+DD195+DE195)</f>
        <v>0</v>
      </c>
      <c r="DG195">
        <v>50</v>
      </c>
      <c r="DH195">
        <v>50</v>
      </c>
    </row>
    <row r="196" spans="1:112" x14ac:dyDescent="0.25">
      <c r="A196">
        <v>0</v>
      </c>
      <c r="B196" t="s">
        <v>107</v>
      </c>
      <c r="AC196" t="s">
        <v>7055</v>
      </c>
      <c r="BA196">
        <v>0</v>
      </c>
      <c r="DA196" t="s">
        <v>10776</v>
      </c>
      <c r="DB196">
        <v>0</v>
      </c>
      <c r="DC196">
        <v>0.36</v>
      </c>
      <c r="DE196">
        <v>4.5</v>
      </c>
      <c r="DF196">
        <f t="shared" si="14"/>
        <v>4.8600000000000003</v>
      </c>
      <c r="DG196">
        <v>6.375</v>
      </c>
      <c r="DH196">
        <v>6</v>
      </c>
    </row>
    <row r="197" spans="1:112" x14ac:dyDescent="0.25">
      <c r="A197">
        <v>48</v>
      </c>
      <c r="B197" t="s">
        <v>107</v>
      </c>
      <c r="AC197" t="s">
        <v>7046</v>
      </c>
      <c r="AD197" t="s">
        <v>10972</v>
      </c>
      <c r="AE197" t="s">
        <v>84</v>
      </c>
      <c r="AF197" t="s">
        <v>142</v>
      </c>
      <c r="AG197" t="s">
        <v>11771</v>
      </c>
      <c r="AH197" t="s">
        <v>84</v>
      </c>
      <c r="AI197" t="s">
        <v>132</v>
      </c>
      <c r="AJ197" t="s">
        <v>132</v>
      </c>
      <c r="AK197" t="s">
        <v>132</v>
      </c>
      <c r="AL197" t="s">
        <v>84</v>
      </c>
      <c r="AM197" t="s">
        <v>132</v>
      </c>
      <c r="AN197" t="s">
        <v>132</v>
      </c>
      <c r="AO197" t="s">
        <v>9026</v>
      </c>
      <c r="AP197" t="s">
        <v>84</v>
      </c>
      <c r="AQ197" t="s">
        <v>138</v>
      </c>
      <c r="AR197" t="s">
        <v>11770</v>
      </c>
      <c r="AS197" t="s">
        <v>84</v>
      </c>
      <c r="AT197" t="s">
        <v>132</v>
      </c>
      <c r="AU197" t="s">
        <v>132</v>
      </c>
      <c r="AV197" t="s">
        <v>132</v>
      </c>
      <c r="AW197" t="s">
        <v>9025</v>
      </c>
      <c r="AX197" t="s">
        <v>167</v>
      </c>
      <c r="AY197" t="s">
        <v>138</v>
      </c>
      <c r="AZ197" t="s">
        <v>9091</v>
      </c>
      <c r="BA197">
        <v>13</v>
      </c>
      <c r="BB197" t="s">
        <v>320</v>
      </c>
      <c r="BC197" t="s">
        <v>11770</v>
      </c>
      <c r="BD197" t="s">
        <v>84</v>
      </c>
      <c r="BE197" t="s">
        <v>132</v>
      </c>
      <c r="BF197" t="s">
        <v>132</v>
      </c>
      <c r="BG197" t="s">
        <v>132</v>
      </c>
      <c r="DA197" t="s">
        <v>10776</v>
      </c>
      <c r="DB197">
        <v>1</v>
      </c>
      <c r="DF197">
        <f t="shared" si="14"/>
        <v>0</v>
      </c>
      <c r="DG197">
        <v>50</v>
      </c>
      <c r="DH197">
        <v>50</v>
      </c>
    </row>
    <row r="198" spans="1:112" x14ac:dyDescent="0.25">
      <c r="A198">
        <v>168</v>
      </c>
      <c r="B198" t="s">
        <v>216</v>
      </c>
      <c r="AC198" t="s">
        <v>7000</v>
      </c>
      <c r="AD198" t="s">
        <v>10972</v>
      </c>
      <c r="AE198" t="s">
        <v>84</v>
      </c>
      <c r="AF198" t="s">
        <v>142</v>
      </c>
      <c r="AG198" t="s">
        <v>11771</v>
      </c>
      <c r="AH198" t="s">
        <v>84</v>
      </c>
      <c r="AI198" t="s">
        <v>132</v>
      </c>
      <c r="AJ198" t="s">
        <v>132</v>
      </c>
      <c r="AK198" t="s">
        <v>132</v>
      </c>
      <c r="AL198" t="s">
        <v>84</v>
      </c>
      <c r="AM198" t="s">
        <v>132</v>
      </c>
      <c r="AN198" t="s">
        <v>132</v>
      </c>
      <c r="AW198" t="s">
        <v>9027</v>
      </c>
      <c r="AX198" t="s">
        <v>84</v>
      </c>
      <c r="AY198" t="s">
        <v>138</v>
      </c>
      <c r="AZ198" t="s">
        <v>163</v>
      </c>
      <c r="BA198">
        <v>20</v>
      </c>
      <c r="BB198" t="s">
        <v>320</v>
      </c>
      <c r="BC198" t="s">
        <v>11770</v>
      </c>
      <c r="BD198" t="s">
        <v>171</v>
      </c>
      <c r="BE198" t="s">
        <v>132</v>
      </c>
      <c r="BF198" t="s">
        <v>132</v>
      </c>
      <c r="BG198" t="s">
        <v>132</v>
      </c>
      <c r="DA198" t="s">
        <v>10776</v>
      </c>
      <c r="DB198">
        <v>2</v>
      </c>
      <c r="DF198">
        <f t="shared" si="14"/>
        <v>0</v>
      </c>
      <c r="DG198">
        <v>25.5</v>
      </c>
      <c r="DH198">
        <v>25</v>
      </c>
    </row>
    <row r="199" spans="1:112" x14ac:dyDescent="0.25">
      <c r="A199">
        <v>2</v>
      </c>
      <c r="B199" t="s">
        <v>8900</v>
      </c>
      <c r="K199">
        <v>2</v>
      </c>
      <c r="AC199" t="s">
        <v>6963</v>
      </c>
      <c r="AD199" t="s">
        <v>11075</v>
      </c>
      <c r="AE199" t="s">
        <v>84</v>
      </c>
      <c r="AF199" t="s">
        <v>138</v>
      </c>
      <c r="AG199" t="s">
        <v>11770</v>
      </c>
      <c r="AH199" t="s">
        <v>84</v>
      </c>
      <c r="AI199" t="s">
        <v>132</v>
      </c>
      <c r="AJ199" t="s">
        <v>132</v>
      </c>
      <c r="AK199" t="s">
        <v>132</v>
      </c>
      <c r="AL199" t="s">
        <v>84</v>
      </c>
      <c r="AM199" t="s">
        <v>132</v>
      </c>
      <c r="AN199" t="s">
        <v>132</v>
      </c>
      <c r="BA199">
        <v>0</v>
      </c>
      <c r="DA199" t="s">
        <v>10776</v>
      </c>
      <c r="DB199">
        <v>3</v>
      </c>
      <c r="DF199">
        <f t="shared" si="14"/>
        <v>0</v>
      </c>
      <c r="DG199">
        <v>50</v>
      </c>
      <c r="DH199">
        <v>50</v>
      </c>
    </row>
    <row r="200" spans="1:112" x14ac:dyDescent="0.25">
      <c r="A200">
        <v>168</v>
      </c>
      <c r="B200" t="s">
        <v>216</v>
      </c>
      <c r="AC200" t="s">
        <v>6958</v>
      </c>
      <c r="AD200" t="s">
        <v>9028</v>
      </c>
      <c r="AE200" t="s">
        <v>215</v>
      </c>
      <c r="AF200" t="s">
        <v>138</v>
      </c>
      <c r="AG200" t="s">
        <v>11770</v>
      </c>
      <c r="AH200" t="s">
        <v>11112</v>
      </c>
      <c r="AI200" t="s">
        <v>9183</v>
      </c>
      <c r="AJ200" t="s">
        <v>132</v>
      </c>
      <c r="AK200" t="s">
        <v>132</v>
      </c>
      <c r="AL200" t="s">
        <v>84</v>
      </c>
      <c r="AM200" t="s">
        <v>132</v>
      </c>
      <c r="AN200" t="s">
        <v>132</v>
      </c>
      <c r="BA200">
        <v>0</v>
      </c>
      <c r="DA200" t="s">
        <v>10779</v>
      </c>
      <c r="DB200">
        <v>0</v>
      </c>
      <c r="DC200">
        <v>0.36</v>
      </c>
      <c r="DE200">
        <v>4.5</v>
      </c>
      <c r="DF200">
        <f t="shared" si="14"/>
        <v>4.8600000000000003</v>
      </c>
      <c r="DG200">
        <v>6.375</v>
      </c>
      <c r="DH200">
        <v>6</v>
      </c>
    </row>
    <row r="201" spans="1:112" x14ac:dyDescent="0.25">
      <c r="A201">
        <v>4380</v>
      </c>
      <c r="B201" t="s">
        <v>8899</v>
      </c>
      <c r="L201">
        <v>6</v>
      </c>
      <c r="AC201" t="s">
        <v>10852</v>
      </c>
      <c r="BA201">
        <v>0</v>
      </c>
      <c r="DA201" t="s">
        <v>10779</v>
      </c>
      <c r="DB201">
        <v>1</v>
      </c>
      <c r="DF201">
        <f t="shared" si="14"/>
        <v>0</v>
      </c>
      <c r="DG201">
        <v>50</v>
      </c>
      <c r="DH201">
        <v>50</v>
      </c>
    </row>
    <row r="202" spans="1:112" x14ac:dyDescent="0.25">
      <c r="A202">
        <v>0</v>
      </c>
      <c r="B202" t="s">
        <v>309</v>
      </c>
      <c r="AB202">
        <v>3</v>
      </c>
      <c r="AC202" t="s">
        <v>7016</v>
      </c>
      <c r="AO202" t="s">
        <v>9030</v>
      </c>
      <c r="AP202" t="s">
        <v>84</v>
      </c>
      <c r="AQ202" t="s">
        <v>138</v>
      </c>
      <c r="AR202" t="s">
        <v>11770</v>
      </c>
      <c r="AS202" t="s">
        <v>864</v>
      </c>
      <c r="AT202" t="s">
        <v>132</v>
      </c>
      <c r="AU202" t="s">
        <v>132</v>
      </c>
      <c r="AV202" t="s">
        <v>132</v>
      </c>
      <c r="AW202" t="s">
        <v>9029</v>
      </c>
      <c r="AX202" t="s">
        <v>84</v>
      </c>
      <c r="AY202" t="s">
        <v>138</v>
      </c>
      <c r="AZ202" t="s">
        <v>162</v>
      </c>
      <c r="BA202">
        <v>6</v>
      </c>
      <c r="BB202" t="s">
        <v>11763</v>
      </c>
      <c r="BC202" t="s">
        <v>11770</v>
      </c>
      <c r="BD202" t="s">
        <v>9166</v>
      </c>
      <c r="BE202" t="s">
        <v>132</v>
      </c>
      <c r="BF202" t="s">
        <v>132</v>
      </c>
      <c r="BG202" t="s">
        <v>132</v>
      </c>
      <c r="DA202" t="s">
        <v>10779</v>
      </c>
      <c r="DB202">
        <v>2</v>
      </c>
      <c r="DF202">
        <f t="shared" si="14"/>
        <v>0</v>
      </c>
      <c r="DG202">
        <v>25.5</v>
      </c>
      <c r="DH202">
        <v>25</v>
      </c>
    </row>
    <row r="203" spans="1:112" ht="87.5" x14ac:dyDescent="0.25">
      <c r="A203">
        <v>0</v>
      </c>
      <c r="B203" t="s">
        <v>309</v>
      </c>
      <c r="AB203">
        <v>3</v>
      </c>
      <c r="AC203" t="s">
        <v>7017</v>
      </c>
      <c r="AD203" s="10" t="s">
        <v>11076</v>
      </c>
      <c r="AE203" s="10" t="s">
        <v>9052</v>
      </c>
      <c r="AF203" s="10" t="s">
        <v>9092</v>
      </c>
      <c r="AG203" s="10" t="s">
        <v>11780</v>
      </c>
      <c r="AH203" s="10" t="s">
        <v>9052</v>
      </c>
      <c r="AI203" s="10" t="s">
        <v>9187</v>
      </c>
      <c r="AJ203" s="10" t="s">
        <v>9187</v>
      </c>
      <c r="AK203" s="10" t="s">
        <v>9187</v>
      </c>
      <c r="AL203" s="10" t="s">
        <v>9052</v>
      </c>
      <c r="AM203" s="10" t="s">
        <v>9187</v>
      </c>
      <c r="AN203" s="10" t="s">
        <v>9187</v>
      </c>
      <c r="AO203" t="s">
        <v>9032</v>
      </c>
      <c r="AP203" t="s">
        <v>84</v>
      </c>
      <c r="AQ203" t="s">
        <v>138</v>
      </c>
      <c r="AR203" t="s">
        <v>11770</v>
      </c>
      <c r="AS203" t="s">
        <v>138</v>
      </c>
      <c r="AT203" t="s">
        <v>132</v>
      </c>
      <c r="AU203" t="s">
        <v>132</v>
      </c>
      <c r="AV203" t="s">
        <v>132</v>
      </c>
      <c r="AW203" t="s">
        <v>9031</v>
      </c>
      <c r="AX203" t="s">
        <v>84</v>
      </c>
      <c r="AY203" t="s">
        <v>138</v>
      </c>
      <c r="AZ203" t="s">
        <v>140</v>
      </c>
      <c r="BA203">
        <v>1</v>
      </c>
      <c r="BB203" t="s">
        <v>11763</v>
      </c>
      <c r="BC203" t="s">
        <v>11770</v>
      </c>
      <c r="BD203" t="s">
        <v>162</v>
      </c>
      <c r="BE203" t="s">
        <v>132</v>
      </c>
      <c r="BF203" t="s">
        <v>132</v>
      </c>
      <c r="BG203" t="s">
        <v>132</v>
      </c>
      <c r="DA203" t="s">
        <v>10779</v>
      </c>
      <c r="DB203">
        <v>3</v>
      </c>
      <c r="DF203">
        <f t="shared" si="14"/>
        <v>0</v>
      </c>
      <c r="DG203">
        <v>50</v>
      </c>
      <c r="DH203">
        <v>50</v>
      </c>
    </row>
    <row r="204" spans="1:112" x14ac:dyDescent="0.25">
      <c r="A204">
        <v>4</v>
      </c>
      <c r="B204" t="s">
        <v>309</v>
      </c>
      <c r="AB204">
        <v>3</v>
      </c>
      <c r="AC204" t="s">
        <v>7002</v>
      </c>
      <c r="BA204">
        <v>0</v>
      </c>
      <c r="DA204" t="s">
        <v>10748</v>
      </c>
      <c r="DB204">
        <v>0</v>
      </c>
      <c r="DC204">
        <v>3.24</v>
      </c>
      <c r="DE204">
        <v>4.5</v>
      </c>
      <c r="DF204">
        <f t="shared" si="14"/>
        <v>7.74</v>
      </c>
      <c r="DG204">
        <v>6.375</v>
      </c>
      <c r="DH204">
        <v>6</v>
      </c>
    </row>
    <row r="205" spans="1:112" x14ac:dyDescent="0.25">
      <c r="A205">
        <v>5110</v>
      </c>
      <c r="B205" t="s">
        <v>8891</v>
      </c>
      <c r="H205">
        <v>5</v>
      </c>
      <c r="AC205" t="s">
        <v>7035</v>
      </c>
      <c r="AD205" t="s">
        <v>8954</v>
      </c>
      <c r="AE205" t="s">
        <v>84</v>
      </c>
      <c r="AF205" t="s">
        <v>864</v>
      </c>
      <c r="AG205" t="s">
        <v>11770</v>
      </c>
      <c r="AH205" t="s">
        <v>84</v>
      </c>
      <c r="AI205" t="s">
        <v>132</v>
      </c>
      <c r="AJ205" t="s">
        <v>132</v>
      </c>
      <c r="AK205" t="s">
        <v>132</v>
      </c>
      <c r="AL205" t="s">
        <v>84</v>
      </c>
      <c r="AM205" t="s">
        <v>132</v>
      </c>
      <c r="AN205" t="s">
        <v>132</v>
      </c>
      <c r="AW205" t="s">
        <v>9033</v>
      </c>
      <c r="AX205" t="s">
        <v>858</v>
      </c>
      <c r="AY205" t="s">
        <v>138</v>
      </c>
      <c r="AZ205" t="s">
        <v>166</v>
      </c>
      <c r="BA205">
        <v>47</v>
      </c>
      <c r="BB205" t="s">
        <v>11764</v>
      </c>
      <c r="BC205" t="s">
        <v>11770</v>
      </c>
      <c r="BD205" t="s">
        <v>9167</v>
      </c>
      <c r="BE205" t="s">
        <v>132</v>
      </c>
      <c r="BF205" t="s">
        <v>132</v>
      </c>
      <c r="BG205" t="s">
        <v>132</v>
      </c>
      <c r="DA205" t="s">
        <v>10748</v>
      </c>
      <c r="DB205">
        <v>1</v>
      </c>
      <c r="DF205">
        <f t="shared" si="14"/>
        <v>0</v>
      </c>
      <c r="DG205">
        <v>50</v>
      </c>
      <c r="DH205">
        <v>50</v>
      </c>
    </row>
    <row r="206" spans="1:112" ht="137.5" x14ac:dyDescent="0.25">
      <c r="A206">
        <v>1008</v>
      </c>
      <c r="B206" t="s">
        <v>8894</v>
      </c>
      <c r="H206">
        <v>4</v>
      </c>
      <c r="Q206">
        <v>6</v>
      </c>
      <c r="AB206">
        <v>5</v>
      </c>
      <c r="AC206" t="s">
        <v>7042</v>
      </c>
      <c r="AD206" s="10" t="s">
        <v>10985</v>
      </c>
      <c r="AE206" s="10" t="s">
        <v>9053</v>
      </c>
      <c r="AF206" s="10" t="s">
        <v>9074</v>
      </c>
      <c r="AG206" s="10" t="s">
        <v>11775</v>
      </c>
      <c r="AH206" s="10" t="s">
        <v>9053</v>
      </c>
      <c r="AI206" s="10" t="s">
        <v>9188</v>
      </c>
      <c r="AJ206" s="10" t="s">
        <v>9188</v>
      </c>
      <c r="AK206" s="10" t="s">
        <v>9188</v>
      </c>
      <c r="AL206" s="10" t="s">
        <v>9053</v>
      </c>
      <c r="AM206" s="10" t="s">
        <v>9188</v>
      </c>
      <c r="AN206" s="10" t="s">
        <v>9188</v>
      </c>
      <c r="AO206" t="s">
        <v>8941</v>
      </c>
      <c r="AP206" t="s">
        <v>84</v>
      </c>
      <c r="AQ206" t="s">
        <v>138</v>
      </c>
      <c r="AR206" t="s">
        <v>11770</v>
      </c>
      <c r="AS206" t="s">
        <v>84</v>
      </c>
      <c r="AT206" t="s">
        <v>132</v>
      </c>
      <c r="AU206" t="s">
        <v>132</v>
      </c>
      <c r="AV206" t="s">
        <v>132</v>
      </c>
      <c r="AW206" t="s">
        <v>9034</v>
      </c>
      <c r="AX206" t="s">
        <v>160</v>
      </c>
      <c r="AY206" t="s">
        <v>138</v>
      </c>
      <c r="AZ206" t="s">
        <v>165</v>
      </c>
      <c r="BA206">
        <v>19</v>
      </c>
      <c r="BB206" t="s">
        <v>866</v>
      </c>
      <c r="BC206" t="s">
        <v>11770</v>
      </c>
      <c r="BD206" t="s">
        <v>9168</v>
      </c>
      <c r="BE206" t="s">
        <v>132</v>
      </c>
      <c r="BF206" t="s">
        <v>132</v>
      </c>
      <c r="BG206" t="s">
        <v>132</v>
      </c>
      <c r="DA206" t="s">
        <v>10748</v>
      </c>
      <c r="DB206">
        <v>2</v>
      </c>
      <c r="DF206">
        <f t="shared" si="14"/>
        <v>0</v>
      </c>
      <c r="DG206">
        <v>571.3125</v>
      </c>
      <c r="DH206">
        <v>571</v>
      </c>
    </row>
    <row r="207" spans="1:112" ht="75" x14ac:dyDescent="0.25">
      <c r="A207">
        <v>168</v>
      </c>
      <c r="B207" t="s">
        <v>8894</v>
      </c>
      <c r="H207">
        <v>2</v>
      </c>
      <c r="Q207">
        <v>6</v>
      </c>
      <c r="AB207">
        <v>5</v>
      </c>
      <c r="AC207" t="s">
        <v>6973</v>
      </c>
      <c r="AD207" s="10" t="s">
        <v>10984</v>
      </c>
      <c r="AE207" s="10" t="s">
        <v>136</v>
      </c>
      <c r="AF207" s="10" t="s">
        <v>9072</v>
      </c>
      <c r="AG207" s="10" t="s">
        <v>11774</v>
      </c>
      <c r="AH207" s="10" t="s">
        <v>136</v>
      </c>
      <c r="AI207" s="10" t="s">
        <v>145</v>
      </c>
      <c r="AJ207" s="10" t="s">
        <v>145</v>
      </c>
      <c r="AK207" s="10" t="s">
        <v>145</v>
      </c>
      <c r="AL207" s="10" t="s">
        <v>136</v>
      </c>
      <c r="AM207" s="10" t="s">
        <v>145</v>
      </c>
      <c r="AN207" s="10" t="s">
        <v>145</v>
      </c>
      <c r="AO207" t="s">
        <v>8943</v>
      </c>
      <c r="AP207" t="s">
        <v>142</v>
      </c>
      <c r="AQ207" t="s">
        <v>215</v>
      </c>
      <c r="AR207" t="s">
        <v>11770</v>
      </c>
      <c r="AS207" t="s">
        <v>883</v>
      </c>
      <c r="AT207" t="s">
        <v>9182</v>
      </c>
      <c r="AU207" t="s">
        <v>132</v>
      </c>
      <c r="AV207" t="s">
        <v>132</v>
      </c>
      <c r="AW207" t="s">
        <v>8942</v>
      </c>
      <c r="AX207" t="s">
        <v>161</v>
      </c>
      <c r="AY207" t="s">
        <v>138</v>
      </c>
      <c r="AZ207" t="s">
        <v>312</v>
      </c>
      <c r="BA207">
        <v>19</v>
      </c>
      <c r="BB207" t="s">
        <v>11758</v>
      </c>
      <c r="BC207" t="s">
        <v>11770</v>
      </c>
      <c r="BD207" t="s">
        <v>9169</v>
      </c>
      <c r="BE207" t="s">
        <v>9182</v>
      </c>
      <c r="BF207" t="s">
        <v>132</v>
      </c>
      <c r="BG207" t="s">
        <v>132</v>
      </c>
      <c r="DA207" t="s">
        <v>10748</v>
      </c>
      <c r="DB207">
        <v>3</v>
      </c>
      <c r="DF207">
        <f t="shared" si="14"/>
        <v>0</v>
      </c>
      <c r="DG207">
        <v>25.5</v>
      </c>
      <c r="DH207">
        <v>25</v>
      </c>
    </row>
    <row r="208" spans="1:112" x14ac:dyDescent="0.25">
      <c r="A208">
        <v>6</v>
      </c>
      <c r="B208" t="s">
        <v>6534</v>
      </c>
      <c r="H208">
        <v>1</v>
      </c>
      <c r="Q208">
        <v>4</v>
      </c>
      <c r="AC208" t="s">
        <v>6972</v>
      </c>
      <c r="AD208" t="s">
        <v>10972</v>
      </c>
      <c r="AE208" t="s">
        <v>84</v>
      </c>
      <c r="AF208" t="s">
        <v>142</v>
      </c>
      <c r="AG208" t="s">
        <v>11771</v>
      </c>
      <c r="AH208" t="s">
        <v>84</v>
      </c>
      <c r="AI208" t="s">
        <v>132</v>
      </c>
      <c r="AJ208" t="s">
        <v>132</v>
      </c>
      <c r="AK208" t="s">
        <v>132</v>
      </c>
      <c r="AL208" t="s">
        <v>84</v>
      </c>
      <c r="AM208" t="s">
        <v>132</v>
      </c>
      <c r="AN208" t="s">
        <v>132</v>
      </c>
      <c r="AO208" t="s">
        <v>11135</v>
      </c>
      <c r="AP208" t="s">
        <v>864</v>
      </c>
      <c r="AQ208" t="s">
        <v>138</v>
      </c>
      <c r="AR208" t="s">
        <v>11770</v>
      </c>
      <c r="AS208" t="s">
        <v>9170</v>
      </c>
      <c r="AT208" t="s">
        <v>9182</v>
      </c>
      <c r="AU208" t="s">
        <v>132</v>
      </c>
      <c r="AV208" t="s">
        <v>132</v>
      </c>
      <c r="AW208" t="s">
        <v>9035</v>
      </c>
      <c r="AX208" t="s">
        <v>215</v>
      </c>
      <c r="AY208" t="s">
        <v>138</v>
      </c>
      <c r="AZ208" t="s">
        <v>137</v>
      </c>
      <c r="BA208">
        <v>2.0001141552511417</v>
      </c>
      <c r="BB208" t="s">
        <v>316</v>
      </c>
      <c r="BC208" t="s">
        <v>11770</v>
      </c>
      <c r="BD208" t="s">
        <v>9171</v>
      </c>
      <c r="BE208" t="s">
        <v>9182</v>
      </c>
      <c r="BF208" t="s">
        <v>132</v>
      </c>
      <c r="BG208" t="s">
        <v>132</v>
      </c>
      <c r="DA208" t="s">
        <v>10751</v>
      </c>
      <c r="DB208">
        <v>0</v>
      </c>
      <c r="DC208">
        <v>1.44</v>
      </c>
      <c r="DE208">
        <v>3</v>
      </c>
      <c r="DF208">
        <f t="shared" si="14"/>
        <v>4.4399999999999995</v>
      </c>
      <c r="DG208">
        <v>10.199999999999999</v>
      </c>
      <c r="DH208">
        <v>10</v>
      </c>
    </row>
    <row r="209" spans="1:112" x14ac:dyDescent="0.25">
      <c r="A209">
        <v>1460</v>
      </c>
      <c r="B209" t="s">
        <v>8913</v>
      </c>
      <c r="H209">
        <v>4</v>
      </c>
      <c r="Q209">
        <v>6</v>
      </c>
      <c r="AB209">
        <v>5</v>
      </c>
      <c r="AC209" t="s">
        <v>6936</v>
      </c>
      <c r="AD209" t="s">
        <v>8936</v>
      </c>
      <c r="AE209" t="s">
        <v>84</v>
      </c>
      <c r="AF209" t="s">
        <v>138</v>
      </c>
      <c r="AG209" t="s">
        <v>11770</v>
      </c>
      <c r="AH209" t="s">
        <v>84</v>
      </c>
      <c r="AI209" t="s">
        <v>132</v>
      </c>
      <c r="AJ209" t="s">
        <v>132</v>
      </c>
      <c r="AK209" t="s">
        <v>132</v>
      </c>
      <c r="AL209" t="s">
        <v>84</v>
      </c>
      <c r="AM209" t="s">
        <v>132</v>
      </c>
      <c r="AN209" t="s">
        <v>132</v>
      </c>
      <c r="AO209" t="s">
        <v>8916</v>
      </c>
      <c r="AP209" t="s">
        <v>84</v>
      </c>
      <c r="AQ209" t="s">
        <v>138</v>
      </c>
      <c r="AR209" t="s">
        <v>11770</v>
      </c>
      <c r="AS209" t="s">
        <v>84</v>
      </c>
      <c r="AT209" t="s">
        <v>132</v>
      </c>
      <c r="AU209" t="s">
        <v>132</v>
      </c>
      <c r="AV209" t="s">
        <v>132</v>
      </c>
      <c r="AW209" t="s">
        <v>11077</v>
      </c>
      <c r="AX209" t="s">
        <v>163</v>
      </c>
      <c r="AY209" t="s">
        <v>138</v>
      </c>
      <c r="AZ209" t="s">
        <v>144</v>
      </c>
      <c r="BA209">
        <v>1</v>
      </c>
      <c r="BB209" t="s">
        <v>9093</v>
      </c>
      <c r="BC209" t="s">
        <v>11770</v>
      </c>
      <c r="BD209" t="s">
        <v>11121</v>
      </c>
      <c r="BE209" t="s">
        <v>9182</v>
      </c>
      <c r="BF209" t="s">
        <v>9216</v>
      </c>
      <c r="BG209" t="s">
        <v>9220</v>
      </c>
      <c r="DA209" t="s">
        <v>10751</v>
      </c>
      <c r="DB209">
        <v>1</v>
      </c>
      <c r="DF209">
        <f t="shared" si="14"/>
        <v>0</v>
      </c>
      <c r="DG209">
        <v>50</v>
      </c>
      <c r="DH209">
        <v>50</v>
      </c>
    </row>
    <row r="210" spans="1:112" x14ac:dyDescent="0.25">
      <c r="A210">
        <v>0</v>
      </c>
      <c r="B210" t="s">
        <v>107</v>
      </c>
      <c r="AC210" t="s">
        <v>7004</v>
      </c>
      <c r="BA210">
        <v>0</v>
      </c>
      <c r="DA210" t="s">
        <v>10751</v>
      </c>
      <c r="DB210">
        <v>2</v>
      </c>
      <c r="DF210">
        <f t="shared" si="14"/>
        <v>0</v>
      </c>
      <c r="DG210">
        <v>25.5</v>
      </c>
      <c r="DH210">
        <v>25</v>
      </c>
    </row>
    <row r="211" spans="1:112" x14ac:dyDescent="0.25">
      <c r="A211">
        <v>4</v>
      </c>
      <c r="B211" t="s">
        <v>8906</v>
      </c>
      <c r="L211">
        <v>4</v>
      </c>
      <c r="Q211">
        <v>4</v>
      </c>
      <c r="AB211">
        <v>3</v>
      </c>
      <c r="AC211" t="s">
        <v>10815</v>
      </c>
      <c r="AO211" t="s">
        <v>11020</v>
      </c>
      <c r="AP211" t="s">
        <v>84</v>
      </c>
      <c r="AQ211" t="s">
        <v>138</v>
      </c>
      <c r="AR211" t="s">
        <v>11770</v>
      </c>
      <c r="AS211" t="s">
        <v>84</v>
      </c>
      <c r="AT211" t="s">
        <v>132</v>
      </c>
      <c r="AU211" t="s">
        <v>132</v>
      </c>
      <c r="AV211" t="s">
        <v>132</v>
      </c>
      <c r="AW211" t="s">
        <v>11045</v>
      </c>
      <c r="AX211" t="s">
        <v>142</v>
      </c>
      <c r="AY211" t="s">
        <v>138</v>
      </c>
      <c r="AZ211" t="s">
        <v>161</v>
      </c>
      <c r="BA211">
        <v>1</v>
      </c>
      <c r="BB211" t="s">
        <v>318</v>
      </c>
      <c r="BC211" t="s">
        <v>11770</v>
      </c>
      <c r="BD211" t="s">
        <v>11122</v>
      </c>
      <c r="BE211" t="s">
        <v>9183</v>
      </c>
      <c r="BF211" t="s">
        <v>132</v>
      </c>
      <c r="BG211" t="s">
        <v>132</v>
      </c>
      <c r="DA211" t="s">
        <v>10751</v>
      </c>
      <c r="DB211">
        <v>3</v>
      </c>
      <c r="DF211">
        <f t="shared" si="14"/>
        <v>0</v>
      </c>
      <c r="DG211">
        <v>50</v>
      </c>
      <c r="DH211">
        <v>50</v>
      </c>
    </row>
    <row r="212" spans="1:112" x14ac:dyDescent="0.25">
      <c r="A212">
        <v>0</v>
      </c>
      <c r="B212" t="s">
        <v>216</v>
      </c>
      <c r="AC212" t="s">
        <v>10849</v>
      </c>
      <c r="AO212" t="s">
        <v>9047</v>
      </c>
      <c r="AP212" t="s">
        <v>84</v>
      </c>
      <c r="AQ212" t="s">
        <v>141</v>
      </c>
      <c r="AR212" t="s">
        <v>11770</v>
      </c>
      <c r="AS212" t="s">
        <v>171</v>
      </c>
      <c r="AT212" t="s">
        <v>132</v>
      </c>
      <c r="AU212" t="s">
        <v>132</v>
      </c>
      <c r="AV212" t="s">
        <v>132</v>
      </c>
      <c r="BA212">
        <v>42</v>
      </c>
      <c r="DA212" t="s">
        <v>10774</v>
      </c>
      <c r="DB212">
        <v>0</v>
      </c>
      <c r="DC212">
        <v>0.18</v>
      </c>
      <c r="DE212">
        <v>1.5</v>
      </c>
      <c r="DF212">
        <f t="shared" si="14"/>
        <v>1.68</v>
      </c>
      <c r="DG212">
        <v>6.375</v>
      </c>
      <c r="DH212">
        <v>6</v>
      </c>
    </row>
    <row r="213" spans="1:112" x14ac:dyDescent="0.25">
      <c r="A213">
        <v>80</v>
      </c>
      <c r="B213" t="s">
        <v>8899</v>
      </c>
      <c r="L213">
        <v>6</v>
      </c>
      <c r="AC213" t="s">
        <v>10813</v>
      </c>
      <c r="AO213" t="s">
        <v>9049</v>
      </c>
      <c r="AP213" t="s">
        <v>9070</v>
      </c>
      <c r="AQ213" t="s">
        <v>144</v>
      </c>
      <c r="AR213" t="s">
        <v>11770</v>
      </c>
      <c r="AS213" t="s">
        <v>883</v>
      </c>
      <c r="AT213" t="s">
        <v>9182</v>
      </c>
      <c r="AU213" t="s">
        <v>132</v>
      </c>
      <c r="AV213" t="s">
        <v>132</v>
      </c>
      <c r="AW213" t="s">
        <v>9048</v>
      </c>
      <c r="AX213" t="s">
        <v>9068</v>
      </c>
      <c r="AY213" t="s">
        <v>138</v>
      </c>
      <c r="AZ213" t="s">
        <v>306</v>
      </c>
      <c r="BA213">
        <v>10</v>
      </c>
      <c r="BB213" t="s">
        <v>11769</v>
      </c>
      <c r="BC213" t="s">
        <v>11770</v>
      </c>
      <c r="BD213" t="s">
        <v>861</v>
      </c>
      <c r="BE213" t="s">
        <v>132</v>
      </c>
      <c r="BF213" t="s">
        <v>132</v>
      </c>
      <c r="BG213" t="s">
        <v>132</v>
      </c>
      <c r="DA213" t="s">
        <v>10774</v>
      </c>
      <c r="DB213">
        <v>1</v>
      </c>
      <c r="DF213">
        <f t="shared" si="14"/>
        <v>0</v>
      </c>
      <c r="DG213">
        <v>50</v>
      </c>
      <c r="DH213">
        <v>50</v>
      </c>
    </row>
    <row r="214" spans="1:112" x14ac:dyDescent="0.25">
      <c r="A214">
        <v>0</v>
      </c>
      <c r="B214" t="s">
        <v>8914</v>
      </c>
      <c r="Q214">
        <v>0</v>
      </c>
      <c r="AC214" t="s">
        <v>10841</v>
      </c>
      <c r="BA214">
        <v>0</v>
      </c>
      <c r="DA214" t="s">
        <v>10775</v>
      </c>
      <c r="DB214">
        <v>0</v>
      </c>
      <c r="DC214">
        <v>0.18</v>
      </c>
      <c r="DE214">
        <v>2</v>
      </c>
      <c r="DF214">
        <f t="shared" si="14"/>
        <v>2.1800000000000002</v>
      </c>
      <c r="DG214">
        <v>6.375</v>
      </c>
      <c r="DH214">
        <v>6</v>
      </c>
    </row>
    <row r="215" spans="1:112" x14ac:dyDescent="0.25">
      <c r="A215">
        <v>1</v>
      </c>
      <c r="B215" t="s">
        <v>8891</v>
      </c>
      <c r="H215">
        <v>1</v>
      </c>
      <c r="AC215" t="s">
        <v>11650</v>
      </c>
      <c r="BA215">
        <v>0</v>
      </c>
      <c r="DA215" t="s">
        <v>10775</v>
      </c>
      <c r="DB215">
        <v>1</v>
      </c>
      <c r="DF215">
        <f t="shared" si="14"/>
        <v>0</v>
      </c>
      <c r="DG215">
        <v>50</v>
      </c>
      <c r="DH215">
        <v>50</v>
      </c>
    </row>
    <row r="216" spans="1:112" ht="62.5" x14ac:dyDescent="0.25">
      <c r="A216">
        <v>28</v>
      </c>
      <c r="B216" t="s">
        <v>6534</v>
      </c>
      <c r="H216">
        <v>2</v>
      </c>
      <c r="Q216">
        <v>6</v>
      </c>
      <c r="AC216" t="s">
        <v>11648</v>
      </c>
      <c r="AD216" s="10" t="s">
        <v>9036</v>
      </c>
      <c r="AE216" s="10" t="s">
        <v>9063</v>
      </c>
      <c r="AF216" s="10" t="s">
        <v>880</v>
      </c>
      <c r="AG216" s="10" t="s">
        <v>11773</v>
      </c>
      <c r="AH216" s="10" t="s">
        <v>9172</v>
      </c>
      <c r="AI216" s="10" t="s">
        <v>9190</v>
      </c>
      <c r="AJ216" s="10" t="s">
        <v>145</v>
      </c>
      <c r="AK216" s="10" t="s">
        <v>145</v>
      </c>
      <c r="AL216" s="10" t="s">
        <v>136</v>
      </c>
      <c r="AM216" s="10" t="s">
        <v>145</v>
      </c>
      <c r="AN216" s="10" t="s">
        <v>145</v>
      </c>
      <c r="AW216" t="s">
        <v>11754</v>
      </c>
      <c r="AX216" t="s">
        <v>163</v>
      </c>
      <c r="AY216" t="s">
        <v>138</v>
      </c>
      <c r="AZ216" t="s">
        <v>143</v>
      </c>
      <c r="BA216">
        <v>1</v>
      </c>
      <c r="BB216" t="s">
        <v>11762</v>
      </c>
      <c r="BC216" t="s">
        <v>11770</v>
      </c>
      <c r="BD216" t="s">
        <v>11782</v>
      </c>
      <c r="BE216" t="s">
        <v>132</v>
      </c>
      <c r="BF216" t="s">
        <v>132</v>
      </c>
      <c r="BG216" t="s">
        <v>132</v>
      </c>
      <c r="DA216" t="s">
        <v>10853</v>
      </c>
      <c r="DB216">
        <v>0</v>
      </c>
      <c r="DF216">
        <f t="shared" si="14"/>
        <v>0</v>
      </c>
      <c r="DG216">
        <v>2.5499999999999998</v>
      </c>
      <c r="DH216">
        <v>2</v>
      </c>
    </row>
    <row r="217" spans="1:112" ht="62.5" x14ac:dyDescent="0.25">
      <c r="A217">
        <v>28</v>
      </c>
      <c r="B217" t="s">
        <v>6534</v>
      </c>
      <c r="H217">
        <v>2</v>
      </c>
      <c r="Q217">
        <v>6</v>
      </c>
      <c r="AC217" t="s">
        <v>11649</v>
      </c>
      <c r="AD217" s="10" t="s">
        <v>9036</v>
      </c>
      <c r="AE217" s="10" t="s">
        <v>9063</v>
      </c>
      <c r="AF217" s="10" t="s">
        <v>880</v>
      </c>
      <c r="AG217" s="10" t="s">
        <v>11773</v>
      </c>
      <c r="AH217" s="10" t="s">
        <v>9172</v>
      </c>
      <c r="AI217" s="10" t="s">
        <v>9190</v>
      </c>
      <c r="AJ217" s="10" t="s">
        <v>145</v>
      </c>
      <c r="AK217" s="10" t="s">
        <v>145</v>
      </c>
      <c r="AL217" s="10" t="s">
        <v>136</v>
      </c>
      <c r="AM217" s="10" t="s">
        <v>145</v>
      </c>
      <c r="AN217" s="10" t="s">
        <v>145</v>
      </c>
      <c r="AW217" t="s">
        <v>11755</v>
      </c>
      <c r="AX217" t="s">
        <v>163</v>
      </c>
      <c r="AY217" t="s">
        <v>138</v>
      </c>
      <c r="AZ217" t="s">
        <v>143</v>
      </c>
      <c r="BA217">
        <v>1</v>
      </c>
      <c r="BB217" t="s">
        <v>11762</v>
      </c>
      <c r="BC217" t="s">
        <v>11770</v>
      </c>
      <c r="BD217" t="s">
        <v>11782</v>
      </c>
      <c r="BE217" t="s">
        <v>132</v>
      </c>
      <c r="BF217" t="s">
        <v>132</v>
      </c>
      <c r="BG217" t="s">
        <v>132</v>
      </c>
      <c r="DA217" t="s">
        <v>10853</v>
      </c>
      <c r="DB217">
        <v>1</v>
      </c>
      <c r="DF217">
        <f t="shared" si="14"/>
        <v>0</v>
      </c>
      <c r="DG217">
        <v>50</v>
      </c>
      <c r="DH217">
        <v>50</v>
      </c>
    </row>
    <row r="218" spans="1:112" x14ac:dyDescent="0.25">
      <c r="A218">
        <v>24</v>
      </c>
      <c r="B218" t="s">
        <v>8899</v>
      </c>
      <c r="L218">
        <v>5</v>
      </c>
      <c r="AC218" t="s">
        <v>7043</v>
      </c>
      <c r="AW218" t="s">
        <v>9037</v>
      </c>
      <c r="AX218" t="s">
        <v>170</v>
      </c>
      <c r="AY218" t="s">
        <v>138</v>
      </c>
      <c r="AZ218" t="s">
        <v>162</v>
      </c>
      <c r="BA218">
        <v>17</v>
      </c>
      <c r="BB218" t="s">
        <v>11758</v>
      </c>
      <c r="BC218" t="s">
        <v>11770</v>
      </c>
      <c r="BD218" t="s">
        <v>137</v>
      </c>
      <c r="BE218" t="s">
        <v>132</v>
      </c>
      <c r="BF218" t="s">
        <v>132</v>
      </c>
      <c r="BG218" t="s">
        <v>132</v>
      </c>
      <c r="DA218" t="s">
        <v>10853</v>
      </c>
      <c r="DB218">
        <v>2</v>
      </c>
      <c r="DF218">
        <f t="shared" si="14"/>
        <v>0</v>
      </c>
      <c r="DG218">
        <v>25.5</v>
      </c>
      <c r="DH218">
        <v>25</v>
      </c>
    </row>
    <row r="219" spans="1:112" ht="75" x14ac:dyDescent="0.25">
      <c r="A219">
        <v>1460</v>
      </c>
      <c r="B219" t="s">
        <v>8912</v>
      </c>
      <c r="I219">
        <v>5</v>
      </c>
      <c r="Q219">
        <v>6</v>
      </c>
      <c r="AC219" t="s">
        <v>10810</v>
      </c>
      <c r="AD219" s="10" t="s">
        <v>11078</v>
      </c>
      <c r="AE219" s="10" t="s">
        <v>885</v>
      </c>
      <c r="AF219" s="10" t="s">
        <v>9072</v>
      </c>
      <c r="AG219" s="10" t="s">
        <v>11774</v>
      </c>
      <c r="AH219" s="10" t="s">
        <v>9174</v>
      </c>
      <c r="AI219" s="10" t="s">
        <v>9190</v>
      </c>
      <c r="AJ219" s="10" t="s">
        <v>145</v>
      </c>
      <c r="AK219" s="10" t="s">
        <v>145</v>
      </c>
      <c r="AL219" s="10" t="s">
        <v>136</v>
      </c>
      <c r="AM219" s="10" t="s">
        <v>145</v>
      </c>
      <c r="AN219" s="10" t="s">
        <v>145</v>
      </c>
      <c r="AW219" t="s">
        <v>9040</v>
      </c>
      <c r="AX219" t="s">
        <v>137</v>
      </c>
      <c r="AY219" t="s">
        <v>138</v>
      </c>
      <c r="AZ219" t="s">
        <v>163</v>
      </c>
      <c r="BA219">
        <v>19</v>
      </c>
      <c r="BB219" t="s">
        <v>320</v>
      </c>
      <c r="BC219" t="s">
        <v>11770</v>
      </c>
      <c r="BD219" t="s">
        <v>9173</v>
      </c>
      <c r="BE219" t="s">
        <v>9182</v>
      </c>
      <c r="BF219" t="s">
        <v>132</v>
      </c>
      <c r="BG219" t="s">
        <v>132</v>
      </c>
      <c r="DA219" t="s">
        <v>10853</v>
      </c>
      <c r="DB219">
        <v>3</v>
      </c>
      <c r="DF219">
        <f t="shared" si="14"/>
        <v>0</v>
      </c>
      <c r="DG219">
        <v>50</v>
      </c>
      <c r="DH219">
        <v>50</v>
      </c>
    </row>
    <row r="220" spans="1:112" x14ac:dyDescent="0.25">
      <c r="A220">
        <v>0.5</v>
      </c>
      <c r="B220" t="s">
        <v>6534</v>
      </c>
      <c r="H220">
        <v>1</v>
      </c>
      <c r="Q220">
        <v>1</v>
      </c>
      <c r="AC220" t="s">
        <v>6975</v>
      </c>
      <c r="BA220">
        <v>0</v>
      </c>
      <c r="DA220" t="s">
        <v>10843</v>
      </c>
      <c r="DB220">
        <v>0</v>
      </c>
      <c r="DF220">
        <f t="shared" si="14"/>
        <v>0</v>
      </c>
      <c r="DG220">
        <v>2.5499999999999998</v>
      </c>
      <c r="DH220">
        <v>2</v>
      </c>
    </row>
    <row r="221" spans="1:112" ht="62.5" x14ac:dyDescent="0.25">
      <c r="A221">
        <v>1460</v>
      </c>
      <c r="B221" t="s">
        <v>8896</v>
      </c>
      <c r="L221">
        <v>6</v>
      </c>
      <c r="Q221">
        <v>6</v>
      </c>
      <c r="AC221" t="s">
        <v>10844</v>
      </c>
      <c r="AD221" s="10" t="s">
        <v>11044</v>
      </c>
      <c r="AE221" s="10" t="s">
        <v>136</v>
      </c>
      <c r="AF221" s="10" t="s">
        <v>9081</v>
      </c>
      <c r="AG221" s="10" t="s">
        <v>11772</v>
      </c>
      <c r="AH221" s="10" t="s">
        <v>136</v>
      </c>
      <c r="AI221" s="10" t="s">
        <v>145</v>
      </c>
      <c r="AJ221" s="10" t="s">
        <v>145</v>
      </c>
      <c r="AK221" s="10" t="s">
        <v>145</v>
      </c>
      <c r="AL221" s="10" t="s">
        <v>136</v>
      </c>
      <c r="AM221" s="10" t="s">
        <v>145</v>
      </c>
      <c r="AN221" s="10" t="s">
        <v>145</v>
      </c>
      <c r="AW221" t="s">
        <v>9038</v>
      </c>
      <c r="AX221" t="s">
        <v>161</v>
      </c>
      <c r="AY221" t="s">
        <v>138</v>
      </c>
      <c r="AZ221" t="s">
        <v>140</v>
      </c>
      <c r="BA221">
        <v>19</v>
      </c>
      <c r="BB221" t="s">
        <v>321</v>
      </c>
      <c r="BC221" t="s">
        <v>11770</v>
      </c>
      <c r="BD221" t="s">
        <v>166</v>
      </c>
      <c r="BE221" t="s">
        <v>132</v>
      </c>
      <c r="BF221" t="s">
        <v>132</v>
      </c>
      <c r="BG221" t="s">
        <v>132</v>
      </c>
      <c r="DA221" t="s">
        <v>10843</v>
      </c>
      <c r="DB221">
        <v>1</v>
      </c>
      <c r="DF221">
        <f t="shared" si="14"/>
        <v>0</v>
      </c>
      <c r="DG221">
        <v>25.5</v>
      </c>
      <c r="DH221">
        <v>25</v>
      </c>
    </row>
    <row r="222" spans="1:112" ht="75" x14ac:dyDescent="0.25">
      <c r="A222">
        <v>1460</v>
      </c>
      <c r="B222" t="s">
        <v>8896</v>
      </c>
      <c r="L222">
        <v>6</v>
      </c>
      <c r="Q222">
        <v>6</v>
      </c>
      <c r="AC222" t="s">
        <v>10809</v>
      </c>
      <c r="AD222" s="10" t="s">
        <v>11079</v>
      </c>
      <c r="AE222" s="10" t="s">
        <v>885</v>
      </c>
      <c r="AF222" s="10" t="s">
        <v>9072</v>
      </c>
      <c r="AG222" s="10" t="s">
        <v>11774</v>
      </c>
      <c r="AH222" s="10" t="s">
        <v>9174</v>
      </c>
      <c r="AI222" s="10" t="s">
        <v>9190</v>
      </c>
      <c r="AJ222" s="10" t="s">
        <v>145</v>
      </c>
      <c r="AK222" s="10" t="s">
        <v>145</v>
      </c>
      <c r="AL222" s="10" t="s">
        <v>136</v>
      </c>
      <c r="AM222" s="10" t="s">
        <v>145</v>
      </c>
      <c r="AN222" s="10" t="s">
        <v>145</v>
      </c>
      <c r="AW222" t="s">
        <v>9039</v>
      </c>
      <c r="AX222" t="s">
        <v>137</v>
      </c>
      <c r="AY222" t="s">
        <v>138</v>
      </c>
      <c r="AZ222" t="s">
        <v>163</v>
      </c>
      <c r="BA222">
        <v>19</v>
      </c>
      <c r="BB222" t="s">
        <v>320</v>
      </c>
      <c r="BC222" t="s">
        <v>11770</v>
      </c>
      <c r="BD222" t="s">
        <v>9173</v>
      </c>
      <c r="BE222" t="s">
        <v>9182</v>
      </c>
      <c r="BF222" t="s">
        <v>132</v>
      </c>
      <c r="BG222" t="s">
        <v>132</v>
      </c>
      <c r="DA222" t="s">
        <v>10843</v>
      </c>
      <c r="DB222">
        <v>2</v>
      </c>
      <c r="DF222">
        <f t="shared" si="14"/>
        <v>0</v>
      </c>
      <c r="DG222">
        <v>50</v>
      </c>
      <c r="DH222">
        <v>50</v>
      </c>
    </row>
    <row r="223" spans="1:112" ht="75" x14ac:dyDescent="0.25">
      <c r="A223">
        <v>1460</v>
      </c>
      <c r="B223" t="s">
        <v>8915</v>
      </c>
      <c r="J223">
        <v>6</v>
      </c>
      <c r="Q223">
        <v>6</v>
      </c>
      <c r="AC223" t="s">
        <v>10811</v>
      </c>
      <c r="AD223" s="10" t="s">
        <v>11078</v>
      </c>
      <c r="AE223" s="10" t="s">
        <v>885</v>
      </c>
      <c r="AF223" s="10" t="s">
        <v>9072</v>
      </c>
      <c r="AG223" s="10" t="s">
        <v>11774</v>
      </c>
      <c r="AH223" s="10" t="s">
        <v>9174</v>
      </c>
      <c r="AI223" s="10" t="s">
        <v>9190</v>
      </c>
      <c r="AJ223" s="10" t="s">
        <v>145</v>
      </c>
      <c r="AK223" s="10" t="s">
        <v>145</v>
      </c>
      <c r="AL223" s="10" t="s">
        <v>136</v>
      </c>
      <c r="AM223" s="10" t="s">
        <v>145</v>
      </c>
      <c r="AN223" s="10" t="s">
        <v>145</v>
      </c>
      <c r="AW223" t="s">
        <v>9041</v>
      </c>
      <c r="AX223" t="s">
        <v>137</v>
      </c>
      <c r="AY223" t="s">
        <v>138</v>
      </c>
      <c r="AZ223" t="s">
        <v>163</v>
      </c>
      <c r="BA223">
        <v>19</v>
      </c>
      <c r="BB223" t="s">
        <v>320</v>
      </c>
      <c r="BC223" t="s">
        <v>11770</v>
      </c>
      <c r="BD223" t="s">
        <v>9173</v>
      </c>
      <c r="BE223" t="s">
        <v>9182</v>
      </c>
      <c r="BF223" t="s">
        <v>132</v>
      </c>
      <c r="BG223" t="s">
        <v>132</v>
      </c>
      <c r="DA223" t="s">
        <v>10843</v>
      </c>
      <c r="DB223">
        <v>3</v>
      </c>
      <c r="DF223">
        <f t="shared" si="14"/>
        <v>0</v>
      </c>
      <c r="DG223">
        <v>50</v>
      </c>
      <c r="DH223">
        <v>50</v>
      </c>
    </row>
    <row r="224" spans="1:112" x14ac:dyDescent="0.25">
      <c r="A224">
        <v>0.5</v>
      </c>
      <c r="B224" t="s">
        <v>6534</v>
      </c>
      <c r="H224">
        <v>1</v>
      </c>
      <c r="Q224">
        <v>1</v>
      </c>
      <c r="AC224" t="s">
        <v>7008</v>
      </c>
      <c r="BA224">
        <v>0</v>
      </c>
      <c r="DA224" t="s">
        <v>10777</v>
      </c>
      <c r="DB224">
        <v>0</v>
      </c>
      <c r="DC224">
        <v>0.18</v>
      </c>
      <c r="DE224">
        <v>1.5</v>
      </c>
      <c r="DF224">
        <f t="shared" si="14"/>
        <v>1.68</v>
      </c>
      <c r="DG224">
        <v>6.375</v>
      </c>
      <c r="DH224">
        <v>6</v>
      </c>
    </row>
    <row r="225" spans="1:112" ht="75" x14ac:dyDescent="0.25">
      <c r="A225">
        <v>1460</v>
      </c>
      <c r="B225" t="s">
        <v>8912</v>
      </c>
      <c r="I225">
        <v>5</v>
      </c>
      <c r="Q225">
        <v>6</v>
      </c>
      <c r="AC225" t="s">
        <v>10812</v>
      </c>
      <c r="AD225" s="10" t="s">
        <v>11078</v>
      </c>
      <c r="AE225" s="10" t="s">
        <v>885</v>
      </c>
      <c r="AF225" s="10" t="s">
        <v>9072</v>
      </c>
      <c r="AG225" s="10" t="s">
        <v>11774</v>
      </c>
      <c r="AH225" s="10" t="s">
        <v>9174</v>
      </c>
      <c r="AI225" s="10" t="s">
        <v>9190</v>
      </c>
      <c r="AJ225" s="10" t="s">
        <v>145</v>
      </c>
      <c r="AK225" s="10" t="s">
        <v>145</v>
      </c>
      <c r="AL225" s="10" t="s">
        <v>136</v>
      </c>
      <c r="AM225" s="10" t="s">
        <v>145</v>
      </c>
      <c r="AN225" s="10" t="s">
        <v>145</v>
      </c>
      <c r="AW225" t="s">
        <v>9042</v>
      </c>
      <c r="AX225" t="s">
        <v>137</v>
      </c>
      <c r="AY225" t="s">
        <v>138</v>
      </c>
      <c r="AZ225" t="s">
        <v>163</v>
      </c>
      <c r="BA225">
        <v>19</v>
      </c>
      <c r="BB225" t="s">
        <v>320</v>
      </c>
      <c r="BC225" t="s">
        <v>11770</v>
      </c>
      <c r="BD225" t="s">
        <v>9173</v>
      </c>
      <c r="BE225" t="s">
        <v>9182</v>
      </c>
      <c r="BF225" t="s">
        <v>132</v>
      </c>
      <c r="BG225" t="s">
        <v>132</v>
      </c>
      <c r="DA225" t="s">
        <v>10777</v>
      </c>
      <c r="DB225">
        <v>1</v>
      </c>
      <c r="DF225">
        <f t="shared" si="14"/>
        <v>0</v>
      </c>
      <c r="DG225">
        <v>50</v>
      </c>
      <c r="DH225">
        <v>50</v>
      </c>
    </row>
    <row r="226" spans="1:112" x14ac:dyDescent="0.25">
      <c r="A226">
        <v>0.5</v>
      </c>
      <c r="B226" t="s">
        <v>6534</v>
      </c>
      <c r="H226">
        <v>1</v>
      </c>
      <c r="Q226">
        <v>1</v>
      </c>
      <c r="AC226" t="s">
        <v>7009</v>
      </c>
      <c r="BA226">
        <v>0</v>
      </c>
      <c r="DA226" t="s">
        <v>10778</v>
      </c>
      <c r="DB226">
        <v>0</v>
      </c>
      <c r="DC226">
        <v>0.18</v>
      </c>
      <c r="DE226">
        <v>2</v>
      </c>
      <c r="DF226">
        <f t="shared" si="14"/>
        <v>2.1800000000000002</v>
      </c>
      <c r="DG226">
        <v>6.375</v>
      </c>
      <c r="DH226">
        <v>6</v>
      </c>
    </row>
    <row r="227" spans="1:112" ht="100" x14ac:dyDescent="0.25">
      <c r="A227">
        <v>730</v>
      </c>
      <c r="B227" t="s">
        <v>8894</v>
      </c>
      <c r="H227">
        <v>3</v>
      </c>
      <c r="Q227">
        <v>6</v>
      </c>
      <c r="AB227">
        <v>5</v>
      </c>
      <c r="AC227" t="s">
        <v>6943</v>
      </c>
      <c r="AD227" s="10" t="s">
        <v>11081</v>
      </c>
      <c r="AE227" s="10" t="s">
        <v>9058</v>
      </c>
      <c r="AF227" s="10" t="s">
        <v>9087</v>
      </c>
      <c r="AG227" s="10" t="s">
        <v>11781</v>
      </c>
      <c r="AH227" s="10" t="s">
        <v>9176</v>
      </c>
      <c r="AI227" s="10" t="s">
        <v>9203</v>
      </c>
      <c r="AJ227" s="10" t="s">
        <v>9187</v>
      </c>
      <c r="AK227" s="10" t="s">
        <v>9187</v>
      </c>
      <c r="AL227" s="10" t="s">
        <v>9052</v>
      </c>
      <c r="AM227" s="10" t="s">
        <v>9187</v>
      </c>
      <c r="AN227" s="10" t="s">
        <v>9187</v>
      </c>
      <c r="AW227" t="s">
        <v>9043</v>
      </c>
      <c r="AX227" t="s">
        <v>137</v>
      </c>
      <c r="AY227" t="s">
        <v>138</v>
      </c>
      <c r="AZ227" t="s">
        <v>144</v>
      </c>
      <c r="BA227">
        <v>19</v>
      </c>
      <c r="BB227" t="s">
        <v>319</v>
      </c>
      <c r="BC227" t="s">
        <v>11770</v>
      </c>
      <c r="BD227" t="s">
        <v>9175</v>
      </c>
      <c r="BE227" t="s">
        <v>9182</v>
      </c>
      <c r="BF227" t="s">
        <v>132</v>
      </c>
      <c r="BG227" t="s">
        <v>9220</v>
      </c>
      <c r="DA227" t="s">
        <v>10778</v>
      </c>
      <c r="DB227">
        <v>1</v>
      </c>
      <c r="DF227">
        <f t="shared" si="14"/>
        <v>0</v>
      </c>
      <c r="DG227">
        <v>50</v>
      </c>
      <c r="DH227">
        <v>50</v>
      </c>
    </row>
    <row r="228" spans="1:112" x14ac:dyDescent="0.25">
      <c r="A228">
        <v>4</v>
      </c>
      <c r="B228" t="s">
        <v>801</v>
      </c>
      <c r="AB228">
        <v>5</v>
      </c>
      <c r="AC228" t="s">
        <v>6979</v>
      </c>
      <c r="AD228" t="s">
        <v>9004</v>
      </c>
      <c r="AE228" t="s">
        <v>161</v>
      </c>
      <c r="AF228" t="s">
        <v>138</v>
      </c>
      <c r="AG228" t="s">
        <v>11771</v>
      </c>
      <c r="AH228" t="s">
        <v>9112</v>
      </c>
      <c r="AI228" t="s">
        <v>9183</v>
      </c>
      <c r="AJ228" t="s">
        <v>132</v>
      </c>
      <c r="AK228" t="s">
        <v>132</v>
      </c>
      <c r="AL228" t="s">
        <v>138</v>
      </c>
      <c r="AM228" t="s">
        <v>132</v>
      </c>
      <c r="AN228" t="s">
        <v>132</v>
      </c>
      <c r="AW228" t="s">
        <v>9044</v>
      </c>
      <c r="AX228" t="s">
        <v>137</v>
      </c>
      <c r="AY228" t="s">
        <v>138</v>
      </c>
      <c r="AZ228" t="s">
        <v>144</v>
      </c>
      <c r="BA228">
        <v>20</v>
      </c>
      <c r="BB228" t="s">
        <v>320</v>
      </c>
      <c r="BC228" t="s">
        <v>11770</v>
      </c>
      <c r="BD228" t="s">
        <v>9152</v>
      </c>
      <c r="BE228" t="s">
        <v>9182</v>
      </c>
      <c r="BF228" t="s">
        <v>132</v>
      </c>
      <c r="BG228" t="s">
        <v>132</v>
      </c>
      <c r="DA228" t="s">
        <v>10754</v>
      </c>
      <c r="DB228">
        <v>0</v>
      </c>
      <c r="DC228">
        <v>0.36</v>
      </c>
      <c r="DE228">
        <v>4.5</v>
      </c>
      <c r="DF228">
        <f t="shared" si="14"/>
        <v>4.8600000000000003</v>
      </c>
      <c r="DG228">
        <v>6.375</v>
      </c>
      <c r="DH228">
        <v>6</v>
      </c>
    </row>
    <row r="229" spans="1:112" ht="75" x14ac:dyDescent="0.25">
      <c r="A229">
        <v>720</v>
      </c>
      <c r="B229" t="s">
        <v>216</v>
      </c>
      <c r="AC229" t="s">
        <v>6944</v>
      </c>
      <c r="AD229" s="10" t="s">
        <v>10984</v>
      </c>
      <c r="AE229" s="10" t="s">
        <v>136</v>
      </c>
      <c r="AF229" s="10" t="s">
        <v>9072</v>
      </c>
      <c r="AG229" s="10" t="s">
        <v>11774</v>
      </c>
      <c r="AH229" s="10" t="s">
        <v>136</v>
      </c>
      <c r="AI229" s="10" t="s">
        <v>145</v>
      </c>
      <c r="AJ229" s="10" t="s">
        <v>145</v>
      </c>
      <c r="AK229" s="10" t="s">
        <v>145</v>
      </c>
      <c r="AL229" s="10" t="s">
        <v>136</v>
      </c>
      <c r="AM229" s="10" t="s">
        <v>145</v>
      </c>
      <c r="AN229" s="10" t="s">
        <v>145</v>
      </c>
      <c r="AW229" t="s">
        <v>9045</v>
      </c>
      <c r="AX229" t="s">
        <v>9069</v>
      </c>
      <c r="AY229" t="s">
        <v>138</v>
      </c>
      <c r="AZ229" t="s">
        <v>144</v>
      </c>
      <c r="BA229">
        <v>20</v>
      </c>
      <c r="BB229" t="s">
        <v>320</v>
      </c>
      <c r="BC229" t="s">
        <v>11770</v>
      </c>
      <c r="BD229" t="s">
        <v>9177</v>
      </c>
      <c r="BE229" t="s">
        <v>9182</v>
      </c>
      <c r="BF229" t="s">
        <v>132</v>
      </c>
      <c r="BG229" t="s">
        <v>9219</v>
      </c>
      <c r="DA229" t="s">
        <v>10754</v>
      </c>
      <c r="DB229">
        <v>1</v>
      </c>
      <c r="DF229">
        <f t="shared" si="14"/>
        <v>0</v>
      </c>
      <c r="DG229">
        <v>50</v>
      </c>
      <c r="DH229">
        <v>50</v>
      </c>
    </row>
    <row r="230" spans="1:112" ht="87.5" x14ac:dyDescent="0.25">
      <c r="A230">
        <v>9408</v>
      </c>
      <c r="B230" t="s">
        <v>216</v>
      </c>
      <c r="AC230" t="s">
        <v>6971</v>
      </c>
      <c r="AD230" s="10" t="s">
        <v>11082</v>
      </c>
      <c r="AE230" s="10" t="s">
        <v>9052</v>
      </c>
      <c r="AF230" s="10" t="s">
        <v>9092</v>
      </c>
      <c r="AG230" s="10" t="s">
        <v>11780</v>
      </c>
      <c r="AH230" s="10" t="s">
        <v>9052</v>
      </c>
      <c r="AI230" s="10" t="s">
        <v>9187</v>
      </c>
      <c r="AJ230" s="10" t="s">
        <v>9187</v>
      </c>
      <c r="AK230" s="10" t="s">
        <v>9187</v>
      </c>
      <c r="AL230" s="10" t="s">
        <v>9052</v>
      </c>
      <c r="AM230" s="10" t="s">
        <v>9187</v>
      </c>
      <c r="AN230" s="10" t="s">
        <v>9187</v>
      </c>
      <c r="AW230" t="s">
        <v>9046</v>
      </c>
      <c r="AX230" t="s">
        <v>169</v>
      </c>
      <c r="AY230" t="s">
        <v>138</v>
      </c>
      <c r="AZ230" t="s">
        <v>143</v>
      </c>
      <c r="BA230">
        <v>7</v>
      </c>
      <c r="BB230" t="s">
        <v>841</v>
      </c>
      <c r="BC230" t="s">
        <v>11770</v>
      </c>
      <c r="BD230" t="s">
        <v>9178</v>
      </c>
      <c r="BE230" t="s">
        <v>9182</v>
      </c>
      <c r="BF230" t="s">
        <v>132</v>
      </c>
      <c r="BG230" t="s">
        <v>132</v>
      </c>
      <c r="DA230" t="s">
        <v>10754</v>
      </c>
      <c r="DB230">
        <v>2</v>
      </c>
      <c r="DF230">
        <f t="shared" si="14"/>
        <v>0</v>
      </c>
      <c r="DG230">
        <v>25.5</v>
      </c>
      <c r="DH230">
        <v>25</v>
      </c>
    </row>
    <row r="231" spans="1:112" x14ac:dyDescent="0.25">
      <c r="A231">
        <v>4</v>
      </c>
      <c r="B231" t="s">
        <v>216</v>
      </c>
      <c r="AC231" t="s">
        <v>10755</v>
      </c>
      <c r="AO231" t="s">
        <v>11020</v>
      </c>
      <c r="AP231" t="s">
        <v>84</v>
      </c>
      <c r="AQ231" t="s">
        <v>138</v>
      </c>
      <c r="AR231" t="s">
        <v>11770</v>
      </c>
      <c r="AS231" t="s">
        <v>84</v>
      </c>
      <c r="AT231" t="s">
        <v>132</v>
      </c>
      <c r="AU231" t="s">
        <v>132</v>
      </c>
      <c r="AV231" t="s">
        <v>132</v>
      </c>
      <c r="AW231" t="s">
        <v>11045</v>
      </c>
      <c r="AX231" t="s">
        <v>142</v>
      </c>
      <c r="AY231" t="s">
        <v>138</v>
      </c>
      <c r="AZ231" t="s">
        <v>161</v>
      </c>
      <c r="BA231">
        <v>1</v>
      </c>
      <c r="BB231" t="s">
        <v>318</v>
      </c>
      <c r="BC231" t="s">
        <v>11770</v>
      </c>
      <c r="BD231" t="s">
        <v>11123</v>
      </c>
      <c r="BE231" t="s">
        <v>9183</v>
      </c>
      <c r="BF231" t="s">
        <v>9211</v>
      </c>
      <c r="BG231" t="s">
        <v>132</v>
      </c>
      <c r="DA231" t="s">
        <v>10754</v>
      </c>
      <c r="DB231">
        <v>3</v>
      </c>
      <c r="DF231">
        <f t="shared" si="14"/>
        <v>0</v>
      </c>
      <c r="DG231">
        <v>50</v>
      </c>
      <c r="DH231">
        <v>50</v>
      </c>
    </row>
    <row r="232" spans="1:112" x14ac:dyDescent="0.25">
      <c r="A232">
        <v>0</v>
      </c>
      <c r="B232" t="s">
        <v>107</v>
      </c>
      <c r="AC232" t="s">
        <v>6980</v>
      </c>
      <c r="AD232" t="s">
        <v>8954</v>
      </c>
      <c r="AE232" t="s">
        <v>142</v>
      </c>
      <c r="AF232" t="s">
        <v>864</v>
      </c>
      <c r="AG232" t="s">
        <v>11770</v>
      </c>
      <c r="AH232" t="s">
        <v>11124</v>
      </c>
      <c r="AI232" t="s">
        <v>9184</v>
      </c>
      <c r="AJ232" t="s">
        <v>132</v>
      </c>
      <c r="AK232" t="s">
        <v>132</v>
      </c>
      <c r="AL232" t="s">
        <v>84</v>
      </c>
      <c r="AM232" t="s">
        <v>132</v>
      </c>
      <c r="AN232" t="s">
        <v>132</v>
      </c>
      <c r="BA232">
        <v>0</v>
      </c>
      <c r="DA232" t="s">
        <v>7026</v>
      </c>
      <c r="DB232">
        <v>0</v>
      </c>
      <c r="DF232">
        <f t="shared" si="14"/>
        <v>0</v>
      </c>
      <c r="DG232">
        <v>3.35</v>
      </c>
      <c r="DH232">
        <v>3</v>
      </c>
    </row>
    <row r="233" spans="1:112" x14ac:dyDescent="0.25">
      <c r="A233">
        <v>0</v>
      </c>
      <c r="B233" t="s">
        <v>107</v>
      </c>
      <c r="AC233" t="s">
        <v>6987</v>
      </c>
      <c r="AD233" t="s">
        <v>8936</v>
      </c>
      <c r="AE233" t="s">
        <v>165</v>
      </c>
      <c r="AF233" t="s">
        <v>138</v>
      </c>
      <c r="AG233" t="s">
        <v>11770</v>
      </c>
      <c r="AH233" t="s">
        <v>867</v>
      </c>
      <c r="AI233" t="s">
        <v>9182</v>
      </c>
      <c r="AJ233" t="s">
        <v>132</v>
      </c>
      <c r="AK233" t="s">
        <v>132</v>
      </c>
      <c r="AL233" t="s">
        <v>84</v>
      </c>
      <c r="AM233" t="s">
        <v>132</v>
      </c>
      <c r="AN233" t="s">
        <v>132</v>
      </c>
      <c r="BA233">
        <v>0</v>
      </c>
      <c r="DA233" t="s">
        <v>7026</v>
      </c>
      <c r="DB233">
        <v>1</v>
      </c>
      <c r="DF233">
        <f t="shared" si="14"/>
        <v>0</v>
      </c>
      <c r="DG233">
        <v>100</v>
      </c>
      <c r="DH233">
        <v>100</v>
      </c>
    </row>
    <row r="234" spans="1:112" x14ac:dyDescent="0.25">
      <c r="A234">
        <v>0</v>
      </c>
      <c r="B234" t="s">
        <v>107</v>
      </c>
      <c r="AC234" t="s">
        <v>6981</v>
      </c>
      <c r="AD234" t="s">
        <v>8922</v>
      </c>
      <c r="AE234" t="s">
        <v>161</v>
      </c>
      <c r="AF234" t="s">
        <v>138</v>
      </c>
      <c r="AG234" t="s">
        <v>11770</v>
      </c>
      <c r="AH234" t="s">
        <v>9165</v>
      </c>
      <c r="AI234" t="s">
        <v>9182</v>
      </c>
      <c r="AJ234" t="s">
        <v>132</v>
      </c>
      <c r="AK234" t="s">
        <v>132</v>
      </c>
      <c r="AL234" t="s">
        <v>84</v>
      </c>
      <c r="AM234" t="s">
        <v>132</v>
      </c>
      <c r="AN234" t="s">
        <v>132</v>
      </c>
      <c r="BA234">
        <v>0</v>
      </c>
      <c r="DA234" t="s">
        <v>7024</v>
      </c>
      <c r="DB234">
        <v>0</v>
      </c>
      <c r="DF234">
        <f t="shared" si="14"/>
        <v>0</v>
      </c>
      <c r="DG234">
        <v>1.34</v>
      </c>
      <c r="DH234">
        <v>1</v>
      </c>
    </row>
    <row r="235" spans="1:112" x14ac:dyDescent="0.25">
      <c r="A235">
        <v>0</v>
      </c>
      <c r="B235" t="s">
        <v>107</v>
      </c>
      <c r="AC235" t="s">
        <v>6985</v>
      </c>
      <c r="AD235" t="s">
        <v>8950</v>
      </c>
      <c r="AE235" t="s">
        <v>161</v>
      </c>
      <c r="AF235" t="s">
        <v>9073</v>
      </c>
      <c r="AG235" t="s">
        <v>11770</v>
      </c>
      <c r="AH235" t="s">
        <v>9157</v>
      </c>
      <c r="AI235" t="s">
        <v>9182</v>
      </c>
      <c r="AJ235" t="s">
        <v>132</v>
      </c>
      <c r="AK235" t="s">
        <v>132</v>
      </c>
      <c r="AL235" t="s">
        <v>84</v>
      </c>
      <c r="AM235" t="s">
        <v>132</v>
      </c>
      <c r="AN235" t="s">
        <v>132</v>
      </c>
      <c r="BA235">
        <v>0</v>
      </c>
      <c r="DA235" t="s">
        <v>7024</v>
      </c>
      <c r="DB235">
        <v>1</v>
      </c>
      <c r="DF235">
        <f t="shared" si="14"/>
        <v>0</v>
      </c>
      <c r="DG235">
        <v>50</v>
      </c>
      <c r="DH235">
        <v>50</v>
      </c>
    </row>
    <row r="236" spans="1:112" x14ac:dyDescent="0.25">
      <c r="A236">
        <v>0</v>
      </c>
      <c r="B236" t="s">
        <v>107</v>
      </c>
      <c r="AC236" t="s">
        <v>6986</v>
      </c>
      <c r="AD236" t="s">
        <v>8940</v>
      </c>
      <c r="AE236" t="s">
        <v>161</v>
      </c>
      <c r="AF236" t="s">
        <v>881</v>
      </c>
      <c r="AG236" t="s">
        <v>11770</v>
      </c>
      <c r="AH236" t="s">
        <v>9157</v>
      </c>
      <c r="AI236" t="s">
        <v>9182</v>
      </c>
      <c r="AJ236" t="s">
        <v>132</v>
      </c>
      <c r="AK236" t="s">
        <v>132</v>
      </c>
      <c r="AL236" t="s">
        <v>84</v>
      </c>
      <c r="AM236" t="s">
        <v>132</v>
      </c>
      <c r="AN236" t="s">
        <v>132</v>
      </c>
      <c r="BA236">
        <v>0</v>
      </c>
      <c r="DA236" t="s">
        <v>7033</v>
      </c>
      <c r="DB236">
        <v>0</v>
      </c>
      <c r="DF236">
        <f t="shared" si="14"/>
        <v>0</v>
      </c>
      <c r="DG236">
        <v>1.94</v>
      </c>
      <c r="DH236">
        <v>1</v>
      </c>
    </row>
    <row r="237" spans="1:112" x14ac:dyDescent="0.25">
      <c r="A237">
        <v>0</v>
      </c>
      <c r="B237" t="s">
        <v>107</v>
      </c>
      <c r="AC237" t="s">
        <v>6988</v>
      </c>
      <c r="AD237" t="s">
        <v>8949</v>
      </c>
      <c r="AE237" t="s">
        <v>163</v>
      </c>
      <c r="AF237" t="s">
        <v>9075</v>
      </c>
      <c r="AG237" t="s">
        <v>11770</v>
      </c>
      <c r="AH237" t="s">
        <v>9157</v>
      </c>
      <c r="AI237" t="s">
        <v>9183</v>
      </c>
      <c r="AJ237" t="s">
        <v>132</v>
      </c>
      <c r="AK237" t="s">
        <v>132</v>
      </c>
      <c r="AL237" t="s">
        <v>84</v>
      </c>
      <c r="AM237" t="s">
        <v>132</v>
      </c>
      <c r="AN237" t="s">
        <v>132</v>
      </c>
      <c r="BA237">
        <v>0</v>
      </c>
      <c r="DA237" t="s">
        <v>7033</v>
      </c>
      <c r="DB237">
        <v>1</v>
      </c>
      <c r="DF237">
        <f t="shared" si="14"/>
        <v>0</v>
      </c>
      <c r="DG237">
        <v>50</v>
      </c>
      <c r="DH237">
        <v>50</v>
      </c>
    </row>
    <row r="238" spans="1:112" x14ac:dyDescent="0.25">
      <c r="A238">
        <v>0</v>
      </c>
      <c r="B238" t="s">
        <v>107</v>
      </c>
      <c r="AC238" t="s">
        <v>6989</v>
      </c>
      <c r="AD238" t="s">
        <v>8931</v>
      </c>
      <c r="AE238" t="s">
        <v>163</v>
      </c>
      <c r="AF238" t="s">
        <v>138</v>
      </c>
      <c r="AG238" t="s">
        <v>11770</v>
      </c>
      <c r="AH238" t="s">
        <v>9179</v>
      </c>
      <c r="AI238" t="s">
        <v>9182</v>
      </c>
      <c r="AJ238" t="s">
        <v>132</v>
      </c>
      <c r="AK238" t="s">
        <v>132</v>
      </c>
      <c r="AL238" t="s">
        <v>84</v>
      </c>
      <c r="AM238" t="s">
        <v>132</v>
      </c>
      <c r="AN238" t="s">
        <v>132</v>
      </c>
      <c r="BA238">
        <v>0</v>
      </c>
      <c r="DA238" t="s">
        <v>10835</v>
      </c>
      <c r="DB238">
        <v>0</v>
      </c>
      <c r="DF238">
        <f t="shared" si="14"/>
        <v>0</v>
      </c>
      <c r="DG238">
        <v>1.34</v>
      </c>
      <c r="DH238">
        <v>1</v>
      </c>
    </row>
    <row r="239" spans="1:112" x14ac:dyDescent="0.25">
      <c r="A239">
        <v>0</v>
      </c>
      <c r="B239" t="s">
        <v>107</v>
      </c>
      <c r="AC239" t="s">
        <v>6990</v>
      </c>
      <c r="AD239" t="s">
        <v>9050</v>
      </c>
      <c r="AE239" t="s">
        <v>165</v>
      </c>
      <c r="AF239" t="s">
        <v>139</v>
      </c>
      <c r="AG239" t="s">
        <v>11770</v>
      </c>
      <c r="AH239" t="s">
        <v>9180</v>
      </c>
      <c r="AI239" t="s">
        <v>9182</v>
      </c>
      <c r="AJ239" t="s">
        <v>132</v>
      </c>
      <c r="AK239" t="s">
        <v>132</v>
      </c>
      <c r="AL239" t="s">
        <v>84</v>
      </c>
      <c r="AM239" t="s">
        <v>132</v>
      </c>
      <c r="AN239" t="s">
        <v>132</v>
      </c>
      <c r="BA239">
        <v>0</v>
      </c>
      <c r="DA239" t="s">
        <v>10835</v>
      </c>
      <c r="DB239">
        <v>1</v>
      </c>
      <c r="DF239">
        <f t="shared" si="14"/>
        <v>0</v>
      </c>
      <c r="DG239">
        <v>50</v>
      </c>
      <c r="DH239">
        <v>50</v>
      </c>
    </row>
    <row r="240" spans="1:112" x14ac:dyDescent="0.25">
      <c r="A240">
        <v>0</v>
      </c>
      <c r="B240" t="s">
        <v>107</v>
      </c>
      <c r="AC240" t="s">
        <v>6991</v>
      </c>
      <c r="AD240" t="s">
        <v>8933</v>
      </c>
      <c r="AE240" t="s">
        <v>163</v>
      </c>
      <c r="AF240" t="s">
        <v>138</v>
      </c>
      <c r="AG240" t="s">
        <v>11770</v>
      </c>
      <c r="AH240" t="s">
        <v>9179</v>
      </c>
      <c r="AI240" t="s">
        <v>9182</v>
      </c>
      <c r="AJ240" t="s">
        <v>132</v>
      </c>
      <c r="AK240" t="s">
        <v>132</v>
      </c>
      <c r="AL240" t="s">
        <v>84</v>
      </c>
      <c r="AM240" t="s">
        <v>132</v>
      </c>
      <c r="AN240" t="s">
        <v>132</v>
      </c>
      <c r="BA240">
        <v>0</v>
      </c>
      <c r="DA240" t="s">
        <v>7032</v>
      </c>
      <c r="DB240">
        <v>0</v>
      </c>
      <c r="DF240">
        <f t="shared" si="14"/>
        <v>0</v>
      </c>
      <c r="DG240">
        <v>1.94</v>
      </c>
      <c r="DH240">
        <v>1</v>
      </c>
    </row>
    <row r="241" spans="1:112" x14ac:dyDescent="0.25">
      <c r="A241">
        <v>0</v>
      </c>
      <c r="B241" t="s">
        <v>107</v>
      </c>
      <c r="AC241" t="s">
        <v>10859</v>
      </c>
      <c r="AD241" t="s">
        <v>11083</v>
      </c>
      <c r="AE241" t="s">
        <v>161</v>
      </c>
      <c r="AF241" t="s">
        <v>138</v>
      </c>
      <c r="AG241" t="s">
        <v>11770</v>
      </c>
      <c r="AH241" t="s">
        <v>139</v>
      </c>
      <c r="AI241" t="s">
        <v>132</v>
      </c>
      <c r="AJ241" t="s">
        <v>132</v>
      </c>
      <c r="AK241" t="s">
        <v>132</v>
      </c>
      <c r="AL241" t="s">
        <v>84</v>
      </c>
      <c r="AM241" t="s">
        <v>132</v>
      </c>
      <c r="AN241" t="s">
        <v>132</v>
      </c>
      <c r="BA241">
        <v>0</v>
      </c>
      <c r="DA241" t="s">
        <v>7032</v>
      </c>
      <c r="DB241">
        <v>1</v>
      </c>
      <c r="DF241">
        <f t="shared" si="14"/>
        <v>0</v>
      </c>
      <c r="DG241">
        <v>50</v>
      </c>
      <c r="DH241">
        <v>50</v>
      </c>
    </row>
    <row r="242" spans="1:112" x14ac:dyDescent="0.25">
      <c r="A242">
        <v>0</v>
      </c>
      <c r="B242" t="s">
        <v>107</v>
      </c>
      <c r="AC242" t="s">
        <v>6983</v>
      </c>
      <c r="AO242" t="s">
        <v>11020</v>
      </c>
      <c r="AP242" t="s">
        <v>163</v>
      </c>
      <c r="AQ242" t="s">
        <v>138</v>
      </c>
      <c r="AR242" t="s">
        <v>11770</v>
      </c>
      <c r="AS242" t="s">
        <v>11125</v>
      </c>
      <c r="AT242" t="s">
        <v>9182</v>
      </c>
      <c r="AU242" t="s">
        <v>132</v>
      </c>
      <c r="AV242" t="s">
        <v>132</v>
      </c>
      <c r="BA242">
        <v>0</v>
      </c>
      <c r="DA242" t="s">
        <v>7025</v>
      </c>
      <c r="DB242">
        <v>0</v>
      </c>
      <c r="DF242">
        <f t="shared" si="14"/>
        <v>0</v>
      </c>
      <c r="DG242">
        <v>2.68</v>
      </c>
      <c r="DH242">
        <v>2</v>
      </c>
    </row>
    <row r="243" spans="1:112" x14ac:dyDescent="0.25">
      <c r="A243">
        <v>0</v>
      </c>
      <c r="B243" t="s">
        <v>107</v>
      </c>
      <c r="AC243" t="s">
        <v>6992</v>
      </c>
      <c r="AO243" t="s">
        <v>10983</v>
      </c>
      <c r="AP243" t="s">
        <v>163</v>
      </c>
      <c r="AQ243" t="s">
        <v>9073</v>
      </c>
      <c r="AR243" t="s">
        <v>11770</v>
      </c>
      <c r="AS243" t="s">
        <v>11126</v>
      </c>
      <c r="AT243" t="s">
        <v>9182</v>
      </c>
      <c r="AU243" t="s">
        <v>132</v>
      </c>
      <c r="AV243" t="s">
        <v>132</v>
      </c>
      <c r="BA243">
        <v>0</v>
      </c>
      <c r="DA243" t="s">
        <v>10836</v>
      </c>
      <c r="DB243">
        <v>0</v>
      </c>
      <c r="DF243">
        <f t="shared" si="14"/>
        <v>0</v>
      </c>
      <c r="DG243">
        <v>17.666666666666668</v>
      </c>
      <c r="DH243">
        <v>17</v>
      </c>
    </row>
    <row r="244" spans="1:112" x14ac:dyDescent="0.25">
      <c r="A244">
        <v>0</v>
      </c>
      <c r="B244" t="s">
        <v>107</v>
      </c>
      <c r="AC244" t="s">
        <v>6993</v>
      </c>
      <c r="AO244" t="s">
        <v>8916</v>
      </c>
      <c r="AP244" t="s">
        <v>163</v>
      </c>
      <c r="AQ244" t="s">
        <v>138</v>
      </c>
      <c r="AR244" t="s">
        <v>11770</v>
      </c>
      <c r="AS244" t="s">
        <v>11118</v>
      </c>
      <c r="AT244" t="s">
        <v>9182</v>
      </c>
      <c r="AU244" t="s">
        <v>132</v>
      </c>
      <c r="AV244" t="s">
        <v>132</v>
      </c>
      <c r="BA244">
        <v>0</v>
      </c>
      <c r="DA244" t="s">
        <v>6930</v>
      </c>
      <c r="DB244">
        <v>0</v>
      </c>
      <c r="DC244">
        <v>0.54</v>
      </c>
      <c r="DF244">
        <f t="shared" si="14"/>
        <v>0.54</v>
      </c>
      <c r="DG244">
        <v>50</v>
      </c>
      <c r="DH244">
        <v>50</v>
      </c>
    </row>
    <row r="245" spans="1:112" x14ac:dyDescent="0.25">
      <c r="A245">
        <v>0</v>
      </c>
      <c r="B245" t="s">
        <v>107</v>
      </c>
      <c r="AC245" t="s">
        <v>7047</v>
      </c>
      <c r="AO245" t="s">
        <v>10973</v>
      </c>
      <c r="AP245" t="s">
        <v>9055</v>
      </c>
      <c r="AQ245" t="s">
        <v>139</v>
      </c>
      <c r="AR245" t="s">
        <v>11770</v>
      </c>
      <c r="AS245" t="s">
        <v>9110</v>
      </c>
      <c r="AT245" t="s">
        <v>132</v>
      </c>
      <c r="AU245" t="s">
        <v>132</v>
      </c>
      <c r="AV245" t="s">
        <v>132</v>
      </c>
      <c r="BA245">
        <v>0</v>
      </c>
      <c r="DA245" t="s">
        <v>6930</v>
      </c>
      <c r="DB245">
        <v>1</v>
      </c>
      <c r="DC245">
        <v>0.72</v>
      </c>
      <c r="DE245">
        <v>37.5</v>
      </c>
      <c r="DF245">
        <f t="shared" si="14"/>
        <v>38.22</v>
      </c>
      <c r="DG245">
        <v>4.125</v>
      </c>
      <c r="DH245">
        <v>4</v>
      </c>
    </row>
    <row r="246" spans="1:112" x14ac:dyDescent="0.25">
      <c r="A246">
        <v>0</v>
      </c>
      <c r="B246" t="s">
        <v>107</v>
      </c>
      <c r="AC246" t="s">
        <v>7048</v>
      </c>
      <c r="AO246" t="s">
        <v>10977</v>
      </c>
      <c r="AP246" t="s">
        <v>11086</v>
      </c>
      <c r="AQ246" t="s">
        <v>138</v>
      </c>
      <c r="AR246" t="s">
        <v>11770</v>
      </c>
      <c r="AS246" t="s">
        <v>9110</v>
      </c>
      <c r="AT246" t="s">
        <v>132</v>
      </c>
      <c r="AU246" t="s">
        <v>132</v>
      </c>
      <c r="AV246" t="s">
        <v>132</v>
      </c>
      <c r="BA246">
        <v>0</v>
      </c>
      <c r="DA246" t="s">
        <v>6930</v>
      </c>
      <c r="DB246">
        <v>2</v>
      </c>
      <c r="DF246">
        <f t="shared" si="14"/>
        <v>0</v>
      </c>
      <c r="DG246">
        <v>50</v>
      </c>
      <c r="DH246">
        <v>50</v>
      </c>
    </row>
    <row r="247" spans="1:112" x14ac:dyDescent="0.25">
      <c r="A247">
        <v>0</v>
      </c>
      <c r="B247" t="s">
        <v>107</v>
      </c>
      <c r="AC247" t="s">
        <v>7049</v>
      </c>
      <c r="AO247" t="s">
        <v>8941</v>
      </c>
      <c r="AP247" t="s">
        <v>312</v>
      </c>
      <c r="AQ247" t="s">
        <v>138</v>
      </c>
      <c r="AR247" t="s">
        <v>11770</v>
      </c>
      <c r="AS247" t="s">
        <v>170</v>
      </c>
      <c r="AT247" t="s">
        <v>132</v>
      </c>
      <c r="AU247" t="s">
        <v>132</v>
      </c>
      <c r="AV247" t="s">
        <v>132</v>
      </c>
      <c r="BA247">
        <v>0</v>
      </c>
      <c r="DA247" t="s">
        <v>6932</v>
      </c>
      <c r="DB247">
        <v>0</v>
      </c>
      <c r="DC247">
        <v>0.36</v>
      </c>
      <c r="DE247">
        <v>0.3</v>
      </c>
      <c r="DF247">
        <f t="shared" si="14"/>
        <v>0.65999999999999992</v>
      </c>
      <c r="DG247">
        <v>7.125</v>
      </c>
      <c r="DH247">
        <v>7</v>
      </c>
    </row>
    <row r="248" spans="1:112" x14ac:dyDescent="0.25">
      <c r="A248">
        <v>0</v>
      </c>
      <c r="B248" t="s">
        <v>107</v>
      </c>
      <c r="AC248" t="s">
        <v>6982</v>
      </c>
      <c r="AD248" t="s">
        <v>10972</v>
      </c>
      <c r="AE248" t="s">
        <v>165</v>
      </c>
      <c r="AF248" t="s">
        <v>142</v>
      </c>
      <c r="AG248" t="s">
        <v>11771</v>
      </c>
      <c r="AH248" t="s">
        <v>9181</v>
      </c>
      <c r="AI248" t="s">
        <v>9182</v>
      </c>
      <c r="AJ248" t="s">
        <v>132</v>
      </c>
      <c r="AK248" t="s">
        <v>132</v>
      </c>
      <c r="AL248" t="s">
        <v>84</v>
      </c>
      <c r="AM248" t="s">
        <v>132</v>
      </c>
      <c r="AN248" t="s">
        <v>132</v>
      </c>
      <c r="BA248">
        <v>0</v>
      </c>
      <c r="DA248" t="s">
        <v>6932</v>
      </c>
      <c r="DB248">
        <v>1</v>
      </c>
      <c r="DF248">
        <f t="shared" si="14"/>
        <v>0</v>
      </c>
      <c r="DG248">
        <v>50</v>
      </c>
      <c r="DH248">
        <v>50</v>
      </c>
    </row>
    <row r="249" spans="1:112" x14ac:dyDescent="0.25">
      <c r="A249">
        <v>0</v>
      </c>
      <c r="B249" t="s">
        <v>107</v>
      </c>
      <c r="AC249" t="s">
        <v>6984</v>
      </c>
      <c r="AD249" t="s">
        <v>11080</v>
      </c>
      <c r="AE249" t="s">
        <v>161</v>
      </c>
      <c r="AF249" t="s">
        <v>138</v>
      </c>
      <c r="AG249" t="s">
        <v>11771</v>
      </c>
      <c r="AH249" t="s">
        <v>11100</v>
      </c>
      <c r="AI249" t="s">
        <v>9183</v>
      </c>
      <c r="AJ249" t="s">
        <v>132</v>
      </c>
      <c r="AK249" t="s">
        <v>132</v>
      </c>
      <c r="AL249" t="s">
        <v>84</v>
      </c>
      <c r="AM249" t="s">
        <v>132</v>
      </c>
      <c r="AN249" t="s">
        <v>132</v>
      </c>
      <c r="BA249">
        <v>0</v>
      </c>
      <c r="DA249" t="s">
        <v>6931</v>
      </c>
      <c r="DB249">
        <v>0</v>
      </c>
      <c r="DC249">
        <v>0.54</v>
      </c>
      <c r="DF249">
        <f t="shared" si="14"/>
        <v>0.54</v>
      </c>
      <c r="DG249">
        <v>50</v>
      </c>
      <c r="DH249">
        <v>50</v>
      </c>
    </row>
    <row r="250" spans="1:112" x14ac:dyDescent="0.25">
      <c r="A250">
        <v>0</v>
      </c>
      <c r="B250" t="s">
        <v>107</v>
      </c>
      <c r="AC250" t="s">
        <v>6994</v>
      </c>
      <c r="AD250" t="s">
        <v>8963</v>
      </c>
      <c r="AE250" t="s">
        <v>165</v>
      </c>
      <c r="AF250" t="s">
        <v>138</v>
      </c>
      <c r="AG250" t="s">
        <v>11771</v>
      </c>
      <c r="AH250" t="s">
        <v>9181</v>
      </c>
      <c r="AI250" t="s">
        <v>9182</v>
      </c>
      <c r="AJ250" t="s">
        <v>132</v>
      </c>
      <c r="AK250" t="s">
        <v>132</v>
      </c>
      <c r="AL250" t="s">
        <v>84</v>
      </c>
      <c r="AM250" t="s">
        <v>132</v>
      </c>
      <c r="AN250" t="s">
        <v>132</v>
      </c>
      <c r="BA250">
        <v>0</v>
      </c>
      <c r="DA250" t="s">
        <v>6931</v>
      </c>
      <c r="DB250">
        <v>1</v>
      </c>
      <c r="DC250">
        <v>0.72</v>
      </c>
      <c r="DE250">
        <v>20</v>
      </c>
      <c r="DF250">
        <f t="shared" si="14"/>
        <v>20.72</v>
      </c>
      <c r="DG250">
        <v>4.125</v>
      </c>
      <c r="DH250">
        <v>4</v>
      </c>
    </row>
    <row r="251" spans="1:112" ht="100" x14ac:dyDescent="0.25">
      <c r="A251">
        <v>2</v>
      </c>
      <c r="B251" t="s">
        <v>8901</v>
      </c>
      <c r="I251">
        <v>1</v>
      </c>
      <c r="AC251" t="s">
        <v>6976</v>
      </c>
      <c r="AD251" s="10" t="s">
        <v>11084</v>
      </c>
      <c r="AE251" s="10" t="s">
        <v>136</v>
      </c>
      <c r="AF251" s="10" t="s">
        <v>9066</v>
      </c>
      <c r="AG251" s="10" t="s">
        <v>11772</v>
      </c>
      <c r="AH251" s="10" t="s">
        <v>136</v>
      </c>
      <c r="AI251" s="10" t="s">
        <v>145</v>
      </c>
      <c r="AJ251" s="10" t="s">
        <v>145</v>
      </c>
      <c r="AK251" s="10" t="s">
        <v>145</v>
      </c>
      <c r="AL251" s="10" t="s">
        <v>136</v>
      </c>
      <c r="AM251" s="10" t="s">
        <v>145</v>
      </c>
      <c r="AN251" s="10" t="s">
        <v>145</v>
      </c>
      <c r="BA251">
        <v>0</v>
      </c>
      <c r="DA251" t="s">
        <v>6931</v>
      </c>
      <c r="DB251">
        <v>2</v>
      </c>
      <c r="DF251">
        <f t="shared" si="14"/>
        <v>0</v>
      </c>
      <c r="DG251">
        <v>50</v>
      </c>
      <c r="DH251">
        <v>50</v>
      </c>
    </row>
    <row r="252" spans="1:112" ht="100" x14ac:dyDescent="0.25">
      <c r="A252">
        <v>2</v>
      </c>
      <c r="B252" t="s">
        <v>8892</v>
      </c>
      <c r="J252">
        <v>1</v>
      </c>
      <c r="AC252" t="s">
        <v>6977</v>
      </c>
      <c r="AD252" s="10" t="s">
        <v>11084</v>
      </c>
      <c r="AE252" s="10" t="s">
        <v>136</v>
      </c>
      <c r="AF252" s="10" t="s">
        <v>9066</v>
      </c>
      <c r="AG252" s="10" t="s">
        <v>11772</v>
      </c>
      <c r="AH252" s="10" t="s">
        <v>136</v>
      </c>
      <c r="AI252" s="10" t="s">
        <v>145</v>
      </c>
      <c r="AJ252" s="10" t="s">
        <v>145</v>
      </c>
      <c r="AK252" s="10" t="s">
        <v>145</v>
      </c>
      <c r="AL252" s="10" t="s">
        <v>136</v>
      </c>
      <c r="AM252" s="10" t="s">
        <v>145</v>
      </c>
      <c r="AN252" s="10" t="s">
        <v>145</v>
      </c>
      <c r="BA252">
        <v>0</v>
      </c>
      <c r="DA252" t="s">
        <v>10745</v>
      </c>
      <c r="DB252">
        <v>0</v>
      </c>
      <c r="DC252">
        <v>0.54</v>
      </c>
      <c r="DF252">
        <f t="shared" si="14"/>
        <v>0.54</v>
      </c>
      <c r="DG252">
        <v>50</v>
      </c>
      <c r="DH252">
        <v>50</v>
      </c>
    </row>
    <row r="253" spans="1:112" ht="100" x14ac:dyDescent="0.25">
      <c r="A253">
        <v>2</v>
      </c>
      <c r="B253" t="s">
        <v>8901</v>
      </c>
      <c r="I253">
        <v>1</v>
      </c>
      <c r="AC253" t="s">
        <v>6978</v>
      </c>
      <c r="AD253" s="10" t="s">
        <v>11084</v>
      </c>
      <c r="AE253" s="10" t="s">
        <v>136</v>
      </c>
      <c r="AF253" s="10" t="s">
        <v>9066</v>
      </c>
      <c r="AG253" s="10" t="s">
        <v>11772</v>
      </c>
      <c r="AH253" s="10" t="s">
        <v>136</v>
      </c>
      <c r="AI253" s="10" t="s">
        <v>145</v>
      </c>
      <c r="AJ253" s="10" t="s">
        <v>145</v>
      </c>
      <c r="AK253" s="10" t="s">
        <v>145</v>
      </c>
      <c r="AL253" s="10" t="s">
        <v>136</v>
      </c>
      <c r="AM253" s="10" t="s">
        <v>145</v>
      </c>
      <c r="AN253" s="10" t="s">
        <v>145</v>
      </c>
      <c r="BA253">
        <v>0</v>
      </c>
      <c r="DA253" t="s">
        <v>10745</v>
      </c>
      <c r="DB253">
        <v>1</v>
      </c>
      <c r="DC253">
        <v>1.44</v>
      </c>
      <c r="DE253">
        <v>20</v>
      </c>
      <c r="DF253">
        <f t="shared" si="14"/>
        <v>21.44</v>
      </c>
      <c r="DG253">
        <v>3.9375</v>
      </c>
      <c r="DH253">
        <v>3</v>
      </c>
    </row>
    <row r="254" spans="1:112" x14ac:dyDescent="0.25">
      <c r="DA254" t="s">
        <v>10745</v>
      </c>
      <c r="DB254">
        <v>2</v>
      </c>
      <c r="DF254">
        <f t="shared" si="14"/>
        <v>0</v>
      </c>
      <c r="DG254">
        <v>50</v>
      </c>
      <c r="DH254">
        <v>50</v>
      </c>
    </row>
    <row r="255" spans="1:112" x14ac:dyDescent="0.25">
      <c r="DA255" t="s">
        <v>10746</v>
      </c>
      <c r="DB255">
        <v>0</v>
      </c>
      <c r="DC255">
        <v>0.54</v>
      </c>
      <c r="DF255">
        <f t="shared" si="14"/>
        <v>0.54</v>
      </c>
      <c r="DG255">
        <v>50</v>
      </c>
      <c r="DH255">
        <v>50</v>
      </c>
    </row>
    <row r="256" spans="1:112" x14ac:dyDescent="0.25">
      <c r="DA256" t="s">
        <v>10746</v>
      </c>
      <c r="DB256">
        <v>1</v>
      </c>
      <c r="DC256">
        <v>1.44</v>
      </c>
      <c r="DE256">
        <v>20</v>
      </c>
      <c r="DF256">
        <f t="shared" si="14"/>
        <v>21.44</v>
      </c>
      <c r="DG256">
        <v>3.9375</v>
      </c>
      <c r="DH256">
        <v>3</v>
      </c>
    </row>
    <row r="257" spans="105:112" x14ac:dyDescent="0.25">
      <c r="DA257" t="s">
        <v>10746</v>
      </c>
      <c r="DB257">
        <v>2</v>
      </c>
      <c r="DF257">
        <f t="shared" si="14"/>
        <v>0</v>
      </c>
      <c r="DG257">
        <v>50</v>
      </c>
      <c r="DH257">
        <v>50</v>
      </c>
    </row>
    <row r="258" spans="105:112" x14ac:dyDescent="0.25">
      <c r="DA258" t="s">
        <v>6935</v>
      </c>
      <c r="DB258">
        <v>0</v>
      </c>
      <c r="DC258">
        <v>0.54</v>
      </c>
      <c r="DF258">
        <f t="shared" si="14"/>
        <v>0.54</v>
      </c>
      <c r="DG258">
        <v>50</v>
      </c>
      <c r="DH258">
        <v>50</v>
      </c>
    </row>
    <row r="259" spans="105:112" x14ac:dyDescent="0.25">
      <c r="DA259" t="s">
        <v>6935</v>
      </c>
      <c r="DB259">
        <v>1</v>
      </c>
      <c r="DC259">
        <v>1.44</v>
      </c>
      <c r="DE259">
        <v>20</v>
      </c>
      <c r="DF259">
        <f t="shared" ref="DF259:DF322" si="15">(DC259+DD259+DE259)</f>
        <v>21.44</v>
      </c>
      <c r="DG259">
        <v>3.9375</v>
      </c>
      <c r="DH259">
        <v>3</v>
      </c>
    </row>
    <row r="260" spans="105:112" x14ac:dyDescent="0.25">
      <c r="DA260" t="s">
        <v>6935</v>
      </c>
      <c r="DB260">
        <v>2</v>
      </c>
      <c r="DF260">
        <f t="shared" si="15"/>
        <v>0</v>
      </c>
      <c r="DG260">
        <v>50</v>
      </c>
      <c r="DH260">
        <v>50</v>
      </c>
    </row>
    <row r="261" spans="105:112" x14ac:dyDescent="0.25">
      <c r="DA261" t="s">
        <v>6934</v>
      </c>
      <c r="DB261">
        <v>0</v>
      </c>
      <c r="DC261">
        <v>0.54</v>
      </c>
      <c r="DF261">
        <f t="shared" si="15"/>
        <v>0.54</v>
      </c>
      <c r="DG261">
        <v>50</v>
      </c>
      <c r="DH261">
        <v>50</v>
      </c>
    </row>
    <row r="262" spans="105:112" x14ac:dyDescent="0.25">
      <c r="DA262" t="s">
        <v>6934</v>
      </c>
      <c r="DB262">
        <v>1</v>
      </c>
      <c r="DC262">
        <v>1.44</v>
      </c>
      <c r="DE262">
        <v>20</v>
      </c>
      <c r="DF262">
        <f t="shared" si="15"/>
        <v>21.44</v>
      </c>
      <c r="DG262">
        <v>3.9375</v>
      </c>
      <c r="DH262">
        <v>3</v>
      </c>
    </row>
    <row r="263" spans="105:112" x14ac:dyDescent="0.25">
      <c r="DA263" t="s">
        <v>6934</v>
      </c>
      <c r="DB263">
        <v>2</v>
      </c>
      <c r="DF263">
        <f t="shared" si="15"/>
        <v>0</v>
      </c>
      <c r="DG263">
        <v>50</v>
      </c>
      <c r="DH263">
        <v>50</v>
      </c>
    </row>
    <row r="264" spans="105:112" x14ac:dyDescent="0.25">
      <c r="DA264" t="s">
        <v>6933</v>
      </c>
      <c r="DB264">
        <v>0</v>
      </c>
      <c r="DC264">
        <v>0.54</v>
      </c>
      <c r="DF264">
        <f t="shared" si="15"/>
        <v>0.54</v>
      </c>
      <c r="DG264">
        <v>50</v>
      </c>
      <c r="DH264">
        <v>50</v>
      </c>
    </row>
    <row r="265" spans="105:112" x14ac:dyDescent="0.25">
      <c r="DA265" t="s">
        <v>6933</v>
      </c>
      <c r="DB265">
        <v>1</v>
      </c>
      <c r="DC265">
        <v>1.44</v>
      </c>
      <c r="DE265">
        <v>20</v>
      </c>
      <c r="DF265">
        <f t="shared" si="15"/>
        <v>21.44</v>
      </c>
      <c r="DG265">
        <v>3.9375</v>
      </c>
      <c r="DH265">
        <v>3</v>
      </c>
    </row>
    <row r="266" spans="105:112" x14ac:dyDescent="0.25">
      <c r="DA266" t="s">
        <v>6933</v>
      </c>
      <c r="DB266">
        <v>2</v>
      </c>
      <c r="DF266">
        <f t="shared" si="15"/>
        <v>0</v>
      </c>
      <c r="DG266">
        <v>50</v>
      </c>
      <c r="DH266">
        <v>50</v>
      </c>
    </row>
    <row r="267" spans="105:112" x14ac:dyDescent="0.25">
      <c r="DA267" t="s">
        <v>10801</v>
      </c>
      <c r="DB267">
        <v>0</v>
      </c>
      <c r="DC267">
        <v>1.44</v>
      </c>
      <c r="DF267">
        <f t="shared" si="15"/>
        <v>1.44</v>
      </c>
      <c r="DG267">
        <v>3.9375</v>
      </c>
      <c r="DH267">
        <v>3</v>
      </c>
    </row>
    <row r="268" spans="105:112" x14ac:dyDescent="0.25">
      <c r="DA268" t="s">
        <v>10801</v>
      </c>
      <c r="DB268">
        <v>1</v>
      </c>
      <c r="DC268">
        <v>0.54</v>
      </c>
      <c r="DF268">
        <f t="shared" si="15"/>
        <v>0.54</v>
      </c>
      <c r="DG268">
        <v>50</v>
      </c>
      <c r="DH268">
        <v>50</v>
      </c>
    </row>
    <row r="269" spans="105:112" x14ac:dyDescent="0.25">
      <c r="DA269" t="s">
        <v>10801</v>
      </c>
      <c r="DB269">
        <v>2</v>
      </c>
      <c r="DF269">
        <f t="shared" si="15"/>
        <v>0</v>
      </c>
      <c r="DG269">
        <v>50</v>
      </c>
      <c r="DH269">
        <v>50</v>
      </c>
    </row>
    <row r="270" spans="105:112" x14ac:dyDescent="0.25">
      <c r="DA270" t="s">
        <v>7027</v>
      </c>
      <c r="DB270">
        <v>0</v>
      </c>
      <c r="DF270">
        <f t="shared" si="15"/>
        <v>0</v>
      </c>
      <c r="DG270">
        <v>0</v>
      </c>
      <c r="DH270">
        <v>0</v>
      </c>
    </row>
    <row r="271" spans="105:112" x14ac:dyDescent="0.25">
      <c r="DA271" t="s">
        <v>7027</v>
      </c>
      <c r="DB271">
        <v>1</v>
      </c>
      <c r="DF271">
        <f t="shared" si="15"/>
        <v>0</v>
      </c>
      <c r="DG271">
        <v>600</v>
      </c>
      <c r="DH271">
        <v>600</v>
      </c>
    </row>
    <row r="272" spans="105:112" x14ac:dyDescent="0.25">
      <c r="DA272" t="s">
        <v>7027</v>
      </c>
      <c r="DB272">
        <v>2</v>
      </c>
      <c r="DF272">
        <f t="shared" si="15"/>
        <v>0</v>
      </c>
      <c r="DG272">
        <v>50</v>
      </c>
      <c r="DH272">
        <v>50</v>
      </c>
    </row>
    <row r="273" spans="105:112" x14ac:dyDescent="0.25">
      <c r="DA273" t="s">
        <v>10794</v>
      </c>
      <c r="DB273">
        <v>0</v>
      </c>
      <c r="DF273">
        <f t="shared" si="15"/>
        <v>0</v>
      </c>
      <c r="DG273">
        <v>50</v>
      </c>
      <c r="DH273">
        <v>50</v>
      </c>
    </row>
    <row r="274" spans="105:112" x14ac:dyDescent="0.25">
      <c r="DA274" t="s">
        <v>10794</v>
      </c>
      <c r="DB274">
        <v>1</v>
      </c>
      <c r="DC274">
        <v>1.44</v>
      </c>
      <c r="DD274">
        <v>100.8</v>
      </c>
      <c r="DF274">
        <f t="shared" si="15"/>
        <v>102.24</v>
      </c>
      <c r="DG274">
        <v>2.6666666666666665</v>
      </c>
      <c r="DH274">
        <v>2</v>
      </c>
    </row>
    <row r="275" spans="105:112" x14ac:dyDescent="0.25">
      <c r="DA275" t="s">
        <v>10794</v>
      </c>
      <c r="DB275">
        <v>2</v>
      </c>
      <c r="DC275">
        <v>1.44</v>
      </c>
      <c r="DF275">
        <f t="shared" si="15"/>
        <v>1.44</v>
      </c>
      <c r="DG275">
        <v>50</v>
      </c>
      <c r="DH275">
        <v>50</v>
      </c>
    </row>
    <row r="276" spans="105:112" x14ac:dyDescent="0.25">
      <c r="DA276" t="s">
        <v>10794</v>
      </c>
      <c r="DB276">
        <v>3</v>
      </c>
      <c r="DC276">
        <v>1.44</v>
      </c>
      <c r="DF276">
        <f t="shared" si="15"/>
        <v>1.44</v>
      </c>
      <c r="DG276">
        <v>17.666666666666668</v>
      </c>
      <c r="DH276">
        <v>17</v>
      </c>
    </row>
    <row r="277" spans="105:112" x14ac:dyDescent="0.25">
      <c r="DA277" t="s">
        <v>6965</v>
      </c>
      <c r="DB277">
        <v>0</v>
      </c>
      <c r="DF277">
        <f t="shared" si="15"/>
        <v>0</v>
      </c>
      <c r="DG277">
        <v>25</v>
      </c>
      <c r="DH277">
        <v>25</v>
      </c>
    </row>
    <row r="278" spans="105:112" x14ac:dyDescent="0.25">
      <c r="DA278" t="s">
        <v>6965</v>
      </c>
      <c r="DB278">
        <v>1</v>
      </c>
      <c r="DC278">
        <v>1.44</v>
      </c>
      <c r="DF278">
        <f t="shared" si="15"/>
        <v>1.44</v>
      </c>
      <c r="DG278">
        <v>1.4888888888888889</v>
      </c>
      <c r="DH278">
        <v>1</v>
      </c>
    </row>
    <row r="279" spans="105:112" x14ac:dyDescent="0.25">
      <c r="DA279" t="s">
        <v>6965</v>
      </c>
      <c r="DB279">
        <v>2</v>
      </c>
      <c r="DC279">
        <v>1.44</v>
      </c>
      <c r="DF279">
        <f t="shared" si="15"/>
        <v>1.44</v>
      </c>
      <c r="DG279">
        <v>50</v>
      </c>
      <c r="DH279">
        <v>50</v>
      </c>
    </row>
    <row r="280" spans="105:112" x14ac:dyDescent="0.25">
      <c r="DA280" t="s">
        <v>6965</v>
      </c>
      <c r="DB280">
        <v>3</v>
      </c>
      <c r="DF280">
        <f t="shared" si="15"/>
        <v>0</v>
      </c>
      <c r="DG280">
        <v>50</v>
      </c>
      <c r="DH280">
        <v>50</v>
      </c>
    </row>
    <row r="281" spans="105:112" x14ac:dyDescent="0.25">
      <c r="DA281" t="s">
        <v>6942</v>
      </c>
      <c r="DB281">
        <v>0</v>
      </c>
      <c r="DF281">
        <f t="shared" si="15"/>
        <v>0</v>
      </c>
      <c r="DG281">
        <v>25</v>
      </c>
      <c r="DH281">
        <v>25</v>
      </c>
    </row>
    <row r="282" spans="105:112" x14ac:dyDescent="0.25">
      <c r="DA282" t="s">
        <v>6942</v>
      </c>
      <c r="DB282">
        <v>1</v>
      </c>
      <c r="DC282">
        <v>1.44</v>
      </c>
      <c r="DD282">
        <v>100.8</v>
      </c>
      <c r="DF282">
        <f t="shared" si="15"/>
        <v>102.24</v>
      </c>
      <c r="DG282">
        <v>2.6666666666666665</v>
      </c>
      <c r="DH282">
        <v>2</v>
      </c>
    </row>
    <row r="283" spans="105:112" x14ac:dyDescent="0.25">
      <c r="DA283" t="s">
        <v>6942</v>
      </c>
      <c r="DB283">
        <v>2</v>
      </c>
      <c r="DC283">
        <v>1.44</v>
      </c>
      <c r="DF283">
        <f t="shared" si="15"/>
        <v>1.44</v>
      </c>
      <c r="DG283">
        <v>50</v>
      </c>
      <c r="DH283">
        <v>50</v>
      </c>
    </row>
    <row r="284" spans="105:112" x14ac:dyDescent="0.25">
      <c r="DA284" t="s">
        <v>6942</v>
      </c>
      <c r="DB284">
        <v>3</v>
      </c>
      <c r="DC284">
        <v>1.44</v>
      </c>
      <c r="DF284">
        <f t="shared" si="15"/>
        <v>1.44</v>
      </c>
      <c r="DG284">
        <v>17.666666666666668</v>
      </c>
      <c r="DH284">
        <v>17</v>
      </c>
    </row>
    <row r="285" spans="105:112" x14ac:dyDescent="0.25">
      <c r="DA285" t="s">
        <v>6942</v>
      </c>
      <c r="DB285">
        <v>4</v>
      </c>
      <c r="DF285">
        <f t="shared" si="15"/>
        <v>0</v>
      </c>
      <c r="DG285">
        <v>50</v>
      </c>
      <c r="DH285">
        <v>50</v>
      </c>
    </row>
    <row r="286" spans="105:112" x14ac:dyDescent="0.25">
      <c r="DA286" t="s">
        <v>10806</v>
      </c>
      <c r="DB286">
        <v>0</v>
      </c>
      <c r="DF286">
        <f t="shared" si="15"/>
        <v>0</v>
      </c>
      <c r="DG286">
        <v>50</v>
      </c>
      <c r="DH286">
        <v>50</v>
      </c>
    </row>
    <row r="287" spans="105:112" x14ac:dyDescent="0.25">
      <c r="DA287" t="s">
        <v>10806</v>
      </c>
      <c r="DB287">
        <v>1</v>
      </c>
      <c r="DC287">
        <v>1.44</v>
      </c>
      <c r="DF287">
        <f t="shared" si="15"/>
        <v>1.44</v>
      </c>
      <c r="DG287">
        <v>1.4</v>
      </c>
      <c r="DH287">
        <v>1</v>
      </c>
    </row>
    <row r="288" spans="105:112" x14ac:dyDescent="0.25">
      <c r="DA288" t="s">
        <v>10806</v>
      </c>
      <c r="DB288">
        <v>2</v>
      </c>
      <c r="DC288">
        <v>1.44</v>
      </c>
      <c r="DF288">
        <f t="shared" si="15"/>
        <v>1.44</v>
      </c>
      <c r="DG288">
        <v>50</v>
      </c>
      <c r="DH288">
        <v>50</v>
      </c>
    </row>
    <row r="289" spans="105:112" x14ac:dyDescent="0.25">
      <c r="DA289" t="s">
        <v>6941</v>
      </c>
      <c r="DB289">
        <v>0</v>
      </c>
      <c r="DF289">
        <f t="shared" si="15"/>
        <v>0</v>
      </c>
      <c r="DG289">
        <v>25</v>
      </c>
      <c r="DH289">
        <v>25</v>
      </c>
    </row>
    <row r="290" spans="105:112" x14ac:dyDescent="0.25">
      <c r="DA290" t="s">
        <v>6941</v>
      </c>
      <c r="DB290">
        <v>1</v>
      </c>
      <c r="DC290">
        <v>1.44</v>
      </c>
      <c r="DD290">
        <v>100.8</v>
      </c>
      <c r="DF290">
        <f t="shared" si="15"/>
        <v>102.24</v>
      </c>
      <c r="DG290">
        <v>2.1</v>
      </c>
      <c r="DH290">
        <v>2</v>
      </c>
    </row>
    <row r="291" spans="105:112" x14ac:dyDescent="0.25">
      <c r="DA291" t="s">
        <v>6941</v>
      </c>
      <c r="DB291">
        <v>2</v>
      </c>
      <c r="DC291">
        <v>1.44</v>
      </c>
      <c r="DF291">
        <f t="shared" si="15"/>
        <v>1.44</v>
      </c>
      <c r="DG291">
        <v>50</v>
      </c>
      <c r="DH291">
        <v>50</v>
      </c>
    </row>
    <row r="292" spans="105:112" x14ac:dyDescent="0.25">
      <c r="DA292" t="s">
        <v>6941</v>
      </c>
      <c r="DB292">
        <v>3</v>
      </c>
      <c r="DC292">
        <v>1.44</v>
      </c>
      <c r="DF292">
        <f t="shared" si="15"/>
        <v>1.44</v>
      </c>
      <c r="DG292">
        <v>17.666666666666668</v>
      </c>
      <c r="DH292">
        <v>17</v>
      </c>
    </row>
    <row r="293" spans="105:112" x14ac:dyDescent="0.25">
      <c r="DA293" t="s">
        <v>6941</v>
      </c>
      <c r="DB293">
        <v>4</v>
      </c>
      <c r="DF293">
        <f t="shared" si="15"/>
        <v>0</v>
      </c>
      <c r="DG293">
        <v>50</v>
      </c>
      <c r="DH293">
        <v>50</v>
      </c>
    </row>
    <row r="294" spans="105:112" x14ac:dyDescent="0.25">
      <c r="DA294" t="s">
        <v>10802</v>
      </c>
      <c r="DB294">
        <v>0</v>
      </c>
      <c r="DF294">
        <f t="shared" si="15"/>
        <v>0</v>
      </c>
      <c r="DG294">
        <v>50</v>
      </c>
      <c r="DH294">
        <v>50</v>
      </c>
    </row>
    <row r="295" spans="105:112" x14ac:dyDescent="0.25">
      <c r="DA295" t="s">
        <v>10802</v>
      </c>
      <c r="DB295">
        <v>1</v>
      </c>
      <c r="DC295">
        <v>2.88</v>
      </c>
      <c r="DF295">
        <f t="shared" si="15"/>
        <v>2.88</v>
      </c>
      <c r="DG295">
        <v>5.166666666666667</v>
      </c>
      <c r="DH295">
        <v>5</v>
      </c>
    </row>
    <row r="296" spans="105:112" x14ac:dyDescent="0.25">
      <c r="DA296" t="s">
        <v>10802</v>
      </c>
      <c r="DB296">
        <v>2</v>
      </c>
      <c r="DF296">
        <f t="shared" si="15"/>
        <v>0</v>
      </c>
      <c r="DG296">
        <v>100</v>
      </c>
      <c r="DH296">
        <v>100</v>
      </c>
    </row>
    <row r="297" spans="105:112" x14ac:dyDescent="0.25">
      <c r="DA297" t="s">
        <v>10802</v>
      </c>
      <c r="DB297">
        <v>3</v>
      </c>
      <c r="DF297">
        <f t="shared" si="15"/>
        <v>0</v>
      </c>
      <c r="DG297">
        <v>25</v>
      </c>
      <c r="DH297">
        <v>25</v>
      </c>
    </row>
    <row r="298" spans="105:112" x14ac:dyDescent="0.25">
      <c r="DA298" t="s">
        <v>6966</v>
      </c>
      <c r="DB298">
        <v>0</v>
      </c>
      <c r="DC298">
        <v>1.44</v>
      </c>
      <c r="DF298">
        <f t="shared" si="15"/>
        <v>1.44</v>
      </c>
      <c r="DG298">
        <v>6.5000142694063925</v>
      </c>
      <c r="DH298">
        <v>6</v>
      </c>
    </row>
    <row r="299" spans="105:112" x14ac:dyDescent="0.25">
      <c r="DA299" t="s">
        <v>6966</v>
      </c>
      <c r="DB299">
        <v>1</v>
      </c>
      <c r="DF299">
        <f t="shared" si="15"/>
        <v>0</v>
      </c>
      <c r="DG299">
        <v>25</v>
      </c>
      <c r="DH299">
        <v>25</v>
      </c>
    </row>
    <row r="300" spans="105:112" x14ac:dyDescent="0.25">
      <c r="DA300" t="s">
        <v>7011</v>
      </c>
      <c r="DB300">
        <v>0</v>
      </c>
      <c r="DF300">
        <f t="shared" si="15"/>
        <v>0</v>
      </c>
      <c r="DG300">
        <v>2.68</v>
      </c>
      <c r="DH300">
        <v>2</v>
      </c>
    </row>
    <row r="301" spans="105:112" x14ac:dyDescent="0.25">
      <c r="DA301" t="s">
        <v>7011</v>
      </c>
      <c r="DB301">
        <v>1</v>
      </c>
      <c r="DF301">
        <f t="shared" si="15"/>
        <v>0</v>
      </c>
      <c r="DG301">
        <v>25</v>
      </c>
      <c r="DH301">
        <v>25</v>
      </c>
    </row>
    <row r="302" spans="105:112" x14ac:dyDescent="0.25">
      <c r="DA302" t="s">
        <v>7011</v>
      </c>
      <c r="DB302">
        <v>2</v>
      </c>
      <c r="DF302">
        <f t="shared" si="15"/>
        <v>0</v>
      </c>
      <c r="DG302">
        <v>300</v>
      </c>
      <c r="DH302">
        <v>300</v>
      </c>
    </row>
    <row r="303" spans="105:112" x14ac:dyDescent="0.25">
      <c r="DA303" t="s">
        <v>7001</v>
      </c>
      <c r="DB303">
        <v>0</v>
      </c>
      <c r="DC303">
        <v>0.18</v>
      </c>
      <c r="DF303">
        <f t="shared" si="15"/>
        <v>0.18</v>
      </c>
      <c r="DG303">
        <v>6.375</v>
      </c>
      <c r="DH303">
        <v>6</v>
      </c>
    </row>
    <row r="304" spans="105:112" x14ac:dyDescent="0.25">
      <c r="DA304" t="s">
        <v>7001</v>
      </c>
      <c r="DB304">
        <v>1</v>
      </c>
      <c r="DF304">
        <f t="shared" si="15"/>
        <v>0</v>
      </c>
      <c r="DG304">
        <v>50</v>
      </c>
      <c r="DH304">
        <v>50</v>
      </c>
    </row>
    <row r="305" spans="105:112" x14ac:dyDescent="0.25">
      <c r="DA305" t="s">
        <v>10805</v>
      </c>
      <c r="DB305">
        <v>0</v>
      </c>
      <c r="DC305">
        <v>0.54</v>
      </c>
      <c r="DF305">
        <f t="shared" si="15"/>
        <v>0.54</v>
      </c>
      <c r="DG305">
        <v>50</v>
      </c>
      <c r="DH305">
        <v>50</v>
      </c>
    </row>
    <row r="306" spans="105:112" x14ac:dyDescent="0.25">
      <c r="DA306" t="s">
        <v>10805</v>
      </c>
      <c r="DB306">
        <v>1</v>
      </c>
      <c r="DC306">
        <v>0.72</v>
      </c>
      <c r="DF306">
        <f t="shared" si="15"/>
        <v>0.72</v>
      </c>
      <c r="DG306">
        <v>4.125</v>
      </c>
      <c r="DH306">
        <v>4</v>
      </c>
    </row>
    <row r="307" spans="105:112" x14ac:dyDescent="0.25">
      <c r="DA307" t="s">
        <v>10805</v>
      </c>
      <c r="DB307">
        <v>2</v>
      </c>
      <c r="DF307">
        <f t="shared" si="15"/>
        <v>0</v>
      </c>
      <c r="DG307">
        <v>25</v>
      </c>
      <c r="DH307">
        <v>25</v>
      </c>
    </row>
    <row r="308" spans="105:112" x14ac:dyDescent="0.25">
      <c r="DA308" t="s">
        <v>6964</v>
      </c>
      <c r="DB308">
        <v>0</v>
      </c>
      <c r="DC308">
        <v>0.72</v>
      </c>
      <c r="DF308">
        <f t="shared" si="15"/>
        <v>0.72</v>
      </c>
      <c r="DG308">
        <v>4.125</v>
      </c>
      <c r="DH308">
        <v>4</v>
      </c>
    </row>
    <row r="309" spans="105:112" x14ac:dyDescent="0.25">
      <c r="DA309" t="s">
        <v>6964</v>
      </c>
      <c r="DB309">
        <v>1</v>
      </c>
      <c r="DF309">
        <f t="shared" si="15"/>
        <v>0</v>
      </c>
      <c r="DG309">
        <v>50</v>
      </c>
      <c r="DH309">
        <v>50</v>
      </c>
    </row>
    <row r="310" spans="105:112" x14ac:dyDescent="0.25">
      <c r="DA310" t="s">
        <v>6964</v>
      </c>
      <c r="DB310">
        <v>2</v>
      </c>
      <c r="DF310">
        <f t="shared" si="15"/>
        <v>0</v>
      </c>
      <c r="DG310">
        <v>25</v>
      </c>
      <c r="DH310">
        <v>25</v>
      </c>
    </row>
    <row r="311" spans="105:112" x14ac:dyDescent="0.25">
      <c r="DA311" t="s">
        <v>6996</v>
      </c>
      <c r="DB311">
        <v>0</v>
      </c>
      <c r="DC311">
        <v>0.18</v>
      </c>
      <c r="DF311">
        <f t="shared" si="15"/>
        <v>0.18</v>
      </c>
      <c r="DG311">
        <v>6.375</v>
      </c>
      <c r="DH311">
        <v>6</v>
      </c>
    </row>
    <row r="312" spans="105:112" x14ac:dyDescent="0.25">
      <c r="DA312" t="s">
        <v>6996</v>
      </c>
      <c r="DB312">
        <v>1</v>
      </c>
      <c r="DF312">
        <f t="shared" si="15"/>
        <v>0</v>
      </c>
      <c r="DG312">
        <v>50</v>
      </c>
      <c r="DH312">
        <v>50</v>
      </c>
    </row>
    <row r="313" spans="105:112" x14ac:dyDescent="0.25">
      <c r="DA313" t="s">
        <v>7010</v>
      </c>
      <c r="DB313">
        <v>0</v>
      </c>
      <c r="DF313">
        <f t="shared" si="15"/>
        <v>0</v>
      </c>
      <c r="DG313">
        <v>2.4</v>
      </c>
      <c r="DH313">
        <v>2</v>
      </c>
    </row>
    <row r="314" spans="105:112" x14ac:dyDescent="0.25">
      <c r="DA314" t="s">
        <v>7010</v>
      </c>
      <c r="DB314">
        <v>1</v>
      </c>
      <c r="DF314">
        <f t="shared" si="15"/>
        <v>0</v>
      </c>
      <c r="DG314">
        <v>50</v>
      </c>
      <c r="DH314">
        <v>50</v>
      </c>
    </row>
    <row r="315" spans="105:112" x14ac:dyDescent="0.25">
      <c r="DA315" t="s">
        <v>7010</v>
      </c>
      <c r="DB315">
        <v>2</v>
      </c>
      <c r="DF315">
        <f t="shared" si="15"/>
        <v>0</v>
      </c>
      <c r="DG315">
        <v>4.333333333333333</v>
      </c>
      <c r="DH315">
        <v>4</v>
      </c>
    </row>
    <row r="316" spans="105:112" x14ac:dyDescent="0.25">
      <c r="DA316" t="s">
        <v>7010</v>
      </c>
      <c r="DB316">
        <v>3</v>
      </c>
      <c r="DF316">
        <f t="shared" si="15"/>
        <v>0</v>
      </c>
      <c r="DG316">
        <v>300</v>
      </c>
      <c r="DH316">
        <v>300</v>
      </c>
    </row>
    <row r="317" spans="105:112" x14ac:dyDescent="0.25">
      <c r="DA317" t="s">
        <v>6945</v>
      </c>
      <c r="DB317">
        <v>0</v>
      </c>
      <c r="DC317">
        <v>0.72</v>
      </c>
      <c r="DF317">
        <f t="shared" si="15"/>
        <v>0.72</v>
      </c>
      <c r="DG317">
        <v>200</v>
      </c>
      <c r="DH317">
        <v>200</v>
      </c>
    </row>
    <row r="318" spans="105:112" x14ac:dyDescent="0.25">
      <c r="DA318" t="s">
        <v>6945</v>
      </c>
      <c r="DB318">
        <v>1</v>
      </c>
      <c r="DC318">
        <v>1.44</v>
      </c>
      <c r="DF318">
        <f t="shared" si="15"/>
        <v>1.44</v>
      </c>
      <c r="DG318">
        <v>50</v>
      </c>
      <c r="DH318">
        <v>50</v>
      </c>
    </row>
    <row r="319" spans="105:112" x14ac:dyDescent="0.25">
      <c r="DA319" t="s">
        <v>6945</v>
      </c>
      <c r="DB319">
        <v>2</v>
      </c>
      <c r="DF319">
        <f t="shared" si="15"/>
        <v>0</v>
      </c>
      <c r="DG319">
        <v>2.2333333333333334</v>
      </c>
      <c r="DH319">
        <v>2</v>
      </c>
    </row>
    <row r="320" spans="105:112" x14ac:dyDescent="0.25">
      <c r="DA320" t="s">
        <v>6945</v>
      </c>
      <c r="DB320">
        <v>3</v>
      </c>
      <c r="DC320">
        <v>0.18</v>
      </c>
      <c r="DF320">
        <f t="shared" si="15"/>
        <v>0.18</v>
      </c>
      <c r="DG320">
        <v>10</v>
      </c>
      <c r="DH320">
        <v>10</v>
      </c>
    </row>
    <row r="321" spans="105:112" x14ac:dyDescent="0.25">
      <c r="DA321" t="s">
        <v>6945</v>
      </c>
      <c r="DB321">
        <v>4</v>
      </c>
      <c r="DF321">
        <f t="shared" si="15"/>
        <v>0</v>
      </c>
      <c r="DG321">
        <v>50</v>
      </c>
      <c r="DH321">
        <v>50</v>
      </c>
    </row>
    <row r="322" spans="105:112" x14ac:dyDescent="0.25">
      <c r="DA322" t="s">
        <v>6945</v>
      </c>
      <c r="DB322">
        <v>5</v>
      </c>
      <c r="DF322">
        <f t="shared" si="15"/>
        <v>0</v>
      </c>
      <c r="DG322">
        <v>25</v>
      </c>
      <c r="DH322">
        <v>25</v>
      </c>
    </row>
    <row r="323" spans="105:112" x14ac:dyDescent="0.25">
      <c r="DA323" t="s">
        <v>10833</v>
      </c>
      <c r="DB323">
        <v>0</v>
      </c>
      <c r="DF323">
        <f t="shared" ref="DF323:DF386" si="16">(DC323+DD323+DE323)</f>
        <v>0</v>
      </c>
      <c r="DG323">
        <v>10.199999999999999</v>
      </c>
      <c r="DH323">
        <v>10</v>
      </c>
    </row>
    <row r="324" spans="105:112" x14ac:dyDescent="0.25">
      <c r="DA324" t="s">
        <v>10833</v>
      </c>
      <c r="DB324">
        <v>1</v>
      </c>
      <c r="DF324">
        <f t="shared" si="16"/>
        <v>0</v>
      </c>
      <c r="DG324">
        <v>200</v>
      </c>
      <c r="DH324">
        <v>200</v>
      </c>
    </row>
    <row r="325" spans="105:112" x14ac:dyDescent="0.25">
      <c r="DA325" t="s">
        <v>10833</v>
      </c>
      <c r="DB325">
        <v>2</v>
      </c>
      <c r="DF325">
        <f t="shared" si="16"/>
        <v>0</v>
      </c>
      <c r="DG325">
        <v>25.5</v>
      </c>
      <c r="DH325">
        <v>25</v>
      </c>
    </row>
    <row r="326" spans="105:112" x14ac:dyDescent="0.25">
      <c r="DA326" t="s">
        <v>10834</v>
      </c>
      <c r="DB326">
        <v>0</v>
      </c>
      <c r="DF326">
        <f t="shared" si="16"/>
        <v>0</v>
      </c>
      <c r="DG326">
        <v>5.9</v>
      </c>
      <c r="DH326">
        <v>5</v>
      </c>
    </row>
    <row r="327" spans="105:112" x14ac:dyDescent="0.25">
      <c r="DA327" t="s">
        <v>10834</v>
      </c>
      <c r="DB327">
        <v>1</v>
      </c>
      <c r="DF327">
        <f t="shared" si="16"/>
        <v>0</v>
      </c>
      <c r="DG327">
        <v>200</v>
      </c>
      <c r="DH327">
        <v>200</v>
      </c>
    </row>
    <row r="328" spans="105:112" x14ac:dyDescent="0.25">
      <c r="DA328" t="s">
        <v>10834</v>
      </c>
      <c r="DB328">
        <v>2</v>
      </c>
      <c r="DF328">
        <f t="shared" si="16"/>
        <v>0</v>
      </c>
      <c r="DG328">
        <v>25</v>
      </c>
      <c r="DH328">
        <v>25</v>
      </c>
    </row>
    <row r="329" spans="105:112" x14ac:dyDescent="0.25">
      <c r="DA329" t="s">
        <v>10832</v>
      </c>
      <c r="DB329">
        <v>0</v>
      </c>
      <c r="DF329">
        <f t="shared" si="16"/>
        <v>0</v>
      </c>
      <c r="DG329">
        <v>5.166666666666667</v>
      </c>
      <c r="DH329">
        <v>5</v>
      </c>
    </row>
    <row r="330" spans="105:112" x14ac:dyDescent="0.25">
      <c r="DA330" t="s">
        <v>10832</v>
      </c>
      <c r="DB330">
        <v>1</v>
      </c>
      <c r="DF330">
        <f t="shared" si="16"/>
        <v>0</v>
      </c>
      <c r="DG330">
        <v>200</v>
      </c>
      <c r="DH330">
        <v>200</v>
      </c>
    </row>
    <row r="331" spans="105:112" x14ac:dyDescent="0.25">
      <c r="DA331" t="s">
        <v>10832</v>
      </c>
      <c r="DB331">
        <v>2</v>
      </c>
      <c r="DF331">
        <f t="shared" si="16"/>
        <v>0</v>
      </c>
      <c r="DG331">
        <v>25</v>
      </c>
      <c r="DH331">
        <v>25</v>
      </c>
    </row>
    <row r="332" spans="105:112" x14ac:dyDescent="0.25">
      <c r="DA332" t="s">
        <v>7030</v>
      </c>
      <c r="DB332">
        <v>0</v>
      </c>
      <c r="DF332">
        <f t="shared" si="16"/>
        <v>0</v>
      </c>
      <c r="DG332">
        <v>4.125</v>
      </c>
      <c r="DH332">
        <v>4</v>
      </c>
    </row>
    <row r="333" spans="105:112" x14ac:dyDescent="0.25">
      <c r="DA333" t="s">
        <v>7030</v>
      </c>
      <c r="DB333">
        <v>1</v>
      </c>
      <c r="DF333">
        <f t="shared" si="16"/>
        <v>0</v>
      </c>
      <c r="DG333">
        <v>200</v>
      </c>
      <c r="DH333">
        <v>200</v>
      </c>
    </row>
    <row r="334" spans="105:112" x14ac:dyDescent="0.25">
      <c r="DA334" t="s">
        <v>7030</v>
      </c>
      <c r="DB334">
        <v>2</v>
      </c>
      <c r="DF334">
        <f t="shared" si="16"/>
        <v>0</v>
      </c>
      <c r="DG334">
        <v>25</v>
      </c>
      <c r="DH334">
        <v>25</v>
      </c>
    </row>
    <row r="335" spans="105:112" x14ac:dyDescent="0.25">
      <c r="DA335" t="s">
        <v>7028</v>
      </c>
      <c r="DB335">
        <v>0</v>
      </c>
      <c r="DF335">
        <f t="shared" si="16"/>
        <v>0</v>
      </c>
      <c r="DG335">
        <v>10.199999999999999</v>
      </c>
      <c r="DH335">
        <v>10</v>
      </c>
    </row>
    <row r="336" spans="105:112" x14ac:dyDescent="0.25">
      <c r="DA336" t="s">
        <v>7028</v>
      </c>
      <c r="DB336">
        <v>1</v>
      </c>
      <c r="DF336">
        <f t="shared" si="16"/>
        <v>0</v>
      </c>
      <c r="DG336">
        <v>200</v>
      </c>
      <c r="DH336">
        <v>200</v>
      </c>
    </row>
    <row r="337" spans="105:112" x14ac:dyDescent="0.25">
      <c r="DA337" t="s">
        <v>7028</v>
      </c>
      <c r="DB337">
        <v>2</v>
      </c>
      <c r="DF337">
        <f t="shared" si="16"/>
        <v>0</v>
      </c>
      <c r="DG337">
        <v>25.5</v>
      </c>
      <c r="DH337">
        <v>25</v>
      </c>
    </row>
    <row r="338" spans="105:112" x14ac:dyDescent="0.25">
      <c r="DA338" t="s">
        <v>7029</v>
      </c>
      <c r="DB338">
        <v>0</v>
      </c>
      <c r="DF338">
        <f t="shared" si="16"/>
        <v>0</v>
      </c>
      <c r="DG338">
        <v>5.9</v>
      </c>
      <c r="DH338">
        <v>5</v>
      </c>
    </row>
    <row r="339" spans="105:112" x14ac:dyDescent="0.25">
      <c r="DA339" t="s">
        <v>7029</v>
      </c>
      <c r="DB339">
        <v>1</v>
      </c>
      <c r="DF339">
        <f t="shared" si="16"/>
        <v>0</v>
      </c>
      <c r="DG339">
        <v>300</v>
      </c>
      <c r="DH339">
        <v>300</v>
      </c>
    </row>
    <row r="340" spans="105:112" x14ac:dyDescent="0.25">
      <c r="DA340" t="s">
        <v>7029</v>
      </c>
      <c r="DB340">
        <v>2</v>
      </c>
      <c r="DF340">
        <f t="shared" si="16"/>
        <v>0</v>
      </c>
      <c r="DG340">
        <v>25</v>
      </c>
      <c r="DH340">
        <v>25</v>
      </c>
    </row>
    <row r="341" spans="105:112" x14ac:dyDescent="0.25">
      <c r="DA341" t="s">
        <v>6948</v>
      </c>
      <c r="DB341">
        <v>0</v>
      </c>
      <c r="DF341">
        <f t="shared" si="16"/>
        <v>0</v>
      </c>
      <c r="DG341">
        <v>50</v>
      </c>
      <c r="DH341">
        <v>50</v>
      </c>
    </row>
    <row r="342" spans="105:112" x14ac:dyDescent="0.25">
      <c r="DA342" t="s">
        <v>6948</v>
      </c>
      <c r="DB342">
        <v>1</v>
      </c>
      <c r="DC342">
        <v>1.44</v>
      </c>
      <c r="DF342">
        <f t="shared" si="16"/>
        <v>1.44</v>
      </c>
      <c r="DG342">
        <v>2</v>
      </c>
      <c r="DH342">
        <v>2</v>
      </c>
    </row>
    <row r="343" spans="105:112" x14ac:dyDescent="0.25">
      <c r="DA343" t="s">
        <v>6948</v>
      </c>
      <c r="DB343">
        <v>2</v>
      </c>
      <c r="DF343">
        <f t="shared" si="16"/>
        <v>0</v>
      </c>
      <c r="DG343">
        <v>25</v>
      </c>
      <c r="DH343">
        <v>25</v>
      </c>
    </row>
    <row r="344" spans="105:112" x14ac:dyDescent="0.25">
      <c r="DA344" t="s">
        <v>10797</v>
      </c>
      <c r="DB344">
        <v>0</v>
      </c>
      <c r="DC344">
        <v>3.6</v>
      </c>
      <c r="DF344">
        <f t="shared" si="16"/>
        <v>3.6</v>
      </c>
      <c r="DG344">
        <v>5.6</v>
      </c>
      <c r="DH344">
        <v>5</v>
      </c>
    </row>
    <row r="345" spans="105:112" x14ac:dyDescent="0.25">
      <c r="DA345" t="s">
        <v>10797</v>
      </c>
      <c r="DB345">
        <v>1</v>
      </c>
      <c r="DF345">
        <f t="shared" si="16"/>
        <v>0</v>
      </c>
      <c r="DG345">
        <v>50</v>
      </c>
      <c r="DH345">
        <v>50</v>
      </c>
    </row>
    <row r="346" spans="105:112" x14ac:dyDescent="0.25">
      <c r="DA346" t="s">
        <v>10797</v>
      </c>
      <c r="DB346">
        <v>2</v>
      </c>
      <c r="DC346">
        <v>0.72</v>
      </c>
      <c r="DF346">
        <f t="shared" si="16"/>
        <v>0.72</v>
      </c>
      <c r="DG346">
        <v>50</v>
      </c>
      <c r="DH346">
        <v>50</v>
      </c>
    </row>
    <row r="347" spans="105:112" x14ac:dyDescent="0.25">
      <c r="DA347" t="s">
        <v>6955</v>
      </c>
      <c r="DB347">
        <v>0</v>
      </c>
      <c r="DF347">
        <f t="shared" si="16"/>
        <v>0</v>
      </c>
      <c r="DG347">
        <v>50</v>
      </c>
      <c r="DH347">
        <v>50</v>
      </c>
    </row>
    <row r="348" spans="105:112" x14ac:dyDescent="0.25">
      <c r="DA348" t="s">
        <v>6955</v>
      </c>
      <c r="DB348">
        <v>1</v>
      </c>
      <c r="DC348">
        <v>0.72</v>
      </c>
      <c r="DF348">
        <f t="shared" si="16"/>
        <v>0.72</v>
      </c>
      <c r="DG348">
        <v>2.5499999999999998</v>
      </c>
      <c r="DH348">
        <v>2</v>
      </c>
    </row>
    <row r="349" spans="105:112" x14ac:dyDescent="0.25">
      <c r="DA349" t="s">
        <v>6955</v>
      </c>
      <c r="DB349">
        <v>2</v>
      </c>
      <c r="DF349">
        <f t="shared" si="16"/>
        <v>0</v>
      </c>
      <c r="DG349">
        <v>25.5</v>
      </c>
      <c r="DH349">
        <v>25</v>
      </c>
    </row>
    <row r="350" spans="105:112" x14ac:dyDescent="0.25">
      <c r="DA350" t="s">
        <v>6962</v>
      </c>
      <c r="DB350">
        <v>0</v>
      </c>
      <c r="DC350">
        <v>2.16</v>
      </c>
      <c r="DF350">
        <f t="shared" si="16"/>
        <v>2.16</v>
      </c>
      <c r="DG350">
        <v>5.0999999999999996</v>
      </c>
      <c r="DH350">
        <v>5</v>
      </c>
    </row>
    <row r="351" spans="105:112" x14ac:dyDescent="0.25">
      <c r="DA351" t="s">
        <v>6962</v>
      </c>
      <c r="DB351">
        <v>1</v>
      </c>
      <c r="DF351">
        <f t="shared" si="16"/>
        <v>0</v>
      </c>
      <c r="DG351">
        <v>50</v>
      </c>
      <c r="DH351">
        <v>50</v>
      </c>
    </row>
    <row r="352" spans="105:112" x14ac:dyDescent="0.25">
      <c r="DA352" t="s">
        <v>6962</v>
      </c>
      <c r="DB352">
        <v>2</v>
      </c>
      <c r="DC352">
        <v>0.72</v>
      </c>
      <c r="DF352">
        <f t="shared" si="16"/>
        <v>0.72</v>
      </c>
      <c r="DG352">
        <v>50</v>
      </c>
      <c r="DH352">
        <v>50</v>
      </c>
    </row>
    <row r="353" spans="105:112" x14ac:dyDescent="0.25">
      <c r="DA353" t="s">
        <v>6961</v>
      </c>
      <c r="DB353">
        <v>0</v>
      </c>
      <c r="DF353">
        <f t="shared" si="16"/>
        <v>0</v>
      </c>
      <c r="DG353">
        <v>49</v>
      </c>
      <c r="DH353">
        <v>49</v>
      </c>
    </row>
    <row r="354" spans="105:112" x14ac:dyDescent="0.25">
      <c r="DA354" t="s">
        <v>6961</v>
      </c>
      <c r="DB354">
        <v>1</v>
      </c>
      <c r="DF354">
        <f t="shared" si="16"/>
        <v>0</v>
      </c>
      <c r="DG354">
        <v>49</v>
      </c>
      <c r="DH354">
        <v>49</v>
      </c>
    </row>
    <row r="355" spans="105:112" x14ac:dyDescent="0.25">
      <c r="DA355" t="s">
        <v>6961</v>
      </c>
      <c r="DB355">
        <v>2</v>
      </c>
      <c r="DC355">
        <v>1.44</v>
      </c>
      <c r="DF355">
        <f t="shared" si="16"/>
        <v>1.44</v>
      </c>
      <c r="DG355">
        <v>49</v>
      </c>
      <c r="DH355">
        <v>49</v>
      </c>
    </row>
    <row r="356" spans="105:112" x14ac:dyDescent="0.25">
      <c r="DA356" t="s">
        <v>7007</v>
      </c>
      <c r="DB356">
        <v>0</v>
      </c>
      <c r="DF356">
        <f t="shared" si="16"/>
        <v>0</v>
      </c>
      <c r="DG356">
        <v>24</v>
      </c>
      <c r="DH356">
        <v>24</v>
      </c>
    </row>
    <row r="357" spans="105:112" x14ac:dyDescent="0.25">
      <c r="DA357" t="s">
        <v>6970</v>
      </c>
      <c r="DB357">
        <v>0</v>
      </c>
      <c r="DC357">
        <v>1.44</v>
      </c>
      <c r="DF357">
        <f t="shared" si="16"/>
        <v>1.44</v>
      </c>
      <c r="DG357">
        <v>50</v>
      </c>
      <c r="DH357">
        <v>50</v>
      </c>
    </row>
    <row r="358" spans="105:112" x14ac:dyDescent="0.25">
      <c r="DA358" t="s">
        <v>6970</v>
      </c>
      <c r="DB358">
        <v>1</v>
      </c>
      <c r="DC358">
        <v>2.16</v>
      </c>
      <c r="DF358">
        <f t="shared" si="16"/>
        <v>2.16</v>
      </c>
      <c r="DG358">
        <v>50</v>
      </c>
      <c r="DH358">
        <v>50</v>
      </c>
    </row>
    <row r="359" spans="105:112" x14ac:dyDescent="0.25">
      <c r="DA359" t="s">
        <v>6970</v>
      </c>
      <c r="DB359">
        <v>2</v>
      </c>
      <c r="DF359">
        <f t="shared" si="16"/>
        <v>0</v>
      </c>
      <c r="DG359">
        <v>25</v>
      </c>
      <c r="DH359">
        <v>25</v>
      </c>
    </row>
    <row r="360" spans="105:112" x14ac:dyDescent="0.25">
      <c r="DA360" t="s">
        <v>7005</v>
      </c>
      <c r="DB360">
        <v>0</v>
      </c>
      <c r="DF360">
        <f t="shared" si="16"/>
        <v>0</v>
      </c>
      <c r="DG360">
        <v>599</v>
      </c>
      <c r="DH360">
        <v>599</v>
      </c>
    </row>
    <row r="361" spans="105:112" x14ac:dyDescent="0.25">
      <c r="DA361" t="s">
        <v>6968</v>
      </c>
      <c r="DB361">
        <v>0</v>
      </c>
      <c r="DC361">
        <v>0.72</v>
      </c>
      <c r="DF361">
        <f t="shared" si="16"/>
        <v>0.72</v>
      </c>
      <c r="DG361">
        <v>50</v>
      </c>
      <c r="DH361">
        <v>50</v>
      </c>
    </row>
    <row r="362" spans="105:112" x14ac:dyDescent="0.25">
      <c r="DA362" t="s">
        <v>6968</v>
      </c>
      <c r="DB362">
        <v>1</v>
      </c>
      <c r="DC362">
        <v>0.72</v>
      </c>
      <c r="DF362">
        <f t="shared" si="16"/>
        <v>0.72</v>
      </c>
      <c r="DG362">
        <v>3.5</v>
      </c>
      <c r="DH362">
        <v>3</v>
      </c>
    </row>
    <row r="363" spans="105:112" x14ac:dyDescent="0.25">
      <c r="DA363" t="s">
        <v>10808</v>
      </c>
      <c r="DB363">
        <v>0</v>
      </c>
      <c r="DC363">
        <v>0.72</v>
      </c>
      <c r="DF363">
        <f t="shared" si="16"/>
        <v>0.72</v>
      </c>
      <c r="DG363">
        <v>50</v>
      </c>
      <c r="DH363">
        <v>50</v>
      </c>
    </row>
    <row r="364" spans="105:112" x14ac:dyDescent="0.25">
      <c r="DA364" t="s">
        <v>10808</v>
      </c>
      <c r="DB364">
        <v>1</v>
      </c>
      <c r="DC364">
        <v>0.72</v>
      </c>
      <c r="DF364">
        <f t="shared" si="16"/>
        <v>0.72</v>
      </c>
      <c r="DG364">
        <v>3.5</v>
      </c>
      <c r="DH364">
        <v>3</v>
      </c>
    </row>
    <row r="365" spans="105:112" x14ac:dyDescent="0.25">
      <c r="DA365" t="s">
        <v>6956</v>
      </c>
      <c r="DB365">
        <v>0</v>
      </c>
      <c r="DF365">
        <f t="shared" si="16"/>
        <v>0</v>
      </c>
      <c r="DG365">
        <v>4.125</v>
      </c>
      <c r="DH365">
        <v>4</v>
      </c>
    </row>
    <row r="366" spans="105:112" x14ac:dyDescent="0.25">
      <c r="DA366" t="s">
        <v>6956</v>
      </c>
      <c r="DB366">
        <v>1</v>
      </c>
      <c r="DF366">
        <f t="shared" si="16"/>
        <v>0</v>
      </c>
      <c r="DG366">
        <v>50</v>
      </c>
      <c r="DH366">
        <v>50</v>
      </c>
    </row>
    <row r="367" spans="105:112" x14ac:dyDescent="0.25">
      <c r="DA367" t="s">
        <v>6956</v>
      </c>
      <c r="DB367">
        <v>2</v>
      </c>
      <c r="DC367">
        <v>2.88</v>
      </c>
      <c r="DF367">
        <f t="shared" si="16"/>
        <v>2.88</v>
      </c>
      <c r="DG367">
        <v>50</v>
      </c>
      <c r="DH367">
        <v>50</v>
      </c>
    </row>
    <row r="368" spans="105:112" x14ac:dyDescent="0.25">
      <c r="DA368" t="s">
        <v>6956</v>
      </c>
      <c r="DB368">
        <v>3</v>
      </c>
      <c r="DF368">
        <f t="shared" si="16"/>
        <v>0</v>
      </c>
      <c r="DG368">
        <v>25</v>
      </c>
      <c r="DH368">
        <v>25</v>
      </c>
    </row>
    <row r="369" spans="105:112" x14ac:dyDescent="0.25">
      <c r="DA369" t="s">
        <v>6937</v>
      </c>
      <c r="DB369">
        <v>0</v>
      </c>
      <c r="DC369">
        <v>12.96</v>
      </c>
      <c r="DD369">
        <v>1.8</v>
      </c>
      <c r="DF369">
        <f t="shared" si="16"/>
        <v>14.760000000000002</v>
      </c>
      <c r="DG369">
        <v>7.25</v>
      </c>
      <c r="DH369">
        <v>7</v>
      </c>
    </row>
    <row r="370" spans="105:112" x14ac:dyDescent="0.25">
      <c r="DA370" t="s">
        <v>6937</v>
      </c>
      <c r="DB370">
        <v>1</v>
      </c>
      <c r="DC370">
        <v>0.72</v>
      </c>
      <c r="DF370">
        <f t="shared" si="16"/>
        <v>0.72</v>
      </c>
      <c r="DG370">
        <v>200</v>
      </c>
      <c r="DH370">
        <v>200</v>
      </c>
    </row>
    <row r="371" spans="105:112" x14ac:dyDescent="0.25">
      <c r="DA371" t="s">
        <v>6937</v>
      </c>
      <c r="DB371">
        <v>2</v>
      </c>
      <c r="DF371">
        <f t="shared" si="16"/>
        <v>0</v>
      </c>
      <c r="DG371">
        <v>25</v>
      </c>
      <c r="DH371">
        <v>25</v>
      </c>
    </row>
    <row r="372" spans="105:112" x14ac:dyDescent="0.25">
      <c r="DA372" t="s">
        <v>6946</v>
      </c>
      <c r="DB372">
        <v>0</v>
      </c>
      <c r="DC372">
        <v>1.44</v>
      </c>
      <c r="DF372">
        <f t="shared" si="16"/>
        <v>1.44</v>
      </c>
      <c r="DG372">
        <v>5.0999999999999996</v>
      </c>
      <c r="DH372">
        <v>5</v>
      </c>
    </row>
    <row r="373" spans="105:112" x14ac:dyDescent="0.25">
      <c r="DA373" t="s">
        <v>6946</v>
      </c>
      <c r="DB373">
        <v>1</v>
      </c>
      <c r="DF373">
        <f t="shared" si="16"/>
        <v>0</v>
      </c>
      <c r="DG373">
        <v>50</v>
      </c>
      <c r="DH373">
        <v>50</v>
      </c>
    </row>
    <row r="374" spans="105:112" x14ac:dyDescent="0.25">
      <c r="DA374" t="s">
        <v>6946</v>
      </c>
      <c r="DB374">
        <v>2</v>
      </c>
      <c r="DF374">
        <f t="shared" si="16"/>
        <v>0</v>
      </c>
      <c r="DG374">
        <v>25.5</v>
      </c>
      <c r="DH374">
        <v>25</v>
      </c>
    </row>
    <row r="375" spans="105:112" x14ac:dyDescent="0.25">
      <c r="DA375" t="s">
        <v>6947</v>
      </c>
      <c r="DB375">
        <v>0</v>
      </c>
      <c r="DC375">
        <v>0.36</v>
      </c>
      <c r="DF375">
        <f t="shared" si="16"/>
        <v>0.36</v>
      </c>
      <c r="DG375">
        <v>8.5</v>
      </c>
      <c r="DH375">
        <v>8</v>
      </c>
    </row>
    <row r="376" spans="105:112" x14ac:dyDescent="0.25">
      <c r="DA376" t="s">
        <v>6947</v>
      </c>
      <c r="DB376">
        <v>1</v>
      </c>
      <c r="DF376">
        <f t="shared" si="16"/>
        <v>0</v>
      </c>
      <c r="DG376">
        <v>25.5</v>
      </c>
      <c r="DH376">
        <v>25</v>
      </c>
    </row>
    <row r="377" spans="105:112" x14ac:dyDescent="0.25">
      <c r="DA377" t="s">
        <v>6957</v>
      </c>
      <c r="DB377">
        <v>0</v>
      </c>
      <c r="DC377">
        <v>1.44</v>
      </c>
      <c r="DF377">
        <f t="shared" si="16"/>
        <v>1.44</v>
      </c>
      <c r="DG377">
        <v>99</v>
      </c>
      <c r="DH377">
        <v>99</v>
      </c>
    </row>
    <row r="378" spans="105:112" x14ac:dyDescent="0.25">
      <c r="DA378" t="s">
        <v>6957</v>
      </c>
      <c r="DB378">
        <v>1</v>
      </c>
      <c r="DF378">
        <f t="shared" si="16"/>
        <v>0</v>
      </c>
      <c r="DG378">
        <v>24</v>
      </c>
      <c r="DH378">
        <v>24</v>
      </c>
    </row>
    <row r="379" spans="105:112" x14ac:dyDescent="0.25">
      <c r="DA379" t="s">
        <v>7012</v>
      </c>
      <c r="DB379">
        <v>0</v>
      </c>
      <c r="DF379">
        <f t="shared" si="16"/>
        <v>0</v>
      </c>
      <c r="DG379">
        <v>4.125</v>
      </c>
      <c r="DH379">
        <v>4</v>
      </c>
    </row>
    <row r="380" spans="105:112" x14ac:dyDescent="0.25">
      <c r="DA380" t="s">
        <v>7012</v>
      </c>
      <c r="DB380">
        <v>1</v>
      </c>
      <c r="DF380">
        <f t="shared" si="16"/>
        <v>0</v>
      </c>
      <c r="DG380">
        <v>50</v>
      </c>
      <c r="DH380">
        <v>50</v>
      </c>
    </row>
    <row r="381" spans="105:112" x14ac:dyDescent="0.25">
      <c r="DA381" t="s">
        <v>7012</v>
      </c>
      <c r="DB381">
        <v>2</v>
      </c>
      <c r="DF381">
        <f t="shared" si="16"/>
        <v>0</v>
      </c>
      <c r="DG381">
        <v>25</v>
      </c>
      <c r="DH381">
        <v>25</v>
      </c>
    </row>
    <row r="382" spans="105:112" x14ac:dyDescent="0.25">
      <c r="DA382" t="s">
        <v>7031</v>
      </c>
      <c r="DB382">
        <v>0</v>
      </c>
      <c r="DF382">
        <f t="shared" si="16"/>
        <v>0</v>
      </c>
      <c r="DG382">
        <v>7.25</v>
      </c>
      <c r="DH382">
        <v>7</v>
      </c>
    </row>
    <row r="383" spans="105:112" x14ac:dyDescent="0.25">
      <c r="DA383" t="s">
        <v>7031</v>
      </c>
      <c r="DB383">
        <v>1</v>
      </c>
      <c r="DF383">
        <f t="shared" si="16"/>
        <v>0</v>
      </c>
      <c r="DG383">
        <v>50</v>
      </c>
      <c r="DH383">
        <v>50</v>
      </c>
    </row>
    <row r="384" spans="105:112" x14ac:dyDescent="0.25">
      <c r="DA384" t="s">
        <v>7031</v>
      </c>
      <c r="DB384">
        <v>2</v>
      </c>
      <c r="DF384">
        <f t="shared" si="16"/>
        <v>0</v>
      </c>
      <c r="DG384">
        <v>25</v>
      </c>
      <c r="DH384">
        <v>25</v>
      </c>
    </row>
    <row r="385" spans="105:112" x14ac:dyDescent="0.25">
      <c r="DA385" t="s">
        <v>6969</v>
      </c>
      <c r="DB385">
        <v>0</v>
      </c>
      <c r="DF385">
        <f t="shared" si="16"/>
        <v>0</v>
      </c>
      <c r="DG385">
        <v>4.125</v>
      </c>
      <c r="DH385">
        <v>4</v>
      </c>
    </row>
    <row r="386" spans="105:112" x14ac:dyDescent="0.25">
      <c r="DA386" t="s">
        <v>6969</v>
      </c>
      <c r="DB386">
        <v>1</v>
      </c>
      <c r="DC386">
        <v>1.44</v>
      </c>
      <c r="DF386">
        <f t="shared" si="16"/>
        <v>1.44</v>
      </c>
      <c r="DG386">
        <v>50</v>
      </c>
      <c r="DH386">
        <v>50</v>
      </c>
    </row>
    <row r="387" spans="105:112" x14ac:dyDescent="0.25">
      <c r="DA387" t="s">
        <v>6969</v>
      </c>
      <c r="DB387">
        <v>2</v>
      </c>
      <c r="DF387">
        <f t="shared" ref="DF387:DF450" si="17">(DC387+DD387+DE387)</f>
        <v>0</v>
      </c>
      <c r="DG387">
        <v>25</v>
      </c>
      <c r="DH387">
        <v>25</v>
      </c>
    </row>
    <row r="388" spans="105:112" x14ac:dyDescent="0.25">
      <c r="DA388" t="s">
        <v>6959</v>
      </c>
      <c r="DB388">
        <v>0</v>
      </c>
      <c r="DF388">
        <f t="shared" si="17"/>
        <v>0</v>
      </c>
      <c r="DG388">
        <v>3.5</v>
      </c>
      <c r="DH388">
        <v>3</v>
      </c>
    </row>
    <row r="389" spans="105:112" x14ac:dyDescent="0.25">
      <c r="DA389" t="s">
        <v>6959</v>
      </c>
      <c r="DB389">
        <v>1</v>
      </c>
      <c r="DC389">
        <v>1.44</v>
      </c>
      <c r="DF389">
        <f t="shared" si="17"/>
        <v>1.44</v>
      </c>
      <c r="DG389">
        <v>50</v>
      </c>
      <c r="DH389">
        <v>50</v>
      </c>
    </row>
    <row r="390" spans="105:112" x14ac:dyDescent="0.25">
      <c r="DA390" t="s">
        <v>6959</v>
      </c>
      <c r="DB390">
        <v>2</v>
      </c>
      <c r="DF390">
        <f t="shared" si="17"/>
        <v>0</v>
      </c>
      <c r="DG390">
        <v>25</v>
      </c>
      <c r="DH390">
        <v>25</v>
      </c>
    </row>
    <row r="391" spans="105:112" x14ac:dyDescent="0.25">
      <c r="DA391" t="s">
        <v>10816</v>
      </c>
      <c r="DB391">
        <v>0</v>
      </c>
      <c r="DF391">
        <f t="shared" si="17"/>
        <v>0</v>
      </c>
      <c r="DG391">
        <v>3.8125</v>
      </c>
      <c r="DH391">
        <v>3</v>
      </c>
    </row>
    <row r="392" spans="105:112" x14ac:dyDescent="0.25">
      <c r="DA392" t="s">
        <v>10816</v>
      </c>
      <c r="DB392">
        <v>1</v>
      </c>
      <c r="DC392">
        <v>1.44</v>
      </c>
      <c r="DF392">
        <f t="shared" si="17"/>
        <v>1.44</v>
      </c>
      <c r="DG392">
        <v>50</v>
      </c>
      <c r="DH392">
        <v>50</v>
      </c>
    </row>
    <row r="393" spans="105:112" x14ac:dyDescent="0.25">
      <c r="DA393" t="s">
        <v>10816</v>
      </c>
      <c r="DB393">
        <v>2</v>
      </c>
      <c r="DF393">
        <f t="shared" si="17"/>
        <v>0</v>
      </c>
      <c r="DG393">
        <v>25</v>
      </c>
      <c r="DH393">
        <v>25</v>
      </c>
    </row>
    <row r="394" spans="105:112" x14ac:dyDescent="0.25">
      <c r="DA394" t="s">
        <v>6974</v>
      </c>
      <c r="DB394">
        <v>0</v>
      </c>
      <c r="DF394">
        <f t="shared" si="17"/>
        <v>0</v>
      </c>
      <c r="DG394">
        <v>3.1875</v>
      </c>
      <c r="DH394">
        <v>3</v>
      </c>
    </row>
    <row r="395" spans="105:112" x14ac:dyDescent="0.25">
      <c r="DA395" t="s">
        <v>6974</v>
      </c>
      <c r="DB395">
        <v>1</v>
      </c>
      <c r="DC395">
        <v>1.44</v>
      </c>
      <c r="DF395">
        <f t="shared" si="17"/>
        <v>1.44</v>
      </c>
      <c r="DG395">
        <v>50</v>
      </c>
      <c r="DH395">
        <v>50</v>
      </c>
    </row>
    <row r="396" spans="105:112" x14ac:dyDescent="0.25">
      <c r="DA396" t="s">
        <v>6974</v>
      </c>
      <c r="DB396">
        <v>2</v>
      </c>
      <c r="DF396">
        <f t="shared" si="17"/>
        <v>0</v>
      </c>
      <c r="DG396">
        <v>25.5</v>
      </c>
      <c r="DH396">
        <v>25</v>
      </c>
    </row>
    <row r="397" spans="105:112" x14ac:dyDescent="0.25">
      <c r="DA397" t="s">
        <v>6974</v>
      </c>
      <c r="DB397">
        <v>3</v>
      </c>
      <c r="DC397">
        <v>0.27</v>
      </c>
      <c r="DF397">
        <f t="shared" si="17"/>
        <v>0.27</v>
      </c>
      <c r="DG397">
        <v>50</v>
      </c>
      <c r="DH397">
        <v>50</v>
      </c>
    </row>
    <row r="398" spans="105:112" x14ac:dyDescent="0.25">
      <c r="DA398" t="s">
        <v>10814</v>
      </c>
      <c r="DB398">
        <v>0</v>
      </c>
      <c r="DF398">
        <f t="shared" si="17"/>
        <v>0</v>
      </c>
      <c r="DG398">
        <v>3.1875</v>
      </c>
      <c r="DH398">
        <v>3</v>
      </c>
    </row>
    <row r="399" spans="105:112" x14ac:dyDescent="0.25">
      <c r="DA399" t="s">
        <v>10814</v>
      </c>
      <c r="DB399">
        <v>1</v>
      </c>
      <c r="DC399">
        <v>1.44</v>
      </c>
      <c r="DF399">
        <f t="shared" si="17"/>
        <v>1.44</v>
      </c>
      <c r="DG399">
        <v>50</v>
      </c>
      <c r="DH399">
        <v>50</v>
      </c>
    </row>
    <row r="400" spans="105:112" x14ac:dyDescent="0.25">
      <c r="DA400" t="s">
        <v>10814</v>
      </c>
      <c r="DB400">
        <v>2</v>
      </c>
      <c r="DF400">
        <f t="shared" si="17"/>
        <v>0</v>
      </c>
      <c r="DG400">
        <v>25.5</v>
      </c>
      <c r="DH400">
        <v>25</v>
      </c>
    </row>
    <row r="401" spans="105:112" x14ac:dyDescent="0.25">
      <c r="DA401" t="s">
        <v>7013</v>
      </c>
      <c r="DB401">
        <v>0</v>
      </c>
      <c r="DF401">
        <f t="shared" si="17"/>
        <v>0</v>
      </c>
      <c r="DG401">
        <v>50</v>
      </c>
      <c r="DH401">
        <v>50</v>
      </c>
    </row>
    <row r="402" spans="105:112" x14ac:dyDescent="0.25">
      <c r="DA402" t="s">
        <v>7013</v>
      </c>
      <c r="DB402">
        <v>1</v>
      </c>
      <c r="DF402">
        <f t="shared" si="17"/>
        <v>0</v>
      </c>
      <c r="DG402">
        <v>1.6666666666666667</v>
      </c>
      <c r="DH402">
        <v>1</v>
      </c>
    </row>
    <row r="403" spans="105:112" x14ac:dyDescent="0.25">
      <c r="DA403" t="s">
        <v>7013</v>
      </c>
      <c r="DB403">
        <v>2</v>
      </c>
      <c r="DF403">
        <f t="shared" si="17"/>
        <v>0</v>
      </c>
      <c r="DG403">
        <v>10</v>
      </c>
      <c r="DH403">
        <v>10</v>
      </c>
    </row>
    <row r="404" spans="105:112" x14ac:dyDescent="0.25">
      <c r="DA404" t="s">
        <v>7013</v>
      </c>
      <c r="DB404">
        <v>3</v>
      </c>
      <c r="DF404">
        <f t="shared" si="17"/>
        <v>0</v>
      </c>
      <c r="DG404">
        <v>25</v>
      </c>
      <c r="DH404">
        <v>25</v>
      </c>
    </row>
    <row r="405" spans="105:112" x14ac:dyDescent="0.25">
      <c r="DA405" t="s">
        <v>7014</v>
      </c>
      <c r="DB405">
        <v>0</v>
      </c>
      <c r="DF405">
        <f t="shared" si="17"/>
        <v>0</v>
      </c>
      <c r="DG405">
        <v>4.125</v>
      </c>
      <c r="DH405">
        <v>4</v>
      </c>
    </row>
    <row r="406" spans="105:112" x14ac:dyDescent="0.25">
      <c r="DA406" t="s">
        <v>7014</v>
      </c>
      <c r="DB406">
        <v>1</v>
      </c>
      <c r="DF406">
        <f t="shared" si="17"/>
        <v>0</v>
      </c>
      <c r="DG406">
        <v>50</v>
      </c>
      <c r="DH406">
        <v>50</v>
      </c>
    </row>
    <row r="407" spans="105:112" x14ac:dyDescent="0.25">
      <c r="DA407" t="s">
        <v>7014</v>
      </c>
      <c r="DB407">
        <v>2</v>
      </c>
      <c r="DF407">
        <f t="shared" si="17"/>
        <v>0</v>
      </c>
      <c r="DG407">
        <v>25</v>
      </c>
      <c r="DH407">
        <v>25</v>
      </c>
    </row>
    <row r="408" spans="105:112" x14ac:dyDescent="0.25">
      <c r="DA408" t="s">
        <v>10830</v>
      </c>
      <c r="DB408">
        <v>0</v>
      </c>
      <c r="DF408">
        <f t="shared" si="17"/>
        <v>0</v>
      </c>
      <c r="DG408">
        <v>25.5</v>
      </c>
      <c r="DH408">
        <v>25</v>
      </c>
    </row>
    <row r="409" spans="105:112" x14ac:dyDescent="0.25">
      <c r="DA409" t="s">
        <v>10830</v>
      </c>
      <c r="DB409">
        <v>1</v>
      </c>
      <c r="DF409">
        <f t="shared" si="17"/>
        <v>0</v>
      </c>
      <c r="DG409">
        <v>50</v>
      </c>
      <c r="DH409">
        <v>50</v>
      </c>
    </row>
    <row r="410" spans="105:112" x14ac:dyDescent="0.25">
      <c r="DA410" t="s">
        <v>10831</v>
      </c>
      <c r="DB410">
        <v>0</v>
      </c>
      <c r="DF410">
        <f t="shared" si="17"/>
        <v>0</v>
      </c>
      <c r="DG410">
        <v>3.15</v>
      </c>
      <c r="DH410">
        <v>3</v>
      </c>
    </row>
    <row r="411" spans="105:112" x14ac:dyDescent="0.25">
      <c r="DA411" t="s">
        <v>10831</v>
      </c>
      <c r="DB411">
        <v>1</v>
      </c>
      <c r="DF411">
        <f t="shared" si="17"/>
        <v>0</v>
      </c>
      <c r="DG411">
        <v>50</v>
      </c>
      <c r="DH411">
        <v>50</v>
      </c>
    </row>
    <row r="412" spans="105:112" x14ac:dyDescent="0.25">
      <c r="DA412" t="s">
        <v>10831</v>
      </c>
      <c r="DB412">
        <v>2</v>
      </c>
      <c r="DF412">
        <f t="shared" si="17"/>
        <v>0</v>
      </c>
      <c r="DG412">
        <v>25</v>
      </c>
      <c r="DH412">
        <v>25</v>
      </c>
    </row>
    <row r="413" spans="105:112" x14ac:dyDescent="0.25">
      <c r="DA413" t="s">
        <v>10842</v>
      </c>
      <c r="DB413">
        <v>0</v>
      </c>
      <c r="DF413">
        <f t="shared" si="17"/>
        <v>0</v>
      </c>
      <c r="DG413">
        <v>25.5</v>
      </c>
      <c r="DH413">
        <v>25</v>
      </c>
    </row>
    <row r="414" spans="105:112" x14ac:dyDescent="0.25">
      <c r="DA414" t="s">
        <v>10842</v>
      </c>
      <c r="DB414">
        <v>1</v>
      </c>
      <c r="DF414">
        <f t="shared" si="17"/>
        <v>0</v>
      </c>
      <c r="DG414">
        <v>50</v>
      </c>
      <c r="DH414">
        <v>50</v>
      </c>
    </row>
    <row r="415" spans="105:112" x14ac:dyDescent="0.25">
      <c r="DA415" t="s">
        <v>7015</v>
      </c>
      <c r="DB415">
        <v>0</v>
      </c>
      <c r="DF415">
        <f t="shared" si="17"/>
        <v>0</v>
      </c>
      <c r="DG415">
        <v>2</v>
      </c>
      <c r="DH415">
        <v>2</v>
      </c>
    </row>
    <row r="416" spans="105:112" x14ac:dyDescent="0.25">
      <c r="DA416" t="s">
        <v>7015</v>
      </c>
      <c r="DB416">
        <v>1</v>
      </c>
      <c r="DF416">
        <f t="shared" si="17"/>
        <v>0</v>
      </c>
      <c r="DG416">
        <v>50</v>
      </c>
      <c r="DH416">
        <v>50</v>
      </c>
    </row>
    <row r="417" spans="105:112" x14ac:dyDescent="0.25">
      <c r="DA417" t="s">
        <v>7015</v>
      </c>
      <c r="DB417">
        <v>2</v>
      </c>
      <c r="DF417">
        <f t="shared" si="17"/>
        <v>0</v>
      </c>
      <c r="DG417">
        <v>25</v>
      </c>
      <c r="DH417">
        <v>25</v>
      </c>
    </row>
    <row r="418" spans="105:112" x14ac:dyDescent="0.25">
      <c r="DA418" t="s">
        <v>6938</v>
      </c>
      <c r="DB418">
        <v>0</v>
      </c>
      <c r="DC418">
        <v>0.72</v>
      </c>
      <c r="DF418">
        <f t="shared" si="17"/>
        <v>0.72</v>
      </c>
      <c r="DG418">
        <v>50</v>
      </c>
      <c r="DH418">
        <v>50</v>
      </c>
    </row>
    <row r="419" spans="105:112" x14ac:dyDescent="0.25">
      <c r="DA419" t="s">
        <v>6938</v>
      </c>
      <c r="DB419">
        <v>1</v>
      </c>
      <c r="DF419">
        <f t="shared" si="17"/>
        <v>0</v>
      </c>
      <c r="DG419">
        <v>3.5</v>
      </c>
      <c r="DH419">
        <v>3</v>
      </c>
    </row>
    <row r="420" spans="105:112" x14ac:dyDescent="0.25">
      <c r="DA420" t="s">
        <v>6938</v>
      </c>
      <c r="DB420">
        <v>2</v>
      </c>
      <c r="DC420">
        <v>0.36</v>
      </c>
      <c r="DD420">
        <v>0.4</v>
      </c>
      <c r="DF420">
        <f t="shared" si="17"/>
        <v>0.76</v>
      </c>
      <c r="DG420">
        <v>13.5</v>
      </c>
      <c r="DH420">
        <v>13</v>
      </c>
    </row>
    <row r="421" spans="105:112" x14ac:dyDescent="0.25">
      <c r="DA421" t="s">
        <v>6938</v>
      </c>
      <c r="DB421">
        <v>3</v>
      </c>
      <c r="DC421">
        <v>0.09</v>
      </c>
      <c r="DF421">
        <f t="shared" si="17"/>
        <v>0.09</v>
      </c>
      <c r="DG421">
        <v>50</v>
      </c>
      <c r="DH421">
        <v>50</v>
      </c>
    </row>
    <row r="422" spans="105:112" x14ac:dyDescent="0.25">
      <c r="DA422" t="s">
        <v>6938</v>
      </c>
      <c r="DB422">
        <v>4</v>
      </c>
      <c r="DF422">
        <f t="shared" si="17"/>
        <v>0</v>
      </c>
      <c r="DG422">
        <v>25</v>
      </c>
      <c r="DH422">
        <v>25</v>
      </c>
    </row>
    <row r="423" spans="105:112" x14ac:dyDescent="0.25">
      <c r="DA423" t="s">
        <v>6967</v>
      </c>
      <c r="DB423">
        <v>0</v>
      </c>
      <c r="DC423">
        <v>0.72</v>
      </c>
      <c r="DF423">
        <f t="shared" si="17"/>
        <v>0.72</v>
      </c>
      <c r="DG423">
        <v>50</v>
      </c>
      <c r="DH423">
        <v>50</v>
      </c>
    </row>
    <row r="424" spans="105:112" x14ac:dyDescent="0.25">
      <c r="DA424" t="s">
        <v>6967</v>
      </c>
      <c r="DB424">
        <v>1</v>
      </c>
      <c r="DF424">
        <f t="shared" si="17"/>
        <v>0</v>
      </c>
      <c r="DG424">
        <v>3.5</v>
      </c>
      <c r="DH424">
        <v>3</v>
      </c>
    </row>
    <row r="425" spans="105:112" x14ac:dyDescent="0.25">
      <c r="DA425" t="s">
        <v>6967</v>
      </c>
      <c r="DB425">
        <v>2</v>
      </c>
      <c r="DC425">
        <v>0.36</v>
      </c>
      <c r="DF425">
        <f t="shared" si="17"/>
        <v>0.36</v>
      </c>
      <c r="DG425">
        <v>13.5</v>
      </c>
      <c r="DH425">
        <v>13</v>
      </c>
    </row>
    <row r="426" spans="105:112" x14ac:dyDescent="0.25">
      <c r="DA426" t="s">
        <v>6967</v>
      </c>
      <c r="DB426">
        <v>3</v>
      </c>
      <c r="DC426">
        <v>0.18</v>
      </c>
      <c r="DF426">
        <f t="shared" si="17"/>
        <v>0.18</v>
      </c>
      <c r="DG426">
        <v>25</v>
      </c>
      <c r="DH426">
        <v>25</v>
      </c>
    </row>
    <row r="427" spans="105:112" x14ac:dyDescent="0.25">
      <c r="DA427" t="s">
        <v>6967</v>
      </c>
      <c r="DB427">
        <v>4</v>
      </c>
      <c r="DF427">
        <f t="shared" si="17"/>
        <v>0</v>
      </c>
      <c r="DG427">
        <v>50</v>
      </c>
      <c r="DH427">
        <v>50</v>
      </c>
    </row>
    <row r="428" spans="105:112" x14ac:dyDescent="0.25">
      <c r="DA428" t="s">
        <v>6967</v>
      </c>
      <c r="DB428">
        <v>5</v>
      </c>
      <c r="DF428">
        <f t="shared" si="17"/>
        <v>0</v>
      </c>
      <c r="DG428">
        <v>25</v>
      </c>
      <c r="DH428">
        <v>25</v>
      </c>
    </row>
    <row r="429" spans="105:112" x14ac:dyDescent="0.25">
      <c r="DA429" t="s">
        <v>6960</v>
      </c>
      <c r="DB429">
        <v>0</v>
      </c>
      <c r="DC429">
        <v>2.88</v>
      </c>
      <c r="DF429">
        <f t="shared" si="17"/>
        <v>2.88</v>
      </c>
      <c r="DG429">
        <v>26.465116279069768</v>
      </c>
      <c r="DH429">
        <v>26</v>
      </c>
    </row>
    <row r="430" spans="105:112" x14ac:dyDescent="0.25">
      <c r="DA430" t="s">
        <v>10850</v>
      </c>
      <c r="DB430">
        <v>0</v>
      </c>
      <c r="DF430">
        <f t="shared" si="17"/>
        <v>0</v>
      </c>
      <c r="DG430">
        <v>2.5499999999999998</v>
      </c>
      <c r="DH430">
        <v>2</v>
      </c>
    </row>
    <row r="431" spans="105:112" x14ac:dyDescent="0.25">
      <c r="DA431" t="s">
        <v>10850</v>
      </c>
      <c r="DB431">
        <v>1</v>
      </c>
      <c r="DF431">
        <f t="shared" si="17"/>
        <v>0</v>
      </c>
      <c r="DG431">
        <v>25.5</v>
      </c>
      <c r="DH431">
        <v>25</v>
      </c>
    </row>
    <row r="432" spans="105:112" x14ac:dyDescent="0.25">
      <c r="DA432" t="s">
        <v>10851</v>
      </c>
      <c r="DB432">
        <v>0</v>
      </c>
      <c r="DF432">
        <f t="shared" si="17"/>
        <v>0</v>
      </c>
      <c r="DG432">
        <v>2.5499999999999998</v>
      </c>
      <c r="DH432">
        <v>2</v>
      </c>
    </row>
    <row r="433" spans="105:112" x14ac:dyDescent="0.25">
      <c r="DA433" t="s">
        <v>10851</v>
      </c>
      <c r="DB433">
        <v>1</v>
      </c>
      <c r="DF433">
        <f t="shared" si="17"/>
        <v>0</v>
      </c>
      <c r="DG433">
        <v>25.5</v>
      </c>
      <c r="DH433">
        <v>25</v>
      </c>
    </row>
    <row r="434" spans="105:112" x14ac:dyDescent="0.25">
      <c r="DA434" t="s">
        <v>10854</v>
      </c>
      <c r="DB434">
        <v>0</v>
      </c>
      <c r="DF434">
        <f t="shared" si="17"/>
        <v>0</v>
      </c>
      <c r="DG434">
        <v>2.5499999999999998</v>
      </c>
      <c r="DH434">
        <v>2</v>
      </c>
    </row>
    <row r="435" spans="105:112" x14ac:dyDescent="0.25">
      <c r="DA435" t="s">
        <v>10854</v>
      </c>
      <c r="DB435">
        <v>1</v>
      </c>
      <c r="DF435">
        <f t="shared" si="17"/>
        <v>0</v>
      </c>
      <c r="DG435">
        <v>25.5</v>
      </c>
      <c r="DH435">
        <v>25</v>
      </c>
    </row>
    <row r="436" spans="105:112" x14ac:dyDescent="0.25">
      <c r="DA436" t="s">
        <v>10855</v>
      </c>
      <c r="DB436">
        <v>0</v>
      </c>
      <c r="DF436">
        <f t="shared" si="17"/>
        <v>0</v>
      </c>
      <c r="DG436">
        <v>2.5499999999999998</v>
      </c>
      <c r="DH436">
        <v>2</v>
      </c>
    </row>
    <row r="437" spans="105:112" x14ac:dyDescent="0.25">
      <c r="DA437" t="s">
        <v>10855</v>
      </c>
      <c r="DB437">
        <v>1</v>
      </c>
      <c r="DF437">
        <f t="shared" si="17"/>
        <v>0</v>
      </c>
      <c r="DG437">
        <v>25.5</v>
      </c>
      <c r="DH437">
        <v>25</v>
      </c>
    </row>
    <row r="438" spans="105:112" x14ac:dyDescent="0.25">
      <c r="DA438" t="s">
        <v>10857</v>
      </c>
      <c r="DB438">
        <v>0</v>
      </c>
      <c r="DF438">
        <f t="shared" si="17"/>
        <v>0</v>
      </c>
      <c r="DG438">
        <v>2.5499999999999998</v>
      </c>
      <c r="DH438">
        <v>2</v>
      </c>
    </row>
    <row r="439" spans="105:112" x14ac:dyDescent="0.25">
      <c r="DA439" t="s">
        <v>10857</v>
      </c>
      <c r="DB439">
        <v>1</v>
      </c>
      <c r="DF439">
        <f t="shared" si="17"/>
        <v>0</v>
      </c>
      <c r="DG439">
        <v>25.5</v>
      </c>
      <c r="DH439">
        <v>25</v>
      </c>
    </row>
    <row r="440" spans="105:112" x14ac:dyDescent="0.25">
      <c r="DA440" t="s">
        <v>10856</v>
      </c>
      <c r="DB440">
        <v>0</v>
      </c>
      <c r="DF440">
        <f t="shared" si="17"/>
        <v>0</v>
      </c>
      <c r="DG440">
        <v>2.5499999999999998</v>
      </c>
      <c r="DH440">
        <v>2</v>
      </c>
    </row>
    <row r="441" spans="105:112" x14ac:dyDescent="0.25">
      <c r="DA441" t="s">
        <v>10856</v>
      </c>
      <c r="DB441">
        <v>1</v>
      </c>
      <c r="DF441">
        <f t="shared" si="17"/>
        <v>0</v>
      </c>
      <c r="DG441">
        <v>25.5</v>
      </c>
      <c r="DH441">
        <v>25</v>
      </c>
    </row>
    <row r="442" spans="105:112" x14ac:dyDescent="0.25">
      <c r="DA442" t="s">
        <v>7046</v>
      </c>
      <c r="DB442">
        <v>0</v>
      </c>
      <c r="DF442">
        <f t="shared" si="17"/>
        <v>0</v>
      </c>
      <c r="DG442">
        <v>6.5555555555555554</v>
      </c>
      <c r="DH442">
        <v>6</v>
      </c>
    </row>
    <row r="443" spans="105:112" x14ac:dyDescent="0.25">
      <c r="DA443" t="s">
        <v>7046</v>
      </c>
      <c r="DB443">
        <v>1</v>
      </c>
      <c r="DF443">
        <f t="shared" si="17"/>
        <v>0</v>
      </c>
      <c r="DG443">
        <v>50</v>
      </c>
      <c r="DH443">
        <v>50</v>
      </c>
    </row>
    <row r="444" spans="105:112" x14ac:dyDescent="0.25">
      <c r="DA444" t="s">
        <v>7046</v>
      </c>
      <c r="DB444">
        <v>2</v>
      </c>
      <c r="DF444">
        <f t="shared" si="17"/>
        <v>0</v>
      </c>
      <c r="DG444">
        <v>25</v>
      </c>
      <c r="DH444">
        <v>25</v>
      </c>
    </row>
    <row r="445" spans="105:112" x14ac:dyDescent="0.25">
      <c r="DA445" t="s">
        <v>7000</v>
      </c>
      <c r="DB445">
        <v>0</v>
      </c>
      <c r="DF445">
        <f t="shared" si="17"/>
        <v>0</v>
      </c>
      <c r="DG445">
        <v>4.125</v>
      </c>
      <c r="DH445">
        <v>4</v>
      </c>
    </row>
    <row r="446" spans="105:112" x14ac:dyDescent="0.25">
      <c r="DA446" t="s">
        <v>7000</v>
      </c>
      <c r="DB446">
        <v>1</v>
      </c>
      <c r="DF446">
        <f t="shared" si="17"/>
        <v>0</v>
      </c>
      <c r="DG446">
        <v>25</v>
      </c>
      <c r="DH446">
        <v>25</v>
      </c>
    </row>
    <row r="447" spans="105:112" x14ac:dyDescent="0.25">
      <c r="DA447" t="s">
        <v>6963</v>
      </c>
      <c r="DB447">
        <v>0</v>
      </c>
      <c r="DF447">
        <f t="shared" si="17"/>
        <v>0</v>
      </c>
      <c r="DG447">
        <v>49</v>
      </c>
      <c r="DH447">
        <v>49</v>
      </c>
    </row>
    <row r="448" spans="105:112" x14ac:dyDescent="0.25">
      <c r="DA448" t="s">
        <v>6958</v>
      </c>
      <c r="DB448">
        <v>0</v>
      </c>
      <c r="DC448">
        <v>0.54</v>
      </c>
      <c r="DF448">
        <f t="shared" si="17"/>
        <v>0.54</v>
      </c>
      <c r="DG448">
        <v>49</v>
      </c>
      <c r="DH448">
        <v>49</v>
      </c>
    </row>
    <row r="449" spans="105:112" x14ac:dyDescent="0.25">
      <c r="DA449" t="s">
        <v>7016</v>
      </c>
      <c r="DB449">
        <v>0</v>
      </c>
      <c r="DF449">
        <f t="shared" si="17"/>
        <v>0</v>
      </c>
      <c r="DG449">
        <v>1.8666666666666667</v>
      </c>
      <c r="DH449">
        <v>1</v>
      </c>
    </row>
    <row r="450" spans="105:112" x14ac:dyDescent="0.25">
      <c r="DA450" t="s">
        <v>7016</v>
      </c>
      <c r="DB450">
        <v>1</v>
      </c>
      <c r="DF450">
        <f t="shared" si="17"/>
        <v>0</v>
      </c>
      <c r="DG450">
        <v>50</v>
      </c>
      <c r="DH450">
        <v>50</v>
      </c>
    </row>
    <row r="451" spans="105:112" x14ac:dyDescent="0.25">
      <c r="DA451" t="s">
        <v>7017</v>
      </c>
      <c r="DB451">
        <v>0</v>
      </c>
      <c r="DF451">
        <f t="shared" ref="DF451:DF514" si="18">(DC451+DD451+DE451)</f>
        <v>0</v>
      </c>
      <c r="DG451">
        <v>2.04</v>
      </c>
      <c r="DH451">
        <v>2</v>
      </c>
    </row>
    <row r="452" spans="105:112" x14ac:dyDescent="0.25">
      <c r="DA452" t="s">
        <v>7017</v>
      </c>
      <c r="DB452">
        <v>1</v>
      </c>
      <c r="DF452">
        <f t="shared" si="18"/>
        <v>0</v>
      </c>
      <c r="DG452">
        <v>200</v>
      </c>
      <c r="DH452">
        <v>200</v>
      </c>
    </row>
    <row r="453" spans="105:112" x14ac:dyDescent="0.25">
      <c r="DA453" t="s">
        <v>7017</v>
      </c>
      <c r="DB453">
        <v>2</v>
      </c>
      <c r="DF453">
        <f t="shared" si="18"/>
        <v>0</v>
      </c>
      <c r="DG453">
        <v>50</v>
      </c>
      <c r="DH453">
        <v>50</v>
      </c>
    </row>
    <row r="454" spans="105:112" x14ac:dyDescent="0.25">
      <c r="DA454" t="s">
        <v>7017</v>
      </c>
      <c r="DB454">
        <v>3</v>
      </c>
      <c r="DF454">
        <f t="shared" si="18"/>
        <v>0</v>
      </c>
      <c r="DG454">
        <v>50</v>
      </c>
      <c r="DH454">
        <v>50</v>
      </c>
    </row>
    <row r="455" spans="105:112" x14ac:dyDescent="0.25">
      <c r="DA455" t="s">
        <v>7017</v>
      </c>
      <c r="DB455">
        <v>4</v>
      </c>
      <c r="DF455">
        <f t="shared" si="18"/>
        <v>0</v>
      </c>
      <c r="DG455">
        <v>25.5</v>
      </c>
      <c r="DH455">
        <v>25</v>
      </c>
    </row>
    <row r="456" spans="105:112" x14ac:dyDescent="0.25">
      <c r="DA456" t="s">
        <v>7035</v>
      </c>
      <c r="DB456">
        <v>0</v>
      </c>
      <c r="DF456">
        <f t="shared" si="18"/>
        <v>0</v>
      </c>
      <c r="DG456">
        <v>100</v>
      </c>
      <c r="DH456">
        <v>100</v>
      </c>
    </row>
    <row r="457" spans="105:112" x14ac:dyDescent="0.25">
      <c r="DA457" t="s">
        <v>7035</v>
      </c>
      <c r="DB457">
        <v>1</v>
      </c>
      <c r="DF457">
        <f t="shared" si="18"/>
        <v>0</v>
      </c>
      <c r="DG457">
        <v>1.2124999999999999</v>
      </c>
      <c r="DH457">
        <v>1</v>
      </c>
    </row>
    <row r="458" spans="105:112" x14ac:dyDescent="0.25">
      <c r="DA458" t="s">
        <v>7042</v>
      </c>
      <c r="DB458">
        <v>0</v>
      </c>
      <c r="DF458">
        <f t="shared" si="18"/>
        <v>0</v>
      </c>
      <c r="DG458">
        <v>1.7250000000000001</v>
      </c>
      <c r="DH458">
        <v>1</v>
      </c>
    </row>
    <row r="459" spans="105:112" x14ac:dyDescent="0.25">
      <c r="DA459" t="s">
        <v>7042</v>
      </c>
      <c r="DB459">
        <v>1</v>
      </c>
      <c r="DF459">
        <f t="shared" si="18"/>
        <v>0</v>
      </c>
      <c r="DG459">
        <v>50</v>
      </c>
      <c r="DH459">
        <v>50</v>
      </c>
    </row>
    <row r="460" spans="105:112" x14ac:dyDescent="0.25">
      <c r="DA460" t="s">
        <v>7042</v>
      </c>
      <c r="DB460">
        <v>2</v>
      </c>
      <c r="DF460">
        <f t="shared" si="18"/>
        <v>0</v>
      </c>
      <c r="DG460">
        <v>50</v>
      </c>
      <c r="DH460">
        <v>50</v>
      </c>
    </row>
    <row r="461" spans="105:112" x14ac:dyDescent="0.25">
      <c r="DA461" t="s">
        <v>7042</v>
      </c>
      <c r="DB461">
        <v>3</v>
      </c>
      <c r="DF461">
        <f t="shared" si="18"/>
        <v>0</v>
      </c>
      <c r="DG461">
        <v>10</v>
      </c>
      <c r="DH461">
        <v>10</v>
      </c>
    </row>
    <row r="462" spans="105:112" x14ac:dyDescent="0.25">
      <c r="DA462" t="s">
        <v>7042</v>
      </c>
      <c r="DB462">
        <v>4</v>
      </c>
      <c r="DF462">
        <f t="shared" si="18"/>
        <v>0</v>
      </c>
      <c r="DG462">
        <v>50</v>
      </c>
      <c r="DH462">
        <v>50</v>
      </c>
    </row>
    <row r="463" spans="105:112" x14ac:dyDescent="0.25">
      <c r="DA463" t="s">
        <v>7042</v>
      </c>
      <c r="DB463">
        <v>5</v>
      </c>
      <c r="DF463">
        <f t="shared" si="18"/>
        <v>0</v>
      </c>
      <c r="DG463">
        <v>25</v>
      </c>
      <c r="DH463">
        <v>25</v>
      </c>
    </row>
    <row r="464" spans="105:112" x14ac:dyDescent="0.25">
      <c r="DA464" t="s">
        <v>6973</v>
      </c>
      <c r="DB464">
        <v>0</v>
      </c>
      <c r="DC464">
        <v>1.44</v>
      </c>
      <c r="DF464">
        <f t="shared" si="18"/>
        <v>1.44</v>
      </c>
      <c r="DG464">
        <v>2.15625</v>
      </c>
      <c r="DH464">
        <v>2</v>
      </c>
    </row>
    <row r="465" spans="105:112" x14ac:dyDescent="0.25">
      <c r="DA465" t="s">
        <v>6973</v>
      </c>
      <c r="DB465">
        <v>1</v>
      </c>
      <c r="DF465">
        <f t="shared" si="18"/>
        <v>0</v>
      </c>
      <c r="DG465">
        <v>50</v>
      </c>
      <c r="DH465">
        <v>50</v>
      </c>
    </row>
    <row r="466" spans="105:112" x14ac:dyDescent="0.25">
      <c r="DA466" t="s">
        <v>6973</v>
      </c>
      <c r="DB466">
        <v>2</v>
      </c>
      <c r="DC466">
        <v>0.36</v>
      </c>
      <c r="DF466">
        <f t="shared" si="18"/>
        <v>0.36</v>
      </c>
      <c r="DG466">
        <v>9.3333333333333339</v>
      </c>
      <c r="DH466">
        <v>9</v>
      </c>
    </row>
    <row r="467" spans="105:112" x14ac:dyDescent="0.25">
      <c r="DA467" t="s">
        <v>6973</v>
      </c>
      <c r="DB467">
        <v>3</v>
      </c>
      <c r="DF467">
        <f t="shared" si="18"/>
        <v>0</v>
      </c>
      <c r="DG467">
        <v>25</v>
      </c>
      <c r="DH467">
        <v>25</v>
      </c>
    </row>
    <row r="468" spans="105:112" x14ac:dyDescent="0.25">
      <c r="DA468" t="s">
        <v>6972</v>
      </c>
      <c r="DB468">
        <v>0</v>
      </c>
      <c r="DC468">
        <v>0.09</v>
      </c>
      <c r="DF468">
        <f t="shared" si="18"/>
        <v>0.09</v>
      </c>
      <c r="DG468">
        <v>50</v>
      </c>
      <c r="DH468">
        <v>50</v>
      </c>
    </row>
    <row r="469" spans="105:112" x14ac:dyDescent="0.25">
      <c r="DA469" t="s">
        <v>6972</v>
      </c>
      <c r="DB469">
        <v>1</v>
      </c>
      <c r="DC469">
        <v>1.08</v>
      </c>
      <c r="DF469">
        <f t="shared" si="18"/>
        <v>1.08</v>
      </c>
      <c r="DG469">
        <v>13.000028538812785</v>
      </c>
      <c r="DH469">
        <v>13</v>
      </c>
    </row>
    <row r="470" spans="105:112" x14ac:dyDescent="0.25">
      <c r="DA470" t="s">
        <v>6972</v>
      </c>
      <c r="DB470">
        <v>2</v>
      </c>
      <c r="DF470">
        <f t="shared" si="18"/>
        <v>0</v>
      </c>
      <c r="DG470">
        <v>25</v>
      </c>
      <c r="DH470">
        <v>25</v>
      </c>
    </row>
    <row r="471" spans="105:112" x14ac:dyDescent="0.25">
      <c r="DA471" t="s">
        <v>6936</v>
      </c>
      <c r="DB471">
        <v>0</v>
      </c>
      <c r="DC471">
        <v>2.88</v>
      </c>
      <c r="DD471">
        <v>0.6</v>
      </c>
      <c r="DE471">
        <v>60</v>
      </c>
      <c r="DF471">
        <f t="shared" si="18"/>
        <v>63.48</v>
      </c>
      <c r="DG471">
        <v>2.5499999999999998</v>
      </c>
      <c r="DH471">
        <v>2</v>
      </c>
    </row>
    <row r="472" spans="105:112" x14ac:dyDescent="0.25">
      <c r="DA472" t="s">
        <v>6936</v>
      </c>
      <c r="DB472">
        <v>1</v>
      </c>
      <c r="DF472">
        <f t="shared" si="18"/>
        <v>0</v>
      </c>
      <c r="DG472">
        <v>50</v>
      </c>
      <c r="DH472">
        <v>50</v>
      </c>
    </row>
    <row r="473" spans="105:112" x14ac:dyDescent="0.25">
      <c r="DA473" t="s">
        <v>6936</v>
      </c>
      <c r="DB473">
        <v>2</v>
      </c>
      <c r="DF473">
        <f t="shared" si="18"/>
        <v>0</v>
      </c>
      <c r="DG473">
        <v>50</v>
      </c>
      <c r="DH473">
        <v>50</v>
      </c>
    </row>
    <row r="474" spans="105:112" x14ac:dyDescent="0.25">
      <c r="DA474" t="s">
        <v>10815</v>
      </c>
      <c r="DB474">
        <v>0</v>
      </c>
      <c r="DC474">
        <v>0.18</v>
      </c>
      <c r="DF474">
        <f t="shared" si="18"/>
        <v>0.18</v>
      </c>
      <c r="DG474">
        <v>6.375</v>
      </c>
      <c r="DH474">
        <v>6</v>
      </c>
    </row>
    <row r="475" spans="105:112" x14ac:dyDescent="0.25">
      <c r="DA475" t="s">
        <v>10815</v>
      </c>
      <c r="DB475">
        <v>1</v>
      </c>
      <c r="DF475">
        <f t="shared" si="18"/>
        <v>0</v>
      </c>
      <c r="DG475">
        <v>50</v>
      </c>
      <c r="DH475">
        <v>50</v>
      </c>
    </row>
    <row r="476" spans="105:112" x14ac:dyDescent="0.25">
      <c r="DA476" t="s">
        <v>10849</v>
      </c>
      <c r="DB476">
        <v>0</v>
      </c>
      <c r="DF476">
        <f t="shared" si="18"/>
        <v>0</v>
      </c>
      <c r="DG476">
        <v>5</v>
      </c>
      <c r="DH476">
        <v>5</v>
      </c>
    </row>
    <row r="477" spans="105:112" x14ac:dyDescent="0.25">
      <c r="DA477" t="s">
        <v>10813</v>
      </c>
      <c r="DB477">
        <v>0</v>
      </c>
      <c r="DF477">
        <f t="shared" si="18"/>
        <v>0</v>
      </c>
      <c r="DG477">
        <v>1.2</v>
      </c>
      <c r="DH477">
        <v>1</v>
      </c>
    </row>
    <row r="478" spans="105:112" x14ac:dyDescent="0.25">
      <c r="DA478" t="s">
        <v>10813</v>
      </c>
      <c r="DB478">
        <v>1</v>
      </c>
      <c r="DC478">
        <v>2.52</v>
      </c>
      <c r="DF478">
        <f t="shared" si="18"/>
        <v>2.52</v>
      </c>
      <c r="DG478">
        <v>2</v>
      </c>
      <c r="DH478">
        <v>2</v>
      </c>
    </row>
    <row r="479" spans="105:112" x14ac:dyDescent="0.25">
      <c r="DA479" t="s">
        <v>11648</v>
      </c>
      <c r="DB479">
        <v>0</v>
      </c>
      <c r="DF479">
        <f t="shared" si="18"/>
        <v>0</v>
      </c>
      <c r="DG479">
        <v>4.25</v>
      </c>
      <c r="DH479">
        <v>4</v>
      </c>
    </row>
    <row r="480" spans="105:112" x14ac:dyDescent="0.25">
      <c r="DA480" t="s">
        <v>11648</v>
      </c>
      <c r="DB480">
        <v>1</v>
      </c>
      <c r="DC480">
        <v>0.72</v>
      </c>
      <c r="DF480">
        <f t="shared" si="18"/>
        <v>0.72</v>
      </c>
      <c r="DG480">
        <v>100</v>
      </c>
      <c r="DH480">
        <v>100</v>
      </c>
    </row>
    <row r="481" spans="105:112" x14ac:dyDescent="0.25">
      <c r="DA481" t="s">
        <v>11648</v>
      </c>
      <c r="DB481">
        <v>2</v>
      </c>
      <c r="DF481">
        <f t="shared" si="18"/>
        <v>0</v>
      </c>
      <c r="DG481">
        <v>50</v>
      </c>
      <c r="DH481">
        <v>50</v>
      </c>
    </row>
    <row r="482" spans="105:112" x14ac:dyDescent="0.25">
      <c r="DA482" t="s">
        <v>11649</v>
      </c>
      <c r="DB482">
        <v>0</v>
      </c>
      <c r="DF482">
        <f t="shared" si="18"/>
        <v>0</v>
      </c>
      <c r="DG482">
        <v>4.25</v>
      </c>
      <c r="DH482">
        <v>4</v>
      </c>
    </row>
    <row r="483" spans="105:112" x14ac:dyDescent="0.25">
      <c r="DA483" t="s">
        <v>11649</v>
      </c>
      <c r="DB483">
        <v>1</v>
      </c>
      <c r="DC483">
        <v>0.72</v>
      </c>
      <c r="DF483">
        <f t="shared" si="18"/>
        <v>0.72</v>
      </c>
      <c r="DG483">
        <v>100</v>
      </c>
      <c r="DH483">
        <v>100</v>
      </c>
    </row>
    <row r="484" spans="105:112" x14ac:dyDescent="0.25">
      <c r="DA484" t="s">
        <v>11649</v>
      </c>
      <c r="DB484">
        <v>2</v>
      </c>
      <c r="DF484">
        <f t="shared" si="18"/>
        <v>0</v>
      </c>
      <c r="DG484">
        <v>50</v>
      </c>
      <c r="DH484">
        <v>50</v>
      </c>
    </row>
    <row r="485" spans="105:112" x14ac:dyDescent="0.25">
      <c r="DA485" t="s">
        <v>7043</v>
      </c>
      <c r="DB485">
        <v>0</v>
      </c>
      <c r="DF485">
        <f t="shared" si="18"/>
        <v>0</v>
      </c>
      <c r="DG485">
        <v>2.2333333333333334</v>
      </c>
      <c r="DH485">
        <v>2</v>
      </c>
    </row>
    <row r="486" spans="105:112" x14ac:dyDescent="0.25">
      <c r="DA486" t="s">
        <v>10810</v>
      </c>
      <c r="DB486">
        <v>0</v>
      </c>
      <c r="DC486">
        <v>0.36</v>
      </c>
      <c r="DF486">
        <f t="shared" si="18"/>
        <v>0.36</v>
      </c>
      <c r="DG486">
        <v>50</v>
      </c>
      <c r="DH486">
        <v>50</v>
      </c>
    </row>
    <row r="487" spans="105:112" x14ac:dyDescent="0.25">
      <c r="DA487" t="s">
        <v>10810</v>
      </c>
      <c r="DB487">
        <v>1</v>
      </c>
      <c r="DC487">
        <v>0.72</v>
      </c>
      <c r="DF487">
        <f t="shared" si="18"/>
        <v>0.72</v>
      </c>
      <c r="DG487">
        <v>4.125</v>
      </c>
      <c r="DH487">
        <v>4</v>
      </c>
    </row>
    <row r="488" spans="105:112" x14ac:dyDescent="0.25">
      <c r="DA488" t="s">
        <v>10810</v>
      </c>
      <c r="DB488">
        <v>2</v>
      </c>
      <c r="DF488">
        <f t="shared" si="18"/>
        <v>0</v>
      </c>
      <c r="DG488">
        <v>25</v>
      </c>
      <c r="DH488">
        <v>25</v>
      </c>
    </row>
    <row r="489" spans="105:112" x14ac:dyDescent="0.25">
      <c r="DA489" t="s">
        <v>10844</v>
      </c>
      <c r="DB489">
        <v>0</v>
      </c>
      <c r="DF489">
        <f t="shared" si="18"/>
        <v>0</v>
      </c>
      <c r="DG489">
        <v>2.76</v>
      </c>
      <c r="DH489">
        <v>2</v>
      </c>
    </row>
    <row r="490" spans="105:112" x14ac:dyDescent="0.25">
      <c r="DA490" t="s">
        <v>10844</v>
      </c>
      <c r="DB490">
        <v>1</v>
      </c>
      <c r="DF490">
        <f t="shared" si="18"/>
        <v>0</v>
      </c>
      <c r="DG490">
        <v>25</v>
      </c>
      <c r="DH490">
        <v>25</v>
      </c>
    </row>
    <row r="491" spans="105:112" x14ac:dyDescent="0.25">
      <c r="DA491" t="s">
        <v>10844</v>
      </c>
      <c r="DB491">
        <v>2</v>
      </c>
      <c r="DF491">
        <f t="shared" si="18"/>
        <v>0</v>
      </c>
      <c r="DG491">
        <v>300</v>
      </c>
      <c r="DH491">
        <v>300</v>
      </c>
    </row>
    <row r="492" spans="105:112" x14ac:dyDescent="0.25">
      <c r="DA492" t="s">
        <v>10809</v>
      </c>
      <c r="DB492">
        <v>0</v>
      </c>
      <c r="DC492">
        <v>0.36</v>
      </c>
      <c r="DF492">
        <f t="shared" si="18"/>
        <v>0.36</v>
      </c>
      <c r="DG492">
        <v>50</v>
      </c>
      <c r="DH492">
        <v>50</v>
      </c>
    </row>
    <row r="493" spans="105:112" x14ac:dyDescent="0.25">
      <c r="DA493" t="s">
        <v>10809</v>
      </c>
      <c r="DB493">
        <v>1</v>
      </c>
      <c r="DC493">
        <v>0.72</v>
      </c>
      <c r="DF493">
        <f t="shared" si="18"/>
        <v>0.72</v>
      </c>
      <c r="DG493">
        <v>4.125</v>
      </c>
      <c r="DH493">
        <v>4</v>
      </c>
    </row>
    <row r="494" spans="105:112" x14ac:dyDescent="0.25">
      <c r="DA494" t="s">
        <v>10809</v>
      </c>
      <c r="DB494">
        <v>2</v>
      </c>
      <c r="DF494">
        <f t="shared" si="18"/>
        <v>0</v>
      </c>
      <c r="DG494">
        <v>25</v>
      </c>
      <c r="DH494">
        <v>25</v>
      </c>
    </row>
    <row r="495" spans="105:112" x14ac:dyDescent="0.25">
      <c r="DA495" t="s">
        <v>10811</v>
      </c>
      <c r="DB495">
        <v>0</v>
      </c>
      <c r="DC495">
        <v>0.36</v>
      </c>
      <c r="DF495">
        <f t="shared" si="18"/>
        <v>0.36</v>
      </c>
      <c r="DG495">
        <v>50</v>
      </c>
      <c r="DH495">
        <v>50</v>
      </c>
    </row>
    <row r="496" spans="105:112" x14ac:dyDescent="0.25">
      <c r="DA496" t="s">
        <v>10811</v>
      </c>
      <c r="DB496">
        <v>1</v>
      </c>
      <c r="DC496">
        <v>0.72</v>
      </c>
      <c r="DF496">
        <f t="shared" si="18"/>
        <v>0.72</v>
      </c>
      <c r="DG496">
        <v>4.125</v>
      </c>
      <c r="DH496">
        <v>4</v>
      </c>
    </row>
    <row r="497" spans="105:112" x14ac:dyDescent="0.25">
      <c r="DA497" t="s">
        <v>10811</v>
      </c>
      <c r="DB497">
        <v>2</v>
      </c>
      <c r="DF497">
        <f t="shared" si="18"/>
        <v>0</v>
      </c>
      <c r="DG497">
        <v>25</v>
      </c>
      <c r="DH497">
        <v>25</v>
      </c>
    </row>
    <row r="498" spans="105:112" x14ac:dyDescent="0.25">
      <c r="DA498" t="s">
        <v>10812</v>
      </c>
      <c r="DB498">
        <v>0</v>
      </c>
      <c r="DC498">
        <v>0.36</v>
      </c>
      <c r="DF498">
        <f t="shared" si="18"/>
        <v>0.36</v>
      </c>
      <c r="DG498">
        <v>50</v>
      </c>
      <c r="DH498">
        <v>50</v>
      </c>
    </row>
    <row r="499" spans="105:112" x14ac:dyDescent="0.25">
      <c r="DA499" t="s">
        <v>10812</v>
      </c>
      <c r="DB499">
        <v>1</v>
      </c>
      <c r="DC499">
        <v>0.72</v>
      </c>
      <c r="DF499">
        <f t="shared" si="18"/>
        <v>0.72</v>
      </c>
      <c r="DG499">
        <v>4.125</v>
      </c>
      <c r="DH499">
        <v>4</v>
      </c>
    </row>
    <row r="500" spans="105:112" x14ac:dyDescent="0.25">
      <c r="DA500" t="s">
        <v>10812</v>
      </c>
      <c r="DB500">
        <v>2</v>
      </c>
      <c r="DF500">
        <f t="shared" si="18"/>
        <v>0</v>
      </c>
      <c r="DG500">
        <v>25</v>
      </c>
      <c r="DH500">
        <v>25</v>
      </c>
    </row>
    <row r="501" spans="105:112" x14ac:dyDescent="0.25">
      <c r="DA501" t="s">
        <v>6943</v>
      </c>
      <c r="DB501">
        <v>0</v>
      </c>
      <c r="DC501">
        <v>0.72</v>
      </c>
      <c r="DD501">
        <v>0.6</v>
      </c>
      <c r="DF501">
        <f t="shared" si="18"/>
        <v>1.3199999999999998</v>
      </c>
      <c r="DG501">
        <v>3.45</v>
      </c>
      <c r="DH501">
        <v>3</v>
      </c>
    </row>
    <row r="502" spans="105:112" x14ac:dyDescent="0.25">
      <c r="DA502" t="s">
        <v>6943</v>
      </c>
      <c r="DB502">
        <v>1</v>
      </c>
      <c r="DF502">
        <f t="shared" si="18"/>
        <v>0</v>
      </c>
      <c r="DG502">
        <v>50</v>
      </c>
      <c r="DH502">
        <v>50</v>
      </c>
    </row>
    <row r="503" spans="105:112" x14ac:dyDescent="0.25">
      <c r="DA503" t="s">
        <v>6943</v>
      </c>
      <c r="DB503">
        <v>2</v>
      </c>
      <c r="DC503">
        <v>0.72</v>
      </c>
      <c r="DF503">
        <f t="shared" si="18"/>
        <v>0.72</v>
      </c>
      <c r="DG503">
        <v>10</v>
      </c>
      <c r="DH503">
        <v>10</v>
      </c>
    </row>
    <row r="504" spans="105:112" x14ac:dyDescent="0.25">
      <c r="DA504" t="s">
        <v>6943</v>
      </c>
      <c r="DB504">
        <v>3</v>
      </c>
      <c r="DF504">
        <f t="shared" si="18"/>
        <v>0</v>
      </c>
      <c r="DG504">
        <v>25</v>
      </c>
      <c r="DH504">
        <v>25</v>
      </c>
    </row>
    <row r="505" spans="105:112" x14ac:dyDescent="0.25">
      <c r="DA505" t="s">
        <v>6979</v>
      </c>
      <c r="DB505">
        <v>0</v>
      </c>
      <c r="DC505">
        <v>0.72</v>
      </c>
      <c r="DF505">
        <f t="shared" si="18"/>
        <v>0.72</v>
      </c>
      <c r="DG505">
        <v>50</v>
      </c>
      <c r="DH505">
        <v>50</v>
      </c>
    </row>
    <row r="506" spans="105:112" x14ac:dyDescent="0.25">
      <c r="DA506" t="s">
        <v>6979</v>
      </c>
      <c r="DB506">
        <v>1</v>
      </c>
      <c r="DC506">
        <v>0.72</v>
      </c>
      <c r="DF506">
        <f t="shared" si="18"/>
        <v>0.72</v>
      </c>
      <c r="DG506">
        <v>3.5</v>
      </c>
      <c r="DH506">
        <v>3</v>
      </c>
    </row>
    <row r="507" spans="105:112" x14ac:dyDescent="0.25">
      <c r="DA507" t="s">
        <v>6944</v>
      </c>
      <c r="DB507">
        <v>0</v>
      </c>
      <c r="DC507">
        <v>12.96</v>
      </c>
      <c r="DD507">
        <v>14.4</v>
      </c>
      <c r="DF507">
        <f t="shared" si="18"/>
        <v>27.36</v>
      </c>
      <c r="DG507">
        <v>3.5</v>
      </c>
      <c r="DH507">
        <v>3</v>
      </c>
    </row>
    <row r="508" spans="105:112" x14ac:dyDescent="0.25">
      <c r="DA508" t="s">
        <v>6944</v>
      </c>
      <c r="DB508">
        <v>1</v>
      </c>
      <c r="DF508">
        <f t="shared" si="18"/>
        <v>0</v>
      </c>
      <c r="DG508">
        <v>50</v>
      </c>
      <c r="DH508">
        <v>50</v>
      </c>
    </row>
    <row r="509" spans="105:112" x14ac:dyDescent="0.25">
      <c r="DA509" t="s">
        <v>6944</v>
      </c>
      <c r="DB509">
        <v>2</v>
      </c>
      <c r="DF509">
        <f t="shared" si="18"/>
        <v>0</v>
      </c>
      <c r="DG509">
        <v>25</v>
      </c>
      <c r="DH509">
        <v>25</v>
      </c>
    </row>
    <row r="510" spans="105:112" x14ac:dyDescent="0.25">
      <c r="DA510" t="s">
        <v>6971</v>
      </c>
      <c r="DB510">
        <v>0</v>
      </c>
      <c r="DC510">
        <v>4.32</v>
      </c>
      <c r="DF510">
        <f t="shared" si="18"/>
        <v>4.32</v>
      </c>
      <c r="DG510">
        <v>4.75</v>
      </c>
      <c r="DH510">
        <v>4</v>
      </c>
    </row>
    <row r="511" spans="105:112" x14ac:dyDescent="0.25">
      <c r="DA511" t="s">
        <v>6971</v>
      </c>
      <c r="DB511">
        <v>1</v>
      </c>
      <c r="DF511">
        <f t="shared" si="18"/>
        <v>0</v>
      </c>
      <c r="DG511">
        <v>200</v>
      </c>
      <c r="DH511">
        <v>200</v>
      </c>
    </row>
    <row r="512" spans="105:112" x14ac:dyDescent="0.25">
      <c r="DA512" t="s">
        <v>6971</v>
      </c>
      <c r="DB512">
        <v>2</v>
      </c>
      <c r="DF512">
        <f t="shared" si="18"/>
        <v>0</v>
      </c>
      <c r="DG512">
        <v>50</v>
      </c>
      <c r="DH512">
        <v>50</v>
      </c>
    </row>
    <row r="513" spans="105:112" x14ac:dyDescent="0.25">
      <c r="DA513" t="s">
        <v>6971</v>
      </c>
      <c r="DB513">
        <v>3</v>
      </c>
      <c r="DF513">
        <f t="shared" si="18"/>
        <v>0</v>
      </c>
      <c r="DG513">
        <v>25</v>
      </c>
      <c r="DH513">
        <v>25</v>
      </c>
    </row>
    <row r="514" spans="105:112" x14ac:dyDescent="0.25">
      <c r="DA514" t="s">
        <v>10755</v>
      </c>
      <c r="DB514">
        <v>0</v>
      </c>
      <c r="DC514">
        <v>0.18</v>
      </c>
      <c r="DE514">
        <v>3</v>
      </c>
      <c r="DF514">
        <f t="shared" si="18"/>
        <v>3.18</v>
      </c>
      <c r="DG514">
        <v>6.375</v>
      </c>
      <c r="DH514">
        <v>6</v>
      </c>
    </row>
    <row r="515" spans="105:112" x14ac:dyDescent="0.25">
      <c r="DA515" t="s">
        <v>10755</v>
      </c>
      <c r="DB515">
        <v>1</v>
      </c>
      <c r="DF515">
        <f t="shared" ref="DF515:DF540" si="19">(DC515+DD515+DE515)</f>
        <v>0</v>
      </c>
      <c r="DG515">
        <v>50</v>
      </c>
      <c r="DH515">
        <v>50</v>
      </c>
    </row>
    <row r="516" spans="105:112" x14ac:dyDescent="0.25">
      <c r="DA516" t="s">
        <v>6980</v>
      </c>
      <c r="DB516">
        <v>0</v>
      </c>
      <c r="DC516">
        <v>0.7</v>
      </c>
      <c r="DF516">
        <f t="shared" si="19"/>
        <v>0.7</v>
      </c>
      <c r="DG516">
        <v>99</v>
      </c>
      <c r="DH516">
        <v>99</v>
      </c>
    </row>
    <row r="517" spans="105:112" x14ac:dyDescent="0.25">
      <c r="DA517" t="s">
        <v>6987</v>
      </c>
      <c r="DB517">
        <v>0</v>
      </c>
      <c r="DC517">
        <v>7.2</v>
      </c>
      <c r="DF517">
        <f t="shared" si="19"/>
        <v>7.2</v>
      </c>
      <c r="DG517">
        <v>49</v>
      </c>
      <c r="DH517">
        <v>49</v>
      </c>
    </row>
    <row r="518" spans="105:112" x14ac:dyDescent="0.25">
      <c r="DA518" t="s">
        <v>6981</v>
      </c>
      <c r="DB518">
        <v>0</v>
      </c>
      <c r="DC518">
        <v>1.44</v>
      </c>
      <c r="DF518">
        <f t="shared" si="19"/>
        <v>1.44</v>
      </c>
      <c r="DG518">
        <v>49</v>
      </c>
      <c r="DH518">
        <v>49</v>
      </c>
    </row>
    <row r="519" spans="105:112" x14ac:dyDescent="0.25">
      <c r="DA519" t="s">
        <v>6985</v>
      </c>
      <c r="DB519">
        <v>0</v>
      </c>
      <c r="DC519">
        <v>1.44</v>
      </c>
      <c r="DF519">
        <f t="shared" si="19"/>
        <v>1.44</v>
      </c>
      <c r="DG519">
        <v>299</v>
      </c>
      <c r="DH519">
        <v>299</v>
      </c>
    </row>
    <row r="520" spans="105:112" x14ac:dyDescent="0.25">
      <c r="DA520" t="s">
        <v>6986</v>
      </c>
      <c r="DB520">
        <v>0</v>
      </c>
      <c r="DC520">
        <v>1.44</v>
      </c>
      <c r="DF520">
        <f t="shared" si="19"/>
        <v>1.44</v>
      </c>
      <c r="DG520">
        <v>599</v>
      </c>
      <c r="DH520">
        <v>599</v>
      </c>
    </row>
    <row r="521" spans="105:112" x14ac:dyDescent="0.25">
      <c r="DA521" t="s">
        <v>6988</v>
      </c>
      <c r="DB521">
        <v>0</v>
      </c>
      <c r="DC521">
        <v>1.44</v>
      </c>
      <c r="DF521">
        <f t="shared" si="19"/>
        <v>1.44</v>
      </c>
      <c r="DG521">
        <v>570.3125</v>
      </c>
      <c r="DH521">
        <v>570</v>
      </c>
    </row>
    <row r="522" spans="105:112" x14ac:dyDescent="0.25">
      <c r="DA522" t="s">
        <v>6989</v>
      </c>
      <c r="DB522">
        <v>0</v>
      </c>
      <c r="DC522">
        <v>2.88</v>
      </c>
      <c r="DF522">
        <f t="shared" si="19"/>
        <v>2.88</v>
      </c>
      <c r="DG522">
        <v>49</v>
      </c>
      <c r="DH522">
        <v>49</v>
      </c>
    </row>
    <row r="523" spans="105:112" x14ac:dyDescent="0.25">
      <c r="DA523" t="s">
        <v>6990</v>
      </c>
      <c r="DB523">
        <v>0</v>
      </c>
      <c r="DC523">
        <v>7.2</v>
      </c>
      <c r="DF523">
        <f t="shared" si="19"/>
        <v>7.2</v>
      </c>
      <c r="DG523">
        <v>9</v>
      </c>
      <c r="DH523">
        <v>9</v>
      </c>
    </row>
    <row r="524" spans="105:112" x14ac:dyDescent="0.25">
      <c r="DA524" t="s">
        <v>6991</v>
      </c>
      <c r="DB524">
        <v>0</v>
      </c>
      <c r="DC524">
        <v>2.88</v>
      </c>
      <c r="DF524">
        <f t="shared" si="19"/>
        <v>2.88</v>
      </c>
      <c r="DG524">
        <v>49</v>
      </c>
      <c r="DH524">
        <v>49</v>
      </c>
    </row>
    <row r="525" spans="105:112" x14ac:dyDescent="0.25">
      <c r="DA525" t="s">
        <v>10859</v>
      </c>
      <c r="DB525">
        <v>0</v>
      </c>
      <c r="DF525">
        <f t="shared" si="19"/>
        <v>0</v>
      </c>
      <c r="DG525">
        <v>49</v>
      </c>
      <c r="DH525">
        <v>49</v>
      </c>
    </row>
    <row r="526" spans="105:112" x14ac:dyDescent="0.25">
      <c r="DA526" t="s">
        <v>6983</v>
      </c>
      <c r="DB526">
        <v>0</v>
      </c>
      <c r="DC526">
        <v>2.88</v>
      </c>
      <c r="DF526">
        <f t="shared" si="19"/>
        <v>2.88</v>
      </c>
      <c r="DG526">
        <v>49</v>
      </c>
      <c r="DH526">
        <v>49</v>
      </c>
    </row>
    <row r="527" spans="105:112" x14ac:dyDescent="0.25">
      <c r="DA527" t="s">
        <v>6992</v>
      </c>
      <c r="DB527">
        <v>0</v>
      </c>
      <c r="DC527">
        <v>2.88</v>
      </c>
      <c r="DF527">
        <f t="shared" si="19"/>
        <v>2.88</v>
      </c>
      <c r="DG527">
        <v>299</v>
      </c>
      <c r="DH527">
        <v>299</v>
      </c>
    </row>
    <row r="528" spans="105:112" x14ac:dyDescent="0.25">
      <c r="DA528" t="s">
        <v>6993</v>
      </c>
      <c r="DB528">
        <v>0</v>
      </c>
      <c r="DC528">
        <v>2.88</v>
      </c>
      <c r="DF528">
        <f t="shared" si="19"/>
        <v>2.88</v>
      </c>
      <c r="DG528">
        <v>49</v>
      </c>
      <c r="DH528">
        <v>49</v>
      </c>
    </row>
    <row r="529" spans="105:112" x14ac:dyDescent="0.25">
      <c r="DA529" t="s">
        <v>7047</v>
      </c>
      <c r="DB529">
        <v>0</v>
      </c>
      <c r="DF529">
        <f t="shared" si="19"/>
        <v>0</v>
      </c>
      <c r="DG529">
        <v>9</v>
      </c>
      <c r="DH529">
        <v>9</v>
      </c>
    </row>
    <row r="530" spans="105:112" x14ac:dyDescent="0.25">
      <c r="DA530" t="s">
        <v>7048</v>
      </c>
      <c r="DB530">
        <v>0</v>
      </c>
      <c r="DF530">
        <f t="shared" si="19"/>
        <v>0</v>
      </c>
      <c r="DG530">
        <v>49</v>
      </c>
      <c r="DH530">
        <v>49</v>
      </c>
    </row>
    <row r="531" spans="105:112" x14ac:dyDescent="0.25">
      <c r="DA531" t="s">
        <v>7049</v>
      </c>
      <c r="DB531">
        <v>0</v>
      </c>
      <c r="DF531">
        <f t="shared" si="19"/>
        <v>0</v>
      </c>
      <c r="DG531">
        <v>49</v>
      </c>
      <c r="DH531">
        <v>49</v>
      </c>
    </row>
    <row r="532" spans="105:112" x14ac:dyDescent="0.25">
      <c r="DA532" t="s">
        <v>6982</v>
      </c>
      <c r="DB532">
        <v>0</v>
      </c>
      <c r="DC532">
        <v>7.2</v>
      </c>
      <c r="DF532">
        <f t="shared" si="19"/>
        <v>7.2</v>
      </c>
      <c r="DG532">
        <v>24</v>
      </c>
      <c r="DH532">
        <v>24</v>
      </c>
    </row>
    <row r="533" spans="105:112" x14ac:dyDescent="0.25">
      <c r="DA533" t="s">
        <v>6984</v>
      </c>
      <c r="DB533">
        <v>0</v>
      </c>
      <c r="DC533">
        <v>0.72</v>
      </c>
      <c r="DF533">
        <f t="shared" si="19"/>
        <v>0.72</v>
      </c>
      <c r="DG533">
        <v>49</v>
      </c>
      <c r="DH533">
        <v>49</v>
      </c>
    </row>
    <row r="534" spans="105:112" x14ac:dyDescent="0.25">
      <c r="DA534" t="s">
        <v>6994</v>
      </c>
      <c r="DB534">
        <v>0</v>
      </c>
      <c r="DC534">
        <v>7.2</v>
      </c>
      <c r="DF534">
        <f t="shared" si="19"/>
        <v>7.2</v>
      </c>
      <c r="DG534">
        <v>49</v>
      </c>
      <c r="DH534">
        <v>49</v>
      </c>
    </row>
    <row r="535" spans="105:112" x14ac:dyDescent="0.25">
      <c r="DA535" t="s">
        <v>6976</v>
      </c>
      <c r="DB535">
        <v>0</v>
      </c>
      <c r="DF535">
        <f t="shared" si="19"/>
        <v>0</v>
      </c>
      <c r="DG535">
        <v>24</v>
      </c>
      <c r="DH535">
        <v>24</v>
      </c>
    </row>
    <row r="536" spans="105:112" x14ac:dyDescent="0.25">
      <c r="DA536" t="s">
        <v>6976</v>
      </c>
      <c r="DB536">
        <v>1</v>
      </c>
      <c r="DF536">
        <f t="shared" si="19"/>
        <v>0</v>
      </c>
      <c r="DG536">
        <v>49</v>
      </c>
      <c r="DH536">
        <v>49</v>
      </c>
    </row>
    <row r="537" spans="105:112" x14ac:dyDescent="0.25">
      <c r="DA537" t="s">
        <v>6977</v>
      </c>
      <c r="DB537">
        <v>0</v>
      </c>
      <c r="DF537">
        <f t="shared" si="19"/>
        <v>0</v>
      </c>
      <c r="DG537">
        <v>24</v>
      </c>
      <c r="DH537">
        <v>24</v>
      </c>
    </row>
    <row r="538" spans="105:112" x14ac:dyDescent="0.25">
      <c r="DA538" t="s">
        <v>6977</v>
      </c>
      <c r="DB538">
        <v>1</v>
      </c>
      <c r="DF538">
        <f t="shared" si="19"/>
        <v>0</v>
      </c>
      <c r="DG538">
        <v>49</v>
      </c>
      <c r="DH538">
        <v>49</v>
      </c>
    </row>
    <row r="539" spans="105:112" x14ac:dyDescent="0.25">
      <c r="DA539" t="s">
        <v>6978</v>
      </c>
      <c r="DB539">
        <v>0</v>
      </c>
      <c r="DF539">
        <f t="shared" si="19"/>
        <v>0</v>
      </c>
      <c r="DG539">
        <v>24</v>
      </c>
      <c r="DH539">
        <v>24</v>
      </c>
    </row>
    <row r="540" spans="105:112" x14ac:dyDescent="0.25">
      <c r="DA540" t="s">
        <v>6978</v>
      </c>
      <c r="DB540">
        <v>1</v>
      </c>
      <c r="DF540">
        <f t="shared" si="19"/>
        <v>0</v>
      </c>
      <c r="DG540">
        <v>49</v>
      </c>
      <c r="DH540">
        <v>49</v>
      </c>
    </row>
  </sheetData>
  <autoFilter ref="A1:DK500" xr:uid="{00000000-0009-0000-0000-000016000000}"/>
  <customSheetViews>
    <customSheetView guid="{DF77C17A-1F9B-4C7C-A758-9CC924269777}" showAutoFilter="1" topLeftCell="Y1">
      <selection activeCell="A2" sqref="A2:IV500"/>
      <pageMargins left="0.7" right="0.7" top="0.75" bottom="0.75" header="0.3" footer="0.3"/>
      <pageSetup paperSize="9" orientation="portrait" horizontalDpi="4294967293" r:id="rId1"/>
      <autoFilter ref="B1:AP1" xr:uid="{279B7C82-3F23-4822-8FC4-AD1098F56700}"/>
    </customSheetView>
    <customSheetView guid="{0E3F2C51-31D7-469A-A49E-106B8266ABD8}" showAutoFilter="1">
      <selection activeCell="A2" sqref="A2:IV500"/>
      <pageMargins left="0.7" right="0.7" top="0.75" bottom="0.75" header="0.3" footer="0.3"/>
      <pageSetup paperSize="9" orientation="portrait" horizontalDpi="4294967293" r:id="rId2"/>
      <autoFilter ref="B1:AJ1" xr:uid="{FE04DB47-DBFE-4E96-B270-77F2CD01132D}"/>
    </customSheetView>
  </customSheetViews>
  <pageMargins left="0.7" right="0.7" top="0.75" bottom="0.75" header="0.3" footer="0.3"/>
  <pageSetup paperSize="9" orientation="portrait" horizontalDpi="4294967293"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11">
    <tabColor theme="4" tint="0.79998168889431442"/>
  </sheetPr>
  <dimension ref="A1:FO440"/>
  <sheetViews>
    <sheetView zoomScale="90" zoomScaleNormal="90" workbookViewId="0">
      <pane ySplit="2" topLeftCell="A3" activePane="bottomLeft" state="frozen"/>
      <selection activeCell="DF23" sqref="DF23"/>
      <selection pane="bottomLeft" activeCell="G21" sqref="G21"/>
    </sheetView>
  </sheetViews>
  <sheetFormatPr defaultRowHeight="12.5" outlineLevelCol="1" x14ac:dyDescent="0.25"/>
  <cols>
    <col min="1" max="1" width="25.08984375" customWidth="1"/>
    <col min="2" max="101" width="9.08984375" customWidth="1" outlineLevel="1"/>
    <col min="102" max="104" width="14.90625" customWidth="1"/>
    <col min="107" max="108" width="14.90625" customWidth="1"/>
    <col min="111" max="112" width="14.90625" customWidth="1"/>
    <col min="115" max="116" width="14.90625" customWidth="1"/>
    <col min="119" max="120" width="14.90625" customWidth="1"/>
    <col min="123" max="124" width="14.90625" customWidth="1"/>
    <col min="126" max="133" width="9.08984375" customWidth="1"/>
    <col min="148" max="148" width="74.08984375" customWidth="1"/>
    <col min="149" max="149" width="30.36328125" customWidth="1"/>
    <col min="150" max="150" width="15.6328125" customWidth="1"/>
    <col min="151" max="151" width="30" customWidth="1"/>
    <col min="154" max="154" width="18.36328125" customWidth="1"/>
    <col min="156" max="156" width="18.54296875" bestFit="1" customWidth="1"/>
    <col min="157" max="157" width="20.54296875" bestFit="1" customWidth="1"/>
    <col min="159" max="159" width="18.54296875" bestFit="1" customWidth="1"/>
    <col min="160" max="160" width="20.54296875" bestFit="1" customWidth="1"/>
    <col min="162" max="162" width="12" customWidth="1"/>
    <col min="163" max="163" width="20.54296875" customWidth="1"/>
    <col min="165" max="165" width="12" customWidth="1"/>
    <col min="166" max="166" width="20.08984375" customWidth="1"/>
    <col min="168" max="169" width="17.36328125" customWidth="1"/>
    <col min="171" max="171" width="17.6328125" customWidth="1"/>
  </cols>
  <sheetData>
    <row r="1" spans="1:171" s="4" customFormat="1" ht="13.5" customHeight="1" thickBot="1" x14ac:dyDescent="0.3">
      <c r="B1" s="55" t="s">
        <v>108</v>
      </c>
      <c r="C1" s="55" t="s">
        <v>109</v>
      </c>
      <c r="D1" s="55" t="s">
        <v>110</v>
      </c>
      <c r="E1" s="55" t="s">
        <v>111</v>
      </c>
      <c r="F1" s="55" t="s">
        <v>108</v>
      </c>
      <c r="G1" s="55" t="s">
        <v>109</v>
      </c>
      <c r="H1" s="55" t="s">
        <v>110</v>
      </c>
      <c r="I1" s="55" t="s">
        <v>111</v>
      </c>
      <c r="J1" s="55" t="s">
        <v>108</v>
      </c>
      <c r="K1" s="55" t="s">
        <v>109</v>
      </c>
      <c r="L1" s="55" t="s">
        <v>110</v>
      </c>
      <c r="M1" s="55" t="s">
        <v>111</v>
      </c>
      <c r="N1" s="55" t="s">
        <v>108</v>
      </c>
      <c r="O1" s="55" t="s">
        <v>109</v>
      </c>
      <c r="P1" s="55" t="s">
        <v>110</v>
      </c>
      <c r="Q1" s="55" t="s">
        <v>111</v>
      </c>
      <c r="R1" s="55" t="s">
        <v>108</v>
      </c>
      <c r="S1" s="55" t="s">
        <v>109</v>
      </c>
      <c r="T1" s="55" t="s">
        <v>110</v>
      </c>
      <c r="U1" s="55" t="s">
        <v>111</v>
      </c>
      <c r="V1" s="55" t="s">
        <v>108</v>
      </c>
      <c r="W1" s="55" t="s">
        <v>109</v>
      </c>
      <c r="X1" s="55" t="s">
        <v>110</v>
      </c>
      <c r="Y1" s="55" t="s">
        <v>111</v>
      </c>
      <c r="Z1" s="55" t="s">
        <v>108</v>
      </c>
      <c r="AA1" s="55" t="s">
        <v>109</v>
      </c>
      <c r="AB1" s="55" t="s">
        <v>110</v>
      </c>
      <c r="AC1" s="55" t="s">
        <v>111</v>
      </c>
      <c r="AD1" s="55" t="s">
        <v>108</v>
      </c>
      <c r="AE1" s="55" t="s">
        <v>109</v>
      </c>
      <c r="AF1" s="55" t="s">
        <v>110</v>
      </c>
      <c r="AG1" s="55" t="s">
        <v>111</v>
      </c>
      <c r="AH1" s="55" t="s">
        <v>108</v>
      </c>
      <c r="AI1" s="55" t="s">
        <v>109</v>
      </c>
      <c r="AJ1" s="55" t="s">
        <v>110</v>
      </c>
      <c r="AK1" s="55" t="s">
        <v>111</v>
      </c>
      <c r="AL1" s="55" t="s">
        <v>108</v>
      </c>
      <c r="AM1" s="55" t="s">
        <v>109</v>
      </c>
      <c r="AN1" s="55" t="s">
        <v>110</v>
      </c>
      <c r="AO1" s="55" t="s">
        <v>111</v>
      </c>
      <c r="AP1" s="55" t="s">
        <v>108</v>
      </c>
      <c r="AQ1" s="55" t="s">
        <v>109</v>
      </c>
      <c r="AR1" s="55" t="s">
        <v>110</v>
      </c>
      <c r="AS1" s="55" t="s">
        <v>111</v>
      </c>
      <c r="AT1" s="55" t="s">
        <v>108</v>
      </c>
      <c r="AU1" s="55" t="s">
        <v>109</v>
      </c>
      <c r="AV1" s="55" t="s">
        <v>110</v>
      </c>
      <c r="AW1" s="55" t="s">
        <v>111</v>
      </c>
      <c r="AX1" s="55" t="s">
        <v>108</v>
      </c>
      <c r="AY1" s="55" t="s">
        <v>109</v>
      </c>
      <c r="AZ1" s="55" t="s">
        <v>110</v>
      </c>
      <c r="BA1" s="55" t="s">
        <v>111</v>
      </c>
      <c r="BB1" s="55" t="s">
        <v>108</v>
      </c>
      <c r="BC1" s="55" t="s">
        <v>109</v>
      </c>
      <c r="BD1" s="55" t="s">
        <v>110</v>
      </c>
      <c r="BE1" s="55" t="s">
        <v>111</v>
      </c>
      <c r="BF1" s="55" t="s">
        <v>108</v>
      </c>
      <c r="BG1" s="55" t="s">
        <v>109</v>
      </c>
      <c r="BH1" s="55" t="s">
        <v>110</v>
      </c>
      <c r="BI1" s="55" t="s">
        <v>111</v>
      </c>
      <c r="BJ1" s="55" t="s">
        <v>108</v>
      </c>
      <c r="BK1" s="55" t="s">
        <v>109</v>
      </c>
      <c r="BL1" s="55" t="s">
        <v>110</v>
      </c>
      <c r="BM1" s="55" t="s">
        <v>111</v>
      </c>
      <c r="BN1" s="55" t="s">
        <v>108</v>
      </c>
      <c r="BO1" s="55" t="s">
        <v>109</v>
      </c>
      <c r="BP1" s="55" t="s">
        <v>110</v>
      </c>
      <c r="BQ1" s="55" t="s">
        <v>111</v>
      </c>
      <c r="BR1" s="55" t="s">
        <v>108</v>
      </c>
      <c r="BS1" s="55" t="s">
        <v>109</v>
      </c>
      <c r="BT1" s="55" t="s">
        <v>110</v>
      </c>
      <c r="BU1" s="55" t="s">
        <v>111</v>
      </c>
      <c r="BV1" s="55" t="s">
        <v>108</v>
      </c>
      <c r="BW1" s="55" t="s">
        <v>109</v>
      </c>
      <c r="BX1" s="55" t="s">
        <v>110</v>
      </c>
      <c r="BY1" s="55" t="s">
        <v>111</v>
      </c>
      <c r="BZ1" s="55" t="s">
        <v>108</v>
      </c>
      <c r="CA1" s="55" t="s">
        <v>109</v>
      </c>
      <c r="CB1" s="55" t="s">
        <v>110</v>
      </c>
      <c r="CC1" s="55" t="s">
        <v>111</v>
      </c>
      <c r="CD1" s="55" t="s">
        <v>108</v>
      </c>
      <c r="CE1" s="55" t="s">
        <v>109</v>
      </c>
      <c r="CF1" s="55" t="s">
        <v>110</v>
      </c>
      <c r="CG1" s="55" t="s">
        <v>111</v>
      </c>
      <c r="CH1" s="55" t="s">
        <v>108</v>
      </c>
      <c r="CI1" s="55" t="s">
        <v>109</v>
      </c>
      <c r="CJ1" s="55" t="s">
        <v>110</v>
      </c>
      <c r="CK1" s="55" t="s">
        <v>111</v>
      </c>
      <c r="CL1" s="55" t="s">
        <v>108</v>
      </c>
      <c r="CM1" s="55" t="s">
        <v>109</v>
      </c>
      <c r="CN1" s="55" t="s">
        <v>110</v>
      </c>
      <c r="CO1" s="55" t="s">
        <v>111</v>
      </c>
      <c r="CP1" s="55" t="s">
        <v>108</v>
      </c>
      <c r="CQ1" s="55" t="s">
        <v>109</v>
      </c>
      <c r="CR1" s="55" t="s">
        <v>110</v>
      </c>
      <c r="CS1" s="55" t="s">
        <v>111</v>
      </c>
      <c r="CT1" s="55" t="s">
        <v>108</v>
      </c>
      <c r="CU1" s="55" t="s">
        <v>109</v>
      </c>
      <c r="CV1" s="55" t="s">
        <v>110</v>
      </c>
      <c r="CW1" s="55" t="s">
        <v>111</v>
      </c>
      <c r="CX1" s="55" t="s">
        <v>108</v>
      </c>
      <c r="CY1" s="55" t="s">
        <v>109</v>
      </c>
      <c r="CZ1" s="55" t="s">
        <v>105</v>
      </c>
      <c r="DA1" s="55" t="s">
        <v>111</v>
      </c>
      <c r="DB1" s="55" t="s">
        <v>108</v>
      </c>
      <c r="DC1" s="55" t="s">
        <v>109</v>
      </c>
      <c r="DD1" s="55" t="s">
        <v>105</v>
      </c>
      <c r="DE1" s="55" t="s">
        <v>111</v>
      </c>
      <c r="DF1" s="55" t="s">
        <v>108</v>
      </c>
      <c r="DG1" s="55" t="s">
        <v>109</v>
      </c>
      <c r="DH1" s="55" t="s">
        <v>105</v>
      </c>
      <c r="DI1" s="55" t="s">
        <v>111</v>
      </c>
      <c r="DJ1" s="55" t="s">
        <v>108</v>
      </c>
      <c r="DK1" s="55" t="s">
        <v>109</v>
      </c>
      <c r="DL1" s="55" t="s">
        <v>105</v>
      </c>
      <c r="DM1" s="55" t="s">
        <v>111</v>
      </c>
      <c r="DN1" s="55" t="s">
        <v>108</v>
      </c>
      <c r="DO1" s="55" t="s">
        <v>109</v>
      </c>
      <c r="DP1" s="55" t="s">
        <v>105</v>
      </c>
      <c r="DQ1" s="55" t="s">
        <v>111</v>
      </c>
      <c r="DR1" s="55" t="s">
        <v>108</v>
      </c>
      <c r="DS1" s="55" t="s">
        <v>109</v>
      </c>
      <c r="DT1" s="55" t="s">
        <v>105</v>
      </c>
      <c r="DU1" s="55" t="s">
        <v>111</v>
      </c>
      <c r="DV1" s="55" t="s">
        <v>108</v>
      </c>
      <c r="DW1" s="55" t="s">
        <v>109</v>
      </c>
      <c r="DX1" s="55" t="s">
        <v>110</v>
      </c>
      <c r="DY1" s="55" t="s">
        <v>111</v>
      </c>
      <c r="EA1" s="55" t="s">
        <v>108</v>
      </c>
      <c r="EB1" s="55" t="s">
        <v>109</v>
      </c>
      <c r="EC1" s="55" t="s">
        <v>110</v>
      </c>
      <c r="ED1" s="55" t="s">
        <v>111</v>
      </c>
      <c r="EE1" s="55" t="s">
        <v>108</v>
      </c>
      <c r="EF1" s="55" t="s">
        <v>109</v>
      </c>
      <c r="EG1" s="55" t="s">
        <v>110</v>
      </c>
      <c r="EH1" s="55" t="s">
        <v>111</v>
      </c>
      <c r="EI1" s="55" t="s">
        <v>108</v>
      </c>
      <c r="EJ1" s="55" t="s">
        <v>109</v>
      </c>
      <c r="EK1" s="55" t="s">
        <v>110</v>
      </c>
      <c r="EL1" s="55" t="s">
        <v>111</v>
      </c>
      <c r="EM1" s="55" t="s">
        <v>108</v>
      </c>
      <c r="EN1" s="55" t="s">
        <v>109</v>
      </c>
      <c r="EO1" s="55" t="s">
        <v>110</v>
      </c>
      <c r="EP1" s="55" t="s">
        <v>111</v>
      </c>
      <c r="ER1" s="372" t="s">
        <v>133</v>
      </c>
      <c r="ES1" s="372"/>
      <c r="ET1" s="372"/>
      <c r="EU1" s="372"/>
      <c r="EV1" s="372"/>
      <c r="EW1" s="372"/>
      <c r="EX1" s="372"/>
      <c r="EZ1" s="373" t="s">
        <v>17</v>
      </c>
      <c r="FA1" s="373"/>
      <c r="FC1" s="373" t="s">
        <v>18</v>
      </c>
      <c r="FD1" s="373"/>
      <c r="FF1" s="62"/>
      <c r="FG1" s="63" t="s">
        <v>217</v>
      </c>
      <c r="FI1" s="62"/>
      <c r="FJ1" s="63" t="s">
        <v>218</v>
      </c>
      <c r="FL1" s="62"/>
      <c r="FM1" s="62"/>
      <c r="FO1" s="62"/>
    </row>
    <row r="2" spans="1:171" s="4" customFormat="1" ht="52" x14ac:dyDescent="0.25">
      <c r="A2" s="5" t="s">
        <v>122</v>
      </c>
      <c r="B2" s="5" t="s">
        <v>81</v>
      </c>
      <c r="C2" s="5" t="s">
        <v>81</v>
      </c>
      <c r="D2" s="5" t="s">
        <v>81</v>
      </c>
      <c r="E2" s="5" t="s">
        <v>81</v>
      </c>
      <c r="F2" s="5" t="s">
        <v>98</v>
      </c>
      <c r="G2" s="5" t="s">
        <v>98</v>
      </c>
      <c r="H2" s="5" t="s">
        <v>98</v>
      </c>
      <c r="I2" s="5" t="s">
        <v>98</v>
      </c>
      <c r="J2" s="5" t="s">
        <v>94</v>
      </c>
      <c r="K2" s="5" t="s">
        <v>94</v>
      </c>
      <c r="L2" s="5" t="s">
        <v>94</v>
      </c>
      <c r="M2" s="5" t="s">
        <v>94</v>
      </c>
      <c r="N2" s="5" t="s">
        <v>97</v>
      </c>
      <c r="O2" s="5" t="s">
        <v>97</v>
      </c>
      <c r="P2" s="5" t="s">
        <v>97</v>
      </c>
      <c r="Q2" s="5" t="s">
        <v>97</v>
      </c>
      <c r="R2" s="5" t="s">
        <v>87</v>
      </c>
      <c r="S2" s="5" t="s">
        <v>87</v>
      </c>
      <c r="T2" s="5" t="s">
        <v>87</v>
      </c>
      <c r="U2" s="5" t="s">
        <v>87</v>
      </c>
      <c r="V2" s="5" t="s">
        <v>89</v>
      </c>
      <c r="W2" s="5" t="s">
        <v>89</v>
      </c>
      <c r="X2" s="5" t="s">
        <v>89</v>
      </c>
      <c r="Y2" s="5" t="s">
        <v>89</v>
      </c>
      <c r="Z2" s="5" t="s">
        <v>95</v>
      </c>
      <c r="AA2" s="5" t="s">
        <v>95</v>
      </c>
      <c r="AB2" s="5" t="s">
        <v>95</v>
      </c>
      <c r="AC2" s="5" t="s">
        <v>95</v>
      </c>
      <c r="AD2" s="5" t="s">
        <v>91</v>
      </c>
      <c r="AE2" s="5" t="s">
        <v>91</v>
      </c>
      <c r="AF2" s="5" t="s">
        <v>91</v>
      </c>
      <c r="AG2" s="5" t="s">
        <v>91</v>
      </c>
      <c r="AH2" s="5" t="s">
        <v>101</v>
      </c>
      <c r="AI2" s="5" t="s">
        <v>101</v>
      </c>
      <c r="AJ2" s="5" t="s">
        <v>101</v>
      </c>
      <c r="AK2" s="5" t="s">
        <v>101</v>
      </c>
      <c r="AL2" s="5" t="s">
        <v>88</v>
      </c>
      <c r="AM2" s="5" t="s">
        <v>88</v>
      </c>
      <c r="AN2" s="5" t="s">
        <v>88</v>
      </c>
      <c r="AO2" s="5" t="s">
        <v>88</v>
      </c>
      <c r="AP2" s="5" t="s">
        <v>80</v>
      </c>
      <c r="AQ2" s="5" t="s">
        <v>80</v>
      </c>
      <c r="AR2" s="5" t="s">
        <v>80</v>
      </c>
      <c r="AS2" s="5" t="s">
        <v>80</v>
      </c>
      <c r="AT2" s="5" t="s">
        <v>100</v>
      </c>
      <c r="AU2" s="5" t="s">
        <v>100</v>
      </c>
      <c r="AV2" s="5" t="s">
        <v>100</v>
      </c>
      <c r="AW2" s="5" t="s">
        <v>100</v>
      </c>
      <c r="AX2" s="5" t="s">
        <v>90</v>
      </c>
      <c r="AY2" s="5" t="s">
        <v>90</v>
      </c>
      <c r="AZ2" s="5" t="s">
        <v>90</v>
      </c>
      <c r="BA2" s="5" t="s">
        <v>90</v>
      </c>
      <c r="BB2" s="5" t="s">
        <v>96</v>
      </c>
      <c r="BC2" s="5" t="s">
        <v>96</v>
      </c>
      <c r="BD2" s="5" t="s">
        <v>96</v>
      </c>
      <c r="BE2" s="5" t="s">
        <v>96</v>
      </c>
      <c r="BF2" s="5" t="s">
        <v>85</v>
      </c>
      <c r="BG2" s="5" t="s">
        <v>85</v>
      </c>
      <c r="BH2" s="5" t="s">
        <v>85</v>
      </c>
      <c r="BI2" s="5" t="s">
        <v>85</v>
      </c>
      <c r="BJ2" s="5" t="s">
        <v>92</v>
      </c>
      <c r="BK2" s="5" t="s">
        <v>92</v>
      </c>
      <c r="BL2" s="5" t="s">
        <v>92</v>
      </c>
      <c r="BM2" s="5" t="s">
        <v>92</v>
      </c>
      <c r="BN2" s="5" t="s">
        <v>102</v>
      </c>
      <c r="BO2" s="5" t="s">
        <v>102</v>
      </c>
      <c r="BP2" s="5" t="s">
        <v>102</v>
      </c>
      <c r="BQ2" s="5" t="s">
        <v>102</v>
      </c>
      <c r="BR2" s="5" t="s">
        <v>93</v>
      </c>
      <c r="BS2" s="5" t="s">
        <v>93</v>
      </c>
      <c r="BT2" s="5" t="s">
        <v>93</v>
      </c>
      <c r="BU2" s="5" t="s">
        <v>93</v>
      </c>
      <c r="BV2" s="5" t="s">
        <v>103</v>
      </c>
      <c r="BW2" s="5" t="s">
        <v>103</v>
      </c>
      <c r="BX2" s="5" t="s">
        <v>103</v>
      </c>
      <c r="BY2" s="5" t="s">
        <v>103</v>
      </c>
      <c r="BZ2" s="5" t="s">
        <v>86</v>
      </c>
      <c r="CA2" s="5" t="s">
        <v>86</v>
      </c>
      <c r="CB2" s="5" t="s">
        <v>86</v>
      </c>
      <c r="CC2" s="5" t="s">
        <v>86</v>
      </c>
      <c r="CD2" s="5" t="s">
        <v>112</v>
      </c>
      <c r="CE2" s="5" t="s">
        <v>112</v>
      </c>
      <c r="CF2" s="5" t="s">
        <v>112</v>
      </c>
      <c r="CG2" s="5" t="s">
        <v>112</v>
      </c>
      <c r="CH2" s="5" t="s">
        <v>113</v>
      </c>
      <c r="CI2" s="5" t="s">
        <v>113</v>
      </c>
      <c r="CJ2" s="5" t="s">
        <v>113</v>
      </c>
      <c r="CK2" s="5" t="s">
        <v>113</v>
      </c>
      <c r="CL2" s="5" t="s">
        <v>114</v>
      </c>
      <c r="CM2" s="5" t="s">
        <v>114</v>
      </c>
      <c r="CN2" s="5" t="s">
        <v>114</v>
      </c>
      <c r="CO2" s="5" t="s">
        <v>114</v>
      </c>
      <c r="CP2" s="5" t="s">
        <v>115</v>
      </c>
      <c r="CQ2" s="5" t="s">
        <v>115</v>
      </c>
      <c r="CR2" s="5" t="s">
        <v>115</v>
      </c>
      <c r="CS2" s="5" t="s">
        <v>115</v>
      </c>
      <c r="CT2" s="5" t="s">
        <v>116</v>
      </c>
      <c r="CU2" s="5" t="s">
        <v>116</v>
      </c>
      <c r="CV2" s="5" t="s">
        <v>116</v>
      </c>
      <c r="CW2" s="5" t="s">
        <v>116</v>
      </c>
      <c r="CX2" s="5" t="s">
        <v>78</v>
      </c>
      <c r="CY2" s="5" t="s">
        <v>78</v>
      </c>
      <c r="CZ2" s="5" t="s">
        <v>78</v>
      </c>
      <c r="DA2" s="5" t="s">
        <v>78</v>
      </c>
      <c r="DB2" s="5" t="s">
        <v>99</v>
      </c>
      <c r="DC2" s="5" t="s">
        <v>99</v>
      </c>
      <c r="DD2" s="5" t="s">
        <v>99</v>
      </c>
      <c r="DE2" s="5" t="s">
        <v>99</v>
      </c>
      <c r="DF2" s="5" t="s">
        <v>79</v>
      </c>
      <c r="DG2" s="5" t="s">
        <v>79</v>
      </c>
      <c r="DH2" s="5" t="s">
        <v>79</v>
      </c>
      <c r="DI2" s="5" t="s">
        <v>79</v>
      </c>
      <c r="DJ2" s="5" t="s">
        <v>104</v>
      </c>
      <c r="DK2" s="5" t="s">
        <v>104</v>
      </c>
      <c r="DL2" s="5" t="s">
        <v>104</v>
      </c>
      <c r="DM2" s="5" t="s">
        <v>104</v>
      </c>
      <c r="DN2" s="5" t="s">
        <v>76</v>
      </c>
      <c r="DO2" s="5" t="s">
        <v>76</v>
      </c>
      <c r="DP2" s="5" t="s">
        <v>76</v>
      </c>
      <c r="DQ2" s="5" t="s">
        <v>76</v>
      </c>
      <c r="DR2" s="5" t="s">
        <v>106</v>
      </c>
      <c r="DS2" s="5" t="s">
        <v>106</v>
      </c>
      <c r="DT2" s="5" t="s">
        <v>106</v>
      </c>
      <c r="DU2" s="5" t="s">
        <v>106</v>
      </c>
      <c r="DV2" s="5" t="s">
        <v>77</v>
      </c>
      <c r="DW2" s="5" t="s">
        <v>77</v>
      </c>
      <c r="DX2" s="5" t="s">
        <v>77</v>
      </c>
      <c r="DY2" s="5" t="s">
        <v>77</v>
      </c>
      <c r="DZ2" s="8"/>
      <c r="EA2" s="5" t="s">
        <v>117</v>
      </c>
      <c r="EB2" s="5" t="s">
        <v>117</v>
      </c>
      <c r="EC2" s="5" t="s">
        <v>117</v>
      </c>
      <c r="ED2" s="5" t="s">
        <v>117</v>
      </c>
      <c r="EE2" s="5" t="s">
        <v>118</v>
      </c>
      <c r="EF2" s="5" t="s">
        <v>118</v>
      </c>
      <c r="EG2" s="5" t="s">
        <v>118</v>
      </c>
      <c r="EH2" s="5" t="s">
        <v>118</v>
      </c>
      <c r="EI2" s="5" t="s">
        <v>119</v>
      </c>
      <c r="EJ2" s="5" t="s">
        <v>119</v>
      </c>
      <c r="EK2" s="5" t="s">
        <v>119</v>
      </c>
      <c r="EL2" s="5" t="s">
        <v>119</v>
      </c>
      <c r="EM2" s="5" t="s">
        <v>120</v>
      </c>
      <c r="EN2" s="5" t="s">
        <v>120</v>
      </c>
      <c r="EO2" s="5" t="s">
        <v>120</v>
      </c>
      <c r="EP2" s="5" t="s">
        <v>120</v>
      </c>
      <c r="ER2" s="11" t="s">
        <v>121</v>
      </c>
      <c r="ES2" s="11" t="s">
        <v>70</v>
      </c>
      <c r="ET2" s="11" t="s">
        <v>72</v>
      </c>
      <c r="EU2" s="11" t="s">
        <v>19</v>
      </c>
      <c r="EV2" s="11" t="s">
        <v>73</v>
      </c>
      <c r="EW2" s="11" t="s">
        <v>74</v>
      </c>
      <c r="EX2" s="11" t="s">
        <v>75</v>
      </c>
      <c r="EZ2" s="9" t="s">
        <v>221</v>
      </c>
      <c r="FA2" s="9" t="s">
        <v>214</v>
      </c>
      <c r="FC2" s="9" t="s">
        <v>213</v>
      </c>
      <c r="FD2" s="9" t="s">
        <v>214</v>
      </c>
      <c r="FF2" s="61" t="s">
        <v>219</v>
      </c>
      <c r="FG2" s="61" t="s">
        <v>220</v>
      </c>
      <c r="FI2" s="61" t="s">
        <v>219</v>
      </c>
      <c r="FJ2" s="61" t="s">
        <v>220</v>
      </c>
      <c r="FL2" s="61" t="s">
        <v>222</v>
      </c>
      <c r="FM2" s="61" t="s">
        <v>223</v>
      </c>
      <c r="FN2" s="65"/>
      <c r="FO2" s="61" t="s">
        <v>228</v>
      </c>
    </row>
    <row r="3" spans="1:171" x14ac:dyDescent="0.25">
      <c r="A3" t="s">
        <v>6924</v>
      </c>
      <c r="B3" t="str">
        <f t="shared" ref="B3:B66" si="0">IF(ISERROR(VLOOKUP($A3&amp;$B$2,$ER:$EX,3,FALSE)),"",VLOOKUP($A3&amp;$B$2,$ER:$EX,3,FALSE))</f>
        <v/>
      </c>
      <c r="C3" t="str">
        <f t="shared" ref="C3:C66" si="1">IF(ISERROR(VLOOKUP($A3&amp;$C$2,$ER:$EX,5,FALSE)),"",VLOOKUP($A3&amp;$C$2,$ER:$EX,5,FALSE))</f>
        <v/>
      </c>
      <c r="D3" t="str">
        <f t="shared" ref="D3:D66" si="2">IF(ISERROR(VLOOKUP($A3&amp;$D$2,$ER:$EX,6,FALSE)),"",VLOOKUP($A3&amp;$D$2,$ER:$EX,6,FALSE))</f>
        <v/>
      </c>
      <c r="E3" t="str">
        <f t="shared" ref="E3:E66" si="3">IF(ISERROR(VLOOKUP($A3&amp;$E$2,$ER:$EX,7,FALSE)),"",VLOOKUP($A3&amp;$E$2,$ER:$EX,7,FALSE))</f>
        <v/>
      </c>
      <c r="F3" t="str">
        <f t="shared" ref="F3:F66" si="4">IF(ISERROR(VLOOKUP($A3&amp;$F$2,$ER:$EX,3,FALSE)),"",VLOOKUP($A3&amp;$F$2,$ER:$EX,3,FALSE))</f>
        <v/>
      </c>
      <c r="G3" t="str">
        <f t="shared" ref="G3:G66" si="5">IF(ISERROR(VLOOKUP($A3&amp;$G$2,$ER:$EX,5,FALSE)),"",VLOOKUP($A3&amp;$G$2,$ER:$EX,5,FALSE))</f>
        <v/>
      </c>
      <c r="H3" t="str">
        <f t="shared" ref="H3:H66" si="6">IF(ISERROR(VLOOKUP($A3&amp;$H$2,$ER:$EX,6,FALSE)),"",VLOOKUP($A3&amp;$H$2,$ER:$EX,6,FALSE))</f>
        <v/>
      </c>
      <c r="I3" t="str">
        <f t="shared" ref="I3:I66" si="7">IF(ISERROR(VLOOKUP($A3&amp;$I$2,$ER:$EX,7,FALSE)),"",VLOOKUP($A3&amp;$I$2,$ER:$EX,7,FALSE))</f>
        <v/>
      </c>
      <c r="J3" t="str">
        <f t="shared" ref="J3:J66" si="8">IF(ISERROR(VLOOKUP($A3&amp;$J$2,$ER:$EX,3,FALSE)),"",VLOOKUP($A3&amp;$J$2,$ER:$EX,3,FALSE))</f>
        <v/>
      </c>
      <c r="K3" t="str">
        <f t="shared" ref="K3:K66" si="9">IF(ISERROR(VLOOKUP($A3&amp;$K$2,$ER:$EX,5,FALSE)),"",VLOOKUP($A3&amp;$K$2,$ER:$EX,5,FALSE))</f>
        <v/>
      </c>
      <c r="L3" t="str">
        <f t="shared" ref="L3:L66" si="10">IF(ISERROR(VLOOKUP($A3&amp;$L$2,$ER:$EX,6,FALSE)),"",VLOOKUP($A3&amp;$L$2,$ER:$EX,6,FALSE))</f>
        <v/>
      </c>
      <c r="M3" t="str">
        <f t="shared" ref="M3:M66" si="11">IF(ISERROR(VLOOKUP($A3&amp;$M$2,$ER:$EX,7,FALSE)),"",VLOOKUP($A3&amp;$M$2,$ER:$EX,7,FALSE))</f>
        <v/>
      </c>
      <c r="N3" t="str">
        <f t="shared" ref="N3:N66" si="12">IF(ISERROR(VLOOKUP($A3&amp;$N$2,$ER:$EX,3,FALSE)),"",VLOOKUP($A3&amp;$N$2,$ER:$EX,3,FALSE))</f>
        <v/>
      </c>
      <c r="O3" t="str">
        <f t="shared" ref="O3:O66" si="13">IF(ISERROR(VLOOKUP($A3&amp;$O$2,$ER:$EX,5,FALSE)),"",VLOOKUP($A3&amp;$O$2,$ER:$EX,5,FALSE))</f>
        <v/>
      </c>
      <c r="P3" t="str">
        <f t="shared" ref="P3:P66" si="14">IF(ISERROR(VLOOKUP($A3&amp;$P$2,$ER:$EX,6,FALSE)),"",VLOOKUP($A3&amp;$P$2,$ER:$EX,6,FALSE))</f>
        <v/>
      </c>
      <c r="Q3" t="str">
        <f t="shared" ref="Q3:Q66" si="15">IF(ISERROR(VLOOKUP($A3&amp;$Q$2,$ER:$EX,7,FALSE)),"",VLOOKUP($A3&amp;$Q$2,$ER:$EX,7,FALSE))</f>
        <v/>
      </c>
      <c r="R3" t="str">
        <f t="shared" ref="R3:R66" si="16">IF(ISERROR(VLOOKUP($A3&amp;$R$2,$ER:$EX,3,FALSE)),"",VLOOKUP($A3&amp;$R$2,$ER:$EX,3,FALSE))</f>
        <v/>
      </c>
      <c r="S3" t="str">
        <f t="shared" ref="S3:S66" si="17">IF(ISERROR(VLOOKUP($A3&amp;$S$2,$ER:$EX,5,FALSE)),"",VLOOKUP($A3&amp;$S$2,$ER:$EX,5,FALSE))</f>
        <v/>
      </c>
      <c r="T3" t="str">
        <f t="shared" ref="T3:T66" si="18">IF(ISERROR(VLOOKUP($A3&amp;$T$2,$ER:$EX,6,FALSE)),"",VLOOKUP($A3&amp;$T$2,$ER:$EX,6,FALSE))</f>
        <v/>
      </c>
      <c r="U3" t="str">
        <f t="shared" ref="U3:U66" si="19">IF(ISERROR(VLOOKUP($A3&amp;$U$2,$ER:$EX,7,FALSE)),"",VLOOKUP($A3&amp;$U$2,$ER:$EX,7,FALSE))</f>
        <v/>
      </c>
      <c r="V3" t="b">
        <f t="shared" ref="V3:V66" si="20">IF(ISERROR(VLOOKUP($A3&amp;$V$2,$ER:$EX,3,FALSE)),"",VLOOKUP($A3&amp;$V$2,$ER:$EX,3,FALSE))</f>
        <v>1</v>
      </c>
      <c r="W3" t="b">
        <f t="shared" ref="W3:W66" si="21">IF(ISERROR(VLOOKUP($A3&amp;$W$2,$ER:$EX,5,FALSE)),"",VLOOKUP($A3&amp;$W$2,$ER:$EX,5,FALSE))</f>
        <v>0</v>
      </c>
      <c r="X3" t="b">
        <f t="shared" ref="X3:X66" si="22">IF(ISERROR(VLOOKUP($A3&amp;$X$2,$ER:$EX,6,FALSE)),"",VLOOKUP($A3&amp;$X$2,$ER:$EX,6,FALSE))</f>
        <v>1</v>
      </c>
      <c r="Y3">
        <f t="shared" ref="Y3:Y66" si="23">IF(ISERROR(VLOOKUP($A3&amp;$Y$2,$ER:$EX,7,FALSE)),"",VLOOKUP($A3&amp;$Y$2,$ER:$EX,7,FALSE))</f>
        <v>1</v>
      </c>
      <c r="Z3" t="str">
        <f t="shared" ref="Z3:Z66" si="24">IF(ISERROR(VLOOKUP($A3&amp;$Z$2,$ER:$EX,3,FALSE)),"",VLOOKUP($A3&amp;$Z$2,$ER:$EX,3,FALSE))</f>
        <v/>
      </c>
      <c r="AA3" t="str">
        <f t="shared" ref="AA3:AA66" si="25">IF(ISERROR(VLOOKUP($A3&amp;$AA$2,$ER:$EX,5,FALSE)),"",VLOOKUP($A3&amp;$AA$2,$ER:$EX,5,FALSE))</f>
        <v/>
      </c>
      <c r="AB3" t="str">
        <f t="shared" ref="AB3:AB66" si="26">IF(ISERROR(VLOOKUP($A3&amp;$AB$2,$ER:$EX,6,FALSE)),"",VLOOKUP($A3&amp;$AB$2,$ER:$EX,6,FALSE))</f>
        <v/>
      </c>
      <c r="AC3" t="str">
        <f t="shared" ref="AC3:AC66" si="27">IF(ISERROR(VLOOKUP($A3&amp;$AC$2,$ER:$EX,7,FALSE)),"",VLOOKUP($A3&amp;$AC$2,$ER:$EX,7,FALSE))</f>
        <v/>
      </c>
      <c r="AD3" t="str">
        <f t="shared" ref="AD3:AD66" si="28">IF(ISERROR(VLOOKUP($A3&amp;$AD$2,$ER:$EX,3,FALSE)),"",VLOOKUP($A3&amp;$AD$2,$ER:$EX,3,FALSE))</f>
        <v/>
      </c>
      <c r="AE3" t="str">
        <f t="shared" ref="AE3:AE66" si="29">IF(ISERROR(VLOOKUP($A3&amp;$AE$2,$ER:$EX,5,FALSE)),"",VLOOKUP($A3&amp;$AE$2,$ER:$EX,5,FALSE))</f>
        <v/>
      </c>
      <c r="AF3" t="str">
        <f t="shared" ref="AF3:AF66" si="30">IF(ISERROR(VLOOKUP($A3&amp;$AF$2,$ER:$EX,6,FALSE)),"",VLOOKUP($A3&amp;$AF$2,$ER:$EX,6,FALSE))</f>
        <v/>
      </c>
      <c r="AG3" t="str">
        <f t="shared" ref="AG3:AG66" si="31">IF(ISERROR(VLOOKUP($A3&amp;$AG$2,$ER:$EX,7,FALSE)),"",VLOOKUP($A3&amp;$AG$2,$ER:$EX,7,FALSE))</f>
        <v/>
      </c>
      <c r="AH3" t="str">
        <f t="shared" ref="AH3:AH66" si="32">IF(ISERROR(VLOOKUP($A3&amp;$AH$2,$ER:$EX,3,FALSE)),"",VLOOKUP($A3&amp;$AH$2,$ER:$EX,3,FALSE))</f>
        <v/>
      </c>
      <c r="AI3" t="str">
        <f t="shared" ref="AI3:AI66" si="33">IF(ISERROR(VLOOKUP($A3&amp;$AI$2,$ER:$EX,5,FALSE)),"",VLOOKUP($A3&amp;$AI$2,$ER:$EX,5,FALSE))</f>
        <v/>
      </c>
      <c r="AJ3" t="str">
        <f t="shared" ref="AJ3:AJ66" si="34">IF(ISERROR(VLOOKUP($A3&amp;$AJ$2,$ER:$EX,6,FALSE)),"",VLOOKUP($A3&amp;$AJ$2,$ER:$EX,6,FALSE))</f>
        <v/>
      </c>
      <c r="AK3" t="str">
        <f t="shared" ref="AK3:AK66" si="35">IF(ISERROR(VLOOKUP($A3&amp;$AK$2,$ER:$EX,7,FALSE)),"",VLOOKUP($A3&amp;$AK$2,$ER:$EX,7,FALSE))</f>
        <v/>
      </c>
      <c r="AL3" t="str">
        <f t="shared" ref="AL3:AL66" si="36">IF(ISERROR(VLOOKUP($A3&amp;$AL$2,$ER:$EX,3,FALSE)),"",VLOOKUP($A3&amp;$AL$2,$ER:$EX,3,FALSE))</f>
        <v/>
      </c>
      <c r="AM3" t="str">
        <f t="shared" ref="AM3:AM66" si="37">IF(ISERROR(VLOOKUP($A3&amp;$AM$2,$ER:$EX,5,FALSE)),"",VLOOKUP($A3&amp;$AM$2,$ER:$EX,5,FALSE))</f>
        <v/>
      </c>
      <c r="AN3" t="str">
        <f t="shared" ref="AN3:AN66" si="38">IF(ISERROR(VLOOKUP($A3&amp;$AN$2,$ER:$EX,6,FALSE)),"",VLOOKUP($A3&amp;$AN$2,$ER:$EX,6,FALSE))</f>
        <v/>
      </c>
      <c r="AO3" t="str">
        <f t="shared" ref="AO3:AO66" si="39">IF(ISERROR(VLOOKUP($A3&amp;$AO$2,$ER:$EX,7,FALSE)),"",VLOOKUP($A3&amp;$AO$2,$ER:$EX,7,FALSE))</f>
        <v/>
      </c>
      <c r="AP3" t="str">
        <f t="shared" ref="AP3:AP66" si="40">IF(ISERROR(VLOOKUP($A3&amp;$AP$2,$ER:$EX,3,FALSE)),"",VLOOKUP($A3&amp;$AP$2,$ER:$EX,3,FALSE))</f>
        <v/>
      </c>
      <c r="AQ3" t="str">
        <f t="shared" ref="AQ3:AQ66" si="41">IF(ISERROR(VLOOKUP($A3&amp;$AQ$2,$ER:$EX,5,FALSE)),"",VLOOKUP($A3&amp;$AQ$2,$ER:$EX,5,FALSE))</f>
        <v/>
      </c>
      <c r="AR3" t="str">
        <f t="shared" ref="AR3:AR66" si="42">IF(ISERROR(VLOOKUP($A3&amp;$AR$2,$ER:$EX,6,FALSE)),"",VLOOKUP($A3&amp;$AR$2,$ER:$EX,6,FALSE))</f>
        <v/>
      </c>
      <c r="AS3" t="str">
        <f t="shared" ref="AS3:AS66" si="43">IF(ISERROR(VLOOKUP($A3&amp;$AS$2,$ER:$EX,7,FALSE)),"",VLOOKUP($A3&amp;$AS$2,$ER:$EX,7,FALSE))</f>
        <v/>
      </c>
      <c r="AT3" t="str">
        <f t="shared" ref="AT3:AT66" si="44">IF(ISERROR(VLOOKUP($A3&amp;$AT$2,$ER:$EX,3,FALSE)),"",VLOOKUP($A3&amp;$AT$2,$ER:$EX,3,FALSE))</f>
        <v/>
      </c>
      <c r="AU3" t="str">
        <f t="shared" ref="AU3:AU66" si="45">IF(ISERROR(VLOOKUP($A3&amp;$AU$2,$ER:$EX,5,FALSE)),"",VLOOKUP($A3&amp;$AU$2,$ER:$EX,5,FALSE))</f>
        <v/>
      </c>
      <c r="AV3" t="str">
        <f t="shared" ref="AV3:AV66" si="46">IF(ISERROR(VLOOKUP($A3&amp;$AV$2,$ER:$EX,6,FALSE)),"",VLOOKUP($A3&amp;$AV$2,$ER:$EX,6,FALSE))</f>
        <v/>
      </c>
      <c r="AW3" t="str">
        <f t="shared" ref="AW3:AW66" si="47">IF(ISERROR(VLOOKUP($A3&amp;$AW$2,$ER:$EX,7,FALSE)),"",VLOOKUP($A3&amp;$AW$2,$ER:$EX,7,FALSE))</f>
        <v/>
      </c>
      <c r="AX3" t="str">
        <f t="shared" ref="AX3:AX66" si="48">IF(ISERROR(VLOOKUP($A3&amp;$AX$2,$ER:$EX,3,FALSE)),"",VLOOKUP($A3&amp;$AX$2,$ER:$EX,3,FALSE))</f>
        <v/>
      </c>
      <c r="AY3" t="str">
        <f t="shared" ref="AY3:AY66" si="49">IF(ISERROR(VLOOKUP($A3&amp;$AY$2,$ER:$EX,5,FALSE)),"",VLOOKUP($A3&amp;$AY$2,$ER:$EX,5,FALSE))</f>
        <v/>
      </c>
      <c r="AZ3" t="str">
        <f t="shared" ref="AZ3:AZ66" si="50">IF(ISERROR(VLOOKUP($A3&amp;$AZ$2,$ER:$EX,6,FALSE)),"",VLOOKUP($A3&amp;$AZ$2,$ER:$EX,6,FALSE))</f>
        <v/>
      </c>
      <c r="BA3" t="str">
        <f t="shared" ref="BA3:BA66" si="51">IF(ISERROR(VLOOKUP($A3&amp;$BA$2,$ER:$EX,7,FALSE)),"",VLOOKUP($A3&amp;$BA$2,$ER:$EX,7,FALSE))</f>
        <v/>
      </c>
      <c r="BB3" t="str">
        <f t="shared" ref="BB3:BB66" si="52">IF(ISERROR(VLOOKUP($A3&amp;$BB$2,$ER:$EX,3,FALSE)),"",VLOOKUP($A3&amp;$BB$2,$ER:$EX,3,FALSE))</f>
        <v/>
      </c>
      <c r="BC3" t="str">
        <f t="shared" ref="BC3:BC66" si="53">IF(ISERROR(VLOOKUP($A3&amp;$BC$2,$ER:$EX,5,FALSE)),"",VLOOKUP($A3&amp;$BC$2,$ER:$EX,5,FALSE))</f>
        <v/>
      </c>
      <c r="BD3" t="str">
        <f t="shared" ref="BD3:BD66" si="54">IF(ISERROR(VLOOKUP($A3&amp;$BD$2,$ER:$EX,6,FALSE)),"",VLOOKUP($A3&amp;$BD$2,$ER:$EX,6,FALSE))</f>
        <v/>
      </c>
      <c r="BE3" t="str">
        <f t="shared" ref="BE3:BE66" si="55">IF(ISERROR(VLOOKUP($A3&amp;$BE$2,$ER:$EX,7,FALSE)),"",VLOOKUP($A3&amp;$BE$2,$ER:$EX,7,FALSE))</f>
        <v/>
      </c>
      <c r="BF3" t="b">
        <f t="shared" ref="BF3:BF66" si="56">IF(ISERROR(VLOOKUP($A3&amp;$BF$2,$ER:$EX,3,FALSE)),"",VLOOKUP($A3&amp;$BF$2,$ER:$EX,3,FALSE))</f>
        <v>1</v>
      </c>
      <c r="BG3" t="b">
        <f t="shared" ref="BG3:BG66" si="57">IF(ISERROR(VLOOKUP($A3&amp;$BG$2,$ER:$EX,5,FALSE)),"",VLOOKUP($A3&amp;$BG$2,$ER:$EX,5,FALSE))</f>
        <v>0</v>
      </c>
      <c r="BH3" t="b">
        <f t="shared" ref="BH3:BH66" si="58">IF(ISERROR(VLOOKUP($A3&amp;$BH$2,$ER:$EX,6,FALSE)),"",VLOOKUP($A3&amp;$BH$2,$ER:$EX,6,FALSE))</f>
        <v>0</v>
      </c>
      <c r="BI3">
        <f t="shared" ref="BI3:BI66" si="59">IF(ISERROR(VLOOKUP($A3&amp;$BI$2,$ER:$EX,7,FALSE)),"",VLOOKUP($A3&amp;$BI$2,$ER:$EX,7,FALSE))</f>
        <v>0.01</v>
      </c>
      <c r="BJ3" t="str">
        <f t="shared" ref="BJ3:BJ66" si="60">IF(ISERROR(VLOOKUP($A3&amp;$BJ$2,$ER:$EX,3,FALSE)),"",VLOOKUP($A3&amp;$BJ$2,$ER:$EX,3,FALSE))</f>
        <v/>
      </c>
      <c r="BK3" t="str">
        <f t="shared" ref="BK3:BK66" si="61">IF(ISERROR(VLOOKUP($A3&amp;$BK$2,$ER:$EX,5,FALSE)),"",VLOOKUP($A3&amp;$BK$2,$ER:$EX,5,FALSE))</f>
        <v/>
      </c>
      <c r="BL3" t="str">
        <f t="shared" ref="BL3:BL66" si="62">IF(ISERROR(VLOOKUP($A3&amp;$BL$2,$ER:$EX,6,FALSE)),"",VLOOKUP($A3&amp;$BL$2,$ER:$EX,6,FALSE))</f>
        <v/>
      </c>
      <c r="BM3" t="str">
        <f t="shared" ref="BM3:BM66" si="63">IF(ISERROR(VLOOKUP($A3&amp;$BM$2,$ER:$EX,7,FALSE)),"",VLOOKUP($A3&amp;$BM$2,$ER:$EX,7,FALSE))</f>
        <v/>
      </c>
      <c r="BN3" t="str">
        <f t="shared" ref="BN3:BN66" si="64">IF(ISERROR(VLOOKUP($A3&amp;$BN$2,$ER:$EX,3,FALSE)),"",VLOOKUP($A3&amp;$BN$2,$ER:$EX,3,FALSE))</f>
        <v/>
      </c>
      <c r="BO3" t="str">
        <f t="shared" ref="BO3:BO66" si="65">IF(ISERROR(VLOOKUP($A3&amp;$BO$2,$ER:$EX,5,FALSE)),"",VLOOKUP($A3&amp;$BO$2,$ER:$EX,5,FALSE))</f>
        <v/>
      </c>
      <c r="BP3" t="str">
        <f t="shared" ref="BP3:BP66" si="66">IF(ISERROR(VLOOKUP($A3&amp;$BP$2,$ER:$EX,6,FALSE)),"",VLOOKUP($A3&amp;$BP$2,$ER:$EX,6,FALSE))</f>
        <v/>
      </c>
      <c r="BQ3" t="str">
        <f t="shared" ref="BQ3:BQ66" si="67">IF(ISERROR(VLOOKUP($A3&amp;$BQ$2,$ER:$EX,7,FALSE)),"",VLOOKUP($A3&amp;$BQ$2,$ER:$EX,7,FALSE))</f>
        <v/>
      </c>
      <c r="BR3" t="str">
        <f t="shared" ref="BR3:BR66" si="68">IF(ISERROR(VLOOKUP($A3&amp;$BR$2,$ER:$EX,3,FALSE)),"",VLOOKUP($A3&amp;$BR$2,$ER:$EX,3,FALSE))</f>
        <v/>
      </c>
      <c r="BS3" t="str">
        <f t="shared" ref="BS3:BS66" si="69">IF(ISERROR(VLOOKUP($A3&amp;$BS$2,$ER:$EX,5,FALSE)),"",VLOOKUP($A3&amp;$BS$2,$ER:$EX,5,FALSE))</f>
        <v/>
      </c>
      <c r="BT3" t="str">
        <f t="shared" ref="BT3:BT66" si="70">IF(ISERROR(VLOOKUP($A3&amp;$BT$2,$ER:$EX,6,FALSE)),"",VLOOKUP($A3&amp;$BT$2,$ER:$EX,6,FALSE))</f>
        <v/>
      </c>
      <c r="BU3" t="str">
        <f t="shared" ref="BU3:BU66" si="71">IF(ISERROR(VLOOKUP($A3&amp;$BU$2,$ER:$EX,7,FALSE)),"",VLOOKUP($A3&amp;$BU$2,$ER:$EX,7,FALSE))</f>
        <v/>
      </c>
      <c r="BV3" t="str">
        <f t="shared" ref="BV3:BV66" si="72">IF(ISERROR(VLOOKUP($A3&amp;$BV$2,$ER:$EX,3,FALSE)),"",VLOOKUP($A3&amp;$BV$2,$ER:$EX,3,FALSE))</f>
        <v/>
      </c>
      <c r="BW3" t="str">
        <f t="shared" ref="BW3:BW66" si="73">IF(ISERROR(VLOOKUP($A3&amp;$BW$2,$ER:$EX,5,FALSE)),"",VLOOKUP($A3&amp;$BW$2,$ER:$EX,5,FALSE))</f>
        <v/>
      </c>
      <c r="BX3" t="str">
        <f t="shared" ref="BX3:BX66" si="74">IF(ISERROR(VLOOKUP($A3&amp;$BX$2,$ER:$EX,6,FALSE)),"",VLOOKUP($A3&amp;$BX$2,$ER:$EX,6,FALSE))</f>
        <v/>
      </c>
      <c r="BY3" t="str">
        <f t="shared" ref="BY3:BY66" si="75">IF(ISERROR(VLOOKUP($A3&amp;$BY$2,$ER:$EX,7,FALSE)),"",VLOOKUP($A3&amp;$BY$2,$ER:$EX,7,FALSE))</f>
        <v/>
      </c>
      <c r="BZ3" t="str">
        <f t="shared" ref="BZ3:BZ66" si="76">IF(ISERROR(VLOOKUP($A3&amp;$BZ$2,$ER:$EX,3,FALSE)),"",VLOOKUP($A3&amp;$BZ$2,$ER:$EX,3,FALSE))</f>
        <v/>
      </c>
      <c r="CA3" t="str">
        <f t="shared" ref="CA3:CA66" si="77">IF(ISERROR(VLOOKUP($A3&amp;$CA$2,$ER:$EX,5,FALSE)),"",VLOOKUP($A3&amp;$CA$2,$ER:$EX,5,FALSE))</f>
        <v/>
      </c>
      <c r="CB3" t="str">
        <f t="shared" ref="CB3:CB66" si="78">IF(ISERROR(VLOOKUP($A3&amp;$CB$2,$ER:$EX,6,FALSE)),"",VLOOKUP($A3&amp;$CB$2,$ER:$EX,6,FALSE))</f>
        <v/>
      </c>
      <c r="CC3" t="str">
        <f t="shared" ref="CC3:CC66" si="79">IF(ISERROR(VLOOKUP($A3&amp;$CC$2,$ER:$EX,7,FALSE)),"",VLOOKUP($A3&amp;$CC$2,$ER:$EX,7,FALSE))</f>
        <v/>
      </c>
      <c r="CD3" t="str">
        <f t="shared" ref="CD3:CD66" si="80">IF(ISERROR(VLOOKUP($A3&amp;$CD$2,$ER:$EX,3,FALSE)),"",VLOOKUP($A3&amp;$CD$2,$ER:$EX,3,FALSE))</f>
        <v/>
      </c>
      <c r="CE3" t="str">
        <f t="shared" ref="CE3:CE66" si="81">IF(ISERROR(VLOOKUP($A3&amp;$CE$2,$ER:$EX,5,FALSE)),"",VLOOKUP($A3&amp;$CE$2,$ER:$EX,5,FALSE))</f>
        <v/>
      </c>
      <c r="CF3" t="str">
        <f t="shared" ref="CF3:CF66" si="82">IF(ISERROR(VLOOKUP($A3&amp;$CF$2,$ER:$EX,6,FALSE)),"",VLOOKUP($A3&amp;$CF$2,$ER:$EX,6,FALSE))</f>
        <v/>
      </c>
      <c r="CG3" t="str">
        <f t="shared" ref="CG3:CG66" si="83">IF(ISERROR(VLOOKUP($A3&amp;$CG$2,$ER:$EX,7,FALSE)),"",VLOOKUP($A3&amp;$CG$2,$ER:$EX,7,FALSE))</f>
        <v/>
      </c>
      <c r="CH3" t="str">
        <f t="shared" ref="CH3:CH66" si="84">IF(ISERROR(VLOOKUP($A3&amp;$CH$2,$ER:$EX,3,FALSE)),"",VLOOKUP($A3&amp;$CH$2,$ER:$EX,3,FALSE))</f>
        <v/>
      </c>
      <c r="CI3" t="str">
        <f t="shared" ref="CI3:CI66" si="85">IF(ISERROR(VLOOKUP($A3&amp;$CI$2,$ER:$EX,5,FALSE)),"",VLOOKUP($A3&amp;$CI$2,$ER:$EX,5,FALSE))</f>
        <v/>
      </c>
      <c r="CJ3" t="str">
        <f t="shared" ref="CJ3:CJ66" si="86">IF(ISERROR(VLOOKUP($A3&amp;$CJ$2,$ER:$EX,6,FALSE)),"",VLOOKUP($A3&amp;$CJ$2,$ER:$EX,6,FALSE))</f>
        <v/>
      </c>
      <c r="CK3" t="str">
        <f t="shared" ref="CK3:CK66" si="87">IF(ISERROR(VLOOKUP($A3&amp;$CK$2,$ER:$EX,7,FALSE)),"",VLOOKUP($A3&amp;$CK$2,$ER:$EX,7,FALSE))</f>
        <v/>
      </c>
      <c r="CL3" t="str">
        <f t="shared" ref="CL3:CL66" si="88">IF(ISERROR(VLOOKUP($A3&amp;$CL$2,$ER:$EX,3,FALSE)),"",VLOOKUP($A3&amp;$CL$2,$ER:$EX,3,FALSE))</f>
        <v/>
      </c>
      <c r="CM3" t="str">
        <f t="shared" ref="CM3:CM66" si="89">IF(ISERROR(VLOOKUP($A3&amp;$CM$2,$ER:$EX,5,FALSE)),"",VLOOKUP($A3&amp;$CM$2,$ER:$EX,5,FALSE))</f>
        <v/>
      </c>
      <c r="CN3" t="str">
        <f t="shared" ref="CN3:CN66" si="90">IF(ISERROR(VLOOKUP($A3&amp;$CN$2,$ER:$EX,6,FALSE)),"",VLOOKUP($A3&amp;$CN$2,$ER:$EX,6,FALSE))</f>
        <v/>
      </c>
      <c r="CO3" t="str">
        <f t="shared" ref="CO3:CO66" si="91">IF(ISERROR(VLOOKUP($A3&amp;$CO$2,$ER:$EX,7,FALSE)),"",VLOOKUP($A3&amp;$CO$2,$ER:$EX,7,FALSE))</f>
        <v/>
      </c>
      <c r="CP3" t="str">
        <f t="shared" ref="CP3:CP66" si="92">IF(ISERROR(VLOOKUP($A3&amp;$CP$2,$ER:$EX,3,FALSE)),"",VLOOKUP($A3&amp;$CP$2,$ER:$EX,3,FALSE))</f>
        <v/>
      </c>
      <c r="CQ3" t="str">
        <f t="shared" ref="CQ3:CQ66" si="93">IF(ISERROR(VLOOKUP($A3&amp;$CQ$2,$ER:$EX,5,FALSE)),"",VLOOKUP($A3&amp;$CQ$2,$ER:$EX,5,FALSE))</f>
        <v/>
      </c>
      <c r="CR3" t="str">
        <f t="shared" ref="CR3:CR66" si="94">IF(ISERROR(VLOOKUP($A3&amp;$CR$2,$ER:$EX,6,FALSE)),"",VLOOKUP($A3&amp;$CR$2,$ER:$EX,6,FALSE))</f>
        <v/>
      </c>
      <c r="CS3" t="str">
        <f t="shared" ref="CS3:CS66" si="95">IF(ISERROR(VLOOKUP($A3&amp;$CS$2,$ER:$EX,7,FALSE)),"",VLOOKUP($A3&amp;$CS$2,$ER:$EX,7,FALSE))</f>
        <v/>
      </c>
      <c r="CT3" t="str">
        <f t="shared" ref="CT3:CT66" si="96">IF(ISERROR(VLOOKUP($A3&amp;$CT$2,$ER:$EX,3,FALSE)),"",VLOOKUP($A3&amp;$CT$2,$ER:$EX,3,FALSE))</f>
        <v/>
      </c>
      <c r="CU3" t="str">
        <f t="shared" ref="CU3:CU66" si="97">IF(ISERROR(VLOOKUP($A3&amp;$CU$2,$ER:$EX,5,FALSE)),"",VLOOKUP($A3&amp;$CU$2,$ER:$EX,5,FALSE))</f>
        <v/>
      </c>
      <c r="CV3" t="str">
        <f t="shared" ref="CV3:CV66" si="98">IF(ISERROR(VLOOKUP($A3&amp;$CV$2,$ER:$EX,6,FALSE)),"",VLOOKUP($A3&amp;$CV$2,$ER:$EX,6,FALSE))</f>
        <v/>
      </c>
      <c r="CW3" t="str">
        <f t="shared" ref="CW3:CW66" si="99">IF(ISERROR(VLOOKUP($A3&amp;$CW$2,$ER:$EX,7,FALSE)),"",VLOOKUP($A3&amp;$CW$2,$ER:$EX,7,FALSE))</f>
        <v/>
      </c>
      <c r="CX3" t="str">
        <f t="shared" ref="CX3:CX66" si="100">IF(ISERROR(VLOOKUP($A3&amp;$CX$2,$ER:$EX,3,FALSE)),"",VLOOKUP($A3&amp;$CX$2,$ER:$EX,3,FALSE))</f>
        <v/>
      </c>
      <c r="CY3" t="str">
        <f t="shared" ref="CY3:CY66" si="101">IF(ISERROR(VLOOKUP($A3&amp;$CY$2,$ER:$EX,5,FALSE)),"",VLOOKUP($A3&amp;$CY$2,$ER:$EX,5,FALSE))</f>
        <v/>
      </c>
      <c r="CZ3" t="str">
        <f t="shared" ref="CZ3:CZ66" si="102">IF(ISERROR(VLOOKUP($A3&amp;$CZ$2,$ER:$EX,6,FALSE)),"",VLOOKUP($A3&amp;$CZ$2,$ER:$EX,6,FALSE))</f>
        <v/>
      </c>
      <c r="DA3" s="57" t="str">
        <f t="shared" ref="DA3:DA66" si="103">IF(ISERROR(VLOOKUP($A3&amp;$DA$2,$ER:$EX,7,FALSE)),"",VLOOKUP($A3&amp;$DA$2,$ER:$EX,7,FALSE))</f>
        <v/>
      </c>
      <c r="DB3" t="str">
        <f t="shared" ref="DB3:DB66" si="104">IF(ISERROR(VLOOKUP($A3&amp;$DB$2,$ER:$EX,3,FALSE)),"",VLOOKUP($A3&amp;$DB$2,$ER:$EX,3,FALSE))</f>
        <v/>
      </c>
      <c r="DC3" t="str">
        <f t="shared" ref="DC3:DC66" si="105">IF(ISERROR(VLOOKUP($A3&amp;$DC$2,$ER:$EX,5,FALSE)),"",VLOOKUP($A3&amp;$DC$2,$ER:$EX,5,FALSE))</f>
        <v/>
      </c>
      <c r="DD3" t="str">
        <f t="shared" ref="DD3:DD66" si="106">IF(ISERROR(VLOOKUP($A3&amp;$DD$2,$ER:$EX,6,FALSE)),"",VLOOKUP($A3&amp;$DD$2,$ER:$EX,6,FALSE))</f>
        <v/>
      </c>
      <c r="DE3" s="57" t="str">
        <f t="shared" ref="DE3:DE66" si="107">IF(ISERROR(VLOOKUP($A3&amp;$DE$2,$ER:$EX,7,FALSE)),"",VLOOKUP($A3&amp;$DE$2,$ER:$EX,7,FALSE))</f>
        <v/>
      </c>
      <c r="DF3" t="b">
        <f t="shared" ref="DF3:DF66" si="108">IF(ISERROR(VLOOKUP($A3&amp;$DF$2,$ER:$EX,3,FALSE)),"",VLOOKUP($A3&amp;$DF$2,$ER:$EX,3,FALSE))</f>
        <v>1</v>
      </c>
      <c r="DG3" t="b">
        <f t="shared" ref="DG3:DG66" si="109">IF(ISERROR(VLOOKUP($A3&amp;$DG$2,$ER:$EX,5,FALSE)),"",VLOOKUP($A3&amp;$DG$2,$ER:$EX,5,FALSE))</f>
        <v>0</v>
      </c>
      <c r="DH3" t="b">
        <f t="shared" ref="DH3:DH66" si="110">IF(ISERROR(VLOOKUP($A3&amp;$DH$2,$ER:$EX,6,FALSE)),"",VLOOKUP($A3&amp;$DH$2,$ER:$EX,6,FALSE))</f>
        <v>0</v>
      </c>
      <c r="DI3" s="57">
        <f t="shared" ref="DI3:DI66" si="111">IF(ISERROR(VLOOKUP($A3&amp;$DI$2,$ER:$EX,7,FALSE)),"",VLOOKUP($A3&amp;$DI$2,$ER:$EX,7,FALSE))</f>
        <v>1</v>
      </c>
      <c r="DJ3" t="str">
        <f t="shared" ref="DJ3:DJ66" si="112">IF(ISERROR(VLOOKUP($A3&amp;$DJ$2,$ER:$EX,3,FALSE)),"",VLOOKUP($A3&amp;$DJ$2,$ER:$EX,3,FALSE))</f>
        <v/>
      </c>
      <c r="DK3" t="str">
        <f t="shared" ref="DK3:DK66" si="113">IF(ISERROR(VLOOKUP($A3&amp;$DK$2,$ER:$EX,5,FALSE)),"",VLOOKUP($A3&amp;$DK$2,$ER:$EX,5,FALSE))</f>
        <v/>
      </c>
      <c r="DL3" t="str">
        <f t="shared" ref="DL3:DL66" si="114">IF(ISERROR(VLOOKUP($A3&amp;$DL$2,$ER:$EX,6,FALSE)),"",VLOOKUP($A3&amp;$DL$2,$ER:$EX,6,FALSE))</f>
        <v/>
      </c>
      <c r="DM3" s="57" t="str">
        <f t="shared" ref="DM3:DM66" si="115">IF(ISERROR(VLOOKUP($A3&amp;$DM$2,$ER:$EX,7,FALSE)),"",VLOOKUP($A3&amp;$DM$2,$ER:$EX,7,FALSE))</f>
        <v/>
      </c>
      <c r="DN3" t="str">
        <f t="shared" ref="DN3:DN66" si="116">IF(ISERROR(VLOOKUP($A3&amp;$DN$2,$ER:$EX,3,FALSE)),"",VLOOKUP($A3&amp;$DN$2,$ER:$EX,3,FALSE))</f>
        <v/>
      </c>
      <c r="DO3" t="str">
        <f t="shared" ref="DO3:DO66" si="117">IF(ISERROR(VLOOKUP($A3&amp;$DO$2,$ER:$EX,5,FALSE)),"",VLOOKUP($A3&amp;$DO$2,$ER:$EX,5,FALSE))</f>
        <v/>
      </c>
      <c r="DP3" t="str">
        <f t="shared" ref="DP3:DP66" si="118">IF(ISERROR(VLOOKUP($A3&amp;$DP$2,$ER:$EX,6,FALSE)),"",VLOOKUP($A3&amp;$DP$2,$ER:$EX,6,FALSE))</f>
        <v/>
      </c>
      <c r="DQ3" s="57" t="str">
        <f t="shared" ref="DQ3:DQ66" si="119">IF(ISERROR(VLOOKUP($A3&amp;$DQ$2,$ER:$EX,7,FALSE)),"",VLOOKUP($A3&amp;$DQ$2,$ER:$EX,7,FALSE))</f>
        <v/>
      </c>
      <c r="DR3" t="str">
        <f t="shared" ref="DR3:DR66" si="120">IF(ISERROR(VLOOKUP($A3&amp;$DR$2,$ER:$EX,3,FALSE)),"",VLOOKUP($A3&amp;$DR$2,$ER:$EX,3,FALSE))</f>
        <v/>
      </c>
      <c r="DS3" t="str">
        <f t="shared" ref="DS3:DS66" si="121">IF(ISERROR(VLOOKUP($A3&amp;$DS$2,$ER:$EX,5,FALSE)),"",VLOOKUP($A3&amp;$DS$2,$ER:$EX,5,FALSE))</f>
        <v/>
      </c>
      <c r="DT3" t="str">
        <f t="shared" ref="DT3:DT66" si="122">IF(ISERROR(VLOOKUP($A3&amp;$DT$2,$ER:$EX,6,FALSE)),"",VLOOKUP($A3&amp;$DT$2,$ER:$EX,6,FALSE))</f>
        <v/>
      </c>
      <c r="DU3" s="57" t="str">
        <f t="shared" ref="DU3:DU66" si="123">IF(ISERROR(VLOOKUP($A3&amp;$DU$2,$ER:$EX,7,FALSE)),"",VLOOKUP($A3&amp;$DU$2,$ER:$EX,7,FALSE))</f>
        <v/>
      </c>
      <c r="DV3" t="str">
        <f t="shared" ref="DV3:DV66" si="124">IF(ISERROR(VLOOKUP($A3&amp;$DV$2,$ER:$EX,3,FALSE)),"",VLOOKUP($A3&amp;$DV$2,$ER:$EX,3,FALSE))</f>
        <v/>
      </c>
      <c r="DW3" t="str">
        <f t="shared" ref="DW3:DW66" si="125">IF(ISERROR(VLOOKUP($A3&amp;$DW$2,$ER:$EX,5,FALSE)),"",VLOOKUP($A3&amp;$DW$2,$ER:$EX,5,FALSE))</f>
        <v/>
      </c>
      <c r="DX3" t="str">
        <f t="shared" ref="DX3:DX66" si="126">IF(ISERROR(VLOOKUP($A3&amp;$DX$2,$ER:$EX,6,FALSE)),"",VLOOKUP($A3&amp;$DX$2,$ER:$EX,6,FALSE))</f>
        <v/>
      </c>
      <c r="DY3" t="str">
        <f t="shared" ref="DY3:DY66" si="127">IF(ISERROR(VLOOKUP($A3&amp;$DY$2,$ER:$EX,7,FALSE)),"",VLOOKUP($A3&amp;$DY$2,$ER:$EX,7,FALSE))</f>
        <v/>
      </c>
      <c r="EA3" t="str">
        <f t="shared" ref="EA3:EA66" si="128">IF(ISERROR(VLOOKUP($A3&amp;$EA$2,$ER:$EX,3,FALSE)),"",VLOOKUP($A3&amp;$EA$2,$ER:$EX,3,FALSE))</f>
        <v/>
      </c>
      <c r="EB3" t="str">
        <f t="shared" ref="EB3:EB66" si="129">IF(ISERROR(VLOOKUP($A3&amp;$EB$2,$ER:$EX,5,FALSE)),"",VLOOKUP($A3&amp;$EB$2,$ER:$EX,5,FALSE))</f>
        <v/>
      </c>
      <c r="EC3" t="str">
        <f t="shared" ref="EC3:EC66" si="130">IF(ISERROR(VLOOKUP($A3&amp;$EC$2,$ER:$EX,6,FALSE)),"",VLOOKUP($A3&amp;$EC$2,$ER:$EX,6,FALSE))</f>
        <v/>
      </c>
      <c r="ED3" t="str">
        <f t="shared" ref="ED3:ED66" si="131">IF(ISERROR(VLOOKUP($A3&amp;$ED$2,$ER:$EX,7,FALSE)),"",VLOOKUP($A3&amp;$ED$2,$ER:$EX,7,FALSE))</f>
        <v/>
      </c>
      <c r="EE3" t="str">
        <f t="shared" ref="EE3:EE66" si="132">IF(ISERROR(VLOOKUP($A3&amp;$EE$2,$ER:$EX,3,FALSE)),"",VLOOKUP($A3&amp;$EE$2,$ER:$EX,3,FALSE))</f>
        <v/>
      </c>
      <c r="EF3" t="str">
        <f t="shared" ref="EF3:EF66" si="133">IF(ISERROR(VLOOKUP($A3&amp;$EF$2,$ER:$EX,5,FALSE)),"",VLOOKUP($A3&amp;$EF$2,$ER:$EX,5,FALSE))</f>
        <v/>
      </c>
      <c r="EG3" t="str">
        <f t="shared" ref="EG3:EG66" si="134">IF(ISERROR(VLOOKUP($A3&amp;$EG$2,$ER:$EX,6,FALSE)),"",VLOOKUP($A3&amp;$EG$2,$ER:$EX,6,FALSE))</f>
        <v/>
      </c>
      <c r="EH3" t="str">
        <f t="shared" ref="EH3:EH66" si="135">IF(ISERROR(VLOOKUP($A3&amp;$EH$2,$ER:$EX,7,FALSE)),"",VLOOKUP($A3&amp;$EH$2,$ER:$EX,7,FALSE))</f>
        <v/>
      </c>
      <c r="EI3" t="str">
        <f t="shared" ref="EI3:EI66" si="136">IF(ISERROR(VLOOKUP($A3&amp;$EI$2,$ER:$EX,3,FALSE)),"",VLOOKUP($A3&amp;$EI$2,$ER:$EX,3,FALSE))</f>
        <v/>
      </c>
      <c r="EJ3" t="str">
        <f t="shared" ref="EJ3:EJ66" si="137">IF(ISERROR(VLOOKUP($A3&amp;$EJ$2,$ER:$EX,5,FALSE)),"",VLOOKUP($A3&amp;$EJ$2,$ER:$EX,5,FALSE))</f>
        <v/>
      </c>
      <c r="EK3" t="str">
        <f t="shared" ref="EK3:EK66" si="138">IF(ISERROR(VLOOKUP($A3&amp;$EK$2,$ER:$EX,6,FALSE)),"",VLOOKUP($A3&amp;$EK$2,$ER:$EX,6,FALSE))</f>
        <v/>
      </c>
      <c r="EL3" t="str">
        <f t="shared" ref="EL3:EL66" si="139">IF(ISERROR(VLOOKUP($A3&amp;$EL$2,$ER:$EX,7,FALSE)),"",VLOOKUP($A3&amp;$EL$2,$ER:$EX,7,FALSE))</f>
        <v/>
      </c>
      <c r="EM3" t="str">
        <f t="shared" ref="EM3:EM66" si="140">IF(ISERROR(VLOOKUP($A3&amp;$EM$2,$ER:$EX,3,FALSE)),"",VLOOKUP($A3&amp;$EM$2,$ER:$EX,3,FALSE))</f>
        <v/>
      </c>
      <c r="EN3" t="str">
        <f t="shared" ref="EN3:EN66" si="141">IF(ISERROR(VLOOKUP($A3&amp;$EN$2,$ER:$EX,5,FALSE)),"",VLOOKUP($A3&amp;$EN$2,$ER:$EX,5,FALSE))</f>
        <v/>
      </c>
      <c r="EO3" t="str">
        <f t="shared" ref="EO3:EO66" si="142">IF(ISERROR(VLOOKUP($A3&amp;$EO$2,$ER:$EX,6,FALSE)),"",VLOOKUP($A3&amp;$EO$2,$ER:$EX,6,FALSE))</f>
        <v/>
      </c>
      <c r="EP3" t="str">
        <f t="shared" ref="EP3:EP66" si="143">IF(ISERROR(VLOOKUP($A3&amp;$EP$2,$ER:$EX,7,FALSE)),"",VLOOKUP($A3&amp;$EP$2,$ER:$EX,7,FALSE))</f>
        <v/>
      </c>
      <c r="ER3" t="str">
        <f t="shared" ref="ER3:ER66" si="144">ES3&amp;EU3</f>
        <v>25A-001.01.01.03.01.A.01Keren 81-100% functieverlies</v>
      </c>
      <c r="ES3" s="7" t="s">
        <v>6924</v>
      </c>
      <c r="ET3" t="b">
        <v>1</v>
      </c>
      <c r="EU3" s="7" t="s">
        <v>85</v>
      </c>
      <c r="EV3" t="b">
        <v>0</v>
      </c>
      <c r="EW3" t="b">
        <v>0</v>
      </c>
      <c r="EX3">
        <v>0.01</v>
      </c>
      <c r="EZ3">
        <v>0</v>
      </c>
      <c r="FA3">
        <v>0</v>
      </c>
      <c r="FC3">
        <v>100</v>
      </c>
      <c r="FD3">
        <v>0</v>
      </c>
      <c r="FF3">
        <v>0</v>
      </c>
      <c r="FG3">
        <v>0</v>
      </c>
      <c r="FI3">
        <v>0</v>
      </c>
      <c r="FJ3">
        <v>0</v>
      </c>
      <c r="FL3">
        <v>2.0354999999999999</v>
      </c>
      <c r="FM3">
        <v>2.0322</v>
      </c>
      <c r="FO3" t="s">
        <v>8874</v>
      </c>
    </row>
    <row r="4" spans="1:171" x14ac:dyDescent="0.25">
      <c r="A4" t="s">
        <v>6949</v>
      </c>
      <c r="B4" t="str">
        <f t="shared" si="0"/>
        <v/>
      </c>
      <c r="C4" t="str">
        <f t="shared" si="1"/>
        <v/>
      </c>
      <c r="D4" t="str">
        <f t="shared" si="2"/>
        <v/>
      </c>
      <c r="E4" t="str">
        <f t="shared" si="3"/>
        <v/>
      </c>
      <c r="F4" t="str">
        <f t="shared" si="4"/>
        <v/>
      </c>
      <c r="G4" t="str">
        <f t="shared" si="5"/>
        <v/>
      </c>
      <c r="H4" t="str">
        <f t="shared" si="6"/>
        <v/>
      </c>
      <c r="I4" t="str">
        <f t="shared" si="7"/>
        <v/>
      </c>
      <c r="J4" t="str">
        <f t="shared" si="8"/>
        <v/>
      </c>
      <c r="K4" t="str">
        <f t="shared" si="9"/>
        <v/>
      </c>
      <c r="L4" t="str">
        <f t="shared" si="10"/>
        <v/>
      </c>
      <c r="M4" t="str">
        <f t="shared" si="11"/>
        <v/>
      </c>
      <c r="N4" t="str">
        <f t="shared" si="12"/>
        <v/>
      </c>
      <c r="O4" t="str">
        <f t="shared" si="13"/>
        <v/>
      </c>
      <c r="P4" t="str">
        <f t="shared" si="14"/>
        <v/>
      </c>
      <c r="Q4" t="str">
        <f t="shared" si="15"/>
        <v/>
      </c>
      <c r="R4" t="str">
        <f t="shared" si="16"/>
        <v/>
      </c>
      <c r="S4" t="str">
        <f t="shared" si="17"/>
        <v/>
      </c>
      <c r="T4" t="str">
        <f t="shared" si="18"/>
        <v/>
      </c>
      <c r="U4" t="str">
        <f t="shared" si="19"/>
        <v/>
      </c>
      <c r="V4" t="b">
        <f t="shared" si="20"/>
        <v>1</v>
      </c>
      <c r="W4" t="b">
        <f t="shared" si="21"/>
        <v>0</v>
      </c>
      <c r="X4" t="b">
        <f t="shared" si="22"/>
        <v>1</v>
      </c>
      <c r="Y4">
        <f t="shared" si="23"/>
        <v>1</v>
      </c>
      <c r="Z4" t="str">
        <f t="shared" si="24"/>
        <v/>
      </c>
      <c r="AA4" t="str">
        <f t="shared" si="25"/>
        <v/>
      </c>
      <c r="AB4" t="str">
        <f t="shared" si="26"/>
        <v/>
      </c>
      <c r="AC4" t="str">
        <f t="shared" si="27"/>
        <v/>
      </c>
      <c r="AD4" t="str">
        <f t="shared" si="28"/>
        <v/>
      </c>
      <c r="AE4" t="str">
        <f t="shared" si="29"/>
        <v/>
      </c>
      <c r="AF4" t="str">
        <f t="shared" si="30"/>
        <v/>
      </c>
      <c r="AG4" t="str">
        <f t="shared" si="31"/>
        <v/>
      </c>
      <c r="AH4" t="str">
        <f t="shared" si="32"/>
        <v/>
      </c>
      <c r="AI4" t="str">
        <f t="shared" si="33"/>
        <v/>
      </c>
      <c r="AJ4" t="str">
        <f t="shared" si="34"/>
        <v/>
      </c>
      <c r="AK4" t="str">
        <f t="shared" si="35"/>
        <v/>
      </c>
      <c r="AL4" t="str">
        <f t="shared" si="36"/>
        <v/>
      </c>
      <c r="AM4" t="str">
        <f t="shared" si="37"/>
        <v/>
      </c>
      <c r="AN4" t="str">
        <f t="shared" si="38"/>
        <v/>
      </c>
      <c r="AO4" t="str">
        <f t="shared" si="39"/>
        <v/>
      </c>
      <c r="AP4" t="str">
        <f t="shared" si="40"/>
        <v/>
      </c>
      <c r="AQ4" t="str">
        <f t="shared" si="41"/>
        <v/>
      </c>
      <c r="AR4" t="str">
        <f t="shared" si="42"/>
        <v/>
      </c>
      <c r="AS4" t="str">
        <f t="shared" si="43"/>
        <v/>
      </c>
      <c r="AT4" t="str">
        <f t="shared" si="44"/>
        <v/>
      </c>
      <c r="AU4" t="str">
        <f t="shared" si="45"/>
        <v/>
      </c>
      <c r="AV4" t="str">
        <f t="shared" si="46"/>
        <v/>
      </c>
      <c r="AW4" t="str">
        <f t="shared" si="47"/>
        <v/>
      </c>
      <c r="AX4" t="str">
        <f t="shared" si="48"/>
        <v/>
      </c>
      <c r="AY4" t="str">
        <f t="shared" si="49"/>
        <v/>
      </c>
      <c r="AZ4" t="str">
        <f t="shared" si="50"/>
        <v/>
      </c>
      <c r="BA4" t="str">
        <f t="shared" si="51"/>
        <v/>
      </c>
      <c r="BB4" t="str">
        <f t="shared" si="52"/>
        <v/>
      </c>
      <c r="BC4" t="str">
        <f t="shared" si="53"/>
        <v/>
      </c>
      <c r="BD4" t="str">
        <f t="shared" si="54"/>
        <v/>
      </c>
      <c r="BE4" t="str">
        <f t="shared" si="55"/>
        <v/>
      </c>
      <c r="BF4" t="b">
        <f t="shared" si="56"/>
        <v>1</v>
      </c>
      <c r="BG4" t="b">
        <f t="shared" si="57"/>
        <v>0</v>
      </c>
      <c r="BH4" t="b">
        <f t="shared" si="58"/>
        <v>0</v>
      </c>
      <c r="BI4">
        <f t="shared" si="59"/>
        <v>0.01</v>
      </c>
      <c r="BJ4" t="str">
        <f t="shared" si="60"/>
        <v/>
      </c>
      <c r="BK4" t="str">
        <f t="shared" si="61"/>
        <v/>
      </c>
      <c r="BL4" t="str">
        <f t="shared" si="62"/>
        <v/>
      </c>
      <c r="BM4" t="str">
        <f t="shared" si="63"/>
        <v/>
      </c>
      <c r="BN4" t="str">
        <f t="shared" si="64"/>
        <v/>
      </c>
      <c r="BO4" t="str">
        <f t="shared" si="65"/>
        <v/>
      </c>
      <c r="BP4" t="str">
        <f t="shared" si="66"/>
        <v/>
      </c>
      <c r="BQ4" t="str">
        <f t="shared" si="67"/>
        <v/>
      </c>
      <c r="BR4" t="str">
        <f t="shared" si="68"/>
        <v/>
      </c>
      <c r="BS4" t="str">
        <f t="shared" si="69"/>
        <v/>
      </c>
      <c r="BT4" t="str">
        <f t="shared" si="70"/>
        <v/>
      </c>
      <c r="BU4" t="str">
        <f t="shared" si="71"/>
        <v/>
      </c>
      <c r="BV4" t="str">
        <f t="shared" si="72"/>
        <v/>
      </c>
      <c r="BW4" t="str">
        <f t="shared" si="73"/>
        <v/>
      </c>
      <c r="BX4" t="str">
        <f t="shared" si="74"/>
        <v/>
      </c>
      <c r="BY4" t="str">
        <f t="shared" si="75"/>
        <v/>
      </c>
      <c r="BZ4" t="str">
        <f t="shared" si="76"/>
        <v/>
      </c>
      <c r="CA4" t="str">
        <f t="shared" si="77"/>
        <v/>
      </c>
      <c r="CB4" t="str">
        <f t="shared" si="78"/>
        <v/>
      </c>
      <c r="CC4" t="str">
        <f t="shared" si="79"/>
        <v/>
      </c>
      <c r="CD4" t="str">
        <f t="shared" si="80"/>
        <v/>
      </c>
      <c r="CE4" t="str">
        <f t="shared" si="81"/>
        <v/>
      </c>
      <c r="CF4" t="str">
        <f t="shared" si="82"/>
        <v/>
      </c>
      <c r="CG4" t="str">
        <f t="shared" si="83"/>
        <v/>
      </c>
      <c r="CH4" t="str">
        <f t="shared" si="84"/>
        <v/>
      </c>
      <c r="CI4" t="str">
        <f t="shared" si="85"/>
        <v/>
      </c>
      <c r="CJ4" t="str">
        <f t="shared" si="86"/>
        <v/>
      </c>
      <c r="CK4" t="str">
        <f t="shared" si="87"/>
        <v/>
      </c>
      <c r="CL4" t="str">
        <f t="shared" si="88"/>
        <v/>
      </c>
      <c r="CM4" t="str">
        <f t="shared" si="89"/>
        <v/>
      </c>
      <c r="CN4" t="str">
        <f t="shared" si="90"/>
        <v/>
      </c>
      <c r="CO4" t="str">
        <f t="shared" si="91"/>
        <v/>
      </c>
      <c r="CP4" t="str">
        <f t="shared" si="92"/>
        <v/>
      </c>
      <c r="CQ4" t="str">
        <f t="shared" si="93"/>
        <v/>
      </c>
      <c r="CR4" t="str">
        <f t="shared" si="94"/>
        <v/>
      </c>
      <c r="CS4" t="str">
        <f t="shared" si="95"/>
        <v/>
      </c>
      <c r="CT4" t="str">
        <f t="shared" si="96"/>
        <v/>
      </c>
      <c r="CU4" t="str">
        <f t="shared" si="97"/>
        <v/>
      </c>
      <c r="CV4" t="str">
        <f t="shared" si="98"/>
        <v/>
      </c>
      <c r="CW4" t="str">
        <f t="shared" si="99"/>
        <v/>
      </c>
      <c r="CX4" t="str">
        <f t="shared" si="100"/>
        <v/>
      </c>
      <c r="CY4" t="str">
        <f t="shared" si="101"/>
        <v/>
      </c>
      <c r="CZ4" t="str">
        <f t="shared" si="102"/>
        <v/>
      </c>
      <c r="DA4" t="str">
        <f t="shared" si="103"/>
        <v/>
      </c>
      <c r="DB4" t="str">
        <f t="shared" si="104"/>
        <v/>
      </c>
      <c r="DC4" t="str">
        <f t="shared" si="105"/>
        <v/>
      </c>
      <c r="DD4" t="str">
        <f t="shared" si="106"/>
        <v/>
      </c>
      <c r="DE4" t="str">
        <f t="shared" si="107"/>
        <v/>
      </c>
      <c r="DF4" t="str">
        <f t="shared" si="108"/>
        <v/>
      </c>
      <c r="DG4" t="str">
        <f t="shared" si="109"/>
        <v/>
      </c>
      <c r="DH4" t="str">
        <f t="shared" si="110"/>
        <v/>
      </c>
      <c r="DI4" t="str">
        <f t="shared" si="111"/>
        <v/>
      </c>
      <c r="DJ4" t="str">
        <f t="shared" si="112"/>
        <v/>
      </c>
      <c r="DK4" t="str">
        <f t="shared" si="113"/>
        <v/>
      </c>
      <c r="DL4" t="str">
        <f t="shared" si="114"/>
        <v/>
      </c>
      <c r="DM4" t="str">
        <f t="shared" si="115"/>
        <v/>
      </c>
      <c r="DN4" t="str">
        <f t="shared" si="116"/>
        <v/>
      </c>
      <c r="DO4" t="str">
        <f t="shared" si="117"/>
        <v/>
      </c>
      <c r="DP4" t="str">
        <f t="shared" si="118"/>
        <v/>
      </c>
      <c r="DQ4" t="str">
        <f t="shared" si="119"/>
        <v/>
      </c>
      <c r="DR4" t="str">
        <f t="shared" si="120"/>
        <v/>
      </c>
      <c r="DS4" t="str">
        <f t="shared" si="121"/>
        <v/>
      </c>
      <c r="DT4" t="str">
        <f t="shared" si="122"/>
        <v/>
      </c>
      <c r="DU4" t="str">
        <f t="shared" si="123"/>
        <v/>
      </c>
      <c r="DV4" t="str">
        <f t="shared" si="124"/>
        <v/>
      </c>
      <c r="DW4" t="str">
        <f t="shared" si="125"/>
        <v/>
      </c>
      <c r="DX4" t="str">
        <f t="shared" si="126"/>
        <v/>
      </c>
      <c r="DY4" t="str">
        <f t="shared" si="127"/>
        <v/>
      </c>
      <c r="EA4" t="str">
        <f t="shared" si="128"/>
        <v/>
      </c>
      <c r="EB4" t="str">
        <f t="shared" si="129"/>
        <v/>
      </c>
      <c r="EC4" t="str">
        <f t="shared" si="130"/>
        <v/>
      </c>
      <c r="ED4" t="str">
        <f t="shared" si="131"/>
        <v/>
      </c>
      <c r="EE4" t="str">
        <f t="shared" si="132"/>
        <v/>
      </c>
      <c r="EF4" t="str">
        <f t="shared" si="133"/>
        <v/>
      </c>
      <c r="EG4" t="str">
        <f t="shared" si="134"/>
        <v/>
      </c>
      <c r="EH4" t="str">
        <f t="shared" si="135"/>
        <v/>
      </c>
      <c r="EI4" t="str">
        <f t="shared" si="136"/>
        <v/>
      </c>
      <c r="EJ4" t="str">
        <f t="shared" si="137"/>
        <v/>
      </c>
      <c r="EK4" t="str">
        <f t="shared" si="138"/>
        <v/>
      </c>
      <c r="EL4" t="str">
        <f t="shared" si="139"/>
        <v/>
      </c>
      <c r="EM4" t="str">
        <f t="shared" si="140"/>
        <v/>
      </c>
      <c r="EN4" t="str">
        <f t="shared" si="141"/>
        <v/>
      </c>
      <c r="EO4" t="str">
        <f t="shared" si="142"/>
        <v/>
      </c>
      <c r="EP4" t="str">
        <f t="shared" si="143"/>
        <v/>
      </c>
      <c r="ER4" t="str">
        <f t="shared" si="144"/>
        <v>25A-001.01.01.03.01.A.01VGM - Effect 3</v>
      </c>
      <c r="ES4" t="s">
        <v>6924</v>
      </c>
      <c r="ET4" t="b">
        <v>1</v>
      </c>
      <c r="EU4" t="s">
        <v>79</v>
      </c>
      <c r="EV4" t="b">
        <v>0</v>
      </c>
      <c r="EW4" t="b">
        <v>0</v>
      </c>
      <c r="EX4">
        <v>1</v>
      </c>
      <c r="EZ4">
        <v>0</v>
      </c>
      <c r="FA4">
        <v>0</v>
      </c>
      <c r="FC4">
        <v>3</v>
      </c>
      <c r="FD4">
        <v>0</v>
      </c>
      <c r="FF4">
        <v>0</v>
      </c>
      <c r="FG4">
        <v>0</v>
      </c>
      <c r="FI4">
        <v>0</v>
      </c>
      <c r="FJ4">
        <v>0</v>
      </c>
      <c r="FL4">
        <v>0.81210000000000004</v>
      </c>
      <c r="FM4">
        <v>0.49790000000000001</v>
      </c>
      <c r="FO4" t="s">
        <v>79</v>
      </c>
    </row>
    <row r="5" spans="1:171" x14ac:dyDescent="0.25">
      <c r="A5" t="s">
        <v>6939</v>
      </c>
      <c r="B5" t="str">
        <f t="shared" si="0"/>
        <v/>
      </c>
      <c r="C5" t="str">
        <f t="shared" si="1"/>
        <v/>
      </c>
      <c r="D5" t="str">
        <f t="shared" si="2"/>
        <v/>
      </c>
      <c r="E5" t="str">
        <f t="shared" si="3"/>
        <v/>
      </c>
      <c r="F5" t="str">
        <f t="shared" si="4"/>
        <v/>
      </c>
      <c r="G5" t="str">
        <f t="shared" si="5"/>
        <v/>
      </c>
      <c r="H5" t="str">
        <f t="shared" si="6"/>
        <v/>
      </c>
      <c r="I5" t="str">
        <f t="shared" si="7"/>
        <v/>
      </c>
      <c r="J5" t="str">
        <f t="shared" si="8"/>
        <v/>
      </c>
      <c r="K5" t="str">
        <f t="shared" si="9"/>
        <v/>
      </c>
      <c r="L5" t="str">
        <f t="shared" si="10"/>
        <v/>
      </c>
      <c r="M5" t="str">
        <f t="shared" si="11"/>
        <v/>
      </c>
      <c r="N5" t="str">
        <f t="shared" si="12"/>
        <v/>
      </c>
      <c r="O5" t="str">
        <f t="shared" si="13"/>
        <v/>
      </c>
      <c r="P5" t="str">
        <f t="shared" si="14"/>
        <v/>
      </c>
      <c r="Q5" t="str">
        <f t="shared" si="15"/>
        <v/>
      </c>
      <c r="R5" t="str">
        <f t="shared" si="16"/>
        <v/>
      </c>
      <c r="S5" t="str">
        <f t="shared" si="17"/>
        <v/>
      </c>
      <c r="T5" t="str">
        <f t="shared" si="18"/>
        <v/>
      </c>
      <c r="U5" t="str">
        <f t="shared" si="19"/>
        <v/>
      </c>
      <c r="V5" t="b">
        <f t="shared" si="20"/>
        <v>1</v>
      </c>
      <c r="W5" t="b">
        <f t="shared" si="21"/>
        <v>0</v>
      </c>
      <c r="X5" t="b">
        <f t="shared" si="22"/>
        <v>1</v>
      </c>
      <c r="Y5">
        <f t="shared" si="23"/>
        <v>1</v>
      </c>
      <c r="Z5" t="str">
        <f t="shared" si="24"/>
        <v/>
      </c>
      <c r="AA5" t="str">
        <f t="shared" si="25"/>
        <v/>
      </c>
      <c r="AB5" t="str">
        <f t="shared" si="26"/>
        <v/>
      </c>
      <c r="AC5" t="str">
        <f t="shared" si="27"/>
        <v/>
      </c>
      <c r="AD5" t="str">
        <f t="shared" si="28"/>
        <v/>
      </c>
      <c r="AE5" t="str">
        <f t="shared" si="29"/>
        <v/>
      </c>
      <c r="AF5" t="str">
        <f t="shared" si="30"/>
        <v/>
      </c>
      <c r="AG5" t="str">
        <f t="shared" si="31"/>
        <v/>
      </c>
      <c r="AH5" t="str">
        <f t="shared" si="32"/>
        <v/>
      </c>
      <c r="AI5" t="str">
        <f t="shared" si="33"/>
        <v/>
      </c>
      <c r="AJ5" t="str">
        <f t="shared" si="34"/>
        <v/>
      </c>
      <c r="AK5" t="str">
        <f t="shared" si="35"/>
        <v/>
      </c>
      <c r="AL5" t="str">
        <f t="shared" si="36"/>
        <v/>
      </c>
      <c r="AM5" t="str">
        <f t="shared" si="37"/>
        <v/>
      </c>
      <c r="AN5" t="str">
        <f t="shared" si="38"/>
        <v/>
      </c>
      <c r="AO5" t="str">
        <f t="shared" si="39"/>
        <v/>
      </c>
      <c r="AP5" t="str">
        <f t="shared" si="40"/>
        <v/>
      </c>
      <c r="AQ5" t="str">
        <f t="shared" si="41"/>
        <v/>
      </c>
      <c r="AR5" t="str">
        <f t="shared" si="42"/>
        <v/>
      </c>
      <c r="AS5" t="str">
        <f t="shared" si="43"/>
        <v/>
      </c>
      <c r="AT5" t="str">
        <f t="shared" si="44"/>
        <v/>
      </c>
      <c r="AU5" t="str">
        <f t="shared" si="45"/>
        <v/>
      </c>
      <c r="AV5" t="str">
        <f t="shared" si="46"/>
        <v/>
      </c>
      <c r="AW5" t="str">
        <f t="shared" si="47"/>
        <v/>
      </c>
      <c r="AX5" t="str">
        <f t="shared" si="48"/>
        <v/>
      </c>
      <c r="AY5" t="str">
        <f t="shared" si="49"/>
        <v/>
      </c>
      <c r="AZ5" t="str">
        <f t="shared" si="50"/>
        <v/>
      </c>
      <c r="BA5" t="str">
        <f t="shared" si="51"/>
        <v/>
      </c>
      <c r="BB5" t="str">
        <f t="shared" si="52"/>
        <v/>
      </c>
      <c r="BC5" t="str">
        <f t="shared" si="53"/>
        <v/>
      </c>
      <c r="BD5" t="str">
        <f t="shared" si="54"/>
        <v/>
      </c>
      <c r="BE5" t="str">
        <f t="shared" si="55"/>
        <v/>
      </c>
      <c r="BF5" t="b">
        <f t="shared" si="56"/>
        <v>1</v>
      </c>
      <c r="BG5" t="b">
        <f t="shared" si="57"/>
        <v>0</v>
      </c>
      <c r="BH5" t="b">
        <f t="shared" si="58"/>
        <v>0</v>
      </c>
      <c r="BI5">
        <f t="shared" si="59"/>
        <v>0.01</v>
      </c>
      <c r="BJ5" t="str">
        <f t="shared" si="60"/>
        <v/>
      </c>
      <c r="BK5" t="str">
        <f t="shared" si="61"/>
        <v/>
      </c>
      <c r="BL5" t="str">
        <f t="shared" si="62"/>
        <v/>
      </c>
      <c r="BM5" t="str">
        <f t="shared" si="63"/>
        <v/>
      </c>
      <c r="BN5" t="str">
        <f t="shared" si="64"/>
        <v/>
      </c>
      <c r="BO5" t="str">
        <f t="shared" si="65"/>
        <v/>
      </c>
      <c r="BP5" t="str">
        <f t="shared" si="66"/>
        <v/>
      </c>
      <c r="BQ5" t="str">
        <f t="shared" si="67"/>
        <v/>
      </c>
      <c r="BR5" t="str">
        <f t="shared" si="68"/>
        <v/>
      </c>
      <c r="BS5" t="str">
        <f t="shared" si="69"/>
        <v/>
      </c>
      <c r="BT5" t="str">
        <f t="shared" si="70"/>
        <v/>
      </c>
      <c r="BU5" t="str">
        <f t="shared" si="71"/>
        <v/>
      </c>
      <c r="BV5" t="str">
        <f t="shared" si="72"/>
        <v/>
      </c>
      <c r="BW5" t="str">
        <f t="shared" si="73"/>
        <v/>
      </c>
      <c r="BX5" t="str">
        <f t="shared" si="74"/>
        <v/>
      </c>
      <c r="BY5" t="str">
        <f t="shared" si="75"/>
        <v/>
      </c>
      <c r="BZ5" t="str">
        <f t="shared" si="76"/>
        <v/>
      </c>
      <c r="CA5" t="str">
        <f t="shared" si="77"/>
        <v/>
      </c>
      <c r="CB5" t="str">
        <f t="shared" si="78"/>
        <v/>
      </c>
      <c r="CC5" t="str">
        <f t="shared" si="79"/>
        <v/>
      </c>
      <c r="CD5" t="str">
        <f t="shared" si="80"/>
        <v/>
      </c>
      <c r="CE5" t="str">
        <f t="shared" si="81"/>
        <v/>
      </c>
      <c r="CF5" t="str">
        <f t="shared" si="82"/>
        <v/>
      </c>
      <c r="CG5" t="str">
        <f t="shared" si="83"/>
        <v/>
      </c>
      <c r="CH5" t="str">
        <f t="shared" si="84"/>
        <v/>
      </c>
      <c r="CI5" t="str">
        <f t="shared" si="85"/>
        <v/>
      </c>
      <c r="CJ5" t="str">
        <f t="shared" si="86"/>
        <v/>
      </c>
      <c r="CK5" t="str">
        <f t="shared" si="87"/>
        <v/>
      </c>
      <c r="CL5" t="str">
        <f t="shared" si="88"/>
        <v/>
      </c>
      <c r="CM5" t="str">
        <f t="shared" si="89"/>
        <v/>
      </c>
      <c r="CN5" t="str">
        <f t="shared" si="90"/>
        <v/>
      </c>
      <c r="CO5" t="str">
        <f t="shared" si="91"/>
        <v/>
      </c>
      <c r="CP5" t="str">
        <f t="shared" si="92"/>
        <v/>
      </c>
      <c r="CQ5" t="str">
        <f t="shared" si="93"/>
        <v/>
      </c>
      <c r="CR5" t="str">
        <f t="shared" si="94"/>
        <v/>
      </c>
      <c r="CS5" t="str">
        <f t="shared" si="95"/>
        <v/>
      </c>
      <c r="CT5" t="str">
        <f t="shared" si="96"/>
        <v/>
      </c>
      <c r="CU5" t="str">
        <f t="shared" si="97"/>
        <v/>
      </c>
      <c r="CV5" t="str">
        <f t="shared" si="98"/>
        <v/>
      </c>
      <c r="CW5" t="str">
        <f t="shared" si="99"/>
        <v/>
      </c>
      <c r="CX5" t="str">
        <f t="shared" si="100"/>
        <v/>
      </c>
      <c r="CY5" t="str">
        <f t="shared" si="101"/>
        <v/>
      </c>
      <c r="CZ5" t="str">
        <f t="shared" si="102"/>
        <v/>
      </c>
      <c r="DA5" t="str">
        <f t="shared" si="103"/>
        <v/>
      </c>
      <c r="DB5" t="str">
        <f t="shared" si="104"/>
        <v/>
      </c>
      <c r="DC5" t="str">
        <f t="shared" si="105"/>
        <v/>
      </c>
      <c r="DD5" t="str">
        <f t="shared" si="106"/>
        <v/>
      </c>
      <c r="DE5" t="str">
        <f t="shared" si="107"/>
        <v/>
      </c>
      <c r="DF5" t="str">
        <f t="shared" si="108"/>
        <v/>
      </c>
      <c r="DG5" t="str">
        <f t="shared" si="109"/>
        <v/>
      </c>
      <c r="DH5" t="str">
        <f t="shared" si="110"/>
        <v/>
      </c>
      <c r="DI5" t="str">
        <f t="shared" si="111"/>
        <v/>
      </c>
      <c r="DJ5" t="str">
        <f t="shared" si="112"/>
        <v/>
      </c>
      <c r="DK5" t="str">
        <f t="shared" si="113"/>
        <v/>
      </c>
      <c r="DL5" t="str">
        <f t="shared" si="114"/>
        <v/>
      </c>
      <c r="DM5" t="str">
        <f t="shared" si="115"/>
        <v/>
      </c>
      <c r="DN5" t="str">
        <f t="shared" si="116"/>
        <v/>
      </c>
      <c r="DO5" t="str">
        <f t="shared" si="117"/>
        <v/>
      </c>
      <c r="DP5" t="str">
        <f t="shared" si="118"/>
        <v/>
      </c>
      <c r="DQ5" t="str">
        <f t="shared" si="119"/>
        <v/>
      </c>
      <c r="DR5" t="str">
        <f t="shared" si="120"/>
        <v/>
      </c>
      <c r="DS5" t="str">
        <f t="shared" si="121"/>
        <v/>
      </c>
      <c r="DT5" t="str">
        <f t="shared" si="122"/>
        <v/>
      </c>
      <c r="DU5" t="str">
        <f t="shared" si="123"/>
        <v/>
      </c>
      <c r="DV5" t="str">
        <f t="shared" si="124"/>
        <v/>
      </c>
      <c r="DW5" t="str">
        <f t="shared" si="125"/>
        <v/>
      </c>
      <c r="DX5" t="str">
        <f t="shared" si="126"/>
        <v/>
      </c>
      <c r="DY5" t="str">
        <f t="shared" si="127"/>
        <v/>
      </c>
      <c r="EA5" t="str">
        <f t="shared" si="128"/>
        <v/>
      </c>
      <c r="EB5" t="str">
        <f t="shared" si="129"/>
        <v/>
      </c>
      <c r="EC5" t="str">
        <f t="shared" si="130"/>
        <v/>
      </c>
      <c r="ED5" t="str">
        <f t="shared" si="131"/>
        <v/>
      </c>
      <c r="EE5" t="str">
        <f t="shared" si="132"/>
        <v/>
      </c>
      <c r="EF5" t="str">
        <f t="shared" si="133"/>
        <v/>
      </c>
      <c r="EG5" t="str">
        <f t="shared" si="134"/>
        <v/>
      </c>
      <c r="EH5" t="str">
        <f t="shared" si="135"/>
        <v/>
      </c>
      <c r="EI5" t="str">
        <f t="shared" si="136"/>
        <v/>
      </c>
      <c r="EJ5" t="str">
        <f t="shared" si="137"/>
        <v/>
      </c>
      <c r="EK5" t="str">
        <f t="shared" si="138"/>
        <v/>
      </c>
      <c r="EL5" t="str">
        <f t="shared" si="139"/>
        <v/>
      </c>
      <c r="EM5" t="str">
        <f t="shared" si="140"/>
        <v/>
      </c>
      <c r="EN5" t="str">
        <f t="shared" si="141"/>
        <v/>
      </c>
      <c r="EO5" t="str">
        <f t="shared" si="142"/>
        <v/>
      </c>
      <c r="EP5" t="str">
        <f t="shared" si="143"/>
        <v/>
      </c>
      <c r="ER5" t="str">
        <f t="shared" si="144"/>
        <v>25A-001.01.01.03.01.A.01Spuien 0-20% functieverlies</v>
      </c>
      <c r="ES5" t="s">
        <v>6924</v>
      </c>
      <c r="ET5" t="b">
        <v>1</v>
      </c>
      <c r="EU5" t="s">
        <v>89</v>
      </c>
      <c r="EV5" t="b">
        <v>0</v>
      </c>
      <c r="EW5" t="b">
        <v>1</v>
      </c>
      <c r="EX5">
        <v>1</v>
      </c>
      <c r="EZ5">
        <v>0</v>
      </c>
      <c r="FA5">
        <v>0</v>
      </c>
      <c r="FC5">
        <v>5</v>
      </c>
      <c r="FD5">
        <v>1</v>
      </c>
      <c r="FF5">
        <v>0</v>
      </c>
      <c r="FG5">
        <v>0</v>
      </c>
      <c r="FI5">
        <v>0</v>
      </c>
      <c r="FJ5">
        <v>168</v>
      </c>
      <c r="FL5">
        <v>0.56469999999999998</v>
      </c>
      <c r="FM5">
        <v>8.9599999999999999E-2</v>
      </c>
      <c r="FO5" t="s">
        <v>89</v>
      </c>
    </row>
    <row r="6" spans="1:171" x14ac:dyDescent="0.25">
      <c r="A6" t="s">
        <v>6950</v>
      </c>
      <c r="B6" t="str">
        <f t="shared" si="0"/>
        <v/>
      </c>
      <c r="C6" t="str">
        <f t="shared" si="1"/>
        <v/>
      </c>
      <c r="D6" t="str">
        <f t="shared" si="2"/>
        <v/>
      </c>
      <c r="E6" t="str">
        <f t="shared" si="3"/>
        <v/>
      </c>
      <c r="F6" t="str">
        <f t="shared" si="4"/>
        <v/>
      </c>
      <c r="G6" t="str">
        <f t="shared" si="5"/>
        <v/>
      </c>
      <c r="H6" t="str">
        <f t="shared" si="6"/>
        <v/>
      </c>
      <c r="I6" t="str">
        <f t="shared" si="7"/>
        <v/>
      </c>
      <c r="J6" t="str">
        <f t="shared" si="8"/>
        <v/>
      </c>
      <c r="K6" t="str">
        <f t="shared" si="9"/>
        <v/>
      </c>
      <c r="L6" t="str">
        <f t="shared" si="10"/>
        <v/>
      </c>
      <c r="M6" t="str">
        <f t="shared" si="11"/>
        <v/>
      </c>
      <c r="N6" t="str">
        <f t="shared" si="12"/>
        <v/>
      </c>
      <c r="O6" t="str">
        <f t="shared" si="13"/>
        <v/>
      </c>
      <c r="P6" t="str">
        <f t="shared" si="14"/>
        <v/>
      </c>
      <c r="Q6" t="str">
        <f t="shared" si="15"/>
        <v/>
      </c>
      <c r="R6" t="str">
        <f t="shared" si="16"/>
        <v/>
      </c>
      <c r="S6" t="str">
        <f t="shared" si="17"/>
        <v/>
      </c>
      <c r="T6" t="str">
        <f t="shared" si="18"/>
        <v/>
      </c>
      <c r="U6" t="str">
        <f t="shared" si="19"/>
        <v/>
      </c>
      <c r="V6" t="b">
        <f t="shared" si="20"/>
        <v>1</v>
      </c>
      <c r="W6" t="b">
        <f t="shared" si="21"/>
        <v>0</v>
      </c>
      <c r="X6" t="b">
        <f t="shared" si="22"/>
        <v>1</v>
      </c>
      <c r="Y6">
        <f t="shared" si="23"/>
        <v>1</v>
      </c>
      <c r="Z6" t="str">
        <f t="shared" si="24"/>
        <v/>
      </c>
      <c r="AA6" t="str">
        <f t="shared" si="25"/>
        <v/>
      </c>
      <c r="AB6" t="str">
        <f t="shared" si="26"/>
        <v/>
      </c>
      <c r="AC6" t="str">
        <f t="shared" si="27"/>
        <v/>
      </c>
      <c r="AD6" t="str">
        <f t="shared" si="28"/>
        <v/>
      </c>
      <c r="AE6" t="str">
        <f t="shared" si="29"/>
        <v/>
      </c>
      <c r="AF6" t="str">
        <f t="shared" si="30"/>
        <v/>
      </c>
      <c r="AG6" t="str">
        <f t="shared" si="31"/>
        <v/>
      </c>
      <c r="AH6" t="str">
        <f t="shared" si="32"/>
        <v/>
      </c>
      <c r="AI6" t="str">
        <f t="shared" si="33"/>
        <v/>
      </c>
      <c r="AJ6" t="str">
        <f t="shared" si="34"/>
        <v/>
      </c>
      <c r="AK6" t="str">
        <f t="shared" si="35"/>
        <v/>
      </c>
      <c r="AL6" t="str">
        <f t="shared" si="36"/>
        <v/>
      </c>
      <c r="AM6" t="str">
        <f t="shared" si="37"/>
        <v/>
      </c>
      <c r="AN6" t="str">
        <f t="shared" si="38"/>
        <v/>
      </c>
      <c r="AO6" t="str">
        <f t="shared" si="39"/>
        <v/>
      </c>
      <c r="AP6" t="str">
        <f t="shared" si="40"/>
        <v/>
      </c>
      <c r="AQ6" t="str">
        <f t="shared" si="41"/>
        <v/>
      </c>
      <c r="AR6" t="str">
        <f t="shared" si="42"/>
        <v/>
      </c>
      <c r="AS6" t="str">
        <f t="shared" si="43"/>
        <v/>
      </c>
      <c r="AT6" t="str">
        <f t="shared" si="44"/>
        <v/>
      </c>
      <c r="AU6" t="str">
        <f t="shared" si="45"/>
        <v/>
      </c>
      <c r="AV6" t="str">
        <f t="shared" si="46"/>
        <v/>
      </c>
      <c r="AW6" t="str">
        <f t="shared" si="47"/>
        <v/>
      </c>
      <c r="AX6" t="str">
        <f t="shared" si="48"/>
        <v/>
      </c>
      <c r="AY6" t="str">
        <f t="shared" si="49"/>
        <v/>
      </c>
      <c r="AZ6" t="str">
        <f t="shared" si="50"/>
        <v/>
      </c>
      <c r="BA6" t="str">
        <f t="shared" si="51"/>
        <v/>
      </c>
      <c r="BB6" t="str">
        <f t="shared" si="52"/>
        <v/>
      </c>
      <c r="BC6" t="str">
        <f t="shared" si="53"/>
        <v/>
      </c>
      <c r="BD6" t="str">
        <f t="shared" si="54"/>
        <v/>
      </c>
      <c r="BE6" t="str">
        <f t="shared" si="55"/>
        <v/>
      </c>
      <c r="BF6" t="b">
        <f t="shared" si="56"/>
        <v>1</v>
      </c>
      <c r="BG6" t="b">
        <f t="shared" si="57"/>
        <v>0</v>
      </c>
      <c r="BH6" t="b">
        <f t="shared" si="58"/>
        <v>0</v>
      </c>
      <c r="BI6">
        <f t="shared" si="59"/>
        <v>0.01</v>
      </c>
      <c r="BJ6" t="str">
        <f t="shared" si="60"/>
        <v/>
      </c>
      <c r="BK6" t="str">
        <f t="shared" si="61"/>
        <v/>
      </c>
      <c r="BL6" t="str">
        <f t="shared" si="62"/>
        <v/>
      </c>
      <c r="BM6" t="str">
        <f t="shared" si="63"/>
        <v/>
      </c>
      <c r="BN6" t="str">
        <f t="shared" si="64"/>
        <v/>
      </c>
      <c r="BO6" t="str">
        <f t="shared" si="65"/>
        <v/>
      </c>
      <c r="BP6" t="str">
        <f t="shared" si="66"/>
        <v/>
      </c>
      <c r="BQ6" t="str">
        <f t="shared" si="67"/>
        <v/>
      </c>
      <c r="BR6" t="str">
        <f t="shared" si="68"/>
        <v/>
      </c>
      <c r="BS6" t="str">
        <f t="shared" si="69"/>
        <v/>
      </c>
      <c r="BT6" t="str">
        <f t="shared" si="70"/>
        <v/>
      </c>
      <c r="BU6" t="str">
        <f t="shared" si="71"/>
        <v/>
      </c>
      <c r="BV6" t="str">
        <f t="shared" si="72"/>
        <v/>
      </c>
      <c r="BW6" t="str">
        <f t="shared" si="73"/>
        <v/>
      </c>
      <c r="BX6" t="str">
        <f t="shared" si="74"/>
        <v/>
      </c>
      <c r="BY6" t="str">
        <f t="shared" si="75"/>
        <v/>
      </c>
      <c r="BZ6" t="str">
        <f t="shared" si="76"/>
        <v/>
      </c>
      <c r="CA6" t="str">
        <f t="shared" si="77"/>
        <v/>
      </c>
      <c r="CB6" t="str">
        <f t="shared" si="78"/>
        <v/>
      </c>
      <c r="CC6" t="str">
        <f t="shared" si="79"/>
        <v/>
      </c>
      <c r="CD6" t="str">
        <f t="shared" si="80"/>
        <v/>
      </c>
      <c r="CE6" t="str">
        <f t="shared" si="81"/>
        <v/>
      </c>
      <c r="CF6" t="str">
        <f t="shared" si="82"/>
        <v/>
      </c>
      <c r="CG6" t="str">
        <f t="shared" si="83"/>
        <v/>
      </c>
      <c r="CH6" t="str">
        <f t="shared" si="84"/>
        <v/>
      </c>
      <c r="CI6" t="str">
        <f t="shared" si="85"/>
        <v/>
      </c>
      <c r="CJ6" t="str">
        <f t="shared" si="86"/>
        <v/>
      </c>
      <c r="CK6" t="str">
        <f t="shared" si="87"/>
        <v/>
      </c>
      <c r="CL6" t="str">
        <f t="shared" si="88"/>
        <v/>
      </c>
      <c r="CM6" t="str">
        <f t="shared" si="89"/>
        <v/>
      </c>
      <c r="CN6" t="str">
        <f t="shared" si="90"/>
        <v/>
      </c>
      <c r="CO6" t="str">
        <f t="shared" si="91"/>
        <v/>
      </c>
      <c r="CP6" t="str">
        <f t="shared" si="92"/>
        <v/>
      </c>
      <c r="CQ6" t="str">
        <f t="shared" si="93"/>
        <v/>
      </c>
      <c r="CR6" t="str">
        <f t="shared" si="94"/>
        <v/>
      </c>
      <c r="CS6" t="str">
        <f t="shared" si="95"/>
        <v/>
      </c>
      <c r="CT6" t="str">
        <f t="shared" si="96"/>
        <v/>
      </c>
      <c r="CU6" t="str">
        <f t="shared" si="97"/>
        <v/>
      </c>
      <c r="CV6" t="str">
        <f t="shared" si="98"/>
        <v/>
      </c>
      <c r="CW6" t="str">
        <f t="shared" si="99"/>
        <v/>
      </c>
      <c r="CX6" t="str">
        <f t="shared" si="100"/>
        <v/>
      </c>
      <c r="CY6" t="str">
        <f t="shared" si="101"/>
        <v/>
      </c>
      <c r="CZ6" t="str">
        <f t="shared" si="102"/>
        <v/>
      </c>
      <c r="DA6" t="str">
        <f t="shared" si="103"/>
        <v/>
      </c>
      <c r="DB6" t="str">
        <f t="shared" si="104"/>
        <v/>
      </c>
      <c r="DC6" t="str">
        <f t="shared" si="105"/>
        <v/>
      </c>
      <c r="DD6" t="str">
        <f t="shared" si="106"/>
        <v/>
      </c>
      <c r="DE6" t="str">
        <f t="shared" si="107"/>
        <v/>
      </c>
      <c r="DF6" t="str">
        <f t="shared" si="108"/>
        <v/>
      </c>
      <c r="DG6" t="str">
        <f t="shared" si="109"/>
        <v/>
      </c>
      <c r="DH6" t="str">
        <f t="shared" si="110"/>
        <v/>
      </c>
      <c r="DI6" t="str">
        <f t="shared" si="111"/>
        <v/>
      </c>
      <c r="DJ6" t="str">
        <f t="shared" si="112"/>
        <v/>
      </c>
      <c r="DK6" t="str">
        <f t="shared" si="113"/>
        <v/>
      </c>
      <c r="DL6" t="str">
        <f t="shared" si="114"/>
        <v/>
      </c>
      <c r="DM6" t="str">
        <f t="shared" si="115"/>
        <v/>
      </c>
      <c r="DN6" t="str">
        <f t="shared" si="116"/>
        <v/>
      </c>
      <c r="DO6" t="str">
        <f t="shared" si="117"/>
        <v/>
      </c>
      <c r="DP6" t="str">
        <f t="shared" si="118"/>
        <v/>
      </c>
      <c r="DQ6" t="str">
        <f t="shared" si="119"/>
        <v/>
      </c>
      <c r="DR6" t="str">
        <f t="shared" si="120"/>
        <v/>
      </c>
      <c r="DS6" t="str">
        <f t="shared" si="121"/>
        <v/>
      </c>
      <c r="DT6" t="str">
        <f t="shared" si="122"/>
        <v/>
      </c>
      <c r="DU6" t="str">
        <f t="shared" si="123"/>
        <v/>
      </c>
      <c r="DV6" t="str">
        <f t="shared" si="124"/>
        <v/>
      </c>
      <c r="DW6" t="str">
        <f t="shared" si="125"/>
        <v/>
      </c>
      <c r="DX6" t="str">
        <f t="shared" si="126"/>
        <v/>
      </c>
      <c r="DY6" t="str">
        <f t="shared" si="127"/>
        <v/>
      </c>
      <c r="EA6" t="str">
        <f t="shared" si="128"/>
        <v/>
      </c>
      <c r="EB6" t="str">
        <f t="shared" si="129"/>
        <v/>
      </c>
      <c r="EC6" t="str">
        <f t="shared" si="130"/>
        <v/>
      </c>
      <c r="ED6" t="str">
        <f t="shared" si="131"/>
        <v/>
      </c>
      <c r="EE6" t="str">
        <f t="shared" si="132"/>
        <v/>
      </c>
      <c r="EF6" t="str">
        <f t="shared" si="133"/>
        <v/>
      </c>
      <c r="EG6" t="str">
        <f t="shared" si="134"/>
        <v/>
      </c>
      <c r="EH6" t="str">
        <f t="shared" si="135"/>
        <v/>
      </c>
      <c r="EI6" t="str">
        <f t="shared" si="136"/>
        <v/>
      </c>
      <c r="EJ6" t="str">
        <f t="shared" si="137"/>
        <v/>
      </c>
      <c r="EK6" t="str">
        <f t="shared" si="138"/>
        <v/>
      </c>
      <c r="EL6" t="str">
        <f t="shared" si="139"/>
        <v/>
      </c>
      <c r="EM6" t="str">
        <f t="shared" si="140"/>
        <v/>
      </c>
      <c r="EN6" t="str">
        <f t="shared" si="141"/>
        <v/>
      </c>
      <c r="EO6" t="str">
        <f t="shared" si="142"/>
        <v/>
      </c>
      <c r="EP6" t="str">
        <f t="shared" si="143"/>
        <v/>
      </c>
      <c r="ER6" t="str">
        <f t="shared" si="144"/>
        <v>25A-001.01.01.04.01.A.01Keren 81-100% functieverlies</v>
      </c>
      <c r="ES6" t="s">
        <v>6949</v>
      </c>
      <c r="ET6" t="b">
        <v>1</v>
      </c>
      <c r="EU6" t="s">
        <v>85</v>
      </c>
      <c r="EV6" t="b">
        <v>0</v>
      </c>
      <c r="EW6" t="b">
        <v>0</v>
      </c>
      <c r="EX6">
        <v>0.01</v>
      </c>
      <c r="EZ6">
        <v>0</v>
      </c>
      <c r="FA6">
        <v>0</v>
      </c>
      <c r="FC6">
        <v>100</v>
      </c>
      <c r="FD6">
        <v>6</v>
      </c>
      <c r="FF6">
        <v>0</v>
      </c>
      <c r="FG6">
        <v>0</v>
      </c>
      <c r="FI6">
        <v>0</v>
      </c>
      <c r="FJ6">
        <v>6</v>
      </c>
      <c r="FL6">
        <v>4.7416</v>
      </c>
      <c r="FM6">
        <v>0.54259999999999997</v>
      </c>
      <c r="FO6" t="s">
        <v>8874</v>
      </c>
    </row>
    <row r="7" spans="1:171" x14ac:dyDescent="0.25">
      <c r="A7" t="s">
        <v>6925</v>
      </c>
      <c r="B7" t="str">
        <f t="shared" si="0"/>
        <v/>
      </c>
      <c r="C7" t="str">
        <f t="shared" si="1"/>
        <v/>
      </c>
      <c r="D7" t="str">
        <f t="shared" si="2"/>
        <v/>
      </c>
      <c r="E7" t="str">
        <f t="shared" si="3"/>
        <v/>
      </c>
      <c r="F7" t="str">
        <f t="shared" si="4"/>
        <v/>
      </c>
      <c r="G7" t="str">
        <f t="shared" si="5"/>
        <v/>
      </c>
      <c r="H7" t="str">
        <f t="shared" si="6"/>
        <v/>
      </c>
      <c r="I7" t="str">
        <f t="shared" si="7"/>
        <v/>
      </c>
      <c r="J7" t="str">
        <f t="shared" si="8"/>
        <v/>
      </c>
      <c r="K7" t="str">
        <f t="shared" si="9"/>
        <v/>
      </c>
      <c r="L7" t="str">
        <f t="shared" si="10"/>
        <v/>
      </c>
      <c r="M7" t="str">
        <f t="shared" si="11"/>
        <v/>
      </c>
      <c r="N7" t="str">
        <f t="shared" si="12"/>
        <v/>
      </c>
      <c r="O7" t="str">
        <f t="shared" si="13"/>
        <v/>
      </c>
      <c r="P7" t="str">
        <f t="shared" si="14"/>
        <v/>
      </c>
      <c r="Q7" t="str">
        <f t="shared" si="15"/>
        <v/>
      </c>
      <c r="R7" t="str">
        <f t="shared" si="16"/>
        <v/>
      </c>
      <c r="S7" t="str">
        <f t="shared" si="17"/>
        <v/>
      </c>
      <c r="T7" t="str">
        <f t="shared" si="18"/>
        <v/>
      </c>
      <c r="U7" t="str">
        <f t="shared" si="19"/>
        <v/>
      </c>
      <c r="V7" t="b">
        <f t="shared" si="20"/>
        <v>1</v>
      </c>
      <c r="W7" t="b">
        <f t="shared" si="21"/>
        <v>0</v>
      </c>
      <c r="X7" t="b">
        <f t="shared" si="22"/>
        <v>1</v>
      </c>
      <c r="Y7">
        <f t="shared" si="23"/>
        <v>1</v>
      </c>
      <c r="Z7" t="str">
        <f t="shared" si="24"/>
        <v/>
      </c>
      <c r="AA7" t="str">
        <f t="shared" si="25"/>
        <v/>
      </c>
      <c r="AB7" t="str">
        <f t="shared" si="26"/>
        <v/>
      </c>
      <c r="AC7" t="str">
        <f t="shared" si="27"/>
        <v/>
      </c>
      <c r="AD7" t="str">
        <f t="shared" si="28"/>
        <v/>
      </c>
      <c r="AE7" t="str">
        <f t="shared" si="29"/>
        <v/>
      </c>
      <c r="AF7" t="str">
        <f t="shared" si="30"/>
        <v/>
      </c>
      <c r="AG7" t="str">
        <f t="shared" si="31"/>
        <v/>
      </c>
      <c r="AH7" t="str">
        <f t="shared" si="32"/>
        <v/>
      </c>
      <c r="AI7" t="str">
        <f t="shared" si="33"/>
        <v/>
      </c>
      <c r="AJ7" t="str">
        <f t="shared" si="34"/>
        <v/>
      </c>
      <c r="AK7" t="str">
        <f t="shared" si="35"/>
        <v/>
      </c>
      <c r="AL7" t="str">
        <f t="shared" si="36"/>
        <v/>
      </c>
      <c r="AM7" t="str">
        <f t="shared" si="37"/>
        <v/>
      </c>
      <c r="AN7" t="str">
        <f t="shared" si="38"/>
        <v/>
      </c>
      <c r="AO7" t="str">
        <f t="shared" si="39"/>
        <v/>
      </c>
      <c r="AP7" t="str">
        <f t="shared" si="40"/>
        <v/>
      </c>
      <c r="AQ7" t="str">
        <f t="shared" si="41"/>
        <v/>
      </c>
      <c r="AR7" t="str">
        <f t="shared" si="42"/>
        <v/>
      </c>
      <c r="AS7" t="str">
        <f t="shared" si="43"/>
        <v/>
      </c>
      <c r="AT7" t="str">
        <f t="shared" si="44"/>
        <v/>
      </c>
      <c r="AU7" t="str">
        <f t="shared" si="45"/>
        <v/>
      </c>
      <c r="AV7" t="str">
        <f t="shared" si="46"/>
        <v/>
      </c>
      <c r="AW7" t="str">
        <f t="shared" si="47"/>
        <v/>
      </c>
      <c r="AX7" t="str">
        <f t="shared" si="48"/>
        <v/>
      </c>
      <c r="AY7" t="str">
        <f t="shared" si="49"/>
        <v/>
      </c>
      <c r="AZ7" t="str">
        <f t="shared" si="50"/>
        <v/>
      </c>
      <c r="BA7" t="str">
        <f t="shared" si="51"/>
        <v/>
      </c>
      <c r="BB7" t="str">
        <f t="shared" si="52"/>
        <v/>
      </c>
      <c r="BC7" t="str">
        <f t="shared" si="53"/>
        <v/>
      </c>
      <c r="BD7" t="str">
        <f t="shared" si="54"/>
        <v/>
      </c>
      <c r="BE7" t="str">
        <f t="shared" si="55"/>
        <v/>
      </c>
      <c r="BF7" t="b">
        <f t="shared" si="56"/>
        <v>1</v>
      </c>
      <c r="BG7" t="b">
        <f t="shared" si="57"/>
        <v>0</v>
      </c>
      <c r="BH7" t="b">
        <f t="shared" si="58"/>
        <v>0</v>
      </c>
      <c r="BI7">
        <f t="shared" si="59"/>
        <v>0.01</v>
      </c>
      <c r="BJ7" t="str">
        <f t="shared" si="60"/>
        <v/>
      </c>
      <c r="BK7" t="str">
        <f t="shared" si="61"/>
        <v/>
      </c>
      <c r="BL7" t="str">
        <f t="shared" si="62"/>
        <v/>
      </c>
      <c r="BM7" t="str">
        <f t="shared" si="63"/>
        <v/>
      </c>
      <c r="BN7" t="str">
        <f t="shared" si="64"/>
        <v/>
      </c>
      <c r="BO7" t="str">
        <f t="shared" si="65"/>
        <v/>
      </c>
      <c r="BP7" t="str">
        <f t="shared" si="66"/>
        <v/>
      </c>
      <c r="BQ7" t="str">
        <f t="shared" si="67"/>
        <v/>
      </c>
      <c r="BR7" t="str">
        <f t="shared" si="68"/>
        <v/>
      </c>
      <c r="BS7" t="str">
        <f t="shared" si="69"/>
        <v/>
      </c>
      <c r="BT7" t="str">
        <f t="shared" si="70"/>
        <v/>
      </c>
      <c r="BU7" t="str">
        <f t="shared" si="71"/>
        <v/>
      </c>
      <c r="BV7" t="str">
        <f t="shared" si="72"/>
        <v/>
      </c>
      <c r="BW7" t="str">
        <f t="shared" si="73"/>
        <v/>
      </c>
      <c r="BX7" t="str">
        <f t="shared" si="74"/>
        <v/>
      </c>
      <c r="BY7" t="str">
        <f t="shared" si="75"/>
        <v/>
      </c>
      <c r="BZ7" t="str">
        <f t="shared" si="76"/>
        <v/>
      </c>
      <c r="CA7" t="str">
        <f t="shared" si="77"/>
        <v/>
      </c>
      <c r="CB7" t="str">
        <f t="shared" si="78"/>
        <v/>
      </c>
      <c r="CC7" t="str">
        <f t="shared" si="79"/>
        <v/>
      </c>
      <c r="CD7" t="str">
        <f t="shared" si="80"/>
        <v/>
      </c>
      <c r="CE7" t="str">
        <f t="shared" si="81"/>
        <v/>
      </c>
      <c r="CF7" t="str">
        <f t="shared" si="82"/>
        <v/>
      </c>
      <c r="CG7" t="str">
        <f t="shared" si="83"/>
        <v/>
      </c>
      <c r="CH7" t="str">
        <f t="shared" si="84"/>
        <v/>
      </c>
      <c r="CI7" t="str">
        <f t="shared" si="85"/>
        <v/>
      </c>
      <c r="CJ7" t="str">
        <f t="shared" si="86"/>
        <v/>
      </c>
      <c r="CK7" t="str">
        <f t="shared" si="87"/>
        <v/>
      </c>
      <c r="CL7" t="str">
        <f t="shared" si="88"/>
        <v/>
      </c>
      <c r="CM7" t="str">
        <f t="shared" si="89"/>
        <v/>
      </c>
      <c r="CN7" t="str">
        <f t="shared" si="90"/>
        <v/>
      </c>
      <c r="CO7" t="str">
        <f t="shared" si="91"/>
        <v/>
      </c>
      <c r="CP7" t="str">
        <f t="shared" si="92"/>
        <v/>
      </c>
      <c r="CQ7" t="str">
        <f t="shared" si="93"/>
        <v/>
      </c>
      <c r="CR7" t="str">
        <f t="shared" si="94"/>
        <v/>
      </c>
      <c r="CS7" t="str">
        <f t="shared" si="95"/>
        <v/>
      </c>
      <c r="CT7" t="str">
        <f t="shared" si="96"/>
        <v/>
      </c>
      <c r="CU7" t="str">
        <f t="shared" si="97"/>
        <v/>
      </c>
      <c r="CV7" t="str">
        <f t="shared" si="98"/>
        <v/>
      </c>
      <c r="CW7" t="str">
        <f t="shared" si="99"/>
        <v/>
      </c>
      <c r="CX7" t="str">
        <f t="shared" si="100"/>
        <v/>
      </c>
      <c r="CY7" t="str">
        <f t="shared" si="101"/>
        <v/>
      </c>
      <c r="CZ7" t="str">
        <f t="shared" si="102"/>
        <v/>
      </c>
      <c r="DA7" t="str">
        <f t="shared" si="103"/>
        <v/>
      </c>
      <c r="DB7" t="str">
        <f t="shared" si="104"/>
        <v/>
      </c>
      <c r="DC7" t="str">
        <f t="shared" si="105"/>
        <v/>
      </c>
      <c r="DD7" t="str">
        <f t="shared" si="106"/>
        <v/>
      </c>
      <c r="DE7" t="str">
        <f t="shared" si="107"/>
        <v/>
      </c>
      <c r="DF7" t="str">
        <f t="shared" si="108"/>
        <v/>
      </c>
      <c r="DG7" t="str">
        <f t="shared" si="109"/>
        <v/>
      </c>
      <c r="DH7" t="str">
        <f t="shared" si="110"/>
        <v/>
      </c>
      <c r="DI7" t="str">
        <f t="shared" si="111"/>
        <v/>
      </c>
      <c r="DJ7" t="str">
        <f t="shared" si="112"/>
        <v/>
      </c>
      <c r="DK7" t="str">
        <f t="shared" si="113"/>
        <v/>
      </c>
      <c r="DL7" t="str">
        <f t="shared" si="114"/>
        <v/>
      </c>
      <c r="DM7" t="str">
        <f t="shared" si="115"/>
        <v/>
      </c>
      <c r="DN7" t="str">
        <f t="shared" si="116"/>
        <v/>
      </c>
      <c r="DO7" t="str">
        <f t="shared" si="117"/>
        <v/>
      </c>
      <c r="DP7" t="str">
        <f t="shared" si="118"/>
        <v/>
      </c>
      <c r="DQ7" t="str">
        <f t="shared" si="119"/>
        <v/>
      </c>
      <c r="DR7" t="str">
        <f t="shared" si="120"/>
        <v/>
      </c>
      <c r="DS7" t="str">
        <f t="shared" si="121"/>
        <v/>
      </c>
      <c r="DT7" t="str">
        <f t="shared" si="122"/>
        <v/>
      </c>
      <c r="DU7" t="str">
        <f t="shared" si="123"/>
        <v/>
      </c>
      <c r="DV7" t="str">
        <f t="shared" si="124"/>
        <v/>
      </c>
      <c r="DW7" t="str">
        <f t="shared" si="125"/>
        <v/>
      </c>
      <c r="DX7" t="str">
        <f t="shared" si="126"/>
        <v/>
      </c>
      <c r="DY7" t="str">
        <f t="shared" si="127"/>
        <v/>
      </c>
      <c r="EA7" t="str">
        <f t="shared" si="128"/>
        <v/>
      </c>
      <c r="EB7" t="str">
        <f t="shared" si="129"/>
        <v/>
      </c>
      <c r="EC7" t="str">
        <f t="shared" si="130"/>
        <v/>
      </c>
      <c r="ED7" t="str">
        <f t="shared" si="131"/>
        <v/>
      </c>
      <c r="EE7" t="str">
        <f t="shared" si="132"/>
        <v/>
      </c>
      <c r="EF7" t="str">
        <f t="shared" si="133"/>
        <v/>
      </c>
      <c r="EG7" t="str">
        <f t="shared" si="134"/>
        <v/>
      </c>
      <c r="EH7" t="str">
        <f t="shared" si="135"/>
        <v/>
      </c>
      <c r="EI7" t="str">
        <f t="shared" si="136"/>
        <v/>
      </c>
      <c r="EJ7" t="str">
        <f t="shared" si="137"/>
        <v/>
      </c>
      <c r="EK7" t="str">
        <f t="shared" si="138"/>
        <v/>
      </c>
      <c r="EL7" t="str">
        <f t="shared" si="139"/>
        <v/>
      </c>
      <c r="EM7" t="str">
        <f t="shared" si="140"/>
        <v/>
      </c>
      <c r="EN7" t="str">
        <f t="shared" si="141"/>
        <v/>
      </c>
      <c r="EO7" t="str">
        <f t="shared" si="142"/>
        <v/>
      </c>
      <c r="EP7" t="str">
        <f t="shared" si="143"/>
        <v/>
      </c>
      <c r="ER7" t="str">
        <f t="shared" si="144"/>
        <v>25A-001.01.01.04.01.A.01Spuien 0-20% functieverlies</v>
      </c>
      <c r="ES7" t="s">
        <v>6949</v>
      </c>
      <c r="ET7" t="b">
        <v>1</v>
      </c>
      <c r="EU7" t="s">
        <v>89</v>
      </c>
      <c r="EV7" t="b">
        <v>0</v>
      </c>
      <c r="EW7" t="b">
        <v>1</v>
      </c>
      <c r="EX7">
        <v>1</v>
      </c>
      <c r="EZ7">
        <v>0</v>
      </c>
      <c r="FA7">
        <v>0</v>
      </c>
      <c r="FC7">
        <v>50</v>
      </c>
      <c r="FD7">
        <v>5</v>
      </c>
      <c r="FF7">
        <v>0</v>
      </c>
      <c r="FG7">
        <v>0</v>
      </c>
      <c r="FI7">
        <v>0</v>
      </c>
      <c r="FJ7">
        <v>2.5</v>
      </c>
      <c r="FL7">
        <v>3.8565</v>
      </c>
      <c r="FM7">
        <v>0.36059999999999998</v>
      </c>
      <c r="FO7" t="s">
        <v>89</v>
      </c>
    </row>
    <row r="8" spans="1:171" x14ac:dyDescent="0.25">
      <c r="A8" t="s">
        <v>6927</v>
      </c>
      <c r="B8" t="str">
        <f t="shared" si="0"/>
        <v/>
      </c>
      <c r="C8" t="str">
        <f t="shared" si="1"/>
        <v/>
      </c>
      <c r="D8" t="str">
        <f t="shared" si="2"/>
        <v/>
      </c>
      <c r="E8" t="str">
        <f t="shared" si="3"/>
        <v/>
      </c>
      <c r="F8" t="str">
        <f t="shared" si="4"/>
        <v/>
      </c>
      <c r="G8" t="str">
        <f t="shared" si="5"/>
        <v/>
      </c>
      <c r="H8" t="str">
        <f t="shared" si="6"/>
        <v/>
      </c>
      <c r="I8" t="str">
        <f t="shared" si="7"/>
        <v/>
      </c>
      <c r="J8" t="str">
        <f t="shared" si="8"/>
        <v/>
      </c>
      <c r="K8" t="str">
        <f t="shared" si="9"/>
        <v/>
      </c>
      <c r="L8" t="str">
        <f t="shared" si="10"/>
        <v/>
      </c>
      <c r="M8" t="str">
        <f t="shared" si="11"/>
        <v/>
      </c>
      <c r="N8" t="str">
        <f t="shared" si="12"/>
        <v/>
      </c>
      <c r="O8" t="str">
        <f t="shared" si="13"/>
        <v/>
      </c>
      <c r="P8" t="str">
        <f t="shared" si="14"/>
        <v/>
      </c>
      <c r="Q8" t="str">
        <f t="shared" si="15"/>
        <v/>
      </c>
      <c r="R8" t="str">
        <f t="shared" si="16"/>
        <v/>
      </c>
      <c r="S8" t="str">
        <f t="shared" si="17"/>
        <v/>
      </c>
      <c r="T8" t="str">
        <f t="shared" si="18"/>
        <v/>
      </c>
      <c r="U8" t="str">
        <f t="shared" si="19"/>
        <v/>
      </c>
      <c r="V8" t="b">
        <f t="shared" si="20"/>
        <v>1</v>
      </c>
      <c r="W8" t="b">
        <f t="shared" si="21"/>
        <v>0</v>
      </c>
      <c r="X8" t="b">
        <f t="shared" si="22"/>
        <v>1</v>
      </c>
      <c r="Y8">
        <f t="shared" si="23"/>
        <v>1</v>
      </c>
      <c r="Z8" t="str">
        <f t="shared" si="24"/>
        <v/>
      </c>
      <c r="AA8" t="str">
        <f t="shared" si="25"/>
        <v/>
      </c>
      <c r="AB8" t="str">
        <f t="shared" si="26"/>
        <v/>
      </c>
      <c r="AC8" t="str">
        <f t="shared" si="27"/>
        <v/>
      </c>
      <c r="AD8" t="str">
        <f t="shared" si="28"/>
        <v/>
      </c>
      <c r="AE8" t="str">
        <f t="shared" si="29"/>
        <v/>
      </c>
      <c r="AF8" t="str">
        <f t="shared" si="30"/>
        <v/>
      </c>
      <c r="AG8" t="str">
        <f t="shared" si="31"/>
        <v/>
      </c>
      <c r="AH8" t="str">
        <f t="shared" si="32"/>
        <v/>
      </c>
      <c r="AI8" t="str">
        <f t="shared" si="33"/>
        <v/>
      </c>
      <c r="AJ8" t="str">
        <f t="shared" si="34"/>
        <v/>
      </c>
      <c r="AK8" t="str">
        <f t="shared" si="35"/>
        <v/>
      </c>
      <c r="AL8" t="str">
        <f t="shared" si="36"/>
        <v/>
      </c>
      <c r="AM8" t="str">
        <f t="shared" si="37"/>
        <v/>
      </c>
      <c r="AN8" t="str">
        <f t="shared" si="38"/>
        <v/>
      </c>
      <c r="AO8" t="str">
        <f t="shared" si="39"/>
        <v/>
      </c>
      <c r="AP8" t="str">
        <f t="shared" si="40"/>
        <v/>
      </c>
      <c r="AQ8" t="str">
        <f t="shared" si="41"/>
        <v/>
      </c>
      <c r="AR8" t="str">
        <f t="shared" si="42"/>
        <v/>
      </c>
      <c r="AS8" t="str">
        <f t="shared" si="43"/>
        <v/>
      </c>
      <c r="AT8" t="str">
        <f t="shared" si="44"/>
        <v/>
      </c>
      <c r="AU8" t="str">
        <f t="shared" si="45"/>
        <v/>
      </c>
      <c r="AV8" t="str">
        <f t="shared" si="46"/>
        <v/>
      </c>
      <c r="AW8" t="str">
        <f t="shared" si="47"/>
        <v/>
      </c>
      <c r="AX8" t="str">
        <f t="shared" si="48"/>
        <v/>
      </c>
      <c r="AY8" t="str">
        <f t="shared" si="49"/>
        <v/>
      </c>
      <c r="AZ8" t="str">
        <f t="shared" si="50"/>
        <v/>
      </c>
      <c r="BA8" t="str">
        <f t="shared" si="51"/>
        <v/>
      </c>
      <c r="BB8" t="str">
        <f t="shared" si="52"/>
        <v/>
      </c>
      <c r="BC8" t="str">
        <f t="shared" si="53"/>
        <v/>
      </c>
      <c r="BD8" t="str">
        <f t="shared" si="54"/>
        <v/>
      </c>
      <c r="BE8" t="str">
        <f t="shared" si="55"/>
        <v/>
      </c>
      <c r="BF8" t="str">
        <f t="shared" si="56"/>
        <v/>
      </c>
      <c r="BG8" t="str">
        <f t="shared" si="57"/>
        <v/>
      </c>
      <c r="BH8" t="str">
        <f t="shared" si="58"/>
        <v/>
      </c>
      <c r="BI8" t="str">
        <f t="shared" si="59"/>
        <v/>
      </c>
      <c r="BJ8" t="str">
        <f t="shared" si="60"/>
        <v/>
      </c>
      <c r="BK8" t="str">
        <f t="shared" si="61"/>
        <v/>
      </c>
      <c r="BL8" t="str">
        <f t="shared" si="62"/>
        <v/>
      </c>
      <c r="BM8" t="str">
        <f t="shared" si="63"/>
        <v/>
      </c>
      <c r="BN8" t="str">
        <f t="shared" si="64"/>
        <v/>
      </c>
      <c r="BO8" t="str">
        <f t="shared" si="65"/>
        <v/>
      </c>
      <c r="BP8" t="str">
        <f t="shared" si="66"/>
        <v/>
      </c>
      <c r="BQ8" t="str">
        <f t="shared" si="67"/>
        <v/>
      </c>
      <c r="BR8" t="str">
        <f t="shared" si="68"/>
        <v/>
      </c>
      <c r="BS8" t="str">
        <f t="shared" si="69"/>
        <v/>
      </c>
      <c r="BT8" t="str">
        <f t="shared" si="70"/>
        <v/>
      </c>
      <c r="BU8" t="str">
        <f t="shared" si="71"/>
        <v/>
      </c>
      <c r="BV8" t="str">
        <f t="shared" si="72"/>
        <v/>
      </c>
      <c r="BW8" t="str">
        <f t="shared" si="73"/>
        <v/>
      </c>
      <c r="BX8" t="str">
        <f t="shared" si="74"/>
        <v/>
      </c>
      <c r="BY8" t="str">
        <f t="shared" si="75"/>
        <v/>
      </c>
      <c r="BZ8" t="str">
        <f t="shared" si="76"/>
        <v/>
      </c>
      <c r="CA8" t="str">
        <f t="shared" si="77"/>
        <v/>
      </c>
      <c r="CB8" t="str">
        <f t="shared" si="78"/>
        <v/>
      </c>
      <c r="CC8" t="str">
        <f t="shared" si="79"/>
        <v/>
      </c>
      <c r="CD8" t="str">
        <f t="shared" si="80"/>
        <v/>
      </c>
      <c r="CE8" t="str">
        <f t="shared" si="81"/>
        <v/>
      </c>
      <c r="CF8" t="str">
        <f t="shared" si="82"/>
        <v/>
      </c>
      <c r="CG8" t="str">
        <f t="shared" si="83"/>
        <v/>
      </c>
      <c r="CH8" t="str">
        <f t="shared" si="84"/>
        <v/>
      </c>
      <c r="CI8" t="str">
        <f t="shared" si="85"/>
        <v/>
      </c>
      <c r="CJ8" t="str">
        <f t="shared" si="86"/>
        <v/>
      </c>
      <c r="CK8" t="str">
        <f t="shared" si="87"/>
        <v/>
      </c>
      <c r="CL8" t="str">
        <f t="shared" si="88"/>
        <v/>
      </c>
      <c r="CM8" t="str">
        <f t="shared" si="89"/>
        <v/>
      </c>
      <c r="CN8" t="str">
        <f t="shared" si="90"/>
        <v/>
      </c>
      <c r="CO8" t="str">
        <f t="shared" si="91"/>
        <v/>
      </c>
      <c r="CP8" t="str">
        <f t="shared" si="92"/>
        <v/>
      </c>
      <c r="CQ8" t="str">
        <f t="shared" si="93"/>
        <v/>
      </c>
      <c r="CR8" t="str">
        <f t="shared" si="94"/>
        <v/>
      </c>
      <c r="CS8" t="str">
        <f t="shared" si="95"/>
        <v/>
      </c>
      <c r="CT8" t="str">
        <f t="shared" si="96"/>
        <v/>
      </c>
      <c r="CU8" t="str">
        <f t="shared" si="97"/>
        <v/>
      </c>
      <c r="CV8" t="str">
        <f t="shared" si="98"/>
        <v/>
      </c>
      <c r="CW8" t="str">
        <f t="shared" si="99"/>
        <v/>
      </c>
      <c r="CX8" t="str">
        <f t="shared" si="100"/>
        <v/>
      </c>
      <c r="CY8" t="str">
        <f t="shared" si="101"/>
        <v/>
      </c>
      <c r="CZ8" t="str">
        <f t="shared" si="102"/>
        <v/>
      </c>
      <c r="DA8" t="str">
        <f t="shared" si="103"/>
        <v/>
      </c>
      <c r="DB8" t="str">
        <f t="shared" si="104"/>
        <v/>
      </c>
      <c r="DC8" t="str">
        <f t="shared" si="105"/>
        <v/>
      </c>
      <c r="DD8" t="str">
        <f t="shared" si="106"/>
        <v/>
      </c>
      <c r="DE8" t="str">
        <f t="shared" si="107"/>
        <v/>
      </c>
      <c r="DF8" t="str">
        <f t="shared" si="108"/>
        <v/>
      </c>
      <c r="DG8" t="str">
        <f t="shared" si="109"/>
        <v/>
      </c>
      <c r="DH8" t="str">
        <f t="shared" si="110"/>
        <v/>
      </c>
      <c r="DI8" t="str">
        <f t="shared" si="111"/>
        <v/>
      </c>
      <c r="DJ8" t="str">
        <f t="shared" si="112"/>
        <v/>
      </c>
      <c r="DK8" t="str">
        <f t="shared" si="113"/>
        <v/>
      </c>
      <c r="DL8" t="str">
        <f t="shared" si="114"/>
        <v/>
      </c>
      <c r="DM8" t="str">
        <f t="shared" si="115"/>
        <v/>
      </c>
      <c r="DN8" t="str">
        <f t="shared" si="116"/>
        <v/>
      </c>
      <c r="DO8" t="str">
        <f t="shared" si="117"/>
        <v/>
      </c>
      <c r="DP8" t="str">
        <f t="shared" si="118"/>
        <v/>
      </c>
      <c r="DQ8" t="str">
        <f t="shared" si="119"/>
        <v/>
      </c>
      <c r="DR8" t="str">
        <f t="shared" si="120"/>
        <v/>
      </c>
      <c r="DS8" t="str">
        <f t="shared" si="121"/>
        <v/>
      </c>
      <c r="DT8" t="str">
        <f t="shared" si="122"/>
        <v/>
      </c>
      <c r="DU8" t="str">
        <f t="shared" si="123"/>
        <v/>
      </c>
      <c r="DV8" t="str">
        <f t="shared" si="124"/>
        <v/>
      </c>
      <c r="DW8" t="str">
        <f t="shared" si="125"/>
        <v/>
      </c>
      <c r="DX8" t="str">
        <f t="shared" si="126"/>
        <v/>
      </c>
      <c r="DY8" t="str">
        <f t="shared" si="127"/>
        <v/>
      </c>
      <c r="EA8" t="str">
        <f t="shared" si="128"/>
        <v/>
      </c>
      <c r="EB8" t="str">
        <f t="shared" si="129"/>
        <v/>
      </c>
      <c r="EC8" t="str">
        <f t="shared" si="130"/>
        <v/>
      </c>
      <c r="ED8" t="str">
        <f t="shared" si="131"/>
        <v/>
      </c>
      <c r="EE8" t="str">
        <f t="shared" si="132"/>
        <v/>
      </c>
      <c r="EF8" t="str">
        <f t="shared" si="133"/>
        <v/>
      </c>
      <c r="EG8" t="str">
        <f t="shared" si="134"/>
        <v/>
      </c>
      <c r="EH8" t="str">
        <f t="shared" si="135"/>
        <v/>
      </c>
      <c r="EI8" t="str">
        <f t="shared" si="136"/>
        <v/>
      </c>
      <c r="EJ8" t="str">
        <f t="shared" si="137"/>
        <v/>
      </c>
      <c r="EK8" t="str">
        <f t="shared" si="138"/>
        <v/>
      </c>
      <c r="EL8" t="str">
        <f t="shared" si="139"/>
        <v/>
      </c>
      <c r="EM8" t="str">
        <f t="shared" si="140"/>
        <v/>
      </c>
      <c r="EN8" t="str">
        <f t="shared" si="141"/>
        <v/>
      </c>
      <c r="EO8" t="str">
        <f t="shared" si="142"/>
        <v/>
      </c>
      <c r="EP8" t="str">
        <f t="shared" si="143"/>
        <v/>
      </c>
      <c r="ER8" t="str">
        <f t="shared" si="144"/>
        <v>25A-001.01.01.04.01.A.02Spuien 0-20% functieverlies</v>
      </c>
      <c r="ES8" t="s">
        <v>6939</v>
      </c>
      <c r="ET8" t="b">
        <v>1</v>
      </c>
      <c r="EU8" t="s">
        <v>89</v>
      </c>
      <c r="EV8" t="b">
        <v>0</v>
      </c>
      <c r="EW8" t="b">
        <v>1</v>
      </c>
      <c r="EX8">
        <v>1</v>
      </c>
      <c r="EZ8">
        <v>0</v>
      </c>
      <c r="FA8">
        <v>0</v>
      </c>
      <c r="FC8">
        <v>50</v>
      </c>
      <c r="FD8">
        <v>3</v>
      </c>
      <c r="FF8">
        <v>0</v>
      </c>
      <c r="FG8">
        <v>0</v>
      </c>
      <c r="FI8">
        <v>0</v>
      </c>
      <c r="FJ8">
        <v>24</v>
      </c>
      <c r="FL8">
        <v>2.0356000000000001</v>
      </c>
      <c r="FM8">
        <v>0.26840000000000003</v>
      </c>
      <c r="FO8" t="s">
        <v>89</v>
      </c>
    </row>
    <row r="9" spans="1:171" x14ac:dyDescent="0.25">
      <c r="A9" t="s">
        <v>10796</v>
      </c>
      <c r="B9" t="str">
        <f t="shared" si="0"/>
        <v/>
      </c>
      <c r="C9" t="str">
        <f t="shared" si="1"/>
        <v/>
      </c>
      <c r="D9" t="str">
        <f t="shared" si="2"/>
        <v/>
      </c>
      <c r="E9" t="str">
        <f t="shared" si="3"/>
        <v/>
      </c>
      <c r="F9" t="str">
        <f t="shared" si="4"/>
        <v/>
      </c>
      <c r="G9" t="str">
        <f t="shared" si="5"/>
        <v/>
      </c>
      <c r="H9" t="str">
        <f t="shared" si="6"/>
        <v/>
      </c>
      <c r="I9" t="str">
        <f t="shared" si="7"/>
        <v/>
      </c>
      <c r="J9" t="str">
        <f t="shared" si="8"/>
        <v/>
      </c>
      <c r="K9" t="str">
        <f t="shared" si="9"/>
        <v/>
      </c>
      <c r="L9" t="str">
        <f t="shared" si="10"/>
        <v/>
      </c>
      <c r="M9" t="str">
        <f t="shared" si="11"/>
        <v/>
      </c>
      <c r="N9" t="str">
        <f t="shared" si="12"/>
        <v/>
      </c>
      <c r="O9" t="str">
        <f t="shared" si="13"/>
        <v/>
      </c>
      <c r="P9" t="str">
        <f t="shared" si="14"/>
        <v/>
      </c>
      <c r="Q9" t="str">
        <f t="shared" si="15"/>
        <v/>
      </c>
      <c r="R9" t="str">
        <f t="shared" si="16"/>
        <v/>
      </c>
      <c r="S9" t="str">
        <f t="shared" si="17"/>
        <v/>
      </c>
      <c r="T9" t="str">
        <f t="shared" si="18"/>
        <v/>
      </c>
      <c r="U9" t="str">
        <f t="shared" si="19"/>
        <v/>
      </c>
      <c r="V9" t="str">
        <f t="shared" si="20"/>
        <v/>
      </c>
      <c r="W9" t="str">
        <f t="shared" si="21"/>
        <v/>
      </c>
      <c r="X9" t="str">
        <f t="shared" si="22"/>
        <v/>
      </c>
      <c r="Y9" t="str">
        <f t="shared" si="23"/>
        <v/>
      </c>
      <c r="Z9" t="str">
        <f t="shared" si="24"/>
        <v/>
      </c>
      <c r="AA9" t="str">
        <f t="shared" si="25"/>
        <v/>
      </c>
      <c r="AB9" t="str">
        <f t="shared" si="26"/>
        <v/>
      </c>
      <c r="AC9" t="str">
        <f t="shared" si="27"/>
        <v/>
      </c>
      <c r="AD9" t="str">
        <f t="shared" si="28"/>
        <v/>
      </c>
      <c r="AE9" t="str">
        <f t="shared" si="29"/>
        <v/>
      </c>
      <c r="AF9" t="str">
        <f t="shared" si="30"/>
        <v/>
      </c>
      <c r="AG9" t="str">
        <f t="shared" si="31"/>
        <v/>
      </c>
      <c r="AH9" t="str">
        <f t="shared" si="32"/>
        <v/>
      </c>
      <c r="AI9" t="str">
        <f t="shared" si="33"/>
        <v/>
      </c>
      <c r="AJ9" t="str">
        <f t="shared" si="34"/>
        <v/>
      </c>
      <c r="AK9" t="str">
        <f t="shared" si="35"/>
        <v/>
      </c>
      <c r="AL9" t="str">
        <f t="shared" si="36"/>
        <v/>
      </c>
      <c r="AM9" t="str">
        <f t="shared" si="37"/>
        <v/>
      </c>
      <c r="AN9" t="str">
        <f t="shared" si="38"/>
        <v/>
      </c>
      <c r="AO9" t="str">
        <f t="shared" si="39"/>
        <v/>
      </c>
      <c r="AP9" t="str">
        <f t="shared" si="40"/>
        <v/>
      </c>
      <c r="AQ9" t="str">
        <f t="shared" si="41"/>
        <v/>
      </c>
      <c r="AR9" t="str">
        <f t="shared" si="42"/>
        <v/>
      </c>
      <c r="AS9" t="str">
        <f t="shared" si="43"/>
        <v/>
      </c>
      <c r="AT9" t="str">
        <f t="shared" si="44"/>
        <v/>
      </c>
      <c r="AU9" t="str">
        <f t="shared" si="45"/>
        <v/>
      </c>
      <c r="AV9" t="str">
        <f t="shared" si="46"/>
        <v/>
      </c>
      <c r="AW9" t="str">
        <f t="shared" si="47"/>
        <v/>
      </c>
      <c r="AX9" t="str">
        <f t="shared" si="48"/>
        <v/>
      </c>
      <c r="AY9" t="str">
        <f t="shared" si="49"/>
        <v/>
      </c>
      <c r="AZ9" t="str">
        <f t="shared" si="50"/>
        <v/>
      </c>
      <c r="BA9" t="str">
        <f t="shared" si="51"/>
        <v/>
      </c>
      <c r="BB9" t="str">
        <f t="shared" si="52"/>
        <v/>
      </c>
      <c r="BC9" t="str">
        <f t="shared" si="53"/>
        <v/>
      </c>
      <c r="BD9" t="str">
        <f t="shared" si="54"/>
        <v/>
      </c>
      <c r="BE9" t="str">
        <f t="shared" si="55"/>
        <v/>
      </c>
      <c r="BF9" t="str">
        <f t="shared" si="56"/>
        <v/>
      </c>
      <c r="BG9" t="str">
        <f t="shared" si="57"/>
        <v/>
      </c>
      <c r="BH9" t="str">
        <f t="shared" si="58"/>
        <v/>
      </c>
      <c r="BI9" t="str">
        <f t="shared" si="59"/>
        <v/>
      </c>
      <c r="BJ9" t="str">
        <f t="shared" si="60"/>
        <v/>
      </c>
      <c r="BK9" t="str">
        <f t="shared" si="61"/>
        <v/>
      </c>
      <c r="BL9" t="str">
        <f t="shared" si="62"/>
        <v/>
      </c>
      <c r="BM9" t="str">
        <f t="shared" si="63"/>
        <v/>
      </c>
      <c r="BN9" t="str">
        <f t="shared" si="64"/>
        <v/>
      </c>
      <c r="BO9" t="str">
        <f t="shared" si="65"/>
        <v/>
      </c>
      <c r="BP9" t="str">
        <f t="shared" si="66"/>
        <v/>
      </c>
      <c r="BQ9" t="str">
        <f t="shared" si="67"/>
        <v/>
      </c>
      <c r="BR9" t="str">
        <f t="shared" si="68"/>
        <v/>
      </c>
      <c r="BS9" t="str">
        <f t="shared" si="69"/>
        <v/>
      </c>
      <c r="BT9" t="str">
        <f t="shared" si="70"/>
        <v/>
      </c>
      <c r="BU9" t="str">
        <f t="shared" si="71"/>
        <v/>
      </c>
      <c r="BV9" t="str">
        <f t="shared" si="72"/>
        <v/>
      </c>
      <c r="BW9" t="str">
        <f t="shared" si="73"/>
        <v/>
      </c>
      <c r="BX9" t="str">
        <f t="shared" si="74"/>
        <v/>
      </c>
      <c r="BY9" t="str">
        <f t="shared" si="75"/>
        <v/>
      </c>
      <c r="BZ9" t="str">
        <f t="shared" si="76"/>
        <v/>
      </c>
      <c r="CA9" t="str">
        <f t="shared" si="77"/>
        <v/>
      </c>
      <c r="CB9" t="str">
        <f t="shared" si="78"/>
        <v/>
      </c>
      <c r="CC9" t="str">
        <f t="shared" si="79"/>
        <v/>
      </c>
      <c r="CD9" t="str">
        <f t="shared" si="80"/>
        <v/>
      </c>
      <c r="CE9" t="str">
        <f t="shared" si="81"/>
        <v/>
      </c>
      <c r="CF9" t="str">
        <f t="shared" si="82"/>
        <v/>
      </c>
      <c r="CG9" t="str">
        <f t="shared" si="83"/>
        <v/>
      </c>
      <c r="CH9" t="str">
        <f t="shared" si="84"/>
        <v/>
      </c>
      <c r="CI9" t="str">
        <f t="shared" si="85"/>
        <v/>
      </c>
      <c r="CJ9" t="str">
        <f t="shared" si="86"/>
        <v/>
      </c>
      <c r="CK9" t="str">
        <f t="shared" si="87"/>
        <v/>
      </c>
      <c r="CL9" t="str">
        <f t="shared" si="88"/>
        <v/>
      </c>
      <c r="CM9" t="str">
        <f t="shared" si="89"/>
        <v/>
      </c>
      <c r="CN9" t="str">
        <f t="shared" si="90"/>
        <v/>
      </c>
      <c r="CO9" t="str">
        <f t="shared" si="91"/>
        <v/>
      </c>
      <c r="CP9" t="str">
        <f t="shared" si="92"/>
        <v/>
      </c>
      <c r="CQ9" t="str">
        <f t="shared" si="93"/>
        <v/>
      </c>
      <c r="CR9" t="str">
        <f t="shared" si="94"/>
        <v/>
      </c>
      <c r="CS9" t="str">
        <f t="shared" si="95"/>
        <v/>
      </c>
      <c r="CT9" t="str">
        <f t="shared" si="96"/>
        <v/>
      </c>
      <c r="CU9" t="str">
        <f t="shared" si="97"/>
        <v/>
      </c>
      <c r="CV9" t="str">
        <f t="shared" si="98"/>
        <v/>
      </c>
      <c r="CW9" t="str">
        <f t="shared" si="99"/>
        <v/>
      </c>
      <c r="CX9" t="str">
        <f t="shared" si="100"/>
        <v/>
      </c>
      <c r="CY9" t="str">
        <f t="shared" si="101"/>
        <v/>
      </c>
      <c r="CZ9" t="str">
        <f t="shared" si="102"/>
        <v/>
      </c>
      <c r="DA9" t="str">
        <f t="shared" si="103"/>
        <v/>
      </c>
      <c r="DB9" t="str">
        <f t="shared" si="104"/>
        <v/>
      </c>
      <c r="DC9" t="str">
        <f t="shared" si="105"/>
        <v/>
      </c>
      <c r="DD9" t="str">
        <f t="shared" si="106"/>
        <v/>
      </c>
      <c r="DE9" t="str">
        <f t="shared" si="107"/>
        <v/>
      </c>
      <c r="DF9" t="str">
        <f t="shared" si="108"/>
        <v/>
      </c>
      <c r="DG9" t="str">
        <f t="shared" si="109"/>
        <v/>
      </c>
      <c r="DH9" t="str">
        <f t="shared" si="110"/>
        <v/>
      </c>
      <c r="DI9" t="str">
        <f t="shared" si="111"/>
        <v/>
      </c>
      <c r="DJ9" t="str">
        <f t="shared" si="112"/>
        <v/>
      </c>
      <c r="DK9" t="str">
        <f t="shared" si="113"/>
        <v/>
      </c>
      <c r="DL9" t="str">
        <f t="shared" si="114"/>
        <v/>
      </c>
      <c r="DM9" t="str">
        <f t="shared" si="115"/>
        <v/>
      </c>
      <c r="DN9" t="str">
        <f t="shared" si="116"/>
        <v/>
      </c>
      <c r="DO9" t="str">
        <f t="shared" si="117"/>
        <v/>
      </c>
      <c r="DP9" t="str">
        <f t="shared" si="118"/>
        <v/>
      </c>
      <c r="DQ9" t="str">
        <f t="shared" si="119"/>
        <v/>
      </c>
      <c r="DR9" t="str">
        <f t="shared" si="120"/>
        <v/>
      </c>
      <c r="DS9" t="str">
        <f t="shared" si="121"/>
        <v/>
      </c>
      <c r="DT9" t="str">
        <f t="shared" si="122"/>
        <v/>
      </c>
      <c r="DU9" t="str">
        <f t="shared" si="123"/>
        <v/>
      </c>
      <c r="DV9" t="b">
        <f t="shared" si="124"/>
        <v>1</v>
      </c>
      <c r="DW9" t="b">
        <f t="shared" si="125"/>
        <v>0</v>
      </c>
      <c r="DX9" t="b">
        <f t="shared" si="126"/>
        <v>1</v>
      </c>
      <c r="DY9">
        <f t="shared" si="127"/>
        <v>1</v>
      </c>
      <c r="EA9" t="str">
        <f t="shared" si="128"/>
        <v/>
      </c>
      <c r="EB9" t="str">
        <f t="shared" si="129"/>
        <v/>
      </c>
      <c r="EC9" t="str">
        <f t="shared" si="130"/>
        <v/>
      </c>
      <c r="ED9" t="str">
        <f t="shared" si="131"/>
        <v/>
      </c>
      <c r="EE9" t="str">
        <f t="shared" si="132"/>
        <v/>
      </c>
      <c r="EF9" t="str">
        <f t="shared" si="133"/>
        <v/>
      </c>
      <c r="EG9" t="str">
        <f t="shared" si="134"/>
        <v/>
      </c>
      <c r="EH9" t="str">
        <f t="shared" si="135"/>
        <v/>
      </c>
      <c r="EI9" t="str">
        <f t="shared" si="136"/>
        <v/>
      </c>
      <c r="EJ9" t="str">
        <f t="shared" si="137"/>
        <v/>
      </c>
      <c r="EK9" t="str">
        <f t="shared" si="138"/>
        <v/>
      </c>
      <c r="EL9" t="str">
        <f t="shared" si="139"/>
        <v/>
      </c>
      <c r="EM9" t="str">
        <f t="shared" si="140"/>
        <v/>
      </c>
      <c r="EN9" t="str">
        <f t="shared" si="141"/>
        <v/>
      </c>
      <c r="EO9" t="str">
        <f t="shared" si="142"/>
        <v/>
      </c>
      <c r="EP9" t="str">
        <f t="shared" si="143"/>
        <v/>
      </c>
      <c r="ER9" t="str">
        <f t="shared" si="144"/>
        <v>25A-001.01.01.04.01.A.02Keren 81-100% functieverlies</v>
      </c>
      <c r="ES9" t="s">
        <v>6939</v>
      </c>
      <c r="ET9" t="b">
        <v>1</v>
      </c>
      <c r="EU9" t="s">
        <v>85</v>
      </c>
      <c r="EV9" t="b">
        <v>0</v>
      </c>
      <c r="EW9" t="b">
        <v>0</v>
      </c>
      <c r="EX9">
        <v>0.01</v>
      </c>
      <c r="EZ9">
        <v>6</v>
      </c>
      <c r="FA9">
        <v>0</v>
      </c>
      <c r="FC9">
        <v>6</v>
      </c>
      <c r="FD9">
        <v>1</v>
      </c>
      <c r="FF9">
        <v>0</v>
      </c>
      <c r="FG9">
        <v>0</v>
      </c>
      <c r="FI9">
        <v>0</v>
      </c>
      <c r="FJ9">
        <v>4</v>
      </c>
      <c r="FL9">
        <v>0.54649999999999999</v>
      </c>
      <c r="FM9">
        <v>8.9700000000000002E-2</v>
      </c>
      <c r="FO9" t="s">
        <v>8874</v>
      </c>
    </row>
    <row r="10" spans="1:171" x14ac:dyDescent="0.25">
      <c r="A10" t="s">
        <v>10793</v>
      </c>
      <c r="B10" t="str">
        <f t="shared" si="0"/>
        <v/>
      </c>
      <c r="C10" t="str">
        <f t="shared" si="1"/>
        <v/>
      </c>
      <c r="D10" t="str">
        <f t="shared" si="2"/>
        <v/>
      </c>
      <c r="E10" t="str">
        <f t="shared" si="3"/>
        <v/>
      </c>
      <c r="F10" t="str">
        <f t="shared" si="4"/>
        <v/>
      </c>
      <c r="G10" t="str">
        <f t="shared" si="5"/>
        <v/>
      </c>
      <c r="H10" t="str">
        <f t="shared" si="6"/>
        <v/>
      </c>
      <c r="I10" t="str">
        <f t="shared" si="7"/>
        <v/>
      </c>
      <c r="J10" t="str">
        <f t="shared" si="8"/>
        <v/>
      </c>
      <c r="K10" t="str">
        <f t="shared" si="9"/>
        <v/>
      </c>
      <c r="L10" t="str">
        <f t="shared" si="10"/>
        <v/>
      </c>
      <c r="M10" t="str">
        <f t="shared" si="11"/>
        <v/>
      </c>
      <c r="N10" t="str">
        <f t="shared" si="12"/>
        <v/>
      </c>
      <c r="O10" t="str">
        <f t="shared" si="13"/>
        <v/>
      </c>
      <c r="P10" t="str">
        <f t="shared" si="14"/>
        <v/>
      </c>
      <c r="Q10" t="str">
        <f t="shared" si="15"/>
        <v/>
      </c>
      <c r="R10" t="str">
        <f t="shared" si="16"/>
        <v/>
      </c>
      <c r="S10" t="str">
        <f t="shared" si="17"/>
        <v/>
      </c>
      <c r="T10" t="str">
        <f t="shared" si="18"/>
        <v/>
      </c>
      <c r="U10" t="str">
        <f t="shared" si="19"/>
        <v/>
      </c>
      <c r="V10" t="str">
        <f t="shared" si="20"/>
        <v/>
      </c>
      <c r="W10" t="str">
        <f t="shared" si="21"/>
        <v/>
      </c>
      <c r="X10" t="str">
        <f t="shared" si="22"/>
        <v/>
      </c>
      <c r="Y10" t="str">
        <f t="shared" si="23"/>
        <v/>
      </c>
      <c r="Z10" t="str">
        <f t="shared" si="24"/>
        <v/>
      </c>
      <c r="AA10" t="str">
        <f t="shared" si="25"/>
        <v/>
      </c>
      <c r="AB10" t="str">
        <f t="shared" si="26"/>
        <v/>
      </c>
      <c r="AC10" t="str">
        <f t="shared" si="27"/>
        <v/>
      </c>
      <c r="AD10" t="b">
        <f t="shared" si="28"/>
        <v>1</v>
      </c>
      <c r="AE10" t="b">
        <f t="shared" si="29"/>
        <v>0</v>
      </c>
      <c r="AF10" t="b">
        <f t="shared" si="30"/>
        <v>1</v>
      </c>
      <c r="AG10">
        <f t="shared" si="31"/>
        <v>1</v>
      </c>
      <c r="AH10" t="str">
        <f t="shared" si="32"/>
        <v/>
      </c>
      <c r="AI10" t="str">
        <f t="shared" si="33"/>
        <v/>
      </c>
      <c r="AJ10" t="str">
        <f t="shared" si="34"/>
        <v/>
      </c>
      <c r="AK10" t="str">
        <f t="shared" si="35"/>
        <v/>
      </c>
      <c r="AL10" t="str">
        <f t="shared" si="36"/>
        <v/>
      </c>
      <c r="AM10" t="str">
        <f t="shared" si="37"/>
        <v/>
      </c>
      <c r="AN10" t="str">
        <f t="shared" si="38"/>
        <v/>
      </c>
      <c r="AO10" t="str">
        <f t="shared" si="39"/>
        <v/>
      </c>
      <c r="AP10" t="str">
        <f t="shared" si="40"/>
        <v/>
      </c>
      <c r="AQ10" t="str">
        <f t="shared" si="41"/>
        <v/>
      </c>
      <c r="AR10" t="str">
        <f t="shared" si="42"/>
        <v/>
      </c>
      <c r="AS10" t="str">
        <f t="shared" si="43"/>
        <v/>
      </c>
      <c r="AT10" t="str">
        <f t="shared" si="44"/>
        <v/>
      </c>
      <c r="AU10" t="str">
        <f t="shared" si="45"/>
        <v/>
      </c>
      <c r="AV10" t="str">
        <f t="shared" si="46"/>
        <v/>
      </c>
      <c r="AW10" t="str">
        <f t="shared" si="47"/>
        <v/>
      </c>
      <c r="AX10" t="str">
        <f t="shared" si="48"/>
        <v/>
      </c>
      <c r="AY10" t="str">
        <f t="shared" si="49"/>
        <v/>
      </c>
      <c r="AZ10" t="str">
        <f t="shared" si="50"/>
        <v/>
      </c>
      <c r="BA10" t="str">
        <f t="shared" si="51"/>
        <v/>
      </c>
      <c r="BB10" t="str">
        <f t="shared" si="52"/>
        <v/>
      </c>
      <c r="BC10" t="str">
        <f t="shared" si="53"/>
        <v/>
      </c>
      <c r="BD10" t="str">
        <f t="shared" si="54"/>
        <v/>
      </c>
      <c r="BE10" t="str">
        <f t="shared" si="55"/>
        <v/>
      </c>
      <c r="BF10" t="str">
        <f t="shared" si="56"/>
        <v/>
      </c>
      <c r="BG10" t="str">
        <f t="shared" si="57"/>
        <v/>
      </c>
      <c r="BH10" t="str">
        <f t="shared" si="58"/>
        <v/>
      </c>
      <c r="BI10" t="str">
        <f t="shared" si="59"/>
        <v/>
      </c>
      <c r="BJ10" t="str">
        <f t="shared" si="60"/>
        <v/>
      </c>
      <c r="BK10" t="str">
        <f t="shared" si="61"/>
        <v/>
      </c>
      <c r="BL10" t="str">
        <f t="shared" si="62"/>
        <v/>
      </c>
      <c r="BM10" t="str">
        <f t="shared" si="63"/>
        <v/>
      </c>
      <c r="BN10" t="str">
        <f t="shared" si="64"/>
        <v/>
      </c>
      <c r="BO10" t="str">
        <f t="shared" si="65"/>
        <v/>
      </c>
      <c r="BP10" t="str">
        <f t="shared" si="66"/>
        <v/>
      </c>
      <c r="BQ10" t="str">
        <f t="shared" si="67"/>
        <v/>
      </c>
      <c r="BR10" t="str">
        <f t="shared" si="68"/>
        <v/>
      </c>
      <c r="BS10" t="str">
        <f t="shared" si="69"/>
        <v/>
      </c>
      <c r="BT10" t="str">
        <f t="shared" si="70"/>
        <v/>
      </c>
      <c r="BU10" t="str">
        <f t="shared" si="71"/>
        <v/>
      </c>
      <c r="BV10" t="str">
        <f t="shared" si="72"/>
        <v/>
      </c>
      <c r="BW10" t="str">
        <f t="shared" si="73"/>
        <v/>
      </c>
      <c r="BX10" t="str">
        <f t="shared" si="74"/>
        <v/>
      </c>
      <c r="BY10" t="str">
        <f t="shared" si="75"/>
        <v/>
      </c>
      <c r="BZ10" t="str">
        <f t="shared" si="76"/>
        <v/>
      </c>
      <c r="CA10" t="str">
        <f t="shared" si="77"/>
        <v/>
      </c>
      <c r="CB10" t="str">
        <f t="shared" si="78"/>
        <v/>
      </c>
      <c r="CC10" t="str">
        <f t="shared" si="79"/>
        <v/>
      </c>
      <c r="CD10" t="str">
        <f t="shared" si="80"/>
        <v/>
      </c>
      <c r="CE10" t="str">
        <f t="shared" si="81"/>
        <v/>
      </c>
      <c r="CF10" t="str">
        <f t="shared" si="82"/>
        <v/>
      </c>
      <c r="CG10" t="str">
        <f t="shared" si="83"/>
        <v/>
      </c>
      <c r="CH10" t="str">
        <f t="shared" si="84"/>
        <v/>
      </c>
      <c r="CI10" t="str">
        <f t="shared" si="85"/>
        <v/>
      </c>
      <c r="CJ10" t="str">
        <f t="shared" si="86"/>
        <v/>
      </c>
      <c r="CK10" t="str">
        <f t="shared" si="87"/>
        <v/>
      </c>
      <c r="CL10" t="str">
        <f t="shared" si="88"/>
        <v/>
      </c>
      <c r="CM10" t="str">
        <f t="shared" si="89"/>
        <v/>
      </c>
      <c r="CN10" t="str">
        <f t="shared" si="90"/>
        <v/>
      </c>
      <c r="CO10" t="str">
        <f t="shared" si="91"/>
        <v/>
      </c>
      <c r="CP10" t="str">
        <f t="shared" si="92"/>
        <v/>
      </c>
      <c r="CQ10" t="str">
        <f t="shared" si="93"/>
        <v/>
      </c>
      <c r="CR10" t="str">
        <f t="shared" si="94"/>
        <v/>
      </c>
      <c r="CS10" t="str">
        <f t="shared" si="95"/>
        <v/>
      </c>
      <c r="CT10" t="str">
        <f t="shared" si="96"/>
        <v/>
      </c>
      <c r="CU10" t="str">
        <f t="shared" si="97"/>
        <v/>
      </c>
      <c r="CV10" t="str">
        <f t="shared" si="98"/>
        <v/>
      </c>
      <c r="CW10" t="str">
        <f t="shared" si="99"/>
        <v/>
      </c>
      <c r="CX10" t="str">
        <f t="shared" si="100"/>
        <v/>
      </c>
      <c r="CY10" t="str">
        <f t="shared" si="101"/>
        <v/>
      </c>
      <c r="CZ10" t="str">
        <f t="shared" si="102"/>
        <v/>
      </c>
      <c r="DA10" t="str">
        <f t="shared" si="103"/>
        <v/>
      </c>
      <c r="DB10" t="str">
        <f t="shared" si="104"/>
        <v/>
      </c>
      <c r="DC10" t="str">
        <f t="shared" si="105"/>
        <v/>
      </c>
      <c r="DD10" t="str">
        <f t="shared" si="106"/>
        <v/>
      </c>
      <c r="DE10" t="str">
        <f t="shared" si="107"/>
        <v/>
      </c>
      <c r="DF10" t="str">
        <f t="shared" si="108"/>
        <v/>
      </c>
      <c r="DG10" t="str">
        <f t="shared" si="109"/>
        <v/>
      </c>
      <c r="DH10" t="str">
        <f t="shared" si="110"/>
        <v/>
      </c>
      <c r="DI10" t="str">
        <f t="shared" si="111"/>
        <v/>
      </c>
      <c r="DJ10" t="str">
        <f t="shared" si="112"/>
        <v/>
      </c>
      <c r="DK10" t="str">
        <f t="shared" si="113"/>
        <v/>
      </c>
      <c r="DL10" t="str">
        <f t="shared" si="114"/>
        <v/>
      </c>
      <c r="DM10" t="str">
        <f t="shared" si="115"/>
        <v/>
      </c>
      <c r="DN10" t="str">
        <f t="shared" si="116"/>
        <v/>
      </c>
      <c r="DO10" t="str">
        <f t="shared" si="117"/>
        <v/>
      </c>
      <c r="DP10" t="str">
        <f t="shared" si="118"/>
        <v/>
      </c>
      <c r="DQ10" t="str">
        <f t="shared" si="119"/>
        <v/>
      </c>
      <c r="DR10" t="str">
        <f t="shared" si="120"/>
        <v/>
      </c>
      <c r="DS10" t="str">
        <f t="shared" si="121"/>
        <v/>
      </c>
      <c r="DT10" t="str">
        <f t="shared" si="122"/>
        <v/>
      </c>
      <c r="DU10" t="str">
        <f t="shared" si="123"/>
        <v/>
      </c>
      <c r="DV10" t="str">
        <f t="shared" si="124"/>
        <v/>
      </c>
      <c r="DW10" t="str">
        <f t="shared" si="125"/>
        <v/>
      </c>
      <c r="DX10" t="str">
        <f t="shared" si="126"/>
        <v/>
      </c>
      <c r="DY10" t="str">
        <f t="shared" si="127"/>
        <v/>
      </c>
      <c r="EA10" t="str">
        <f t="shared" si="128"/>
        <v/>
      </c>
      <c r="EB10" t="str">
        <f t="shared" si="129"/>
        <v/>
      </c>
      <c r="EC10" t="str">
        <f t="shared" si="130"/>
        <v/>
      </c>
      <c r="ED10" t="str">
        <f t="shared" si="131"/>
        <v/>
      </c>
      <c r="EE10" t="str">
        <f t="shared" si="132"/>
        <v/>
      </c>
      <c r="EF10" t="str">
        <f t="shared" si="133"/>
        <v/>
      </c>
      <c r="EG10" t="str">
        <f t="shared" si="134"/>
        <v/>
      </c>
      <c r="EH10" t="str">
        <f t="shared" si="135"/>
        <v/>
      </c>
      <c r="EI10" t="str">
        <f t="shared" si="136"/>
        <v/>
      </c>
      <c r="EJ10" t="str">
        <f t="shared" si="137"/>
        <v/>
      </c>
      <c r="EK10" t="str">
        <f t="shared" si="138"/>
        <v/>
      </c>
      <c r="EL10" t="str">
        <f t="shared" si="139"/>
        <v/>
      </c>
      <c r="EM10" t="str">
        <f t="shared" si="140"/>
        <v/>
      </c>
      <c r="EN10" t="str">
        <f t="shared" si="141"/>
        <v/>
      </c>
      <c r="EO10" t="str">
        <f t="shared" si="142"/>
        <v/>
      </c>
      <c r="EP10" t="str">
        <f t="shared" si="143"/>
        <v/>
      </c>
      <c r="ER10" t="str">
        <f t="shared" si="144"/>
        <v>25A-001.01.01.05.01.A.01Spuien 0-20% functieverlies</v>
      </c>
      <c r="ES10" t="s">
        <v>6950</v>
      </c>
      <c r="ET10" t="b">
        <v>1</v>
      </c>
      <c r="EU10" t="s">
        <v>89</v>
      </c>
      <c r="EV10" t="b">
        <v>0</v>
      </c>
      <c r="EW10" t="b">
        <v>1</v>
      </c>
      <c r="EX10">
        <v>1</v>
      </c>
      <c r="EZ10">
        <v>0</v>
      </c>
      <c r="FA10">
        <v>0</v>
      </c>
      <c r="FC10">
        <v>0</v>
      </c>
      <c r="FD10">
        <v>100</v>
      </c>
      <c r="FF10">
        <v>0</v>
      </c>
      <c r="FG10">
        <v>0</v>
      </c>
      <c r="FI10">
        <v>0</v>
      </c>
      <c r="FJ10">
        <v>100</v>
      </c>
      <c r="FL10">
        <v>17.0961</v>
      </c>
      <c r="FM10">
        <v>0.60350000000000004</v>
      </c>
      <c r="FO10" t="s">
        <v>89</v>
      </c>
    </row>
    <row r="11" spans="1:171" x14ac:dyDescent="0.25">
      <c r="A11" t="s">
        <v>10800</v>
      </c>
      <c r="B11" t="str">
        <f t="shared" si="0"/>
        <v/>
      </c>
      <c r="C11" t="str">
        <f t="shared" si="1"/>
        <v/>
      </c>
      <c r="D11" t="str">
        <f t="shared" si="2"/>
        <v/>
      </c>
      <c r="E11" t="str">
        <f t="shared" si="3"/>
        <v/>
      </c>
      <c r="F11" t="str">
        <f t="shared" si="4"/>
        <v/>
      </c>
      <c r="G11" t="str">
        <f t="shared" si="5"/>
        <v/>
      </c>
      <c r="H11" t="str">
        <f t="shared" si="6"/>
        <v/>
      </c>
      <c r="I11" t="str">
        <f t="shared" si="7"/>
        <v/>
      </c>
      <c r="J11" t="str">
        <f t="shared" si="8"/>
        <v/>
      </c>
      <c r="K11" t="str">
        <f t="shared" si="9"/>
        <v/>
      </c>
      <c r="L11" t="str">
        <f t="shared" si="10"/>
        <v/>
      </c>
      <c r="M11" t="str">
        <f t="shared" si="11"/>
        <v/>
      </c>
      <c r="N11" t="str">
        <f t="shared" si="12"/>
        <v/>
      </c>
      <c r="O11" t="str">
        <f t="shared" si="13"/>
        <v/>
      </c>
      <c r="P11" t="str">
        <f t="shared" si="14"/>
        <v/>
      </c>
      <c r="Q11" t="str">
        <f t="shared" si="15"/>
        <v/>
      </c>
      <c r="R11" t="str">
        <f t="shared" si="16"/>
        <v/>
      </c>
      <c r="S11" t="str">
        <f t="shared" si="17"/>
        <v/>
      </c>
      <c r="T11" t="str">
        <f t="shared" si="18"/>
        <v/>
      </c>
      <c r="U11" t="str">
        <f t="shared" si="19"/>
        <v/>
      </c>
      <c r="V11" t="str">
        <f t="shared" si="20"/>
        <v/>
      </c>
      <c r="W11" t="str">
        <f t="shared" si="21"/>
        <v/>
      </c>
      <c r="X11" t="str">
        <f t="shared" si="22"/>
        <v/>
      </c>
      <c r="Y11" t="str">
        <f t="shared" si="23"/>
        <v/>
      </c>
      <c r="Z11" t="str">
        <f t="shared" si="24"/>
        <v/>
      </c>
      <c r="AA11" t="str">
        <f t="shared" si="25"/>
        <v/>
      </c>
      <c r="AB11" t="str">
        <f t="shared" si="26"/>
        <v/>
      </c>
      <c r="AC11" t="str">
        <f t="shared" si="27"/>
        <v/>
      </c>
      <c r="AD11" t="str">
        <f t="shared" si="28"/>
        <v/>
      </c>
      <c r="AE11" t="str">
        <f t="shared" si="29"/>
        <v/>
      </c>
      <c r="AF11" t="str">
        <f t="shared" si="30"/>
        <v/>
      </c>
      <c r="AG11" t="str">
        <f t="shared" si="31"/>
        <v/>
      </c>
      <c r="AH11" t="str">
        <f t="shared" si="32"/>
        <v/>
      </c>
      <c r="AI11" t="str">
        <f t="shared" si="33"/>
        <v/>
      </c>
      <c r="AJ11" t="str">
        <f t="shared" si="34"/>
        <v/>
      </c>
      <c r="AK11" t="str">
        <f t="shared" si="35"/>
        <v/>
      </c>
      <c r="AL11" t="str">
        <f t="shared" si="36"/>
        <v/>
      </c>
      <c r="AM11" t="str">
        <f t="shared" si="37"/>
        <v/>
      </c>
      <c r="AN11" t="str">
        <f t="shared" si="38"/>
        <v/>
      </c>
      <c r="AO11" t="str">
        <f t="shared" si="39"/>
        <v/>
      </c>
      <c r="AP11" t="str">
        <f t="shared" si="40"/>
        <v/>
      </c>
      <c r="AQ11" t="str">
        <f t="shared" si="41"/>
        <v/>
      </c>
      <c r="AR11" t="str">
        <f t="shared" si="42"/>
        <v/>
      </c>
      <c r="AS11" t="str">
        <f t="shared" si="43"/>
        <v/>
      </c>
      <c r="AT11" t="str">
        <f t="shared" si="44"/>
        <v/>
      </c>
      <c r="AU11" t="str">
        <f t="shared" si="45"/>
        <v/>
      </c>
      <c r="AV11" t="str">
        <f t="shared" si="46"/>
        <v/>
      </c>
      <c r="AW11" t="str">
        <f t="shared" si="47"/>
        <v/>
      </c>
      <c r="AX11" t="str">
        <f t="shared" si="48"/>
        <v/>
      </c>
      <c r="AY11" t="str">
        <f t="shared" si="49"/>
        <v/>
      </c>
      <c r="AZ11" t="str">
        <f t="shared" si="50"/>
        <v/>
      </c>
      <c r="BA11" t="str">
        <f t="shared" si="51"/>
        <v/>
      </c>
      <c r="BB11" t="str">
        <f t="shared" si="52"/>
        <v/>
      </c>
      <c r="BC11" t="str">
        <f t="shared" si="53"/>
        <v/>
      </c>
      <c r="BD11" t="str">
        <f t="shared" si="54"/>
        <v/>
      </c>
      <c r="BE11" t="str">
        <f t="shared" si="55"/>
        <v/>
      </c>
      <c r="BF11" t="str">
        <f t="shared" si="56"/>
        <v/>
      </c>
      <c r="BG11" t="str">
        <f t="shared" si="57"/>
        <v/>
      </c>
      <c r="BH11" t="str">
        <f t="shared" si="58"/>
        <v/>
      </c>
      <c r="BI11" t="str">
        <f t="shared" si="59"/>
        <v/>
      </c>
      <c r="BJ11" t="str">
        <f t="shared" si="60"/>
        <v/>
      </c>
      <c r="BK11" t="str">
        <f t="shared" si="61"/>
        <v/>
      </c>
      <c r="BL11" t="str">
        <f t="shared" si="62"/>
        <v/>
      </c>
      <c r="BM11" t="str">
        <f t="shared" si="63"/>
        <v/>
      </c>
      <c r="BN11" t="str">
        <f t="shared" si="64"/>
        <v/>
      </c>
      <c r="BO11" t="str">
        <f t="shared" si="65"/>
        <v/>
      </c>
      <c r="BP11" t="str">
        <f t="shared" si="66"/>
        <v/>
      </c>
      <c r="BQ11" t="str">
        <f t="shared" si="67"/>
        <v/>
      </c>
      <c r="BR11" t="str">
        <f t="shared" si="68"/>
        <v/>
      </c>
      <c r="BS11" t="str">
        <f t="shared" si="69"/>
        <v/>
      </c>
      <c r="BT11" t="str">
        <f t="shared" si="70"/>
        <v/>
      </c>
      <c r="BU11" t="str">
        <f t="shared" si="71"/>
        <v/>
      </c>
      <c r="BV11" t="str">
        <f t="shared" si="72"/>
        <v/>
      </c>
      <c r="BW11" t="str">
        <f t="shared" si="73"/>
        <v/>
      </c>
      <c r="BX11" t="str">
        <f t="shared" si="74"/>
        <v/>
      </c>
      <c r="BY11" t="str">
        <f t="shared" si="75"/>
        <v/>
      </c>
      <c r="BZ11" t="str">
        <f t="shared" si="76"/>
        <v/>
      </c>
      <c r="CA11" t="str">
        <f t="shared" si="77"/>
        <v/>
      </c>
      <c r="CB11" t="str">
        <f t="shared" si="78"/>
        <v/>
      </c>
      <c r="CC11" t="str">
        <f t="shared" si="79"/>
        <v/>
      </c>
      <c r="CD11" t="str">
        <f t="shared" si="80"/>
        <v/>
      </c>
      <c r="CE11" t="str">
        <f t="shared" si="81"/>
        <v/>
      </c>
      <c r="CF11" t="str">
        <f t="shared" si="82"/>
        <v/>
      </c>
      <c r="CG11" t="str">
        <f t="shared" si="83"/>
        <v/>
      </c>
      <c r="CH11" t="str">
        <f t="shared" si="84"/>
        <v/>
      </c>
      <c r="CI11" t="str">
        <f t="shared" si="85"/>
        <v/>
      </c>
      <c r="CJ11" t="str">
        <f t="shared" si="86"/>
        <v/>
      </c>
      <c r="CK11" t="str">
        <f t="shared" si="87"/>
        <v/>
      </c>
      <c r="CL11" t="str">
        <f t="shared" si="88"/>
        <v/>
      </c>
      <c r="CM11" t="str">
        <f t="shared" si="89"/>
        <v/>
      </c>
      <c r="CN11" t="str">
        <f t="shared" si="90"/>
        <v/>
      </c>
      <c r="CO11" t="str">
        <f t="shared" si="91"/>
        <v/>
      </c>
      <c r="CP11" t="str">
        <f t="shared" si="92"/>
        <v/>
      </c>
      <c r="CQ11" t="str">
        <f t="shared" si="93"/>
        <v/>
      </c>
      <c r="CR11" t="str">
        <f t="shared" si="94"/>
        <v/>
      </c>
      <c r="CS11" t="str">
        <f t="shared" si="95"/>
        <v/>
      </c>
      <c r="CT11" t="str">
        <f t="shared" si="96"/>
        <v/>
      </c>
      <c r="CU11" t="str">
        <f t="shared" si="97"/>
        <v/>
      </c>
      <c r="CV11" t="str">
        <f t="shared" si="98"/>
        <v/>
      </c>
      <c r="CW11" t="str">
        <f t="shared" si="99"/>
        <v/>
      </c>
      <c r="CX11" t="str">
        <f t="shared" si="100"/>
        <v/>
      </c>
      <c r="CY11" t="str">
        <f t="shared" si="101"/>
        <v/>
      </c>
      <c r="CZ11" t="str">
        <f t="shared" si="102"/>
        <v/>
      </c>
      <c r="DA11" t="str">
        <f t="shared" si="103"/>
        <v/>
      </c>
      <c r="DB11" t="str">
        <f t="shared" si="104"/>
        <v/>
      </c>
      <c r="DC11" t="str">
        <f t="shared" si="105"/>
        <v/>
      </c>
      <c r="DD11" t="str">
        <f t="shared" si="106"/>
        <v/>
      </c>
      <c r="DE11" t="str">
        <f t="shared" si="107"/>
        <v/>
      </c>
      <c r="DF11" t="str">
        <f t="shared" si="108"/>
        <v/>
      </c>
      <c r="DG11" t="str">
        <f t="shared" si="109"/>
        <v/>
      </c>
      <c r="DH11" t="str">
        <f t="shared" si="110"/>
        <v/>
      </c>
      <c r="DI11" t="str">
        <f t="shared" si="111"/>
        <v/>
      </c>
      <c r="DJ11" t="str">
        <f t="shared" si="112"/>
        <v/>
      </c>
      <c r="DK11" t="str">
        <f t="shared" si="113"/>
        <v/>
      </c>
      <c r="DL11" t="str">
        <f t="shared" si="114"/>
        <v/>
      </c>
      <c r="DM11" t="str">
        <f t="shared" si="115"/>
        <v/>
      </c>
      <c r="DN11" t="str">
        <f t="shared" si="116"/>
        <v/>
      </c>
      <c r="DO11" t="str">
        <f t="shared" si="117"/>
        <v/>
      </c>
      <c r="DP11" t="str">
        <f t="shared" si="118"/>
        <v/>
      </c>
      <c r="DQ11" t="str">
        <f t="shared" si="119"/>
        <v/>
      </c>
      <c r="DR11" t="str">
        <f t="shared" si="120"/>
        <v/>
      </c>
      <c r="DS11" t="str">
        <f t="shared" si="121"/>
        <v/>
      </c>
      <c r="DT11" t="str">
        <f t="shared" si="122"/>
        <v/>
      </c>
      <c r="DU11" t="str">
        <f t="shared" si="123"/>
        <v/>
      </c>
      <c r="DV11" t="b">
        <f t="shared" si="124"/>
        <v>1</v>
      </c>
      <c r="DW11" t="b">
        <f t="shared" si="125"/>
        <v>0</v>
      </c>
      <c r="DX11" t="b">
        <f t="shared" si="126"/>
        <v>0</v>
      </c>
      <c r="DY11">
        <f t="shared" si="127"/>
        <v>1</v>
      </c>
      <c r="EA11" t="str">
        <f t="shared" si="128"/>
        <v/>
      </c>
      <c r="EB11" t="str">
        <f t="shared" si="129"/>
        <v/>
      </c>
      <c r="EC11" t="str">
        <f t="shared" si="130"/>
        <v/>
      </c>
      <c r="ED11" t="str">
        <f t="shared" si="131"/>
        <v/>
      </c>
      <c r="EE11" t="str">
        <f t="shared" si="132"/>
        <v/>
      </c>
      <c r="EF11" t="str">
        <f t="shared" si="133"/>
        <v/>
      </c>
      <c r="EG11" t="str">
        <f t="shared" si="134"/>
        <v/>
      </c>
      <c r="EH11" t="str">
        <f t="shared" si="135"/>
        <v/>
      </c>
      <c r="EI11" t="str">
        <f t="shared" si="136"/>
        <v/>
      </c>
      <c r="EJ11" t="str">
        <f t="shared" si="137"/>
        <v/>
      </c>
      <c r="EK11" t="str">
        <f t="shared" si="138"/>
        <v/>
      </c>
      <c r="EL11" t="str">
        <f t="shared" si="139"/>
        <v/>
      </c>
      <c r="EM11" t="str">
        <f t="shared" si="140"/>
        <v/>
      </c>
      <c r="EN11" t="str">
        <f t="shared" si="141"/>
        <v/>
      </c>
      <c r="EO11" t="str">
        <f t="shared" si="142"/>
        <v/>
      </c>
      <c r="EP11" t="str">
        <f t="shared" si="143"/>
        <v/>
      </c>
      <c r="ER11" t="str">
        <f t="shared" si="144"/>
        <v>25A-001.01.01.05.01.A.01Keren 81-100% functieverlies</v>
      </c>
      <c r="ES11" t="s">
        <v>6950</v>
      </c>
      <c r="ET11" t="b">
        <v>1</v>
      </c>
      <c r="EU11" t="s">
        <v>85</v>
      </c>
      <c r="EV11" t="b">
        <v>0</v>
      </c>
      <c r="EW11" t="b">
        <v>0</v>
      </c>
      <c r="EX11">
        <v>0.01</v>
      </c>
      <c r="EZ11">
        <v>0</v>
      </c>
      <c r="FA11">
        <v>0</v>
      </c>
      <c r="FC11">
        <v>0</v>
      </c>
      <c r="FD11">
        <v>99</v>
      </c>
      <c r="FF11">
        <v>0</v>
      </c>
      <c r="FG11">
        <v>0</v>
      </c>
      <c r="FI11">
        <v>0</v>
      </c>
      <c r="FJ11">
        <v>99</v>
      </c>
      <c r="FL11">
        <v>50.039400000000001</v>
      </c>
      <c r="FM11">
        <v>49.968600000000002</v>
      </c>
      <c r="FO11" t="s">
        <v>8874</v>
      </c>
    </row>
    <row r="12" spans="1:171" x14ac:dyDescent="0.25">
      <c r="A12" t="s">
        <v>10818</v>
      </c>
      <c r="B12" t="str">
        <f t="shared" si="0"/>
        <v/>
      </c>
      <c r="C12" t="str">
        <f t="shared" si="1"/>
        <v/>
      </c>
      <c r="D12" t="str">
        <f t="shared" si="2"/>
        <v/>
      </c>
      <c r="E12" t="str">
        <f t="shared" si="3"/>
        <v/>
      </c>
      <c r="F12" t="str">
        <f t="shared" si="4"/>
        <v/>
      </c>
      <c r="G12" t="str">
        <f t="shared" si="5"/>
        <v/>
      </c>
      <c r="H12" t="str">
        <f t="shared" si="6"/>
        <v/>
      </c>
      <c r="I12" t="str">
        <f t="shared" si="7"/>
        <v/>
      </c>
      <c r="J12" t="str">
        <f t="shared" si="8"/>
        <v/>
      </c>
      <c r="K12" t="str">
        <f t="shared" si="9"/>
        <v/>
      </c>
      <c r="L12" t="str">
        <f t="shared" si="10"/>
        <v/>
      </c>
      <c r="M12" t="str">
        <f t="shared" si="11"/>
        <v/>
      </c>
      <c r="N12" t="str">
        <f t="shared" si="12"/>
        <v/>
      </c>
      <c r="O12" t="str">
        <f t="shared" si="13"/>
        <v/>
      </c>
      <c r="P12" t="str">
        <f t="shared" si="14"/>
        <v/>
      </c>
      <c r="Q12" t="str">
        <f t="shared" si="15"/>
        <v/>
      </c>
      <c r="R12" t="str">
        <f t="shared" si="16"/>
        <v/>
      </c>
      <c r="S12" t="str">
        <f t="shared" si="17"/>
        <v/>
      </c>
      <c r="T12" t="str">
        <f t="shared" si="18"/>
        <v/>
      </c>
      <c r="U12" t="str">
        <f t="shared" si="19"/>
        <v/>
      </c>
      <c r="V12" t="b">
        <f t="shared" si="20"/>
        <v>1</v>
      </c>
      <c r="W12" t="b">
        <f t="shared" si="21"/>
        <v>0</v>
      </c>
      <c r="X12" t="b">
        <f t="shared" si="22"/>
        <v>0</v>
      </c>
      <c r="Y12">
        <f t="shared" si="23"/>
        <v>1</v>
      </c>
      <c r="Z12" t="str">
        <f t="shared" si="24"/>
        <v/>
      </c>
      <c r="AA12" t="str">
        <f t="shared" si="25"/>
        <v/>
      </c>
      <c r="AB12" t="str">
        <f t="shared" si="26"/>
        <v/>
      </c>
      <c r="AC12" t="str">
        <f t="shared" si="27"/>
        <v/>
      </c>
      <c r="AD12" t="str">
        <f t="shared" si="28"/>
        <v/>
      </c>
      <c r="AE12" t="str">
        <f t="shared" si="29"/>
        <v/>
      </c>
      <c r="AF12" t="str">
        <f t="shared" si="30"/>
        <v/>
      </c>
      <c r="AG12" t="str">
        <f t="shared" si="31"/>
        <v/>
      </c>
      <c r="AH12" t="str">
        <f t="shared" si="32"/>
        <v/>
      </c>
      <c r="AI12" t="str">
        <f t="shared" si="33"/>
        <v/>
      </c>
      <c r="AJ12" t="str">
        <f t="shared" si="34"/>
        <v/>
      </c>
      <c r="AK12" t="str">
        <f t="shared" si="35"/>
        <v/>
      </c>
      <c r="AL12" t="str">
        <f t="shared" si="36"/>
        <v/>
      </c>
      <c r="AM12" t="str">
        <f t="shared" si="37"/>
        <v/>
      </c>
      <c r="AN12" t="str">
        <f t="shared" si="38"/>
        <v/>
      </c>
      <c r="AO12" t="str">
        <f t="shared" si="39"/>
        <v/>
      </c>
      <c r="AP12" t="str">
        <f t="shared" si="40"/>
        <v/>
      </c>
      <c r="AQ12" t="str">
        <f t="shared" si="41"/>
        <v/>
      </c>
      <c r="AR12" t="str">
        <f t="shared" si="42"/>
        <v/>
      </c>
      <c r="AS12" t="str">
        <f t="shared" si="43"/>
        <v/>
      </c>
      <c r="AT12" t="str">
        <f t="shared" si="44"/>
        <v/>
      </c>
      <c r="AU12" t="str">
        <f t="shared" si="45"/>
        <v/>
      </c>
      <c r="AV12" t="str">
        <f t="shared" si="46"/>
        <v/>
      </c>
      <c r="AW12" t="str">
        <f t="shared" si="47"/>
        <v/>
      </c>
      <c r="AX12" t="str">
        <f t="shared" si="48"/>
        <v/>
      </c>
      <c r="AY12" t="str">
        <f t="shared" si="49"/>
        <v/>
      </c>
      <c r="AZ12" t="str">
        <f t="shared" si="50"/>
        <v/>
      </c>
      <c r="BA12" t="str">
        <f t="shared" si="51"/>
        <v/>
      </c>
      <c r="BB12" t="str">
        <f t="shared" si="52"/>
        <v/>
      </c>
      <c r="BC12" t="str">
        <f t="shared" si="53"/>
        <v/>
      </c>
      <c r="BD12" t="str">
        <f t="shared" si="54"/>
        <v/>
      </c>
      <c r="BE12" t="str">
        <f t="shared" si="55"/>
        <v/>
      </c>
      <c r="BF12" t="b">
        <f t="shared" si="56"/>
        <v>1</v>
      </c>
      <c r="BG12" t="b">
        <f t="shared" si="57"/>
        <v>0</v>
      </c>
      <c r="BH12" t="b">
        <f t="shared" si="58"/>
        <v>0</v>
      </c>
      <c r="BI12">
        <f t="shared" si="59"/>
        <v>0.01</v>
      </c>
      <c r="BJ12" t="str">
        <f t="shared" si="60"/>
        <v/>
      </c>
      <c r="BK12" t="str">
        <f t="shared" si="61"/>
        <v/>
      </c>
      <c r="BL12" t="str">
        <f t="shared" si="62"/>
        <v/>
      </c>
      <c r="BM12" t="str">
        <f t="shared" si="63"/>
        <v/>
      </c>
      <c r="BN12" t="str">
        <f t="shared" si="64"/>
        <v/>
      </c>
      <c r="BO12" t="str">
        <f t="shared" si="65"/>
        <v/>
      </c>
      <c r="BP12" t="str">
        <f t="shared" si="66"/>
        <v/>
      </c>
      <c r="BQ12" t="str">
        <f t="shared" si="67"/>
        <v/>
      </c>
      <c r="BR12" t="str">
        <f t="shared" si="68"/>
        <v/>
      </c>
      <c r="BS12" t="str">
        <f t="shared" si="69"/>
        <v/>
      </c>
      <c r="BT12" t="str">
        <f t="shared" si="70"/>
        <v/>
      </c>
      <c r="BU12" t="str">
        <f t="shared" si="71"/>
        <v/>
      </c>
      <c r="BV12" t="str">
        <f t="shared" si="72"/>
        <v/>
      </c>
      <c r="BW12" t="str">
        <f t="shared" si="73"/>
        <v/>
      </c>
      <c r="BX12" t="str">
        <f t="shared" si="74"/>
        <v/>
      </c>
      <c r="BY12" t="str">
        <f t="shared" si="75"/>
        <v/>
      </c>
      <c r="BZ12" t="str">
        <f t="shared" si="76"/>
        <v/>
      </c>
      <c r="CA12" t="str">
        <f t="shared" si="77"/>
        <v/>
      </c>
      <c r="CB12" t="str">
        <f t="shared" si="78"/>
        <v/>
      </c>
      <c r="CC12" t="str">
        <f t="shared" si="79"/>
        <v/>
      </c>
      <c r="CD12" t="str">
        <f t="shared" si="80"/>
        <v/>
      </c>
      <c r="CE12" t="str">
        <f t="shared" si="81"/>
        <v/>
      </c>
      <c r="CF12" t="str">
        <f t="shared" si="82"/>
        <v/>
      </c>
      <c r="CG12" t="str">
        <f t="shared" si="83"/>
        <v/>
      </c>
      <c r="CH12" t="str">
        <f t="shared" si="84"/>
        <v/>
      </c>
      <c r="CI12" t="str">
        <f t="shared" si="85"/>
        <v/>
      </c>
      <c r="CJ12" t="str">
        <f t="shared" si="86"/>
        <v/>
      </c>
      <c r="CK12" t="str">
        <f t="shared" si="87"/>
        <v/>
      </c>
      <c r="CL12" t="str">
        <f t="shared" si="88"/>
        <v/>
      </c>
      <c r="CM12" t="str">
        <f t="shared" si="89"/>
        <v/>
      </c>
      <c r="CN12" t="str">
        <f t="shared" si="90"/>
        <v/>
      </c>
      <c r="CO12" t="str">
        <f t="shared" si="91"/>
        <v/>
      </c>
      <c r="CP12" t="str">
        <f t="shared" si="92"/>
        <v/>
      </c>
      <c r="CQ12" t="str">
        <f t="shared" si="93"/>
        <v/>
      </c>
      <c r="CR12" t="str">
        <f t="shared" si="94"/>
        <v/>
      </c>
      <c r="CS12" t="str">
        <f t="shared" si="95"/>
        <v/>
      </c>
      <c r="CT12" t="str">
        <f t="shared" si="96"/>
        <v/>
      </c>
      <c r="CU12" t="str">
        <f t="shared" si="97"/>
        <v/>
      </c>
      <c r="CV12" t="str">
        <f t="shared" si="98"/>
        <v/>
      </c>
      <c r="CW12" t="str">
        <f t="shared" si="99"/>
        <v/>
      </c>
      <c r="CX12" t="str">
        <f t="shared" si="100"/>
        <v/>
      </c>
      <c r="CY12" t="str">
        <f t="shared" si="101"/>
        <v/>
      </c>
      <c r="CZ12" t="str">
        <f t="shared" si="102"/>
        <v/>
      </c>
      <c r="DA12" t="str">
        <f t="shared" si="103"/>
        <v/>
      </c>
      <c r="DB12" t="str">
        <f t="shared" si="104"/>
        <v/>
      </c>
      <c r="DC12" t="str">
        <f t="shared" si="105"/>
        <v/>
      </c>
      <c r="DD12" t="str">
        <f t="shared" si="106"/>
        <v/>
      </c>
      <c r="DE12" t="str">
        <f t="shared" si="107"/>
        <v/>
      </c>
      <c r="DF12" t="str">
        <f t="shared" si="108"/>
        <v/>
      </c>
      <c r="DG12" t="str">
        <f t="shared" si="109"/>
        <v/>
      </c>
      <c r="DH12" t="str">
        <f t="shared" si="110"/>
        <v/>
      </c>
      <c r="DI12" t="str">
        <f t="shared" si="111"/>
        <v/>
      </c>
      <c r="DJ12" t="str">
        <f t="shared" si="112"/>
        <v/>
      </c>
      <c r="DK12" t="str">
        <f t="shared" si="113"/>
        <v/>
      </c>
      <c r="DL12" t="str">
        <f t="shared" si="114"/>
        <v/>
      </c>
      <c r="DM12" t="str">
        <f t="shared" si="115"/>
        <v/>
      </c>
      <c r="DN12" t="str">
        <f t="shared" si="116"/>
        <v/>
      </c>
      <c r="DO12" t="str">
        <f t="shared" si="117"/>
        <v/>
      </c>
      <c r="DP12" t="str">
        <f t="shared" si="118"/>
        <v/>
      </c>
      <c r="DQ12" t="str">
        <f t="shared" si="119"/>
        <v/>
      </c>
      <c r="DR12" t="str">
        <f t="shared" si="120"/>
        <v/>
      </c>
      <c r="DS12" t="str">
        <f t="shared" si="121"/>
        <v/>
      </c>
      <c r="DT12" t="str">
        <f t="shared" si="122"/>
        <v/>
      </c>
      <c r="DU12" t="str">
        <f t="shared" si="123"/>
        <v/>
      </c>
      <c r="DV12" t="str">
        <f t="shared" si="124"/>
        <v/>
      </c>
      <c r="DW12" t="str">
        <f t="shared" si="125"/>
        <v/>
      </c>
      <c r="DX12" t="str">
        <f t="shared" si="126"/>
        <v/>
      </c>
      <c r="DY12" t="str">
        <f t="shared" si="127"/>
        <v/>
      </c>
      <c r="EA12" t="str">
        <f t="shared" si="128"/>
        <v/>
      </c>
      <c r="EB12" t="str">
        <f t="shared" si="129"/>
        <v/>
      </c>
      <c r="EC12" t="str">
        <f t="shared" si="130"/>
        <v/>
      </c>
      <c r="ED12" t="str">
        <f t="shared" si="131"/>
        <v/>
      </c>
      <c r="EE12" t="str">
        <f t="shared" si="132"/>
        <v/>
      </c>
      <c r="EF12" t="str">
        <f t="shared" si="133"/>
        <v/>
      </c>
      <c r="EG12" t="str">
        <f t="shared" si="134"/>
        <v/>
      </c>
      <c r="EH12" t="str">
        <f t="shared" si="135"/>
        <v/>
      </c>
      <c r="EI12" t="str">
        <f t="shared" si="136"/>
        <v/>
      </c>
      <c r="EJ12" t="str">
        <f t="shared" si="137"/>
        <v/>
      </c>
      <c r="EK12" t="str">
        <f t="shared" si="138"/>
        <v/>
      </c>
      <c r="EL12" t="str">
        <f t="shared" si="139"/>
        <v/>
      </c>
      <c r="EM12" t="str">
        <f t="shared" si="140"/>
        <v/>
      </c>
      <c r="EN12" t="str">
        <f t="shared" si="141"/>
        <v/>
      </c>
      <c r="EO12" t="str">
        <f t="shared" si="142"/>
        <v/>
      </c>
      <c r="EP12" t="str">
        <f t="shared" si="143"/>
        <v/>
      </c>
      <c r="ER12" t="str">
        <f t="shared" si="144"/>
        <v>25A-001.01.01.06.01.A.01Spuien 0-20% functieverlies</v>
      </c>
      <c r="ES12" t="s">
        <v>6925</v>
      </c>
      <c r="ET12" t="b">
        <v>1</v>
      </c>
      <c r="EU12" t="s">
        <v>89</v>
      </c>
      <c r="EV12" t="b">
        <v>0</v>
      </c>
      <c r="EW12" t="b">
        <v>1</v>
      </c>
      <c r="EX12">
        <v>1</v>
      </c>
      <c r="EZ12">
        <v>0</v>
      </c>
      <c r="FA12">
        <v>0</v>
      </c>
      <c r="FC12">
        <v>0</v>
      </c>
      <c r="FD12">
        <v>0</v>
      </c>
      <c r="FF12">
        <v>0</v>
      </c>
      <c r="FG12">
        <v>0</v>
      </c>
      <c r="FI12">
        <v>0</v>
      </c>
      <c r="FJ12">
        <v>0</v>
      </c>
      <c r="FL12">
        <v>5.0026000000000002</v>
      </c>
      <c r="FM12">
        <v>5.0026000000000002</v>
      </c>
      <c r="FO12" t="s">
        <v>89</v>
      </c>
    </row>
    <row r="13" spans="1:171" x14ac:dyDescent="0.25">
      <c r="A13" t="s">
        <v>10846</v>
      </c>
      <c r="B13" t="str">
        <f t="shared" si="0"/>
        <v/>
      </c>
      <c r="C13" t="str">
        <f t="shared" si="1"/>
        <v/>
      </c>
      <c r="D13" t="str">
        <f t="shared" si="2"/>
        <v/>
      </c>
      <c r="E13" t="str">
        <f t="shared" si="3"/>
        <v/>
      </c>
      <c r="F13" t="str">
        <f t="shared" si="4"/>
        <v/>
      </c>
      <c r="G13" t="str">
        <f t="shared" si="5"/>
        <v/>
      </c>
      <c r="H13" t="str">
        <f t="shared" si="6"/>
        <v/>
      </c>
      <c r="I13" t="str">
        <f t="shared" si="7"/>
        <v/>
      </c>
      <c r="J13" t="str">
        <f t="shared" si="8"/>
        <v/>
      </c>
      <c r="K13" t="str">
        <f t="shared" si="9"/>
        <v/>
      </c>
      <c r="L13" t="str">
        <f t="shared" si="10"/>
        <v/>
      </c>
      <c r="M13" t="str">
        <f t="shared" si="11"/>
        <v/>
      </c>
      <c r="N13" t="str">
        <f t="shared" si="12"/>
        <v/>
      </c>
      <c r="O13" t="str">
        <f t="shared" si="13"/>
        <v/>
      </c>
      <c r="P13" t="str">
        <f t="shared" si="14"/>
        <v/>
      </c>
      <c r="Q13" t="str">
        <f t="shared" si="15"/>
        <v/>
      </c>
      <c r="R13" t="str">
        <f t="shared" si="16"/>
        <v/>
      </c>
      <c r="S13" t="str">
        <f t="shared" si="17"/>
        <v/>
      </c>
      <c r="T13" t="str">
        <f t="shared" si="18"/>
        <v/>
      </c>
      <c r="U13" t="str">
        <f t="shared" si="19"/>
        <v/>
      </c>
      <c r="V13" t="str">
        <f t="shared" si="20"/>
        <v/>
      </c>
      <c r="W13" t="str">
        <f t="shared" si="21"/>
        <v/>
      </c>
      <c r="X13" t="str">
        <f t="shared" si="22"/>
        <v/>
      </c>
      <c r="Y13" t="str">
        <f t="shared" si="23"/>
        <v/>
      </c>
      <c r="Z13" t="str">
        <f t="shared" si="24"/>
        <v/>
      </c>
      <c r="AA13" t="str">
        <f t="shared" si="25"/>
        <v/>
      </c>
      <c r="AB13" t="str">
        <f t="shared" si="26"/>
        <v/>
      </c>
      <c r="AC13" t="str">
        <f t="shared" si="27"/>
        <v/>
      </c>
      <c r="AD13" t="str">
        <f t="shared" si="28"/>
        <v/>
      </c>
      <c r="AE13" t="str">
        <f t="shared" si="29"/>
        <v/>
      </c>
      <c r="AF13" t="str">
        <f t="shared" si="30"/>
        <v/>
      </c>
      <c r="AG13" t="str">
        <f t="shared" si="31"/>
        <v/>
      </c>
      <c r="AH13" t="str">
        <f t="shared" si="32"/>
        <v/>
      </c>
      <c r="AI13" t="str">
        <f t="shared" si="33"/>
        <v/>
      </c>
      <c r="AJ13" t="str">
        <f t="shared" si="34"/>
        <v/>
      </c>
      <c r="AK13" t="str">
        <f t="shared" si="35"/>
        <v/>
      </c>
      <c r="AL13" t="str">
        <f t="shared" si="36"/>
        <v/>
      </c>
      <c r="AM13" t="str">
        <f t="shared" si="37"/>
        <v/>
      </c>
      <c r="AN13" t="str">
        <f t="shared" si="38"/>
        <v/>
      </c>
      <c r="AO13" t="str">
        <f t="shared" si="39"/>
        <v/>
      </c>
      <c r="AP13" t="str">
        <f t="shared" si="40"/>
        <v/>
      </c>
      <c r="AQ13" t="str">
        <f t="shared" si="41"/>
        <v/>
      </c>
      <c r="AR13" t="str">
        <f t="shared" si="42"/>
        <v/>
      </c>
      <c r="AS13" t="str">
        <f t="shared" si="43"/>
        <v/>
      </c>
      <c r="AT13" t="str">
        <f t="shared" si="44"/>
        <v/>
      </c>
      <c r="AU13" t="str">
        <f t="shared" si="45"/>
        <v/>
      </c>
      <c r="AV13" t="str">
        <f t="shared" si="46"/>
        <v/>
      </c>
      <c r="AW13" t="str">
        <f t="shared" si="47"/>
        <v/>
      </c>
      <c r="AX13" t="str">
        <f t="shared" si="48"/>
        <v/>
      </c>
      <c r="AY13" t="str">
        <f t="shared" si="49"/>
        <v/>
      </c>
      <c r="AZ13" t="str">
        <f t="shared" si="50"/>
        <v/>
      </c>
      <c r="BA13" t="str">
        <f t="shared" si="51"/>
        <v/>
      </c>
      <c r="BB13" t="str">
        <f t="shared" si="52"/>
        <v/>
      </c>
      <c r="BC13" t="str">
        <f t="shared" si="53"/>
        <v/>
      </c>
      <c r="BD13" t="str">
        <f t="shared" si="54"/>
        <v/>
      </c>
      <c r="BE13" t="str">
        <f t="shared" si="55"/>
        <v/>
      </c>
      <c r="BF13" t="str">
        <f t="shared" si="56"/>
        <v/>
      </c>
      <c r="BG13" t="str">
        <f t="shared" si="57"/>
        <v/>
      </c>
      <c r="BH13" t="str">
        <f t="shared" si="58"/>
        <v/>
      </c>
      <c r="BI13" t="str">
        <f t="shared" si="59"/>
        <v/>
      </c>
      <c r="BJ13" t="str">
        <f t="shared" si="60"/>
        <v/>
      </c>
      <c r="BK13" t="str">
        <f t="shared" si="61"/>
        <v/>
      </c>
      <c r="BL13" t="str">
        <f t="shared" si="62"/>
        <v/>
      </c>
      <c r="BM13" t="str">
        <f t="shared" si="63"/>
        <v/>
      </c>
      <c r="BN13" t="str">
        <f t="shared" si="64"/>
        <v/>
      </c>
      <c r="BO13" t="str">
        <f t="shared" si="65"/>
        <v/>
      </c>
      <c r="BP13" t="str">
        <f t="shared" si="66"/>
        <v/>
      </c>
      <c r="BQ13" t="str">
        <f t="shared" si="67"/>
        <v/>
      </c>
      <c r="BR13" t="str">
        <f t="shared" si="68"/>
        <v/>
      </c>
      <c r="BS13" t="str">
        <f t="shared" si="69"/>
        <v/>
      </c>
      <c r="BT13" t="str">
        <f t="shared" si="70"/>
        <v/>
      </c>
      <c r="BU13" t="str">
        <f t="shared" si="71"/>
        <v/>
      </c>
      <c r="BV13" t="str">
        <f t="shared" si="72"/>
        <v/>
      </c>
      <c r="BW13" t="str">
        <f t="shared" si="73"/>
        <v/>
      </c>
      <c r="BX13" t="str">
        <f t="shared" si="74"/>
        <v/>
      </c>
      <c r="BY13" t="str">
        <f t="shared" si="75"/>
        <v/>
      </c>
      <c r="BZ13" t="str">
        <f t="shared" si="76"/>
        <v/>
      </c>
      <c r="CA13" t="str">
        <f t="shared" si="77"/>
        <v/>
      </c>
      <c r="CB13" t="str">
        <f t="shared" si="78"/>
        <v/>
      </c>
      <c r="CC13" t="str">
        <f t="shared" si="79"/>
        <v/>
      </c>
      <c r="CD13" t="str">
        <f t="shared" si="80"/>
        <v/>
      </c>
      <c r="CE13" t="str">
        <f t="shared" si="81"/>
        <v/>
      </c>
      <c r="CF13" t="str">
        <f t="shared" si="82"/>
        <v/>
      </c>
      <c r="CG13" t="str">
        <f t="shared" si="83"/>
        <v/>
      </c>
      <c r="CH13" t="str">
        <f t="shared" si="84"/>
        <v/>
      </c>
      <c r="CI13" t="str">
        <f t="shared" si="85"/>
        <v/>
      </c>
      <c r="CJ13" t="str">
        <f t="shared" si="86"/>
        <v/>
      </c>
      <c r="CK13" t="str">
        <f t="shared" si="87"/>
        <v/>
      </c>
      <c r="CL13" t="str">
        <f t="shared" si="88"/>
        <v/>
      </c>
      <c r="CM13" t="str">
        <f t="shared" si="89"/>
        <v/>
      </c>
      <c r="CN13" t="str">
        <f t="shared" si="90"/>
        <v/>
      </c>
      <c r="CO13" t="str">
        <f t="shared" si="91"/>
        <v/>
      </c>
      <c r="CP13" t="str">
        <f t="shared" si="92"/>
        <v/>
      </c>
      <c r="CQ13" t="str">
        <f t="shared" si="93"/>
        <v/>
      </c>
      <c r="CR13" t="str">
        <f t="shared" si="94"/>
        <v/>
      </c>
      <c r="CS13" t="str">
        <f t="shared" si="95"/>
        <v/>
      </c>
      <c r="CT13" t="str">
        <f t="shared" si="96"/>
        <v/>
      </c>
      <c r="CU13" t="str">
        <f t="shared" si="97"/>
        <v/>
      </c>
      <c r="CV13" t="str">
        <f t="shared" si="98"/>
        <v/>
      </c>
      <c r="CW13" t="str">
        <f t="shared" si="99"/>
        <v/>
      </c>
      <c r="CX13" t="str">
        <f t="shared" si="100"/>
        <v/>
      </c>
      <c r="CY13" t="str">
        <f t="shared" si="101"/>
        <v/>
      </c>
      <c r="CZ13" t="str">
        <f t="shared" si="102"/>
        <v/>
      </c>
      <c r="DA13" t="str">
        <f t="shared" si="103"/>
        <v/>
      </c>
      <c r="DB13" t="str">
        <f t="shared" si="104"/>
        <v/>
      </c>
      <c r="DC13" t="str">
        <f t="shared" si="105"/>
        <v/>
      </c>
      <c r="DD13" t="str">
        <f t="shared" si="106"/>
        <v/>
      </c>
      <c r="DE13" t="str">
        <f t="shared" si="107"/>
        <v/>
      </c>
      <c r="DF13" t="str">
        <f t="shared" si="108"/>
        <v/>
      </c>
      <c r="DG13" t="str">
        <f t="shared" si="109"/>
        <v/>
      </c>
      <c r="DH13" t="str">
        <f t="shared" si="110"/>
        <v/>
      </c>
      <c r="DI13" t="str">
        <f t="shared" si="111"/>
        <v/>
      </c>
      <c r="DJ13" t="str">
        <f t="shared" si="112"/>
        <v/>
      </c>
      <c r="DK13" t="str">
        <f t="shared" si="113"/>
        <v/>
      </c>
      <c r="DL13" t="str">
        <f t="shared" si="114"/>
        <v/>
      </c>
      <c r="DM13" t="str">
        <f t="shared" si="115"/>
        <v/>
      </c>
      <c r="DN13" t="b">
        <f t="shared" si="116"/>
        <v>1</v>
      </c>
      <c r="DO13" t="b">
        <f t="shared" si="117"/>
        <v>0</v>
      </c>
      <c r="DP13" t="b">
        <f t="shared" si="118"/>
        <v>0</v>
      </c>
      <c r="DQ13">
        <f t="shared" si="119"/>
        <v>2.5000000000000001E-5</v>
      </c>
      <c r="DR13" t="str">
        <f t="shared" si="120"/>
        <v/>
      </c>
      <c r="DS13" t="str">
        <f t="shared" si="121"/>
        <v/>
      </c>
      <c r="DT13" t="str">
        <f t="shared" si="122"/>
        <v/>
      </c>
      <c r="DU13" t="str">
        <f t="shared" si="123"/>
        <v/>
      </c>
      <c r="DV13" t="str">
        <f t="shared" si="124"/>
        <v/>
      </c>
      <c r="DW13" t="str">
        <f t="shared" si="125"/>
        <v/>
      </c>
      <c r="DX13" t="str">
        <f t="shared" si="126"/>
        <v/>
      </c>
      <c r="DY13" t="str">
        <f t="shared" si="127"/>
        <v/>
      </c>
      <c r="EA13" t="str">
        <f t="shared" si="128"/>
        <v/>
      </c>
      <c r="EB13" t="str">
        <f t="shared" si="129"/>
        <v/>
      </c>
      <c r="EC13" t="str">
        <f t="shared" si="130"/>
        <v/>
      </c>
      <c r="ED13" t="str">
        <f t="shared" si="131"/>
        <v/>
      </c>
      <c r="EE13" t="str">
        <f t="shared" si="132"/>
        <v/>
      </c>
      <c r="EF13" t="str">
        <f t="shared" si="133"/>
        <v/>
      </c>
      <c r="EG13" t="str">
        <f t="shared" si="134"/>
        <v/>
      </c>
      <c r="EH13" t="str">
        <f t="shared" si="135"/>
        <v/>
      </c>
      <c r="EI13" t="str">
        <f t="shared" si="136"/>
        <v/>
      </c>
      <c r="EJ13" t="str">
        <f t="shared" si="137"/>
        <v/>
      </c>
      <c r="EK13" t="str">
        <f t="shared" si="138"/>
        <v/>
      </c>
      <c r="EL13" t="str">
        <f t="shared" si="139"/>
        <v/>
      </c>
      <c r="EM13" t="str">
        <f t="shared" si="140"/>
        <v/>
      </c>
      <c r="EN13" t="str">
        <f t="shared" si="141"/>
        <v/>
      </c>
      <c r="EO13" t="str">
        <f t="shared" si="142"/>
        <v/>
      </c>
      <c r="EP13" t="str">
        <f t="shared" si="143"/>
        <v/>
      </c>
      <c r="ER13" t="str">
        <f t="shared" si="144"/>
        <v>25A-001.01.01.06.01.A.01Keren 81-100% functieverlies</v>
      </c>
      <c r="ES13" t="s">
        <v>6925</v>
      </c>
      <c r="ET13" t="b">
        <v>1</v>
      </c>
      <c r="EU13" t="s">
        <v>85</v>
      </c>
      <c r="EV13" t="b">
        <v>0</v>
      </c>
      <c r="EW13" t="b">
        <v>0</v>
      </c>
      <c r="EX13">
        <v>0.01</v>
      </c>
      <c r="EZ13">
        <v>0</v>
      </c>
      <c r="FA13">
        <v>0</v>
      </c>
      <c r="FC13">
        <v>0</v>
      </c>
      <c r="FD13">
        <v>0</v>
      </c>
      <c r="FF13">
        <v>0</v>
      </c>
      <c r="FG13">
        <v>0</v>
      </c>
      <c r="FI13">
        <v>0</v>
      </c>
      <c r="FJ13">
        <v>0</v>
      </c>
      <c r="FL13">
        <v>50.039200000000001</v>
      </c>
      <c r="FM13">
        <v>50.039200000000001</v>
      </c>
      <c r="FO13" t="s">
        <v>8874</v>
      </c>
    </row>
    <row r="14" spans="1:171" x14ac:dyDescent="0.25">
      <c r="A14" t="s">
        <v>6997</v>
      </c>
      <c r="B14" t="str">
        <f t="shared" si="0"/>
        <v/>
      </c>
      <c r="C14" t="str">
        <f t="shared" si="1"/>
        <v/>
      </c>
      <c r="D14" t="str">
        <f t="shared" si="2"/>
        <v/>
      </c>
      <c r="E14" t="str">
        <f t="shared" si="3"/>
        <v/>
      </c>
      <c r="F14" t="str">
        <f t="shared" si="4"/>
        <v/>
      </c>
      <c r="G14" t="str">
        <f t="shared" si="5"/>
        <v/>
      </c>
      <c r="H14" t="str">
        <f t="shared" si="6"/>
        <v/>
      </c>
      <c r="I14" t="str">
        <f t="shared" si="7"/>
        <v/>
      </c>
      <c r="J14" t="str">
        <f t="shared" si="8"/>
        <v/>
      </c>
      <c r="K14" t="str">
        <f t="shared" si="9"/>
        <v/>
      </c>
      <c r="L14" t="str">
        <f t="shared" si="10"/>
        <v/>
      </c>
      <c r="M14" t="str">
        <f t="shared" si="11"/>
        <v/>
      </c>
      <c r="N14" t="str">
        <f t="shared" si="12"/>
        <v/>
      </c>
      <c r="O14" t="str">
        <f t="shared" si="13"/>
        <v/>
      </c>
      <c r="P14" t="str">
        <f t="shared" si="14"/>
        <v/>
      </c>
      <c r="Q14" t="str">
        <f t="shared" si="15"/>
        <v/>
      </c>
      <c r="R14" t="str">
        <f t="shared" si="16"/>
        <v/>
      </c>
      <c r="S14" t="str">
        <f t="shared" si="17"/>
        <v/>
      </c>
      <c r="T14" t="str">
        <f t="shared" si="18"/>
        <v/>
      </c>
      <c r="U14" t="str">
        <f t="shared" si="19"/>
        <v/>
      </c>
      <c r="V14" t="b">
        <f t="shared" si="20"/>
        <v>1</v>
      </c>
      <c r="W14" t="b">
        <f t="shared" si="21"/>
        <v>0</v>
      </c>
      <c r="X14" t="b">
        <f t="shared" si="22"/>
        <v>0</v>
      </c>
      <c r="Y14">
        <f t="shared" si="23"/>
        <v>1</v>
      </c>
      <c r="Z14" t="str">
        <f t="shared" si="24"/>
        <v/>
      </c>
      <c r="AA14" t="str">
        <f t="shared" si="25"/>
        <v/>
      </c>
      <c r="AB14" t="str">
        <f t="shared" si="26"/>
        <v/>
      </c>
      <c r="AC14" t="str">
        <f t="shared" si="27"/>
        <v/>
      </c>
      <c r="AD14" t="str">
        <f t="shared" si="28"/>
        <v/>
      </c>
      <c r="AE14" t="str">
        <f t="shared" si="29"/>
        <v/>
      </c>
      <c r="AF14" t="str">
        <f t="shared" si="30"/>
        <v/>
      </c>
      <c r="AG14" t="str">
        <f t="shared" si="31"/>
        <v/>
      </c>
      <c r="AH14" t="str">
        <f t="shared" si="32"/>
        <v/>
      </c>
      <c r="AI14" t="str">
        <f t="shared" si="33"/>
        <v/>
      </c>
      <c r="AJ14" t="str">
        <f t="shared" si="34"/>
        <v/>
      </c>
      <c r="AK14" t="str">
        <f t="shared" si="35"/>
        <v/>
      </c>
      <c r="AL14" t="str">
        <f t="shared" si="36"/>
        <v/>
      </c>
      <c r="AM14" t="str">
        <f t="shared" si="37"/>
        <v/>
      </c>
      <c r="AN14" t="str">
        <f t="shared" si="38"/>
        <v/>
      </c>
      <c r="AO14" t="str">
        <f t="shared" si="39"/>
        <v/>
      </c>
      <c r="AP14" t="str">
        <f t="shared" si="40"/>
        <v/>
      </c>
      <c r="AQ14" t="str">
        <f t="shared" si="41"/>
        <v/>
      </c>
      <c r="AR14" t="str">
        <f t="shared" si="42"/>
        <v/>
      </c>
      <c r="AS14" t="str">
        <f t="shared" si="43"/>
        <v/>
      </c>
      <c r="AT14" t="str">
        <f t="shared" si="44"/>
        <v/>
      </c>
      <c r="AU14" t="str">
        <f t="shared" si="45"/>
        <v/>
      </c>
      <c r="AV14" t="str">
        <f t="shared" si="46"/>
        <v/>
      </c>
      <c r="AW14" t="str">
        <f t="shared" si="47"/>
        <v/>
      </c>
      <c r="AX14" t="str">
        <f t="shared" si="48"/>
        <v/>
      </c>
      <c r="AY14" t="str">
        <f t="shared" si="49"/>
        <v/>
      </c>
      <c r="AZ14" t="str">
        <f t="shared" si="50"/>
        <v/>
      </c>
      <c r="BA14" t="str">
        <f t="shared" si="51"/>
        <v/>
      </c>
      <c r="BB14" t="str">
        <f t="shared" si="52"/>
        <v/>
      </c>
      <c r="BC14" t="str">
        <f t="shared" si="53"/>
        <v/>
      </c>
      <c r="BD14" t="str">
        <f t="shared" si="54"/>
        <v/>
      </c>
      <c r="BE14" t="str">
        <f t="shared" si="55"/>
        <v/>
      </c>
      <c r="BF14" t="b">
        <f t="shared" si="56"/>
        <v>1</v>
      </c>
      <c r="BG14" t="b">
        <f t="shared" si="57"/>
        <v>0</v>
      </c>
      <c r="BH14" t="b">
        <f t="shared" si="58"/>
        <v>0</v>
      </c>
      <c r="BI14">
        <f t="shared" si="59"/>
        <v>0.01</v>
      </c>
      <c r="BJ14" t="str">
        <f t="shared" si="60"/>
        <v/>
      </c>
      <c r="BK14" t="str">
        <f t="shared" si="61"/>
        <v/>
      </c>
      <c r="BL14" t="str">
        <f t="shared" si="62"/>
        <v/>
      </c>
      <c r="BM14" t="str">
        <f t="shared" si="63"/>
        <v/>
      </c>
      <c r="BN14" t="str">
        <f t="shared" si="64"/>
        <v/>
      </c>
      <c r="BO14" t="str">
        <f t="shared" si="65"/>
        <v/>
      </c>
      <c r="BP14" t="str">
        <f t="shared" si="66"/>
        <v/>
      </c>
      <c r="BQ14" t="str">
        <f t="shared" si="67"/>
        <v/>
      </c>
      <c r="BR14" t="str">
        <f t="shared" si="68"/>
        <v/>
      </c>
      <c r="BS14" t="str">
        <f t="shared" si="69"/>
        <v/>
      </c>
      <c r="BT14" t="str">
        <f t="shared" si="70"/>
        <v/>
      </c>
      <c r="BU14" t="str">
        <f t="shared" si="71"/>
        <v/>
      </c>
      <c r="BV14" t="str">
        <f t="shared" si="72"/>
        <v/>
      </c>
      <c r="BW14" t="str">
        <f t="shared" si="73"/>
        <v/>
      </c>
      <c r="BX14" t="str">
        <f t="shared" si="74"/>
        <v/>
      </c>
      <c r="BY14" t="str">
        <f t="shared" si="75"/>
        <v/>
      </c>
      <c r="BZ14" t="str">
        <f t="shared" si="76"/>
        <v/>
      </c>
      <c r="CA14" t="str">
        <f t="shared" si="77"/>
        <v/>
      </c>
      <c r="CB14" t="str">
        <f t="shared" si="78"/>
        <v/>
      </c>
      <c r="CC14" t="str">
        <f t="shared" si="79"/>
        <v/>
      </c>
      <c r="CD14" t="str">
        <f t="shared" si="80"/>
        <v/>
      </c>
      <c r="CE14" t="str">
        <f t="shared" si="81"/>
        <v/>
      </c>
      <c r="CF14" t="str">
        <f t="shared" si="82"/>
        <v/>
      </c>
      <c r="CG14" t="str">
        <f t="shared" si="83"/>
        <v/>
      </c>
      <c r="CH14" t="str">
        <f t="shared" si="84"/>
        <v/>
      </c>
      <c r="CI14" t="str">
        <f t="shared" si="85"/>
        <v/>
      </c>
      <c r="CJ14" t="str">
        <f t="shared" si="86"/>
        <v/>
      </c>
      <c r="CK14" t="str">
        <f t="shared" si="87"/>
        <v/>
      </c>
      <c r="CL14" t="str">
        <f t="shared" si="88"/>
        <v/>
      </c>
      <c r="CM14" t="str">
        <f t="shared" si="89"/>
        <v/>
      </c>
      <c r="CN14" t="str">
        <f t="shared" si="90"/>
        <v/>
      </c>
      <c r="CO14" t="str">
        <f t="shared" si="91"/>
        <v/>
      </c>
      <c r="CP14" t="str">
        <f t="shared" si="92"/>
        <v/>
      </c>
      <c r="CQ14" t="str">
        <f t="shared" si="93"/>
        <v/>
      </c>
      <c r="CR14" t="str">
        <f t="shared" si="94"/>
        <v/>
      </c>
      <c r="CS14" t="str">
        <f t="shared" si="95"/>
        <v/>
      </c>
      <c r="CT14" t="str">
        <f t="shared" si="96"/>
        <v/>
      </c>
      <c r="CU14" t="str">
        <f t="shared" si="97"/>
        <v/>
      </c>
      <c r="CV14" t="str">
        <f t="shared" si="98"/>
        <v/>
      </c>
      <c r="CW14" t="str">
        <f t="shared" si="99"/>
        <v/>
      </c>
      <c r="CX14" t="str">
        <f t="shared" si="100"/>
        <v/>
      </c>
      <c r="CY14" t="str">
        <f t="shared" si="101"/>
        <v/>
      </c>
      <c r="CZ14" t="str">
        <f t="shared" si="102"/>
        <v/>
      </c>
      <c r="DA14" t="str">
        <f t="shared" si="103"/>
        <v/>
      </c>
      <c r="DB14" t="str">
        <f t="shared" si="104"/>
        <v/>
      </c>
      <c r="DC14" t="str">
        <f t="shared" si="105"/>
        <v/>
      </c>
      <c r="DD14" t="str">
        <f t="shared" si="106"/>
        <v/>
      </c>
      <c r="DE14" t="str">
        <f t="shared" si="107"/>
        <v/>
      </c>
      <c r="DF14" t="str">
        <f t="shared" si="108"/>
        <v/>
      </c>
      <c r="DG14" t="str">
        <f t="shared" si="109"/>
        <v/>
      </c>
      <c r="DH14" t="str">
        <f t="shared" si="110"/>
        <v/>
      </c>
      <c r="DI14" t="str">
        <f t="shared" si="111"/>
        <v/>
      </c>
      <c r="DJ14" t="str">
        <f t="shared" si="112"/>
        <v/>
      </c>
      <c r="DK14" t="str">
        <f t="shared" si="113"/>
        <v/>
      </c>
      <c r="DL14" t="str">
        <f t="shared" si="114"/>
        <v/>
      </c>
      <c r="DM14" t="str">
        <f t="shared" si="115"/>
        <v/>
      </c>
      <c r="DN14" t="str">
        <f t="shared" si="116"/>
        <v/>
      </c>
      <c r="DO14" t="str">
        <f t="shared" si="117"/>
        <v/>
      </c>
      <c r="DP14" t="str">
        <f t="shared" si="118"/>
        <v/>
      </c>
      <c r="DQ14" t="str">
        <f t="shared" si="119"/>
        <v/>
      </c>
      <c r="DR14" t="str">
        <f t="shared" si="120"/>
        <v/>
      </c>
      <c r="DS14" t="str">
        <f t="shared" si="121"/>
        <v/>
      </c>
      <c r="DT14" t="str">
        <f t="shared" si="122"/>
        <v/>
      </c>
      <c r="DU14" t="str">
        <f t="shared" si="123"/>
        <v/>
      </c>
      <c r="DV14" t="str">
        <f t="shared" si="124"/>
        <v/>
      </c>
      <c r="DW14" t="str">
        <f t="shared" si="125"/>
        <v/>
      </c>
      <c r="DX14" t="str">
        <f t="shared" si="126"/>
        <v/>
      </c>
      <c r="DY14" t="str">
        <f t="shared" si="127"/>
        <v/>
      </c>
      <c r="EA14" t="str">
        <f t="shared" si="128"/>
        <v/>
      </c>
      <c r="EB14" t="str">
        <f t="shared" si="129"/>
        <v/>
      </c>
      <c r="EC14" t="str">
        <f t="shared" si="130"/>
        <v/>
      </c>
      <c r="ED14" t="str">
        <f t="shared" si="131"/>
        <v/>
      </c>
      <c r="EE14" t="str">
        <f t="shared" si="132"/>
        <v/>
      </c>
      <c r="EF14" t="str">
        <f t="shared" si="133"/>
        <v/>
      </c>
      <c r="EG14" t="str">
        <f t="shared" si="134"/>
        <v/>
      </c>
      <c r="EH14" t="str">
        <f t="shared" si="135"/>
        <v/>
      </c>
      <c r="EI14" t="str">
        <f t="shared" si="136"/>
        <v/>
      </c>
      <c r="EJ14" t="str">
        <f t="shared" si="137"/>
        <v/>
      </c>
      <c r="EK14" t="str">
        <f t="shared" si="138"/>
        <v/>
      </c>
      <c r="EL14" t="str">
        <f t="shared" si="139"/>
        <v/>
      </c>
      <c r="EM14" t="str">
        <f t="shared" si="140"/>
        <v/>
      </c>
      <c r="EN14" t="str">
        <f t="shared" si="141"/>
        <v/>
      </c>
      <c r="EO14" t="str">
        <f t="shared" si="142"/>
        <v/>
      </c>
      <c r="EP14" t="str">
        <f t="shared" si="143"/>
        <v/>
      </c>
      <c r="ER14" t="str">
        <f t="shared" si="144"/>
        <v>25A-001.01.05.07.01.A.01Spuien 0-20% functieverlies</v>
      </c>
      <c r="ES14" t="s">
        <v>6927</v>
      </c>
      <c r="ET14" t="b">
        <v>1</v>
      </c>
      <c r="EU14" t="s">
        <v>89</v>
      </c>
      <c r="EV14" t="b">
        <v>0</v>
      </c>
      <c r="EW14" t="b">
        <v>1</v>
      </c>
      <c r="EX14">
        <v>1</v>
      </c>
      <c r="EZ14">
        <v>0</v>
      </c>
      <c r="FA14">
        <v>0</v>
      </c>
      <c r="FC14">
        <v>0</v>
      </c>
      <c r="FD14">
        <v>0</v>
      </c>
      <c r="FF14">
        <v>0</v>
      </c>
      <c r="FG14">
        <v>0</v>
      </c>
      <c r="FI14">
        <v>0</v>
      </c>
      <c r="FJ14">
        <v>0</v>
      </c>
      <c r="FL14">
        <v>8.3145000000000007</v>
      </c>
      <c r="FM14">
        <v>8.3145000000000007</v>
      </c>
      <c r="FO14" t="s">
        <v>89</v>
      </c>
    </row>
    <row r="15" spans="1:171" x14ac:dyDescent="0.25">
      <c r="A15" t="s">
        <v>6952</v>
      </c>
      <c r="B15" t="str">
        <f t="shared" si="0"/>
        <v/>
      </c>
      <c r="C15" t="str">
        <f t="shared" si="1"/>
        <v/>
      </c>
      <c r="D15" t="str">
        <f t="shared" si="2"/>
        <v/>
      </c>
      <c r="E15" t="str">
        <f t="shared" si="3"/>
        <v/>
      </c>
      <c r="F15" t="str">
        <f t="shared" si="4"/>
        <v/>
      </c>
      <c r="G15" t="str">
        <f t="shared" si="5"/>
        <v/>
      </c>
      <c r="H15" t="str">
        <f t="shared" si="6"/>
        <v/>
      </c>
      <c r="I15" t="str">
        <f t="shared" si="7"/>
        <v/>
      </c>
      <c r="J15" t="str">
        <f t="shared" si="8"/>
        <v/>
      </c>
      <c r="K15" t="str">
        <f t="shared" si="9"/>
        <v/>
      </c>
      <c r="L15" t="str">
        <f t="shared" si="10"/>
        <v/>
      </c>
      <c r="M15" t="str">
        <f t="shared" si="11"/>
        <v/>
      </c>
      <c r="N15" t="str">
        <f t="shared" si="12"/>
        <v/>
      </c>
      <c r="O15" t="str">
        <f t="shared" si="13"/>
        <v/>
      </c>
      <c r="P15" t="str">
        <f t="shared" si="14"/>
        <v/>
      </c>
      <c r="Q15" t="str">
        <f t="shared" si="15"/>
        <v/>
      </c>
      <c r="R15" t="str">
        <f t="shared" si="16"/>
        <v/>
      </c>
      <c r="S15" t="str">
        <f t="shared" si="17"/>
        <v/>
      </c>
      <c r="T15" t="str">
        <f t="shared" si="18"/>
        <v/>
      </c>
      <c r="U15" t="str">
        <f t="shared" si="19"/>
        <v/>
      </c>
      <c r="V15" t="b">
        <f t="shared" si="20"/>
        <v>1</v>
      </c>
      <c r="W15" t="b">
        <f t="shared" si="21"/>
        <v>0</v>
      </c>
      <c r="X15" t="b">
        <f t="shared" si="22"/>
        <v>1</v>
      </c>
      <c r="Y15">
        <f t="shared" si="23"/>
        <v>1</v>
      </c>
      <c r="Z15" t="str">
        <f t="shared" si="24"/>
        <v/>
      </c>
      <c r="AA15" t="str">
        <f t="shared" si="25"/>
        <v/>
      </c>
      <c r="AB15" t="str">
        <f t="shared" si="26"/>
        <v/>
      </c>
      <c r="AC15" t="str">
        <f t="shared" si="27"/>
        <v/>
      </c>
      <c r="AD15" t="str">
        <f t="shared" si="28"/>
        <v/>
      </c>
      <c r="AE15" t="str">
        <f t="shared" si="29"/>
        <v/>
      </c>
      <c r="AF15" t="str">
        <f t="shared" si="30"/>
        <v/>
      </c>
      <c r="AG15" t="str">
        <f t="shared" si="31"/>
        <v/>
      </c>
      <c r="AH15" t="str">
        <f t="shared" si="32"/>
        <v/>
      </c>
      <c r="AI15" t="str">
        <f t="shared" si="33"/>
        <v/>
      </c>
      <c r="AJ15" t="str">
        <f t="shared" si="34"/>
        <v/>
      </c>
      <c r="AK15" t="str">
        <f t="shared" si="35"/>
        <v/>
      </c>
      <c r="AL15" t="str">
        <f t="shared" si="36"/>
        <v/>
      </c>
      <c r="AM15" t="str">
        <f t="shared" si="37"/>
        <v/>
      </c>
      <c r="AN15" t="str">
        <f t="shared" si="38"/>
        <v/>
      </c>
      <c r="AO15" t="str">
        <f t="shared" si="39"/>
        <v/>
      </c>
      <c r="AP15" t="str">
        <f t="shared" si="40"/>
        <v/>
      </c>
      <c r="AQ15" t="str">
        <f t="shared" si="41"/>
        <v/>
      </c>
      <c r="AR15" t="str">
        <f t="shared" si="42"/>
        <v/>
      </c>
      <c r="AS15" t="str">
        <f t="shared" si="43"/>
        <v/>
      </c>
      <c r="AT15" t="str">
        <f t="shared" si="44"/>
        <v/>
      </c>
      <c r="AU15" t="str">
        <f t="shared" si="45"/>
        <v/>
      </c>
      <c r="AV15" t="str">
        <f t="shared" si="46"/>
        <v/>
      </c>
      <c r="AW15" t="str">
        <f t="shared" si="47"/>
        <v/>
      </c>
      <c r="AX15" t="str">
        <f t="shared" si="48"/>
        <v/>
      </c>
      <c r="AY15" t="str">
        <f t="shared" si="49"/>
        <v/>
      </c>
      <c r="AZ15" t="str">
        <f t="shared" si="50"/>
        <v/>
      </c>
      <c r="BA15" t="str">
        <f t="shared" si="51"/>
        <v/>
      </c>
      <c r="BB15" t="str">
        <f t="shared" si="52"/>
        <v/>
      </c>
      <c r="BC15" t="str">
        <f t="shared" si="53"/>
        <v/>
      </c>
      <c r="BD15" t="str">
        <f t="shared" si="54"/>
        <v/>
      </c>
      <c r="BE15" t="str">
        <f t="shared" si="55"/>
        <v/>
      </c>
      <c r="BF15" t="b">
        <f t="shared" si="56"/>
        <v>1</v>
      </c>
      <c r="BG15" t="b">
        <f t="shared" si="57"/>
        <v>0</v>
      </c>
      <c r="BH15" t="b">
        <f t="shared" si="58"/>
        <v>0</v>
      </c>
      <c r="BI15">
        <f t="shared" si="59"/>
        <v>0.01</v>
      </c>
      <c r="BJ15" t="str">
        <f t="shared" si="60"/>
        <v/>
      </c>
      <c r="BK15" t="str">
        <f t="shared" si="61"/>
        <v/>
      </c>
      <c r="BL15" t="str">
        <f t="shared" si="62"/>
        <v/>
      </c>
      <c r="BM15" t="str">
        <f t="shared" si="63"/>
        <v/>
      </c>
      <c r="BN15" t="str">
        <f t="shared" si="64"/>
        <v/>
      </c>
      <c r="BO15" t="str">
        <f t="shared" si="65"/>
        <v/>
      </c>
      <c r="BP15" t="str">
        <f t="shared" si="66"/>
        <v/>
      </c>
      <c r="BQ15" t="str">
        <f t="shared" si="67"/>
        <v/>
      </c>
      <c r="BR15" t="str">
        <f t="shared" si="68"/>
        <v/>
      </c>
      <c r="BS15" t="str">
        <f t="shared" si="69"/>
        <v/>
      </c>
      <c r="BT15" t="str">
        <f t="shared" si="70"/>
        <v/>
      </c>
      <c r="BU15" t="str">
        <f t="shared" si="71"/>
        <v/>
      </c>
      <c r="BV15" t="str">
        <f t="shared" si="72"/>
        <v/>
      </c>
      <c r="BW15" t="str">
        <f t="shared" si="73"/>
        <v/>
      </c>
      <c r="BX15" t="str">
        <f t="shared" si="74"/>
        <v/>
      </c>
      <c r="BY15" t="str">
        <f t="shared" si="75"/>
        <v/>
      </c>
      <c r="BZ15" t="str">
        <f t="shared" si="76"/>
        <v/>
      </c>
      <c r="CA15" t="str">
        <f t="shared" si="77"/>
        <v/>
      </c>
      <c r="CB15" t="str">
        <f t="shared" si="78"/>
        <v/>
      </c>
      <c r="CC15" t="str">
        <f t="shared" si="79"/>
        <v/>
      </c>
      <c r="CD15" t="str">
        <f t="shared" si="80"/>
        <v/>
      </c>
      <c r="CE15" t="str">
        <f t="shared" si="81"/>
        <v/>
      </c>
      <c r="CF15" t="str">
        <f t="shared" si="82"/>
        <v/>
      </c>
      <c r="CG15" t="str">
        <f t="shared" si="83"/>
        <v/>
      </c>
      <c r="CH15" t="str">
        <f t="shared" si="84"/>
        <v/>
      </c>
      <c r="CI15" t="str">
        <f t="shared" si="85"/>
        <v/>
      </c>
      <c r="CJ15" t="str">
        <f t="shared" si="86"/>
        <v/>
      </c>
      <c r="CK15" t="str">
        <f t="shared" si="87"/>
        <v/>
      </c>
      <c r="CL15" t="str">
        <f t="shared" si="88"/>
        <v/>
      </c>
      <c r="CM15" t="str">
        <f t="shared" si="89"/>
        <v/>
      </c>
      <c r="CN15" t="str">
        <f t="shared" si="90"/>
        <v/>
      </c>
      <c r="CO15" t="str">
        <f t="shared" si="91"/>
        <v/>
      </c>
      <c r="CP15" t="str">
        <f t="shared" si="92"/>
        <v/>
      </c>
      <c r="CQ15" t="str">
        <f t="shared" si="93"/>
        <v/>
      </c>
      <c r="CR15" t="str">
        <f t="shared" si="94"/>
        <v/>
      </c>
      <c r="CS15" t="str">
        <f t="shared" si="95"/>
        <v/>
      </c>
      <c r="CT15" t="str">
        <f t="shared" si="96"/>
        <v/>
      </c>
      <c r="CU15" t="str">
        <f t="shared" si="97"/>
        <v/>
      </c>
      <c r="CV15" t="str">
        <f t="shared" si="98"/>
        <v/>
      </c>
      <c r="CW15" t="str">
        <f t="shared" si="99"/>
        <v/>
      </c>
      <c r="CX15" t="str">
        <f t="shared" si="100"/>
        <v/>
      </c>
      <c r="CY15" t="str">
        <f t="shared" si="101"/>
        <v/>
      </c>
      <c r="CZ15" t="str">
        <f t="shared" si="102"/>
        <v/>
      </c>
      <c r="DA15" t="str">
        <f t="shared" si="103"/>
        <v/>
      </c>
      <c r="DB15" t="str">
        <f t="shared" si="104"/>
        <v/>
      </c>
      <c r="DC15" t="str">
        <f t="shared" si="105"/>
        <v/>
      </c>
      <c r="DD15" t="str">
        <f t="shared" si="106"/>
        <v/>
      </c>
      <c r="DE15" t="str">
        <f t="shared" si="107"/>
        <v/>
      </c>
      <c r="DF15" t="str">
        <f t="shared" si="108"/>
        <v/>
      </c>
      <c r="DG15" t="str">
        <f t="shared" si="109"/>
        <v/>
      </c>
      <c r="DH15" t="str">
        <f t="shared" si="110"/>
        <v/>
      </c>
      <c r="DI15" t="str">
        <f t="shared" si="111"/>
        <v/>
      </c>
      <c r="DJ15" t="str">
        <f t="shared" si="112"/>
        <v/>
      </c>
      <c r="DK15" t="str">
        <f t="shared" si="113"/>
        <v/>
      </c>
      <c r="DL15" t="str">
        <f t="shared" si="114"/>
        <v/>
      </c>
      <c r="DM15" t="str">
        <f t="shared" si="115"/>
        <v/>
      </c>
      <c r="DN15" t="str">
        <f t="shared" si="116"/>
        <v/>
      </c>
      <c r="DO15" t="str">
        <f t="shared" si="117"/>
        <v/>
      </c>
      <c r="DP15" t="str">
        <f t="shared" si="118"/>
        <v/>
      </c>
      <c r="DQ15" t="str">
        <f t="shared" si="119"/>
        <v/>
      </c>
      <c r="DR15" t="str">
        <f t="shared" si="120"/>
        <v/>
      </c>
      <c r="DS15" t="str">
        <f t="shared" si="121"/>
        <v/>
      </c>
      <c r="DT15" t="str">
        <f t="shared" si="122"/>
        <v/>
      </c>
      <c r="DU15" t="str">
        <f t="shared" si="123"/>
        <v/>
      </c>
      <c r="DV15" t="str">
        <f t="shared" si="124"/>
        <v/>
      </c>
      <c r="DW15" t="str">
        <f t="shared" si="125"/>
        <v/>
      </c>
      <c r="DX15" t="str">
        <f t="shared" si="126"/>
        <v/>
      </c>
      <c r="DY15" t="str">
        <f t="shared" si="127"/>
        <v/>
      </c>
      <c r="EA15" t="str">
        <f t="shared" si="128"/>
        <v/>
      </c>
      <c r="EB15" t="str">
        <f t="shared" si="129"/>
        <v/>
      </c>
      <c r="EC15" t="str">
        <f t="shared" si="130"/>
        <v/>
      </c>
      <c r="ED15" t="str">
        <f t="shared" si="131"/>
        <v/>
      </c>
      <c r="EE15" t="str">
        <f t="shared" si="132"/>
        <v/>
      </c>
      <c r="EF15" t="str">
        <f t="shared" si="133"/>
        <v/>
      </c>
      <c r="EG15" t="str">
        <f t="shared" si="134"/>
        <v/>
      </c>
      <c r="EH15" t="str">
        <f t="shared" si="135"/>
        <v/>
      </c>
      <c r="EI15" t="str">
        <f t="shared" si="136"/>
        <v/>
      </c>
      <c r="EJ15" t="str">
        <f t="shared" si="137"/>
        <v/>
      </c>
      <c r="EK15" t="str">
        <f t="shared" si="138"/>
        <v/>
      </c>
      <c r="EL15" t="str">
        <f t="shared" si="139"/>
        <v/>
      </c>
      <c r="EM15" t="str">
        <f t="shared" si="140"/>
        <v/>
      </c>
      <c r="EN15" t="str">
        <f t="shared" si="141"/>
        <v/>
      </c>
      <c r="EO15" t="str">
        <f t="shared" si="142"/>
        <v/>
      </c>
      <c r="EP15" t="str">
        <f t="shared" si="143"/>
        <v/>
      </c>
      <c r="ER15" t="str">
        <f t="shared" si="144"/>
        <v>25A-001.01.05.08.01.A.01Secundaire functionaliteit</v>
      </c>
      <c r="ES15" t="s">
        <v>10796</v>
      </c>
      <c r="ET15" t="b">
        <v>1</v>
      </c>
      <c r="EU15" t="s">
        <v>77</v>
      </c>
      <c r="EV15" t="b">
        <v>0</v>
      </c>
      <c r="EW15" t="b">
        <v>1</v>
      </c>
      <c r="EX15">
        <v>1</v>
      </c>
      <c r="EZ15">
        <v>0</v>
      </c>
      <c r="FA15">
        <v>0</v>
      </c>
      <c r="FC15">
        <v>75</v>
      </c>
      <c r="FD15">
        <v>1</v>
      </c>
      <c r="FF15">
        <v>0</v>
      </c>
      <c r="FG15">
        <v>0</v>
      </c>
      <c r="FI15">
        <v>0</v>
      </c>
      <c r="FJ15">
        <v>4</v>
      </c>
      <c r="FL15">
        <v>0.99419999999999997</v>
      </c>
      <c r="FM15">
        <v>9.2399999999999996E-2</v>
      </c>
      <c r="FO15" t="s">
        <v>77</v>
      </c>
    </row>
    <row r="16" spans="1:171" x14ac:dyDescent="0.25">
      <c r="A16" t="s">
        <v>7021</v>
      </c>
      <c r="B16" t="str">
        <f t="shared" si="0"/>
        <v/>
      </c>
      <c r="C16" t="str">
        <f t="shared" si="1"/>
        <v/>
      </c>
      <c r="D16" t="str">
        <f t="shared" si="2"/>
        <v/>
      </c>
      <c r="E16" t="str">
        <f t="shared" si="3"/>
        <v/>
      </c>
      <c r="F16" t="str">
        <f t="shared" si="4"/>
        <v/>
      </c>
      <c r="G16" t="str">
        <f t="shared" si="5"/>
        <v/>
      </c>
      <c r="H16" t="str">
        <f t="shared" si="6"/>
        <v/>
      </c>
      <c r="I16" t="str">
        <f t="shared" si="7"/>
        <v/>
      </c>
      <c r="J16" t="str">
        <f t="shared" si="8"/>
        <v/>
      </c>
      <c r="K16" t="str">
        <f t="shared" si="9"/>
        <v/>
      </c>
      <c r="L16" t="str">
        <f t="shared" si="10"/>
        <v/>
      </c>
      <c r="M16" t="str">
        <f t="shared" si="11"/>
        <v/>
      </c>
      <c r="N16" t="str">
        <f t="shared" si="12"/>
        <v/>
      </c>
      <c r="O16" t="str">
        <f t="shared" si="13"/>
        <v/>
      </c>
      <c r="P16" t="str">
        <f t="shared" si="14"/>
        <v/>
      </c>
      <c r="Q16" t="str">
        <f t="shared" si="15"/>
        <v/>
      </c>
      <c r="R16" t="str">
        <f t="shared" si="16"/>
        <v/>
      </c>
      <c r="S16" t="str">
        <f t="shared" si="17"/>
        <v/>
      </c>
      <c r="T16" t="str">
        <f t="shared" si="18"/>
        <v/>
      </c>
      <c r="U16" t="str">
        <f t="shared" si="19"/>
        <v/>
      </c>
      <c r="V16" t="b">
        <f t="shared" si="20"/>
        <v>1</v>
      </c>
      <c r="W16" t="b">
        <f t="shared" si="21"/>
        <v>1</v>
      </c>
      <c r="X16" t="b">
        <f t="shared" si="22"/>
        <v>1</v>
      </c>
      <c r="Y16">
        <f t="shared" si="23"/>
        <v>1</v>
      </c>
      <c r="Z16" t="str">
        <f t="shared" si="24"/>
        <v/>
      </c>
      <c r="AA16" t="str">
        <f t="shared" si="25"/>
        <v/>
      </c>
      <c r="AB16" t="str">
        <f t="shared" si="26"/>
        <v/>
      </c>
      <c r="AC16" t="str">
        <f t="shared" si="27"/>
        <v/>
      </c>
      <c r="AD16" t="str">
        <f t="shared" si="28"/>
        <v/>
      </c>
      <c r="AE16" t="str">
        <f t="shared" si="29"/>
        <v/>
      </c>
      <c r="AF16" t="str">
        <f t="shared" si="30"/>
        <v/>
      </c>
      <c r="AG16" t="str">
        <f t="shared" si="31"/>
        <v/>
      </c>
      <c r="AH16" t="str">
        <f t="shared" si="32"/>
        <v/>
      </c>
      <c r="AI16" t="str">
        <f t="shared" si="33"/>
        <v/>
      </c>
      <c r="AJ16" t="str">
        <f t="shared" si="34"/>
        <v/>
      </c>
      <c r="AK16" t="str">
        <f t="shared" si="35"/>
        <v/>
      </c>
      <c r="AL16" t="str">
        <f t="shared" si="36"/>
        <v/>
      </c>
      <c r="AM16" t="str">
        <f t="shared" si="37"/>
        <v/>
      </c>
      <c r="AN16" t="str">
        <f t="shared" si="38"/>
        <v/>
      </c>
      <c r="AO16" t="str">
        <f t="shared" si="39"/>
        <v/>
      </c>
      <c r="AP16" t="str">
        <f t="shared" si="40"/>
        <v/>
      </c>
      <c r="AQ16" t="str">
        <f t="shared" si="41"/>
        <v/>
      </c>
      <c r="AR16" t="str">
        <f t="shared" si="42"/>
        <v/>
      </c>
      <c r="AS16" t="str">
        <f t="shared" si="43"/>
        <v/>
      </c>
      <c r="AT16" t="str">
        <f t="shared" si="44"/>
        <v/>
      </c>
      <c r="AU16" t="str">
        <f t="shared" si="45"/>
        <v/>
      </c>
      <c r="AV16" t="str">
        <f t="shared" si="46"/>
        <v/>
      </c>
      <c r="AW16" t="str">
        <f t="shared" si="47"/>
        <v/>
      </c>
      <c r="AX16" t="str">
        <f t="shared" si="48"/>
        <v/>
      </c>
      <c r="AY16" t="str">
        <f t="shared" si="49"/>
        <v/>
      </c>
      <c r="AZ16" t="str">
        <f t="shared" si="50"/>
        <v/>
      </c>
      <c r="BA16" t="str">
        <f t="shared" si="51"/>
        <v/>
      </c>
      <c r="BB16" t="str">
        <f t="shared" si="52"/>
        <v/>
      </c>
      <c r="BC16" t="str">
        <f t="shared" si="53"/>
        <v/>
      </c>
      <c r="BD16" t="str">
        <f t="shared" si="54"/>
        <v/>
      </c>
      <c r="BE16" t="str">
        <f t="shared" si="55"/>
        <v/>
      </c>
      <c r="BF16" t="b">
        <f t="shared" si="56"/>
        <v>1</v>
      </c>
      <c r="BG16" t="b">
        <f t="shared" si="57"/>
        <v>0</v>
      </c>
      <c r="BH16" t="b">
        <f t="shared" si="58"/>
        <v>0</v>
      </c>
      <c r="BI16">
        <f t="shared" si="59"/>
        <v>0.01</v>
      </c>
      <c r="BJ16" t="str">
        <f t="shared" si="60"/>
        <v/>
      </c>
      <c r="BK16" t="str">
        <f t="shared" si="61"/>
        <v/>
      </c>
      <c r="BL16" t="str">
        <f t="shared" si="62"/>
        <v/>
      </c>
      <c r="BM16" t="str">
        <f t="shared" si="63"/>
        <v/>
      </c>
      <c r="BN16" t="str">
        <f t="shared" si="64"/>
        <v/>
      </c>
      <c r="BO16" t="str">
        <f t="shared" si="65"/>
        <v/>
      </c>
      <c r="BP16" t="str">
        <f t="shared" si="66"/>
        <v/>
      </c>
      <c r="BQ16" t="str">
        <f t="shared" si="67"/>
        <v/>
      </c>
      <c r="BR16" t="str">
        <f t="shared" si="68"/>
        <v/>
      </c>
      <c r="BS16" t="str">
        <f t="shared" si="69"/>
        <v/>
      </c>
      <c r="BT16" t="str">
        <f t="shared" si="70"/>
        <v/>
      </c>
      <c r="BU16" t="str">
        <f t="shared" si="71"/>
        <v/>
      </c>
      <c r="BV16" t="str">
        <f t="shared" si="72"/>
        <v/>
      </c>
      <c r="BW16" t="str">
        <f t="shared" si="73"/>
        <v/>
      </c>
      <c r="BX16" t="str">
        <f t="shared" si="74"/>
        <v/>
      </c>
      <c r="BY16" t="str">
        <f t="shared" si="75"/>
        <v/>
      </c>
      <c r="BZ16" t="str">
        <f t="shared" si="76"/>
        <v/>
      </c>
      <c r="CA16" t="str">
        <f t="shared" si="77"/>
        <v/>
      </c>
      <c r="CB16" t="str">
        <f t="shared" si="78"/>
        <v/>
      </c>
      <c r="CC16" t="str">
        <f t="shared" si="79"/>
        <v/>
      </c>
      <c r="CD16" t="str">
        <f t="shared" si="80"/>
        <v/>
      </c>
      <c r="CE16" t="str">
        <f t="shared" si="81"/>
        <v/>
      </c>
      <c r="CF16" t="str">
        <f t="shared" si="82"/>
        <v/>
      </c>
      <c r="CG16" t="str">
        <f t="shared" si="83"/>
        <v/>
      </c>
      <c r="CH16" t="str">
        <f t="shared" si="84"/>
        <v/>
      </c>
      <c r="CI16" t="str">
        <f t="shared" si="85"/>
        <v/>
      </c>
      <c r="CJ16" t="str">
        <f t="shared" si="86"/>
        <v/>
      </c>
      <c r="CK16" t="str">
        <f t="shared" si="87"/>
        <v/>
      </c>
      <c r="CL16" t="str">
        <f t="shared" si="88"/>
        <v/>
      </c>
      <c r="CM16" t="str">
        <f t="shared" si="89"/>
        <v/>
      </c>
      <c r="CN16" t="str">
        <f t="shared" si="90"/>
        <v/>
      </c>
      <c r="CO16" t="str">
        <f t="shared" si="91"/>
        <v/>
      </c>
      <c r="CP16" t="str">
        <f t="shared" si="92"/>
        <v/>
      </c>
      <c r="CQ16" t="str">
        <f t="shared" si="93"/>
        <v/>
      </c>
      <c r="CR16" t="str">
        <f t="shared" si="94"/>
        <v/>
      </c>
      <c r="CS16" t="str">
        <f t="shared" si="95"/>
        <v/>
      </c>
      <c r="CT16" t="str">
        <f t="shared" si="96"/>
        <v/>
      </c>
      <c r="CU16" t="str">
        <f t="shared" si="97"/>
        <v/>
      </c>
      <c r="CV16" t="str">
        <f t="shared" si="98"/>
        <v/>
      </c>
      <c r="CW16" t="str">
        <f t="shared" si="99"/>
        <v/>
      </c>
      <c r="CX16" t="str">
        <f t="shared" si="100"/>
        <v/>
      </c>
      <c r="CY16" t="str">
        <f t="shared" si="101"/>
        <v/>
      </c>
      <c r="CZ16" t="str">
        <f t="shared" si="102"/>
        <v/>
      </c>
      <c r="DA16" t="str">
        <f t="shared" si="103"/>
        <v/>
      </c>
      <c r="DB16" t="str">
        <f t="shared" si="104"/>
        <v/>
      </c>
      <c r="DC16" t="str">
        <f t="shared" si="105"/>
        <v/>
      </c>
      <c r="DD16" t="str">
        <f t="shared" si="106"/>
        <v/>
      </c>
      <c r="DE16" t="str">
        <f t="shared" si="107"/>
        <v/>
      </c>
      <c r="DF16" t="str">
        <f t="shared" si="108"/>
        <v/>
      </c>
      <c r="DG16" t="str">
        <f t="shared" si="109"/>
        <v/>
      </c>
      <c r="DH16" t="str">
        <f t="shared" si="110"/>
        <v/>
      </c>
      <c r="DI16" t="str">
        <f t="shared" si="111"/>
        <v/>
      </c>
      <c r="DJ16" t="str">
        <f t="shared" si="112"/>
        <v/>
      </c>
      <c r="DK16" t="str">
        <f t="shared" si="113"/>
        <v/>
      </c>
      <c r="DL16" t="str">
        <f t="shared" si="114"/>
        <v/>
      </c>
      <c r="DM16" t="str">
        <f t="shared" si="115"/>
        <v/>
      </c>
      <c r="DN16" t="str">
        <f t="shared" si="116"/>
        <v/>
      </c>
      <c r="DO16" t="str">
        <f t="shared" si="117"/>
        <v/>
      </c>
      <c r="DP16" t="str">
        <f t="shared" si="118"/>
        <v/>
      </c>
      <c r="DQ16" t="str">
        <f t="shared" si="119"/>
        <v/>
      </c>
      <c r="DR16" t="str">
        <f t="shared" si="120"/>
        <v/>
      </c>
      <c r="DS16" t="str">
        <f t="shared" si="121"/>
        <v/>
      </c>
      <c r="DT16" t="str">
        <f t="shared" si="122"/>
        <v/>
      </c>
      <c r="DU16" t="str">
        <f t="shared" si="123"/>
        <v/>
      </c>
      <c r="DV16" t="str">
        <f t="shared" si="124"/>
        <v/>
      </c>
      <c r="DW16" t="str">
        <f t="shared" si="125"/>
        <v/>
      </c>
      <c r="DX16" t="str">
        <f t="shared" si="126"/>
        <v/>
      </c>
      <c r="DY16" t="str">
        <f t="shared" si="127"/>
        <v/>
      </c>
      <c r="EA16" t="str">
        <f t="shared" si="128"/>
        <v/>
      </c>
      <c r="EB16" t="str">
        <f t="shared" si="129"/>
        <v/>
      </c>
      <c r="EC16" t="str">
        <f t="shared" si="130"/>
        <v/>
      </c>
      <c r="ED16" t="str">
        <f t="shared" si="131"/>
        <v/>
      </c>
      <c r="EE16" t="str">
        <f t="shared" si="132"/>
        <v/>
      </c>
      <c r="EF16" t="str">
        <f t="shared" si="133"/>
        <v/>
      </c>
      <c r="EG16" t="str">
        <f t="shared" si="134"/>
        <v/>
      </c>
      <c r="EH16" t="str">
        <f t="shared" si="135"/>
        <v/>
      </c>
      <c r="EI16" t="str">
        <f t="shared" si="136"/>
        <v/>
      </c>
      <c r="EJ16" t="str">
        <f t="shared" si="137"/>
        <v/>
      </c>
      <c r="EK16" t="str">
        <f t="shared" si="138"/>
        <v/>
      </c>
      <c r="EL16" t="str">
        <f t="shared" si="139"/>
        <v/>
      </c>
      <c r="EM16" t="str">
        <f t="shared" si="140"/>
        <v/>
      </c>
      <c r="EN16" t="str">
        <f t="shared" si="141"/>
        <v/>
      </c>
      <c r="EO16" t="str">
        <f t="shared" si="142"/>
        <v/>
      </c>
      <c r="EP16" t="str">
        <f t="shared" si="143"/>
        <v/>
      </c>
      <c r="ER16" t="str">
        <f t="shared" si="144"/>
        <v>25A-001.01.06.08.01.A.01Spuien 41-60% functieverlies</v>
      </c>
      <c r="ES16" t="s">
        <v>10793</v>
      </c>
      <c r="ET16" t="b">
        <v>1</v>
      </c>
      <c r="EU16" t="s">
        <v>91</v>
      </c>
      <c r="EV16" t="b">
        <v>0</v>
      </c>
      <c r="EW16" t="b">
        <v>1</v>
      </c>
      <c r="EX16">
        <v>1</v>
      </c>
      <c r="EZ16">
        <v>0</v>
      </c>
      <c r="FA16">
        <v>0</v>
      </c>
      <c r="FC16">
        <v>35</v>
      </c>
      <c r="FD16">
        <v>0</v>
      </c>
      <c r="FF16">
        <v>0</v>
      </c>
      <c r="FG16">
        <v>0</v>
      </c>
      <c r="FI16">
        <v>0</v>
      </c>
      <c r="FJ16">
        <v>0</v>
      </c>
      <c r="FL16">
        <v>0.50819999999999999</v>
      </c>
      <c r="FM16">
        <v>0.4909</v>
      </c>
      <c r="FO16" t="s">
        <v>91</v>
      </c>
    </row>
    <row r="17" spans="1:171" x14ac:dyDescent="0.25">
      <c r="A17" t="s">
        <v>10795</v>
      </c>
      <c r="B17" t="str">
        <f t="shared" si="0"/>
        <v/>
      </c>
      <c r="C17" t="str">
        <f t="shared" si="1"/>
        <v/>
      </c>
      <c r="D17" t="str">
        <f t="shared" si="2"/>
        <v/>
      </c>
      <c r="E17" t="str">
        <f t="shared" si="3"/>
        <v/>
      </c>
      <c r="F17" t="str">
        <f t="shared" si="4"/>
        <v/>
      </c>
      <c r="G17" t="str">
        <f t="shared" si="5"/>
        <v/>
      </c>
      <c r="H17" t="str">
        <f t="shared" si="6"/>
        <v/>
      </c>
      <c r="I17" t="str">
        <f t="shared" si="7"/>
        <v/>
      </c>
      <c r="J17" t="str">
        <f t="shared" si="8"/>
        <v/>
      </c>
      <c r="K17" t="str">
        <f t="shared" si="9"/>
        <v/>
      </c>
      <c r="L17" t="str">
        <f t="shared" si="10"/>
        <v/>
      </c>
      <c r="M17" t="str">
        <f t="shared" si="11"/>
        <v/>
      </c>
      <c r="N17" t="str">
        <f t="shared" si="12"/>
        <v/>
      </c>
      <c r="O17" t="str">
        <f t="shared" si="13"/>
        <v/>
      </c>
      <c r="P17" t="str">
        <f t="shared" si="14"/>
        <v/>
      </c>
      <c r="Q17" t="str">
        <f t="shared" si="15"/>
        <v/>
      </c>
      <c r="R17" t="str">
        <f t="shared" si="16"/>
        <v/>
      </c>
      <c r="S17" t="str">
        <f t="shared" si="17"/>
        <v/>
      </c>
      <c r="T17" t="str">
        <f t="shared" si="18"/>
        <v/>
      </c>
      <c r="U17" t="str">
        <f t="shared" si="19"/>
        <v/>
      </c>
      <c r="V17" t="b">
        <f t="shared" si="20"/>
        <v>1</v>
      </c>
      <c r="W17" t="b">
        <f t="shared" si="21"/>
        <v>0</v>
      </c>
      <c r="X17" t="b">
        <f t="shared" si="22"/>
        <v>1</v>
      </c>
      <c r="Y17">
        <f t="shared" si="23"/>
        <v>1</v>
      </c>
      <c r="Z17" t="str">
        <f t="shared" si="24"/>
        <v/>
      </c>
      <c r="AA17" t="str">
        <f t="shared" si="25"/>
        <v/>
      </c>
      <c r="AB17" t="str">
        <f t="shared" si="26"/>
        <v/>
      </c>
      <c r="AC17" t="str">
        <f t="shared" si="27"/>
        <v/>
      </c>
      <c r="AD17" t="str">
        <f t="shared" si="28"/>
        <v/>
      </c>
      <c r="AE17" t="str">
        <f t="shared" si="29"/>
        <v/>
      </c>
      <c r="AF17" t="str">
        <f t="shared" si="30"/>
        <v/>
      </c>
      <c r="AG17" t="str">
        <f t="shared" si="31"/>
        <v/>
      </c>
      <c r="AH17" t="str">
        <f t="shared" si="32"/>
        <v/>
      </c>
      <c r="AI17" t="str">
        <f t="shared" si="33"/>
        <v/>
      </c>
      <c r="AJ17" t="str">
        <f t="shared" si="34"/>
        <v/>
      </c>
      <c r="AK17" t="str">
        <f t="shared" si="35"/>
        <v/>
      </c>
      <c r="AL17" t="str">
        <f t="shared" si="36"/>
        <v/>
      </c>
      <c r="AM17" t="str">
        <f t="shared" si="37"/>
        <v/>
      </c>
      <c r="AN17" t="str">
        <f t="shared" si="38"/>
        <v/>
      </c>
      <c r="AO17" t="str">
        <f t="shared" si="39"/>
        <v/>
      </c>
      <c r="AP17" t="str">
        <f t="shared" si="40"/>
        <v/>
      </c>
      <c r="AQ17" t="str">
        <f t="shared" si="41"/>
        <v/>
      </c>
      <c r="AR17" t="str">
        <f t="shared" si="42"/>
        <v/>
      </c>
      <c r="AS17" t="str">
        <f t="shared" si="43"/>
        <v/>
      </c>
      <c r="AT17" t="str">
        <f t="shared" si="44"/>
        <v/>
      </c>
      <c r="AU17" t="str">
        <f t="shared" si="45"/>
        <v/>
      </c>
      <c r="AV17" t="str">
        <f t="shared" si="46"/>
        <v/>
      </c>
      <c r="AW17" t="str">
        <f t="shared" si="47"/>
        <v/>
      </c>
      <c r="AX17" t="str">
        <f t="shared" si="48"/>
        <v/>
      </c>
      <c r="AY17" t="str">
        <f t="shared" si="49"/>
        <v/>
      </c>
      <c r="AZ17" t="str">
        <f t="shared" si="50"/>
        <v/>
      </c>
      <c r="BA17" t="str">
        <f t="shared" si="51"/>
        <v/>
      </c>
      <c r="BB17" t="str">
        <f t="shared" si="52"/>
        <v/>
      </c>
      <c r="BC17" t="str">
        <f t="shared" si="53"/>
        <v/>
      </c>
      <c r="BD17" t="str">
        <f t="shared" si="54"/>
        <v/>
      </c>
      <c r="BE17" t="str">
        <f t="shared" si="55"/>
        <v/>
      </c>
      <c r="BF17" t="str">
        <f t="shared" si="56"/>
        <v/>
      </c>
      <c r="BG17" t="str">
        <f t="shared" si="57"/>
        <v/>
      </c>
      <c r="BH17" t="str">
        <f t="shared" si="58"/>
        <v/>
      </c>
      <c r="BI17" t="str">
        <f t="shared" si="59"/>
        <v/>
      </c>
      <c r="BJ17" t="str">
        <f t="shared" si="60"/>
        <v/>
      </c>
      <c r="BK17" t="str">
        <f t="shared" si="61"/>
        <v/>
      </c>
      <c r="BL17" t="str">
        <f t="shared" si="62"/>
        <v/>
      </c>
      <c r="BM17" t="str">
        <f t="shared" si="63"/>
        <v/>
      </c>
      <c r="BN17" t="str">
        <f t="shared" si="64"/>
        <v/>
      </c>
      <c r="BO17" t="str">
        <f t="shared" si="65"/>
        <v/>
      </c>
      <c r="BP17" t="str">
        <f t="shared" si="66"/>
        <v/>
      </c>
      <c r="BQ17" t="str">
        <f t="shared" si="67"/>
        <v/>
      </c>
      <c r="BR17" t="str">
        <f t="shared" si="68"/>
        <v/>
      </c>
      <c r="BS17" t="str">
        <f t="shared" si="69"/>
        <v/>
      </c>
      <c r="BT17" t="str">
        <f t="shared" si="70"/>
        <v/>
      </c>
      <c r="BU17" t="str">
        <f t="shared" si="71"/>
        <v/>
      </c>
      <c r="BV17" t="str">
        <f t="shared" si="72"/>
        <v/>
      </c>
      <c r="BW17" t="str">
        <f t="shared" si="73"/>
        <v/>
      </c>
      <c r="BX17" t="str">
        <f t="shared" si="74"/>
        <v/>
      </c>
      <c r="BY17" t="str">
        <f t="shared" si="75"/>
        <v/>
      </c>
      <c r="BZ17" t="str">
        <f t="shared" si="76"/>
        <v/>
      </c>
      <c r="CA17" t="str">
        <f t="shared" si="77"/>
        <v/>
      </c>
      <c r="CB17" t="str">
        <f t="shared" si="78"/>
        <v/>
      </c>
      <c r="CC17" t="str">
        <f t="shared" si="79"/>
        <v/>
      </c>
      <c r="CD17" t="str">
        <f t="shared" si="80"/>
        <v/>
      </c>
      <c r="CE17" t="str">
        <f t="shared" si="81"/>
        <v/>
      </c>
      <c r="CF17" t="str">
        <f t="shared" si="82"/>
        <v/>
      </c>
      <c r="CG17" t="str">
        <f t="shared" si="83"/>
        <v/>
      </c>
      <c r="CH17" t="str">
        <f t="shared" si="84"/>
        <v/>
      </c>
      <c r="CI17" t="str">
        <f t="shared" si="85"/>
        <v/>
      </c>
      <c r="CJ17" t="str">
        <f t="shared" si="86"/>
        <v/>
      </c>
      <c r="CK17" t="str">
        <f t="shared" si="87"/>
        <v/>
      </c>
      <c r="CL17" t="str">
        <f t="shared" si="88"/>
        <v/>
      </c>
      <c r="CM17" t="str">
        <f t="shared" si="89"/>
        <v/>
      </c>
      <c r="CN17" t="str">
        <f t="shared" si="90"/>
        <v/>
      </c>
      <c r="CO17" t="str">
        <f t="shared" si="91"/>
        <v/>
      </c>
      <c r="CP17" t="str">
        <f t="shared" si="92"/>
        <v/>
      </c>
      <c r="CQ17" t="str">
        <f t="shared" si="93"/>
        <v/>
      </c>
      <c r="CR17" t="str">
        <f t="shared" si="94"/>
        <v/>
      </c>
      <c r="CS17" t="str">
        <f t="shared" si="95"/>
        <v/>
      </c>
      <c r="CT17" t="str">
        <f t="shared" si="96"/>
        <v/>
      </c>
      <c r="CU17" t="str">
        <f t="shared" si="97"/>
        <v/>
      </c>
      <c r="CV17" t="str">
        <f t="shared" si="98"/>
        <v/>
      </c>
      <c r="CW17" t="str">
        <f t="shared" si="99"/>
        <v/>
      </c>
      <c r="CX17" t="str">
        <f t="shared" si="100"/>
        <v/>
      </c>
      <c r="CY17" t="str">
        <f t="shared" si="101"/>
        <v/>
      </c>
      <c r="CZ17" t="str">
        <f t="shared" si="102"/>
        <v/>
      </c>
      <c r="DA17" t="str">
        <f t="shared" si="103"/>
        <v/>
      </c>
      <c r="DB17" t="str">
        <f t="shared" si="104"/>
        <v/>
      </c>
      <c r="DC17" t="str">
        <f t="shared" si="105"/>
        <v/>
      </c>
      <c r="DD17" t="str">
        <f t="shared" si="106"/>
        <v/>
      </c>
      <c r="DE17" t="str">
        <f t="shared" si="107"/>
        <v/>
      </c>
      <c r="DF17" t="str">
        <f t="shared" si="108"/>
        <v/>
      </c>
      <c r="DG17" t="str">
        <f t="shared" si="109"/>
        <v/>
      </c>
      <c r="DH17" t="str">
        <f t="shared" si="110"/>
        <v/>
      </c>
      <c r="DI17" t="str">
        <f t="shared" si="111"/>
        <v/>
      </c>
      <c r="DJ17" t="str">
        <f t="shared" si="112"/>
        <v/>
      </c>
      <c r="DK17" t="str">
        <f t="shared" si="113"/>
        <v/>
      </c>
      <c r="DL17" t="str">
        <f t="shared" si="114"/>
        <v/>
      </c>
      <c r="DM17" t="str">
        <f t="shared" si="115"/>
        <v/>
      </c>
      <c r="DN17" t="str">
        <f t="shared" si="116"/>
        <v/>
      </c>
      <c r="DO17" t="str">
        <f t="shared" si="117"/>
        <v/>
      </c>
      <c r="DP17" t="str">
        <f t="shared" si="118"/>
        <v/>
      </c>
      <c r="DQ17" t="str">
        <f t="shared" si="119"/>
        <v/>
      </c>
      <c r="DR17" t="str">
        <f t="shared" si="120"/>
        <v/>
      </c>
      <c r="DS17" t="str">
        <f t="shared" si="121"/>
        <v/>
      </c>
      <c r="DT17" t="str">
        <f t="shared" si="122"/>
        <v/>
      </c>
      <c r="DU17" t="str">
        <f t="shared" si="123"/>
        <v/>
      </c>
      <c r="DV17" t="str">
        <f t="shared" si="124"/>
        <v/>
      </c>
      <c r="DW17" t="str">
        <f t="shared" si="125"/>
        <v/>
      </c>
      <c r="DX17" t="str">
        <f t="shared" si="126"/>
        <v/>
      </c>
      <c r="DY17" t="str">
        <f t="shared" si="127"/>
        <v/>
      </c>
      <c r="EA17" t="str">
        <f t="shared" si="128"/>
        <v/>
      </c>
      <c r="EB17" t="str">
        <f t="shared" si="129"/>
        <v/>
      </c>
      <c r="EC17" t="str">
        <f t="shared" si="130"/>
        <v/>
      </c>
      <c r="ED17" t="str">
        <f t="shared" si="131"/>
        <v/>
      </c>
      <c r="EE17" t="str">
        <f t="shared" si="132"/>
        <v/>
      </c>
      <c r="EF17" t="str">
        <f t="shared" si="133"/>
        <v/>
      </c>
      <c r="EG17" t="str">
        <f t="shared" si="134"/>
        <v/>
      </c>
      <c r="EH17" t="str">
        <f t="shared" si="135"/>
        <v/>
      </c>
      <c r="EI17" t="str">
        <f t="shared" si="136"/>
        <v/>
      </c>
      <c r="EJ17" t="str">
        <f t="shared" si="137"/>
        <v/>
      </c>
      <c r="EK17" t="str">
        <f t="shared" si="138"/>
        <v/>
      </c>
      <c r="EL17" t="str">
        <f t="shared" si="139"/>
        <v/>
      </c>
      <c r="EM17" t="str">
        <f t="shared" si="140"/>
        <v/>
      </c>
      <c r="EN17" t="str">
        <f t="shared" si="141"/>
        <v/>
      </c>
      <c r="EO17" t="str">
        <f t="shared" si="142"/>
        <v/>
      </c>
      <c r="EP17" t="str">
        <f t="shared" si="143"/>
        <v/>
      </c>
      <c r="ER17" t="str">
        <f t="shared" si="144"/>
        <v>25A-001.01.06.08.01.A.02Secundaire functionaliteit</v>
      </c>
      <c r="ES17" t="s">
        <v>10800</v>
      </c>
      <c r="ET17" t="b">
        <v>1</v>
      </c>
      <c r="EU17" t="s">
        <v>77</v>
      </c>
      <c r="EV17" t="b">
        <v>0</v>
      </c>
      <c r="EW17" t="b">
        <v>0</v>
      </c>
      <c r="EX17">
        <v>1</v>
      </c>
      <c r="EZ17">
        <v>50</v>
      </c>
      <c r="FA17">
        <v>0</v>
      </c>
      <c r="FC17">
        <v>60</v>
      </c>
      <c r="FD17">
        <v>3</v>
      </c>
      <c r="FF17">
        <v>100</v>
      </c>
      <c r="FG17">
        <v>0</v>
      </c>
      <c r="FI17">
        <v>100</v>
      </c>
      <c r="FJ17">
        <v>288</v>
      </c>
      <c r="FL17">
        <v>2.2330999999999999</v>
      </c>
      <c r="FM17">
        <v>0.17649999999999999</v>
      </c>
      <c r="FO17" t="s">
        <v>77</v>
      </c>
    </row>
    <row r="18" spans="1:171" x14ac:dyDescent="0.25">
      <c r="A18" t="s">
        <v>6953</v>
      </c>
      <c r="B18" t="str">
        <f t="shared" si="0"/>
        <v/>
      </c>
      <c r="C18" t="str">
        <f t="shared" si="1"/>
        <v/>
      </c>
      <c r="D18" t="str">
        <f t="shared" si="2"/>
        <v/>
      </c>
      <c r="E18" t="str">
        <f t="shared" si="3"/>
        <v/>
      </c>
      <c r="F18" t="str">
        <f t="shared" si="4"/>
        <v/>
      </c>
      <c r="G18" t="str">
        <f t="shared" si="5"/>
        <v/>
      </c>
      <c r="H18" t="str">
        <f t="shared" si="6"/>
        <v/>
      </c>
      <c r="I18" t="str">
        <f t="shared" si="7"/>
        <v/>
      </c>
      <c r="J18" t="str">
        <f t="shared" si="8"/>
        <v/>
      </c>
      <c r="K18" t="str">
        <f t="shared" si="9"/>
        <v/>
      </c>
      <c r="L18" t="str">
        <f t="shared" si="10"/>
        <v/>
      </c>
      <c r="M18" t="str">
        <f t="shared" si="11"/>
        <v/>
      </c>
      <c r="N18" t="str">
        <f t="shared" si="12"/>
        <v/>
      </c>
      <c r="O18" t="str">
        <f t="shared" si="13"/>
        <v/>
      </c>
      <c r="P18" t="str">
        <f t="shared" si="14"/>
        <v/>
      </c>
      <c r="Q18" t="str">
        <f t="shared" si="15"/>
        <v/>
      </c>
      <c r="R18" t="str">
        <f t="shared" si="16"/>
        <v/>
      </c>
      <c r="S18" t="str">
        <f t="shared" si="17"/>
        <v/>
      </c>
      <c r="T18" t="str">
        <f t="shared" si="18"/>
        <v/>
      </c>
      <c r="U18" t="str">
        <f t="shared" si="19"/>
        <v/>
      </c>
      <c r="V18" t="b">
        <f t="shared" si="20"/>
        <v>1</v>
      </c>
      <c r="W18" t="b">
        <f t="shared" si="21"/>
        <v>0</v>
      </c>
      <c r="X18" t="b">
        <f t="shared" si="22"/>
        <v>0</v>
      </c>
      <c r="Y18">
        <f t="shared" si="23"/>
        <v>1</v>
      </c>
      <c r="Z18" t="str">
        <f t="shared" si="24"/>
        <v/>
      </c>
      <c r="AA18" t="str">
        <f t="shared" si="25"/>
        <v/>
      </c>
      <c r="AB18" t="str">
        <f t="shared" si="26"/>
        <v/>
      </c>
      <c r="AC18" t="str">
        <f t="shared" si="27"/>
        <v/>
      </c>
      <c r="AD18" t="str">
        <f t="shared" si="28"/>
        <v/>
      </c>
      <c r="AE18" t="str">
        <f t="shared" si="29"/>
        <v/>
      </c>
      <c r="AF18" t="str">
        <f t="shared" si="30"/>
        <v/>
      </c>
      <c r="AG18" t="str">
        <f t="shared" si="31"/>
        <v/>
      </c>
      <c r="AH18" t="str">
        <f t="shared" si="32"/>
        <v/>
      </c>
      <c r="AI18" t="str">
        <f t="shared" si="33"/>
        <v/>
      </c>
      <c r="AJ18" t="str">
        <f t="shared" si="34"/>
        <v/>
      </c>
      <c r="AK18" t="str">
        <f t="shared" si="35"/>
        <v/>
      </c>
      <c r="AL18" t="str">
        <f t="shared" si="36"/>
        <v/>
      </c>
      <c r="AM18" t="str">
        <f t="shared" si="37"/>
        <v/>
      </c>
      <c r="AN18" t="str">
        <f t="shared" si="38"/>
        <v/>
      </c>
      <c r="AO18" t="str">
        <f t="shared" si="39"/>
        <v/>
      </c>
      <c r="AP18" t="str">
        <f t="shared" si="40"/>
        <v/>
      </c>
      <c r="AQ18" t="str">
        <f t="shared" si="41"/>
        <v/>
      </c>
      <c r="AR18" t="str">
        <f t="shared" si="42"/>
        <v/>
      </c>
      <c r="AS18" t="str">
        <f t="shared" si="43"/>
        <v/>
      </c>
      <c r="AT18" t="str">
        <f t="shared" si="44"/>
        <v/>
      </c>
      <c r="AU18" t="str">
        <f t="shared" si="45"/>
        <v/>
      </c>
      <c r="AV18" t="str">
        <f t="shared" si="46"/>
        <v/>
      </c>
      <c r="AW18" t="str">
        <f t="shared" si="47"/>
        <v/>
      </c>
      <c r="AX18" t="str">
        <f t="shared" si="48"/>
        <v/>
      </c>
      <c r="AY18" t="str">
        <f t="shared" si="49"/>
        <v/>
      </c>
      <c r="AZ18" t="str">
        <f t="shared" si="50"/>
        <v/>
      </c>
      <c r="BA18" t="str">
        <f t="shared" si="51"/>
        <v/>
      </c>
      <c r="BB18" t="str">
        <f t="shared" si="52"/>
        <v/>
      </c>
      <c r="BC18" t="str">
        <f t="shared" si="53"/>
        <v/>
      </c>
      <c r="BD18" t="str">
        <f t="shared" si="54"/>
        <v/>
      </c>
      <c r="BE18" t="str">
        <f t="shared" si="55"/>
        <v/>
      </c>
      <c r="BF18" t="str">
        <f t="shared" si="56"/>
        <v/>
      </c>
      <c r="BG18" t="str">
        <f t="shared" si="57"/>
        <v/>
      </c>
      <c r="BH18" t="str">
        <f t="shared" si="58"/>
        <v/>
      </c>
      <c r="BI18" t="str">
        <f t="shared" si="59"/>
        <v/>
      </c>
      <c r="BJ18" t="str">
        <f t="shared" si="60"/>
        <v/>
      </c>
      <c r="BK18" t="str">
        <f t="shared" si="61"/>
        <v/>
      </c>
      <c r="BL18" t="str">
        <f t="shared" si="62"/>
        <v/>
      </c>
      <c r="BM18" t="str">
        <f t="shared" si="63"/>
        <v/>
      </c>
      <c r="BN18" t="str">
        <f t="shared" si="64"/>
        <v/>
      </c>
      <c r="BO18" t="str">
        <f t="shared" si="65"/>
        <v/>
      </c>
      <c r="BP18" t="str">
        <f t="shared" si="66"/>
        <v/>
      </c>
      <c r="BQ18" t="str">
        <f t="shared" si="67"/>
        <v/>
      </c>
      <c r="BR18" t="str">
        <f t="shared" si="68"/>
        <v/>
      </c>
      <c r="BS18" t="str">
        <f t="shared" si="69"/>
        <v/>
      </c>
      <c r="BT18" t="str">
        <f t="shared" si="70"/>
        <v/>
      </c>
      <c r="BU18" t="str">
        <f t="shared" si="71"/>
        <v/>
      </c>
      <c r="BV18" t="str">
        <f t="shared" si="72"/>
        <v/>
      </c>
      <c r="BW18" t="str">
        <f t="shared" si="73"/>
        <v/>
      </c>
      <c r="BX18" t="str">
        <f t="shared" si="74"/>
        <v/>
      </c>
      <c r="BY18" t="str">
        <f t="shared" si="75"/>
        <v/>
      </c>
      <c r="BZ18" t="str">
        <f t="shared" si="76"/>
        <v/>
      </c>
      <c r="CA18" t="str">
        <f t="shared" si="77"/>
        <v/>
      </c>
      <c r="CB18" t="str">
        <f t="shared" si="78"/>
        <v/>
      </c>
      <c r="CC18" t="str">
        <f t="shared" si="79"/>
        <v/>
      </c>
      <c r="CD18" t="str">
        <f t="shared" si="80"/>
        <v/>
      </c>
      <c r="CE18" t="str">
        <f t="shared" si="81"/>
        <v/>
      </c>
      <c r="CF18" t="str">
        <f t="shared" si="82"/>
        <v/>
      </c>
      <c r="CG18" t="str">
        <f t="shared" si="83"/>
        <v/>
      </c>
      <c r="CH18" t="str">
        <f t="shared" si="84"/>
        <v/>
      </c>
      <c r="CI18" t="str">
        <f t="shared" si="85"/>
        <v/>
      </c>
      <c r="CJ18" t="str">
        <f t="shared" si="86"/>
        <v/>
      </c>
      <c r="CK18" t="str">
        <f t="shared" si="87"/>
        <v/>
      </c>
      <c r="CL18" t="str">
        <f t="shared" si="88"/>
        <v/>
      </c>
      <c r="CM18" t="str">
        <f t="shared" si="89"/>
        <v/>
      </c>
      <c r="CN18" t="str">
        <f t="shared" si="90"/>
        <v/>
      </c>
      <c r="CO18" t="str">
        <f t="shared" si="91"/>
        <v/>
      </c>
      <c r="CP18" t="str">
        <f t="shared" si="92"/>
        <v/>
      </c>
      <c r="CQ18" t="str">
        <f t="shared" si="93"/>
        <v/>
      </c>
      <c r="CR18" t="str">
        <f t="shared" si="94"/>
        <v/>
      </c>
      <c r="CS18" t="str">
        <f t="shared" si="95"/>
        <v/>
      </c>
      <c r="CT18" t="str">
        <f t="shared" si="96"/>
        <v/>
      </c>
      <c r="CU18" t="str">
        <f t="shared" si="97"/>
        <v/>
      </c>
      <c r="CV18" t="str">
        <f t="shared" si="98"/>
        <v/>
      </c>
      <c r="CW18" t="str">
        <f t="shared" si="99"/>
        <v/>
      </c>
      <c r="CX18" t="str">
        <f t="shared" si="100"/>
        <v/>
      </c>
      <c r="CY18" t="str">
        <f t="shared" si="101"/>
        <v/>
      </c>
      <c r="CZ18" t="str">
        <f t="shared" si="102"/>
        <v/>
      </c>
      <c r="DA18" t="str">
        <f t="shared" si="103"/>
        <v/>
      </c>
      <c r="DB18" t="str">
        <f t="shared" si="104"/>
        <v/>
      </c>
      <c r="DC18" t="str">
        <f t="shared" si="105"/>
        <v/>
      </c>
      <c r="DD18" t="str">
        <f t="shared" si="106"/>
        <v/>
      </c>
      <c r="DE18" t="str">
        <f t="shared" si="107"/>
        <v/>
      </c>
      <c r="DF18" t="str">
        <f t="shared" si="108"/>
        <v/>
      </c>
      <c r="DG18" t="str">
        <f t="shared" si="109"/>
        <v/>
      </c>
      <c r="DH18" t="str">
        <f t="shared" si="110"/>
        <v/>
      </c>
      <c r="DI18" t="str">
        <f t="shared" si="111"/>
        <v/>
      </c>
      <c r="DJ18" t="str">
        <f t="shared" si="112"/>
        <v/>
      </c>
      <c r="DK18" t="str">
        <f t="shared" si="113"/>
        <v/>
      </c>
      <c r="DL18" t="str">
        <f t="shared" si="114"/>
        <v/>
      </c>
      <c r="DM18" t="str">
        <f t="shared" si="115"/>
        <v/>
      </c>
      <c r="DN18" t="str">
        <f t="shared" si="116"/>
        <v/>
      </c>
      <c r="DO18" t="str">
        <f t="shared" si="117"/>
        <v/>
      </c>
      <c r="DP18" t="str">
        <f t="shared" si="118"/>
        <v/>
      </c>
      <c r="DQ18" t="str">
        <f t="shared" si="119"/>
        <v/>
      </c>
      <c r="DR18" t="str">
        <f t="shared" si="120"/>
        <v/>
      </c>
      <c r="DS18" t="str">
        <f t="shared" si="121"/>
        <v/>
      </c>
      <c r="DT18" t="str">
        <f t="shared" si="122"/>
        <v/>
      </c>
      <c r="DU18" t="str">
        <f t="shared" si="123"/>
        <v/>
      </c>
      <c r="DV18" t="str">
        <f t="shared" si="124"/>
        <v/>
      </c>
      <c r="DW18" t="str">
        <f t="shared" si="125"/>
        <v/>
      </c>
      <c r="DX18" t="str">
        <f t="shared" si="126"/>
        <v/>
      </c>
      <c r="DY18" t="str">
        <f t="shared" si="127"/>
        <v/>
      </c>
      <c r="EA18" t="str">
        <f t="shared" si="128"/>
        <v/>
      </c>
      <c r="EB18" t="str">
        <f t="shared" si="129"/>
        <v/>
      </c>
      <c r="EC18" t="str">
        <f t="shared" si="130"/>
        <v/>
      </c>
      <c r="ED18" t="str">
        <f t="shared" si="131"/>
        <v/>
      </c>
      <c r="EE18" t="str">
        <f t="shared" si="132"/>
        <v/>
      </c>
      <c r="EF18" t="str">
        <f t="shared" si="133"/>
        <v/>
      </c>
      <c r="EG18" t="str">
        <f t="shared" si="134"/>
        <v/>
      </c>
      <c r="EH18" t="str">
        <f t="shared" si="135"/>
        <v/>
      </c>
      <c r="EI18" t="str">
        <f t="shared" si="136"/>
        <v/>
      </c>
      <c r="EJ18" t="str">
        <f t="shared" si="137"/>
        <v/>
      </c>
      <c r="EK18" t="str">
        <f t="shared" si="138"/>
        <v/>
      </c>
      <c r="EL18" t="str">
        <f t="shared" si="139"/>
        <v/>
      </c>
      <c r="EM18" t="str">
        <f t="shared" si="140"/>
        <v/>
      </c>
      <c r="EN18" t="str">
        <f t="shared" si="141"/>
        <v/>
      </c>
      <c r="EO18" t="str">
        <f t="shared" si="142"/>
        <v/>
      </c>
      <c r="EP18" t="str">
        <f t="shared" si="143"/>
        <v/>
      </c>
      <c r="ER18" t="str">
        <f t="shared" si="144"/>
        <v>25A-001.01.06.10.01.A.01Spuien 0-20% functieverlies</v>
      </c>
      <c r="ES18" t="s">
        <v>10818</v>
      </c>
      <c r="ET18" t="b">
        <v>1</v>
      </c>
      <c r="EU18" t="s">
        <v>89</v>
      </c>
      <c r="EV18" t="b">
        <v>0</v>
      </c>
      <c r="EW18" t="b">
        <v>0</v>
      </c>
      <c r="EX18">
        <v>1</v>
      </c>
      <c r="EZ18">
        <v>0</v>
      </c>
      <c r="FA18">
        <v>0</v>
      </c>
      <c r="FC18">
        <v>598.21090000000004</v>
      </c>
      <c r="FD18">
        <v>0</v>
      </c>
      <c r="FF18">
        <v>0</v>
      </c>
      <c r="FG18">
        <v>0</v>
      </c>
      <c r="FI18">
        <v>0</v>
      </c>
      <c r="FJ18">
        <v>0</v>
      </c>
      <c r="FL18">
        <v>2.5204</v>
      </c>
      <c r="FM18">
        <v>2.4912000000000001</v>
      </c>
      <c r="FO18" t="s">
        <v>89</v>
      </c>
    </row>
    <row r="19" spans="1:171" x14ac:dyDescent="0.25">
      <c r="A19" t="s">
        <v>6998</v>
      </c>
      <c r="B19" t="str">
        <f t="shared" si="0"/>
        <v/>
      </c>
      <c r="C19" t="str">
        <f t="shared" si="1"/>
        <v/>
      </c>
      <c r="D19" t="str">
        <f t="shared" si="2"/>
        <v/>
      </c>
      <c r="E19" t="str">
        <f t="shared" si="3"/>
        <v/>
      </c>
      <c r="F19" t="str">
        <f t="shared" si="4"/>
        <v/>
      </c>
      <c r="G19" t="str">
        <f t="shared" si="5"/>
        <v/>
      </c>
      <c r="H19" t="str">
        <f t="shared" si="6"/>
        <v/>
      </c>
      <c r="I19" t="str">
        <f t="shared" si="7"/>
        <v/>
      </c>
      <c r="J19" t="str">
        <f t="shared" si="8"/>
        <v/>
      </c>
      <c r="K19" t="str">
        <f t="shared" si="9"/>
        <v/>
      </c>
      <c r="L19" t="str">
        <f t="shared" si="10"/>
        <v/>
      </c>
      <c r="M19" t="str">
        <f t="shared" si="11"/>
        <v/>
      </c>
      <c r="N19" t="str">
        <f t="shared" si="12"/>
        <v/>
      </c>
      <c r="O19" t="str">
        <f t="shared" si="13"/>
        <v/>
      </c>
      <c r="P19" t="str">
        <f t="shared" si="14"/>
        <v/>
      </c>
      <c r="Q19" t="str">
        <f t="shared" si="15"/>
        <v/>
      </c>
      <c r="R19" t="str">
        <f t="shared" si="16"/>
        <v/>
      </c>
      <c r="S19" t="str">
        <f t="shared" si="17"/>
        <v/>
      </c>
      <c r="T19" t="str">
        <f t="shared" si="18"/>
        <v/>
      </c>
      <c r="U19" t="str">
        <f t="shared" si="19"/>
        <v/>
      </c>
      <c r="V19" t="b">
        <f t="shared" si="20"/>
        <v>1</v>
      </c>
      <c r="W19" t="b">
        <f t="shared" si="21"/>
        <v>0</v>
      </c>
      <c r="X19" t="b">
        <f t="shared" si="22"/>
        <v>0</v>
      </c>
      <c r="Y19">
        <f t="shared" si="23"/>
        <v>1</v>
      </c>
      <c r="Z19" t="str">
        <f t="shared" si="24"/>
        <v/>
      </c>
      <c r="AA19" t="str">
        <f t="shared" si="25"/>
        <v/>
      </c>
      <c r="AB19" t="str">
        <f t="shared" si="26"/>
        <v/>
      </c>
      <c r="AC19" t="str">
        <f t="shared" si="27"/>
        <v/>
      </c>
      <c r="AD19" t="str">
        <f t="shared" si="28"/>
        <v/>
      </c>
      <c r="AE19" t="str">
        <f t="shared" si="29"/>
        <v/>
      </c>
      <c r="AF19" t="str">
        <f t="shared" si="30"/>
        <v/>
      </c>
      <c r="AG19" t="str">
        <f t="shared" si="31"/>
        <v/>
      </c>
      <c r="AH19" t="str">
        <f t="shared" si="32"/>
        <v/>
      </c>
      <c r="AI19" t="str">
        <f t="shared" si="33"/>
        <v/>
      </c>
      <c r="AJ19" t="str">
        <f t="shared" si="34"/>
        <v/>
      </c>
      <c r="AK19" t="str">
        <f t="shared" si="35"/>
        <v/>
      </c>
      <c r="AL19" t="str">
        <f t="shared" si="36"/>
        <v/>
      </c>
      <c r="AM19" t="str">
        <f t="shared" si="37"/>
        <v/>
      </c>
      <c r="AN19" t="str">
        <f t="shared" si="38"/>
        <v/>
      </c>
      <c r="AO19" t="str">
        <f t="shared" si="39"/>
        <v/>
      </c>
      <c r="AP19" t="str">
        <f t="shared" si="40"/>
        <v/>
      </c>
      <c r="AQ19" t="str">
        <f t="shared" si="41"/>
        <v/>
      </c>
      <c r="AR19" t="str">
        <f t="shared" si="42"/>
        <v/>
      </c>
      <c r="AS19" t="str">
        <f t="shared" si="43"/>
        <v/>
      </c>
      <c r="AT19" t="str">
        <f t="shared" si="44"/>
        <v/>
      </c>
      <c r="AU19" t="str">
        <f t="shared" si="45"/>
        <v/>
      </c>
      <c r="AV19" t="str">
        <f t="shared" si="46"/>
        <v/>
      </c>
      <c r="AW19" t="str">
        <f t="shared" si="47"/>
        <v/>
      </c>
      <c r="AX19" t="str">
        <f t="shared" si="48"/>
        <v/>
      </c>
      <c r="AY19" t="str">
        <f t="shared" si="49"/>
        <v/>
      </c>
      <c r="AZ19" t="str">
        <f t="shared" si="50"/>
        <v/>
      </c>
      <c r="BA19" t="str">
        <f t="shared" si="51"/>
        <v/>
      </c>
      <c r="BB19" t="str">
        <f t="shared" si="52"/>
        <v/>
      </c>
      <c r="BC19" t="str">
        <f t="shared" si="53"/>
        <v/>
      </c>
      <c r="BD19" t="str">
        <f t="shared" si="54"/>
        <v/>
      </c>
      <c r="BE19" t="str">
        <f t="shared" si="55"/>
        <v/>
      </c>
      <c r="BF19" t="str">
        <f t="shared" si="56"/>
        <v/>
      </c>
      <c r="BG19" t="str">
        <f t="shared" si="57"/>
        <v/>
      </c>
      <c r="BH19" t="str">
        <f t="shared" si="58"/>
        <v/>
      </c>
      <c r="BI19" t="str">
        <f t="shared" si="59"/>
        <v/>
      </c>
      <c r="BJ19" t="str">
        <f t="shared" si="60"/>
        <v/>
      </c>
      <c r="BK19" t="str">
        <f t="shared" si="61"/>
        <v/>
      </c>
      <c r="BL19" t="str">
        <f t="shared" si="62"/>
        <v/>
      </c>
      <c r="BM19" t="str">
        <f t="shared" si="63"/>
        <v/>
      </c>
      <c r="BN19" t="str">
        <f t="shared" si="64"/>
        <v/>
      </c>
      <c r="BO19" t="str">
        <f t="shared" si="65"/>
        <v/>
      </c>
      <c r="BP19" t="str">
        <f t="shared" si="66"/>
        <v/>
      </c>
      <c r="BQ19" t="str">
        <f t="shared" si="67"/>
        <v/>
      </c>
      <c r="BR19" t="str">
        <f t="shared" si="68"/>
        <v/>
      </c>
      <c r="BS19" t="str">
        <f t="shared" si="69"/>
        <v/>
      </c>
      <c r="BT19" t="str">
        <f t="shared" si="70"/>
        <v/>
      </c>
      <c r="BU19" t="str">
        <f t="shared" si="71"/>
        <v/>
      </c>
      <c r="BV19" t="str">
        <f t="shared" si="72"/>
        <v/>
      </c>
      <c r="BW19" t="str">
        <f t="shared" si="73"/>
        <v/>
      </c>
      <c r="BX19" t="str">
        <f t="shared" si="74"/>
        <v/>
      </c>
      <c r="BY19" t="str">
        <f t="shared" si="75"/>
        <v/>
      </c>
      <c r="BZ19" t="str">
        <f t="shared" si="76"/>
        <v/>
      </c>
      <c r="CA19" t="str">
        <f t="shared" si="77"/>
        <v/>
      </c>
      <c r="CB19" t="str">
        <f t="shared" si="78"/>
        <v/>
      </c>
      <c r="CC19" t="str">
        <f t="shared" si="79"/>
        <v/>
      </c>
      <c r="CD19" t="str">
        <f t="shared" si="80"/>
        <v/>
      </c>
      <c r="CE19" t="str">
        <f t="shared" si="81"/>
        <v/>
      </c>
      <c r="CF19" t="str">
        <f t="shared" si="82"/>
        <v/>
      </c>
      <c r="CG19" t="str">
        <f t="shared" si="83"/>
        <v/>
      </c>
      <c r="CH19" t="str">
        <f t="shared" si="84"/>
        <v/>
      </c>
      <c r="CI19" t="str">
        <f t="shared" si="85"/>
        <v/>
      </c>
      <c r="CJ19" t="str">
        <f t="shared" si="86"/>
        <v/>
      </c>
      <c r="CK19" t="str">
        <f t="shared" si="87"/>
        <v/>
      </c>
      <c r="CL19" t="str">
        <f t="shared" si="88"/>
        <v/>
      </c>
      <c r="CM19" t="str">
        <f t="shared" si="89"/>
        <v/>
      </c>
      <c r="CN19" t="str">
        <f t="shared" si="90"/>
        <v/>
      </c>
      <c r="CO19" t="str">
        <f t="shared" si="91"/>
        <v/>
      </c>
      <c r="CP19" t="str">
        <f t="shared" si="92"/>
        <v/>
      </c>
      <c r="CQ19" t="str">
        <f t="shared" si="93"/>
        <v/>
      </c>
      <c r="CR19" t="str">
        <f t="shared" si="94"/>
        <v/>
      </c>
      <c r="CS19" t="str">
        <f t="shared" si="95"/>
        <v/>
      </c>
      <c r="CT19" t="str">
        <f t="shared" si="96"/>
        <v/>
      </c>
      <c r="CU19" t="str">
        <f t="shared" si="97"/>
        <v/>
      </c>
      <c r="CV19" t="str">
        <f t="shared" si="98"/>
        <v/>
      </c>
      <c r="CW19" t="str">
        <f t="shared" si="99"/>
        <v/>
      </c>
      <c r="CX19" t="str">
        <f t="shared" si="100"/>
        <v/>
      </c>
      <c r="CY19" t="str">
        <f t="shared" si="101"/>
        <v/>
      </c>
      <c r="CZ19" t="str">
        <f t="shared" si="102"/>
        <v/>
      </c>
      <c r="DA19" t="str">
        <f t="shared" si="103"/>
        <v/>
      </c>
      <c r="DB19" t="str">
        <f t="shared" si="104"/>
        <v/>
      </c>
      <c r="DC19" t="str">
        <f t="shared" si="105"/>
        <v/>
      </c>
      <c r="DD19" t="str">
        <f t="shared" si="106"/>
        <v/>
      </c>
      <c r="DE19" t="str">
        <f t="shared" si="107"/>
        <v/>
      </c>
      <c r="DF19" t="str">
        <f t="shared" si="108"/>
        <v/>
      </c>
      <c r="DG19" t="str">
        <f t="shared" si="109"/>
        <v/>
      </c>
      <c r="DH19" t="str">
        <f t="shared" si="110"/>
        <v/>
      </c>
      <c r="DI19" t="str">
        <f t="shared" si="111"/>
        <v/>
      </c>
      <c r="DJ19" t="str">
        <f t="shared" si="112"/>
        <v/>
      </c>
      <c r="DK19" t="str">
        <f t="shared" si="113"/>
        <v/>
      </c>
      <c r="DL19" t="str">
        <f t="shared" si="114"/>
        <v/>
      </c>
      <c r="DM19" t="str">
        <f t="shared" si="115"/>
        <v/>
      </c>
      <c r="DN19" t="str">
        <f t="shared" si="116"/>
        <v/>
      </c>
      <c r="DO19" t="str">
        <f t="shared" si="117"/>
        <v/>
      </c>
      <c r="DP19" t="str">
        <f t="shared" si="118"/>
        <v/>
      </c>
      <c r="DQ19" t="str">
        <f t="shared" si="119"/>
        <v/>
      </c>
      <c r="DR19" t="str">
        <f t="shared" si="120"/>
        <v/>
      </c>
      <c r="DS19" t="str">
        <f t="shared" si="121"/>
        <v/>
      </c>
      <c r="DT19" t="str">
        <f t="shared" si="122"/>
        <v/>
      </c>
      <c r="DU19" t="str">
        <f t="shared" si="123"/>
        <v/>
      </c>
      <c r="DV19" t="str">
        <f t="shared" si="124"/>
        <v/>
      </c>
      <c r="DW19" t="str">
        <f t="shared" si="125"/>
        <v/>
      </c>
      <c r="DX19" t="str">
        <f t="shared" si="126"/>
        <v/>
      </c>
      <c r="DY19" t="str">
        <f t="shared" si="127"/>
        <v/>
      </c>
      <c r="EA19" t="str">
        <f t="shared" si="128"/>
        <v/>
      </c>
      <c r="EB19" t="str">
        <f t="shared" si="129"/>
        <v/>
      </c>
      <c r="EC19" t="str">
        <f t="shared" si="130"/>
        <v/>
      </c>
      <c r="ED19" t="str">
        <f t="shared" si="131"/>
        <v/>
      </c>
      <c r="EE19" t="str">
        <f t="shared" si="132"/>
        <v/>
      </c>
      <c r="EF19" t="str">
        <f t="shared" si="133"/>
        <v/>
      </c>
      <c r="EG19" t="str">
        <f t="shared" si="134"/>
        <v/>
      </c>
      <c r="EH19" t="str">
        <f t="shared" si="135"/>
        <v/>
      </c>
      <c r="EI19" t="str">
        <f t="shared" si="136"/>
        <v/>
      </c>
      <c r="EJ19" t="str">
        <f t="shared" si="137"/>
        <v/>
      </c>
      <c r="EK19" t="str">
        <f t="shared" si="138"/>
        <v/>
      </c>
      <c r="EL19" t="str">
        <f t="shared" si="139"/>
        <v/>
      </c>
      <c r="EM19" t="str">
        <f t="shared" si="140"/>
        <v/>
      </c>
      <c r="EN19" t="str">
        <f t="shared" si="141"/>
        <v/>
      </c>
      <c r="EO19" t="str">
        <f t="shared" si="142"/>
        <v/>
      </c>
      <c r="EP19" t="str">
        <f t="shared" si="143"/>
        <v/>
      </c>
      <c r="ER19" t="str">
        <f t="shared" si="144"/>
        <v>25A-001.01.06.10.01.A.01Keren 81-100% functieverlies</v>
      </c>
      <c r="ES19" t="s">
        <v>10818</v>
      </c>
      <c r="ET19" t="b">
        <v>1</v>
      </c>
      <c r="EU19" t="s">
        <v>85</v>
      </c>
      <c r="EV19" t="b">
        <v>0</v>
      </c>
      <c r="EW19" t="b">
        <v>0</v>
      </c>
      <c r="EX19">
        <v>0.01</v>
      </c>
      <c r="EZ19">
        <v>0</v>
      </c>
      <c r="FA19">
        <v>0</v>
      </c>
      <c r="FC19">
        <v>0</v>
      </c>
      <c r="FD19">
        <v>0</v>
      </c>
      <c r="FF19">
        <v>0</v>
      </c>
      <c r="FG19">
        <v>0</v>
      </c>
      <c r="FI19">
        <v>0</v>
      </c>
      <c r="FJ19">
        <v>0</v>
      </c>
      <c r="FL19">
        <v>5.0034999999999998</v>
      </c>
      <c r="FM19">
        <v>5.0034999999999998</v>
      </c>
      <c r="FO19" t="s">
        <v>8874</v>
      </c>
    </row>
    <row r="20" spans="1:171" x14ac:dyDescent="0.25">
      <c r="A20" t="s">
        <v>10744</v>
      </c>
      <c r="B20" t="str">
        <f t="shared" si="0"/>
        <v/>
      </c>
      <c r="C20" t="str">
        <f t="shared" si="1"/>
        <v/>
      </c>
      <c r="D20" t="str">
        <f t="shared" si="2"/>
        <v/>
      </c>
      <c r="E20" t="str">
        <f t="shared" si="3"/>
        <v/>
      </c>
      <c r="F20" t="str">
        <f t="shared" si="4"/>
        <v/>
      </c>
      <c r="G20" t="str">
        <f t="shared" si="5"/>
        <v/>
      </c>
      <c r="H20" t="str">
        <f t="shared" si="6"/>
        <v/>
      </c>
      <c r="I20" t="str">
        <f t="shared" si="7"/>
        <v/>
      </c>
      <c r="J20" t="str">
        <f t="shared" si="8"/>
        <v/>
      </c>
      <c r="K20" t="str">
        <f t="shared" si="9"/>
        <v/>
      </c>
      <c r="L20" t="str">
        <f t="shared" si="10"/>
        <v/>
      </c>
      <c r="M20" t="str">
        <f t="shared" si="11"/>
        <v/>
      </c>
      <c r="N20" t="str">
        <f t="shared" si="12"/>
        <v/>
      </c>
      <c r="O20" t="str">
        <f t="shared" si="13"/>
        <v/>
      </c>
      <c r="P20" t="str">
        <f t="shared" si="14"/>
        <v/>
      </c>
      <c r="Q20" t="str">
        <f t="shared" si="15"/>
        <v/>
      </c>
      <c r="R20" t="str">
        <f t="shared" si="16"/>
        <v/>
      </c>
      <c r="S20" t="str">
        <f t="shared" si="17"/>
        <v/>
      </c>
      <c r="T20" t="str">
        <f t="shared" si="18"/>
        <v/>
      </c>
      <c r="U20" t="str">
        <f t="shared" si="19"/>
        <v/>
      </c>
      <c r="V20" t="b">
        <f t="shared" si="20"/>
        <v>1</v>
      </c>
      <c r="W20" t="b">
        <f t="shared" si="21"/>
        <v>0</v>
      </c>
      <c r="X20" t="b">
        <f t="shared" si="22"/>
        <v>1</v>
      </c>
      <c r="Y20">
        <f t="shared" si="23"/>
        <v>1</v>
      </c>
      <c r="Z20" t="str">
        <f t="shared" si="24"/>
        <v/>
      </c>
      <c r="AA20" t="str">
        <f t="shared" si="25"/>
        <v/>
      </c>
      <c r="AB20" t="str">
        <f t="shared" si="26"/>
        <v/>
      </c>
      <c r="AC20" t="str">
        <f t="shared" si="27"/>
        <v/>
      </c>
      <c r="AD20" t="str">
        <f t="shared" si="28"/>
        <v/>
      </c>
      <c r="AE20" t="str">
        <f t="shared" si="29"/>
        <v/>
      </c>
      <c r="AF20" t="str">
        <f t="shared" si="30"/>
        <v/>
      </c>
      <c r="AG20" t="str">
        <f t="shared" si="31"/>
        <v/>
      </c>
      <c r="AH20" t="str">
        <f t="shared" si="32"/>
        <v/>
      </c>
      <c r="AI20" t="str">
        <f t="shared" si="33"/>
        <v/>
      </c>
      <c r="AJ20" t="str">
        <f t="shared" si="34"/>
        <v/>
      </c>
      <c r="AK20" t="str">
        <f t="shared" si="35"/>
        <v/>
      </c>
      <c r="AL20" t="str">
        <f t="shared" si="36"/>
        <v/>
      </c>
      <c r="AM20" t="str">
        <f t="shared" si="37"/>
        <v/>
      </c>
      <c r="AN20" t="str">
        <f t="shared" si="38"/>
        <v/>
      </c>
      <c r="AO20" t="str">
        <f t="shared" si="39"/>
        <v/>
      </c>
      <c r="AP20" t="str">
        <f t="shared" si="40"/>
        <v/>
      </c>
      <c r="AQ20" t="str">
        <f t="shared" si="41"/>
        <v/>
      </c>
      <c r="AR20" t="str">
        <f t="shared" si="42"/>
        <v/>
      </c>
      <c r="AS20" t="str">
        <f t="shared" si="43"/>
        <v/>
      </c>
      <c r="AT20" t="str">
        <f t="shared" si="44"/>
        <v/>
      </c>
      <c r="AU20" t="str">
        <f t="shared" si="45"/>
        <v/>
      </c>
      <c r="AV20" t="str">
        <f t="shared" si="46"/>
        <v/>
      </c>
      <c r="AW20" t="str">
        <f t="shared" si="47"/>
        <v/>
      </c>
      <c r="AX20" t="str">
        <f t="shared" si="48"/>
        <v/>
      </c>
      <c r="AY20" t="str">
        <f t="shared" si="49"/>
        <v/>
      </c>
      <c r="AZ20" t="str">
        <f t="shared" si="50"/>
        <v/>
      </c>
      <c r="BA20" t="str">
        <f t="shared" si="51"/>
        <v/>
      </c>
      <c r="BB20" t="str">
        <f t="shared" si="52"/>
        <v/>
      </c>
      <c r="BC20" t="str">
        <f t="shared" si="53"/>
        <v/>
      </c>
      <c r="BD20" t="str">
        <f t="shared" si="54"/>
        <v/>
      </c>
      <c r="BE20" t="str">
        <f t="shared" si="55"/>
        <v/>
      </c>
      <c r="BF20" t="str">
        <f t="shared" si="56"/>
        <v/>
      </c>
      <c r="BG20" t="str">
        <f t="shared" si="57"/>
        <v/>
      </c>
      <c r="BH20" t="str">
        <f t="shared" si="58"/>
        <v/>
      </c>
      <c r="BI20" t="str">
        <f t="shared" si="59"/>
        <v/>
      </c>
      <c r="BJ20" t="str">
        <f t="shared" si="60"/>
        <v/>
      </c>
      <c r="BK20" t="str">
        <f t="shared" si="61"/>
        <v/>
      </c>
      <c r="BL20" t="str">
        <f t="shared" si="62"/>
        <v/>
      </c>
      <c r="BM20" t="str">
        <f t="shared" si="63"/>
        <v/>
      </c>
      <c r="BN20" t="str">
        <f t="shared" si="64"/>
        <v/>
      </c>
      <c r="BO20" t="str">
        <f t="shared" si="65"/>
        <v/>
      </c>
      <c r="BP20" t="str">
        <f t="shared" si="66"/>
        <v/>
      </c>
      <c r="BQ20" t="str">
        <f t="shared" si="67"/>
        <v/>
      </c>
      <c r="BR20" t="str">
        <f t="shared" si="68"/>
        <v/>
      </c>
      <c r="BS20" t="str">
        <f t="shared" si="69"/>
        <v/>
      </c>
      <c r="BT20" t="str">
        <f t="shared" si="70"/>
        <v/>
      </c>
      <c r="BU20" t="str">
        <f t="shared" si="71"/>
        <v/>
      </c>
      <c r="BV20" t="str">
        <f t="shared" si="72"/>
        <v/>
      </c>
      <c r="BW20" t="str">
        <f t="shared" si="73"/>
        <v/>
      </c>
      <c r="BX20" t="str">
        <f t="shared" si="74"/>
        <v/>
      </c>
      <c r="BY20" t="str">
        <f t="shared" si="75"/>
        <v/>
      </c>
      <c r="BZ20" t="str">
        <f t="shared" si="76"/>
        <v/>
      </c>
      <c r="CA20" t="str">
        <f t="shared" si="77"/>
        <v/>
      </c>
      <c r="CB20" t="str">
        <f t="shared" si="78"/>
        <v/>
      </c>
      <c r="CC20" t="str">
        <f t="shared" si="79"/>
        <v/>
      </c>
      <c r="CD20" t="str">
        <f t="shared" si="80"/>
        <v/>
      </c>
      <c r="CE20" t="str">
        <f t="shared" si="81"/>
        <v/>
      </c>
      <c r="CF20" t="str">
        <f t="shared" si="82"/>
        <v/>
      </c>
      <c r="CG20" t="str">
        <f t="shared" si="83"/>
        <v/>
      </c>
      <c r="CH20" t="str">
        <f t="shared" si="84"/>
        <v/>
      </c>
      <c r="CI20" t="str">
        <f t="shared" si="85"/>
        <v/>
      </c>
      <c r="CJ20" t="str">
        <f t="shared" si="86"/>
        <v/>
      </c>
      <c r="CK20" t="str">
        <f t="shared" si="87"/>
        <v/>
      </c>
      <c r="CL20" t="str">
        <f t="shared" si="88"/>
        <v/>
      </c>
      <c r="CM20" t="str">
        <f t="shared" si="89"/>
        <v/>
      </c>
      <c r="CN20" t="str">
        <f t="shared" si="90"/>
        <v/>
      </c>
      <c r="CO20" t="str">
        <f t="shared" si="91"/>
        <v/>
      </c>
      <c r="CP20" t="str">
        <f t="shared" si="92"/>
        <v/>
      </c>
      <c r="CQ20" t="str">
        <f t="shared" si="93"/>
        <v/>
      </c>
      <c r="CR20" t="str">
        <f t="shared" si="94"/>
        <v/>
      </c>
      <c r="CS20" t="str">
        <f t="shared" si="95"/>
        <v/>
      </c>
      <c r="CT20" t="str">
        <f t="shared" si="96"/>
        <v/>
      </c>
      <c r="CU20" t="str">
        <f t="shared" si="97"/>
        <v/>
      </c>
      <c r="CV20" t="str">
        <f t="shared" si="98"/>
        <v/>
      </c>
      <c r="CW20" t="str">
        <f t="shared" si="99"/>
        <v/>
      </c>
      <c r="CX20" t="str">
        <f t="shared" si="100"/>
        <v/>
      </c>
      <c r="CY20" t="str">
        <f t="shared" si="101"/>
        <v/>
      </c>
      <c r="CZ20" t="str">
        <f t="shared" si="102"/>
        <v/>
      </c>
      <c r="DA20" t="str">
        <f t="shared" si="103"/>
        <v/>
      </c>
      <c r="DB20" t="str">
        <f t="shared" si="104"/>
        <v/>
      </c>
      <c r="DC20" t="str">
        <f t="shared" si="105"/>
        <v/>
      </c>
      <c r="DD20" t="str">
        <f t="shared" si="106"/>
        <v/>
      </c>
      <c r="DE20" t="str">
        <f t="shared" si="107"/>
        <v/>
      </c>
      <c r="DF20" t="str">
        <f t="shared" si="108"/>
        <v/>
      </c>
      <c r="DG20" t="str">
        <f t="shared" si="109"/>
        <v/>
      </c>
      <c r="DH20" t="str">
        <f t="shared" si="110"/>
        <v/>
      </c>
      <c r="DI20" t="str">
        <f t="shared" si="111"/>
        <v/>
      </c>
      <c r="DJ20" t="str">
        <f t="shared" si="112"/>
        <v/>
      </c>
      <c r="DK20" t="str">
        <f t="shared" si="113"/>
        <v/>
      </c>
      <c r="DL20" t="str">
        <f t="shared" si="114"/>
        <v/>
      </c>
      <c r="DM20" t="str">
        <f t="shared" si="115"/>
        <v/>
      </c>
      <c r="DN20" t="str">
        <f t="shared" si="116"/>
        <v/>
      </c>
      <c r="DO20" t="str">
        <f t="shared" si="117"/>
        <v/>
      </c>
      <c r="DP20" t="str">
        <f t="shared" si="118"/>
        <v/>
      </c>
      <c r="DQ20" t="str">
        <f t="shared" si="119"/>
        <v/>
      </c>
      <c r="DR20" t="str">
        <f t="shared" si="120"/>
        <v/>
      </c>
      <c r="DS20" t="str">
        <f t="shared" si="121"/>
        <v/>
      </c>
      <c r="DT20" t="str">
        <f t="shared" si="122"/>
        <v/>
      </c>
      <c r="DU20" t="str">
        <f t="shared" si="123"/>
        <v/>
      </c>
      <c r="DV20" t="str">
        <f t="shared" si="124"/>
        <v/>
      </c>
      <c r="DW20" t="str">
        <f t="shared" si="125"/>
        <v/>
      </c>
      <c r="DX20" t="str">
        <f t="shared" si="126"/>
        <v/>
      </c>
      <c r="DY20" t="str">
        <f t="shared" si="127"/>
        <v/>
      </c>
      <c r="EA20" t="str">
        <f t="shared" si="128"/>
        <v/>
      </c>
      <c r="EB20" t="str">
        <f t="shared" si="129"/>
        <v/>
      </c>
      <c r="EC20" t="str">
        <f t="shared" si="130"/>
        <v/>
      </c>
      <c r="ED20" t="str">
        <f t="shared" si="131"/>
        <v/>
      </c>
      <c r="EE20" t="str">
        <f t="shared" si="132"/>
        <v/>
      </c>
      <c r="EF20" t="str">
        <f t="shared" si="133"/>
        <v/>
      </c>
      <c r="EG20" t="str">
        <f t="shared" si="134"/>
        <v/>
      </c>
      <c r="EH20" t="str">
        <f t="shared" si="135"/>
        <v/>
      </c>
      <c r="EI20" t="str">
        <f t="shared" si="136"/>
        <v/>
      </c>
      <c r="EJ20" t="str">
        <f t="shared" si="137"/>
        <v/>
      </c>
      <c r="EK20" t="str">
        <f t="shared" si="138"/>
        <v/>
      </c>
      <c r="EL20" t="str">
        <f t="shared" si="139"/>
        <v/>
      </c>
      <c r="EM20" t="str">
        <f t="shared" si="140"/>
        <v/>
      </c>
      <c r="EN20" t="str">
        <f t="shared" si="141"/>
        <v/>
      </c>
      <c r="EO20" t="str">
        <f t="shared" si="142"/>
        <v/>
      </c>
      <c r="EP20" t="str">
        <f t="shared" si="143"/>
        <v/>
      </c>
      <c r="ER20" t="str">
        <f t="shared" si="144"/>
        <v>25A-001.01.06.10.02.A.01VGM - Effect 5</v>
      </c>
      <c r="ES20" t="s">
        <v>10846</v>
      </c>
      <c r="ET20" t="b">
        <v>1</v>
      </c>
      <c r="EU20" t="s">
        <v>76</v>
      </c>
      <c r="EV20" t="b">
        <v>0</v>
      </c>
      <c r="EW20" t="b">
        <v>0</v>
      </c>
      <c r="EX20">
        <v>2.5000000000000001E-5</v>
      </c>
      <c r="EZ20">
        <v>50</v>
      </c>
      <c r="FA20">
        <v>0</v>
      </c>
      <c r="FC20">
        <v>60</v>
      </c>
      <c r="FD20">
        <v>3</v>
      </c>
      <c r="FF20">
        <v>0</v>
      </c>
      <c r="FG20">
        <v>0</v>
      </c>
      <c r="FI20">
        <v>0</v>
      </c>
      <c r="FJ20">
        <v>1008</v>
      </c>
      <c r="FL20">
        <v>2.0878000000000001</v>
      </c>
      <c r="FM20">
        <v>0.27310000000000001</v>
      </c>
      <c r="FO20" t="s">
        <v>863</v>
      </c>
    </row>
    <row r="21" spans="1:171" x14ac:dyDescent="0.25">
      <c r="A21" t="s">
        <v>6928</v>
      </c>
      <c r="B21" t="str">
        <f t="shared" si="0"/>
        <v/>
      </c>
      <c r="C21" t="str">
        <f t="shared" si="1"/>
        <v/>
      </c>
      <c r="D21" t="str">
        <f t="shared" si="2"/>
        <v/>
      </c>
      <c r="E21" t="str">
        <f t="shared" si="3"/>
        <v/>
      </c>
      <c r="F21" t="str">
        <f t="shared" si="4"/>
        <v/>
      </c>
      <c r="G21" t="str">
        <f t="shared" si="5"/>
        <v/>
      </c>
      <c r="H21" t="str">
        <f t="shared" si="6"/>
        <v/>
      </c>
      <c r="I21" t="str">
        <f t="shared" si="7"/>
        <v/>
      </c>
      <c r="J21" t="str">
        <f t="shared" si="8"/>
        <v/>
      </c>
      <c r="K21" t="str">
        <f t="shared" si="9"/>
        <v/>
      </c>
      <c r="L21" t="str">
        <f t="shared" si="10"/>
        <v/>
      </c>
      <c r="M21" t="str">
        <f t="shared" si="11"/>
        <v/>
      </c>
      <c r="N21" t="str">
        <f t="shared" si="12"/>
        <v/>
      </c>
      <c r="O21" t="str">
        <f t="shared" si="13"/>
        <v/>
      </c>
      <c r="P21" t="str">
        <f t="shared" si="14"/>
        <v/>
      </c>
      <c r="Q21" t="str">
        <f t="shared" si="15"/>
        <v/>
      </c>
      <c r="R21" t="str">
        <f t="shared" si="16"/>
        <v/>
      </c>
      <c r="S21" t="str">
        <f t="shared" si="17"/>
        <v/>
      </c>
      <c r="T21" t="str">
        <f t="shared" si="18"/>
        <v/>
      </c>
      <c r="U21" t="str">
        <f t="shared" si="19"/>
        <v/>
      </c>
      <c r="V21" t="b">
        <f t="shared" si="20"/>
        <v>1</v>
      </c>
      <c r="W21" t="b">
        <f t="shared" si="21"/>
        <v>0</v>
      </c>
      <c r="X21" t="b">
        <f t="shared" si="22"/>
        <v>1</v>
      </c>
      <c r="Y21">
        <f t="shared" si="23"/>
        <v>1</v>
      </c>
      <c r="Z21" t="str">
        <f t="shared" si="24"/>
        <v/>
      </c>
      <c r="AA21" t="str">
        <f t="shared" si="25"/>
        <v/>
      </c>
      <c r="AB21" t="str">
        <f t="shared" si="26"/>
        <v/>
      </c>
      <c r="AC21" t="str">
        <f t="shared" si="27"/>
        <v/>
      </c>
      <c r="AD21" t="str">
        <f t="shared" si="28"/>
        <v/>
      </c>
      <c r="AE21" t="str">
        <f t="shared" si="29"/>
        <v/>
      </c>
      <c r="AF21" t="str">
        <f t="shared" si="30"/>
        <v/>
      </c>
      <c r="AG21" t="str">
        <f t="shared" si="31"/>
        <v/>
      </c>
      <c r="AH21" t="str">
        <f t="shared" si="32"/>
        <v/>
      </c>
      <c r="AI21" t="str">
        <f t="shared" si="33"/>
        <v/>
      </c>
      <c r="AJ21" t="str">
        <f t="shared" si="34"/>
        <v/>
      </c>
      <c r="AK21" t="str">
        <f t="shared" si="35"/>
        <v/>
      </c>
      <c r="AL21" t="str">
        <f t="shared" si="36"/>
        <v/>
      </c>
      <c r="AM21" t="str">
        <f t="shared" si="37"/>
        <v/>
      </c>
      <c r="AN21" t="str">
        <f t="shared" si="38"/>
        <v/>
      </c>
      <c r="AO21" t="str">
        <f t="shared" si="39"/>
        <v/>
      </c>
      <c r="AP21" t="str">
        <f t="shared" si="40"/>
        <v/>
      </c>
      <c r="AQ21" t="str">
        <f t="shared" si="41"/>
        <v/>
      </c>
      <c r="AR21" t="str">
        <f t="shared" si="42"/>
        <v/>
      </c>
      <c r="AS21" t="str">
        <f t="shared" si="43"/>
        <v/>
      </c>
      <c r="AT21" t="str">
        <f t="shared" si="44"/>
        <v/>
      </c>
      <c r="AU21" t="str">
        <f t="shared" si="45"/>
        <v/>
      </c>
      <c r="AV21" t="str">
        <f t="shared" si="46"/>
        <v/>
      </c>
      <c r="AW21" t="str">
        <f t="shared" si="47"/>
        <v/>
      </c>
      <c r="AX21" t="str">
        <f t="shared" si="48"/>
        <v/>
      </c>
      <c r="AY21" t="str">
        <f t="shared" si="49"/>
        <v/>
      </c>
      <c r="AZ21" t="str">
        <f t="shared" si="50"/>
        <v/>
      </c>
      <c r="BA21" t="str">
        <f t="shared" si="51"/>
        <v/>
      </c>
      <c r="BB21" t="str">
        <f t="shared" si="52"/>
        <v/>
      </c>
      <c r="BC21" t="str">
        <f t="shared" si="53"/>
        <v/>
      </c>
      <c r="BD21" t="str">
        <f t="shared" si="54"/>
        <v/>
      </c>
      <c r="BE21" t="str">
        <f t="shared" si="55"/>
        <v/>
      </c>
      <c r="BF21" t="str">
        <f t="shared" si="56"/>
        <v/>
      </c>
      <c r="BG21" t="str">
        <f t="shared" si="57"/>
        <v/>
      </c>
      <c r="BH21" t="str">
        <f t="shared" si="58"/>
        <v/>
      </c>
      <c r="BI21" t="str">
        <f t="shared" si="59"/>
        <v/>
      </c>
      <c r="BJ21" t="str">
        <f t="shared" si="60"/>
        <v/>
      </c>
      <c r="BK21" t="str">
        <f t="shared" si="61"/>
        <v/>
      </c>
      <c r="BL21" t="str">
        <f t="shared" si="62"/>
        <v/>
      </c>
      <c r="BM21" t="str">
        <f t="shared" si="63"/>
        <v/>
      </c>
      <c r="BN21" t="str">
        <f t="shared" si="64"/>
        <v/>
      </c>
      <c r="BO21" t="str">
        <f t="shared" si="65"/>
        <v/>
      </c>
      <c r="BP21" t="str">
        <f t="shared" si="66"/>
        <v/>
      </c>
      <c r="BQ21" t="str">
        <f t="shared" si="67"/>
        <v/>
      </c>
      <c r="BR21" t="str">
        <f t="shared" si="68"/>
        <v/>
      </c>
      <c r="BS21" t="str">
        <f t="shared" si="69"/>
        <v/>
      </c>
      <c r="BT21" t="str">
        <f t="shared" si="70"/>
        <v/>
      </c>
      <c r="BU21" t="str">
        <f t="shared" si="71"/>
        <v/>
      </c>
      <c r="BV21" t="str">
        <f t="shared" si="72"/>
        <v/>
      </c>
      <c r="BW21" t="str">
        <f t="shared" si="73"/>
        <v/>
      </c>
      <c r="BX21" t="str">
        <f t="shared" si="74"/>
        <v/>
      </c>
      <c r="BY21" t="str">
        <f t="shared" si="75"/>
        <v/>
      </c>
      <c r="BZ21" t="str">
        <f t="shared" si="76"/>
        <v/>
      </c>
      <c r="CA21" t="str">
        <f t="shared" si="77"/>
        <v/>
      </c>
      <c r="CB21" t="str">
        <f t="shared" si="78"/>
        <v/>
      </c>
      <c r="CC21" t="str">
        <f t="shared" si="79"/>
        <v/>
      </c>
      <c r="CD21" t="str">
        <f t="shared" si="80"/>
        <v/>
      </c>
      <c r="CE21" t="str">
        <f t="shared" si="81"/>
        <v/>
      </c>
      <c r="CF21" t="str">
        <f t="shared" si="82"/>
        <v/>
      </c>
      <c r="CG21" t="str">
        <f t="shared" si="83"/>
        <v/>
      </c>
      <c r="CH21" t="str">
        <f t="shared" si="84"/>
        <v/>
      </c>
      <c r="CI21" t="str">
        <f t="shared" si="85"/>
        <v/>
      </c>
      <c r="CJ21" t="str">
        <f t="shared" si="86"/>
        <v/>
      </c>
      <c r="CK21" t="str">
        <f t="shared" si="87"/>
        <v/>
      </c>
      <c r="CL21" t="str">
        <f t="shared" si="88"/>
        <v/>
      </c>
      <c r="CM21" t="str">
        <f t="shared" si="89"/>
        <v/>
      </c>
      <c r="CN21" t="str">
        <f t="shared" si="90"/>
        <v/>
      </c>
      <c r="CO21" t="str">
        <f t="shared" si="91"/>
        <v/>
      </c>
      <c r="CP21" t="str">
        <f t="shared" si="92"/>
        <v/>
      </c>
      <c r="CQ21" t="str">
        <f t="shared" si="93"/>
        <v/>
      </c>
      <c r="CR21" t="str">
        <f t="shared" si="94"/>
        <v/>
      </c>
      <c r="CS21" t="str">
        <f t="shared" si="95"/>
        <v/>
      </c>
      <c r="CT21" t="str">
        <f t="shared" si="96"/>
        <v/>
      </c>
      <c r="CU21" t="str">
        <f t="shared" si="97"/>
        <v/>
      </c>
      <c r="CV21" t="str">
        <f t="shared" si="98"/>
        <v/>
      </c>
      <c r="CW21" t="str">
        <f t="shared" si="99"/>
        <v/>
      </c>
      <c r="CX21" t="str">
        <f t="shared" si="100"/>
        <v/>
      </c>
      <c r="CY21" t="str">
        <f t="shared" si="101"/>
        <v/>
      </c>
      <c r="CZ21" t="str">
        <f t="shared" si="102"/>
        <v/>
      </c>
      <c r="DA21" t="str">
        <f t="shared" si="103"/>
        <v/>
      </c>
      <c r="DB21" t="str">
        <f t="shared" si="104"/>
        <v/>
      </c>
      <c r="DC21" t="str">
        <f t="shared" si="105"/>
        <v/>
      </c>
      <c r="DD21" t="str">
        <f t="shared" si="106"/>
        <v/>
      </c>
      <c r="DE21" t="str">
        <f t="shared" si="107"/>
        <v/>
      </c>
      <c r="DF21" t="str">
        <f t="shared" si="108"/>
        <v/>
      </c>
      <c r="DG21" t="str">
        <f t="shared" si="109"/>
        <v/>
      </c>
      <c r="DH21" t="str">
        <f t="shared" si="110"/>
        <v/>
      </c>
      <c r="DI21" t="str">
        <f t="shared" si="111"/>
        <v/>
      </c>
      <c r="DJ21" t="str">
        <f t="shared" si="112"/>
        <v/>
      </c>
      <c r="DK21" t="str">
        <f t="shared" si="113"/>
        <v/>
      </c>
      <c r="DL21" t="str">
        <f t="shared" si="114"/>
        <v/>
      </c>
      <c r="DM21" t="str">
        <f t="shared" si="115"/>
        <v/>
      </c>
      <c r="DN21" t="str">
        <f t="shared" si="116"/>
        <v/>
      </c>
      <c r="DO21" t="str">
        <f t="shared" si="117"/>
        <v/>
      </c>
      <c r="DP21" t="str">
        <f t="shared" si="118"/>
        <v/>
      </c>
      <c r="DQ21" t="str">
        <f t="shared" si="119"/>
        <v/>
      </c>
      <c r="DR21" t="str">
        <f t="shared" si="120"/>
        <v/>
      </c>
      <c r="DS21" t="str">
        <f t="shared" si="121"/>
        <v/>
      </c>
      <c r="DT21" t="str">
        <f t="shared" si="122"/>
        <v/>
      </c>
      <c r="DU21" t="str">
        <f t="shared" si="123"/>
        <v/>
      </c>
      <c r="DV21" t="str">
        <f t="shared" si="124"/>
        <v/>
      </c>
      <c r="DW21" t="str">
        <f t="shared" si="125"/>
        <v/>
      </c>
      <c r="DX21" t="str">
        <f t="shared" si="126"/>
        <v/>
      </c>
      <c r="DY21" t="str">
        <f t="shared" si="127"/>
        <v/>
      </c>
      <c r="EA21" t="str">
        <f t="shared" si="128"/>
        <v/>
      </c>
      <c r="EB21" t="str">
        <f t="shared" si="129"/>
        <v/>
      </c>
      <c r="EC21" t="str">
        <f t="shared" si="130"/>
        <v/>
      </c>
      <c r="ED21" t="str">
        <f t="shared" si="131"/>
        <v/>
      </c>
      <c r="EE21" t="str">
        <f t="shared" si="132"/>
        <v/>
      </c>
      <c r="EF21" t="str">
        <f t="shared" si="133"/>
        <v/>
      </c>
      <c r="EG21" t="str">
        <f t="shared" si="134"/>
        <v/>
      </c>
      <c r="EH21" t="str">
        <f t="shared" si="135"/>
        <v/>
      </c>
      <c r="EI21" t="str">
        <f t="shared" si="136"/>
        <v/>
      </c>
      <c r="EJ21" t="str">
        <f t="shared" si="137"/>
        <v/>
      </c>
      <c r="EK21" t="str">
        <f t="shared" si="138"/>
        <v/>
      </c>
      <c r="EL21" t="str">
        <f t="shared" si="139"/>
        <v/>
      </c>
      <c r="EM21" t="str">
        <f t="shared" si="140"/>
        <v/>
      </c>
      <c r="EN21" t="str">
        <f t="shared" si="141"/>
        <v/>
      </c>
      <c r="EO21" t="str">
        <f t="shared" si="142"/>
        <v/>
      </c>
      <c r="EP21" t="str">
        <f t="shared" si="143"/>
        <v/>
      </c>
      <c r="ER21" t="str">
        <f t="shared" si="144"/>
        <v>25A-001.01.07.06.01.A.01Spuien 0-20% functieverlies</v>
      </c>
      <c r="ES21" t="s">
        <v>6997</v>
      </c>
      <c r="ET21" t="b">
        <v>1</v>
      </c>
      <c r="EU21" t="s">
        <v>89</v>
      </c>
      <c r="EV21" t="b">
        <v>0</v>
      </c>
      <c r="EW21" t="b">
        <v>0</v>
      </c>
      <c r="EX21">
        <v>1</v>
      </c>
      <c r="EZ21">
        <v>0</v>
      </c>
      <c r="FA21">
        <v>0</v>
      </c>
      <c r="FC21">
        <v>10</v>
      </c>
      <c r="FD21">
        <v>10</v>
      </c>
      <c r="FF21">
        <v>0</v>
      </c>
      <c r="FG21">
        <v>0</v>
      </c>
      <c r="FI21">
        <v>0</v>
      </c>
      <c r="FJ21">
        <v>7300</v>
      </c>
      <c r="FL21">
        <v>5.9577</v>
      </c>
      <c r="FM21">
        <v>4.8399999999999999E-2</v>
      </c>
      <c r="FO21" t="s">
        <v>89</v>
      </c>
    </row>
    <row r="22" spans="1:171" x14ac:dyDescent="0.25">
      <c r="A22" t="s">
        <v>7034</v>
      </c>
      <c r="B22" t="str">
        <f t="shared" si="0"/>
        <v/>
      </c>
      <c r="C22" t="str">
        <f t="shared" si="1"/>
        <v/>
      </c>
      <c r="D22" t="str">
        <f t="shared" si="2"/>
        <v/>
      </c>
      <c r="E22" t="str">
        <f t="shared" si="3"/>
        <v/>
      </c>
      <c r="F22" t="str">
        <f t="shared" si="4"/>
        <v/>
      </c>
      <c r="G22" t="str">
        <f t="shared" si="5"/>
        <v/>
      </c>
      <c r="H22" t="str">
        <f t="shared" si="6"/>
        <v/>
      </c>
      <c r="I22" t="str">
        <f t="shared" si="7"/>
        <v/>
      </c>
      <c r="J22" t="str">
        <f t="shared" si="8"/>
        <v/>
      </c>
      <c r="K22" t="str">
        <f t="shared" si="9"/>
        <v/>
      </c>
      <c r="L22" t="str">
        <f t="shared" si="10"/>
        <v/>
      </c>
      <c r="M22" t="str">
        <f t="shared" si="11"/>
        <v/>
      </c>
      <c r="N22" t="str">
        <f t="shared" si="12"/>
        <v/>
      </c>
      <c r="O22" t="str">
        <f t="shared" si="13"/>
        <v/>
      </c>
      <c r="P22" t="str">
        <f t="shared" si="14"/>
        <v/>
      </c>
      <c r="Q22" t="str">
        <f t="shared" si="15"/>
        <v/>
      </c>
      <c r="R22" t="str">
        <f t="shared" si="16"/>
        <v/>
      </c>
      <c r="S22" t="str">
        <f t="shared" si="17"/>
        <v/>
      </c>
      <c r="T22" t="str">
        <f t="shared" si="18"/>
        <v/>
      </c>
      <c r="U22" t="str">
        <f t="shared" si="19"/>
        <v/>
      </c>
      <c r="V22" t="b">
        <f t="shared" si="20"/>
        <v>1</v>
      </c>
      <c r="W22" t="b">
        <f t="shared" si="21"/>
        <v>0</v>
      </c>
      <c r="X22" t="b">
        <f t="shared" si="22"/>
        <v>1</v>
      </c>
      <c r="Y22">
        <f t="shared" si="23"/>
        <v>1</v>
      </c>
      <c r="Z22" t="str">
        <f t="shared" si="24"/>
        <v/>
      </c>
      <c r="AA22" t="str">
        <f t="shared" si="25"/>
        <v/>
      </c>
      <c r="AB22" t="str">
        <f t="shared" si="26"/>
        <v/>
      </c>
      <c r="AC22" t="str">
        <f t="shared" si="27"/>
        <v/>
      </c>
      <c r="AD22" t="str">
        <f t="shared" si="28"/>
        <v/>
      </c>
      <c r="AE22" t="str">
        <f t="shared" si="29"/>
        <v/>
      </c>
      <c r="AF22" t="str">
        <f t="shared" si="30"/>
        <v/>
      </c>
      <c r="AG22" t="str">
        <f t="shared" si="31"/>
        <v/>
      </c>
      <c r="AH22" t="str">
        <f t="shared" si="32"/>
        <v/>
      </c>
      <c r="AI22" t="str">
        <f t="shared" si="33"/>
        <v/>
      </c>
      <c r="AJ22" t="str">
        <f t="shared" si="34"/>
        <v/>
      </c>
      <c r="AK22" t="str">
        <f t="shared" si="35"/>
        <v/>
      </c>
      <c r="AL22" t="str">
        <f t="shared" si="36"/>
        <v/>
      </c>
      <c r="AM22" t="str">
        <f t="shared" si="37"/>
        <v/>
      </c>
      <c r="AN22" t="str">
        <f t="shared" si="38"/>
        <v/>
      </c>
      <c r="AO22" t="str">
        <f t="shared" si="39"/>
        <v/>
      </c>
      <c r="AP22" t="str">
        <f t="shared" si="40"/>
        <v/>
      </c>
      <c r="AQ22" t="str">
        <f t="shared" si="41"/>
        <v/>
      </c>
      <c r="AR22" t="str">
        <f t="shared" si="42"/>
        <v/>
      </c>
      <c r="AS22" t="str">
        <f t="shared" si="43"/>
        <v/>
      </c>
      <c r="AT22" t="str">
        <f t="shared" si="44"/>
        <v/>
      </c>
      <c r="AU22" t="str">
        <f t="shared" si="45"/>
        <v/>
      </c>
      <c r="AV22" t="str">
        <f t="shared" si="46"/>
        <v/>
      </c>
      <c r="AW22" t="str">
        <f t="shared" si="47"/>
        <v/>
      </c>
      <c r="AX22" t="str">
        <f t="shared" si="48"/>
        <v/>
      </c>
      <c r="AY22" t="str">
        <f t="shared" si="49"/>
        <v/>
      </c>
      <c r="AZ22" t="str">
        <f t="shared" si="50"/>
        <v/>
      </c>
      <c r="BA22" t="str">
        <f t="shared" si="51"/>
        <v/>
      </c>
      <c r="BB22" t="str">
        <f t="shared" si="52"/>
        <v/>
      </c>
      <c r="BC22" t="str">
        <f t="shared" si="53"/>
        <v/>
      </c>
      <c r="BD22" t="str">
        <f t="shared" si="54"/>
        <v/>
      </c>
      <c r="BE22" t="str">
        <f t="shared" si="55"/>
        <v/>
      </c>
      <c r="BF22" t="str">
        <f t="shared" si="56"/>
        <v/>
      </c>
      <c r="BG22" t="str">
        <f t="shared" si="57"/>
        <v/>
      </c>
      <c r="BH22" t="str">
        <f t="shared" si="58"/>
        <v/>
      </c>
      <c r="BI22" t="str">
        <f t="shared" si="59"/>
        <v/>
      </c>
      <c r="BJ22" t="str">
        <f t="shared" si="60"/>
        <v/>
      </c>
      <c r="BK22" t="str">
        <f t="shared" si="61"/>
        <v/>
      </c>
      <c r="BL22" t="str">
        <f t="shared" si="62"/>
        <v/>
      </c>
      <c r="BM22" t="str">
        <f t="shared" si="63"/>
        <v/>
      </c>
      <c r="BN22" t="str">
        <f t="shared" si="64"/>
        <v/>
      </c>
      <c r="BO22" t="str">
        <f t="shared" si="65"/>
        <v/>
      </c>
      <c r="BP22" t="str">
        <f t="shared" si="66"/>
        <v/>
      </c>
      <c r="BQ22" t="str">
        <f t="shared" si="67"/>
        <v/>
      </c>
      <c r="BR22" t="str">
        <f t="shared" si="68"/>
        <v/>
      </c>
      <c r="BS22" t="str">
        <f t="shared" si="69"/>
        <v/>
      </c>
      <c r="BT22" t="str">
        <f t="shared" si="70"/>
        <v/>
      </c>
      <c r="BU22" t="str">
        <f t="shared" si="71"/>
        <v/>
      </c>
      <c r="BV22" t="str">
        <f t="shared" si="72"/>
        <v/>
      </c>
      <c r="BW22" t="str">
        <f t="shared" si="73"/>
        <v/>
      </c>
      <c r="BX22" t="str">
        <f t="shared" si="74"/>
        <v/>
      </c>
      <c r="BY22" t="str">
        <f t="shared" si="75"/>
        <v/>
      </c>
      <c r="BZ22" t="str">
        <f t="shared" si="76"/>
        <v/>
      </c>
      <c r="CA22" t="str">
        <f t="shared" si="77"/>
        <v/>
      </c>
      <c r="CB22" t="str">
        <f t="shared" si="78"/>
        <v/>
      </c>
      <c r="CC22" t="str">
        <f t="shared" si="79"/>
        <v/>
      </c>
      <c r="CD22" t="str">
        <f t="shared" si="80"/>
        <v/>
      </c>
      <c r="CE22" t="str">
        <f t="shared" si="81"/>
        <v/>
      </c>
      <c r="CF22" t="str">
        <f t="shared" si="82"/>
        <v/>
      </c>
      <c r="CG22" t="str">
        <f t="shared" si="83"/>
        <v/>
      </c>
      <c r="CH22" t="str">
        <f t="shared" si="84"/>
        <v/>
      </c>
      <c r="CI22" t="str">
        <f t="shared" si="85"/>
        <v/>
      </c>
      <c r="CJ22" t="str">
        <f t="shared" si="86"/>
        <v/>
      </c>
      <c r="CK22" t="str">
        <f t="shared" si="87"/>
        <v/>
      </c>
      <c r="CL22" t="str">
        <f t="shared" si="88"/>
        <v/>
      </c>
      <c r="CM22" t="str">
        <f t="shared" si="89"/>
        <v/>
      </c>
      <c r="CN22" t="str">
        <f t="shared" si="90"/>
        <v/>
      </c>
      <c r="CO22" t="str">
        <f t="shared" si="91"/>
        <v/>
      </c>
      <c r="CP22" t="str">
        <f t="shared" si="92"/>
        <v/>
      </c>
      <c r="CQ22" t="str">
        <f t="shared" si="93"/>
        <v/>
      </c>
      <c r="CR22" t="str">
        <f t="shared" si="94"/>
        <v/>
      </c>
      <c r="CS22" t="str">
        <f t="shared" si="95"/>
        <v/>
      </c>
      <c r="CT22" t="str">
        <f t="shared" si="96"/>
        <v/>
      </c>
      <c r="CU22" t="str">
        <f t="shared" si="97"/>
        <v/>
      </c>
      <c r="CV22" t="str">
        <f t="shared" si="98"/>
        <v/>
      </c>
      <c r="CW22" t="str">
        <f t="shared" si="99"/>
        <v/>
      </c>
      <c r="CX22" t="str">
        <f t="shared" si="100"/>
        <v/>
      </c>
      <c r="CY22" t="str">
        <f t="shared" si="101"/>
        <v/>
      </c>
      <c r="CZ22" t="str">
        <f t="shared" si="102"/>
        <v/>
      </c>
      <c r="DA22" t="str">
        <f t="shared" si="103"/>
        <v/>
      </c>
      <c r="DB22" t="str">
        <f t="shared" si="104"/>
        <v/>
      </c>
      <c r="DC22" t="str">
        <f t="shared" si="105"/>
        <v/>
      </c>
      <c r="DD22" t="str">
        <f t="shared" si="106"/>
        <v/>
      </c>
      <c r="DE22" t="str">
        <f t="shared" si="107"/>
        <v/>
      </c>
      <c r="DF22" t="str">
        <f t="shared" si="108"/>
        <v/>
      </c>
      <c r="DG22" t="str">
        <f t="shared" si="109"/>
        <v/>
      </c>
      <c r="DH22" t="str">
        <f t="shared" si="110"/>
        <v/>
      </c>
      <c r="DI22" t="str">
        <f t="shared" si="111"/>
        <v/>
      </c>
      <c r="DJ22" t="str">
        <f t="shared" si="112"/>
        <v/>
      </c>
      <c r="DK22" t="str">
        <f t="shared" si="113"/>
        <v/>
      </c>
      <c r="DL22" t="str">
        <f t="shared" si="114"/>
        <v/>
      </c>
      <c r="DM22" t="str">
        <f t="shared" si="115"/>
        <v/>
      </c>
      <c r="DN22" t="str">
        <f t="shared" si="116"/>
        <v/>
      </c>
      <c r="DO22" t="str">
        <f t="shared" si="117"/>
        <v/>
      </c>
      <c r="DP22" t="str">
        <f t="shared" si="118"/>
        <v/>
      </c>
      <c r="DQ22" t="str">
        <f t="shared" si="119"/>
        <v/>
      </c>
      <c r="DR22" t="str">
        <f t="shared" si="120"/>
        <v/>
      </c>
      <c r="DS22" t="str">
        <f t="shared" si="121"/>
        <v/>
      </c>
      <c r="DT22" t="str">
        <f t="shared" si="122"/>
        <v/>
      </c>
      <c r="DU22" t="str">
        <f t="shared" si="123"/>
        <v/>
      </c>
      <c r="DV22" t="str">
        <f t="shared" si="124"/>
        <v/>
      </c>
      <c r="DW22" t="str">
        <f t="shared" si="125"/>
        <v/>
      </c>
      <c r="DX22" t="str">
        <f t="shared" si="126"/>
        <v/>
      </c>
      <c r="DY22" t="str">
        <f t="shared" si="127"/>
        <v/>
      </c>
      <c r="EA22" t="str">
        <f t="shared" si="128"/>
        <v/>
      </c>
      <c r="EB22" t="str">
        <f t="shared" si="129"/>
        <v/>
      </c>
      <c r="EC22" t="str">
        <f t="shared" si="130"/>
        <v/>
      </c>
      <c r="ED22" t="str">
        <f t="shared" si="131"/>
        <v/>
      </c>
      <c r="EE22" t="str">
        <f t="shared" si="132"/>
        <v/>
      </c>
      <c r="EF22" t="str">
        <f t="shared" si="133"/>
        <v/>
      </c>
      <c r="EG22" t="str">
        <f t="shared" si="134"/>
        <v/>
      </c>
      <c r="EH22" t="str">
        <f t="shared" si="135"/>
        <v/>
      </c>
      <c r="EI22" t="str">
        <f t="shared" si="136"/>
        <v/>
      </c>
      <c r="EJ22" t="str">
        <f t="shared" si="137"/>
        <v/>
      </c>
      <c r="EK22" t="str">
        <f t="shared" si="138"/>
        <v/>
      </c>
      <c r="EL22" t="str">
        <f t="shared" si="139"/>
        <v/>
      </c>
      <c r="EM22" t="str">
        <f t="shared" si="140"/>
        <v/>
      </c>
      <c r="EN22" t="str">
        <f t="shared" si="141"/>
        <v/>
      </c>
      <c r="EO22" t="str">
        <f t="shared" si="142"/>
        <v/>
      </c>
      <c r="EP22" t="str">
        <f t="shared" si="143"/>
        <v/>
      </c>
      <c r="ER22" t="str">
        <f t="shared" si="144"/>
        <v>25A-001.01.07.06.01.A.01Keren 81-100% functieverlies</v>
      </c>
      <c r="ES22" t="s">
        <v>6997</v>
      </c>
      <c r="ET22" t="b">
        <v>1</v>
      </c>
      <c r="EU22" t="s">
        <v>85</v>
      </c>
      <c r="EV22" t="b">
        <v>0</v>
      </c>
      <c r="EW22" t="b">
        <v>0</v>
      </c>
      <c r="EX22">
        <v>0.01</v>
      </c>
      <c r="EZ22">
        <v>50</v>
      </c>
      <c r="FA22">
        <v>0</v>
      </c>
      <c r="FC22">
        <v>85</v>
      </c>
      <c r="FD22">
        <v>1</v>
      </c>
      <c r="FF22">
        <v>0</v>
      </c>
      <c r="FG22">
        <v>0</v>
      </c>
      <c r="FI22">
        <v>0</v>
      </c>
      <c r="FJ22">
        <v>8</v>
      </c>
      <c r="FL22">
        <v>1.0032000000000001</v>
      </c>
      <c r="FM22">
        <v>0.10440000000000001</v>
      </c>
      <c r="FO22" t="s">
        <v>8874</v>
      </c>
    </row>
    <row r="23" spans="1:171" x14ac:dyDescent="0.25">
      <c r="A23" t="s">
        <v>7020</v>
      </c>
      <c r="B23" t="str">
        <f t="shared" si="0"/>
        <v/>
      </c>
      <c r="C23" t="str">
        <f t="shared" si="1"/>
        <v/>
      </c>
      <c r="D23" t="str">
        <f t="shared" si="2"/>
        <v/>
      </c>
      <c r="E23" t="str">
        <f t="shared" si="3"/>
        <v/>
      </c>
      <c r="F23" t="str">
        <f t="shared" si="4"/>
        <v/>
      </c>
      <c r="G23" t="str">
        <f t="shared" si="5"/>
        <v/>
      </c>
      <c r="H23" t="str">
        <f t="shared" si="6"/>
        <v/>
      </c>
      <c r="I23" t="str">
        <f t="shared" si="7"/>
        <v/>
      </c>
      <c r="J23" t="str">
        <f t="shared" si="8"/>
        <v/>
      </c>
      <c r="K23" t="str">
        <f t="shared" si="9"/>
        <v/>
      </c>
      <c r="L23" t="str">
        <f t="shared" si="10"/>
        <v/>
      </c>
      <c r="M23" t="str">
        <f t="shared" si="11"/>
        <v/>
      </c>
      <c r="N23" t="str">
        <f t="shared" si="12"/>
        <v/>
      </c>
      <c r="O23" t="str">
        <f t="shared" si="13"/>
        <v/>
      </c>
      <c r="P23" t="str">
        <f t="shared" si="14"/>
        <v/>
      </c>
      <c r="Q23" t="str">
        <f t="shared" si="15"/>
        <v/>
      </c>
      <c r="R23" t="str">
        <f t="shared" si="16"/>
        <v/>
      </c>
      <c r="S23" t="str">
        <f t="shared" si="17"/>
        <v/>
      </c>
      <c r="T23" t="str">
        <f t="shared" si="18"/>
        <v/>
      </c>
      <c r="U23" t="str">
        <f t="shared" si="19"/>
        <v/>
      </c>
      <c r="V23" t="str">
        <f t="shared" si="20"/>
        <v/>
      </c>
      <c r="W23" t="str">
        <f t="shared" si="21"/>
        <v/>
      </c>
      <c r="X23" t="str">
        <f t="shared" si="22"/>
        <v/>
      </c>
      <c r="Y23" t="str">
        <f t="shared" si="23"/>
        <v/>
      </c>
      <c r="Z23" t="str">
        <f t="shared" si="24"/>
        <v/>
      </c>
      <c r="AA23" t="str">
        <f t="shared" si="25"/>
        <v/>
      </c>
      <c r="AB23" t="str">
        <f t="shared" si="26"/>
        <v/>
      </c>
      <c r="AC23" t="str">
        <f t="shared" si="27"/>
        <v/>
      </c>
      <c r="AD23" t="str">
        <f t="shared" si="28"/>
        <v/>
      </c>
      <c r="AE23" t="str">
        <f t="shared" si="29"/>
        <v/>
      </c>
      <c r="AF23" t="str">
        <f t="shared" si="30"/>
        <v/>
      </c>
      <c r="AG23" t="str">
        <f t="shared" si="31"/>
        <v/>
      </c>
      <c r="AH23" t="str">
        <f t="shared" si="32"/>
        <v/>
      </c>
      <c r="AI23" t="str">
        <f t="shared" si="33"/>
        <v/>
      </c>
      <c r="AJ23" t="str">
        <f t="shared" si="34"/>
        <v/>
      </c>
      <c r="AK23" t="str">
        <f t="shared" si="35"/>
        <v/>
      </c>
      <c r="AL23" t="str">
        <f t="shared" si="36"/>
        <v/>
      </c>
      <c r="AM23" t="str">
        <f t="shared" si="37"/>
        <v/>
      </c>
      <c r="AN23" t="str">
        <f t="shared" si="38"/>
        <v/>
      </c>
      <c r="AO23" t="str">
        <f t="shared" si="39"/>
        <v/>
      </c>
      <c r="AP23" t="str">
        <f t="shared" si="40"/>
        <v/>
      </c>
      <c r="AQ23" t="str">
        <f t="shared" si="41"/>
        <v/>
      </c>
      <c r="AR23" t="str">
        <f t="shared" si="42"/>
        <v/>
      </c>
      <c r="AS23" t="str">
        <f t="shared" si="43"/>
        <v/>
      </c>
      <c r="AT23" t="str">
        <f t="shared" si="44"/>
        <v/>
      </c>
      <c r="AU23" t="str">
        <f t="shared" si="45"/>
        <v/>
      </c>
      <c r="AV23" t="str">
        <f t="shared" si="46"/>
        <v/>
      </c>
      <c r="AW23" t="str">
        <f t="shared" si="47"/>
        <v/>
      </c>
      <c r="AX23" t="str">
        <f t="shared" si="48"/>
        <v/>
      </c>
      <c r="AY23" t="str">
        <f t="shared" si="49"/>
        <v/>
      </c>
      <c r="AZ23" t="str">
        <f t="shared" si="50"/>
        <v/>
      </c>
      <c r="BA23" t="str">
        <f t="shared" si="51"/>
        <v/>
      </c>
      <c r="BB23" t="str">
        <f t="shared" si="52"/>
        <v/>
      </c>
      <c r="BC23" t="str">
        <f t="shared" si="53"/>
        <v/>
      </c>
      <c r="BD23" t="str">
        <f t="shared" si="54"/>
        <v/>
      </c>
      <c r="BE23" t="str">
        <f t="shared" si="55"/>
        <v/>
      </c>
      <c r="BF23" t="str">
        <f t="shared" si="56"/>
        <v/>
      </c>
      <c r="BG23" t="str">
        <f t="shared" si="57"/>
        <v/>
      </c>
      <c r="BH23" t="str">
        <f t="shared" si="58"/>
        <v/>
      </c>
      <c r="BI23" t="str">
        <f t="shared" si="59"/>
        <v/>
      </c>
      <c r="BJ23" t="str">
        <f t="shared" si="60"/>
        <v/>
      </c>
      <c r="BK23" t="str">
        <f t="shared" si="61"/>
        <v/>
      </c>
      <c r="BL23" t="str">
        <f t="shared" si="62"/>
        <v/>
      </c>
      <c r="BM23" t="str">
        <f t="shared" si="63"/>
        <v/>
      </c>
      <c r="BN23" t="str">
        <f t="shared" si="64"/>
        <v/>
      </c>
      <c r="BO23" t="str">
        <f t="shared" si="65"/>
        <v/>
      </c>
      <c r="BP23" t="str">
        <f t="shared" si="66"/>
        <v/>
      </c>
      <c r="BQ23" t="str">
        <f t="shared" si="67"/>
        <v/>
      </c>
      <c r="BR23" t="str">
        <f t="shared" si="68"/>
        <v/>
      </c>
      <c r="BS23" t="str">
        <f t="shared" si="69"/>
        <v/>
      </c>
      <c r="BT23" t="str">
        <f t="shared" si="70"/>
        <v/>
      </c>
      <c r="BU23" t="str">
        <f t="shared" si="71"/>
        <v/>
      </c>
      <c r="BV23" t="str">
        <f t="shared" si="72"/>
        <v/>
      </c>
      <c r="BW23" t="str">
        <f t="shared" si="73"/>
        <v/>
      </c>
      <c r="BX23" t="str">
        <f t="shared" si="74"/>
        <v/>
      </c>
      <c r="BY23" t="str">
        <f t="shared" si="75"/>
        <v/>
      </c>
      <c r="BZ23" t="str">
        <f t="shared" si="76"/>
        <v/>
      </c>
      <c r="CA23" t="str">
        <f t="shared" si="77"/>
        <v/>
      </c>
      <c r="CB23" t="str">
        <f t="shared" si="78"/>
        <v/>
      </c>
      <c r="CC23" t="str">
        <f t="shared" si="79"/>
        <v/>
      </c>
      <c r="CD23" t="str">
        <f t="shared" si="80"/>
        <v/>
      </c>
      <c r="CE23" t="str">
        <f t="shared" si="81"/>
        <v/>
      </c>
      <c r="CF23" t="str">
        <f t="shared" si="82"/>
        <v/>
      </c>
      <c r="CG23" t="str">
        <f t="shared" si="83"/>
        <v/>
      </c>
      <c r="CH23" t="str">
        <f t="shared" si="84"/>
        <v/>
      </c>
      <c r="CI23" t="str">
        <f t="shared" si="85"/>
        <v/>
      </c>
      <c r="CJ23" t="str">
        <f t="shared" si="86"/>
        <v/>
      </c>
      <c r="CK23" t="str">
        <f t="shared" si="87"/>
        <v/>
      </c>
      <c r="CL23" t="str">
        <f t="shared" si="88"/>
        <v/>
      </c>
      <c r="CM23" t="str">
        <f t="shared" si="89"/>
        <v/>
      </c>
      <c r="CN23" t="str">
        <f t="shared" si="90"/>
        <v/>
      </c>
      <c r="CO23" t="str">
        <f t="shared" si="91"/>
        <v/>
      </c>
      <c r="CP23" t="str">
        <f t="shared" si="92"/>
        <v/>
      </c>
      <c r="CQ23" t="str">
        <f t="shared" si="93"/>
        <v/>
      </c>
      <c r="CR23" t="str">
        <f t="shared" si="94"/>
        <v/>
      </c>
      <c r="CS23" t="str">
        <f t="shared" si="95"/>
        <v/>
      </c>
      <c r="CT23" t="str">
        <f t="shared" si="96"/>
        <v/>
      </c>
      <c r="CU23" t="str">
        <f t="shared" si="97"/>
        <v/>
      </c>
      <c r="CV23" t="str">
        <f t="shared" si="98"/>
        <v/>
      </c>
      <c r="CW23" t="str">
        <f t="shared" si="99"/>
        <v/>
      </c>
      <c r="CX23" t="str">
        <f t="shared" si="100"/>
        <v/>
      </c>
      <c r="CY23" t="str">
        <f t="shared" si="101"/>
        <v/>
      </c>
      <c r="CZ23" t="str">
        <f t="shared" si="102"/>
        <v/>
      </c>
      <c r="DA23" t="str">
        <f t="shared" si="103"/>
        <v/>
      </c>
      <c r="DB23" t="str">
        <f t="shared" si="104"/>
        <v/>
      </c>
      <c r="DC23" t="str">
        <f t="shared" si="105"/>
        <v/>
      </c>
      <c r="DD23" t="str">
        <f t="shared" si="106"/>
        <v/>
      </c>
      <c r="DE23" t="str">
        <f t="shared" si="107"/>
        <v/>
      </c>
      <c r="DF23" t="str">
        <f t="shared" si="108"/>
        <v/>
      </c>
      <c r="DG23" t="str">
        <f t="shared" si="109"/>
        <v/>
      </c>
      <c r="DH23" t="str">
        <f t="shared" si="110"/>
        <v/>
      </c>
      <c r="DI23" t="str">
        <f t="shared" si="111"/>
        <v/>
      </c>
      <c r="DJ23" t="str">
        <f t="shared" si="112"/>
        <v/>
      </c>
      <c r="DK23" t="str">
        <f t="shared" si="113"/>
        <v/>
      </c>
      <c r="DL23" t="str">
        <f t="shared" si="114"/>
        <v/>
      </c>
      <c r="DM23" t="str">
        <f t="shared" si="115"/>
        <v/>
      </c>
      <c r="DN23" t="str">
        <f t="shared" si="116"/>
        <v/>
      </c>
      <c r="DO23" t="str">
        <f t="shared" si="117"/>
        <v/>
      </c>
      <c r="DP23" t="str">
        <f t="shared" si="118"/>
        <v/>
      </c>
      <c r="DQ23" t="str">
        <f t="shared" si="119"/>
        <v/>
      </c>
      <c r="DR23" t="str">
        <f t="shared" si="120"/>
        <v/>
      </c>
      <c r="DS23" t="str">
        <f t="shared" si="121"/>
        <v/>
      </c>
      <c r="DT23" t="str">
        <f t="shared" si="122"/>
        <v/>
      </c>
      <c r="DU23" t="str">
        <f t="shared" si="123"/>
        <v/>
      </c>
      <c r="DV23" t="b">
        <f t="shared" si="124"/>
        <v>1</v>
      </c>
      <c r="DW23" t="b">
        <f t="shared" si="125"/>
        <v>0</v>
      </c>
      <c r="DX23" t="b">
        <f t="shared" si="126"/>
        <v>0</v>
      </c>
      <c r="DY23">
        <f t="shared" si="127"/>
        <v>1</v>
      </c>
      <c r="EA23" t="str">
        <f t="shared" si="128"/>
        <v/>
      </c>
      <c r="EB23" t="str">
        <f t="shared" si="129"/>
        <v/>
      </c>
      <c r="EC23" t="str">
        <f t="shared" si="130"/>
        <v/>
      </c>
      <c r="ED23" t="str">
        <f t="shared" si="131"/>
        <v/>
      </c>
      <c r="EE23" t="str">
        <f t="shared" si="132"/>
        <v/>
      </c>
      <c r="EF23" t="str">
        <f t="shared" si="133"/>
        <v/>
      </c>
      <c r="EG23" t="str">
        <f t="shared" si="134"/>
        <v/>
      </c>
      <c r="EH23" t="str">
        <f t="shared" si="135"/>
        <v/>
      </c>
      <c r="EI23" t="str">
        <f t="shared" si="136"/>
        <v/>
      </c>
      <c r="EJ23" t="str">
        <f t="shared" si="137"/>
        <v/>
      </c>
      <c r="EK23" t="str">
        <f t="shared" si="138"/>
        <v/>
      </c>
      <c r="EL23" t="str">
        <f t="shared" si="139"/>
        <v/>
      </c>
      <c r="EM23" t="str">
        <f t="shared" si="140"/>
        <v/>
      </c>
      <c r="EN23" t="str">
        <f t="shared" si="141"/>
        <v/>
      </c>
      <c r="EO23" t="str">
        <f t="shared" si="142"/>
        <v/>
      </c>
      <c r="EP23" t="str">
        <f t="shared" si="143"/>
        <v/>
      </c>
      <c r="ER23" t="str">
        <f t="shared" si="144"/>
        <v>25A-001.01.07.07.01.A.01Spuien 0-20% functieverlies</v>
      </c>
      <c r="ES23" t="s">
        <v>6952</v>
      </c>
      <c r="ET23" t="b">
        <v>1</v>
      </c>
      <c r="EU23" t="s">
        <v>89</v>
      </c>
      <c r="EV23" t="b">
        <v>0</v>
      </c>
      <c r="EW23" t="b">
        <v>1</v>
      </c>
      <c r="EX23">
        <v>1</v>
      </c>
      <c r="EZ23">
        <v>0</v>
      </c>
      <c r="FA23">
        <v>0</v>
      </c>
      <c r="FC23">
        <v>50</v>
      </c>
      <c r="FD23">
        <v>0</v>
      </c>
      <c r="FF23">
        <v>0</v>
      </c>
      <c r="FG23">
        <v>0</v>
      </c>
      <c r="FI23">
        <v>0</v>
      </c>
      <c r="FJ23">
        <v>0</v>
      </c>
      <c r="FL23">
        <v>8.3643999999999998</v>
      </c>
      <c r="FM23">
        <v>8.3663000000000007</v>
      </c>
      <c r="FO23" t="s">
        <v>89</v>
      </c>
    </row>
    <row r="24" spans="1:171" x14ac:dyDescent="0.25">
      <c r="A24" t="s">
        <v>7019</v>
      </c>
      <c r="B24" t="str">
        <f t="shared" si="0"/>
        <v/>
      </c>
      <c r="C24" t="str">
        <f t="shared" si="1"/>
        <v/>
      </c>
      <c r="D24" t="str">
        <f t="shared" si="2"/>
        <v/>
      </c>
      <c r="E24" t="str">
        <f t="shared" si="3"/>
        <v/>
      </c>
      <c r="F24" t="str">
        <f t="shared" si="4"/>
        <v/>
      </c>
      <c r="G24" t="str">
        <f t="shared" si="5"/>
        <v/>
      </c>
      <c r="H24" t="str">
        <f t="shared" si="6"/>
        <v/>
      </c>
      <c r="I24" t="str">
        <f t="shared" si="7"/>
        <v/>
      </c>
      <c r="J24" t="str">
        <f t="shared" si="8"/>
        <v/>
      </c>
      <c r="K24" t="str">
        <f t="shared" si="9"/>
        <v/>
      </c>
      <c r="L24" t="str">
        <f t="shared" si="10"/>
        <v/>
      </c>
      <c r="M24" t="str">
        <f t="shared" si="11"/>
        <v/>
      </c>
      <c r="N24" t="str">
        <f t="shared" si="12"/>
        <v/>
      </c>
      <c r="O24" t="str">
        <f t="shared" si="13"/>
        <v/>
      </c>
      <c r="P24" t="str">
        <f t="shared" si="14"/>
        <v/>
      </c>
      <c r="Q24" t="str">
        <f t="shared" si="15"/>
        <v/>
      </c>
      <c r="R24" t="str">
        <f t="shared" si="16"/>
        <v/>
      </c>
      <c r="S24" t="str">
        <f t="shared" si="17"/>
        <v/>
      </c>
      <c r="T24" t="str">
        <f t="shared" si="18"/>
        <v/>
      </c>
      <c r="U24" t="str">
        <f t="shared" si="19"/>
        <v/>
      </c>
      <c r="V24" t="b">
        <f t="shared" si="20"/>
        <v>1</v>
      </c>
      <c r="W24" t="b">
        <f t="shared" si="21"/>
        <v>0</v>
      </c>
      <c r="X24" t="b">
        <f t="shared" si="22"/>
        <v>0</v>
      </c>
      <c r="Y24">
        <f t="shared" si="23"/>
        <v>1</v>
      </c>
      <c r="Z24" t="str">
        <f t="shared" si="24"/>
        <v/>
      </c>
      <c r="AA24" t="str">
        <f t="shared" si="25"/>
        <v/>
      </c>
      <c r="AB24" t="str">
        <f t="shared" si="26"/>
        <v/>
      </c>
      <c r="AC24" t="str">
        <f t="shared" si="27"/>
        <v/>
      </c>
      <c r="AD24" t="str">
        <f t="shared" si="28"/>
        <v/>
      </c>
      <c r="AE24" t="str">
        <f t="shared" si="29"/>
        <v/>
      </c>
      <c r="AF24" t="str">
        <f t="shared" si="30"/>
        <v/>
      </c>
      <c r="AG24" t="str">
        <f t="shared" si="31"/>
        <v/>
      </c>
      <c r="AH24" t="str">
        <f t="shared" si="32"/>
        <v/>
      </c>
      <c r="AI24" t="str">
        <f t="shared" si="33"/>
        <v/>
      </c>
      <c r="AJ24" t="str">
        <f t="shared" si="34"/>
        <v/>
      </c>
      <c r="AK24" t="str">
        <f t="shared" si="35"/>
        <v/>
      </c>
      <c r="AL24" t="str">
        <f t="shared" si="36"/>
        <v/>
      </c>
      <c r="AM24" t="str">
        <f t="shared" si="37"/>
        <v/>
      </c>
      <c r="AN24" t="str">
        <f t="shared" si="38"/>
        <v/>
      </c>
      <c r="AO24" t="str">
        <f t="shared" si="39"/>
        <v/>
      </c>
      <c r="AP24" t="str">
        <f t="shared" si="40"/>
        <v/>
      </c>
      <c r="AQ24" t="str">
        <f t="shared" si="41"/>
        <v/>
      </c>
      <c r="AR24" t="str">
        <f t="shared" si="42"/>
        <v/>
      </c>
      <c r="AS24" t="str">
        <f t="shared" si="43"/>
        <v/>
      </c>
      <c r="AT24" t="str">
        <f t="shared" si="44"/>
        <v/>
      </c>
      <c r="AU24" t="str">
        <f t="shared" si="45"/>
        <v/>
      </c>
      <c r="AV24" t="str">
        <f t="shared" si="46"/>
        <v/>
      </c>
      <c r="AW24" t="str">
        <f t="shared" si="47"/>
        <v/>
      </c>
      <c r="AX24" t="str">
        <f t="shared" si="48"/>
        <v/>
      </c>
      <c r="AY24" t="str">
        <f t="shared" si="49"/>
        <v/>
      </c>
      <c r="AZ24" t="str">
        <f t="shared" si="50"/>
        <v/>
      </c>
      <c r="BA24" t="str">
        <f t="shared" si="51"/>
        <v/>
      </c>
      <c r="BB24" t="str">
        <f t="shared" si="52"/>
        <v/>
      </c>
      <c r="BC24" t="str">
        <f t="shared" si="53"/>
        <v/>
      </c>
      <c r="BD24" t="str">
        <f t="shared" si="54"/>
        <v/>
      </c>
      <c r="BE24" t="str">
        <f t="shared" si="55"/>
        <v/>
      </c>
      <c r="BF24" t="str">
        <f t="shared" si="56"/>
        <v/>
      </c>
      <c r="BG24" t="str">
        <f t="shared" si="57"/>
        <v/>
      </c>
      <c r="BH24" t="str">
        <f t="shared" si="58"/>
        <v/>
      </c>
      <c r="BI24" t="str">
        <f t="shared" si="59"/>
        <v/>
      </c>
      <c r="BJ24" t="str">
        <f t="shared" si="60"/>
        <v/>
      </c>
      <c r="BK24" t="str">
        <f t="shared" si="61"/>
        <v/>
      </c>
      <c r="BL24" t="str">
        <f t="shared" si="62"/>
        <v/>
      </c>
      <c r="BM24" t="str">
        <f t="shared" si="63"/>
        <v/>
      </c>
      <c r="BN24" t="str">
        <f t="shared" si="64"/>
        <v/>
      </c>
      <c r="BO24" t="str">
        <f t="shared" si="65"/>
        <v/>
      </c>
      <c r="BP24" t="str">
        <f t="shared" si="66"/>
        <v/>
      </c>
      <c r="BQ24" t="str">
        <f t="shared" si="67"/>
        <v/>
      </c>
      <c r="BR24" t="str">
        <f t="shared" si="68"/>
        <v/>
      </c>
      <c r="BS24" t="str">
        <f t="shared" si="69"/>
        <v/>
      </c>
      <c r="BT24" t="str">
        <f t="shared" si="70"/>
        <v/>
      </c>
      <c r="BU24" t="str">
        <f t="shared" si="71"/>
        <v/>
      </c>
      <c r="BV24" t="str">
        <f t="shared" si="72"/>
        <v/>
      </c>
      <c r="BW24" t="str">
        <f t="shared" si="73"/>
        <v/>
      </c>
      <c r="BX24" t="str">
        <f t="shared" si="74"/>
        <v/>
      </c>
      <c r="BY24" t="str">
        <f t="shared" si="75"/>
        <v/>
      </c>
      <c r="BZ24" t="str">
        <f t="shared" si="76"/>
        <v/>
      </c>
      <c r="CA24" t="str">
        <f t="shared" si="77"/>
        <v/>
      </c>
      <c r="CB24" t="str">
        <f t="shared" si="78"/>
        <v/>
      </c>
      <c r="CC24" t="str">
        <f t="shared" si="79"/>
        <v/>
      </c>
      <c r="CD24" t="str">
        <f t="shared" si="80"/>
        <v/>
      </c>
      <c r="CE24" t="str">
        <f t="shared" si="81"/>
        <v/>
      </c>
      <c r="CF24" t="str">
        <f t="shared" si="82"/>
        <v/>
      </c>
      <c r="CG24" t="str">
        <f t="shared" si="83"/>
        <v/>
      </c>
      <c r="CH24" t="str">
        <f t="shared" si="84"/>
        <v/>
      </c>
      <c r="CI24" t="str">
        <f t="shared" si="85"/>
        <v/>
      </c>
      <c r="CJ24" t="str">
        <f t="shared" si="86"/>
        <v/>
      </c>
      <c r="CK24" t="str">
        <f t="shared" si="87"/>
        <v/>
      </c>
      <c r="CL24" t="str">
        <f t="shared" si="88"/>
        <v/>
      </c>
      <c r="CM24" t="str">
        <f t="shared" si="89"/>
        <v/>
      </c>
      <c r="CN24" t="str">
        <f t="shared" si="90"/>
        <v/>
      </c>
      <c r="CO24" t="str">
        <f t="shared" si="91"/>
        <v/>
      </c>
      <c r="CP24" t="str">
        <f t="shared" si="92"/>
        <v/>
      </c>
      <c r="CQ24" t="str">
        <f t="shared" si="93"/>
        <v/>
      </c>
      <c r="CR24" t="str">
        <f t="shared" si="94"/>
        <v/>
      </c>
      <c r="CS24" t="str">
        <f t="shared" si="95"/>
        <v/>
      </c>
      <c r="CT24" t="str">
        <f t="shared" si="96"/>
        <v/>
      </c>
      <c r="CU24" t="str">
        <f t="shared" si="97"/>
        <v/>
      </c>
      <c r="CV24" t="str">
        <f t="shared" si="98"/>
        <v/>
      </c>
      <c r="CW24" t="str">
        <f t="shared" si="99"/>
        <v/>
      </c>
      <c r="CX24" t="str">
        <f t="shared" si="100"/>
        <v/>
      </c>
      <c r="CY24" t="str">
        <f t="shared" si="101"/>
        <v/>
      </c>
      <c r="CZ24" t="str">
        <f t="shared" si="102"/>
        <v/>
      </c>
      <c r="DA24" t="str">
        <f t="shared" si="103"/>
        <v/>
      </c>
      <c r="DB24" t="str">
        <f t="shared" si="104"/>
        <v/>
      </c>
      <c r="DC24" t="str">
        <f t="shared" si="105"/>
        <v/>
      </c>
      <c r="DD24" t="str">
        <f t="shared" si="106"/>
        <v/>
      </c>
      <c r="DE24" t="str">
        <f t="shared" si="107"/>
        <v/>
      </c>
      <c r="DF24" t="str">
        <f t="shared" si="108"/>
        <v/>
      </c>
      <c r="DG24" t="str">
        <f t="shared" si="109"/>
        <v/>
      </c>
      <c r="DH24" t="str">
        <f t="shared" si="110"/>
        <v/>
      </c>
      <c r="DI24" t="str">
        <f t="shared" si="111"/>
        <v/>
      </c>
      <c r="DJ24" t="str">
        <f t="shared" si="112"/>
        <v/>
      </c>
      <c r="DK24" t="str">
        <f t="shared" si="113"/>
        <v/>
      </c>
      <c r="DL24" t="str">
        <f t="shared" si="114"/>
        <v/>
      </c>
      <c r="DM24" t="str">
        <f t="shared" si="115"/>
        <v/>
      </c>
      <c r="DN24" t="str">
        <f t="shared" si="116"/>
        <v/>
      </c>
      <c r="DO24" t="str">
        <f t="shared" si="117"/>
        <v/>
      </c>
      <c r="DP24" t="str">
        <f t="shared" si="118"/>
        <v/>
      </c>
      <c r="DQ24" t="str">
        <f t="shared" si="119"/>
        <v/>
      </c>
      <c r="DR24" t="str">
        <f t="shared" si="120"/>
        <v/>
      </c>
      <c r="DS24" t="str">
        <f t="shared" si="121"/>
        <v/>
      </c>
      <c r="DT24" t="str">
        <f t="shared" si="122"/>
        <v/>
      </c>
      <c r="DU24" t="str">
        <f t="shared" si="123"/>
        <v/>
      </c>
      <c r="DV24" t="str">
        <f t="shared" si="124"/>
        <v/>
      </c>
      <c r="DW24" t="str">
        <f t="shared" si="125"/>
        <v/>
      </c>
      <c r="DX24" t="str">
        <f t="shared" si="126"/>
        <v/>
      </c>
      <c r="DY24" t="str">
        <f t="shared" si="127"/>
        <v/>
      </c>
      <c r="EA24" t="str">
        <f t="shared" si="128"/>
        <v/>
      </c>
      <c r="EB24" t="str">
        <f t="shared" si="129"/>
        <v/>
      </c>
      <c r="EC24" t="str">
        <f t="shared" si="130"/>
        <v/>
      </c>
      <c r="ED24" t="str">
        <f t="shared" si="131"/>
        <v/>
      </c>
      <c r="EE24" t="str">
        <f t="shared" si="132"/>
        <v/>
      </c>
      <c r="EF24" t="str">
        <f t="shared" si="133"/>
        <v/>
      </c>
      <c r="EG24" t="str">
        <f t="shared" si="134"/>
        <v/>
      </c>
      <c r="EH24" t="str">
        <f t="shared" si="135"/>
        <v/>
      </c>
      <c r="EI24" t="str">
        <f t="shared" si="136"/>
        <v/>
      </c>
      <c r="EJ24" t="str">
        <f t="shared" si="137"/>
        <v/>
      </c>
      <c r="EK24" t="str">
        <f t="shared" si="138"/>
        <v/>
      </c>
      <c r="EL24" t="str">
        <f t="shared" si="139"/>
        <v/>
      </c>
      <c r="EM24" t="str">
        <f t="shared" si="140"/>
        <v/>
      </c>
      <c r="EN24" t="str">
        <f t="shared" si="141"/>
        <v/>
      </c>
      <c r="EO24" t="str">
        <f t="shared" si="142"/>
        <v/>
      </c>
      <c r="EP24" t="str">
        <f t="shared" si="143"/>
        <v/>
      </c>
      <c r="ER24" t="str">
        <f t="shared" si="144"/>
        <v>25A-001.01.07.07.01.A.01Keren 81-100% functieverlies</v>
      </c>
      <c r="ES24" t="s">
        <v>6952</v>
      </c>
      <c r="ET24" t="b">
        <v>1</v>
      </c>
      <c r="EU24" t="s">
        <v>85</v>
      </c>
      <c r="EV24" t="b">
        <v>0</v>
      </c>
      <c r="EW24" t="b">
        <v>0</v>
      </c>
      <c r="EX24">
        <v>0.01</v>
      </c>
      <c r="EZ24">
        <v>50</v>
      </c>
      <c r="FA24">
        <v>0</v>
      </c>
      <c r="FC24">
        <v>50</v>
      </c>
      <c r="FD24">
        <v>4</v>
      </c>
      <c r="FF24">
        <v>0</v>
      </c>
      <c r="FG24">
        <v>0</v>
      </c>
      <c r="FI24">
        <v>0</v>
      </c>
      <c r="FJ24">
        <v>64</v>
      </c>
      <c r="FL24">
        <v>3.1414</v>
      </c>
      <c r="FM24">
        <v>0.39779999999999999</v>
      </c>
      <c r="FO24" t="s">
        <v>8874</v>
      </c>
    </row>
    <row r="25" spans="1:171" x14ac:dyDescent="0.25">
      <c r="A25" t="s">
        <v>7036</v>
      </c>
      <c r="B25" t="str">
        <f t="shared" si="0"/>
        <v/>
      </c>
      <c r="C25" t="str">
        <f t="shared" si="1"/>
        <v/>
      </c>
      <c r="D25" t="str">
        <f t="shared" si="2"/>
        <v/>
      </c>
      <c r="E25" t="str">
        <f t="shared" si="3"/>
        <v/>
      </c>
      <c r="F25" t="str">
        <f t="shared" si="4"/>
        <v/>
      </c>
      <c r="G25" t="str">
        <f t="shared" si="5"/>
        <v/>
      </c>
      <c r="H25" t="str">
        <f t="shared" si="6"/>
        <v/>
      </c>
      <c r="I25" t="str">
        <f t="shared" si="7"/>
        <v/>
      </c>
      <c r="J25" t="str">
        <f t="shared" si="8"/>
        <v/>
      </c>
      <c r="K25" t="str">
        <f t="shared" si="9"/>
        <v/>
      </c>
      <c r="L25" t="str">
        <f t="shared" si="10"/>
        <v/>
      </c>
      <c r="M25" t="str">
        <f t="shared" si="11"/>
        <v/>
      </c>
      <c r="N25" t="str">
        <f t="shared" si="12"/>
        <v/>
      </c>
      <c r="O25" t="str">
        <f t="shared" si="13"/>
        <v/>
      </c>
      <c r="P25" t="str">
        <f t="shared" si="14"/>
        <v/>
      </c>
      <c r="Q25" t="str">
        <f t="shared" si="15"/>
        <v/>
      </c>
      <c r="R25" t="str">
        <f t="shared" si="16"/>
        <v/>
      </c>
      <c r="S25" t="str">
        <f t="shared" si="17"/>
        <v/>
      </c>
      <c r="T25" t="str">
        <f t="shared" si="18"/>
        <v/>
      </c>
      <c r="U25" t="str">
        <f t="shared" si="19"/>
        <v/>
      </c>
      <c r="V25" t="b">
        <f t="shared" si="20"/>
        <v>1</v>
      </c>
      <c r="W25" t="b">
        <f t="shared" si="21"/>
        <v>0</v>
      </c>
      <c r="X25" t="b">
        <f t="shared" si="22"/>
        <v>1</v>
      </c>
      <c r="Y25">
        <f t="shared" si="23"/>
        <v>1</v>
      </c>
      <c r="Z25" t="str">
        <f t="shared" si="24"/>
        <v/>
      </c>
      <c r="AA25" t="str">
        <f t="shared" si="25"/>
        <v/>
      </c>
      <c r="AB25" t="str">
        <f t="shared" si="26"/>
        <v/>
      </c>
      <c r="AC25" t="str">
        <f t="shared" si="27"/>
        <v/>
      </c>
      <c r="AD25" t="str">
        <f t="shared" si="28"/>
        <v/>
      </c>
      <c r="AE25" t="str">
        <f t="shared" si="29"/>
        <v/>
      </c>
      <c r="AF25" t="str">
        <f t="shared" si="30"/>
        <v/>
      </c>
      <c r="AG25" t="str">
        <f t="shared" si="31"/>
        <v/>
      </c>
      <c r="AH25" t="str">
        <f t="shared" si="32"/>
        <v/>
      </c>
      <c r="AI25" t="str">
        <f t="shared" si="33"/>
        <v/>
      </c>
      <c r="AJ25" t="str">
        <f t="shared" si="34"/>
        <v/>
      </c>
      <c r="AK25" t="str">
        <f t="shared" si="35"/>
        <v/>
      </c>
      <c r="AL25" t="str">
        <f t="shared" si="36"/>
        <v/>
      </c>
      <c r="AM25" t="str">
        <f t="shared" si="37"/>
        <v/>
      </c>
      <c r="AN25" t="str">
        <f t="shared" si="38"/>
        <v/>
      </c>
      <c r="AO25" t="str">
        <f t="shared" si="39"/>
        <v/>
      </c>
      <c r="AP25" t="str">
        <f t="shared" si="40"/>
        <v/>
      </c>
      <c r="AQ25" t="str">
        <f t="shared" si="41"/>
        <v/>
      </c>
      <c r="AR25" t="str">
        <f t="shared" si="42"/>
        <v/>
      </c>
      <c r="AS25" t="str">
        <f t="shared" si="43"/>
        <v/>
      </c>
      <c r="AT25" t="str">
        <f t="shared" si="44"/>
        <v/>
      </c>
      <c r="AU25" t="str">
        <f t="shared" si="45"/>
        <v/>
      </c>
      <c r="AV25" t="str">
        <f t="shared" si="46"/>
        <v/>
      </c>
      <c r="AW25" t="str">
        <f t="shared" si="47"/>
        <v/>
      </c>
      <c r="AX25" t="str">
        <f t="shared" si="48"/>
        <v/>
      </c>
      <c r="AY25" t="str">
        <f t="shared" si="49"/>
        <v/>
      </c>
      <c r="AZ25" t="str">
        <f t="shared" si="50"/>
        <v/>
      </c>
      <c r="BA25" t="str">
        <f t="shared" si="51"/>
        <v/>
      </c>
      <c r="BB25" t="str">
        <f t="shared" si="52"/>
        <v/>
      </c>
      <c r="BC25" t="str">
        <f t="shared" si="53"/>
        <v/>
      </c>
      <c r="BD25" t="str">
        <f t="shared" si="54"/>
        <v/>
      </c>
      <c r="BE25" t="str">
        <f t="shared" si="55"/>
        <v/>
      </c>
      <c r="BF25" t="str">
        <f t="shared" si="56"/>
        <v/>
      </c>
      <c r="BG25" t="str">
        <f t="shared" si="57"/>
        <v/>
      </c>
      <c r="BH25" t="str">
        <f t="shared" si="58"/>
        <v/>
      </c>
      <c r="BI25" t="str">
        <f t="shared" si="59"/>
        <v/>
      </c>
      <c r="BJ25" t="str">
        <f t="shared" si="60"/>
        <v/>
      </c>
      <c r="BK25" t="str">
        <f t="shared" si="61"/>
        <v/>
      </c>
      <c r="BL25" t="str">
        <f t="shared" si="62"/>
        <v/>
      </c>
      <c r="BM25" t="str">
        <f t="shared" si="63"/>
        <v/>
      </c>
      <c r="BN25" t="str">
        <f t="shared" si="64"/>
        <v/>
      </c>
      <c r="BO25" t="str">
        <f t="shared" si="65"/>
        <v/>
      </c>
      <c r="BP25" t="str">
        <f t="shared" si="66"/>
        <v/>
      </c>
      <c r="BQ25" t="str">
        <f t="shared" si="67"/>
        <v/>
      </c>
      <c r="BR25" t="str">
        <f t="shared" si="68"/>
        <v/>
      </c>
      <c r="BS25" t="str">
        <f t="shared" si="69"/>
        <v/>
      </c>
      <c r="BT25" t="str">
        <f t="shared" si="70"/>
        <v/>
      </c>
      <c r="BU25" t="str">
        <f t="shared" si="71"/>
        <v/>
      </c>
      <c r="BV25" t="str">
        <f t="shared" si="72"/>
        <v/>
      </c>
      <c r="BW25" t="str">
        <f t="shared" si="73"/>
        <v/>
      </c>
      <c r="BX25" t="str">
        <f t="shared" si="74"/>
        <v/>
      </c>
      <c r="BY25" t="str">
        <f t="shared" si="75"/>
        <v/>
      </c>
      <c r="BZ25" t="str">
        <f t="shared" si="76"/>
        <v/>
      </c>
      <c r="CA25" t="str">
        <f t="shared" si="77"/>
        <v/>
      </c>
      <c r="CB25" t="str">
        <f t="shared" si="78"/>
        <v/>
      </c>
      <c r="CC25" t="str">
        <f t="shared" si="79"/>
        <v/>
      </c>
      <c r="CD25" t="str">
        <f t="shared" si="80"/>
        <v/>
      </c>
      <c r="CE25" t="str">
        <f t="shared" si="81"/>
        <v/>
      </c>
      <c r="CF25" t="str">
        <f t="shared" si="82"/>
        <v/>
      </c>
      <c r="CG25" t="str">
        <f t="shared" si="83"/>
        <v/>
      </c>
      <c r="CH25" t="str">
        <f t="shared" si="84"/>
        <v/>
      </c>
      <c r="CI25" t="str">
        <f t="shared" si="85"/>
        <v/>
      </c>
      <c r="CJ25" t="str">
        <f t="shared" si="86"/>
        <v/>
      </c>
      <c r="CK25" t="str">
        <f t="shared" si="87"/>
        <v/>
      </c>
      <c r="CL25" t="str">
        <f t="shared" si="88"/>
        <v/>
      </c>
      <c r="CM25" t="str">
        <f t="shared" si="89"/>
        <v/>
      </c>
      <c r="CN25" t="str">
        <f t="shared" si="90"/>
        <v/>
      </c>
      <c r="CO25" t="str">
        <f t="shared" si="91"/>
        <v/>
      </c>
      <c r="CP25" t="str">
        <f t="shared" si="92"/>
        <v/>
      </c>
      <c r="CQ25" t="str">
        <f t="shared" si="93"/>
        <v/>
      </c>
      <c r="CR25" t="str">
        <f t="shared" si="94"/>
        <v/>
      </c>
      <c r="CS25" t="str">
        <f t="shared" si="95"/>
        <v/>
      </c>
      <c r="CT25" t="str">
        <f t="shared" si="96"/>
        <v/>
      </c>
      <c r="CU25" t="str">
        <f t="shared" si="97"/>
        <v/>
      </c>
      <c r="CV25" t="str">
        <f t="shared" si="98"/>
        <v/>
      </c>
      <c r="CW25" t="str">
        <f t="shared" si="99"/>
        <v/>
      </c>
      <c r="CX25" t="str">
        <f t="shared" si="100"/>
        <v/>
      </c>
      <c r="CY25" t="str">
        <f t="shared" si="101"/>
        <v/>
      </c>
      <c r="CZ25" t="str">
        <f t="shared" si="102"/>
        <v/>
      </c>
      <c r="DA25" t="str">
        <f t="shared" si="103"/>
        <v/>
      </c>
      <c r="DB25" t="str">
        <f t="shared" si="104"/>
        <v/>
      </c>
      <c r="DC25" t="str">
        <f t="shared" si="105"/>
        <v/>
      </c>
      <c r="DD25" t="str">
        <f t="shared" si="106"/>
        <v/>
      </c>
      <c r="DE25" t="str">
        <f t="shared" si="107"/>
        <v/>
      </c>
      <c r="DF25" t="str">
        <f t="shared" si="108"/>
        <v/>
      </c>
      <c r="DG25" t="str">
        <f t="shared" si="109"/>
        <v/>
      </c>
      <c r="DH25" t="str">
        <f t="shared" si="110"/>
        <v/>
      </c>
      <c r="DI25" t="str">
        <f t="shared" si="111"/>
        <v/>
      </c>
      <c r="DJ25" t="str">
        <f t="shared" si="112"/>
        <v/>
      </c>
      <c r="DK25" t="str">
        <f t="shared" si="113"/>
        <v/>
      </c>
      <c r="DL25" t="str">
        <f t="shared" si="114"/>
        <v/>
      </c>
      <c r="DM25" t="str">
        <f t="shared" si="115"/>
        <v/>
      </c>
      <c r="DN25" t="str">
        <f t="shared" si="116"/>
        <v/>
      </c>
      <c r="DO25" t="str">
        <f t="shared" si="117"/>
        <v/>
      </c>
      <c r="DP25" t="str">
        <f t="shared" si="118"/>
        <v/>
      </c>
      <c r="DQ25" t="str">
        <f t="shared" si="119"/>
        <v/>
      </c>
      <c r="DR25" t="str">
        <f t="shared" si="120"/>
        <v/>
      </c>
      <c r="DS25" t="str">
        <f t="shared" si="121"/>
        <v/>
      </c>
      <c r="DT25" t="str">
        <f t="shared" si="122"/>
        <v/>
      </c>
      <c r="DU25" t="str">
        <f t="shared" si="123"/>
        <v/>
      </c>
      <c r="DV25" t="str">
        <f t="shared" si="124"/>
        <v/>
      </c>
      <c r="DW25" t="str">
        <f t="shared" si="125"/>
        <v/>
      </c>
      <c r="DX25" t="str">
        <f t="shared" si="126"/>
        <v/>
      </c>
      <c r="DY25" t="str">
        <f t="shared" si="127"/>
        <v/>
      </c>
      <c r="EA25" t="str">
        <f t="shared" si="128"/>
        <v/>
      </c>
      <c r="EB25" t="str">
        <f t="shared" si="129"/>
        <v/>
      </c>
      <c r="EC25" t="str">
        <f t="shared" si="130"/>
        <v/>
      </c>
      <c r="ED25" t="str">
        <f t="shared" si="131"/>
        <v/>
      </c>
      <c r="EE25" t="str">
        <f t="shared" si="132"/>
        <v/>
      </c>
      <c r="EF25" t="str">
        <f t="shared" si="133"/>
        <v/>
      </c>
      <c r="EG25" t="str">
        <f t="shared" si="134"/>
        <v/>
      </c>
      <c r="EH25" t="str">
        <f t="shared" si="135"/>
        <v/>
      </c>
      <c r="EI25" t="str">
        <f t="shared" si="136"/>
        <v/>
      </c>
      <c r="EJ25" t="str">
        <f t="shared" si="137"/>
        <v/>
      </c>
      <c r="EK25" t="str">
        <f t="shared" si="138"/>
        <v/>
      </c>
      <c r="EL25" t="str">
        <f t="shared" si="139"/>
        <v/>
      </c>
      <c r="EM25" t="str">
        <f t="shared" si="140"/>
        <v/>
      </c>
      <c r="EN25" t="str">
        <f t="shared" si="141"/>
        <v/>
      </c>
      <c r="EO25" t="str">
        <f t="shared" si="142"/>
        <v/>
      </c>
      <c r="EP25" t="str">
        <f t="shared" si="143"/>
        <v/>
      </c>
      <c r="ER25" t="str">
        <f t="shared" si="144"/>
        <v>25A-001.01.07.11.01.A.01Spuien 0-20% functieverlies</v>
      </c>
      <c r="ES25" t="s">
        <v>7021</v>
      </c>
      <c r="ET25" t="b">
        <v>1</v>
      </c>
      <c r="EU25" t="s">
        <v>89</v>
      </c>
      <c r="EV25" t="b">
        <v>1</v>
      </c>
      <c r="EW25" t="b">
        <v>1</v>
      </c>
      <c r="EX25">
        <v>1</v>
      </c>
      <c r="EZ25">
        <v>50</v>
      </c>
      <c r="FA25">
        <v>0</v>
      </c>
      <c r="FC25">
        <v>85</v>
      </c>
      <c r="FD25">
        <v>1</v>
      </c>
      <c r="FF25">
        <v>0</v>
      </c>
      <c r="FG25">
        <v>0</v>
      </c>
      <c r="FI25">
        <v>0</v>
      </c>
      <c r="FJ25">
        <v>2190</v>
      </c>
      <c r="FL25">
        <v>0.58560000000000001</v>
      </c>
      <c r="FM25">
        <v>0.12989999999999999</v>
      </c>
      <c r="FO25" t="s">
        <v>89</v>
      </c>
    </row>
    <row r="26" spans="1:171" ht="82.5" customHeight="1" x14ac:dyDescent="0.25">
      <c r="A26" t="s">
        <v>6951</v>
      </c>
      <c r="B26" t="str">
        <f t="shared" si="0"/>
        <v/>
      </c>
      <c r="C26" t="str">
        <f t="shared" si="1"/>
        <v/>
      </c>
      <c r="D26" t="str">
        <f t="shared" si="2"/>
        <v/>
      </c>
      <c r="E26" t="str">
        <f t="shared" si="3"/>
        <v/>
      </c>
      <c r="F26" t="str">
        <f t="shared" si="4"/>
        <v/>
      </c>
      <c r="G26" t="str">
        <f t="shared" si="5"/>
        <v/>
      </c>
      <c r="H26" t="str">
        <f t="shared" si="6"/>
        <v/>
      </c>
      <c r="I26" t="str">
        <f t="shared" si="7"/>
        <v/>
      </c>
      <c r="J26" t="str">
        <f t="shared" si="8"/>
        <v/>
      </c>
      <c r="K26" t="str">
        <f t="shared" si="9"/>
        <v/>
      </c>
      <c r="L26" t="str">
        <f t="shared" si="10"/>
        <v/>
      </c>
      <c r="M26" t="str">
        <f t="shared" si="11"/>
        <v/>
      </c>
      <c r="N26" t="str">
        <f t="shared" si="12"/>
        <v/>
      </c>
      <c r="O26" t="str">
        <f t="shared" si="13"/>
        <v/>
      </c>
      <c r="P26" t="str">
        <f t="shared" si="14"/>
        <v/>
      </c>
      <c r="Q26" t="str">
        <f t="shared" si="15"/>
        <v/>
      </c>
      <c r="R26" t="str">
        <f t="shared" si="16"/>
        <v/>
      </c>
      <c r="S26" t="str">
        <f t="shared" si="17"/>
        <v/>
      </c>
      <c r="T26" t="str">
        <f t="shared" si="18"/>
        <v/>
      </c>
      <c r="U26" t="str">
        <f t="shared" si="19"/>
        <v/>
      </c>
      <c r="V26" t="b">
        <f t="shared" si="20"/>
        <v>1</v>
      </c>
      <c r="W26" t="b">
        <f t="shared" si="21"/>
        <v>0</v>
      </c>
      <c r="X26" t="b">
        <f t="shared" si="22"/>
        <v>1</v>
      </c>
      <c r="Y26">
        <f t="shared" si="23"/>
        <v>1</v>
      </c>
      <c r="Z26" t="str">
        <f t="shared" si="24"/>
        <v/>
      </c>
      <c r="AA26" t="str">
        <f t="shared" si="25"/>
        <v/>
      </c>
      <c r="AB26" t="str">
        <f t="shared" si="26"/>
        <v/>
      </c>
      <c r="AC26" t="str">
        <f t="shared" si="27"/>
        <v/>
      </c>
      <c r="AD26" t="str">
        <f t="shared" si="28"/>
        <v/>
      </c>
      <c r="AE26" t="str">
        <f t="shared" si="29"/>
        <v/>
      </c>
      <c r="AF26" t="str">
        <f t="shared" si="30"/>
        <v/>
      </c>
      <c r="AG26" t="str">
        <f t="shared" si="31"/>
        <v/>
      </c>
      <c r="AH26" t="str">
        <f t="shared" si="32"/>
        <v/>
      </c>
      <c r="AI26" t="str">
        <f t="shared" si="33"/>
        <v/>
      </c>
      <c r="AJ26" t="str">
        <f t="shared" si="34"/>
        <v/>
      </c>
      <c r="AK26" t="str">
        <f t="shared" si="35"/>
        <v/>
      </c>
      <c r="AL26" t="str">
        <f t="shared" si="36"/>
        <v/>
      </c>
      <c r="AM26" t="str">
        <f t="shared" si="37"/>
        <v/>
      </c>
      <c r="AN26" t="str">
        <f t="shared" si="38"/>
        <v/>
      </c>
      <c r="AO26" t="str">
        <f t="shared" si="39"/>
        <v/>
      </c>
      <c r="AP26" t="str">
        <f t="shared" si="40"/>
        <v/>
      </c>
      <c r="AQ26" t="str">
        <f t="shared" si="41"/>
        <v/>
      </c>
      <c r="AR26" t="str">
        <f t="shared" si="42"/>
        <v/>
      </c>
      <c r="AS26" t="str">
        <f t="shared" si="43"/>
        <v/>
      </c>
      <c r="AT26" t="str">
        <f t="shared" si="44"/>
        <v/>
      </c>
      <c r="AU26" t="str">
        <f t="shared" si="45"/>
        <v/>
      </c>
      <c r="AV26" t="str">
        <f t="shared" si="46"/>
        <v/>
      </c>
      <c r="AW26" t="str">
        <f t="shared" si="47"/>
        <v/>
      </c>
      <c r="AX26" t="str">
        <f t="shared" si="48"/>
        <v/>
      </c>
      <c r="AY26" t="str">
        <f t="shared" si="49"/>
        <v/>
      </c>
      <c r="AZ26" t="str">
        <f t="shared" si="50"/>
        <v/>
      </c>
      <c r="BA26" t="str">
        <f t="shared" si="51"/>
        <v/>
      </c>
      <c r="BB26" t="str">
        <f t="shared" si="52"/>
        <v/>
      </c>
      <c r="BC26" t="str">
        <f t="shared" si="53"/>
        <v/>
      </c>
      <c r="BD26" t="str">
        <f t="shared" si="54"/>
        <v/>
      </c>
      <c r="BE26" t="str">
        <f t="shared" si="55"/>
        <v/>
      </c>
      <c r="BF26" t="str">
        <f t="shared" si="56"/>
        <v/>
      </c>
      <c r="BG26" t="str">
        <f t="shared" si="57"/>
        <v/>
      </c>
      <c r="BH26" t="str">
        <f t="shared" si="58"/>
        <v/>
      </c>
      <c r="BI26" t="str">
        <f t="shared" si="59"/>
        <v/>
      </c>
      <c r="BJ26" t="str">
        <f t="shared" si="60"/>
        <v/>
      </c>
      <c r="BK26" t="str">
        <f t="shared" si="61"/>
        <v/>
      </c>
      <c r="BL26" t="str">
        <f t="shared" si="62"/>
        <v/>
      </c>
      <c r="BM26" t="str">
        <f t="shared" si="63"/>
        <v/>
      </c>
      <c r="BN26" t="str">
        <f t="shared" si="64"/>
        <v/>
      </c>
      <c r="BO26" t="str">
        <f t="shared" si="65"/>
        <v/>
      </c>
      <c r="BP26" t="str">
        <f t="shared" si="66"/>
        <v/>
      </c>
      <c r="BQ26" t="str">
        <f t="shared" si="67"/>
        <v/>
      </c>
      <c r="BR26" t="str">
        <f t="shared" si="68"/>
        <v/>
      </c>
      <c r="BS26" t="str">
        <f t="shared" si="69"/>
        <v/>
      </c>
      <c r="BT26" t="str">
        <f t="shared" si="70"/>
        <v/>
      </c>
      <c r="BU26" t="str">
        <f t="shared" si="71"/>
        <v/>
      </c>
      <c r="BV26" t="str">
        <f t="shared" si="72"/>
        <v/>
      </c>
      <c r="BW26" t="str">
        <f t="shared" si="73"/>
        <v/>
      </c>
      <c r="BX26" t="str">
        <f t="shared" si="74"/>
        <v/>
      </c>
      <c r="BY26" t="str">
        <f t="shared" si="75"/>
        <v/>
      </c>
      <c r="BZ26" t="str">
        <f t="shared" si="76"/>
        <v/>
      </c>
      <c r="CA26" t="str">
        <f t="shared" si="77"/>
        <v/>
      </c>
      <c r="CB26" t="str">
        <f t="shared" si="78"/>
        <v/>
      </c>
      <c r="CC26" t="str">
        <f t="shared" si="79"/>
        <v/>
      </c>
      <c r="CD26" t="str">
        <f t="shared" si="80"/>
        <v/>
      </c>
      <c r="CE26" t="str">
        <f t="shared" si="81"/>
        <v/>
      </c>
      <c r="CF26" t="str">
        <f t="shared" si="82"/>
        <v/>
      </c>
      <c r="CG26" t="str">
        <f t="shared" si="83"/>
        <v/>
      </c>
      <c r="CH26" t="str">
        <f t="shared" si="84"/>
        <v/>
      </c>
      <c r="CI26" t="str">
        <f t="shared" si="85"/>
        <v/>
      </c>
      <c r="CJ26" t="str">
        <f t="shared" si="86"/>
        <v/>
      </c>
      <c r="CK26" t="str">
        <f t="shared" si="87"/>
        <v/>
      </c>
      <c r="CL26" t="str">
        <f t="shared" si="88"/>
        <v/>
      </c>
      <c r="CM26" t="str">
        <f t="shared" si="89"/>
        <v/>
      </c>
      <c r="CN26" t="str">
        <f t="shared" si="90"/>
        <v/>
      </c>
      <c r="CO26" t="str">
        <f t="shared" si="91"/>
        <v/>
      </c>
      <c r="CP26" t="str">
        <f t="shared" si="92"/>
        <v/>
      </c>
      <c r="CQ26" t="str">
        <f t="shared" si="93"/>
        <v/>
      </c>
      <c r="CR26" t="str">
        <f t="shared" si="94"/>
        <v/>
      </c>
      <c r="CS26" t="str">
        <f t="shared" si="95"/>
        <v/>
      </c>
      <c r="CT26" t="str">
        <f t="shared" si="96"/>
        <v/>
      </c>
      <c r="CU26" t="str">
        <f t="shared" si="97"/>
        <v/>
      </c>
      <c r="CV26" t="str">
        <f t="shared" si="98"/>
        <v/>
      </c>
      <c r="CW26" t="str">
        <f t="shared" si="99"/>
        <v/>
      </c>
      <c r="CX26" t="str">
        <f t="shared" si="100"/>
        <v/>
      </c>
      <c r="CY26" t="str">
        <f t="shared" si="101"/>
        <v/>
      </c>
      <c r="CZ26" t="str">
        <f t="shared" si="102"/>
        <v/>
      </c>
      <c r="DA26" t="str">
        <f t="shared" si="103"/>
        <v/>
      </c>
      <c r="DB26" t="str">
        <f t="shared" si="104"/>
        <v/>
      </c>
      <c r="DC26" t="str">
        <f t="shared" si="105"/>
        <v/>
      </c>
      <c r="DD26" t="str">
        <f t="shared" si="106"/>
        <v/>
      </c>
      <c r="DE26" t="str">
        <f t="shared" si="107"/>
        <v/>
      </c>
      <c r="DF26" t="str">
        <f t="shared" si="108"/>
        <v/>
      </c>
      <c r="DG26" t="str">
        <f t="shared" si="109"/>
        <v/>
      </c>
      <c r="DH26" t="str">
        <f t="shared" si="110"/>
        <v/>
      </c>
      <c r="DI26" t="str">
        <f t="shared" si="111"/>
        <v/>
      </c>
      <c r="DJ26" t="str">
        <f t="shared" si="112"/>
        <v/>
      </c>
      <c r="DK26" t="str">
        <f t="shared" si="113"/>
        <v/>
      </c>
      <c r="DL26" t="str">
        <f t="shared" si="114"/>
        <v/>
      </c>
      <c r="DM26" t="str">
        <f t="shared" si="115"/>
        <v/>
      </c>
      <c r="DN26" t="str">
        <f t="shared" si="116"/>
        <v/>
      </c>
      <c r="DO26" t="str">
        <f t="shared" si="117"/>
        <v/>
      </c>
      <c r="DP26" t="str">
        <f t="shared" si="118"/>
        <v/>
      </c>
      <c r="DQ26" t="str">
        <f t="shared" si="119"/>
        <v/>
      </c>
      <c r="DR26" t="str">
        <f t="shared" si="120"/>
        <v/>
      </c>
      <c r="DS26" t="str">
        <f t="shared" si="121"/>
        <v/>
      </c>
      <c r="DT26" t="str">
        <f t="shared" si="122"/>
        <v/>
      </c>
      <c r="DU26" t="str">
        <f t="shared" si="123"/>
        <v/>
      </c>
      <c r="DV26" t="str">
        <f t="shared" si="124"/>
        <v/>
      </c>
      <c r="DW26" t="str">
        <f t="shared" si="125"/>
        <v/>
      </c>
      <c r="DX26" t="str">
        <f t="shared" si="126"/>
        <v/>
      </c>
      <c r="DY26" t="str">
        <f t="shared" si="127"/>
        <v/>
      </c>
      <c r="EA26" t="str">
        <f t="shared" si="128"/>
        <v/>
      </c>
      <c r="EB26" t="str">
        <f t="shared" si="129"/>
        <v/>
      </c>
      <c r="EC26" t="str">
        <f t="shared" si="130"/>
        <v/>
      </c>
      <c r="ED26" t="str">
        <f t="shared" si="131"/>
        <v/>
      </c>
      <c r="EE26" t="str">
        <f t="shared" si="132"/>
        <v/>
      </c>
      <c r="EF26" t="str">
        <f t="shared" si="133"/>
        <v/>
      </c>
      <c r="EG26" t="str">
        <f t="shared" si="134"/>
        <v/>
      </c>
      <c r="EH26" t="str">
        <f t="shared" si="135"/>
        <v/>
      </c>
      <c r="EI26" t="str">
        <f t="shared" si="136"/>
        <v/>
      </c>
      <c r="EJ26" t="str">
        <f t="shared" si="137"/>
        <v/>
      </c>
      <c r="EK26" t="str">
        <f t="shared" si="138"/>
        <v/>
      </c>
      <c r="EL26" t="str">
        <f t="shared" si="139"/>
        <v/>
      </c>
      <c r="EM26" t="str">
        <f t="shared" si="140"/>
        <v/>
      </c>
      <c r="EN26" t="str">
        <f t="shared" si="141"/>
        <v/>
      </c>
      <c r="EO26" t="str">
        <f t="shared" si="142"/>
        <v/>
      </c>
      <c r="EP26" t="str">
        <f t="shared" si="143"/>
        <v/>
      </c>
      <c r="ER26" t="str">
        <f t="shared" si="144"/>
        <v>25A-001.01.07.11.01.A.01Keren 81-100% functieverlies</v>
      </c>
      <c r="ES26" t="s">
        <v>7021</v>
      </c>
      <c r="ET26" t="b">
        <v>1</v>
      </c>
      <c r="EU26" t="s">
        <v>85</v>
      </c>
      <c r="EV26" t="b">
        <v>0</v>
      </c>
      <c r="EW26" t="b">
        <v>0</v>
      </c>
      <c r="EX26">
        <v>0.01</v>
      </c>
      <c r="EZ26">
        <v>49</v>
      </c>
      <c r="FA26">
        <v>0</v>
      </c>
      <c r="FC26">
        <v>49</v>
      </c>
      <c r="FD26">
        <v>0</v>
      </c>
      <c r="FF26">
        <v>0</v>
      </c>
      <c r="FG26">
        <v>0</v>
      </c>
      <c r="FI26">
        <v>0</v>
      </c>
      <c r="FJ26">
        <v>0</v>
      </c>
      <c r="FL26">
        <v>1.0048999999999999</v>
      </c>
      <c r="FM26">
        <v>1.0048999999999999</v>
      </c>
      <c r="FO26" t="s">
        <v>8874</v>
      </c>
    </row>
    <row r="27" spans="1:171" x14ac:dyDescent="0.25">
      <c r="A27" t="s">
        <v>7003</v>
      </c>
      <c r="B27" t="str">
        <f t="shared" si="0"/>
        <v/>
      </c>
      <c r="C27" t="str">
        <f t="shared" si="1"/>
        <v/>
      </c>
      <c r="D27" t="str">
        <f t="shared" si="2"/>
        <v/>
      </c>
      <c r="E27" t="str">
        <f t="shared" si="3"/>
        <v/>
      </c>
      <c r="F27" t="str">
        <f t="shared" si="4"/>
        <v/>
      </c>
      <c r="G27" t="str">
        <f t="shared" si="5"/>
        <v/>
      </c>
      <c r="H27" t="str">
        <f t="shared" si="6"/>
        <v/>
      </c>
      <c r="I27" t="str">
        <f t="shared" si="7"/>
        <v/>
      </c>
      <c r="J27" t="str">
        <f t="shared" si="8"/>
        <v/>
      </c>
      <c r="K27" t="str">
        <f t="shared" si="9"/>
        <v/>
      </c>
      <c r="L27" t="str">
        <f t="shared" si="10"/>
        <v/>
      </c>
      <c r="M27" t="str">
        <f t="shared" si="11"/>
        <v/>
      </c>
      <c r="N27" t="str">
        <f t="shared" si="12"/>
        <v/>
      </c>
      <c r="O27" t="str">
        <f t="shared" si="13"/>
        <v/>
      </c>
      <c r="P27" t="str">
        <f t="shared" si="14"/>
        <v/>
      </c>
      <c r="Q27" t="str">
        <f t="shared" si="15"/>
        <v/>
      </c>
      <c r="R27" t="str">
        <f t="shared" si="16"/>
        <v/>
      </c>
      <c r="S27" t="str">
        <f t="shared" si="17"/>
        <v/>
      </c>
      <c r="T27" t="str">
        <f t="shared" si="18"/>
        <v/>
      </c>
      <c r="U27" t="str">
        <f t="shared" si="19"/>
        <v/>
      </c>
      <c r="V27" t="b">
        <f t="shared" si="20"/>
        <v>1</v>
      </c>
      <c r="W27" t="b">
        <f t="shared" si="21"/>
        <v>1</v>
      </c>
      <c r="X27" t="b">
        <f t="shared" si="22"/>
        <v>0</v>
      </c>
      <c r="Y27">
        <f t="shared" si="23"/>
        <v>1</v>
      </c>
      <c r="Z27" t="str">
        <f t="shared" si="24"/>
        <v/>
      </c>
      <c r="AA27" t="str">
        <f t="shared" si="25"/>
        <v/>
      </c>
      <c r="AB27" t="str">
        <f t="shared" si="26"/>
        <v/>
      </c>
      <c r="AC27" t="str">
        <f t="shared" si="27"/>
        <v/>
      </c>
      <c r="AD27" t="str">
        <f t="shared" si="28"/>
        <v/>
      </c>
      <c r="AE27" t="str">
        <f t="shared" si="29"/>
        <v/>
      </c>
      <c r="AF27" t="str">
        <f t="shared" si="30"/>
        <v/>
      </c>
      <c r="AG27" t="str">
        <f t="shared" si="31"/>
        <v/>
      </c>
      <c r="AH27" t="str">
        <f t="shared" si="32"/>
        <v/>
      </c>
      <c r="AI27" t="str">
        <f t="shared" si="33"/>
        <v/>
      </c>
      <c r="AJ27" t="str">
        <f t="shared" si="34"/>
        <v/>
      </c>
      <c r="AK27" t="str">
        <f t="shared" si="35"/>
        <v/>
      </c>
      <c r="AL27" t="str">
        <f t="shared" si="36"/>
        <v/>
      </c>
      <c r="AM27" t="str">
        <f t="shared" si="37"/>
        <v/>
      </c>
      <c r="AN27" t="str">
        <f t="shared" si="38"/>
        <v/>
      </c>
      <c r="AO27" t="str">
        <f t="shared" si="39"/>
        <v/>
      </c>
      <c r="AP27" t="str">
        <f t="shared" si="40"/>
        <v/>
      </c>
      <c r="AQ27" t="str">
        <f t="shared" si="41"/>
        <v/>
      </c>
      <c r="AR27" t="str">
        <f t="shared" si="42"/>
        <v/>
      </c>
      <c r="AS27" t="str">
        <f t="shared" si="43"/>
        <v/>
      </c>
      <c r="AT27" t="str">
        <f t="shared" si="44"/>
        <v/>
      </c>
      <c r="AU27" t="str">
        <f t="shared" si="45"/>
        <v/>
      </c>
      <c r="AV27" t="str">
        <f t="shared" si="46"/>
        <v/>
      </c>
      <c r="AW27" t="str">
        <f t="shared" si="47"/>
        <v/>
      </c>
      <c r="AX27" t="str">
        <f t="shared" si="48"/>
        <v/>
      </c>
      <c r="AY27" t="str">
        <f t="shared" si="49"/>
        <v/>
      </c>
      <c r="AZ27" t="str">
        <f t="shared" si="50"/>
        <v/>
      </c>
      <c r="BA27" t="str">
        <f t="shared" si="51"/>
        <v/>
      </c>
      <c r="BB27" t="str">
        <f t="shared" si="52"/>
        <v/>
      </c>
      <c r="BC27" t="str">
        <f t="shared" si="53"/>
        <v/>
      </c>
      <c r="BD27" t="str">
        <f t="shared" si="54"/>
        <v/>
      </c>
      <c r="BE27" t="str">
        <f t="shared" si="55"/>
        <v/>
      </c>
      <c r="BF27" t="str">
        <f t="shared" si="56"/>
        <v/>
      </c>
      <c r="BG27" t="str">
        <f t="shared" si="57"/>
        <v/>
      </c>
      <c r="BH27" t="str">
        <f t="shared" si="58"/>
        <v/>
      </c>
      <c r="BI27" t="str">
        <f t="shared" si="59"/>
        <v/>
      </c>
      <c r="BJ27" t="str">
        <f t="shared" si="60"/>
        <v/>
      </c>
      <c r="BK27" t="str">
        <f t="shared" si="61"/>
        <v/>
      </c>
      <c r="BL27" t="str">
        <f t="shared" si="62"/>
        <v/>
      </c>
      <c r="BM27" t="str">
        <f t="shared" si="63"/>
        <v/>
      </c>
      <c r="BN27" t="str">
        <f t="shared" si="64"/>
        <v/>
      </c>
      <c r="BO27" t="str">
        <f t="shared" si="65"/>
        <v/>
      </c>
      <c r="BP27" t="str">
        <f t="shared" si="66"/>
        <v/>
      </c>
      <c r="BQ27" t="str">
        <f t="shared" si="67"/>
        <v/>
      </c>
      <c r="BR27" t="str">
        <f t="shared" si="68"/>
        <v/>
      </c>
      <c r="BS27" t="str">
        <f t="shared" si="69"/>
        <v/>
      </c>
      <c r="BT27" t="str">
        <f t="shared" si="70"/>
        <v/>
      </c>
      <c r="BU27" t="str">
        <f t="shared" si="71"/>
        <v/>
      </c>
      <c r="BV27" t="str">
        <f t="shared" si="72"/>
        <v/>
      </c>
      <c r="BW27" t="str">
        <f t="shared" si="73"/>
        <v/>
      </c>
      <c r="BX27" t="str">
        <f t="shared" si="74"/>
        <v/>
      </c>
      <c r="BY27" t="str">
        <f t="shared" si="75"/>
        <v/>
      </c>
      <c r="BZ27" t="str">
        <f t="shared" si="76"/>
        <v/>
      </c>
      <c r="CA27" t="str">
        <f t="shared" si="77"/>
        <v/>
      </c>
      <c r="CB27" t="str">
        <f t="shared" si="78"/>
        <v/>
      </c>
      <c r="CC27" t="str">
        <f t="shared" si="79"/>
        <v/>
      </c>
      <c r="CD27" t="str">
        <f t="shared" si="80"/>
        <v/>
      </c>
      <c r="CE27" t="str">
        <f t="shared" si="81"/>
        <v/>
      </c>
      <c r="CF27" t="str">
        <f t="shared" si="82"/>
        <v/>
      </c>
      <c r="CG27" t="str">
        <f t="shared" si="83"/>
        <v/>
      </c>
      <c r="CH27" t="str">
        <f t="shared" si="84"/>
        <v/>
      </c>
      <c r="CI27" t="str">
        <f t="shared" si="85"/>
        <v/>
      </c>
      <c r="CJ27" t="str">
        <f t="shared" si="86"/>
        <v/>
      </c>
      <c r="CK27" t="str">
        <f t="shared" si="87"/>
        <v/>
      </c>
      <c r="CL27" t="str">
        <f t="shared" si="88"/>
        <v/>
      </c>
      <c r="CM27" t="str">
        <f t="shared" si="89"/>
        <v/>
      </c>
      <c r="CN27" t="str">
        <f t="shared" si="90"/>
        <v/>
      </c>
      <c r="CO27" t="str">
        <f t="shared" si="91"/>
        <v/>
      </c>
      <c r="CP27" t="str">
        <f t="shared" si="92"/>
        <v/>
      </c>
      <c r="CQ27" t="str">
        <f t="shared" si="93"/>
        <v/>
      </c>
      <c r="CR27" t="str">
        <f t="shared" si="94"/>
        <v/>
      </c>
      <c r="CS27" t="str">
        <f t="shared" si="95"/>
        <v/>
      </c>
      <c r="CT27" t="str">
        <f t="shared" si="96"/>
        <v/>
      </c>
      <c r="CU27" t="str">
        <f t="shared" si="97"/>
        <v/>
      </c>
      <c r="CV27" t="str">
        <f t="shared" si="98"/>
        <v/>
      </c>
      <c r="CW27" t="str">
        <f t="shared" si="99"/>
        <v/>
      </c>
      <c r="CX27" t="str">
        <f t="shared" si="100"/>
        <v/>
      </c>
      <c r="CY27" t="str">
        <f t="shared" si="101"/>
        <v/>
      </c>
      <c r="CZ27" t="str">
        <f t="shared" si="102"/>
        <v/>
      </c>
      <c r="DA27" t="str">
        <f t="shared" si="103"/>
        <v/>
      </c>
      <c r="DB27" t="str">
        <f t="shared" si="104"/>
        <v/>
      </c>
      <c r="DC27" t="str">
        <f t="shared" si="105"/>
        <v/>
      </c>
      <c r="DD27" t="str">
        <f t="shared" si="106"/>
        <v/>
      </c>
      <c r="DE27" t="str">
        <f t="shared" si="107"/>
        <v/>
      </c>
      <c r="DF27" t="str">
        <f t="shared" si="108"/>
        <v/>
      </c>
      <c r="DG27" t="str">
        <f t="shared" si="109"/>
        <v/>
      </c>
      <c r="DH27" t="str">
        <f t="shared" si="110"/>
        <v/>
      </c>
      <c r="DI27" t="str">
        <f t="shared" si="111"/>
        <v/>
      </c>
      <c r="DJ27" t="str">
        <f t="shared" si="112"/>
        <v/>
      </c>
      <c r="DK27" t="str">
        <f t="shared" si="113"/>
        <v/>
      </c>
      <c r="DL27" t="str">
        <f t="shared" si="114"/>
        <v/>
      </c>
      <c r="DM27" t="str">
        <f t="shared" si="115"/>
        <v/>
      </c>
      <c r="DN27" t="str">
        <f t="shared" si="116"/>
        <v/>
      </c>
      <c r="DO27" t="str">
        <f t="shared" si="117"/>
        <v/>
      </c>
      <c r="DP27" t="str">
        <f t="shared" si="118"/>
        <v/>
      </c>
      <c r="DQ27" t="str">
        <f t="shared" si="119"/>
        <v/>
      </c>
      <c r="DR27" t="str">
        <f t="shared" si="120"/>
        <v/>
      </c>
      <c r="DS27" t="str">
        <f t="shared" si="121"/>
        <v/>
      </c>
      <c r="DT27" t="str">
        <f t="shared" si="122"/>
        <v/>
      </c>
      <c r="DU27" t="str">
        <f t="shared" si="123"/>
        <v/>
      </c>
      <c r="DV27" t="str">
        <f t="shared" si="124"/>
        <v/>
      </c>
      <c r="DW27" t="str">
        <f t="shared" si="125"/>
        <v/>
      </c>
      <c r="DX27" t="str">
        <f t="shared" si="126"/>
        <v/>
      </c>
      <c r="DY27" t="str">
        <f t="shared" si="127"/>
        <v/>
      </c>
      <c r="EA27" t="str">
        <f t="shared" si="128"/>
        <v/>
      </c>
      <c r="EB27" t="str">
        <f t="shared" si="129"/>
        <v/>
      </c>
      <c r="EC27" t="str">
        <f t="shared" si="130"/>
        <v/>
      </c>
      <c r="ED27" t="str">
        <f t="shared" si="131"/>
        <v/>
      </c>
      <c r="EE27" t="str">
        <f t="shared" si="132"/>
        <v/>
      </c>
      <c r="EF27" t="str">
        <f t="shared" si="133"/>
        <v/>
      </c>
      <c r="EG27" t="str">
        <f t="shared" si="134"/>
        <v/>
      </c>
      <c r="EH27" t="str">
        <f t="shared" si="135"/>
        <v/>
      </c>
      <c r="EI27" t="str">
        <f t="shared" si="136"/>
        <v/>
      </c>
      <c r="EJ27" t="str">
        <f t="shared" si="137"/>
        <v/>
      </c>
      <c r="EK27" t="str">
        <f t="shared" si="138"/>
        <v/>
      </c>
      <c r="EL27" t="str">
        <f t="shared" si="139"/>
        <v/>
      </c>
      <c r="EM27" t="str">
        <f t="shared" si="140"/>
        <v/>
      </c>
      <c r="EN27" t="str">
        <f t="shared" si="141"/>
        <v/>
      </c>
      <c r="EO27" t="str">
        <f t="shared" si="142"/>
        <v/>
      </c>
      <c r="EP27" t="str">
        <f t="shared" si="143"/>
        <v/>
      </c>
      <c r="ER27" t="str">
        <f t="shared" si="144"/>
        <v>25A-001.01.07.12.01.A.01Spuien 0-20% functieverlies</v>
      </c>
      <c r="ES27" t="s">
        <v>10795</v>
      </c>
      <c r="ET27" t="b">
        <v>1</v>
      </c>
      <c r="EU27" t="s">
        <v>89</v>
      </c>
      <c r="EV27" t="b">
        <v>0</v>
      </c>
      <c r="EW27" t="b">
        <v>1</v>
      </c>
      <c r="EX27">
        <v>1</v>
      </c>
      <c r="EZ27">
        <v>0</v>
      </c>
      <c r="FA27">
        <v>0</v>
      </c>
      <c r="FC27">
        <v>73</v>
      </c>
      <c r="FD27">
        <v>0</v>
      </c>
      <c r="FF27">
        <v>0</v>
      </c>
      <c r="FG27">
        <v>0</v>
      </c>
      <c r="FI27">
        <v>0</v>
      </c>
      <c r="FJ27">
        <v>0</v>
      </c>
      <c r="FL27">
        <v>1.0043</v>
      </c>
      <c r="FM27">
        <v>1.0033000000000001</v>
      </c>
      <c r="FO27" t="s">
        <v>89</v>
      </c>
    </row>
    <row r="28" spans="1:171" x14ac:dyDescent="0.25">
      <c r="A28" t="s">
        <v>6954</v>
      </c>
      <c r="B28" t="str">
        <f t="shared" si="0"/>
        <v/>
      </c>
      <c r="C28" t="str">
        <f t="shared" si="1"/>
        <v/>
      </c>
      <c r="D28" t="str">
        <f t="shared" si="2"/>
        <v/>
      </c>
      <c r="E28" t="str">
        <f t="shared" si="3"/>
        <v/>
      </c>
      <c r="F28" t="str">
        <f t="shared" si="4"/>
        <v/>
      </c>
      <c r="G28" t="str">
        <f t="shared" si="5"/>
        <v/>
      </c>
      <c r="H28" t="str">
        <f t="shared" si="6"/>
        <v/>
      </c>
      <c r="I28" t="str">
        <f t="shared" si="7"/>
        <v/>
      </c>
      <c r="J28" t="str">
        <f t="shared" si="8"/>
        <v/>
      </c>
      <c r="K28" t="str">
        <f t="shared" si="9"/>
        <v/>
      </c>
      <c r="L28" t="str">
        <f t="shared" si="10"/>
        <v/>
      </c>
      <c r="M28" t="str">
        <f t="shared" si="11"/>
        <v/>
      </c>
      <c r="N28" t="str">
        <f t="shared" si="12"/>
        <v/>
      </c>
      <c r="O28" t="str">
        <f t="shared" si="13"/>
        <v/>
      </c>
      <c r="P28" t="str">
        <f t="shared" si="14"/>
        <v/>
      </c>
      <c r="Q28" t="str">
        <f t="shared" si="15"/>
        <v/>
      </c>
      <c r="R28" t="str">
        <f t="shared" si="16"/>
        <v/>
      </c>
      <c r="S28" t="str">
        <f t="shared" si="17"/>
        <v/>
      </c>
      <c r="T28" t="str">
        <f t="shared" si="18"/>
        <v/>
      </c>
      <c r="U28" t="str">
        <f t="shared" si="19"/>
        <v/>
      </c>
      <c r="V28" t="b">
        <f t="shared" si="20"/>
        <v>1</v>
      </c>
      <c r="W28" t="b">
        <f t="shared" si="21"/>
        <v>0</v>
      </c>
      <c r="X28" t="b">
        <f t="shared" si="22"/>
        <v>1</v>
      </c>
      <c r="Y28">
        <f t="shared" si="23"/>
        <v>1</v>
      </c>
      <c r="Z28" t="str">
        <f t="shared" si="24"/>
        <v/>
      </c>
      <c r="AA28" t="str">
        <f t="shared" si="25"/>
        <v/>
      </c>
      <c r="AB28" t="str">
        <f t="shared" si="26"/>
        <v/>
      </c>
      <c r="AC28" t="str">
        <f t="shared" si="27"/>
        <v/>
      </c>
      <c r="AD28" t="str">
        <f t="shared" si="28"/>
        <v/>
      </c>
      <c r="AE28" t="str">
        <f t="shared" si="29"/>
        <v/>
      </c>
      <c r="AF28" t="str">
        <f t="shared" si="30"/>
        <v/>
      </c>
      <c r="AG28" t="str">
        <f t="shared" si="31"/>
        <v/>
      </c>
      <c r="AH28" t="str">
        <f t="shared" si="32"/>
        <v/>
      </c>
      <c r="AI28" t="str">
        <f t="shared" si="33"/>
        <v/>
      </c>
      <c r="AJ28" t="str">
        <f t="shared" si="34"/>
        <v/>
      </c>
      <c r="AK28" t="str">
        <f t="shared" si="35"/>
        <v/>
      </c>
      <c r="AL28" t="str">
        <f t="shared" si="36"/>
        <v/>
      </c>
      <c r="AM28" t="str">
        <f t="shared" si="37"/>
        <v/>
      </c>
      <c r="AN28" t="str">
        <f t="shared" si="38"/>
        <v/>
      </c>
      <c r="AO28" t="str">
        <f t="shared" si="39"/>
        <v/>
      </c>
      <c r="AP28" t="str">
        <f t="shared" si="40"/>
        <v/>
      </c>
      <c r="AQ28" t="str">
        <f t="shared" si="41"/>
        <v/>
      </c>
      <c r="AR28" t="str">
        <f t="shared" si="42"/>
        <v/>
      </c>
      <c r="AS28" t="str">
        <f t="shared" si="43"/>
        <v/>
      </c>
      <c r="AT28" t="str">
        <f t="shared" si="44"/>
        <v/>
      </c>
      <c r="AU28" t="str">
        <f t="shared" si="45"/>
        <v/>
      </c>
      <c r="AV28" t="str">
        <f t="shared" si="46"/>
        <v/>
      </c>
      <c r="AW28" t="str">
        <f t="shared" si="47"/>
        <v/>
      </c>
      <c r="AX28" t="str">
        <f t="shared" si="48"/>
        <v/>
      </c>
      <c r="AY28" t="str">
        <f t="shared" si="49"/>
        <v/>
      </c>
      <c r="AZ28" t="str">
        <f t="shared" si="50"/>
        <v/>
      </c>
      <c r="BA28" t="str">
        <f t="shared" si="51"/>
        <v/>
      </c>
      <c r="BB28" t="str">
        <f t="shared" si="52"/>
        <v/>
      </c>
      <c r="BC28" t="str">
        <f t="shared" si="53"/>
        <v/>
      </c>
      <c r="BD28" t="str">
        <f t="shared" si="54"/>
        <v/>
      </c>
      <c r="BE28" t="str">
        <f t="shared" si="55"/>
        <v/>
      </c>
      <c r="BF28" t="str">
        <f t="shared" si="56"/>
        <v/>
      </c>
      <c r="BG28" t="str">
        <f t="shared" si="57"/>
        <v/>
      </c>
      <c r="BH28" t="str">
        <f t="shared" si="58"/>
        <v/>
      </c>
      <c r="BI28" t="str">
        <f t="shared" si="59"/>
        <v/>
      </c>
      <c r="BJ28" t="str">
        <f t="shared" si="60"/>
        <v/>
      </c>
      <c r="BK28" t="str">
        <f t="shared" si="61"/>
        <v/>
      </c>
      <c r="BL28" t="str">
        <f t="shared" si="62"/>
        <v/>
      </c>
      <c r="BM28" t="str">
        <f t="shared" si="63"/>
        <v/>
      </c>
      <c r="BN28" t="str">
        <f t="shared" si="64"/>
        <v/>
      </c>
      <c r="BO28" t="str">
        <f t="shared" si="65"/>
        <v/>
      </c>
      <c r="BP28" t="str">
        <f t="shared" si="66"/>
        <v/>
      </c>
      <c r="BQ28" t="str">
        <f t="shared" si="67"/>
        <v/>
      </c>
      <c r="BR28" t="str">
        <f t="shared" si="68"/>
        <v/>
      </c>
      <c r="BS28" t="str">
        <f t="shared" si="69"/>
        <v/>
      </c>
      <c r="BT28" t="str">
        <f t="shared" si="70"/>
        <v/>
      </c>
      <c r="BU28" t="str">
        <f t="shared" si="71"/>
        <v/>
      </c>
      <c r="BV28" t="str">
        <f t="shared" si="72"/>
        <v/>
      </c>
      <c r="BW28" t="str">
        <f t="shared" si="73"/>
        <v/>
      </c>
      <c r="BX28" t="str">
        <f t="shared" si="74"/>
        <v/>
      </c>
      <c r="BY28" t="str">
        <f t="shared" si="75"/>
        <v/>
      </c>
      <c r="BZ28" t="str">
        <f t="shared" si="76"/>
        <v/>
      </c>
      <c r="CA28" t="str">
        <f t="shared" si="77"/>
        <v/>
      </c>
      <c r="CB28" t="str">
        <f t="shared" si="78"/>
        <v/>
      </c>
      <c r="CC28" t="str">
        <f t="shared" si="79"/>
        <v/>
      </c>
      <c r="CD28" t="str">
        <f t="shared" si="80"/>
        <v/>
      </c>
      <c r="CE28" t="str">
        <f t="shared" si="81"/>
        <v/>
      </c>
      <c r="CF28" t="str">
        <f t="shared" si="82"/>
        <v/>
      </c>
      <c r="CG28" t="str">
        <f t="shared" si="83"/>
        <v/>
      </c>
      <c r="CH28" t="str">
        <f t="shared" si="84"/>
        <v/>
      </c>
      <c r="CI28" t="str">
        <f t="shared" si="85"/>
        <v/>
      </c>
      <c r="CJ28" t="str">
        <f t="shared" si="86"/>
        <v/>
      </c>
      <c r="CK28" t="str">
        <f t="shared" si="87"/>
        <v/>
      </c>
      <c r="CL28" t="str">
        <f t="shared" si="88"/>
        <v/>
      </c>
      <c r="CM28" t="str">
        <f t="shared" si="89"/>
        <v/>
      </c>
      <c r="CN28" t="str">
        <f t="shared" si="90"/>
        <v/>
      </c>
      <c r="CO28" t="str">
        <f t="shared" si="91"/>
        <v/>
      </c>
      <c r="CP28" t="str">
        <f t="shared" si="92"/>
        <v/>
      </c>
      <c r="CQ28" t="str">
        <f t="shared" si="93"/>
        <v/>
      </c>
      <c r="CR28" t="str">
        <f t="shared" si="94"/>
        <v/>
      </c>
      <c r="CS28" t="str">
        <f t="shared" si="95"/>
        <v/>
      </c>
      <c r="CT28" t="str">
        <f t="shared" si="96"/>
        <v/>
      </c>
      <c r="CU28" t="str">
        <f t="shared" si="97"/>
        <v/>
      </c>
      <c r="CV28" t="str">
        <f t="shared" si="98"/>
        <v/>
      </c>
      <c r="CW28" t="str">
        <f t="shared" si="99"/>
        <v/>
      </c>
      <c r="CX28" t="str">
        <f t="shared" si="100"/>
        <v/>
      </c>
      <c r="CY28" t="str">
        <f t="shared" si="101"/>
        <v/>
      </c>
      <c r="CZ28" t="str">
        <f t="shared" si="102"/>
        <v/>
      </c>
      <c r="DA28" t="str">
        <f t="shared" si="103"/>
        <v/>
      </c>
      <c r="DB28" t="str">
        <f t="shared" si="104"/>
        <v/>
      </c>
      <c r="DC28" t="str">
        <f t="shared" si="105"/>
        <v/>
      </c>
      <c r="DD28" t="str">
        <f t="shared" si="106"/>
        <v/>
      </c>
      <c r="DE28" t="str">
        <f t="shared" si="107"/>
        <v/>
      </c>
      <c r="DF28" t="str">
        <f t="shared" si="108"/>
        <v/>
      </c>
      <c r="DG28" t="str">
        <f t="shared" si="109"/>
        <v/>
      </c>
      <c r="DH28" t="str">
        <f t="shared" si="110"/>
        <v/>
      </c>
      <c r="DI28" t="str">
        <f t="shared" si="111"/>
        <v/>
      </c>
      <c r="DJ28" t="str">
        <f t="shared" si="112"/>
        <v/>
      </c>
      <c r="DK28" t="str">
        <f t="shared" si="113"/>
        <v/>
      </c>
      <c r="DL28" t="str">
        <f t="shared" si="114"/>
        <v/>
      </c>
      <c r="DM28" t="str">
        <f t="shared" si="115"/>
        <v/>
      </c>
      <c r="DN28" t="b">
        <f t="shared" si="116"/>
        <v>1</v>
      </c>
      <c r="DO28" t="b">
        <f t="shared" si="117"/>
        <v>1</v>
      </c>
      <c r="DP28" t="b">
        <f t="shared" si="118"/>
        <v>1</v>
      </c>
      <c r="DQ28">
        <f t="shared" si="119"/>
        <v>2.5000000000000001E-5</v>
      </c>
      <c r="DR28" t="str">
        <f t="shared" si="120"/>
        <v/>
      </c>
      <c r="DS28" t="str">
        <f t="shared" si="121"/>
        <v/>
      </c>
      <c r="DT28" t="str">
        <f t="shared" si="122"/>
        <v/>
      </c>
      <c r="DU28" t="str">
        <f t="shared" si="123"/>
        <v/>
      </c>
      <c r="DV28" t="str">
        <f t="shared" si="124"/>
        <v/>
      </c>
      <c r="DW28" t="str">
        <f t="shared" si="125"/>
        <v/>
      </c>
      <c r="DX28" t="str">
        <f t="shared" si="126"/>
        <v/>
      </c>
      <c r="DY28" t="str">
        <f t="shared" si="127"/>
        <v/>
      </c>
      <c r="EA28" t="str">
        <f t="shared" si="128"/>
        <v/>
      </c>
      <c r="EB28" t="str">
        <f t="shared" si="129"/>
        <v/>
      </c>
      <c r="EC28" t="str">
        <f t="shared" si="130"/>
        <v/>
      </c>
      <c r="ED28" t="str">
        <f t="shared" si="131"/>
        <v/>
      </c>
      <c r="EE28" t="str">
        <f t="shared" si="132"/>
        <v/>
      </c>
      <c r="EF28" t="str">
        <f t="shared" si="133"/>
        <v/>
      </c>
      <c r="EG28" t="str">
        <f t="shared" si="134"/>
        <v/>
      </c>
      <c r="EH28" t="str">
        <f t="shared" si="135"/>
        <v/>
      </c>
      <c r="EI28" t="str">
        <f t="shared" si="136"/>
        <v/>
      </c>
      <c r="EJ28" t="str">
        <f t="shared" si="137"/>
        <v/>
      </c>
      <c r="EK28" t="str">
        <f t="shared" si="138"/>
        <v/>
      </c>
      <c r="EL28" t="str">
        <f t="shared" si="139"/>
        <v/>
      </c>
      <c r="EM28" t="str">
        <f t="shared" si="140"/>
        <v/>
      </c>
      <c r="EN28" t="str">
        <f t="shared" si="141"/>
        <v/>
      </c>
      <c r="EO28" t="str">
        <f t="shared" si="142"/>
        <v/>
      </c>
      <c r="EP28" t="str">
        <f t="shared" si="143"/>
        <v/>
      </c>
      <c r="ER28" t="str">
        <f t="shared" si="144"/>
        <v>25A-001.01.07.13.01.A.01Spuien 0-20% functieverlies</v>
      </c>
      <c r="ES28" t="s">
        <v>6953</v>
      </c>
      <c r="ET28" t="b">
        <v>1</v>
      </c>
      <c r="EU28" t="s">
        <v>89</v>
      </c>
      <c r="EV28" t="b">
        <v>0</v>
      </c>
      <c r="EW28" t="b">
        <v>0</v>
      </c>
      <c r="EX28">
        <v>1</v>
      </c>
      <c r="EZ28">
        <v>200</v>
      </c>
      <c r="FA28">
        <v>0</v>
      </c>
      <c r="FC28">
        <v>225</v>
      </c>
      <c r="FD28">
        <v>25</v>
      </c>
      <c r="FF28">
        <v>0</v>
      </c>
      <c r="FG28">
        <v>0</v>
      </c>
      <c r="FI28">
        <v>0</v>
      </c>
      <c r="FJ28">
        <v>12.5</v>
      </c>
      <c r="FL28">
        <v>16.985499999999998</v>
      </c>
      <c r="FM28">
        <v>0.32650000000000001</v>
      </c>
      <c r="FO28" t="s">
        <v>89</v>
      </c>
    </row>
    <row r="29" spans="1:171" x14ac:dyDescent="0.25">
      <c r="A29" t="s">
        <v>7023</v>
      </c>
      <c r="B29" t="str">
        <f t="shared" si="0"/>
        <v/>
      </c>
      <c r="C29" t="str">
        <f t="shared" si="1"/>
        <v/>
      </c>
      <c r="D29" t="str">
        <f t="shared" si="2"/>
        <v/>
      </c>
      <c r="E29" t="str">
        <f t="shared" si="3"/>
        <v/>
      </c>
      <c r="F29" t="str">
        <f t="shared" si="4"/>
        <v/>
      </c>
      <c r="G29" t="str">
        <f t="shared" si="5"/>
        <v/>
      </c>
      <c r="H29" t="str">
        <f t="shared" si="6"/>
        <v/>
      </c>
      <c r="I29" t="str">
        <f t="shared" si="7"/>
        <v/>
      </c>
      <c r="J29" t="str">
        <f t="shared" si="8"/>
        <v/>
      </c>
      <c r="K29" t="str">
        <f t="shared" si="9"/>
        <v/>
      </c>
      <c r="L29" t="str">
        <f t="shared" si="10"/>
        <v/>
      </c>
      <c r="M29" t="str">
        <f t="shared" si="11"/>
        <v/>
      </c>
      <c r="N29" t="str">
        <f t="shared" si="12"/>
        <v/>
      </c>
      <c r="O29" t="str">
        <f t="shared" si="13"/>
        <v/>
      </c>
      <c r="P29" t="str">
        <f t="shared" si="14"/>
        <v/>
      </c>
      <c r="Q29" t="str">
        <f t="shared" si="15"/>
        <v/>
      </c>
      <c r="R29" t="str">
        <f t="shared" si="16"/>
        <v/>
      </c>
      <c r="S29" t="str">
        <f t="shared" si="17"/>
        <v/>
      </c>
      <c r="T29" t="str">
        <f t="shared" si="18"/>
        <v/>
      </c>
      <c r="U29" t="str">
        <f t="shared" si="19"/>
        <v/>
      </c>
      <c r="V29" t="b">
        <f t="shared" si="20"/>
        <v>1</v>
      </c>
      <c r="W29" t="b">
        <f t="shared" si="21"/>
        <v>0</v>
      </c>
      <c r="X29" t="b">
        <f t="shared" si="22"/>
        <v>1</v>
      </c>
      <c r="Y29">
        <f t="shared" si="23"/>
        <v>1</v>
      </c>
      <c r="Z29" t="str">
        <f t="shared" si="24"/>
        <v/>
      </c>
      <c r="AA29" t="str">
        <f t="shared" si="25"/>
        <v/>
      </c>
      <c r="AB29" t="str">
        <f t="shared" si="26"/>
        <v/>
      </c>
      <c r="AC29" t="str">
        <f t="shared" si="27"/>
        <v/>
      </c>
      <c r="AD29" t="str">
        <f t="shared" si="28"/>
        <v/>
      </c>
      <c r="AE29" t="str">
        <f t="shared" si="29"/>
        <v/>
      </c>
      <c r="AF29" t="str">
        <f t="shared" si="30"/>
        <v/>
      </c>
      <c r="AG29" t="str">
        <f t="shared" si="31"/>
        <v/>
      </c>
      <c r="AH29" t="str">
        <f t="shared" si="32"/>
        <v/>
      </c>
      <c r="AI29" t="str">
        <f t="shared" si="33"/>
        <v/>
      </c>
      <c r="AJ29" t="str">
        <f t="shared" si="34"/>
        <v/>
      </c>
      <c r="AK29" t="str">
        <f t="shared" si="35"/>
        <v/>
      </c>
      <c r="AL29" t="str">
        <f t="shared" si="36"/>
        <v/>
      </c>
      <c r="AM29" t="str">
        <f t="shared" si="37"/>
        <v/>
      </c>
      <c r="AN29" t="str">
        <f t="shared" si="38"/>
        <v/>
      </c>
      <c r="AO29" t="str">
        <f t="shared" si="39"/>
        <v/>
      </c>
      <c r="AP29" t="str">
        <f t="shared" si="40"/>
        <v/>
      </c>
      <c r="AQ29" t="str">
        <f t="shared" si="41"/>
        <v/>
      </c>
      <c r="AR29" t="str">
        <f t="shared" si="42"/>
        <v/>
      </c>
      <c r="AS29" t="str">
        <f t="shared" si="43"/>
        <v/>
      </c>
      <c r="AT29" t="str">
        <f t="shared" si="44"/>
        <v/>
      </c>
      <c r="AU29" t="str">
        <f t="shared" si="45"/>
        <v/>
      </c>
      <c r="AV29" t="str">
        <f t="shared" si="46"/>
        <v/>
      </c>
      <c r="AW29" t="str">
        <f t="shared" si="47"/>
        <v/>
      </c>
      <c r="AX29" t="str">
        <f t="shared" si="48"/>
        <v/>
      </c>
      <c r="AY29" t="str">
        <f t="shared" si="49"/>
        <v/>
      </c>
      <c r="AZ29" t="str">
        <f t="shared" si="50"/>
        <v/>
      </c>
      <c r="BA29" t="str">
        <f t="shared" si="51"/>
        <v/>
      </c>
      <c r="BB29" t="str">
        <f t="shared" si="52"/>
        <v/>
      </c>
      <c r="BC29" t="str">
        <f t="shared" si="53"/>
        <v/>
      </c>
      <c r="BD29" t="str">
        <f t="shared" si="54"/>
        <v/>
      </c>
      <c r="BE29" t="str">
        <f t="shared" si="55"/>
        <v/>
      </c>
      <c r="BF29" t="str">
        <f t="shared" si="56"/>
        <v/>
      </c>
      <c r="BG29" t="str">
        <f t="shared" si="57"/>
        <v/>
      </c>
      <c r="BH29" t="str">
        <f t="shared" si="58"/>
        <v/>
      </c>
      <c r="BI29" t="str">
        <f t="shared" si="59"/>
        <v/>
      </c>
      <c r="BJ29" t="str">
        <f t="shared" si="60"/>
        <v/>
      </c>
      <c r="BK29" t="str">
        <f t="shared" si="61"/>
        <v/>
      </c>
      <c r="BL29" t="str">
        <f t="shared" si="62"/>
        <v/>
      </c>
      <c r="BM29" t="str">
        <f t="shared" si="63"/>
        <v/>
      </c>
      <c r="BN29" t="str">
        <f t="shared" si="64"/>
        <v/>
      </c>
      <c r="BO29" t="str">
        <f t="shared" si="65"/>
        <v/>
      </c>
      <c r="BP29" t="str">
        <f t="shared" si="66"/>
        <v/>
      </c>
      <c r="BQ29" t="str">
        <f t="shared" si="67"/>
        <v/>
      </c>
      <c r="BR29" t="str">
        <f t="shared" si="68"/>
        <v/>
      </c>
      <c r="BS29" t="str">
        <f t="shared" si="69"/>
        <v/>
      </c>
      <c r="BT29" t="str">
        <f t="shared" si="70"/>
        <v/>
      </c>
      <c r="BU29" t="str">
        <f t="shared" si="71"/>
        <v/>
      </c>
      <c r="BV29" t="str">
        <f t="shared" si="72"/>
        <v/>
      </c>
      <c r="BW29" t="str">
        <f t="shared" si="73"/>
        <v/>
      </c>
      <c r="BX29" t="str">
        <f t="shared" si="74"/>
        <v/>
      </c>
      <c r="BY29" t="str">
        <f t="shared" si="75"/>
        <v/>
      </c>
      <c r="BZ29" t="str">
        <f t="shared" si="76"/>
        <v/>
      </c>
      <c r="CA29" t="str">
        <f t="shared" si="77"/>
        <v/>
      </c>
      <c r="CB29" t="str">
        <f t="shared" si="78"/>
        <v/>
      </c>
      <c r="CC29" t="str">
        <f t="shared" si="79"/>
        <v/>
      </c>
      <c r="CD29" t="str">
        <f t="shared" si="80"/>
        <v/>
      </c>
      <c r="CE29" t="str">
        <f t="shared" si="81"/>
        <v/>
      </c>
      <c r="CF29" t="str">
        <f t="shared" si="82"/>
        <v/>
      </c>
      <c r="CG29" t="str">
        <f t="shared" si="83"/>
        <v/>
      </c>
      <c r="CH29" t="str">
        <f t="shared" si="84"/>
        <v/>
      </c>
      <c r="CI29" t="str">
        <f t="shared" si="85"/>
        <v/>
      </c>
      <c r="CJ29" t="str">
        <f t="shared" si="86"/>
        <v/>
      </c>
      <c r="CK29" t="str">
        <f t="shared" si="87"/>
        <v/>
      </c>
      <c r="CL29" t="str">
        <f t="shared" si="88"/>
        <v/>
      </c>
      <c r="CM29" t="str">
        <f t="shared" si="89"/>
        <v/>
      </c>
      <c r="CN29" t="str">
        <f t="shared" si="90"/>
        <v/>
      </c>
      <c r="CO29" t="str">
        <f t="shared" si="91"/>
        <v/>
      </c>
      <c r="CP29" t="str">
        <f t="shared" si="92"/>
        <v/>
      </c>
      <c r="CQ29" t="str">
        <f t="shared" si="93"/>
        <v/>
      </c>
      <c r="CR29" t="str">
        <f t="shared" si="94"/>
        <v/>
      </c>
      <c r="CS29" t="str">
        <f t="shared" si="95"/>
        <v/>
      </c>
      <c r="CT29" t="str">
        <f t="shared" si="96"/>
        <v/>
      </c>
      <c r="CU29" t="str">
        <f t="shared" si="97"/>
        <v/>
      </c>
      <c r="CV29" t="str">
        <f t="shared" si="98"/>
        <v/>
      </c>
      <c r="CW29" t="str">
        <f t="shared" si="99"/>
        <v/>
      </c>
      <c r="CX29" t="str">
        <f t="shared" si="100"/>
        <v/>
      </c>
      <c r="CY29" t="str">
        <f t="shared" si="101"/>
        <v/>
      </c>
      <c r="CZ29" t="str">
        <f t="shared" si="102"/>
        <v/>
      </c>
      <c r="DA29" t="str">
        <f t="shared" si="103"/>
        <v/>
      </c>
      <c r="DB29" t="str">
        <f t="shared" si="104"/>
        <v/>
      </c>
      <c r="DC29" t="str">
        <f t="shared" si="105"/>
        <v/>
      </c>
      <c r="DD29" t="str">
        <f t="shared" si="106"/>
        <v/>
      </c>
      <c r="DE29" t="str">
        <f t="shared" si="107"/>
        <v/>
      </c>
      <c r="DF29" t="str">
        <f t="shared" si="108"/>
        <v/>
      </c>
      <c r="DG29" t="str">
        <f t="shared" si="109"/>
        <v/>
      </c>
      <c r="DH29" t="str">
        <f t="shared" si="110"/>
        <v/>
      </c>
      <c r="DI29" t="str">
        <f t="shared" si="111"/>
        <v/>
      </c>
      <c r="DJ29" t="str">
        <f t="shared" si="112"/>
        <v/>
      </c>
      <c r="DK29" t="str">
        <f t="shared" si="113"/>
        <v/>
      </c>
      <c r="DL29" t="str">
        <f t="shared" si="114"/>
        <v/>
      </c>
      <c r="DM29" t="str">
        <f t="shared" si="115"/>
        <v/>
      </c>
      <c r="DN29" t="b">
        <f t="shared" si="116"/>
        <v>1</v>
      </c>
      <c r="DO29" t="b">
        <f t="shared" si="117"/>
        <v>1</v>
      </c>
      <c r="DP29" t="b">
        <f t="shared" si="118"/>
        <v>1</v>
      </c>
      <c r="DQ29">
        <f t="shared" si="119"/>
        <v>2.5000000000000001E-5</v>
      </c>
      <c r="DR29" t="str">
        <f t="shared" si="120"/>
        <v/>
      </c>
      <c r="DS29" t="str">
        <f t="shared" si="121"/>
        <v/>
      </c>
      <c r="DT29" t="str">
        <f t="shared" si="122"/>
        <v/>
      </c>
      <c r="DU29" t="str">
        <f t="shared" si="123"/>
        <v/>
      </c>
      <c r="DV29" t="str">
        <f t="shared" si="124"/>
        <v/>
      </c>
      <c r="DW29" t="str">
        <f t="shared" si="125"/>
        <v/>
      </c>
      <c r="DX29" t="str">
        <f t="shared" si="126"/>
        <v/>
      </c>
      <c r="DY29" t="str">
        <f t="shared" si="127"/>
        <v/>
      </c>
      <c r="EA29" t="str">
        <f t="shared" si="128"/>
        <v/>
      </c>
      <c r="EB29" t="str">
        <f t="shared" si="129"/>
        <v/>
      </c>
      <c r="EC29" t="str">
        <f t="shared" si="130"/>
        <v/>
      </c>
      <c r="ED29" t="str">
        <f t="shared" si="131"/>
        <v/>
      </c>
      <c r="EE29" t="str">
        <f t="shared" si="132"/>
        <v/>
      </c>
      <c r="EF29" t="str">
        <f t="shared" si="133"/>
        <v/>
      </c>
      <c r="EG29" t="str">
        <f t="shared" si="134"/>
        <v/>
      </c>
      <c r="EH29" t="str">
        <f t="shared" si="135"/>
        <v/>
      </c>
      <c r="EI29" t="str">
        <f t="shared" si="136"/>
        <v/>
      </c>
      <c r="EJ29" t="str">
        <f t="shared" si="137"/>
        <v/>
      </c>
      <c r="EK29" t="str">
        <f t="shared" si="138"/>
        <v/>
      </c>
      <c r="EL29" t="str">
        <f t="shared" si="139"/>
        <v/>
      </c>
      <c r="EM29" t="str">
        <f t="shared" si="140"/>
        <v/>
      </c>
      <c r="EN29" t="str">
        <f t="shared" si="141"/>
        <v/>
      </c>
      <c r="EO29" t="str">
        <f t="shared" si="142"/>
        <v/>
      </c>
      <c r="EP29" t="str">
        <f t="shared" si="143"/>
        <v/>
      </c>
      <c r="ER29" t="str">
        <f t="shared" si="144"/>
        <v>25A-001.01.07.13.01.A.02Spuien 0-20% functieverlies</v>
      </c>
      <c r="ES29" t="s">
        <v>6998</v>
      </c>
      <c r="ET29" t="b">
        <v>1</v>
      </c>
      <c r="EU29" t="s">
        <v>89</v>
      </c>
      <c r="EV29" t="b">
        <v>0</v>
      </c>
      <c r="EW29" t="b">
        <v>0</v>
      </c>
      <c r="EX29">
        <v>1</v>
      </c>
      <c r="EZ29">
        <v>0</v>
      </c>
      <c r="FA29">
        <v>0</v>
      </c>
      <c r="FC29">
        <v>100</v>
      </c>
      <c r="FD29">
        <v>0</v>
      </c>
      <c r="FF29">
        <v>0</v>
      </c>
      <c r="FG29">
        <v>0</v>
      </c>
      <c r="FI29">
        <v>0</v>
      </c>
      <c r="FJ29">
        <v>0</v>
      </c>
      <c r="FL29">
        <v>0</v>
      </c>
      <c r="FM29">
        <v>0</v>
      </c>
      <c r="FO29" t="s">
        <v>89</v>
      </c>
    </row>
    <row r="30" spans="1:171" x14ac:dyDescent="0.25">
      <c r="A30" t="s">
        <v>7045</v>
      </c>
      <c r="B30" t="str">
        <f t="shared" si="0"/>
        <v/>
      </c>
      <c r="C30" t="str">
        <f t="shared" si="1"/>
        <v/>
      </c>
      <c r="D30" t="str">
        <f t="shared" si="2"/>
        <v/>
      </c>
      <c r="E30" t="str">
        <f t="shared" si="3"/>
        <v/>
      </c>
      <c r="F30" t="str">
        <f t="shared" si="4"/>
        <v/>
      </c>
      <c r="G30" t="str">
        <f t="shared" si="5"/>
        <v/>
      </c>
      <c r="H30" t="str">
        <f t="shared" si="6"/>
        <v/>
      </c>
      <c r="I30" t="str">
        <f t="shared" si="7"/>
        <v/>
      </c>
      <c r="J30" t="str">
        <f t="shared" si="8"/>
        <v/>
      </c>
      <c r="K30" t="str">
        <f t="shared" si="9"/>
        <v/>
      </c>
      <c r="L30" t="str">
        <f t="shared" si="10"/>
        <v/>
      </c>
      <c r="M30" t="str">
        <f t="shared" si="11"/>
        <v/>
      </c>
      <c r="N30" t="str">
        <f t="shared" si="12"/>
        <v/>
      </c>
      <c r="O30" t="str">
        <f t="shared" si="13"/>
        <v/>
      </c>
      <c r="P30" t="str">
        <f t="shared" si="14"/>
        <v/>
      </c>
      <c r="Q30" t="str">
        <f t="shared" si="15"/>
        <v/>
      </c>
      <c r="R30" t="str">
        <f t="shared" si="16"/>
        <v/>
      </c>
      <c r="S30" t="str">
        <f t="shared" si="17"/>
        <v/>
      </c>
      <c r="T30" t="str">
        <f t="shared" si="18"/>
        <v/>
      </c>
      <c r="U30" t="str">
        <f t="shared" si="19"/>
        <v/>
      </c>
      <c r="V30" t="str">
        <f t="shared" si="20"/>
        <v/>
      </c>
      <c r="W30" t="str">
        <f t="shared" si="21"/>
        <v/>
      </c>
      <c r="X30" t="str">
        <f t="shared" si="22"/>
        <v/>
      </c>
      <c r="Y30" t="str">
        <f t="shared" si="23"/>
        <v/>
      </c>
      <c r="Z30" t="str">
        <f t="shared" si="24"/>
        <v/>
      </c>
      <c r="AA30" t="str">
        <f t="shared" si="25"/>
        <v/>
      </c>
      <c r="AB30" t="str">
        <f t="shared" si="26"/>
        <v/>
      </c>
      <c r="AC30" t="str">
        <f t="shared" si="27"/>
        <v/>
      </c>
      <c r="AD30" t="str">
        <f t="shared" si="28"/>
        <v/>
      </c>
      <c r="AE30" t="str">
        <f t="shared" si="29"/>
        <v/>
      </c>
      <c r="AF30" t="str">
        <f t="shared" si="30"/>
        <v/>
      </c>
      <c r="AG30" t="str">
        <f t="shared" si="31"/>
        <v/>
      </c>
      <c r="AH30" t="str">
        <f t="shared" si="32"/>
        <v/>
      </c>
      <c r="AI30" t="str">
        <f t="shared" si="33"/>
        <v/>
      </c>
      <c r="AJ30" t="str">
        <f t="shared" si="34"/>
        <v/>
      </c>
      <c r="AK30" t="str">
        <f t="shared" si="35"/>
        <v/>
      </c>
      <c r="AL30" t="str">
        <f t="shared" si="36"/>
        <v/>
      </c>
      <c r="AM30" t="str">
        <f t="shared" si="37"/>
        <v/>
      </c>
      <c r="AN30" t="str">
        <f t="shared" si="38"/>
        <v/>
      </c>
      <c r="AO30" t="str">
        <f t="shared" si="39"/>
        <v/>
      </c>
      <c r="AP30" t="str">
        <f t="shared" si="40"/>
        <v/>
      </c>
      <c r="AQ30" t="str">
        <f t="shared" si="41"/>
        <v/>
      </c>
      <c r="AR30" t="str">
        <f t="shared" si="42"/>
        <v/>
      </c>
      <c r="AS30" t="str">
        <f t="shared" si="43"/>
        <v/>
      </c>
      <c r="AT30" t="str">
        <f t="shared" si="44"/>
        <v/>
      </c>
      <c r="AU30" t="str">
        <f t="shared" si="45"/>
        <v/>
      </c>
      <c r="AV30" t="str">
        <f t="shared" si="46"/>
        <v/>
      </c>
      <c r="AW30" t="str">
        <f t="shared" si="47"/>
        <v/>
      </c>
      <c r="AX30" t="str">
        <f t="shared" si="48"/>
        <v/>
      </c>
      <c r="AY30" t="str">
        <f t="shared" si="49"/>
        <v/>
      </c>
      <c r="AZ30" t="str">
        <f t="shared" si="50"/>
        <v/>
      </c>
      <c r="BA30" t="str">
        <f t="shared" si="51"/>
        <v/>
      </c>
      <c r="BB30" t="str">
        <f t="shared" si="52"/>
        <v/>
      </c>
      <c r="BC30" t="str">
        <f t="shared" si="53"/>
        <v/>
      </c>
      <c r="BD30" t="str">
        <f t="shared" si="54"/>
        <v/>
      </c>
      <c r="BE30" t="str">
        <f t="shared" si="55"/>
        <v/>
      </c>
      <c r="BF30" t="str">
        <f t="shared" si="56"/>
        <v/>
      </c>
      <c r="BG30" t="str">
        <f t="shared" si="57"/>
        <v/>
      </c>
      <c r="BH30" t="str">
        <f t="shared" si="58"/>
        <v/>
      </c>
      <c r="BI30" t="str">
        <f t="shared" si="59"/>
        <v/>
      </c>
      <c r="BJ30" t="str">
        <f t="shared" si="60"/>
        <v/>
      </c>
      <c r="BK30" t="str">
        <f t="shared" si="61"/>
        <v/>
      </c>
      <c r="BL30" t="str">
        <f t="shared" si="62"/>
        <v/>
      </c>
      <c r="BM30" t="str">
        <f t="shared" si="63"/>
        <v/>
      </c>
      <c r="BN30" t="str">
        <f t="shared" si="64"/>
        <v/>
      </c>
      <c r="BO30" t="str">
        <f t="shared" si="65"/>
        <v/>
      </c>
      <c r="BP30" t="str">
        <f t="shared" si="66"/>
        <v/>
      </c>
      <c r="BQ30" t="str">
        <f t="shared" si="67"/>
        <v/>
      </c>
      <c r="BR30" t="str">
        <f t="shared" si="68"/>
        <v/>
      </c>
      <c r="BS30" t="str">
        <f t="shared" si="69"/>
        <v/>
      </c>
      <c r="BT30" t="str">
        <f t="shared" si="70"/>
        <v/>
      </c>
      <c r="BU30" t="str">
        <f t="shared" si="71"/>
        <v/>
      </c>
      <c r="BV30" t="str">
        <f t="shared" si="72"/>
        <v/>
      </c>
      <c r="BW30" t="str">
        <f t="shared" si="73"/>
        <v/>
      </c>
      <c r="BX30" t="str">
        <f t="shared" si="74"/>
        <v/>
      </c>
      <c r="BY30" t="str">
        <f t="shared" si="75"/>
        <v/>
      </c>
      <c r="BZ30" t="str">
        <f t="shared" si="76"/>
        <v/>
      </c>
      <c r="CA30" t="str">
        <f t="shared" si="77"/>
        <v/>
      </c>
      <c r="CB30" t="str">
        <f t="shared" si="78"/>
        <v/>
      </c>
      <c r="CC30" t="str">
        <f t="shared" si="79"/>
        <v/>
      </c>
      <c r="CD30" t="str">
        <f t="shared" si="80"/>
        <v/>
      </c>
      <c r="CE30" t="str">
        <f t="shared" si="81"/>
        <v/>
      </c>
      <c r="CF30" t="str">
        <f t="shared" si="82"/>
        <v/>
      </c>
      <c r="CG30" t="str">
        <f t="shared" si="83"/>
        <v/>
      </c>
      <c r="CH30" t="str">
        <f t="shared" si="84"/>
        <v/>
      </c>
      <c r="CI30" t="str">
        <f t="shared" si="85"/>
        <v/>
      </c>
      <c r="CJ30" t="str">
        <f t="shared" si="86"/>
        <v/>
      </c>
      <c r="CK30" t="str">
        <f t="shared" si="87"/>
        <v/>
      </c>
      <c r="CL30" t="str">
        <f t="shared" si="88"/>
        <v/>
      </c>
      <c r="CM30" t="str">
        <f t="shared" si="89"/>
        <v/>
      </c>
      <c r="CN30" t="str">
        <f t="shared" si="90"/>
        <v/>
      </c>
      <c r="CO30" t="str">
        <f t="shared" si="91"/>
        <v/>
      </c>
      <c r="CP30" t="str">
        <f t="shared" si="92"/>
        <v/>
      </c>
      <c r="CQ30" t="str">
        <f t="shared" si="93"/>
        <v/>
      </c>
      <c r="CR30" t="str">
        <f t="shared" si="94"/>
        <v/>
      </c>
      <c r="CS30" t="str">
        <f t="shared" si="95"/>
        <v/>
      </c>
      <c r="CT30" t="str">
        <f t="shared" si="96"/>
        <v/>
      </c>
      <c r="CU30" t="str">
        <f t="shared" si="97"/>
        <v/>
      </c>
      <c r="CV30" t="str">
        <f t="shared" si="98"/>
        <v/>
      </c>
      <c r="CW30" t="str">
        <f t="shared" si="99"/>
        <v/>
      </c>
      <c r="CX30" t="str">
        <f t="shared" si="100"/>
        <v/>
      </c>
      <c r="CY30" t="str">
        <f t="shared" si="101"/>
        <v/>
      </c>
      <c r="CZ30" t="str">
        <f t="shared" si="102"/>
        <v/>
      </c>
      <c r="DA30" t="str">
        <f t="shared" si="103"/>
        <v/>
      </c>
      <c r="DB30" t="str">
        <f t="shared" si="104"/>
        <v/>
      </c>
      <c r="DC30" t="str">
        <f t="shared" si="105"/>
        <v/>
      </c>
      <c r="DD30" t="str">
        <f t="shared" si="106"/>
        <v/>
      </c>
      <c r="DE30" t="str">
        <f t="shared" si="107"/>
        <v/>
      </c>
      <c r="DF30" t="str">
        <f t="shared" si="108"/>
        <v/>
      </c>
      <c r="DG30" t="str">
        <f t="shared" si="109"/>
        <v/>
      </c>
      <c r="DH30" t="str">
        <f t="shared" si="110"/>
        <v/>
      </c>
      <c r="DI30" t="str">
        <f t="shared" si="111"/>
        <v/>
      </c>
      <c r="DJ30" t="str">
        <f t="shared" si="112"/>
        <v/>
      </c>
      <c r="DK30" t="str">
        <f t="shared" si="113"/>
        <v/>
      </c>
      <c r="DL30" t="str">
        <f t="shared" si="114"/>
        <v/>
      </c>
      <c r="DM30" t="str">
        <f t="shared" si="115"/>
        <v/>
      </c>
      <c r="DN30" t="b">
        <f t="shared" si="116"/>
        <v>1</v>
      </c>
      <c r="DO30" t="b">
        <f t="shared" si="117"/>
        <v>0</v>
      </c>
      <c r="DP30" t="b">
        <f t="shared" si="118"/>
        <v>0</v>
      </c>
      <c r="DQ30">
        <f t="shared" si="119"/>
        <v>2.5000000000000001E-5</v>
      </c>
      <c r="DR30" t="str">
        <f t="shared" si="120"/>
        <v/>
      </c>
      <c r="DS30" t="str">
        <f t="shared" si="121"/>
        <v/>
      </c>
      <c r="DT30" t="str">
        <f t="shared" si="122"/>
        <v/>
      </c>
      <c r="DU30" t="str">
        <f t="shared" si="123"/>
        <v/>
      </c>
      <c r="DV30" t="str">
        <f t="shared" si="124"/>
        <v/>
      </c>
      <c r="DW30" t="str">
        <f t="shared" si="125"/>
        <v/>
      </c>
      <c r="DX30" t="str">
        <f t="shared" si="126"/>
        <v/>
      </c>
      <c r="DY30" t="str">
        <f t="shared" si="127"/>
        <v/>
      </c>
      <c r="EA30" t="str">
        <f t="shared" si="128"/>
        <v/>
      </c>
      <c r="EB30" t="str">
        <f t="shared" si="129"/>
        <v/>
      </c>
      <c r="EC30" t="str">
        <f t="shared" si="130"/>
        <v/>
      </c>
      <c r="ED30" t="str">
        <f t="shared" si="131"/>
        <v/>
      </c>
      <c r="EE30" t="str">
        <f t="shared" si="132"/>
        <v/>
      </c>
      <c r="EF30" t="str">
        <f t="shared" si="133"/>
        <v/>
      </c>
      <c r="EG30" t="str">
        <f t="shared" si="134"/>
        <v/>
      </c>
      <c r="EH30" t="str">
        <f t="shared" si="135"/>
        <v/>
      </c>
      <c r="EI30" t="str">
        <f t="shared" si="136"/>
        <v/>
      </c>
      <c r="EJ30" t="str">
        <f t="shared" si="137"/>
        <v/>
      </c>
      <c r="EK30" t="str">
        <f t="shared" si="138"/>
        <v/>
      </c>
      <c r="EL30" t="str">
        <f t="shared" si="139"/>
        <v/>
      </c>
      <c r="EM30" t="str">
        <f t="shared" si="140"/>
        <v/>
      </c>
      <c r="EN30" t="str">
        <f t="shared" si="141"/>
        <v/>
      </c>
      <c r="EO30" t="str">
        <f t="shared" si="142"/>
        <v/>
      </c>
      <c r="EP30" t="str">
        <f t="shared" si="143"/>
        <v/>
      </c>
      <c r="ER30" t="str">
        <f t="shared" si="144"/>
        <v>25A-001.01.07.15.01.A.01Spuien 0-20% functieverlies</v>
      </c>
      <c r="ES30" t="s">
        <v>10744</v>
      </c>
      <c r="ET30" t="b">
        <v>1</v>
      </c>
      <c r="EU30" t="s">
        <v>89</v>
      </c>
      <c r="EV30" t="b">
        <v>0</v>
      </c>
      <c r="EW30" t="b">
        <v>1</v>
      </c>
      <c r="EX30">
        <v>1</v>
      </c>
      <c r="EZ30">
        <v>0</v>
      </c>
      <c r="FA30">
        <v>0</v>
      </c>
      <c r="FC30">
        <v>0</v>
      </c>
      <c r="FD30">
        <v>0</v>
      </c>
      <c r="FF30">
        <v>0</v>
      </c>
      <c r="FG30">
        <v>0</v>
      </c>
      <c r="FI30">
        <v>0</v>
      </c>
      <c r="FJ30">
        <v>0</v>
      </c>
      <c r="FL30">
        <v>18270.126799999998</v>
      </c>
      <c r="FM30">
        <v>18270.126799999998</v>
      </c>
      <c r="FO30" t="s">
        <v>89</v>
      </c>
    </row>
    <row r="31" spans="1:171" x14ac:dyDescent="0.25">
      <c r="A31" t="s">
        <v>7022</v>
      </c>
      <c r="B31" t="str">
        <f t="shared" si="0"/>
        <v/>
      </c>
      <c r="C31" t="str">
        <f t="shared" si="1"/>
        <v/>
      </c>
      <c r="D31" t="str">
        <f t="shared" si="2"/>
        <v/>
      </c>
      <c r="E31" t="str">
        <f t="shared" si="3"/>
        <v/>
      </c>
      <c r="F31" t="str">
        <f t="shared" si="4"/>
        <v/>
      </c>
      <c r="G31" t="str">
        <f t="shared" si="5"/>
        <v/>
      </c>
      <c r="H31" t="str">
        <f t="shared" si="6"/>
        <v/>
      </c>
      <c r="I31" t="str">
        <f t="shared" si="7"/>
        <v/>
      </c>
      <c r="J31" t="str">
        <f t="shared" si="8"/>
        <v/>
      </c>
      <c r="K31" t="str">
        <f t="shared" si="9"/>
        <v/>
      </c>
      <c r="L31" t="str">
        <f t="shared" si="10"/>
        <v/>
      </c>
      <c r="M31" t="str">
        <f t="shared" si="11"/>
        <v/>
      </c>
      <c r="N31" t="str">
        <f t="shared" si="12"/>
        <v/>
      </c>
      <c r="O31" t="str">
        <f t="shared" si="13"/>
        <v/>
      </c>
      <c r="P31" t="str">
        <f t="shared" si="14"/>
        <v/>
      </c>
      <c r="Q31" t="str">
        <f t="shared" si="15"/>
        <v/>
      </c>
      <c r="R31" t="str">
        <f t="shared" si="16"/>
        <v/>
      </c>
      <c r="S31" t="str">
        <f t="shared" si="17"/>
        <v/>
      </c>
      <c r="T31" t="str">
        <f t="shared" si="18"/>
        <v/>
      </c>
      <c r="U31" t="str">
        <f t="shared" si="19"/>
        <v/>
      </c>
      <c r="V31" t="b">
        <f t="shared" si="20"/>
        <v>1</v>
      </c>
      <c r="W31" t="b">
        <f t="shared" si="21"/>
        <v>0</v>
      </c>
      <c r="X31" t="b">
        <f t="shared" si="22"/>
        <v>1</v>
      </c>
      <c r="Y31">
        <f t="shared" si="23"/>
        <v>1</v>
      </c>
      <c r="Z31" t="str">
        <f t="shared" si="24"/>
        <v/>
      </c>
      <c r="AA31" t="str">
        <f t="shared" si="25"/>
        <v/>
      </c>
      <c r="AB31" t="str">
        <f t="shared" si="26"/>
        <v/>
      </c>
      <c r="AC31" t="str">
        <f t="shared" si="27"/>
        <v/>
      </c>
      <c r="AD31" t="str">
        <f t="shared" si="28"/>
        <v/>
      </c>
      <c r="AE31" t="str">
        <f t="shared" si="29"/>
        <v/>
      </c>
      <c r="AF31" t="str">
        <f t="shared" si="30"/>
        <v/>
      </c>
      <c r="AG31" t="str">
        <f t="shared" si="31"/>
        <v/>
      </c>
      <c r="AH31" t="str">
        <f t="shared" si="32"/>
        <v/>
      </c>
      <c r="AI31" t="str">
        <f t="shared" si="33"/>
        <v/>
      </c>
      <c r="AJ31" t="str">
        <f t="shared" si="34"/>
        <v/>
      </c>
      <c r="AK31" t="str">
        <f t="shared" si="35"/>
        <v/>
      </c>
      <c r="AL31" t="str">
        <f t="shared" si="36"/>
        <v/>
      </c>
      <c r="AM31" t="str">
        <f t="shared" si="37"/>
        <v/>
      </c>
      <c r="AN31" t="str">
        <f t="shared" si="38"/>
        <v/>
      </c>
      <c r="AO31" t="str">
        <f t="shared" si="39"/>
        <v/>
      </c>
      <c r="AP31" t="str">
        <f t="shared" si="40"/>
        <v/>
      </c>
      <c r="AQ31" t="str">
        <f t="shared" si="41"/>
        <v/>
      </c>
      <c r="AR31" t="str">
        <f t="shared" si="42"/>
        <v/>
      </c>
      <c r="AS31" t="str">
        <f t="shared" si="43"/>
        <v/>
      </c>
      <c r="AT31" t="str">
        <f t="shared" si="44"/>
        <v/>
      </c>
      <c r="AU31" t="str">
        <f t="shared" si="45"/>
        <v/>
      </c>
      <c r="AV31" t="str">
        <f t="shared" si="46"/>
        <v/>
      </c>
      <c r="AW31" t="str">
        <f t="shared" si="47"/>
        <v/>
      </c>
      <c r="AX31" t="str">
        <f t="shared" si="48"/>
        <v/>
      </c>
      <c r="AY31" t="str">
        <f t="shared" si="49"/>
        <v/>
      </c>
      <c r="AZ31" t="str">
        <f t="shared" si="50"/>
        <v/>
      </c>
      <c r="BA31" t="str">
        <f t="shared" si="51"/>
        <v/>
      </c>
      <c r="BB31" t="str">
        <f t="shared" si="52"/>
        <v/>
      </c>
      <c r="BC31" t="str">
        <f t="shared" si="53"/>
        <v/>
      </c>
      <c r="BD31" t="str">
        <f t="shared" si="54"/>
        <v/>
      </c>
      <c r="BE31" t="str">
        <f t="shared" si="55"/>
        <v/>
      </c>
      <c r="BF31" t="str">
        <f t="shared" si="56"/>
        <v/>
      </c>
      <c r="BG31" t="str">
        <f t="shared" si="57"/>
        <v/>
      </c>
      <c r="BH31" t="str">
        <f t="shared" si="58"/>
        <v/>
      </c>
      <c r="BI31" t="str">
        <f t="shared" si="59"/>
        <v/>
      </c>
      <c r="BJ31" t="str">
        <f t="shared" si="60"/>
        <v/>
      </c>
      <c r="BK31" t="str">
        <f t="shared" si="61"/>
        <v/>
      </c>
      <c r="BL31" t="str">
        <f t="shared" si="62"/>
        <v/>
      </c>
      <c r="BM31" t="str">
        <f t="shared" si="63"/>
        <v/>
      </c>
      <c r="BN31" t="str">
        <f t="shared" si="64"/>
        <v/>
      </c>
      <c r="BO31" t="str">
        <f t="shared" si="65"/>
        <v/>
      </c>
      <c r="BP31" t="str">
        <f t="shared" si="66"/>
        <v/>
      </c>
      <c r="BQ31" t="str">
        <f t="shared" si="67"/>
        <v/>
      </c>
      <c r="BR31" t="str">
        <f t="shared" si="68"/>
        <v/>
      </c>
      <c r="BS31" t="str">
        <f t="shared" si="69"/>
        <v/>
      </c>
      <c r="BT31" t="str">
        <f t="shared" si="70"/>
        <v/>
      </c>
      <c r="BU31" t="str">
        <f t="shared" si="71"/>
        <v/>
      </c>
      <c r="BV31" t="str">
        <f t="shared" si="72"/>
        <v/>
      </c>
      <c r="BW31" t="str">
        <f t="shared" si="73"/>
        <v/>
      </c>
      <c r="BX31" t="str">
        <f t="shared" si="74"/>
        <v/>
      </c>
      <c r="BY31" t="str">
        <f t="shared" si="75"/>
        <v/>
      </c>
      <c r="BZ31" t="str">
        <f t="shared" si="76"/>
        <v/>
      </c>
      <c r="CA31" t="str">
        <f t="shared" si="77"/>
        <v/>
      </c>
      <c r="CB31" t="str">
        <f t="shared" si="78"/>
        <v/>
      </c>
      <c r="CC31" t="str">
        <f t="shared" si="79"/>
        <v/>
      </c>
      <c r="CD31" t="str">
        <f t="shared" si="80"/>
        <v/>
      </c>
      <c r="CE31" t="str">
        <f t="shared" si="81"/>
        <v/>
      </c>
      <c r="CF31" t="str">
        <f t="shared" si="82"/>
        <v/>
      </c>
      <c r="CG31" t="str">
        <f t="shared" si="83"/>
        <v/>
      </c>
      <c r="CH31" t="str">
        <f t="shared" si="84"/>
        <v/>
      </c>
      <c r="CI31" t="str">
        <f t="shared" si="85"/>
        <v/>
      </c>
      <c r="CJ31" t="str">
        <f t="shared" si="86"/>
        <v/>
      </c>
      <c r="CK31" t="str">
        <f t="shared" si="87"/>
        <v/>
      </c>
      <c r="CL31" t="str">
        <f t="shared" si="88"/>
        <v/>
      </c>
      <c r="CM31" t="str">
        <f t="shared" si="89"/>
        <v/>
      </c>
      <c r="CN31" t="str">
        <f t="shared" si="90"/>
        <v/>
      </c>
      <c r="CO31" t="str">
        <f t="shared" si="91"/>
        <v/>
      </c>
      <c r="CP31" t="str">
        <f t="shared" si="92"/>
        <v/>
      </c>
      <c r="CQ31" t="str">
        <f t="shared" si="93"/>
        <v/>
      </c>
      <c r="CR31" t="str">
        <f t="shared" si="94"/>
        <v/>
      </c>
      <c r="CS31" t="str">
        <f t="shared" si="95"/>
        <v/>
      </c>
      <c r="CT31" t="str">
        <f t="shared" si="96"/>
        <v/>
      </c>
      <c r="CU31" t="str">
        <f t="shared" si="97"/>
        <v/>
      </c>
      <c r="CV31" t="str">
        <f t="shared" si="98"/>
        <v/>
      </c>
      <c r="CW31" t="str">
        <f t="shared" si="99"/>
        <v/>
      </c>
      <c r="CX31" t="str">
        <f t="shared" si="100"/>
        <v/>
      </c>
      <c r="CY31" t="str">
        <f t="shared" si="101"/>
        <v/>
      </c>
      <c r="CZ31" t="str">
        <f t="shared" si="102"/>
        <v/>
      </c>
      <c r="DA31" t="str">
        <f t="shared" si="103"/>
        <v/>
      </c>
      <c r="DB31" t="str">
        <f t="shared" si="104"/>
        <v/>
      </c>
      <c r="DC31" t="str">
        <f t="shared" si="105"/>
        <v/>
      </c>
      <c r="DD31" t="str">
        <f t="shared" si="106"/>
        <v/>
      </c>
      <c r="DE31" t="str">
        <f t="shared" si="107"/>
        <v/>
      </c>
      <c r="DF31" t="str">
        <f t="shared" si="108"/>
        <v/>
      </c>
      <c r="DG31" t="str">
        <f t="shared" si="109"/>
        <v/>
      </c>
      <c r="DH31" t="str">
        <f t="shared" si="110"/>
        <v/>
      </c>
      <c r="DI31" t="str">
        <f t="shared" si="111"/>
        <v/>
      </c>
      <c r="DJ31" t="str">
        <f t="shared" si="112"/>
        <v/>
      </c>
      <c r="DK31" t="str">
        <f t="shared" si="113"/>
        <v/>
      </c>
      <c r="DL31" t="str">
        <f t="shared" si="114"/>
        <v/>
      </c>
      <c r="DM31" t="str">
        <f t="shared" si="115"/>
        <v/>
      </c>
      <c r="DN31" t="b">
        <f t="shared" si="116"/>
        <v>1</v>
      </c>
      <c r="DO31" t="b">
        <f t="shared" si="117"/>
        <v>1</v>
      </c>
      <c r="DP31" t="b">
        <f t="shared" si="118"/>
        <v>1</v>
      </c>
      <c r="DQ31">
        <f t="shared" si="119"/>
        <v>2.5000000000000001E-5</v>
      </c>
      <c r="DR31" t="str">
        <f t="shared" si="120"/>
        <v/>
      </c>
      <c r="DS31" t="str">
        <f t="shared" si="121"/>
        <v/>
      </c>
      <c r="DT31" t="str">
        <f t="shared" si="122"/>
        <v/>
      </c>
      <c r="DU31" t="str">
        <f t="shared" si="123"/>
        <v/>
      </c>
      <c r="DV31" t="str">
        <f t="shared" si="124"/>
        <v/>
      </c>
      <c r="DW31" t="str">
        <f t="shared" si="125"/>
        <v/>
      </c>
      <c r="DX31" t="str">
        <f t="shared" si="126"/>
        <v/>
      </c>
      <c r="DY31" t="str">
        <f t="shared" si="127"/>
        <v/>
      </c>
      <c r="EA31" t="str">
        <f t="shared" si="128"/>
        <v/>
      </c>
      <c r="EB31" t="str">
        <f t="shared" si="129"/>
        <v/>
      </c>
      <c r="EC31" t="str">
        <f t="shared" si="130"/>
        <v/>
      </c>
      <c r="ED31" t="str">
        <f t="shared" si="131"/>
        <v/>
      </c>
      <c r="EE31" t="str">
        <f t="shared" si="132"/>
        <v/>
      </c>
      <c r="EF31" t="str">
        <f t="shared" si="133"/>
        <v/>
      </c>
      <c r="EG31" t="str">
        <f t="shared" si="134"/>
        <v/>
      </c>
      <c r="EH31" t="str">
        <f t="shared" si="135"/>
        <v/>
      </c>
      <c r="EI31" t="str">
        <f t="shared" si="136"/>
        <v/>
      </c>
      <c r="EJ31" t="str">
        <f t="shared" si="137"/>
        <v/>
      </c>
      <c r="EK31" t="str">
        <f t="shared" si="138"/>
        <v/>
      </c>
      <c r="EL31" t="str">
        <f t="shared" si="139"/>
        <v/>
      </c>
      <c r="EM31" t="str">
        <f t="shared" si="140"/>
        <v/>
      </c>
      <c r="EN31" t="str">
        <f t="shared" si="141"/>
        <v/>
      </c>
      <c r="EO31" t="str">
        <f t="shared" si="142"/>
        <v/>
      </c>
      <c r="EP31" t="str">
        <f t="shared" si="143"/>
        <v/>
      </c>
      <c r="ER31" t="str">
        <f t="shared" si="144"/>
        <v>25A-001.01.07.16.01.A.01Spuien 0-20% functieverlies</v>
      </c>
      <c r="ES31" t="s">
        <v>6928</v>
      </c>
      <c r="ET31" t="b">
        <v>1</v>
      </c>
      <c r="EU31" t="s">
        <v>89</v>
      </c>
      <c r="EV31" t="b">
        <v>0</v>
      </c>
      <c r="EW31" t="b">
        <v>1</v>
      </c>
      <c r="EX31">
        <v>1</v>
      </c>
      <c r="EZ31">
        <v>0</v>
      </c>
      <c r="FA31">
        <v>0</v>
      </c>
      <c r="FC31">
        <v>75</v>
      </c>
      <c r="FD31">
        <v>1</v>
      </c>
      <c r="FF31">
        <v>0</v>
      </c>
      <c r="FG31">
        <v>0</v>
      </c>
      <c r="FI31">
        <v>0</v>
      </c>
      <c r="FJ31">
        <v>730</v>
      </c>
      <c r="FL31">
        <v>1.0165999999999999</v>
      </c>
      <c r="FM31">
        <v>0.13439999999999999</v>
      </c>
      <c r="FO31" t="s">
        <v>89</v>
      </c>
    </row>
    <row r="32" spans="1:171" x14ac:dyDescent="0.25">
      <c r="A32" t="s">
        <v>10804</v>
      </c>
      <c r="B32" t="str">
        <f t="shared" si="0"/>
        <v/>
      </c>
      <c r="C32" t="str">
        <f t="shared" si="1"/>
        <v/>
      </c>
      <c r="D32" t="str">
        <f t="shared" si="2"/>
        <v/>
      </c>
      <c r="E32" t="str">
        <f t="shared" si="3"/>
        <v/>
      </c>
      <c r="F32" t="str">
        <f t="shared" si="4"/>
        <v/>
      </c>
      <c r="G32" t="str">
        <f t="shared" si="5"/>
        <v/>
      </c>
      <c r="H32" t="str">
        <f t="shared" si="6"/>
        <v/>
      </c>
      <c r="I32" t="str">
        <f t="shared" si="7"/>
        <v/>
      </c>
      <c r="J32" t="str">
        <f t="shared" si="8"/>
        <v/>
      </c>
      <c r="K32" t="str">
        <f t="shared" si="9"/>
        <v/>
      </c>
      <c r="L32" t="str">
        <f t="shared" si="10"/>
        <v/>
      </c>
      <c r="M32" t="str">
        <f t="shared" si="11"/>
        <v/>
      </c>
      <c r="N32" t="str">
        <f t="shared" si="12"/>
        <v/>
      </c>
      <c r="O32" t="str">
        <f t="shared" si="13"/>
        <v/>
      </c>
      <c r="P32" t="str">
        <f t="shared" si="14"/>
        <v/>
      </c>
      <c r="Q32" t="str">
        <f t="shared" si="15"/>
        <v/>
      </c>
      <c r="R32" t="str">
        <f t="shared" si="16"/>
        <v/>
      </c>
      <c r="S32" t="str">
        <f t="shared" si="17"/>
        <v/>
      </c>
      <c r="T32" t="str">
        <f t="shared" si="18"/>
        <v/>
      </c>
      <c r="U32" t="str">
        <f t="shared" si="19"/>
        <v/>
      </c>
      <c r="V32" t="b">
        <f t="shared" si="20"/>
        <v>1</v>
      </c>
      <c r="W32" t="b">
        <f t="shared" si="21"/>
        <v>0</v>
      </c>
      <c r="X32" t="b">
        <f t="shared" si="22"/>
        <v>1</v>
      </c>
      <c r="Y32">
        <f t="shared" si="23"/>
        <v>1</v>
      </c>
      <c r="Z32" t="str">
        <f t="shared" si="24"/>
        <v/>
      </c>
      <c r="AA32" t="str">
        <f t="shared" si="25"/>
        <v/>
      </c>
      <c r="AB32" t="str">
        <f t="shared" si="26"/>
        <v/>
      </c>
      <c r="AC32" t="str">
        <f t="shared" si="27"/>
        <v/>
      </c>
      <c r="AD32" t="str">
        <f t="shared" si="28"/>
        <v/>
      </c>
      <c r="AE32" t="str">
        <f t="shared" si="29"/>
        <v/>
      </c>
      <c r="AF32" t="str">
        <f t="shared" si="30"/>
        <v/>
      </c>
      <c r="AG32" t="str">
        <f t="shared" si="31"/>
        <v/>
      </c>
      <c r="AH32" t="str">
        <f t="shared" si="32"/>
        <v/>
      </c>
      <c r="AI32" t="str">
        <f t="shared" si="33"/>
        <v/>
      </c>
      <c r="AJ32" t="str">
        <f t="shared" si="34"/>
        <v/>
      </c>
      <c r="AK32" t="str">
        <f t="shared" si="35"/>
        <v/>
      </c>
      <c r="AL32" t="str">
        <f t="shared" si="36"/>
        <v/>
      </c>
      <c r="AM32" t="str">
        <f t="shared" si="37"/>
        <v/>
      </c>
      <c r="AN32" t="str">
        <f t="shared" si="38"/>
        <v/>
      </c>
      <c r="AO32" t="str">
        <f t="shared" si="39"/>
        <v/>
      </c>
      <c r="AP32" t="str">
        <f t="shared" si="40"/>
        <v/>
      </c>
      <c r="AQ32" t="str">
        <f t="shared" si="41"/>
        <v/>
      </c>
      <c r="AR32" t="str">
        <f t="shared" si="42"/>
        <v/>
      </c>
      <c r="AS32" t="str">
        <f t="shared" si="43"/>
        <v/>
      </c>
      <c r="AT32" t="str">
        <f t="shared" si="44"/>
        <v/>
      </c>
      <c r="AU32" t="str">
        <f t="shared" si="45"/>
        <v/>
      </c>
      <c r="AV32" t="str">
        <f t="shared" si="46"/>
        <v/>
      </c>
      <c r="AW32" t="str">
        <f t="shared" si="47"/>
        <v/>
      </c>
      <c r="AX32" t="str">
        <f t="shared" si="48"/>
        <v/>
      </c>
      <c r="AY32" t="str">
        <f t="shared" si="49"/>
        <v/>
      </c>
      <c r="AZ32" t="str">
        <f t="shared" si="50"/>
        <v/>
      </c>
      <c r="BA32" t="str">
        <f t="shared" si="51"/>
        <v/>
      </c>
      <c r="BB32" t="str">
        <f t="shared" si="52"/>
        <v/>
      </c>
      <c r="BC32" t="str">
        <f t="shared" si="53"/>
        <v/>
      </c>
      <c r="BD32" t="str">
        <f t="shared" si="54"/>
        <v/>
      </c>
      <c r="BE32" t="str">
        <f t="shared" si="55"/>
        <v/>
      </c>
      <c r="BF32" t="b">
        <f t="shared" si="56"/>
        <v>1</v>
      </c>
      <c r="BG32" t="b">
        <f t="shared" si="57"/>
        <v>0</v>
      </c>
      <c r="BH32" t="b">
        <f t="shared" si="58"/>
        <v>0</v>
      </c>
      <c r="BI32">
        <f t="shared" si="59"/>
        <v>0.01</v>
      </c>
      <c r="BJ32" t="str">
        <f t="shared" si="60"/>
        <v/>
      </c>
      <c r="BK32" t="str">
        <f t="shared" si="61"/>
        <v/>
      </c>
      <c r="BL32" t="str">
        <f t="shared" si="62"/>
        <v/>
      </c>
      <c r="BM32" t="str">
        <f t="shared" si="63"/>
        <v/>
      </c>
      <c r="BN32" t="str">
        <f t="shared" si="64"/>
        <v/>
      </c>
      <c r="BO32" t="str">
        <f t="shared" si="65"/>
        <v/>
      </c>
      <c r="BP32" t="str">
        <f t="shared" si="66"/>
        <v/>
      </c>
      <c r="BQ32" t="str">
        <f t="shared" si="67"/>
        <v/>
      </c>
      <c r="BR32" t="str">
        <f t="shared" si="68"/>
        <v/>
      </c>
      <c r="BS32" t="str">
        <f t="shared" si="69"/>
        <v/>
      </c>
      <c r="BT32" t="str">
        <f t="shared" si="70"/>
        <v/>
      </c>
      <c r="BU32" t="str">
        <f t="shared" si="71"/>
        <v/>
      </c>
      <c r="BV32" t="str">
        <f t="shared" si="72"/>
        <v/>
      </c>
      <c r="BW32" t="str">
        <f t="shared" si="73"/>
        <v/>
      </c>
      <c r="BX32" t="str">
        <f t="shared" si="74"/>
        <v/>
      </c>
      <c r="BY32" t="str">
        <f t="shared" si="75"/>
        <v/>
      </c>
      <c r="BZ32" t="str">
        <f t="shared" si="76"/>
        <v/>
      </c>
      <c r="CA32" t="str">
        <f t="shared" si="77"/>
        <v/>
      </c>
      <c r="CB32" t="str">
        <f t="shared" si="78"/>
        <v/>
      </c>
      <c r="CC32" t="str">
        <f t="shared" si="79"/>
        <v/>
      </c>
      <c r="CD32" t="str">
        <f t="shared" si="80"/>
        <v/>
      </c>
      <c r="CE32" t="str">
        <f t="shared" si="81"/>
        <v/>
      </c>
      <c r="CF32" t="str">
        <f t="shared" si="82"/>
        <v/>
      </c>
      <c r="CG32" t="str">
        <f t="shared" si="83"/>
        <v/>
      </c>
      <c r="CH32" t="str">
        <f t="shared" si="84"/>
        <v/>
      </c>
      <c r="CI32" t="str">
        <f t="shared" si="85"/>
        <v/>
      </c>
      <c r="CJ32" t="str">
        <f t="shared" si="86"/>
        <v/>
      </c>
      <c r="CK32" t="str">
        <f t="shared" si="87"/>
        <v/>
      </c>
      <c r="CL32" t="str">
        <f t="shared" si="88"/>
        <v/>
      </c>
      <c r="CM32" t="str">
        <f t="shared" si="89"/>
        <v/>
      </c>
      <c r="CN32" t="str">
        <f t="shared" si="90"/>
        <v/>
      </c>
      <c r="CO32" t="str">
        <f t="shared" si="91"/>
        <v/>
      </c>
      <c r="CP32" t="str">
        <f t="shared" si="92"/>
        <v/>
      </c>
      <c r="CQ32" t="str">
        <f t="shared" si="93"/>
        <v/>
      </c>
      <c r="CR32" t="str">
        <f t="shared" si="94"/>
        <v/>
      </c>
      <c r="CS32" t="str">
        <f t="shared" si="95"/>
        <v/>
      </c>
      <c r="CT32" t="str">
        <f t="shared" si="96"/>
        <v/>
      </c>
      <c r="CU32" t="str">
        <f t="shared" si="97"/>
        <v/>
      </c>
      <c r="CV32" t="str">
        <f t="shared" si="98"/>
        <v/>
      </c>
      <c r="CW32" t="str">
        <f t="shared" si="99"/>
        <v/>
      </c>
      <c r="CX32" t="str">
        <f t="shared" si="100"/>
        <v/>
      </c>
      <c r="CY32" t="str">
        <f t="shared" si="101"/>
        <v/>
      </c>
      <c r="CZ32" t="str">
        <f t="shared" si="102"/>
        <v/>
      </c>
      <c r="DA32" t="str">
        <f t="shared" si="103"/>
        <v/>
      </c>
      <c r="DB32" t="str">
        <f t="shared" si="104"/>
        <v/>
      </c>
      <c r="DC32" t="str">
        <f t="shared" si="105"/>
        <v/>
      </c>
      <c r="DD32" t="str">
        <f t="shared" si="106"/>
        <v/>
      </c>
      <c r="DE32" t="str">
        <f t="shared" si="107"/>
        <v/>
      </c>
      <c r="DF32" t="b">
        <f t="shared" si="108"/>
        <v>1</v>
      </c>
      <c r="DG32" t="b">
        <f t="shared" si="109"/>
        <v>0</v>
      </c>
      <c r="DH32" t="b">
        <f t="shared" si="110"/>
        <v>0</v>
      </c>
      <c r="DI32">
        <f t="shared" si="111"/>
        <v>1</v>
      </c>
      <c r="DJ32" t="str">
        <f t="shared" si="112"/>
        <v/>
      </c>
      <c r="DK32" t="str">
        <f t="shared" si="113"/>
        <v/>
      </c>
      <c r="DL32" t="str">
        <f t="shared" si="114"/>
        <v/>
      </c>
      <c r="DM32" t="str">
        <f t="shared" si="115"/>
        <v/>
      </c>
      <c r="DN32" t="str">
        <f t="shared" si="116"/>
        <v/>
      </c>
      <c r="DO32" t="str">
        <f t="shared" si="117"/>
        <v/>
      </c>
      <c r="DP32" t="str">
        <f t="shared" si="118"/>
        <v/>
      </c>
      <c r="DQ32" t="str">
        <f t="shared" si="119"/>
        <v/>
      </c>
      <c r="DR32" t="str">
        <f t="shared" si="120"/>
        <v/>
      </c>
      <c r="DS32" t="str">
        <f t="shared" si="121"/>
        <v/>
      </c>
      <c r="DT32" t="str">
        <f t="shared" si="122"/>
        <v/>
      </c>
      <c r="DU32" t="str">
        <f t="shared" si="123"/>
        <v/>
      </c>
      <c r="DV32" t="str">
        <f t="shared" si="124"/>
        <v/>
      </c>
      <c r="DW32" t="str">
        <f t="shared" si="125"/>
        <v/>
      </c>
      <c r="DX32" t="str">
        <f t="shared" si="126"/>
        <v/>
      </c>
      <c r="DY32" t="str">
        <f t="shared" si="127"/>
        <v/>
      </c>
      <c r="EA32" t="str">
        <f t="shared" si="128"/>
        <v/>
      </c>
      <c r="EB32" t="str">
        <f t="shared" si="129"/>
        <v/>
      </c>
      <c r="EC32" t="str">
        <f t="shared" si="130"/>
        <v/>
      </c>
      <c r="ED32" t="str">
        <f t="shared" si="131"/>
        <v/>
      </c>
      <c r="EE32" t="str">
        <f t="shared" si="132"/>
        <v/>
      </c>
      <c r="EF32" t="str">
        <f t="shared" si="133"/>
        <v/>
      </c>
      <c r="EG32" t="str">
        <f t="shared" si="134"/>
        <v/>
      </c>
      <c r="EH32" t="str">
        <f t="shared" si="135"/>
        <v/>
      </c>
      <c r="EI32" t="str">
        <f t="shared" si="136"/>
        <v/>
      </c>
      <c r="EJ32" t="str">
        <f t="shared" si="137"/>
        <v/>
      </c>
      <c r="EK32" t="str">
        <f t="shared" si="138"/>
        <v/>
      </c>
      <c r="EL32" t="str">
        <f t="shared" si="139"/>
        <v/>
      </c>
      <c r="EM32" t="str">
        <f t="shared" si="140"/>
        <v/>
      </c>
      <c r="EN32" t="str">
        <f t="shared" si="141"/>
        <v/>
      </c>
      <c r="EO32" t="str">
        <f t="shared" si="142"/>
        <v/>
      </c>
      <c r="EP32" t="str">
        <f t="shared" si="143"/>
        <v/>
      </c>
      <c r="ER32" t="str">
        <f t="shared" si="144"/>
        <v>25A-001.01.07.17.01.A.01Spuien 0-20% functieverlies</v>
      </c>
      <c r="ES32" t="s">
        <v>7034</v>
      </c>
      <c r="ET32" t="b">
        <v>1</v>
      </c>
      <c r="EU32" t="s">
        <v>89</v>
      </c>
      <c r="EV32" t="b">
        <v>0</v>
      </c>
      <c r="EW32" t="b">
        <v>1</v>
      </c>
      <c r="EX32">
        <v>1</v>
      </c>
      <c r="EZ32">
        <v>0</v>
      </c>
      <c r="FA32">
        <v>0</v>
      </c>
      <c r="FC32">
        <v>900</v>
      </c>
      <c r="FD32">
        <v>6</v>
      </c>
      <c r="FF32">
        <v>0</v>
      </c>
      <c r="FG32">
        <v>0</v>
      </c>
      <c r="FI32">
        <v>0</v>
      </c>
      <c r="FJ32">
        <v>48</v>
      </c>
      <c r="FL32">
        <v>4.6228999999999996</v>
      </c>
      <c r="FM32">
        <v>0.55310000000000004</v>
      </c>
      <c r="FO32" t="s">
        <v>89</v>
      </c>
    </row>
    <row r="33" spans="1:171" x14ac:dyDescent="0.25">
      <c r="A33" t="s">
        <v>7037</v>
      </c>
      <c r="B33" t="str">
        <f t="shared" si="0"/>
        <v/>
      </c>
      <c r="C33" t="str">
        <f t="shared" si="1"/>
        <v/>
      </c>
      <c r="D33" t="str">
        <f t="shared" si="2"/>
        <v/>
      </c>
      <c r="E33" t="str">
        <f t="shared" si="3"/>
        <v/>
      </c>
      <c r="F33" t="str">
        <f t="shared" si="4"/>
        <v/>
      </c>
      <c r="G33" t="str">
        <f t="shared" si="5"/>
        <v/>
      </c>
      <c r="H33" t="str">
        <f t="shared" si="6"/>
        <v/>
      </c>
      <c r="I33" t="str">
        <f t="shared" si="7"/>
        <v/>
      </c>
      <c r="J33" t="str">
        <f t="shared" si="8"/>
        <v/>
      </c>
      <c r="K33" t="str">
        <f t="shared" si="9"/>
        <v/>
      </c>
      <c r="L33" t="str">
        <f t="shared" si="10"/>
        <v/>
      </c>
      <c r="M33" t="str">
        <f t="shared" si="11"/>
        <v/>
      </c>
      <c r="N33" t="str">
        <f t="shared" si="12"/>
        <v/>
      </c>
      <c r="O33" t="str">
        <f t="shared" si="13"/>
        <v/>
      </c>
      <c r="P33" t="str">
        <f t="shared" si="14"/>
        <v/>
      </c>
      <c r="Q33" t="str">
        <f t="shared" si="15"/>
        <v/>
      </c>
      <c r="R33" t="str">
        <f t="shared" si="16"/>
        <v/>
      </c>
      <c r="S33" t="str">
        <f t="shared" si="17"/>
        <v/>
      </c>
      <c r="T33" t="str">
        <f t="shared" si="18"/>
        <v/>
      </c>
      <c r="U33" t="str">
        <f t="shared" si="19"/>
        <v/>
      </c>
      <c r="V33" t="b">
        <f t="shared" si="20"/>
        <v>1</v>
      </c>
      <c r="W33" t="b">
        <f t="shared" si="21"/>
        <v>0</v>
      </c>
      <c r="X33" t="b">
        <f t="shared" si="22"/>
        <v>0</v>
      </c>
      <c r="Y33">
        <f t="shared" si="23"/>
        <v>1</v>
      </c>
      <c r="Z33" t="str">
        <f t="shared" si="24"/>
        <v/>
      </c>
      <c r="AA33" t="str">
        <f t="shared" si="25"/>
        <v/>
      </c>
      <c r="AB33" t="str">
        <f t="shared" si="26"/>
        <v/>
      </c>
      <c r="AC33" t="str">
        <f t="shared" si="27"/>
        <v/>
      </c>
      <c r="AD33" t="str">
        <f t="shared" si="28"/>
        <v/>
      </c>
      <c r="AE33" t="str">
        <f t="shared" si="29"/>
        <v/>
      </c>
      <c r="AF33" t="str">
        <f t="shared" si="30"/>
        <v/>
      </c>
      <c r="AG33" t="str">
        <f t="shared" si="31"/>
        <v/>
      </c>
      <c r="AH33" t="str">
        <f t="shared" si="32"/>
        <v/>
      </c>
      <c r="AI33" t="str">
        <f t="shared" si="33"/>
        <v/>
      </c>
      <c r="AJ33" t="str">
        <f t="shared" si="34"/>
        <v/>
      </c>
      <c r="AK33" t="str">
        <f t="shared" si="35"/>
        <v/>
      </c>
      <c r="AL33" t="str">
        <f t="shared" si="36"/>
        <v/>
      </c>
      <c r="AM33" t="str">
        <f t="shared" si="37"/>
        <v/>
      </c>
      <c r="AN33" t="str">
        <f t="shared" si="38"/>
        <v/>
      </c>
      <c r="AO33" t="str">
        <f t="shared" si="39"/>
        <v/>
      </c>
      <c r="AP33" t="str">
        <f t="shared" si="40"/>
        <v/>
      </c>
      <c r="AQ33" t="str">
        <f t="shared" si="41"/>
        <v/>
      </c>
      <c r="AR33" t="str">
        <f t="shared" si="42"/>
        <v/>
      </c>
      <c r="AS33" t="str">
        <f t="shared" si="43"/>
        <v/>
      </c>
      <c r="AT33" t="str">
        <f t="shared" si="44"/>
        <v/>
      </c>
      <c r="AU33" t="str">
        <f t="shared" si="45"/>
        <v/>
      </c>
      <c r="AV33" t="str">
        <f t="shared" si="46"/>
        <v/>
      </c>
      <c r="AW33" t="str">
        <f t="shared" si="47"/>
        <v/>
      </c>
      <c r="AX33" t="str">
        <f t="shared" si="48"/>
        <v/>
      </c>
      <c r="AY33" t="str">
        <f t="shared" si="49"/>
        <v/>
      </c>
      <c r="AZ33" t="str">
        <f t="shared" si="50"/>
        <v/>
      </c>
      <c r="BA33" t="str">
        <f t="shared" si="51"/>
        <v/>
      </c>
      <c r="BB33" t="str">
        <f t="shared" si="52"/>
        <v/>
      </c>
      <c r="BC33" t="str">
        <f t="shared" si="53"/>
        <v/>
      </c>
      <c r="BD33" t="str">
        <f t="shared" si="54"/>
        <v/>
      </c>
      <c r="BE33" t="str">
        <f t="shared" si="55"/>
        <v/>
      </c>
      <c r="BF33" t="b">
        <f t="shared" si="56"/>
        <v>1</v>
      </c>
      <c r="BG33" t="b">
        <f t="shared" si="57"/>
        <v>0</v>
      </c>
      <c r="BH33" t="b">
        <f t="shared" si="58"/>
        <v>0</v>
      </c>
      <c r="BI33">
        <f t="shared" si="59"/>
        <v>0.01</v>
      </c>
      <c r="BJ33" t="str">
        <f t="shared" si="60"/>
        <v/>
      </c>
      <c r="BK33" t="str">
        <f t="shared" si="61"/>
        <v/>
      </c>
      <c r="BL33" t="str">
        <f t="shared" si="62"/>
        <v/>
      </c>
      <c r="BM33" t="str">
        <f t="shared" si="63"/>
        <v/>
      </c>
      <c r="BN33" t="str">
        <f t="shared" si="64"/>
        <v/>
      </c>
      <c r="BO33" t="str">
        <f t="shared" si="65"/>
        <v/>
      </c>
      <c r="BP33" t="str">
        <f t="shared" si="66"/>
        <v/>
      </c>
      <c r="BQ33" t="str">
        <f t="shared" si="67"/>
        <v/>
      </c>
      <c r="BR33" t="str">
        <f t="shared" si="68"/>
        <v/>
      </c>
      <c r="BS33" t="str">
        <f t="shared" si="69"/>
        <v/>
      </c>
      <c r="BT33" t="str">
        <f t="shared" si="70"/>
        <v/>
      </c>
      <c r="BU33" t="str">
        <f t="shared" si="71"/>
        <v/>
      </c>
      <c r="BV33" t="str">
        <f t="shared" si="72"/>
        <v/>
      </c>
      <c r="BW33" t="str">
        <f t="shared" si="73"/>
        <v/>
      </c>
      <c r="BX33" t="str">
        <f t="shared" si="74"/>
        <v/>
      </c>
      <c r="BY33" t="str">
        <f t="shared" si="75"/>
        <v/>
      </c>
      <c r="BZ33" t="str">
        <f t="shared" si="76"/>
        <v/>
      </c>
      <c r="CA33" t="str">
        <f t="shared" si="77"/>
        <v/>
      </c>
      <c r="CB33" t="str">
        <f t="shared" si="78"/>
        <v/>
      </c>
      <c r="CC33" t="str">
        <f t="shared" si="79"/>
        <v/>
      </c>
      <c r="CD33" t="str">
        <f t="shared" si="80"/>
        <v/>
      </c>
      <c r="CE33" t="str">
        <f t="shared" si="81"/>
        <v/>
      </c>
      <c r="CF33" t="str">
        <f t="shared" si="82"/>
        <v/>
      </c>
      <c r="CG33" t="str">
        <f t="shared" si="83"/>
        <v/>
      </c>
      <c r="CH33" t="str">
        <f t="shared" si="84"/>
        <v/>
      </c>
      <c r="CI33" t="str">
        <f t="shared" si="85"/>
        <v/>
      </c>
      <c r="CJ33" t="str">
        <f t="shared" si="86"/>
        <v/>
      </c>
      <c r="CK33" t="str">
        <f t="shared" si="87"/>
        <v/>
      </c>
      <c r="CL33" t="str">
        <f t="shared" si="88"/>
        <v/>
      </c>
      <c r="CM33" t="str">
        <f t="shared" si="89"/>
        <v/>
      </c>
      <c r="CN33" t="str">
        <f t="shared" si="90"/>
        <v/>
      </c>
      <c r="CO33" t="str">
        <f t="shared" si="91"/>
        <v/>
      </c>
      <c r="CP33" t="str">
        <f t="shared" si="92"/>
        <v/>
      </c>
      <c r="CQ33" t="str">
        <f t="shared" si="93"/>
        <v/>
      </c>
      <c r="CR33" t="str">
        <f t="shared" si="94"/>
        <v/>
      </c>
      <c r="CS33" t="str">
        <f t="shared" si="95"/>
        <v/>
      </c>
      <c r="CT33" t="str">
        <f t="shared" si="96"/>
        <v/>
      </c>
      <c r="CU33" t="str">
        <f t="shared" si="97"/>
        <v/>
      </c>
      <c r="CV33" t="str">
        <f t="shared" si="98"/>
        <v/>
      </c>
      <c r="CW33" t="str">
        <f t="shared" si="99"/>
        <v/>
      </c>
      <c r="CX33" t="str">
        <f t="shared" si="100"/>
        <v/>
      </c>
      <c r="CY33" t="str">
        <f t="shared" si="101"/>
        <v/>
      </c>
      <c r="CZ33" t="str">
        <f t="shared" si="102"/>
        <v/>
      </c>
      <c r="DA33" t="str">
        <f t="shared" si="103"/>
        <v/>
      </c>
      <c r="DB33" t="str">
        <f t="shared" si="104"/>
        <v/>
      </c>
      <c r="DC33" t="str">
        <f t="shared" si="105"/>
        <v/>
      </c>
      <c r="DD33" t="str">
        <f t="shared" si="106"/>
        <v/>
      </c>
      <c r="DE33" t="str">
        <f t="shared" si="107"/>
        <v/>
      </c>
      <c r="DF33" t="str">
        <f t="shared" si="108"/>
        <v/>
      </c>
      <c r="DG33" t="str">
        <f t="shared" si="109"/>
        <v/>
      </c>
      <c r="DH33" t="str">
        <f t="shared" si="110"/>
        <v/>
      </c>
      <c r="DI33" t="str">
        <f t="shared" si="111"/>
        <v/>
      </c>
      <c r="DJ33" t="str">
        <f t="shared" si="112"/>
        <v/>
      </c>
      <c r="DK33" t="str">
        <f t="shared" si="113"/>
        <v/>
      </c>
      <c r="DL33" t="str">
        <f t="shared" si="114"/>
        <v/>
      </c>
      <c r="DM33" t="str">
        <f t="shared" si="115"/>
        <v/>
      </c>
      <c r="DN33" t="str">
        <f t="shared" si="116"/>
        <v/>
      </c>
      <c r="DO33" t="str">
        <f t="shared" si="117"/>
        <v/>
      </c>
      <c r="DP33" t="str">
        <f t="shared" si="118"/>
        <v/>
      </c>
      <c r="DQ33" t="str">
        <f t="shared" si="119"/>
        <v/>
      </c>
      <c r="DR33" t="str">
        <f t="shared" si="120"/>
        <v/>
      </c>
      <c r="DS33" t="str">
        <f t="shared" si="121"/>
        <v/>
      </c>
      <c r="DT33" t="str">
        <f t="shared" si="122"/>
        <v/>
      </c>
      <c r="DU33" t="str">
        <f t="shared" si="123"/>
        <v/>
      </c>
      <c r="DV33" t="str">
        <f t="shared" si="124"/>
        <v/>
      </c>
      <c r="DW33" t="str">
        <f t="shared" si="125"/>
        <v/>
      </c>
      <c r="DX33" t="str">
        <f t="shared" si="126"/>
        <v/>
      </c>
      <c r="DY33" t="str">
        <f t="shared" si="127"/>
        <v/>
      </c>
      <c r="EA33" t="str">
        <f t="shared" si="128"/>
        <v/>
      </c>
      <c r="EB33" t="str">
        <f t="shared" si="129"/>
        <v/>
      </c>
      <c r="EC33" t="str">
        <f t="shared" si="130"/>
        <v/>
      </c>
      <c r="ED33" t="str">
        <f t="shared" si="131"/>
        <v/>
      </c>
      <c r="EE33" t="str">
        <f t="shared" si="132"/>
        <v/>
      </c>
      <c r="EF33" t="str">
        <f t="shared" si="133"/>
        <v/>
      </c>
      <c r="EG33" t="str">
        <f t="shared" si="134"/>
        <v/>
      </c>
      <c r="EH33" t="str">
        <f t="shared" si="135"/>
        <v/>
      </c>
      <c r="EI33" t="str">
        <f t="shared" si="136"/>
        <v/>
      </c>
      <c r="EJ33" t="str">
        <f t="shared" si="137"/>
        <v/>
      </c>
      <c r="EK33" t="str">
        <f t="shared" si="138"/>
        <v/>
      </c>
      <c r="EL33" t="str">
        <f t="shared" si="139"/>
        <v/>
      </c>
      <c r="EM33" t="str">
        <f t="shared" si="140"/>
        <v/>
      </c>
      <c r="EN33" t="str">
        <f t="shared" si="141"/>
        <v/>
      </c>
      <c r="EO33" t="str">
        <f t="shared" si="142"/>
        <v/>
      </c>
      <c r="EP33" t="str">
        <f t="shared" si="143"/>
        <v/>
      </c>
      <c r="ER33" t="str">
        <f t="shared" si="144"/>
        <v>25A-001.01.07.29.01.A.01Secundaire functionaliteit</v>
      </c>
      <c r="ES33" t="s">
        <v>7020</v>
      </c>
      <c r="ET33" t="b">
        <v>1</v>
      </c>
      <c r="EU33" t="s">
        <v>77</v>
      </c>
      <c r="EV33" t="b">
        <v>0</v>
      </c>
      <c r="EW33" t="b">
        <v>0</v>
      </c>
      <c r="EX33">
        <v>1</v>
      </c>
      <c r="EZ33">
        <v>0</v>
      </c>
      <c r="FA33">
        <v>0</v>
      </c>
      <c r="FC33">
        <v>648</v>
      </c>
      <c r="FD33">
        <v>0</v>
      </c>
      <c r="FF33">
        <v>0</v>
      </c>
      <c r="FG33">
        <v>0</v>
      </c>
      <c r="FI33">
        <v>0</v>
      </c>
      <c r="FJ33">
        <v>0</v>
      </c>
      <c r="FL33">
        <v>0</v>
      </c>
      <c r="FM33">
        <v>0</v>
      </c>
      <c r="FO33" t="s">
        <v>77</v>
      </c>
    </row>
    <row r="34" spans="1:171" x14ac:dyDescent="0.25">
      <c r="A34" t="s">
        <v>7038</v>
      </c>
      <c r="B34" t="str">
        <f t="shared" si="0"/>
        <v/>
      </c>
      <c r="C34" t="str">
        <f t="shared" si="1"/>
        <v/>
      </c>
      <c r="D34" t="str">
        <f t="shared" si="2"/>
        <v/>
      </c>
      <c r="E34" t="str">
        <f t="shared" si="3"/>
        <v/>
      </c>
      <c r="F34" t="str">
        <f t="shared" si="4"/>
        <v/>
      </c>
      <c r="G34" t="str">
        <f t="shared" si="5"/>
        <v/>
      </c>
      <c r="H34" t="str">
        <f t="shared" si="6"/>
        <v/>
      </c>
      <c r="I34" t="str">
        <f t="shared" si="7"/>
        <v/>
      </c>
      <c r="J34" t="str">
        <f t="shared" si="8"/>
        <v/>
      </c>
      <c r="K34" t="str">
        <f t="shared" si="9"/>
        <v/>
      </c>
      <c r="L34" t="str">
        <f t="shared" si="10"/>
        <v/>
      </c>
      <c r="M34" t="str">
        <f t="shared" si="11"/>
        <v/>
      </c>
      <c r="N34" t="str">
        <f t="shared" si="12"/>
        <v/>
      </c>
      <c r="O34" t="str">
        <f t="shared" si="13"/>
        <v/>
      </c>
      <c r="P34" t="str">
        <f t="shared" si="14"/>
        <v/>
      </c>
      <c r="Q34" t="str">
        <f t="shared" si="15"/>
        <v/>
      </c>
      <c r="R34" t="str">
        <f t="shared" si="16"/>
        <v/>
      </c>
      <c r="S34" t="str">
        <f t="shared" si="17"/>
        <v/>
      </c>
      <c r="T34" t="str">
        <f t="shared" si="18"/>
        <v/>
      </c>
      <c r="U34" t="str">
        <f t="shared" si="19"/>
        <v/>
      </c>
      <c r="V34" t="b">
        <f t="shared" si="20"/>
        <v>1</v>
      </c>
      <c r="W34" t="b">
        <f t="shared" si="21"/>
        <v>0</v>
      </c>
      <c r="X34" t="b">
        <f t="shared" si="22"/>
        <v>0</v>
      </c>
      <c r="Y34">
        <f t="shared" si="23"/>
        <v>1</v>
      </c>
      <c r="Z34" t="str">
        <f t="shared" si="24"/>
        <v/>
      </c>
      <c r="AA34" t="str">
        <f t="shared" si="25"/>
        <v/>
      </c>
      <c r="AB34" t="str">
        <f t="shared" si="26"/>
        <v/>
      </c>
      <c r="AC34" t="str">
        <f t="shared" si="27"/>
        <v/>
      </c>
      <c r="AD34" t="str">
        <f t="shared" si="28"/>
        <v/>
      </c>
      <c r="AE34" t="str">
        <f t="shared" si="29"/>
        <v/>
      </c>
      <c r="AF34" t="str">
        <f t="shared" si="30"/>
        <v/>
      </c>
      <c r="AG34" t="str">
        <f t="shared" si="31"/>
        <v/>
      </c>
      <c r="AH34" t="str">
        <f t="shared" si="32"/>
        <v/>
      </c>
      <c r="AI34" t="str">
        <f t="shared" si="33"/>
        <v/>
      </c>
      <c r="AJ34" t="str">
        <f t="shared" si="34"/>
        <v/>
      </c>
      <c r="AK34" t="str">
        <f t="shared" si="35"/>
        <v/>
      </c>
      <c r="AL34" t="str">
        <f t="shared" si="36"/>
        <v/>
      </c>
      <c r="AM34" t="str">
        <f t="shared" si="37"/>
        <v/>
      </c>
      <c r="AN34" t="str">
        <f t="shared" si="38"/>
        <v/>
      </c>
      <c r="AO34" t="str">
        <f t="shared" si="39"/>
        <v/>
      </c>
      <c r="AP34" t="str">
        <f t="shared" si="40"/>
        <v/>
      </c>
      <c r="AQ34" t="str">
        <f t="shared" si="41"/>
        <v/>
      </c>
      <c r="AR34" t="str">
        <f t="shared" si="42"/>
        <v/>
      </c>
      <c r="AS34" t="str">
        <f t="shared" si="43"/>
        <v/>
      </c>
      <c r="AT34" t="str">
        <f t="shared" si="44"/>
        <v/>
      </c>
      <c r="AU34" t="str">
        <f t="shared" si="45"/>
        <v/>
      </c>
      <c r="AV34" t="str">
        <f t="shared" si="46"/>
        <v/>
      </c>
      <c r="AW34" t="str">
        <f t="shared" si="47"/>
        <v/>
      </c>
      <c r="AX34" t="str">
        <f t="shared" si="48"/>
        <v/>
      </c>
      <c r="AY34" t="str">
        <f t="shared" si="49"/>
        <v/>
      </c>
      <c r="AZ34" t="str">
        <f t="shared" si="50"/>
        <v/>
      </c>
      <c r="BA34" t="str">
        <f t="shared" si="51"/>
        <v/>
      </c>
      <c r="BB34" t="str">
        <f t="shared" si="52"/>
        <v/>
      </c>
      <c r="BC34" t="str">
        <f t="shared" si="53"/>
        <v/>
      </c>
      <c r="BD34" t="str">
        <f t="shared" si="54"/>
        <v/>
      </c>
      <c r="BE34" t="str">
        <f t="shared" si="55"/>
        <v/>
      </c>
      <c r="BF34" t="b">
        <f t="shared" si="56"/>
        <v>1</v>
      </c>
      <c r="BG34" t="b">
        <f t="shared" si="57"/>
        <v>0</v>
      </c>
      <c r="BH34" t="b">
        <f t="shared" si="58"/>
        <v>0</v>
      </c>
      <c r="BI34">
        <f t="shared" si="59"/>
        <v>0.01</v>
      </c>
      <c r="BJ34" t="str">
        <f t="shared" si="60"/>
        <v/>
      </c>
      <c r="BK34" t="str">
        <f t="shared" si="61"/>
        <v/>
      </c>
      <c r="BL34" t="str">
        <f t="shared" si="62"/>
        <v/>
      </c>
      <c r="BM34" t="str">
        <f t="shared" si="63"/>
        <v/>
      </c>
      <c r="BN34" t="str">
        <f t="shared" si="64"/>
        <v/>
      </c>
      <c r="BO34" t="str">
        <f t="shared" si="65"/>
        <v/>
      </c>
      <c r="BP34" t="str">
        <f t="shared" si="66"/>
        <v/>
      </c>
      <c r="BQ34" t="str">
        <f t="shared" si="67"/>
        <v/>
      </c>
      <c r="BR34" t="str">
        <f t="shared" si="68"/>
        <v/>
      </c>
      <c r="BS34" t="str">
        <f t="shared" si="69"/>
        <v/>
      </c>
      <c r="BT34" t="str">
        <f t="shared" si="70"/>
        <v/>
      </c>
      <c r="BU34" t="str">
        <f t="shared" si="71"/>
        <v/>
      </c>
      <c r="BV34" t="str">
        <f t="shared" si="72"/>
        <v/>
      </c>
      <c r="BW34" t="str">
        <f t="shared" si="73"/>
        <v/>
      </c>
      <c r="BX34" t="str">
        <f t="shared" si="74"/>
        <v/>
      </c>
      <c r="BY34" t="str">
        <f t="shared" si="75"/>
        <v/>
      </c>
      <c r="BZ34" t="str">
        <f t="shared" si="76"/>
        <v/>
      </c>
      <c r="CA34" t="str">
        <f t="shared" si="77"/>
        <v/>
      </c>
      <c r="CB34" t="str">
        <f t="shared" si="78"/>
        <v/>
      </c>
      <c r="CC34" t="str">
        <f t="shared" si="79"/>
        <v/>
      </c>
      <c r="CD34" t="str">
        <f t="shared" si="80"/>
        <v/>
      </c>
      <c r="CE34" t="str">
        <f t="shared" si="81"/>
        <v/>
      </c>
      <c r="CF34" t="str">
        <f t="shared" si="82"/>
        <v/>
      </c>
      <c r="CG34" t="str">
        <f t="shared" si="83"/>
        <v/>
      </c>
      <c r="CH34" t="str">
        <f t="shared" si="84"/>
        <v/>
      </c>
      <c r="CI34" t="str">
        <f t="shared" si="85"/>
        <v/>
      </c>
      <c r="CJ34" t="str">
        <f t="shared" si="86"/>
        <v/>
      </c>
      <c r="CK34" t="str">
        <f t="shared" si="87"/>
        <v/>
      </c>
      <c r="CL34" t="str">
        <f t="shared" si="88"/>
        <v/>
      </c>
      <c r="CM34" t="str">
        <f t="shared" si="89"/>
        <v/>
      </c>
      <c r="CN34" t="str">
        <f t="shared" si="90"/>
        <v/>
      </c>
      <c r="CO34" t="str">
        <f t="shared" si="91"/>
        <v/>
      </c>
      <c r="CP34" t="str">
        <f t="shared" si="92"/>
        <v/>
      </c>
      <c r="CQ34" t="str">
        <f t="shared" si="93"/>
        <v/>
      </c>
      <c r="CR34" t="str">
        <f t="shared" si="94"/>
        <v/>
      </c>
      <c r="CS34" t="str">
        <f t="shared" si="95"/>
        <v/>
      </c>
      <c r="CT34" t="str">
        <f t="shared" si="96"/>
        <v/>
      </c>
      <c r="CU34" t="str">
        <f t="shared" si="97"/>
        <v/>
      </c>
      <c r="CV34" t="str">
        <f t="shared" si="98"/>
        <v/>
      </c>
      <c r="CW34" t="str">
        <f t="shared" si="99"/>
        <v/>
      </c>
      <c r="CX34" t="str">
        <f t="shared" si="100"/>
        <v/>
      </c>
      <c r="CY34" t="str">
        <f t="shared" si="101"/>
        <v/>
      </c>
      <c r="CZ34" t="str">
        <f t="shared" si="102"/>
        <v/>
      </c>
      <c r="DA34" t="str">
        <f t="shared" si="103"/>
        <v/>
      </c>
      <c r="DB34" t="str">
        <f t="shared" si="104"/>
        <v/>
      </c>
      <c r="DC34" t="str">
        <f t="shared" si="105"/>
        <v/>
      </c>
      <c r="DD34" t="str">
        <f t="shared" si="106"/>
        <v/>
      </c>
      <c r="DE34" t="str">
        <f t="shared" si="107"/>
        <v/>
      </c>
      <c r="DF34" t="str">
        <f t="shared" si="108"/>
        <v/>
      </c>
      <c r="DG34" t="str">
        <f t="shared" si="109"/>
        <v/>
      </c>
      <c r="DH34" t="str">
        <f t="shared" si="110"/>
        <v/>
      </c>
      <c r="DI34" t="str">
        <f t="shared" si="111"/>
        <v/>
      </c>
      <c r="DJ34" t="str">
        <f t="shared" si="112"/>
        <v/>
      </c>
      <c r="DK34" t="str">
        <f t="shared" si="113"/>
        <v/>
      </c>
      <c r="DL34" t="str">
        <f t="shared" si="114"/>
        <v/>
      </c>
      <c r="DM34" t="str">
        <f t="shared" si="115"/>
        <v/>
      </c>
      <c r="DN34" t="str">
        <f t="shared" si="116"/>
        <v/>
      </c>
      <c r="DO34" t="str">
        <f t="shared" si="117"/>
        <v/>
      </c>
      <c r="DP34" t="str">
        <f t="shared" si="118"/>
        <v/>
      </c>
      <c r="DQ34" t="str">
        <f t="shared" si="119"/>
        <v/>
      </c>
      <c r="DR34" t="str">
        <f t="shared" si="120"/>
        <v/>
      </c>
      <c r="DS34" t="str">
        <f t="shared" si="121"/>
        <v/>
      </c>
      <c r="DT34" t="str">
        <f t="shared" si="122"/>
        <v/>
      </c>
      <c r="DU34" t="str">
        <f t="shared" si="123"/>
        <v/>
      </c>
      <c r="DV34" t="str">
        <f t="shared" si="124"/>
        <v/>
      </c>
      <c r="DW34" t="str">
        <f t="shared" si="125"/>
        <v/>
      </c>
      <c r="DX34" t="str">
        <f t="shared" si="126"/>
        <v/>
      </c>
      <c r="DY34" t="str">
        <f t="shared" si="127"/>
        <v/>
      </c>
      <c r="EA34" t="str">
        <f t="shared" si="128"/>
        <v/>
      </c>
      <c r="EB34" t="str">
        <f t="shared" si="129"/>
        <v/>
      </c>
      <c r="EC34" t="str">
        <f t="shared" si="130"/>
        <v/>
      </c>
      <c r="ED34" t="str">
        <f t="shared" si="131"/>
        <v/>
      </c>
      <c r="EE34" t="str">
        <f t="shared" si="132"/>
        <v/>
      </c>
      <c r="EF34" t="str">
        <f t="shared" si="133"/>
        <v/>
      </c>
      <c r="EG34" t="str">
        <f t="shared" si="134"/>
        <v/>
      </c>
      <c r="EH34" t="str">
        <f t="shared" si="135"/>
        <v/>
      </c>
      <c r="EI34" t="str">
        <f t="shared" si="136"/>
        <v/>
      </c>
      <c r="EJ34" t="str">
        <f t="shared" si="137"/>
        <v/>
      </c>
      <c r="EK34" t="str">
        <f t="shared" si="138"/>
        <v/>
      </c>
      <c r="EL34" t="str">
        <f t="shared" si="139"/>
        <v/>
      </c>
      <c r="EM34" t="str">
        <f t="shared" si="140"/>
        <v/>
      </c>
      <c r="EN34" t="str">
        <f t="shared" si="141"/>
        <v/>
      </c>
      <c r="EO34" t="str">
        <f t="shared" si="142"/>
        <v/>
      </c>
      <c r="EP34" t="str">
        <f t="shared" si="143"/>
        <v/>
      </c>
      <c r="ER34" t="str">
        <f t="shared" si="144"/>
        <v>25A-001.01.07.30.01.A.01Spuien 0-20% functieverlies</v>
      </c>
      <c r="ES34" t="s">
        <v>7019</v>
      </c>
      <c r="ET34" t="b">
        <v>1</v>
      </c>
      <c r="EU34" t="s">
        <v>89</v>
      </c>
      <c r="EV34" t="b">
        <v>0</v>
      </c>
      <c r="EW34" t="b">
        <v>0</v>
      </c>
      <c r="EX34">
        <v>1</v>
      </c>
      <c r="EZ34">
        <v>0</v>
      </c>
      <c r="FA34">
        <v>0</v>
      </c>
      <c r="FC34">
        <v>648</v>
      </c>
      <c r="FD34">
        <v>0</v>
      </c>
      <c r="FF34">
        <v>0</v>
      </c>
      <c r="FG34">
        <v>0</v>
      </c>
      <c r="FI34">
        <v>0</v>
      </c>
      <c r="FJ34">
        <v>0</v>
      </c>
      <c r="FL34">
        <v>0</v>
      </c>
      <c r="FM34">
        <v>0</v>
      </c>
      <c r="FO34" t="s">
        <v>89</v>
      </c>
    </row>
    <row r="35" spans="1:171" x14ac:dyDescent="0.25">
      <c r="A35" t="s">
        <v>7018</v>
      </c>
      <c r="B35" t="str">
        <f t="shared" si="0"/>
        <v/>
      </c>
      <c r="C35" t="str">
        <f t="shared" si="1"/>
        <v/>
      </c>
      <c r="D35" t="str">
        <f t="shared" si="2"/>
        <v/>
      </c>
      <c r="E35" t="str">
        <f t="shared" si="3"/>
        <v/>
      </c>
      <c r="F35" t="str">
        <f t="shared" si="4"/>
        <v/>
      </c>
      <c r="G35" t="str">
        <f t="shared" si="5"/>
        <v/>
      </c>
      <c r="H35" t="str">
        <f t="shared" si="6"/>
        <v/>
      </c>
      <c r="I35" t="str">
        <f t="shared" si="7"/>
        <v/>
      </c>
      <c r="J35" t="str">
        <f t="shared" si="8"/>
        <v/>
      </c>
      <c r="K35" t="str">
        <f t="shared" si="9"/>
        <v/>
      </c>
      <c r="L35" t="str">
        <f t="shared" si="10"/>
        <v/>
      </c>
      <c r="M35" t="str">
        <f t="shared" si="11"/>
        <v/>
      </c>
      <c r="N35" t="str">
        <f t="shared" si="12"/>
        <v/>
      </c>
      <c r="O35" t="str">
        <f t="shared" si="13"/>
        <v/>
      </c>
      <c r="P35" t="str">
        <f t="shared" si="14"/>
        <v/>
      </c>
      <c r="Q35" t="str">
        <f t="shared" si="15"/>
        <v/>
      </c>
      <c r="R35" t="str">
        <f t="shared" si="16"/>
        <v/>
      </c>
      <c r="S35" t="str">
        <f t="shared" si="17"/>
        <v/>
      </c>
      <c r="T35" t="str">
        <f t="shared" si="18"/>
        <v/>
      </c>
      <c r="U35" t="str">
        <f t="shared" si="19"/>
        <v/>
      </c>
      <c r="V35" t="b">
        <f t="shared" si="20"/>
        <v>1</v>
      </c>
      <c r="W35" t="b">
        <f t="shared" si="21"/>
        <v>0</v>
      </c>
      <c r="X35" t="b">
        <f t="shared" si="22"/>
        <v>0</v>
      </c>
      <c r="Y35">
        <f t="shared" si="23"/>
        <v>1</v>
      </c>
      <c r="Z35" t="str">
        <f t="shared" si="24"/>
        <v/>
      </c>
      <c r="AA35" t="str">
        <f t="shared" si="25"/>
        <v/>
      </c>
      <c r="AB35" t="str">
        <f t="shared" si="26"/>
        <v/>
      </c>
      <c r="AC35" t="str">
        <f t="shared" si="27"/>
        <v/>
      </c>
      <c r="AD35" t="str">
        <f t="shared" si="28"/>
        <v/>
      </c>
      <c r="AE35" t="str">
        <f t="shared" si="29"/>
        <v/>
      </c>
      <c r="AF35" t="str">
        <f t="shared" si="30"/>
        <v/>
      </c>
      <c r="AG35" t="str">
        <f t="shared" si="31"/>
        <v/>
      </c>
      <c r="AH35" t="str">
        <f t="shared" si="32"/>
        <v/>
      </c>
      <c r="AI35" t="str">
        <f t="shared" si="33"/>
        <v/>
      </c>
      <c r="AJ35" t="str">
        <f t="shared" si="34"/>
        <v/>
      </c>
      <c r="AK35" t="str">
        <f t="shared" si="35"/>
        <v/>
      </c>
      <c r="AL35" t="str">
        <f t="shared" si="36"/>
        <v/>
      </c>
      <c r="AM35" t="str">
        <f t="shared" si="37"/>
        <v/>
      </c>
      <c r="AN35" t="str">
        <f t="shared" si="38"/>
        <v/>
      </c>
      <c r="AO35" t="str">
        <f t="shared" si="39"/>
        <v/>
      </c>
      <c r="AP35" t="str">
        <f t="shared" si="40"/>
        <v/>
      </c>
      <c r="AQ35" t="str">
        <f t="shared" si="41"/>
        <v/>
      </c>
      <c r="AR35" t="str">
        <f t="shared" si="42"/>
        <v/>
      </c>
      <c r="AS35" t="str">
        <f t="shared" si="43"/>
        <v/>
      </c>
      <c r="AT35" t="str">
        <f t="shared" si="44"/>
        <v/>
      </c>
      <c r="AU35" t="str">
        <f t="shared" si="45"/>
        <v/>
      </c>
      <c r="AV35" t="str">
        <f t="shared" si="46"/>
        <v/>
      </c>
      <c r="AW35" t="str">
        <f t="shared" si="47"/>
        <v/>
      </c>
      <c r="AX35" t="str">
        <f t="shared" si="48"/>
        <v/>
      </c>
      <c r="AY35" t="str">
        <f t="shared" si="49"/>
        <v/>
      </c>
      <c r="AZ35" t="str">
        <f t="shared" si="50"/>
        <v/>
      </c>
      <c r="BA35" t="str">
        <f t="shared" si="51"/>
        <v/>
      </c>
      <c r="BB35" t="str">
        <f t="shared" si="52"/>
        <v/>
      </c>
      <c r="BC35" t="str">
        <f t="shared" si="53"/>
        <v/>
      </c>
      <c r="BD35" t="str">
        <f t="shared" si="54"/>
        <v/>
      </c>
      <c r="BE35" t="str">
        <f t="shared" si="55"/>
        <v/>
      </c>
      <c r="BF35" t="b">
        <f t="shared" si="56"/>
        <v>1</v>
      </c>
      <c r="BG35" t="b">
        <f t="shared" si="57"/>
        <v>0</v>
      </c>
      <c r="BH35" t="b">
        <f t="shared" si="58"/>
        <v>0</v>
      </c>
      <c r="BI35">
        <f t="shared" si="59"/>
        <v>0.01</v>
      </c>
      <c r="BJ35" t="str">
        <f t="shared" si="60"/>
        <v/>
      </c>
      <c r="BK35" t="str">
        <f t="shared" si="61"/>
        <v/>
      </c>
      <c r="BL35" t="str">
        <f t="shared" si="62"/>
        <v/>
      </c>
      <c r="BM35" t="str">
        <f t="shared" si="63"/>
        <v/>
      </c>
      <c r="BN35" t="str">
        <f t="shared" si="64"/>
        <v/>
      </c>
      <c r="BO35" t="str">
        <f t="shared" si="65"/>
        <v/>
      </c>
      <c r="BP35" t="str">
        <f t="shared" si="66"/>
        <v/>
      </c>
      <c r="BQ35" t="str">
        <f t="shared" si="67"/>
        <v/>
      </c>
      <c r="BR35" t="str">
        <f t="shared" si="68"/>
        <v/>
      </c>
      <c r="BS35" t="str">
        <f t="shared" si="69"/>
        <v/>
      </c>
      <c r="BT35" t="str">
        <f t="shared" si="70"/>
        <v/>
      </c>
      <c r="BU35" t="str">
        <f t="shared" si="71"/>
        <v/>
      </c>
      <c r="BV35" t="str">
        <f t="shared" si="72"/>
        <v/>
      </c>
      <c r="BW35" t="str">
        <f t="shared" si="73"/>
        <v/>
      </c>
      <c r="BX35" t="str">
        <f t="shared" si="74"/>
        <v/>
      </c>
      <c r="BY35" t="str">
        <f t="shared" si="75"/>
        <v/>
      </c>
      <c r="BZ35" t="str">
        <f t="shared" si="76"/>
        <v/>
      </c>
      <c r="CA35" t="str">
        <f t="shared" si="77"/>
        <v/>
      </c>
      <c r="CB35" t="str">
        <f t="shared" si="78"/>
        <v/>
      </c>
      <c r="CC35" t="str">
        <f t="shared" si="79"/>
        <v/>
      </c>
      <c r="CD35" t="str">
        <f t="shared" si="80"/>
        <v/>
      </c>
      <c r="CE35" t="str">
        <f t="shared" si="81"/>
        <v/>
      </c>
      <c r="CF35" t="str">
        <f t="shared" si="82"/>
        <v/>
      </c>
      <c r="CG35" t="str">
        <f t="shared" si="83"/>
        <v/>
      </c>
      <c r="CH35" t="str">
        <f t="shared" si="84"/>
        <v/>
      </c>
      <c r="CI35" t="str">
        <f t="shared" si="85"/>
        <v/>
      </c>
      <c r="CJ35" t="str">
        <f t="shared" si="86"/>
        <v/>
      </c>
      <c r="CK35" t="str">
        <f t="shared" si="87"/>
        <v/>
      </c>
      <c r="CL35" t="str">
        <f t="shared" si="88"/>
        <v/>
      </c>
      <c r="CM35" t="str">
        <f t="shared" si="89"/>
        <v/>
      </c>
      <c r="CN35" t="str">
        <f t="shared" si="90"/>
        <v/>
      </c>
      <c r="CO35" t="str">
        <f t="shared" si="91"/>
        <v/>
      </c>
      <c r="CP35" t="str">
        <f t="shared" si="92"/>
        <v/>
      </c>
      <c r="CQ35" t="str">
        <f t="shared" si="93"/>
        <v/>
      </c>
      <c r="CR35" t="str">
        <f t="shared" si="94"/>
        <v/>
      </c>
      <c r="CS35" t="str">
        <f t="shared" si="95"/>
        <v/>
      </c>
      <c r="CT35" t="str">
        <f t="shared" si="96"/>
        <v/>
      </c>
      <c r="CU35" t="str">
        <f t="shared" si="97"/>
        <v/>
      </c>
      <c r="CV35" t="str">
        <f t="shared" si="98"/>
        <v/>
      </c>
      <c r="CW35" t="str">
        <f t="shared" si="99"/>
        <v/>
      </c>
      <c r="CX35" t="str">
        <f t="shared" si="100"/>
        <v/>
      </c>
      <c r="CY35" t="str">
        <f t="shared" si="101"/>
        <v/>
      </c>
      <c r="CZ35" t="str">
        <f t="shared" si="102"/>
        <v/>
      </c>
      <c r="DA35" t="str">
        <f t="shared" si="103"/>
        <v/>
      </c>
      <c r="DB35" t="str">
        <f t="shared" si="104"/>
        <v/>
      </c>
      <c r="DC35" t="str">
        <f t="shared" si="105"/>
        <v/>
      </c>
      <c r="DD35" t="str">
        <f t="shared" si="106"/>
        <v/>
      </c>
      <c r="DE35" t="str">
        <f t="shared" si="107"/>
        <v/>
      </c>
      <c r="DF35" t="str">
        <f t="shared" si="108"/>
        <v/>
      </c>
      <c r="DG35" t="str">
        <f t="shared" si="109"/>
        <v/>
      </c>
      <c r="DH35" t="str">
        <f t="shared" si="110"/>
        <v/>
      </c>
      <c r="DI35" t="str">
        <f t="shared" si="111"/>
        <v/>
      </c>
      <c r="DJ35" t="str">
        <f t="shared" si="112"/>
        <v/>
      </c>
      <c r="DK35" t="str">
        <f t="shared" si="113"/>
        <v/>
      </c>
      <c r="DL35" t="str">
        <f t="shared" si="114"/>
        <v/>
      </c>
      <c r="DM35" t="str">
        <f t="shared" si="115"/>
        <v/>
      </c>
      <c r="DN35" t="str">
        <f t="shared" si="116"/>
        <v/>
      </c>
      <c r="DO35" t="str">
        <f t="shared" si="117"/>
        <v/>
      </c>
      <c r="DP35" t="str">
        <f t="shared" si="118"/>
        <v/>
      </c>
      <c r="DQ35" t="str">
        <f t="shared" si="119"/>
        <v/>
      </c>
      <c r="DR35" t="str">
        <f t="shared" si="120"/>
        <v/>
      </c>
      <c r="DS35" t="str">
        <f t="shared" si="121"/>
        <v/>
      </c>
      <c r="DT35" t="str">
        <f t="shared" si="122"/>
        <v/>
      </c>
      <c r="DU35" t="str">
        <f t="shared" si="123"/>
        <v/>
      </c>
      <c r="DV35" t="str">
        <f t="shared" si="124"/>
        <v/>
      </c>
      <c r="DW35" t="str">
        <f t="shared" si="125"/>
        <v/>
      </c>
      <c r="DX35" t="str">
        <f t="shared" si="126"/>
        <v/>
      </c>
      <c r="DY35" t="str">
        <f t="shared" si="127"/>
        <v/>
      </c>
      <c r="EA35" t="str">
        <f t="shared" si="128"/>
        <v/>
      </c>
      <c r="EB35" t="str">
        <f t="shared" si="129"/>
        <v/>
      </c>
      <c r="EC35" t="str">
        <f t="shared" si="130"/>
        <v/>
      </c>
      <c r="ED35" t="str">
        <f t="shared" si="131"/>
        <v/>
      </c>
      <c r="EE35" t="str">
        <f t="shared" si="132"/>
        <v/>
      </c>
      <c r="EF35" t="str">
        <f t="shared" si="133"/>
        <v/>
      </c>
      <c r="EG35" t="str">
        <f t="shared" si="134"/>
        <v/>
      </c>
      <c r="EH35" t="str">
        <f t="shared" si="135"/>
        <v/>
      </c>
      <c r="EI35" t="str">
        <f t="shared" si="136"/>
        <v/>
      </c>
      <c r="EJ35" t="str">
        <f t="shared" si="137"/>
        <v/>
      </c>
      <c r="EK35" t="str">
        <f t="shared" si="138"/>
        <v/>
      </c>
      <c r="EL35" t="str">
        <f t="shared" si="139"/>
        <v/>
      </c>
      <c r="EM35" t="str">
        <f t="shared" si="140"/>
        <v/>
      </c>
      <c r="EN35" t="str">
        <f t="shared" si="141"/>
        <v/>
      </c>
      <c r="EO35" t="str">
        <f t="shared" si="142"/>
        <v/>
      </c>
      <c r="EP35" t="str">
        <f t="shared" si="143"/>
        <v/>
      </c>
      <c r="ER35" t="str">
        <f t="shared" si="144"/>
        <v>25A-001.01.07.31.01.A.01Spuien 0-20% functieverlies</v>
      </c>
      <c r="ES35" t="s">
        <v>7036</v>
      </c>
      <c r="ET35" t="b">
        <v>1</v>
      </c>
      <c r="EU35" t="s">
        <v>89</v>
      </c>
      <c r="EV35" t="b">
        <v>0</v>
      </c>
      <c r="EW35" t="b">
        <v>1</v>
      </c>
      <c r="EX35">
        <v>1</v>
      </c>
      <c r="EZ35">
        <v>0</v>
      </c>
      <c r="FA35">
        <v>0</v>
      </c>
      <c r="FC35">
        <v>648</v>
      </c>
      <c r="FD35">
        <v>0</v>
      </c>
      <c r="FF35">
        <v>0</v>
      </c>
      <c r="FG35">
        <v>0</v>
      </c>
      <c r="FI35">
        <v>0</v>
      </c>
      <c r="FJ35">
        <v>0</v>
      </c>
      <c r="FL35">
        <v>0</v>
      </c>
      <c r="FM35">
        <v>0</v>
      </c>
      <c r="FO35" t="s">
        <v>89</v>
      </c>
    </row>
    <row r="36" spans="1:171" x14ac:dyDescent="0.25">
      <c r="A36" t="s">
        <v>10803</v>
      </c>
      <c r="B36" t="str">
        <f t="shared" si="0"/>
        <v/>
      </c>
      <c r="C36" t="str">
        <f t="shared" si="1"/>
        <v/>
      </c>
      <c r="D36" t="str">
        <f t="shared" si="2"/>
        <v/>
      </c>
      <c r="E36" t="str">
        <f t="shared" si="3"/>
        <v/>
      </c>
      <c r="F36" t="str">
        <f t="shared" si="4"/>
        <v/>
      </c>
      <c r="G36" t="str">
        <f t="shared" si="5"/>
        <v/>
      </c>
      <c r="H36" t="str">
        <f t="shared" si="6"/>
        <v/>
      </c>
      <c r="I36" t="str">
        <f t="shared" si="7"/>
        <v/>
      </c>
      <c r="J36" t="str">
        <f t="shared" si="8"/>
        <v/>
      </c>
      <c r="K36" t="str">
        <f t="shared" si="9"/>
        <v/>
      </c>
      <c r="L36" t="str">
        <f t="shared" si="10"/>
        <v/>
      </c>
      <c r="M36" t="str">
        <f t="shared" si="11"/>
        <v/>
      </c>
      <c r="N36" t="str">
        <f t="shared" si="12"/>
        <v/>
      </c>
      <c r="O36" t="str">
        <f t="shared" si="13"/>
        <v/>
      </c>
      <c r="P36" t="str">
        <f t="shared" si="14"/>
        <v/>
      </c>
      <c r="Q36" t="str">
        <f t="shared" si="15"/>
        <v/>
      </c>
      <c r="R36" t="str">
        <f t="shared" si="16"/>
        <v/>
      </c>
      <c r="S36" t="str">
        <f t="shared" si="17"/>
        <v/>
      </c>
      <c r="T36" t="str">
        <f t="shared" si="18"/>
        <v/>
      </c>
      <c r="U36" t="str">
        <f t="shared" si="19"/>
        <v/>
      </c>
      <c r="V36" t="b">
        <f t="shared" si="20"/>
        <v>1</v>
      </c>
      <c r="W36" t="b">
        <f t="shared" si="21"/>
        <v>0</v>
      </c>
      <c r="X36" t="b">
        <f t="shared" si="22"/>
        <v>1</v>
      </c>
      <c r="Y36">
        <f t="shared" si="23"/>
        <v>1</v>
      </c>
      <c r="Z36" t="str">
        <f t="shared" si="24"/>
        <v/>
      </c>
      <c r="AA36" t="str">
        <f t="shared" si="25"/>
        <v/>
      </c>
      <c r="AB36" t="str">
        <f t="shared" si="26"/>
        <v/>
      </c>
      <c r="AC36" t="str">
        <f t="shared" si="27"/>
        <v/>
      </c>
      <c r="AD36" t="str">
        <f t="shared" si="28"/>
        <v/>
      </c>
      <c r="AE36" t="str">
        <f t="shared" si="29"/>
        <v/>
      </c>
      <c r="AF36" t="str">
        <f t="shared" si="30"/>
        <v/>
      </c>
      <c r="AG36" t="str">
        <f t="shared" si="31"/>
        <v/>
      </c>
      <c r="AH36" t="str">
        <f t="shared" si="32"/>
        <v/>
      </c>
      <c r="AI36" t="str">
        <f t="shared" si="33"/>
        <v/>
      </c>
      <c r="AJ36" t="str">
        <f t="shared" si="34"/>
        <v/>
      </c>
      <c r="AK36" t="str">
        <f t="shared" si="35"/>
        <v/>
      </c>
      <c r="AL36" t="str">
        <f t="shared" si="36"/>
        <v/>
      </c>
      <c r="AM36" t="str">
        <f t="shared" si="37"/>
        <v/>
      </c>
      <c r="AN36" t="str">
        <f t="shared" si="38"/>
        <v/>
      </c>
      <c r="AO36" t="str">
        <f t="shared" si="39"/>
        <v/>
      </c>
      <c r="AP36" t="str">
        <f t="shared" si="40"/>
        <v/>
      </c>
      <c r="AQ36" t="str">
        <f t="shared" si="41"/>
        <v/>
      </c>
      <c r="AR36" t="str">
        <f t="shared" si="42"/>
        <v/>
      </c>
      <c r="AS36" t="str">
        <f t="shared" si="43"/>
        <v/>
      </c>
      <c r="AT36" t="str">
        <f t="shared" si="44"/>
        <v/>
      </c>
      <c r="AU36" t="str">
        <f t="shared" si="45"/>
        <v/>
      </c>
      <c r="AV36" t="str">
        <f t="shared" si="46"/>
        <v/>
      </c>
      <c r="AW36" t="str">
        <f t="shared" si="47"/>
        <v/>
      </c>
      <c r="AX36" t="str">
        <f t="shared" si="48"/>
        <v/>
      </c>
      <c r="AY36" t="str">
        <f t="shared" si="49"/>
        <v/>
      </c>
      <c r="AZ36" t="str">
        <f t="shared" si="50"/>
        <v/>
      </c>
      <c r="BA36" t="str">
        <f t="shared" si="51"/>
        <v/>
      </c>
      <c r="BB36" t="str">
        <f t="shared" si="52"/>
        <v/>
      </c>
      <c r="BC36" t="str">
        <f t="shared" si="53"/>
        <v/>
      </c>
      <c r="BD36" t="str">
        <f t="shared" si="54"/>
        <v/>
      </c>
      <c r="BE36" t="str">
        <f t="shared" si="55"/>
        <v/>
      </c>
      <c r="BF36" t="b">
        <f t="shared" si="56"/>
        <v>1</v>
      </c>
      <c r="BG36" t="b">
        <f t="shared" si="57"/>
        <v>0</v>
      </c>
      <c r="BH36" t="b">
        <f t="shared" si="58"/>
        <v>0</v>
      </c>
      <c r="BI36">
        <f t="shared" si="59"/>
        <v>0.01</v>
      </c>
      <c r="BJ36" t="str">
        <f t="shared" si="60"/>
        <v/>
      </c>
      <c r="BK36" t="str">
        <f t="shared" si="61"/>
        <v/>
      </c>
      <c r="BL36" t="str">
        <f t="shared" si="62"/>
        <v/>
      </c>
      <c r="BM36" t="str">
        <f t="shared" si="63"/>
        <v/>
      </c>
      <c r="BN36" t="str">
        <f t="shared" si="64"/>
        <v/>
      </c>
      <c r="BO36" t="str">
        <f t="shared" si="65"/>
        <v/>
      </c>
      <c r="BP36" t="str">
        <f t="shared" si="66"/>
        <v/>
      </c>
      <c r="BQ36" t="str">
        <f t="shared" si="67"/>
        <v/>
      </c>
      <c r="BR36" t="str">
        <f t="shared" si="68"/>
        <v/>
      </c>
      <c r="BS36" t="str">
        <f t="shared" si="69"/>
        <v/>
      </c>
      <c r="BT36" t="str">
        <f t="shared" si="70"/>
        <v/>
      </c>
      <c r="BU36" t="str">
        <f t="shared" si="71"/>
        <v/>
      </c>
      <c r="BV36" t="str">
        <f t="shared" si="72"/>
        <v/>
      </c>
      <c r="BW36" t="str">
        <f t="shared" si="73"/>
        <v/>
      </c>
      <c r="BX36" t="str">
        <f t="shared" si="74"/>
        <v/>
      </c>
      <c r="BY36" t="str">
        <f t="shared" si="75"/>
        <v/>
      </c>
      <c r="BZ36" t="str">
        <f t="shared" si="76"/>
        <v/>
      </c>
      <c r="CA36" t="str">
        <f t="shared" si="77"/>
        <v/>
      </c>
      <c r="CB36" t="str">
        <f t="shared" si="78"/>
        <v/>
      </c>
      <c r="CC36" t="str">
        <f t="shared" si="79"/>
        <v/>
      </c>
      <c r="CD36" t="str">
        <f t="shared" si="80"/>
        <v/>
      </c>
      <c r="CE36" t="str">
        <f t="shared" si="81"/>
        <v/>
      </c>
      <c r="CF36" t="str">
        <f t="shared" si="82"/>
        <v/>
      </c>
      <c r="CG36" t="str">
        <f t="shared" si="83"/>
        <v/>
      </c>
      <c r="CH36" t="str">
        <f t="shared" si="84"/>
        <v/>
      </c>
      <c r="CI36" t="str">
        <f t="shared" si="85"/>
        <v/>
      </c>
      <c r="CJ36" t="str">
        <f t="shared" si="86"/>
        <v/>
      </c>
      <c r="CK36" t="str">
        <f t="shared" si="87"/>
        <v/>
      </c>
      <c r="CL36" t="str">
        <f t="shared" si="88"/>
        <v/>
      </c>
      <c r="CM36" t="str">
        <f t="shared" si="89"/>
        <v/>
      </c>
      <c r="CN36" t="str">
        <f t="shared" si="90"/>
        <v/>
      </c>
      <c r="CO36" t="str">
        <f t="shared" si="91"/>
        <v/>
      </c>
      <c r="CP36" t="str">
        <f t="shared" si="92"/>
        <v/>
      </c>
      <c r="CQ36" t="str">
        <f t="shared" si="93"/>
        <v/>
      </c>
      <c r="CR36" t="str">
        <f t="shared" si="94"/>
        <v/>
      </c>
      <c r="CS36" t="str">
        <f t="shared" si="95"/>
        <v/>
      </c>
      <c r="CT36" t="str">
        <f t="shared" si="96"/>
        <v/>
      </c>
      <c r="CU36" t="str">
        <f t="shared" si="97"/>
        <v/>
      </c>
      <c r="CV36" t="str">
        <f t="shared" si="98"/>
        <v/>
      </c>
      <c r="CW36" t="str">
        <f t="shared" si="99"/>
        <v/>
      </c>
      <c r="CX36" t="str">
        <f t="shared" si="100"/>
        <v/>
      </c>
      <c r="CY36" t="str">
        <f t="shared" si="101"/>
        <v/>
      </c>
      <c r="CZ36" t="str">
        <f t="shared" si="102"/>
        <v/>
      </c>
      <c r="DA36" t="str">
        <f t="shared" si="103"/>
        <v/>
      </c>
      <c r="DB36" t="str">
        <f t="shared" si="104"/>
        <v/>
      </c>
      <c r="DC36" t="str">
        <f t="shared" si="105"/>
        <v/>
      </c>
      <c r="DD36" t="str">
        <f t="shared" si="106"/>
        <v/>
      </c>
      <c r="DE36" t="str">
        <f t="shared" si="107"/>
        <v/>
      </c>
      <c r="DF36" t="str">
        <f t="shared" si="108"/>
        <v/>
      </c>
      <c r="DG36" t="str">
        <f t="shared" si="109"/>
        <v/>
      </c>
      <c r="DH36" t="str">
        <f t="shared" si="110"/>
        <v/>
      </c>
      <c r="DI36" t="str">
        <f t="shared" si="111"/>
        <v/>
      </c>
      <c r="DJ36" t="str">
        <f t="shared" si="112"/>
        <v/>
      </c>
      <c r="DK36" t="str">
        <f t="shared" si="113"/>
        <v/>
      </c>
      <c r="DL36" t="str">
        <f t="shared" si="114"/>
        <v/>
      </c>
      <c r="DM36" t="str">
        <f t="shared" si="115"/>
        <v/>
      </c>
      <c r="DN36" t="str">
        <f t="shared" si="116"/>
        <v/>
      </c>
      <c r="DO36" t="str">
        <f t="shared" si="117"/>
        <v/>
      </c>
      <c r="DP36" t="str">
        <f t="shared" si="118"/>
        <v/>
      </c>
      <c r="DQ36" t="str">
        <f t="shared" si="119"/>
        <v/>
      </c>
      <c r="DR36" t="str">
        <f t="shared" si="120"/>
        <v/>
      </c>
      <c r="DS36" t="str">
        <f t="shared" si="121"/>
        <v/>
      </c>
      <c r="DT36" t="str">
        <f t="shared" si="122"/>
        <v/>
      </c>
      <c r="DU36" t="str">
        <f t="shared" si="123"/>
        <v/>
      </c>
      <c r="DV36" t="str">
        <f t="shared" si="124"/>
        <v/>
      </c>
      <c r="DW36" t="str">
        <f t="shared" si="125"/>
        <v/>
      </c>
      <c r="DX36" t="str">
        <f t="shared" si="126"/>
        <v/>
      </c>
      <c r="DY36" t="str">
        <f t="shared" si="127"/>
        <v/>
      </c>
      <c r="EA36" t="str">
        <f t="shared" si="128"/>
        <v/>
      </c>
      <c r="EB36" t="str">
        <f t="shared" si="129"/>
        <v/>
      </c>
      <c r="EC36" t="str">
        <f t="shared" si="130"/>
        <v/>
      </c>
      <c r="ED36" t="str">
        <f t="shared" si="131"/>
        <v/>
      </c>
      <c r="EE36" t="str">
        <f t="shared" si="132"/>
        <v/>
      </c>
      <c r="EF36" t="str">
        <f t="shared" si="133"/>
        <v/>
      </c>
      <c r="EG36" t="str">
        <f t="shared" si="134"/>
        <v/>
      </c>
      <c r="EH36" t="str">
        <f t="shared" si="135"/>
        <v/>
      </c>
      <c r="EI36" t="str">
        <f t="shared" si="136"/>
        <v/>
      </c>
      <c r="EJ36" t="str">
        <f t="shared" si="137"/>
        <v/>
      </c>
      <c r="EK36" t="str">
        <f t="shared" si="138"/>
        <v/>
      </c>
      <c r="EL36" t="str">
        <f t="shared" si="139"/>
        <v/>
      </c>
      <c r="EM36" t="str">
        <f t="shared" si="140"/>
        <v/>
      </c>
      <c r="EN36" t="str">
        <f t="shared" si="141"/>
        <v/>
      </c>
      <c r="EO36" t="str">
        <f t="shared" si="142"/>
        <v/>
      </c>
      <c r="EP36" t="str">
        <f t="shared" si="143"/>
        <v/>
      </c>
      <c r="ER36" t="str">
        <f t="shared" si="144"/>
        <v>25A-001.01.07.32.01.A.01Spuien 0-20% functieverlies</v>
      </c>
      <c r="ES36" t="s">
        <v>6951</v>
      </c>
      <c r="ET36" t="b">
        <v>1</v>
      </c>
      <c r="EU36" t="s">
        <v>89</v>
      </c>
      <c r="EV36" t="b">
        <v>0</v>
      </c>
      <c r="EW36" t="b">
        <v>1</v>
      </c>
      <c r="EX36">
        <v>1</v>
      </c>
      <c r="EZ36">
        <v>9</v>
      </c>
      <c r="FA36">
        <v>0</v>
      </c>
      <c r="FC36">
        <v>84</v>
      </c>
      <c r="FD36">
        <v>2</v>
      </c>
      <c r="FF36">
        <v>0</v>
      </c>
      <c r="FG36">
        <v>0</v>
      </c>
      <c r="FI36">
        <v>0</v>
      </c>
      <c r="FJ36">
        <v>16</v>
      </c>
      <c r="FL36">
        <v>1.0612999999999999</v>
      </c>
      <c r="FM36">
        <v>0.1835</v>
      </c>
      <c r="FO36" t="s">
        <v>89</v>
      </c>
    </row>
    <row r="37" spans="1:171" x14ac:dyDescent="0.25">
      <c r="A37" t="s">
        <v>7044</v>
      </c>
      <c r="B37" t="str">
        <f t="shared" si="0"/>
        <v/>
      </c>
      <c r="C37" t="str">
        <f t="shared" si="1"/>
        <v/>
      </c>
      <c r="D37" t="str">
        <f t="shared" si="2"/>
        <v/>
      </c>
      <c r="E37" t="str">
        <f t="shared" si="3"/>
        <v/>
      </c>
      <c r="F37" t="str">
        <f t="shared" si="4"/>
        <v/>
      </c>
      <c r="G37" t="str">
        <f t="shared" si="5"/>
        <v/>
      </c>
      <c r="H37" t="str">
        <f t="shared" si="6"/>
        <v/>
      </c>
      <c r="I37" t="str">
        <f t="shared" si="7"/>
        <v/>
      </c>
      <c r="J37" t="str">
        <f t="shared" si="8"/>
        <v/>
      </c>
      <c r="K37" t="str">
        <f t="shared" si="9"/>
        <v/>
      </c>
      <c r="L37" t="str">
        <f t="shared" si="10"/>
        <v/>
      </c>
      <c r="M37" t="str">
        <f t="shared" si="11"/>
        <v/>
      </c>
      <c r="N37" t="str">
        <f t="shared" si="12"/>
        <v/>
      </c>
      <c r="O37" t="str">
        <f t="shared" si="13"/>
        <v/>
      </c>
      <c r="P37" t="str">
        <f t="shared" si="14"/>
        <v/>
      </c>
      <c r="Q37" t="str">
        <f t="shared" si="15"/>
        <v/>
      </c>
      <c r="R37" t="str">
        <f t="shared" si="16"/>
        <v/>
      </c>
      <c r="S37" t="str">
        <f t="shared" si="17"/>
        <v/>
      </c>
      <c r="T37" t="str">
        <f t="shared" si="18"/>
        <v/>
      </c>
      <c r="U37" t="str">
        <f t="shared" si="19"/>
        <v/>
      </c>
      <c r="V37" t="b">
        <f t="shared" si="20"/>
        <v>1</v>
      </c>
      <c r="W37" t="b">
        <f t="shared" si="21"/>
        <v>0</v>
      </c>
      <c r="X37" t="b">
        <f t="shared" si="22"/>
        <v>0</v>
      </c>
      <c r="Y37">
        <f t="shared" si="23"/>
        <v>1</v>
      </c>
      <c r="Z37" t="str">
        <f t="shared" si="24"/>
        <v/>
      </c>
      <c r="AA37" t="str">
        <f t="shared" si="25"/>
        <v/>
      </c>
      <c r="AB37" t="str">
        <f t="shared" si="26"/>
        <v/>
      </c>
      <c r="AC37" t="str">
        <f t="shared" si="27"/>
        <v/>
      </c>
      <c r="AD37" t="str">
        <f t="shared" si="28"/>
        <v/>
      </c>
      <c r="AE37" t="str">
        <f t="shared" si="29"/>
        <v/>
      </c>
      <c r="AF37" t="str">
        <f t="shared" si="30"/>
        <v/>
      </c>
      <c r="AG37" t="str">
        <f t="shared" si="31"/>
        <v/>
      </c>
      <c r="AH37" t="str">
        <f t="shared" si="32"/>
        <v/>
      </c>
      <c r="AI37" t="str">
        <f t="shared" si="33"/>
        <v/>
      </c>
      <c r="AJ37" t="str">
        <f t="shared" si="34"/>
        <v/>
      </c>
      <c r="AK37" t="str">
        <f t="shared" si="35"/>
        <v/>
      </c>
      <c r="AL37" t="str">
        <f t="shared" si="36"/>
        <v/>
      </c>
      <c r="AM37" t="str">
        <f t="shared" si="37"/>
        <v/>
      </c>
      <c r="AN37" t="str">
        <f t="shared" si="38"/>
        <v/>
      </c>
      <c r="AO37" t="str">
        <f t="shared" si="39"/>
        <v/>
      </c>
      <c r="AP37" t="str">
        <f t="shared" si="40"/>
        <v/>
      </c>
      <c r="AQ37" t="str">
        <f t="shared" si="41"/>
        <v/>
      </c>
      <c r="AR37" t="str">
        <f t="shared" si="42"/>
        <v/>
      </c>
      <c r="AS37" t="str">
        <f t="shared" si="43"/>
        <v/>
      </c>
      <c r="AT37" t="str">
        <f t="shared" si="44"/>
        <v/>
      </c>
      <c r="AU37" t="str">
        <f t="shared" si="45"/>
        <v/>
      </c>
      <c r="AV37" t="str">
        <f t="shared" si="46"/>
        <v/>
      </c>
      <c r="AW37" t="str">
        <f t="shared" si="47"/>
        <v/>
      </c>
      <c r="AX37" t="str">
        <f t="shared" si="48"/>
        <v/>
      </c>
      <c r="AY37" t="str">
        <f t="shared" si="49"/>
        <v/>
      </c>
      <c r="AZ37" t="str">
        <f t="shared" si="50"/>
        <v/>
      </c>
      <c r="BA37" t="str">
        <f t="shared" si="51"/>
        <v/>
      </c>
      <c r="BB37" t="str">
        <f t="shared" si="52"/>
        <v/>
      </c>
      <c r="BC37" t="str">
        <f t="shared" si="53"/>
        <v/>
      </c>
      <c r="BD37" t="str">
        <f t="shared" si="54"/>
        <v/>
      </c>
      <c r="BE37" t="str">
        <f t="shared" si="55"/>
        <v/>
      </c>
      <c r="BF37" t="b">
        <f t="shared" si="56"/>
        <v>1</v>
      </c>
      <c r="BG37" t="b">
        <f t="shared" si="57"/>
        <v>0</v>
      </c>
      <c r="BH37" t="b">
        <f t="shared" si="58"/>
        <v>0</v>
      </c>
      <c r="BI37">
        <f t="shared" si="59"/>
        <v>0.01</v>
      </c>
      <c r="BJ37" t="str">
        <f t="shared" si="60"/>
        <v/>
      </c>
      <c r="BK37" t="str">
        <f t="shared" si="61"/>
        <v/>
      </c>
      <c r="BL37" t="str">
        <f t="shared" si="62"/>
        <v/>
      </c>
      <c r="BM37" t="str">
        <f t="shared" si="63"/>
        <v/>
      </c>
      <c r="BN37" t="str">
        <f t="shared" si="64"/>
        <v/>
      </c>
      <c r="BO37" t="str">
        <f t="shared" si="65"/>
        <v/>
      </c>
      <c r="BP37" t="str">
        <f t="shared" si="66"/>
        <v/>
      </c>
      <c r="BQ37" t="str">
        <f t="shared" si="67"/>
        <v/>
      </c>
      <c r="BR37" t="str">
        <f t="shared" si="68"/>
        <v/>
      </c>
      <c r="BS37" t="str">
        <f t="shared" si="69"/>
        <v/>
      </c>
      <c r="BT37" t="str">
        <f t="shared" si="70"/>
        <v/>
      </c>
      <c r="BU37" t="str">
        <f t="shared" si="71"/>
        <v/>
      </c>
      <c r="BV37" t="str">
        <f t="shared" si="72"/>
        <v/>
      </c>
      <c r="BW37" t="str">
        <f t="shared" si="73"/>
        <v/>
      </c>
      <c r="BX37" t="str">
        <f t="shared" si="74"/>
        <v/>
      </c>
      <c r="BY37" t="str">
        <f t="shared" si="75"/>
        <v/>
      </c>
      <c r="BZ37" t="str">
        <f t="shared" si="76"/>
        <v/>
      </c>
      <c r="CA37" t="str">
        <f t="shared" si="77"/>
        <v/>
      </c>
      <c r="CB37" t="str">
        <f t="shared" si="78"/>
        <v/>
      </c>
      <c r="CC37" t="str">
        <f t="shared" si="79"/>
        <v/>
      </c>
      <c r="CD37" t="str">
        <f t="shared" si="80"/>
        <v/>
      </c>
      <c r="CE37" t="str">
        <f t="shared" si="81"/>
        <v/>
      </c>
      <c r="CF37" t="str">
        <f t="shared" si="82"/>
        <v/>
      </c>
      <c r="CG37" t="str">
        <f t="shared" si="83"/>
        <v/>
      </c>
      <c r="CH37" t="str">
        <f t="shared" si="84"/>
        <v/>
      </c>
      <c r="CI37" t="str">
        <f t="shared" si="85"/>
        <v/>
      </c>
      <c r="CJ37" t="str">
        <f t="shared" si="86"/>
        <v/>
      </c>
      <c r="CK37" t="str">
        <f t="shared" si="87"/>
        <v/>
      </c>
      <c r="CL37" t="str">
        <f t="shared" si="88"/>
        <v/>
      </c>
      <c r="CM37" t="str">
        <f t="shared" si="89"/>
        <v/>
      </c>
      <c r="CN37" t="str">
        <f t="shared" si="90"/>
        <v/>
      </c>
      <c r="CO37" t="str">
        <f t="shared" si="91"/>
        <v/>
      </c>
      <c r="CP37" t="str">
        <f t="shared" si="92"/>
        <v/>
      </c>
      <c r="CQ37" t="str">
        <f t="shared" si="93"/>
        <v/>
      </c>
      <c r="CR37" t="str">
        <f t="shared" si="94"/>
        <v/>
      </c>
      <c r="CS37" t="str">
        <f t="shared" si="95"/>
        <v/>
      </c>
      <c r="CT37" t="str">
        <f t="shared" si="96"/>
        <v/>
      </c>
      <c r="CU37" t="str">
        <f t="shared" si="97"/>
        <v/>
      </c>
      <c r="CV37" t="str">
        <f t="shared" si="98"/>
        <v/>
      </c>
      <c r="CW37" t="str">
        <f t="shared" si="99"/>
        <v/>
      </c>
      <c r="CX37" t="str">
        <f t="shared" si="100"/>
        <v/>
      </c>
      <c r="CY37" t="str">
        <f t="shared" si="101"/>
        <v/>
      </c>
      <c r="CZ37" t="str">
        <f t="shared" si="102"/>
        <v/>
      </c>
      <c r="DA37" t="str">
        <f t="shared" si="103"/>
        <v/>
      </c>
      <c r="DB37" t="str">
        <f t="shared" si="104"/>
        <v/>
      </c>
      <c r="DC37" t="str">
        <f t="shared" si="105"/>
        <v/>
      </c>
      <c r="DD37" t="str">
        <f t="shared" si="106"/>
        <v/>
      </c>
      <c r="DE37" t="str">
        <f t="shared" si="107"/>
        <v/>
      </c>
      <c r="DF37" t="str">
        <f t="shared" si="108"/>
        <v/>
      </c>
      <c r="DG37" t="str">
        <f t="shared" si="109"/>
        <v/>
      </c>
      <c r="DH37" t="str">
        <f t="shared" si="110"/>
        <v/>
      </c>
      <c r="DI37" t="str">
        <f t="shared" si="111"/>
        <v/>
      </c>
      <c r="DJ37" t="str">
        <f t="shared" si="112"/>
        <v/>
      </c>
      <c r="DK37" t="str">
        <f t="shared" si="113"/>
        <v/>
      </c>
      <c r="DL37" t="str">
        <f t="shared" si="114"/>
        <v/>
      </c>
      <c r="DM37" t="str">
        <f t="shared" si="115"/>
        <v/>
      </c>
      <c r="DN37" t="b">
        <f t="shared" si="116"/>
        <v>1</v>
      </c>
      <c r="DO37" t="b">
        <f t="shared" si="117"/>
        <v>1</v>
      </c>
      <c r="DP37" t="b">
        <f t="shared" si="118"/>
        <v>1</v>
      </c>
      <c r="DQ37">
        <f t="shared" si="119"/>
        <v>2.5000000000000001E-5</v>
      </c>
      <c r="DR37" t="str">
        <f t="shared" si="120"/>
        <v/>
      </c>
      <c r="DS37" t="str">
        <f t="shared" si="121"/>
        <v/>
      </c>
      <c r="DT37" t="str">
        <f t="shared" si="122"/>
        <v/>
      </c>
      <c r="DU37" t="str">
        <f t="shared" si="123"/>
        <v/>
      </c>
      <c r="DV37" t="str">
        <f t="shared" si="124"/>
        <v/>
      </c>
      <c r="DW37" t="str">
        <f t="shared" si="125"/>
        <v/>
      </c>
      <c r="DX37" t="str">
        <f t="shared" si="126"/>
        <v/>
      </c>
      <c r="DY37" t="str">
        <f t="shared" si="127"/>
        <v/>
      </c>
      <c r="EA37" t="str">
        <f t="shared" si="128"/>
        <v/>
      </c>
      <c r="EB37" t="str">
        <f t="shared" si="129"/>
        <v/>
      </c>
      <c r="EC37" t="str">
        <f t="shared" si="130"/>
        <v/>
      </c>
      <c r="ED37" t="str">
        <f t="shared" si="131"/>
        <v/>
      </c>
      <c r="EE37" t="str">
        <f t="shared" si="132"/>
        <v/>
      </c>
      <c r="EF37" t="str">
        <f t="shared" si="133"/>
        <v/>
      </c>
      <c r="EG37" t="str">
        <f t="shared" si="134"/>
        <v/>
      </c>
      <c r="EH37" t="str">
        <f t="shared" si="135"/>
        <v/>
      </c>
      <c r="EI37" t="str">
        <f t="shared" si="136"/>
        <v/>
      </c>
      <c r="EJ37" t="str">
        <f t="shared" si="137"/>
        <v/>
      </c>
      <c r="EK37" t="str">
        <f t="shared" si="138"/>
        <v/>
      </c>
      <c r="EL37" t="str">
        <f t="shared" si="139"/>
        <v/>
      </c>
      <c r="EM37" t="str">
        <f t="shared" si="140"/>
        <v/>
      </c>
      <c r="EN37" t="str">
        <f t="shared" si="141"/>
        <v/>
      </c>
      <c r="EO37" t="str">
        <f t="shared" si="142"/>
        <v/>
      </c>
      <c r="EP37" t="str">
        <f t="shared" si="143"/>
        <v/>
      </c>
      <c r="ER37" t="str">
        <f t="shared" si="144"/>
        <v>25A-001.01.07.33.01.A.01Spuien 0-20% functieverlies</v>
      </c>
      <c r="ES37" t="s">
        <v>7003</v>
      </c>
      <c r="ET37" t="b">
        <v>1</v>
      </c>
      <c r="EU37" t="s">
        <v>89</v>
      </c>
      <c r="EV37" t="b">
        <v>1</v>
      </c>
      <c r="EW37" t="b">
        <v>0</v>
      </c>
      <c r="EX37">
        <v>1</v>
      </c>
      <c r="EZ37">
        <v>0</v>
      </c>
      <c r="FA37">
        <v>0</v>
      </c>
      <c r="FC37">
        <v>98</v>
      </c>
      <c r="FD37">
        <v>0</v>
      </c>
      <c r="FF37">
        <v>0</v>
      </c>
      <c r="FG37">
        <v>0</v>
      </c>
      <c r="FI37">
        <v>0</v>
      </c>
      <c r="FJ37">
        <v>0</v>
      </c>
      <c r="FL37">
        <v>0</v>
      </c>
      <c r="FM37">
        <v>0</v>
      </c>
      <c r="FO37" t="s">
        <v>89</v>
      </c>
    </row>
    <row r="38" spans="1:171" x14ac:dyDescent="0.25">
      <c r="A38" t="s">
        <v>10837</v>
      </c>
      <c r="B38" t="str">
        <f t="shared" si="0"/>
        <v/>
      </c>
      <c r="C38" t="str">
        <f t="shared" si="1"/>
        <v/>
      </c>
      <c r="D38" t="str">
        <f t="shared" si="2"/>
        <v/>
      </c>
      <c r="E38" t="str">
        <f t="shared" si="3"/>
        <v/>
      </c>
      <c r="F38" t="str">
        <f t="shared" si="4"/>
        <v/>
      </c>
      <c r="G38" t="str">
        <f t="shared" si="5"/>
        <v/>
      </c>
      <c r="H38" t="str">
        <f t="shared" si="6"/>
        <v/>
      </c>
      <c r="I38" t="str">
        <f t="shared" si="7"/>
        <v/>
      </c>
      <c r="J38" t="str">
        <f t="shared" si="8"/>
        <v/>
      </c>
      <c r="K38" t="str">
        <f t="shared" si="9"/>
        <v/>
      </c>
      <c r="L38" t="str">
        <f t="shared" si="10"/>
        <v/>
      </c>
      <c r="M38" t="str">
        <f t="shared" si="11"/>
        <v/>
      </c>
      <c r="N38" t="str">
        <f t="shared" si="12"/>
        <v/>
      </c>
      <c r="O38" t="str">
        <f t="shared" si="13"/>
        <v/>
      </c>
      <c r="P38" t="str">
        <f t="shared" si="14"/>
        <v/>
      </c>
      <c r="Q38" t="str">
        <f t="shared" si="15"/>
        <v/>
      </c>
      <c r="R38" t="str">
        <f t="shared" si="16"/>
        <v/>
      </c>
      <c r="S38" t="str">
        <f t="shared" si="17"/>
        <v/>
      </c>
      <c r="T38" t="str">
        <f t="shared" si="18"/>
        <v/>
      </c>
      <c r="U38" t="str">
        <f t="shared" si="19"/>
        <v/>
      </c>
      <c r="V38" t="b">
        <f t="shared" si="20"/>
        <v>1</v>
      </c>
      <c r="W38" t="b">
        <f t="shared" si="21"/>
        <v>0</v>
      </c>
      <c r="X38" t="b">
        <f t="shared" si="22"/>
        <v>0</v>
      </c>
      <c r="Y38">
        <f t="shared" si="23"/>
        <v>1</v>
      </c>
      <c r="Z38" t="str">
        <f t="shared" si="24"/>
        <v/>
      </c>
      <c r="AA38" t="str">
        <f t="shared" si="25"/>
        <v/>
      </c>
      <c r="AB38" t="str">
        <f t="shared" si="26"/>
        <v/>
      </c>
      <c r="AC38" t="str">
        <f t="shared" si="27"/>
        <v/>
      </c>
      <c r="AD38" t="str">
        <f t="shared" si="28"/>
        <v/>
      </c>
      <c r="AE38" t="str">
        <f t="shared" si="29"/>
        <v/>
      </c>
      <c r="AF38" t="str">
        <f t="shared" si="30"/>
        <v/>
      </c>
      <c r="AG38" t="str">
        <f t="shared" si="31"/>
        <v/>
      </c>
      <c r="AH38" t="str">
        <f t="shared" si="32"/>
        <v/>
      </c>
      <c r="AI38" t="str">
        <f t="shared" si="33"/>
        <v/>
      </c>
      <c r="AJ38" t="str">
        <f t="shared" si="34"/>
        <v/>
      </c>
      <c r="AK38" t="str">
        <f t="shared" si="35"/>
        <v/>
      </c>
      <c r="AL38" t="str">
        <f t="shared" si="36"/>
        <v/>
      </c>
      <c r="AM38" t="str">
        <f t="shared" si="37"/>
        <v/>
      </c>
      <c r="AN38" t="str">
        <f t="shared" si="38"/>
        <v/>
      </c>
      <c r="AO38" t="str">
        <f t="shared" si="39"/>
        <v/>
      </c>
      <c r="AP38" t="str">
        <f t="shared" si="40"/>
        <v/>
      </c>
      <c r="AQ38" t="str">
        <f t="shared" si="41"/>
        <v/>
      </c>
      <c r="AR38" t="str">
        <f t="shared" si="42"/>
        <v/>
      </c>
      <c r="AS38" t="str">
        <f t="shared" si="43"/>
        <v/>
      </c>
      <c r="AT38" t="str">
        <f t="shared" si="44"/>
        <v/>
      </c>
      <c r="AU38" t="str">
        <f t="shared" si="45"/>
        <v/>
      </c>
      <c r="AV38" t="str">
        <f t="shared" si="46"/>
        <v/>
      </c>
      <c r="AW38" t="str">
        <f t="shared" si="47"/>
        <v/>
      </c>
      <c r="AX38" t="str">
        <f t="shared" si="48"/>
        <v/>
      </c>
      <c r="AY38" t="str">
        <f t="shared" si="49"/>
        <v/>
      </c>
      <c r="AZ38" t="str">
        <f t="shared" si="50"/>
        <v/>
      </c>
      <c r="BA38" t="str">
        <f t="shared" si="51"/>
        <v/>
      </c>
      <c r="BB38" t="str">
        <f t="shared" si="52"/>
        <v/>
      </c>
      <c r="BC38" t="str">
        <f t="shared" si="53"/>
        <v/>
      </c>
      <c r="BD38" t="str">
        <f t="shared" si="54"/>
        <v/>
      </c>
      <c r="BE38" t="str">
        <f t="shared" si="55"/>
        <v/>
      </c>
      <c r="BF38" t="b">
        <f t="shared" si="56"/>
        <v>1</v>
      </c>
      <c r="BG38" t="b">
        <f t="shared" si="57"/>
        <v>0</v>
      </c>
      <c r="BH38" t="b">
        <f t="shared" si="58"/>
        <v>0</v>
      </c>
      <c r="BI38">
        <f t="shared" si="59"/>
        <v>0.01</v>
      </c>
      <c r="BJ38" t="str">
        <f t="shared" si="60"/>
        <v/>
      </c>
      <c r="BK38" t="str">
        <f t="shared" si="61"/>
        <v/>
      </c>
      <c r="BL38" t="str">
        <f t="shared" si="62"/>
        <v/>
      </c>
      <c r="BM38" t="str">
        <f t="shared" si="63"/>
        <v/>
      </c>
      <c r="BN38" t="str">
        <f t="shared" si="64"/>
        <v/>
      </c>
      <c r="BO38" t="str">
        <f t="shared" si="65"/>
        <v/>
      </c>
      <c r="BP38" t="str">
        <f t="shared" si="66"/>
        <v/>
      </c>
      <c r="BQ38" t="str">
        <f t="shared" si="67"/>
        <v/>
      </c>
      <c r="BR38" t="str">
        <f t="shared" si="68"/>
        <v/>
      </c>
      <c r="BS38" t="str">
        <f t="shared" si="69"/>
        <v/>
      </c>
      <c r="BT38" t="str">
        <f t="shared" si="70"/>
        <v/>
      </c>
      <c r="BU38" t="str">
        <f t="shared" si="71"/>
        <v/>
      </c>
      <c r="BV38" t="str">
        <f t="shared" si="72"/>
        <v/>
      </c>
      <c r="BW38" t="str">
        <f t="shared" si="73"/>
        <v/>
      </c>
      <c r="BX38" t="str">
        <f t="shared" si="74"/>
        <v/>
      </c>
      <c r="BY38" t="str">
        <f t="shared" si="75"/>
        <v/>
      </c>
      <c r="BZ38" t="str">
        <f t="shared" si="76"/>
        <v/>
      </c>
      <c r="CA38" t="str">
        <f t="shared" si="77"/>
        <v/>
      </c>
      <c r="CB38" t="str">
        <f t="shared" si="78"/>
        <v/>
      </c>
      <c r="CC38" t="str">
        <f t="shared" si="79"/>
        <v/>
      </c>
      <c r="CD38" t="str">
        <f t="shared" si="80"/>
        <v/>
      </c>
      <c r="CE38" t="str">
        <f t="shared" si="81"/>
        <v/>
      </c>
      <c r="CF38" t="str">
        <f t="shared" si="82"/>
        <v/>
      </c>
      <c r="CG38" t="str">
        <f t="shared" si="83"/>
        <v/>
      </c>
      <c r="CH38" t="str">
        <f t="shared" si="84"/>
        <v/>
      </c>
      <c r="CI38" t="str">
        <f t="shared" si="85"/>
        <v/>
      </c>
      <c r="CJ38" t="str">
        <f t="shared" si="86"/>
        <v/>
      </c>
      <c r="CK38" t="str">
        <f t="shared" si="87"/>
        <v/>
      </c>
      <c r="CL38" t="str">
        <f t="shared" si="88"/>
        <v/>
      </c>
      <c r="CM38" t="str">
        <f t="shared" si="89"/>
        <v/>
      </c>
      <c r="CN38" t="str">
        <f t="shared" si="90"/>
        <v/>
      </c>
      <c r="CO38" t="str">
        <f t="shared" si="91"/>
        <v/>
      </c>
      <c r="CP38" t="str">
        <f t="shared" si="92"/>
        <v/>
      </c>
      <c r="CQ38" t="str">
        <f t="shared" si="93"/>
        <v/>
      </c>
      <c r="CR38" t="str">
        <f t="shared" si="94"/>
        <v/>
      </c>
      <c r="CS38" t="str">
        <f t="shared" si="95"/>
        <v/>
      </c>
      <c r="CT38" t="str">
        <f t="shared" si="96"/>
        <v/>
      </c>
      <c r="CU38" t="str">
        <f t="shared" si="97"/>
        <v/>
      </c>
      <c r="CV38" t="str">
        <f t="shared" si="98"/>
        <v/>
      </c>
      <c r="CW38" t="str">
        <f t="shared" si="99"/>
        <v/>
      </c>
      <c r="CX38" t="str">
        <f t="shared" si="100"/>
        <v/>
      </c>
      <c r="CY38" t="str">
        <f t="shared" si="101"/>
        <v/>
      </c>
      <c r="CZ38" t="str">
        <f t="shared" si="102"/>
        <v/>
      </c>
      <c r="DA38" t="str">
        <f t="shared" si="103"/>
        <v/>
      </c>
      <c r="DB38" t="str">
        <f t="shared" si="104"/>
        <v/>
      </c>
      <c r="DC38" t="str">
        <f t="shared" si="105"/>
        <v/>
      </c>
      <c r="DD38" t="str">
        <f t="shared" si="106"/>
        <v/>
      </c>
      <c r="DE38" t="str">
        <f t="shared" si="107"/>
        <v/>
      </c>
      <c r="DF38" t="str">
        <f t="shared" si="108"/>
        <v/>
      </c>
      <c r="DG38" t="str">
        <f t="shared" si="109"/>
        <v/>
      </c>
      <c r="DH38" t="str">
        <f t="shared" si="110"/>
        <v/>
      </c>
      <c r="DI38" t="str">
        <f t="shared" si="111"/>
        <v/>
      </c>
      <c r="DJ38" t="str">
        <f t="shared" si="112"/>
        <v/>
      </c>
      <c r="DK38" t="str">
        <f t="shared" si="113"/>
        <v/>
      </c>
      <c r="DL38" t="str">
        <f t="shared" si="114"/>
        <v/>
      </c>
      <c r="DM38" t="str">
        <f t="shared" si="115"/>
        <v/>
      </c>
      <c r="DN38" t="b">
        <f t="shared" si="116"/>
        <v>1</v>
      </c>
      <c r="DO38" t="b">
        <f t="shared" si="117"/>
        <v>1</v>
      </c>
      <c r="DP38" t="b">
        <f t="shared" si="118"/>
        <v>1</v>
      </c>
      <c r="DQ38">
        <f t="shared" si="119"/>
        <v>2.5000000000000001E-5</v>
      </c>
      <c r="DR38" t="str">
        <f t="shared" si="120"/>
        <v/>
      </c>
      <c r="DS38" t="str">
        <f t="shared" si="121"/>
        <v/>
      </c>
      <c r="DT38" t="str">
        <f t="shared" si="122"/>
        <v/>
      </c>
      <c r="DU38" t="str">
        <f t="shared" si="123"/>
        <v/>
      </c>
      <c r="DV38" t="str">
        <f t="shared" si="124"/>
        <v/>
      </c>
      <c r="DW38" t="str">
        <f t="shared" si="125"/>
        <v/>
      </c>
      <c r="DX38" t="str">
        <f t="shared" si="126"/>
        <v/>
      </c>
      <c r="DY38" t="str">
        <f t="shared" si="127"/>
        <v/>
      </c>
      <c r="EA38" t="str">
        <f t="shared" si="128"/>
        <v/>
      </c>
      <c r="EB38" t="str">
        <f t="shared" si="129"/>
        <v/>
      </c>
      <c r="EC38" t="str">
        <f t="shared" si="130"/>
        <v/>
      </c>
      <c r="ED38" t="str">
        <f t="shared" si="131"/>
        <v/>
      </c>
      <c r="EE38" t="str">
        <f t="shared" si="132"/>
        <v/>
      </c>
      <c r="EF38" t="str">
        <f t="shared" si="133"/>
        <v/>
      </c>
      <c r="EG38" t="str">
        <f t="shared" si="134"/>
        <v/>
      </c>
      <c r="EH38" t="str">
        <f t="shared" si="135"/>
        <v/>
      </c>
      <c r="EI38" t="str">
        <f t="shared" si="136"/>
        <v/>
      </c>
      <c r="EJ38" t="str">
        <f t="shared" si="137"/>
        <v/>
      </c>
      <c r="EK38" t="str">
        <f t="shared" si="138"/>
        <v/>
      </c>
      <c r="EL38" t="str">
        <f t="shared" si="139"/>
        <v/>
      </c>
      <c r="EM38" t="str">
        <f t="shared" si="140"/>
        <v/>
      </c>
      <c r="EN38" t="str">
        <f t="shared" si="141"/>
        <v/>
      </c>
      <c r="EO38" t="str">
        <f t="shared" si="142"/>
        <v/>
      </c>
      <c r="EP38" t="str">
        <f t="shared" si="143"/>
        <v/>
      </c>
      <c r="ER38" t="str">
        <f t="shared" si="144"/>
        <v>25A-001.01.08.11.01.A.01Spuien 0-20% functieverlies</v>
      </c>
      <c r="ES38" t="s">
        <v>6954</v>
      </c>
      <c r="ET38" t="b">
        <v>1</v>
      </c>
      <c r="EU38" t="s">
        <v>89</v>
      </c>
      <c r="EV38" t="b">
        <v>0</v>
      </c>
      <c r="EW38" t="b">
        <v>1</v>
      </c>
      <c r="EX38">
        <v>1</v>
      </c>
      <c r="EZ38">
        <v>0</v>
      </c>
      <c r="FA38">
        <v>0</v>
      </c>
      <c r="FC38">
        <v>0</v>
      </c>
      <c r="FD38">
        <v>0</v>
      </c>
      <c r="FF38">
        <v>0</v>
      </c>
      <c r="FG38">
        <v>0</v>
      </c>
      <c r="FI38">
        <v>0</v>
      </c>
      <c r="FJ38">
        <v>0</v>
      </c>
      <c r="FL38">
        <v>50.039400000000001</v>
      </c>
      <c r="FM38">
        <v>50.039400000000001</v>
      </c>
      <c r="FO38" t="s">
        <v>89</v>
      </c>
    </row>
    <row r="39" spans="1:171" x14ac:dyDescent="0.25">
      <c r="A39" t="s">
        <v>10845</v>
      </c>
      <c r="B39" t="str">
        <f t="shared" si="0"/>
        <v/>
      </c>
      <c r="C39" t="str">
        <f t="shared" si="1"/>
        <v/>
      </c>
      <c r="D39" t="str">
        <f t="shared" si="2"/>
        <v/>
      </c>
      <c r="E39" t="str">
        <f t="shared" si="3"/>
        <v/>
      </c>
      <c r="F39" t="str">
        <f t="shared" si="4"/>
        <v/>
      </c>
      <c r="G39" t="str">
        <f t="shared" si="5"/>
        <v/>
      </c>
      <c r="H39" t="str">
        <f t="shared" si="6"/>
        <v/>
      </c>
      <c r="I39" t="str">
        <f t="shared" si="7"/>
        <v/>
      </c>
      <c r="J39" t="str">
        <f t="shared" si="8"/>
        <v/>
      </c>
      <c r="K39" t="str">
        <f t="shared" si="9"/>
        <v/>
      </c>
      <c r="L39" t="str">
        <f t="shared" si="10"/>
        <v/>
      </c>
      <c r="M39" t="str">
        <f t="shared" si="11"/>
        <v/>
      </c>
      <c r="N39" t="str">
        <f t="shared" si="12"/>
        <v/>
      </c>
      <c r="O39" t="str">
        <f t="shared" si="13"/>
        <v/>
      </c>
      <c r="P39" t="str">
        <f t="shared" si="14"/>
        <v/>
      </c>
      <c r="Q39" t="str">
        <f t="shared" si="15"/>
        <v/>
      </c>
      <c r="R39" t="str">
        <f t="shared" si="16"/>
        <v/>
      </c>
      <c r="S39" t="str">
        <f t="shared" si="17"/>
        <v/>
      </c>
      <c r="T39" t="str">
        <f t="shared" si="18"/>
        <v/>
      </c>
      <c r="U39" t="str">
        <f t="shared" si="19"/>
        <v/>
      </c>
      <c r="V39" t="b">
        <f t="shared" si="20"/>
        <v>1</v>
      </c>
      <c r="W39" t="b">
        <f t="shared" si="21"/>
        <v>0</v>
      </c>
      <c r="X39" t="b">
        <f t="shared" si="22"/>
        <v>1</v>
      </c>
      <c r="Y39">
        <f t="shared" si="23"/>
        <v>1</v>
      </c>
      <c r="Z39" t="str">
        <f t="shared" si="24"/>
        <v/>
      </c>
      <c r="AA39" t="str">
        <f t="shared" si="25"/>
        <v/>
      </c>
      <c r="AB39" t="str">
        <f t="shared" si="26"/>
        <v/>
      </c>
      <c r="AC39" t="str">
        <f t="shared" si="27"/>
        <v/>
      </c>
      <c r="AD39" t="str">
        <f t="shared" si="28"/>
        <v/>
      </c>
      <c r="AE39" t="str">
        <f t="shared" si="29"/>
        <v/>
      </c>
      <c r="AF39" t="str">
        <f t="shared" si="30"/>
        <v/>
      </c>
      <c r="AG39" t="str">
        <f t="shared" si="31"/>
        <v/>
      </c>
      <c r="AH39" t="str">
        <f t="shared" si="32"/>
        <v/>
      </c>
      <c r="AI39" t="str">
        <f t="shared" si="33"/>
        <v/>
      </c>
      <c r="AJ39" t="str">
        <f t="shared" si="34"/>
        <v/>
      </c>
      <c r="AK39" t="str">
        <f t="shared" si="35"/>
        <v/>
      </c>
      <c r="AL39" t="str">
        <f t="shared" si="36"/>
        <v/>
      </c>
      <c r="AM39" t="str">
        <f t="shared" si="37"/>
        <v/>
      </c>
      <c r="AN39" t="str">
        <f t="shared" si="38"/>
        <v/>
      </c>
      <c r="AO39" t="str">
        <f t="shared" si="39"/>
        <v/>
      </c>
      <c r="AP39" t="str">
        <f t="shared" si="40"/>
        <v/>
      </c>
      <c r="AQ39" t="str">
        <f t="shared" si="41"/>
        <v/>
      </c>
      <c r="AR39" t="str">
        <f t="shared" si="42"/>
        <v/>
      </c>
      <c r="AS39" t="str">
        <f t="shared" si="43"/>
        <v/>
      </c>
      <c r="AT39" t="str">
        <f t="shared" si="44"/>
        <v/>
      </c>
      <c r="AU39" t="str">
        <f t="shared" si="45"/>
        <v/>
      </c>
      <c r="AV39" t="str">
        <f t="shared" si="46"/>
        <v/>
      </c>
      <c r="AW39" t="str">
        <f t="shared" si="47"/>
        <v/>
      </c>
      <c r="AX39" t="str">
        <f t="shared" si="48"/>
        <v/>
      </c>
      <c r="AY39" t="str">
        <f t="shared" si="49"/>
        <v/>
      </c>
      <c r="AZ39" t="str">
        <f t="shared" si="50"/>
        <v/>
      </c>
      <c r="BA39" t="str">
        <f t="shared" si="51"/>
        <v/>
      </c>
      <c r="BB39" t="str">
        <f t="shared" si="52"/>
        <v/>
      </c>
      <c r="BC39" t="str">
        <f t="shared" si="53"/>
        <v/>
      </c>
      <c r="BD39" t="str">
        <f t="shared" si="54"/>
        <v/>
      </c>
      <c r="BE39" t="str">
        <f t="shared" si="55"/>
        <v/>
      </c>
      <c r="BF39" t="b">
        <f t="shared" si="56"/>
        <v>1</v>
      </c>
      <c r="BG39" t="b">
        <f t="shared" si="57"/>
        <v>0</v>
      </c>
      <c r="BH39" t="b">
        <f t="shared" si="58"/>
        <v>0</v>
      </c>
      <c r="BI39">
        <f t="shared" si="59"/>
        <v>0.01</v>
      </c>
      <c r="BJ39" t="str">
        <f t="shared" si="60"/>
        <v/>
      </c>
      <c r="BK39" t="str">
        <f t="shared" si="61"/>
        <v/>
      </c>
      <c r="BL39" t="str">
        <f t="shared" si="62"/>
        <v/>
      </c>
      <c r="BM39" t="str">
        <f t="shared" si="63"/>
        <v/>
      </c>
      <c r="BN39" t="str">
        <f t="shared" si="64"/>
        <v/>
      </c>
      <c r="BO39" t="str">
        <f t="shared" si="65"/>
        <v/>
      </c>
      <c r="BP39" t="str">
        <f t="shared" si="66"/>
        <v/>
      </c>
      <c r="BQ39" t="str">
        <f t="shared" si="67"/>
        <v/>
      </c>
      <c r="BR39" t="str">
        <f t="shared" si="68"/>
        <v/>
      </c>
      <c r="BS39" t="str">
        <f t="shared" si="69"/>
        <v/>
      </c>
      <c r="BT39" t="str">
        <f t="shared" si="70"/>
        <v/>
      </c>
      <c r="BU39" t="str">
        <f t="shared" si="71"/>
        <v/>
      </c>
      <c r="BV39" t="str">
        <f t="shared" si="72"/>
        <v/>
      </c>
      <c r="BW39" t="str">
        <f t="shared" si="73"/>
        <v/>
      </c>
      <c r="BX39" t="str">
        <f t="shared" si="74"/>
        <v/>
      </c>
      <c r="BY39" t="str">
        <f t="shared" si="75"/>
        <v/>
      </c>
      <c r="BZ39" t="str">
        <f t="shared" si="76"/>
        <v/>
      </c>
      <c r="CA39" t="str">
        <f t="shared" si="77"/>
        <v/>
      </c>
      <c r="CB39" t="str">
        <f t="shared" si="78"/>
        <v/>
      </c>
      <c r="CC39" t="str">
        <f t="shared" si="79"/>
        <v/>
      </c>
      <c r="CD39" t="str">
        <f t="shared" si="80"/>
        <v/>
      </c>
      <c r="CE39" t="str">
        <f t="shared" si="81"/>
        <v/>
      </c>
      <c r="CF39" t="str">
        <f t="shared" si="82"/>
        <v/>
      </c>
      <c r="CG39" t="str">
        <f t="shared" si="83"/>
        <v/>
      </c>
      <c r="CH39" t="str">
        <f t="shared" si="84"/>
        <v/>
      </c>
      <c r="CI39" t="str">
        <f t="shared" si="85"/>
        <v/>
      </c>
      <c r="CJ39" t="str">
        <f t="shared" si="86"/>
        <v/>
      </c>
      <c r="CK39" t="str">
        <f t="shared" si="87"/>
        <v/>
      </c>
      <c r="CL39" t="str">
        <f t="shared" si="88"/>
        <v/>
      </c>
      <c r="CM39" t="str">
        <f t="shared" si="89"/>
        <v/>
      </c>
      <c r="CN39" t="str">
        <f t="shared" si="90"/>
        <v/>
      </c>
      <c r="CO39" t="str">
        <f t="shared" si="91"/>
        <v/>
      </c>
      <c r="CP39" t="str">
        <f t="shared" si="92"/>
        <v/>
      </c>
      <c r="CQ39" t="str">
        <f t="shared" si="93"/>
        <v/>
      </c>
      <c r="CR39" t="str">
        <f t="shared" si="94"/>
        <v/>
      </c>
      <c r="CS39" t="str">
        <f t="shared" si="95"/>
        <v/>
      </c>
      <c r="CT39" t="str">
        <f t="shared" si="96"/>
        <v/>
      </c>
      <c r="CU39" t="str">
        <f t="shared" si="97"/>
        <v/>
      </c>
      <c r="CV39" t="str">
        <f t="shared" si="98"/>
        <v/>
      </c>
      <c r="CW39" t="str">
        <f t="shared" si="99"/>
        <v/>
      </c>
      <c r="CX39" t="str">
        <f t="shared" si="100"/>
        <v/>
      </c>
      <c r="CY39" t="str">
        <f t="shared" si="101"/>
        <v/>
      </c>
      <c r="CZ39" t="str">
        <f t="shared" si="102"/>
        <v/>
      </c>
      <c r="DA39" t="str">
        <f t="shared" si="103"/>
        <v/>
      </c>
      <c r="DB39" t="str">
        <f t="shared" si="104"/>
        <v/>
      </c>
      <c r="DC39" t="str">
        <f t="shared" si="105"/>
        <v/>
      </c>
      <c r="DD39" t="str">
        <f t="shared" si="106"/>
        <v/>
      </c>
      <c r="DE39" t="str">
        <f t="shared" si="107"/>
        <v/>
      </c>
      <c r="DF39" t="b">
        <f t="shared" si="108"/>
        <v>1</v>
      </c>
      <c r="DG39" t="b">
        <f t="shared" si="109"/>
        <v>1</v>
      </c>
      <c r="DH39" t="b">
        <f t="shared" si="110"/>
        <v>1</v>
      </c>
      <c r="DI39">
        <f t="shared" si="111"/>
        <v>2.5000000000000001E-4</v>
      </c>
      <c r="DJ39" t="str">
        <f t="shared" si="112"/>
        <v/>
      </c>
      <c r="DK39" t="str">
        <f t="shared" si="113"/>
        <v/>
      </c>
      <c r="DL39" t="str">
        <f t="shared" si="114"/>
        <v/>
      </c>
      <c r="DM39" t="str">
        <f t="shared" si="115"/>
        <v/>
      </c>
      <c r="DN39" t="str">
        <f t="shared" si="116"/>
        <v/>
      </c>
      <c r="DO39" t="str">
        <f t="shared" si="117"/>
        <v/>
      </c>
      <c r="DP39" t="str">
        <f t="shared" si="118"/>
        <v/>
      </c>
      <c r="DQ39" t="str">
        <f t="shared" si="119"/>
        <v/>
      </c>
      <c r="DR39" t="str">
        <f t="shared" si="120"/>
        <v/>
      </c>
      <c r="DS39" t="str">
        <f t="shared" si="121"/>
        <v/>
      </c>
      <c r="DT39" t="str">
        <f t="shared" si="122"/>
        <v/>
      </c>
      <c r="DU39" t="str">
        <f t="shared" si="123"/>
        <v/>
      </c>
      <c r="DV39" t="str">
        <f t="shared" si="124"/>
        <v/>
      </c>
      <c r="DW39" t="str">
        <f t="shared" si="125"/>
        <v/>
      </c>
      <c r="DX39" t="str">
        <f t="shared" si="126"/>
        <v/>
      </c>
      <c r="DY39" t="str">
        <f t="shared" si="127"/>
        <v/>
      </c>
      <c r="EA39" t="str">
        <f t="shared" si="128"/>
        <v/>
      </c>
      <c r="EB39" t="str">
        <f t="shared" si="129"/>
        <v/>
      </c>
      <c r="EC39" t="str">
        <f t="shared" si="130"/>
        <v/>
      </c>
      <c r="ED39" t="str">
        <f t="shared" si="131"/>
        <v/>
      </c>
      <c r="EE39" t="str">
        <f t="shared" si="132"/>
        <v/>
      </c>
      <c r="EF39" t="str">
        <f t="shared" si="133"/>
        <v/>
      </c>
      <c r="EG39" t="str">
        <f t="shared" si="134"/>
        <v/>
      </c>
      <c r="EH39" t="str">
        <f t="shared" si="135"/>
        <v/>
      </c>
      <c r="EI39" t="str">
        <f t="shared" si="136"/>
        <v/>
      </c>
      <c r="EJ39" t="str">
        <f t="shared" si="137"/>
        <v/>
      </c>
      <c r="EK39" t="str">
        <f t="shared" si="138"/>
        <v/>
      </c>
      <c r="EL39" t="str">
        <f t="shared" si="139"/>
        <v/>
      </c>
      <c r="EM39" t="str">
        <f t="shared" si="140"/>
        <v/>
      </c>
      <c r="EN39" t="str">
        <f t="shared" si="141"/>
        <v/>
      </c>
      <c r="EO39" t="str">
        <f t="shared" si="142"/>
        <v/>
      </c>
      <c r="EP39" t="str">
        <f t="shared" si="143"/>
        <v/>
      </c>
      <c r="ER39" t="str">
        <f t="shared" si="144"/>
        <v>25A-001.01.08.11.01.A.01VGM - Effect 5</v>
      </c>
      <c r="ES39" t="s">
        <v>6954</v>
      </c>
      <c r="ET39" t="b">
        <v>1</v>
      </c>
      <c r="EU39" t="s">
        <v>76</v>
      </c>
      <c r="EV39" t="b">
        <v>1</v>
      </c>
      <c r="EW39" t="b">
        <v>1</v>
      </c>
      <c r="EX39">
        <v>2.5000000000000001E-5</v>
      </c>
      <c r="EZ39">
        <v>0</v>
      </c>
      <c r="FA39">
        <v>0</v>
      </c>
      <c r="FC39">
        <v>185</v>
      </c>
      <c r="FD39">
        <v>1</v>
      </c>
      <c r="FF39">
        <v>0</v>
      </c>
      <c r="FG39">
        <v>0</v>
      </c>
      <c r="FI39">
        <v>0</v>
      </c>
      <c r="FJ39">
        <v>168</v>
      </c>
      <c r="FL39">
        <v>0.99790000000000001</v>
      </c>
      <c r="FM39">
        <v>9.7500000000000003E-2</v>
      </c>
      <c r="FO39" t="s">
        <v>863</v>
      </c>
    </row>
    <row r="40" spans="1:171" x14ac:dyDescent="0.25">
      <c r="A40" t="s">
        <v>10807</v>
      </c>
      <c r="B40" t="str">
        <f t="shared" si="0"/>
        <v/>
      </c>
      <c r="C40" t="str">
        <f t="shared" si="1"/>
        <v/>
      </c>
      <c r="D40" t="str">
        <f t="shared" si="2"/>
        <v/>
      </c>
      <c r="E40" t="str">
        <f t="shared" si="3"/>
        <v/>
      </c>
      <c r="F40" t="str">
        <f t="shared" si="4"/>
        <v/>
      </c>
      <c r="G40" t="str">
        <f t="shared" si="5"/>
        <v/>
      </c>
      <c r="H40" t="str">
        <f t="shared" si="6"/>
        <v/>
      </c>
      <c r="I40" t="str">
        <f t="shared" si="7"/>
        <v/>
      </c>
      <c r="J40" t="str">
        <f t="shared" si="8"/>
        <v/>
      </c>
      <c r="K40" t="str">
        <f t="shared" si="9"/>
        <v/>
      </c>
      <c r="L40" t="str">
        <f t="shared" si="10"/>
        <v/>
      </c>
      <c r="M40" t="str">
        <f t="shared" si="11"/>
        <v/>
      </c>
      <c r="N40" t="str">
        <f t="shared" si="12"/>
        <v/>
      </c>
      <c r="O40" t="str">
        <f t="shared" si="13"/>
        <v/>
      </c>
      <c r="P40" t="str">
        <f t="shared" si="14"/>
        <v/>
      </c>
      <c r="Q40" t="str">
        <f t="shared" si="15"/>
        <v/>
      </c>
      <c r="R40" t="str">
        <f t="shared" si="16"/>
        <v/>
      </c>
      <c r="S40" t="str">
        <f t="shared" si="17"/>
        <v/>
      </c>
      <c r="T40" t="str">
        <f t="shared" si="18"/>
        <v/>
      </c>
      <c r="U40" t="str">
        <f t="shared" si="19"/>
        <v/>
      </c>
      <c r="V40" t="b">
        <f t="shared" si="20"/>
        <v>1</v>
      </c>
      <c r="W40" t="b">
        <f t="shared" si="21"/>
        <v>0</v>
      </c>
      <c r="X40" t="b">
        <f t="shared" si="22"/>
        <v>0</v>
      </c>
      <c r="Y40">
        <f t="shared" si="23"/>
        <v>1</v>
      </c>
      <c r="Z40" t="str">
        <f t="shared" si="24"/>
        <v/>
      </c>
      <c r="AA40" t="str">
        <f t="shared" si="25"/>
        <v/>
      </c>
      <c r="AB40" t="str">
        <f t="shared" si="26"/>
        <v/>
      </c>
      <c r="AC40" t="str">
        <f t="shared" si="27"/>
        <v/>
      </c>
      <c r="AD40" t="str">
        <f t="shared" si="28"/>
        <v/>
      </c>
      <c r="AE40" t="str">
        <f t="shared" si="29"/>
        <v/>
      </c>
      <c r="AF40" t="str">
        <f t="shared" si="30"/>
        <v/>
      </c>
      <c r="AG40" t="str">
        <f t="shared" si="31"/>
        <v/>
      </c>
      <c r="AH40" t="str">
        <f t="shared" si="32"/>
        <v/>
      </c>
      <c r="AI40" t="str">
        <f t="shared" si="33"/>
        <v/>
      </c>
      <c r="AJ40" t="str">
        <f t="shared" si="34"/>
        <v/>
      </c>
      <c r="AK40" t="str">
        <f t="shared" si="35"/>
        <v/>
      </c>
      <c r="AL40" t="str">
        <f t="shared" si="36"/>
        <v/>
      </c>
      <c r="AM40" t="str">
        <f t="shared" si="37"/>
        <v/>
      </c>
      <c r="AN40" t="str">
        <f t="shared" si="38"/>
        <v/>
      </c>
      <c r="AO40" t="str">
        <f t="shared" si="39"/>
        <v/>
      </c>
      <c r="AP40" t="str">
        <f t="shared" si="40"/>
        <v/>
      </c>
      <c r="AQ40" t="str">
        <f t="shared" si="41"/>
        <v/>
      </c>
      <c r="AR40" t="str">
        <f t="shared" si="42"/>
        <v/>
      </c>
      <c r="AS40" t="str">
        <f t="shared" si="43"/>
        <v/>
      </c>
      <c r="AT40" t="str">
        <f t="shared" si="44"/>
        <v/>
      </c>
      <c r="AU40" t="str">
        <f t="shared" si="45"/>
        <v/>
      </c>
      <c r="AV40" t="str">
        <f t="shared" si="46"/>
        <v/>
      </c>
      <c r="AW40" t="str">
        <f t="shared" si="47"/>
        <v/>
      </c>
      <c r="AX40" t="str">
        <f t="shared" si="48"/>
        <v/>
      </c>
      <c r="AY40" t="str">
        <f t="shared" si="49"/>
        <v/>
      </c>
      <c r="AZ40" t="str">
        <f t="shared" si="50"/>
        <v/>
      </c>
      <c r="BA40" t="str">
        <f t="shared" si="51"/>
        <v/>
      </c>
      <c r="BB40" t="str">
        <f t="shared" si="52"/>
        <v/>
      </c>
      <c r="BC40" t="str">
        <f t="shared" si="53"/>
        <v/>
      </c>
      <c r="BD40" t="str">
        <f t="shared" si="54"/>
        <v/>
      </c>
      <c r="BE40" t="str">
        <f t="shared" si="55"/>
        <v/>
      </c>
      <c r="BF40" t="str">
        <f t="shared" si="56"/>
        <v/>
      </c>
      <c r="BG40" t="str">
        <f t="shared" si="57"/>
        <v/>
      </c>
      <c r="BH40" t="str">
        <f t="shared" si="58"/>
        <v/>
      </c>
      <c r="BI40" t="str">
        <f t="shared" si="59"/>
        <v/>
      </c>
      <c r="BJ40" t="str">
        <f t="shared" si="60"/>
        <v/>
      </c>
      <c r="BK40" t="str">
        <f t="shared" si="61"/>
        <v/>
      </c>
      <c r="BL40" t="str">
        <f t="shared" si="62"/>
        <v/>
      </c>
      <c r="BM40" t="str">
        <f t="shared" si="63"/>
        <v/>
      </c>
      <c r="BN40" t="str">
        <f t="shared" si="64"/>
        <v/>
      </c>
      <c r="BO40" t="str">
        <f t="shared" si="65"/>
        <v/>
      </c>
      <c r="BP40" t="str">
        <f t="shared" si="66"/>
        <v/>
      </c>
      <c r="BQ40" t="str">
        <f t="shared" si="67"/>
        <v/>
      </c>
      <c r="BR40" t="str">
        <f t="shared" si="68"/>
        <v/>
      </c>
      <c r="BS40" t="str">
        <f t="shared" si="69"/>
        <v/>
      </c>
      <c r="BT40" t="str">
        <f t="shared" si="70"/>
        <v/>
      </c>
      <c r="BU40" t="str">
        <f t="shared" si="71"/>
        <v/>
      </c>
      <c r="BV40" t="str">
        <f t="shared" si="72"/>
        <v/>
      </c>
      <c r="BW40" t="str">
        <f t="shared" si="73"/>
        <v/>
      </c>
      <c r="BX40" t="str">
        <f t="shared" si="74"/>
        <v/>
      </c>
      <c r="BY40" t="str">
        <f t="shared" si="75"/>
        <v/>
      </c>
      <c r="BZ40" t="str">
        <f t="shared" si="76"/>
        <v/>
      </c>
      <c r="CA40" t="str">
        <f t="shared" si="77"/>
        <v/>
      </c>
      <c r="CB40" t="str">
        <f t="shared" si="78"/>
        <v/>
      </c>
      <c r="CC40" t="str">
        <f t="shared" si="79"/>
        <v/>
      </c>
      <c r="CD40" t="str">
        <f t="shared" si="80"/>
        <v/>
      </c>
      <c r="CE40" t="str">
        <f t="shared" si="81"/>
        <v/>
      </c>
      <c r="CF40" t="str">
        <f t="shared" si="82"/>
        <v/>
      </c>
      <c r="CG40" t="str">
        <f t="shared" si="83"/>
        <v/>
      </c>
      <c r="CH40" t="str">
        <f t="shared" si="84"/>
        <v/>
      </c>
      <c r="CI40" t="str">
        <f t="shared" si="85"/>
        <v/>
      </c>
      <c r="CJ40" t="str">
        <f t="shared" si="86"/>
        <v/>
      </c>
      <c r="CK40" t="str">
        <f t="shared" si="87"/>
        <v/>
      </c>
      <c r="CL40" t="str">
        <f t="shared" si="88"/>
        <v/>
      </c>
      <c r="CM40" t="str">
        <f t="shared" si="89"/>
        <v/>
      </c>
      <c r="CN40" t="str">
        <f t="shared" si="90"/>
        <v/>
      </c>
      <c r="CO40" t="str">
        <f t="shared" si="91"/>
        <v/>
      </c>
      <c r="CP40" t="str">
        <f t="shared" si="92"/>
        <v/>
      </c>
      <c r="CQ40" t="str">
        <f t="shared" si="93"/>
        <v/>
      </c>
      <c r="CR40" t="str">
        <f t="shared" si="94"/>
        <v/>
      </c>
      <c r="CS40" t="str">
        <f t="shared" si="95"/>
        <v/>
      </c>
      <c r="CT40" t="str">
        <f t="shared" si="96"/>
        <v/>
      </c>
      <c r="CU40" t="str">
        <f t="shared" si="97"/>
        <v/>
      </c>
      <c r="CV40" t="str">
        <f t="shared" si="98"/>
        <v/>
      </c>
      <c r="CW40" t="str">
        <f t="shared" si="99"/>
        <v/>
      </c>
      <c r="CX40" t="str">
        <f t="shared" si="100"/>
        <v/>
      </c>
      <c r="CY40" t="str">
        <f t="shared" si="101"/>
        <v/>
      </c>
      <c r="CZ40" t="str">
        <f t="shared" si="102"/>
        <v/>
      </c>
      <c r="DA40" t="str">
        <f t="shared" si="103"/>
        <v/>
      </c>
      <c r="DB40" t="str">
        <f t="shared" si="104"/>
        <v/>
      </c>
      <c r="DC40" t="str">
        <f t="shared" si="105"/>
        <v/>
      </c>
      <c r="DD40" t="str">
        <f t="shared" si="106"/>
        <v/>
      </c>
      <c r="DE40" t="str">
        <f t="shared" si="107"/>
        <v/>
      </c>
      <c r="DF40" t="str">
        <f t="shared" si="108"/>
        <v/>
      </c>
      <c r="DG40" t="str">
        <f t="shared" si="109"/>
        <v/>
      </c>
      <c r="DH40" t="str">
        <f t="shared" si="110"/>
        <v/>
      </c>
      <c r="DI40" t="str">
        <f t="shared" si="111"/>
        <v/>
      </c>
      <c r="DJ40" t="str">
        <f t="shared" si="112"/>
        <v/>
      </c>
      <c r="DK40" t="str">
        <f t="shared" si="113"/>
        <v/>
      </c>
      <c r="DL40" t="str">
        <f t="shared" si="114"/>
        <v/>
      </c>
      <c r="DM40" t="str">
        <f t="shared" si="115"/>
        <v/>
      </c>
      <c r="DN40" t="str">
        <f t="shared" si="116"/>
        <v/>
      </c>
      <c r="DO40" t="str">
        <f t="shared" si="117"/>
        <v/>
      </c>
      <c r="DP40" t="str">
        <f t="shared" si="118"/>
        <v/>
      </c>
      <c r="DQ40" t="str">
        <f t="shared" si="119"/>
        <v/>
      </c>
      <c r="DR40" t="str">
        <f t="shared" si="120"/>
        <v/>
      </c>
      <c r="DS40" t="str">
        <f t="shared" si="121"/>
        <v/>
      </c>
      <c r="DT40" t="str">
        <f t="shared" si="122"/>
        <v/>
      </c>
      <c r="DU40" t="str">
        <f t="shared" si="123"/>
        <v/>
      </c>
      <c r="DV40" t="str">
        <f t="shared" si="124"/>
        <v/>
      </c>
      <c r="DW40" t="str">
        <f t="shared" si="125"/>
        <v/>
      </c>
      <c r="DX40" t="str">
        <f t="shared" si="126"/>
        <v/>
      </c>
      <c r="DY40" t="str">
        <f t="shared" si="127"/>
        <v/>
      </c>
      <c r="EA40" t="str">
        <f t="shared" si="128"/>
        <v/>
      </c>
      <c r="EB40" t="str">
        <f t="shared" si="129"/>
        <v/>
      </c>
      <c r="EC40" t="str">
        <f t="shared" si="130"/>
        <v/>
      </c>
      <c r="ED40" t="str">
        <f t="shared" si="131"/>
        <v/>
      </c>
      <c r="EE40" t="str">
        <f t="shared" si="132"/>
        <v/>
      </c>
      <c r="EF40" t="str">
        <f t="shared" si="133"/>
        <v/>
      </c>
      <c r="EG40" t="str">
        <f t="shared" si="134"/>
        <v/>
      </c>
      <c r="EH40" t="str">
        <f t="shared" si="135"/>
        <v/>
      </c>
      <c r="EI40" t="str">
        <f t="shared" si="136"/>
        <v/>
      </c>
      <c r="EJ40" t="str">
        <f t="shared" si="137"/>
        <v/>
      </c>
      <c r="EK40" t="str">
        <f t="shared" si="138"/>
        <v/>
      </c>
      <c r="EL40" t="str">
        <f t="shared" si="139"/>
        <v/>
      </c>
      <c r="EM40" t="str">
        <f t="shared" si="140"/>
        <v/>
      </c>
      <c r="EN40" t="str">
        <f t="shared" si="141"/>
        <v/>
      </c>
      <c r="EO40" t="str">
        <f t="shared" si="142"/>
        <v/>
      </c>
      <c r="EP40" t="str">
        <f t="shared" si="143"/>
        <v/>
      </c>
      <c r="ER40" t="str">
        <f t="shared" si="144"/>
        <v>25A-001.01.08.13.01.A.01Spuien 0-20% functieverlies</v>
      </c>
      <c r="ES40" t="s">
        <v>7023</v>
      </c>
      <c r="ET40" t="b">
        <v>1</v>
      </c>
      <c r="EU40" t="s">
        <v>89</v>
      </c>
      <c r="EV40" t="b">
        <v>0</v>
      </c>
      <c r="EW40" t="b">
        <v>1</v>
      </c>
      <c r="EX40">
        <v>1</v>
      </c>
      <c r="EZ40">
        <v>12</v>
      </c>
      <c r="FA40">
        <v>0</v>
      </c>
      <c r="FC40">
        <v>37</v>
      </c>
      <c r="FD40">
        <v>5</v>
      </c>
      <c r="FF40">
        <v>0</v>
      </c>
      <c r="FG40">
        <v>0</v>
      </c>
      <c r="FI40">
        <v>0</v>
      </c>
      <c r="FJ40">
        <v>40</v>
      </c>
      <c r="FL40">
        <v>3.8975</v>
      </c>
      <c r="FM40">
        <v>0.67100000000000004</v>
      </c>
      <c r="FO40" t="s">
        <v>89</v>
      </c>
    </row>
    <row r="41" spans="1:171" x14ac:dyDescent="0.25">
      <c r="A41" t="s">
        <v>6940</v>
      </c>
      <c r="B41" t="str">
        <f t="shared" si="0"/>
        <v/>
      </c>
      <c r="C41" t="str">
        <f t="shared" si="1"/>
        <v/>
      </c>
      <c r="D41" t="str">
        <f t="shared" si="2"/>
        <v/>
      </c>
      <c r="E41" t="str">
        <f t="shared" si="3"/>
        <v/>
      </c>
      <c r="F41" t="str">
        <f t="shared" si="4"/>
        <v/>
      </c>
      <c r="G41" t="str">
        <f t="shared" si="5"/>
        <v/>
      </c>
      <c r="H41" t="str">
        <f t="shared" si="6"/>
        <v/>
      </c>
      <c r="I41" t="str">
        <f t="shared" si="7"/>
        <v/>
      </c>
      <c r="J41" t="str">
        <f t="shared" si="8"/>
        <v/>
      </c>
      <c r="K41" t="str">
        <f t="shared" si="9"/>
        <v/>
      </c>
      <c r="L41" t="str">
        <f t="shared" si="10"/>
        <v/>
      </c>
      <c r="M41" t="str">
        <f t="shared" si="11"/>
        <v/>
      </c>
      <c r="N41" t="str">
        <f t="shared" si="12"/>
        <v/>
      </c>
      <c r="O41" t="str">
        <f t="shared" si="13"/>
        <v/>
      </c>
      <c r="P41" t="str">
        <f t="shared" si="14"/>
        <v/>
      </c>
      <c r="Q41" t="str">
        <f t="shared" si="15"/>
        <v/>
      </c>
      <c r="R41" t="str">
        <f t="shared" si="16"/>
        <v/>
      </c>
      <c r="S41" t="str">
        <f t="shared" si="17"/>
        <v/>
      </c>
      <c r="T41" t="str">
        <f t="shared" si="18"/>
        <v/>
      </c>
      <c r="U41" t="str">
        <f t="shared" si="19"/>
        <v/>
      </c>
      <c r="V41" t="b">
        <f t="shared" si="20"/>
        <v>1</v>
      </c>
      <c r="W41" t="b">
        <f t="shared" si="21"/>
        <v>0</v>
      </c>
      <c r="X41" t="b">
        <f t="shared" si="22"/>
        <v>1</v>
      </c>
      <c r="Y41">
        <f t="shared" si="23"/>
        <v>1</v>
      </c>
      <c r="Z41" t="str">
        <f t="shared" si="24"/>
        <v/>
      </c>
      <c r="AA41" t="str">
        <f t="shared" si="25"/>
        <v/>
      </c>
      <c r="AB41" t="str">
        <f t="shared" si="26"/>
        <v/>
      </c>
      <c r="AC41" t="str">
        <f t="shared" si="27"/>
        <v/>
      </c>
      <c r="AD41" t="str">
        <f t="shared" si="28"/>
        <v/>
      </c>
      <c r="AE41" t="str">
        <f t="shared" si="29"/>
        <v/>
      </c>
      <c r="AF41" t="str">
        <f t="shared" si="30"/>
        <v/>
      </c>
      <c r="AG41" t="str">
        <f t="shared" si="31"/>
        <v/>
      </c>
      <c r="AH41" t="str">
        <f t="shared" si="32"/>
        <v/>
      </c>
      <c r="AI41" t="str">
        <f t="shared" si="33"/>
        <v/>
      </c>
      <c r="AJ41" t="str">
        <f t="shared" si="34"/>
        <v/>
      </c>
      <c r="AK41" t="str">
        <f t="shared" si="35"/>
        <v/>
      </c>
      <c r="AL41" t="str">
        <f t="shared" si="36"/>
        <v/>
      </c>
      <c r="AM41" t="str">
        <f t="shared" si="37"/>
        <v/>
      </c>
      <c r="AN41" t="str">
        <f t="shared" si="38"/>
        <v/>
      </c>
      <c r="AO41" t="str">
        <f t="shared" si="39"/>
        <v/>
      </c>
      <c r="AP41" t="str">
        <f t="shared" si="40"/>
        <v/>
      </c>
      <c r="AQ41" t="str">
        <f t="shared" si="41"/>
        <v/>
      </c>
      <c r="AR41" t="str">
        <f t="shared" si="42"/>
        <v/>
      </c>
      <c r="AS41" t="str">
        <f t="shared" si="43"/>
        <v/>
      </c>
      <c r="AT41" t="str">
        <f t="shared" si="44"/>
        <v/>
      </c>
      <c r="AU41" t="str">
        <f t="shared" si="45"/>
        <v/>
      </c>
      <c r="AV41" t="str">
        <f t="shared" si="46"/>
        <v/>
      </c>
      <c r="AW41" t="str">
        <f t="shared" si="47"/>
        <v/>
      </c>
      <c r="AX41" t="str">
        <f t="shared" si="48"/>
        <v/>
      </c>
      <c r="AY41" t="str">
        <f t="shared" si="49"/>
        <v/>
      </c>
      <c r="AZ41" t="str">
        <f t="shared" si="50"/>
        <v/>
      </c>
      <c r="BA41" t="str">
        <f t="shared" si="51"/>
        <v/>
      </c>
      <c r="BB41" t="str">
        <f t="shared" si="52"/>
        <v/>
      </c>
      <c r="BC41" t="str">
        <f t="shared" si="53"/>
        <v/>
      </c>
      <c r="BD41" t="str">
        <f t="shared" si="54"/>
        <v/>
      </c>
      <c r="BE41" t="str">
        <f t="shared" si="55"/>
        <v/>
      </c>
      <c r="BF41" t="b">
        <f t="shared" si="56"/>
        <v>1</v>
      </c>
      <c r="BG41" t="b">
        <f t="shared" si="57"/>
        <v>0</v>
      </c>
      <c r="BH41" t="b">
        <f t="shared" si="58"/>
        <v>0</v>
      </c>
      <c r="BI41">
        <f t="shared" si="59"/>
        <v>0.01</v>
      </c>
      <c r="BJ41" t="str">
        <f t="shared" si="60"/>
        <v/>
      </c>
      <c r="BK41" t="str">
        <f t="shared" si="61"/>
        <v/>
      </c>
      <c r="BL41" t="str">
        <f t="shared" si="62"/>
        <v/>
      </c>
      <c r="BM41" t="str">
        <f t="shared" si="63"/>
        <v/>
      </c>
      <c r="BN41" t="str">
        <f t="shared" si="64"/>
        <v/>
      </c>
      <c r="BO41" t="str">
        <f t="shared" si="65"/>
        <v/>
      </c>
      <c r="BP41" t="str">
        <f t="shared" si="66"/>
        <v/>
      </c>
      <c r="BQ41" t="str">
        <f t="shared" si="67"/>
        <v/>
      </c>
      <c r="BR41" t="str">
        <f t="shared" si="68"/>
        <v/>
      </c>
      <c r="BS41" t="str">
        <f t="shared" si="69"/>
        <v/>
      </c>
      <c r="BT41" t="str">
        <f t="shared" si="70"/>
        <v/>
      </c>
      <c r="BU41" t="str">
        <f t="shared" si="71"/>
        <v/>
      </c>
      <c r="BV41" t="str">
        <f t="shared" si="72"/>
        <v/>
      </c>
      <c r="BW41" t="str">
        <f t="shared" si="73"/>
        <v/>
      </c>
      <c r="BX41" t="str">
        <f t="shared" si="74"/>
        <v/>
      </c>
      <c r="BY41" t="str">
        <f t="shared" si="75"/>
        <v/>
      </c>
      <c r="BZ41" t="str">
        <f t="shared" si="76"/>
        <v/>
      </c>
      <c r="CA41" t="str">
        <f t="shared" si="77"/>
        <v/>
      </c>
      <c r="CB41" t="str">
        <f t="shared" si="78"/>
        <v/>
      </c>
      <c r="CC41" t="str">
        <f t="shared" si="79"/>
        <v/>
      </c>
      <c r="CD41" t="str">
        <f t="shared" si="80"/>
        <v/>
      </c>
      <c r="CE41" t="str">
        <f t="shared" si="81"/>
        <v/>
      </c>
      <c r="CF41" t="str">
        <f t="shared" si="82"/>
        <v/>
      </c>
      <c r="CG41" t="str">
        <f t="shared" si="83"/>
        <v/>
      </c>
      <c r="CH41" t="str">
        <f t="shared" si="84"/>
        <v/>
      </c>
      <c r="CI41" t="str">
        <f t="shared" si="85"/>
        <v/>
      </c>
      <c r="CJ41" t="str">
        <f t="shared" si="86"/>
        <v/>
      </c>
      <c r="CK41" t="str">
        <f t="shared" si="87"/>
        <v/>
      </c>
      <c r="CL41" t="str">
        <f t="shared" si="88"/>
        <v/>
      </c>
      <c r="CM41" t="str">
        <f t="shared" si="89"/>
        <v/>
      </c>
      <c r="CN41" t="str">
        <f t="shared" si="90"/>
        <v/>
      </c>
      <c r="CO41" t="str">
        <f t="shared" si="91"/>
        <v/>
      </c>
      <c r="CP41" t="str">
        <f t="shared" si="92"/>
        <v/>
      </c>
      <c r="CQ41" t="str">
        <f t="shared" si="93"/>
        <v/>
      </c>
      <c r="CR41" t="str">
        <f t="shared" si="94"/>
        <v/>
      </c>
      <c r="CS41" t="str">
        <f t="shared" si="95"/>
        <v/>
      </c>
      <c r="CT41" t="str">
        <f t="shared" si="96"/>
        <v/>
      </c>
      <c r="CU41" t="str">
        <f t="shared" si="97"/>
        <v/>
      </c>
      <c r="CV41" t="str">
        <f t="shared" si="98"/>
        <v/>
      </c>
      <c r="CW41" t="str">
        <f t="shared" si="99"/>
        <v/>
      </c>
      <c r="CX41" t="str">
        <f t="shared" si="100"/>
        <v/>
      </c>
      <c r="CY41" t="str">
        <f t="shared" si="101"/>
        <v/>
      </c>
      <c r="CZ41" t="str">
        <f t="shared" si="102"/>
        <v/>
      </c>
      <c r="DA41" t="str">
        <f t="shared" si="103"/>
        <v/>
      </c>
      <c r="DB41" t="str">
        <f t="shared" si="104"/>
        <v/>
      </c>
      <c r="DC41" t="str">
        <f t="shared" si="105"/>
        <v/>
      </c>
      <c r="DD41" t="str">
        <f t="shared" si="106"/>
        <v/>
      </c>
      <c r="DE41" t="str">
        <f t="shared" si="107"/>
        <v/>
      </c>
      <c r="DF41" t="str">
        <f t="shared" si="108"/>
        <v/>
      </c>
      <c r="DG41" t="str">
        <f t="shared" si="109"/>
        <v/>
      </c>
      <c r="DH41" t="str">
        <f t="shared" si="110"/>
        <v/>
      </c>
      <c r="DI41" t="str">
        <f t="shared" si="111"/>
        <v/>
      </c>
      <c r="DJ41" t="str">
        <f t="shared" si="112"/>
        <v/>
      </c>
      <c r="DK41" t="str">
        <f t="shared" si="113"/>
        <v/>
      </c>
      <c r="DL41" t="str">
        <f t="shared" si="114"/>
        <v/>
      </c>
      <c r="DM41" t="str">
        <f t="shared" si="115"/>
        <v/>
      </c>
      <c r="DN41" t="str">
        <f t="shared" si="116"/>
        <v/>
      </c>
      <c r="DO41" t="str">
        <f t="shared" si="117"/>
        <v/>
      </c>
      <c r="DP41" t="str">
        <f t="shared" si="118"/>
        <v/>
      </c>
      <c r="DQ41" t="str">
        <f t="shared" si="119"/>
        <v/>
      </c>
      <c r="DR41" t="str">
        <f t="shared" si="120"/>
        <v/>
      </c>
      <c r="DS41" t="str">
        <f t="shared" si="121"/>
        <v/>
      </c>
      <c r="DT41" t="str">
        <f t="shared" si="122"/>
        <v/>
      </c>
      <c r="DU41" t="str">
        <f t="shared" si="123"/>
        <v/>
      </c>
      <c r="DV41" t="str">
        <f t="shared" si="124"/>
        <v/>
      </c>
      <c r="DW41" t="str">
        <f t="shared" si="125"/>
        <v/>
      </c>
      <c r="DX41" t="str">
        <f t="shared" si="126"/>
        <v/>
      </c>
      <c r="DY41" t="str">
        <f t="shared" si="127"/>
        <v/>
      </c>
      <c r="EA41" t="str">
        <f t="shared" si="128"/>
        <v/>
      </c>
      <c r="EB41" t="str">
        <f t="shared" si="129"/>
        <v/>
      </c>
      <c r="EC41" t="str">
        <f t="shared" si="130"/>
        <v/>
      </c>
      <c r="ED41" t="str">
        <f t="shared" si="131"/>
        <v/>
      </c>
      <c r="EE41" t="str">
        <f t="shared" si="132"/>
        <v/>
      </c>
      <c r="EF41" t="str">
        <f t="shared" si="133"/>
        <v/>
      </c>
      <c r="EG41" t="str">
        <f t="shared" si="134"/>
        <v/>
      </c>
      <c r="EH41" t="str">
        <f t="shared" si="135"/>
        <v/>
      </c>
      <c r="EI41" t="str">
        <f t="shared" si="136"/>
        <v/>
      </c>
      <c r="EJ41" t="str">
        <f t="shared" si="137"/>
        <v/>
      </c>
      <c r="EK41" t="str">
        <f t="shared" si="138"/>
        <v/>
      </c>
      <c r="EL41" t="str">
        <f t="shared" si="139"/>
        <v/>
      </c>
      <c r="EM41" t="str">
        <f t="shared" si="140"/>
        <v/>
      </c>
      <c r="EN41" t="str">
        <f t="shared" si="141"/>
        <v/>
      </c>
      <c r="EO41" t="str">
        <f t="shared" si="142"/>
        <v/>
      </c>
      <c r="EP41" t="str">
        <f t="shared" si="143"/>
        <v/>
      </c>
      <c r="ER41" t="str">
        <f t="shared" si="144"/>
        <v>25A-001.01.08.13.01.A.01VGM - Effect 5</v>
      </c>
      <c r="ES41" t="s">
        <v>7023</v>
      </c>
      <c r="ET41" t="b">
        <v>1</v>
      </c>
      <c r="EU41" t="s">
        <v>76</v>
      </c>
      <c r="EV41" t="b">
        <v>1</v>
      </c>
      <c r="EW41" t="b">
        <v>1</v>
      </c>
      <c r="EX41">
        <v>2.5000000000000001E-5</v>
      </c>
      <c r="EZ41">
        <v>0</v>
      </c>
      <c r="FA41">
        <v>0</v>
      </c>
      <c r="FC41">
        <v>25</v>
      </c>
      <c r="FD41">
        <v>6</v>
      </c>
      <c r="FF41">
        <v>0</v>
      </c>
      <c r="FG41">
        <v>0</v>
      </c>
      <c r="FI41">
        <v>0</v>
      </c>
      <c r="FJ41">
        <v>48</v>
      </c>
      <c r="FL41">
        <v>4.6257000000000001</v>
      </c>
      <c r="FM41">
        <v>0.54330000000000001</v>
      </c>
      <c r="FO41" t="s">
        <v>863</v>
      </c>
    </row>
    <row r="42" spans="1:171" x14ac:dyDescent="0.25">
      <c r="A42" t="s">
        <v>6929</v>
      </c>
      <c r="B42" t="str">
        <f t="shared" si="0"/>
        <v/>
      </c>
      <c r="C42" t="str">
        <f t="shared" si="1"/>
        <v/>
      </c>
      <c r="D42" t="str">
        <f t="shared" si="2"/>
        <v/>
      </c>
      <c r="E42" t="str">
        <f t="shared" si="3"/>
        <v/>
      </c>
      <c r="F42" t="str">
        <f t="shared" si="4"/>
        <v/>
      </c>
      <c r="G42" t="str">
        <f t="shared" si="5"/>
        <v/>
      </c>
      <c r="H42" t="str">
        <f t="shared" si="6"/>
        <v/>
      </c>
      <c r="I42" t="str">
        <f t="shared" si="7"/>
        <v/>
      </c>
      <c r="J42" t="str">
        <f t="shared" si="8"/>
        <v/>
      </c>
      <c r="K42" t="str">
        <f t="shared" si="9"/>
        <v/>
      </c>
      <c r="L42" t="str">
        <f t="shared" si="10"/>
        <v/>
      </c>
      <c r="M42" t="str">
        <f t="shared" si="11"/>
        <v/>
      </c>
      <c r="N42" t="str">
        <f t="shared" si="12"/>
        <v/>
      </c>
      <c r="O42" t="str">
        <f t="shared" si="13"/>
        <v/>
      </c>
      <c r="P42" t="str">
        <f t="shared" si="14"/>
        <v/>
      </c>
      <c r="Q42" t="str">
        <f t="shared" si="15"/>
        <v/>
      </c>
      <c r="R42" t="str">
        <f t="shared" si="16"/>
        <v/>
      </c>
      <c r="S42" t="str">
        <f t="shared" si="17"/>
        <v/>
      </c>
      <c r="T42" t="str">
        <f t="shared" si="18"/>
        <v/>
      </c>
      <c r="U42" t="str">
        <f t="shared" si="19"/>
        <v/>
      </c>
      <c r="V42" t="b">
        <f t="shared" si="20"/>
        <v>1</v>
      </c>
      <c r="W42" t="b">
        <f t="shared" si="21"/>
        <v>0</v>
      </c>
      <c r="X42" t="b">
        <f t="shared" si="22"/>
        <v>1</v>
      </c>
      <c r="Y42">
        <f t="shared" si="23"/>
        <v>1</v>
      </c>
      <c r="Z42" t="str">
        <f t="shared" si="24"/>
        <v/>
      </c>
      <c r="AA42" t="str">
        <f t="shared" si="25"/>
        <v/>
      </c>
      <c r="AB42" t="str">
        <f t="shared" si="26"/>
        <v/>
      </c>
      <c r="AC42" t="str">
        <f t="shared" si="27"/>
        <v/>
      </c>
      <c r="AD42" t="str">
        <f t="shared" si="28"/>
        <v/>
      </c>
      <c r="AE42" t="str">
        <f t="shared" si="29"/>
        <v/>
      </c>
      <c r="AF42" t="str">
        <f t="shared" si="30"/>
        <v/>
      </c>
      <c r="AG42" t="str">
        <f t="shared" si="31"/>
        <v/>
      </c>
      <c r="AH42" t="str">
        <f t="shared" si="32"/>
        <v/>
      </c>
      <c r="AI42" t="str">
        <f t="shared" si="33"/>
        <v/>
      </c>
      <c r="AJ42" t="str">
        <f t="shared" si="34"/>
        <v/>
      </c>
      <c r="AK42" t="str">
        <f t="shared" si="35"/>
        <v/>
      </c>
      <c r="AL42" t="str">
        <f t="shared" si="36"/>
        <v/>
      </c>
      <c r="AM42" t="str">
        <f t="shared" si="37"/>
        <v/>
      </c>
      <c r="AN42" t="str">
        <f t="shared" si="38"/>
        <v/>
      </c>
      <c r="AO42" t="str">
        <f t="shared" si="39"/>
        <v/>
      </c>
      <c r="AP42" t="str">
        <f t="shared" si="40"/>
        <v/>
      </c>
      <c r="AQ42" t="str">
        <f t="shared" si="41"/>
        <v/>
      </c>
      <c r="AR42" t="str">
        <f t="shared" si="42"/>
        <v/>
      </c>
      <c r="AS42" t="str">
        <f t="shared" si="43"/>
        <v/>
      </c>
      <c r="AT42" t="str">
        <f t="shared" si="44"/>
        <v/>
      </c>
      <c r="AU42" t="str">
        <f t="shared" si="45"/>
        <v/>
      </c>
      <c r="AV42" t="str">
        <f t="shared" si="46"/>
        <v/>
      </c>
      <c r="AW42" t="str">
        <f t="shared" si="47"/>
        <v/>
      </c>
      <c r="AX42" t="str">
        <f t="shared" si="48"/>
        <v/>
      </c>
      <c r="AY42" t="str">
        <f t="shared" si="49"/>
        <v/>
      </c>
      <c r="AZ42" t="str">
        <f t="shared" si="50"/>
        <v/>
      </c>
      <c r="BA42" t="str">
        <f t="shared" si="51"/>
        <v/>
      </c>
      <c r="BB42" t="str">
        <f t="shared" si="52"/>
        <v/>
      </c>
      <c r="BC42" t="str">
        <f t="shared" si="53"/>
        <v/>
      </c>
      <c r="BD42" t="str">
        <f t="shared" si="54"/>
        <v/>
      </c>
      <c r="BE42" t="str">
        <f t="shared" si="55"/>
        <v/>
      </c>
      <c r="BF42" t="b">
        <f t="shared" si="56"/>
        <v>1</v>
      </c>
      <c r="BG42" t="b">
        <f t="shared" si="57"/>
        <v>0</v>
      </c>
      <c r="BH42" t="b">
        <f t="shared" si="58"/>
        <v>0</v>
      </c>
      <c r="BI42">
        <f t="shared" si="59"/>
        <v>0.01</v>
      </c>
      <c r="BJ42" t="str">
        <f t="shared" si="60"/>
        <v/>
      </c>
      <c r="BK42" t="str">
        <f t="shared" si="61"/>
        <v/>
      </c>
      <c r="BL42" t="str">
        <f t="shared" si="62"/>
        <v/>
      </c>
      <c r="BM42" t="str">
        <f t="shared" si="63"/>
        <v/>
      </c>
      <c r="BN42" t="str">
        <f t="shared" si="64"/>
        <v/>
      </c>
      <c r="BO42" t="str">
        <f t="shared" si="65"/>
        <v/>
      </c>
      <c r="BP42" t="str">
        <f t="shared" si="66"/>
        <v/>
      </c>
      <c r="BQ42" t="str">
        <f t="shared" si="67"/>
        <v/>
      </c>
      <c r="BR42" t="str">
        <f t="shared" si="68"/>
        <v/>
      </c>
      <c r="BS42" t="str">
        <f t="shared" si="69"/>
        <v/>
      </c>
      <c r="BT42" t="str">
        <f t="shared" si="70"/>
        <v/>
      </c>
      <c r="BU42" t="str">
        <f t="shared" si="71"/>
        <v/>
      </c>
      <c r="BV42" t="str">
        <f t="shared" si="72"/>
        <v/>
      </c>
      <c r="BW42" t="str">
        <f t="shared" si="73"/>
        <v/>
      </c>
      <c r="BX42" t="str">
        <f t="shared" si="74"/>
        <v/>
      </c>
      <c r="BY42" t="str">
        <f t="shared" si="75"/>
        <v/>
      </c>
      <c r="BZ42" t="str">
        <f t="shared" si="76"/>
        <v/>
      </c>
      <c r="CA42" t="str">
        <f t="shared" si="77"/>
        <v/>
      </c>
      <c r="CB42" t="str">
        <f t="shared" si="78"/>
        <v/>
      </c>
      <c r="CC42" t="str">
        <f t="shared" si="79"/>
        <v/>
      </c>
      <c r="CD42" t="str">
        <f t="shared" si="80"/>
        <v/>
      </c>
      <c r="CE42" t="str">
        <f t="shared" si="81"/>
        <v/>
      </c>
      <c r="CF42" t="str">
        <f t="shared" si="82"/>
        <v/>
      </c>
      <c r="CG42" t="str">
        <f t="shared" si="83"/>
        <v/>
      </c>
      <c r="CH42" t="str">
        <f t="shared" si="84"/>
        <v/>
      </c>
      <c r="CI42" t="str">
        <f t="shared" si="85"/>
        <v/>
      </c>
      <c r="CJ42" t="str">
        <f t="shared" si="86"/>
        <v/>
      </c>
      <c r="CK42" t="str">
        <f t="shared" si="87"/>
        <v/>
      </c>
      <c r="CL42" t="str">
        <f t="shared" si="88"/>
        <v/>
      </c>
      <c r="CM42" t="str">
        <f t="shared" si="89"/>
        <v/>
      </c>
      <c r="CN42" t="str">
        <f t="shared" si="90"/>
        <v/>
      </c>
      <c r="CO42" t="str">
        <f t="shared" si="91"/>
        <v/>
      </c>
      <c r="CP42" t="str">
        <f t="shared" si="92"/>
        <v/>
      </c>
      <c r="CQ42" t="str">
        <f t="shared" si="93"/>
        <v/>
      </c>
      <c r="CR42" t="str">
        <f t="shared" si="94"/>
        <v/>
      </c>
      <c r="CS42" t="str">
        <f t="shared" si="95"/>
        <v/>
      </c>
      <c r="CT42" t="str">
        <f t="shared" si="96"/>
        <v/>
      </c>
      <c r="CU42" t="str">
        <f t="shared" si="97"/>
        <v/>
      </c>
      <c r="CV42" t="str">
        <f t="shared" si="98"/>
        <v/>
      </c>
      <c r="CW42" t="str">
        <f t="shared" si="99"/>
        <v/>
      </c>
      <c r="CX42" t="str">
        <f t="shared" si="100"/>
        <v/>
      </c>
      <c r="CY42" t="str">
        <f t="shared" si="101"/>
        <v/>
      </c>
      <c r="CZ42" t="str">
        <f t="shared" si="102"/>
        <v/>
      </c>
      <c r="DA42" t="str">
        <f t="shared" si="103"/>
        <v/>
      </c>
      <c r="DB42" t="str">
        <f t="shared" si="104"/>
        <v/>
      </c>
      <c r="DC42" t="str">
        <f t="shared" si="105"/>
        <v/>
      </c>
      <c r="DD42" t="str">
        <f t="shared" si="106"/>
        <v/>
      </c>
      <c r="DE42" t="str">
        <f t="shared" si="107"/>
        <v/>
      </c>
      <c r="DF42" t="str">
        <f t="shared" si="108"/>
        <v/>
      </c>
      <c r="DG42" t="str">
        <f t="shared" si="109"/>
        <v/>
      </c>
      <c r="DH42" t="str">
        <f t="shared" si="110"/>
        <v/>
      </c>
      <c r="DI42" t="str">
        <f t="shared" si="111"/>
        <v/>
      </c>
      <c r="DJ42" t="str">
        <f t="shared" si="112"/>
        <v/>
      </c>
      <c r="DK42" t="str">
        <f t="shared" si="113"/>
        <v/>
      </c>
      <c r="DL42" t="str">
        <f t="shared" si="114"/>
        <v/>
      </c>
      <c r="DM42" t="str">
        <f t="shared" si="115"/>
        <v/>
      </c>
      <c r="DN42" t="str">
        <f t="shared" si="116"/>
        <v/>
      </c>
      <c r="DO42" t="str">
        <f t="shared" si="117"/>
        <v/>
      </c>
      <c r="DP42" t="str">
        <f t="shared" si="118"/>
        <v/>
      </c>
      <c r="DQ42" t="str">
        <f t="shared" si="119"/>
        <v/>
      </c>
      <c r="DR42" t="str">
        <f t="shared" si="120"/>
        <v/>
      </c>
      <c r="DS42" t="str">
        <f t="shared" si="121"/>
        <v/>
      </c>
      <c r="DT42" t="str">
        <f t="shared" si="122"/>
        <v/>
      </c>
      <c r="DU42" t="str">
        <f t="shared" si="123"/>
        <v/>
      </c>
      <c r="DV42" t="str">
        <f t="shared" si="124"/>
        <v/>
      </c>
      <c r="DW42" t="str">
        <f t="shared" si="125"/>
        <v/>
      </c>
      <c r="DX42" t="str">
        <f t="shared" si="126"/>
        <v/>
      </c>
      <c r="DY42" t="str">
        <f t="shared" si="127"/>
        <v/>
      </c>
      <c r="EA42" t="str">
        <f t="shared" si="128"/>
        <v/>
      </c>
      <c r="EB42" t="str">
        <f t="shared" si="129"/>
        <v/>
      </c>
      <c r="EC42" t="str">
        <f t="shared" si="130"/>
        <v/>
      </c>
      <c r="ED42" t="str">
        <f t="shared" si="131"/>
        <v/>
      </c>
      <c r="EE42" t="str">
        <f t="shared" si="132"/>
        <v/>
      </c>
      <c r="EF42" t="str">
        <f t="shared" si="133"/>
        <v/>
      </c>
      <c r="EG42" t="str">
        <f t="shared" si="134"/>
        <v/>
      </c>
      <c r="EH42" t="str">
        <f t="shared" si="135"/>
        <v/>
      </c>
      <c r="EI42" t="str">
        <f t="shared" si="136"/>
        <v/>
      </c>
      <c r="EJ42" t="str">
        <f t="shared" si="137"/>
        <v/>
      </c>
      <c r="EK42" t="str">
        <f t="shared" si="138"/>
        <v/>
      </c>
      <c r="EL42" t="str">
        <f t="shared" si="139"/>
        <v/>
      </c>
      <c r="EM42" t="str">
        <f t="shared" si="140"/>
        <v/>
      </c>
      <c r="EN42" t="str">
        <f t="shared" si="141"/>
        <v/>
      </c>
      <c r="EO42" t="str">
        <f t="shared" si="142"/>
        <v/>
      </c>
      <c r="EP42" t="str">
        <f t="shared" si="143"/>
        <v/>
      </c>
      <c r="ER42" t="str">
        <f t="shared" si="144"/>
        <v>25A-001.01.08.18.01.A.01VGM - Effect 5</v>
      </c>
      <c r="ES42" t="s">
        <v>7045</v>
      </c>
      <c r="ET42" t="b">
        <v>1</v>
      </c>
      <c r="EU42" t="s">
        <v>76</v>
      </c>
      <c r="EV42" t="b">
        <v>0</v>
      </c>
      <c r="EW42" t="b">
        <v>0</v>
      </c>
      <c r="EX42">
        <v>2.5000000000000001E-5</v>
      </c>
      <c r="EZ42">
        <v>0</v>
      </c>
      <c r="FA42">
        <v>0</v>
      </c>
      <c r="FC42">
        <v>0</v>
      </c>
      <c r="FD42">
        <v>6</v>
      </c>
      <c r="FF42">
        <v>0</v>
      </c>
      <c r="FG42">
        <v>0</v>
      </c>
      <c r="FI42">
        <v>0</v>
      </c>
      <c r="FJ42">
        <v>96</v>
      </c>
      <c r="FL42">
        <v>2.9594</v>
      </c>
      <c r="FM42">
        <v>6.0000000000000001E-3</v>
      </c>
      <c r="FO42" t="s">
        <v>863</v>
      </c>
    </row>
    <row r="43" spans="1:171" x14ac:dyDescent="0.25">
      <c r="A43" t="s">
        <v>6926</v>
      </c>
      <c r="B43" t="str">
        <f t="shared" si="0"/>
        <v/>
      </c>
      <c r="C43" t="str">
        <f t="shared" si="1"/>
        <v/>
      </c>
      <c r="D43" t="str">
        <f t="shared" si="2"/>
        <v/>
      </c>
      <c r="E43" t="str">
        <f t="shared" si="3"/>
        <v/>
      </c>
      <c r="F43" t="str">
        <f t="shared" si="4"/>
        <v/>
      </c>
      <c r="G43" t="str">
        <f t="shared" si="5"/>
        <v/>
      </c>
      <c r="H43" t="str">
        <f t="shared" si="6"/>
        <v/>
      </c>
      <c r="I43" t="str">
        <f t="shared" si="7"/>
        <v/>
      </c>
      <c r="J43" t="str">
        <f t="shared" si="8"/>
        <v/>
      </c>
      <c r="K43" t="str">
        <f t="shared" si="9"/>
        <v/>
      </c>
      <c r="L43" t="str">
        <f t="shared" si="10"/>
        <v/>
      </c>
      <c r="M43" t="str">
        <f t="shared" si="11"/>
        <v/>
      </c>
      <c r="N43" t="str">
        <f t="shared" si="12"/>
        <v/>
      </c>
      <c r="O43" t="str">
        <f t="shared" si="13"/>
        <v/>
      </c>
      <c r="P43" t="str">
        <f t="shared" si="14"/>
        <v/>
      </c>
      <c r="Q43" t="str">
        <f t="shared" si="15"/>
        <v/>
      </c>
      <c r="R43" t="str">
        <f t="shared" si="16"/>
        <v/>
      </c>
      <c r="S43" t="str">
        <f t="shared" si="17"/>
        <v/>
      </c>
      <c r="T43" t="str">
        <f t="shared" si="18"/>
        <v/>
      </c>
      <c r="U43" t="str">
        <f t="shared" si="19"/>
        <v/>
      </c>
      <c r="V43" t="b">
        <f t="shared" si="20"/>
        <v>1</v>
      </c>
      <c r="W43" t="b">
        <f t="shared" si="21"/>
        <v>0</v>
      </c>
      <c r="X43" t="b">
        <f t="shared" si="22"/>
        <v>1</v>
      </c>
      <c r="Y43">
        <f t="shared" si="23"/>
        <v>1</v>
      </c>
      <c r="Z43" t="str">
        <f t="shared" si="24"/>
        <v/>
      </c>
      <c r="AA43" t="str">
        <f t="shared" si="25"/>
        <v/>
      </c>
      <c r="AB43" t="str">
        <f t="shared" si="26"/>
        <v/>
      </c>
      <c r="AC43" t="str">
        <f t="shared" si="27"/>
        <v/>
      </c>
      <c r="AD43" t="str">
        <f t="shared" si="28"/>
        <v/>
      </c>
      <c r="AE43" t="str">
        <f t="shared" si="29"/>
        <v/>
      </c>
      <c r="AF43" t="str">
        <f t="shared" si="30"/>
        <v/>
      </c>
      <c r="AG43" t="str">
        <f t="shared" si="31"/>
        <v/>
      </c>
      <c r="AH43" t="str">
        <f t="shared" si="32"/>
        <v/>
      </c>
      <c r="AI43" t="str">
        <f t="shared" si="33"/>
        <v/>
      </c>
      <c r="AJ43" t="str">
        <f t="shared" si="34"/>
        <v/>
      </c>
      <c r="AK43" t="str">
        <f t="shared" si="35"/>
        <v/>
      </c>
      <c r="AL43" t="str">
        <f t="shared" si="36"/>
        <v/>
      </c>
      <c r="AM43" t="str">
        <f t="shared" si="37"/>
        <v/>
      </c>
      <c r="AN43" t="str">
        <f t="shared" si="38"/>
        <v/>
      </c>
      <c r="AO43" t="str">
        <f t="shared" si="39"/>
        <v/>
      </c>
      <c r="AP43" t="str">
        <f t="shared" si="40"/>
        <v/>
      </c>
      <c r="AQ43" t="str">
        <f t="shared" si="41"/>
        <v/>
      </c>
      <c r="AR43" t="str">
        <f t="shared" si="42"/>
        <v/>
      </c>
      <c r="AS43" t="str">
        <f t="shared" si="43"/>
        <v/>
      </c>
      <c r="AT43" t="str">
        <f t="shared" si="44"/>
        <v/>
      </c>
      <c r="AU43" t="str">
        <f t="shared" si="45"/>
        <v/>
      </c>
      <c r="AV43" t="str">
        <f t="shared" si="46"/>
        <v/>
      </c>
      <c r="AW43" t="str">
        <f t="shared" si="47"/>
        <v/>
      </c>
      <c r="AX43" t="str">
        <f t="shared" si="48"/>
        <v/>
      </c>
      <c r="AY43" t="str">
        <f t="shared" si="49"/>
        <v/>
      </c>
      <c r="AZ43" t="str">
        <f t="shared" si="50"/>
        <v/>
      </c>
      <c r="BA43" t="str">
        <f t="shared" si="51"/>
        <v/>
      </c>
      <c r="BB43" t="str">
        <f t="shared" si="52"/>
        <v/>
      </c>
      <c r="BC43" t="str">
        <f t="shared" si="53"/>
        <v/>
      </c>
      <c r="BD43" t="str">
        <f t="shared" si="54"/>
        <v/>
      </c>
      <c r="BE43" t="str">
        <f t="shared" si="55"/>
        <v/>
      </c>
      <c r="BF43" t="b">
        <f t="shared" si="56"/>
        <v>1</v>
      </c>
      <c r="BG43" t="b">
        <f t="shared" si="57"/>
        <v>0</v>
      </c>
      <c r="BH43" t="b">
        <f t="shared" si="58"/>
        <v>0</v>
      </c>
      <c r="BI43">
        <f t="shared" si="59"/>
        <v>0.01</v>
      </c>
      <c r="BJ43" t="str">
        <f t="shared" si="60"/>
        <v/>
      </c>
      <c r="BK43" t="str">
        <f t="shared" si="61"/>
        <v/>
      </c>
      <c r="BL43" t="str">
        <f t="shared" si="62"/>
        <v/>
      </c>
      <c r="BM43" t="str">
        <f t="shared" si="63"/>
        <v/>
      </c>
      <c r="BN43" t="str">
        <f t="shared" si="64"/>
        <v/>
      </c>
      <c r="BO43" t="str">
        <f t="shared" si="65"/>
        <v/>
      </c>
      <c r="BP43" t="str">
        <f t="shared" si="66"/>
        <v/>
      </c>
      <c r="BQ43" t="str">
        <f t="shared" si="67"/>
        <v/>
      </c>
      <c r="BR43" t="str">
        <f t="shared" si="68"/>
        <v/>
      </c>
      <c r="BS43" t="str">
        <f t="shared" si="69"/>
        <v/>
      </c>
      <c r="BT43" t="str">
        <f t="shared" si="70"/>
        <v/>
      </c>
      <c r="BU43" t="str">
        <f t="shared" si="71"/>
        <v/>
      </c>
      <c r="BV43" t="str">
        <f t="shared" si="72"/>
        <v/>
      </c>
      <c r="BW43" t="str">
        <f t="shared" si="73"/>
        <v/>
      </c>
      <c r="BX43" t="str">
        <f t="shared" si="74"/>
        <v/>
      </c>
      <c r="BY43" t="str">
        <f t="shared" si="75"/>
        <v/>
      </c>
      <c r="BZ43" t="str">
        <f t="shared" si="76"/>
        <v/>
      </c>
      <c r="CA43" t="str">
        <f t="shared" si="77"/>
        <v/>
      </c>
      <c r="CB43" t="str">
        <f t="shared" si="78"/>
        <v/>
      </c>
      <c r="CC43" t="str">
        <f t="shared" si="79"/>
        <v/>
      </c>
      <c r="CD43" t="str">
        <f t="shared" si="80"/>
        <v/>
      </c>
      <c r="CE43" t="str">
        <f t="shared" si="81"/>
        <v/>
      </c>
      <c r="CF43" t="str">
        <f t="shared" si="82"/>
        <v/>
      </c>
      <c r="CG43" t="str">
        <f t="shared" si="83"/>
        <v/>
      </c>
      <c r="CH43" t="str">
        <f t="shared" si="84"/>
        <v/>
      </c>
      <c r="CI43" t="str">
        <f t="shared" si="85"/>
        <v/>
      </c>
      <c r="CJ43" t="str">
        <f t="shared" si="86"/>
        <v/>
      </c>
      <c r="CK43" t="str">
        <f t="shared" si="87"/>
        <v/>
      </c>
      <c r="CL43" t="str">
        <f t="shared" si="88"/>
        <v/>
      </c>
      <c r="CM43" t="str">
        <f t="shared" si="89"/>
        <v/>
      </c>
      <c r="CN43" t="str">
        <f t="shared" si="90"/>
        <v/>
      </c>
      <c r="CO43" t="str">
        <f t="shared" si="91"/>
        <v/>
      </c>
      <c r="CP43" t="str">
        <f t="shared" si="92"/>
        <v/>
      </c>
      <c r="CQ43" t="str">
        <f t="shared" si="93"/>
        <v/>
      </c>
      <c r="CR43" t="str">
        <f t="shared" si="94"/>
        <v/>
      </c>
      <c r="CS43" t="str">
        <f t="shared" si="95"/>
        <v/>
      </c>
      <c r="CT43" t="str">
        <f t="shared" si="96"/>
        <v/>
      </c>
      <c r="CU43" t="str">
        <f t="shared" si="97"/>
        <v/>
      </c>
      <c r="CV43" t="str">
        <f t="shared" si="98"/>
        <v/>
      </c>
      <c r="CW43" t="str">
        <f t="shared" si="99"/>
        <v/>
      </c>
      <c r="CX43" t="str">
        <f t="shared" si="100"/>
        <v/>
      </c>
      <c r="CY43" t="str">
        <f t="shared" si="101"/>
        <v/>
      </c>
      <c r="CZ43" t="str">
        <f t="shared" si="102"/>
        <v/>
      </c>
      <c r="DA43" t="str">
        <f t="shared" si="103"/>
        <v/>
      </c>
      <c r="DB43" t="str">
        <f t="shared" si="104"/>
        <v/>
      </c>
      <c r="DC43" t="str">
        <f t="shared" si="105"/>
        <v/>
      </c>
      <c r="DD43" t="str">
        <f t="shared" si="106"/>
        <v/>
      </c>
      <c r="DE43" t="str">
        <f t="shared" si="107"/>
        <v/>
      </c>
      <c r="DF43" t="str">
        <f t="shared" si="108"/>
        <v/>
      </c>
      <c r="DG43" t="str">
        <f t="shared" si="109"/>
        <v/>
      </c>
      <c r="DH43" t="str">
        <f t="shared" si="110"/>
        <v/>
      </c>
      <c r="DI43" t="str">
        <f t="shared" si="111"/>
        <v/>
      </c>
      <c r="DJ43" t="str">
        <f t="shared" si="112"/>
        <v/>
      </c>
      <c r="DK43" t="str">
        <f t="shared" si="113"/>
        <v/>
      </c>
      <c r="DL43" t="str">
        <f t="shared" si="114"/>
        <v/>
      </c>
      <c r="DM43" t="str">
        <f t="shared" si="115"/>
        <v/>
      </c>
      <c r="DN43" t="str">
        <f t="shared" si="116"/>
        <v/>
      </c>
      <c r="DO43" t="str">
        <f t="shared" si="117"/>
        <v/>
      </c>
      <c r="DP43" t="str">
        <f t="shared" si="118"/>
        <v/>
      </c>
      <c r="DQ43" t="str">
        <f t="shared" si="119"/>
        <v/>
      </c>
      <c r="DR43" t="str">
        <f t="shared" si="120"/>
        <v/>
      </c>
      <c r="DS43" t="str">
        <f t="shared" si="121"/>
        <v/>
      </c>
      <c r="DT43" t="str">
        <f t="shared" si="122"/>
        <v/>
      </c>
      <c r="DU43" t="str">
        <f t="shared" si="123"/>
        <v/>
      </c>
      <c r="DV43" t="str">
        <f t="shared" si="124"/>
        <v/>
      </c>
      <c r="DW43" t="str">
        <f t="shared" si="125"/>
        <v/>
      </c>
      <c r="DX43" t="str">
        <f t="shared" si="126"/>
        <v/>
      </c>
      <c r="DY43" t="str">
        <f t="shared" si="127"/>
        <v/>
      </c>
      <c r="EA43" t="str">
        <f t="shared" si="128"/>
        <v/>
      </c>
      <c r="EB43" t="str">
        <f t="shared" si="129"/>
        <v/>
      </c>
      <c r="EC43" t="str">
        <f t="shared" si="130"/>
        <v/>
      </c>
      <c r="ED43" t="str">
        <f t="shared" si="131"/>
        <v/>
      </c>
      <c r="EE43" t="str">
        <f t="shared" si="132"/>
        <v/>
      </c>
      <c r="EF43" t="str">
        <f t="shared" si="133"/>
        <v/>
      </c>
      <c r="EG43" t="str">
        <f t="shared" si="134"/>
        <v/>
      </c>
      <c r="EH43" t="str">
        <f t="shared" si="135"/>
        <v/>
      </c>
      <c r="EI43" t="str">
        <f t="shared" si="136"/>
        <v/>
      </c>
      <c r="EJ43" t="str">
        <f t="shared" si="137"/>
        <v/>
      </c>
      <c r="EK43" t="str">
        <f t="shared" si="138"/>
        <v/>
      </c>
      <c r="EL43" t="str">
        <f t="shared" si="139"/>
        <v/>
      </c>
      <c r="EM43" t="str">
        <f t="shared" si="140"/>
        <v/>
      </c>
      <c r="EN43" t="str">
        <f t="shared" si="141"/>
        <v/>
      </c>
      <c r="EO43" t="str">
        <f t="shared" si="142"/>
        <v/>
      </c>
      <c r="EP43" t="str">
        <f t="shared" si="143"/>
        <v/>
      </c>
      <c r="ER43" t="str">
        <f t="shared" si="144"/>
        <v>25A-001.01.08.19.01.A.01Spuien 0-20% functieverlies</v>
      </c>
      <c r="ES43" t="s">
        <v>7022</v>
      </c>
      <c r="ET43" t="b">
        <v>1</v>
      </c>
      <c r="EU43" t="s">
        <v>89</v>
      </c>
      <c r="EV43" t="b">
        <v>0</v>
      </c>
      <c r="EW43" t="b">
        <v>1</v>
      </c>
      <c r="EX43">
        <v>1</v>
      </c>
      <c r="EZ43">
        <v>0</v>
      </c>
      <c r="FA43">
        <v>0</v>
      </c>
      <c r="FC43">
        <v>0</v>
      </c>
      <c r="FD43">
        <v>4</v>
      </c>
      <c r="FF43">
        <v>0</v>
      </c>
      <c r="FG43">
        <v>0</v>
      </c>
      <c r="FI43">
        <v>0</v>
      </c>
      <c r="FJ43">
        <v>16</v>
      </c>
      <c r="FL43">
        <v>2.9434</v>
      </c>
      <c r="FM43">
        <v>0.63729999999999998</v>
      </c>
      <c r="FO43" t="s">
        <v>89</v>
      </c>
    </row>
    <row r="44" spans="1:171" x14ac:dyDescent="0.25">
      <c r="A44" t="s">
        <v>7050</v>
      </c>
      <c r="B44" t="str">
        <f t="shared" si="0"/>
        <v/>
      </c>
      <c r="C44" t="str">
        <f t="shared" si="1"/>
        <v/>
      </c>
      <c r="D44" t="str">
        <f t="shared" si="2"/>
        <v/>
      </c>
      <c r="E44" t="str">
        <f t="shared" si="3"/>
        <v/>
      </c>
      <c r="F44" t="str">
        <f t="shared" si="4"/>
        <v/>
      </c>
      <c r="G44" t="str">
        <f t="shared" si="5"/>
        <v/>
      </c>
      <c r="H44" t="str">
        <f t="shared" si="6"/>
        <v/>
      </c>
      <c r="I44" t="str">
        <f t="shared" si="7"/>
        <v/>
      </c>
      <c r="J44" t="str">
        <f t="shared" si="8"/>
        <v/>
      </c>
      <c r="K44" t="str">
        <f t="shared" si="9"/>
        <v/>
      </c>
      <c r="L44" t="str">
        <f t="shared" si="10"/>
        <v/>
      </c>
      <c r="M44" t="str">
        <f t="shared" si="11"/>
        <v/>
      </c>
      <c r="N44" t="str">
        <f t="shared" si="12"/>
        <v/>
      </c>
      <c r="O44" t="str">
        <f t="shared" si="13"/>
        <v/>
      </c>
      <c r="P44" t="str">
        <f t="shared" si="14"/>
        <v/>
      </c>
      <c r="Q44" t="str">
        <f t="shared" si="15"/>
        <v/>
      </c>
      <c r="R44" t="str">
        <f t="shared" si="16"/>
        <v/>
      </c>
      <c r="S44" t="str">
        <f t="shared" si="17"/>
        <v/>
      </c>
      <c r="T44" t="str">
        <f t="shared" si="18"/>
        <v/>
      </c>
      <c r="U44" t="str">
        <f t="shared" si="19"/>
        <v/>
      </c>
      <c r="V44" t="str">
        <f t="shared" si="20"/>
        <v/>
      </c>
      <c r="W44" t="str">
        <f t="shared" si="21"/>
        <v/>
      </c>
      <c r="X44" t="str">
        <f t="shared" si="22"/>
        <v/>
      </c>
      <c r="Y44" t="str">
        <f t="shared" si="23"/>
        <v/>
      </c>
      <c r="Z44" t="str">
        <f t="shared" si="24"/>
        <v/>
      </c>
      <c r="AA44" t="str">
        <f t="shared" si="25"/>
        <v/>
      </c>
      <c r="AB44" t="str">
        <f t="shared" si="26"/>
        <v/>
      </c>
      <c r="AC44" t="str">
        <f t="shared" si="27"/>
        <v/>
      </c>
      <c r="AD44" t="str">
        <f t="shared" si="28"/>
        <v/>
      </c>
      <c r="AE44" t="str">
        <f t="shared" si="29"/>
        <v/>
      </c>
      <c r="AF44" t="str">
        <f t="shared" si="30"/>
        <v/>
      </c>
      <c r="AG44" t="str">
        <f t="shared" si="31"/>
        <v/>
      </c>
      <c r="AH44" t="str">
        <f t="shared" si="32"/>
        <v/>
      </c>
      <c r="AI44" t="str">
        <f t="shared" si="33"/>
        <v/>
      </c>
      <c r="AJ44" t="str">
        <f t="shared" si="34"/>
        <v/>
      </c>
      <c r="AK44" t="str">
        <f t="shared" si="35"/>
        <v/>
      </c>
      <c r="AL44" t="str">
        <f t="shared" si="36"/>
        <v/>
      </c>
      <c r="AM44" t="str">
        <f t="shared" si="37"/>
        <v/>
      </c>
      <c r="AN44" t="str">
        <f t="shared" si="38"/>
        <v/>
      </c>
      <c r="AO44" t="str">
        <f t="shared" si="39"/>
        <v/>
      </c>
      <c r="AP44" t="str">
        <f t="shared" si="40"/>
        <v/>
      </c>
      <c r="AQ44" t="str">
        <f t="shared" si="41"/>
        <v/>
      </c>
      <c r="AR44" t="str">
        <f t="shared" si="42"/>
        <v/>
      </c>
      <c r="AS44" t="str">
        <f t="shared" si="43"/>
        <v/>
      </c>
      <c r="AT44" t="str">
        <f t="shared" si="44"/>
        <v/>
      </c>
      <c r="AU44" t="str">
        <f t="shared" si="45"/>
        <v/>
      </c>
      <c r="AV44" t="str">
        <f t="shared" si="46"/>
        <v/>
      </c>
      <c r="AW44" t="str">
        <f t="shared" si="47"/>
        <v/>
      </c>
      <c r="AX44" t="str">
        <f t="shared" si="48"/>
        <v/>
      </c>
      <c r="AY44" t="str">
        <f t="shared" si="49"/>
        <v/>
      </c>
      <c r="AZ44" t="str">
        <f t="shared" si="50"/>
        <v/>
      </c>
      <c r="BA44" t="str">
        <f t="shared" si="51"/>
        <v/>
      </c>
      <c r="BB44" t="str">
        <f t="shared" si="52"/>
        <v/>
      </c>
      <c r="BC44" t="str">
        <f t="shared" si="53"/>
        <v/>
      </c>
      <c r="BD44" t="str">
        <f t="shared" si="54"/>
        <v/>
      </c>
      <c r="BE44" t="str">
        <f t="shared" si="55"/>
        <v/>
      </c>
      <c r="BF44" t="str">
        <f t="shared" si="56"/>
        <v/>
      </c>
      <c r="BG44" t="str">
        <f t="shared" si="57"/>
        <v/>
      </c>
      <c r="BH44" t="str">
        <f t="shared" si="58"/>
        <v/>
      </c>
      <c r="BI44" t="str">
        <f t="shared" si="59"/>
        <v/>
      </c>
      <c r="BJ44" t="str">
        <f t="shared" si="60"/>
        <v/>
      </c>
      <c r="BK44" t="str">
        <f t="shared" si="61"/>
        <v/>
      </c>
      <c r="BL44" t="str">
        <f t="shared" si="62"/>
        <v/>
      </c>
      <c r="BM44" t="str">
        <f t="shared" si="63"/>
        <v/>
      </c>
      <c r="BN44" t="str">
        <f t="shared" si="64"/>
        <v/>
      </c>
      <c r="BO44" t="str">
        <f t="shared" si="65"/>
        <v/>
      </c>
      <c r="BP44" t="str">
        <f t="shared" si="66"/>
        <v/>
      </c>
      <c r="BQ44" t="str">
        <f t="shared" si="67"/>
        <v/>
      </c>
      <c r="BR44" t="str">
        <f t="shared" si="68"/>
        <v/>
      </c>
      <c r="BS44" t="str">
        <f t="shared" si="69"/>
        <v/>
      </c>
      <c r="BT44" t="str">
        <f t="shared" si="70"/>
        <v/>
      </c>
      <c r="BU44" t="str">
        <f t="shared" si="71"/>
        <v/>
      </c>
      <c r="BV44" t="str">
        <f t="shared" si="72"/>
        <v/>
      </c>
      <c r="BW44" t="str">
        <f t="shared" si="73"/>
        <v/>
      </c>
      <c r="BX44" t="str">
        <f t="shared" si="74"/>
        <v/>
      </c>
      <c r="BY44" t="str">
        <f t="shared" si="75"/>
        <v/>
      </c>
      <c r="BZ44" t="str">
        <f t="shared" si="76"/>
        <v/>
      </c>
      <c r="CA44" t="str">
        <f t="shared" si="77"/>
        <v/>
      </c>
      <c r="CB44" t="str">
        <f t="shared" si="78"/>
        <v/>
      </c>
      <c r="CC44" t="str">
        <f t="shared" si="79"/>
        <v/>
      </c>
      <c r="CD44" t="str">
        <f t="shared" si="80"/>
        <v/>
      </c>
      <c r="CE44" t="str">
        <f t="shared" si="81"/>
        <v/>
      </c>
      <c r="CF44" t="str">
        <f t="shared" si="82"/>
        <v/>
      </c>
      <c r="CG44" t="str">
        <f t="shared" si="83"/>
        <v/>
      </c>
      <c r="CH44" t="str">
        <f t="shared" si="84"/>
        <v/>
      </c>
      <c r="CI44" t="str">
        <f t="shared" si="85"/>
        <v/>
      </c>
      <c r="CJ44" t="str">
        <f t="shared" si="86"/>
        <v/>
      </c>
      <c r="CK44" t="str">
        <f t="shared" si="87"/>
        <v/>
      </c>
      <c r="CL44" t="str">
        <f t="shared" si="88"/>
        <v/>
      </c>
      <c r="CM44" t="str">
        <f t="shared" si="89"/>
        <v/>
      </c>
      <c r="CN44" t="str">
        <f t="shared" si="90"/>
        <v/>
      </c>
      <c r="CO44" t="str">
        <f t="shared" si="91"/>
        <v/>
      </c>
      <c r="CP44" t="str">
        <f t="shared" si="92"/>
        <v/>
      </c>
      <c r="CQ44" t="str">
        <f t="shared" si="93"/>
        <v/>
      </c>
      <c r="CR44" t="str">
        <f t="shared" si="94"/>
        <v/>
      </c>
      <c r="CS44" t="str">
        <f t="shared" si="95"/>
        <v/>
      </c>
      <c r="CT44" t="str">
        <f t="shared" si="96"/>
        <v/>
      </c>
      <c r="CU44" t="str">
        <f t="shared" si="97"/>
        <v/>
      </c>
      <c r="CV44" t="str">
        <f t="shared" si="98"/>
        <v/>
      </c>
      <c r="CW44" t="str">
        <f t="shared" si="99"/>
        <v/>
      </c>
      <c r="CX44" t="str">
        <f t="shared" si="100"/>
        <v/>
      </c>
      <c r="CY44" t="str">
        <f t="shared" si="101"/>
        <v/>
      </c>
      <c r="CZ44" t="str">
        <f t="shared" si="102"/>
        <v/>
      </c>
      <c r="DA44" t="str">
        <f t="shared" si="103"/>
        <v/>
      </c>
      <c r="DB44" t="str">
        <f t="shared" si="104"/>
        <v/>
      </c>
      <c r="DC44" t="str">
        <f t="shared" si="105"/>
        <v/>
      </c>
      <c r="DD44" t="str">
        <f t="shared" si="106"/>
        <v/>
      </c>
      <c r="DE44" t="str">
        <f t="shared" si="107"/>
        <v/>
      </c>
      <c r="DF44" t="str">
        <f t="shared" si="108"/>
        <v/>
      </c>
      <c r="DG44" t="str">
        <f t="shared" si="109"/>
        <v/>
      </c>
      <c r="DH44" t="str">
        <f t="shared" si="110"/>
        <v/>
      </c>
      <c r="DI44" t="str">
        <f t="shared" si="111"/>
        <v/>
      </c>
      <c r="DJ44" t="str">
        <f t="shared" si="112"/>
        <v/>
      </c>
      <c r="DK44" t="str">
        <f t="shared" si="113"/>
        <v/>
      </c>
      <c r="DL44" t="str">
        <f t="shared" si="114"/>
        <v/>
      </c>
      <c r="DM44" t="str">
        <f t="shared" si="115"/>
        <v/>
      </c>
      <c r="DN44" t="str">
        <f t="shared" si="116"/>
        <v/>
      </c>
      <c r="DO44" t="str">
        <f t="shared" si="117"/>
        <v/>
      </c>
      <c r="DP44" t="str">
        <f t="shared" si="118"/>
        <v/>
      </c>
      <c r="DQ44" t="str">
        <f t="shared" si="119"/>
        <v/>
      </c>
      <c r="DR44" t="str">
        <f t="shared" si="120"/>
        <v/>
      </c>
      <c r="DS44" t="str">
        <f t="shared" si="121"/>
        <v/>
      </c>
      <c r="DT44" t="str">
        <f t="shared" si="122"/>
        <v/>
      </c>
      <c r="DU44" t="str">
        <f t="shared" si="123"/>
        <v/>
      </c>
      <c r="DV44" t="str">
        <f t="shared" si="124"/>
        <v/>
      </c>
      <c r="DW44" t="str">
        <f t="shared" si="125"/>
        <v/>
      </c>
      <c r="DX44" t="str">
        <f t="shared" si="126"/>
        <v/>
      </c>
      <c r="DY44" t="str">
        <f t="shared" si="127"/>
        <v/>
      </c>
      <c r="EA44" t="str">
        <f t="shared" si="128"/>
        <v/>
      </c>
      <c r="EB44" t="str">
        <f t="shared" si="129"/>
        <v/>
      </c>
      <c r="EC44" t="str">
        <f t="shared" si="130"/>
        <v/>
      </c>
      <c r="ED44" t="str">
        <f t="shared" si="131"/>
        <v/>
      </c>
      <c r="EE44" t="str">
        <f t="shared" si="132"/>
        <v/>
      </c>
      <c r="EF44" t="str">
        <f t="shared" si="133"/>
        <v/>
      </c>
      <c r="EG44" t="str">
        <f t="shared" si="134"/>
        <v/>
      </c>
      <c r="EH44" t="str">
        <f t="shared" si="135"/>
        <v/>
      </c>
      <c r="EI44" t="str">
        <f t="shared" si="136"/>
        <v/>
      </c>
      <c r="EJ44" t="str">
        <f t="shared" si="137"/>
        <v/>
      </c>
      <c r="EK44" t="str">
        <f t="shared" si="138"/>
        <v/>
      </c>
      <c r="EL44" t="str">
        <f t="shared" si="139"/>
        <v/>
      </c>
      <c r="EM44" t="str">
        <f t="shared" si="140"/>
        <v/>
      </c>
      <c r="EN44" t="str">
        <f t="shared" si="141"/>
        <v/>
      </c>
      <c r="EO44" t="str">
        <f t="shared" si="142"/>
        <v/>
      </c>
      <c r="EP44" t="str">
        <f t="shared" si="143"/>
        <v/>
      </c>
      <c r="ER44" t="str">
        <f t="shared" si="144"/>
        <v>25A-001.01.08.19.01.A.01VGM - Effect 5</v>
      </c>
      <c r="ES44" t="s">
        <v>7022</v>
      </c>
      <c r="ET44" t="b">
        <v>1</v>
      </c>
      <c r="EU44" t="s">
        <v>76</v>
      </c>
      <c r="EV44" t="b">
        <v>1</v>
      </c>
      <c r="EW44" t="b">
        <v>1</v>
      </c>
      <c r="EX44">
        <v>2.5000000000000001E-5</v>
      </c>
      <c r="EZ44">
        <v>0</v>
      </c>
      <c r="FA44">
        <v>0</v>
      </c>
      <c r="FC44">
        <v>0</v>
      </c>
      <c r="FD44">
        <v>0</v>
      </c>
      <c r="FF44">
        <v>0</v>
      </c>
      <c r="FG44">
        <v>0</v>
      </c>
      <c r="FI44">
        <v>0</v>
      </c>
      <c r="FJ44">
        <v>0</v>
      </c>
      <c r="FL44">
        <v>0</v>
      </c>
      <c r="FM44">
        <v>0</v>
      </c>
      <c r="FO44" t="s">
        <v>863</v>
      </c>
    </row>
    <row r="45" spans="1:171" x14ac:dyDescent="0.25">
      <c r="A45" t="s">
        <v>7051</v>
      </c>
      <c r="B45" t="str">
        <f t="shared" si="0"/>
        <v/>
      </c>
      <c r="C45" t="str">
        <f t="shared" si="1"/>
        <v/>
      </c>
      <c r="D45" t="str">
        <f t="shared" si="2"/>
        <v/>
      </c>
      <c r="E45" t="str">
        <f t="shared" si="3"/>
        <v/>
      </c>
      <c r="F45" t="str">
        <f t="shared" si="4"/>
        <v/>
      </c>
      <c r="G45" t="str">
        <f t="shared" si="5"/>
        <v/>
      </c>
      <c r="H45" t="str">
        <f t="shared" si="6"/>
        <v/>
      </c>
      <c r="I45" t="str">
        <f t="shared" si="7"/>
        <v/>
      </c>
      <c r="J45" t="str">
        <f t="shared" si="8"/>
        <v/>
      </c>
      <c r="K45" t="str">
        <f t="shared" si="9"/>
        <v/>
      </c>
      <c r="L45" t="str">
        <f t="shared" si="10"/>
        <v/>
      </c>
      <c r="M45" t="str">
        <f t="shared" si="11"/>
        <v/>
      </c>
      <c r="N45" t="str">
        <f t="shared" si="12"/>
        <v/>
      </c>
      <c r="O45" t="str">
        <f t="shared" si="13"/>
        <v/>
      </c>
      <c r="P45" t="str">
        <f t="shared" si="14"/>
        <v/>
      </c>
      <c r="Q45" t="str">
        <f t="shared" si="15"/>
        <v/>
      </c>
      <c r="R45" t="str">
        <f t="shared" si="16"/>
        <v/>
      </c>
      <c r="S45" t="str">
        <f t="shared" si="17"/>
        <v/>
      </c>
      <c r="T45" t="str">
        <f t="shared" si="18"/>
        <v/>
      </c>
      <c r="U45" t="str">
        <f t="shared" si="19"/>
        <v/>
      </c>
      <c r="V45" t="str">
        <f t="shared" si="20"/>
        <v/>
      </c>
      <c r="W45" t="str">
        <f t="shared" si="21"/>
        <v/>
      </c>
      <c r="X45" t="str">
        <f t="shared" si="22"/>
        <v/>
      </c>
      <c r="Y45" t="str">
        <f t="shared" si="23"/>
        <v/>
      </c>
      <c r="Z45" t="str">
        <f t="shared" si="24"/>
        <v/>
      </c>
      <c r="AA45" t="str">
        <f t="shared" si="25"/>
        <v/>
      </c>
      <c r="AB45" t="str">
        <f t="shared" si="26"/>
        <v/>
      </c>
      <c r="AC45" t="str">
        <f t="shared" si="27"/>
        <v/>
      </c>
      <c r="AD45" t="str">
        <f t="shared" si="28"/>
        <v/>
      </c>
      <c r="AE45" t="str">
        <f t="shared" si="29"/>
        <v/>
      </c>
      <c r="AF45" t="str">
        <f t="shared" si="30"/>
        <v/>
      </c>
      <c r="AG45" t="str">
        <f t="shared" si="31"/>
        <v/>
      </c>
      <c r="AH45" t="str">
        <f t="shared" si="32"/>
        <v/>
      </c>
      <c r="AI45" t="str">
        <f t="shared" si="33"/>
        <v/>
      </c>
      <c r="AJ45" t="str">
        <f t="shared" si="34"/>
        <v/>
      </c>
      <c r="AK45" t="str">
        <f t="shared" si="35"/>
        <v/>
      </c>
      <c r="AL45" t="str">
        <f t="shared" si="36"/>
        <v/>
      </c>
      <c r="AM45" t="str">
        <f t="shared" si="37"/>
        <v/>
      </c>
      <c r="AN45" t="str">
        <f t="shared" si="38"/>
        <v/>
      </c>
      <c r="AO45" t="str">
        <f t="shared" si="39"/>
        <v/>
      </c>
      <c r="AP45" t="str">
        <f t="shared" si="40"/>
        <v/>
      </c>
      <c r="AQ45" t="str">
        <f t="shared" si="41"/>
        <v/>
      </c>
      <c r="AR45" t="str">
        <f t="shared" si="42"/>
        <v/>
      </c>
      <c r="AS45" t="str">
        <f t="shared" si="43"/>
        <v/>
      </c>
      <c r="AT45" t="str">
        <f t="shared" si="44"/>
        <v/>
      </c>
      <c r="AU45" t="str">
        <f t="shared" si="45"/>
        <v/>
      </c>
      <c r="AV45" t="str">
        <f t="shared" si="46"/>
        <v/>
      </c>
      <c r="AW45" t="str">
        <f t="shared" si="47"/>
        <v/>
      </c>
      <c r="AX45" t="str">
        <f t="shared" si="48"/>
        <v/>
      </c>
      <c r="AY45" t="str">
        <f t="shared" si="49"/>
        <v/>
      </c>
      <c r="AZ45" t="str">
        <f t="shared" si="50"/>
        <v/>
      </c>
      <c r="BA45" t="str">
        <f t="shared" si="51"/>
        <v/>
      </c>
      <c r="BB45" t="str">
        <f t="shared" si="52"/>
        <v/>
      </c>
      <c r="BC45" t="str">
        <f t="shared" si="53"/>
        <v/>
      </c>
      <c r="BD45" t="str">
        <f t="shared" si="54"/>
        <v/>
      </c>
      <c r="BE45" t="str">
        <f t="shared" si="55"/>
        <v/>
      </c>
      <c r="BF45" t="str">
        <f t="shared" si="56"/>
        <v/>
      </c>
      <c r="BG45" t="str">
        <f t="shared" si="57"/>
        <v/>
      </c>
      <c r="BH45" t="str">
        <f t="shared" si="58"/>
        <v/>
      </c>
      <c r="BI45" t="str">
        <f t="shared" si="59"/>
        <v/>
      </c>
      <c r="BJ45" t="str">
        <f t="shared" si="60"/>
        <v/>
      </c>
      <c r="BK45" t="str">
        <f t="shared" si="61"/>
        <v/>
      </c>
      <c r="BL45" t="str">
        <f t="shared" si="62"/>
        <v/>
      </c>
      <c r="BM45" t="str">
        <f t="shared" si="63"/>
        <v/>
      </c>
      <c r="BN45" t="str">
        <f t="shared" si="64"/>
        <v/>
      </c>
      <c r="BO45" t="str">
        <f t="shared" si="65"/>
        <v/>
      </c>
      <c r="BP45" t="str">
        <f t="shared" si="66"/>
        <v/>
      </c>
      <c r="BQ45" t="str">
        <f t="shared" si="67"/>
        <v/>
      </c>
      <c r="BR45" t="str">
        <f t="shared" si="68"/>
        <v/>
      </c>
      <c r="BS45" t="str">
        <f t="shared" si="69"/>
        <v/>
      </c>
      <c r="BT45" t="str">
        <f t="shared" si="70"/>
        <v/>
      </c>
      <c r="BU45" t="str">
        <f t="shared" si="71"/>
        <v/>
      </c>
      <c r="BV45" t="str">
        <f t="shared" si="72"/>
        <v/>
      </c>
      <c r="BW45" t="str">
        <f t="shared" si="73"/>
        <v/>
      </c>
      <c r="BX45" t="str">
        <f t="shared" si="74"/>
        <v/>
      </c>
      <c r="BY45" t="str">
        <f t="shared" si="75"/>
        <v/>
      </c>
      <c r="BZ45" t="str">
        <f t="shared" si="76"/>
        <v/>
      </c>
      <c r="CA45" t="str">
        <f t="shared" si="77"/>
        <v/>
      </c>
      <c r="CB45" t="str">
        <f t="shared" si="78"/>
        <v/>
      </c>
      <c r="CC45" t="str">
        <f t="shared" si="79"/>
        <v/>
      </c>
      <c r="CD45" t="str">
        <f t="shared" si="80"/>
        <v/>
      </c>
      <c r="CE45" t="str">
        <f t="shared" si="81"/>
        <v/>
      </c>
      <c r="CF45" t="str">
        <f t="shared" si="82"/>
        <v/>
      </c>
      <c r="CG45" t="str">
        <f t="shared" si="83"/>
        <v/>
      </c>
      <c r="CH45" t="str">
        <f t="shared" si="84"/>
        <v/>
      </c>
      <c r="CI45" t="str">
        <f t="shared" si="85"/>
        <v/>
      </c>
      <c r="CJ45" t="str">
        <f t="shared" si="86"/>
        <v/>
      </c>
      <c r="CK45" t="str">
        <f t="shared" si="87"/>
        <v/>
      </c>
      <c r="CL45" t="str">
        <f t="shared" si="88"/>
        <v/>
      </c>
      <c r="CM45" t="str">
        <f t="shared" si="89"/>
        <v/>
      </c>
      <c r="CN45" t="str">
        <f t="shared" si="90"/>
        <v/>
      </c>
      <c r="CO45" t="str">
        <f t="shared" si="91"/>
        <v/>
      </c>
      <c r="CP45" t="str">
        <f t="shared" si="92"/>
        <v/>
      </c>
      <c r="CQ45" t="str">
        <f t="shared" si="93"/>
        <v/>
      </c>
      <c r="CR45" t="str">
        <f t="shared" si="94"/>
        <v/>
      </c>
      <c r="CS45" t="str">
        <f t="shared" si="95"/>
        <v/>
      </c>
      <c r="CT45" t="str">
        <f t="shared" si="96"/>
        <v/>
      </c>
      <c r="CU45" t="str">
        <f t="shared" si="97"/>
        <v/>
      </c>
      <c r="CV45" t="str">
        <f t="shared" si="98"/>
        <v/>
      </c>
      <c r="CW45" t="str">
        <f t="shared" si="99"/>
        <v/>
      </c>
      <c r="CX45" t="str">
        <f t="shared" si="100"/>
        <v/>
      </c>
      <c r="CY45" t="str">
        <f t="shared" si="101"/>
        <v/>
      </c>
      <c r="CZ45" t="str">
        <f t="shared" si="102"/>
        <v/>
      </c>
      <c r="DA45" t="str">
        <f t="shared" si="103"/>
        <v/>
      </c>
      <c r="DB45" t="str">
        <f t="shared" si="104"/>
        <v/>
      </c>
      <c r="DC45" t="str">
        <f t="shared" si="105"/>
        <v/>
      </c>
      <c r="DD45" t="str">
        <f t="shared" si="106"/>
        <v/>
      </c>
      <c r="DE45" t="str">
        <f t="shared" si="107"/>
        <v/>
      </c>
      <c r="DF45" t="str">
        <f t="shared" si="108"/>
        <v/>
      </c>
      <c r="DG45" t="str">
        <f t="shared" si="109"/>
        <v/>
      </c>
      <c r="DH45" t="str">
        <f t="shared" si="110"/>
        <v/>
      </c>
      <c r="DI45" t="str">
        <f t="shared" si="111"/>
        <v/>
      </c>
      <c r="DJ45" t="str">
        <f t="shared" si="112"/>
        <v/>
      </c>
      <c r="DK45" t="str">
        <f t="shared" si="113"/>
        <v/>
      </c>
      <c r="DL45" t="str">
        <f t="shared" si="114"/>
        <v/>
      </c>
      <c r="DM45" t="str">
        <f t="shared" si="115"/>
        <v/>
      </c>
      <c r="DN45" t="str">
        <f t="shared" si="116"/>
        <v/>
      </c>
      <c r="DO45" t="str">
        <f t="shared" si="117"/>
        <v/>
      </c>
      <c r="DP45" t="str">
        <f t="shared" si="118"/>
        <v/>
      </c>
      <c r="DQ45" t="str">
        <f t="shared" si="119"/>
        <v/>
      </c>
      <c r="DR45" t="str">
        <f t="shared" si="120"/>
        <v/>
      </c>
      <c r="DS45" t="str">
        <f t="shared" si="121"/>
        <v/>
      </c>
      <c r="DT45" t="str">
        <f t="shared" si="122"/>
        <v/>
      </c>
      <c r="DU45" t="str">
        <f t="shared" si="123"/>
        <v/>
      </c>
      <c r="DV45" t="str">
        <f t="shared" si="124"/>
        <v/>
      </c>
      <c r="DW45" t="str">
        <f t="shared" si="125"/>
        <v/>
      </c>
      <c r="DX45" t="str">
        <f t="shared" si="126"/>
        <v/>
      </c>
      <c r="DY45" t="str">
        <f t="shared" si="127"/>
        <v/>
      </c>
      <c r="EA45" t="str">
        <f t="shared" si="128"/>
        <v/>
      </c>
      <c r="EB45" t="str">
        <f t="shared" si="129"/>
        <v/>
      </c>
      <c r="EC45" t="str">
        <f t="shared" si="130"/>
        <v/>
      </c>
      <c r="ED45" t="str">
        <f t="shared" si="131"/>
        <v/>
      </c>
      <c r="EE45" t="str">
        <f t="shared" si="132"/>
        <v/>
      </c>
      <c r="EF45" t="str">
        <f t="shared" si="133"/>
        <v/>
      </c>
      <c r="EG45" t="str">
        <f t="shared" si="134"/>
        <v/>
      </c>
      <c r="EH45" t="str">
        <f t="shared" si="135"/>
        <v/>
      </c>
      <c r="EI45" t="str">
        <f t="shared" si="136"/>
        <v/>
      </c>
      <c r="EJ45" t="str">
        <f t="shared" si="137"/>
        <v/>
      </c>
      <c r="EK45" t="str">
        <f t="shared" si="138"/>
        <v/>
      </c>
      <c r="EL45" t="str">
        <f t="shared" si="139"/>
        <v/>
      </c>
      <c r="EM45" t="str">
        <f t="shared" si="140"/>
        <v/>
      </c>
      <c r="EN45" t="str">
        <f t="shared" si="141"/>
        <v/>
      </c>
      <c r="EO45" t="str">
        <f t="shared" si="142"/>
        <v/>
      </c>
      <c r="EP45" t="str">
        <f t="shared" si="143"/>
        <v/>
      </c>
      <c r="ER45" t="str">
        <f t="shared" si="144"/>
        <v>25A-001.01.09.01.01.A.01VGM - Effect 3</v>
      </c>
      <c r="ES45" t="s">
        <v>10804</v>
      </c>
      <c r="ET45" t="b">
        <v>1</v>
      </c>
      <c r="EU45" t="s">
        <v>79</v>
      </c>
      <c r="EV45" t="b">
        <v>0</v>
      </c>
      <c r="EW45" t="b">
        <v>0</v>
      </c>
      <c r="EX45">
        <v>1</v>
      </c>
      <c r="EZ45">
        <v>0</v>
      </c>
      <c r="FA45">
        <v>0</v>
      </c>
      <c r="FC45">
        <v>0</v>
      </c>
      <c r="FD45">
        <v>0</v>
      </c>
      <c r="FF45">
        <v>0</v>
      </c>
      <c r="FG45">
        <v>0</v>
      </c>
      <c r="FI45">
        <v>0</v>
      </c>
      <c r="FJ45">
        <v>0</v>
      </c>
      <c r="FL45">
        <v>0</v>
      </c>
      <c r="FM45">
        <v>0</v>
      </c>
      <c r="FO45" t="s">
        <v>79</v>
      </c>
    </row>
    <row r="46" spans="1:171" x14ac:dyDescent="0.25">
      <c r="A46" t="s">
        <v>10799</v>
      </c>
      <c r="B46" t="str">
        <f t="shared" si="0"/>
        <v/>
      </c>
      <c r="C46" t="str">
        <f t="shared" si="1"/>
        <v/>
      </c>
      <c r="D46" t="str">
        <f t="shared" si="2"/>
        <v/>
      </c>
      <c r="E46" t="str">
        <f t="shared" si="3"/>
        <v/>
      </c>
      <c r="F46" t="str">
        <f t="shared" si="4"/>
        <v/>
      </c>
      <c r="G46" t="str">
        <f t="shared" si="5"/>
        <v/>
      </c>
      <c r="H46" t="str">
        <f t="shared" si="6"/>
        <v/>
      </c>
      <c r="I46" t="str">
        <f t="shared" si="7"/>
        <v/>
      </c>
      <c r="J46" t="str">
        <f t="shared" si="8"/>
        <v/>
      </c>
      <c r="K46" t="str">
        <f t="shared" si="9"/>
        <v/>
      </c>
      <c r="L46" t="str">
        <f t="shared" si="10"/>
        <v/>
      </c>
      <c r="M46" t="str">
        <f t="shared" si="11"/>
        <v/>
      </c>
      <c r="N46" t="str">
        <f t="shared" si="12"/>
        <v/>
      </c>
      <c r="O46" t="str">
        <f t="shared" si="13"/>
        <v/>
      </c>
      <c r="P46" t="str">
        <f t="shared" si="14"/>
        <v/>
      </c>
      <c r="Q46" t="str">
        <f t="shared" si="15"/>
        <v/>
      </c>
      <c r="R46" t="str">
        <f t="shared" si="16"/>
        <v/>
      </c>
      <c r="S46" t="str">
        <f t="shared" si="17"/>
        <v/>
      </c>
      <c r="T46" t="str">
        <f t="shared" si="18"/>
        <v/>
      </c>
      <c r="U46" t="str">
        <f t="shared" si="19"/>
        <v/>
      </c>
      <c r="V46" t="b">
        <f t="shared" si="20"/>
        <v>1</v>
      </c>
      <c r="W46" t="b">
        <f t="shared" si="21"/>
        <v>0</v>
      </c>
      <c r="X46" t="b">
        <f t="shared" si="22"/>
        <v>0</v>
      </c>
      <c r="Y46">
        <f t="shared" si="23"/>
        <v>1</v>
      </c>
      <c r="Z46" t="str">
        <f t="shared" si="24"/>
        <v/>
      </c>
      <c r="AA46" t="str">
        <f t="shared" si="25"/>
        <v/>
      </c>
      <c r="AB46" t="str">
        <f t="shared" si="26"/>
        <v/>
      </c>
      <c r="AC46" t="str">
        <f t="shared" si="27"/>
        <v/>
      </c>
      <c r="AD46" t="str">
        <f t="shared" si="28"/>
        <v/>
      </c>
      <c r="AE46" t="str">
        <f t="shared" si="29"/>
        <v/>
      </c>
      <c r="AF46" t="str">
        <f t="shared" si="30"/>
        <v/>
      </c>
      <c r="AG46" t="str">
        <f t="shared" si="31"/>
        <v/>
      </c>
      <c r="AH46" t="str">
        <f t="shared" si="32"/>
        <v/>
      </c>
      <c r="AI46" t="str">
        <f t="shared" si="33"/>
        <v/>
      </c>
      <c r="AJ46" t="str">
        <f t="shared" si="34"/>
        <v/>
      </c>
      <c r="AK46" t="str">
        <f t="shared" si="35"/>
        <v/>
      </c>
      <c r="AL46" t="str">
        <f t="shared" si="36"/>
        <v/>
      </c>
      <c r="AM46" t="str">
        <f t="shared" si="37"/>
        <v/>
      </c>
      <c r="AN46" t="str">
        <f t="shared" si="38"/>
        <v/>
      </c>
      <c r="AO46" t="str">
        <f t="shared" si="39"/>
        <v/>
      </c>
      <c r="AP46" t="str">
        <f t="shared" si="40"/>
        <v/>
      </c>
      <c r="AQ46" t="str">
        <f t="shared" si="41"/>
        <v/>
      </c>
      <c r="AR46" t="str">
        <f t="shared" si="42"/>
        <v/>
      </c>
      <c r="AS46" t="str">
        <f t="shared" si="43"/>
        <v/>
      </c>
      <c r="AT46" t="str">
        <f t="shared" si="44"/>
        <v/>
      </c>
      <c r="AU46" t="str">
        <f t="shared" si="45"/>
        <v/>
      </c>
      <c r="AV46" t="str">
        <f t="shared" si="46"/>
        <v/>
      </c>
      <c r="AW46" t="str">
        <f t="shared" si="47"/>
        <v/>
      </c>
      <c r="AX46" t="str">
        <f t="shared" si="48"/>
        <v/>
      </c>
      <c r="AY46" t="str">
        <f t="shared" si="49"/>
        <v/>
      </c>
      <c r="AZ46" t="str">
        <f t="shared" si="50"/>
        <v/>
      </c>
      <c r="BA46" t="str">
        <f t="shared" si="51"/>
        <v/>
      </c>
      <c r="BB46" t="str">
        <f t="shared" si="52"/>
        <v/>
      </c>
      <c r="BC46" t="str">
        <f t="shared" si="53"/>
        <v/>
      </c>
      <c r="BD46" t="str">
        <f t="shared" si="54"/>
        <v/>
      </c>
      <c r="BE46" t="str">
        <f t="shared" si="55"/>
        <v/>
      </c>
      <c r="BF46" t="str">
        <f t="shared" si="56"/>
        <v/>
      </c>
      <c r="BG46" t="str">
        <f t="shared" si="57"/>
        <v/>
      </c>
      <c r="BH46" t="str">
        <f t="shared" si="58"/>
        <v/>
      </c>
      <c r="BI46" t="str">
        <f t="shared" si="59"/>
        <v/>
      </c>
      <c r="BJ46" t="str">
        <f t="shared" si="60"/>
        <v/>
      </c>
      <c r="BK46" t="str">
        <f t="shared" si="61"/>
        <v/>
      </c>
      <c r="BL46" t="str">
        <f t="shared" si="62"/>
        <v/>
      </c>
      <c r="BM46" t="str">
        <f t="shared" si="63"/>
        <v/>
      </c>
      <c r="BN46" t="str">
        <f t="shared" si="64"/>
        <v/>
      </c>
      <c r="BO46" t="str">
        <f t="shared" si="65"/>
        <v/>
      </c>
      <c r="BP46" t="str">
        <f t="shared" si="66"/>
        <v/>
      </c>
      <c r="BQ46" t="str">
        <f t="shared" si="67"/>
        <v/>
      </c>
      <c r="BR46" t="str">
        <f t="shared" si="68"/>
        <v/>
      </c>
      <c r="BS46" t="str">
        <f t="shared" si="69"/>
        <v/>
      </c>
      <c r="BT46" t="str">
        <f t="shared" si="70"/>
        <v/>
      </c>
      <c r="BU46" t="str">
        <f t="shared" si="71"/>
        <v/>
      </c>
      <c r="BV46" t="str">
        <f t="shared" si="72"/>
        <v/>
      </c>
      <c r="BW46" t="str">
        <f t="shared" si="73"/>
        <v/>
      </c>
      <c r="BX46" t="str">
        <f t="shared" si="74"/>
        <v/>
      </c>
      <c r="BY46" t="str">
        <f t="shared" si="75"/>
        <v/>
      </c>
      <c r="BZ46" t="str">
        <f t="shared" si="76"/>
        <v/>
      </c>
      <c r="CA46" t="str">
        <f t="shared" si="77"/>
        <v/>
      </c>
      <c r="CB46" t="str">
        <f t="shared" si="78"/>
        <v/>
      </c>
      <c r="CC46" t="str">
        <f t="shared" si="79"/>
        <v/>
      </c>
      <c r="CD46" t="str">
        <f t="shared" si="80"/>
        <v/>
      </c>
      <c r="CE46" t="str">
        <f t="shared" si="81"/>
        <v/>
      </c>
      <c r="CF46" t="str">
        <f t="shared" si="82"/>
        <v/>
      </c>
      <c r="CG46" t="str">
        <f t="shared" si="83"/>
        <v/>
      </c>
      <c r="CH46" t="str">
        <f t="shared" si="84"/>
        <v/>
      </c>
      <c r="CI46" t="str">
        <f t="shared" si="85"/>
        <v/>
      </c>
      <c r="CJ46" t="str">
        <f t="shared" si="86"/>
        <v/>
      </c>
      <c r="CK46" t="str">
        <f t="shared" si="87"/>
        <v/>
      </c>
      <c r="CL46" t="str">
        <f t="shared" si="88"/>
        <v/>
      </c>
      <c r="CM46" t="str">
        <f t="shared" si="89"/>
        <v/>
      </c>
      <c r="CN46" t="str">
        <f t="shared" si="90"/>
        <v/>
      </c>
      <c r="CO46" t="str">
        <f t="shared" si="91"/>
        <v/>
      </c>
      <c r="CP46" t="str">
        <f t="shared" si="92"/>
        <v/>
      </c>
      <c r="CQ46" t="str">
        <f t="shared" si="93"/>
        <v/>
      </c>
      <c r="CR46" t="str">
        <f t="shared" si="94"/>
        <v/>
      </c>
      <c r="CS46" t="str">
        <f t="shared" si="95"/>
        <v/>
      </c>
      <c r="CT46" t="str">
        <f t="shared" si="96"/>
        <v/>
      </c>
      <c r="CU46" t="str">
        <f t="shared" si="97"/>
        <v/>
      </c>
      <c r="CV46" t="str">
        <f t="shared" si="98"/>
        <v/>
      </c>
      <c r="CW46" t="str">
        <f t="shared" si="99"/>
        <v/>
      </c>
      <c r="CX46" t="str">
        <f t="shared" si="100"/>
        <v/>
      </c>
      <c r="CY46" t="str">
        <f t="shared" si="101"/>
        <v/>
      </c>
      <c r="CZ46" t="str">
        <f t="shared" si="102"/>
        <v/>
      </c>
      <c r="DA46" t="str">
        <f t="shared" si="103"/>
        <v/>
      </c>
      <c r="DB46" t="str">
        <f t="shared" si="104"/>
        <v/>
      </c>
      <c r="DC46" t="str">
        <f t="shared" si="105"/>
        <v/>
      </c>
      <c r="DD46" t="str">
        <f t="shared" si="106"/>
        <v/>
      </c>
      <c r="DE46" t="str">
        <f t="shared" si="107"/>
        <v/>
      </c>
      <c r="DF46" t="str">
        <f t="shared" si="108"/>
        <v/>
      </c>
      <c r="DG46" t="str">
        <f t="shared" si="109"/>
        <v/>
      </c>
      <c r="DH46" t="str">
        <f t="shared" si="110"/>
        <v/>
      </c>
      <c r="DI46" t="str">
        <f t="shared" si="111"/>
        <v/>
      </c>
      <c r="DJ46" t="str">
        <f t="shared" si="112"/>
        <v/>
      </c>
      <c r="DK46" t="str">
        <f t="shared" si="113"/>
        <v/>
      </c>
      <c r="DL46" t="str">
        <f t="shared" si="114"/>
        <v/>
      </c>
      <c r="DM46" t="str">
        <f t="shared" si="115"/>
        <v/>
      </c>
      <c r="DN46" t="str">
        <f t="shared" si="116"/>
        <v/>
      </c>
      <c r="DO46" t="str">
        <f t="shared" si="117"/>
        <v/>
      </c>
      <c r="DP46" t="str">
        <f t="shared" si="118"/>
        <v/>
      </c>
      <c r="DQ46" t="str">
        <f t="shared" si="119"/>
        <v/>
      </c>
      <c r="DR46" t="str">
        <f t="shared" si="120"/>
        <v/>
      </c>
      <c r="DS46" t="str">
        <f t="shared" si="121"/>
        <v/>
      </c>
      <c r="DT46" t="str">
        <f t="shared" si="122"/>
        <v/>
      </c>
      <c r="DU46" t="str">
        <f t="shared" si="123"/>
        <v/>
      </c>
      <c r="DV46" t="str">
        <f t="shared" si="124"/>
        <v/>
      </c>
      <c r="DW46" t="str">
        <f t="shared" si="125"/>
        <v/>
      </c>
      <c r="DX46" t="str">
        <f t="shared" si="126"/>
        <v/>
      </c>
      <c r="DY46" t="str">
        <f t="shared" si="127"/>
        <v/>
      </c>
      <c r="EA46" t="str">
        <f t="shared" si="128"/>
        <v/>
      </c>
      <c r="EB46" t="str">
        <f t="shared" si="129"/>
        <v/>
      </c>
      <c r="EC46" t="str">
        <f t="shared" si="130"/>
        <v/>
      </c>
      <c r="ED46" t="str">
        <f t="shared" si="131"/>
        <v/>
      </c>
      <c r="EE46" t="str">
        <f t="shared" si="132"/>
        <v/>
      </c>
      <c r="EF46" t="str">
        <f t="shared" si="133"/>
        <v/>
      </c>
      <c r="EG46" t="str">
        <f t="shared" si="134"/>
        <v/>
      </c>
      <c r="EH46" t="str">
        <f t="shared" si="135"/>
        <v/>
      </c>
      <c r="EI46" t="str">
        <f t="shared" si="136"/>
        <v/>
      </c>
      <c r="EJ46" t="str">
        <f t="shared" si="137"/>
        <v/>
      </c>
      <c r="EK46" t="str">
        <f t="shared" si="138"/>
        <v/>
      </c>
      <c r="EL46" t="str">
        <f t="shared" si="139"/>
        <v/>
      </c>
      <c r="EM46" t="str">
        <f t="shared" si="140"/>
        <v/>
      </c>
      <c r="EN46" t="str">
        <f t="shared" si="141"/>
        <v/>
      </c>
      <c r="EO46" t="str">
        <f t="shared" si="142"/>
        <v/>
      </c>
      <c r="EP46" t="str">
        <f t="shared" si="143"/>
        <v/>
      </c>
      <c r="ER46" t="str">
        <f t="shared" si="144"/>
        <v>25A-001.01.09.01.01.A.01Spuien 0-20% functieverlies</v>
      </c>
      <c r="ES46" t="s">
        <v>10804</v>
      </c>
      <c r="ET46" t="b">
        <v>1</v>
      </c>
      <c r="EU46" t="s">
        <v>89</v>
      </c>
      <c r="EV46" t="b">
        <v>0</v>
      </c>
      <c r="EW46" t="b">
        <v>1</v>
      </c>
      <c r="EX46">
        <v>1</v>
      </c>
      <c r="EZ46">
        <v>0</v>
      </c>
      <c r="FA46">
        <v>0</v>
      </c>
      <c r="FC46">
        <v>598.73090000000002</v>
      </c>
      <c r="FD46">
        <v>0</v>
      </c>
      <c r="FF46">
        <v>0</v>
      </c>
      <c r="FG46">
        <v>0</v>
      </c>
      <c r="FI46">
        <v>0</v>
      </c>
      <c r="FJ46">
        <v>0</v>
      </c>
      <c r="FL46">
        <v>1.2531000000000001</v>
      </c>
      <c r="FM46">
        <v>1.2419</v>
      </c>
      <c r="FO46" t="s">
        <v>89</v>
      </c>
    </row>
    <row r="47" spans="1:171" x14ac:dyDescent="0.25">
      <c r="A47" t="s">
        <v>10820</v>
      </c>
      <c r="B47" t="str">
        <f t="shared" si="0"/>
        <v/>
      </c>
      <c r="C47" t="str">
        <f t="shared" si="1"/>
        <v/>
      </c>
      <c r="D47" t="str">
        <f t="shared" si="2"/>
        <v/>
      </c>
      <c r="E47" t="str">
        <f t="shared" si="3"/>
        <v/>
      </c>
      <c r="F47" t="str">
        <f t="shared" si="4"/>
        <v/>
      </c>
      <c r="G47" t="str">
        <f t="shared" si="5"/>
        <v/>
      </c>
      <c r="H47" t="str">
        <f t="shared" si="6"/>
        <v/>
      </c>
      <c r="I47" t="str">
        <f t="shared" si="7"/>
        <v/>
      </c>
      <c r="J47" t="str">
        <f t="shared" si="8"/>
        <v/>
      </c>
      <c r="K47" t="str">
        <f t="shared" si="9"/>
        <v/>
      </c>
      <c r="L47" t="str">
        <f t="shared" si="10"/>
        <v/>
      </c>
      <c r="M47" t="str">
        <f t="shared" si="11"/>
        <v/>
      </c>
      <c r="N47" t="str">
        <f t="shared" si="12"/>
        <v/>
      </c>
      <c r="O47" t="str">
        <f t="shared" si="13"/>
        <v/>
      </c>
      <c r="P47" t="str">
        <f t="shared" si="14"/>
        <v/>
      </c>
      <c r="Q47" t="str">
        <f t="shared" si="15"/>
        <v/>
      </c>
      <c r="R47" t="str">
        <f t="shared" si="16"/>
        <v/>
      </c>
      <c r="S47" t="str">
        <f t="shared" si="17"/>
        <v/>
      </c>
      <c r="T47" t="str">
        <f t="shared" si="18"/>
        <v/>
      </c>
      <c r="U47" t="str">
        <f t="shared" si="19"/>
        <v/>
      </c>
      <c r="V47" t="b">
        <f t="shared" si="20"/>
        <v>1</v>
      </c>
      <c r="W47" t="b">
        <f t="shared" si="21"/>
        <v>0</v>
      </c>
      <c r="X47" t="b">
        <f t="shared" si="22"/>
        <v>0</v>
      </c>
      <c r="Y47">
        <f t="shared" si="23"/>
        <v>1</v>
      </c>
      <c r="Z47" t="str">
        <f t="shared" si="24"/>
        <v/>
      </c>
      <c r="AA47" t="str">
        <f t="shared" si="25"/>
        <v/>
      </c>
      <c r="AB47" t="str">
        <f t="shared" si="26"/>
        <v/>
      </c>
      <c r="AC47" t="str">
        <f t="shared" si="27"/>
        <v/>
      </c>
      <c r="AD47" t="str">
        <f t="shared" si="28"/>
        <v/>
      </c>
      <c r="AE47" t="str">
        <f t="shared" si="29"/>
        <v/>
      </c>
      <c r="AF47" t="str">
        <f t="shared" si="30"/>
        <v/>
      </c>
      <c r="AG47" t="str">
        <f t="shared" si="31"/>
        <v/>
      </c>
      <c r="AH47" t="str">
        <f t="shared" si="32"/>
        <v/>
      </c>
      <c r="AI47" t="str">
        <f t="shared" si="33"/>
        <v/>
      </c>
      <c r="AJ47" t="str">
        <f t="shared" si="34"/>
        <v/>
      </c>
      <c r="AK47" t="str">
        <f t="shared" si="35"/>
        <v/>
      </c>
      <c r="AL47" t="str">
        <f t="shared" si="36"/>
        <v/>
      </c>
      <c r="AM47" t="str">
        <f t="shared" si="37"/>
        <v/>
      </c>
      <c r="AN47" t="str">
        <f t="shared" si="38"/>
        <v/>
      </c>
      <c r="AO47" t="str">
        <f t="shared" si="39"/>
        <v/>
      </c>
      <c r="AP47" t="str">
        <f t="shared" si="40"/>
        <v/>
      </c>
      <c r="AQ47" t="str">
        <f t="shared" si="41"/>
        <v/>
      </c>
      <c r="AR47" t="str">
        <f t="shared" si="42"/>
        <v/>
      </c>
      <c r="AS47" t="str">
        <f t="shared" si="43"/>
        <v/>
      </c>
      <c r="AT47" t="str">
        <f t="shared" si="44"/>
        <v/>
      </c>
      <c r="AU47" t="str">
        <f t="shared" si="45"/>
        <v/>
      </c>
      <c r="AV47" t="str">
        <f t="shared" si="46"/>
        <v/>
      </c>
      <c r="AW47" t="str">
        <f t="shared" si="47"/>
        <v/>
      </c>
      <c r="AX47" t="str">
        <f t="shared" si="48"/>
        <v/>
      </c>
      <c r="AY47" t="str">
        <f t="shared" si="49"/>
        <v/>
      </c>
      <c r="AZ47" t="str">
        <f t="shared" si="50"/>
        <v/>
      </c>
      <c r="BA47" t="str">
        <f t="shared" si="51"/>
        <v/>
      </c>
      <c r="BB47" t="str">
        <f t="shared" si="52"/>
        <v/>
      </c>
      <c r="BC47" t="str">
        <f t="shared" si="53"/>
        <v/>
      </c>
      <c r="BD47" t="str">
        <f t="shared" si="54"/>
        <v/>
      </c>
      <c r="BE47" t="str">
        <f t="shared" si="55"/>
        <v/>
      </c>
      <c r="BF47" t="str">
        <f t="shared" si="56"/>
        <v/>
      </c>
      <c r="BG47" t="str">
        <f t="shared" si="57"/>
        <v/>
      </c>
      <c r="BH47" t="str">
        <f t="shared" si="58"/>
        <v/>
      </c>
      <c r="BI47" t="str">
        <f t="shared" si="59"/>
        <v/>
      </c>
      <c r="BJ47" t="str">
        <f t="shared" si="60"/>
        <v/>
      </c>
      <c r="BK47" t="str">
        <f t="shared" si="61"/>
        <v/>
      </c>
      <c r="BL47" t="str">
        <f t="shared" si="62"/>
        <v/>
      </c>
      <c r="BM47" t="str">
        <f t="shared" si="63"/>
        <v/>
      </c>
      <c r="BN47" t="str">
        <f t="shared" si="64"/>
        <v/>
      </c>
      <c r="BO47" t="str">
        <f t="shared" si="65"/>
        <v/>
      </c>
      <c r="BP47" t="str">
        <f t="shared" si="66"/>
        <v/>
      </c>
      <c r="BQ47" t="str">
        <f t="shared" si="67"/>
        <v/>
      </c>
      <c r="BR47" t="str">
        <f t="shared" si="68"/>
        <v/>
      </c>
      <c r="BS47" t="str">
        <f t="shared" si="69"/>
        <v/>
      </c>
      <c r="BT47" t="str">
        <f t="shared" si="70"/>
        <v/>
      </c>
      <c r="BU47" t="str">
        <f t="shared" si="71"/>
        <v/>
      </c>
      <c r="BV47" t="str">
        <f t="shared" si="72"/>
        <v/>
      </c>
      <c r="BW47" t="str">
        <f t="shared" si="73"/>
        <v/>
      </c>
      <c r="BX47" t="str">
        <f t="shared" si="74"/>
        <v/>
      </c>
      <c r="BY47" t="str">
        <f t="shared" si="75"/>
        <v/>
      </c>
      <c r="BZ47" t="str">
        <f t="shared" si="76"/>
        <v/>
      </c>
      <c r="CA47" t="str">
        <f t="shared" si="77"/>
        <v/>
      </c>
      <c r="CB47" t="str">
        <f t="shared" si="78"/>
        <v/>
      </c>
      <c r="CC47" t="str">
        <f t="shared" si="79"/>
        <v/>
      </c>
      <c r="CD47" t="str">
        <f t="shared" si="80"/>
        <v/>
      </c>
      <c r="CE47" t="str">
        <f t="shared" si="81"/>
        <v/>
      </c>
      <c r="CF47" t="str">
        <f t="shared" si="82"/>
        <v/>
      </c>
      <c r="CG47" t="str">
        <f t="shared" si="83"/>
        <v/>
      </c>
      <c r="CH47" t="str">
        <f t="shared" si="84"/>
        <v/>
      </c>
      <c r="CI47" t="str">
        <f t="shared" si="85"/>
        <v/>
      </c>
      <c r="CJ47" t="str">
        <f t="shared" si="86"/>
        <v/>
      </c>
      <c r="CK47" t="str">
        <f t="shared" si="87"/>
        <v/>
      </c>
      <c r="CL47" t="str">
        <f t="shared" si="88"/>
        <v/>
      </c>
      <c r="CM47" t="str">
        <f t="shared" si="89"/>
        <v/>
      </c>
      <c r="CN47" t="str">
        <f t="shared" si="90"/>
        <v/>
      </c>
      <c r="CO47" t="str">
        <f t="shared" si="91"/>
        <v/>
      </c>
      <c r="CP47" t="str">
        <f t="shared" si="92"/>
        <v/>
      </c>
      <c r="CQ47" t="str">
        <f t="shared" si="93"/>
        <v/>
      </c>
      <c r="CR47" t="str">
        <f t="shared" si="94"/>
        <v/>
      </c>
      <c r="CS47" t="str">
        <f t="shared" si="95"/>
        <v/>
      </c>
      <c r="CT47" t="str">
        <f t="shared" si="96"/>
        <v/>
      </c>
      <c r="CU47" t="str">
        <f t="shared" si="97"/>
        <v/>
      </c>
      <c r="CV47" t="str">
        <f t="shared" si="98"/>
        <v/>
      </c>
      <c r="CW47" t="str">
        <f t="shared" si="99"/>
        <v/>
      </c>
      <c r="CX47" t="str">
        <f t="shared" si="100"/>
        <v/>
      </c>
      <c r="CY47" t="str">
        <f t="shared" si="101"/>
        <v/>
      </c>
      <c r="CZ47" t="str">
        <f t="shared" si="102"/>
        <v/>
      </c>
      <c r="DA47" t="str">
        <f t="shared" si="103"/>
        <v/>
      </c>
      <c r="DB47" t="str">
        <f t="shared" si="104"/>
        <v/>
      </c>
      <c r="DC47" t="str">
        <f t="shared" si="105"/>
        <v/>
      </c>
      <c r="DD47" t="str">
        <f t="shared" si="106"/>
        <v/>
      </c>
      <c r="DE47" t="str">
        <f t="shared" si="107"/>
        <v/>
      </c>
      <c r="DF47" t="str">
        <f t="shared" si="108"/>
        <v/>
      </c>
      <c r="DG47" t="str">
        <f t="shared" si="109"/>
        <v/>
      </c>
      <c r="DH47" t="str">
        <f t="shared" si="110"/>
        <v/>
      </c>
      <c r="DI47" t="str">
        <f t="shared" si="111"/>
        <v/>
      </c>
      <c r="DJ47" t="str">
        <f t="shared" si="112"/>
        <v/>
      </c>
      <c r="DK47" t="str">
        <f t="shared" si="113"/>
        <v/>
      </c>
      <c r="DL47" t="str">
        <f t="shared" si="114"/>
        <v/>
      </c>
      <c r="DM47" t="str">
        <f t="shared" si="115"/>
        <v/>
      </c>
      <c r="DN47" t="str">
        <f t="shared" si="116"/>
        <v/>
      </c>
      <c r="DO47" t="str">
        <f t="shared" si="117"/>
        <v/>
      </c>
      <c r="DP47" t="str">
        <f t="shared" si="118"/>
        <v/>
      </c>
      <c r="DQ47" t="str">
        <f t="shared" si="119"/>
        <v/>
      </c>
      <c r="DR47" t="str">
        <f t="shared" si="120"/>
        <v/>
      </c>
      <c r="DS47" t="str">
        <f t="shared" si="121"/>
        <v/>
      </c>
      <c r="DT47" t="str">
        <f t="shared" si="122"/>
        <v/>
      </c>
      <c r="DU47" t="str">
        <f t="shared" si="123"/>
        <v/>
      </c>
      <c r="DV47" t="str">
        <f t="shared" si="124"/>
        <v/>
      </c>
      <c r="DW47" t="str">
        <f t="shared" si="125"/>
        <v/>
      </c>
      <c r="DX47" t="str">
        <f t="shared" si="126"/>
        <v/>
      </c>
      <c r="DY47" t="str">
        <f t="shared" si="127"/>
        <v/>
      </c>
      <c r="EA47" t="str">
        <f t="shared" si="128"/>
        <v/>
      </c>
      <c r="EB47" t="str">
        <f t="shared" si="129"/>
        <v/>
      </c>
      <c r="EC47" t="str">
        <f t="shared" si="130"/>
        <v/>
      </c>
      <c r="ED47" t="str">
        <f t="shared" si="131"/>
        <v/>
      </c>
      <c r="EE47" t="str">
        <f t="shared" si="132"/>
        <v/>
      </c>
      <c r="EF47" t="str">
        <f t="shared" si="133"/>
        <v/>
      </c>
      <c r="EG47" t="str">
        <f t="shared" si="134"/>
        <v/>
      </c>
      <c r="EH47" t="str">
        <f t="shared" si="135"/>
        <v/>
      </c>
      <c r="EI47" t="str">
        <f t="shared" si="136"/>
        <v/>
      </c>
      <c r="EJ47" t="str">
        <f t="shared" si="137"/>
        <v/>
      </c>
      <c r="EK47" t="str">
        <f t="shared" si="138"/>
        <v/>
      </c>
      <c r="EL47" t="str">
        <f t="shared" si="139"/>
        <v/>
      </c>
      <c r="EM47" t="str">
        <f t="shared" si="140"/>
        <v/>
      </c>
      <c r="EN47" t="str">
        <f t="shared" si="141"/>
        <v/>
      </c>
      <c r="EO47" t="str">
        <f t="shared" si="142"/>
        <v/>
      </c>
      <c r="EP47" t="str">
        <f t="shared" si="143"/>
        <v/>
      </c>
      <c r="ER47" t="str">
        <f t="shared" si="144"/>
        <v>25A-001.01.09.01.01.A.01Keren 81-100% functieverlies</v>
      </c>
      <c r="ES47" t="s">
        <v>10804</v>
      </c>
      <c r="ET47" t="b">
        <v>1</v>
      </c>
      <c r="EU47" t="s">
        <v>85</v>
      </c>
      <c r="EV47" t="b">
        <v>0</v>
      </c>
      <c r="EW47" t="b">
        <v>0</v>
      </c>
      <c r="EX47">
        <v>0.01</v>
      </c>
      <c r="EZ47">
        <v>0</v>
      </c>
      <c r="FA47">
        <v>0</v>
      </c>
      <c r="FC47">
        <v>0</v>
      </c>
      <c r="FD47">
        <v>0</v>
      </c>
      <c r="FF47">
        <v>0</v>
      </c>
      <c r="FG47">
        <v>0</v>
      </c>
      <c r="FI47">
        <v>0</v>
      </c>
      <c r="FJ47">
        <v>0</v>
      </c>
      <c r="FL47">
        <v>5.0034999999999998</v>
      </c>
      <c r="FM47">
        <v>5.0034999999999998</v>
      </c>
      <c r="FO47" t="s">
        <v>8874</v>
      </c>
    </row>
    <row r="48" spans="1:171" x14ac:dyDescent="0.25">
      <c r="A48" t="s">
        <v>10821</v>
      </c>
      <c r="B48" t="str">
        <f t="shared" si="0"/>
        <v/>
      </c>
      <c r="C48" t="str">
        <f t="shared" si="1"/>
        <v/>
      </c>
      <c r="D48" t="str">
        <f t="shared" si="2"/>
        <v/>
      </c>
      <c r="E48" t="str">
        <f t="shared" si="3"/>
        <v/>
      </c>
      <c r="F48" t="str">
        <f t="shared" si="4"/>
        <v/>
      </c>
      <c r="G48" t="str">
        <f t="shared" si="5"/>
        <v/>
      </c>
      <c r="H48" t="str">
        <f t="shared" si="6"/>
        <v/>
      </c>
      <c r="I48" t="str">
        <f t="shared" si="7"/>
        <v/>
      </c>
      <c r="J48" t="str">
        <f t="shared" si="8"/>
        <v/>
      </c>
      <c r="K48" t="str">
        <f t="shared" si="9"/>
        <v/>
      </c>
      <c r="L48" t="str">
        <f t="shared" si="10"/>
        <v/>
      </c>
      <c r="M48" t="str">
        <f t="shared" si="11"/>
        <v/>
      </c>
      <c r="N48" t="str">
        <f t="shared" si="12"/>
        <v/>
      </c>
      <c r="O48" t="str">
        <f t="shared" si="13"/>
        <v/>
      </c>
      <c r="P48" t="str">
        <f t="shared" si="14"/>
        <v/>
      </c>
      <c r="Q48" t="str">
        <f t="shared" si="15"/>
        <v/>
      </c>
      <c r="R48" t="str">
        <f t="shared" si="16"/>
        <v/>
      </c>
      <c r="S48" t="str">
        <f t="shared" si="17"/>
        <v/>
      </c>
      <c r="T48" t="str">
        <f t="shared" si="18"/>
        <v/>
      </c>
      <c r="U48" t="str">
        <f t="shared" si="19"/>
        <v/>
      </c>
      <c r="V48" t="b">
        <f t="shared" si="20"/>
        <v>1</v>
      </c>
      <c r="W48" t="b">
        <f t="shared" si="21"/>
        <v>0</v>
      </c>
      <c r="X48" t="b">
        <f t="shared" si="22"/>
        <v>0</v>
      </c>
      <c r="Y48">
        <f t="shared" si="23"/>
        <v>1</v>
      </c>
      <c r="Z48" t="str">
        <f t="shared" si="24"/>
        <v/>
      </c>
      <c r="AA48" t="str">
        <f t="shared" si="25"/>
        <v/>
      </c>
      <c r="AB48" t="str">
        <f t="shared" si="26"/>
        <v/>
      </c>
      <c r="AC48" t="str">
        <f t="shared" si="27"/>
        <v/>
      </c>
      <c r="AD48" t="str">
        <f t="shared" si="28"/>
        <v/>
      </c>
      <c r="AE48" t="str">
        <f t="shared" si="29"/>
        <v/>
      </c>
      <c r="AF48" t="str">
        <f t="shared" si="30"/>
        <v/>
      </c>
      <c r="AG48" t="str">
        <f t="shared" si="31"/>
        <v/>
      </c>
      <c r="AH48" t="str">
        <f t="shared" si="32"/>
        <v/>
      </c>
      <c r="AI48" t="str">
        <f t="shared" si="33"/>
        <v/>
      </c>
      <c r="AJ48" t="str">
        <f t="shared" si="34"/>
        <v/>
      </c>
      <c r="AK48" t="str">
        <f t="shared" si="35"/>
        <v/>
      </c>
      <c r="AL48" t="str">
        <f t="shared" si="36"/>
        <v/>
      </c>
      <c r="AM48" t="str">
        <f t="shared" si="37"/>
        <v/>
      </c>
      <c r="AN48" t="str">
        <f t="shared" si="38"/>
        <v/>
      </c>
      <c r="AO48" t="str">
        <f t="shared" si="39"/>
        <v/>
      </c>
      <c r="AP48" t="str">
        <f t="shared" si="40"/>
        <v/>
      </c>
      <c r="AQ48" t="str">
        <f t="shared" si="41"/>
        <v/>
      </c>
      <c r="AR48" t="str">
        <f t="shared" si="42"/>
        <v/>
      </c>
      <c r="AS48" t="str">
        <f t="shared" si="43"/>
        <v/>
      </c>
      <c r="AT48" t="str">
        <f t="shared" si="44"/>
        <v/>
      </c>
      <c r="AU48" t="str">
        <f t="shared" si="45"/>
        <v/>
      </c>
      <c r="AV48" t="str">
        <f t="shared" si="46"/>
        <v/>
      </c>
      <c r="AW48" t="str">
        <f t="shared" si="47"/>
        <v/>
      </c>
      <c r="AX48" t="str">
        <f t="shared" si="48"/>
        <v/>
      </c>
      <c r="AY48" t="str">
        <f t="shared" si="49"/>
        <v/>
      </c>
      <c r="AZ48" t="str">
        <f t="shared" si="50"/>
        <v/>
      </c>
      <c r="BA48" t="str">
        <f t="shared" si="51"/>
        <v/>
      </c>
      <c r="BB48" t="str">
        <f t="shared" si="52"/>
        <v/>
      </c>
      <c r="BC48" t="str">
        <f t="shared" si="53"/>
        <v/>
      </c>
      <c r="BD48" t="str">
        <f t="shared" si="54"/>
        <v/>
      </c>
      <c r="BE48" t="str">
        <f t="shared" si="55"/>
        <v/>
      </c>
      <c r="BF48" t="str">
        <f t="shared" si="56"/>
        <v/>
      </c>
      <c r="BG48" t="str">
        <f t="shared" si="57"/>
        <v/>
      </c>
      <c r="BH48" t="str">
        <f t="shared" si="58"/>
        <v/>
      </c>
      <c r="BI48" t="str">
        <f t="shared" si="59"/>
        <v/>
      </c>
      <c r="BJ48" t="str">
        <f t="shared" si="60"/>
        <v/>
      </c>
      <c r="BK48" t="str">
        <f t="shared" si="61"/>
        <v/>
      </c>
      <c r="BL48" t="str">
        <f t="shared" si="62"/>
        <v/>
      </c>
      <c r="BM48" t="str">
        <f t="shared" si="63"/>
        <v/>
      </c>
      <c r="BN48" t="str">
        <f t="shared" si="64"/>
        <v/>
      </c>
      <c r="BO48" t="str">
        <f t="shared" si="65"/>
        <v/>
      </c>
      <c r="BP48" t="str">
        <f t="shared" si="66"/>
        <v/>
      </c>
      <c r="BQ48" t="str">
        <f t="shared" si="67"/>
        <v/>
      </c>
      <c r="BR48" t="str">
        <f t="shared" si="68"/>
        <v/>
      </c>
      <c r="BS48" t="str">
        <f t="shared" si="69"/>
        <v/>
      </c>
      <c r="BT48" t="str">
        <f t="shared" si="70"/>
        <v/>
      </c>
      <c r="BU48" t="str">
        <f t="shared" si="71"/>
        <v/>
      </c>
      <c r="BV48" t="str">
        <f t="shared" si="72"/>
        <v/>
      </c>
      <c r="BW48" t="str">
        <f t="shared" si="73"/>
        <v/>
      </c>
      <c r="BX48" t="str">
        <f t="shared" si="74"/>
        <v/>
      </c>
      <c r="BY48" t="str">
        <f t="shared" si="75"/>
        <v/>
      </c>
      <c r="BZ48" t="str">
        <f t="shared" si="76"/>
        <v/>
      </c>
      <c r="CA48" t="str">
        <f t="shared" si="77"/>
        <v/>
      </c>
      <c r="CB48" t="str">
        <f t="shared" si="78"/>
        <v/>
      </c>
      <c r="CC48" t="str">
        <f t="shared" si="79"/>
        <v/>
      </c>
      <c r="CD48" t="str">
        <f t="shared" si="80"/>
        <v/>
      </c>
      <c r="CE48" t="str">
        <f t="shared" si="81"/>
        <v/>
      </c>
      <c r="CF48" t="str">
        <f t="shared" si="82"/>
        <v/>
      </c>
      <c r="CG48" t="str">
        <f t="shared" si="83"/>
        <v/>
      </c>
      <c r="CH48" t="str">
        <f t="shared" si="84"/>
        <v/>
      </c>
      <c r="CI48" t="str">
        <f t="shared" si="85"/>
        <v/>
      </c>
      <c r="CJ48" t="str">
        <f t="shared" si="86"/>
        <v/>
      </c>
      <c r="CK48" t="str">
        <f t="shared" si="87"/>
        <v/>
      </c>
      <c r="CL48" t="str">
        <f t="shared" si="88"/>
        <v/>
      </c>
      <c r="CM48" t="str">
        <f t="shared" si="89"/>
        <v/>
      </c>
      <c r="CN48" t="str">
        <f t="shared" si="90"/>
        <v/>
      </c>
      <c r="CO48" t="str">
        <f t="shared" si="91"/>
        <v/>
      </c>
      <c r="CP48" t="str">
        <f t="shared" si="92"/>
        <v/>
      </c>
      <c r="CQ48" t="str">
        <f t="shared" si="93"/>
        <v/>
      </c>
      <c r="CR48" t="str">
        <f t="shared" si="94"/>
        <v/>
      </c>
      <c r="CS48" t="str">
        <f t="shared" si="95"/>
        <v/>
      </c>
      <c r="CT48" t="str">
        <f t="shared" si="96"/>
        <v/>
      </c>
      <c r="CU48" t="str">
        <f t="shared" si="97"/>
        <v/>
      </c>
      <c r="CV48" t="str">
        <f t="shared" si="98"/>
        <v/>
      </c>
      <c r="CW48" t="str">
        <f t="shared" si="99"/>
        <v/>
      </c>
      <c r="CX48" t="str">
        <f t="shared" si="100"/>
        <v/>
      </c>
      <c r="CY48" t="str">
        <f t="shared" si="101"/>
        <v/>
      </c>
      <c r="CZ48" t="str">
        <f t="shared" si="102"/>
        <v/>
      </c>
      <c r="DA48" t="str">
        <f t="shared" si="103"/>
        <v/>
      </c>
      <c r="DB48" t="str">
        <f t="shared" si="104"/>
        <v/>
      </c>
      <c r="DC48" t="str">
        <f t="shared" si="105"/>
        <v/>
      </c>
      <c r="DD48" t="str">
        <f t="shared" si="106"/>
        <v/>
      </c>
      <c r="DE48" t="str">
        <f t="shared" si="107"/>
        <v/>
      </c>
      <c r="DF48" t="str">
        <f t="shared" si="108"/>
        <v/>
      </c>
      <c r="DG48" t="str">
        <f t="shared" si="109"/>
        <v/>
      </c>
      <c r="DH48" t="str">
        <f t="shared" si="110"/>
        <v/>
      </c>
      <c r="DI48" t="str">
        <f t="shared" si="111"/>
        <v/>
      </c>
      <c r="DJ48" t="str">
        <f t="shared" si="112"/>
        <v/>
      </c>
      <c r="DK48" t="str">
        <f t="shared" si="113"/>
        <v/>
      </c>
      <c r="DL48" t="str">
        <f t="shared" si="114"/>
        <v/>
      </c>
      <c r="DM48" t="str">
        <f t="shared" si="115"/>
        <v/>
      </c>
      <c r="DN48" t="str">
        <f t="shared" si="116"/>
        <v/>
      </c>
      <c r="DO48" t="str">
        <f t="shared" si="117"/>
        <v/>
      </c>
      <c r="DP48" t="str">
        <f t="shared" si="118"/>
        <v/>
      </c>
      <c r="DQ48" t="str">
        <f t="shared" si="119"/>
        <v/>
      </c>
      <c r="DR48" t="str">
        <f t="shared" si="120"/>
        <v/>
      </c>
      <c r="DS48" t="str">
        <f t="shared" si="121"/>
        <v/>
      </c>
      <c r="DT48" t="str">
        <f t="shared" si="122"/>
        <v/>
      </c>
      <c r="DU48" t="str">
        <f t="shared" si="123"/>
        <v/>
      </c>
      <c r="DV48" t="str">
        <f t="shared" si="124"/>
        <v/>
      </c>
      <c r="DW48" t="str">
        <f t="shared" si="125"/>
        <v/>
      </c>
      <c r="DX48" t="str">
        <f t="shared" si="126"/>
        <v/>
      </c>
      <c r="DY48" t="str">
        <f t="shared" si="127"/>
        <v/>
      </c>
      <c r="EA48" t="str">
        <f t="shared" si="128"/>
        <v/>
      </c>
      <c r="EB48" t="str">
        <f t="shared" si="129"/>
        <v/>
      </c>
      <c r="EC48" t="str">
        <f t="shared" si="130"/>
        <v/>
      </c>
      <c r="ED48" t="str">
        <f t="shared" si="131"/>
        <v/>
      </c>
      <c r="EE48" t="str">
        <f t="shared" si="132"/>
        <v/>
      </c>
      <c r="EF48" t="str">
        <f t="shared" si="133"/>
        <v/>
      </c>
      <c r="EG48" t="str">
        <f t="shared" si="134"/>
        <v/>
      </c>
      <c r="EH48" t="str">
        <f t="shared" si="135"/>
        <v/>
      </c>
      <c r="EI48" t="str">
        <f t="shared" si="136"/>
        <v/>
      </c>
      <c r="EJ48" t="str">
        <f t="shared" si="137"/>
        <v/>
      </c>
      <c r="EK48" t="str">
        <f t="shared" si="138"/>
        <v/>
      </c>
      <c r="EL48" t="str">
        <f t="shared" si="139"/>
        <v/>
      </c>
      <c r="EM48" t="str">
        <f t="shared" si="140"/>
        <v/>
      </c>
      <c r="EN48" t="str">
        <f t="shared" si="141"/>
        <v/>
      </c>
      <c r="EO48" t="str">
        <f t="shared" si="142"/>
        <v/>
      </c>
      <c r="EP48" t="str">
        <f t="shared" si="143"/>
        <v/>
      </c>
      <c r="ER48" t="str">
        <f t="shared" si="144"/>
        <v>25A-001.01.09.20.01.A.01Spuien 0-20% functieverlies</v>
      </c>
      <c r="ES48" t="s">
        <v>7037</v>
      </c>
      <c r="ET48" t="b">
        <v>1</v>
      </c>
      <c r="EU48" t="s">
        <v>89</v>
      </c>
      <c r="EV48" t="b">
        <v>0</v>
      </c>
      <c r="EW48" t="b">
        <v>0</v>
      </c>
      <c r="EX48">
        <v>1</v>
      </c>
      <c r="EZ48">
        <v>0</v>
      </c>
      <c r="FA48">
        <v>0</v>
      </c>
      <c r="FC48">
        <v>122</v>
      </c>
      <c r="FD48">
        <v>0</v>
      </c>
      <c r="FF48">
        <v>0</v>
      </c>
      <c r="FG48">
        <v>0</v>
      </c>
      <c r="FI48">
        <v>0</v>
      </c>
      <c r="FJ48">
        <v>0</v>
      </c>
      <c r="FL48">
        <v>9.9472000000000005</v>
      </c>
      <c r="FM48">
        <v>9.9864999999999995</v>
      </c>
      <c r="FO48" t="s">
        <v>89</v>
      </c>
    </row>
    <row r="49" spans="1:171" x14ac:dyDescent="0.25">
      <c r="A49" t="s">
        <v>10822</v>
      </c>
      <c r="B49" t="str">
        <f t="shared" si="0"/>
        <v/>
      </c>
      <c r="C49" t="str">
        <f t="shared" si="1"/>
        <v/>
      </c>
      <c r="D49" t="str">
        <f t="shared" si="2"/>
        <v/>
      </c>
      <c r="E49" t="str">
        <f t="shared" si="3"/>
        <v/>
      </c>
      <c r="F49" t="str">
        <f t="shared" si="4"/>
        <v/>
      </c>
      <c r="G49" t="str">
        <f t="shared" si="5"/>
        <v/>
      </c>
      <c r="H49" t="str">
        <f t="shared" si="6"/>
        <v/>
      </c>
      <c r="I49" t="str">
        <f t="shared" si="7"/>
        <v/>
      </c>
      <c r="J49" t="str">
        <f t="shared" si="8"/>
        <v/>
      </c>
      <c r="K49" t="str">
        <f t="shared" si="9"/>
        <v/>
      </c>
      <c r="L49" t="str">
        <f t="shared" si="10"/>
        <v/>
      </c>
      <c r="M49" t="str">
        <f t="shared" si="11"/>
        <v/>
      </c>
      <c r="N49" t="str">
        <f t="shared" si="12"/>
        <v/>
      </c>
      <c r="O49" t="str">
        <f t="shared" si="13"/>
        <v/>
      </c>
      <c r="P49" t="str">
        <f t="shared" si="14"/>
        <v/>
      </c>
      <c r="Q49" t="str">
        <f t="shared" si="15"/>
        <v/>
      </c>
      <c r="R49" t="str">
        <f t="shared" si="16"/>
        <v/>
      </c>
      <c r="S49" t="str">
        <f t="shared" si="17"/>
        <v/>
      </c>
      <c r="T49" t="str">
        <f t="shared" si="18"/>
        <v/>
      </c>
      <c r="U49" t="str">
        <f t="shared" si="19"/>
        <v/>
      </c>
      <c r="V49" t="b">
        <f t="shared" si="20"/>
        <v>1</v>
      </c>
      <c r="W49" t="b">
        <f t="shared" si="21"/>
        <v>0</v>
      </c>
      <c r="X49" t="b">
        <f t="shared" si="22"/>
        <v>0</v>
      </c>
      <c r="Y49">
        <f t="shared" si="23"/>
        <v>1</v>
      </c>
      <c r="Z49" t="str">
        <f t="shared" si="24"/>
        <v/>
      </c>
      <c r="AA49" t="str">
        <f t="shared" si="25"/>
        <v/>
      </c>
      <c r="AB49" t="str">
        <f t="shared" si="26"/>
        <v/>
      </c>
      <c r="AC49" t="str">
        <f t="shared" si="27"/>
        <v/>
      </c>
      <c r="AD49" t="str">
        <f t="shared" si="28"/>
        <v/>
      </c>
      <c r="AE49" t="str">
        <f t="shared" si="29"/>
        <v/>
      </c>
      <c r="AF49" t="str">
        <f t="shared" si="30"/>
        <v/>
      </c>
      <c r="AG49" t="str">
        <f t="shared" si="31"/>
        <v/>
      </c>
      <c r="AH49" t="str">
        <f t="shared" si="32"/>
        <v/>
      </c>
      <c r="AI49" t="str">
        <f t="shared" si="33"/>
        <v/>
      </c>
      <c r="AJ49" t="str">
        <f t="shared" si="34"/>
        <v/>
      </c>
      <c r="AK49" t="str">
        <f t="shared" si="35"/>
        <v/>
      </c>
      <c r="AL49" t="str">
        <f t="shared" si="36"/>
        <v/>
      </c>
      <c r="AM49" t="str">
        <f t="shared" si="37"/>
        <v/>
      </c>
      <c r="AN49" t="str">
        <f t="shared" si="38"/>
        <v/>
      </c>
      <c r="AO49" t="str">
        <f t="shared" si="39"/>
        <v/>
      </c>
      <c r="AP49" t="str">
        <f t="shared" si="40"/>
        <v/>
      </c>
      <c r="AQ49" t="str">
        <f t="shared" si="41"/>
        <v/>
      </c>
      <c r="AR49" t="str">
        <f t="shared" si="42"/>
        <v/>
      </c>
      <c r="AS49" t="str">
        <f t="shared" si="43"/>
        <v/>
      </c>
      <c r="AT49" t="str">
        <f t="shared" si="44"/>
        <v/>
      </c>
      <c r="AU49" t="str">
        <f t="shared" si="45"/>
        <v/>
      </c>
      <c r="AV49" t="str">
        <f t="shared" si="46"/>
        <v/>
      </c>
      <c r="AW49" t="str">
        <f t="shared" si="47"/>
        <v/>
      </c>
      <c r="AX49" t="str">
        <f t="shared" si="48"/>
        <v/>
      </c>
      <c r="AY49" t="str">
        <f t="shared" si="49"/>
        <v/>
      </c>
      <c r="AZ49" t="str">
        <f t="shared" si="50"/>
        <v/>
      </c>
      <c r="BA49" t="str">
        <f t="shared" si="51"/>
        <v/>
      </c>
      <c r="BB49" t="str">
        <f t="shared" si="52"/>
        <v/>
      </c>
      <c r="BC49" t="str">
        <f t="shared" si="53"/>
        <v/>
      </c>
      <c r="BD49" t="str">
        <f t="shared" si="54"/>
        <v/>
      </c>
      <c r="BE49" t="str">
        <f t="shared" si="55"/>
        <v/>
      </c>
      <c r="BF49" t="str">
        <f t="shared" si="56"/>
        <v/>
      </c>
      <c r="BG49" t="str">
        <f t="shared" si="57"/>
        <v/>
      </c>
      <c r="BH49" t="str">
        <f t="shared" si="58"/>
        <v/>
      </c>
      <c r="BI49" t="str">
        <f t="shared" si="59"/>
        <v/>
      </c>
      <c r="BJ49" t="str">
        <f t="shared" si="60"/>
        <v/>
      </c>
      <c r="BK49" t="str">
        <f t="shared" si="61"/>
        <v/>
      </c>
      <c r="BL49" t="str">
        <f t="shared" si="62"/>
        <v/>
      </c>
      <c r="BM49" t="str">
        <f t="shared" si="63"/>
        <v/>
      </c>
      <c r="BN49" t="str">
        <f t="shared" si="64"/>
        <v/>
      </c>
      <c r="BO49" t="str">
        <f t="shared" si="65"/>
        <v/>
      </c>
      <c r="BP49" t="str">
        <f t="shared" si="66"/>
        <v/>
      </c>
      <c r="BQ49" t="str">
        <f t="shared" si="67"/>
        <v/>
      </c>
      <c r="BR49" t="str">
        <f t="shared" si="68"/>
        <v/>
      </c>
      <c r="BS49" t="str">
        <f t="shared" si="69"/>
        <v/>
      </c>
      <c r="BT49" t="str">
        <f t="shared" si="70"/>
        <v/>
      </c>
      <c r="BU49" t="str">
        <f t="shared" si="71"/>
        <v/>
      </c>
      <c r="BV49" t="str">
        <f t="shared" si="72"/>
        <v/>
      </c>
      <c r="BW49" t="str">
        <f t="shared" si="73"/>
        <v/>
      </c>
      <c r="BX49" t="str">
        <f t="shared" si="74"/>
        <v/>
      </c>
      <c r="BY49" t="str">
        <f t="shared" si="75"/>
        <v/>
      </c>
      <c r="BZ49" t="str">
        <f t="shared" si="76"/>
        <v/>
      </c>
      <c r="CA49" t="str">
        <f t="shared" si="77"/>
        <v/>
      </c>
      <c r="CB49" t="str">
        <f t="shared" si="78"/>
        <v/>
      </c>
      <c r="CC49" t="str">
        <f t="shared" si="79"/>
        <v/>
      </c>
      <c r="CD49" t="str">
        <f t="shared" si="80"/>
        <v/>
      </c>
      <c r="CE49" t="str">
        <f t="shared" si="81"/>
        <v/>
      </c>
      <c r="CF49" t="str">
        <f t="shared" si="82"/>
        <v/>
      </c>
      <c r="CG49" t="str">
        <f t="shared" si="83"/>
        <v/>
      </c>
      <c r="CH49" t="str">
        <f t="shared" si="84"/>
        <v/>
      </c>
      <c r="CI49" t="str">
        <f t="shared" si="85"/>
        <v/>
      </c>
      <c r="CJ49" t="str">
        <f t="shared" si="86"/>
        <v/>
      </c>
      <c r="CK49" t="str">
        <f t="shared" si="87"/>
        <v/>
      </c>
      <c r="CL49" t="str">
        <f t="shared" si="88"/>
        <v/>
      </c>
      <c r="CM49" t="str">
        <f t="shared" si="89"/>
        <v/>
      </c>
      <c r="CN49" t="str">
        <f t="shared" si="90"/>
        <v/>
      </c>
      <c r="CO49" t="str">
        <f t="shared" si="91"/>
        <v/>
      </c>
      <c r="CP49" t="str">
        <f t="shared" si="92"/>
        <v/>
      </c>
      <c r="CQ49" t="str">
        <f t="shared" si="93"/>
        <v/>
      </c>
      <c r="CR49" t="str">
        <f t="shared" si="94"/>
        <v/>
      </c>
      <c r="CS49" t="str">
        <f t="shared" si="95"/>
        <v/>
      </c>
      <c r="CT49" t="str">
        <f t="shared" si="96"/>
        <v/>
      </c>
      <c r="CU49" t="str">
        <f t="shared" si="97"/>
        <v/>
      </c>
      <c r="CV49" t="str">
        <f t="shared" si="98"/>
        <v/>
      </c>
      <c r="CW49" t="str">
        <f t="shared" si="99"/>
        <v/>
      </c>
      <c r="CX49" t="str">
        <f t="shared" si="100"/>
        <v/>
      </c>
      <c r="CY49" t="str">
        <f t="shared" si="101"/>
        <v/>
      </c>
      <c r="CZ49" t="str">
        <f t="shared" si="102"/>
        <v/>
      </c>
      <c r="DA49" t="str">
        <f t="shared" si="103"/>
        <v/>
      </c>
      <c r="DB49" t="str">
        <f t="shared" si="104"/>
        <v/>
      </c>
      <c r="DC49" t="str">
        <f t="shared" si="105"/>
        <v/>
      </c>
      <c r="DD49" t="str">
        <f t="shared" si="106"/>
        <v/>
      </c>
      <c r="DE49" t="str">
        <f t="shared" si="107"/>
        <v/>
      </c>
      <c r="DF49" t="str">
        <f t="shared" si="108"/>
        <v/>
      </c>
      <c r="DG49" t="str">
        <f t="shared" si="109"/>
        <v/>
      </c>
      <c r="DH49" t="str">
        <f t="shared" si="110"/>
        <v/>
      </c>
      <c r="DI49" t="str">
        <f t="shared" si="111"/>
        <v/>
      </c>
      <c r="DJ49" t="str">
        <f t="shared" si="112"/>
        <v/>
      </c>
      <c r="DK49" t="str">
        <f t="shared" si="113"/>
        <v/>
      </c>
      <c r="DL49" t="str">
        <f t="shared" si="114"/>
        <v/>
      </c>
      <c r="DM49" t="str">
        <f t="shared" si="115"/>
        <v/>
      </c>
      <c r="DN49" t="str">
        <f t="shared" si="116"/>
        <v/>
      </c>
      <c r="DO49" t="str">
        <f t="shared" si="117"/>
        <v/>
      </c>
      <c r="DP49" t="str">
        <f t="shared" si="118"/>
        <v/>
      </c>
      <c r="DQ49" t="str">
        <f t="shared" si="119"/>
        <v/>
      </c>
      <c r="DR49" t="str">
        <f t="shared" si="120"/>
        <v/>
      </c>
      <c r="DS49" t="str">
        <f t="shared" si="121"/>
        <v/>
      </c>
      <c r="DT49" t="str">
        <f t="shared" si="122"/>
        <v/>
      </c>
      <c r="DU49" t="str">
        <f t="shared" si="123"/>
        <v/>
      </c>
      <c r="DV49" t="str">
        <f t="shared" si="124"/>
        <v/>
      </c>
      <c r="DW49" t="str">
        <f t="shared" si="125"/>
        <v/>
      </c>
      <c r="DX49" t="str">
        <f t="shared" si="126"/>
        <v/>
      </c>
      <c r="DY49" t="str">
        <f t="shared" si="127"/>
        <v/>
      </c>
      <c r="EA49" t="str">
        <f t="shared" si="128"/>
        <v/>
      </c>
      <c r="EB49" t="str">
        <f t="shared" si="129"/>
        <v/>
      </c>
      <c r="EC49" t="str">
        <f t="shared" si="130"/>
        <v/>
      </c>
      <c r="ED49" t="str">
        <f t="shared" si="131"/>
        <v/>
      </c>
      <c r="EE49" t="str">
        <f t="shared" si="132"/>
        <v/>
      </c>
      <c r="EF49" t="str">
        <f t="shared" si="133"/>
        <v/>
      </c>
      <c r="EG49" t="str">
        <f t="shared" si="134"/>
        <v/>
      </c>
      <c r="EH49" t="str">
        <f t="shared" si="135"/>
        <v/>
      </c>
      <c r="EI49" t="str">
        <f t="shared" si="136"/>
        <v/>
      </c>
      <c r="EJ49" t="str">
        <f t="shared" si="137"/>
        <v/>
      </c>
      <c r="EK49" t="str">
        <f t="shared" si="138"/>
        <v/>
      </c>
      <c r="EL49" t="str">
        <f t="shared" si="139"/>
        <v/>
      </c>
      <c r="EM49" t="str">
        <f t="shared" si="140"/>
        <v/>
      </c>
      <c r="EN49" t="str">
        <f t="shared" si="141"/>
        <v/>
      </c>
      <c r="EO49" t="str">
        <f t="shared" si="142"/>
        <v/>
      </c>
      <c r="EP49" t="str">
        <f t="shared" si="143"/>
        <v/>
      </c>
      <c r="ER49" t="str">
        <f t="shared" si="144"/>
        <v>25A-001.01.09.20.01.A.01Keren 81-100% functieverlies</v>
      </c>
      <c r="ES49" t="s">
        <v>7037</v>
      </c>
      <c r="ET49" t="b">
        <v>1</v>
      </c>
      <c r="EU49" t="s">
        <v>85</v>
      </c>
      <c r="EV49" t="b">
        <v>0</v>
      </c>
      <c r="EW49" t="b">
        <v>0</v>
      </c>
      <c r="EX49">
        <v>0.01</v>
      </c>
      <c r="EZ49">
        <v>0</v>
      </c>
      <c r="FA49">
        <v>0</v>
      </c>
      <c r="FC49">
        <v>73</v>
      </c>
      <c r="FD49">
        <v>0</v>
      </c>
      <c r="FF49">
        <v>0</v>
      </c>
      <c r="FG49">
        <v>0</v>
      </c>
      <c r="FI49">
        <v>0</v>
      </c>
      <c r="FJ49">
        <v>0</v>
      </c>
      <c r="FL49">
        <v>5.0026000000000002</v>
      </c>
      <c r="FM49">
        <v>4.9957000000000003</v>
      </c>
      <c r="FO49" t="s">
        <v>8874</v>
      </c>
    </row>
    <row r="50" spans="1:171" x14ac:dyDescent="0.25">
      <c r="A50" t="s">
        <v>6999</v>
      </c>
      <c r="B50" t="str">
        <f t="shared" si="0"/>
        <v/>
      </c>
      <c r="C50" t="str">
        <f t="shared" si="1"/>
        <v/>
      </c>
      <c r="D50" t="str">
        <f t="shared" si="2"/>
        <v/>
      </c>
      <c r="E50" t="str">
        <f t="shared" si="3"/>
        <v/>
      </c>
      <c r="F50" t="str">
        <f t="shared" si="4"/>
        <v/>
      </c>
      <c r="G50" t="str">
        <f t="shared" si="5"/>
        <v/>
      </c>
      <c r="H50" t="str">
        <f t="shared" si="6"/>
        <v/>
      </c>
      <c r="I50" t="str">
        <f t="shared" si="7"/>
        <v/>
      </c>
      <c r="J50" t="str">
        <f t="shared" si="8"/>
        <v/>
      </c>
      <c r="K50" t="str">
        <f t="shared" si="9"/>
        <v/>
      </c>
      <c r="L50" t="str">
        <f t="shared" si="10"/>
        <v/>
      </c>
      <c r="M50" t="str">
        <f t="shared" si="11"/>
        <v/>
      </c>
      <c r="N50" t="str">
        <f t="shared" si="12"/>
        <v/>
      </c>
      <c r="O50" t="str">
        <f t="shared" si="13"/>
        <v/>
      </c>
      <c r="P50" t="str">
        <f t="shared" si="14"/>
        <v/>
      </c>
      <c r="Q50" t="str">
        <f t="shared" si="15"/>
        <v/>
      </c>
      <c r="R50" t="str">
        <f t="shared" si="16"/>
        <v/>
      </c>
      <c r="S50" t="str">
        <f t="shared" si="17"/>
        <v/>
      </c>
      <c r="T50" t="str">
        <f t="shared" si="18"/>
        <v/>
      </c>
      <c r="U50" t="str">
        <f t="shared" si="19"/>
        <v/>
      </c>
      <c r="V50" t="b">
        <f t="shared" si="20"/>
        <v>1</v>
      </c>
      <c r="W50" t="b">
        <f t="shared" si="21"/>
        <v>0</v>
      </c>
      <c r="X50" t="b">
        <f t="shared" si="22"/>
        <v>1</v>
      </c>
      <c r="Y50">
        <f t="shared" si="23"/>
        <v>1</v>
      </c>
      <c r="Z50" t="str">
        <f t="shared" si="24"/>
        <v/>
      </c>
      <c r="AA50" t="str">
        <f t="shared" si="25"/>
        <v/>
      </c>
      <c r="AB50" t="str">
        <f t="shared" si="26"/>
        <v/>
      </c>
      <c r="AC50" t="str">
        <f t="shared" si="27"/>
        <v/>
      </c>
      <c r="AD50" t="str">
        <f t="shared" si="28"/>
        <v/>
      </c>
      <c r="AE50" t="str">
        <f t="shared" si="29"/>
        <v/>
      </c>
      <c r="AF50" t="str">
        <f t="shared" si="30"/>
        <v/>
      </c>
      <c r="AG50" t="str">
        <f t="shared" si="31"/>
        <v/>
      </c>
      <c r="AH50" t="str">
        <f t="shared" si="32"/>
        <v/>
      </c>
      <c r="AI50" t="str">
        <f t="shared" si="33"/>
        <v/>
      </c>
      <c r="AJ50" t="str">
        <f t="shared" si="34"/>
        <v/>
      </c>
      <c r="AK50" t="str">
        <f t="shared" si="35"/>
        <v/>
      </c>
      <c r="AL50" t="str">
        <f t="shared" si="36"/>
        <v/>
      </c>
      <c r="AM50" t="str">
        <f t="shared" si="37"/>
        <v/>
      </c>
      <c r="AN50" t="str">
        <f t="shared" si="38"/>
        <v/>
      </c>
      <c r="AO50" t="str">
        <f t="shared" si="39"/>
        <v/>
      </c>
      <c r="AP50" t="str">
        <f t="shared" si="40"/>
        <v/>
      </c>
      <c r="AQ50" t="str">
        <f t="shared" si="41"/>
        <v/>
      </c>
      <c r="AR50" t="str">
        <f t="shared" si="42"/>
        <v/>
      </c>
      <c r="AS50" t="str">
        <f t="shared" si="43"/>
        <v/>
      </c>
      <c r="AT50" t="str">
        <f t="shared" si="44"/>
        <v/>
      </c>
      <c r="AU50" t="str">
        <f t="shared" si="45"/>
        <v/>
      </c>
      <c r="AV50" t="str">
        <f t="shared" si="46"/>
        <v/>
      </c>
      <c r="AW50" t="str">
        <f t="shared" si="47"/>
        <v/>
      </c>
      <c r="AX50" t="str">
        <f t="shared" si="48"/>
        <v/>
      </c>
      <c r="AY50" t="str">
        <f t="shared" si="49"/>
        <v/>
      </c>
      <c r="AZ50" t="str">
        <f t="shared" si="50"/>
        <v/>
      </c>
      <c r="BA50" t="str">
        <f t="shared" si="51"/>
        <v/>
      </c>
      <c r="BB50" t="str">
        <f t="shared" si="52"/>
        <v/>
      </c>
      <c r="BC50" t="str">
        <f t="shared" si="53"/>
        <v/>
      </c>
      <c r="BD50" t="str">
        <f t="shared" si="54"/>
        <v/>
      </c>
      <c r="BE50" t="str">
        <f t="shared" si="55"/>
        <v/>
      </c>
      <c r="BF50" t="str">
        <f t="shared" si="56"/>
        <v/>
      </c>
      <c r="BG50" t="str">
        <f t="shared" si="57"/>
        <v/>
      </c>
      <c r="BH50" t="str">
        <f t="shared" si="58"/>
        <v/>
      </c>
      <c r="BI50" t="str">
        <f t="shared" si="59"/>
        <v/>
      </c>
      <c r="BJ50" t="str">
        <f t="shared" si="60"/>
        <v/>
      </c>
      <c r="BK50" t="str">
        <f t="shared" si="61"/>
        <v/>
      </c>
      <c r="BL50" t="str">
        <f t="shared" si="62"/>
        <v/>
      </c>
      <c r="BM50" t="str">
        <f t="shared" si="63"/>
        <v/>
      </c>
      <c r="BN50" t="str">
        <f t="shared" si="64"/>
        <v/>
      </c>
      <c r="BO50" t="str">
        <f t="shared" si="65"/>
        <v/>
      </c>
      <c r="BP50" t="str">
        <f t="shared" si="66"/>
        <v/>
      </c>
      <c r="BQ50" t="str">
        <f t="shared" si="67"/>
        <v/>
      </c>
      <c r="BR50" t="str">
        <f t="shared" si="68"/>
        <v/>
      </c>
      <c r="BS50" t="str">
        <f t="shared" si="69"/>
        <v/>
      </c>
      <c r="BT50" t="str">
        <f t="shared" si="70"/>
        <v/>
      </c>
      <c r="BU50" t="str">
        <f t="shared" si="71"/>
        <v/>
      </c>
      <c r="BV50" t="str">
        <f t="shared" si="72"/>
        <v/>
      </c>
      <c r="BW50" t="str">
        <f t="shared" si="73"/>
        <v/>
      </c>
      <c r="BX50" t="str">
        <f t="shared" si="74"/>
        <v/>
      </c>
      <c r="BY50" t="str">
        <f t="shared" si="75"/>
        <v/>
      </c>
      <c r="BZ50" t="str">
        <f t="shared" si="76"/>
        <v/>
      </c>
      <c r="CA50" t="str">
        <f t="shared" si="77"/>
        <v/>
      </c>
      <c r="CB50" t="str">
        <f t="shared" si="78"/>
        <v/>
      </c>
      <c r="CC50" t="str">
        <f t="shared" si="79"/>
        <v/>
      </c>
      <c r="CD50" t="str">
        <f t="shared" si="80"/>
        <v/>
      </c>
      <c r="CE50" t="str">
        <f t="shared" si="81"/>
        <v/>
      </c>
      <c r="CF50" t="str">
        <f t="shared" si="82"/>
        <v/>
      </c>
      <c r="CG50" t="str">
        <f t="shared" si="83"/>
        <v/>
      </c>
      <c r="CH50" t="str">
        <f t="shared" si="84"/>
        <v/>
      </c>
      <c r="CI50" t="str">
        <f t="shared" si="85"/>
        <v/>
      </c>
      <c r="CJ50" t="str">
        <f t="shared" si="86"/>
        <v/>
      </c>
      <c r="CK50" t="str">
        <f t="shared" si="87"/>
        <v/>
      </c>
      <c r="CL50" t="str">
        <f t="shared" si="88"/>
        <v/>
      </c>
      <c r="CM50" t="str">
        <f t="shared" si="89"/>
        <v/>
      </c>
      <c r="CN50" t="str">
        <f t="shared" si="90"/>
        <v/>
      </c>
      <c r="CO50" t="str">
        <f t="shared" si="91"/>
        <v/>
      </c>
      <c r="CP50" t="str">
        <f t="shared" si="92"/>
        <v/>
      </c>
      <c r="CQ50" t="str">
        <f t="shared" si="93"/>
        <v/>
      </c>
      <c r="CR50" t="str">
        <f t="shared" si="94"/>
        <v/>
      </c>
      <c r="CS50" t="str">
        <f t="shared" si="95"/>
        <v/>
      </c>
      <c r="CT50" t="str">
        <f t="shared" si="96"/>
        <v/>
      </c>
      <c r="CU50" t="str">
        <f t="shared" si="97"/>
        <v/>
      </c>
      <c r="CV50" t="str">
        <f t="shared" si="98"/>
        <v/>
      </c>
      <c r="CW50" t="str">
        <f t="shared" si="99"/>
        <v/>
      </c>
      <c r="CX50" t="str">
        <f t="shared" si="100"/>
        <v/>
      </c>
      <c r="CY50" t="str">
        <f t="shared" si="101"/>
        <v/>
      </c>
      <c r="CZ50" t="str">
        <f t="shared" si="102"/>
        <v/>
      </c>
      <c r="DA50" t="str">
        <f t="shared" si="103"/>
        <v/>
      </c>
      <c r="DB50" t="str">
        <f t="shared" si="104"/>
        <v/>
      </c>
      <c r="DC50" t="str">
        <f t="shared" si="105"/>
        <v/>
      </c>
      <c r="DD50" t="str">
        <f t="shared" si="106"/>
        <v/>
      </c>
      <c r="DE50" t="str">
        <f t="shared" si="107"/>
        <v/>
      </c>
      <c r="DF50" t="str">
        <f t="shared" si="108"/>
        <v/>
      </c>
      <c r="DG50" t="str">
        <f t="shared" si="109"/>
        <v/>
      </c>
      <c r="DH50" t="str">
        <f t="shared" si="110"/>
        <v/>
      </c>
      <c r="DI50" t="str">
        <f t="shared" si="111"/>
        <v/>
      </c>
      <c r="DJ50" t="str">
        <f t="shared" si="112"/>
        <v/>
      </c>
      <c r="DK50" t="str">
        <f t="shared" si="113"/>
        <v/>
      </c>
      <c r="DL50" t="str">
        <f t="shared" si="114"/>
        <v/>
      </c>
      <c r="DM50" t="str">
        <f t="shared" si="115"/>
        <v/>
      </c>
      <c r="DN50" t="str">
        <f t="shared" si="116"/>
        <v/>
      </c>
      <c r="DO50" t="str">
        <f t="shared" si="117"/>
        <v/>
      </c>
      <c r="DP50" t="str">
        <f t="shared" si="118"/>
        <v/>
      </c>
      <c r="DQ50" t="str">
        <f t="shared" si="119"/>
        <v/>
      </c>
      <c r="DR50" t="str">
        <f t="shared" si="120"/>
        <v/>
      </c>
      <c r="DS50" t="str">
        <f t="shared" si="121"/>
        <v/>
      </c>
      <c r="DT50" t="str">
        <f t="shared" si="122"/>
        <v/>
      </c>
      <c r="DU50" t="str">
        <f t="shared" si="123"/>
        <v/>
      </c>
      <c r="DV50" t="str">
        <f t="shared" si="124"/>
        <v/>
      </c>
      <c r="DW50" t="str">
        <f t="shared" si="125"/>
        <v/>
      </c>
      <c r="DX50" t="str">
        <f t="shared" si="126"/>
        <v/>
      </c>
      <c r="DY50" t="str">
        <f t="shared" si="127"/>
        <v/>
      </c>
      <c r="EA50" t="str">
        <f t="shared" si="128"/>
        <v/>
      </c>
      <c r="EB50" t="str">
        <f t="shared" si="129"/>
        <v/>
      </c>
      <c r="EC50" t="str">
        <f t="shared" si="130"/>
        <v/>
      </c>
      <c r="ED50" t="str">
        <f t="shared" si="131"/>
        <v/>
      </c>
      <c r="EE50" t="str">
        <f t="shared" si="132"/>
        <v/>
      </c>
      <c r="EF50" t="str">
        <f t="shared" si="133"/>
        <v/>
      </c>
      <c r="EG50" t="str">
        <f t="shared" si="134"/>
        <v/>
      </c>
      <c r="EH50" t="str">
        <f t="shared" si="135"/>
        <v/>
      </c>
      <c r="EI50" t="str">
        <f t="shared" si="136"/>
        <v/>
      </c>
      <c r="EJ50" t="str">
        <f t="shared" si="137"/>
        <v/>
      </c>
      <c r="EK50" t="str">
        <f t="shared" si="138"/>
        <v/>
      </c>
      <c r="EL50" t="str">
        <f t="shared" si="139"/>
        <v/>
      </c>
      <c r="EM50" t="str">
        <f t="shared" si="140"/>
        <v/>
      </c>
      <c r="EN50" t="str">
        <f t="shared" si="141"/>
        <v/>
      </c>
      <c r="EO50" t="str">
        <f t="shared" si="142"/>
        <v/>
      </c>
      <c r="EP50" t="str">
        <f t="shared" si="143"/>
        <v/>
      </c>
      <c r="ER50" t="str">
        <f t="shared" si="144"/>
        <v>25A-001.01.09.21.01.A.01Spuien 0-20% functieverlies</v>
      </c>
      <c r="ES50" t="s">
        <v>7038</v>
      </c>
      <c r="ET50" t="b">
        <v>1</v>
      </c>
      <c r="EU50" t="s">
        <v>89</v>
      </c>
      <c r="EV50" t="b">
        <v>0</v>
      </c>
      <c r="EW50" t="b">
        <v>0</v>
      </c>
      <c r="EX50">
        <v>1</v>
      </c>
      <c r="EZ50">
        <v>0</v>
      </c>
      <c r="FA50">
        <v>0</v>
      </c>
      <c r="FC50">
        <v>24</v>
      </c>
      <c r="FD50">
        <v>0</v>
      </c>
      <c r="FF50">
        <v>0</v>
      </c>
      <c r="FG50">
        <v>0</v>
      </c>
      <c r="FI50">
        <v>0</v>
      </c>
      <c r="FJ50">
        <v>0</v>
      </c>
      <c r="FL50">
        <v>24.938400000000001</v>
      </c>
      <c r="FM50">
        <v>25.021100000000001</v>
      </c>
      <c r="FO50" t="s">
        <v>89</v>
      </c>
    </row>
    <row r="51" spans="1:171" x14ac:dyDescent="0.25">
      <c r="A51" t="s">
        <v>7040</v>
      </c>
      <c r="B51" t="str">
        <f t="shared" si="0"/>
        <v/>
      </c>
      <c r="C51" t="str">
        <f t="shared" si="1"/>
        <v/>
      </c>
      <c r="D51" t="str">
        <f t="shared" si="2"/>
        <v/>
      </c>
      <c r="E51" t="str">
        <f t="shared" si="3"/>
        <v/>
      </c>
      <c r="F51" t="str">
        <f t="shared" si="4"/>
        <v/>
      </c>
      <c r="G51" t="str">
        <f t="shared" si="5"/>
        <v/>
      </c>
      <c r="H51" t="str">
        <f t="shared" si="6"/>
        <v/>
      </c>
      <c r="I51" t="str">
        <f t="shared" si="7"/>
        <v/>
      </c>
      <c r="J51" t="str">
        <f t="shared" si="8"/>
        <v/>
      </c>
      <c r="K51" t="str">
        <f t="shared" si="9"/>
        <v/>
      </c>
      <c r="L51" t="str">
        <f t="shared" si="10"/>
        <v/>
      </c>
      <c r="M51" t="str">
        <f t="shared" si="11"/>
        <v/>
      </c>
      <c r="N51" t="str">
        <f t="shared" si="12"/>
        <v/>
      </c>
      <c r="O51" t="str">
        <f t="shared" si="13"/>
        <v/>
      </c>
      <c r="P51" t="str">
        <f t="shared" si="14"/>
        <v/>
      </c>
      <c r="Q51" t="str">
        <f t="shared" si="15"/>
        <v/>
      </c>
      <c r="R51" t="str">
        <f t="shared" si="16"/>
        <v/>
      </c>
      <c r="S51" t="str">
        <f t="shared" si="17"/>
        <v/>
      </c>
      <c r="T51" t="str">
        <f t="shared" si="18"/>
        <v/>
      </c>
      <c r="U51" t="str">
        <f t="shared" si="19"/>
        <v/>
      </c>
      <c r="V51" t="b">
        <f t="shared" si="20"/>
        <v>1</v>
      </c>
      <c r="W51" t="b">
        <f t="shared" si="21"/>
        <v>0</v>
      </c>
      <c r="X51" t="b">
        <f t="shared" si="22"/>
        <v>1</v>
      </c>
      <c r="Y51">
        <f t="shared" si="23"/>
        <v>1</v>
      </c>
      <c r="Z51" t="str">
        <f t="shared" si="24"/>
        <v/>
      </c>
      <c r="AA51" t="str">
        <f t="shared" si="25"/>
        <v/>
      </c>
      <c r="AB51" t="str">
        <f t="shared" si="26"/>
        <v/>
      </c>
      <c r="AC51" t="str">
        <f t="shared" si="27"/>
        <v/>
      </c>
      <c r="AD51" t="str">
        <f t="shared" si="28"/>
        <v/>
      </c>
      <c r="AE51" t="str">
        <f t="shared" si="29"/>
        <v/>
      </c>
      <c r="AF51" t="str">
        <f t="shared" si="30"/>
        <v/>
      </c>
      <c r="AG51" t="str">
        <f t="shared" si="31"/>
        <v/>
      </c>
      <c r="AH51" t="str">
        <f t="shared" si="32"/>
        <v/>
      </c>
      <c r="AI51" t="str">
        <f t="shared" si="33"/>
        <v/>
      </c>
      <c r="AJ51" t="str">
        <f t="shared" si="34"/>
        <v/>
      </c>
      <c r="AK51" t="str">
        <f t="shared" si="35"/>
        <v/>
      </c>
      <c r="AL51" t="str">
        <f t="shared" si="36"/>
        <v/>
      </c>
      <c r="AM51" t="str">
        <f t="shared" si="37"/>
        <v/>
      </c>
      <c r="AN51" t="str">
        <f t="shared" si="38"/>
        <v/>
      </c>
      <c r="AO51" t="str">
        <f t="shared" si="39"/>
        <v/>
      </c>
      <c r="AP51" t="str">
        <f t="shared" si="40"/>
        <v/>
      </c>
      <c r="AQ51" t="str">
        <f t="shared" si="41"/>
        <v/>
      </c>
      <c r="AR51" t="str">
        <f t="shared" si="42"/>
        <v/>
      </c>
      <c r="AS51" t="str">
        <f t="shared" si="43"/>
        <v/>
      </c>
      <c r="AT51" t="str">
        <f t="shared" si="44"/>
        <v/>
      </c>
      <c r="AU51" t="str">
        <f t="shared" si="45"/>
        <v/>
      </c>
      <c r="AV51" t="str">
        <f t="shared" si="46"/>
        <v/>
      </c>
      <c r="AW51" t="str">
        <f t="shared" si="47"/>
        <v/>
      </c>
      <c r="AX51" t="str">
        <f t="shared" si="48"/>
        <v/>
      </c>
      <c r="AY51" t="str">
        <f t="shared" si="49"/>
        <v/>
      </c>
      <c r="AZ51" t="str">
        <f t="shared" si="50"/>
        <v/>
      </c>
      <c r="BA51" t="str">
        <f t="shared" si="51"/>
        <v/>
      </c>
      <c r="BB51" t="str">
        <f t="shared" si="52"/>
        <v/>
      </c>
      <c r="BC51" t="str">
        <f t="shared" si="53"/>
        <v/>
      </c>
      <c r="BD51" t="str">
        <f t="shared" si="54"/>
        <v/>
      </c>
      <c r="BE51" t="str">
        <f t="shared" si="55"/>
        <v/>
      </c>
      <c r="BF51" t="str">
        <f t="shared" si="56"/>
        <v/>
      </c>
      <c r="BG51" t="str">
        <f t="shared" si="57"/>
        <v/>
      </c>
      <c r="BH51" t="str">
        <f t="shared" si="58"/>
        <v/>
      </c>
      <c r="BI51" t="str">
        <f t="shared" si="59"/>
        <v/>
      </c>
      <c r="BJ51" t="str">
        <f t="shared" si="60"/>
        <v/>
      </c>
      <c r="BK51" t="str">
        <f t="shared" si="61"/>
        <v/>
      </c>
      <c r="BL51" t="str">
        <f t="shared" si="62"/>
        <v/>
      </c>
      <c r="BM51" t="str">
        <f t="shared" si="63"/>
        <v/>
      </c>
      <c r="BN51" t="str">
        <f t="shared" si="64"/>
        <v/>
      </c>
      <c r="BO51" t="str">
        <f t="shared" si="65"/>
        <v/>
      </c>
      <c r="BP51" t="str">
        <f t="shared" si="66"/>
        <v/>
      </c>
      <c r="BQ51" t="str">
        <f t="shared" si="67"/>
        <v/>
      </c>
      <c r="BR51" t="str">
        <f t="shared" si="68"/>
        <v/>
      </c>
      <c r="BS51" t="str">
        <f t="shared" si="69"/>
        <v/>
      </c>
      <c r="BT51" t="str">
        <f t="shared" si="70"/>
        <v/>
      </c>
      <c r="BU51" t="str">
        <f t="shared" si="71"/>
        <v/>
      </c>
      <c r="BV51" t="str">
        <f t="shared" si="72"/>
        <v/>
      </c>
      <c r="BW51" t="str">
        <f t="shared" si="73"/>
        <v/>
      </c>
      <c r="BX51" t="str">
        <f t="shared" si="74"/>
        <v/>
      </c>
      <c r="BY51" t="str">
        <f t="shared" si="75"/>
        <v/>
      </c>
      <c r="BZ51" t="str">
        <f t="shared" si="76"/>
        <v/>
      </c>
      <c r="CA51" t="str">
        <f t="shared" si="77"/>
        <v/>
      </c>
      <c r="CB51" t="str">
        <f t="shared" si="78"/>
        <v/>
      </c>
      <c r="CC51" t="str">
        <f t="shared" si="79"/>
        <v/>
      </c>
      <c r="CD51" t="str">
        <f t="shared" si="80"/>
        <v/>
      </c>
      <c r="CE51" t="str">
        <f t="shared" si="81"/>
        <v/>
      </c>
      <c r="CF51" t="str">
        <f t="shared" si="82"/>
        <v/>
      </c>
      <c r="CG51" t="str">
        <f t="shared" si="83"/>
        <v/>
      </c>
      <c r="CH51" t="str">
        <f t="shared" si="84"/>
        <v/>
      </c>
      <c r="CI51" t="str">
        <f t="shared" si="85"/>
        <v/>
      </c>
      <c r="CJ51" t="str">
        <f t="shared" si="86"/>
        <v/>
      </c>
      <c r="CK51" t="str">
        <f t="shared" si="87"/>
        <v/>
      </c>
      <c r="CL51" t="str">
        <f t="shared" si="88"/>
        <v/>
      </c>
      <c r="CM51" t="str">
        <f t="shared" si="89"/>
        <v/>
      </c>
      <c r="CN51" t="str">
        <f t="shared" si="90"/>
        <v/>
      </c>
      <c r="CO51" t="str">
        <f t="shared" si="91"/>
        <v/>
      </c>
      <c r="CP51" t="str">
        <f t="shared" si="92"/>
        <v/>
      </c>
      <c r="CQ51" t="str">
        <f t="shared" si="93"/>
        <v/>
      </c>
      <c r="CR51" t="str">
        <f t="shared" si="94"/>
        <v/>
      </c>
      <c r="CS51" t="str">
        <f t="shared" si="95"/>
        <v/>
      </c>
      <c r="CT51" t="str">
        <f t="shared" si="96"/>
        <v/>
      </c>
      <c r="CU51" t="str">
        <f t="shared" si="97"/>
        <v/>
      </c>
      <c r="CV51" t="str">
        <f t="shared" si="98"/>
        <v/>
      </c>
      <c r="CW51" t="str">
        <f t="shared" si="99"/>
        <v/>
      </c>
      <c r="CX51" t="str">
        <f t="shared" si="100"/>
        <v/>
      </c>
      <c r="CY51" t="str">
        <f t="shared" si="101"/>
        <v/>
      </c>
      <c r="CZ51" t="str">
        <f t="shared" si="102"/>
        <v/>
      </c>
      <c r="DA51" t="str">
        <f t="shared" si="103"/>
        <v/>
      </c>
      <c r="DB51" t="str">
        <f t="shared" si="104"/>
        <v/>
      </c>
      <c r="DC51" t="str">
        <f t="shared" si="105"/>
        <v/>
      </c>
      <c r="DD51" t="str">
        <f t="shared" si="106"/>
        <v/>
      </c>
      <c r="DE51" t="str">
        <f t="shared" si="107"/>
        <v/>
      </c>
      <c r="DF51" t="str">
        <f t="shared" si="108"/>
        <v/>
      </c>
      <c r="DG51" t="str">
        <f t="shared" si="109"/>
        <v/>
      </c>
      <c r="DH51" t="str">
        <f t="shared" si="110"/>
        <v/>
      </c>
      <c r="DI51" t="str">
        <f t="shared" si="111"/>
        <v/>
      </c>
      <c r="DJ51" t="str">
        <f t="shared" si="112"/>
        <v/>
      </c>
      <c r="DK51" t="str">
        <f t="shared" si="113"/>
        <v/>
      </c>
      <c r="DL51" t="str">
        <f t="shared" si="114"/>
        <v/>
      </c>
      <c r="DM51" t="str">
        <f t="shared" si="115"/>
        <v/>
      </c>
      <c r="DN51" t="str">
        <f t="shared" si="116"/>
        <v/>
      </c>
      <c r="DO51" t="str">
        <f t="shared" si="117"/>
        <v/>
      </c>
      <c r="DP51" t="str">
        <f t="shared" si="118"/>
        <v/>
      </c>
      <c r="DQ51" t="str">
        <f t="shared" si="119"/>
        <v/>
      </c>
      <c r="DR51" t="str">
        <f t="shared" si="120"/>
        <v/>
      </c>
      <c r="DS51" t="str">
        <f t="shared" si="121"/>
        <v/>
      </c>
      <c r="DT51" t="str">
        <f t="shared" si="122"/>
        <v/>
      </c>
      <c r="DU51" t="str">
        <f t="shared" si="123"/>
        <v/>
      </c>
      <c r="DV51" t="str">
        <f t="shared" si="124"/>
        <v/>
      </c>
      <c r="DW51" t="str">
        <f t="shared" si="125"/>
        <v/>
      </c>
      <c r="DX51" t="str">
        <f t="shared" si="126"/>
        <v/>
      </c>
      <c r="DY51" t="str">
        <f t="shared" si="127"/>
        <v/>
      </c>
      <c r="EA51" t="str">
        <f t="shared" si="128"/>
        <v/>
      </c>
      <c r="EB51" t="str">
        <f t="shared" si="129"/>
        <v/>
      </c>
      <c r="EC51" t="str">
        <f t="shared" si="130"/>
        <v/>
      </c>
      <c r="ED51" t="str">
        <f t="shared" si="131"/>
        <v/>
      </c>
      <c r="EE51" t="str">
        <f t="shared" si="132"/>
        <v/>
      </c>
      <c r="EF51" t="str">
        <f t="shared" si="133"/>
        <v/>
      </c>
      <c r="EG51" t="str">
        <f t="shared" si="134"/>
        <v/>
      </c>
      <c r="EH51" t="str">
        <f t="shared" si="135"/>
        <v/>
      </c>
      <c r="EI51" t="str">
        <f t="shared" si="136"/>
        <v/>
      </c>
      <c r="EJ51" t="str">
        <f t="shared" si="137"/>
        <v/>
      </c>
      <c r="EK51" t="str">
        <f t="shared" si="138"/>
        <v/>
      </c>
      <c r="EL51" t="str">
        <f t="shared" si="139"/>
        <v/>
      </c>
      <c r="EM51" t="str">
        <f t="shared" si="140"/>
        <v/>
      </c>
      <c r="EN51" t="str">
        <f t="shared" si="141"/>
        <v/>
      </c>
      <c r="EO51" t="str">
        <f t="shared" si="142"/>
        <v/>
      </c>
      <c r="EP51" t="str">
        <f t="shared" si="143"/>
        <v/>
      </c>
      <c r="ER51" t="str">
        <f t="shared" si="144"/>
        <v>25A-001.01.09.21.01.A.01Keren 81-100% functieverlies</v>
      </c>
      <c r="ES51" t="s">
        <v>7038</v>
      </c>
      <c r="ET51" t="b">
        <v>1</v>
      </c>
      <c r="EU51" t="s">
        <v>85</v>
      </c>
      <c r="EV51" t="b">
        <v>0</v>
      </c>
      <c r="EW51" t="b">
        <v>0</v>
      </c>
      <c r="EX51">
        <v>0.01</v>
      </c>
      <c r="EZ51">
        <v>0</v>
      </c>
      <c r="FA51">
        <v>0</v>
      </c>
      <c r="FC51">
        <v>75</v>
      </c>
      <c r="FD51">
        <v>4</v>
      </c>
      <c r="FF51">
        <v>0</v>
      </c>
      <c r="FG51">
        <v>0</v>
      </c>
      <c r="FI51">
        <v>0</v>
      </c>
      <c r="FJ51">
        <v>672</v>
      </c>
      <c r="FL51">
        <v>2.9464999999999999</v>
      </c>
      <c r="FM51">
        <v>0.35349999999999998</v>
      </c>
      <c r="FO51" t="s">
        <v>8874</v>
      </c>
    </row>
    <row r="52" spans="1:171" x14ac:dyDescent="0.25">
      <c r="A52" t="s">
        <v>10743</v>
      </c>
      <c r="B52" t="str">
        <f t="shared" si="0"/>
        <v/>
      </c>
      <c r="C52" t="str">
        <f t="shared" si="1"/>
        <v/>
      </c>
      <c r="D52" t="str">
        <f t="shared" si="2"/>
        <v/>
      </c>
      <c r="E52" t="str">
        <f t="shared" si="3"/>
        <v/>
      </c>
      <c r="F52" t="str">
        <f t="shared" si="4"/>
        <v/>
      </c>
      <c r="G52" t="str">
        <f t="shared" si="5"/>
        <v/>
      </c>
      <c r="H52" t="str">
        <f t="shared" si="6"/>
        <v/>
      </c>
      <c r="I52" t="str">
        <f t="shared" si="7"/>
        <v/>
      </c>
      <c r="J52" t="str">
        <f t="shared" si="8"/>
        <v/>
      </c>
      <c r="K52" t="str">
        <f t="shared" si="9"/>
        <v/>
      </c>
      <c r="L52" t="str">
        <f t="shared" si="10"/>
        <v/>
      </c>
      <c r="M52" t="str">
        <f t="shared" si="11"/>
        <v/>
      </c>
      <c r="N52" t="str">
        <f t="shared" si="12"/>
        <v/>
      </c>
      <c r="O52" t="str">
        <f t="shared" si="13"/>
        <v/>
      </c>
      <c r="P52" t="str">
        <f t="shared" si="14"/>
        <v/>
      </c>
      <c r="Q52" t="str">
        <f t="shared" si="15"/>
        <v/>
      </c>
      <c r="R52" t="str">
        <f t="shared" si="16"/>
        <v/>
      </c>
      <c r="S52" t="str">
        <f t="shared" si="17"/>
        <v/>
      </c>
      <c r="T52" t="str">
        <f t="shared" si="18"/>
        <v/>
      </c>
      <c r="U52" t="str">
        <f t="shared" si="19"/>
        <v/>
      </c>
      <c r="V52" t="str">
        <f t="shared" si="20"/>
        <v/>
      </c>
      <c r="W52" t="str">
        <f t="shared" si="21"/>
        <v/>
      </c>
      <c r="X52" t="str">
        <f t="shared" si="22"/>
        <v/>
      </c>
      <c r="Y52" t="str">
        <f t="shared" si="23"/>
        <v/>
      </c>
      <c r="Z52" t="str">
        <f t="shared" si="24"/>
        <v/>
      </c>
      <c r="AA52" t="str">
        <f t="shared" si="25"/>
        <v/>
      </c>
      <c r="AB52" t="str">
        <f t="shared" si="26"/>
        <v/>
      </c>
      <c r="AC52" t="str">
        <f t="shared" si="27"/>
        <v/>
      </c>
      <c r="AD52" t="str">
        <f t="shared" si="28"/>
        <v/>
      </c>
      <c r="AE52" t="str">
        <f t="shared" si="29"/>
        <v/>
      </c>
      <c r="AF52" t="str">
        <f t="shared" si="30"/>
        <v/>
      </c>
      <c r="AG52" t="str">
        <f t="shared" si="31"/>
        <v/>
      </c>
      <c r="AH52" t="str">
        <f t="shared" si="32"/>
        <v/>
      </c>
      <c r="AI52" t="str">
        <f t="shared" si="33"/>
        <v/>
      </c>
      <c r="AJ52" t="str">
        <f t="shared" si="34"/>
        <v/>
      </c>
      <c r="AK52" t="str">
        <f t="shared" si="35"/>
        <v/>
      </c>
      <c r="AL52" t="b">
        <f t="shared" si="36"/>
        <v>1</v>
      </c>
      <c r="AM52" t="b">
        <f t="shared" si="37"/>
        <v>0</v>
      </c>
      <c r="AN52" t="b">
        <f t="shared" si="38"/>
        <v>1</v>
      </c>
      <c r="AO52">
        <f t="shared" si="39"/>
        <v>1</v>
      </c>
      <c r="AP52" t="str">
        <f t="shared" si="40"/>
        <v/>
      </c>
      <c r="AQ52" t="str">
        <f t="shared" si="41"/>
        <v/>
      </c>
      <c r="AR52" t="str">
        <f t="shared" si="42"/>
        <v/>
      </c>
      <c r="AS52" t="str">
        <f t="shared" si="43"/>
        <v/>
      </c>
      <c r="AT52" t="str">
        <f t="shared" si="44"/>
        <v/>
      </c>
      <c r="AU52" t="str">
        <f t="shared" si="45"/>
        <v/>
      </c>
      <c r="AV52" t="str">
        <f t="shared" si="46"/>
        <v/>
      </c>
      <c r="AW52" t="str">
        <f t="shared" si="47"/>
        <v/>
      </c>
      <c r="AX52" t="str">
        <f t="shared" si="48"/>
        <v/>
      </c>
      <c r="AY52" t="str">
        <f t="shared" si="49"/>
        <v/>
      </c>
      <c r="AZ52" t="str">
        <f t="shared" si="50"/>
        <v/>
      </c>
      <c r="BA52" t="str">
        <f t="shared" si="51"/>
        <v/>
      </c>
      <c r="BB52" t="str">
        <f t="shared" si="52"/>
        <v/>
      </c>
      <c r="BC52" t="str">
        <f t="shared" si="53"/>
        <v/>
      </c>
      <c r="BD52" t="str">
        <f t="shared" si="54"/>
        <v/>
      </c>
      <c r="BE52" t="str">
        <f t="shared" si="55"/>
        <v/>
      </c>
      <c r="BF52" t="str">
        <f t="shared" si="56"/>
        <v/>
      </c>
      <c r="BG52" t="str">
        <f t="shared" si="57"/>
        <v/>
      </c>
      <c r="BH52" t="str">
        <f t="shared" si="58"/>
        <v/>
      </c>
      <c r="BI52" t="str">
        <f t="shared" si="59"/>
        <v/>
      </c>
      <c r="BJ52" t="str">
        <f t="shared" si="60"/>
        <v/>
      </c>
      <c r="BK52" t="str">
        <f t="shared" si="61"/>
        <v/>
      </c>
      <c r="BL52" t="str">
        <f t="shared" si="62"/>
        <v/>
      </c>
      <c r="BM52" t="str">
        <f t="shared" si="63"/>
        <v/>
      </c>
      <c r="BN52" t="str">
        <f t="shared" si="64"/>
        <v/>
      </c>
      <c r="BO52" t="str">
        <f t="shared" si="65"/>
        <v/>
      </c>
      <c r="BP52" t="str">
        <f t="shared" si="66"/>
        <v/>
      </c>
      <c r="BQ52" t="str">
        <f t="shared" si="67"/>
        <v/>
      </c>
      <c r="BR52" t="str">
        <f t="shared" si="68"/>
        <v/>
      </c>
      <c r="BS52" t="str">
        <f t="shared" si="69"/>
        <v/>
      </c>
      <c r="BT52" t="str">
        <f t="shared" si="70"/>
        <v/>
      </c>
      <c r="BU52" t="str">
        <f t="shared" si="71"/>
        <v/>
      </c>
      <c r="BV52" t="str">
        <f t="shared" si="72"/>
        <v/>
      </c>
      <c r="BW52" t="str">
        <f t="shared" si="73"/>
        <v/>
      </c>
      <c r="BX52" t="str">
        <f t="shared" si="74"/>
        <v/>
      </c>
      <c r="BY52" t="str">
        <f t="shared" si="75"/>
        <v/>
      </c>
      <c r="BZ52" t="str">
        <f t="shared" si="76"/>
        <v/>
      </c>
      <c r="CA52" t="str">
        <f t="shared" si="77"/>
        <v/>
      </c>
      <c r="CB52" t="str">
        <f t="shared" si="78"/>
        <v/>
      </c>
      <c r="CC52" t="str">
        <f t="shared" si="79"/>
        <v/>
      </c>
      <c r="CD52" t="str">
        <f t="shared" si="80"/>
        <v/>
      </c>
      <c r="CE52" t="str">
        <f t="shared" si="81"/>
        <v/>
      </c>
      <c r="CF52" t="str">
        <f t="shared" si="82"/>
        <v/>
      </c>
      <c r="CG52" t="str">
        <f t="shared" si="83"/>
        <v/>
      </c>
      <c r="CH52" t="str">
        <f t="shared" si="84"/>
        <v/>
      </c>
      <c r="CI52" t="str">
        <f t="shared" si="85"/>
        <v/>
      </c>
      <c r="CJ52" t="str">
        <f t="shared" si="86"/>
        <v/>
      </c>
      <c r="CK52" t="str">
        <f t="shared" si="87"/>
        <v/>
      </c>
      <c r="CL52" t="str">
        <f t="shared" si="88"/>
        <v/>
      </c>
      <c r="CM52" t="str">
        <f t="shared" si="89"/>
        <v/>
      </c>
      <c r="CN52" t="str">
        <f t="shared" si="90"/>
        <v/>
      </c>
      <c r="CO52" t="str">
        <f t="shared" si="91"/>
        <v/>
      </c>
      <c r="CP52" t="str">
        <f t="shared" si="92"/>
        <v/>
      </c>
      <c r="CQ52" t="str">
        <f t="shared" si="93"/>
        <v/>
      </c>
      <c r="CR52" t="str">
        <f t="shared" si="94"/>
        <v/>
      </c>
      <c r="CS52" t="str">
        <f t="shared" si="95"/>
        <v/>
      </c>
      <c r="CT52" t="str">
        <f t="shared" si="96"/>
        <v/>
      </c>
      <c r="CU52" t="str">
        <f t="shared" si="97"/>
        <v/>
      </c>
      <c r="CV52" t="str">
        <f t="shared" si="98"/>
        <v/>
      </c>
      <c r="CW52" t="str">
        <f t="shared" si="99"/>
        <v/>
      </c>
      <c r="CX52" t="str">
        <f t="shared" si="100"/>
        <v/>
      </c>
      <c r="CY52" t="str">
        <f t="shared" si="101"/>
        <v/>
      </c>
      <c r="CZ52" t="str">
        <f t="shared" si="102"/>
        <v/>
      </c>
      <c r="DA52" t="str">
        <f t="shared" si="103"/>
        <v/>
      </c>
      <c r="DB52" t="str">
        <f t="shared" si="104"/>
        <v/>
      </c>
      <c r="DC52" t="str">
        <f t="shared" si="105"/>
        <v/>
      </c>
      <c r="DD52" t="str">
        <f t="shared" si="106"/>
        <v/>
      </c>
      <c r="DE52" t="str">
        <f t="shared" si="107"/>
        <v/>
      </c>
      <c r="DF52" t="str">
        <f t="shared" si="108"/>
        <v/>
      </c>
      <c r="DG52" t="str">
        <f t="shared" si="109"/>
        <v/>
      </c>
      <c r="DH52" t="str">
        <f t="shared" si="110"/>
        <v/>
      </c>
      <c r="DI52" t="str">
        <f t="shared" si="111"/>
        <v/>
      </c>
      <c r="DJ52" t="str">
        <f t="shared" si="112"/>
        <v/>
      </c>
      <c r="DK52" t="str">
        <f t="shared" si="113"/>
        <v/>
      </c>
      <c r="DL52" t="str">
        <f t="shared" si="114"/>
        <v/>
      </c>
      <c r="DM52" t="str">
        <f t="shared" si="115"/>
        <v/>
      </c>
      <c r="DN52" t="b">
        <f t="shared" si="116"/>
        <v>1</v>
      </c>
      <c r="DO52" t="b">
        <f t="shared" si="117"/>
        <v>1</v>
      </c>
      <c r="DP52" t="b">
        <f t="shared" si="118"/>
        <v>1</v>
      </c>
      <c r="DQ52">
        <f t="shared" si="119"/>
        <v>2.5000000000000001E-5</v>
      </c>
      <c r="DR52" t="str">
        <f t="shared" si="120"/>
        <v/>
      </c>
      <c r="DS52" t="str">
        <f t="shared" si="121"/>
        <v/>
      </c>
      <c r="DT52" t="str">
        <f t="shared" si="122"/>
        <v/>
      </c>
      <c r="DU52" t="str">
        <f t="shared" si="123"/>
        <v/>
      </c>
      <c r="DV52" t="str">
        <f t="shared" si="124"/>
        <v/>
      </c>
      <c r="DW52" t="str">
        <f t="shared" si="125"/>
        <v/>
      </c>
      <c r="DX52" t="str">
        <f t="shared" si="126"/>
        <v/>
      </c>
      <c r="DY52" t="str">
        <f t="shared" si="127"/>
        <v/>
      </c>
      <c r="EA52" t="str">
        <f t="shared" si="128"/>
        <v/>
      </c>
      <c r="EB52" t="str">
        <f t="shared" si="129"/>
        <v/>
      </c>
      <c r="EC52" t="str">
        <f t="shared" si="130"/>
        <v/>
      </c>
      <c r="ED52" t="str">
        <f t="shared" si="131"/>
        <v/>
      </c>
      <c r="EE52" t="str">
        <f t="shared" si="132"/>
        <v/>
      </c>
      <c r="EF52" t="str">
        <f t="shared" si="133"/>
        <v/>
      </c>
      <c r="EG52" t="str">
        <f t="shared" si="134"/>
        <v/>
      </c>
      <c r="EH52" t="str">
        <f t="shared" si="135"/>
        <v/>
      </c>
      <c r="EI52" t="str">
        <f t="shared" si="136"/>
        <v/>
      </c>
      <c r="EJ52" t="str">
        <f t="shared" si="137"/>
        <v/>
      </c>
      <c r="EK52" t="str">
        <f t="shared" si="138"/>
        <v/>
      </c>
      <c r="EL52" t="str">
        <f t="shared" si="139"/>
        <v/>
      </c>
      <c r="EM52" t="str">
        <f t="shared" si="140"/>
        <v/>
      </c>
      <c r="EN52" t="str">
        <f t="shared" si="141"/>
        <v/>
      </c>
      <c r="EO52" t="str">
        <f t="shared" si="142"/>
        <v/>
      </c>
      <c r="EP52" t="str">
        <f t="shared" si="143"/>
        <v/>
      </c>
      <c r="ER52" t="str">
        <f t="shared" si="144"/>
        <v>25A-001.01.09.22.01.A.01Spuien 0-20% functieverlies</v>
      </c>
      <c r="ES52" t="s">
        <v>7018</v>
      </c>
      <c r="ET52" t="b">
        <v>1</v>
      </c>
      <c r="EU52" t="s">
        <v>89</v>
      </c>
      <c r="EV52" t="b">
        <v>0</v>
      </c>
      <c r="EW52" t="b">
        <v>0</v>
      </c>
      <c r="EX52">
        <v>1</v>
      </c>
      <c r="EZ52">
        <v>0</v>
      </c>
      <c r="FA52">
        <v>0</v>
      </c>
      <c r="FC52">
        <v>596</v>
      </c>
      <c r="FD52">
        <v>5</v>
      </c>
      <c r="FF52">
        <v>0</v>
      </c>
      <c r="FG52">
        <v>0</v>
      </c>
      <c r="FI52">
        <v>0</v>
      </c>
      <c r="FJ52">
        <v>0</v>
      </c>
      <c r="FL52">
        <v>3.8321000000000001</v>
      </c>
      <c r="FM52">
        <v>0.36990000000000001</v>
      </c>
      <c r="FO52" t="s">
        <v>89</v>
      </c>
    </row>
    <row r="53" spans="1:171" x14ac:dyDescent="0.25">
      <c r="A53" t="s">
        <v>10847</v>
      </c>
      <c r="B53" t="str">
        <f t="shared" si="0"/>
        <v/>
      </c>
      <c r="C53" t="str">
        <f t="shared" si="1"/>
        <v/>
      </c>
      <c r="D53" t="str">
        <f t="shared" si="2"/>
        <v/>
      </c>
      <c r="E53" t="str">
        <f t="shared" si="3"/>
        <v/>
      </c>
      <c r="F53" t="str">
        <f t="shared" si="4"/>
        <v/>
      </c>
      <c r="G53" t="str">
        <f t="shared" si="5"/>
        <v/>
      </c>
      <c r="H53" t="str">
        <f t="shared" si="6"/>
        <v/>
      </c>
      <c r="I53" t="str">
        <f t="shared" si="7"/>
        <v/>
      </c>
      <c r="J53" t="str">
        <f t="shared" si="8"/>
        <v/>
      </c>
      <c r="K53" t="str">
        <f t="shared" si="9"/>
        <v/>
      </c>
      <c r="L53" t="str">
        <f t="shared" si="10"/>
        <v/>
      </c>
      <c r="M53" t="str">
        <f t="shared" si="11"/>
        <v/>
      </c>
      <c r="N53" t="str">
        <f t="shared" si="12"/>
        <v/>
      </c>
      <c r="O53" t="str">
        <f t="shared" si="13"/>
        <v/>
      </c>
      <c r="P53" t="str">
        <f t="shared" si="14"/>
        <v/>
      </c>
      <c r="Q53" t="str">
        <f t="shared" si="15"/>
        <v/>
      </c>
      <c r="R53" t="str">
        <f t="shared" si="16"/>
        <v/>
      </c>
      <c r="S53" t="str">
        <f t="shared" si="17"/>
        <v/>
      </c>
      <c r="T53" t="str">
        <f t="shared" si="18"/>
        <v/>
      </c>
      <c r="U53" t="str">
        <f t="shared" si="19"/>
        <v/>
      </c>
      <c r="V53" t="str">
        <f t="shared" si="20"/>
        <v/>
      </c>
      <c r="W53" t="str">
        <f t="shared" si="21"/>
        <v/>
      </c>
      <c r="X53" t="str">
        <f t="shared" si="22"/>
        <v/>
      </c>
      <c r="Y53" t="str">
        <f t="shared" si="23"/>
        <v/>
      </c>
      <c r="Z53" t="str">
        <f t="shared" si="24"/>
        <v/>
      </c>
      <c r="AA53" t="str">
        <f t="shared" si="25"/>
        <v/>
      </c>
      <c r="AB53" t="str">
        <f t="shared" si="26"/>
        <v/>
      </c>
      <c r="AC53" t="str">
        <f t="shared" si="27"/>
        <v/>
      </c>
      <c r="AD53" t="str">
        <f t="shared" si="28"/>
        <v/>
      </c>
      <c r="AE53" t="str">
        <f t="shared" si="29"/>
        <v/>
      </c>
      <c r="AF53" t="str">
        <f t="shared" si="30"/>
        <v/>
      </c>
      <c r="AG53" t="str">
        <f t="shared" si="31"/>
        <v/>
      </c>
      <c r="AH53" t="str">
        <f t="shared" si="32"/>
        <v/>
      </c>
      <c r="AI53" t="str">
        <f t="shared" si="33"/>
        <v/>
      </c>
      <c r="AJ53" t="str">
        <f t="shared" si="34"/>
        <v/>
      </c>
      <c r="AK53" t="str">
        <f t="shared" si="35"/>
        <v/>
      </c>
      <c r="AL53" t="str">
        <f t="shared" si="36"/>
        <v/>
      </c>
      <c r="AM53" t="str">
        <f t="shared" si="37"/>
        <v/>
      </c>
      <c r="AN53" t="str">
        <f t="shared" si="38"/>
        <v/>
      </c>
      <c r="AO53" t="str">
        <f t="shared" si="39"/>
        <v/>
      </c>
      <c r="AP53" t="str">
        <f t="shared" si="40"/>
        <v/>
      </c>
      <c r="AQ53" t="str">
        <f t="shared" si="41"/>
        <v/>
      </c>
      <c r="AR53" t="str">
        <f t="shared" si="42"/>
        <v/>
      </c>
      <c r="AS53" t="str">
        <f t="shared" si="43"/>
        <v/>
      </c>
      <c r="AT53" t="str">
        <f t="shared" si="44"/>
        <v/>
      </c>
      <c r="AU53" t="str">
        <f t="shared" si="45"/>
        <v/>
      </c>
      <c r="AV53" t="str">
        <f t="shared" si="46"/>
        <v/>
      </c>
      <c r="AW53" t="str">
        <f t="shared" si="47"/>
        <v/>
      </c>
      <c r="AX53" t="str">
        <f t="shared" si="48"/>
        <v/>
      </c>
      <c r="AY53" t="str">
        <f t="shared" si="49"/>
        <v/>
      </c>
      <c r="AZ53" t="str">
        <f t="shared" si="50"/>
        <v/>
      </c>
      <c r="BA53" t="str">
        <f t="shared" si="51"/>
        <v/>
      </c>
      <c r="BB53" t="str">
        <f t="shared" si="52"/>
        <v/>
      </c>
      <c r="BC53" t="str">
        <f t="shared" si="53"/>
        <v/>
      </c>
      <c r="BD53" t="str">
        <f t="shared" si="54"/>
        <v/>
      </c>
      <c r="BE53" t="str">
        <f t="shared" si="55"/>
        <v/>
      </c>
      <c r="BF53" t="str">
        <f t="shared" si="56"/>
        <v/>
      </c>
      <c r="BG53" t="str">
        <f t="shared" si="57"/>
        <v/>
      </c>
      <c r="BH53" t="str">
        <f t="shared" si="58"/>
        <v/>
      </c>
      <c r="BI53" t="str">
        <f t="shared" si="59"/>
        <v/>
      </c>
      <c r="BJ53" t="str">
        <f t="shared" si="60"/>
        <v/>
      </c>
      <c r="BK53" t="str">
        <f t="shared" si="61"/>
        <v/>
      </c>
      <c r="BL53" t="str">
        <f t="shared" si="62"/>
        <v/>
      </c>
      <c r="BM53" t="str">
        <f t="shared" si="63"/>
        <v/>
      </c>
      <c r="BN53" t="str">
        <f t="shared" si="64"/>
        <v/>
      </c>
      <c r="BO53" t="str">
        <f t="shared" si="65"/>
        <v/>
      </c>
      <c r="BP53" t="str">
        <f t="shared" si="66"/>
        <v/>
      </c>
      <c r="BQ53" t="str">
        <f t="shared" si="67"/>
        <v/>
      </c>
      <c r="BR53" t="str">
        <f t="shared" si="68"/>
        <v/>
      </c>
      <c r="BS53" t="str">
        <f t="shared" si="69"/>
        <v/>
      </c>
      <c r="BT53" t="str">
        <f t="shared" si="70"/>
        <v/>
      </c>
      <c r="BU53" t="str">
        <f t="shared" si="71"/>
        <v/>
      </c>
      <c r="BV53" t="str">
        <f t="shared" si="72"/>
        <v/>
      </c>
      <c r="BW53" t="str">
        <f t="shared" si="73"/>
        <v/>
      </c>
      <c r="BX53" t="str">
        <f t="shared" si="74"/>
        <v/>
      </c>
      <c r="BY53" t="str">
        <f t="shared" si="75"/>
        <v/>
      </c>
      <c r="BZ53" t="str">
        <f t="shared" si="76"/>
        <v/>
      </c>
      <c r="CA53" t="str">
        <f t="shared" si="77"/>
        <v/>
      </c>
      <c r="CB53" t="str">
        <f t="shared" si="78"/>
        <v/>
      </c>
      <c r="CC53" t="str">
        <f t="shared" si="79"/>
        <v/>
      </c>
      <c r="CD53" t="str">
        <f t="shared" si="80"/>
        <v/>
      </c>
      <c r="CE53" t="str">
        <f t="shared" si="81"/>
        <v/>
      </c>
      <c r="CF53" t="str">
        <f t="shared" si="82"/>
        <v/>
      </c>
      <c r="CG53" t="str">
        <f t="shared" si="83"/>
        <v/>
      </c>
      <c r="CH53" t="str">
        <f t="shared" si="84"/>
        <v/>
      </c>
      <c r="CI53" t="str">
        <f t="shared" si="85"/>
        <v/>
      </c>
      <c r="CJ53" t="str">
        <f t="shared" si="86"/>
        <v/>
      </c>
      <c r="CK53" t="str">
        <f t="shared" si="87"/>
        <v/>
      </c>
      <c r="CL53" t="str">
        <f t="shared" si="88"/>
        <v/>
      </c>
      <c r="CM53" t="str">
        <f t="shared" si="89"/>
        <v/>
      </c>
      <c r="CN53" t="str">
        <f t="shared" si="90"/>
        <v/>
      </c>
      <c r="CO53" t="str">
        <f t="shared" si="91"/>
        <v/>
      </c>
      <c r="CP53" t="str">
        <f t="shared" si="92"/>
        <v/>
      </c>
      <c r="CQ53" t="str">
        <f t="shared" si="93"/>
        <v/>
      </c>
      <c r="CR53" t="str">
        <f t="shared" si="94"/>
        <v/>
      </c>
      <c r="CS53" t="str">
        <f t="shared" si="95"/>
        <v/>
      </c>
      <c r="CT53" t="str">
        <f t="shared" si="96"/>
        <v/>
      </c>
      <c r="CU53" t="str">
        <f t="shared" si="97"/>
        <v/>
      </c>
      <c r="CV53" t="str">
        <f t="shared" si="98"/>
        <v/>
      </c>
      <c r="CW53" t="str">
        <f t="shared" si="99"/>
        <v/>
      </c>
      <c r="CX53" t="str">
        <f t="shared" si="100"/>
        <v/>
      </c>
      <c r="CY53" t="str">
        <f t="shared" si="101"/>
        <v/>
      </c>
      <c r="CZ53" t="str">
        <f t="shared" si="102"/>
        <v/>
      </c>
      <c r="DA53" t="str">
        <f t="shared" si="103"/>
        <v/>
      </c>
      <c r="DB53" t="str">
        <f t="shared" si="104"/>
        <v/>
      </c>
      <c r="DC53" t="str">
        <f t="shared" si="105"/>
        <v/>
      </c>
      <c r="DD53" t="str">
        <f t="shared" si="106"/>
        <v/>
      </c>
      <c r="DE53" t="str">
        <f t="shared" si="107"/>
        <v/>
      </c>
      <c r="DF53" t="str">
        <f t="shared" si="108"/>
        <v/>
      </c>
      <c r="DG53" t="str">
        <f t="shared" si="109"/>
        <v/>
      </c>
      <c r="DH53" t="str">
        <f t="shared" si="110"/>
        <v/>
      </c>
      <c r="DI53" t="str">
        <f t="shared" si="111"/>
        <v/>
      </c>
      <c r="DJ53" t="str">
        <f t="shared" si="112"/>
        <v/>
      </c>
      <c r="DK53" t="str">
        <f t="shared" si="113"/>
        <v/>
      </c>
      <c r="DL53" t="str">
        <f t="shared" si="114"/>
        <v/>
      </c>
      <c r="DM53" t="str">
        <f t="shared" si="115"/>
        <v/>
      </c>
      <c r="DN53" t="b">
        <f t="shared" si="116"/>
        <v>1</v>
      </c>
      <c r="DO53" t="b">
        <f t="shared" si="117"/>
        <v>0</v>
      </c>
      <c r="DP53" t="b">
        <f t="shared" si="118"/>
        <v>0</v>
      </c>
      <c r="DQ53">
        <f t="shared" si="119"/>
        <v>2.5000000000000001E-5</v>
      </c>
      <c r="DR53" t="str">
        <f t="shared" si="120"/>
        <v/>
      </c>
      <c r="DS53" t="str">
        <f t="shared" si="121"/>
        <v/>
      </c>
      <c r="DT53" t="str">
        <f t="shared" si="122"/>
        <v/>
      </c>
      <c r="DU53" t="str">
        <f t="shared" si="123"/>
        <v/>
      </c>
      <c r="DV53" t="str">
        <f t="shared" si="124"/>
        <v/>
      </c>
      <c r="DW53" t="str">
        <f t="shared" si="125"/>
        <v/>
      </c>
      <c r="DX53" t="str">
        <f t="shared" si="126"/>
        <v/>
      </c>
      <c r="DY53" t="str">
        <f t="shared" si="127"/>
        <v/>
      </c>
      <c r="EA53" t="str">
        <f t="shared" si="128"/>
        <v/>
      </c>
      <c r="EB53" t="str">
        <f t="shared" si="129"/>
        <v/>
      </c>
      <c r="EC53" t="str">
        <f t="shared" si="130"/>
        <v/>
      </c>
      <c r="ED53" t="str">
        <f t="shared" si="131"/>
        <v/>
      </c>
      <c r="EE53" t="str">
        <f t="shared" si="132"/>
        <v/>
      </c>
      <c r="EF53" t="str">
        <f t="shared" si="133"/>
        <v/>
      </c>
      <c r="EG53" t="str">
        <f t="shared" si="134"/>
        <v/>
      </c>
      <c r="EH53" t="str">
        <f t="shared" si="135"/>
        <v/>
      </c>
      <c r="EI53" t="str">
        <f t="shared" si="136"/>
        <v/>
      </c>
      <c r="EJ53" t="str">
        <f t="shared" si="137"/>
        <v/>
      </c>
      <c r="EK53" t="str">
        <f t="shared" si="138"/>
        <v/>
      </c>
      <c r="EL53" t="str">
        <f t="shared" si="139"/>
        <v/>
      </c>
      <c r="EM53" t="str">
        <f t="shared" si="140"/>
        <v/>
      </c>
      <c r="EN53" t="str">
        <f t="shared" si="141"/>
        <v/>
      </c>
      <c r="EO53" t="str">
        <f t="shared" si="142"/>
        <v/>
      </c>
      <c r="EP53" t="str">
        <f t="shared" si="143"/>
        <v/>
      </c>
      <c r="ER53" t="str">
        <f t="shared" si="144"/>
        <v>25A-001.01.09.22.01.A.01Keren 81-100% functieverlies</v>
      </c>
      <c r="ES53" t="s">
        <v>7018</v>
      </c>
      <c r="ET53" t="b">
        <v>1</v>
      </c>
      <c r="EU53" t="s">
        <v>85</v>
      </c>
      <c r="EV53" t="b">
        <v>0</v>
      </c>
      <c r="EW53" t="b">
        <v>0</v>
      </c>
      <c r="EX53">
        <v>0.01</v>
      </c>
      <c r="EZ53">
        <v>0</v>
      </c>
      <c r="FA53">
        <v>0</v>
      </c>
      <c r="FC53">
        <v>0</v>
      </c>
      <c r="FD53">
        <v>0</v>
      </c>
      <c r="FF53">
        <v>0</v>
      </c>
      <c r="FG53">
        <v>0</v>
      </c>
      <c r="FI53">
        <v>0</v>
      </c>
      <c r="FJ53">
        <v>0</v>
      </c>
      <c r="FL53">
        <v>18270.126799999998</v>
      </c>
      <c r="FM53">
        <v>18270.126799999998</v>
      </c>
      <c r="FO53" t="s">
        <v>8874</v>
      </c>
    </row>
    <row r="54" spans="1:171" x14ac:dyDescent="0.25">
      <c r="A54" t="s">
        <v>10848</v>
      </c>
      <c r="B54" t="str">
        <f t="shared" si="0"/>
        <v/>
      </c>
      <c r="C54" t="str">
        <f t="shared" si="1"/>
        <v/>
      </c>
      <c r="D54" t="str">
        <f t="shared" si="2"/>
        <v/>
      </c>
      <c r="E54" t="str">
        <f t="shared" si="3"/>
        <v/>
      </c>
      <c r="F54" t="str">
        <f t="shared" si="4"/>
        <v/>
      </c>
      <c r="G54" t="str">
        <f t="shared" si="5"/>
        <v/>
      </c>
      <c r="H54" t="str">
        <f t="shared" si="6"/>
        <v/>
      </c>
      <c r="I54" t="str">
        <f t="shared" si="7"/>
        <v/>
      </c>
      <c r="J54" t="str">
        <f t="shared" si="8"/>
        <v/>
      </c>
      <c r="K54" t="str">
        <f t="shared" si="9"/>
        <v/>
      </c>
      <c r="L54" t="str">
        <f t="shared" si="10"/>
        <v/>
      </c>
      <c r="M54" t="str">
        <f t="shared" si="11"/>
        <v/>
      </c>
      <c r="N54" t="str">
        <f t="shared" si="12"/>
        <v/>
      </c>
      <c r="O54" t="str">
        <f t="shared" si="13"/>
        <v/>
      </c>
      <c r="P54" t="str">
        <f t="shared" si="14"/>
        <v/>
      </c>
      <c r="Q54" t="str">
        <f t="shared" si="15"/>
        <v/>
      </c>
      <c r="R54" t="str">
        <f t="shared" si="16"/>
        <v/>
      </c>
      <c r="S54" t="str">
        <f t="shared" si="17"/>
        <v/>
      </c>
      <c r="T54" t="str">
        <f t="shared" si="18"/>
        <v/>
      </c>
      <c r="U54" t="str">
        <f t="shared" si="19"/>
        <v/>
      </c>
      <c r="V54" t="str">
        <f t="shared" si="20"/>
        <v/>
      </c>
      <c r="W54" t="str">
        <f t="shared" si="21"/>
        <v/>
      </c>
      <c r="X54" t="str">
        <f t="shared" si="22"/>
        <v/>
      </c>
      <c r="Y54" t="str">
        <f t="shared" si="23"/>
        <v/>
      </c>
      <c r="Z54" t="str">
        <f t="shared" si="24"/>
        <v/>
      </c>
      <c r="AA54" t="str">
        <f t="shared" si="25"/>
        <v/>
      </c>
      <c r="AB54" t="str">
        <f t="shared" si="26"/>
        <v/>
      </c>
      <c r="AC54" t="str">
        <f t="shared" si="27"/>
        <v/>
      </c>
      <c r="AD54" t="str">
        <f t="shared" si="28"/>
        <v/>
      </c>
      <c r="AE54" t="str">
        <f t="shared" si="29"/>
        <v/>
      </c>
      <c r="AF54" t="str">
        <f t="shared" si="30"/>
        <v/>
      </c>
      <c r="AG54" t="str">
        <f t="shared" si="31"/>
        <v/>
      </c>
      <c r="AH54" t="str">
        <f t="shared" si="32"/>
        <v/>
      </c>
      <c r="AI54" t="str">
        <f t="shared" si="33"/>
        <v/>
      </c>
      <c r="AJ54" t="str">
        <f t="shared" si="34"/>
        <v/>
      </c>
      <c r="AK54" t="str">
        <f t="shared" si="35"/>
        <v/>
      </c>
      <c r="AL54" t="str">
        <f t="shared" si="36"/>
        <v/>
      </c>
      <c r="AM54" t="str">
        <f t="shared" si="37"/>
        <v/>
      </c>
      <c r="AN54" t="str">
        <f t="shared" si="38"/>
        <v/>
      </c>
      <c r="AO54" t="str">
        <f t="shared" si="39"/>
        <v/>
      </c>
      <c r="AP54" t="str">
        <f t="shared" si="40"/>
        <v/>
      </c>
      <c r="AQ54" t="str">
        <f t="shared" si="41"/>
        <v/>
      </c>
      <c r="AR54" t="str">
        <f t="shared" si="42"/>
        <v/>
      </c>
      <c r="AS54" t="str">
        <f t="shared" si="43"/>
        <v/>
      </c>
      <c r="AT54" t="str">
        <f t="shared" si="44"/>
        <v/>
      </c>
      <c r="AU54" t="str">
        <f t="shared" si="45"/>
        <v/>
      </c>
      <c r="AV54" t="str">
        <f t="shared" si="46"/>
        <v/>
      </c>
      <c r="AW54" t="str">
        <f t="shared" si="47"/>
        <v/>
      </c>
      <c r="AX54" t="str">
        <f t="shared" si="48"/>
        <v/>
      </c>
      <c r="AY54" t="str">
        <f t="shared" si="49"/>
        <v/>
      </c>
      <c r="AZ54" t="str">
        <f t="shared" si="50"/>
        <v/>
      </c>
      <c r="BA54" t="str">
        <f t="shared" si="51"/>
        <v/>
      </c>
      <c r="BB54" t="str">
        <f t="shared" si="52"/>
        <v/>
      </c>
      <c r="BC54" t="str">
        <f t="shared" si="53"/>
        <v/>
      </c>
      <c r="BD54" t="str">
        <f t="shared" si="54"/>
        <v/>
      </c>
      <c r="BE54" t="str">
        <f t="shared" si="55"/>
        <v/>
      </c>
      <c r="BF54" t="str">
        <f t="shared" si="56"/>
        <v/>
      </c>
      <c r="BG54" t="str">
        <f t="shared" si="57"/>
        <v/>
      </c>
      <c r="BH54" t="str">
        <f t="shared" si="58"/>
        <v/>
      </c>
      <c r="BI54" t="str">
        <f t="shared" si="59"/>
        <v/>
      </c>
      <c r="BJ54" t="str">
        <f t="shared" si="60"/>
        <v/>
      </c>
      <c r="BK54" t="str">
        <f t="shared" si="61"/>
        <v/>
      </c>
      <c r="BL54" t="str">
        <f t="shared" si="62"/>
        <v/>
      </c>
      <c r="BM54" t="str">
        <f t="shared" si="63"/>
        <v/>
      </c>
      <c r="BN54" t="str">
        <f t="shared" si="64"/>
        <v/>
      </c>
      <c r="BO54" t="str">
        <f t="shared" si="65"/>
        <v/>
      </c>
      <c r="BP54" t="str">
        <f t="shared" si="66"/>
        <v/>
      </c>
      <c r="BQ54" t="str">
        <f t="shared" si="67"/>
        <v/>
      </c>
      <c r="BR54" t="str">
        <f t="shared" si="68"/>
        <v/>
      </c>
      <c r="BS54" t="str">
        <f t="shared" si="69"/>
        <v/>
      </c>
      <c r="BT54" t="str">
        <f t="shared" si="70"/>
        <v/>
      </c>
      <c r="BU54" t="str">
        <f t="shared" si="71"/>
        <v/>
      </c>
      <c r="BV54" t="str">
        <f t="shared" si="72"/>
        <v/>
      </c>
      <c r="BW54" t="str">
        <f t="shared" si="73"/>
        <v/>
      </c>
      <c r="BX54" t="str">
        <f t="shared" si="74"/>
        <v/>
      </c>
      <c r="BY54" t="str">
        <f t="shared" si="75"/>
        <v/>
      </c>
      <c r="BZ54" t="str">
        <f t="shared" si="76"/>
        <v/>
      </c>
      <c r="CA54" t="str">
        <f t="shared" si="77"/>
        <v/>
      </c>
      <c r="CB54" t="str">
        <f t="shared" si="78"/>
        <v/>
      </c>
      <c r="CC54" t="str">
        <f t="shared" si="79"/>
        <v/>
      </c>
      <c r="CD54" t="str">
        <f t="shared" si="80"/>
        <v/>
      </c>
      <c r="CE54" t="str">
        <f t="shared" si="81"/>
        <v/>
      </c>
      <c r="CF54" t="str">
        <f t="shared" si="82"/>
        <v/>
      </c>
      <c r="CG54" t="str">
        <f t="shared" si="83"/>
        <v/>
      </c>
      <c r="CH54" t="str">
        <f t="shared" si="84"/>
        <v/>
      </c>
      <c r="CI54" t="str">
        <f t="shared" si="85"/>
        <v/>
      </c>
      <c r="CJ54" t="str">
        <f t="shared" si="86"/>
        <v/>
      </c>
      <c r="CK54" t="str">
        <f t="shared" si="87"/>
        <v/>
      </c>
      <c r="CL54" t="str">
        <f t="shared" si="88"/>
        <v/>
      </c>
      <c r="CM54" t="str">
        <f t="shared" si="89"/>
        <v/>
      </c>
      <c r="CN54" t="str">
        <f t="shared" si="90"/>
        <v/>
      </c>
      <c r="CO54" t="str">
        <f t="shared" si="91"/>
        <v/>
      </c>
      <c r="CP54" t="str">
        <f t="shared" si="92"/>
        <v/>
      </c>
      <c r="CQ54" t="str">
        <f t="shared" si="93"/>
        <v/>
      </c>
      <c r="CR54" t="str">
        <f t="shared" si="94"/>
        <v/>
      </c>
      <c r="CS54" t="str">
        <f t="shared" si="95"/>
        <v/>
      </c>
      <c r="CT54" t="str">
        <f t="shared" si="96"/>
        <v/>
      </c>
      <c r="CU54" t="str">
        <f t="shared" si="97"/>
        <v/>
      </c>
      <c r="CV54" t="str">
        <f t="shared" si="98"/>
        <v/>
      </c>
      <c r="CW54" t="str">
        <f t="shared" si="99"/>
        <v/>
      </c>
      <c r="CX54" t="str">
        <f t="shared" si="100"/>
        <v/>
      </c>
      <c r="CY54" t="str">
        <f t="shared" si="101"/>
        <v/>
      </c>
      <c r="CZ54" t="str">
        <f t="shared" si="102"/>
        <v/>
      </c>
      <c r="DA54" t="str">
        <f t="shared" si="103"/>
        <v/>
      </c>
      <c r="DB54" t="str">
        <f t="shared" si="104"/>
        <v/>
      </c>
      <c r="DC54" t="str">
        <f t="shared" si="105"/>
        <v/>
      </c>
      <c r="DD54" t="str">
        <f t="shared" si="106"/>
        <v/>
      </c>
      <c r="DE54" t="str">
        <f t="shared" si="107"/>
        <v/>
      </c>
      <c r="DF54" t="str">
        <f t="shared" si="108"/>
        <v/>
      </c>
      <c r="DG54" t="str">
        <f t="shared" si="109"/>
        <v/>
      </c>
      <c r="DH54" t="str">
        <f t="shared" si="110"/>
        <v/>
      </c>
      <c r="DI54" t="str">
        <f t="shared" si="111"/>
        <v/>
      </c>
      <c r="DJ54" t="str">
        <f t="shared" si="112"/>
        <v/>
      </c>
      <c r="DK54" t="str">
        <f t="shared" si="113"/>
        <v/>
      </c>
      <c r="DL54" t="str">
        <f t="shared" si="114"/>
        <v/>
      </c>
      <c r="DM54" t="str">
        <f t="shared" si="115"/>
        <v/>
      </c>
      <c r="DN54" t="b">
        <f t="shared" si="116"/>
        <v>1</v>
      </c>
      <c r="DO54" t="b">
        <f t="shared" si="117"/>
        <v>0</v>
      </c>
      <c r="DP54" t="b">
        <f t="shared" si="118"/>
        <v>0</v>
      </c>
      <c r="DQ54">
        <f t="shared" si="119"/>
        <v>2.5000000000000001E-5</v>
      </c>
      <c r="DR54" t="str">
        <f t="shared" si="120"/>
        <v/>
      </c>
      <c r="DS54" t="str">
        <f t="shared" si="121"/>
        <v/>
      </c>
      <c r="DT54" t="str">
        <f t="shared" si="122"/>
        <v/>
      </c>
      <c r="DU54" t="str">
        <f t="shared" si="123"/>
        <v/>
      </c>
      <c r="DV54" t="str">
        <f t="shared" si="124"/>
        <v/>
      </c>
      <c r="DW54" t="str">
        <f t="shared" si="125"/>
        <v/>
      </c>
      <c r="DX54" t="str">
        <f t="shared" si="126"/>
        <v/>
      </c>
      <c r="DY54" t="str">
        <f t="shared" si="127"/>
        <v/>
      </c>
      <c r="EA54" t="str">
        <f t="shared" si="128"/>
        <v/>
      </c>
      <c r="EB54" t="str">
        <f t="shared" si="129"/>
        <v/>
      </c>
      <c r="EC54" t="str">
        <f t="shared" si="130"/>
        <v/>
      </c>
      <c r="ED54" t="str">
        <f t="shared" si="131"/>
        <v/>
      </c>
      <c r="EE54" t="str">
        <f t="shared" si="132"/>
        <v/>
      </c>
      <c r="EF54" t="str">
        <f t="shared" si="133"/>
        <v/>
      </c>
      <c r="EG54" t="str">
        <f t="shared" si="134"/>
        <v/>
      </c>
      <c r="EH54" t="str">
        <f t="shared" si="135"/>
        <v/>
      </c>
      <c r="EI54" t="str">
        <f t="shared" si="136"/>
        <v/>
      </c>
      <c r="EJ54" t="str">
        <f t="shared" si="137"/>
        <v/>
      </c>
      <c r="EK54" t="str">
        <f t="shared" si="138"/>
        <v/>
      </c>
      <c r="EL54" t="str">
        <f t="shared" si="139"/>
        <v/>
      </c>
      <c r="EM54" t="str">
        <f t="shared" si="140"/>
        <v/>
      </c>
      <c r="EN54" t="str">
        <f t="shared" si="141"/>
        <v/>
      </c>
      <c r="EO54" t="str">
        <f t="shared" si="142"/>
        <v/>
      </c>
      <c r="EP54" t="str">
        <f t="shared" si="143"/>
        <v/>
      </c>
      <c r="ER54" t="str">
        <f t="shared" si="144"/>
        <v>25A-001.01.09.24.01.A.01Spuien 0-20% functieverlies</v>
      </c>
      <c r="ES54" t="s">
        <v>10803</v>
      </c>
      <c r="ET54" t="b">
        <v>1</v>
      </c>
      <c r="EU54" t="s">
        <v>89</v>
      </c>
      <c r="EV54" t="b">
        <v>0</v>
      </c>
      <c r="EW54" t="b">
        <v>1</v>
      </c>
      <c r="EX54">
        <v>1</v>
      </c>
      <c r="EZ54">
        <v>0</v>
      </c>
      <c r="FA54">
        <v>0</v>
      </c>
      <c r="FC54">
        <v>0</v>
      </c>
      <c r="FD54">
        <v>0</v>
      </c>
      <c r="FF54">
        <v>0</v>
      </c>
      <c r="FG54">
        <v>0</v>
      </c>
      <c r="FI54">
        <v>0</v>
      </c>
      <c r="FJ54">
        <v>0</v>
      </c>
      <c r="FL54">
        <v>18270.126799999998</v>
      </c>
      <c r="FM54">
        <v>18270.126799999998</v>
      </c>
      <c r="FO54" t="s">
        <v>89</v>
      </c>
    </row>
    <row r="55" spans="1:171" x14ac:dyDescent="0.25">
      <c r="A55" t="s">
        <v>10819</v>
      </c>
      <c r="B55" t="str">
        <f t="shared" si="0"/>
        <v/>
      </c>
      <c r="C55" t="str">
        <f t="shared" si="1"/>
        <v/>
      </c>
      <c r="D55" t="str">
        <f t="shared" si="2"/>
        <v/>
      </c>
      <c r="E55" t="str">
        <f t="shared" si="3"/>
        <v/>
      </c>
      <c r="F55" t="str">
        <f t="shared" si="4"/>
        <v/>
      </c>
      <c r="G55" t="str">
        <f t="shared" si="5"/>
        <v/>
      </c>
      <c r="H55" t="str">
        <f t="shared" si="6"/>
        <v/>
      </c>
      <c r="I55" t="str">
        <f t="shared" si="7"/>
        <v/>
      </c>
      <c r="J55" t="str">
        <f t="shared" si="8"/>
        <v/>
      </c>
      <c r="K55" t="str">
        <f t="shared" si="9"/>
        <v/>
      </c>
      <c r="L55" t="str">
        <f t="shared" si="10"/>
        <v/>
      </c>
      <c r="M55" t="str">
        <f t="shared" si="11"/>
        <v/>
      </c>
      <c r="N55" t="str">
        <f t="shared" si="12"/>
        <v/>
      </c>
      <c r="O55" t="str">
        <f t="shared" si="13"/>
        <v/>
      </c>
      <c r="P55" t="str">
        <f t="shared" si="14"/>
        <v/>
      </c>
      <c r="Q55" t="str">
        <f t="shared" si="15"/>
        <v/>
      </c>
      <c r="R55" t="str">
        <f t="shared" si="16"/>
        <v/>
      </c>
      <c r="S55" t="str">
        <f t="shared" si="17"/>
        <v/>
      </c>
      <c r="T55" t="str">
        <f t="shared" si="18"/>
        <v/>
      </c>
      <c r="U55" t="str">
        <f t="shared" si="19"/>
        <v/>
      </c>
      <c r="V55" t="str">
        <f t="shared" si="20"/>
        <v/>
      </c>
      <c r="W55" t="str">
        <f t="shared" si="21"/>
        <v/>
      </c>
      <c r="X55" t="str">
        <f t="shared" si="22"/>
        <v/>
      </c>
      <c r="Y55" t="str">
        <f t="shared" si="23"/>
        <v/>
      </c>
      <c r="Z55" t="str">
        <f t="shared" si="24"/>
        <v/>
      </c>
      <c r="AA55" t="str">
        <f t="shared" si="25"/>
        <v/>
      </c>
      <c r="AB55" t="str">
        <f t="shared" si="26"/>
        <v/>
      </c>
      <c r="AC55" t="str">
        <f t="shared" si="27"/>
        <v/>
      </c>
      <c r="AD55" t="str">
        <f t="shared" si="28"/>
        <v/>
      </c>
      <c r="AE55" t="str">
        <f t="shared" si="29"/>
        <v/>
      </c>
      <c r="AF55" t="str">
        <f t="shared" si="30"/>
        <v/>
      </c>
      <c r="AG55" t="str">
        <f t="shared" si="31"/>
        <v/>
      </c>
      <c r="AH55" t="str">
        <f t="shared" si="32"/>
        <v/>
      </c>
      <c r="AI55" t="str">
        <f t="shared" si="33"/>
        <v/>
      </c>
      <c r="AJ55" t="str">
        <f t="shared" si="34"/>
        <v/>
      </c>
      <c r="AK55" t="str">
        <f t="shared" si="35"/>
        <v/>
      </c>
      <c r="AL55" t="str">
        <f t="shared" si="36"/>
        <v/>
      </c>
      <c r="AM55" t="str">
        <f t="shared" si="37"/>
        <v/>
      </c>
      <c r="AN55" t="str">
        <f t="shared" si="38"/>
        <v/>
      </c>
      <c r="AO55" t="str">
        <f t="shared" si="39"/>
        <v/>
      </c>
      <c r="AP55" t="str">
        <f t="shared" si="40"/>
        <v/>
      </c>
      <c r="AQ55" t="str">
        <f t="shared" si="41"/>
        <v/>
      </c>
      <c r="AR55" t="str">
        <f t="shared" si="42"/>
        <v/>
      </c>
      <c r="AS55" t="str">
        <f t="shared" si="43"/>
        <v/>
      </c>
      <c r="AT55" t="str">
        <f t="shared" si="44"/>
        <v/>
      </c>
      <c r="AU55" t="str">
        <f t="shared" si="45"/>
        <v/>
      </c>
      <c r="AV55" t="str">
        <f t="shared" si="46"/>
        <v/>
      </c>
      <c r="AW55" t="str">
        <f t="shared" si="47"/>
        <v/>
      </c>
      <c r="AX55" t="str">
        <f t="shared" si="48"/>
        <v/>
      </c>
      <c r="AY55" t="str">
        <f t="shared" si="49"/>
        <v/>
      </c>
      <c r="AZ55" t="str">
        <f t="shared" si="50"/>
        <v/>
      </c>
      <c r="BA55" t="str">
        <f t="shared" si="51"/>
        <v/>
      </c>
      <c r="BB55" t="str">
        <f t="shared" si="52"/>
        <v/>
      </c>
      <c r="BC55" t="str">
        <f t="shared" si="53"/>
        <v/>
      </c>
      <c r="BD55" t="str">
        <f t="shared" si="54"/>
        <v/>
      </c>
      <c r="BE55" t="str">
        <f t="shared" si="55"/>
        <v/>
      </c>
      <c r="BF55" t="str">
        <f t="shared" si="56"/>
        <v/>
      </c>
      <c r="BG55" t="str">
        <f t="shared" si="57"/>
        <v/>
      </c>
      <c r="BH55" t="str">
        <f t="shared" si="58"/>
        <v/>
      </c>
      <c r="BI55" t="str">
        <f t="shared" si="59"/>
        <v/>
      </c>
      <c r="BJ55" t="str">
        <f t="shared" si="60"/>
        <v/>
      </c>
      <c r="BK55" t="str">
        <f t="shared" si="61"/>
        <v/>
      </c>
      <c r="BL55" t="str">
        <f t="shared" si="62"/>
        <v/>
      </c>
      <c r="BM55" t="str">
        <f t="shared" si="63"/>
        <v/>
      </c>
      <c r="BN55" t="str">
        <f t="shared" si="64"/>
        <v/>
      </c>
      <c r="BO55" t="str">
        <f t="shared" si="65"/>
        <v/>
      </c>
      <c r="BP55" t="str">
        <f t="shared" si="66"/>
        <v/>
      </c>
      <c r="BQ55" t="str">
        <f t="shared" si="67"/>
        <v/>
      </c>
      <c r="BR55" t="str">
        <f t="shared" si="68"/>
        <v/>
      </c>
      <c r="BS55" t="str">
        <f t="shared" si="69"/>
        <v/>
      </c>
      <c r="BT55" t="str">
        <f t="shared" si="70"/>
        <v/>
      </c>
      <c r="BU55" t="str">
        <f t="shared" si="71"/>
        <v/>
      </c>
      <c r="BV55" t="str">
        <f t="shared" si="72"/>
        <v/>
      </c>
      <c r="BW55" t="str">
        <f t="shared" si="73"/>
        <v/>
      </c>
      <c r="BX55" t="str">
        <f t="shared" si="74"/>
        <v/>
      </c>
      <c r="BY55" t="str">
        <f t="shared" si="75"/>
        <v/>
      </c>
      <c r="BZ55" t="str">
        <f t="shared" si="76"/>
        <v/>
      </c>
      <c r="CA55" t="str">
        <f t="shared" si="77"/>
        <v/>
      </c>
      <c r="CB55" t="str">
        <f t="shared" si="78"/>
        <v/>
      </c>
      <c r="CC55" t="str">
        <f t="shared" si="79"/>
        <v/>
      </c>
      <c r="CD55" t="str">
        <f t="shared" si="80"/>
        <v/>
      </c>
      <c r="CE55" t="str">
        <f t="shared" si="81"/>
        <v/>
      </c>
      <c r="CF55" t="str">
        <f t="shared" si="82"/>
        <v/>
      </c>
      <c r="CG55" t="str">
        <f t="shared" si="83"/>
        <v/>
      </c>
      <c r="CH55" t="str">
        <f t="shared" si="84"/>
        <v/>
      </c>
      <c r="CI55" t="str">
        <f t="shared" si="85"/>
        <v/>
      </c>
      <c r="CJ55" t="str">
        <f t="shared" si="86"/>
        <v/>
      </c>
      <c r="CK55" t="str">
        <f t="shared" si="87"/>
        <v/>
      </c>
      <c r="CL55" t="str">
        <f t="shared" si="88"/>
        <v/>
      </c>
      <c r="CM55" t="str">
        <f t="shared" si="89"/>
        <v/>
      </c>
      <c r="CN55" t="str">
        <f t="shared" si="90"/>
        <v/>
      </c>
      <c r="CO55" t="str">
        <f t="shared" si="91"/>
        <v/>
      </c>
      <c r="CP55" t="str">
        <f t="shared" si="92"/>
        <v/>
      </c>
      <c r="CQ55" t="str">
        <f t="shared" si="93"/>
        <v/>
      </c>
      <c r="CR55" t="str">
        <f t="shared" si="94"/>
        <v/>
      </c>
      <c r="CS55" t="str">
        <f t="shared" si="95"/>
        <v/>
      </c>
      <c r="CT55" t="str">
        <f t="shared" si="96"/>
        <v/>
      </c>
      <c r="CU55" t="str">
        <f t="shared" si="97"/>
        <v/>
      </c>
      <c r="CV55" t="str">
        <f t="shared" si="98"/>
        <v/>
      </c>
      <c r="CW55" t="str">
        <f t="shared" si="99"/>
        <v/>
      </c>
      <c r="CX55" t="str">
        <f t="shared" si="100"/>
        <v/>
      </c>
      <c r="CY55" t="str">
        <f t="shared" si="101"/>
        <v/>
      </c>
      <c r="CZ55" t="str">
        <f t="shared" si="102"/>
        <v/>
      </c>
      <c r="DA55" t="str">
        <f t="shared" si="103"/>
        <v/>
      </c>
      <c r="DB55" t="str">
        <f t="shared" si="104"/>
        <v/>
      </c>
      <c r="DC55" t="str">
        <f t="shared" si="105"/>
        <v/>
      </c>
      <c r="DD55" t="str">
        <f t="shared" si="106"/>
        <v/>
      </c>
      <c r="DE55" t="str">
        <f t="shared" si="107"/>
        <v/>
      </c>
      <c r="DF55" t="str">
        <f t="shared" si="108"/>
        <v/>
      </c>
      <c r="DG55" t="str">
        <f t="shared" si="109"/>
        <v/>
      </c>
      <c r="DH55" t="str">
        <f t="shared" si="110"/>
        <v/>
      </c>
      <c r="DI55" t="str">
        <f t="shared" si="111"/>
        <v/>
      </c>
      <c r="DJ55" t="str">
        <f t="shared" si="112"/>
        <v/>
      </c>
      <c r="DK55" t="str">
        <f t="shared" si="113"/>
        <v/>
      </c>
      <c r="DL55" t="str">
        <f t="shared" si="114"/>
        <v/>
      </c>
      <c r="DM55" t="str">
        <f t="shared" si="115"/>
        <v/>
      </c>
      <c r="DN55" t="str">
        <f t="shared" si="116"/>
        <v/>
      </c>
      <c r="DO55" t="str">
        <f t="shared" si="117"/>
        <v/>
      </c>
      <c r="DP55" t="str">
        <f t="shared" si="118"/>
        <v/>
      </c>
      <c r="DQ55" t="str">
        <f t="shared" si="119"/>
        <v/>
      </c>
      <c r="DR55" t="str">
        <f t="shared" si="120"/>
        <v/>
      </c>
      <c r="DS55" t="str">
        <f t="shared" si="121"/>
        <v/>
      </c>
      <c r="DT55" t="str">
        <f t="shared" si="122"/>
        <v/>
      </c>
      <c r="DU55" t="str">
        <f t="shared" si="123"/>
        <v/>
      </c>
      <c r="DV55" t="b">
        <f t="shared" si="124"/>
        <v>1</v>
      </c>
      <c r="DW55" t="b">
        <f t="shared" si="125"/>
        <v>0</v>
      </c>
      <c r="DX55" t="b">
        <f t="shared" si="126"/>
        <v>0</v>
      </c>
      <c r="DY55">
        <f t="shared" si="127"/>
        <v>1</v>
      </c>
      <c r="EA55" t="str">
        <f t="shared" si="128"/>
        <v/>
      </c>
      <c r="EB55" t="str">
        <f t="shared" si="129"/>
        <v/>
      </c>
      <c r="EC55" t="str">
        <f t="shared" si="130"/>
        <v/>
      </c>
      <c r="ED55" t="str">
        <f t="shared" si="131"/>
        <v/>
      </c>
      <c r="EE55" t="str">
        <f t="shared" si="132"/>
        <v/>
      </c>
      <c r="EF55" t="str">
        <f t="shared" si="133"/>
        <v/>
      </c>
      <c r="EG55" t="str">
        <f t="shared" si="134"/>
        <v/>
      </c>
      <c r="EH55" t="str">
        <f t="shared" si="135"/>
        <v/>
      </c>
      <c r="EI55" t="str">
        <f t="shared" si="136"/>
        <v/>
      </c>
      <c r="EJ55" t="str">
        <f t="shared" si="137"/>
        <v/>
      </c>
      <c r="EK55" t="str">
        <f t="shared" si="138"/>
        <v/>
      </c>
      <c r="EL55" t="str">
        <f t="shared" si="139"/>
        <v/>
      </c>
      <c r="EM55" t="str">
        <f t="shared" si="140"/>
        <v/>
      </c>
      <c r="EN55" t="str">
        <f t="shared" si="141"/>
        <v/>
      </c>
      <c r="EO55" t="str">
        <f t="shared" si="142"/>
        <v/>
      </c>
      <c r="EP55" t="str">
        <f t="shared" si="143"/>
        <v/>
      </c>
      <c r="ER55" t="str">
        <f t="shared" si="144"/>
        <v>25A-001.01.09.24.01.A.01Keren 81-100% functieverlies</v>
      </c>
      <c r="ES55" t="s">
        <v>10803</v>
      </c>
      <c r="ET55" t="b">
        <v>1</v>
      </c>
      <c r="EU55" t="s">
        <v>85</v>
      </c>
      <c r="EV55" t="b">
        <v>0</v>
      </c>
      <c r="EW55" t="b">
        <v>0</v>
      </c>
      <c r="EX55">
        <v>0.01</v>
      </c>
      <c r="EZ55">
        <v>0</v>
      </c>
      <c r="FA55">
        <v>0</v>
      </c>
      <c r="FC55">
        <v>0</v>
      </c>
      <c r="FD55">
        <v>0</v>
      </c>
      <c r="FF55">
        <v>0</v>
      </c>
      <c r="FG55">
        <v>0</v>
      </c>
      <c r="FI55">
        <v>0</v>
      </c>
      <c r="FJ55">
        <v>0</v>
      </c>
      <c r="FL55">
        <v>9.9539000000000009</v>
      </c>
      <c r="FM55">
        <v>9.9539000000000009</v>
      </c>
      <c r="FO55" t="s">
        <v>8874</v>
      </c>
    </row>
    <row r="56" spans="1:171" x14ac:dyDescent="0.25">
      <c r="A56" t="s">
        <v>10752</v>
      </c>
      <c r="B56" t="str">
        <f t="shared" si="0"/>
        <v/>
      </c>
      <c r="C56" t="str">
        <f t="shared" si="1"/>
        <v/>
      </c>
      <c r="D56" t="str">
        <f t="shared" si="2"/>
        <v/>
      </c>
      <c r="E56" t="str">
        <f t="shared" si="3"/>
        <v/>
      </c>
      <c r="F56" t="str">
        <f t="shared" si="4"/>
        <v/>
      </c>
      <c r="G56" t="str">
        <f t="shared" si="5"/>
        <v/>
      </c>
      <c r="H56" t="str">
        <f t="shared" si="6"/>
        <v/>
      </c>
      <c r="I56" t="str">
        <f t="shared" si="7"/>
        <v/>
      </c>
      <c r="J56" t="str">
        <f t="shared" si="8"/>
        <v/>
      </c>
      <c r="K56" t="str">
        <f t="shared" si="9"/>
        <v/>
      </c>
      <c r="L56" t="str">
        <f t="shared" si="10"/>
        <v/>
      </c>
      <c r="M56" t="str">
        <f t="shared" si="11"/>
        <v/>
      </c>
      <c r="N56" t="str">
        <f t="shared" si="12"/>
        <v/>
      </c>
      <c r="O56" t="str">
        <f t="shared" si="13"/>
        <v/>
      </c>
      <c r="P56" t="str">
        <f t="shared" si="14"/>
        <v/>
      </c>
      <c r="Q56" t="str">
        <f t="shared" si="15"/>
        <v/>
      </c>
      <c r="R56" t="str">
        <f t="shared" si="16"/>
        <v/>
      </c>
      <c r="S56" t="str">
        <f t="shared" si="17"/>
        <v/>
      </c>
      <c r="T56" t="str">
        <f t="shared" si="18"/>
        <v/>
      </c>
      <c r="U56" t="str">
        <f t="shared" si="19"/>
        <v/>
      </c>
      <c r="V56" t="b">
        <f t="shared" si="20"/>
        <v>1</v>
      </c>
      <c r="W56" t="b">
        <f t="shared" si="21"/>
        <v>0</v>
      </c>
      <c r="X56" t="b">
        <f t="shared" si="22"/>
        <v>1</v>
      </c>
      <c r="Y56">
        <f t="shared" si="23"/>
        <v>1</v>
      </c>
      <c r="Z56" t="str">
        <f t="shared" si="24"/>
        <v/>
      </c>
      <c r="AA56" t="str">
        <f t="shared" si="25"/>
        <v/>
      </c>
      <c r="AB56" t="str">
        <f t="shared" si="26"/>
        <v/>
      </c>
      <c r="AC56" t="str">
        <f t="shared" si="27"/>
        <v/>
      </c>
      <c r="AD56" t="str">
        <f t="shared" si="28"/>
        <v/>
      </c>
      <c r="AE56" t="str">
        <f t="shared" si="29"/>
        <v/>
      </c>
      <c r="AF56" t="str">
        <f t="shared" si="30"/>
        <v/>
      </c>
      <c r="AG56" t="str">
        <f t="shared" si="31"/>
        <v/>
      </c>
      <c r="AH56" t="str">
        <f t="shared" si="32"/>
        <v/>
      </c>
      <c r="AI56" t="str">
        <f t="shared" si="33"/>
        <v/>
      </c>
      <c r="AJ56" t="str">
        <f t="shared" si="34"/>
        <v/>
      </c>
      <c r="AK56" t="str">
        <f t="shared" si="35"/>
        <v/>
      </c>
      <c r="AL56" t="str">
        <f t="shared" si="36"/>
        <v/>
      </c>
      <c r="AM56" t="str">
        <f t="shared" si="37"/>
        <v/>
      </c>
      <c r="AN56" t="str">
        <f t="shared" si="38"/>
        <v/>
      </c>
      <c r="AO56" t="str">
        <f t="shared" si="39"/>
        <v/>
      </c>
      <c r="AP56" t="str">
        <f t="shared" si="40"/>
        <v/>
      </c>
      <c r="AQ56" t="str">
        <f t="shared" si="41"/>
        <v/>
      </c>
      <c r="AR56" t="str">
        <f t="shared" si="42"/>
        <v/>
      </c>
      <c r="AS56" t="str">
        <f t="shared" si="43"/>
        <v/>
      </c>
      <c r="AT56" t="str">
        <f t="shared" si="44"/>
        <v/>
      </c>
      <c r="AU56" t="str">
        <f t="shared" si="45"/>
        <v/>
      </c>
      <c r="AV56" t="str">
        <f t="shared" si="46"/>
        <v/>
      </c>
      <c r="AW56" t="str">
        <f t="shared" si="47"/>
        <v/>
      </c>
      <c r="AX56" t="str">
        <f t="shared" si="48"/>
        <v/>
      </c>
      <c r="AY56" t="str">
        <f t="shared" si="49"/>
        <v/>
      </c>
      <c r="AZ56" t="str">
        <f t="shared" si="50"/>
        <v/>
      </c>
      <c r="BA56" t="str">
        <f t="shared" si="51"/>
        <v/>
      </c>
      <c r="BB56" t="str">
        <f t="shared" si="52"/>
        <v/>
      </c>
      <c r="BC56" t="str">
        <f t="shared" si="53"/>
        <v/>
      </c>
      <c r="BD56" t="str">
        <f t="shared" si="54"/>
        <v/>
      </c>
      <c r="BE56" t="str">
        <f t="shared" si="55"/>
        <v/>
      </c>
      <c r="BF56" t="b">
        <f t="shared" si="56"/>
        <v>1</v>
      </c>
      <c r="BG56" t="b">
        <f t="shared" si="57"/>
        <v>0</v>
      </c>
      <c r="BH56" t="b">
        <f t="shared" si="58"/>
        <v>0</v>
      </c>
      <c r="BI56">
        <f t="shared" si="59"/>
        <v>0.01</v>
      </c>
      <c r="BJ56" t="str">
        <f t="shared" si="60"/>
        <v/>
      </c>
      <c r="BK56" t="str">
        <f t="shared" si="61"/>
        <v/>
      </c>
      <c r="BL56" t="str">
        <f t="shared" si="62"/>
        <v/>
      </c>
      <c r="BM56" t="str">
        <f t="shared" si="63"/>
        <v/>
      </c>
      <c r="BN56" t="str">
        <f t="shared" si="64"/>
        <v/>
      </c>
      <c r="BO56" t="str">
        <f t="shared" si="65"/>
        <v/>
      </c>
      <c r="BP56" t="str">
        <f t="shared" si="66"/>
        <v/>
      </c>
      <c r="BQ56" t="str">
        <f t="shared" si="67"/>
        <v/>
      </c>
      <c r="BR56" t="str">
        <f t="shared" si="68"/>
        <v/>
      </c>
      <c r="BS56" t="str">
        <f t="shared" si="69"/>
        <v/>
      </c>
      <c r="BT56" t="str">
        <f t="shared" si="70"/>
        <v/>
      </c>
      <c r="BU56" t="str">
        <f t="shared" si="71"/>
        <v/>
      </c>
      <c r="BV56" t="str">
        <f t="shared" si="72"/>
        <v/>
      </c>
      <c r="BW56" t="str">
        <f t="shared" si="73"/>
        <v/>
      </c>
      <c r="BX56" t="str">
        <f t="shared" si="74"/>
        <v/>
      </c>
      <c r="BY56" t="str">
        <f t="shared" si="75"/>
        <v/>
      </c>
      <c r="BZ56" t="str">
        <f t="shared" si="76"/>
        <v/>
      </c>
      <c r="CA56" t="str">
        <f t="shared" si="77"/>
        <v/>
      </c>
      <c r="CB56" t="str">
        <f t="shared" si="78"/>
        <v/>
      </c>
      <c r="CC56" t="str">
        <f t="shared" si="79"/>
        <v/>
      </c>
      <c r="CD56" t="str">
        <f t="shared" si="80"/>
        <v/>
      </c>
      <c r="CE56" t="str">
        <f t="shared" si="81"/>
        <v/>
      </c>
      <c r="CF56" t="str">
        <f t="shared" si="82"/>
        <v/>
      </c>
      <c r="CG56" t="str">
        <f t="shared" si="83"/>
        <v/>
      </c>
      <c r="CH56" t="str">
        <f t="shared" si="84"/>
        <v/>
      </c>
      <c r="CI56" t="str">
        <f t="shared" si="85"/>
        <v/>
      </c>
      <c r="CJ56" t="str">
        <f t="shared" si="86"/>
        <v/>
      </c>
      <c r="CK56" t="str">
        <f t="shared" si="87"/>
        <v/>
      </c>
      <c r="CL56" t="str">
        <f t="shared" si="88"/>
        <v/>
      </c>
      <c r="CM56" t="str">
        <f t="shared" si="89"/>
        <v/>
      </c>
      <c r="CN56" t="str">
        <f t="shared" si="90"/>
        <v/>
      </c>
      <c r="CO56" t="str">
        <f t="shared" si="91"/>
        <v/>
      </c>
      <c r="CP56" t="str">
        <f t="shared" si="92"/>
        <v/>
      </c>
      <c r="CQ56" t="str">
        <f t="shared" si="93"/>
        <v/>
      </c>
      <c r="CR56" t="str">
        <f t="shared" si="94"/>
        <v/>
      </c>
      <c r="CS56" t="str">
        <f t="shared" si="95"/>
        <v/>
      </c>
      <c r="CT56" t="str">
        <f t="shared" si="96"/>
        <v/>
      </c>
      <c r="CU56" t="str">
        <f t="shared" si="97"/>
        <v/>
      </c>
      <c r="CV56" t="str">
        <f t="shared" si="98"/>
        <v/>
      </c>
      <c r="CW56" t="str">
        <f t="shared" si="99"/>
        <v/>
      </c>
      <c r="CX56" t="str">
        <f t="shared" si="100"/>
        <v/>
      </c>
      <c r="CY56" t="str">
        <f t="shared" si="101"/>
        <v/>
      </c>
      <c r="CZ56" t="str">
        <f t="shared" si="102"/>
        <v/>
      </c>
      <c r="DA56" t="str">
        <f t="shared" si="103"/>
        <v/>
      </c>
      <c r="DB56" t="str">
        <f t="shared" si="104"/>
        <v/>
      </c>
      <c r="DC56" t="str">
        <f t="shared" si="105"/>
        <v/>
      </c>
      <c r="DD56" t="str">
        <f t="shared" si="106"/>
        <v/>
      </c>
      <c r="DE56" t="str">
        <f t="shared" si="107"/>
        <v/>
      </c>
      <c r="DF56" t="b">
        <f t="shared" si="108"/>
        <v>1</v>
      </c>
      <c r="DG56" t="b">
        <f t="shared" si="109"/>
        <v>0</v>
      </c>
      <c r="DH56" t="b">
        <f t="shared" si="110"/>
        <v>0</v>
      </c>
      <c r="DI56">
        <f t="shared" si="111"/>
        <v>0.1</v>
      </c>
      <c r="DJ56" t="str">
        <f t="shared" si="112"/>
        <v/>
      </c>
      <c r="DK56" t="str">
        <f t="shared" si="113"/>
        <v/>
      </c>
      <c r="DL56" t="str">
        <f t="shared" si="114"/>
        <v/>
      </c>
      <c r="DM56" t="str">
        <f t="shared" si="115"/>
        <v/>
      </c>
      <c r="DN56" t="str">
        <f t="shared" si="116"/>
        <v/>
      </c>
      <c r="DO56" t="str">
        <f t="shared" si="117"/>
        <v/>
      </c>
      <c r="DP56" t="str">
        <f t="shared" si="118"/>
        <v/>
      </c>
      <c r="DQ56" t="str">
        <f t="shared" si="119"/>
        <v/>
      </c>
      <c r="DR56" t="str">
        <f t="shared" si="120"/>
        <v/>
      </c>
      <c r="DS56" t="str">
        <f t="shared" si="121"/>
        <v/>
      </c>
      <c r="DT56" t="str">
        <f t="shared" si="122"/>
        <v/>
      </c>
      <c r="DU56" t="str">
        <f t="shared" si="123"/>
        <v/>
      </c>
      <c r="DV56" t="str">
        <f t="shared" si="124"/>
        <v/>
      </c>
      <c r="DW56" t="str">
        <f t="shared" si="125"/>
        <v/>
      </c>
      <c r="DX56" t="str">
        <f t="shared" si="126"/>
        <v/>
      </c>
      <c r="DY56" t="str">
        <f t="shared" si="127"/>
        <v/>
      </c>
      <c r="EA56" t="str">
        <f t="shared" si="128"/>
        <v/>
      </c>
      <c r="EB56" t="str">
        <f t="shared" si="129"/>
        <v/>
      </c>
      <c r="EC56" t="str">
        <f t="shared" si="130"/>
        <v/>
      </c>
      <c r="ED56" t="str">
        <f t="shared" si="131"/>
        <v/>
      </c>
      <c r="EE56" t="str">
        <f t="shared" si="132"/>
        <v/>
      </c>
      <c r="EF56" t="str">
        <f t="shared" si="133"/>
        <v/>
      </c>
      <c r="EG56" t="str">
        <f t="shared" si="134"/>
        <v/>
      </c>
      <c r="EH56" t="str">
        <f t="shared" si="135"/>
        <v/>
      </c>
      <c r="EI56" t="str">
        <f t="shared" si="136"/>
        <v/>
      </c>
      <c r="EJ56" t="str">
        <f t="shared" si="137"/>
        <v/>
      </c>
      <c r="EK56" t="str">
        <f t="shared" si="138"/>
        <v/>
      </c>
      <c r="EL56" t="str">
        <f t="shared" si="139"/>
        <v/>
      </c>
      <c r="EM56" t="str">
        <f t="shared" si="140"/>
        <v/>
      </c>
      <c r="EN56" t="str">
        <f t="shared" si="141"/>
        <v/>
      </c>
      <c r="EO56" t="str">
        <f t="shared" si="142"/>
        <v/>
      </c>
      <c r="EP56" t="str">
        <f t="shared" si="143"/>
        <v/>
      </c>
      <c r="ER56" t="str">
        <f t="shared" si="144"/>
        <v>25A-001.01.09.31.01.A.01Spuien 0-20% functieverlies</v>
      </c>
      <c r="ES56" t="s">
        <v>7044</v>
      </c>
      <c r="ET56" t="b">
        <v>1</v>
      </c>
      <c r="EU56" t="s">
        <v>89</v>
      </c>
      <c r="EV56" t="b">
        <v>0</v>
      </c>
      <c r="EW56" t="b">
        <v>0</v>
      </c>
      <c r="EX56">
        <v>1</v>
      </c>
      <c r="EZ56">
        <v>0</v>
      </c>
      <c r="FA56">
        <v>0</v>
      </c>
      <c r="FC56">
        <v>50</v>
      </c>
      <c r="FD56">
        <v>6</v>
      </c>
      <c r="FF56">
        <v>0</v>
      </c>
      <c r="FG56">
        <v>0</v>
      </c>
      <c r="FI56">
        <v>0</v>
      </c>
      <c r="FJ56">
        <v>12</v>
      </c>
      <c r="FL56">
        <v>4.6257000000000001</v>
      </c>
      <c r="FM56">
        <v>0</v>
      </c>
      <c r="FO56" t="s">
        <v>89</v>
      </c>
    </row>
    <row r="57" spans="1:171" x14ac:dyDescent="0.25">
      <c r="A57" t="s">
        <v>10756</v>
      </c>
      <c r="B57" t="str">
        <f t="shared" si="0"/>
        <v/>
      </c>
      <c r="C57" t="str">
        <f t="shared" si="1"/>
        <v/>
      </c>
      <c r="D57" t="str">
        <f t="shared" si="2"/>
        <v/>
      </c>
      <c r="E57" t="str">
        <f t="shared" si="3"/>
        <v/>
      </c>
      <c r="F57" t="str">
        <f t="shared" si="4"/>
        <v/>
      </c>
      <c r="G57" t="str">
        <f t="shared" si="5"/>
        <v/>
      </c>
      <c r="H57" t="str">
        <f t="shared" si="6"/>
        <v/>
      </c>
      <c r="I57" t="str">
        <f t="shared" si="7"/>
        <v/>
      </c>
      <c r="J57" t="str">
        <f t="shared" si="8"/>
        <v/>
      </c>
      <c r="K57" t="str">
        <f t="shared" si="9"/>
        <v/>
      </c>
      <c r="L57" t="str">
        <f t="shared" si="10"/>
        <v/>
      </c>
      <c r="M57" t="str">
        <f t="shared" si="11"/>
        <v/>
      </c>
      <c r="N57" t="str">
        <f t="shared" si="12"/>
        <v/>
      </c>
      <c r="O57" t="str">
        <f t="shared" si="13"/>
        <v/>
      </c>
      <c r="P57" t="str">
        <f t="shared" si="14"/>
        <v/>
      </c>
      <c r="Q57" t="str">
        <f t="shared" si="15"/>
        <v/>
      </c>
      <c r="R57" t="str">
        <f t="shared" si="16"/>
        <v/>
      </c>
      <c r="S57" t="str">
        <f t="shared" si="17"/>
        <v/>
      </c>
      <c r="T57" t="str">
        <f t="shared" si="18"/>
        <v/>
      </c>
      <c r="U57" t="str">
        <f t="shared" si="19"/>
        <v/>
      </c>
      <c r="V57" t="b">
        <f t="shared" si="20"/>
        <v>1</v>
      </c>
      <c r="W57" t="b">
        <f t="shared" si="21"/>
        <v>0</v>
      </c>
      <c r="X57" t="b">
        <f t="shared" si="22"/>
        <v>1</v>
      </c>
      <c r="Y57">
        <f t="shared" si="23"/>
        <v>1</v>
      </c>
      <c r="Z57" t="str">
        <f t="shared" si="24"/>
        <v/>
      </c>
      <c r="AA57" t="str">
        <f t="shared" si="25"/>
        <v/>
      </c>
      <c r="AB57" t="str">
        <f t="shared" si="26"/>
        <v/>
      </c>
      <c r="AC57" t="str">
        <f t="shared" si="27"/>
        <v/>
      </c>
      <c r="AD57" t="str">
        <f t="shared" si="28"/>
        <v/>
      </c>
      <c r="AE57" t="str">
        <f t="shared" si="29"/>
        <v/>
      </c>
      <c r="AF57" t="str">
        <f t="shared" si="30"/>
        <v/>
      </c>
      <c r="AG57" t="str">
        <f t="shared" si="31"/>
        <v/>
      </c>
      <c r="AH57" t="str">
        <f t="shared" si="32"/>
        <v/>
      </c>
      <c r="AI57" t="str">
        <f t="shared" si="33"/>
        <v/>
      </c>
      <c r="AJ57" t="str">
        <f t="shared" si="34"/>
        <v/>
      </c>
      <c r="AK57" t="str">
        <f t="shared" si="35"/>
        <v/>
      </c>
      <c r="AL57" t="str">
        <f t="shared" si="36"/>
        <v/>
      </c>
      <c r="AM57" t="str">
        <f t="shared" si="37"/>
        <v/>
      </c>
      <c r="AN57" t="str">
        <f t="shared" si="38"/>
        <v/>
      </c>
      <c r="AO57" t="str">
        <f t="shared" si="39"/>
        <v/>
      </c>
      <c r="AP57" t="str">
        <f t="shared" si="40"/>
        <v/>
      </c>
      <c r="AQ57" t="str">
        <f t="shared" si="41"/>
        <v/>
      </c>
      <c r="AR57" t="str">
        <f t="shared" si="42"/>
        <v/>
      </c>
      <c r="AS57" t="str">
        <f t="shared" si="43"/>
        <v/>
      </c>
      <c r="AT57" t="str">
        <f t="shared" si="44"/>
        <v/>
      </c>
      <c r="AU57" t="str">
        <f t="shared" si="45"/>
        <v/>
      </c>
      <c r="AV57" t="str">
        <f t="shared" si="46"/>
        <v/>
      </c>
      <c r="AW57" t="str">
        <f t="shared" si="47"/>
        <v/>
      </c>
      <c r="AX57" t="str">
        <f t="shared" si="48"/>
        <v/>
      </c>
      <c r="AY57" t="str">
        <f t="shared" si="49"/>
        <v/>
      </c>
      <c r="AZ57" t="str">
        <f t="shared" si="50"/>
        <v/>
      </c>
      <c r="BA57" t="str">
        <f t="shared" si="51"/>
        <v/>
      </c>
      <c r="BB57" t="str">
        <f t="shared" si="52"/>
        <v/>
      </c>
      <c r="BC57" t="str">
        <f t="shared" si="53"/>
        <v/>
      </c>
      <c r="BD57" t="str">
        <f t="shared" si="54"/>
        <v/>
      </c>
      <c r="BE57" t="str">
        <f t="shared" si="55"/>
        <v/>
      </c>
      <c r="BF57" t="b">
        <f t="shared" si="56"/>
        <v>1</v>
      </c>
      <c r="BG57" t="b">
        <f t="shared" si="57"/>
        <v>0</v>
      </c>
      <c r="BH57" t="b">
        <f t="shared" si="58"/>
        <v>0</v>
      </c>
      <c r="BI57">
        <f t="shared" si="59"/>
        <v>0.01</v>
      </c>
      <c r="BJ57" t="str">
        <f t="shared" si="60"/>
        <v/>
      </c>
      <c r="BK57" t="str">
        <f t="shared" si="61"/>
        <v/>
      </c>
      <c r="BL57" t="str">
        <f t="shared" si="62"/>
        <v/>
      </c>
      <c r="BM57" t="str">
        <f t="shared" si="63"/>
        <v/>
      </c>
      <c r="BN57" t="str">
        <f t="shared" si="64"/>
        <v/>
      </c>
      <c r="BO57" t="str">
        <f t="shared" si="65"/>
        <v/>
      </c>
      <c r="BP57" t="str">
        <f t="shared" si="66"/>
        <v/>
      </c>
      <c r="BQ57" t="str">
        <f t="shared" si="67"/>
        <v/>
      </c>
      <c r="BR57" t="str">
        <f t="shared" si="68"/>
        <v/>
      </c>
      <c r="BS57" t="str">
        <f t="shared" si="69"/>
        <v/>
      </c>
      <c r="BT57" t="str">
        <f t="shared" si="70"/>
        <v/>
      </c>
      <c r="BU57" t="str">
        <f t="shared" si="71"/>
        <v/>
      </c>
      <c r="BV57" t="str">
        <f t="shared" si="72"/>
        <v/>
      </c>
      <c r="BW57" t="str">
        <f t="shared" si="73"/>
        <v/>
      </c>
      <c r="BX57" t="str">
        <f t="shared" si="74"/>
        <v/>
      </c>
      <c r="BY57" t="str">
        <f t="shared" si="75"/>
        <v/>
      </c>
      <c r="BZ57" t="str">
        <f t="shared" si="76"/>
        <v/>
      </c>
      <c r="CA57" t="str">
        <f t="shared" si="77"/>
        <v/>
      </c>
      <c r="CB57" t="str">
        <f t="shared" si="78"/>
        <v/>
      </c>
      <c r="CC57" t="str">
        <f t="shared" si="79"/>
        <v/>
      </c>
      <c r="CD57" t="str">
        <f t="shared" si="80"/>
        <v/>
      </c>
      <c r="CE57" t="str">
        <f t="shared" si="81"/>
        <v/>
      </c>
      <c r="CF57" t="str">
        <f t="shared" si="82"/>
        <v/>
      </c>
      <c r="CG57" t="str">
        <f t="shared" si="83"/>
        <v/>
      </c>
      <c r="CH57" t="str">
        <f t="shared" si="84"/>
        <v/>
      </c>
      <c r="CI57" t="str">
        <f t="shared" si="85"/>
        <v/>
      </c>
      <c r="CJ57" t="str">
        <f t="shared" si="86"/>
        <v/>
      </c>
      <c r="CK57" t="str">
        <f t="shared" si="87"/>
        <v/>
      </c>
      <c r="CL57" t="str">
        <f t="shared" si="88"/>
        <v/>
      </c>
      <c r="CM57" t="str">
        <f t="shared" si="89"/>
        <v/>
      </c>
      <c r="CN57" t="str">
        <f t="shared" si="90"/>
        <v/>
      </c>
      <c r="CO57" t="str">
        <f t="shared" si="91"/>
        <v/>
      </c>
      <c r="CP57" t="str">
        <f t="shared" si="92"/>
        <v/>
      </c>
      <c r="CQ57" t="str">
        <f t="shared" si="93"/>
        <v/>
      </c>
      <c r="CR57" t="str">
        <f t="shared" si="94"/>
        <v/>
      </c>
      <c r="CS57" t="str">
        <f t="shared" si="95"/>
        <v/>
      </c>
      <c r="CT57" t="str">
        <f t="shared" si="96"/>
        <v/>
      </c>
      <c r="CU57" t="str">
        <f t="shared" si="97"/>
        <v/>
      </c>
      <c r="CV57" t="str">
        <f t="shared" si="98"/>
        <v/>
      </c>
      <c r="CW57" t="str">
        <f t="shared" si="99"/>
        <v/>
      </c>
      <c r="CX57" t="str">
        <f t="shared" si="100"/>
        <v/>
      </c>
      <c r="CY57" t="str">
        <f t="shared" si="101"/>
        <v/>
      </c>
      <c r="CZ57" t="str">
        <f t="shared" si="102"/>
        <v/>
      </c>
      <c r="DA57" t="str">
        <f t="shared" si="103"/>
        <v/>
      </c>
      <c r="DB57" t="str">
        <f t="shared" si="104"/>
        <v/>
      </c>
      <c r="DC57" t="str">
        <f t="shared" si="105"/>
        <v/>
      </c>
      <c r="DD57" t="str">
        <f t="shared" si="106"/>
        <v/>
      </c>
      <c r="DE57" t="str">
        <f t="shared" si="107"/>
        <v/>
      </c>
      <c r="DF57" t="b">
        <f t="shared" si="108"/>
        <v>1</v>
      </c>
      <c r="DG57" t="b">
        <f t="shared" si="109"/>
        <v>0</v>
      </c>
      <c r="DH57" t="b">
        <f t="shared" si="110"/>
        <v>0</v>
      </c>
      <c r="DI57">
        <f t="shared" si="111"/>
        <v>0.1</v>
      </c>
      <c r="DJ57" t="str">
        <f t="shared" si="112"/>
        <v/>
      </c>
      <c r="DK57" t="str">
        <f t="shared" si="113"/>
        <v/>
      </c>
      <c r="DL57" t="str">
        <f t="shared" si="114"/>
        <v/>
      </c>
      <c r="DM57" t="str">
        <f t="shared" si="115"/>
        <v/>
      </c>
      <c r="DN57" t="str">
        <f t="shared" si="116"/>
        <v/>
      </c>
      <c r="DO57" t="str">
        <f t="shared" si="117"/>
        <v/>
      </c>
      <c r="DP57" t="str">
        <f t="shared" si="118"/>
        <v/>
      </c>
      <c r="DQ57" t="str">
        <f t="shared" si="119"/>
        <v/>
      </c>
      <c r="DR57" t="str">
        <f t="shared" si="120"/>
        <v/>
      </c>
      <c r="DS57" t="str">
        <f t="shared" si="121"/>
        <v/>
      </c>
      <c r="DT57" t="str">
        <f t="shared" si="122"/>
        <v/>
      </c>
      <c r="DU57" t="str">
        <f t="shared" si="123"/>
        <v/>
      </c>
      <c r="DV57" t="str">
        <f t="shared" si="124"/>
        <v/>
      </c>
      <c r="DW57" t="str">
        <f t="shared" si="125"/>
        <v/>
      </c>
      <c r="DX57" t="str">
        <f t="shared" si="126"/>
        <v/>
      </c>
      <c r="DY57" t="str">
        <f t="shared" si="127"/>
        <v/>
      </c>
      <c r="EA57" t="str">
        <f t="shared" si="128"/>
        <v/>
      </c>
      <c r="EB57" t="str">
        <f t="shared" si="129"/>
        <v/>
      </c>
      <c r="EC57" t="str">
        <f t="shared" si="130"/>
        <v/>
      </c>
      <c r="ED57" t="str">
        <f t="shared" si="131"/>
        <v/>
      </c>
      <c r="EE57" t="str">
        <f t="shared" si="132"/>
        <v/>
      </c>
      <c r="EF57" t="str">
        <f t="shared" si="133"/>
        <v/>
      </c>
      <c r="EG57" t="str">
        <f t="shared" si="134"/>
        <v/>
      </c>
      <c r="EH57" t="str">
        <f t="shared" si="135"/>
        <v/>
      </c>
      <c r="EI57" t="str">
        <f t="shared" si="136"/>
        <v/>
      </c>
      <c r="EJ57" t="str">
        <f t="shared" si="137"/>
        <v/>
      </c>
      <c r="EK57" t="str">
        <f t="shared" si="138"/>
        <v/>
      </c>
      <c r="EL57" t="str">
        <f t="shared" si="139"/>
        <v/>
      </c>
      <c r="EM57" t="str">
        <f t="shared" si="140"/>
        <v/>
      </c>
      <c r="EN57" t="str">
        <f t="shared" si="141"/>
        <v/>
      </c>
      <c r="EO57" t="str">
        <f t="shared" si="142"/>
        <v/>
      </c>
      <c r="EP57" t="str">
        <f t="shared" si="143"/>
        <v/>
      </c>
      <c r="ER57" t="str">
        <f t="shared" si="144"/>
        <v>25A-001.01.09.31.01.A.01Keren 81-100% functieverlies</v>
      </c>
      <c r="ES57" t="s">
        <v>7044</v>
      </c>
      <c r="ET57" t="b">
        <v>1</v>
      </c>
      <c r="EU57" t="s">
        <v>85</v>
      </c>
      <c r="EV57" t="b">
        <v>0</v>
      </c>
      <c r="EW57" t="b">
        <v>0</v>
      </c>
      <c r="EX57">
        <v>0.01</v>
      </c>
      <c r="EZ57">
        <v>0</v>
      </c>
      <c r="FA57">
        <v>0</v>
      </c>
      <c r="FC57">
        <v>50</v>
      </c>
      <c r="FD57">
        <v>6</v>
      </c>
      <c r="FF57">
        <v>0</v>
      </c>
      <c r="FG57">
        <v>0</v>
      </c>
      <c r="FI57">
        <v>0</v>
      </c>
      <c r="FJ57">
        <v>12</v>
      </c>
      <c r="FL57">
        <v>4.6257000000000001</v>
      </c>
      <c r="FM57">
        <v>0</v>
      </c>
      <c r="FO57" t="s">
        <v>8874</v>
      </c>
    </row>
    <row r="58" spans="1:171" x14ac:dyDescent="0.25">
      <c r="A58" t="s">
        <v>10780</v>
      </c>
      <c r="B58" t="str">
        <f t="shared" si="0"/>
        <v/>
      </c>
      <c r="C58" t="str">
        <f t="shared" si="1"/>
        <v/>
      </c>
      <c r="D58" t="str">
        <f t="shared" si="2"/>
        <v/>
      </c>
      <c r="E58" t="str">
        <f t="shared" si="3"/>
        <v/>
      </c>
      <c r="F58" t="str">
        <f t="shared" si="4"/>
        <v/>
      </c>
      <c r="G58" t="str">
        <f t="shared" si="5"/>
        <v/>
      </c>
      <c r="H58" t="str">
        <f t="shared" si="6"/>
        <v/>
      </c>
      <c r="I58" t="str">
        <f t="shared" si="7"/>
        <v/>
      </c>
      <c r="J58" t="str">
        <f t="shared" si="8"/>
        <v/>
      </c>
      <c r="K58" t="str">
        <f t="shared" si="9"/>
        <v/>
      </c>
      <c r="L58" t="str">
        <f t="shared" si="10"/>
        <v/>
      </c>
      <c r="M58" t="str">
        <f t="shared" si="11"/>
        <v/>
      </c>
      <c r="N58" t="str">
        <f t="shared" si="12"/>
        <v/>
      </c>
      <c r="O58" t="str">
        <f t="shared" si="13"/>
        <v/>
      </c>
      <c r="P58" t="str">
        <f t="shared" si="14"/>
        <v/>
      </c>
      <c r="Q58" t="str">
        <f t="shared" si="15"/>
        <v/>
      </c>
      <c r="R58" t="str">
        <f t="shared" si="16"/>
        <v/>
      </c>
      <c r="S58" t="str">
        <f t="shared" si="17"/>
        <v/>
      </c>
      <c r="T58" t="str">
        <f t="shared" si="18"/>
        <v/>
      </c>
      <c r="U58" t="str">
        <f t="shared" si="19"/>
        <v/>
      </c>
      <c r="V58" t="b">
        <f t="shared" si="20"/>
        <v>1</v>
      </c>
      <c r="W58" t="b">
        <f t="shared" si="21"/>
        <v>0</v>
      </c>
      <c r="X58" t="b">
        <f t="shared" si="22"/>
        <v>1</v>
      </c>
      <c r="Y58">
        <f t="shared" si="23"/>
        <v>1</v>
      </c>
      <c r="Z58" t="str">
        <f t="shared" si="24"/>
        <v/>
      </c>
      <c r="AA58" t="str">
        <f t="shared" si="25"/>
        <v/>
      </c>
      <c r="AB58" t="str">
        <f t="shared" si="26"/>
        <v/>
      </c>
      <c r="AC58" t="str">
        <f t="shared" si="27"/>
        <v/>
      </c>
      <c r="AD58" t="str">
        <f t="shared" si="28"/>
        <v/>
      </c>
      <c r="AE58" t="str">
        <f t="shared" si="29"/>
        <v/>
      </c>
      <c r="AF58" t="str">
        <f t="shared" si="30"/>
        <v/>
      </c>
      <c r="AG58" t="str">
        <f t="shared" si="31"/>
        <v/>
      </c>
      <c r="AH58" t="str">
        <f t="shared" si="32"/>
        <v/>
      </c>
      <c r="AI58" t="str">
        <f t="shared" si="33"/>
        <v/>
      </c>
      <c r="AJ58" t="str">
        <f t="shared" si="34"/>
        <v/>
      </c>
      <c r="AK58" t="str">
        <f t="shared" si="35"/>
        <v/>
      </c>
      <c r="AL58" t="str">
        <f t="shared" si="36"/>
        <v/>
      </c>
      <c r="AM58" t="str">
        <f t="shared" si="37"/>
        <v/>
      </c>
      <c r="AN58" t="str">
        <f t="shared" si="38"/>
        <v/>
      </c>
      <c r="AO58" t="str">
        <f t="shared" si="39"/>
        <v/>
      </c>
      <c r="AP58" t="str">
        <f t="shared" si="40"/>
        <v/>
      </c>
      <c r="AQ58" t="str">
        <f t="shared" si="41"/>
        <v/>
      </c>
      <c r="AR58" t="str">
        <f t="shared" si="42"/>
        <v/>
      </c>
      <c r="AS58" t="str">
        <f t="shared" si="43"/>
        <v/>
      </c>
      <c r="AT58" t="str">
        <f t="shared" si="44"/>
        <v/>
      </c>
      <c r="AU58" t="str">
        <f t="shared" si="45"/>
        <v/>
      </c>
      <c r="AV58" t="str">
        <f t="shared" si="46"/>
        <v/>
      </c>
      <c r="AW58" t="str">
        <f t="shared" si="47"/>
        <v/>
      </c>
      <c r="AX58" t="str">
        <f t="shared" si="48"/>
        <v/>
      </c>
      <c r="AY58" t="str">
        <f t="shared" si="49"/>
        <v/>
      </c>
      <c r="AZ58" t="str">
        <f t="shared" si="50"/>
        <v/>
      </c>
      <c r="BA58" t="str">
        <f t="shared" si="51"/>
        <v/>
      </c>
      <c r="BB58" t="str">
        <f t="shared" si="52"/>
        <v/>
      </c>
      <c r="BC58" t="str">
        <f t="shared" si="53"/>
        <v/>
      </c>
      <c r="BD58" t="str">
        <f t="shared" si="54"/>
        <v/>
      </c>
      <c r="BE58" t="str">
        <f t="shared" si="55"/>
        <v/>
      </c>
      <c r="BF58" t="b">
        <f t="shared" si="56"/>
        <v>1</v>
      </c>
      <c r="BG58" t="b">
        <f t="shared" si="57"/>
        <v>0</v>
      </c>
      <c r="BH58" t="b">
        <f t="shared" si="58"/>
        <v>0</v>
      </c>
      <c r="BI58">
        <f t="shared" si="59"/>
        <v>0.01</v>
      </c>
      <c r="BJ58" t="str">
        <f t="shared" si="60"/>
        <v/>
      </c>
      <c r="BK58" t="str">
        <f t="shared" si="61"/>
        <v/>
      </c>
      <c r="BL58" t="str">
        <f t="shared" si="62"/>
        <v/>
      </c>
      <c r="BM58" t="str">
        <f t="shared" si="63"/>
        <v/>
      </c>
      <c r="BN58" t="str">
        <f t="shared" si="64"/>
        <v/>
      </c>
      <c r="BO58" t="str">
        <f t="shared" si="65"/>
        <v/>
      </c>
      <c r="BP58" t="str">
        <f t="shared" si="66"/>
        <v/>
      </c>
      <c r="BQ58" t="str">
        <f t="shared" si="67"/>
        <v/>
      </c>
      <c r="BR58" t="str">
        <f t="shared" si="68"/>
        <v/>
      </c>
      <c r="BS58" t="str">
        <f t="shared" si="69"/>
        <v/>
      </c>
      <c r="BT58" t="str">
        <f t="shared" si="70"/>
        <v/>
      </c>
      <c r="BU58" t="str">
        <f t="shared" si="71"/>
        <v/>
      </c>
      <c r="BV58" t="str">
        <f t="shared" si="72"/>
        <v/>
      </c>
      <c r="BW58" t="str">
        <f t="shared" si="73"/>
        <v/>
      </c>
      <c r="BX58" t="str">
        <f t="shared" si="74"/>
        <v/>
      </c>
      <c r="BY58" t="str">
        <f t="shared" si="75"/>
        <v/>
      </c>
      <c r="BZ58" t="str">
        <f t="shared" si="76"/>
        <v/>
      </c>
      <c r="CA58" t="str">
        <f t="shared" si="77"/>
        <v/>
      </c>
      <c r="CB58" t="str">
        <f t="shared" si="78"/>
        <v/>
      </c>
      <c r="CC58" t="str">
        <f t="shared" si="79"/>
        <v/>
      </c>
      <c r="CD58" t="str">
        <f t="shared" si="80"/>
        <v/>
      </c>
      <c r="CE58" t="str">
        <f t="shared" si="81"/>
        <v/>
      </c>
      <c r="CF58" t="str">
        <f t="shared" si="82"/>
        <v/>
      </c>
      <c r="CG58" t="str">
        <f t="shared" si="83"/>
        <v/>
      </c>
      <c r="CH58" t="str">
        <f t="shared" si="84"/>
        <v/>
      </c>
      <c r="CI58" t="str">
        <f t="shared" si="85"/>
        <v/>
      </c>
      <c r="CJ58" t="str">
        <f t="shared" si="86"/>
        <v/>
      </c>
      <c r="CK58" t="str">
        <f t="shared" si="87"/>
        <v/>
      </c>
      <c r="CL58" t="str">
        <f t="shared" si="88"/>
        <v/>
      </c>
      <c r="CM58" t="str">
        <f t="shared" si="89"/>
        <v/>
      </c>
      <c r="CN58" t="str">
        <f t="shared" si="90"/>
        <v/>
      </c>
      <c r="CO58" t="str">
        <f t="shared" si="91"/>
        <v/>
      </c>
      <c r="CP58" t="str">
        <f t="shared" si="92"/>
        <v/>
      </c>
      <c r="CQ58" t="str">
        <f t="shared" si="93"/>
        <v/>
      </c>
      <c r="CR58" t="str">
        <f t="shared" si="94"/>
        <v/>
      </c>
      <c r="CS58" t="str">
        <f t="shared" si="95"/>
        <v/>
      </c>
      <c r="CT58" t="str">
        <f t="shared" si="96"/>
        <v/>
      </c>
      <c r="CU58" t="str">
        <f t="shared" si="97"/>
        <v/>
      </c>
      <c r="CV58" t="str">
        <f t="shared" si="98"/>
        <v/>
      </c>
      <c r="CW58" t="str">
        <f t="shared" si="99"/>
        <v/>
      </c>
      <c r="CX58" t="str">
        <f t="shared" si="100"/>
        <v/>
      </c>
      <c r="CY58" t="str">
        <f t="shared" si="101"/>
        <v/>
      </c>
      <c r="CZ58" t="str">
        <f t="shared" si="102"/>
        <v/>
      </c>
      <c r="DA58" t="str">
        <f t="shared" si="103"/>
        <v/>
      </c>
      <c r="DB58" t="str">
        <f t="shared" si="104"/>
        <v/>
      </c>
      <c r="DC58" t="str">
        <f t="shared" si="105"/>
        <v/>
      </c>
      <c r="DD58" t="str">
        <f t="shared" si="106"/>
        <v/>
      </c>
      <c r="DE58" t="str">
        <f t="shared" si="107"/>
        <v/>
      </c>
      <c r="DF58" t="b">
        <f t="shared" si="108"/>
        <v>1</v>
      </c>
      <c r="DG58" t="b">
        <f t="shared" si="109"/>
        <v>0</v>
      </c>
      <c r="DH58" t="b">
        <f t="shared" si="110"/>
        <v>0</v>
      </c>
      <c r="DI58">
        <f t="shared" si="111"/>
        <v>0.1</v>
      </c>
      <c r="DJ58" t="str">
        <f t="shared" si="112"/>
        <v/>
      </c>
      <c r="DK58" t="str">
        <f t="shared" si="113"/>
        <v/>
      </c>
      <c r="DL58" t="str">
        <f t="shared" si="114"/>
        <v/>
      </c>
      <c r="DM58" t="str">
        <f t="shared" si="115"/>
        <v/>
      </c>
      <c r="DN58" t="str">
        <f t="shared" si="116"/>
        <v/>
      </c>
      <c r="DO58" t="str">
        <f t="shared" si="117"/>
        <v/>
      </c>
      <c r="DP58" t="str">
        <f t="shared" si="118"/>
        <v/>
      </c>
      <c r="DQ58" t="str">
        <f t="shared" si="119"/>
        <v/>
      </c>
      <c r="DR58" t="str">
        <f t="shared" si="120"/>
        <v/>
      </c>
      <c r="DS58" t="str">
        <f t="shared" si="121"/>
        <v/>
      </c>
      <c r="DT58" t="str">
        <f t="shared" si="122"/>
        <v/>
      </c>
      <c r="DU58" t="str">
        <f t="shared" si="123"/>
        <v/>
      </c>
      <c r="DV58" t="str">
        <f t="shared" si="124"/>
        <v/>
      </c>
      <c r="DW58" t="str">
        <f t="shared" si="125"/>
        <v/>
      </c>
      <c r="DX58" t="str">
        <f t="shared" si="126"/>
        <v/>
      </c>
      <c r="DY58" t="str">
        <f t="shared" si="127"/>
        <v/>
      </c>
      <c r="EA58" t="str">
        <f t="shared" si="128"/>
        <v/>
      </c>
      <c r="EB58" t="str">
        <f t="shared" si="129"/>
        <v/>
      </c>
      <c r="EC58" t="str">
        <f t="shared" si="130"/>
        <v/>
      </c>
      <c r="ED58" t="str">
        <f t="shared" si="131"/>
        <v/>
      </c>
      <c r="EE58" t="str">
        <f t="shared" si="132"/>
        <v/>
      </c>
      <c r="EF58" t="str">
        <f t="shared" si="133"/>
        <v/>
      </c>
      <c r="EG58" t="str">
        <f t="shared" si="134"/>
        <v/>
      </c>
      <c r="EH58" t="str">
        <f t="shared" si="135"/>
        <v/>
      </c>
      <c r="EI58" t="str">
        <f t="shared" si="136"/>
        <v/>
      </c>
      <c r="EJ58" t="str">
        <f t="shared" si="137"/>
        <v/>
      </c>
      <c r="EK58" t="str">
        <f t="shared" si="138"/>
        <v/>
      </c>
      <c r="EL58" t="str">
        <f t="shared" si="139"/>
        <v/>
      </c>
      <c r="EM58" t="str">
        <f t="shared" si="140"/>
        <v/>
      </c>
      <c r="EN58" t="str">
        <f t="shared" si="141"/>
        <v/>
      </c>
      <c r="EO58" t="str">
        <f t="shared" si="142"/>
        <v/>
      </c>
      <c r="EP58" t="str">
        <f t="shared" si="143"/>
        <v/>
      </c>
      <c r="ER58" t="str">
        <f t="shared" si="144"/>
        <v>25A-001.01.09.31.01.A.01VGM - Effect 5</v>
      </c>
      <c r="ES58" t="s">
        <v>7044</v>
      </c>
      <c r="ET58" t="b">
        <v>1</v>
      </c>
      <c r="EU58" t="s">
        <v>76</v>
      </c>
      <c r="EV58" t="b">
        <v>1</v>
      </c>
      <c r="EW58" t="b">
        <v>1</v>
      </c>
      <c r="EX58">
        <v>2.5000000000000001E-5</v>
      </c>
      <c r="EZ58">
        <v>0</v>
      </c>
      <c r="FA58">
        <v>0</v>
      </c>
      <c r="FC58">
        <v>50</v>
      </c>
      <c r="FD58">
        <v>6</v>
      </c>
      <c r="FF58">
        <v>0</v>
      </c>
      <c r="FG58">
        <v>0</v>
      </c>
      <c r="FI58">
        <v>0</v>
      </c>
      <c r="FJ58">
        <v>12</v>
      </c>
      <c r="FL58">
        <v>4.6257000000000001</v>
      </c>
      <c r="FM58">
        <v>0</v>
      </c>
      <c r="FO58" t="s">
        <v>863</v>
      </c>
    </row>
    <row r="59" spans="1:171" x14ac:dyDescent="0.25">
      <c r="A59" t="s">
        <v>10781</v>
      </c>
      <c r="B59" t="str">
        <f t="shared" si="0"/>
        <v/>
      </c>
      <c r="C59" t="str">
        <f t="shared" si="1"/>
        <v/>
      </c>
      <c r="D59" t="str">
        <f t="shared" si="2"/>
        <v/>
      </c>
      <c r="E59" t="str">
        <f t="shared" si="3"/>
        <v/>
      </c>
      <c r="F59" t="str">
        <f t="shared" si="4"/>
        <v/>
      </c>
      <c r="G59" t="str">
        <f t="shared" si="5"/>
        <v/>
      </c>
      <c r="H59" t="str">
        <f t="shared" si="6"/>
        <v/>
      </c>
      <c r="I59" t="str">
        <f t="shared" si="7"/>
        <v/>
      </c>
      <c r="J59" t="str">
        <f t="shared" si="8"/>
        <v/>
      </c>
      <c r="K59" t="str">
        <f t="shared" si="9"/>
        <v/>
      </c>
      <c r="L59" t="str">
        <f t="shared" si="10"/>
        <v/>
      </c>
      <c r="M59" t="str">
        <f t="shared" si="11"/>
        <v/>
      </c>
      <c r="N59" t="str">
        <f t="shared" si="12"/>
        <v/>
      </c>
      <c r="O59" t="str">
        <f t="shared" si="13"/>
        <v/>
      </c>
      <c r="P59" t="str">
        <f t="shared" si="14"/>
        <v/>
      </c>
      <c r="Q59" t="str">
        <f t="shared" si="15"/>
        <v/>
      </c>
      <c r="R59" t="str">
        <f t="shared" si="16"/>
        <v/>
      </c>
      <c r="S59" t="str">
        <f t="shared" si="17"/>
        <v/>
      </c>
      <c r="T59" t="str">
        <f t="shared" si="18"/>
        <v/>
      </c>
      <c r="U59" t="str">
        <f t="shared" si="19"/>
        <v/>
      </c>
      <c r="V59" t="b">
        <f t="shared" si="20"/>
        <v>1</v>
      </c>
      <c r="W59" t="b">
        <f t="shared" si="21"/>
        <v>0</v>
      </c>
      <c r="X59" t="b">
        <f t="shared" si="22"/>
        <v>1</v>
      </c>
      <c r="Y59">
        <f t="shared" si="23"/>
        <v>1</v>
      </c>
      <c r="Z59" t="str">
        <f t="shared" si="24"/>
        <v/>
      </c>
      <c r="AA59" t="str">
        <f t="shared" si="25"/>
        <v/>
      </c>
      <c r="AB59" t="str">
        <f t="shared" si="26"/>
        <v/>
      </c>
      <c r="AC59" t="str">
        <f t="shared" si="27"/>
        <v/>
      </c>
      <c r="AD59" t="str">
        <f t="shared" si="28"/>
        <v/>
      </c>
      <c r="AE59" t="str">
        <f t="shared" si="29"/>
        <v/>
      </c>
      <c r="AF59" t="str">
        <f t="shared" si="30"/>
        <v/>
      </c>
      <c r="AG59" t="str">
        <f t="shared" si="31"/>
        <v/>
      </c>
      <c r="AH59" t="str">
        <f t="shared" si="32"/>
        <v/>
      </c>
      <c r="AI59" t="str">
        <f t="shared" si="33"/>
        <v/>
      </c>
      <c r="AJ59" t="str">
        <f t="shared" si="34"/>
        <v/>
      </c>
      <c r="AK59" t="str">
        <f t="shared" si="35"/>
        <v/>
      </c>
      <c r="AL59" t="str">
        <f t="shared" si="36"/>
        <v/>
      </c>
      <c r="AM59" t="str">
        <f t="shared" si="37"/>
        <v/>
      </c>
      <c r="AN59" t="str">
        <f t="shared" si="38"/>
        <v/>
      </c>
      <c r="AO59" t="str">
        <f t="shared" si="39"/>
        <v/>
      </c>
      <c r="AP59" t="str">
        <f t="shared" si="40"/>
        <v/>
      </c>
      <c r="AQ59" t="str">
        <f t="shared" si="41"/>
        <v/>
      </c>
      <c r="AR59" t="str">
        <f t="shared" si="42"/>
        <v/>
      </c>
      <c r="AS59" t="str">
        <f t="shared" si="43"/>
        <v/>
      </c>
      <c r="AT59" t="str">
        <f t="shared" si="44"/>
        <v/>
      </c>
      <c r="AU59" t="str">
        <f t="shared" si="45"/>
        <v/>
      </c>
      <c r="AV59" t="str">
        <f t="shared" si="46"/>
        <v/>
      </c>
      <c r="AW59" t="str">
        <f t="shared" si="47"/>
        <v/>
      </c>
      <c r="AX59" t="str">
        <f t="shared" si="48"/>
        <v/>
      </c>
      <c r="AY59" t="str">
        <f t="shared" si="49"/>
        <v/>
      </c>
      <c r="AZ59" t="str">
        <f t="shared" si="50"/>
        <v/>
      </c>
      <c r="BA59" t="str">
        <f t="shared" si="51"/>
        <v/>
      </c>
      <c r="BB59" t="str">
        <f t="shared" si="52"/>
        <v/>
      </c>
      <c r="BC59" t="str">
        <f t="shared" si="53"/>
        <v/>
      </c>
      <c r="BD59" t="str">
        <f t="shared" si="54"/>
        <v/>
      </c>
      <c r="BE59" t="str">
        <f t="shared" si="55"/>
        <v/>
      </c>
      <c r="BF59" t="b">
        <f t="shared" si="56"/>
        <v>1</v>
      </c>
      <c r="BG59" t="b">
        <f t="shared" si="57"/>
        <v>0</v>
      </c>
      <c r="BH59" t="b">
        <f t="shared" si="58"/>
        <v>0</v>
      </c>
      <c r="BI59">
        <f t="shared" si="59"/>
        <v>0.01</v>
      </c>
      <c r="BJ59" t="str">
        <f t="shared" si="60"/>
        <v/>
      </c>
      <c r="BK59" t="str">
        <f t="shared" si="61"/>
        <v/>
      </c>
      <c r="BL59" t="str">
        <f t="shared" si="62"/>
        <v/>
      </c>
      <c r="BM59" t="str">
        <f t="shared" si="63"/>
        <v/>
      </c>
      <c r="BN59" t="str">
        <f t="shared" si="64"/>
        <v/>
      </c>
      <c r="BO59" t="str">
        <f t="shared" si="65"/>
        <v/>
      </c>
      <c r="BP59" t="str">
        <f t="shared" si="66"/>
        <v/>
      </c>
      <c r="BQ59" t="str">
        <f t="shared" si="67"/>
        <v/>
      </c>
      <c r="BR59" t="str">
        <f t="shared" si="68"/>
        <v/>
      </c>
      <c r="BS59" t="str">
        <f t="shared" si="69"/>
        <v/>
      </c>
      <c r="BT59" t="str">
        <f t="shared" si="70"/>
        <v/>
      </c>
      <c r="BU59" t="str">
        <f t="shared" si="71"/>
        <v/>
      </c>
      <c r="BV59" t="str">
        <f t="shared" si="72"/>
        <v/>
      </c>
      <c r="BW59" t="str">
        <f t="shared" si="73"/>
        <v/>
      </c>
      <c r="BX59" t="str">
        <f t="shared" si="74"/>
        <v/>
      </c>
      <c r="BY59" t="str">
        <f t="shared" si="75"/>
        <v/>
      </c>
      <c r="BZ59" t="str">
        <f t="shared" si="76"/>
        <v/>
      </c>
      <c r="CA59" t="str">
        <f t="shared" si="77"/>
        <v/>
      </c>
      <c r="CB59" t="str">
        <f t="shared" si="78"/>
        <v/>
      </c>
      <c r="CC59" t="str">
        <f t="shared" si="79"/>
        <v/>
      </c>
      <c r="CD59" t="str">
        <f t="shared" si="80"/>
        <v/>
      </c>
      <c r="CE59" t="str">
        <f t="shared" si="81"/>
        <v/>
      </c>
      <c r="CF59" t="str">
        <f t="shared" si="82"/>
        <v/>
      </c>
      <c r="CG59" t="str">
        <f t="shared" si="83"/>
        <v/>
      </c>
      <c r="CH59" t="str">
        <f t="shared" si="84"/>
        <v/>
      </c>
      <c r="CI59" t="str">
        <f t="shared" si="85"/>
        <v/>
      </c>
      <c r="CJ59" t="str">
        <f t="shared" si="86"/>
        <v/>
      </c>
      <c r="CK59" t="str">
        <f t="shared" si="87"/>
        <v/>
      </c>
      <c r="CL59" t="str">
        <f t="shared" si="88"/>
        <v/>
      </c>
      <c r="CM59" t="str">
        <f t="shared" si="89"/>
        <v/>
      </c>
      <c r="CN59" t="str">
        <f t="shared" si="90"/>
        <v/>
      </c>
      <c r="CO59" t="str">
        <f t="shared" si="91"/>
        <v/>
      </c>
      <c r="CP59" t="str">
        <f t="shared" si="92"/>
        <v/>
      </c>
      <c r="CQ59" t="str">
        <f t="shared" si="93"/>
        <v/>
      </c>
      <c r="CR59" t="str">
        <f t="shared" si="94"/>
        <v/>
      </c>
      <c r="CS59" t="str">
        <f t="shared" si="95"/>
        <v/>
      </c>
      <c r="CT59" t="str">
        <f t="shared" si="96"/>
        <v/>
      </c>
      <c r="CU59" t="str">
        <f t="shared" si="97"/>
        <v/>
      </c>
      <c r="CV59" t="str">
        <f t="shared" si="98"/>
        <v/>
      </c>
      <c r="CW59" t="str">
        <f t="shared" si="99"/>
        <v/>
      </c>
      <c r="CX59" t="str">
        <f t="shared" si="100"/>
        <v/>
      </c>
      <c r="CY59" t="str">
        <f t="shared" si="101"/>
        <v/>
      </c>
      <c r="CZ59" t="str">
        <f t="shared" si="102"/>
        <v/>
      </c>
      <c r="DA59" t="str">
        <f t="shared" si="103"/>
        <v/>
      </c>
      <c r="DB59" t="str">
        <f t="shared" si="104"/>
        <v/>
      </c>
      <c r="DC59" t="str">
        <f t="shared" si="105"/>
        <v/>
      </c>
      <c r="DD59" t="str">
        <f t="shared" si="106"/>
        <v/>
      </c>
      <c r="DE59" t="str">
        <f t="shared" si="107"/>
        <v/>
      </c>
      <c r="DF59" t="b">
        <f t="shared" si="108"/>
        <v>1</v>
      </c>
      <c r="DG59" t="b">
        <f t="shared" si="109"/>
        <v>0</v>
      </c>
      <c r="DH59" t="b">
        <f t="shared" si="110"/>
        <v>0</v>
      </c>
      <c r="DI59">
        <f t="shared" si="111"/>
        <v>0.1</v>
      </c>
      <c r="DJ59" t="str">
        <f t="shared" si="112"/>
        <v/>
      </c>
      <c r="DK59" t="str">
        <f t="shared" si="113"/>
        <v/>
      </c>
      <c r="DL59" t="str">
        <f t="shared" si="114"/>
        <v/>
      </c>
      <c r="DM59" t="str">
        <f t="shared" si="115"/>
        <v/>
      </c>
      <c r="DN59" t="str">
        <f t="shared" si="116"/>
        <v/>
      </c>
      <c r="DO59" t="str">
        <f t="shared" si="117"/>
        <v/>
      </c>
      <c r="DP59" t="str">
        <f t="shared" si="118"/>
        <v/>
      </c>
      <c r="DQ59" t="str">
        <f t="shared" si="119"/>
        <v/>
      </c>
      <c r="DR59" t="str">
        <f t="shared" si="120"/>
        <v/>
      </c>
      <c r="DS59" t="str">
        <f t="shared" si="121"/>
        <v/>
      </c>
      <c r="DT59" t="str">
        <f t="shared" si="122"/>
        <v/>
      </c>
      <c r="DU59" t="str">
        <f t="shared" si="123"/>
        <v/>
      </c>
      <c r="DV59" t="str">
        <f t="shared" si="124"/>
        <v/>
      </c>
      <c r="DW59" t="str">
        <f t="shared" si="125"/>
        <v/>
      </c>
      <c r="DX59" t="str">
        <f t="shared" si="126"/>
        <v/>
      </c>
      <c r="DY59" t="str">
        <f t="shared" si="127"/>
        <v/>
      </c>
      <c r="EA59" t="str">
        <f t="shared" si="128"/>
        <v/>
      </c>
      <c r="EB59" t="str">
        <f t="shared" si="129"/>
        <v/>
      </c>
      <c r="EC59" t="str">
        <f t="shared" si="130"/>
        <v/>
      </c>
      <c r="ED59" t="str">
        <f t="shared" si="131"/>
        <v/>
      </c>
      <c r="EE59" t="str">
        <f t="shared" si="132"/>
        <v/>
      </c>
      <c r="EF59" t="str">
        <f t="shared" si="133"/>
        <v/>
      </c>
      <c r="EG59" t="str">
        <f t="shared" si="134"/>
        <v/>
      </c>
      <c r="EH59" t="str">
        <f t="shared" si="135"/>
        <v/>
      </c>
      <c r="EI59" t="str">
        <f t="shared" si="136"/>
        <v/>
      </c>
      <c r="EJ59" t="str">
        <f t="shared" si="137"/>
        <v/>
      </c>
      <c r="EK59" t="str">
        <f t="shared" si="138"/>
        <v/>
      </c>
      <c r="EL59" t="str">
        <f t="shared" si="139"/>
        <v/>
      </c>
      <c r="EM59" t="str">
        <f t="shared" si="140"/>
        <v/>
      </c>
      <c r="EN59" t="str">
        <f t="shared" si="141"/>
        <v/>
      </c>
      <c r="EO59" t="str">
        <f t="shared" si="142"/>
        <v/>
      </c>
      <c r="EP59" t="str">
        <f t="shared" si="143"/>
        <v/>
      </c>
      <c r="ER59" t="str">
        <f t="shared" si="144"/>
        <v>25A-001.01.09.31.01.A.02Keren 81-100% functieverlies</v>
      </c>
      <c r="ES59" t="s">
        <v>10837</v>
      </c>
      <c r="ET59" t="b">
        <v>1</v>
      </c>
      <c r="EU59" t="s">
        <v>85</v>
      </c>
      <c r="EV59" t="b">
        <v>0</v>
      </c>
      <c r="EW59" t="b">
        <v>0</v>
      </c>
      <c r="EX59">
        <v>0.01</v>
      </c>
      <c r="EZ59">
        <v>0</v>
      </c>
      <c r="FA59">
        <v>0</v>
      </c>
      <c r="FC59">
        <v>50</v>
      </c>
      <c r="FD59">
        <v>6</v>
      </c>
      <c r="FF59">
        <v>0</v>
      </c>
      <c r="FG59">
        <v>0</v>
      </c>
      <c r="FI59">
        <v>0</v>
      </c>
      <c r="FJ59">
        <v>12</v>
      </c>
      <c r="FL59">
        <v>4.6257000000000001</v>
      </c>
      <c r="FM59">
        <v>0</v>
      </c>
      <c r="FO59" t="s">
        <v>8874</v>
      </c>
    </row>
    <row r="60" spans="1:171" x14ac:dyDescent="0.25">
      <c r="A60" t="s">
        <v>10826</v>
      </c>
      <c r="B60" t="str">
        <f t="shared" si="0"/>
        <v/>
      </c>
      <c r="C60" t="str">
        <f t="shared" si="1"/>
        <v/>
      </c>
      <c r="D60" t="str">
        <f t="shared" si="2"/>
        <v/>
      </c>
      <c r="E60" t="str">
        <f t="shared" si="3"/>
        <v/>
      </c>
      <c r="F60" t="str">
        <f t="shared" si="4"/>
        <v/>
      </c>
      <c r="G60" t="str">
        <f t="shared" si="5"/>
        <v/>
      </c>
      <c r="H60" t="str">
        <f t="shared" si="6"/>
        <v/>
      </c>
      <c r="I60" t="str">
        <f t="shared" si="7"/>
        <v/>
      </c>
      <c r="J60" t="str">
        <f t="shared" si="8"/>
        <v/>
      </c>
      <c r="K60" t="str">
        <f t="shared" si="9"/>
        <v/>
      </c>
      <c r="L60" t="str">
        <f t="shared" si="10"/>
        <v/>
      </c>
      <c r="M60" t="str">
        <f t="shared" si="11"/>
        <v/>
      </c>
      <c r="N60" t="str">
        <f t="shared" si="12"/>
        <v/>
      </c>
      <c r="O60" t="str">
        <f t="shared" si="13"/>
        <v/>
      </c>
      <c r="P60" t="str">
        <f t="shared" si="14"/>
        <v/>
      </c>
      <c r="Q60" t="str">
        <f t="shared" si="15"/>
        <v/>
      </c>
      <c r="R60" t="str">
        <f t="shared" si="16"/>
        <v/>
      </c>
      <c r="S60" t="str">
        <f t="shared" si="17"/>
        <v/>
      </c>
      <c r="T60" t="str">
        <f t="shared" si="18"/>
        <v/>
      </c>
      <c r="U60" t="str">
        <f t="shared" si="19"/>
        <v/>
      </c>
      <c r="V60" t="b">
        <f t="shared" si="20"/>
        <v>1</v>
      </c>
      <c r="W60" t="b">
        <f t="shared" si="21"/>
        <v>0</v>
      </c>
      <c r="X60" t="b">
        <f t="shared" si="22"/>
        <v>0</v>
      </c>
      <c r="Y60">
        <f t="shared" si="23"/>
        <v>0.01</v>
      </c>
      <c r="Z60" t="str">
        <f t="shared" si="24"/>
        <v/>
      </c>
      <c r="AA60" t="str">
        <f t="shared" si="25"/>
        <v/>
      </c>
      <c r="AB60" t="str">
        <f t="shared" si="26"/>
        <v/>
      </c>
      <c r="AC60" t="str">
        <f t="shared" si="27"/>
        <v/>
      </c>
      <c r="AD60" t="str">
        <f t="shared" si="28"/>
        <v/>
      </c>
      <c r="AE60" t="str">
        <f t="shared" si="29"/>
        <v/>
      </c>
      <c r="AF60" t="str">
        <f t="shared" si="30"/>
        <v/>
      </c>
      <c r="AG60" t="str">
        <f t="shared" si="31"/>
        <v/>
      </c>
      <c r="AH60" t="str">
        <f t="shared" si="32"/>
        <v/>
      </c>
      <c r="AI60" t="str">
        <f t="shared" si="33"/>
        <v/>
      </c>
      <c r="AJ60" t="str">
        <f t="shared" si="34"/>
        <v/>
      </c>
      <c r="AK60" t="str">
        <f t="shared" si="35"/>
        <v/>
      </c>
      <c r="AL60" t="str">
        <f t="shared" si="36"/>
        <v/>
      </c>
      <c r="AM60" t="str">
        <f t="shared" si="37"/>
        <v/>
      </c>
      <c r="AN60" t="str">
        <f t="shared" si="38"/>
        <v/>
      </c>
      <c r="AO60" t="str">
        <f t="shared" si="39"/>
        <v/>
      </c>
      <c r="AP60" t="str">
        <f t="shared" si="40"/>
        <v/>
      </c>
      <c r="AQ60" t="str">
        <f t="shared" si="41"/>
        <v/>
      </c>
      <c r="AR60" t="str">
        <f t="shared" si="42"/>
        <v/>
      </c>
      <c r="AS60" t="str">
        <f t="shared" si="43"/>
        <v/>
      </c>
      <c r="AT60" t="str">
        <f t="shared" si="44"/>
        <v/>
      </c>
      <c r="AU60" t="str">
        <f t="shared" si="45"/>
        <v/>
      </c>
      <c r="AV60" t="str">
        <f t="shared" si="46"/>
        <v/>
      </c>
      <c r="AW60" t="str">
        <f t="shared" si="47"/>
        <v/>
      </c>
      <c r="AX60" t="str">
        <f t="shared" si="48"/>
        <v/>
      </c>
      <c r="AY60" t="str">
        <f t="shared" si="49"/>
        <v/>
      </c>
      <c r="AZ60" t="str">
        <f t="shared" si="50"/>
        <v/>
      </c>
      <c r="BA60" t="str">
        <f t="shared" si="51"/>
        <v/>
      </c>
      <c r="BB60" t="str">
        <f t="shared" si="52"/>
        <v/>
      </c>
      <c r="BC60" t="str">
        <f t="shared" si="53"/>
        <v/>
      </c>
      <c r="BD60" t="str">
        <f t="shared" si="54"/>
        <v/>
      </c>
      <c r="BE60" t="str">
        <f t="shared" si="55"/>
        <v/>
      </c>
      <c r="BF60" t="b">
        <f t="shared" si="56"/>
        <v>1</v>
      </c>
      <c r="BG60" t="b">
        <f t="shared" si="57"/>
        <v>0</v>
      </c>
      <c r="BH60" t="b">
        <f t="shared" si="58"/>
        <v>0</v>
      </c>
      <c r="BI60">
        <f t="shared" si="59"/>
        <v>0.01</v>
      </c>
      <c r="BJ60" t="str">
        <f t="shared" si="60"/>
        <v/>
      </c>
      <c r="BK60" t="str">
        <f t="shared" si="61"/>
        <v/>
      </c>
      <c r="BL60" t="str">
        <f t="shared" si="62"/>
        <v/>
      </c>
      <c r="BM60" t="str">
        <f t="shared" si="63"/>
        <v/>
      </c>
      <c r="BN60" t="str">
        <f t="shared" si="64"/>
        <v/>
      </c>
      <c r="BO60" t="str">
        <f t="shared" si="65"/>
        <v/>
      </c>
      <c r="BP60" t="str">
        <f t="shared" si="66"/>
        <v/>
      </c>
      <c r="BQ60" t="str">
        <f t="shared" si="67"/>
        <v/>
      </c>
      <c r="BR60" t="str">
        <f t="shared" si="68"/>
        <v/>
      </c>
      <c r="BS60" t="str">
        <f t="shared" si="69"/>
        <v/>
      </c>
      <c r="BT60" t="str">
        <f t="shared" si="70"/>
        <v/>
      </c>
      <c r="BU60" t="str">
        <f t="shared" si="71"/>
        <v/>
      </c>
      <c r="BV60" t="str">
        <f t="shared" si="72"/>
        <v/>
      </c>
      <c r="BW60" t="str">
        <f t="shared" si="73"/>
        <v/>
      </c>
      <c r="BX60" t="str">
        <f t="shared" si="74"/>
        <v/>
      </c>
      <c r="BY60" t="str">
        <f t="shared" si="75"/>
        <v/>
      </c>
      <c r="BZ60" t="str">
        <f t="shared" si="76"/>
        <v/>
      </c>
      <c r="CA60" t="str">
        <f t="shared" si="77"/>
        <v/>
      </c>
      <c r="CB60" t="str">
        <f t="shared" si="78"/>
        <v/>
      </c>
      <c r="CC60" t="str">
        <f t="shared" si="79"/>
        <v/>
      </c>
      <c r="CD60" t="str">
        <f t="shared" si="80"/>
        <v/>
      </c>
      <c r="CE60" t="str">
        <f t="shared" si="81"/>
        <v/>
      </c>
      <c r="CF60" t="str">
        <f t="shared" si="82"/>
        <v/>
      </c>
      <c r="CG60" t="str">
        <f t="shared" si="83"/>
        <v/>
      </c>
      <c r="CH60" t="str">
        <f t="shared" si="84"/>
        <v/>
      </c>
      <c r="CI60" t="str">
        <f t="shared" si="85"/>
        <v/>
      </c>
      <c r="CJ60" t="str">
        <f t="shared" si="86"/>
        <v/>
      </c>
      <c r="CK60" t="str">
        <f t="shared" si="87"/>
        <v/>
      </c>
      <c r="CL60" t="str">
        <f t="shared" si="88"/>
        <v/>
      </c>
      <c r="CM60" t="str">
        <f t="shared" si="89"/>
        <v/>
      </c>
      <c r="CN60" t="str">
        <f t="shared" si="90"/>
        <v/>
      </c>
      <c r="CO60" t="str">
        <f t="shared" si="91"/>
        <v/>
      </c>
      <c r="CP60" t="str">
        <f t="shared" si="92"/>
        <v/>
      </c>
      <c r="CQ60" t="str">
        <f t="shared" si="93"/>
        <v/>
      </c>
      <c r="CR60" t="str">
        <f t="shared" si="94"/>
        <v/>
      </c>
      <c r="CS60" t="str">
        <f t="shared" si="95"/>
        <v/>
      </c>
      <c r="CT60" t="str">
        <f t="shared" si="96"/>
        <v/>
      </c>
      <c r="CU60" t="str">
        <f t="shared" si="97"/>
        <v/>
      </c>
      <c r="CV60" t="str">
        <f t="shared" si="98"/>
        <v/>
      </c>
      <c r="CW60" t="str">
        <f t="shared" si="99"/>
        <v/>
      </c>
      <c r="CX60" t="str">
        <f t="shared" si="100"/>
        <v/>
      </c>
      <c r="CY60" t="str">
        <f t="shared" si="101"/>
        <v/>
      </c>
      <c r="CZ60" t="str">
        <f t="shared" si="102"/>
        <v/>
      </c>
      <c r="DA60" t="str">
        <f t="shared" si="103"/>
        <v/>
      </c>
      <c r="DB60" t="str">
        <f t="shared" si="104"/>
        <v/>
      </c>
      <c r="DC60" t="str">
        <f t="shared" si="105"/>
        <v/>
      </c>
      <c r="DD60" t="str">
        <f t="shared" si="106"/>
        <v/>
      </c>
      <c r="DE60" t="str">
        <f t="shared" si="107"/>
        <v/>
      </c>
      <c r="DF60" t="str">
        <f t="shared" si="108"/>
        <v/>
      </c>
      <c r="DG60" t="str">
        <f t="shared" si="109"/>
        <v/>
      </c>
      <c r="DH60" t="str">
        <f t="shared" si="110"/>
        <v/>
      </c>
      <c r="DI60" t="str">
        <f t="shared" si="111"/>
        <v/>
      </c>
      <c r="DJ60" t="str">
        <f t="shared" si="112"/>
        <v/>
      </c>
      <c r="DK60" t="str">
        <f t="shared" si="113"/>
        <v/>
      </c>
      <c r="DL60" t="str">
        <f t="shared" si="114"/>
        <v/>
      </c>
      <c r="DM60" t="str">
        <f t="shared" si="115"/>
        <v/>
      </c>
      <c r="DN60" t="str">
        <f t="shared" si="116"/>
        <v/>
      </c>
      <c r="DO60" t="str">
        <f t="shared" si="117"/>
        <v/>
      </c>
      <c r="DP60" t="str">
        <f t="shared" si="118"/>
        <v/>
      </c>
      <c r="DQ60" t="str">
        <f t="shared" si="119"/>
        <v/>
      </c>
      <c r="DR60" t="str">
        <f t="shared" si="120"/>
        <v/>
      </c>
      <c r="DS60" t="str">
        <f t="shared" si="121"/>
        <v/>
      </c>
      <c r="DT60" t="str">
        <f t="shared" si="122"/>
        <v/>
      </c>
      <c r="DU60" t="str">
        <f t="shared" si="123"/>
        <v/>
      </c>
      <c r="DV60" t="str">
        <f t="shared" si="124"/>
        <v/>
      </c>
      <c r="DW60" t="str">
        <f t="shared" si="125"/>
        <v/>
      </c>
      <c r="DX60" t="str">
        <f t="shared" si="126"/>
        <v/>
      </c>
      <c r="DY60" t="str">
        <f t="shared" si="127"/>
        <v/>
      </c>
      <c r="EA60" t="str">
        <f t="shared" si="128"/>
        <v/>
      </c>
      <c r="EB60" t="str">
        <f t="shared" si="129"/>
        <v/>
      </c>
      <c r="EC60" t="str">
        <f t="shared" si="130"/>
        <v/>
      </c>
      <c r="ED60" t="str">
        <f t="shared" si="131"/>
        <v/>
      </c>
      <c r="EE60" t="str">
        <f t="shared" si="132"/>
        <v/>
      </c>
      <c r="EF60" t="str">
        <f t="shared" si="133"/>
        <v/>
      </c>
      <c r="EG60" t="str">
        <f t="shared" si="134"/>
        <v/>
      </c>
      <c r="EH60" t="str">
        <f t="shared" si="135"/>
        <v/>
      </c>
      <c r="EI60" t="str">
        <f t="shared" si="136"/>
        <v/>
      </c>
      <c r="EJ60" t="str">
        <f t="shared" si="137"/>
        <v/>
      </c>
      <c r="EK60" t="str">
        <f t="shared" si="138"/>
        <v/>
      </c>
      <c r="EL60" t="str">
        <f t="shared" si="139"/>
        <v/>
      </c>
      <c r="EM60" t="str">
        <f t="shared" si="140"/>
        <v/>
      </c>
      <c r="EN60" t="str">
        <f t="shared" si="141"/>
        <v/>
      </c>
      <c r="EO60" t="str">
        <f t="shared" si="142"/>
        <v/>
      </c>
      <c r="EP60" t="str">
        <f t="shared" si="143"/>
        <v/>
      </c>
      <c r="ER60" t="str">
        <f t="shared" si="144"/>
        <v>25A-001.01.09.31.01.A.02Spuien 0-20% functieverlies</v>
      </c>
      <c r="ES60" t="s">
        <v>10837</v>
      </c>
      <c r="ET60" t="b">
        <v>1</v>
      </c>
      <c r="EU60" t="s">
        <v>89</v>
      </c>
      <c r="EV60" t="b">
        <v>0</v>
      </c>
      <c r="EW60" t="b">
        <v>0</v>
      </c>
      <c r="EX60">
        <v>1</v>
      </c>
      <c r="EZ60">
        <v>0</v>
      </c>
      <c r="FA60">
        <v>0</v>
      </c>
      <c r="FC60">
        <v>0</v>
      </c>
      <c r="FD60">
        <v>0</v>
      </c>
      <c r="FF60">
        <v>0</v>
      </c>
      <c r="FG60">
        <v>0</v>
      </c>
      <c r="FI60">
        <v>0</v>
      </c>
      <c r="FJ60">
        <v>0</v>
      </c>
      <c r="FL60">
        <v>5.0022000000000002</v>
      </c>
      <c r="FM60">
        <v>5.0022000000000002</v>
      </c>
      <c r="FO60" t="s">
        <v>89</v>
      </c>
    </row>
    <row r="61" spans="1:171" x14ac:dyDescent="0.25">
      <c r="A61" t="s">
        <v>10757</v>
      </c>
      <c r="B61" t="str">
        <f t="shared" si="0"/>
        <v/>
      </c>
      <c r="C61" t="str">
        <f t="shared" si="1"/>
        <v/>
      </c>
      <c r="D61" t="str">
        <f t="shared" si="2"/>
        <v/>
      </c>
      <c r="E61" t="str">
        <f t="shared" si="3"/>
        <v/>
      </c>
      <c r="F61" t="str">
        <f t="shared" si="4"/>
        <v/>
      </c>
      <c r="G61" t="str">
        <f t="shared" si="5"/>
        <v/>
      </c>
      <c r="H61" t="str">
        <f t="shared" si="6"/>
        <v/>
      </c>
      <c r="I61" t="str">
        <f t="shared" si="7"/>
        <v/>
      </c>
      <c r="J61" t="str">
        <f t="shared" si="8"/>
        <v/>
      </c>
      <c r="K61" t="str">
        <f t="shared" si="9"/>
        <v/>
      </c>
      <c r="L61" t="str">
        <f t="shared" si="10"/>
        <v/>
      </c>
      <c r="M61" t="str">
        <f t="shared" si="11"/>
        <v/>
      </c>
      <c r="N61" t="str">
        <f t="shared" si="12"/>
        <v/>
      </c>
      <c r="O61" t="str">
        <f t="shared" si="13"/>
        <v/>
      </c>
      <c r="P61" t="str">
        <f t="shared" si="14"/>
        <v/>
      </c>
      <c r="Q61" t="str">
        <f t="shared" si="15"/>
        <v/>
      </c>
      <c r="R61" t="str">
        <f t="shared" si="16"/>
        <v/>
      </c>
      <c r="S61" t="str">
        <f t="shared" si="17"/>
        <v/>
      </c>
      <c r="T61" t="str">
        <f t="shared" si="18"/>
        <v/>
      </c>
      <c r="U61" t="str">
        <f t="shared" si="19"/>
        <v/>
      </c>
      <c r="V61" t="b">
        <f t="shared" si="20"/>
        <v>1</v>
      </c>
      <c r="W61" t="b">
        <f t="shared" si="21"/>
        <v>0</v>
      </c>
      <c r="X61" t="b">
        <f t="shared" si="22"/>
        <v>1</v>
      </c>
      <c r="Y61">
        <f t="shared" si="23"/>
        <v>1</v>
      </c>
      <c r="Z61" t="str">
        <f t="shared" si="24"/>
        <v/>
      </c>
      <c r="AA61" t="str">
        <f t="shared" si="25"/>
        <v/>
      </c>
      <c r="AB61" t="str">
        <f t="shared" si="26"/>
        <v/>
      </c>
      <c r="AC61" t="str">
        <f t="shared" si="27"/>
        <v/>
      </c>
      <c r="AD61" t="str">
        <f t="shared" si="28"/>
        <v/>
      </c>
      <c r="AE61" t="str">
        <f t="shared" si="29"/>
        <v/>
      </c>
      <c r="AF61" t="str">
        <f t="shared" si="30"/>
        <v/>
      </c>
      <c r="AG61" t="str">
        <f t="shared" si="31"/>
        <v/>
      </c>
      <c r="AH61" t="str">
        <f t="shared" si="32"/>
        <v/>
      </c>
      <c r="AI61" t="str">
        <f t="shared" si="33"/>
        <v/>
      </c>
      <c r="AJ61" t="str">
        <f t="shared" si="34"/>
        <v/>
      </c>
      <c r="AK61" t="str">
        <f t="shared" si="35"/>
        <v/>
      </c>
      <c r="AL61" t="str">
        <f t="shared" si="36"/>
        <v/>
      </c>
      <c r="AM61" t="str">
        <f t="shared" si="37"/>
        <v/>
      </c>
      <c r="AN61" t="str">
        <f t="shared" si="38"/>
        <v/>
      </c>
      <c r="AO61" t="str">
        <f t="shared" si="39"/>
        <v/>
      </c>
      <c r="AP61" t="str">
        <f t="shared" si="40"/>
        <v/>
      </c>
      <c r="AQ61" t="str">
        <f t="shared" si="41"/>
        <v/>
      </c>
      <c r="AR61" t="str">
        <f t="shared" si="42"/>
        <v/>
      </c>
      <c r="AS61" t="str">
        <f t="shared" si="43"/>
        <v/>
      </c>
      <c r="AT61" t="str">
        <f t="shared" si="44"/>
        <v/>
      </c>
      <c r="AU61" t="str">
        <f t="shared" si="45"/>
        <v/>
      </c>
      <c r="AV61" t="str">
        <f t="shared" si="46"/>
        <v/>
      </c>
      <c r="AW61" t="str">
        <f t="shared" si="47"/>
        <v/>
      </c>
      <c r="AX61" t="str">
        <f t="shared" si="48"/>
        <v/>
      </c>
      <c r="AY61" t="str">
        <f t="shared" si="49"/>
        <v/>
      </c>
      <c r="AZ61" t="str">
        <f t="shared" si="50"/>
        <v/>
      </c>
      <c r="BA61" t="str">
        <f t="shared" si="51"/>
        <v/>
      </c>
      <c r="BB61" t="str">
        <f t="shared" si="52"/>
        <v/>
      </c>
      <c r="BC61" t="str">
        <f t="shared" si="53"/>
        <v/>
      </c>
      <c r="BD61" t="str">
        <f t="shared" si="54"/>
        <v/>
      </c>
      <c r="BE61" t="str">
        <f t="shared" si="55"/>
        <v/>
      </c>
      <c r="BF61" t="b">
        <f t="shared" si="56"/>
        <v>1</v>
      </c>
      <c r="BG61" t="b">
        <f t="shared" si="57"/>
        <v>0</v>
      </c>
      <c r="BH61" t="b">
        <f t="shared" si="58"/>
        <v>0</v>
      </c>
      <c r="BI61">
        <f t="shared" si="59"/>
        <v>1</v>
      </c>
      <c r="BJ61" t="str">
        <f t="shared" si="60"/>
        <v/>
      </c>
      <c r="BK61" t="str">
        <f t="shared" si="61"/>
        <v/>
      </c>
      <c r="BL61" t="str">
        <f t="shared" si="62"/>
        <v/>
      </c>
      <c r="BM61" t="str">
        <f t="shared" si="63"/>
        <v/>
      </c>
      <c r="BN61" t="str">
        <f t="shared" si="64"/>
        <v/>
      </c>
      <c r="BO61" t="str">
        <f t="shared" si="65"/>
        <v/>
      </c>
      <c r="BP61" t="str">
        <f t="shared" si="66"/>
        <v/>
      </c>
      <c r="BQ61" t="str">
        <f t="shared" si="67"/>
        <v/>
      </c>
      <c r="BR61" t="str">
        <f t="shared" si="68"/>
        <v/>
      </c>
      <c r="BS61" t="str">
        <f t="shared" si="69"/>
        <v/>
      </c>
      <c r="BT61" t="str">
        <f t="shared" si="70"/>
        <v/>
      </c>
      <c r="BU61" t="str">
        <f t="shared" si="71"/>
        <v/>
      </c>
      <c r="BV61" t="str">
        <f t="shared" si="72"/>
        <v/>
      </c>
      <c r="BW61" t="str">
        <f t="shared" si="73"/>
        <v/>
      </c>
      <c r="BX61" t="str">
        <f t="shared" si="74"/>
        <v/>
      </c>
      <c r="BY61" t="str">
        <f t="shared" si="75"/>
        <v/>
      </c>
      <c r="BZ61" t="str">
        <f t="shared" si="76"/>
        <v/>
      </c>
      <c r="CA61" t="str">
        <f t="shared" si="77"/>
        <v/>
      </c>
      <c r="CB61" t="str">
        <f t="shared" si="78"/>
        <v/>
      </c>
      <c r="CC61" t="str">
        <f t="shared" si="79"/>
        <v/>
      </c>
      <c r="CD61" t="str">
        <f t="shared" si="80"/>
        <v/>
      </c>
      <c r="CE61" t="str">
        <f t="shared" si="81"/>
        <v/>
      </c>
      <c r="CF61" t="str">
        <f t="shared" si="82"/>
        <v/>
      </c>
      <c r="CG61" t="str">
        <f t="shared" si="83"/>
        <v/>
      </c>
      <c r="CH61" t="str">
        <f t="shared" si="84"/>
        <v/>
      </c>
      <c r="CI61" t="str">
        <f t="shared" si="85"/>
        <v/>
      </c>
      <c r="CJ61" t="str">
        <f t="shared" si="86"/>
        <v/>
      </c>
      <c r="CK61" t="str">
        <f t="shared" si="87"/>
        <v/>
      </c>
      <c r="CL61" t="str">
        <f t="shared" si="88"/>
        <v/>
      </c>
      <c r="CM61" t="str">
        <f t="shared" si="89"/>
        <v/>
      </c>
      <c r="CN61" t="str">
        <f t="shared" si="90"/>
        <v/>
      </c>
      <c r="CO61" t="str">
        <f t="shared" si="91"/>
        <v/>
      </c>
      <c r="CP61" t="str">
        <f t="shared" si="92"/>
        <v/>
      </c>
      <c r="CQ61" t="str">
        <f t="shared" si="93"/>
        <v/>
      </c>
      <c r="CR61" t="str">
        <f t="shared" si="94"/>
        <v/>
      </c>
      <c r="CS61" t="str">
        <f t="shared" si="95"/>
        <v/>
      </c>
      <c r="CT61" t="str">
        <f t="shared" si="96"/>
        <v/>
      </c>
      <c r="CU61" t="str">
        <f t="shared" si="97"/>
        <v/>
      </c>
      <c r="CV61" t="str">
        <f t="shared" si="98"/>
        <v/>
      </c>
      <c r="CW61" t="str">
        <f t="shared" si="99"/>
        <v/>
      </c>
      <c r="CX61" t="str">
        <f t="shared" si="100"/>
        <v/>
      </c>
      <c r="CY61" t="str">
        <f t="shared" si="101"/>
        <v/>
      </c>
      <c r="CZ61" t="str">
        <f t="shared" si="102"/>
        <v/>
      </c>
      <c r="DA61" t="str">
        <f t="shared" si="103"/>
        <v/>
      </c>
      <c r="DB61" t="str">
        <f t="shared" si="104"/>
        <v/>
      </c>
      <c r="DC61" t="str">
        <f t="shared" si="105"/>
        <v/>
      </c>
      <c r="DD61" t="str">
        <f t="shared" si="106"/>
        <v/>
      </c>
      <c r="DE61" t="str">
        <f t="shared" si="107"/>
        <v/>
      </c>
      <c r="DF61" t="b">
        <f t="shared" si="108"/>
        <v>1</v>
      </c>
      <c r="DG61" t="b">
        <f t="shared" si="109"/>
        <v>0</v>
      </c>
      <c r="DH61" t="b">
        <f t="shared" si="110"/>
        <v>0</v>
      </c>
      <c r="DI61">
        <f t="shared" si="111"/>
        <v>0.1</v>
      </c>
      <c r="DJ61" t="str">
        <f t="shared" si="112"/>
        <v/>
      </c>
      <c r="DK61" t="str">
        <f t="shared" si="113"/>
        <v/>
      </c>
      <c r="DL61" t="str">
        <f t="shared" si="114"/>
        <v/>
      </c>
      <c r="DM61" t="str">
        <f t="shared" si="115"/>
        <v/>
      </c>
      <c r="DN61" t="str">
        <f t="shared" si="116"/>
        <v/>
      </c>
      <c r="DO61" t="str">
        <f t="shared" si="117"/>
        <v/>
      </c>
      <c r="DP61" t="str">
        <f t="shared" si="118"/>
        <v/>
      </c>
      <c r="DQ61" t="str">
        <f t="shared" si="119"/>
        <v/>
      </c>
      <c r="DR61" t="str">
        <f t="shared" si="120"/>
        <v/>
      </c>
      <c r="DS61" t="str">
        <f t="shared" si="121"/>
        <v/>
      </c>
      <c r="DT61" t="str">
        <f t="shared" si="122"/>
        <v/>
      </c>
      <c r="DU61" t="str">
        <f t="shared" si="123"/>
        <v/>
      </c>
      <c r="DV61" t="str">
        <f t="shared" si="124"/>
        <v/>
      </c>
      <c r="DW61" t="str">
        <f t="shared" si="125"/>
        <v/>
      </c>
      <c r="DX61" t="str">
        <f t="shared" si="126"/>
        <v/>
      </c>
      <c r="DY61" t="str">
        <f t="shared" si="127"/>
        <v/>
      </c>
      <c r="EA61" t="str">
        <f t="shared" si="128"/>
        <v/>
      </c>
      <c r="EB61" t="str">
        <f t="shared" si="129"/>
        <v/>
      </c>
      <c r="EC61" t="str">
        <f t="shared" si="130"/>
        <v/>
      </c>
      <c r="ED61" t="str">
        <f t="shared" si="131"/>
        <v/>
      </c>
      <c r="EE61" t="str">
        <f t="shared" si="132"/>
        <v/>
      </c>
      <c r="EF61" t="str">
        <f t="shared" si="133"/>
        <v/>
      </c>
      <c r="EG61" t="str">
        <f t="shared" si="134"/>
        <v/>
      </c>
      <c r="EH61" t="str">
        <f t="shared" si="135"/>
        <v/>
      </c>
      <c r="EI61" t="str">
        <f t="shared" si="136"/>
        <v/>
      </c>
      <c r="EJ61" t="str">
        <f t="shared" si="137"/>
        <v/>
      </c>
      <c r="EK61" t="str">
        <f t="shared" si="138"/>
        <v/>
      </c>
      <c r="EL61" t="str">
        <f t="shared" si="139"/>
        <v/>
      </c>
      <c r="EM61" t="str">
        <f t="shared" si="140"/>
        <v/>
      </c>
      <c r="EN61" t="str">
        <f t="shared" si="141"/>
        <v/>
      </c>
      <c r="EO61" t="str">
        <f t="shared" si="142"/>
        <v/>
      </c>
      <c r="EP61" t="str">
        <f t="shared" si="143"/>
        <v/>
      </c>
      <c r="ER61" t="str">
        <f t="shared" si="144"/>
        <v>25A-001.01.09.31.01.A.02VGM - Effect 5</v>
      </c>
      <c r="ES61" t="s">
        <v>10837</v>
      </c>
      <c r="ET61" t="b">
        <v>1</v>
      </c>
      <c r="EU61" t="s">
        <v>76</v>
      </c>
      <c r="EV61" t="b">
        <v>1</v>
      </c>
      <c r="EW61" t="b">
        <v>1</v>
      </c>
      <c r="EX61">
        <v>2.5000000000000001E-5</v>
      </c>
      <c r="EZ61">
        <v>0</v>
      </c>
      <c r="FA61">
        <v>0</v>
      </c>
      <c r="FC61">
        <v>50</v>
      </c>
      <c r="FD61">
        <v>6</v>
      </c>
      <c r="FF61">
        <v>0</v>
      </c>
      <c r="FG61">
        <v>0</v>
      </c>
      <c r="FI61">
        <v>0</v>
      </c>
      <c r="FJ61">
        <v>12</v>
      </c>
      <c r="FL61">
        <v>4.6257000000000001</v>
      </c>
      <c r="FM61">
        <v>0</v>
      </c>
      <c r="FO61" t="s">
        <v>863</v>
      </c>
    </row>
    <row r="62" spans="1:171" x14ac:dyDescent="0.25">
      <c r="A62" t="s">
        <v>10758</v>
      </c>
      <c r="B62" t="str">
        <f t="shared" si="0"/>
        <v/>
      </c>
      <c r="C62" t="str">
        <f t="shared" si="1"/>
        <v/>
      </c>
      <c r="D62" t="str">
        <f t="shared" si="2"/>
        <v/>
      </c>
      <c r="E62" t="str">
        <f t="shared" si="3"/>
        <v/>
      </c>
      <c r="F62" t="str">
        <f t="shared" si="4"/>
        <v/>
      </c>
      <c r="G62" t="str">
        <f t="shared" si="5"/>
        <v/>
      </c>
      <c r="H62" t="str">
        <f t="shared" si="6"/>
        <v/>
      </c>
      <c r="I62" t="str">
        <f t="shared" si="7"/>
        <v/>
      </c>
      <c r="J62" t="str">
        <f t="shared" si="8"/>
        <v/>
      </c>
      <c r="K62" t="str">
        <f t="shared" si="9"/>
        <v/>
      </c>
      <c r="L62" t="str">
        <f t="shared" si="10"/>
        <v/>
      </c>
      <c r="M62" t="str">
        <f t="shared" si="11"/>
        <v/>
      </c>
      <c r="N62" t="str">
        <f t="shared" si="12"/>
        <v/>
      </c>
      <c r="O62" t="str">
        <f t="shared" si="13"/>
        <v/>
      </c>
      <c r="P62" t="str">
        <f t="shared" si="14"/>
        <v/>
      </c>
      <c r="Q62" t="str">
        <f t="shared" si="15"/>
        <v/>
      </c>
      <c r="R62" t="str">
        <f t="shared" si="16"/>
        <v/>
      </c>
      <c r="S62" t="str">
        <f t="shared" si="17"/>
        <v/>
      </c>
      <c r="T62" t="str">
        <f t="shared" si="18"/>
        <v/>
      </c>
      <c r="U62" t="str">
        <f t="shared" si="19"/>
        <v/>
      </c>
      <c r="V62" t="b">
        <f t="shared" si="20"/>
        <v>1</v>
      </c>
      <c r="W62" t="b">
        <f t="shared" si="21"/>
        <v>0</v>
      </c>
      <c r="X62" t="b">
        <f t="shared" si="22"/>
        <v>1</v>
      </c>
      <c r="Y62">
        <f t="shared" si="23"/>
        <v>1</v>
      </c>
      <c r="Z62" t="str">
        <f t="shared" si="24"/>
        <v/>
      </c>
      <c r="AA62" t="str">
        <f t="shared" si="25"/>
        <v/>
      </c>
      <c r="AB62" t="str">
        <f t="shared" si="26"/>
        <v/>
      </c>
      <c r="AC62" t="str">
        <f t="shared" si="27"/>
        <v/>
      </c>
      <c r="AD62" t="str">
        <f t="shared" si="28"/>
        <v/>
      </c>
      <c r="AE62" t="str">
        <f t="shared" si="29"/>
        <v/>
      </c>
      <c r="AF62" t="str">
        <f t="shared" si="30"/>
        <v/>
      </c>
      <c r="AG62" t="str">
        <f t="shared" si="31"/>
        <v/>
      </c>
      <c r="AH62" t="str">
        <f t="shared" si="32"/>
        <v/>
      </c>
      <c r="AI62" t="str">
        <f t="shared" si="33"/>
        <v/>
      </c>
      <c r="AJ62" t="str">
        <f t="shared" si="34"/>
        <v/>
      </c>
      <c r="AK62" t="str">
        <f t="shared" si="35"/>
        <v/>
      </c>
      <c r="AL62" t="str">
        <f t="shared" si="36"/>
        <v/>
      </c>
      <c r="AM62" t="str">
        <f t="shared" si="37"/>
        <v/>
      </c>
      <c r="AN62" t="str">
        <f t="shared" si="38"/>
        <v/>
      </c>
      <c r="AO62" t="str">
        <f t="shared" si="39"/>
        <v/>
      </c>
      <c r="AP62" t="str">
        <f t="shared" si="40"/>
        <v/>
      </c>
      <c r="AQ62" t="str">
        <f t="shared" si="41"/>
        <v/>
      </c>
      <c r="AR62" t="str">
        <f t="shared" si="42"/>
        <v/>
      </c>
      <c r="AS62" t="str">
        <f t="shared" si="43"/>
        <v/>
      </c>
      <c r="AT62" t="str">
        <f t="shared" si="44"/>
        <v/>
      </c>
      <c r="AU62" t="str">
        <f t="shared" si="45"/>
        <v/>
      </c>
      <c r="AV62" t="str">
        <f t="shared" si="46"/>
        <v/>
      </c>
      <c r="AW62" t="str">
        <f t="shared" si="47"/>
        <v/>
      </c>
      <c r="AX62" t="str">
        <f t="shared" si="48"/>
        <v/>
      </c>
      <c r="AY62" t="str">
        <f t="shared" si="49"/>
        <v/>
      </c>
      <c r="AZ62" t="str">
        <f t="shared" si="50"/>
        <v/>
      </c>
      <c r="BA62" t="str">
        <f t="shared" si="51"/>
        <v/>
      </c>
      <c r="BB62" t="str">
        <f t="shared" si="52"/>
        <v/>
      </c>
      <c r="BC62" t="str">
        <f t="shared" si="53"/>
        <v/>
      </c>
      <c r="BD62" t="str">
        <f t="shared" si="54"/>
        <v/>
      </c>
      <c r="BE62" t="str">
        <f t="shared" si="55"/>
        <v/>
      </c>
      <c r="BF62" t="b">
        <f t="shared" si="56"/>
        <v>1</v>
      </c>
      <c r="BG62" t="b">
        <f t="shared" si="57"/>
        <v>0</v>
      </c>
      <c r="BH62" t="b">
        <f t="shared" si="58"/>
        <v>0</v>
      </c>
      <c r="BI62">
        <f t="shared" si="59"/>
        <v>1</v>
      </c>
      <c r="BJ62" t="str">
        <f t="shared" si="60"/>
        <v/>
      </c>
      <c r="BK62" t="str">
        <f t="shared" si="61"/>
        <v/>
      </c>
      <c r="BL62" t="str">
        <f t="shared" si="62"/>
        <v/>
      </c>
      <c r="BM62" t="str">
        <f t="shared" si="63"/>
        <v/>
      </c>
      <c r="BN62" t="str">
        <f t="shared" si="64"/>
        <v/>
      </c>
      <c r="BO62" t="str">
        <f t="shared" si="65"/>
        <v/>
      </c>
      <c r="BP62" t="str">
        <f t="shared" si="66"/>
        <v/>
      </c>
      <c r="BQ62" t="str">
        <f t="shared" si="67"/>
        <v/>
      </c>
      <c r="BR62" t="str">
        <f t="shared" si="68"/>
        <v/>
      </c>
      <c r="BS62" t="str">
        <f t="shared" si="69"/>
        <v/>
      </c>
      <c r="BT62" t="str">
        <f t="shared" si="70"/>
        <v/>
      </c>
      <c r="BU62" t="str">
        <f t="shared" si="71"/>
        <v/>
      </c>
      <c r="BV62" t="str">
        <f t="shared" si="72"/>
        <v/>
      </c>
      <c r="BW62" t="str">
        <f t="shared" si="73"/>
        <v/>
      </c>
      <c r="BX62" t="str">
        <f t="shared" si="74"/>
        <v/>
      </c>
      <c r="BY62" t="str">
        <f t="shared" si="75"/>
        <v/>
      </c>
      <c r="BZ62" t="str">
        <f t="shared" si="76"/>
        <v/>
      </c>
      <c r="CA62" t="str">
        <f t="shared" si="77"/>
        <v/>
      </c>
      <c r="CB62" t="str">
        <f t="shared" si="78"/>
        <v/>
      </c>
      <c r="CC62" t="str">
        <f t="shared" si="79"/>
        <v/>
      </c>
      <c r="CD62" t="str">
        <f t="shared" si="80"/>
        <v/>
      </c>
      <c r="CE62" t="str">
        <f t="shared" si="81"/>
        <v/>
      </c>
      <c r="CF62" t="str">
        <f t="shared" si="82"/>
        <v/>
      </c>
      <c r="CG62" t="str">
        <f t="shared" si="83"/>
        <v/>
      </c>
      <c r="CH62" t="str">
        <f t="shared" si="84"/>
        <v/>
      </c>
      <c r="CI62" t="str">
        <f t="shared" si="85"/>
        <v/>
      </c>
      <c r="CJ62" t="str">
        <f t="shared" si="86"/>
        <v/>
      </c>
      <c r="CK62" t="str">
        <f t="shared" si="87"/>
        <v/>
      </c>
      <c r="CL62" t="str">
        <f t="shared" si="88"/>
        <v/>
      </c>
      <c r="CM62" t="str">
        <f t="shared" si="89"/>
        <v/>
      </c>
      <c r="CN62" t="str">
        <f t="shared" si="90"/>
        <v/>
      </c>
      <c r="CO62" t="str">
        <f t="shared" si="91"/>
        <v/>
      </c>
      <c r="CP62" t="str">
        <f t="shared" si="92"/>
        <v/>
      </c>
      <c r="CQ62" t="str">
        <f t="shared" si="93"/>
        <v/>
      </c>
      <c r="CR62" t="str">
        <f t="shared" si="94"/>
        <v/>
      </c>
      <c r="CS62" t="str">
        <f t="shared" si="95"/>
        <v/>
      </c>
      <c r="CT62" t="str">
        <f t="shared" si="96"/>
        <v/>
      </c>
      <c r="CU62" t="str">
        <f t="shared" si="97"/>
        <v/>
      </c>
      <c r="CV62" t="str">
        <f t="shared" si="98"/>
        <v/>
      </c>
      <c r="CW62" t="str">
        <f t="shared" si="99"/>
        <v/>
      </c>
      <c r="CX62" t="str">
        <f t="shared" si="100"/>
        <v/>
      </c>
      <c r="CY62" t="str">
        <f t="shared" si="101"/>
        <v/>
      </c>
      <c r="CZ62" t="str">
        <f t="shared" si="102"/>
        <v/>
      </c>
      <c r="DA62" t="str">
        <f t="shared" si="103"/>
        <v/>
      </c>
      <c r="DB62" t="str">
        <f t="shared" si="104"/>
        <v/>
      </c>
      <c r="DC62" t="str">
        <f t="shared" si="105"/>
        <v/>
      </c>
      <c r="DD62" t="str">
        <f t="shared" si="106"/>
        <v/>
      </c>
      <c r="DE62" t="str">
        <f t="shared" si="107"/>
        <v/>
      </c>
      <c r="DF62" t="b">
        <f t="shared" si="108"/>
        <v>1</v>
      </c>
      <c r="DG62" t="b">
        <f t="shared" si="109"/>
        <v>0</v>
      </c>
      <c r="DH62" t="b">
        <f t="shared" si="110"/>
        <v>0</v>
      </c>
      <c r="DI62">
        <f t="shared" si="111"/>
        <v>0.1</v>
      </c>
      <c r="DJ62" t="str">
        <f t="shared" si="112"/>
        <v/>
      </c>
      <c r="DK62" t="str">
        <f t="shared" si="113"/>
        <v/>
      </c>
      <c r="DL62" t="str">
        <f t="shared" si="114"/>
        <v/>
      </c>
      <c r="DM62" t="str">
        <f t="shared" si="115"/>
        <v/>
      </c>
      <c r="DN62" t="str">
        <f t="shared" si="116"/>
        <v/>
      </c>
      <c r="DO62" t="str">
        <f t="shared" si="117"/>
        <v/>
      </c>
      <c r="DP62" t="str">
        <f t="shared" si="118"/>
        <v/>
      </c>
      <c r="DQ62" t="str">
        <f t="shared" si="119"/>
        <v/>
      </c>
      <c r="DR62" t="str">
        <f t="shared" si="120"/>
        <v/>
      </c>
      <c r="DS62" t="str">
        <f t="shared" si="121"/>
        <v/>
      </c>
      <c r="DT62" t="str">
        <f t="shared" si="122"/>
        <v/>
      </c>
      <c r="DU62" t="str">
        <f t="shared" si="123"/>
        <v/>
      </c>
      <c r="DV62" t="str">
        <f t="shared" si="124"/>
        <v/>
      </c>
      <c r="DW62" t="str">
        <f t="shared" si="125"/>
        <v/>
      </c>
      <c r="DX62" t="str">
        <f t="shared" si="126"/>
        <v/>
      </c>
      <c r="DY62" t="str">
        <f t="shared" si="127"/>
        <v/>
      </c>
      <c r="EA62" t="str">
        <f t="shared" si="128"/>
        <v/>
      </c>
      <c r="EB62" t="str">
        <f t="shared" si="129"/>
        <v/>
      </c>
      <c r="EC62" t="str">
        <f t="shared" si="130"/>
        <v/>
      </c>
      <c r="ED62" t="str">
        <f t="shared" si="131"/>
        <v/>
      </c>
      <c r="EE62" t="str">
        <f t="shared" si="132"/>
        <v/>
      </c>
      <c r="EF62" t="str">
        <f t="shared" si="133"/>
        <v/>
      </c>
      <c r="EG62" t="str">
        <f t="shared" si="134"/>
        <v/>
      </c>
      <c r="EH62" t="str">
        <f t="shared" si="135"/>
        <v/>
      </c>
      <c r="EI62" t="str">
        <f t="shared" si="136"/>
        <v/>
      </c>
      <c r="EJ62" t="str">
        <f t="shared" si="137"/>
        <v/>
      </c>
      <c r="EK62" t="str">
        <f t="shared" si="138"/>
        <v/>
      </c>
      <c r="EL62" t="str">
        <f t="shared" si="139"/>
        <v/>
      </c>
      <c r="EM62" t="str">
        <f t="shared" si="140"/>
        <v/>
      </c>
      <c r="EN62" t="str">
        <f t="shared" si="141"/>
        <v/>
      </c>
      <c r="EO62" t="str">
        <f t="shared" si="142"/>
        <v/>
      </c>
      <c r="EP62" t="str">
        <f t="shared" si="143"/>
        <v/>
      </c>
      <c r="ER62" t="str">
        <f t="shared" si="144"/>
        <v>25A-001.01.09.31.03.A.01Spuien 0-20% functieverlies</v>
      </c>
      <c r="ES62" t="s">
        <v>10845</v>
      </c>
      <c r="ET62" t="b">
        <v>1</v>
      </c>
      <c r="EU62" t="s">
        <v>89</v>
      </c>
      <c r="EV62" t="b">
        <v>0</v>
      </c>
      <c r="EW62" t="b">
        <v>1</v>
      </c>
      <c r="EX62">
        <v>1</v>
      </c>
      <c r="EZ62">
        <v>0</v>
      </c>
      <c r="FA62">
        <v>0</v>
      </c>
      <c r="FC62">
        <v>50</v>
      </c>
      <c r="FD62">
        <v>6</v>
      </c>
      <c r="FF62">
        <v>0</v>
      </c>
      <c r="FG62">
        <v>0</v>
      </c>
      <c r="FI62">
        <v>0</v>
      </c>
      <c r="FJ62">
        <v>12</v>
      </c>
      <c r="FL62">
        <v>4.6257000000000001</v>
      </c>
      <c r="FM62">
        <v>0</v>
      </c>
      <c r="FO62" t="s">
        <v>89</v>
      </c>
    </row>
    <row r="63" spans="1:171" x14ac:dyDescent="0.25">
      <c r="A63" t="s">
        <v>10782</v>
      </c>
      <c r="B63" t="str">
        <f t="shared" si="0"/>
        <v/>
      </c>
      <c r="C63" t="str">
        <f t="shared" si="1"/>
        <v/>
      </c>
      <c r="D63" t="str">
        <f t="shared" si="2"/>
        <v/>
      </c>
      <c r="E63" t="str">
        <f t="shared" si="3"/>
        <v/>
      </c>
      <c r="F63" t="str">
        <f t="shared" si="4"/>
        <v/>
      </c>
      <c r="G63" t="str">
        <f t="shared" si="5"/>
        <v/>
      </c>
      <c r="H63" t="str">
        <f t="shared" si="6"/>
        <v/>
      </c>
      <c r="I63" t="str">
        <f t="shared" si="7"/>
        <v/>
      </c>
      <c r="J63" t="str">
        <f t="shared" si="8"/>
        <v/>
      </c>
      <c r="K63" t="str">
        <f t="shared" si="9"/>
        <v/>
      </c>
      <c r="L63" t="str">
        <f t="shared" si="10"/>
        <v/>
      </c>
      <c r="M63" t="str">
        <f t="shared" si="11"/>
        <v/>
      </c>
      <c r="N63" t="str">
        <f t="shared" si="12"/>
        <v/>
      </c>
      <c r="O63" t="str">
        <f t="shared" si="13"/>
        <v/>
      </c>
      <c r="P63" t="str">
        <f t="shared" si="14"/>
        <v/>
      </c>
      <c r="Q63" t="str">
        <f t="shared" si="15"/>
        <v/>
      </c>
      <c r="R63" t="str">
        <f t="shared" si="16"/>
        <v/>
      </c>
      <c r="S63" t="str">
        <f t="shared" si="17"/>
        <v/>
      </c>
      <c r="T63" t="str">
        <f t="shared" si="18"/>
        <v/>
      </c>
      <c r="U63" t="str">
        <f t="shared" si="19"/>
        <v/>
      </c>
      <c r="V63" t="b">
        <f t="shared" si="20"/>
        <v>1</v>
      </c>
      <c r="W63" t="b">
        <f t="shared" si="21"/>
        <v>0</v>
      </c>
      <c r="X63" t="b">
        <f t="shared" si="22"/>
        <v>1</v>
      </c>
      <c r="Y63">
        <f t="shared" si="23"/>
        <v>1</v>
      </c>
      <c r="Z63" t="str">
        <f t="shared" si="24"/>
        <v/>
      </c>
      <c r="AA63" t="str">
        <f t="shared" si="25"/>
        <v/>
      </c>
      <c r="AB63" t="str">
        <f t="shared" si="26"/>
        <v/>
      </c>
      <c r="AC63" t="str">
        <f t="shared" si="27"/>
        <v/>
      </c>
      <c r="AD63" t="str">
        <f t="shared" si="28"/>
        <v/>
      </c>
      <c r="AE63" t="str">
        <f t="shared" si="29"/>
        <v/>
      </c>
      <c r="AF63" t="str">
        <f t="shared" si="30"/>
        <v/>
      </c>
      <c r="AG63" t="str">
        <f t="shared" si="31"/>
        <v/>
      </c>
      <c r="AH63" t="str">
        <f t="shared" si="32"/>
        <v/>
      </c>
      <c r="AI63" t="str">
        <f t="shared" si="33"/>
        <v/>
      </c>
      <c r="AJ63" t="str">
        <f t="shared" si="34"/>
        <v/>
      </c>
      <c r="AK63" t="str">
        <f t="shared" si="35"/>
        <v/>
      </c>
      <c r="AL63" t="str">
        <f t="shared" si="36"/>
        <v/>
      </c>
      <c r="AM63" t="str">
        <f t="shared" si="37"/>
        <v/>
      </c>
      <c r="AN63" t="str">
        <f t="shared" si="38"/>
        <v/>
      </c>
      <c r="AO63" t="str">
        <f t="shared" si="39"/>
        <v/>
      </c>
      <c r="AP63" t="str">
        <f t="shared" si="40"/>
        <v/>
      </c>
      <c r="AQ63" t="str">
        <f t="shared" si="41"/>
        <v/>
      </c>
      <c r="AR63" t="str">
        <f t="shared" si="42"/>
        <v/>
      </c>
      <c r="AS63" t="str">
        <f t="shared" si="43"/>
        <v/>
      </c>
      <c r="AT63" t="str">
        <f t="shared" si="44"/>
        <v/>
      </c>
      <c r="AU63" t="str">
        <f t="shared" si="45"/>
        <v/>
      </c>
      <c r="AV63" t="str">
        <f t="shared" si="46"/>
        <v/>
      </c>
      <c r="AW63" t="str">
        <f t="shared" si="47"/>
        <v/>
      </c>
      <c r="AX63" t="str">
        <f t="shared" si="48"/>
        <v/>
      </c>
      <c r="AY63" t="str">
        <f t="shared" si="49"/>
        <v/>
      </c>
      <c r="AZ63" t="str">
        <f t="shared" si="50"/>
        <v/>
      </c>
      <c r="BA63" t="str">
        <f t="shared" si="51"/>
        <v/>
      </c>
      <c r="BB63" t="str">
        <f t="shared" si="52"/>
        <v/>
      </c>
      <c r="BC63" t="str">
        <f t="shared" si="53"/>
        <v/>
      </c>
      <c r="BD63" t="str">
        <f t="shared" si="54"/>
        <v/>
      </c>
      <c r="BE63" t="str">
        <f t="shared" si="55"/>
        <v/>
      </c>
      <c r="BF63" t="b">
        <f t="shared" si="56"/>
        <v>1</v>
      </c>
      <c r="BG63" t="b">
        <f t="shared" si="57"/>
        <v>0</v>
      </c>
      <c r="BH63" t="b">
        <f t="shared" si="58"/>
        <v>0</v>
      </c>
      <c r="BI63">
        <f t="shared" si="59"/>
        <v>0.01</v>
      </c>
      <c r="BJ63" t="str">
        <f t="shared" si="60"/>
        <v/>
      </c>
      <c r="BK63" t="str">
        <f t="shared" si="61"/>
        <v/>
      </c>
      <c r="BL63" t="str">
        <f t="shared" si="62"/>
        <v/>
      </c>
      <c r="BM63" t="str">
        <f t="shared" si="63"/>
        <v/>
      </c>
      <c r="BN63" t="str">
        <f t="shared" si="64"/>
        <v/>
      </c>
      <c r="BO63" t="str">
        <f t="shared" si="65"/>
        <v/>
      </c>
      <c r="BP63" t="str">
        <f t="shared" si="66"/>
        <v/>
      </c>
      <c r="BQ63" t="str">
        <f t="shared" si="67"/>
        <v/>
      </c>
      <c r="BR63" t="str">
        <f t="shared" si="68"/>
        <v/>
      </c>
      <c r="BS63" t="str">
        <f t="shared" si="69"/>
        <v/>
      </c>
      <c r="BT63" t="str">
        <f t="shared" si="70"/>
        <v/>
      </c>
      <c r="BU63" t="str">
        <f t="shared" si="71"/>
        <v/>
      </c>
      <c r="BV63" t="str">
        <f t="shared" si="72"/>
        <v/>
      </c>
      <c r="BW63" t="str">
        <f t="shared" si="73"/>
        <v/>
      </c>
      <c r="BX63" t="str">
        <f t="shared" si="74"/>
        <v/>
      </c>
      <c r="BY63" t="str">
        <f t="shared" si="75"/>
        <v/>
      </c>
      <c r="BZ63" t="str">
        <f t="shared" si="76"/>
        <v/>
      </c>
      <c r="CA63" t="str">
        <f t="shared" si="77"/>
        <v/>
      </c>
      <c r="CB63" t="str">
        <f t="shared" si="78"/>
        <v/>
      </c>
      <c r="CC63" t="str">
        <f t="shared" si="79"/>
        <v/>
      </c>
      <c r="CD63" t="str">
        <f t="shared" si="80"/>
        <v/>
      </c>
      <c r="CE63" t="str">
        <f t="shared" si="81"/>
        <v/>
      </c>
      <c r="CF63" t="str">
        <f t="shared" si="82"/>
        <v/>
      </c>
      <c r="CG63" t="str">
        <f t="shared" si="83"/>
        <v/>
      </c>
      <c r="CH63" t="str">
        <f t="shared" si="84"/>
        <v/>
      </c>
      <c r="CI63" t="str">
        <f t="shared" si="85"/>
        <v/>
      </c>
      <c r="CJ63" t="str">
        <f t="shared" si="86"/>
        <v/>
      </c>
      <c r="CK63" t="str">
        <f t="shared" si="87"/>
        <v/>
      </c>
      <c r="CL63" t="str">
        <f t="shared" si="88"/>
        <v/>
      </c>
      <c r="CM63" t="str">
        <f t="shared" si="89"/>
        <v/>
      </c>
      <c r="CN63" t="str">
        <f t="shared" si="90"/>
        <v/>
      </c>
      <c r="CO63" t="str">
        <f t="shared" si="91"/>
        <v/>
      </c>
      <c r="CP63" t="str">
        <f t="shared" si="92"/>
        <v/>
      </c>
      <c r="CQ63" t="str">
        <f t="shared" si="93"/>
        <v/>
      </c>
      <c r="CR63" t="str">
        <f t="shared" si="94"/>
        <v/>
      </c>
      <c r="CS63" t="str">
        <f t="shared" si="95"/>
        <v/>
      </c>
      <c r="CT63" t="str">
        <f t="shared" si="96"/>
        <v/>
      </c>
      <c r="CU63" t="str">
        <f t="shared" si="97"/>
        <v/>
      </c>
      <c r="CV63" t="str">
        <f t="shared" si="98"/>
        <v/>
      </c>
      <c r="CW63" t="str">
        <f t="shared" si="99"/>
        <v/>
      </c>
      <c r="CX63" t="str">
        <f t="shared" si="100"/>
        <v/>
      </c>
      <c r="CY63" t="str">
        <f t="shared" si="101"/>
        <v/>
      </c>
      <c r="CZ63" t="str">
        <f t="shared" si="102"/>
        <v/>
      </c>
      <c r="DA63" t="str">
        <f t="shared" si="103"/>
        <v/>
      </c>
      <c r="DB63" t="str">
        <f t="shared" si="104"/>
        <v/>
      </c>
      <c r="DC63" t="str">
        <f t="shared" si="105"/>
        <v/>
      </c>
      <c r="DD63" t="str">
        <f t="shared" si="106"/>
        <v/>
      </c>
      <c r="DE63" t="str">
        <f t="shared" si="107"/>
        <v/>
      </c>
      <c r="DF63" t="b">
        <f t="shared" si="108"/>
        <v>1</v>
      </c>
      <c r="DG63" t="b">
        <f t="shared" si="109"/>
        <v>0</v>
      </c>
      <c r="DH63" t="b">
        <f t="shared" si="110"/>
        <v>0</v>
      </c>
      <c r="DI63">
        <f t="shared" si="111"/>
        <v>0.1</v>
      </c>
      <c r="DJ63" t="str">
        <f t="shared" si="112"/>
        <v/>
      </c>
      <c r="DK63" t="str">
        <f t="shared" si="113"/>
        <v/>
      </c>
      <c r="DL63" t="str">
        <f t="shared" si="114"/>
        <v/>
      </c>
      <c r="DM63" t="str">
        <f t="shared" si="115"/>
        <v/>
      </c>
      <c r="DN63" t="str">
        <f t="shared" si="116"/>
        <v/>
      </c>
      <c r="DO63" t="str">
        <f t="shared" si="117"/>
        <v/>
      </c>
      <c r="DP63" t="str">
        <f t="shared" si="118"/>
        <v/>
      </c>
      <c r="DQ63" t="str">
        <f t="shared" si="119"/>
        <v/>
      </c>
      <c r="DR63" t="str">
        <f t="shared" si="120"/>
        <v/>
      </c>
      <c r="DS63" t="str">
        <f t="shared" si="121"/>
        <v/>
      </c>
      <c r="DT63" t="str">
        <f t="shared" si="122"/>
        <v/>
      </c>
      <c r="DU63" t="str">
        <f t="shared" si="123"/>
        <v/>
      </c>
      <c r="DV63" t="str">
        <f t="shared" si="124"/>
        <v/>
      </c>
      <c r="DW63" t="str">
        <f t="shared" si="125"/>
        <v/>
      </c>
      <c r="DX63" t="str">
        <f t="shared" si="126"/>
        <v/>
      </c>
      <c r="DY63" t="str">
        <f t="shared" si="127"/>
        <v/>
      </c>
      <c r="EA63" t="str">
        <f t="shared" si="128"/>
        <v/>
      </c>
      <c r="EB63" t="str">
        <f t="shared" si="129"/>
        <v/>
      </c>
      <c r="EC63" t="str">
        <f t="shared" si="130"/>
        <v/>
      </c>
      <c r="ED63" t="str">
        <f t="shared" si="131"/>
        <v/>
      </c>
      <c r="EE63" t="str">
        <f t="shared" si="132"/>
        <v/>
      </c>
      <c r="EF63" t="str">
        <f t="shared" si="133"/>
        <v/>
      </c>
      <c r="EG63" t="str">
        <f t="shared" si="134"/>
        <v/>
      </c>
      <c r="EH63" t="str">
        <f t="shared" si="135"/>
        <v/>
      </c>
      <c r="EI63" t="str">
        <f t="shared" si="136"/>
        <v/>
      </c>
      <c r="EJ63" t="str">
        <f t="shared" si="137"/>
        <v/>
      </c>
      <c r="EK63" t="str">
        <f t="shared" si="138"/>
        <v/>
      </c>
      <c r="EL63" t="str">
        <f t="shared" si="139"/>
        <v/>
      </c>
      <c r="EM63" t="str">
        <f t="shared" si="140"/>
        <v/>
      </c>
      <c r="EN63" t="str">
        <f t="shared" si="141"/>
        <v/>
      </c>
      <c r="EO63" t="str">
        <f t="shared" si="142"/>
        <v/>
      </c>
      <c r="EP63" t="str">
        <f t="shared" si="143"/>
        <v/>
      </c>
      <c r="ER63" t="str">
        <f t="shared" si="144"/>
        <v>25A-001.01.09.31.03.A.01Keren 81-100% functieverlies</v>
      </c>
      <c r="ES63" t="s">
        <v>10845</v>
      </c>
      <c r="ET63" t="b">
        <v>1</v>
      </c>
      <c r="EU63" t="s">
        <v>85</v>
      </c>
      <c r="EV63" t="b">
        <v>0</v>
      </c>
      <c r="EW63" t="b">
        <v>0</v>
      </c>
      <c r="EX63">
        <v>0.01</v>
      </c>
      <c r="EZ63">
        <v>0</v>
      </c>
      <c r="FA63">
        <v>0</v>
      </c>
      <c r="FC63">
        <v>50</v>
      </c>
      <c r="FD63">
        <v>6</v>
      </c>
      <c r="FF63">
        <v>0</v>
      </c>
      <c r="FG63">
        <v>0</v>
      </c>
      <c r="FI63">
        <v>0</v>
      </c>
      <c r="FJ63">
        <v>12</v>
      </c>
      <c r="FL63">
        <v>4.6257000000000001</v>
      </c>
      <c r="FM63">
        <v>0</v>
      </c>
      <c r="FO63" t="s">
        <v>8874</v>
      </c>
    </row>
    <row r="64" spans="1:171" x14ac:dyDescent="0.25">
      <c r="A64" t="s">
        <v>10783</v>
      </c>
      <c r="B64" t="str">
        <f t="shared" si="0"/>
        <v/>
      </c>
      <c r="C64" t="str">
        <f t="shared" si="1"/>
        <v/>
      </c>
      <c r="D64" t="str">
        <f t="shared" si="2"/>
        <v/>
      </c>
      <c r="E64" t="str">
        <f t="shared" si="3"/>
        <v/>
      </c>
      <c r="F64" t="str">
        <f t="shared" si="4"/>
        <v/>
      </c>
      <c r="G64" t="str">
        <f t="shared" si="5"/>
        <v/>
      </c>
      <c r="H64" t="str">
        <f t="shared" si="6"/>
        <v/>
      </c>
      <c r="I64" t="str">
        <f t="shared" si="7"/>
        <v/>
      </c>
      <c r="J64" t="str">
        <f t="shared" si="8"/>
        <v/>
      </c>
      <c r="K64" t="str">
        <f t="shared" si="9"/>
        <v/>
      </c>
      <c r="L64" t="str">
        <f t="shared" si="10"/>
        <v/>
      </c>
      <c r="M64" t="str">
        <f t="shared" si="11"/>
        <v/>
      </c>
      <c r="N64" t="str">
        <f t="shared" si="12"/>
        <v/>
      </c>
      <c r="O64" t="str">
        <f t="shared" si="13"/>
        <v/>
      </c>
      <c r="P64" t="str">
        <f t="shared" si="14"/>
        <v/>
      </c>
      <c r="Q64" t="str">
        <f t="shared" si="15"/>
        <v/>
      </c>
      <c r="R64" t="str">
        <f t="shared" si="16"/>
        <v/>
      </c>
      <c r="S64" t="str">
        <f t="shared" si="17"/>
        <v/>
      </c>
      <c r="T64" t="str">
        <f t="shared" si="18"/>
        <v/>
      </c>
      <c r="U64" t="str">
        <f t="shared" si="19"/>
        <v/>
      </c>
      <c r="V64" t="b">
        <f t="shared" si="20"/>
        <v>1</v>
      </c>
      <c r="W64" t="b">
        <f t="shared" si="21"/>
        <v>0</v>
      </c>
      <c r="X64" t="b">
        <f t="shared" si="22"/>
        <v>1</v>
      </c>
      <c r="Y64">
        <f t="shared" si="23"/>
        <v>1</v>
      </c>
      <c r="Z64" t="str">
        <f t="shared" si="24"/>
        <v/>
      </c>
      <c r="AA64" t="str">
        <f t="shared" si="25"/>
        <v/>
      </c>
      <c r="AB64" t="str">
        <f t="shared" si="26"/>
        <v/>
      </c>
      <c r="AC64" t="str">
        <f t="shared" si="27"/>
        <v/>
      </c>
      <c r="AD64" t="str">
        <f t="shared" si="28"/>
        <v/>
      </c>
      <c r="AE64" t="str">
        <f t="shared" si="29"/>
        <v/>
      </c>
      <c r="AF64" t="str">
        <f t="shared" si="30"/>
        <v/>
      </c>
      <c r="AG64" t="str">
        <f t="shared" si="31"/>
        <v/>
      </c>
      <c r="AH64" t="str">
        <f t="shared" si="32"/>
        <v/>
      </c>
      <c r="AI64" t="str">
        <f t="shared" si="33"/>
        <v/>
      </c>
      <c r="AJ64" t="str">
        <f t="shared" si="34"/>
        <v/>
      </c>
      <c r="AK64" t="str">
        <f t="shared" si="35"/>
        <v/>
      </c>
      <c r="AL64" t="str">
        <f t="shared" si="36"/>
        <v/>
      </c>
      <c r="AM64" t="str">
        <f t="shared" si="37"/>
        <v/>
      </c>
      <c r="AN64" t="str">
        <f t="shared" si="38"/>
        <v/>
      </c>
      <c r="AO64" t="str">
        <f t="shared" si="39"/>
        <v/>
      </c>
      <c r="AP64" t="str">
        <f t="shared" si="40"/>
        <v/>
      </c>
      <c r="AQ64" t="str">
        <f t="shared" si="41"/>
        <v/>
      </c>
      <c r="AR64" t="str">
        <f t="shared" si="42"/>
        <v/>
      </c>
      <c r="AS64" t="str">
        <f t="shared" si="43"/>
        <v/>
      </c>
      <c r="AT64" t="str">
        <f t="shared" si="44"/>
        <v/>
      </c>
      <c r="AU64" t="str">
        <f t="shared" si="45"/>
        <v/>
      </c>
      <c r="AV64" t="str">
        <f t="shared" si="46"/>
        <v/>
      </c>
      <c r="AW64" t="str">
        <f t="shared" si="47"/>
        <v/>
      </c>
      <c r="AX64" t="str">
        <f t="shared" si="48"/>
        <v/>
      </c>
      <c r="AY64" t="str">
        <f t="shared" si="49"/>
        <v/>
      </c>
      <c r="AZ64" t="str">
        <f t="shared" si="50"/>
        <v/>
      </c>
      <c r="BA64" t="str">
        <f t="shared" si="51"/>
        <v/>
      </c>
      <c r="BB64" t="str">
        <f t="shared" si="52"/>
        <v/>
      </c>
      <c r="BC64" t="str">
        <f t="shared" si="53"/>
        <v/>
      </c>
      <c r="BD64" t="str">
        <f t="shared" si="54"/>
        <v/>
      </c>
      <c r="BE64" t="str">
        <f t="shared" si="55"/>
        <v/>
      </c>
      <c r="BF64" t="b">
        <f t="shared" si="56"/>
        <v>1</v>
      </c>
      <c r="BG64" t="b">
        <f t="shared" si="57"/>
        <v>0</v>
      </c>
      <c r="BH64" t="b">
        <f t="shared" si="58"/>
        <v>0</v>
      </c>
      <c r="BI64">
        <f t="shared" si="59"/>
        <v>0.01</v>
      </c>
      <c r="BJ64" t="str">
        <f t="shared" si="60"/>
        <v/>
      </c>
      <c r="BK64" t="str">
        <f t="shared" si="61"/>
        <v/>
      </c>
      <c r="BL64" t="str">
        <f t="shared" si="62"/>
        <v/>
      </c>
      <c r="BM64" t="str">
        <f t="shared" si="63"/>
        <v/>
      </c>
      <c r="BN64" t="str">
        <f t="shared" si="64"/>
        <v/>
      </c>
      <c r="BO64" t="str">
        <f t="shared" si="65"/>
        <v/>
      </c>
      <c r="BP64" t="str">
        <f t="shared" si="66"/>
        <v/>
      </c>
      <c r="BQ64" t="str">
        <f t="shared" si="67"/>
        <v/>
      </c>
      <c r="BR64" t="str">
        <f t="shared" si="68"/>
        <v/>
      </c>
      <c r="BS64" t="str">
        <f t="shared" si="69"/>
        <v/>
      </c>
      <c r="BT64" t="str">
        <f t="shared" si="70"/>
        <v/>
      </c>
      <c r="BU64" t="str">
        <f t="shared" si="71"/>
        <v/>
      </c>
      <c r="BV64" t="str">
        <f t="shared" si="72"/>
        <v/>
      </c>
      <c r="BW64" t="str">
        <f t="shared" si="73"/>
        <v/>
      </c>
      <c r="BX64" t="str">
        <f t="shared" si="74"/>
        <v/>
      </c>
      <c r="BY64" t="str">
        <f t="shared" si="75"/>
        <v/>
      </c>
      <c r="BZ64" t="str">
        <f t="shared" si="76"/>
        <v/>
      </c>
      <c r="CA64" t="str">
        <f t="shared" si="77"/>
        <v/>
      </c>
      <c r="CB64" t="str">
        <f t="shared" si="78"/>
        <v/>
      </c>
      <c r="CC64" t="str">
        <f t="shared" si="79"/>
        <v/>
      </c>
      <c r="CD64" t="str">
        <f t="shared" si="80"/>
        <v/>
      </c>
      <c r="CE64" t="str">
        <f t="shared" si="81"/>
        <v/>
      </c>
      <c r="CF64" t="str">
        <f t="shared" si="82"/>
        <v/>
      </c>
      <c r="CG64" t="str">
        <f t="shared" si="83"/>
        <v/>
      </c>
      <c r="CH64" t="str">
        <f t="shared" si="84"/>
        <v/>
      </c>
      <c r="CI64" t="str">
        <f t="shared" si="85"/>
        <v/>
      </c>
      <c r="CJ64" t="str">
        <f t="shared" si="86"/>
        <v/>
      </c>
      <c r="CK64" t="str">
        <f t="shared" si="87"/>
        <v/>
      </c>
      <c r="CL64" t="str">
        <f t="shared" si="88"/>
        <v/>
      </c>
      <c r="CM64" t="str">
        <f t="shared" si="89"/>
        <v/>
      </c>
      <c r="CN64" t="str">
        <f t="shared" si="90"/>
        <v/>
      </c>
      <c r="CO64" t="str">
        <f t="shared" si="91"/>
        <v/>
      </c>
      <c r="CP64" t="str">
        <f t="shared" si="92"/>
        <v/>
      </c>
      <c r="CQ64" t="str">
        <f t="shared" si="93"/>
        <v/>
      </c>
      <c r="CR64" t="str">
        <f t="shared" si="94"/>
        <v/>
      </c>
      <c r="CS64" t="str">
        <f t="shared" si="95"/>
        <v/>
      </c>
      <c r="CT64" t="str">
        <f t="shared" si="96"/>
        <v/>
      </c>
      <c r="CU64" t="str">
        <f t="shared" si="97"/>
        <v/>
      </c>
      <c r="CV64" t="str">
        <f t="shared" si="98"/>
        <v/>
      </c>
      <c r="CW64" t="str">
        <f t="shared" si="99"/>
        <v/>
      </c>
      <c r="CX64" t="str">
        <f t="shared" si="100"/>
        <v/>
      </c>
      <c r="CY64" t="str">
        <f t="shared" si="101"/>
        <v/>
      </c>
      <c r="CZ64" t="str">
        <f t="shared" si="102"/>
        <v/>
      </c>
      <c r="DA64" t="str">
        <f t="shared" si="103"/>
        <v/>
      </c>
      <c r="DB64" t="str">
        <f t="shared" si="104"/>
        <v/>
      </c>
      <c r="DC64" t="str">
        <f t="shared" si="105"/>
        <v/>
      </c>
      <c r="DD64" t="str">
        <f t="shared" si="106"/>
        <v/>
      </c>
      <c r="DE64" t="str">
        <f t="shared" si="107"/>
        <v/>
      </c>
      <c r="DF64" t="b">
        <f t="shared" si="108"/>
        <v>1</v>
      </c>
      <c r="DG64" t="b">
        <f t="shared" si="109"/>
        <v>0</v>
      </c>
      <c r="DH64" t="b">
        <f t="shared" si="110"/>
        <v>0</v>
      </c>
      <c r="DI64">
        <f t="shared" si="111"/>
        <v>0.1</v>
      </c>
      <c r="DJ64" t="str">
        <f t="shared" si="112"/>
        <v/>
      </c>
      <c r="DK64" t="str">
        <f t="shared" si="113"/>
        <v/>
      </c>
      <c r="DL64" t="str">
        <f t="shared" si="114"/>
        <v/>
      </c>
      <c r="DM64" t="str">
        <f t="shared" si="115"/>
        <v/>
      </c>
      <c r="DN64" t="str">
        <f t="shared" si="116"/>
        <v/>
      </c>
      <c r="DO64" t="str">
        <f t="shared" si="117"/>
        <v/>
      </c>
      <c r="DP64" t="str">
        <f t="shared" si="118"/>
        <v/>
      </c>
      <c r="DQ64" t="str">
        <f t="shared" si="119"/>
        <v/>
      </c>
      <c r="DR64" t="str">
        <f t="shared" si="120"/>
        <v/>
      </c>
      <c r="DS64" t="str">
        <f t="shared" si="121"/>
        <v/>
      </c>
      <c r="DT64" t="str">
        <f t="shared" si="122"/>
        <v/>
      </c>
      <c r="DU64" t="str">
        <f t="shared" si="123"/>
        <v/>
      </c>
      <c r="DV64" t="str">
        <f t="shared" si="124"/>
        <v/>
      </c>
      <c r="DW64" t="str">
        <f t="shared" si="125"/>
        <v/>
      </c>
      <c r="DX64" t="str">
        <f t="shared" si="126"/>
        <v/>
      </c>
      <c r="DY64" t="str">
        <f t="shared" si="127"/>
        <v/>
      </c>
      <c r="EA64" t="str">
        <f t="shared" si="128"/>
        <v/>
      </c>
      <c r="EB64" t="str">
        <f t="shared" si="129"/>
        <v/>
      </c>
      <c r="EC64" t="str">
        <f t="shared" si="130"/>
        <v/>
      </c>
      <c r="ED64" t="str">
        <f t="shared" si="131"/>
        <v/>
      </c>
      <c r="EE64" t="str">
        <f t="shared" si="132"/>
        <v/>
      </c>
      <c r="EF64" t="str">
        <f t="shared" si="133"/>
        <v/>
      </c>
      <c r="EG64" t="str">
        <f t="shared" si="134"/>
        <v/>
      </c>
      <c r="EH64" t="str">
        <f t="shared" si="135"/>
        <v/>
      </c>
      <c r="EI64" t="str">
        <f t="shared" si="136"/>
        <v/>
      </c>
      <c r="EJ64" t="str">
        <f t="shared" si="137"/>
        <v/>
      </c>
      <c r="EK64" t="str">
        <f t="shared" si="138"/>
        <v/>
      </c>
      <c r="EL64" t="str">
        <f t="shared" si="139"/>
        <v/>
      </c>
      <c r="EM64" t="str">
        <f t="shared" si="140"/>
        <v/>
      </c>
      <c r="EN64" t="str">
        <f t="shared" si="141"/>
        <v/>
      </c>
      <c r="EO64" t="str">
        <f t="shared" si="142"/>
        <v/>
      </c>
      <c r="EP64" t="str">
        <f t="shared" si="143"/>
        <v/>
      </c>
      <c r="ER64" t="str">
        <f t="shared" si="144"/>
        <v>25A-001.01.09.31.03.A.01VGM - Effect 3</v>
      </c>
      <c r="ES64" t="s">
        <v>10845</v>
      </c>
      <c r="ET64" t="b">
        <v>1</v>
      </c>
      <c r="EU64" t="s">
        <v>79</v>
      </c>
      <c r="EV64" t="b">
        <v>1</v>
      </c>
      <c r="EW64" t="b">
        <v>1</v>
      </c>
      <c r="EX64">
        <v>2.5000000000000001E-4</v>
      </c>
      <c r="EZ64">
        <v>0</v>
      </c>
      <c r="FA64">
        <v>0</v>
      </c>
      <c r="FC64">
        <v>50</v>
      </c>
      <c r="FD64">
        <v>6</v>
      </c>
      <c r="FF64">
        <v>0</v>
      </c>
      <c r="FG64">
        <v>0</v>
      </c>
      <c r="FI64">
        <v>0</v>
      </c>
      <c r="FJ64">
        <v>12</v>
      </c>
      <c r="FL64">
        <v>4.6257000000000001</v>
      </c>
      <c r="FM64">
        <v>0</v>
      </c>
      <c r="FO64" t="s">
        <v>8875</v>
      </c>
    </row>
    <row r="65" spans="1:171" x14ac:dyDescent="0.25">
      <c r="A65" t="s">
        <v>10759</v>
      </c>
      <c r="B65" t="str">
        <f t="shared" si="0"/>
        <v/>
      </c>
      <c r="C65" t="str">
        <f t="shared" si="1"/>
        <v/>
      </c>
      <c r="D65" t="str">
        <f t="shared" si="2"/>
        <v/>
      </c>
      <c r="E65" t="str">
        <f t="shared" si="3"/>
        <v/>
      </c>
      <c r="F65" t="str">
        <f t="shared" si="4"/>
        <v/>
      </c>
      <c r="G65" t="str">
        <f t="shared" si="5"/>
        <v/>
      </c>
      <c r="H65" t="str">
        <f t="shared" si="6"/>
        <v/>
      </c>
      <c r="I65" t="str">
        <f t="shared" si="7"/>
        <v/>
      </c>
      <c r="J65" t="str">
        <f t="shared" si="8"/>
        <v/>
      </c>
      <c r="K65" t="str">
        <f t="shared" si="9"/>
        <v/>
      </c>
      <c r="L65" t="str">
        <f t="shared" si="10"/>
        <v/>
      </c>
      <c r="M65" t="str">
        <f t="shared" si="11"/>
        <v/>
      </c>
      <c r="N65" t="str">
        <f t="shared" si="12"/>
        <v/>
      </c>
      <c r="O65" t="str">
        <f t="shared" si="13"/>
        <v/>
      </c>
      <c r="P65" t="str">
        <f t="shared" si="14"/>
        <v/>
      </c>
      <c r="Q65" t="str">
        <f t="shared" si="15"/>
        <v/>
      </c>
      <c r="R65" t="str">
        <f t="shared" si="16"/>
        <v/>
      </c>
      <c r="S65" t="str">
        <f t="shared" si="17"/>
        <v/>
      </c>
      <c r="T65" t="str">
        <f t="shared" si="18"/>
        <v/>
      </c>
      <c r="U65" t="str">
        <f t="shared" si="19"/>
        <v/>
      </c>
      <c r="V65" t="b">
        <f t="shared" si="20"/>
        <v>1</v>
      </c>
      <c r="W65" t="b">
        <f t="shared" si="21"/>
        <v>0</v>
      </c>
      <c r="X65" t="b">
        <f t="shared" si="22"/>
        <v>1</v>
      </c>
      <c r="Y65">
        <f t="shared" si="23"/>
        <v>1</v>
      </c>
      <c r="Z65" t="str">
        <f t="shared" si="24"/>
        <v/>
      </c>
      <c r="AA65" t="str">
        <f t="shared" si="25"/>
        <v/>
      </c>
      <c r="AB65" t="str">
        <f t="shared" si="26"/>
        <v/>
      </c>
      <c r="AC65" t="str">
        <f t="shared" si="27"/>
        <v/>
      </c>
      <c r="AD65" t="str">
        <f t="shared" si="28"/>
        <v/>
      </c>
      <c r="AE65" t="str">
        <f t="shared" si="29"/>
        <v/>
      </c>
      <c r="AF65" t="str">
        <f t="shared" si="30"/>
        <v/>
      </c>
      <c r="AG65" t="str">
        <f t="shared" si="31"/>
        <v/>
      </c>
      <c r="AH65" t="str">
        <f t="shared" si="32"/>
        <v/>
      </c>
      <c r="AI65" t="str">
        <f t="shared" si="33"/>
        <v/>
      </c>
      <c r="AJ65" t="str">
        <f t="shared" si="34"/>
        <v/>
      </c>
      <c r="AK65" t="str">
        <f t="shared" si="35"/>
        <v/>
      </c>
      <c r="AL65" t="str">
        <f t="shared" si="36"/>
        <v/>
      </c>
      <c r="AM65" t="str">
        <f t="shared" si="37"/>
        <v/>
      </c>
      <c r="AN65" t="str">
        <f t="shared" si="38"/>
        <v/>
      </c>
      <c r="AO65" t="str">
        <f t="shared" si="39"/>
        <v/>
      </c>
      <c r="AP65" t="str">
        <f t="shared" si="40"/>
        <v/>
      </c>
      <c r="AQ65" t="str">
        <f t="shared" si="41"/>
        <v/>
      </c>
      <c r="AR65" t="str">
        <f t="shared" si="42"/>
        <v/>
      </c>
      <c r="AS65" t="str">
        <f t="shared" si="43"/>
        <v/>
      </c>
      <c r="AT65" t="str">
        <f t="shared" si="44"/>
        <v/>
      </c>
      <c r="AU65" t="str">
        <f t="shared" si="45"/>
        <v/>
      </c>
      <c r="AV65" t="str">
        <f t="shared" si="46"/>
        <v/>
      </c>
      <c r="AW65" t="str">
        <f t="shared" si="47"/>
        <v/>
      </c>
      <c r="AX65" t="str">
        <f t="shared" si="48"/>
        <v/>
      </c>
      <c r="AY65" t="str">
        <f t="shared" si="49"/>
        <v/>
      </c>
      <c r="AZ65" t="str">
        <f t="shared" si="50"/>
        <v/>
      </c>
      <c r="BA65" t="str">
        <f t="shared" si="51"/>
        <v/>
      </c>
      <c r="BB65" t="str">
        <f t="shared" si="52"/>
        <v/>
      </c>
      <c r="BC65" t="str">
        <f t="shared" si="53"/>
        <v/>
      </c>
      <c r="BD65" t="str">
        <f t="shared" si="54"/>
        <v/>
      </c>
      <c r="BE65" t="str">
        <f t="shared" si="55"/>
        <v/>
      </c>
      <c r="BF65" t="b">
        <f t="shared" si="56"/>
        <v>1</v>
      </c>
      <c r="BG65" t="b">
        <f t="shared" si="57"/>
        <v>0</v>
      </c>
      <c r="BH65" t="b">
        <f t="shared" si="58"/>
        <v>0</v>
      </c>
      <c r="BI65">
        <f t="shared" si="59"/>
        <v>0.01</v>
      </c>
      <c r="BJ65" t="str">
        <f t="shared" si="60"/>
        <v/>
      </c>
      <c r="BK65" t="str">
        <f t="shared" si="61"/>
        <v/>
      </c>
      <c r="BL65" t="str">
        <f t="shared" si="62"/>
        <v/>
      </c>
      <c r="BM65" t="str">
        <f t="shared" si="63"/>
        <v/>
      </c>
      <c r="BN65" t="str">
        <f t="shared" si="64"/>
        <v/>
      </c>
      <c r="BO65" t="str">
        <f t="shared" si="65"/>
        <v/>
      </c>
      <c r="BP65" t="str">
        <f t="shared" si="66"/>
        <v/>
      </c>
      <c r="BQ65" t="str">
        <f t="shared" si="67"/>
        <v/>
      </c>
      <c r="BR65" t="str">
        <f t="shared" si="68"/>
        <v/>
      </c>
      <c r="BS65" t="str">
        <f t="shared" si="69"/>
        <v/>
      </c>
      <c r="BT65" t="str">
        <f t="shared" si="70"/>
        <v/>
      </c>
      <c r="BU65" t="str">
        <f t="shared" si="71"/>
        <v/>
      </c>
      <c r="BV65" t="str">
        <f t="shared" si="72"/>
        <v/>
      </c>
      <c r="BW65" t="str">
        <f t="shared" si="73"/>
        <v/>
      </c>
      <c r="BX65" t="str">
        <f t="shared" si="74"/>
        <v/>
      </c>
      <c r="BY65" t="str">
        <f t="shared" si="75"/>
        <v/>
      </c>
      <c r="BZ65" t="str">
        <f t="shared" si="76"/>
        <v/>
      </c>
      <c r="CA65" t="str">
        <f t="shared" si="77"/>
        <v/>
      </c>
      <c r="CB65" t="str">
        <f t="shared" si="78"/>
        <v/>
      </c>
      <c r="CC65" t="str">
        <f t="shared" si="79"/>
        <v/>
      </c>
      <c r="CD65" t="str">
        <f t="shared" si="80"/>
        <v/>
      </c>
      <c r="CE65" t="str">
        <f t="shared" si="81"/>
        <v/>
      </c>
      <c r="CF65" t="str">
        <f t="shared" si="82"/>
        <v/>
      </c>
      <c r="CG65" t="str">
        <f t="shared" si="83"/>
        <v/>
      </c>
      <c r="CH65" t="str">
        <f t="shared" si="84"/>
        <v/>
      </c>
      <c r="CI65" t="str">
        <f t="shared" si="85"/>
        <v/>
      </c>
      <c r="CJ65" t="str">
        <f t="shared" si="86"/>
        <v/>
      </c>
      <c r="CK65" t="str">
        <f t="shared" si="87"/>
        <v/>
      </c>
      <c r="CL65" t="str">
        <f t="shared" si="88"/>
        <v/>
      </c>
      <c r="CM65" t="str">
        <f t="shared" si="89"/>
        <v/>
      </c>
      <c r="CN65" t="str">
        <f t="shared" si="90"/>
        <v/>
      </c>
      <c r="CO65" t="str">
        <f t="shared" si="91"/>
        <v/>
      </c>
      <c r="CP65" t="str">
        <f t="shared" si="92"/>
        <v/>
      </c>
      <c r="CQ65" t="str">
        <f t="shared" si="93"/>
        <v/>
      </c>
      <c r="CR65" t="str">
        <f t="shared" si="94"/>
        <v/>
      </c>
      <c r="CS65" t="str">
        <f t="shared" si="95"/>
        <v/>
      </c>
      <c r="CT65" t="str">
        <f t="shared" si="96"/>
        <v/>
      </c>
      <c r="CU65" t="str">
        <f t="shared" si="97"/>
        <v/>
      </c>
      <c r="CV65" t="str">
        <f t="shared" si="98"/>
        <v/>
      </c>
      <c r="CW65" t="str">
        <f t="shared" si="99"/>
        <v/>
      </c>
      <c r="CX65" t="str">
        <f t="shared" si="100"/>
        <v/>
      </c>
      <c r="CY65" t="str">
        <f t="shared" si="101"/>
        <v/>
      </c>
      <c r="CZ65" t="str">
        <f t="shared" si="102"/>
        <v/>
      </c>
      <c r="DA65" t="str">
        <f t="shared" si="103"/>
        <v/>
      </c>
      <c r="DB65" t="str">
        <f t="shared" si="104"/>
        <v/>
      </c>
      <c r="DC65" t="str">
        <f t="shared" si="105"/>
        <v/>
      </c>
      <c r="DD65" t="str">
        <f t="shared" si="106"/>
        <v/>
      </c>
      <c r="DE65" t="str">
        <f t="shared" si="107"/>
        <v/>
      </c>
      <c r="DF65" t="b">
        <f t="shared" si="108"/>
        <v>1</v>
      </c>
      <c r="DG65" t="b">
        <f t="shared" si="109"/>
        <v>0</v>
      </c>
      <c r="DH65" t="b">
        <f t="shared" si="110"/>
        <v>0</v>
      </c>
      <c r="DI65">
        <f t="shared" si="111"/>
        <v>0.1</v>
      </c>
      <c r="DJ65" t="str">
        <f t="shared" si="112"/>
        <v/>
      </c>
      <c r="DK65" t="str">
        <f t="shared" si="113"/>
        <v/>
      </c>
      <c r="DL65" t="str">
        <f t="shared" si="114"/>
        <v/>
      </c>
      <c r="DM65" t="str">
        <f t="shared" si="115"/>
        <v/>
      </c>
      <c r="DN65" t="str">
        <f t="shared" si="116"/>
        <v/>
      </c>
      <c r="DO65" t="str">
        <f t="shared" si="117"/>
        <v/>
      </c>
      <c r="DP65" t="str">
        <f t="shared" si="118"/>
        <v/>
      </c>
      <c r="DQ65" t="str">
        <f t="shared" si="119"/>
        <v/>
      </c>
      <c r="DR65" t="str">
        <f t="shared" si="120"/>
        <v/>
      </c>
      <c r="DS65" t="str">
        <f t="shared" si="121"/>
        <v/>
      </c>
      <c r="DT65" t="str">
        <f t="shared" si="122"/>
        <v/>
      </c>
      <c r="DU65" t="str">
        <f t="shared" si="123"/>
        <v/>
      </c>
      <c r="DV65" t="str">
        <f t="shared" si="124"/>
        <v/>
      </c>
      <c r="DW65" t="str">
        <f t="shared" si="125"/>
        <v/>
      </c>
      <c r="DX65" t="str">
        <f t="shared" si="126"/>
        <v/>
      </c>
      <c r="DY65" t="str">
        <f t="shared" si="127"/>
        <v/>
      </c>
      <c r="EA65" t="str">
        <f t="shared" si="128"/>
        <v/>
      </c>
      <c r="EB65" t="str">
        <f t="shared" si="129"/>
        <v/>
      </c>
      <c r="EC65" t="str">
        <f t="shared" si="130"/>
        <v/>
      </c>
      <c r="ED65" t="str">
        <f t="shared" si="131"/>
        <v/>
      </c>
      <c r="EE65" t="str">
        <f t="shared" si="132"/>
        <v/>
      </c>
      <c r="EF65" t="str">
        <f t="shared" si="133"/>
        <v/>
      </c>
      <c r="EG65" t="str">
        <f t="shared" si="134"/>
        <v/>
      </c>
      <c r="EH65" t="str">
        <f t="shared" si="135"/>
        <v/>
      </c>
      <c r="EI65" t="str">
        <f t="shared" si="136"/>
        <v/>
      </c>
      <c r="EJ65" t="str">
        <f t="shared" si="137"/>
        <v/>
      </c>
      <c r="EK65" t="str">
        <f t="shared" si="138"/>
        <v/>
      </c>
      <c r="EL65" t="str">
        <f t="shared" si="139"/>
        <v/>
      </c>
      <c r="EM65" t="str">
        <f t="shared" si="140"/>
        <v/>
      </c>
      <c r="EN65" t="str">
        <f t="shared" si="141"/>
        <v/>
      </c>
      <c r="EO65" t="str">
        <f t="shared" si="142"/>
        <v/>
      </c>
      <c r="EP65" t="str">
        <f t="shared" si="143"/>
        <v/>
      </c>
      <c r="ER65" t="str">
        <f t="shared" si="144"/>
        <v>25A-001.01.10.04.01.A.01Spuien 0-20% functieverlies</v>
      </c>
      <c r="ES65" t="s">
        <v>10807</v>
      </c>
      <c r="ET65" t="b">
        <v>1</v>
      </c>
      <c r="EU65" t="s">
        <v>89</v>
      </c>
      <c r="EV65" t="b">
        <v>0</v>
      </c>
      <c r="EW65" t="b">
        <v>0</v>
      </c>
      <c r="EX65">
        <v>1</v>
      </c>
      <c r="EZ65">
        <v>0</v>
      </c>
      <c r="FA65">
        <v>0</v>
      </c>
      <c r="FC65">
        <v>50</v>
      </c>
      <c r="FD65">
        <v>6</v>
      </c>
      <c r="FF65">
        <v>0</v>
      </c>
      <c r="FG65">
        <v>0</v>
      </c>
      <c r="FI65">
        <v>0</v>
      </c>
      <c r="FJ65">
        <v>12</v>
      </c>
      <c r="FL65">
        <v>4.6257000000000001</v>
      </c>
      <c r="FM65">
        <v>0</v>
      </c>
      <c r="FO65" t="s">
        <v>89</v>
      </c>
    </row>
    <row r="66" spans="1:171" x14ac:dyDescent="0.25">
      <c r="A66" t="s">
        <v>10760</v>
      </c>
      <c r="B66" t="str">
        <f t="shared" si="0"/>
        <v/>
      </c>
      <c r="C66" t="str">
        <f t="shared" si="1"/>
        <v/>
      </c>
      <c r="D66" t="str">
        <f t="shared" si="2"/>
        <v/>
      </c>
      <c r="E66" t="str">
        <f t="shared" si="3"/>
        <v/>
      </c>
      <c r="F66" t="str">
        <f t="shared" si="4"/>
        <v/>
      </c>
      <c r="G66" t="str">
        <f t="shared" si="5"/>
        <v/>
      </c>
      <c r="H66" t="str">
        <f t="shared" si="6"/>
        <v/>
      </c>
      <c r="I66" t="str">
        <f t="shared" si="7"/>
        <v/>
      </c>
      <c r="J66" t="str">
        <f t="shared" si="8"/>
        <v/>
      </c>
      <c r="K66" t="str">
        <f t="shared" si="9"/>
        <v/>
      </c>
      <c r="L66" t="str">
        <f t="shared" si="10"/>
        <v/>
      </c>
      <c r="M66" t="str">
        <f t="shared" si="11"/>
        <v/>
      </c>
      <c r="N66" t="str">
        <f t="shared" si="12"/>
        <v/>
      </c>
      <c r="O66" t="str">
        <f t="shared" si="13"/>
        <v/>
      </c>
      <c r="P66" t="str">
        <f t="shared" si="14"/>
        <v/>
      </c>
      <c r="Q66" t="str">
        <f t="shared" si="15"/>
        <v/>
      </c>
      <c r="R66" t="str">
        <f t="shared" si="16"/>
        <v/>
      </c>
      <c r="S66" t="str">
        <f t="shared" si="17"/>
        <v/>
      </c>
      <c r="T66" t="str">
        <f t="shared" si="18"/>
        <v/>
      </c>
      <c r="U66" t="str">
        <f t="shared" si="19"/>
        <v/>
      </c>
      <c r="V66" t="b">
        <f t="shared" si="20"/>
        <v>1</v>
      </c>
      <c r="W66" t="b">
        <f t="shared" si="21"/>
        <v>0</v>
      </c>
      <c r="X66" t="b">
        <f t="shared" si="22"/>
        <v>1</v>
      </c>
      <c r="Y66">
        <f t="shared" si="23"/>
        <v>1</v>
      </c>
      <c r="Z66" t="str">
        <f t="shared" si="24"/>
        <v/>
      </c>
      <c r="AA66" t="str">
        <f t="shared" si="25"/>
        <v/>
      </c>
      <c r="AB66" t="str">
        <f t="shared" si="26"/>
        <v/>
      </c>
      <c r="AC66" t="str">
        <f t="shared" si="27"/>
        <v/>
      </c>
      <c r="AD66" t="str">
        <f t="shared" si="28"/>
        <v/>
      </c>
      <c r="AE66" t="str">
        <f t="shared" si="29"/>
        <v/>
      </c>
      <c r="AF66" t="str">
        <f t="shared" si="30"/>
        <v/>
      </c>
      <c r="AG66" t="str">
        <f t="shared" si="31"/>
        <v/>
      </c>
      <c r="AH66" t="str">
        <f t="shared" si="32"/>
        <v/>
      </c>
      <c r="AI66" t="str">
        <f t="shared" si="33"/>
        <v/>
      </c>
      <c r="AJ66" t="str">
        <f t="shared" si="34"/>
        <v/>
      </c>
      <c r="AK66" t="str">
        <f t="shared" si="35"/>
        <v/>
      </c>
      <c r="AL66" t="str">
        <f t="shared" si="36"/>
        <v/>
      </c>
      <c r="AM66" t="str">
        <f t="shared" si="37"/>
        <v/>
      </c>
      <c r="AN66" t="str">
        <f t="shared" si="38"/>
        <v/>
      </c>
      <c r="AO66" t="str">
        <f t="shared" si="39"/>
        <v/>
      </c>
      <c r="AP66" t="str">
        <f t="shared" si="40"/>
        <v/>
      </c>
      <c r="AQ66" t="str">
        <f t="shared" si="41"/>
        <v/>
      </c>
      <c r="AR66" t="str">
        <f t="shared" si="42"/>
        <v/>
      </c>
      <c r="AS66" t="str">
        <f t="shared" si="43"/>
        <v/>
      </c>
      <c r="AT66" t="str">
        <f t="shared" si="44"/>
        <v/>
      </c>
      <c r="AU66" t="str">
        <f t="shared" si="45"/>
        <v/>
      </c>
      <c r="AV66" t="str">
        <f t="shared" si="46"/>
        <v/>
      </c>
      <c r="AW66" t="str">
        <f t="shared" si="47"/>
        <v/>
      </c>
      <c r="AX66" t="str">
        <f t="shared" si="48"/>
        <v/>
      </c>
      <c r="AY66" t="str">
        <f t="shared" si="49"/>
        <v/>
      </c>
      <c r="AZ66" t="str">
        <f t="shared" si="50"/>
        <v/>
      </c>
      <c r="BA66" t="str">
        <f t="shared" si="51"/>
        <v/>
      </c>
      <c r="BB66" t="str">
        <f t="shared" si="52"/>
        <v/>
      </c>
      <c r="BC66" t="str">
        <f t="shared" si="53"/>
        <v/>
      </c>
      <c r="BD66" t="str">
        <f t="shared" si="54"/>
        <v/>
      </c>
      <c r="BE66" t="str">
        <f t="shared" si="55"/>
        <v/>
      </c>
      <c r="BF66" t="b">
        <f t="shared" si="56"/>
        <v>1</v>
      </c>
      <c r="BG66" t="b">
        <f t="shared" si="57"/>
        <v>0</v>
      </c>
      <c r="BH66" t="b">
        <f t="shared" si="58"/>
        <v>0</v>
      </c>
      <c r="BI66">
        <f t="shared" si="59"/>
        <v>0.01</v>
      </c>
      <c r="BJ66" t="str">
        <f t="shared" si="60"/>
        <v/>
      </c>
      <c r="BK66" t="str">
        <f t="shared" si="61"/>
        <v/>
      </c>
      <c r="BL66" t="str">
        <f t="shared" si="62"/>
        <v/>
      </c>
      <c r="BM66" t="str">
        <f t="shared" si="63"/>
        <v/>
      </c>
      <c r="BN66" t="str">
        <f t="shared" si="64"/>
        <v/>
      </c>
      <c r="BO66" t="str">
        <f t="shared" si="65"/>
        <v/>
      </c>
      <c r="BP66" t="str">
        <f t="shared" si="66"/>
        <v/>
      </c>
      <c r="BQ66" t="str">
        <f t="shared" si="67"/>
        <v/>
      </c>
      <c r="BR66" t="str">
        <f t="shared" si="68"/>
        <v/>
      </c>
      <c r="BS66" t="str">
        <f t="shared" si="69"/>
        <v/>
      </c>
      <c r="BT66" t="str">
        <f t="shared" si="70"/>
        <v/>
      </c>
      <c r="BU66" t="str">
        <f t="shared" si="71"/>
        <v/>
      </c>
      <c r="BV66" t="str">
        <f t="shared" si="72"/>
        <v/>
      </c>
      <c r="BW66" t="str">
        <f t="shared" si="73"/>
        <v/>
      </c>
      <c r="BX66" t="str">
        <f t="shared" si="74"/>
        <v/>
      </c>
      <c r="BY66" t="str">
        <f t="shared" si="75"/>
        <v/>
      </c>
      <c r="BZ66" t="str">
        <f t="shared" si="76"/>
        <v/>
      </c>
      <c r="CA66" t="str">
        <f t="shared" si="77"/>
        <v/>
      </c>
      <c r="CB66" t="str">
        <f t="shared" si="78"/>
        <v/>
      </c>
      <c r="CC66" t="str">
        <f t="shared" si="79"/>
        <v/>
      </c>
      <c r="CD66" t="str">
        <f t="shared" si="80"/>
        <v/>
      </c>
      <c r="CE66" t="str">
        <f t="shared" si="81"/>
        <v/>
      </c>
      <c r="CF66" t="str">
        <f t="shared" si="82"/>
        <v/>
      </c>
      <c r="CG66" t="str">
        <f t="shared" si="83"/>
        <v/>
      </c>
      <c r="CH66" t="str">
        <f t="shared" si="84"/>
        <v/>
      </c>
      <c r="CI66" t="str">
        <f t="shared" si="85"/>
        <v/>
      </c>
      <c r="CJ66" t="str">
        <f t="shared" si="86"/>
        <v/>
      </c>
      <c r="CK66" t="str">
        <f t="shared" si="87"/>
        <v/>
      </c>
      <c r="CL66" t="str">
        <f t="shared" si="88"/>
        <v/>
      </c>
      <c r="CM66" t="str">
        <f t="shared" si="89"/>
        <v/>
      </c>
      <c r="CN66" t="str">
        <f t="shared" si="90"/>
        <v/>
      </c>
      <c r="CO66" t="str">
        <f t="shared" si="91"/>
        <v/>
      </c>
      <c r="CP66" t="str">
        <f t="shared" si="92"/>
        <v/>
      </c>
      <c r="CQ66" t="str">
        <f t="shared" si="93"/>
        <v/>
      </c>
      <c r="CR66" t="str">
        <f t="shared" si="94"/>
        <v/>
      </c>
      <c r="CS66" t="str">
        <f t="shared" si="95"/>
        <v/>
      </c>
      <c r="CT66" t="str">
        <f t="shared" si="96"/>
        <v/>
      </c>
      <c r="CU66" t="str">
        <f t="shared" si="97"/>
        <v/>
      </c>
      <c r="CV66" t="str">
        <f t="shared" si="98"/>
        <v/>
      </c>
      <c r="CW66" t="str">
        <f t="shared" si="99"/>
        <v/>
      </c>
      <c r="CX66" t="str">
        <f t="shared" si="100"/>
        <v/>
      </c>
      <c r="CY66" t="str">
        <f t="shared" si="101"/>
        <v/>
      </c>
      <c r="CZ66" t="str">
        <f t="shared" si="102"/>
        <v/>
      </c>
      <c r="DA66" t="str">
        <f t="shared" si="103"/>
        <v/>
      </c>
      <c r="DB66" t="str">
        <f t="shared" si="104"/>
        <v/>
      </c>
      <c r="DC66" t="str">
        <f t="shared" si="105"/>
        <v/>
      </c>
      <c r="DD66" t="str">
        <f t="shared" si="106"/>
        <v/>
      </c>
      <c r="DE66" t="str">
        <f t="shared" si="107"/>
        <v/>
      </c>
      <c r="DF66" t="b">
        <f t="shared" si="108"/>
        <v>1</v>
      </c>
      <c r="DG66" t="b">
        <f t="shared" si="109"/>
        <v>0</v>
      </c>
      <c r="DH66" t="b">
        <f t="shared" si="110"/>
        <v>0</v>
      </c>
      <c r="DI66">
        <f t="shared" si="111"/>
        <v>0.1</v>
      </c>
      <c r="DJ66" t="str">
        <f t="shared" si="112"/>
        <v/>
      </c>
      <c r="DK66" t="str">
        <f t="shared" si="113"/>
        <v/>
      </c>
      <c r="DL66" t="str">
        <f t="shared" si="114"/>
        <v/>
      </c>
      <c r="DM66" t="str">
        <f t="shared" si="115"/>
        <v/>
      </c>
      <c r="DN66" t="str">
        <f t="shared" si="116"/>
        <v/>
      </c>
      <c r="DO66" t="str">
        <f t="shared" si="117"/>
        <v/>
      </c>
      <c r="DP66" t="str">
        <f t="shared" si="118"/>
        <v/>
      </c>
      <c r="DQ66" t="str">
        <f t="shared" si="119"/>
        <v/>
      </c>
      <c r="DR66" t="str">
        <f t="shared" si="120"/>
        <v/>
      </c>
      <c r="DS66" t="str">
        <f t="shared" si="121"/>
        <v/>
      </c>
      <c r="DT66" t="str">
        <f t="shared" si="122"/>
        <v/>
      </c>
      <c r="DU66" t="str">
        <f t="shared" si="123"/>
        <v/>
      </c>
      <c r="DV66" t="str">
        <f t="shared" si="124"/>
        <v/>
      </c>
      <c r="DW66" t="str">
        <f t="shared" si="125"/>
        <v/>
      </c>
      <c r="DX66" t="str">
        <f t="shared" si="126"/>
        <v/>
      </c>
      <c r="DY66" t="str">
        <f t="shared" si="127"/>
        <v/>
      </c>
      <c r="EA66" t="str">
        <f t="shared" si="128"/>
        <v/>
      </c>
      <c r="EB66" t="str">
        <f t="shared" si="129"/>
        <v/>
      </c>
      <c r="EC66" t="str">
        <f t="shared" si="130"/>
        <v/>
      </c>
      <c r="ED66" t="str">
        <f t="shared" si="131"/>
        <v/>
      </c>
      <c r="EE66" t="str">
        <f t="shared" si="132"/>
        <v/>
      </c>
      <c r="EF66" t="str">
        <f t="shared" si="133"/>
        <v/>
      </c>
      <c r="EG66" t="str">
        <f t="shared" si="134"/>
        <v/>
      </c>
      <c r="EH66" t="str">
        <f t="shared" si="135"/>
        <v/>
      </c>
      <c r="EI66" t="str">
        <f t="shared" si="136"/>
        <v/>
      </c>
      <c r="EJ66" t="str">
        <f t="shared" si="137"/>
        <v/>
      </c>
      <c r="EK66" t="str">
        <f t="shared" si="138"/>
        <v/>
      </c>
      <c r="EL66" t="str">
        <f t="shared" si="139"/>
        <v/>
      </c>
      <c r="EM66" t="str">
        <f t="shared" si="140"/>
        <v/>
      </c>
      <c r="EN66" t="str">
        <f t="shared" si="141"/>
        <v/>
      </c>
      <c r="EO66" t="str">
        <f t="shared" si="142"/>
        <v/>
      </c>
      <c r="EP66" t="str">
        <f t="shared" si="143"/>
        <v/>
      </c>
      <c r="ER66" t="str">
        <f t="shared" si="144"/>
        <v>25A-001.01.11.01.01.A.01Spuien 0-20% functieverlies</v>
      </c>
      <c r="ES66" t="s">
        <v>6940</v>
      </c>
      <c r="ET66" t="b">
        <v>1</v>
      </c>
      <c r="EU66" t="s">
        <v>89</v>
      </c>
      <c r="EV66" t="b">
        <v>0</v>
      </c>
      <c r="EW66" t="b">
        <v>1</v>
      </c>
      <c r="EX66">
        <v>1</v>
      </c>
      <c r="EZ66">
        <v>0</v>
      </c>
      <c r="FA66">
        <v>0</v>
      </c>
      <c r="FC66">
        <v>50</v>
      </c>
      <c r="FD66">
        <v>6</v>
      </c>
      <c r="FF66">
        <v>0</v>
      </c>
      <c r="FG66">
        <v>0</v>
      </c>
      <c r="FI66">
        <v>0</v>
      </c>
      <c r="FJ66">
        <v>12</v>
      </c>
      <c r="FL66">
        <v>4.6257000000000001</v>
      </c>
      <c r="FM66">
        <v>0</v>
      </c>
      <c r="FO66" t="s">
        <v>89</v>
      </c>
    </row>
    <row r="67" spans="1:171" x14ac:dyDescent="0.25">
      <c r="A67" t="s">
        <v>10784</v>
      </c>
      <c r="B67" t="str">
        <f t="shared" ref="B67:B130" si="145">IF(ISERROR(VLOOKUP($A67&amp;$B$2,$ER:$EX,3,FALSE)),"",VLOOKUP($A67&amp;$B$2,$ER:$EX,3,FALSE))</f>
        <v/>
      </c>
      <c r="C67" t="str">
        <f t="shared" ref="C67:C130" si="146">IF(ISERROR(VLOOKUP($A67&amp;$C$2,$ER:$EX,5,FALSE)),"",VLOOKUP($A67&amp;$C$2,$ER:$EX,5,FALSE))</f>
        <v/>
      </c>
      <c r="D67" t="str">
        <f t="shared" ref="D67:D130" si="147">IF(ISERROR(VLOOKUP($A67&amp;$D$2,$ER:$EX,6,FALSE)),"",VLOOKUP($A67&amp;$D$2,$ER:$EX,6,FALSE))</f>
        <v/>
      </c>
      <c r="E67" t="str">
        <f t="shared" ref="E67:E130" si="148">IF(ISERROR(VLOOKUP($A67&amp;$E$2,$ER:$EX,7,FALSE)),"",VLOOKUP($A67&amp;$E$2,$ER:$EX,7,FALSE))</f>
        <v/>
      </c>
      <c r="F67" t="str">
        <f t="shared" ref="F67:F130" si="149">IF(ISERROR(VLOOKUP($A67&amp;$F$2,$ER:$EX,3,FALSE)),"",VLOOKUP($A67&amp;$F$2,$ER:$EX,3,FALSE))</f>
        <v/>
      </c>
      <c r="G67" t="str">
        <f t="shared" ref="G67:G130" si="150">IF(ISERROR(VLOOKUP($A67&amp;$G$2,$ER:$EX,5,FALSE)),"",VLOOKUP($A67&amp;$G$2,$ER:$EX,5,FALSE))</f>
        <v/>
      </c>
      <c r="H67" t="str">
        <f t="shared" ref="H67:H130" si="151">IF(ISERROR(VLOOKUP($A67&amp;$H$2,$ER:$EX,6,FALSE)),"",VLOOKUP($A67&amp;$H$2,$ER:$EX,6,FALSE))</f>
        <v/>
      </c>
      <c r="I67" t="str">
        <f t="shared" ref="I67:I130" si="152">IF(ISERROR(VLOOKUP($A67&amp;$I$2,$ER:$EX,7,FALSE)),"",VLOOKUP($A67&amp;$I$2,$ER:$EX,7,FALSE))</f>
        <v/>
      </c>
      <c r="J67" t="str">
        <f t="shared" ref="J67:J130" si="153">IF(ISERROR(VLOOKUP($A67&amp;$J$2,$ER:$EX,3,FALSE)),"",VLOOKUP($A67&amp;$J$2,$ER:$EX,3,FALSE))</f>
        <v/>
      </c>
      <c r="K67" t="str">
        <f t="shared" ref="K67:K130" si="154">IF(ISERROR(VLOOKUP($A67&amp;$K$2,$ER:$EX,5,FALSE)),"",VLOOKUP($A67&amp;$K$2,$ER:$EX,5,FALSE))</f>
        <v/>
      </c>
      <c r="L67" t="str">
        <f t="shared" ref="L67:L130" si="155">IF(ISERROR(VLOOKUP($A67&amp;$L$2,$ER:$EX,6,FALSE)),"",VLOOKUP($A67&amp;$L$2,$ER:$EX,6,FALSE))</f>
        <v/>
      </c>
      <c r="M67" t="str">
        <f t="shared" ref="M67:M130" si="156">IF(ISERROR(VLOOKUP($A67&amp;$M$2,$ER:$EX,7,FALSE)),"",VLOOKUP($A67&amp;$M$2,$ER:$EX,7,FALSE))</f>
        <v/>
      </c>
      <c r="N67" t="str">
        <f t="shared" ref="N67:N130" si="157">IF(ISERROR(VLOOKUP($A67&amp;$N$2,$ER:$EX,3,FALSE)),"",VLOOKUP($A67&amp;$N$2,$ER:$EX,3,FALSE))</f>
        <v/>
      </c>
      <c r="O67" t="str">
        <f t="shared" ref="O67:O130" si="158">IF(ISERROR(VLOOKUP($A67&amp;$O$2,$ER:$EX,5,FALSE)),"",VLOOKUP($A67&amp;$O$2,$ER:$EX,5,FALSE))</f>
        <v/>
      </c>
      <c r="P67" t="str">
        <f t="shared" ref="P67:P130" si="159">IF(ISERROR(VLOOKUP($A67&amp;$P$2,$ER:$EX,6,FALSE)),"",VLOOKUP($A67&amp;$P$2,$ER:$EX,6,FALSE))</f>
        <v/>
      </c>
      <c r="Q67" t="str">
        <f t="shared" ref="Q67:Q130" si="160">IF(ISERROR(VLOOKUP($A67&amp;$Q$2,$ER:$EX,7,FALSE)),"",VLOOKUP($A67&amp;$Q$2,$ER:$EX,7,FALSE))</f>
        <v/>
      </c>
      <c r="R67" t="str">
        <f t="shared" ref="R67:R130" si="161">IF(ISERROR(VLOOKUP($A67&amp;$R$2,$ER:$EX,3,FALSE)),"",VLOOKUP($A67&amp;$R$2,$ER:$EX,3,FALSE))</f>
        <v/>
      </c>
      <c r="S67" t="str">
        <f t="shared" ref="S67:S130" si="162">IF(ISERROR(VLOOKUP($A67&amp;$S$2,$ER:$EX,5,FALSE)),"",VLOOKUP($A67&amp;$S$2,$ER:$EX,5,FALSE))</f>
        <v/>
      </c>
      <c r="T67" t="str">
        <f t="shared" ref="T67:T130" si="163">IF(ISERROR(VLOOKUP($A67&amp;$T$2,$ER:$EX,6,FALSE)),"",VLOOKUP($A67&amp;$T$2,$ER:$EX,6,FALSE))</f>
        <v/>
      </c>
      <c r="U67" t="str">
        <f t="shared" ref="U67:U130" si="164">IF(ISERROR(VLOOKUP($A67&amp;$U$2,$ER:$EX,7,FALSE)),"",VLOOKUP($A67&amp;$U$2,$ER:$EX,7,FALSE))</f>
        <v/>
      </c>
      <c r="V67" t="b">
        <f t="shared" ref="V67:V130" si="165">IF(ISERROR(VLOOKUP($A67&amp;$V$2,$ER:$EX,3,FALSE)),"",VLOOKUP($A67&amp;$V$2,$ER:$EX,3,FALSE))</f>
        <v>1</v>
      </c>
      <c r="W67" t="b">
        <f t="shared" ref="W67:W130" si="166">IF(ISERROR(VLOOKUP($A67&amp;$W$2,$ER:$EX,5,FALSE)),"",VLOOKUP($A67&amp;$W$2,$ER:$EX,5,FALSE))</f>
        <v>0</v>
      </c>
      <c r="X67" t="b">
        <f t="shared" ref="X67:X130" si="167">IF(ISERROR(VLOOKUP($A67&amp;$X$2,$ER:$EX,6,FALSE)),"",VLOOKUP($A67&amp;$X$2,$ER:$EX,6,FALSE))</f>
        <v>0</v>
      </c>
      <c r="Y67">
        <f t="shared" ref="Y67:Y130" si="168">IF(ISERROR(VLOOKUP($A67&amp;$Y$2,$ER:$EX,7,FALSE)),"",VLOOKUP($A67&amp;$Y$2,$ER:$EX,7,FALSE))</f>
        <v>1</v>
      </c>
      <c r="Z67" t="str">
        <f t="shared" ref="Z67:Z130" si="169">IF(ISERROR(VLOOKUP($A67&amp;$Z$2,$ER:$EX,3,FALSE)),"",VLOOKUP($A67&amp;$Z$2,$ER:$EX,3,FALSE))</f>
        <v/>
      </c>
      <c r="AA67" t="str">
        <f t="shared" ref="AA67:AA130" si="170">IF(ISERROR(VLOOKUP($A67&amp;$AA$2,$ER:$EX,5,FALSE)),"",VLOOKUP($A67&amp;$AA$2,$ER:$EX,5,FALSE))</f>
        <v/>
      </c>
      <c r="AB67" t="str">
        <f t="shared" ref="AB67:AB130" si="171">IF(ISERROR(VLOOKUP($A67&amp;$AB$2,$ER:$EX,6,FALSE)),"",VLOOKUP($A67&amp;$AB$2,$ER:$EX,6,FALSE))</f>
        <v/>
      </c>
      <c r="AC67" t="str">
        <f t="shared" ref="AC67:AC130" si="172">IF(ISERROR(VLOOKUP($A67&amp;$AC$2,$ER:$EX,7,FALSE)),"",VLOOKUP($A67&amp;$AC$2,$ER:$EX,7,FALSE))</f>
        <v/>
      </c>
      <c r="AD67" t="str">
        <f t="shared" ref="AD67:AD130" si="173">IF(ISERROR(VLOOKUP($A67&amp;$AD$2,$ER:$EX,3,FALSE)),"",VLOOKUP($A67&amp;$AD$2,$ER:$EX,3,FALSE))</f>
        <v/>
      </c>
      <c r="AE67" t="str">
        <f t="shared" ref="AE67:AE130" si="174">IF(ISERROR(VLOOKUP($A67&amp;$AE$2,$ER:$EX,5,FALSE)),"",VLOOKUP($A67&amp;$AE$2,$ER:$EX,5,FALSE))</f>
        <v/>
      </c>
      <c r="AF67" t="str">
        <f t="shared" ref="AF67:AF130" si="175">IF(ISERROR(VLOOKUP($A67&amp;$AF$2,$ER:$EX,6,FALSE)),"",VLOOKUP($A67&amp;$AF$2,$ER:$EX,6,FALSE))</f>
        <v/>
      </c>
      <c r="AG67" t="str">
        <f t="shared" ref="AG67:AG130" si="176">IF(ISERROR(VLOOKUP($A67&amp;$AG$2,$ER:$EX,7,FALSE)),"",VLOOKUP($A67&amp;$AG$2,$ER:$EX,7,FALSE))</f>
        <v/>
      </c>
      <c r="AH67" t="str">
        <f t="shared" ref="AH67:AH130" si="177">IF(ISERROR(VLOOKUP($A67&amp;$AH$2,$ER:$EX,3,FALSE)),"",VLOOKUP($A67&amp;$AH$2,$ER:$EX,3,FALSE))</f>
        <v/>
      </c>
      <c r="AI67" t="str">
        <f t="shared" ref="AI67:AI130" si="178">IF(ISERROR(VLOOKUP($A67&amp;$AI$2,$ER:$EX,5,FALSE)),"",VLOOKUP($A67&amp;$AI$2,$ER:$EX,5,FALSE))</f>
        <v/>
      </c>
      <c r="AJ67" t="str">
        <f t="shared" ref="AJ67:AJ130" si="179">IF(ISERROR(VLOOKUP($A67&amp;$AJ$2,$ER:$EX,6,FALSE)),"",VLOOKUP($A67&amp;$AJ$2,$ER:$EX,6,FALSE))</f>
        <v/>
      </c>
      <c r="AK67" t="str">
        <f t="shared" ref="AK67:AK130" si="180">IF(ISERROR(VLOOKUP($A67&amp;$AK$2,$ER:$EX,7,FALSE)),"",VLOOKUP($A67&amp;$AK$2,$ER:$EX,7,FALSE))</f>
        <v/>
      </c>
      <c r="AL67" t="str">
        <f t="shared" ref="AL67:AL130" si="181">IF(ISERROR(VLOOKUP($A67&amp;$AL$2,$ER:$EX,3,FALSE)),"",VLOOKUP($A67&amp;$AL$2,$ER:$EX,3,FALSE))</f>
        <v/>
      </c>
      <c r="AM67" t="str">
        <f t="shared" ref="AM67:AM130" si="182">IF(ISERROR(VLOOKUP($A67&amp;$AM$2,$ER:$EX,5,FALSE)),"",VLOOKUP($A67&amp;$AM$2,$ER:$EX,5,FALSE))</f>
        <v/>
      </c>
      <c r="AN67" t="str">
        <f t="shared" ref="AN67:AN130" si="183">IF(ISERROR(VLOOKUP($A67&amp;$AN$2,$ER:$EX,6,FALSE)),"",VLOOKUP($A67&amp;$AN$2,$ER:$EX,6,FALSE))</f>
        <v/>
      </c>
      <c r="AO67" t="str">
        <f t="shared" ref="AO67:AO130" si="184">IF(ISERROR(VLOOKUP($A67&amp;$AO$2,$ER:$EX,7,FALSE)),"",VLOOKUP($A67&amp;$AO$2,$ER:$EX,7,FALSE))</f>
        <v/>
      </c>
      <c r="AP67" t="str">
        <f t="shared" ref="AP67:AP130" si="185">IF(ISERROR(VLOOKUP($A67&amp;$AP$2,$ER:$EX,3,FALSE)),"",VLOOKUP($A67&amp;$AP$2,$ER:$EX,3,FALSE))</f>
        <v/>
      </c>
      <c r="AQ67" t="str">
        <f t="shared" ref="AQ67:AQ130" si="186">IF(ISERROR(VLOOKUP($A67&amp;$AQ$2,$ER:$EX,5,FALSE)),"",VLOOKUP($A67&amp;$AQ$2,$ER:$EX,5,FALSE))</f>
        <v/>
      </c>
      <c r="AR67" t="str">
        <f t="shared" ref="AR67:AR130" si="187">IF(ISERROR(VLOOKUP($A67&amp;$AR$2,$ER:$EX,6,FALSE)),"",VLOOKUP($A67&amp;$AR$2,$ER:$EX,6,FALSE))</f>
        <v/>
      </c>
      <c r="AS67" t="str">
        <f t="shared" ref="AS67:AS130" si="188">IF(ISERROR(VLOOKUP($A67&amp;$AS$2,$ER:$EX,7,FALSE)),"",VLOOKUP($A67&amp;$AS$2,$ER:$EX,7,FALSE))</f>
        <v/>
      </c>
      <c r="AT67" t="str">
        <f t="shared" ref="AT67:AT130" si="189">IF(ISERROR(VLOOKUP($A67&amp;$AT$2,$ER:$EX,3,FALSE)),"",VLOOKUP($A67&amp;$AT$2,$ER:$EX,3,FALSE))</f>
        <v/>
      </c>
      <c r="AU67" t="str">
        <f t="shared" ref="AU67:AU130" si="190">IF(ISERROR(VLOOKUP($A67&amp;$AU$2,$ER:$EX,5,FALSE)),"",VLOOKUP($A67&amp;$AU$2,$ER:$EX,5,FALSE))</f>
        <v/>
      </c>
      <c r="AV67" t="str">
        <f t="shared" ref="AV67:AV130" si="191">IF(ISERROR(VLOOKUP($A67&amp;$AV$2,$ER:$EX,6,FALSE)),"",VLOOKUP($A67&amp;$AV$2,$ER:$EX,6,FALSE))</f>
        <v/>
      </c>
      <c r="AW67" t="str">
        <f t="shared" ref="AW67:AW130" si="192">IF(ISERROR(VLOOKUP($A67&amp;$AW$2,$ER:$EX,7,FALSE)),"",VLOOKUP($A67&amp;$AW$2,$ER:$EX,7,FALSE))</f>
        <v/>
      </c>
      <c r="AX67" t="str">
        <f t="shared" ref="AX67:AX130" si="193">IF(ISERROR(VLOOKUP($A67&amp;$AX$2,$ER:$EX,3,FALSE)),"",VLOOKUP($A67&amp;$AX$2,$ER:$EX,3,FALSE))</f>
        <v/>
      </c>
      <c r="AY67" t="str">
        <f t="shared" ref="AY67:AY130" si="194">IF(ISERROR(VLOOKUP($A67&amp;$AY$2,$ER:$EX,5,FALSE)),"",VLOOKUP($A67&amp;$AY$2,$ER:$EX,5,FALSE))</f>
        <v/>
      </c>
      <c r="AZ67" t="str">
        <f t="shared" ref="AZ67:AZ130" si="195">IF(ISERROR(VLOOKUP($A67&amp;$AZ$2,$ER:$EX,6,FALSE)),"",VLOOKUP($A67&amp;$AZ$2,$ER:$EX,6,FALSE))</f>
        <v/>
      </c>
      <c r="BA67" t="str">
        <f t="shared" ref="BA67:BA130" si="196">IF(ISERROR(VLOOKUP($A67&amp;$BA$2,$ER:$EX,7,FALSE)),"",VLOOKUP($A67&amp;$BA$2,$ER:$EX,7,FALSE))</f>
        <v/>
      </c>
      <c r="BB67" t="str">
        <f t="shared" ref="BB67:BB130" si="197">IF(ISERROR(VLOOKUP($A67&amp;$BB$2,$ER:$EX,3,FALSE)),"",VLOOKUP($A67&amp;$BB$2,$ER:$EX,3,FALSE))</f>
        <v/>
      </c>
      <c r="BC67" t="str">
        <f t="shared" ref="BC67:BC130" si="198">IF(ISERROR(VLOOKUP($A67&amp;$BC$2,$ER:$EX,5,FALSE)),"",VLOOKUP($A67&amp;$BC$2,$ER:$EX,5,FALSE))</f>
        <v/>
      </c>
      <c r="BD67" t="str">
        <f t="shared" ref="BD67:BD130" si="199">IF(ISERROR(VLOOKUP($A67&amp;$BD$2,$ER:$EX,6,FALSE)),"",VLOOKUP($A67&amp;$BD$2,$ER:$EX,6,FALSE))</f>
        <v/>
      </c>
      <c r="BE67" t="str">
        <f t="shared" ref="BE67:BE130" si="200">IF(ISERROR(VLOOKUP($A67&amp;$BE$2,$ER:$EX,7,FALSE)),"",VLOOKUP($A67&amp;$BE$2,$ER:$EX,7,FALSE))</f>
        <v/>
      </c>
      <c r="BF67" t="b">
        <f t="shared" ref="BF67:BF130" si="201">IF(ISERROR(VLOOKUP($A67&amp;$BF$2,$ER:$EX,3,FALSE)),"",VLOOKUP($A67&amp;$BF$2,$ER:$EX,3,FALSE))</f>
        <v>1</v>
      </c>
      <c r="BG67" t="b">
        <f t="shared" ref="BG67:BG130" si="202">IF(ISERROR(VLOOKUP($A67&amp;$BG$2,$ER:$EX,5,FALSE)),"",VLOOKUP($A67&amp;$BG$2,$ER:$EX,5,FALSE))</f>
        <v>0</v>
      </c>
      <c r="BH67" t="b">
        <f t="shared" ref="BH67:BH130" si="203">IF(ISERROR(VLOOKUP($A67&amp;$BH$2,$ER:$EX,6,FALSE)),"",VLOOKUP($A67&amp;$BH$2,$ER:$EX,6,FALSE))</f>
        <v>0</v>
      </c>
      <c r="BI67">
        <f t="shared" ref="BI67:BI130" si="204">IF(ISERROR(VLOOKUP($A67&amp;$BI$2,$ER:$EX,7,FALSE)),"",VLOOKUP($A67&amp;$BI$2,$ER:$EX,7,FALSE))</f>
        <v>0.01</v>
      </c>
      <c r="BJ67" t="str">
        <f t="shared" ref="BJ67:BJ130" si="205">IF(ISERROR(VLOOKUP($A67&amp;$BJ$2,$ER:$EX,3,FALSE)),"",VLOOKUP($A67&amp;$BJ$2,$ER:$EX,3,FALSE))</f>
        <v/>
      </c>
      <c r="BK67" t="str">
        <f t="shared" ref="BK67:BK130" si="206">IF(ISERROR(VLOOKUP($A67&amp;$BK$2,$ER:$EX,5,FALSE)),"",VLOOKUP($A67&amp;$BK$2,$ER:$EX,5,FALSE))</f>
        <v/>
      </c>
      <c r="BL67" t="str">
        <f t="shared" ref="BL67:BL130" si="207">IF(ISERROR(VLOOKUP($A67&amp;$BL$2,$ER:$EX,6,FALSE)),"",VLOOKUP($A67&amp;$BL$2,$ER:$EX,6,FALSE))</f>
        <v/>
      </c>
      <c r="BM67" t="str">
        <f t="shared" ref="BM67:BM130" si="208">IF(ISERROR(VLOOKUP($A67&amp;$BM$2,$ER:$EX,7,FALSE)),"",VLOOKUP($A67&amp;$BM$2,$ER:$EX,7,FALSE))</f>
        <v/>
      </c>
      <c r="BN67" t="str">
        <f t="shared" ref="BN67:BN130" si="209">IF(ISERROR(VLOOKUP($A67&amp;$BN$2,$ER:$EX,3,FALSE)),"",VLOOKUP($A67&amp;$BN$2,$ER:$EX,3,FALSE))</f>
        <v/>
      </c>
      <c r="BO67" t="str">
        <f t="shared" ref="BO67:BO130" si="210">IF(ISERROR(VLOOKUP($A67&amp;$BO$2,$ER:$EX,5,FALSE)),"",VLOOKUP($A67&amp;$BO$2,$ER:$EX,5,FALSE))</f>
        <v/>
      </c>
      <c r="BP67" t="str">
        <f t="shared" ref="BP67:BP130" si="211">IF(ISERROR(VLOOKUP($A67&amp;$BP$2,$ER:$EX,6,FALSE)),"",VLOOKUP($A67&amp;$BP$2,$ER:$EX,6,FALSE))</f>
        <v/>
      </c>
      <c r="BQ67" t="str">
        <f t="shared" ref="BQ67:BQ130" si="212">IF(ISERROR(VLOOKUP($A67&amp;$BQ$2,$ER:$EX,7,FALSE)),"",VLOOKUP($A67&amp;$BQ$2,$ER:$EX,7,FALSE))</f>
        <v/>
      </c>
      <c r="BR67" t="str">
        <f t="shared" ref="BR67:BR130" si="213">IF(ISERROR(VLOOKUP($A67&amp;$BR$2,$ER:$EX,3,FALSE)),"",VLOOKUP($A67&amp;$BR$2,$ER:$EX,3,FALSE))</f>
        <v/>
      </c>
      <c r="BS67" t="str">
        <f t="shared" ref="BS67:BS130" si="214">IF(ISERROR(VLOOKUP($A67&amp;$BS$2,$ER:$EX,5,FALSE)),"",VLOOKUP($A67&amp;$BS$2,$ER:$EX,5,FALSE))</f>
        <v/>
      </c>
      <c r="BT67" t="str">
        <f t="shared" ref="BT67:BT130" si="215">IF(ISERROR(VLOOKUP($A67&amp;$BT$2,$ER:$EX,6,FALSE)),"",VLOOKUP($A67&amp;$BT$2,$ER:$EX,6,FALSE))</f>
        <v/>
      </c>
      <c r="BU67" t="str">
        <f t="shared" ref="BU67:BU130" si="216">IF(ISERROR(VLOOKUP($A67&amp;$BU$2,$ER:$EX,7,FALSE)),"",VLOOKUP($A67&amp;$BU$2,$ER:$EX,7,FALSE))</f>
        <v/>
      </c>
      <c r="BV67" t="str">
        <f t="shared" ref="BV67:BV130" si="217">IF(ISERROR(VLOOKUP($A67&amp;$BV$2,$ER:$EX,3,FALSE)),"",VLOOKUP($A67&amp;$BV$2,$ER:$EX,3,FALSE))</f>
        <v/>
      </c>
      <c r="BW67" t="str">
        <f t="shared" ref="BW67:BW130" si="218">IF(ISERROR(VLOOKUP($A67&amp;$BW$2,$ER:$EX,5,FALSE)),"",VLOOKUP($A67&amp;$BW$2,$ER:$EX,5,FALSE))</f>
        <v/>
      </c>
      <c r="BX67" t="str">
        <f t="shared" ref="BX67:BX130" si="219">IF(ISERROR(VLOOKUP($A67&amp;$BX$2,$ER:$EX,6,FALSE)),"",VLOOKUP($A67&amp;$BX$2,$ER:$EX,6,FALSE))</f>
        <v/>
      </c>
      <c r="BY67" t="str">
        <f t="shared" ref="BY67:BY130" si="220">IF(ISERROR(VLOOKUP($A67&amp;$BY$2,$ER:$EX,7,FALSE)),"",VLOOKUP($A67&amp;$BY$2,$ER:$EX,7,FALSE))</f>
        <v/>
      </c>
      <c r="BZ67" t="str">
        <f t="shared" ref="BZ67:BZ130" si="221">IF(ISERROR(VLOOKUP($A67&amp;$BZ$2,$ER:$EX,3,FALSE)),"",VLOOKUP($A67&amp;$BZ$2,$ER:$EX,3,FALSE))</f>
        <v/>
      </c>
      <c r="CA67" t="str">
        <f t="shared" ref="CA67:CA130" si="222">IF(ISERROR(VLOOKUP($A67&amp;$CA$2,$ER:$EX,5,FALSE)),"",VLOOKUP($A67&amp;$CA$2,$ER:$EX,5,FALSE))</f>
        <v/>
      </c>
      <c r="CB67" t="str">
        <f t="shared" ref="CB67:CB130" si="223">IF(ISERROR(VLOOKUP($A67&amp;$CB$2,$ER:$EX,6,FALSE)),"",VLOOKUP($A67&amp;$CB$2,$ER:$EX,6,FALSE))</f>
        <v/>
      </c>
      <c r="CC67" t="str">
        <f t="shared" ref="CC67:CC130" si="224">IF(ISERROR(VLOOKUP($A67&amp;$CC$2,$ER:$EX,7,FALSE)),"",VLOOKUP($A67&amp;$CC$2,$ER:$EX,7,FALSE))</f>
        <v/>
      </c>
      <c r="CD67" t="str">
        <f t="shared" ref="CD67:CD130" si="225">IF(ISERROR(VLOOKUP($A67&amp;$CD$2,$ER:$EX,3,FALSE)),"",VLOOKUP($A67&amp;$CD$2,$ER:$EX,3,FALSE))</f>
        <v/>
      </c>
      <c r="CE67" t="str">
        <f t="shared" ref="CE67:CE130" si="226">IF(ISERROR(VLOOKUP($A67&amp;$CE$2,$ER:$EX,5,FALSE)),"",VLOOKUP($A67&amp;$CE$2,$ER:$EX,5,FALSE))</f>
        <v/>
      </c>
      <c r="CF67" t="str">
        <f t="shared" ref="CF67:CF130" si="227">IF(ISERROR(VLOOKUP($A67&amp;$CF$2,$ER:$EX,6,FALSE)),"",VLOOKUP($A67&amp;$CF$2,$ER:$EX,6,FALSE))</f>
        <v/>
      </c>
      <c r="CG67" t="str">
        <f t="shared" ref="CG67:CG130" si="228">IF(ISERROR(VLOOKUP($A67&amp;$CG$2,$ER:$EX,7,FALSE)),"",VLOOKUP($A67&amp;$CG$2,$ER:$EX,7,FALSE))</f>
        <v/>
      </c>
      <c r="CH67" t="str">
        <f t="shared" ref="CH67:CH130" si="229">IF(ISERROR(VLOOKUP($A67&amp;$CH$2,$ER:$EX,3,FALSE)),"",VLOOKUP($A67&amp;$CH$2,$ER:$EX,3,FALSE))</f>
        <v/>
      </c>
      <c r="CI67" t="str">
        <f t="shared" ref="CI67:CI130" si="230">IF(ISERROR(VLOOKUP($A67&amp;$CI$2,$ER:$EX,5,FALSE)),"",VLOOKUP($A67&amp;$CI$2,$ER:$EX,5,FALSE))</f>
        <v/>
      </c>
      <c r="CJ67" t="str">
        <f t="shared" ref="CJ67:CJ130" si="231">IF(ISERROR(VLOOKUP($A67&amp;$CJ$2,$ER:$EX,6,FALSE)),"",VLOOKUP($A67&amp;$CJ$2,$ER:$EX,6,FALSE))</f>
        <v/>
      </c>
      <c r="CK67" t="str">
        <f t="shared" ref="CK67:CK130" si="232">IF(ISERROR(VLOOKUP($A67&amp;$CK$2,$ER:$EX,7,FALSE)),"",VLOOKUP($A67&amp;$CK$2,$ER:$EX,7,FALSE))</f>
        <v/>
      </c>
      <c r="CL67" t="str">
        <f t="shared" ref="CL67:CL130" si="233">IF(ISERROR(VLOOKUP($A67&amp;$CL$2,$ER:$EX,3,FALSE)),"",VLOOKUP($A67&amp;$CL$2,$ER:$EX,3,FALSE))</f>
        <v/>
      </c>
      <c r="CM67" t="str">
        <f t="shared" ref="CM67:CM130" si="234">IF(ISERROR(VLOOKUP($A67&amp;$CM$2,$ER:$EX,5,FALSE)),"",VLOOKUP($A67&amp;$CM$2,$ER:$EX,5,FALSE))</f>
        <v/>
      </c>
      <c r="CN67" t="str">
        <f t="shared" ref="CN67:CN130" si="235">IF(ISERROR(VLOOKUP($A67&amp;$CN$2,$ER:$EX,6,FALSE)),"",VLOOKUP($A67&amp;$CN$2,$ER:$EX,6,FALSE))</f>
        <v/>
      </c>
      <c r="CO67" t="str">
        <f t="shared" ref="CO67:CO130" si="236">IF(ISERROR(VLOOKUP($A67&amp;$CO$2,$ER:$EX,7,FALSE)),"",VLOOKUP($A67&amp;$CO$2,$ER:$EX,7,FALSE))</f>
        <v/>
      </c>
      <c r="CP67" t="str">
        <f t="shared" ref="CP67:CP130" si="237">IF(ISERROR(VLOOKUP($A67&amp;$CP$2,$ER:$EX,3,FALSE)),"",VLOOKUP($A67&amp;$CP$2,$ER:$EX,3,FALSE))</f>
        <v/>
      </c>
      <c r="CQ67" t="str">
        <f t="shared" ref="CQ67:CQ130" si="238">IF(ISERROR(VLOOKUP($A67&amp;$CQ$2,$ER:$EX,5,FALSE)),"",VLOOKUP($A67&amp;$CQ$2,$ER:$EX,5,FALSE))</f>
        <v/>
      </c>
      <c r="CR67" t="str">
        <f t="shared" ref="CR67:CR130" si="239">IF(ISERROR(VLOOKUP($A67&amp;$CR$2,$ER:$EX,6,FALSE)),"",VLOOKUP($A67&amp;$CR$2,$ER:$EX,6,FALSE))</f>
        <v/>
      </c>
      <c r="CS67" t="str">
        <f t="shared" ref="CS67:CS130" si="240">IF(ISERROR(VLOOKUP($A67&amp;$CS$2,$ER:$EX,7,FALSE)),"",VLOOKUP($A67&amp;$CS$2,$ER:$EX,7,FALSE))</f>
        <v/>
      </c>
      <c r="CT67" t="str">
        <f t="shared" ref="CT67:CT130" si="241">IF(ISERROR(VLOOKUP($A67&amp;$CT$2,$ER:$EX,3,FALSE)),"",VLOOKUP($A67&amp;$CT$2,$ER:$EX,3,FALSE))</f>
        <v/>
      </c>
      <c r="CU67" t="str">
        <f t="shared" ref="CU67:CU130" si="242">IF(ISERROR(VLOOKUP($A67&amp;$CU$2,$ER:$EX,5,FALSE)),"",VLOOKUP($A67&amp;$CU$2,$ER:$EX,5,FALSE))</f>
        <v/>
      </c>
      <c r="CV67" t="str">
        <f t="shared" ref="CV67:CV130" si="243">IF(ISERROR(VLOOKUP($A67&amp;$CV$2,$ER:$EX,6,FALSE)),"",VLOOKUP($A67&amp;$CV$2,$ER:$EX,6,FALSE))</f>
        <v/>
      </c>
      <c r="CW67" t="str">
        <f t="shared" ref="CW67:CW130" si="244">IF(ISERROR(VLOOKUP($A67&amp;$CW$2,$ER:$EX,7,FALSE)),"",VLOOKUP($A67&amp;$CW$2,$ER:$EX,7,FALSE))</f>
        <v/>
      </c>
      <c r="CX67" t="str">
        <f t="shared" ref="CX67:CX130" si="245">IF(ISERROR(VLOOKUP($A67&amp;$CX$2,$ER:$EX,3,FALSE)),"",VLOOKUP($A67&amp;$CX$2,$ER:$EX,3,FALSE))</f>
        <v/>
      </c>
      <c r="CY67" t="str">
        <f t="shared" ref="CY67:CY130" si="246">IF(ISERROR(VLOOKUP($A67&amp;$CY$2,$ER:$EX,5,FALSE)),"",VLOOKUP($A67&amp;$CY$2,$ER:$EX,5,FALSE))</f>
        <v/>
      </c>
      <c r="CZ67" t="str">
        <f t="shared" ref="CZ67:CZ130" si="247">IF(ISERROR(VLOOKUP($A67&amp;$CZ$2,$ER:$EX,6,FALSE)),"",VLOOKUP($A67&amp;$CZ$2,$ER:$EX,6,FALSE))</f>
        <v/>
      </c>
      <c r="DA67" t="str">
        <f t="shared" ref="DA67:DA130" si="248">IF(ISERROR(VLOOKUP($A67&amp;$DA$2,$ER:$EX,7,FALSE)),"",VLOOKUP($A67&amp;$DA$2,$ER:$EX,7,FALSE))</f>
        <v/>
      </c>
      <c r="DB67" t="str">
        <f t="shared" ref="DB67:DB130" si="249">IF(ISERROR(VLOOKUP($A67&amp;$DB$2,$ER:$EX,3,FALSE)),"",VLOOKUP($A67&amp;$DB$2,$ER:$EX,3,FALSE))</f>
        <v/>
      </c>
      <c r="DC67" t="str">
        <f t="shared" ref="DC67:DC130" si="250">IF(ISERROR(VLOOKUP($A67&amp;$DC$2,$ER:$EX,5,FALSE)),"",VLOOKUP($A67&amp;$DC$2,$ER:$EX,5,FALSE))</f>
        <v/>
      </c>
      <c r="DD67" t="str">
        <f t="shared" ref="DD67:DD130" si="251">IF(ISERROR(VLOOKUP($A67&amp;$DD$2,$ER:$EX,6,FALSE)),"",VLOOKUP($A67&amp;$DD$2,$ER:$EX,6,FALSE))</f>
        <v/>
      </c>
      <c r="DE67" t="str">
        <f t="shared" ref="DE67:DE130" si="252">IF(ISERROR(VLOOKUP($A67&amp;$DE$2,$ER:$EX,7,FALSE)),"",VLOOKUP($A67&amp;$DE$2,$ER:$EX,7,FALSE))</f>
        <v/>
      </c>
      <c r="DF67" t="b">
        <f t="shared" ref="DF67:DF130" si="253">IF(ISERROR(VLOOKUP($A67&amp;$DF$2,$ER:$EX,3,FALSE)),"",VLOOKUP($A67&amp;$DF$2,$ER:$EX,3,FALSE))</f>
        <v>1</v>
      </c>
      <c r="DG67" t="b">
        <f t="shared" ref="DG67:DG130" si="254">IF(ISERROR(VLOOKUP($A67&amp;$DG$2,$ER:$EX,5,FALSE)),"",VLOOKUP($A67&amp;$DG$2,$ER:$EX,5,FALSE))</f>
        <v>0</v>
      </c>
      <c r="DH67" t="b">
        <f t="shared" ref="DH67:DH130" si="255">IF(ISERROR(VLOOKUP($A67&amp;$DH$2,$ER:$EX,6,FALSE)),"",VLOOKUP($A67&amp;$DH$2,$ER:$EX,6,FALSE))</f>
        <v>0</v>
      </c>
      <c r="DI67">
        <f t="shared" ref="DI67:DI130" si="256">IF(ISERROR(VLOOKUP($A67&amp;$DI$2,$ER:$EX,7,FALSE)),"",VLOOKUP($A67&amp;$DI$2,$ER:$EX,7,FALSE))</f>
        <v>0.1</v>
      </c>
      <c r="DJ67" t="str">
        <f t="shared" ref="DJ67:DJ130" si="257">IF(ISERROR(VLOOKUP($A67&amp;$DJ$2,$ER:$EX,3,FALSE)),"",VLOOKUP($A67&amp;$DJ$2,$ER:$EX,3,FALSE))</f>
        <v/>
      </c>
      <c r="DK67" t="str">
        <f t="shared" ref="DK67:DK130" si="258">IF(ISERROR(VLOOKUP($A67&amp;$DK$2,$ER:$EX,5,FALSE)),"",VLOOKUP($A67&amp;$DK$2,$ER:$EX,5,FALSE))</f>
        <v/>
      </c>
      <c r="DL67" t="str">
        <f t="shared" ref="DL67:DL130" si="259">IF(ISERROR(VLOOKUP($A67&amp;$DL$2,$ER:$EX,6,FALSE)),"",VLOOKUP($A67&amp;$DL$2,$ER:$EX,6,FALSE))</f>
        <v/>
      </c>
      <c r="DM67" t="str">
        <f t="shared" ref="DM67:DM130" si="260">IF(ISERROR(VLOOKUP($A67&amp;$DM$2,$ER:$EX,7,FALSE)),"",VLOOKUP($A67&amp;$DM$2,$ER:$EX,7,FALSE))</f>
        <v/>
      </c>
      <c r="DN67" t="str">
        <f t="shared" ref="DN67:DN130" si="261">IF(ISERROR(VLOOKUP($A67&amp;$DN$2,$ER:$EX,3,FALSE)),"",VLOOKUP($A67&amp;$DN$2,$ER:$EX,3,FALSE))</f>
        <v/>
      </c>
      <c r="DO67" t="str">
        <f t="shared" ref="DO67:DO130" si="262">IF(ISERROR(VLOOKUP($A67&amp;$DO$2,$ER:$EX,5,FALSE)),"",VLOOKUP($A67&amp;$DO$2,$ER:$EX,5,FALSE))</f>
        <v/>
      </c>
      <c r="DP67" t="str">
        <f t="shared" ref="DP67:DP130" si="263">IF(ISERROR(VLOOKUP($A67&amp;$DP$2,$ER:$EX,6,FALSE)),"",VLOOKUP($A67&amp;$DP$2,$ER:$EX,6,FALSE))</f>
        <v/>
      </c>
      <c r="DQ67" t="str">
        <f t="shared" ref="DQ67:DQ130" si="264">IF(ISERROR(VLOOKUP($A67&amp;$DQ$2,$ER:$EX,7,FALSE)),"",VLOOKUP($A67&amp;$DQ$2,$ER:$EX,7,FALSE))</f>
        <v/>
      </c>
      <c r="DR67" t="str">
        <f t="shared" ref="DR67:DR130" si="265">IF(ISERROR(VLOOKUP($A67&amp;$DR$2,$ER:$EX,3,FALSE)),"",VLOOKUP($A67&amp;$DR$2,$ER:$EX,3,FALSE))</f>
        <v/>
      </c>
      <c r="DS67" t="str">
        <f t="shared" ref="DS67:DS130" si="266">IF(ISERROR(VLOOKUP($A67&amp;$DS$2,$ER:$EX,5,FALSE)),"",VLOOKUP($A67&amp;$DS$2,$ER:$EX,5,FALSE))</f>
        <v/>
      </c>
      <c r="DT67" t="str">
        <f t="shared" ref="DT67:DT130" si="267">IF(ISERROR(VLOOKUP($A67&amp;$DT$2,$ER:$EX,6,FALSE)),"",VLOOKUP($A67&amp;$DT$2,$ER:$EX,6,FALSE))</f>
        <v/>
      </c>
      <c r="DU67" t="str">
        <f t="shared" ref="DU67:DU130" si="268">IF(ISERROR(VLOOKUP($A67&amp;$DU$2,$ER:$EX,7,FALSE)),"",VLOOKUP($A67&amp;$DU$2,$ER:$EX,7,FALSE))</f>
        <v/>
      </c>
      <c r="DV67" t="str">
        <f t="shared" ref="DV67:DV130" si="269">IF(ISERROR(VLOOKUP($A67&amp;$DV$2,$ER:$EX,3,FALSE)),"",VLOOKUP($A67&amp;$DV$2,$ER:$EX,3,FALSE))</f>
        <v/>
      </c>
      <c r="DW67" t="str">
        <f t="shared" ref="DW67:DW130" si="270">IF(ISERROR(VLOOKUP($A67&amp;$DW$2,$ER:$EX,5,FALSE)),"",VLOOKUP($A67&amp;$DW$2,$ER:$EX,5,FALSE))</f>
        <v/>
      </c>
      <c r="DX67" t="str">
        <f t="shared" ref="DX67:DX130" si="271">IF(ISERROR(VLOOKUP($A67&amp;$DX$2,$ER:$EX,6,FALSE)),"",VLOOKUP($A67&amp;$DX$2,$ER:$EX,6,FALSE))</f>
        <v/>
      </c>
      <c r="DY67" t="str">
        <f t="shared" ref="DY67:DY130" si="272">IF(ISERROR(VLOOKUP($A67&amp;$DY$2,$ER:$EX,7,FALSE)),"",VLOOKUP($A67&amp;$DY$2,$ER:$EX,7,FALSE))</f>
        <v/>
      </c>
      <c r="EA67" t="str">
        <f t="shared" ref="EA67:EA130" si="273">IF(ISERROR(VLOOKUP($A67&amp;$EA$2,$ER:$EX,3,FALSE)),"",VLOOKUP($A67&amp;$EA$2,$ER:$EX,3,FALSE))</f>
        <v/>
      </c>
      <c r="EB67" t="str">
        <f t="shared" ref="EB67:EB130" si="274">IF(ISERROR(VLOOKUP($A67&amp;$EB$2,$ER:$EX,5,FALSE)),"",VLOOKUP($A67&amp;$EB$2,$ER:$EX,5,FALSE))</f>
        <v/>
      </c>
      <c r="EC67" t="str">
        <f t="shared" ref="EC67:EC130" si="275">IF(ISERROR(VLOOKUP($A67&amp;$EC$2,$ER:$EX,6,FALSE)),"",VLOOKUP($A67&amp;$EC$2,$ER:$EX,6,FALSE))</f>
        <v/>
      </c>
      <c r="ED67" t="str">
        <f t="shared" ref="ED67:ED130" si="276">IF(ISERROR(VLOOKUP($A67&amp;$ED$2,$ER:$EX,7,FALSE)),"",VLOOKUP($A67&amp;$ED$2,$ER:$EX,7,FALSE))</f>
        <v/>
      </c>
      <c r="EE67" t="str">
        <f t="shared" ref="EE67:EE130" si="277">IF(ISERROR(VLOOKUP($A67&amp;$EE$2,$ER:$EX,3,FALSE)),"",VLOOKUP($A67&amp;$EE$2,$ER:$EX,3,FALSE))</f>
        <v/>
      </c>
      <c r="EF67" t="str">
        <f t="shared" ref="EF67:EF130" si="278">IF(ISERROR(VLOOKUP($A67&amp;$EF$2,$ER:$EX,5,FALSE)),"",VLOOKUP($A67&amp;$EF$2,$ER:$EX,5,FALSE))</f>
        <v/>
      </c>
      <c r="EG67" t="str">
        <f t="shared" ref="EG67:EG130" si="279">IF(ISERROR(VLOOKUP($A67&amp;$EG$2,$ER:$EX,6,FALSE)),"",VLOOKUP($A67&amp;$EG$2,$ER:$EX,6,FALSE))</f>
        <v/>
      </c>
      <c r="EH67" t="str">
        <f t="shared" ref="EH67:EH130" si="280">IF(ISERROR(VLOOKUP($A67&amp;$EH$2,$ER:$EX,7,FALSE)),"",VLOOKUP($A67&amp;$EH$2,$ER:$EX,7,FALSE))</f>
        <v/>
      </c>
      <c r="EI67" t="str">
        <f t="shared" ref="EI67:EI130" si="281">IF(ISERROR(VLOOKUP($A67&amp;$EI$2,$ER:$EX,3,FALSE)),"",VLOOKUP($A67&amp;$EI$2,$ER:$EX,3,FALSE))</f>
        <v/>
      </c>
      <c r="EJ67" t="str">
        <f t="shared" ref="EJ67:EJ130" si="282">IF(ISERROR(VLOOKUP($A67&amp;$EJ$2,$ER:$EX,5,FALSE)),"",VLOOKUP($A67&amp;$EJ$2,$ER:$EX,5,FALSE))</f>
        <v/>
      </c>
      <c r="EK67" t="str">
        <f t="shared" ref="EK67:EK130" si="283">IF(ISERROR(VLOOKUP($A67&amp;$EK$2,$ER:$EX,6,FALSE)),"",VLOOKUP($A67&amp;$EK$2,$ER:$EX,6,FALSE))</f>
        <v/>
      </c>
      <c r="EL67" t="str">
        <f t="shared" ref="EL67:EL130" si="284">IF(ISERROR(VLOOKUP($A67&amp;$EL$2,$ER:$EX,7,FALSE)),"",VLOOKUP($A67&amp;$EL$2,$ER:$EX,7,FALSE))</f>
        <v/>
      </c>
      <c r="EM67" t="str">
        <f t="shared" ref="EM67:EM130" si="285">IF(ISERROR(VLOOKUP($A67&amp;$EM$2,$ER:$EX,3,FALSE)),"",VLOOKUP($A67&amp;$EM$2,$ER:$EX,3,FALSE))</f>
        <v/>
      </c>
      <c r="EN67" t="str">
        <f t="shared" ref="EN67:EN130" si="286">IF(ISERROR(VLOOKUP($A67&amp;$EN$2,$ER:$EX,5,FALSE)),"",VLOOKUP($A67&amp;$EN$2,$ER:$EX,5,FALSE))</f>
        <v/>
      </c>
      <c r="EO67" t="str">
        <f t="shared" ref="EO67:EO130" si="287">IF(ISERROR(VLOOKUP($A67&amp;$EO$2,$ER:$EX,6,FALSE)),"",VLOOKUP($A67&amp;$EO$2,$ER:$EX,6,FALSE))</f>
        <v/>
      </c>
      <c r="EP67" t="str">
        <f t="shared" ref="EP67:EP130" si="288">IF(ISERROR(VLOOKUP($A67&amp;$EP$2,$ER:$EX,7,FALSE)),"",VLOOKUP($A67&amp;$EP$2,$ER:$EX,7,FALSE))</f>
        <v/>
      </c>
      <c r="ER67" t="str">
        <f t="shared" ref="ER67:ER130" si="289">ES67&amp;EU67</f>
        <v>25A-001.01.11.01.01.A.01Keren 81-100% functieverlies</v>
      </c>
      <c r="ES67" t="s">
        <v>6940</v>
      </c>
      <c r="ET67" t="b">
        <v>1</v>
      </c>
      <c r="EU67" t="s">
        <v>85</v>
      </c>
      <c r="EV67" t="b">
        <v>0</v>
      </c>
      <c r="EW67" t="b">
        <v>0</v>
      </c>
      <c r="EX67">
        <v>0.01</v>
      </c>
      <c r="EZ67">
        <v>0</v>
      </c>
      <c r="FA67">
        <v>0</v>
      </c>
      <c r="FC67">
        <v>50</v>
      </c>
      <c r="FD67">
        <v>6</v>
      </c>
      <c r="FF67">
        <v>0</v>
      </c>
      <c r="FG67">
        <v>0</v>
      </c>
      <c r="FI67">
        <v>0</v>
      </c>
      <c r="FJ67">
        <v>12</v>
      </c>
      <c r="FL67">
        <v>4.6257000000000001</v>
      </c>
      <c r="FM67">
        <v>0</v>
      </c>
      <c r="FO67" t="s">
        <v>8874</v>
      </c>
    </row>
    <row r="68" spans="1:171" x14ac:dyDescent="0.25">
      <c r="A68" t="s">
        <v>10785</v>
      </c>
      <c r="B68" t="str">
        <f t="shared" si="145"/>
        <v/>
      </c>
      <c r="C68" t="str">
        <f t="shared" si="146"/>
        <v/>
      </c>
      <c r="D68" t="str">
        <f t="shared" si="147"/>
        <v/>
      </c>
      <c r="E68" t="str">
        <f t="shared" si="148"/>
        <v/>
      </c>
      <c r="F68" t="str">
        <f t="shared" si="149"/>
        <v/>
      </c>
      <c r="G68" t="str">
        <f t="shared" si="150"/>
        <v/>
      </c>
      <c r="H68" t="str">
        <f t="shared" si="151"/>
        <v/>
      </c>
      <c r="I68" t="str">
        <f t="shared" si="152"/>
        <v/>
      </c>
      <c r="J68" t="str">
        <f t="shared" si="153"/>
        <v/>
      </c>
      <c r="K68" t="str">
        <f t="shared" si="154"/>
        <v/>
      </c>
      <c r="L68" t="str">
        <f t="shared" si="155"/>
        <v/>
      </c>
      <c r="M68" t="str">
        <f t="shared" si="156"/>
        <v/>
      </c>
      <c r="N68" t="str">
        <f t="shared" si="157"/>
        <v/>
      </c>
      <c r="O68" t="str">
        <f t="shared" si="158"/>
        <v/>
      </c>
      <c r="P68" t="str">
        <f t="shared" si="159"/>
        <v/>
      </c>
      <c r="Q68" t="str">
        <f t="shared" si="160"/>
        <v/>
      </c>
      <c r="R68" t="str">
        <f t="shared" si="161"/>
        <v/>
      </c>
      <c r="S68" t="str">
        <f t="shared" si="162"/>
        <v/>
      </c>
      <c r="T68" t="str">
        <f t="shared" si="163"/>
        <v/>
      </c>
      <c r="U68" t="str">
        <f t="shared" si="164"/>
        <v/>
      </c>
      <c r="V68" t="b">
        <f t="shared" si="165"/>
        <v>1</v>
      </c>
      <c r="W68" t="b">
        <f t="shared" si="166"/>
        <v>0</v>
      </c>
      <c r="X68" t="b">
        <f t="shared" si="167"/>
        <v>0</v>
      </c>
      <c r="Y68">
        <f t="shared" si="168"/>
        <v>1</v>
      </c>
      <c r="Z68" t="str">
        <f t="shared" si="169"/>
        <v/>
      </c>
      <c r="AA68" t="str">
        <f t="shared" si="170"/>
        <v/>
      </c>
      <c r="AB68" t="str">
        <f t="shared" si="171"/>
        <v/>
      </c>
      <c r="AC68" t="str">
        <f t="shared" si="172"/>
        <v/>
      </c>
      <c r="AD68" t="str">
        <f t="shared" si="173"/>
        <v/>
      </c>
      <c r="AE68" t="str">
        <f t="shared" si="174"/>
        <v/>
      </c>
      <c r="AF68" t="str">
        <f t="shared" si="175"/>
        <v/>
      </c>
      <c r="AG68" t="str">
        <f t="shared" si="176"/>
        <v/>
      </c>
      <c r="AH68" t="str">
        <f t="shared" si="177"/>
        <v/>
      </c>
      <c r="AI68" t="str">
        <f t="shared" si="178"/>
        <v/>
      </c>
      <c r="AJ68" t="str">
        <f t="shared" si="179"/>
        <v/>
      </c>
      <c r="AK68" t="str">
        <f t="shared" si="180"/>
        <v/>
      </c>
      <c r="AL68" t="str">
        <f t="shared" si="181"/>
        <v/>
      </c>
      <c r="AM68" t="str">
        <f t="shared" si="182"/>
        <v/>
      </c>
      <c r="AN68" t="str">
        <f t="shared" si="183"/>
        <v/>
      </c>
      <c r="AO68" t="str">
        <f t="shared" si="184"/>
        <v/>
      </c>
      <c r="AP68" t="str">
        <f t="shared" si="185"/>
        <v/>
      </c>
      <c r="AQ68" t="str">
        <f t="shared" si="186"/>
        <v/>
      </c>
      <c r="AR68" t="str">
        <f t="shared" si="187"/>
        <v/>
      </c>
      <c r="AS68" t="str">
        <f t="shared" si="188"/>
        <v/>
      </c>
      <c r="AT68" t="str">
        <f t="shared" si="189"/>
        <v/>
      </c>
      <c r="AU68" t="str">
        <f t="shared" si="190"/>
        <v/>
      </c>
      <c r="AV68" t="str">
        <f t="shared" si="191"/>
        <v/>
      </c>
      <c r="AW68" t="str">
        <f t="shared" si="192"/>
        <v/>
      </c>
      <c r="AX68" t="str">
        <f t="shared" si="193"/>
        <v/>
      </c>
      <c r="AY68" t="str">
        <f t="shared" si="194"/>
        <v/>
      </c>
      <c r="AZ68" t="str">
        <f t="shared" si="195"/>
        <v/>
      </c>
      <c r="BA68" t="str">
        <f t="shared" si="196"/>
        <v/>
      </c>
      <c r="BB68" t="str">
        <f t="shared" si="197"/>
        <v/>
      </c>
      <c r="BC68" t="str">
        <f t="shared" si="198"/>
        <v/>
      </c>
      <c r="BD68" t="str">
        <f t="shared" si="199"/>
        <v/>
      </c>
      <c r="BE68" t="str">
        <f t="shared" si="200"/>
        <v/>
      </c>
      <c r="BF68" t="b">
        <f t="shared" si="201"/>
        <v>1</v>
      </c>
      <c r="BG68" t="b">
        <f t="shared" si="202"/>
        <v>0</v>
      </c>
      <c r="BH68" t="b">
        <f t="shared" si="203"/>
        <v>0</v>
      </c>
      <c r="BI68">
        <f t="shared" si="204"/>
        <v>0.01</v>
      </c>
      <c r="BJ68" t="str">
        <f t="shared" si="205"/>
        <v/>
      </c>
      <c r="BK68" t="str">
        <f t="shared" si="206"/>
        <v/>
      </c>
      <c r="BL68" t="str">
        <f t="shared" si="207"/>
        <v/>
      </c>
      <c r="BM68" t="str">
        <f t="shared" si="208"/>
        <v/>
      </c>
      <c r="BN68" t="str">
        <f t="shared" si="209"/>
        <v/>
      </c>
      <c r="BO68" t="str">
        <f t="shared" si="210"/>
        <v/>
      </c>
      <c r="BP68" t="str">
        <f t="shared" si="211"/>
        <v/>
      </c>
      <c r="BQ68" t="str">
        <f t="shared" si="212"/>
        <v/>
      </c>
      <c r="BR68" t="str">
        <f t="shared" si="213"/>
        <v/>
      </c>
      <c r="BS68" t="str">
        <f t="shared" si="214"/>
        <v/>
      </c>
      <c r="BT68" t="str">
        <f t="shared" si="215"/>
        <v/>
      </c>
      <c r="BU68" t="str">
        <f t="shared" si="216"/>
        <v/>
      </c>
      <c r="BV68" t="str">
        <f t="shared" si="217"/>
        <v/>
      </c>
      <c r="BW68" t="str">
        <f t="shared" si="218"/>
        <v/>
      </c>
      <c r="BX68" t="str">
        <f t="shared" si="219"/>
        <v/>
      </c>
      <c r="BY68" t="str">
        <f t="shared" si="220"/>
        <v/>
      </c>
      <c r="BZ68" t="str">
        <f t="shared" si="221"/>
        <v/>
      </c>
      <c r="CA68" t="str">
        <f t="shared" si="222"/>
        <v/>
      </c>
      <c r="CB68" t="str">
        <f t="shared" si="223"/>
        <v/>
      </c>
      <c r="CC68" t="str">
        <f t="shared" si="224"/>
        <v/>
      </c>
      <c r="CD68" t="str">
        <f t="shared" si="225"/>
        <v/>
      </c>
      <c r="CE68" t="str">
        <f t="shared" si="226"/>
        <v/>
      </c>
      <c r="CF68" t="str">
        <f t="shared" si="227"/>
        <v/>
      </c>
      <c r="CG68" t="str">
        <f t="shared" si="228"/>
        <v/>
      </c>
      <c r="CH68" t="str">
        <f t="shared" si="229"/>
        <v/>
      </c>
      <c r="CI68" t="str">
        <f t="shared" si="230"/>
        <v/>
      </c>
      <c r="CJ68" t="str">
        <f t="shared" si="231"/>
        <v/>
      </c>
      <c r="CK68" t="str">
        <f t="shared" si="232"/>
        <v/>
      </c>
      <c r="CL68" t="str">
        <f t="shared" si="233"/>
        <v/>
      </c>
      <c r="CM68" t="str">
        <f t="shared" si="234"/>
        <v/>
      </c>
      <c r="CN68" t="str">
        <f t="shared" si="235"/>
        <v/>
      </c>
      <c r="CO68" t="str">
        <f t="shared" si="236"/>
        <v/>
      </c>
      <c r="CP68" t="str">
        <f t="shared" si="237"/>
        <v/>
      </c>
      <c r="CQ68" t="str">
        <f t="shared" si="238"/>
        <v/>
      </c>
      <c r="CR68" t="str">
        <f t="shared" si="239"/>
        <v/>
      </c>
      <c r="CS68" t="str">
        <f t="shared" si="240"/>
        <v/>
      </c>
      <c r="CT68" t="str">
        <f t="shared" si="241"/>
        <v/>
      </c>
      <c r="CU68" t="str">
        <f t="shared" si="242"/>
        <v/>
      </c>
      <c r="CV68" t="str">
        <f t="shared" si="243"/>
        <v/>
      </c>
      <c r="CW68" t="str">
        <f t="shared" si="244"/>
        <v/>
      </c>
      <c r="CX68" t="str">
        <f t="shared" si="245"/>
        <v/>
      </c>
      <c r="CY68" t="str">
        <f t="shared" si="246"/>
        <v/>
      </c>
      <c r="CZ68" t="str">
        <f t="shared" si="247"/>
        <v/>
      </c>
      <c r="DA68" t="str">
        <f t="shared" si="248"/>
        <v/>
      </c>
      <c r="DB68" t="str">
        <f t="shared" si="249"/>
        <v/>
      </c>
      <c r="DC68" t="str">
        <f t="shared" si="250"/>
        <v/>
      </c>
      <c r="DD68" t="str">
        <f t="shared" si="251"/>
        <v/>
      </c>
      <c r="DE68" t="str">
        <f t="shared" si="252"/>
        <v/>
      </c>
      <c r="DF68" t="b">
        <f t="shared" si="253"/>
        <v>1</v>
      </c>
      <c r="DG68" t="b">
        <f t="shared" si="254"/>
        <v>0</v>
      </c>
      <c r="DH68" t="b">
        <f t="shared" si="255"/>
        <v>0</v>
      </c>
      <c r="DI68">
        <f t="shared" si="256"/>
        <v>0.1</v>
      </c>
      <c r="DJ68" t="str">
        <f t="shared" si="257"/>
        <v/>
      </c>
      <c r="DK68" t="str">
        <f t="shared" si="258"/>
        <v/>
      </c>
      <c r="DL68" t="str">
        <f t="shared" si="259"/>
        <v/>
      </c>
      <c r="DM68" t="str">
        <f t="shared" si="260"/>
        <v/>
      </c>
      <c r="DN68" t="str">
        <f t="shared" si="261"/>
        <v/>
      </c>
      <c r="DO68" t="str">
        <f t="shared" si="262"/>
        <v/>
      </c>
      <c r="DP68" t="str">
        <f t="shared" si="263"/>
        <v/>
      </c>
      <c r="DQ68" t="str">
        <f t="shared" si="264"/>
        <v/>
      </c>
      <c r="DR68" t="str">
        <f t="shared" si="265"/>
        <v/>
      </c>
      <c r="DS68" t="str">
        <f t="shared" si="266"/>
        <v/>
      </c>
      <c r="DT68" t="str">
        <f t="shared" si="267"/>
        <v/>
      </c>
      <c r="DU68" t="str">
        <f t="shared" si="268"/>
        <v/>
      </c>
      <c r="DV68" t="str">
        <f t="shared" si="269"/>
        <v/>
      </c>
      <c r="DW68" t="str">
        <f t="shared" si="270"/>
        <v/>
      </c>
      <c r="DX68" t="str">
        <f t="shared" si="271"/>
        <v/>
      </c>
      <c r="DY68" t="str">
        <f t="shared" si="272"/>
        <v/>
      </c>
      <c r="EA68" t="str">
        <f t="shared" si="273"/>
        <v/>
      </c>
      <c r="EB68" t="str">
        <f t="shared" si="274"/>
        <v/>
      </c>
      <c r="EC68" t="str">
        <f t="shared" si="275"/>
        <v/>
      </c>
      <c r="ED68" t="str">
        <f t="shared" si="276"/>
        <v/>
      </c>
      <c r="EE68" t="str">
        <f t="shared" si="277"/>
        <v/>
      </c>
      <c r="EF68" t="str">
        <f t="shared" si="278"/>
        <v/>
      </c>
      <c r="EG68" t="str">
        <f t="shared" si="279"/>
        <v/>
      </c>
      <c r="EH68" t="str">
        <f t="shared" si="280"/>
        <v/>
      </c>
      <c r="EI68" t="str">
        <f t="shared" si="281"/>
        <v/>
      </c>
      <c r="EJ68" t="str">
        <f t="shared" si="282"/>
        <v/>
      </c>
      <c r="EK68" t="str">
        <f t="shared" si="283"/>
        <v/>
      </c>
      <c r="EL68" t="str">
        <f t="shared" si="284"/>
        <v/>
      </c>
      <c r="EM68" t="str">
        <f t="shared" si="285"/>
        <v/>
      </c>
      <c r="EN68" t="str">
        <f t="shared" si="286"/>
        <v/>
      </c>
      <c r="EO68" t="str">
        <f t="shared" si="287"/>
        <v/>
      </c>
      <c r="EP68" t="str">
        <f t="shared" si="288"/>
        <v/>
      </c>
      <c r="ER68" t="str">
        <f t="shared" si="289"/>
        <v>25A-001.01.11.01.01.A.02Spuien 0-20% functieverlies</v>
      </c>
      <c r="ES68" t="s">
        <v>6929</v>
      </c>
      <c r="ET68" t="b">
        <v>1</v>
      </c>
      <c r="EU68" t="s">
        <v>89</v>
      </c>
      <c r="EV68" t="b">
        <v>0</v>
      </c>
      <c r="EW68" t="b">
        <v>1</v>
      </c>
      <c r="EX68">
        <v>1</v>
      </c>
      <c r="EZ68">
        <v>0</v>
      </c>
      <c r="FA68">
        <v>0</v>
      </c>
      <c r="FC68">
        <v>50</v>
      </c>
      <c r="FD68">
        <v>6</v>
      </c>
      <c r="FF68">
        <v>0</v>
      </c>
      <c r="FG68">
        <v>0</v>
      </c>
      <c r="FI68">
        <v>0</v>
      </c>
      <c r="FJ68">
        <v>12</v>
      </c>
      <c r="FL68">
        <v>4.6257000000000001</v>
      </c>
      <c r="FM68">
        <v>0</v>
      </c>
      <c r="FO68" t="s">
        <v>89</v>
      </c>
    </row>
    <row r="69" spans="1:171" x14ac:dyDescent="0.25">
      <c r="A69" t="s">
        <v>10761</v>
      </c>
      <c r="B69" t="str">
        <f t="shared" si="145"/>
        <v/>
      </c>
      <c r="C69" t="str">
        <f t="shared" si="146"/>
        <v/>
      </c>
      <c r="D69" t="str">
        <f t="shared" si="147"/>
        <v/>
      </c>
      <c r="E69" t="str">
        <f t="shared" si="148"/>
        <v/>
      </c>
      <c r="F69" t="str">
        <f t="shared" si="149"/>
        <v/>
      </c>
      <c r="G69" t="str">
        <f t="shared" si="150"/>
        <v/>
      </c>
      <c r="H69" t="str">
        <f t="shared" si="151"/>
        <v/>
      </c>
      <c r="I69" t="str">
        <f t="shared" si="152"/>
        <v/>
      </c>
      <c r="J69" t="str">
        <f t="shared" si="153"/>
        <v/>
      </c>
      <c r="K69" t="str">
        <f t="shared" si="154"/>
        <v/>
      </c>
      <c r="L69" t="str">
        <f t="shared" si="155"/>
        <v/>
      </c>
      <c r="M69" t="str">
        <f t="shared" si="156"/>
        <v/>
      </c>
      <c r="N69" t="str">
        <f t="shared" si="157"/>
        <v/>
      </c>
      <c r="O69" t="str">
        <f t="shared" si="158"/>
        <v/>
      </c>
      <c r="P69" t="str">
        <f t="shared" si="159"/>
        <v/>
      </c>
      <c r="Q69" t="str">
        <f t="shared" si="160"/>
        <v/>
      </c>
      <c r="R69" t="str">
        <f t="shared" si="161"/>
        <v/>
      </c>
      <c r="S69" t="str">
        <f t="shared" si="162"/>
        <v/>
      </c>
      <c r="T69" t="str">
        <f t="shared" si="163"/>
        <v/>
      </c>
      <c r="U69" t="str">
        <f t="shared" si="164"/>
        <v/>
      </c>
      <c r="V69" t="b">
        <f t="shared" si="165"/>
        <v>1</v>
      </c>
      <c r="W69" t="b">
        <f t="shared" si="166"/>
        <v>0</v>
      </c>
      <c r="X69" t="b">
        <f t="shared" si="167"/>
        <v>1</v>
      </c>
      <c r="Y69">
        <f t="shared" si="168"/>
        <v>1</v>
      </c>
      <c r="Z69" t="str">
        <f t="shared" si="169"/>
        <v/>
      </c>
      <c r="AA69" t="str">
        <f t="shared" si="170"/>
        <v/>
      </c>
      <c r="AB69" t="str">
        <f t="shared" si="171"/>
        <v/>
      </c>
      <c r="AC69" t="str">
        <f t="shared" si="172"/>
        <v/>
      </c>
      <c r="AD69" t="str">
        <f t="shared" si="173"/>
        <v/>
      </c>
      <c r="AE69" t="str">
        <f t="shared" si="174"/>
        <v/>
      </c>
      <c r="AF69" t="str">
        <f t="shared" si="175"/>
        <v/>
      </c>
      <c r="AG69" t="str">
        <f t="shared" si="176"/>
        <v/>
      </c>
      <c r="AH69" t="str">
        <f t="shared" si="177"/>
        <v/>
      </c>
      <c r="AI69" t="str">
        <f t="shared" si="178"/>
        <v/>
      </c>
      <c r="AJ69" t="str">
        <f t="shared" si="179"/>
        <v/>
      </c>
      <c r="AK69" t="str">
        <f t="shared" si="180"/>
        <v/>
      </c>
      <c r="AL69" t="str">
        <f t="shared" si="181"/>
        <v/>
      </c>
      <c r="AM69" t="str">
        <f t="shared" si="182"/>
        <v/>
      </c>
      <c r="AN69" t="str">
        <f t="shared" si="183"/>
        <v/>
      </c>
      <c r="AO69" t="str">
        <f t="shared" si="184"/>
        <v/>
      </c>
      <c r="AP69" t="str">
        <f t="shared" si="185"/>
        <v/>
      </c>
      <c r="AQ69" t="str">
        <f t="shared" si="186"/>
        <v/>
      </c>
      <c r="AR69" t="str">
        <f t="shared" si="187"/>
        <v/>
      </c>
      <c r="AS69" t="str">
        <f t="shared" si="188"/>
        <v/>
      </c>
      <c r="AT69" t="str">
        <f t="shared" si="189"/>
        <v/>
      </c>
      <c r="AU69" t="str">
        <f t="shared" si="190"/>
        <v/>
      </c>
      <c r="AV69" t="str">
        <f t="shared" si="191"/>
        <v/>
      </c>
      <c r="AW69" t="str">
        <f t="shared" si="192"/>
        <v/>
      </c>
      <c r="AX69" t="str">
        <f t="shared" si="193"/>
        <v/>
      </c>
      <c r="AY69" t="str">
        <f t="shared" si="194"/>
        <v/>
      </c>
      <c r="AZ69" t="str">
        <f t="shared" si="195"/>
        <v/>
      </c>
      <c r="BA69" t="str">
        <f t="shared" si="196"/>
        <v/>
      </c>
      <c r="BB69" t="str">
        <f t="shared" si="197"/>
        <v/>
      </c>
      <c r="BC69" t="str">
        <f t="shared" si="198"/>
        <v/>
      </c>
      <c r="BD69" t="str">
        <f t="shared" si="199"/>
        <v/>
      </c>
      <c r="BE69" t="str">
        <f t="shared" si="200"/>
        <v/>
      </c>
      <c r="BF69" t="b">
        <f t="shared" si="201"/>
        <v>1</v>
      </c>
      <c r="BG69" t="b">
        <f t="shared" si="202"/>
        <v>0</v>
      </c>
      <c r="BH69" t="b">
        <f t="shared" si="203"/>
        <v>0</v>
      </c>
      <c r="BI69">
        <f t="shared" si="204"/>
        <v>0.01</v>
      </c>
      <c r="BJ69" t="str">
        <f t="shared" si="205"/>
        <v/>
      </c>
      <c r="BK69" t="str">
        <f t="shared" si="206"/>
        <v/>
      </c>
      <c r="BL69" t="str">
        <f t="shared" si="207"/>
        <v/>
      </c>
      <c r="BM69" t="str">
        <f t="shared" si="208"/>
        <v/>
      </c>
      <c r="BN69" t="str">
        <f t="shared" si="209"/>
        <v/>
      </c>
      <c r="BO69" t="str">
        <f t="shared" si="210"/>
        <v/>
      </c>
      <c r="BP69" t="str">
        <f t="shared" si="211"/>
        <v/>
      </c>
      <c r="BQ69" t="str">
        <f t="shared" si="212"/>
        <v/>
      </c>
      <c r="BR69" t="str">
        <f t="shared" si="213"/>
        <v/>
      </c>
      <c r="BS69" t="str">
        <f t="shared" si="214"/>
        <v/>
      </c>
      <c r="BT69" t="str">
        <f t="shared" si="215"/>
        <v/>
      </c>
      <c r="BU69" t="str">
        <f t="shared" si="216"/>
        <v/>
      </c>
      <c r="BV69" t="str">
        <f t="shared" si="217"/>
        <v/>
      </c>
      <c r="BW69" t="str">
        <f t="shared" si="218"/>
        <v/>
      </c>
      <c r="BX69" t="str">
        <f t="shared" si="219"/>
        <v/>
      </c>
      <c r="BY69" t="str">
        <f t="shared" si="220"/>
        <v/>
      </c>
      <c r="BZ69" t="str">
        <f t="shared" si="221"/>
        <v/>
      </c>
      <c r="CA69" t="str">
        <f t="shared" si="222"/>
        <v/>
      </c>
      <c r="CB69" t="str">
        <f t="shared" si="223"/>
        <v/>
      </c>
      <c r="CC69" t="str">
        <f t="shared" si="224"/>
        <v/>
      </c>
      <c r="CD69" t="str">
        <f t="shared" si="225"/>
        <v/>
      </c>
      <c r="CE69" t="str">
        <f t="shared" si="226"/>
        <v/>
      </c>
      <c r="CF69" t="str">
        <f t="shared" si="227"/>
        <v/>
      </c>
      <c r="CG69" t="str">
        <f t="shared" si="228"/>
        <v/>
      </c>
      <c r="CH69" t="str">
        <f t="shared" si="229"/>
        <v/>
      </c>
      <c r="CI69" t="str">
        <f t="shared" si="230"/>
        <v/>
      </c>
      <c r="CJ69" t="str">
        <f t="shared" si="231"/>
        <v/>
      </c>
      <c r="CK69" t="str">
        <f t="shared" si="232"/>
        <v/>
      </c>
      <c r="CL69" t="str">
        <f t="shared" si="233"/>
        <v/>
      </c>
      <c r="CM69" t="str">
        <f t="shared" si="234"/>
        <v/>
      </c>
      <c r="CN69" t="str">
        <f t="shared" si="235"/>
        <v/>
      </c>
      <c r="CO69" t="str">
        <f t="shared" si="236"/>
        <v/>
      </c>
      <c r="CP69" t="str">
        <f t="shared" si="237"/>
        <v/>
      </c>
      <c r="CQ69" t="str">
        <f t="shared" si="238"/>
        <v/>
      </c>
      <c r="CR69" t="str">
        <f t="shared" si="239"/>
        <v/>
      </c>
      <c r="CS69" t="str">
        <f t="shared" si="240"/>
        <v/>
      </c>
      <c r="CT69" t="str">
        <f t="shared" si="241"/>
        <v/>
      </c>
      <c r="CU69" t="str">
        <f t="shared" si="242"/>
        <v/>
      </c>
      <c r="CV69" t="str">
        <f t="shared" si="243"/>
        <v/>
      </c>
      <c r="CW69" t="str">
        <f t="shared" si="244"/>
        <v/>
      </c>
      <c r="CX69" t="str">
        <f t="shared" si="245"/>
        <v/>
      </c>
      <c r="CY69" t="str">
        <f t="shared" si="246"/>
        <v/>
      </c>
      <c r="CZ69" t="str">
        <f t="shared" si="247"/>
        <v/>
      </c>
      <c r="DA69" t="str">
        <f t="shared" si="248"/>
        <v/>
      </c>
      <c r="DB69" t="str">
        <f t="shared" si="249"/>
        <v/>
      </c>
      <c r="DC69" t="str">
        <f t="shared" si="250"/>
        <v/>
      </c>
      <c r="DD69" t="str">
        <f t="shared" si="251"/>
        <v/>
      </c>
      <c r="DE69" t="str">
        <f t="shared" si="252"/>
        <v/>
      </c>
      <c r="DF69" t="b">
        <f t="shared" si="253"/>
        <v>1</v>
      </c>
      <c r="DG69" t="b">
        <f t="shared" si="254"/>
        <v>0</v>
      </c>
      <c r="DH69" t="b">
        <f t="shared" si="255"/>
        <v>0</v>
      </c>
      <c r="DI69">
        <f t="shared" si="256"/>
        <v>0.1</v>
      </c>
      <c r="DJ69" t="str">
        <f t="shared" si="257"/>
        <v/>
      </c>
      <c r="DK69" t="str">
        <f t="shared" si="258"/>
        <v/>
      </c>
      <c r="DL69" t="str">
        <f t="shared" si="259"/>
        <v/>
      </c>
      <c r="DM69" t="str">
        <f t="shared" si="260"/>
        <v/>
      </c>
      <c r="DN69" t="str">
        <f t="shared" si="261"/>
        <v/>
      </c>
      <c r="DO69" t="str">
        <f t="shared" si="262"/>
        <v/>
      </c>
      <c r="DP69" t="str">
        <f t="shared" si="263"/>
        <v/>
      </c>
      <c r="DQ69" t="str">
        <f t="shared" si="264"/>
        <v/>
      </c>
      <c r="DR69" t="str">
        <f t="shared" si="265"/>
        <v/>
      </c>
      <c r="DS69" t="str">
        <f t="shared" si="266"/>
        <v/>
      </c>
      <c r="DT69" t="str">
        <f t="shared" si="267"/>
        <v/>
      </c>
      <c r="DU69" t="str">
        <f t="shared" si="268"/>
        <v/>
      </c>
      <c r="DV69" t="str">
        <f t="shared" si="269"/>
        <v/>
      </c>
      <c r="DW69" t="str">
        <f t="shared" si="270"/>
        <v/>
      </c>
      <c r="DX69" t="str">
        <f t="shared" si="271"/>
        <v/>
      </c>
      <c r="DY69" t="str">
        <f t="shared" si="272"/>
        <v/>
      </c>
      <c r="EA69" t="str">
        <f t="shared" si="273"/>
        <v/>
      </c>
      <c r="EB69" t="str">
        <f t="shared" si="274"/>
        <v/>
      </c>
      <c r="EC69" t="str">
        <f t="shared" si="275"/>
        <v/>
      </c>
      <c r="ED69" t="str">
        <f t="shared" si="276"/>
        <v/>
      </c>
      <c r="EE69" t="str">
        <f t="shared" si="277"/>
        <v/>
      </c>
      <c r="EF69" t="str">
        <f t="shared" si="278"/>
        <v/>
      </c>
      <c r="EG69" t="str">
        <f t="shared" si="279"/>
        <v/>
      </c>
      <c r="EH69" t="str">
        <f t="shared" si="280"/>
        <v/>
      </c>
      <c r="EI69" t="str">
        <f t="shared" si="281"/>
        <v/>
      </c>
      <c r="EJ69" t="str">
        <f t="shared" si="282"/>
        <v/>
      </c>
      <c r="EK69" t="str">
        <f t="shared" si="283"/>
        <v/>
      </c>
      <c r="EL69" t="str">
        <f t="shared" si="284"/>
        <v/>
      </c>
      <c r="EM69" t="str">
        <f t="shared" si="285"/>
        <v/>
      </c>
      <c r="EN69" t="str">
        <f t="shared" si="286"/>
        <v/>
      </c>
      <c r="EO69" t="str">
        <f t="shared" si="287"/>
        <v/>
      </c>
      <c r="EP69" t="str">
        <f t="shared" si="288"/>
        <v/>
      </c>
      <c r="ER69" t="str">
        <f t="shared" si="289"/>
        <v>25A-001.01.11.01.01.A.02Keren 81-100% functieverlies</v>
      </c>
      <c r="ES69" t="s">
        <v>6929</v>
      </c>
      <c r="ET69" t="b">
        <v>1</v>
      </c>
      <c r="EU69" t="s">
        <v>85</v>
      </c>
      <c r="EV69" t="b">
        <v>0</v>
      </c>
      <c r="EW69" t="b">
        <v>0</v>
      </c>
      <c r="EX69">
        <v>0.01</v>
      </c>
      <c r="EZ69">
        <v>0</v>
      </c>
      <c r="FA69">
        <v>0</v>
      </c>
      <c r="FC69">
        <v>50</v>
      </c>
      <c r="FD69">
        <v>6</v>
      </c>
      <c r="FF69">
        <v>0</v>
      </c>
      <c r="FG69">
        <v>0</v>
      </c>
      <c r="FI69">
        <v>0</v>
      </c>
      <c r="FJ69">
        <v>12</v>
      </c>
      <c r="FL69">
        <v>4.6257000000000001</v>
      </c>
      <c r="FM69">
        <v>0</v>
      </c>
      <c r="FO69" t="s">
        <v>8874</v>
      </c>
    </row>
    <row r="70" spans="1:171" x14ac:dyDescent="0.25">
      <c r="A70" t="s">
        <v>10762</v>
      </c>
      <c r="B70" t="str">
        <f t="shared" si="145"/>
        <v/>
      </c>
      <c r="C70" t="str">
        <f t="shared" si="146"/>
        <v/>
      </c>
      <c r="D70" t="str">
        <f t="shared" si="147"/>
        <v/>
      </c>
      <c r="E70" t="str">
        <f t="shared" si="148"/>
        <v/>
      </c>
      <c r="F70" t="str">
        <f t="shared" si="149"/>
        <v/>
      </c>
      <c r="G70" t="str">
        <f t="shared" si="150"/>
        <v/>
      </c>
      <c r="H70" t="str">
        <f t="shared" si="151"/>
        <v/>
      </c>
      <c r="I70" t="str">
        <f t="shared" si="152"/>
        <v/>
      </c>
      <c r="J70" t="str">
        <f t="shared" si="153"/>
        <v/>
      </c>
      <c r="K70" t="str">
        <f t="shared" si="154"/>
        <v/>
      </c>
      <c r="L70" t="str">
        <f t="shared" si="155"/>
        <v/>
      </c>
      <c r="M70" t="str">
        <f t="shared" si="156"/>
        <v/>
      </c>
      <c r="N70" t="str">
        <f t="shared" si="157"/>
        <v/>
      </c>
      <c r="O70" t="str">
        <f t="shared" si="158"/>
        <v/>
      </c>
      <c r="P70" t="str">
        <f t="shared" si="159"/>
        <v/>
      </c>
      <c r="Q70" t="str">
        <f t="shared" si="160"/>
        <v/>
      </c>
      <c r="R70" t="str">
        <f t="shared" si="161"/>
        <v/>
      </c>
      <c r="S70" t="str">
        <f t="shared" si="162"/>
        <v/>
      </c>
      <c r="T70" t="str">
        <f t="shared" si="163"/>
        <v/>
      </c>
      <c r="U70" t="str">
        <f t="shared" si="164"/>
        <v/>
      </c>
      <c r="V70" t="b">
        <f t="shared" si="165"/>
        <v>1</v>
      </c>
      <c r="W70" t="b">
        <f t="shared" si="166"/>
        <v>0</v>
      </c>
      <c r="X70" t="b">
        <f t="shared" si="167"/>
        <v>1</v>
      </c>
      <c r="Y70">
        <f t="shared" si="168"/>
        <v>1</v>
      </c>
      <c r="Z70" t="str">
        <f t="shared" si="169"/>
        <v/>
      </c>
      <c r="AA70" t="str">
        <f t="shared" si="170"/>
        <v/>
      </c>
      <c r="AB70" t="str">
        <f t="shared" si="171"/>
        <v/>
      </c>
      <c r="AC70" t="str">
        <f t="shared" si="172"/>
        <v/>
      </c>
      <c r="AD70" t="str">
        <f t="shared" si="173"/>
        <v/>
      </c>
      <c r="AE70" t="str">
        <f t="shared" si="174"/>
        <v/>
      </c>
      <c r="AF70" t="str">
        <f t="shared" si="175"/>
        <v/>
      </c>
      <c r="AG70" t="str">
        <f t="shared" si="176"/>
        <v/>
      </c>
      <c r="AH70" t="str">
        <f t="shared" si="177"/>
        <v/>
      </c>
      <c r="AI70" t="str">
        <f t="shared" si="178"/>
        <v/>
      </c>
      <c r="AJ70" t="str">
        <f t="shared" si="179"/>
        <v/>
      </c>
      <c r="AK70" t="str">
        <f t="shared" si="180"/>
        <v/>
      </c>
      <c r="AL70" t="str">
        <f t="shared" si="181"/>
        <v/>
      </c>
      <c r="AM70" t="str">
        <f t="shared" si="182"/>
        <v/>
      </c>
      <c r="AN70" t="str">
        <f t="shared" si="183"/>
        <v/>
      </c>
      <c r="AO70" t="str">
        <f t="shared" si="184"/>
        <v/>
      </c>
      <c r="AP70" t="str">
        <f t="shared" si="185"/>
        <v/>
      </c>
      <c r="AQ70" t="str">
        <f t="shared" si="186"/>
        <v/>
      </c>
      <c r="AR70" t="str">
        <f t="shared" si="187"/>
        <v/>
      </c>
      <c r="AS70" t="str">
        <f t="shared" si="188"/>
        <v/>
      </c>
      <c r="AT70" t="str">
        <f t="shared" si="189"/>
        <v/>
      </c>
      <c r="AU70" t="str">
        <f t="shared" si="190"/>
        <v/>
      </c>
      <c r="AV70" t="str">
        <f t="shared" si="191"/>
        <v/>
      </c>
      <c r="AW70" t="str">
        <f t="shared" si="192"/>
        <v/>
      </c>
      <c r="AX70" t="str">
        <f t="shared" si="193"/>
        <v/>
      </c>
      <c r="AY70" t="str">
        <f t="shared" si="194"/>
        <v/>
      </c>
      <c r="AZ70" t="str">
        <f t="shared" si="195"/>
        <v/>
      </c>
      <c r="BA70" t="str">
        <f t="shared" si="196"/>
        <v/>
      </c>
      <c r="BB70" t="str">
        <f t="shared" si="197"/>
        <v/>
      </c>
      <c r="BC70" t="str">
        <f t="shared" si="198"/>
        <v/>
      </c>
      <c r="BD70" t="str">
        <f t="shared" si="199"/>
        <v/>
      </c>
      <c r="BE70" t="str">
        <f t="shared" si="200"/>
        <v/>
      </c>
      <c r="BF70" t="b">
        <f t="shared" si="201"/>
        <v>1</v>
      </c>
      <c r="BG70" t="b">
        <f t="shared" si="202"/>
        <v>0</v>
      </c>
      <c r="BH70" t="b">
        <f t="shared" si="203"/>
        <v>0</v>
      </c>
      <c r="BI70">
        <f t="shared" si="204"/>
        <v>0.01</v>
      </c>
      <c r="BJ70" t="str">
        <f t="shared" si="205"/>
        <v/>
      </c>
      <c r="BK70" t="str">
        <f t="shared" si="206"/>
        <v/>
      </c>
      <c r="BL70" t="str">
        <f t="shared" si="207"/>
        <v/>
      </c>
      <c r="BM70" t="str">
        <f t="shared" si="208"/>
        <v/>
      </c>
      <c r="BN70" t="str">
        <f t="shared" si="209"/>
        <v/>
      </c>
      <c r="BO70" t="str">
        <f t="shared" si="210"/>
        <v/>
      </c>
      <c r="BP70" t="str">
        <f t="shared" si="211"/>
        <v/>
      </c>
      <c r="BQ70" t="str">
        <f t="shared" si="212"/>
        <v/>
      </c>
      <c r="BR70" t="str">
        <f t="shared" si="213"/>
        <v/>
      </c>
      <c r="BS70" t="str">
        <f t="shared" si="214"/>
        <v/>
      </c>
      <c r="BT70" t="str">
        <f t="shared" si="215"/>
        <v/>
      </c>
      <c r="BU70" t="str">
        <f t="shared" si="216"/>
        <v/>
      </c>
      <c r="BV70" t="str">
        <f t="shared" si="217"/>
        <v/>
      </c>
      <c r="BW70" t="str">
        <f t="shared" si="218"/>
        <v/>
      </c>
      <c r="BX70" t="str">
        <f t="shared" si="219"/>
        <v/>
      </c>
      <c r="BY70" t="str">
        <f t="shared" si="220"/>
        <v/>
      </c>
      <c r="BZ70" t="str">
        <f t="shared" si="221"/>
        <v/>
      </c>
      <c r="CA70" t="str">
        <f t="shared" si="222"/>
        <v/>
      </c>
      <c r="CB70" t="str">
        <f t="shared" si="223"/>
        <v/>
      </c>
      <c r="CC70" t="str">
        <f t="shared" si="224"/>
        <v/>
      </c>
      <c r="CD70" t="str">
        <f t="shared" si="225"/>
        <v/>
      </c>
      <c r="CE70" t="str">
        <f t="shared" si="226"/>
        <v/>
      </c>
      <c r="CF70" t="str">
        <f t="shared" si="227"/>
        <v/>
      </c>
      <c r="CG70" t="str">
        <f t="shared" si="228"/>
        <v/>
      </c>
      <c r="CH70" t="str">
        <f t="shared" si="229"/>
        <v/>
      </c>
      <c r="CI70" t="str">
        <f t="shared" si="230"/>
        <v/>
      </c>
      <c r="CJ70" t="str">
        <f t="shared" si="231"/>
        <v/>
      </c>
      <c r="CK70" t="str">
        <f t="shared" si="232"/>
        <v/>
      </c>
      <c r="CL70" t="str">
        <f t="shared" si="233"/>
        <v/>
      </c>
      <c r="CM70" t="str">
        <f t="shared" si="234"/>
        <v/>
      </c>
      <c r="CN70" t="str">
        <f t="shared" si="235"/>
        <v/>
      </c>
      <c r="CO70" t="str">
        <f t="shared" si="236"/>
        <v/>
      </c>
      <c r="CP70" t="str">
        <f t="shared" si="237"/>
        <v/>
      </c>
      <c r="CQ70" t="str">
        <f t="shared" si="238"/>
        <v/>
      </c>
      <c r="CR70" t="str">
        <f t="shared" si="239"/>
        <v/>
      </c>
      <c r="CS70" t="str">
        <f t="shared" si="240"/>
        <v/>
      </c>
      <c r="CT70" t="str">
        <f t="shared" si="241"/>
        <v/>
      </c>
      <c r="CU70" t="str">
        <f t="shared" si="242"/>
        <v/>
      </c>
      <c r="CV70" t="str">
        <f t="shared" si="243"/>
        <v/>
      </c>
      <c r="CW70" t="str">
        <f t="shared" si="244"/>
        <v/>
      </c>
      <c r="CX70" t="str">
        <f t="shared" si="245"/>
        <v/>
      </c>
      <c r="CY70" t="str">
        <f t="shared" si="246"/>
        <v/>
      </c>
      <c r="CZ70" t="str">
        <f t="shared" si="247"/>
        <v/>
      </c>
      <c r="DA70" t="str">
        <f t="shared" si="248"/>
        <v/>
      </c>
      <c r="DB70" t="str">
        <f t="shared" si="249"/>
        <v/>
      </c>
      <c r="DC70" t="str">
        <f t="shared" si="250"/>
        <v/>
      </c>
      <c r="DD70" t="str">
        <f t="shared" si="251"/>
        <v/>
      </c>
      <c r="DE70" t="str">
        <f t="shared" si="252"/>
        <v/>
      </c>
      <c r="DF70" t="b">
        <f t="shared" si="253"/>
        <v>1</v>
      </c>
      <c r="DG70" t="b">
        <f t="shared" si="254"/>
        <v>0</v>
      </c>
      <c r="DH70" t="b">
        <f t="shared" si="255"/>
        <v>0</v>
      </c>
      <c r="DI70">
        <f t="shared" si="256"/>
        <v>0.1</v>
      </c>
      <c r="DJ70" t="str">
        <f t="shared" si="257"/>
        <v/>
      </c>
      <c r="DK70" t="str">
        <f t="shared" si="258"/>
        <v/>
      </c>
      <c r="DL70" t="str">
        <f t="shared" si="259"/>
        <v/>
      </c>
      <c r="DM70" t="str">
        <f t="shared" si="260"/>
        <v/>
      </c>
      <c r="DN70" t="str">
        <f t="shared" si="261"/>
        <v/>
      </c>
      <c r="DO70" t="str">
        <f t="shared" si="262"/>
        <v/>
      </c>
      <c r="DP70" t="str">
        <f t="shared" si="263"/>
        <v/>
      </c>
      <c r="DQ70" t="str">
        <f t="shared" si="264"/>
        <v/>
      </c>
      <c r="DR70" t="str">
        <f t="shared" si="265"/>
        <v/>
      </c>
      <c r="DS70" t="str">
        <f t="shared" si="266"/>
        <v/>
      </c>
      <c r="DT70" t="str">
        <f t="shared" si="267"/>
        <v/>
      </c>
      <c r="DU70" t="str">
        <f t="shared" si="268"/>
        <v/>
      </c>
      <c r="DV70" t="str">
        <f t="shared" si="269"/>
        <v/>
      </c>
      <c r="DW70" t="str">
        <f t="shared" si="270"/>
        <v/>
      </c>
      <c r="DX70" t="str">
        <f t="shared" si="271"/>
        <v/>
      </c>
      <c r="DY70" t="str">
        <f t="shared" si="272"/>
        <v/>
      </c>
      <c r="EA70" t="str">
        <f t="shared" si="273"/>
        <v/>
      </c>
      <c r="EB70" t="str">
        <f t="shared" si="274"/>
        <v/>
      </c>
      <c r="EC70" t="str">
        <f t="shared" si="275"/>
        <v/>
      </c>
      <c r="ED70" t="str">
        <f t="shared" si="276"/>
        <v/>
      </c>
      <c r="EE70" t="str">
        <f t="shared" si="277"/>
        <v/>
      </c>
      <c r="EF70" t="str">
        <f t="shared" si="278"/>
        <v/>
      </c>
      <c r="EG70" t="str">
        <f t="shared" si="279"/>
        <v/>
      </c>
      <c r="EH70" t="str">
        <f t="shared" si="280"/>
        <v/>
      </c>
      <c r="EI70" t="str">
        <f t="shared" si="281"/>
        <v/>
      </c>
      <c r="EJ70" t="str">
        <f t="shared" si="282"/>
        <v/>
      </c>
      <c r="EK70" t="str">
        <f t="shared" si="283"/>
        <v/>
      </c>
      <c r="EL70" t="str">
        <f t="shared" si="284"/>
        <v/>
      </c>
      <c r="EM70" t="str">
        <f t="shared" si="285"/>
        <v/>
      </c>
      <c r="EN70" t="str">
        <f t="shared" si="286"/>
        <v/>
      </c>
      <c r="EO70" t="str">
        <f t="shared" si="287"/>
        <v/>
      </c>
      <c r="EP70" t="str">
        <f t="shared" si="288"/>
        <v/>
      </c>
      <c r="ER70" t="str">
        <f t="shared" si="289"/>
        <v>25A-001.01.11.05.01.A.01Keren 81-100% functieverlies</v>
      </c>
      <c r="ES70" t="s">
        <v>6926</v>
      </c>
      <c r="ET70" t="b">
        <v>1</v>
      </c>
      <c r="EU70" t="s">
        <v>85</v>
      </c>
      <c r="EV70" t="b">
        <v>0</v>
      </c>
      <c r="EW70" t="b">
        <v>0</v>
      </c>
      <c r="EX70">
        <v>0.01</v>
      </c>
      <c r="EZ70">
        <v>0</v>
      </c>
      <c r="FA70">
        <v>0</v>
      </c>
      <c r="FC70">
        <v>50</v>
      </c>
      <c r="FD70">
        <v>6</v>
      </c>
      <c r="FF70">
        <v>0</v>
      </c>
      <c r="FG70">
        <v>0</v>
      </c>
      <c r="FI70">
        <v>0</v>
      </c>
      <c r="FJ70">
        <v>12</v>
      </c>
      <c r="FL70">
        <v>4.6257000000000001</v>
      </c>
      <c r="FM70">
        <v>0</v>
      </c>
      <c r="FO70" t="s">
        <v>8874</v>
      </c>
    </row>
    <row r="71" spans="1:171" x14ac:dyDescent="0.25">
      <c r="A71" t="s">
        <v>10786</v>
      </c>
      <c r="B71" t="str">
        <f t="shared" si="145"/>
        <v/>
      </c>
      <c r="C71" t="str">
        <f t="shared" si="146"/>
        <v/>
      </c>
      <c r="D71" t="str">
        <f t="shared" si="147"/>
        <v/>
      </c>
      <c r="E71" t="str">
        <f t="shared" si="148"/>
        <v/>
      </c>
      <c r="F71" t="str">
        <f t="shared" si="149"/>
        <v/>
      </c>
      <c r="G71" t="str">
        <f t="shared" si="150"/>
        <v/>
      </c>
      <c r="H71" t="str">
        <f t="shared" si="151"/>
        <v/>
      </c>
      <c r="I71" t="str">
        <f t="shared" si="152"/>
        <v/>
      </c>
      <c r="J71" t="str">
        <f t="shared" si="153"/>
        <v/>
      </c>
      <c r="K71" t="str">
        <f t="shared" si="154"/>
        <v/>
      </c>
      <c r="L71" t="str">
        <f t="shared" si="155"/>
        <v/>
      </c>
      <c r="M71" t="str">
        <f t="shared" si="156"/>
        <v/>
      </c>
      <c r="N71" t="str">
        <f t="shared" si="157"/>
        <v/>
      </c>
      <c r="O71" t="str">
        <f t="shared" si="158"/>
        <v/>
      </c>
      <c r="P71" t="str">
        <f t="shared" si="159"/>
        <v/>
      </c>
      <c r="Q71" t="str">
        <f t="shared" si="160"/>
        <v/>
      </c>
      <c r="R71" t="str">
        <f t="shared" si="161"/>
        <v/>
      </c>
      <c r="S71" t="str">
        <f t="shared" si="162"/>
        <v/>
      </c>
      <c r="T71" t="str">
        <f t="shared" si="163"/>
        <v/>
      </c>
      <c r="U71" t="str">
        <f t="shared" si="164"/>
        <v/>
      </c>
      <c r="V71" t="b">
        <f t="shared" si="165"/>
        <v>1</v>
      </c>
      <c r="W71" t="b">
        <f t="shared" si="166"/>
        <v>0</v>
      </c>
      <c r="X71" t="b">
        <f t="shared" si="167"/>
        <v>0</v>
      </c>
      <c r="Y71">
        <f t="shared" si="168"/>
        <v>1</v>
      </c>
      <c r="Z71" t="str">
        <f t="shared" si="169"/>
        <v/>
      </c>
      <c r="AA71" t="str">
        <f t="shared" si="170"/>
        <v/>
      </c>
      <c r="AB71" t="str">
        <f t="shared" si="171"/>
        <v/>
      </c>
      <c r="AC71" t="str">
        <f t="shared" si="172"/>
        <v/>
      </c>
      <c r="AD71" t="str">
        <f t="shared" si="173"/>
        <v/>
      </c>
      <c r="AE71" t="str">
        <f t="shared" si="174"/>
        <v/>
      </c>
      <c r="AF71" t="str">
        <f t="shared" si="175"/>
        <v/>
      </c>
      <c r="AG71" t="str">
        <f t="shared" si="176"/>
        <v/>
      </c>
      <c r="AH71" t="str">
        <f t="shared" si="177"/>
        <v/>
      </c>
      <c r="AI71" t="str">
        <f t="shared" si="178"/>
        <v/>
      </c>
      <c r="AJ71" t="str">
        <f t="shared" si="179"/>
        <v/>
      </c>
      <c r="AK71" t="str">
        <f t="shared" si="180"/>
        <v/>
      </c>
      <c r="AL71" t="str">
        <f t="shared" si="181"/>
        <v/>
      </c>
      <c r="AM71" t="str">
        <f t="shared" si="182"/>
        <v/>
      </c>
      <c r="AN71" t="str">
        <f t="shared" si="183"/>
        <v/>
      </c>
      <c r="AO71" t="str">
        <f t="shared" si="184"/>
        <v/>
      </c>
      <c r="AP71" t="str">
        <f t="shared" si="185"/>
        <v/>
      </c>
      <c r="AQ71" t="str">
        <f t="shared" si="186"/>
        <v/>
      </c>
      <c r="AR71" t="str">
        <f t="shared" si="187"/>
        <v/>
      </c>
      <c r="AS71" t="str">
        <f t="shared" si="188"/>
        <v/>
      </c>
      <c r="AT71" t="str">
        <f t="shared" si="189"/>
        <v/>
      </c>
      <c r="AU71" t="str">
        <f t="shared" si="190"/>
        <v/>
      </c>
      <c r="AV71" t="str">
        <f t="shared" si="191"/>
        <v/>
      </c>
      <c r="AW71" t="str">
        <f t="shared" si="192"/>
        <v/>
      </c>
      <c r="AX71" t="str">
        <f t="shared" si="193"/>
        <v/>
      </c>
      <c r="AY71" t="str">
        <f t="shared" si="194"/>
        <v/>
      </c>
      <c r="AZ71" t="str">
        <f t="shared" si="195"/>
        <v/>
      </c>
      <c r="BA71" t="str">
        <f t="shared" si="196"/>
        <v/>
      </c>
      <c r="BB71" t="str">
        <f t="shared" si="197"/>
        <v/>
      </c>
      <c r="BC71" t="str">
        <f t="shared" si="198"/>
        <v/>
      </c>
      <c r="BD71" t="str">
        <f t="shared" si="199"/>
        <v/>
      </c>
      <c r="BE71" t="str">
        <f t="shared" si="200"/>
        <v/>
      </c>
      <c r="BF71" t="b">
        <f t="shared" si="201"/>
        <v>1</v>
      </c>
      <c r="BG71" t="b">
        <f t="shared" si="202"/>
        <v>0</v>
      </c>
      <c r="BH71" t="b">
        <f t="shared" si="203"/>
        <v>0</v>
      </c>
      <c r="BI71">
        <f t="shared" si="204"/>
        <v>0.01</v>
      </c>
      <c r="BJ71" t="str">
        <f t="shared" si="205"/>
        <v/>
      </c>
      <c r="BK71" t="str">
        <f t="shared" si="206"/>
        <v/>
      </c>
      <c r="BL71" t="str">
        <f t="shared" si="207"/>
        <v/>
      </c>
      <c r="BM71" t="str">
        <f t="shared" si="208"/>
        <v/>
      </c>
      <c r="BN71" t="str">
        <f t="shared" si="209"/>
        <v/>
      </c>
      <c r="BO71" t="str">
        <f t="shared" si="210"/>
        <v/>
      </c>
      <c r="BP71" t="str">
        <f t="shared" si="211"/>
        <v/>
      </c>
      <c r="BQ71" t="str">
        <f t="shared" si="212"/>
        <v/>
      </c>
      <c r="BR71" t="str">
        <f t="shared" si="213"/>
        <v/>
      </c>
      <c r="BS71" t="str">
        <f t="shared" si="214"/>
        <v/>
      </c>
      <c r="BT71" t="str">
        <f t="shared" si="215"/>
        <v/>
      </c>
      <c r="BU71" t="str">
        <f t="shared" si="216"/>
        <v/>
      </c>
      <c r="BV71" t="str">
        <f t="shared" si="217"/>
        <v/>
      </c>
      <c r="BW71" t="str">
        <f t="shared" si="218"/>
        <v/>
      </c>
      <c r="BX71" t="str">
        <f t="shared" si="219"/>
        <v/>
      </c>
      <c r="BY71" t="str">
        <f t="shared" si="220"/>
        <v/>
      </c>
      <c r="BZ71" t="str">
        <f t="shared" si="221"/>
        <v/>
      </c>
      <c r="CA71" t="str">
        <f t="shared" si="222"/>
        <v/>
      </c>
      <c r="CB71" t="str">
        <f t="shared" si="223"/>
        <v/>
      </c>
      <c r="CC71" t="str">
        <f t="shared" si="224"/>
        <v/>
      </c>
      <c r="CD71" t="str">
        <f t="shared" si="225"/>
        <v/>
      </c>
      <c r="CE71" t="str">
        <f t="shared" si="226"/>
        <v/>
      </c>
      <c r="CF71" t="str">
        <f t="shared" si="227"/>
        <v/>
      </c>
      <c r="CG71" t="str">
        <f t="shared" si="228"/>
        <v/>
      </c>
      <c r="CH71" t="str">
        <f t="shared" si="229"/>
        <v/>
      </c>
      <c r="CI71" t="str">
        <f t="shared" si="230"/>
        <v/>
      </c>
      <c r="CJ71" t="str">
        <f t="shared" si="231"/>
        <v/>
      </c>
      <c r="CK71" t="str">
        <f t="shared" si="232"/>
        <v/>
      </c>
      <c r="CL71" t="str">
        <f t="shared" si="233"/>
        <v/>
      </c>
      <c r="CM71" t="str">
        <f t="shared" si="234"/>
        <v/>
      </c>
      <c r="CN71" t="str">
        <f t="shared" si="235"/>
        <v/>
      </c>
      <c r="CO71" t="str">
        <f t="shared" si="236"/>
        <v/>
      </c>
      <c r="CP71" t="str">
        <f t="shared" si="237"/>
        <v/>
      </c>
      <c r="CQ71" t="str">
        <f t="shared" si="238"/>
        <v/>
      </c>
      <c r="CR71" t="str">
        <f t="shared" si="239"/>
        <v/>
      </c>
      <c r="CS71" t="str">
        <f t="shared" si="240"/>
        <v/>
      </c>
      <c r="CT71" t="str">
        <f t="shared" si="241"/>
        <v/>
      </c>
      <c r="CU71" t="str">
        <f t="shared" si="242"/>
        <v/>
      </c>
      <c r="CV71" t="str">
        <f t="shared" si="243"/>
        <v/>
      </c>
      <c r="CW71" t="str">
        <f t="shared" si="244"/>
        <v/>
      </c>
      <c r="CX71" t="str">
        <f t="shared" si="245"/>
        <v/>
      </c>
      <c r="CY71" t="str">
        <f t="shared" si="246"/>
        <v/>
      </c>
      <c r="CZ71" t="str">
        <f t="shared" si="247"/>
        <v/>
      </c>
      <c r="DA71" t="str">
        <f t="shared" si="248"/>
        <v/>
      </c>
      <c r="DB71" t="str">
        <f t="shared" si="249"/>
        <v/>
      </c>
      <c r="DC71" t="str">
        <f t="shared" si="250"/>
        <v/>
      </c>
      <c r="DD71" t="str">
        <f t="shared" si="251"/>
        <v/>
      </c>
      <c r="DE71" t="str">
        <f t="shared" si="252"/>
        <v/>
      </c>
      <c r="DF71" t="b">
        <f t="shared" si="253"/>
        <v>1</v>
      </c>
      <c r="DG71" t="b">
        <f t="shared" si="254"/>
        <v>0</v>
      </c>
      <c r="DH71" t="b">
        <f t="shared" si="255"/>
        <v>0</v>
      </c>
      <c r="DI71">
        <f t="shared" si="256"/>
        <v>0.1</v>
      </c>
      <c r="DJ71" t="str">
        <f t="shared" si="257"/>
        <v/>
      </c>
      <c r="DK71" t="str">
        <f t="shared" si="258"/>
        <v/>
      </c>
      <c r="DL71" t="str">
        <f t="shared" si="259"/>
        <v/>
      </c>
      <c r="DM71" t="str">
        <f t="shared" si="260"/>
        <v/>
      </c>
      <c r="DN71" t="str">
        <f t="shared" si="261"/>
        <v/>
      </c>
      <c r="DO71" t="str">
        <f t="shared" si="262"/>
        <v/>
      </c>
      <c r="DP71" t="str">
        <f t="shared" si="263"/>
        <v/>
      </c>
      <c r="DQ71" t="str">
        <f t="shared" si="264"/>
        <v/>
      </c>
      <c r="DR71" t="str">
        <f t="shared" si="265"/>
        <v/>
      </c>
      <c r="DS71" t="str">
        <f t="shared" si="266"/>
        <v/>
      </c>
      <c r="DT71" t="str">
        <f t="shared" si="267"/>
        <v/>
      </c>
      <c r="DU71" t="str">
        <f t="shared" si="268"/>
        <v/>
      </c>
      <c r="DV71" t="str">
        <f t="shared" si="269"/>
        <v/>
      </c>
      <c r="DW71" t="str">
        <f t="shared" si="270"/>
        <v/>
      </c>
      <c r="DX71" t="str">
        <f t="shared" si="271"/>
        <v/>
      </c>
      <c r="DY71" t="str">
        <f t="shared" si="272"/>
        <v/>
      </c>
      <c r="EA71" t="str">
        <f t="shared" si="273"/>
        <v/>
      </c>
      <c r="EB71" t="str">
        <f t="shared" si="274"/>
        <v/>
      </c>
      <c r="EC71" t="str">
        <f t="shared" si="275"/>
        <v/>
      </c>
      <c r="ED71" t="str">
        <f t="shared" si="276"/>
        <v/>
      </c>
      <c r="EE71" t="str">
        <f t="shared" si="277"/>
        <v/>
      </c>
      <c r="EF71" t="str">
        <f t="shared" si="278"/>
        <v/>
      </c>
      <c r="EG71" t="str">
        <f t="shared" si="279"/>
        <v/>
      </c>
      <c r="EH71" t="str">
        <f t="shared" si="280"/>
        <v/>
      </c>
      <c r="EI71" t="str">
        <f t="shared" si="281"/>
        <v/>
      </c>
      <c r="EJ71" t="str">
        <f t="shared" si="282"/>
        <v/>
      </c>
      <c r="EK71" t="str">
        <f t="shared" si="283"/>
        <v/>
      </c>
      <c r="EL71" t="str">
        <f t="shared" si="284"/>
        <v/>
      </c>
      <c r="EM71" t="str">
        <f t="shared" si="285"/>
        <v/>
      </c>
      <c r="EN71" t="str">
        <f t="shared" si="286"/>
        <v/>
      </c>
      <c r="EO71" t="str">
        <f t="shared" si="287"/>
        <v/>
      </c>
      <c r="EP71" t="str">
        <f t="shared" si="288"/>
        <v/>
      </c>
      <c r="ER71" t="str">
        <f t="shared" si="289"/>
        <v>25A-001.01.11.05.01.A.01Spuien 0-20% functieverlies</v>
      </c>
      <c r="ES71" t="s">
        <v>6926</v>
      </c>
      <c r="ET71" t="b">
        <v>1</v>
      </c>
      <c r="EU71" t="s">
        <v>89</v>
      </c>
      <c r="EV71" t="b">
        <v>0</v>
      </c>
      <c r="EW71" t="b">
        <v>1</v>
      </c>
      <c r="EX71">
        <v>1</v>
      </c>
      <c r="EZ71">
        <v>0</v>
      </c>
      <c r="FA71">
        <v>0</v>
      </c>
      <c r="FC71">
        <v>50</v>
      </c>
      <c r="FD71">
        <v>6</v>
      </c>
      <c r="FF71">
        <v>0</v>
      </c>
      <c r="FG71">
        <v>0</v>
      </c>
      <c r="FI71">
        <v>0</v>
      </c>
      <c r="FJ71">
        <v>12</v>
      </c>
      <c r="FL71">
        <v>4.6257000000000001</v>
      </c>
      <c r="FM71">
        <v>0</v>
      </c>
      <c r="FO71" t="s">
        <v>89</v>
      </c>
    </row>
    <row r="72" spans="1:171" x14ac:dyDescent="0.25">
      <c r="A72" t="s">
        <v>10787</v>
      </c>
      <c r="B72" t="str">
        <f t="shared" si="145"/>
        <v/>
      </c>
      <c r="C72" t="str">
        <f t="shared" si="146"/>
        <v/>
      </c>
      <c r="D72" t="str">
        <f t="shared" si="147"/>
        <v/>
      </c>
      <c r="E72" t="str">
        <f t="shared" si="148"/>
        <v/>
      </c>
      <c r="F72" t="str">
        <f t="shared" si="149"/>
        <v/>
      </c>
      <c r="G72" t="str">
        <f t="shared" si="150"/>
        <v/>
      </c>
      <c r="H72" t="str">
        <f t="shared" si="151"/>
        <v/>
      </c>
      <c r="I72" t="str">
        <f t="shared" si="152"/>
        <v/>
      </c>
      <c r="J72" t="str">
        <f t="shared" si="153"/>
        <v/>
      </c>
      <c r="K72" t="str">
        <f t="shared" si="154"/>
        <v/>
      </c>
      <c r="L72" t="str">
        <f t="shared" si="155"/>
        <v/>
      </c>
      <c r="M72" t="str">
        <f t="shared" si="156"/>
        <v/>
      </c>
      <c r="N72" t="str">
        <f t="shared" si="157"/>
        <v/>
      </c>
      <c r="O72" t="str">
        <f t="shared" si="158"/>
        <v/>
      </c>
      <c r="P72" t="str">
        <f t="shared" si="159"/>
        <v/>
      </c>
      <c r="Q72" t="str">
        <f t="shared" si="160"/>
        <v/>
      </c>
      <c r="R72" t="str">
        <f t="shared" si="161"/>
        <v/>
      </c>
      <c r="S72" t="str">
        <f t="shared" si="162"/>
        <v/>
      </c>
      <c r="T72" t="str">
        <f t="shared" si="163"/>
        <v/>
      </c>
      <c r="U72" t="str">
        <f t="shared" si="164"/>
        <v/>
      </c>
      <c r="V72" t="b">
        <f t="shared" si="165"/>
        <v>1</v>
      </c>
      <c r="W72" t="b">
        <f t="shared" si="166"/>
        <v>0</v>
      </c>
      <c r="X72" t="b">
        <f t="shared" si="167"/>
        <v>0</v>
      </c>
      <c r="Y72">
        <f t="shared" si="168"/>
        <v>1</v>
      </c>
      <c r="Z72" t="str">
        <f t="shared" si="169"/>
        <v/>
      </c>
      <c r="AA72" t="str">
        <f t="shared" si="170"/>
        <v/>
      </c>
      <c r="AB72" t="str">
        <f t="shared" si="171"/>
        <v/>
      </c>
      <c r="AC72" t="str">
        <f t="shared" si="172"/>
        <v/>
      </c>
      <c r="AD72" t="str">
        <f t="shared" si="173"/>
        <v/>
      </c>
      <c r="AE72" t="str">
        <f t="shared" si="174"/>
        <v/>
      </c>
      <c r="AF72" t="str">
        <f t="shared" si="175"/>
        <v/>
      </c>
      <c r="AG72" t="str">
        <f t="shared" si="176"/>
        <v/>
      </c>
      <c r="AH72" t="str">
        <f t="shared" si="177"/>
        <v/>
      </c>
      <c r="AI72" t="str">
        <f t="shared" si="178"/>
        <v/>
      </c>
      <c r="AJ72" t="str">
        <f t="shared" si="179"/>
        <v/>
      </c>
      <c r="AK72" t="str">
        <f t="shared" si="180"/>
        <v/>
      </c>
      <c r="AL72" t="str">
        <f t="shared" si="181"/>
        <v/>
      </c>
      <c r="AM72" t="str">
        <f t="shared" si="182"/>
        <v/>
      </c>
      <c r="AN72" t="str">
        <f t="shared" si="183"/>
        <v/>
      </c>
      <c r="AO72" t="str">
        <f t="shared" si="184"/>
        <v/>
      </c>
      <c r="AP72" t="str">
        <f t="shared" si="185"/>
        <v/>
      </c>
      <c r="AQ72" t="str">
        <f t="shared" si="186"/>
        <v/>
      </c>
      <c r="AR72" t="str">
        <f t="shared" si="187"/>
        <v/>
      </c>
      <c r="AS72" t="str">
        <f t="shared" si="188"/>
        <v/>
      </c>
      <c r="AT72" t="str">
        <f t="shared" si="189"/>
        <v/>
      </c>
      <c r="AU72" t="str">
        <f t="shared" si="190"/>
        <v/>
      </c>
      <c r="AV72" t="str">
        <f t="shared" si="191"/>
        <v/>
      </c>
      <c r="AW72" t="str">
        <f t="shared" si="192"/>
        <v/>
      </c>
      <c r="AX72" t="str">
        <f t="shared" si="193"/>
        <v/>
      </c>
      <c r="AY72" t="str">
        <f t="shared" si="194"/>
        <v/>
      </c>
      <c r="AZ72" t="str">
        <f t="shared" si="195"/>
        <v/>
      </c>
      <c r="BA72" t="str">
        <f t="shared" si="196"/>
        <v/>
      </c>
      <c r="BB72" t="str">
        <f t="shared" si="197"/>
        <v/>
      </c>
      <c r="BC72" t="str">
        <f t="shared" si="198"/>
        <v/>
      </c>
      <c r="BD72" t="str">
        <f t="shared" si="199"/>
        <v/>
      </c>
      <c r="BE72" t="str">
        <f t="shared" si="200"/>
        <v/>
      </c>
      <c r="BF72" t="b">
        <f t="shared" si="201"/>
        <v>1</v>
      </c>
      <c r="BG72" t="b">
        <f t="shared" si="202"/>
        <v>0</v>
      </c>
      <c r="BH72" t="b">
        <f t="shared" si="203"/>
        <v>0</v>
      </c>
      <c r="BI72">
        <f t="shared" si="204"/>
        <v>0.01</v>
      </c>
      <c r="BJ72" t="str">
        <f t="shared" si="205"/>
        <v/>
      </c>
      <c r="BK72" t="str">
        <f t="shared" si="206"/>
        <v/>
      </c>
      <c r="BL72" t="str">
        <f t="shared" si="207"/>
        <v/>
      </c>
      <c r="BM72" t="str">
        <f t="shared" si="208"/>
        <v/>
      </c>
      <c r="BN72" t="str">
        <f t="shared" si="209"/>
        <v/>
      </c>
      <c r="BO72" t="str">
        <f t="shared" si="210"/>
        <v/>
      </c>
      <c r="BP72" t="str">
        <f t="shared" si="211"/>
        <v/>
      </c>
      <c r="BQ72" t="str">
        <f t="shared" si="212"/>
        <v/>
      </c>
      <c r="BR72" t="str">
        <f t="shared" si="213"/>
        <v/>
      </c>
      <c r="BS72" t="str">
        <f t="shared" si="214"/>
        <v/>
      </c>
      <c r="BT72" t="str">
        <f t="shared" si="215"/>
        <v/>
      </c>
      <c r="BU72" t="str">
        <f t="shared" si="216"/>
        <v/>
      </c>
      <c r="BV72" t="str">
        <f t="shared" si="217"/>
        <v/>
      </c>
      <c r="BW72" t="str">
        <f t="shared" si="218"/>
        <v/>
      </c>
      <c r="BX72" t="str">
        <f t="shared" si="219"/>
        <v/>
      </c>
      <c r="BY72" t="str">
        <f t="shared" si="220"/>
        <v/>
      </c>
      <c r="BZ72" t="str">
        <f t="shared" si="221"/>
        <v/>
      </c>
      <c r="CA72" t="str">
        <f t="shared" si="222"/>
        <v/>
      </c>
      <c r="CB72" t="str">
        <f t="shared" si="223"/>
        <v/>
      </c>
      <c r="CC72" t="str">
        <f t="shared" si="224"/>
        <v/>
      </c>
      <c r="CD72" t="str">
        <f t="shared" si="225"/>
        <v/>
      </c>
      <c r="CE72" t="str">
        <f t="shared" si="226"/>
        <v/>
      </c>
      <c r="CF72" t="str">
        <f t="shared" si="227"/>
        <v/>
      </c>
      <c r="CG72" t="str">
        <f t="shared" si="228"/>
        <v/>
      </c>
      <c r="CH72" t="str">
        <f t="shared" si="229"/>
        <v/>
      </c>
      <c r="CI72" t="str">
        <f t="shared" si="230"/>
        <v/>
      </c>
      <c r="CJ72" t="str">
        <f t="shared" si="231"/>
        <v/>
      </c>
      <c r="CK72" t="str">
        <f t="shared" si="232"/>
        <v/>
      </c>
      <c r="CL72" t="str">
        <f t="shared" si="233"/>
        <v/>
      </c>
      <c r="CM72" t="str">
        <f t="shared" si="234"/>
        <v/>
      </c>
      <c r="CN72" t="str">
        <f t="shared" si="235"/>
        <v/>
      </c>
      <c r="CO72" t="str">
        <f t="shared" si="236"/>
        <v/>
      </c>
      <c r="CP72" t="str">
        <f t="shared" si="237"/>
        <v/>
      </c>
      <c r="CQ72" t="str">
        <f t="shared" si="238"/>
        <v/>
      </c>
      <c r="CR72" t="str">
        <f t="shared" si="239"/>
        <v/>
      </c>
      <c r="CS72" t="str">
        <f t="shared" si="240"/>
        <v/>
      </c>
      <c r="CT72" t="str">
        <f t="shared" si="241"/>
        <v/>
      </c>
      <c r="CU72" t="str">
        <f t="shared" si="242"/>
        <v/>
      </c>
      <c r="CV72" t="str">
        <f t="shared" si="243"/>
        <v/>
      </c>
      <c r="CW72" t="str">
        <f t="shared" si="244"/>
        <v/>
      </c>
      <c r="CX72" t="str">
        <f t="shared" si="245"/>
        <v/>
      </c>
      <c r="CY72" t="str">
        <f t="shared" si="246"/>
        <v/>
      </c>
      <c r="CZ72" t="str">
        <f t="shared" si="247"/>
        <v/>
      </c>
      <c r="DA72" t="str">
        <f t="shared" si="248"/>
        <v/>
      </c>
      <c r="DB72" t="str">
        <f t="shared" si="249"/>
        <v/>
      </c>
      <c r="DC72" t="str">
        <f t="shared" si="250"/>
        <v/>
      </c>
      <c r="DD72" t="str">
        <f t="shared" si="251"/>
        <v/>
      </c>
      <c r="DE72" t="str">
        <f t="shared" si="252"/>
        <v/>
      </c>
      <c r="DF72" t="b">
        <f t="shared" si="253"/>
        <v>1</v>
      </c>
      <c r="DG72" t="b">
        <f t="shared" si="254"/>
        <v>0</v>
      </c>
      <c r="DH72" t="b">
        <f t="shared" si="255"/>
        <v>0</v>
      </c>
      <c r="DI72">
        <f t="shared" si="256"/>
        <v>0.1</v>
      </c>
      <c r="DJ72" t="str">
        <f t="shared" si="257"/>
        <v/>
      </c>
      <c r="DK72" t="str">
        <f t="shared" si="258"/>
        <v/>
      </c>
      <c r="DL72" t="str">
        <f t="shared" si="259"/>
        <v/>
      </c>
      <c r="DM72" t="str">
        <f t="shared" si="260"/>
        <v/>
      </c>
      <c r="DN72" t="str">
        <f t="shared" si="261"/>
        <v/>
      </c>
      <c r="DO72" t="str">
        <f t="shared" si="262"/>
        <v/>
      </c>
      <c r="DP72" t="str">
        <f t="shared" si="263"/>
        <v/>
      </c>
      <c r="DQ72" t="str">
        <f t="shared" si="264"/>
        <v/>
      </c>
      <c r="DR72" t="str">
        <f t="shared" si="265"/>
        <v/>
      </c>
      <c r="DS72" t="str">
        <f t="shared" si="266"/>
        <v/>
      </c>
      <c r="DT72" t="str">
        <f t="shared" si="267"/>
        <v/>
      </c>
      <c r="DU72" t="str">
        <f t="shared" si="268"/>
        <v/>
      </c>
      <c r="DV72" t="str">
        <f t="shared" si="269"/>
        <v/>
      </c>
      <c r="DW72" t="str">
        <f t="shared" si="270"/>
        <v/>
      </c>
      <c r="DX72" t="str">
        <f t="shared" si="271"/>
        <v/>
      </c>
      <c r="DY72" t="str">
        <f t="shared" si="272"/>
        <v/>
      </c>
      <c r="EA72" t="str">
        <f t="shared" si="273"/>
        <v/>
      </c>
      <c r="EB72" t="str">
        <f t="shared" si="274"/>
        <v/>
      </c>
      <c r="EC72" t="str">
        <f t="shared" si="275"/>
        <v/>
      </c>
      <c r="ED72" t="str">
        <f t="shared" si="276"/>
        <v/>
      </c>
      <c r="EE72" t="str">
        <f t="shared" si="277"/>
        <v/>
      </c>
      <c r="EF72" t="str">
        <f t="shared" si="278"/>
        <v/>
      </c>
      <c r="EG72" t="str">
        <f t="shared" si="279"/>
        <v/>
      </c>
      <c r="EH72" t="str">
        <f t="shared" si="280"/>
        <v/>
      </c>
      <c r="EI72" t="str">
        <f t="shared" si="281"/>
        <v/>
      </c>
      <c r="EJ72" t="str">
        <f t="shared" si="282"/>
        <v/>
      </c>
      <c r="EK72" t="str">
        <f t="shared" si="283"/>
        <v/>
      </c>
      <c r="EL72" t="str">
        <f t="shared" si="284"/>
        <v/>
      </c>
      <c r="EM72" t="str">
        <f t="shared" si="285"/>
        <v/>
      </c>
      <c r="EN72" t="str">
        <f t="shared" si="286"/>
        <v/>
      </c>
      <c r="EO72" t="str">
        <f t="shared" si="287"/>
        <v/>
      </c>
      <c r="EP72" t="str">
        <f t="shared" si="288"/>
        <v/>
      </c>
      <c r="ER72" t="str">
        <f t="shared" si="289"/>
        <v>25A-001.05.04.48.01.A.01Spuien 0-20% functieverlies</v>
      </c>
      <c r="ES72" t="s">
        <v>10799</v>
      </c>
      <c r="ET72" t="b">
        <v>1</v>
      </c>
      <c r="EU72" t="s">
        <v>89</v>
      </c>
      <c r="EV72" t="b">
        <v>0</v>
      </c>
      <c r="EW72" t="b">
        <v>0</v>
      </c>
      <c r="EX72">
        <v>1</v>
      </c>
      <c r="EZ72">
        <v>0</v>
      </c>
      <c r="FA72">
        <v>0</v>
      </c>
      <c r="FC72">
        <v>50</v>
      </c>
      <c r="FD72">
        <v>6</v>
      </c>
      <c r="FF72">
        <v>0</v>
      </c>
      <c r="FG72">
        <v>0</v>
      </c>
      <c r="FI72">
        <v>0</v>
      </c>
      <c r="FJ72">
        <v>12</v>
      </c>
      <c r="FL72">
        <v>4.6257000000000001</v>
      </c>
      <c r="FM72">
        <v>0</v>
      </c>
      <c r="FO72" t="s">
        <v>89</v>
      </c>
    </row>
    <row r="73" spans="1:171" x14ac:dyDescent="0.25">
      <c r="A73" t="s">
        <v>10827</v>
      </c>
      <c r="B73" t="str">
        <f t="shared" si="145"/>
        <v/>
      </c>
      <c r="C73" t="str">
        <f t="shared" si="146"/>
        <v/>
      </c>
      <c r="D73" t="str">
        <f t="shared" si="147"/>
        <v/>
      </c>
      <c r="E73" t="str">
        <f t="shared" si="148"/>
        <v/>
      </c>
      <c r="F73" t="str">
        <f t="shared" si="149"/>
        <v/>
      </c>
      <c r="G73" t="str">
        <f t="shared" si="150"/>
        <v/>
      </c>
      <c r="H73" t="str">
        <f t="shared" si="151"/>
        <v/>
      </c>
      <c r="I73" t="str">
        <f t="shared" si="152"/>
        <v/>
      </c>
      <c r="J73" t="str">
        <f t="shared" si="153"/>
        <v/>
      </c>
      <c r="K73" t="str">
        <f t="shared" si="154"/>
        <v/>
      </c>
      <c r="L73" t="str">
        <f t="shared" si="155"/>
        <v/>
      </c>
      <c r="M73" t="str">
        <f t="shared" si="156"/>
        <v/>
      </c>
      <c r="N73" t="str">
        <f t="shared" si="157"/>
        <v/>
      </c>
      <c r="O73" t="str">
        <f t="shared" si="158"/>
        <v/>
      </c>
      <c r="P73" t="str">
        <f t="shared" si="159"/>
        <v/>
      </c>
      <c r="Q73" t="str">
        <f t="shared" si="160"/>
        <v/>
      </c>
      <c r="R73" t="str">
        <f t="shared" si="161"/>
        <v/>
      </c>
      <c r="S73" t="str">
        <f t="shared" si="162"/>
        <v/>
      </c>
      <c r="T73" t="str">
        <f t="shared" si="163"/>
        <v/>
      </c>
      <c r="U73" t="str">
        <f t="shared" si="164"/>
        <v/>
      </c>
      <c r="V73" t="str">
        <f t="shared" si="165"/>
        <v/>
      </c>
      <c r="W73" t="str">
        <f t="shared" si="166"/>
        <v/>
      </c>
      <c r="X73" t="str">
        <f t="shared" si="167"/>
        <v/>
      </c>
      <c r="Y73" t="str">
        <f t="shared" si="168"/>
        <v/>
      </c>
      <c r="Z73" t="str">
        <f t="shared" si="169"/>
        <v/>
      </c>
      <c r="AA73" t="str">
        <f t="shared" si="170"/>
        <v/>
      </c>
      <c r="AB73" t="str">
        <f t="shared" si="171"/>
        <v/>
      </c>
      <c r="AC73" t="str">
        <f t="shared" si="172"/>
        <v/>
      </c>
      <c r="AD73" t="str">
        <f t="shared" si="173"/>
        <v/>
      </c>
      <c r="AE73" t="str">
        <f t="shared" si="174"/>
        <v/>
      </c>
      <c r="AF73" t="str">
        <f t="shared" si="175"/>
        <v/>
      </c>
      <c r="AG73" t="str">
        <f t="shared" si="176"/>
        <v/>
      </c>
      <c r="AH73" t="str">
        <f t="shared" si="177"/>
        <v/>
      </c>
      <c r="AI73" t="str">
        <f t="shared" si="178"/>
        <v/>
      </c>
      <c r="AJ73" t="str">
        <f t="shared" si="179"/>
        <v/>
      </c>
      <c r="AK73" t="str">
        <f t="shared" si="180"/>
        <v/>
      </c>
      <c r="AL73" t="str">
        <f t="shared" si="181"/>
        <v/>
      </c>
      <c r="AM73" t="str">
        <f t="shared" si="182"/>
        <v/>
      </c>
      <c r="AN73" t="str">
        <f t="shared" si="183"/>
        <v/>
      </c>
      <c r="AO73" t="str">
        <f t="shared" si="184"/>
        <v/>
      </c>
      <c r="AP73" t="str">
        <f t="shared" si="185"/>
        <v/>
      </c>
      <c r="AQ73" t="str">
        <f t="shared" si="186"/>
        <v/>
      </c>
      <c r="AR73" t="str">
        <f t="shared" si="187"/>
        <v/>
      </c>
      <c r="AS73" t="str">
        <f t="shared" si="188"/>
        <v/>
      </c>
      <c r="AT73" t="str">
        <f t="shared" si="189"/>
        <v/>
      </c>
      <c r="AU73" t="str">
        <f t="shared" si="190"/>
        <v/>
      </c>
      <c r="AV73" t="str">
        <f t="shared" si="191"/>
        <v/>
      </c>
      <c r="AW73" t="str">
        <f t="shared" si="192"/>
        <v/>
      </c>
      <c r="AX73" t="str">
        <f t="shared" si="193"/>
        <v/>
      </c>
      <c r="AY73" t="str">
        <f t="shared" si="194"/>
        <v/>
      </c>
      <c r="AZ73" t="str">
        <f t="shared" si="195"/>
        <v/>
      </c>
      <c r="BA73" t="str">
        <f t="shared" si="196"/>
        <v/>
      </c>
      <c r="BB73" t="str">
        <f t="shared" si="197"/>
        <v/>
      </c>
      <c r="BC73" t="str">
        <f t="shared" si="198"/>
        <v/>
      </c>
      <c r="BD73" t="str">
        <f t="shared" si="199"/>
        <v/>
      </c>
      <c r="BE73" t="str">
        <f t="shared" si="200"/>
        <v/>
      </c>
      <c r="BF73" t="str">
        <f t="shared" si="201"/>
        <v/>
      </c>
      <c r="BG73" t="str">
        <f t="shared" si="202"/>
        <v/>
      </c>
      <c r="BH73" t="str">
        <f t="shared" si="203"/>
        <v/>
      </c>
      <c r="BI73" t="str">
        <f t="shared" si="204"/>
        <v/>
      </c>
      <c r="BJ73" t="str">
        <f t="shared" si="205"/>
        <v/>
      </c>
      <c r="BK73" t="str">
        <f t="shared" si="206"/>
        <v/>
      </c>
      <c r="BL73" t="str">
        <f t="shared" si="207"/>
        <v/>
      </c>
      <c r="BM73" t="str">
        <f t="shared" si="208"/>
        <v/>
      </c>
      <c r="BN73" t="str">
        <f t="shared" si="209"/>
        <v/>
      </c>
      <c r="BO73" t="str">
        <f t="shared" si="210"/>
        <v/>
      </c>
      <c r="BP73" t="str">
        <f t="shared" si="211"/>
        <v/>
      </c>
      <c r="BQ73" t="str">
        <f t="shared" si="212"/>
        <v/>
      </c>
      <c r="BR73" t="str">
        <f t="shared" si="213"/>
        <v/>
      </c>
      <c r="BS73" t="str">
        <f t="shared" si="214"/>
        <v/>
      </c>
      <c r="BT73" t="str">
        <f t="shared" si="215"/>
        <v/>
      </c>
      <c r="BU73" t="str">
        <f t="shared" si="216"/>
        <v/>
      </c>
      <c r="BV73" t="str">
        <f t="shared" si="217"/>
        <v/>
      </c>
      <c r="BW73" t="str">
        <f t="shared" si="218"/>
        <v/>
      </c>
      <c r="BX73" t="str">
        <f t="shared" si="219"/>
        <v/>
      </c>
      <c r="BY73" t="str">
        <f t="shared" si="220"/>
        <v/>
      </c>
      <c r="BZ73" t="str">
        <f t="shared" si="221"/>
        <v/>
      </c>
      <c r="CA73" t="str">
        <f t="shared" si="222"/>
        <v/>
      </c>
      <c r="CB73" t="str">
        <f t="shared" si="223"/>
        <v/>
      </c>
      <c r="CC73" t="str">
        <f t="shared" si="224"/>
        <v/>
      </c>
      <c r="CD73" t="str">
        <f t="shared" si="225"/>
        <v/>
      </c>
      <c r="CE73" t="str">
        <f t="shared" si="226"/>
        <v/>
      </c>
      <c r="CF73" t="str">
        <f t="shared" si="227"/>
        <v/>
      </c>
      <c r="CG73" t="str">
        <f t="shared" si="228"/>
        <v/>
      </c>
      <c r="CH73" t="str">
        <f t="shared" si="229"/>
        <v/>
      </c>
      <c r="CI73" t="str">
        <f t="shared" si="230"/>
        <v/>
      </c>
      <c r="CJ73" t="str">
        <f t="shared" si="231"/>
        <v/>
      </c>
      <c r="CK73" t="str">
        <f t="shared" si="232"/>
        <v/>
      </c>
      <c r="CL73" t="str">
        <f t="shared" si="233"/>
        <v/>
      </c>
      <c r="CM73" t="str">
        <f t="shared" si="234"/>
        <v/>
      </c>
      <c r="CN73" t="str">
        <f t="shared" si="235"/>
        <v/>
      </c>
      <c r="CO73" t="str">
        <f t="shared" si="236"/>
        <v/>
      </c>
      <c r="CP73" t="str">
        <f t="shared" si="237"/>
        <v/>
      </c>
      <c r="CQ73" t="str">
        <f t="shared" si="238"/>
        <v/>
      </c>
      <c r="CR73" t="str">
        <f t="shared" si="239"/>
        <v/>
      </c>
      <c r="CS73" t="str">
        <f t="shared" si="240"/>
        <v/>
      </c>
      <c r="CT73" t="str">
        <f t="shared" si="241"/>
        <v/>
      </c>
      <c r="CU73" t="str">
        <f t="shared" si="242"/>
        <v/>
      </c>
      <c r="CV73" t="str">
        <f t="shared" si="243"/>
        <v/>
      </c>
      <c r="CW73" t="str">
        <f t="shared" si="244"/>
        <v/>
      </c>
      <c r="CX73" t="str">
        <f t="shared" si="245"/>
        <v/>
      </c>
      <c r="CY73" t="str">
        <f t="shared" si="246"/>
        <v/>
      </c>
      <c r="CZ73" t="str">
        <f t="shared" si="247"/>
        <v/>
      </c>
      <c r="DA73" t="str">
        <f t="shared" si="248"/>
        <v/>
      </c>
      <c r="DB73" t="str">
        <f t="shared" si="249"/>
        <v/>
      </c>
      <c r="DC73" t="str">
        <f t="shared" si="250"/>
        <v/>
      </c>
      <c r="DD73" t="str">
        <f t="shared" si="251"/>
        <v/>
      </c>
      <c r="DE73" t="str">
        <f t="shared" si="252"/>
        <v/>
      </c>
      <c r="DF73" t="str">
        <f t="shared" si="253"/>
        <v/>
      </c>
      <c r="DG73" t="str">
        <f t="shared" si="254"/>
        <v/>
      </c>
      <c r="DH73" t="str">
        <f t="shared" si="255"/>
        <v/>
      </c>
      <c r="DI73" t="str">
        <f t="shared" si="256"/>
        <v/>
      </c>
      <c r="DJ73" t="str">
        <f t="shared" si="257"/>
        <v/>
      </c>
      <c r="DK73" t="str">
        <f t="shared" si="258"/>
        <v/>
      </c>
      <c r="DL73" t="str">
        <f t="shared" si="259"/>
        <v/>
      </c>
      <c r="DM73" t="str">
        <f t="shared" si="260"/>
        <v/>
      </c>
      <c r="DN73" t="str">
        <f t="shared" si="261"/>
        <v/>
      </c>
      <c r="DO73" t="str">
        <f t="shared" si="262"/>
        <v/>
      </c>
      <c r="DP73" t="str">
        <f t="shared" si="263"/>
        <v/>
      </c>
      <c r="DQ73" t="str">
        <f t="shared" si="264"/>
        <v/>
      </c>
      <c r="DR73" t="str">
        <f t="shared" si="265"/>
        <v/>
      </c>
      <c r="DS73" t="str">
        <f t="shared" si="266"/>
        <v/>
      </c>
      <c r="DT73" t="str">
        <f t="shared" si="267"/>
        <v/>
      </c>
      <c r="DU73" t="str">
        <f t="shared" si="268"/>
        <v/>
      </c>
      <c r="DV73" t="b">
        <f t="shared" si="269"/>
        <v>1</v>
      </c>
      <c r="DW73" t="b">
        <f t="shared" si="270"/>
        <v>0</v>
      </c>
      <c r="DX73" t="b">
        <f t="shared" si="271"/>
        <v>0</v>
      </c>
      <c r="DY73">
        <f t="shared" si="272"/>
        <v>1</v>
      </c>
      <c r="EA73" t="str">
        <f t="shared" si="273"/>
        <v/>
      </c>
      <c r="EB73" t="str">
        <f t="shared" si="274"/>
        <v/>
      </c>
      <c r="EC73" t="str">
        <f t="shared" si="275"/>
        <v/>
      </c>
      <c r="ED73" t="str">
        <f t="shared" si="276"/>
        <v/>
      </c>
      <c r="EE73" t="str">
        <f t="shared" si="277"/>
        <v/>
      </c>
      <c r="EF73" t="str">
        <f t="shared" si="278"/>
        <v/>
      </c>
      <c r="EG73" t="str">
        <f t="shared" si="279"/>
        <v/>
      </c>
      <c r="EH73" t="str">
        <f t="shared" si="280"/>
        <v/>
      </c>
      <c r="EI73" t="str">
        <f t="shared" si="281"/>
        <v/>
      </c>
      <c r="EJ73" t="str">
        <f t="shared" si="282"/>
        <v/>
      </c>
      <c r="EK73" t="str">
        <f t="shared" si="283"/>
        <v/>
      </c>
      <c r="EL73" t="str">
        <f t="shared" si="284"/>
        <v/>
      </c>
      <c r="EM73" t="str">
        <f t="shared" si="285"/>
        <v/>
      </c>
      <c r="EN73" t="str">
        <f t="shared" si="286"/>
        <v/>
      </c>
      <c r="EO73" t="str">
        <f t="shared" si="287"/>
        <v/>
      </c>
      <c r="EP73" t="str">
        <f t="shared" si="288"/>
        <v/>
      </c>
      <c r="ER73" t="str">
        <f t="shared" si="289"/>
        <v>25A-001.05.04.48.01.A.02Spuien 0-20% functieverlies</v>
      </c>
      <c r="ES73" t="s">
        <v>10820</v>
      </c>
      <c r="ET73" t="b">
        <v>1</v>
      </c>
      <c r="EU73" t="s">
        <v>89</v>
      </c>
      <c r="EV73" t="b">
        <v>0</v>
      </c>
      <c r="EW73" t="b">
        <v>0</v>
      </c>
      <c r="EX73">
        <v>1</v>
      </c>
      <c r="EZ73">
        <v>0</v>
      </c>
      <c r="FA73">
        <v>0</v>
      </c>
      <c r="FC73">
        <v>0</v>
      </c>
      <c r="FD73">
        <v>0</v>
      </c>
      <c r="FF73">
        <v>0</v>
      </c>
      <c r="FG73">
        <v>0</v>
      </c>
      <c r="FI73">
        <v>0</v>
      </c>
      <c r="FJ73">
        <v>0</v>
      </c>
      <c r="FL73">
        <v>9.9539000000000009</v>
      </c>
      <c r="FM73">
        <v>9.9539000000000009</v>
      </c>
      <c r="FO73" t="s">
        <v>89</v>
      </c>
    </row>
    <row r="74" spans="1:171" x14ac:dyDescent="0.25">
      <c r="A74" t="s">
        <v>10763</v>
      </c>
      <c r="B74" t="str">
        <f t="shared" si="145"/>
        <v/>
      </c>
      <c r="C74" t="str">
        <f t="shared" si="146"/>
        <v/>
      </c>
      <c r="D74" t="str">
        <f t="shared" si="147"/>
        <v/>
      </c>
      <c r="E74" t="str">
        <f t="shared" si="148"/>
        <v/>
      </c>
      <c r="F74" t="str">
        <f t="shared" si="149"/>
        <v/>
      </c>
      <c r="G74" t="str">
        <f t="shared" si="150"/>
        <v/>
      </c>
      <c r="H74" t="str">
        <f t="shared" si="151"/>
        <v/>
      </c>
      <c r="I74" t="str">
        <f t="shared" si="152"/>
        <v/>
      </c>
      <c r="J74" t="str">
        <f t="shared" si="153"/>
        <v/>
      </c>
      <c r="K74" t="str">
        <f t="shared" si="154"/>
        <v/>
      </c>
      <c r="L74" t="str">
        <f t="shared" si="155"/>
        <v/>
      </c>
      <c r="M74" t="str">
        <f t="shared" si="156"/>
        <v/>
      </c>
      <c r="N74" t="str">
        <f t="shared" si="157"/>
        <v/>
      </c>
      <c r="O74" t="str">
        <f t="shared" si="158"/>
        <v/>
      </c>
      <c r="P74" t="str">
        <f t="shared" si="159"/>
        <v/>
      </c>
      <c r="Q74" t="str">
        <f t="shared" si="160"/>
        <v/>
      </c>
      <c r="R74" t="str">
        <f t="shared" si="161"/>
        <v/>
      </c>
      <c r="S74" t="str">
        <f t="shared" si="162"/>
        <v/>
      </c>
      <c r="T74" t="str">
        <f t="shared" si="163"/>
        <v/>
      </c>
      <c r="U74" t="str">
        <f t="shared" si="164"/>
        <v/>
      </c>
      <c r="V74" t="b">
        <f t="shared" si="165"/>
        <v>1</v>
      </c>
      <c r="W74" t="b">
        <f t="shared" si="166"/>
        <v>0</v>
      </c>
      <c r="X74" t="b">
        <f t="shared" si="167"/>
        <v>1</v>
      </c>
      <c r="Y74">
        <f t="shared" si="168"/>
        <v>1</v>
      </c>
      <c r="Z74" t="str">
        <f t="shared" si="169"/>
        <v/>
      </c>
      <c r="AA74" t="str">
        <f t="shared" si="170"/>
        <v/>
      </c>
      <c r="AB74" t="str">
        <f t="shared" si="171"/>
        <v/>
      </c>
      <c r="AC74" t="str">
        <f t="shared" si="172"/>
        <v/>
      </c>
      <c r="AD74" t="str">
        <f t="shared" si="173"/>
        <v/>
      </c>
      <c r="AE74" t="str">
        <f t="shared" si="174"/>
        <v/>
      </c>
      <c r="AF74" t="str">
        <f t="shared" si="175"/>
        <v/>
      </c>
      <c r="AG74" t="str">
        <f t="shared" si="176"/>
        <v/>
      </c>
      <c r="AH74" t="str">
        <f t="shared" si="177"/>
        <v/>
      </c>
      <c r="AI74" t="str">
        <f t="shared" si="178"/>
        <v/>
      </c>
      <c r="AJ74" t="str">
        <f t="shared" si="179"/>
        <v/>
      </c>
      <c r="AK74" t="str">
        <f t="shared" si="180"/>
        <v/>
      </c>
      <c r="AL74" t="str">
        <f t="shared" si="181"/>
        <v/>
      </c>
      <c r="AM74" t="str">
        <f t="shared" si="182"/>
        <v/>
      </c>
      <c r="AN74" t="str">
        <f t="shared" si="183"/>
        <v/>
      </c>
      <c r="AO74" t="str">
        <f t="shared" si="184"/>
        <v/>
      </c>
      <c r="AP74" t="str">
        <f t="shared" si="185"/>
        <v/>
      </c>
      <c r="AQ74" t="str">
        <f t="shared" si="186"/>
        <v/>
      </c>
      <c r="AR74" t="str">
        <f t="shared" si="187"/>
        <v/>
      </c>
      <c r="AS74" t="str">
        <f t="shared" si="188"/>
        <v/>
      </c>
      <c r="AT74" t="str">
        <f t="shared" si="189"/>
        <v/>
      </c>
      <c r="AU74" t="str">
        <f t="shared" si="190"/>
        <v/>
      </c>
      <c r="AV74" t="str">
        <f t="shared" si="191"/>
        <v/>
      </c>
      <c r="AW74" t="str">
        <f t="shared" si="192"/>
        <v/>
      </c>
      <c r="AX74" t="str">
        <f t="shared" si="193"/>
        <v/>
      </c>
      <c r="AY74" t="str">
        <f t="shared" si="194"/>
        <v/>
      </c>
      <c r="AZ74" t="str">
        <f t="shared" si="195"/>
        <v/>
      </c>
      <c r="BA74" t="str">
        <f t="shared" si="196"/>
        <v/>
      </c>
      <c r="BB74" t="str">
        <f t="shared" si="197"/>
        <v/>
      </c>
      <c r="BC74" t="str">
        <f t="shared" si="198"/>
        <v/>
      </c>
      <c r="BD74" t="str">
        <f t="shared" si="199"/>
        <v/>
      </c>
      <c r="BE74" t="str">
        <f t="shared" si="200"/>
        <v/>
      </c>
      <c r="BF74" t="b">
        <f t="shared" si="201"/>
        <v>1</v>
      </c>
      <c r="BG74" t="b">
        <f t="shared" si="202"/>
        <v>0</v>
      </c>
      <c r="BH74" t="b">
        <f t="shared" si="203"/>
        <v>0</v>
      </c>
      <c r="BI74">
        <f t="shared" si="204"/>
        <v>0.01</v>
      </c>
      <c r="BJ74" t="str">
        <f t="shared" si="205"/>
        <v/>
      </c>
      <c r="BK74" t="str">
        <f t="shared" si="206"/>
        <v/>
      </c>
      <c r="BL74" t="str">
        <f t="shared" si="207"/>
        <v/>
      </c>
      <c r="BM74" t="str">
        <f t="shared" si="208"/>
        <v/>
      </c>
      <c r="BN74" t="str">
        <f t="shared" si="209"/>
        <v/>
      </c>
      <c r="BO74" t="str">
        <f t="shared" si="210"/>
        <v/>
      </c>
      <c r="BP74" t="str">
        <f t="shared" si="211"/>
        <v/>
      </c>
      <c r="BQ74" t="str">
        <f t="shared" si="212"/>
        <v/>
      </c>
      <c r="BR74" t="str">
        <f t="shared" si="213"/>
        <v/>
      </c>
      <c r="BS74" t="str">
        <f t="shared" si="214"/>
        <v/>
      </c>
      <c r="BT74" t="str">
        <f t="shared" si="215"/>
        <v/>
      </c>
      <c r="BU74" t="str">
        <f t="shared" si="216"/>
        <v/>
      </c>
      <c r="BV74" t="str">
        <f t="shared" si="217"/>
        <v/>
      </c>
      <c r="BW74" t="str">
        <f t="shared" si="218"/>
        <v/>
      </c>
      <c r="BX74" t="str">
        <f t="shared" si="219"/>
        <v/>
      </c>
      <c r="BY74" t="str">
        <f t="shared" si="220"/>
        <v/>
      </c>
      <c r="BZ74" t="str">
        <f t="shared" si="221"/>
        <v/>
      </c>
      <c r="CA74" t="str">
        <f t="shared" si="222"/>
        <v/>
      </c>
      <c r="CB74" t="str">
        <f t="shared" si="223"/>
        <v/>
      </c>
      <c r="CC74" t="str">
        <f t="shared" si="224"/>
        <v/>
      </c>
      <c r="CD74" t="str">
        <f t="shared" si="225"/>
        <v/>
      </c>
      <c r="CE74" t="str">
        <f t="shared" si="226"/>
        <v/>
      </c>
      <c r="CF74" t="str">
        <f t="shared" si="227"/>
        <v/>
      </c>
      <c r="CG74" t="str">
        <f t="shared" si="228"/>
        <v/>
      </c>
      <c r="CH74" t="str">
        <f t="shared" si="229"/>
        <v/>
      </c>
      <c r="CI74" t="str">
        <f t="shared" si="230"/>
        <v/>
      </c>
      <c r="CJ74" t="str">
        <f t="shared" si="231"/>
        <v/>
      </c>
      <c r="CK74" t="str">
        <f t="shared" si="232"/>
        <v/>
      </c>
      <c r="CL74" t="str">
        <f t="shared" si="233"/>
        <v/>
      </c>
      <c r="CM74" t="str">
        <f t="shared" si="234"/>
        <v/>
      </c>
      <c r="CN74" t="str">
        <f t="shared" si="235"/>
        <v/>
      </c>
      <c r="CO74" t="str">
        <f t="shared" si="236"/>
        <v/>
      </c>
      <c r="CP74" t="str">
        <f t="shared" si="237"/>
        <v/>
      </c>
      <c r="CQ74" t="str">
        <f t="shared" si="238"/>
        <v/>
      </c>
      <c r="CR74" t="str">
        <f t="shared" si="239"/>
        <v/>
      </c>
      <c r="CS74" t="str">
        <f t="shared" si="240"/>
        <v/>
      </c>
      <c r="CT74" t="str">
        <f t="shared" si="241"/>
        <v/>
      </c>
      <c r="CU74" t="str">
        <f t="shared" si="242"/>
        <v/>
      </c>
      <c r="CV74" t="str">
        <f t="shared" si="243"/>
        <v/>
      </c>
      <c r="CW74" t="str">
        <f t="shared" si="244"/>
        <v/>
      </c>
      <c r="CX74" t="str">
        <f t="shared" si="245"/>
        <v/>
      </c>
      <c r="CY74" t="str">
        <f t="shared" si="246"/>
        <v/>
      </c>
      <c r="CZ74" t="str">
        <f t="shared" si="247"/>
        <v/>
      </c>
      <c r="DA74" t="str">
        <f t="shared" si="248"/>
        <v/>
      </c>
      <c r="DB74" t="str">
        <f t="shared" si="249"/>
        <v/>
      </c>
      <c r="DC74" t="str">
        <f t="shared" si="250"/>
        <v/>
      </c>
      <c r="DD74" t="str">
        <f t="shared" si="251"/>
        <v/>
      </c>
      <c r="DE74" t="str">
        <f t="shared" si="252"/>
        <v/>
      </c>
      <c r="DF74" t="b">
        <f t="shared" si="253"/>
        <v>1</v>
      </c>
      <c r="DG74" t="b">
        <f t="shared" si="254"/>
        <v>0</v>
      </c>
      <c r="DH74" t="b">
        <f t="shared" si="255"/>
        <v>0</v>
      </c>
      <c r="DI74">
        <f t="shared" si="256"/>
        <v>0.1</v>
      </c>
      <c r="DJ74" t="str">
        <f t="shared" si="257"/>
        <v/>
      </c>
      <c r="DK74" t="str">
        <f t="shared" si="258"/>
        <v/>
      </c>
      <c r="DL74" t="str">
        <f t="shared" si="259"/>
        <v/>
      </c>
      <c r="DM74" t="str">
        <f t="shared" si="260"/>
        <v/>
      </c>
      <c r="DN74" t="str">
        <f t="shared" si="261"/>
        <v/>
      </c>
      <c r="DO74" t="str">
        <f t="shared" si="262"/>
        <v/>
      </c>
      <c r="DP74" t="str">
        <f t="shared" si="263"/>
        <v/>
      </c>
      <c r="DQ74" t="str">
        <f t="shared" si="264"/>
        <v/>
      </c>
      <c r="DR74" t="str">
        <f t="shared" si="265"/>
        <v/>
      </c>
      <c r="DS74" t="str">
        <f t="shared" si="266"/>
        <v/>
      </c>
      <c r="DT74" t="str">
        <f t="shared" si="267"/>
        <v/>
      </c>
      <c r="DU74" t="str">
        <f t="shared" si="268"/>
        <v/>
      </c>
      <c r="DV74" t="str">
        <f t="shared" si="269"/>
        <v/>
      </c>
      <c r="DW74" t="str">
        <f t="shared" si="270"/>
        <v/>
      </c>
      <c r="DX74" t="str">
        <f t="shared" si="271"/>
        <v/>
      </c>
      <c r="DY74" t="str">
        <f t="shared" si="272"/>
        <v/>
      </c>
      <c r="EA74" t="str">
        <f t="shared" si="273"/>
        <v/>
      </c>
      <c r="EB74" t="str">
        <f t="shared" si="274"/>
        <v/>
      </c>
      <c r="EC74" t="str">
        <f t="shared" si="275"/>
        <v/>
      </c>
      <c r="ED74" t="str">
        <f t="shared" si="276"/>
        <v/>
      </c>
      <c r="EE74" t="str">
        <f t="shared" si="277"/>
        <v/>
      </c>
      <c r="EF74" t="str">
        <f t="shared" si="278"/>
        <v/>
      </c>
      <c r="EG74" t="str">
        <f t="shared" si="279"/>
        <v/>
      </c>
      <c r="EH74" t="str">
        <f t="shared" si="280"/>
        <v/>
      </c>
      <c r="EI74" t="str">
        <f t="shared" si="281"/>
        <v/>
      </c>
      <c r="EJ74" t="str">
        <f t="shared" si="282"/>
        <v/>
      </c>
      <c r="EK74" t="str">
        <f t="shared" si="283"/>
        <v/>
      </c>
      <c r="EL74" t="str">
        <f t="shared" si="284"/>
        <v/>
      </c>
      <c r="EM74" t="str">
        <f t="shared" si="285"/>
        <v/>
      </c>
      <c r="EN74" t="str">
        <f t="shared" si="286"/>
        <v/>
      </c>
      <c r="EO74" t="str">
        <f t="shared" si="287"/>
        <v/>
      </c>
      <c r="EP74" t="str">
        <f t="shared" si="288"/>
        <v/>
      </c>
      <c r="ER74" t="str">
        <f t="shared" si="289"/>
        <v>25A-001.05.04.48.02.A.01Spuien 0-20% functieverlies</v>
      </c>
      <c r="ES74" t="s">
        <v>10821</v>
      </c>
      <c r="ET74" t="b">
        <v>1</v>
      </c>
      <c r="EU74" t="s">
        <v>89</v>
      </c>
      <c r="EV74" t="b">
        <v>0</v>
      </c>
      <c r="EW74" t="b">
        <v>0</v>
      </c>
      <c r="EX74">
        <v>1</v>
      </c>
      <c r="EZ74">
        <v>0</v>
      </c>
      <c r="FA74">
        <v>0</v>
      </c>
      <c r="FC74">
        <v>50</v>
      </c>
      <c r="FD74">
        <v>6</v>
      </c>
      <c r="FF74">
        <v>0</v>
      </c>
      <c r="FG74">
        <v>0</v>
      </c>
      <c r="FI74">
        <v>0</v>
      </c>
      <c r="FJ74">
        <v>12</v>
      </c>
      <c r="FL74">
        <v>4.6257000000000001</v>
      </c>
      <c r="FM74">
        <v>0</v>
      </c>
      <c r="FO74" t="s">
        <v>89</v>
      </c>
    </row>
    <row r="75" spans="1:171" x14ac:dyDescent="0.25">
      <c r="A75" t="s">
        <v>10764</v>
      </c>
      <c r="B75" t="str">
        <f t="shared" si="145"/>
        <v/>
      </c>
      <c r="C75" t="str">
        <f t="shared" si="146"/>
        <v/>
      </c>
      <c r="D75" t="str">
        <f t="shared" si="147"/>
        <v/>
      </c>
      <c r="E75" t="str">
        <f t="shared" si="148"/>
        <v/>
      </c>
      <c r="F75" t="str">
        <f t="shared" si="149"/>
        <v/>
      </c>
      <c r="G75" t="str">
        <f t="shared" si="150"/>
        <v/>
      </c>
      <c r="H75" t="str">
        <f t="shared" si="151"/>
        <v/>
      </c>
      <c r="I75" t="str">
        <f t="shared" si="152"/>
        <v/>
      </c>
      <c r="J75" t="str">
        <f t="shared" si="153"/>
        <v/>
      </c>
      <c r="K75" t="str">
        <f t="shared" si="154"/>
        <v/>
      </c>
      <c r="L75" t="str">
        <f t="shared" si="155"/>
        <v/>
      </c>
      <c r="M75" t="str">
        <f t="shared" si="156"/>
        <v/>
      </c>
      <c r="N75" t="str">
        <f t="shared" si="157"/>
        <v/>
      </c>
      <c r="O75" t="str">
        <f t="shared" si="158"/>
        <v/>
      </c>
      <c r="P75" t="str">
        <f t="shared" si="159"/>
        <v/>
      </c>
      <c r="Q75" t="str">
        <f t="shared" si="160"/>
        <v/>
      </c>
      <c r="R75" t="str">
        <f t="shared" si="161"/>
        <v/>
      </c>
      <c r="S75" t="str">
        <f t="shared" si="162"/>
        <v/>
      </c>
      <c r="T75" t="str">
        <f t="shared" si="163"/>
        <v/>
      </c>
      <c r="U75" t="str">
        <f t="shared" si="164"/>
        <v/>
      </c>
      <c r="V75" t="b">
        <f t="shared" si="165"/>
        <v>1</v>
      </c>
      <c r="W75" t="b">
        <f t="shared" si="166"/>
        <v>0</v>
      </c>
      <c r="X75" t="b">
        <f t="shared" si="167"/>
        <v>1</v>
      </c>
      <c r="Y75">
        <f t="shared" si="168"/>
        <v>1</v>
      </c>
      <c r="Z75" t="str">
        <f t="shared" si="169"/>
        <v/>
      </c>
      <c r="AA75" t="str">
        <f t="shared" si="170"/>
        <v/>
      </c>
      <c r="AB75" t="str">
        <f t="shared" si="171"/>
        <v/>
      </c>
      <c r="AC75" t="str">
        <f t="shared" si="172"/>
        <v/>
      </c>
      <c r="AD75" t="str">
        <f t="shared" si="173"/>
        <v/>
      </c>
      <c r="AE75" t="str">
        <f t="shared" si="174"/>
        <v/>
      </c>
      <c r="AF75" t="str">
        <f t="shared" si="175"/>
        <v/>
      </c>
      <c r="AG75" t="str">
        <f t="shared" si="176"/>
        <v/>
      </c>
      <c r="AH75" t="str">
        <f t="shared" si="177"/>
        <v/>
      </c>
      <c r="AI75" t="str">
        <f t="shared" si="178"/>
        <v/>
      </c>
      <c r="AJ75" t="str">
        <f t="shared" si="179"/>
        <v/>
      </c>
      <c r="AK75" t="str">
        <f t="shared" si="180"/>
        <v/>
      </c>
      <c r="AL75" t="str">
        <f t="shared" si="181"/>
        <v/>
      </c>
      <c r="AM75" t="str">
        <f t="shared" si="182"/>
        <v/>
      </c>
      <c r="AN75" t="str">
        <f t="shared" si="183"/>
        <v/>
      </c>
      <c r="AO75" t="str">
        <f t="shared" si="184"/>
        <v/>
      </c>
      <c r="AP75" t="str">
        <f t="shared" si="185"/>
        <v/>
      </c>
      <c r="AQ75" t="str">
        <f t="shared" si="186"/>
        <v/>
      </c>
      <c r="AR75" t="str">
        <f t="shared" si="187"/>
        <v/>
      </c>
      <c r="AS75" t="str">
        <f t="shared" si="188"/>
        <v/>
      </c>
      <c r="AT75" t="str">
        <f t="shared" si="189"/>
        <v/>
      </c>
      <c r="AU75" t="str">
        <f t="shared" si="190"/>
        <v/>
      </c>
      <c r="AV75" t="str">
        <f t="shared" si="191"/>
        <v/>
      </c>
      <c r="AW75" t="str">
        <f t="shared" si="192"/>
        <v/>
      </c>
      <c r="AX75" t="str">
        <f t="shared" si="193"/>
        <v/>
      </c>
      <c r="AY75" t="str">
        <f t="shared" si="194"/>
        <v/>
      </c>
      <c r="AZ75" t="str">
        <f t="shared" si="195"/>
        <v/>
      </c>
      <c r="BA75" t="str">
        <f t="shared" si="196"/>
        <v/>
      </c>
      <c r="BB75" t="str">
        <f t="shared" si="197"/>
        <v/>
      </c>
      <c r="BC75" t="str">
        <f t="shared" si="198"/>
        <v/>
      </c>
      <c r="BD75" t="str">
        <f t="shared" si="199"/>
        <v/>
      </c>
      <c r="BE75" t="str">
        <f t="shared" si="200"/>
        <v/>
      </c>
      <c r="BF75" t="b">
        <f t="shared" si="201"/>
        <v>1</v>
      </c>
      <c r="BG75" t="b">
        <f t="shared" si="202"/>
        <v>0</v>
      </c>
      <c r="BH75" t="b">
        <f t="shared" si="203"/>
        <v>0</v>
      </c>
      <c r="BI75">
        <f t="shared" si="204"/>
        <v>0.01</v>
      </c>
      <c r="BJ75" t="str">
        <f t="shared" si="205"/>
        <v/>
      </c>
      <c r="BK75" t="str">
        <f t="shared" si="206"/>
        <v/>
      </c>
      <c r="BL75" t="str">
        <f t="shared" si="207"/>
        <v/>
      </c>
      <c r="BM75" t="str">
        <f t="shared" si="208"/>
        <v/>
      </c>
      <c r="BN75" t="str">
        <f t="shared" si="209"/>
        <v/>
      </c>
      <c r="BO75" t="str">
        <f t="shared" si="210"/>
        <v/>
      </c>
      <c r="BP75" t="str">
        <f t="shared" si="211"/>
        <v/>
      </c>
      <c r="BQ75" t="str">
        <f t="shared" si="212"/>
        <v/>
      </c>
      <c r="BR75" t="str">
        <f t="shared" si="213"/>
        <v/>
      </c>
      <c r="BS75" t="str">
        <f t="shared" si="214"/>
        <v/>
      </c>
      <c r="BT75" t="str">
        <f t="shared" si="215"/>
        <v/>
      </c>
      <c r="BU75" t="str">
        <f t="shared" si="216"/>
        <v/>
      </c>
      <c r="BV75" t="str">
        <f t="shared" si="217"/>
        <v/>
      </c>
      <c r="BW75" t="str">
        <f t="shared" si="218"/>
        <v/>
      </c>
      <c r="BX75" t="str">
        <f t="shared" si="219"/>
        <v/>
      </c>
      <c r="BY75" t="str">
        <f t="shared" si="220"/>
        <v/>
      </c>
      <c r="BZ75" t="str">
        <f t="shared" si="221"/>
        <v/>
      </c>
      <c r="CA75" t="str">
        <f t="shared" si="222"/>
        <v/>
      </c>
      <c r="CB75" t="str">
        <f t="shared" si="223"/>
        <v/>
      </c>
      <c r="CC75" t="str">
        <f t="shared" si="224"/>
        <v/>
      </c>
      <c r="CD75" t="str">
        <f t="shared" si="225"/>
        <v/>
      </c>
      <c r="CE75" t="str">
        <f t="shared" si="226"/>
        <v/>
      </c>
      <c r="CF75" t="str">
        <f t="shared" si="227"/>
        <v/>
      </c>
      <c r="CG75" t="str">
        <f t="shared" si="228"/>
        <v/>
      </c>
      <c r="CH75" t="str">
        <f t="shared" si="229"/>
        <v/>
      </c>
      <c r="CI75" t="str">
        <f t="shared" si="230"/>
        <v/>
      </c>
      <c r="CJ75" t="str">
        <f t="shared" si="231"/>
        <v/>
      </c>
      <c r="CK75" t="str">
        <f t="shared" si="232"/>
        <v/>
      </c>
      <c r="CL75" t="str">
        <f t="shared" si="233"/>
        <v/>
      </c>
      <c r="CM75" t="str">
        <f t="shared" si="234"/>
        <v/>
      </c>
      <c r="CN75" t="str">
        <f t="shared" si="235"/>
        <v/>
      </c>
      <c r="CO75" t="str">
        <f t="shared" si="236"/>
        <v/>
      </c>
      <c r="CP75" t="str">
        <f t="shared" si="237"/>
        <v/>
      </c>
      <c r="CQ75" t="str">
        <f t="shared" si="238"/>
        <v/>
      </c>
      <c r="CR75" t="str">
        <f t="shared" si="239"/>
        <v/>
      </c>
      <c r="CS75" t="str">
        <f t="shared" si="240"/>
        <v/>
      </c>
      <c r="CT75" t="str">
        <f t="shared" si="241"/>
        <v/>
      </c>
      <c r="CU75" t="str">
        <f t="shared" si="242"/>
        <v/>
      </c>
      <c r="CV75" t="str">
        <f t="shared" si="243"/>
        <v/>
      </c>
      <c r="CW75" t="str">
        <f t="shared" si="244"/>
        <v/>
      </c>
      <c r="CX75" t="str">
        <f t="shared" si="245"/>
        <v/>
      </c>
      <c r="CY75" t="str">
        <f t="shared" si="246"/>
        <v/>
      </c>
      <c r="CZ75" t="str">
        <f t="shared" si="247"/>
        <v/>
      </c>
      <c r="DA75" t="str">
        <f t="shared" si="248"/>
        <v/>
      </c>
      <c r="DB75" t="str">
        <f t="shared" si="249"/>
        <v/>
      </c>
      <c r="DC75" t="str">
        <f t="shared" si="250"/>
        <v/>
      </c>
      <c r="DD75" t="str">
        <f t="shared" si="251"/>
        <v/>
      </c>
      <c r="DE75" t="str">
        <f t="shared" si="252"/>
        <v/>
      </c>
      <c r="DF75" t="b">
        <f t="shared" si="253"/>
        <v>1</v>
      </c>
      <c r="DG75" t="b">
        <f t="shared" si="254"/>
        <v>0</v>
      </c>
      <c r="DH75" t="b">
        <f t="shared" si="255"/>
        <v>0</v>
      </c>
      <c r="DI75">
        <f t="shared" si="256"/>
        <v>0.1</v>
      </c>
      <c r="DJ75" t="str">
        <f t="shared" si="257"/>
        <v/>
      </c>
      <c r="DK75" t="str">
        <f t="shared" si="258"/>
        <v/>
      </c>
      <c r="DL75" t="str">
        <f t="shared" si="259"/>
        <v/>
      </c>
      <c r="DM75" t="str">
        <f t="shared" si="260"/>
        <v/>
      </c>
      <c r="DN75" t="str">
        <f t="shared" si="261"/>
        <v/>
      </c>
      <c r="DO75" t="str">
        <f t="shared" si="262"/>
        <v/>
      </c>
      <c r="DP75" t="str">
        <f t="shared" si="263"/>
        <v/>
      </c>
      <c r="DQ75" t="str">
        <f t="shared" si="264"/>
        <v/>
      </c>
      <c r="DR75" t="str">
        <f t="shared" si="265"/>
        <v/>
      </c>
      <c r="DS75" t="str">
        <f t="shared" si="266"/>
        <v/>
      </c>
      <c r="DT75" t="str">
        <f t="shared" si="267"/>
        <v/>
      </c>
      <c r="DU75" t="str">
        <f t="shared" si="268"/>
        <v/>
      </c>
      <c r="DV75" t="str">
        <f t="shared" si="269"/>
        <v/>
      </c>
      <c r="DW75" t="str">
        <f t="shared" si="270"/>
        <v/>
      </c>
      <c r="DX75" t="str">
        <f t="shared" si="271"/>
        <v/>
      </c>
      <c r="DY75" t="str">
        <f t="shared" si="272"/>
        <v/>
      </c>
      <c r="EA75" t="str">
        <f t="shared" si="273"/>
        <v/>
      </c>
      <c r="EB75" t="str">
        <f t="shared" si="274"/>
        <v/>
      </c>
      <c r="EC75" t="str">
        <f t="shared" si="275"/>
        <v/>
      </c>
      <c r="ED75" t="str">
        <f t="shared" si="276"/>
        <v/>
      </c>
      <c r="EE75" t="str">
        <f t="shared" si="277"/>
        <v/>
      </c>
      <c r="EF75" t="str">
        <f t="shared" si="278"/>
        <v/>
      </c>
      <c r="EG75" t="str">
        <f t="shared" si="279"/>
        <v/>
      </c>
      <c r="EH75" t="str">
        <f t="shared" si="280"/>
        <v/>
      </c>
      <c r="EI75" t="str">
        <f t="shared" si="281"/>
        <v/>
      </c>
      <c r="EJ75" t="str">
        <f t="shared" si="282"/>
        <v/>
      </c>
      <c r="EK75" t="str">
        <f t="shared" si="283"/>
        <v/>
      </c>
      <c r="EL75" t="str">
        <f t="shared" si="284"/>
        <v/>
      </c>
      <c r="EM75" t="str">
        <f t="shared" si="285"/>
        <v/>
      </c>
      <c r="EN75" t="str">
        <f t="shared" si="286"/>
        <v/>
      </c>
      <c r="EO75" t="str">
        <f t="shared" si="287"/>
        <v/>
      </c>
      <c r="EP75" t="str">
        <f t="shared" si="288"/>
        <v/>
      </c>
      <c r="ER75" t="str">
        <f t="shared" si="289"/>
        <v>25A-001.05.05.10.01.A.01Spuien 0-20% functieverlies</v>
      </c>
      <c r="ES75" t="s">
        <v>10822</v>
      </c>
      <c r="ET75" t="b">
        <v>1</v>
      </c>
      <c r="EU75" t="s">
        <v>89</v>
      </c>
      <c r="EV75" t="b">
        <v>0</v>
      </c>
      <c r="EW75" t="b">
        <v>0</v>
      </c>
      <c r="EX75">
        <v>1</v>
      </c>
      <c r="EZ75">
        <v>0</v>
      </c>
      <c r="FA75">
        <v>0</v>
      </c>
      <c r="FC75">
        <v>50</v>
      </c>
      <c r="FD75">
        <v>6</v>
      </c>
      <c r="FF75">
        <v>0</v>
      </c>
      <c r="FG75">
        <v>0</v>
      </c>
      <c r="FI75">
        <v>0</v>
      </c>
      <c r="FJ75">
        <v>12</v>
      </c>
      <c r="FL75">
        <v>4.6257000000000001</v>
      </c>
      <c r="FM75">
        <v>0</v>
      </c>
      <c r="FO75" t="s">
        <v>89</v>
      </c>
    </row>
    <row r="76" spans="1:171" x14ac:dyDescent="0.25">
      <c r="A76" t="s">
        <v>10788</v>
      </c>
      <c r="B76" t="str">
        <f t="shared" si="145"/>
        <v/>
      </c>
      <c r="C76" t="str">
        <f t="shared" si="146"/>
        <v/>
      </c>
      <c r="D76" t="str">
        <f t="shared" si="147"/>
        <v/>
      </c>
      <c r="E76" t="str">
        <f t="shared" si="148"/>
        <v/>
      </c>
      <c r="F76" t="str">
        <f t="shared" si="149"/>
        <v/>
      </c>
      <c r="G76" t="str">
        <f t="shared" si="150"/>
        <v/>
      </c>
      <c r="H76" t="str">
        <f t="shared" si="151"/>
        <v/>
      </c>
      <c r="I76" t="str">
        <f t="shared" si="152"/>
        <v/>
      </c>
      <c r="J76" t="str">
        <f t="shared" si="153"/>
        <v/>
      </c>
      <c r="K76" t="str">
        <f t="shared" si="154"/>
        <v/>
      </c>
      <c r="L76" t="str">
        <f t="shared" si="155"/>
        <v/>
      </c>
      <c r="M76" t="str">
        <f t="shared" si="156"/>
        <v/>
      </c>
      <c r="N76" t="str">
        <f t="shared" si="157"/>
        <v/>
      </c>
      <c r="O76" t="str">
        <f t="shared" si="158"/>
        <v/>
      </c>
      <c r="P76" t="str">
        <f t="shared" si="159"/>
        <v/>
      </c>
      <c r="Q76" t="str">
        <f t="shared" si="160"/>
        <v/>
      </c>
      <c r="R76" t="str">
        <f t="shared" si="161"/>
        <v/>
      </c>
      <c r="S76" t="str">
        <f t="shared" si="162"/>
        <v/>
      </c>
      <c r="T76" t="str">
        <f t="shared" si="163"/>
        <v/>
      </c>
      <c r="U76" t="str">
        <f t="shared" si="164"/>
        <v/>
      </c>
      <c r="V76" t="b">
        <f t="shared" si="165"/>
        <v>1</v>
      </c>
      <c r="W76" t="b">
        <f t="shared" si="166"/>
        <v>0</v>
      </c>
      <c r="X76" t="b">
        <f t="shared" si="167"/>
        <v>1</v>
      </c>
      <c r="Y76">
        <f t="shared" si="168"/>
        <v>1</v>
      </c>
      <c r="Z76" t="str">
        <f t="shared" si="169"/>
        <v/>
      </c>
      <c r="AA76" t="str">
        <f t="shared" si="170"/>
        <v/>
      </c>
      <c r="AB76" t="str">
        <f t="shared" si="171"/>
        <v/>
      </c>
      <c r="AC76" t="str">
        <f t="shared" si="172"/>
        <v/>
      </c>
      <c r="AD76" t="str">
        <f t="shared" si="173"/>
        <v/>
      </c>
      <c r="AE76" t="str">
        <f t="shared" si="174"/>
        <v/>
      </c>
      <c r="AF76" t="str">
        <f t="shared" si="175"/>
        <v/>
      </c>
      <c r="AG76" t="str">
        <f t="shared" si="176"/>
        <v/>
      </c>
      <c r="AH76" t="str">
        <f t="shared" si="177"/>
        <v/>
      </c>
      <c r="AI76" t="str">
        <f t="shared" si="178"/>
        <v/>
      </c>
      <c r="AJ76" t="str">
        <f t="shared" si="179"/>
        <v/>
      </c>
      <c r="AK76" t="str">
        <f t="shared" si="180"/>
        <v/>
      </c>
      <c r="AL76" t="str">
        <f t="shared" si="181"/>
        <v/>
      </c>
      <c r="AM76" t="str">
        <f t="shared" si="182"/>
        <v/>
      </c>
      <c r="AN76" t="str">
        <f t="shared" si="183"/>
        <v/>
      </c>
      <c r="AO76" t="str">
        <f t="shared" si="184"/>
        <v/>
      </c>
      <c r="AP76" t="str">
        <f t="shared" si="185"/>
        <v/>
      </c>
      <c r="AQ76" t="str">
        <f t="shared" si="186"/>
        <v/>
      </c>
      <c r="AR76" t="str">
        <f t="shared" si="187"/>
        <v/>
      </c>
      <c r="AS76" t="str">
        <f t="shared" si="188"/>
        <v/>
      </c>
      <c r="AT76" t="str">
        <f t="shared" si="189"/>
        <v/>
      </c>
      <c r="AU76" t="str">
        <f t="shared" si="190"/>
        <v/>
      </c>
      <c r="AV76" t="str">
        <f t="shared" si="191"/>
        <v/>
      </c>
      <c r="AW76" t="str">
        <f t="shared" si="192"/>
        <v/>
      </c>
      <c r="AX76" t="str">
        <f t="shared" si="193"/>
        <v/>
      </c>
      <c r="AY76" t="str">
        <f t="shared" si="194"/>
        <v/>
      </c>
      <c r="AZ76" t="str">
        <f t="shared" si="195"/>
        <v/>
      </c>
      <c r="BA76" t="str">
        <f t="shared" si="196"/>
        <v/>
      </c>
      <c r="BB76" t="str">
        <f t="shared" si="197"/>
        <v/>
      </c>
      <c r="BC76" t="str">
        <f t="shared" si="198"/>
        <v/>
      </c>
      <c r="BD76" t="str">
        <f t="shared" si="199"/>
        <v/>
      </c>
      <c r="BE76" t="str">
        <f t="shared" si="200"/>
        <v/>
      </c>
      <c r="BF76" t="b">
        <f t="shared" si="201"/>
        <v>1</v>
      </c>
      <c r="BG76" t="b">
        <f t="shared" si="202"/>
        <v>0</v>
      </c>
      <c r="BH76" t="b">
        <f t="shared" si="203"/>
        <v>0</v>
      </c>
      <c r="BI76">
        <f t="shared" si="204"/>
        <v>0.01</v>
      </c>
      <c r="BJ76" t="str">
        <f t="shared" si="205"/>
        <v/>
      </c>
      <c r="BK76" t="str">
        <f t="shared" si="206"/>
        <v/>
      </c>
      <c r="BL76" t="str">
        <f t="shared" si="207"/>
        <v/>
      </c>
      <c r="BM76" t="str">
        <f t="shared" si="208"/>
        <v/>
      </c>
      <c r="BN76" t="str">
        <f t="shared" si="209"/>
        <v/>
      </c>
      <c r="BO76" t="str">
        <f t="shared" si="210"/>
        <v/>
      </c>
      <c r="BP76" t="str">
        <f t="shared" si="211"/>
        <v/>
      </c>
      <c r="BQ76" t="str">
        <f t="shared" si="212"/>
        <v/>
      </c>
      <c r="BR76" t="str">
        <f t="shared" si="213"/>
        <v/>
      </c>
      <c r="BS76" t="str">
        <f t="shared" si="214"/>
        <v/>
      </c>
      <c r="BT76" t="str">
        <f t="shared" si="215"/>
        <v/>
      </c>
      <c r="BU76" t="str">
        <f t="shared" si="216"/>
        <v/>
      </c>
      <c r="BV76" t="str">
        <f t="shared" si="217"/>
        <v/>
      </c>
      <c r="BW76" t="str">
        <f t="shared" si="218"/>
        <v/>
      </c>
      <c r="BX76" t="str">
        <f t="shared" si="219"/>
        <v/>
      </c>
      <c r="BY76" t="str">
        <f t="shared" si="220"/>
        <v/>
      </c>
      <c r="BZ76" t="str">
        <f t="shared" si="221"/>
        <v/>
      </c>
      <c r="CA76" t="str">
        <f t="shared" si="222"/>
        <v/>
      </c>
      <c r="CB76" t="str">
        <f t="shared" si="223"/>
        <v/>
      </c>
      <c r="CC76" t="str">
        <f t="shared" si="224"/>
        <v/>
      </c>
      <c r="CD76" t="str">
        <f t="shared" si="225"/>
        <v/>
      </c>
      <c r="CE76" t="str">
        <f t="shared" si="226"/>
        <v/>
      </c>
      <c r="CF76" t="str">
        <f t="shared" si="227"/>
        <v/>
      </c>
      <c r="CG76" t="str">
        <f t="shared" si="228"/>
        <v/>
      </c>
      <c r="CH76" t="str">
        <f t="shared" si="229"/>
        <v/>
      </c>
      <c r="CI76" t="str">
        <f t="shared" si="230"/>
        <v/>
      </c>
      <c r="CJ76" t="str">
        <f t="shared" si="231"/>
        <v/>
      </c>
      <c r="CK76" t="str">
        <f t="shared" si="232"/>
        <v/>
      </c>
      <c r="CL76" t="str">
        <f t="shared" si="233"/>
        <v/>
      </c>
      <c r="CM76" t="str">
        <f t="shared" si="234"/>
        <v/>
      </c>
      <c r="CN76" t="str">
        <f t="shared" si="235"/>
        <v/>
      </c>
      <c r="CO76" t="str">
        <f t="shared" si="236"/>
        <v/>
      </c>
      <c r="CP76" t="str">
        <f t="shared" si="237"/>
        <v/>
      </c>
      <c r="CQ76" t="str">
        <f t="shared" si="238"/>
        <v/>
      </c>
      <c r="CR76" t="str">
        <f t="shared" si="239"/>
        <v/>
      </c>
      <c r="CS76" t="str">
        <f t="shared" si="240"/>
        <v/>
      </c>
      <c r="CT76" t="str">
        <f t="shared" si="241"/>
        <v/>
      </c>
      <c r="CU76" t="str">
        <f t="shared" si="242"/>
        <v/>
      </c>
      <c r="CV76" t="str">
        <f t="shared" si="243"/>
        <v/>
      </c>
      <c r="CW76" t="str">
        <f t="shared" si="244"/>
        <v/>
      </c>
      <c r="CX76" t="str">
        <f t="shared" si="245"/>
        <v/>
      </c>
      <c r="CY76" t="str">
        <f t="shared" si="246"/>
        <v/>
      </c>
      <c r="CZ76" t="str">
        <f t="shared" si="247"/>
        <v/>
      </c>
      <c r="DA76" t="str">
        <f t="shared" si="248"/>
        <v/>
      </c>
      <c r="DB76" t="str">
        <f t="shared" si="249"/>
        <v/>
      </c>
      <c r="DC76" t="str">
        <f t="shared" si="250"/>
        <v/>
      </c>
      <c r="DD76" t="str">
        <f t="shared" si="251"/>
        <v/>
      </c>
      <c r="DE76" t="str">
        <f t="shared" si="252"/>
        <v/>
      </c>
      <c r="DF76" t="b">
        <f t="shared" si="253"/>
        <v>1</v>
      </c>
      <c r="DG76" t="b">
        <f t="shared" si="254"/>
        <v>0</v>
      </c>
      <c r="DH76" t="b">
        <f t="shared" si="255"/>
        <v>0</v>
      </c>
      <c r="DI76">
        <f t="shared" si="256"/>
        <v>0.1</v>
      </c>
      <c r="DJ76" t="str">
        <f t="shared" si="257"/>
        <v/>
      </c>
      <c r="DK76" t="str">
        <f t="shared" si="258"/>
        <v/>
      </c>
      <c r="DL76" t="str">
        <f t="shared" si="259"/>
        <v/>
      </c>
      <c r="DM76" t="str">
        <f t="shared" si="260"/>
        <v/>
      </c>
      <c r="DN76" t="str">
        <f t="shared" si="261"/>
        <v/>
      </c>
      <c r="DO76" t="str">
        <f t="shared" si="262"/>
        <v/>
      </c>
      <c r="DP76" t="str">
        <f t="shared" si="263"/>
        <v/>
      </c>
      <c r="DQ76" t="str">
        <f t="shared" si="264"/>
        <v/>
      </c>
      <c r="DR76" t="str">
        <f t="shared" si="265"/>
        <v/>
      </c>
      <c r="DS76" t="str">
        <f t="shared" si="266"/>
        <v/>
      </c>
      <c r="DT76" t="str">
        <f t="shared" si="267"/>
        <v/>
      </c>
      <c r="DU76" t="str">
        <f t="shared" si="268"/>
        <v/>
      </c>
      <c r="DV76" t="str">
        <f t="shared" si="269"/>
        <v/>
      </c>
      <c r="DW76" t="str">
        <f t="shared" si="270"/>
        <v/>
      </c>
      <c r="DX76" t="str">
        <f t="shared" si="271"/>
        <v/>
      </c>
      <c r="DY76" t="str">
        <f t="shared" si="272"/>
        <v/>
      </c>
      <c r="EA76" t="str">
        <f t="shared" si="273"/>
        <v/>
      </c>
      <c r="EB76" t="str">
        <f t="shared" si="274"/>
        <v/>
      </c>
      <c r="EC76" t="str">
        <f t="shared" si="275"/>
        <v/>
      </c>
      <c r="ED76" t="str">
        <f t="shared" si="276"/>
        <v/>
      </c>
      <c r="EE76" t="str">
        <f t="shared" si="277"/>
        <v/>
      </c>
      <c r="EF76" t="str">
        <f t="shared" si="278"/>
        <v/>
      </c>
      <c r="EG76" t="str">
        <f t="shared" si="279"/>
        <v/>
      </c>
      <c r="EH76" t="str">
        <f t="shared" si="280"/>
        <v/>
      </c>
      <c r="EI76" t="str">
        <f t="shared" si="281"/>
        <v/>
      </c>
      <c r="EJ76" t="str">
        <f t="shared" si="282"/>
        <v/>
      </c>
      <c r="EK76" t="str">
        <f t="shared" si="283"/>
        <v/>
      </c>
      <c r="EL76" t="str">
        <f t="shared" si="284"/>
        <v/>
      </c>
      <c r="EM76" t="str">
        <f t="shared" si="285"/>
        <v/>
      </c>
      <c r="EN76" t="str">
        <f t="shared" si="286"/>
        <v/>
      </c>
      <c r="EO76" t="str">
        <f t="shared" si="287"/>
        <v/>
      </c>
      <c r="EP76" t="str">
        <f t="shared" si="288"/>
        <v/>
      </c>
      <c r="ER76" t="str">
        <f t="shared" si="289"/>
        <v>25A-001.05.07.03.01.A.01Spuien 0-20% functieverlies</v>
      </c>
      <c r="ES76" t="s">
        <v>6999</v>
      </c>
      <c r="ET76" t="b">
        <v>1</v>
      </c>
      <c r="EU76" t="s">
        <v>89</v>
      </c>
      <c r="EV76" t="b">
        <v>0</v>
      </c>
      <c r="EW76" t="b">
        <v>1</v>
      </c>
      <c r="EX76">
        <v>1</v>
      </c>
      <c r="EZ76">
        <v>0</v>
      </c>
      <c r="FA76">
        <v>0</v>
      </c>
      <c r="FC76">
        <v>50</v>
      </c>
      <c r="FD76">
        <v>6</v>
      </c>
      <c r="FF76">
        <v>0</v>
      </c>
      <c r="FG76">
        <v>0</v>
      </c>
      <c r="FI76">
        <v>0</v>
      </c>
      <c r="FJ76">
        <v>12</v>
      </c>
      <c r="FL76">
        <v>4.6257000000000001</v>
      </c>
      <c r="FM76">
        <v>0</v>
      </c>
      <c r="FO76" t="s">
        <v>89</v>
      </c>
    </row>
    <row r="77" spans="1:171" x14ac:dyDescent="0.25">
      <c r="A77" t="s">
        <v>6995</v>
      </c>
      <c r="B77" t="str">
        <f t="shared" si="145"/>
        <v/>
      </c>
      <c r="C77" t="str">
        <f t="shared" si="146"/>
        <v/>
      </c>
      <c r="D77" t="str">
        <f t="shared" si="147"/>
        <v/>
      </c>
      <c r="E77" t="str">
        <f t="shared" si="148"/>
        <v/>
      </c>
      <c r="F77" t="str">
        <f t="shared" si="149"/>
        <v/>
      </c>
      <c r="G77" t="str">
        <f t="shared" si="150"/>
        <v/>
      </c>
      <c r="H77" t="str">
        <f t="shared" si="151"/>
        <v/>
      </c>
      <c r="I77" t="str">
        <f t="shared" si="152"/>
        <v/>
      </c>
      <c r="J77" t="str">
        <f t="shared" si="153"/>
        <v/>
      </c>
      <c r="K77" t="str">
        <f t="shared" si="154"/>
        <v/>
      </c>
      <c r="L77" t="str">
        <f t="shared" si="155"/>
        <v/>
      </c>
      <c r="M77" t="str">
        <f t="shared" si="156"/>
        <v/>
      </c>
      <c r="N77" t="str">
        <f t="shared" si="157"/>
        <v/>
      </c>
      <c r="O77" t="str">
        <f t="shared" si="158"/>
        <v/>
      </c>
      <c r="P77" t="str">
        <f t="shared" si="159"/>
        <v/>
      </c>
      <c r="Q77" t="str">
        <f t="shared" si="160"/>
        <v/>
      </c>
      <c r="R77" t="str">
        <f t="shared" si="161"/>
        <v/>
      </c>
      <c r="S77" t="str">
        <f t="shared" si="162"/>
        <v/>
      </c>
      <c r="T77" t="str">
        <f t="shared" si="163"/>
        <v/>
      </c>
      <c r="U77" t="str">
        <f t="shared" si="164"/>
        <v/>
      </c>
      <c r="V77" t="b">
        <f t="shared" si="165"/>
        <v>1</v>
      </c>
      <c r="W77" t="b">
        <f t="shared" si="166"/>
        <v>0</v>
      </c>
      <c r="X77" t="b">
        <f t="shared" si="167"/>
        <v>1</v>
      </c>
      <c r="Y77">
        <f t="shared" si="168"/>
        <v>1</v>
      </c>
      <c r="Z77" t="str">
        <f t="shared" si="169"/>
        <v/>
      </c>
      <c r="AA77" t="str">
        <f t="shared" si="170"/>
        <v/>
      </c>
      <c r="AB77" t="str">
        <f t="shared" si="171"/>
        <v/>
      </c>
      <c r="AC77" t="str">
        <f t="shared" si="172"/>
        <v/>
      </c>
      <c r="AD77" t="str">
        <f t="shared" si="173"/>
        <v/>
      </c>
      <c r="AE77" t="str">
        <f t="shared" si="174"/>
        <v/>
      </c>
      <c r="AF77" t="str">
        <f t="shared" si="175"/>
        <v/>
      </c>
      <c r="AG77" t="str">
        <f t="shared" si="176"/>
        <v/>
      </c>
      <c r="AH77" t="str">
        <f t="shared" si="177"/>
        <v/>
      </c>
      <c r="AI77" t="str">
        <f t="shared" si="178"/>
        <v/>
      </c>
      <c r="AJ77" t="str">
        <f t="shared" si="179"/>
        <v/>
      </c>
      <c r="AK77" t="str">
        <f t="shared" si="180"/>
        <v/>
      </c>
      <c r="AL77" t="str">
        <f t="shared" si="181"/>
        <v/>
      </c>
      <c r="AM77" t="str">
        <f t="shared" si="182"/>
        <v/>
      </c>
      <c r="AN77" t="str">
        <f t="shared" si="183"/>
        <v/>
      </c>
      <c r="AO77" t="str">
        <f t="shared" si="184"/>
        <v/>
      </c>
      <c r="AP77" t="str">
        <f t="shared" si="185"/>
        <v/>
      </c>
      <c r="AQ77" t="str">
        <f t="shared" si="186"/>
        <v/>
      </c>
      <c r="AR77" t="str">
        <f t="shared" si="187"/>
        <v/>
      </c>
      <c r="AS77" t="str">
        <f t="shared" si="188"/>
        <v/>
      </c>
      <c r="AT77" t="str">
        <f t="shared" si="189"/>
        <v/>
      </c>
      <c r="AU77" t="str">
        <f t="shared" si="190"/>
        <v/>
      </c>
      <c r="AV77" t="str">
        <f t="shared" si="191"/>
        <v/>
      </c>
      <c r="AW77" t="str">
        <f t="shared" si="192"/>
        <v/>
      </c>
      <c r="AX77" t="str">
        <f t="shared" si="193"/>
        <v/>
      </c>
      <c r="AY77" t="str">
        <f t="shared" si="194"/>
        <v/>
      </c>
      <c r="AZ77" t="str">
        <f t="shared" si="195"/>
        <v/>
      </c>
      <c r="BA77" t="str">
        <f t="shared" si="196"/>
        <v/>
      </c>
      <c r="BB77" t="str">
        <f t="shared" si="197"/>
        <v/>
      </c>
      <c r="BC77" t="str">
        <f t="shared" si="198"/>
        <v/>
      </c>
      <c r="BD77" t="str">
        <f t="shared" si="199"/>
        <v/>
      </c>
      <c r="BE77" t="str">
        <f t="shared" si="200"/>
        <v/>
      </c>
      <c r="BF77" t="b">
        <f t="shared" si="201"/>
        <v>1</v>
      </c>
      <c r="BG77" t="b">
        <f t="shared" si="202"/>
        <v>0</v>
      </c>
      <c r="BH77" t="b">
        <f t="shared" si="203"/>
        <v>0</v>
      </c>
      <c r="BI77">
        <f t="shared" si="204"/>
        <v>0.01</v>
      </c>
      <c r="BJ77" t="str">
        <f t="shared" si="205"/>
        <v/>
      </c>
      <c r="BK77" t="str">
        <f t="shared" si="206"/>
        <v/>
      </c>
      <c r="BL77" t="str">
        <f t="shared" si="207"/>
        <v/>
      </c>
      <c r="BM77" t="str">
        <f t="shared" si="208"/>
        <v/>
      </c>
      <c r="BN77" t="str">
        <f t="shared" si="209"/>
        <v/>
      </c>
      <c r="BO77" t="str">
        <f t="shared" si="210"/>
        <v/>
      </c>
      <c r="BP77" t="str">
        <f t="shared" si="211"/>
        <v/>
      </c>
      <c r="BQ77" t="str">
        <f t="shared" si="212"/>
        <v/>
      </c>
      <c r="BR77" t="str">
        <f t="shared" si="213"/>
        <v/>
      </c>
      <c r="BS77" t="str">
        <f t="shared" si="214"/>
        <v/>
      </c>
      <c r="BT77" t="str">
        <f t="shared" si="215"/>
        <v/>
      </c>
      <c r="BU77" t="str">
        <f t="shared" si="216"/>
        <v/>
      </c>
      <c r="BV77" t="str">
        <f t="shared" si="217"/>
        <v/>
      </c>
      <c r="BW77" t="str">
        <f t="shared" si="218"/>
        <v/>
      </c>
      <c r="BX77" t="str">
        <f t="shared" si="219"/>
        <v/>
      </c>
      <c r="BY77" t="str">
        <f t="shared" si="220"/>
        <v/>
      </c>
      <c r="BZ77" t="str">
        <f t="shared" si="221"/>
        <v/>
      </c>
      <c r="CA77" t="str">
        <f t="shared" si="222"/>
        <v/>
      </c>
      <c r="CB77" t="str">
        <f t="shared" si="223"/>
        <v/>
      </c>
      <c r="CC77" t="str">
        <f t="shared" si="224"/>
        <v/>
      </c>
      <c r="CD77" t="str">
        <f t="shared" si="225"/>
        <v/>
      </c>
      <c r="CE77" t="str">
        <f t="shared" si="226"/>
        <v/>
      </c>
      <c r="CF77" t="str">
        <f t="shared" si="227"/>
        <v/>
      </c>
      <c r="CG77" t="str">
        <f t="shared" si="228"/>
        <v/>
      </c>
      <c r="CH77" t="str">
        <f t="shared" si="229"/>
        <v/>
      </c>
      <c r="CI77" t="str">
        <f t="shared" si="230"/>
        <v/>
      </c>
      <c r="CJ77" t="str">
        <f t="shared" si="231"/>
        <v/>
      </c>
      <c r="CK77" t="str">
        <f t="shared" si="232"/>
        <v/>
      </c>
      <c r="CL77" t="str">
        <f t="shared" si="233"/>
        <v/>
      </c>
      <c r="CM77" t="str">
        <f t="shared" si="234"/>
        <v/>
      </c>
      <c r="CN77" t="str">
        <f t="shared" si="235"/>
        <v/>
      </c>
      <c r="CO77" t="str">
        <f t="shared" si="236"/>
        <v/>
      </c>
      <c r="CP77" t="str">
        <f t="shared" si="237"/>
        <v/>
      </c>
      <c r="CQ77" t="str">
        <f t="shared" si="238"/>
        <v/>
      </c>
      <c r="CR77" t="str">
        <f t="shared" si="239"/>
        <v/>
      </c>
      <c r="CS77" t="str">
        <f t="shared" si="240"/>
        <v/>
      </c>
      <c r="CT77" t="str">
        <f t="shared" si="241"/>
        <v/>
      </c>
      <c r="CU77" t="str">
        <f t="shared" si="242"/>
        <v/>
      </c>
      <c r="CV77" t="str">
        <f t="shared" si="243"/>
        <v/>
      </c>
      <c r="CW77" t="str">
        <f t="shared" si="244"/>
        <v/>
      </c>
      <c r="CX77" t="str">
        <f t="shared" si="245"/>
        <v/>
      </c>
      <c r="CY77" t="str">
        <f t="shared" si="246"/>
        <v/>
      </c>
      <c r="CZ77" t="str">
        <f t="shared" si="247"/>
        <v/>
      </c>
      <c r="DA77" t="str">
        <f t="shared" si="248"/>
        <v/>
      </c>
      <c r="DB77" t="str">
        <f t="shared" si="249"/>
        <v/>
      </c>
      <c r="DC77" t="str">
        <f t="shared" si="250"/>
        <v/>
      </c>
      <c r="DD77" t="str">
        <f t="shared" si="251"/>
        <v/>
      </c>
      <c r="DE77" t="str">
        <f t="shared" si="252"/>
        <v/>
      </c>
      <c r="DF77" t="b">
        <f t="shared" si="253"/>
        <v>1</v>
      </c>
      <c r="DG77" t="b">
        <f t="shared" si="254"/>
        <v>0</v>
      </c>
      <c r="DH77" t="b">
        <f t="shared" si="255"/>
        <v>0</v>
      </c>
      <c r="DI77">
        <f t="shared" si="256"/>
        <v>0.1</v>
      </c>
      <c r="DJ77" t="str">
        <f t="shared" si="257"/>
        <v/>
      </c>
      <c r="DK77" t="str">
        <f t="shared" si="258"/>
        <v/>
      </c>
      <c r="DL77" t="str">
        <f t="shared" si="259"/>
        <v/>
      </c>
      <c r="DM77" t="str">
        <f t="shared" si="260"/>
        <v/>
      </c>
      <c r="DN77" t="str">
        <f t="shared" si="261"/>
        <v/>
      </c>
      <c r="DO77" t="str">
        <f t="shared" si="262"/>
        <v/>
      </c>
      <c r="DP77" t="str">
        <f t="shared" si="263"/>
        <v/>
      </c>
      <c r="DQ77" t="str">
        <f t="shared" si="264"/>
        <v/>
      </c>
      <c r="DR77" t="str">
        <f t="shared" si="265"/>
        <v/>
      </c>
      <c r="DS77" t="str">
        <f t="shared" si="266"/>
        <v/>
      </c>
      <c r="DT77" t="str">
        <f t="shared" si="267"/>
        <v/>
      </c>
      <c r="DU77" t="str">
        <f t="shared" si="268"/>
        <v/>
      </c>
      <c r="DV77" t="str">
        <f t="shared" si="269"/>
        <v/>
      </c>
      <c r="DW77" t="str">
        <f t="shared" si="270"/>
        <v/>
      </c>
      <c r="DX77" t="str">
        <f t="shared" si="271"/>
        <v/>
      </c>
      <c r="DY77" t="str">
        <f t="shared" si="272"/>
        <v/>
      </c>
      <c r="EA77" t="str">
        <f t="shared" si="273"/>
        <v/>
      </c>
      <c r="EB77" t="str">
        <f t="shared" si="274"/>
        <v/>
      </c>
      <c r="EC77" t="str">
        <f t="shared" si="275"/>
        <v/>
      </c>
      <c r="ED77" t="str">
        <f t="shared" si="276"/>
        <v/>
      </c>
      <c r="EE77" t="str">
        <f t="shared" si="277"/>
        <v/>
      </c>
      <c r="EF77" t="str">
        <f t="shared" si="278"/>
        <v/>
      </c>
      <c r="EG77" t="str">
        <f t="shared" si="279"/>
        <v/>
      </c>
      <c r="EH77" t="str">
        <f t="shared" si="280"/>
        <v/>
      </c>
      <c r="EI77" t="str">
        <f t="shared" si="281"/>
        <v/>
      </c>
      <c r="EJ77" t="str">
        <f t="shared" si="282"/>
        <v/>
      </c>
      <c r="EK77" t="str">
        <f t="shared" si="283"/>
        <v/>
      </c>
      <c r="EL77" t="str">
        <f t="shared" si="284"/>
        <v/>
      </c>
      <c r="EM77" t="str">
        <f t="shared" si="285"/>
        <v/>
      </c>
      <c r="EN77" t="str">
        <f t="shared" si="286"/>
        <v/>
      </c>
      <c r="EO77" t="str">
        <f t="shared" si="287"/>
        <v/>
      </c>
      <c r="EP77" t="str">
        <f t="shared" si="288"/>
        <v/>
      </c>
      <c r="ER77" t="str">
        <f t="shared" si="289"/>
        <v>25A-001.05.07.03.01.A.02Spuien 0-20% functieverlies</v>
      </c>
      <c r="ES77" t="s">
        <v>7040</v>
      </c>
      <c r="ET77" t="b">
        <v>1</v>
      </c>
      <c r="EU77" t="s">
        <v>89</v>
      </c>
      <c r="EV77" t="b">
        <v>0</v>
      </c>
      <c r="EW77" t="b">
        <v>1</v>
      </c>
      <c r="EX77">
        <v>1</v>
      </c>
      <c r="EZ77">
        <v>0</v>
      </c>
      <c r="FA77">
        <v>0</v>
      </c>
      <c r="FC77">
        <v>50</v>
      </c>
      <c r="FD77">
        <v>6</v>
      </c>
      <c r="FF77">
        <v>0</v>
      </c>
      <c r="FG77">
        <v>0</v>
      </c>
      <c r="FI77">
        <v>0</v>
      </c>
      <c r="FJ77">
        <v>12</v>
      </c>
      <c r="FL77">
        <v>4.6257000000000001</v>
      </c>
      <c r="FM77">
        <v>0</v>
      </c>
      <c r="FO77" t="s">
        <v>89</v>
      </c>
    </row>
    <row r="78" spans="1:171" x14ac:dyDescent="0.25">
      <c r="A78" t="s">
        <v>10828</v>
      </c>
      <c r="B78" t="str">
        <f t="shared" si="145"/>
        <v/>
      </c>
      <c r="C78" t="str">
        <f t="shared" si="146"/>
        <v/>
      </c>
      <c r="D78" t="str">
        <f t="shared" si="147"/>
        <v/>
      </c>
      <c r="E78" t="str">
        <f t="shared" si="148"/>
        <v/>
      </c>
      <c r="F78" t="str">
        <f t="shared" si="149"/>
        <v/>
      </c>
      <c r="G78" t="str">
        <f t="shared" si="150"/>
        <v/>
      </c>
      <c r="H78" t="str">
        <f t="shared" si="151"/>
        <v/>
      </c>
      <c r="I78" t="str">
        <f t="shared" si="152"/>
        <v/>
      </c>
      <c r="J78" t="str">
        <f t="shared" si="153"/>
        <v/>
      </c>
      <c r="K78" t="str">
        <f t="shared" si="154"/>
        <v/>
      </c>
      <c r="L78" t="str">
        <f t="shared" si="155"/>
        <v/>
      </c>
      <c r="M78" t="str">
        <f t="shared" si="156"/>
        <v/>
      </c>
      <c r="N78" t="str">
        <f t="shared" si="157"/>
        <v/>
      </c>
      <c r="O78" t="str">
        <f t="shared" si="158"/>
        <v/>
      </c>
      <c r="P78" t="str">
        <f t="shared" si="159"/>
        <v/>
      </c>
      <c r="Q78" t="str">
        <f t="shared" si="160"/>
        <v/>
      </c>
      <c r="R78" t="str">
        <f t="shared" si="161"/>
        <v/>
      </c>
      <c r="S78" t="str">
        <f t="shared" si="162"/>
        <v/>
      </c>
      <c r="T78" t="str">
        <f t="shared" si="163"/>
        <v/>
      </c>
      <c r="U78" t="str">
        <f t="shared" si="164"/>
        <v/>
      </c>
      <c r="V78" t="b">
        <f t="shared" si="165"/>
        <v>1</v>
      </c>
      <c r="W78" t="b">
        <f t="shared" si="166"/>
        <v>0</v>
      </c>
      <c r="X78" t="b">
        <f t="shared" si="167"/>
        <v>0</v>
      </c>
      <c r="Y78">
        <f t="shared" si="168"/>
        <v>0.01</v>
      </c>
      <c r="Z78" t="str">
        <f t="shared" si="169"/>
        <v/>
      </c>
      <c r="AA78" t="str">
        <f t="shared" si="170"/>
        <v/>
      </c>
      <c r="AB78" t="str">
        <f t="shared" si="171"/>
        <v/>
      </c>
      <c r="AC78" t="str">
        <f t="shared" si="172"/>
        <v/>
      </c>
      <c r="AD78" t="str">
        <f t="shared" si="173"/>
        <v/>
      </c>
      <c r="AE78" t="str">
        <f t="shared" si="174"/>
        <v/>
      </c>
      <c r="AF78" t="str">
        <f t="shared" si="175"/>
        <v/>
      </c>
      <c r="AG78" t="str">
        <f t="shared" si="176"/>
        <v/>
      </c>
      <c r="AH78" t="str">
        <f t="shared" si="177"/>
        <v/>
      </c>
      <c r="AI78" t="str">
        <f t="shared" si="178"/>
        <v/>
      </c>
      <c r="AJ78" t="str">
        <f t="shared" si="179"/>
        <v/>
      </c>
      <c r="AK78" t="str">
        <f t="shared" si="180"/>
        <v/>
      </c>
      <c r="AL78" t="str">
        <f t="shared" si="181"/>
        <v/>
      </c>
      <c r="AM78" t="str">
        <f t="shared" si="182"/>
        <v/>
      </c>
      <c r="AN78" t="str">
        <f t="shared" si="183"/>
        <v/>
      </c>
      <c r="AO78" t="str">
        <f t="shared" si="184"/>
        <v/>
      </c>
      <c r="AP78" t="str">
        <f t="shared" si="185"/>
        <v/>
      </c>
      <c r="AQ78" t="str">
        <f t="shared" si="186"/>
        <v/>
      </c>
      <c r="AR78" t="str">
        <f t="shared" si="187"/>
        <v/>
      </c>
      <c r="AS78" t="str">
        <f t="shared" si="188"/>
        <v/>
      </c>
      <c r="AT78" t="str">
        <f t="shared" si="189"/>
        <v/>
      </c>
      <c r="AU78" t="str">
        <f t="shared" si="190"/>
        <v/>
      </c>
      <c r="AV78" t="str">
        <f t="shared" si="191"/>
        <v/>
      </c>
      <c r="AW78" t="str">
        <f t="shared" si="192"/>
        <v/>
      </c>
      <c r="AX78" t="str">
        <f t="shared" si="193"/>
        <v/>
      </c>
      <c r="AY78" t="str">
        <f t="shared" si="194"/>
        <v/>
      </c>
      <c r="AZ78" t="str">
        <f t="shared" si="195"/>
        <v/>
      </c>
      <c r="BA78" t="str">
        <f t="shared" si="196"/>
        <v/>
      </c>
      <c r="BB78" t="str">
        <f t="shared" si="197"/>
        <v/>
      </c>
      <c r="BC78" t="str">
        <f t="shared" si="198"/>
        <v/>
      </c>
      <c r="BD78" t="str">
        <f t="shared" si="199"/>
        <v/>
      </c>
      <c r="BE78" t="str">
        <f t="shared" si="200"/>
        <v/>
      </c>
      <c r="BF78" t="b">
        <f t="shared" si="201"/>
        <v>1</v>
      </c>
      <c r="BG78" t="b">
        <f t="shared" si="202"/>
        <v>0</v>
      </c>
      <c r="BH78" t="b">
        <f t="shared" si="203"/>
        <v>0</v>
      </c>
      <c r="BI78">
        <f t="shared" si="204"/>
        <v>0.01</v>
      </c>
      <c r="BJ78" t="str">
        <f t="shared" si="205"/>
        <v/>
      </c>
      <c r="BK78" t="str">
        <f t="shared" si="206"/>
        <v/>
      </c>
      <c r="BL78" t="str">
        <f t="shared" si="207"/>
        <v/>
      </c>
      <c r="BM78" t="str">
        <f t="shared" si="208"/>
        <v/>
      </c>
      <c r="BN78" t="str">
        <f t="shared" si="209"/>
        <v/>
      </c>
      <c r="BO78" t="str">
        <f t="shared" si="210"/>
        <v/>
      </c>
      <c r="BP78" t="str">
        <f t="shared" si="211"/>
        <v/>
      </c>
      <c r="BQ78" t="str">
        <f t="shared" si="212"/>
        <v/>
      </c>
      <c r="BR78" t="str">
        <f t="shared" si="213"/>
        <v/>
      </c>
      <c r="BS78" t="str">
        <f t="shared" si="214"/>
        <v/>
      </c>
      <c r="BT78" t="str">
        <f t="shared" si="215"/>
        <v/>
      </c>
      <c r="BU78" t="str">
        <f t="shared" si="216"/>
        <v/>
      </c>
      <c r="BV78" t="str">
        <f t="shared" si="217"/>
        <v/>
      </c>
      <c r="BW78" t="str">
        <f t="shared" si="218"/>
        <v/>
      </c>
      <c r="BX78" t="str">
        <f t="shared" si="219"/>
        <v/>
      </c>
      <c r="BY78" t="str">
        <f t="shared" si="220"/>
        <v/>
      </c>
      <c r="BZ78" t="str">
        <f t="shared" si="221"/>
        <v/>
      </c>
      <c r="CA78" t="str">
        <f t="shared" si="222"/>
        <v/>
      </c>
      <c r="CB78" t="str">
        <f t="shared" si="223"/>
        <v/>
      </c>
      <c r="CC78" t="str">
        <f t="shared" si="224"/>
        <v/>
      </c>
      <c r="CD78" t="str">
        <f t="shared" si="225"/>
        <v/>
      </c>
      <c r="CE78" t="str">
        <f t="shared" si="226"/>
        <v/>
      </c>
      <c r="CF78" t="str">
        <f t="shared" si="227"/>
        <v/>
      </c>
      <c r="CG78" t="str">
        <f t="shared" si="228"/>
        <v/>
      </c>
      <c r="CH78" t="str">
        <f t="shared" si="229"/>
        <v/>
      </c>
      <c r="CI78" t="str">
        <f t="shared" si="230"/>
        <v/>
      </c>
      <c r="CJ78" t="str">
        <f t="shared" si="231"/>
        <v/>
      </c>
      <c r="CK78" t="str">
        <f t="shared" si="232"/>
        <v/>
      </c>
      <c r="CL78" t="str">
        <f t="shared" si="233"/>
        <v/>
      </c>
      <c r="CM78" t="str">
        <f t="shared" si="234"/>
        <v/>
      </c>
      <c r="CN78" t="str">
        <f t="shared" si="235"/>
        <v/>
      </c>
      <c r="CO78" t="str">
        <f t="shared" si="236"/>
        <v/>
      </c>
      <c r="CP78" t="str">
        <f t="shared" si="237"/>
        <v/>
      </c>
      <c r="CQ78" t="str">
        <f t="shared" si="238"/>
        <v/>
      </c>
      <c r="CR78" t="str">
        <f t="shared" si="239"/>
        <v/>
      </c>
      <c r="CS78" t="str">
        <f t="shared" si="240"/>
        <v/>
      </c>
      <c r="CT78" t="str">
        <f t="shared" si="241"/>
        <v/>
      </c>
      <c r="CU78" t="str">
        <f t="shared" si="242"/>
        <v/>
      </c>
      <c r="CV78" t="str">
        <f t="shared" si="243"/>
        <v/>
      </c>
      <c r="CW78" t="str">
        <f t="shared" si="244"/>
        <v/>
      </c>
      <c r="CX78" t="str">
        <f t="shared" si="245"/>
        <v/>
      </c>
      <c r="CY78" t="str">
        <f t="shared" si="246"/>
        <v/>
      </c>
      <c r="CZ78" t="str">
        <f t="shared" si="247"/>
        <v/>
      </c>
      <c r="DA78" t="str">
        <f t="shared" si="248"/>
        <v/>
      </c>
      <c r="DB78" t="str">
        <f t="shared" si="249"/>
        <v/>
      </c>
      <c r="DC78" t="str">
        <f t="shared" si="250"/>
        <v/>
      </c>
      <c r="DD78" t="str">
        <f t="shared" si="251"/>
        <v/>
      </c>
      <c r="DE78" t="str">
        <f t="shared" si="252"/>
        <v/>
      </c>
      <c r="DF78" t="str">
        <f t="shared" si="253"/>
        <v/>
      </c>
      <c r="DG78" t="str">
        <f t="shared" si="254"/>
        <v/>
      </c>
      <c r="DH78" t="str">
        <f t="shared" si="255"/>
        <v/>
      </c>
      <c r="DI78" t="str">
        <f t="shared" si="256"/>
        <v/>
      </c>
      <c r="DJ78" t="str">
        <f t="shared" si="257"/>
        <v/>
      </c>
      <c r="DK78" t="str">
        <f t="shared" si="258"/>
        <v/>
      </c>
      <c r="DL78" t="str">
        <f t="shared" si="259"/>
        <v/>
      </c>
      <c r="DM78" t="str">
        <f t="shared" si="260"/>
        <v/>
      </c>
      <c r="DN78" t="str">
        <f t="shared" si="261"/>
        <v/>
      </c>
      <c r="DO78" t="str">
        <f t="shared" si="262"/>
        <v/>
      </c>
      <c r="DP78" t="str">
        <f t="shared" si="263"/>
        <v/>
      </c>
      <c r="DQ78" t="str">
        <f t="shared" si="264"/>
        <v/>
      </c>
      <c r="DR78" t="str">
        <f t="shared" si="265"/>
        <v/>
      </c>
      <c r="DS78" t="str">
        <f t="shared" si="266"/>
        <v/>
      </c>
      <c r="DT78" t="str">
        <f t="shared" si="267"/>
        <v/>
      </c>
      <c r="DU78" t="str">
        <f t="shared" si="268"/>
        <v/>
      </c>
      <c r="DV78" t="str">
        <f t="shared" si="269"/>
        <v/>
      </c>
      <c r="DW78" t="str">
        <f t="shared" si="270"/>
        <v/>
      </c>
      <c r="DX78" t="str">
        <f t="shared" si="271"/>
        <v/>
      </c>
      <c r="DY78" t="str">
        <f t="shared" si="272"/>
        <v/>
      </c>
      <c r="EA78" t="str">
        <f t="shared" si="273"/>
        <v/>
      </c>
      <c r="EB78" t="str">
        <f t="shared" si="274"/>
        <v/>
      </c>
      <c r="EC78" t="str">
        <f t="shared" si="275"/>
        <v/>
      </c>
      <c r="ED78" t="str">
        <f t="shared" si="276"/>
        <v/>
      </c>
      <c r="EE78" t="str">
        <f t="shared" si="277"/>
        <v/>
      </c>
      <c r="EF78" t="str">
        <f t="shared" si="278"/>
        <v/>
      </c>
      <c r="EG78" t="str">
        <f t="shared" si="279"/>
        <v/>
      </c>
      <c r="EH78" t="str">
        <f t="shared" si="280"/>
        <v/>
      </c>
      <c r="EI78" t="str">
        <f t="shared" si="281"/>
        <v/>
      </c>
      <c r="EJ78" t="str">
        <f t="shared" si="282"/>
        <v/>
      </c>
      <c r="EK78" t="str">
        <f t="shared" si="283"/>
        <v/>
      </c>
      <c r="EL78" t="str">
        <f t="shared" si="284"/>
        <v/>
      </c>
      <c r="EM78" t="str">
        <f t="shared" si="285"/>
        <v/>
      </c>
      <c r="EN78" t="str">
        <f t="shared" si="286"/>
        <v/>
      </c>
      <c r="EO78" t="str">
        <f t="shared" si="287"/>
        <v/>
      </c>
      <c r="EP78" t="str">
        <f t="shared" si="288"/>
        <v/>
      </c>
      <c r="ER78" t="str">
        <f t="shared" si="289"/>
        <v>25A-001.07.01.12.01.A.01Spuien 81-100% functieverlies</v>
      </c>
      <c r="ES78" t="s">
        <v>10743</v>
      </c>
      <c r="ET78" t="b">
        <v>1</v>
      </c>
      <c r="EU78" t="s">
        <v>88</v>
      </c>
      <c r="EV78" t="b">
        <v>0</v>
      </c>
      <c r="EW78" t="b">
        <v>1</v>
      </c>
      <c r="EX78">
        <v>1</v>
      </c>
      <c r="EZ78">
        <v>0</v>
      </c>
      <c r="FA78">
        <v>0</v>
      </c>
      <c r="FC78">
        <v>0</v>
      </c>
      <c r="FD78">
        <v>0</v>
      </c>
      <c r="FF78">
        <v>0</v>
      </c>
      <c r="FG78">
        <v>0</v>
      </c>
      <c r="FI78">
        <v>0</v>
      </c>
      <c r="FJ78">
        <v>0</v>
      </c>
      <c r="FL78">
        <v>5.0022000000000002</v>
      </c>
      <c r="FM78">
        <v>5.0022000000000002</v>
      </c>
      <c r="FO78" t="s">
        <v>88</v>
      </c>
    </row>
    <row r="79" spans="1:171" x14ac:dyDescent="0.25">
      <c r="A79" t="s">
        <v>10765</v>
      </c>
      <c r="B79" t="str">
        <f t="shared" si="145"/>
        <v/>
      </c>
      <c r="C79" t="str">
        <f t="shared" si="146"/>
        <v/>
      </c>
      <c r="D79" t="str">
        <f t="shared" si="147"/>
        <v/>
      </c>
      <c r="E79" t="str">
        <f t="shared" si="148"/>
        <v/>
      </c>
      <c r="F79" t="str">
        <f t="shared" si="149"/>
        <v/>
      </c>
      <c r="G79" t="str">
        <f t="shared" si="150"/>
        <v/>
      </c>
      <c r="H79" t="str">
        <f t="shared" si="151"/>
        <v/>
      </c>
      <c r="I79" t="str">
        <f t="shared" si="152"/>
        <v/>
      </c>
      <c r="J79" t="str">
        <f t="shared" si="153"/>
        <v/>
      </c>
      <c r="K79" t="str">
        <f t="shared" si="154"/>
        <v/>
      </c>
      <c r="L79" t="str">
        <f t="shared" si="155"/>
        <v/>
      </c>
      <c r="M79" t="str">
        <f t="shared" si="156"/>
        <v/>
      </c>
      <c r="N79" t="str">
        <f t="shared" si="157"/>
        <v/>
      </c>
      <c r="O79" t="str">
        <f t="shared" si="158"/>
        <v/>
      </c>
      <c r="P79" t="str">
        <f t="shared" si="159"/>
        <v/>
      </c>
      <c r="Q79" t="str">
        <f t="shared" si="160"/>
        <v/>
      </c>
      <c r="R79" t="str">
        <f t="shared" si="161"/>
        <v/>
      </c>
      <c r="S79" t="str">
        <f t="shared" si="162"/>
        <v/>
      </c>
      <c r="T79" t="str">
        <f t="shared" si="163"/>
        <v/>
      </c>
      <c r="U79" t="str">
        <f t="shared" si="164"/>
        <v/>
      </c>
      <c r="V79" t="b">
        <f t="shared" si="165"/>
        <v>1</v>
      </c>
      <c r="W79" t="b">
        <f t="shared" si="166"/>
        <v>0</v>
      </c>
      <c r="X79" t="b">
        <f t="shared" si="167"/>
        <v>1</v>
      </c>
      <c r="Y79">
        <f t="shared" si="168"/>
        <v>1</v>
      </c>
      <c r="Z79" t="str">
        <f t="shared" si="169"/>
        <v/>
      </c>
      <c r="AA79" t="str">
        <f t="shared" si="170"/>
        <v/>
      </c>
      <c r="AB79" t="str">
        <f t="shared" si="171"/>
        <v/>
      </c>
      <c r="AC79" t="str">
        <f t="shared" si="172"/>
        <v/>
      </c>
      <c r="AD79" t="str">
        <f t="shared" si="173"/>
        <v/>
      </c>
      <c r="AE79" t="str">
        <f t="shared" si="174"/>
        <v/>
      </c>
      <c r="AF79" t="str">
        <f t="shared" si="175"/>
        <v/>
      </c>
      <c r="AG79" t="str">
        <f t="shared" si="176"/>
        <v/>
      </c>
      <c r="AH79" t="str">
        <f t="shared" si="177"/>
        <v/>
      </c>
      <c r="AI79" t="str">
        <f t="shared" si="178"/>
        <v/>
      </c>
      <c r="AJ79" t="str">
        <f t="shared" si="179"/>
        <v/>
      </c>
      <c r="AK79" t="str">
        <f t="shared" si="180"/>
        <v/>
      </c>
      <c r="AL79" t="str">
        <f t="shared" si="181"/>
        <v/>
      </c>
      <c r="AM79" t="str">
        <f t="shared" si="182"/>
        <v/>
      </c>
      <c r="AN79" t="str">
        <f t="shared" si="183"/>
        <v/>
      </c>
      <c r="AO79" t="str">
        <f t="shared" si="184"/>
        <v/>
      </c>
      <c r="AP79" t="str">
        <f t="shared" si="185"/>
        <v/>
      </c>
      <c r="AQ79" t="str">
        <f t="shared" si="186"/>
        <v/>
      </c>
      <c r="AR79" t="str">
        <f t="shared" si="187"/>
        <v/>
      </c>
      <c r="AS79" t="str">
        <f t="shared" si="188"/>
        <v/>
      </c>
      <c r="AT79" t="str">
        <f t="shared" si="189"/>
        <v/>
      </c>
      <c r="AU79" t="str">
        <f t="shared" si="190"/>
        <v/>
      </c>
      <c r="AV79" t="str">
        <f t="shared" si="191"/>
        <v/>
      </c>
      <c r="AW79" t="str">
        <f t="shared" si="192"/>
        <v/>
      </c>
      <c r="AX79" t="str">
        <f t="shared" si="193"/>
        <v/>
      </c>
      <c r="AY79" t="str">
        <f t="shared" si="194"/>
        <v/>
      </c>
      <c r="AZ79" t="str">
        <f t="shared" si="195"/>
        <v/>
      </c>
      <c r="BA79" t="str">
        <f t="shared" si="196"/>
        <v/>
      </c>
      <c r="BB79" t="str">
        <f t="shared" si="197"/>
        <v/>
      </c>
      <c r="BC79" t="str">
        <f t="shared" si="198"/>
        <v/>
      </c>
      <c r="BD79" t="str">
        <f t="shared" si="199"/>
        <v/>
      </c>
      <c r="BE79" t="str">
        <f t="shared" si="200"/>
        <v/>
      </c>
      <c r="BF79" t="str">
        <f t="shared" si="201"/>
        <v/>
      </c>
      <c r="BG79" t="str">
        <f t="shared" si="202"/>
        <v/>
      </c>
      <c r="BH79" t="str">
        <f t="shared" si="203"/>
        <v/>
      </c>
      <c r="BI79" t="str">
        <f t="shared" si="204"/>
        <v/>
      </c>
      <c r="BJ79" t="str">
        <f t="shared" si="205"/>
        <v/>
      </c>
      <c r="BK79" t="str">
        <f t="shared" si="206"/>
        <v/>
      </c>
      <c r="BL79" t="str">
        <f t="shared" si="207"/>
        <v/>
      </c>
      <c r="BM79" t="str">
        <f t="shared" si="208"/>
        <v/>
      </c>
      <c r="BN79" t="str">
        <f t="shared" si="209"/>
        <v/>
      </c>
      <c r="BO79" t="str">
        <f t="shared" si="210"/>
        <v/>
      </c>
      <c r="BP79" t="str">
        <f t="shared" si="211"/>
        <v/>
      </c>
      <c r="BQ79" t="str">
        <f t="shared" si="212"/>
        <v/>
      </c>
      <c r="BR79" t="str">
        <f t="shared" si="213"/>
        <v/>
      </c>
      <c r="BS79" t="str">
        <f t="shared" si="214"/>
        <v/>
      </c>
      <c r="BT79" t="str">
        <f t="shared" si="215"/>
        <v/>
      </c>
      <c r="BU79" t="str">
        <f t="shared" si="216"/>
        <v/>
      </c>
      <c r="BV79" t="str">
        <f t="shared" si="217"/>
        <v/>
      </c>
      <c r="BW79" t="str">
        <f t="shared" si="218"/>
        <v/>
      </c>
      <c r="BX79" t="str">
        <f t="shared" si="219"/>
        <v/>
      </c>
      <c r="BY79" t="str">
        <f t="shared" si="220"/>
        <v/>
      </c>
      <c r="BZ79" t="str">
        <f t="shared" si="221"/>
        <v/>
      </c>
      <c r="CA79" t="str">
        <f t="shared" si="222"/>
        <v/>
      </c>
      <c r="CB79" t="str">
        <f t="shared" si="223"/>
        <v/>
      </c>
      <c r="CC79" t="str">
        <f t="shared" si="224"/>
        <v/>
      </c>
      <c r="CD79" t="str">
        <f t="shared" si="225"/>
        <v/>
      </c>
      <c r="CE79" t="str">
        <f t="shared" si="226"/>
        <v/>
      </c>
      <c r="CF79" t="str">
        <f t="shared" si="227"/>
        <v/>
      </c>
      <c r="CG79" t="str">
        <f t="shared" si="228"/>
        <v/>
      </c>
      <c r="CH79" t="str">
        <f t="shared" si="229"/>
        <v/>
      </c>
      <c r="CI79" t="str">
        <f t="shared" si="230"/>
        <v/>
      </c>
      <c r="CJ79" t="str">
        <f t="shared" si="231"/>
        <v/>
      </c>
      <c r="CK79" t="str">
        <f t="shared" si="232"/>
        <v/>
      </c>
      <c r="CL79" t="str">
        <f t="shared" si="233"/>
        <v/>
      </c>
      <c r="CM79" t="str">
        <f t="shared" si="234"/>
        <v/>
      </c>
      <c r="CN79" t="str">
        <f t="shared" si="235"/>
        <v/>
      </c>
      <c r="CO79" t="str">
        <f t="shared" si="236"/>
        <v/>
      </c>
      <c r="CP79" t="str">
        <f t="shared" si="237"/>
        <v/>
      </c>
      <c r="CQ79" t="str">
        <f t="shared" si="238"/>
        <v/>
      </c>
      <c r="CR79" t="str">
        <f t="shared" si="239"/>
        <v/>
      </c>
      <c r="CS79" t="str">
        <f t="shared" si="240"/>
        <v/>
      </c>
      <c r="CT79" t="str">
        <f t="shared" si="241"/>
        <v/>
      </c>
      <c r="CU79" t="str">
        <f t="shared" si="242"/>
        <v/>
      </c>
      <c r="CV79" t="str">
        <f t="shared" si="243"/>
        <v/>
      </c>
      <c r="CW79" t="str">
        <f t="shared" si="244"/>
        <v/>
      </c>
      <c r="CX79" t="str">
        <f t="shared" si="245"/>
        <v/>
      </c>
      <c r="CY79" t="str">
        <f t="shared" si="246"/>
        <v/>
      </c>
      <c r="CZ79" t="str">
        <f t="shared" si="247"/>
        <v/>
      </c>
      <c r="DA79" t="str">
        <f t="shared" si="248"/>
        <v/>
      </c>
      <c r="DB79" t="str">
        <f t="shared" si="249"/>
        <v/>
      </c>
      <c r="DC79" t="str">
        <f t="shared" si="250"/>
        <v/>
      </c>
      <c r="DD79" t="str">
        <f t="shared" si="251"/>
        <v/>
      </c>
      <c r="DE79" t="str">
        <f t="shared" si="252"/>
        <v/>
      </c>
      <c r="DF79" t="b">
        <f t="shared" si="253"/>
        <v>1</v>
      </c>
      <c r="DG79" t="b">
        <f t="shared" si="254"/>
        <v>0</v>
      </c>
      <c r="DH79" t="b">
        <f t="shared" si="255"/>
        <v>0</v>
      </c>
      <c r="DI79">
        <f t="shared" si="256"/>
        <v>0.1</v>
      </c>
      <c r="DJ79" t="str">
        <f t="shared" si="257"/>
        <v/>
      </c>
      <c r="DK79" t="str">
        <f t="shared" si="258"/>
        <v/>
      </c>
      <c r="DL79" t="str">
        <f t="shared" si="259"/>
        <v/>
      </c>
      <c r="DM79" t="str">
        <f t="shared" si="260"/>
        <v/>
      </c>
      <c r="DN79" t="str">
        <f t="shared" si="261"/>
        <v/>
      </c>
      <c r="DO79" t="str">
        <f t="shared" si="262"/>
        <v/>
      </c>
      <c r="DP79" t="str">
        <f t="shared" si="263"/>
        <v/>
      </c>
      <c r="DQ79" t="str">
        <f t="shared" si="264"/>
        <v/>
      </c>
      <c r="DR79" t="str">
        <f t="shared" si="265"/>
        <v/>
      </c>
      <c r="DS79" t="str">
        <f t="shared" si="266"/>
        <v/>
      </c>
      <c r="DT79" t="str">
        <f t="shared" si="267"/>
        <v/>
      </c>
      <c r="DU79" t="str">
        <f t="shared" si="268"/>
        <v/>
      </c>
      <c r="DV79" t="str">
        <f t="shared" si="269"/>
        <v/>
      </c>
      <c r="DW79" t="str">
        <f t="shared" si="270"/>
        <v/>
      </c>
      <c r="DX79" t="str">
        <f t="shared" si="271"/>
        <v/>
      </c>
      <c r="DY79" t="str">
        <f t="shared" si="272"/>
        <v/>
      </c>
      <c r="EA79" t="str">
        <f t="shared" si="273"/>
        <v/>
      </c>
      <c r="EB79" t="str">
        <f t="shared" si="274"/>
        <v/>
      </c>
      <c r="EC79" t="str">
        <f t="shared" si="275"/>
        <v/>
      </c>
      <c r="ED79" t="str">
        <f t="shared" si="276"/>
        <v/>
      </c>
      <c r="EE79" t="str">
        <f t="shared" si="277"/>
        <v/>
      </c>
      <c r="EF79" t="str">
        <f t="shared" si="278"/>
        <v/>
      </c>
      <c r="EG79" t="str">
        <f t="shared" si="279"/>
        <v/>
      </c>
      <c r="EH79" t="str">
        <f t="shared" si="280"/>
        <v/>
      </c>
      <c r="EI79" t="str">
        <f t="shared" si="281"/>
        <v/>
      </c>
      <c r="EJ79" t="str">
        <f t="shared" si="282"/>
        <v/>
      </c>
      <c r="EK79" t="str">
        <f t="shared" si="283"/>
        <v/>
      </c>
      <c r="EL79" t="str">
        <f t="shared" si="284"/>
        <v/>
      </c>
      <c r="EM79" t="str">
        <f t="shared" si="285"/>
        <v/>
      </c>
      <c r="EN79" t="str">
        <f t="shared" si="286"/>
        <v/>
      </c>
      <c r="EO79" t="str">
        <f t="shared" si="287"/>
        <v/>
      </c>
      <c r="EP79" t="str">
        <f t="shared" si="288"/>
        <v/>
      </c>
      <c r="ER79" t="str">
        <f t="shared" si="289"/>
        <v>25A-001.07.01.12.01.A.01VGM - Effect 5</v>
      </c>
      <c r="ES79" t="s">
        <v>10743</v>
      </c>
      <c r="ET79" t="b">
        <v>1</v>
      </c>
      <c r="EU79" t="s">
        <v>76</v>
      </c>
      <c r="EV79" t="b">
        <v>1</v>
      </c>
      <c r="EW79" t="b">
        <v>1</v>
      </c>
      <c r="EX79">
        <v>2.5000000000000001E-5</v>
      </c>
      <c r="EZ79">
        <v>0</v>
      </c>
      <c r="FA79">
        <v>0</v>
      </c>
      <c r="FC79">
        <v>50</v>
      </c>
      <c r="FD79">
        <v>6</v>
      </c>
      <c r="FF79">
        <v>0</v>
      </c>
      <c r="FG79">
        <v>0</v>
      </c>
      <c r="FI79">
        <v>0</v>
      </c>
      <c r="FJ79">
        <v>12</v>
      </c>
      <c r="FL79">
        <v>4.6257000000000001</v>
      </c>
      <c r="FM79">
        <v>0</v>
      </c>
      <c r="FO79" t="s">
        <v>863</v>
      </c>
    </row>
    <row r="80" spans="1:171" x14ac:dyDescent="0.25">
      <c r="A80" t="s">
        <v>10766</v>
      </c>
      <c r="B80" t="str">
        <f t="shared" si="145"/>
        <v/>
      </c>
      <c r="C80" t="str">
        <f t="shared" si="146"/>
        <v/>
      </c>
      <c r="D80" t="str">
        <f t="shared" si="147"/>
        <v/>
      </c>
      <c r="E80" t="str">
        <f t="shared" si="148"/>
        <v/>
      </c>
      <c r="F80" t="str">
        <f t="shared" si="149"/>
        <v/>
      </c>
      <c r="G80" t="str">
        <f t="shared" si="150"/>
        <v/>
      </c>
      <c r="H80" t="str">
        <f t="shared" si="151"/>
        <v/>
      </c>
      <c r="I80" t="str">
        <f t="shared" si="152"/>
        <v/>
      </c>
      <c r="J80" t="str">
        <f t="shared" si="153"/>
        <v/>
      </c>
      <c r="K80" t="str">
        <f t="shared" si="154"/>
        <v/>
      </c>
      <c r="L80" t="str">
        <f t="shared" si="155"/>
        <v/>
      </c>
      <c r="M80" t="str">
        <f t="shared" si="156"/>
        <v/>
      </c>
      <c r="N80" t="str">
        <f t="shared" si="157"/>
        <v/>
      </c>
      <c r="O80" t="str">
        <f t="shared" si="158"/>
        <v/>
      </c>
      <c r="P80" t="str">
        <f t="shared" si="159"/>
        <v/>
      </c>
      <c r="Q80" t="str">
        <f t="shared" si="160"/>
        <v/>
      </c>
      <c r="R80" t="str">
        <f t="shared" si="161"/>
        <v/>
      </c>
      <c r="S80" t="str">
        <f t="shared" si="162"/>
        <v/>
      </c>
      <c r="T80" t="str">
        <f t="shared" si="163"/>
        <v/>
      </c>
      <c r="U80" t="str">
        <f t="shared" si="164"/>
        <v/>
      </c>
      <c r="V80" t="b">
        <f t="shared" si="165"/>
        <v>1</v>
      </c>
      <c r="W80" t="b">
        <f t="shared" si="166"/>
        <v>0</v>
      </c>
      <c r="X80" t="b">
        <f t="shared" si="167"/>
        <v>1</v>
      </c>
      <c r="Y80">
        <f t="shared" si="168"/>
        <v>1</v>
      </c>
      <c r="Z80" t="str">
        <f t="shared" si="169"/>
        <v/>
      </c>
      <c r="AA80" t="str">
        <f t="shared" si="170"/>
        <v/>
      </c>
      <c r="AB80" t="str">
        <f t="shared" si="171"/>
        <v/>
      </c>
      <c r="AC80" t="str">
        <f t="shared" si="172"/>
        <v/>
      </c>
      <c r="AD80" t="str">
        <f t="shared" si="173"/>
        <v/>
      </c>
      <c r="AE80" t="str">
        <f t="shared" si="174"/>
        <v/>
      </c>
      <c r="AF80" t="str">
        <f t="shared" si="175"/>
        <v/>
      </c>
      <c r="AG80" t="str">
        <f t="shared" si="176"/>
        <v/>
      </c>
      <c r="AH80" t="str">
        <f t="shared" si="177"/>
        <v/>
      </c>
      <c r="AI80" t="str">
        <f t="shared" si="178"/>
        <v/>
      </c>
      <c r="AJ80" t="str">
        <f t="shared" si="179"/>
        <v/>
      </c>
      <c r="AK80" t="str">
        <f t="shared" si="180"/>
        <v/>
      </c>
      <c r="AL80" t="str">
        <f t="shared" si="181"/>
        <v/>
      </c>
      <c r="AM80" t="str">
        <f t="shared" si="182"/>
        <v/>
      </c>
      <c r="AN80" t="str">
        <f t="shared" si="183"/>
        <v/>
      </c>
      <c r="AO80" t="str">
        <f t="shared" si="184"/>
        <v/>
      </c>
      <c r="AP80" t="str">
        <f t="shared" si="185"/>
        <v/>
      </c>
      <c r="AQ80" t="str">
        <f t="shared" si="186"/>
        <v/>
      </c>
      <c r="AR80" t="str">
        <f t="shared" si="187"/>
        <v/>
      </c>
      <c r="AS80" t="str">
        <f t="shared" si="188"/>
        <v/>
      </c>
      <c r="AT80" t="str">
        <f t="shared" si="189"/>
        <v/>
      </c>
      <c r="AU80" t="str">
        <f t="shared" si="190"/>
        <v/>
      </c>
      <c r="AV80" t="str">
        <f t="shared" si="191"/>
        <v/>
      </c>
      <c r="AW80" t="str">
        <f t="shared" si="192"/>
        <v/>
      </c>
      <c r="AX80" t="str">
        <f t="shared" si="193"/>
        <v/>
      </c>
      <c r="AY80" t="str">
        <f t="shared" si="194"/>
        <v/>
      </c>
      <c r="AZ80" t="str">
        <f t="shared" si="195"/>
        <v/>
      </c>
      <c r="BA80" t="str">
        <f t="shared" si="196"/>
        <v/>
      </c>
      <c r="BB80" t="str">
        <f t="shared" si="197"/>
        <v/>
      </c>
      <c r="BC80" t="str">
        <f t="shared" si="198"/>
        <v/>
      </c>
      <c r="BD80" t="str">
        <f t="shared" si="199"/>
        <v/>
      </c>
      <c r="BE80" t="str">
        <f t="shared" si="200"/>
        <v/>
      </c>
      <c r="BF80" t="str">
        <f t="shared" si="201"/>
        <v/>
      </c>
      <c r="BG80" t="str">
        <f t="shared" si="202"/>
        <v/>
      </c>
      <c r="BH80" t="str">
        <f t="shared" si="203"/>
        <v/>
      </c>
      <c r="BI80" t="str">
        <f t="shared" si="204"/>
        <v/>
      </c>
      <c r="BJ80" t="str">
        <f t="shared" si="205"/>
        <v/>
      </c>
      <c r="BK80" t="str">
        <f t="shared" si="206"/>
        <v/>
      </c>
      <c r="BL80" t="str">
        <f t="shared" si="207"/>
        <v/>
      </c>
      <c r="BM80" t="str">
        <f t="shared" si="208"/>
        <v/>
      </c>
      <c r="BN80" t="str">
        <f t="shared" si="209"/>
        <v/>
      </c>
      <c r="BO80" t="str">
        <f t="shared" si="210"/>
        <v/>
      </c>
      <c r="BP80" t="str">
        <f t="shared" si="211"/>
        <v/>
      </c>
      <c r="BQ80" t="str">
        <f t="shared" si="212"/>
        <v/>
      </c>
      <c r="BR80" t="str">
        <f t="shared" si="213"/>
        <v/>
      </c>
      <c r="BS80" t="str">
        <f t="shared" si="214"/>
        <v/>
      </c>
      <c r="BT80" t="str">
        <f t="shared" si="215"/>
        <v/>
      </c>
      <c r="BU80" t="str">
        <f t="shared" si="216"/>
        <v/>
      </c>
      <c r="BV80" t="str">
        <f t="shared" si="217"/>
        <v/>
      </c>
      <c r="BW80" t="str">
        <f t="shared" si="218"/>
        <v/>
      </c>
      <c r="BX80" t="str">
        <f t="shared" si="219"/>
        <v/>
      </c>
      <c r="BY80" t="str">
        <f t="shared" si="220"/>
        <v/>
      </c>
      <c r="BZ80" t="str">
        <f t="shared" si="221"/>
        <v/>
      </c>
      <c r="CA80" t="str">
        <f t="shared" si="222"/>
        <v/>
      </c>
      <c r="CB80" t="str">
        <f t="shared" si="223"/>
        <v/>
      </c>
      <c r="CC80" t="str">
        <f t="shared" si="224"/>
        <v/>
      </c>
      <c r="CD80" t="str">
        <f t="shared" si="225"/>
        <v/>
      </c>
      <c r="CE80" t="str">
        <f t="shared" si="226"/>
        <v/>
      </c>
      <c r="CF80" t="str">
        <f t="shared" si="227"/>
        <v/>
      </c>
      <c r="CG80" t="str">
        <f t="shared" si="228"/>
        <v/>
      </c>
      <c r="CH80" t="str">
        <f t="shared" si="229"/>
        <v/>
      </c>
      <c r="CI80" t="str">
        <f t="shared" si="230"/>
        <v/>
      </c>
      <c r="CJ80" t="str">
        <f t="shared" si="231"/>
        <v/>
      </c>
      <c r="CK80" t="str">
        <f t="shared" si="232"/>
        <v/>
      </c>
      <c r="CL80" t="str">
        <f t="shared" si="233"/>
        <v/>
      </c>
      <c r="CM80" t="str">
        <f t="shared" si="234"/>
        <v/>
      </c>
      <c r="CN80" t="str">
        <f t="shared" si="235"/>
        <v/>
      </c>
      <c r="CO80" t="str">
        <f t="shared" si="236"/>
        <v/>
      </c>
      <c r="CP80" t="str">
        <f t="shared" si="237"/>
        <v/>
      </c>
      <c r="CQ80" t="str">
        <f t="shared" si="238"/>
        <v/>
      </c>
      <c r="CR80" t="str">
        <f t="shared" si="239"/>
        <v/>
      </c>
      <c r="CS80" t="str">
        <f t="shared" si="240"/>
        <v/>
      </c>
      <c r="CT80" t="str">
        <f t="shared" si="241"/>
        <v/>
      </c>
      <c r="CU80" t="str">
        <f t="shared" si="242"/>
        <v/>
      </c>
      <c r="CV80" t="str">
        <f t="shared" si="243"/>
        <v/>
      </c>
      <c r="CW80" t="str">
        <f t="shared" si="244"/>
        <v/>
      </c>
      <c r="CX80" t="str">
        <f t="shared" si="245"/>
        <v/>
      </c>
      <c r="CY80" t="str">
        <f t="shared" si="246"/>
        <v/>
      </c>
      <c r="CZ80" t="str">
        <f t="shared" si="247"/>
        <v/>
      </c>
      <c r="DA80" t="str">
        <f t="shared" si="248"/>
        <v/>
      </c>
      <c r="DB80" t="str">
        <f t="shared" si="249"/>
        <v/>
      </c>
      <c r="DC80" t="str">
        <f t="shared" si="250"/>
        <v/>
      </c>
      <c r="DD80" t="str">
        <f t="shared" si="251"/>
        <v/>
      </c>
      <c r="DE80" t="str">
        <f t="shared" si="252"/>
        <v/>
      </c>
      <c r="DF80" t="b">
        <f t="shared" si="253"/>
        <v>1</v>
      </c>
      <c r="DG80" t="b">
        <f t="shared" si="254"/>
        <v>0</v>
      </c>
      <c r="DH80" t="b">
        <f t="shared" si="255"/>
        <v>0</v>
      </c>
      <c r="DI80">
        <f t="shared" si="256"/>
        <v>0.1</v>
      </c>
      <c r="DJ80" t="str">
        <f t="shared" si="257"/>
        <v/>
      </c>
      <c r="DK80" t="str">
        <f t="shared" si="258"/>
        <v/>
      </c>
      <c r="DL80" t="str">
        <f t="shared" si="259"/>
        <v/>
      </c>
      <c r="DM80" t="str">
        <f t="shared" si="260"/>
        <v/>
      </c>
      <c r="DN80" t="str">
        <f t="shared" si="261"/>
        <v/>
      </c>
      <c r="DO80" t="str">
        <f t="shared" si="262"/>
        <v/>
      </c>
      <c r="DP80" t="str">
        <f t="shared" si="263"/>
        <v/>
      </c>
      <c r="DQ80" t="str">
        <f t="shared" si="264"/>
        <v/>
      </c>
      <c r="DR80" t="str">
        <f t="shared" si="265"/>
        <v/>
      </c>
      <c r="DS80" t="str">
        <f t="shared" si="266"/>
        <v/>
      </c>
      <c r="DT80" t="str">
        <f t="shared" si="267"/>
        <v/>
      </c>
      <c r="DU80" t="str">
        <f t="shared" si="268"/>
        <v/>
      </c>
      <c r="DV80" t="str">
        <f t="shared" si="269"/>
        <v/>
      </c>
      <c r="DW80" t="str">
        <f t="shared" si="270"/>
        <v/>
      </c>
      <c r="DX80" t="str">
        <f t="shared" si="271"/>
        <v/>
      </c>
      <c r="DY80" t="str">
        <f t="shared" si="272"/>
        <v/>
      </c>
      <c r="EA80" t="str">
        <f t="shared" si="273"/>
        <v/>
      </c>
      <c r="EB80" t="str">
        <f t="shared" si="274"/>
        <v/>
      </c>
      <c r="EC80" t="str">
        <f t="shared" si="275"/>
        <v/>
      </c>
      <c r="ED80" t="str">
        <f t="shared" si="276"/>
        <v/>
      </c>
      <c r="EE80" t="str">
        <f t="shared" si="277"/>
        <v/>
      </c>
      <c r="EF80" t="str">
        <f t="shared" si="278"/>
        <v/>
      </c>
      <c r="EG80" t="str">
        <f t="shared" si="279"/>
        <v/>
      </c>
      <c r="EH80" t="str">
        <f t="shared" si="280"/>
        <v/>
      </c>
      <c r="EI80" t="str">
        <f t="shared" si="281"/>
        <v/>
      </c>
      <c r="EJ80" t="str">
        <f t="shared" si="282"/>
        <v/>
      </c>
      <c r="EK80" t="str">
        <f t="shared" si="283"/>
        <v/>
      </c>
      <c r="EL80" t="str">
        <f t="shared" si="284"/>
        <v/>
      </c>
      <c r="EM80" t="str">
        <f t="shared" si="285"/>
        <v/>
      </c>
      <c r="EN80" t="str">
        <f t="shared" si="286"/>
        <v/>
      </c>
      <c r="EO80" t="str">
        <f t="shared" si="287"/>
        <v/>
      </c>
      <c r="EP80" t="str">
        <f t="shared" si="288"/>
        <v/>
      </c>
      <c r="ER80" t="str">
        <f t="shared" si="289"/>
        <v>25A-001.07.02.07.01.A.01VGM - Effect 5</v>
      </c>
      <c r="ES80" t="s">
        <v>10847</v>
      </c>
      <c r="ET80" t="b">
        <v>1</v>
      </c>
      <c r="EU80" t="s">
        <v>76</v>
      </c>
      <c r="EV80" t="b">
        <v>0</v>
      </c>
      <c r="EW80" t="b">
        <v>0</v>
      </c>
      <c r="EX80">
        <v>2.5000000000000001E-5</v>
      </c>
      <c r="EZ80">
        <v>0</v>
      </c>
      <c r="FA80">
        <v>0</v>
      </c>
      <c r="FC80">
        <v>50</v>
      </c>
      <c r="FD80">
        <v>6</v>
      </c>
      <c r="FF80">
        <v>0</v>
      </c>
      <c r="FG80">
        <v>0</v>
      </c>
      <c r="FI80">
        <v>0</v>
      </c>
      <c r="FJ80">
        <v>12</v>
      </c>
      <c r="FL80">
        <v>4.6257000000000001</v>
      </c>
      <c r="FM80">
        <v>0</v>
      </c>
      <c r="FO80" t="s">
        <v>863</v>
      </c>
    </row>
    <row r="81" spans="1:171" x14ac:dyDescent="0.25">
      <c r="A81" t="s">
        <v>10789</v>
      </c>
      <c r="B81" t="str">
        <f t="shared" si="145"/>
        <v/>
      </c>
      <c r="C81" t="str">
        <f t="shared" si="146"/>
        <v/>
      </c>
      <c r="D81" t="str">
        <f t="shared" si="147"/>
        <v/>
      </c>
      <c r="E81" t="str">
        <f t="shared" si="148"/>
        <v/>
      </c>
      <c r="F81" t="str">
        <f t="shared" si="149"/>
        <v/>
      </c>
      <c r="G81" t="str">
        <f t="shared" si="150"/>
        <v/>
      </c>
      <c r="H81" t="str">
        <f t="shared" si="151"/>
        <v/>
      </c>
      <c r="I81" t="str">
        <f t="shared" si="152"/>
        <v/>
      </c>
      <c r="J81" t="str">
        <f t="shared" si="153"/>
        <v/>
      </c>
      <c r="K81" t="str">
        <f t="shared" si="154"/>
        <v/>
      </c>
      <c r="L81" t="str">
        <f t="shared" si="155"/>
        <v/>
      </c>
      <c r="M81" t="str">
        <f t="shared" si="156"/>
        <v/>
      </c>
      <c r="N81" t="str">
        <f t="shared" si="157"/>
        <v/>
      </c>
      <c r="O81" t="str">
        <f t="shared" si="158"/>
        <v/>
      </c>
      <c r="P81" t="str">
        <f t="shared" si="159"/>
        <v/>
      </c>
      <c r="Q81" t="str">
        <f t="shared" si="160"/>
        <v/>
      </c>
      <c r="R81" t="str">
        <f t="shared" si="161"/>
        <v/>
      </c>
      <c r="S81" t="str">
        <f t="shared" si="162"/>
        <v/>
      </c>
      <c r="T81" t="str">
        <f t="shared" si="163"/>
        <v/>
      </c>
      <c r="U81" t="str">
        <f t="shared" si="164"/>
        <v/>
      </c>
      <c r="V81" t="b">
        <f t="shared" si="165"/>
        <v>1</v>
      </c>
      <c r="W81" t="b">
        <f t="shared" si="166"/>
        <v>0</v>
      </c>
      <c r="X81" t="b">
        <f t="shared" si="167"/>
        <v>1</v>
      </c>
      <c r="Y81">
        <f t="shared" si="168"/>
        <v>1</v>
      </c>
      <c r="Z81" t="str">
        <f t="shared" si="169"/>
        <v/>
      </c>
      <c r="AA81" t="str">
        <f t="shared" si="170"/>
        <v/>
      </c>
      <c r="AB81" t="str">
        <f t="shared" si="171"/>
        <v/>
      </c>
      <c r="AC81" t="str">
        <f t="shared" si="172"/>
        <v/>
      </c>
      <c r="AD81" t="str">
        <f t="shared" si="173"/>
        <v/>
      </c>
      <c r="AE81" t="str">
        <f t="shared" si="174"/>
        <v/>
      </c>
      <c r="AF81" t="str">
        <f t="shared" si="175"/>
        <v/>
      </c>
      <c r="AG81" t="str">
        <f t="shared" si="176"/>
        <v/>
      </c>
      <c r="AH81" t="str">
        <f t="shared" si="177"/>
        <v/>
      </c>
      <c r="AI81" t="str">
        <f t="shared" si="178"/>
        <v/>
      </c>
      <c r="AJ81" t="str">
        <f t="shared" si="179"/>
        <v/>
      </c>
      <c r="AK81" t="str">
        <f t="shared" si="180"/>
        <v/>
      </c>
      <c r="AL81" t="str">
        <f t="shared" si="181"/>
        <v/>
      </c>
      <c r="AM81" t="str">
        <f t="shared" si="182"/>
        <v/>
      </c>
      <c r="AN81" t="str">
        <f t="shared" si="183"/>
        <v/>
      </c>
      <c r="AO81" t="str">
        <f t="shared" si="184"/>
        <v/>
      </c>
      <c r="AP81" t="str">
        <f t="shared" si="185"/>
        <v/>
      </c>
      <c r="AQ81" t="str">
        <f t="shared" si="186"/>
        <v/>
      </c>
      <c r="AR81" t="str">
        <f t="shared" si="187"/>
        <v/>
      </c>
      <c r="AS81" t="str">
        <f t="shared" si="188"/>
        <v/>
      </c>
      <c r="AT81" t="str">
        <f t="shared" si="189"/>
        <v/>
      </c>
      <c r="AU81" t="str">
        <f t="shared" si="190"/>
        <v/>
      </c>
      <c r="AV81" t="str">
        <f t="shared" si="191"/>
        <v/>
      </c>
      <c r="AW81" t="str">
        <f t="shared" si="192"/>
        <v/>
      </c>
      <c r="AX81" t="str">
        <f t="shared" si="193"/>
        <v/>
      </c>
      <c r="AY81" t="str">
        <f t="shared" si="194"/>
        <v/>
      </c>
      <c r="AZ81" t="str">
        <f t="shared" si="195"/>
        <v/>
      </c>
      <c r="BA81" t="str">
        <f t="shared" si="196"/>
        <v/>
      </c>
      <c r="BB81" t="str">
        <f t="shared" si="197"/>
        <v/>
      </c>
      <c r="BC81" t="str">
        <f t="shared" si="198"/>
        <v/>
      </c>
      <c r="BD81" t="str">
        <f t="shared" si="199"/>
        <v/>
      </c>
      <c r="BE81" t="str">
        <f t="shared" si="200"/>
        <v/>
      </c>
      <c r="BF81" t="str">
        <f t="shared" si="201"/>
        <v/>
      </c>
      <c r="BG81" t="str">
        <f t="shared" si="202"/>
        <v/>
      </c>
      <c r="BH81" t="str">
        <f t="shared" si="203"/>
        <v/>
      </c>
      <c r="BI81" t="str">
        <f t="shared" si="204"/>
        <v/>
      </c>
      <c r="BJ81" t="str">
        <f t="shared" si="205"/>
        <v/>
      </c>
      <c r="BK81" t="str">
        <f t="shared" si="206"/>
        <v/>
      </c>
      <c r="BL81" t="str">
        <f t="shared" si="207"/>
        <v/>
      </c>
      <c r="BM81" t="str">
        <f t="shared" si="208"/>
        <v/>
      </c>
      <c r="BN81" t="str">
        <f t="shared" si="209"/>
        <v/>
      </c>
      <c r="BO81" t="str">
        <f t="shared" si="210"/>
        <v/>
      </c>
      <c r="BP81" t="str">
        <f t="shared" si="211"/>
        <v/>
      </c>
      <c r="BQ81" t="str">
        <f t="shared" si="212"/>
        <v/>
      </c>
      <c r="BR81" t="str">
        <f t="shared" si="213"/>
        <v/>
      </c>
      <c r="BS81" t="str">
        <f t="shared" si="214"/>
        <v/>
      </c>
      <c r="BT81" t="str">
        <f t="shared" si="215"/>
        <v/>
      </c>
      <c r="BU81" t="str">
        <f t="shared" si="216"/>
        <v/>
      </c>
      <c r="BV81" t="str">
        <f t="shared" si="217"/>
        <v/>
      </c>
      <c r="BW81" t="str">
        <f t="shared" si="218"/>
        <v/>
      </c>
      <c r="BX81" t="str">
        <f t="shared" si="219"/>
        <v/>
      </c>
      <c r="BY81" t="str">
        <f t="shared" si="220"/>
        <v/>
      </c>
      <c r="BZ81" t="str">
        <f t="shared" si="221"/>
        <v/>
      </c>
      <c r="CA81" t="str">
        <f t="shared" si="222"/>
        <v/>
      </c>
      <c r="CB81" t="str">
        <f t="shared" si="223"/>
        <v/>
      </c>
      <c r="CC81" t="str">
        <f t="shared" si="224"/>
        <v/>
      </c>
      <c r="CD81" t="str">
        <f t="shared" si="225"/>
        <v/>
      </c>
      <c r="CE81" t="str">
        <f t="shared" si="226"/>
        <v/>
      </c>
      <c r="CF81" t="str">
        <f t="shared" si="227"/>
        <v/>
      </c>
      <c r="CG81" t="str">
        <f t="shared" si="228"/>
        <v/>
      </c>
      <c r="CH81" t="str">
        <f t="shared" si="229"/>
        <v/>
      </c>
      <c r="CI81" t="str">
        <f t="shared" si="230"/>
        <v/>
      </c>
      <c r="CJ81" t="str">
        <f t="shared" si="231"/>
        <v/>
      </c>
      <c r="CK81" t="str">
        <f t="shared" si="232"/>
        <v/>
      </c>
      <c r="CL81" t="str">
        <f t="shared" si="233"/>
        <v/>
      </c>
      <c r="CM81" t="str">
        <f t="shared" si="234"/>
        <v/>
      </c>
      <c r="CN81" t="str">
        <f t="shared" si="235"/>
        <v/>
      </c>
      <c r="CO81" t="str">
        <f t="shared" si="236"/>
        <v/>
      </c>
      <c r="CP81" t="str">
        <f t="shared" si="237"/>
        <v/>
      </c>
      <c r="CQ81" t="str">
        <f t="shared" si="238"/>
        <v/>
      </c>
      <c r="CR81" t="str">
        <f t="shared" si="239"/>
        <v/>
      </c>
      <c r="CS81" t="str">
        <f t="shared" si="240"/>
        <v/>
      </c>
      <c r="CT81" t="str">
        <f t="shared" si="241"/>
        <v/>
      </c>
      <c r="CU81" t="str">
        <f t="shared" si="242"/>
        <v/>
      </c>
      <c r="CV81" t="str">
        <f t="shared" si="243"/>
        <v/>
      </c>
      <c r="CW81" t="str">
        <f t="shared" si="244"/>
        <v/>
      </c>
      <c r="CX81" t="str">
        <f t="shared" si="245"/>
        <v/>
      </c>
      <c r="CY81" t="str">
        <f t="shared" si="246"/>
        <v/>
      </c>
      <c r="CZ81" t="str">
        <f t="shared" si="247"/>
        <v/>
      </c>
      <c r="DA81" t="str">
        <f t="shared" si="248"/>
        <v/>
      </c>
      <c r="DB81" t="str">
        <f t="shared" si="249"/>
        <v/>
      </c>
      <c r="DC81" t="str">
        <f t="shared" si="250"/>
        <v/>
      </c>
      <c r="DD81" t="str">
        <f t="shared" si="251"/>
        <v/>
      </c>
      <c r="DE81" t="str">
        <f t="shared" si="252"/>
        <v/>
      </c>
      <c r="DF81" t="b">
        <f t="shared" si="253"/>
        <v>1</v>
      </c>
      <c r="DG81" t="b">
        <f t="shared" si="254"/>
        <v>0</v>
      </c>
      <c r="DH81" t="b">
        <f t="shared" si="255"/>
        <v>0</v>
      </c>
      <c r="DI81">
        <f t="shared" si="256"/>
        <v>0.1</v>
      </c>
      <c r="DJ81" t="str">
        <f t="shared" si="257"/>
        <v/>
      </c>
      <c r="DK81" t="str">
        <f t="shared" si="258"/>
        <v/>
      </c>
      <c r="DL81" t="str">
        <f t="shared" si="259"/>
        <v/>
      </c>
      <c r="DM81" t="str">
        <f t="shared" si="260"/>
        <v/>
      </c>
      <c r="DN81" t="str">
        <f t="shared" si="261"/>
        <v/>
      </c>
      <c r="DO81" t="str">
        <f t="shared" si="262"/>
        <v/>
      </c>
      <c r="DP81" t="str">
        <f t="shared" si="263"/>
        <v/>
      </c>
      <c r="DQ81" t="str">
        <f t="shared" si="264"/>
        <v/>
      </c>
      <c r="DR81" t="str">
        <f t="shared" si="265"/>
        <v/>
      </c>
      <c r="DS81" t="str">
        <f t="shared" si="266"/>
        <v/>
      </c>
      <c r="DT81" t="str">
        <f t="shared" si="267"/>
        <v/>
      </c>
      <c r="DU81" t="str">
        <f t="shared" si="268"/>
        <v/>
      </c>
      <c r="DV81" t="str">
        <f t="shared" si="269"/>
        <v/>
      </c>
      <c r="DW81" t="str">
        <f t="shared" si="270"/>
        <v/>
      </c>
      <c r="DX81" t="str">
        <f t="shared" si="271"/>
        <v/>
      </c>
      <c r="DY81" t="str">
        <f t="shared" si="272"/>
        <v/>
      </c>
      <c r="EA81" t="str">
        <f t="shared" si="273"/>
        <v/>
      </c>
      <c r="EB81" t="str">
        <f t="shared" si="274"/>
        <v/>
      </c>
      <c r="EC81" t="str">
        <f t="shared" si="275"/>
        <v/>
      </c>
      <c r="ED81" t="str">
        <f t="shared" si="276"/>
        <v/>
      </c>
      <c r="EE81" t="str">
        <f t="shared" si="277"/>
        <v/>
      </c>
      <c r="EF81" t="str">
        <f t="shared" si="278"/>
        <v/>
      </c>
      <c r="EG81" t="str">
        <f t="shared" si="279"/>
        <v/>
      </c>
      <c r="EH81" t="str">
        <f t="shared" si="280"/>
        <v/>
      </c>
      <c r="EI81" t="str">
        <f t="shared" si="281"/>
        <v/>
      </c>
      <c r="EJ81" t="str">
        <f t="shared" si="282"/>
        <v/>
      </c>
      <c r="EK81" t="str">
        <f t="shared" si="283"/>
        <v/>
      </c>
      <c r="EL81" t="str">
        <f t="shared" si="284"/>
        <v/>
      </c>
      <c r="EM81" t="str">
        <f t="shared" si="285"/>
        <v/>
      </c>
      <c r="EN81" t="str">
        <f t="shared" si="286"/>
        <v/>
      </c>
      <c r="EO81" t="str">
        <f t="shared" si="287"/>
        <v/>
      </c>
      <c r="EP81" t="str">
        <f t="shared" si="288"/>
        <v/>
      </c>
      <c r="ER81" t="str">
        <f t="shared" si="289"/>
        <v>25A-001.07.02.08.01.A.01VGM - Effect 5</v>
      </c>
      <c r="ES81" t="s">
        <v>10848</v>
      </c>
      <c r="ET81" t="b">
        <v>1</v>
      </c>
      <c r="EU81" t="s">
        <v>76</v>
      </c>
      <c r="EV81" t="b">
        <v>0</v>
      </c>
      <c r="EW81" t="b">
        <v>0</v>
      </c>
      <c r="EX81">
        <v>2.5000000000000001E-5</v>
      </c>
      <c r="EZ81">
        <v>0</v>
      </c>
      <c r="FA81">
        <v>0</v>
      </c>
      <c r="FC81">
        <v>50</v>
      </c>
      <c r="FD81">
        <v>6</v>
      </c>
      <c r="FF81">
        <v>0</v>
      </c>
      <c r="FG81">
        <v>0</v>
      </c>
      <c r="FI81">
        <v>0</v>
      </c>
      <c r="FJ81">
        <v>12</v>
      </c>
      <c r="FL81">
        <v>4.6257000000000001</v>
      </c>
      <c r="FM81">
        <v>0</v>
      </c>
      <c r="FO81" t="s">
        <v>863</v>
      </c>
    </row>
    <row r="82" spans="1:171" x14ac:dyDescent="0.25">
      <c r="A82" t="s">
        <v>10790</v>
      </c>
      <c r="B82" t="str">
        <f t="shared" si="145"/>
        <v/>
      </c>
      <c r="C82" t="str">
        <f t="shared" si="146"/>
        <v/>
      </c>
      <c r="D82" t="str">
        <f t="shared" si="147"/>
        <v/>
      </c>
      <c r="E82" t="str">
        <f t="shared" si="148"/>
        <v/>
      </c>
      <c r="F82" t="str">
        <f t="shared" si="149"/>
        <v/>
      </c>
      <c r="G82" t="str">
        <f t="shared" si="150"/>
        <v/>
      </c>
      <c r="H82" t="str">
        <f t="shared" si="151"/>
        <v/>
      </c>
      <c r="I82" t="str">
        <f t="shared" si="152"/>
        <v/>
      </c>
      <c r="J82" t="str">
        <f t="shared" si="153"/>
        <v/>
      </c>
      <c r="K82" t="str">
        <f t="shared" si="154"/>
        <v/>
      </c>
      <c r="L82" t="str">
        <f t="shared" si="155"/>
        <v/>
      </c>
      <c r="M82" t="str">
        <f t="shared" si="156"/>
        <v/>
      </c>
      <c r="N82" t="str">
        <f t="shared" si="157"/>
        <v/>
      </c>
      <c r="O82" t="str">
        <f t="shared" si="158"/>
        <v/>
      </c>
      <c r="P82" t="str">
        <f t="shared" si="159"/>
        <v/>
      </c>
      <c r="Q82" t="str">
        <f t="shared" si="160"/>
        <v/>
      </c>
      <c r="R82" t="str">
        <f t="shared" si="161"/>
        <v/>
      </c>
      <c r="S82" t="str">
        <f t="shared" si="162"/>
        <v/>
      </c>
      <c r="T82" t="str">
        <f t="shared" si="163"/>
        <v/>
      </c>
      <c r="U82" t="str">
        <f t="shared" si="164"/>
        <v/>
      </c>
      <c r="V82" t="b">
        <f t="shared" si="165"/>
        <v>1</v>
      </c>
      <c r="W82" t="b">
        <f t="shared" si="166"/>
        <v>0</v>
      </c>
      <c r="X82" t="b">
        <f t="shared" si="167"/>
        <v>1</v>
      </c>
      <c r="Y82">
        <f t="shared" si="168"/>
        <v>1</v>
      </c>
      <c r="Z82" t="str">
        <f t="shared" si="169"/>
        <v/>
      </c>
      <c r="AA82" t="str">
        <f t="shared" si="170"/>
        <v/>
      </c>
      <c r="AB82" t="str">
        <f t="shared" si="171"/>
        <v/>
      </c>
      <c r="AC82" t="str">
        <f t="shared" si="172"/>
        <v/>
      </c>
      <c r="AD82" t="str">
        <f t="shared" si="173"/>
        <v/>
      </c>
      <c r="AE82" t="str">
        <f t="shared" si="174"/>
        <v/>
      </c>
      <c r="AF82" t="str">
        <f t="shared" si="175"/>
        <v/>
      </c>
      <c r="AG82" t="str">
        <f t="shared" si="176"/>
        <v/>
      </c>
      <c r="AH82" t="str">
        <f t="shared" si="177"/>
        <v/>
      </c>
      <c r="AI82" t="str">
        <f t="shared" si="178"/>
        <v/>
      </c>
      <c r="AJ82" t="str">
        <f t="shared" si="179"/>
        <v/>
      </c>
      <c r="AK82" t="str">
        <f t="shared" si="180"/>
        <v/>
      </c>
      <c r="AL82" t="str">
        <f t="shared" si="181"/>
        <v/>
      </c>
      <c r="AM82" t="str">
        <f t="shared" si="182"/>
        <v/>
      </c>
      <c r="AN82" t="str">
        <f t="shared" si="183"/>
        <v/>
      </c>
      <c r="AO82" t="str">
        <f t="shared" si="184"/>
        <v/>
      </c>
      <c r="AP82" t="str">
        <f t="shared" si="185"/>
        <v/>
      </c>
      <c r="AQ82" t="str">
        <f t="shared" si="186"/>
        <v/>
      </c>
      <c r="AR82" t="str">
        <f t="shared" si="187"/>
        <v/>
      </c>
      <c r="AS82" t="str">
        <f t="shared" si="188"/>
        <v/>
      </c>
      <c r="AT82" t="str">
        <f t="shared" si="189"/>
        <v/>
      </c>
      <c r="AU82" t="str">
        <f t="shared" si="190"/>
        <v/>
      </c>
      <c r="AV82" t="str">
        <f t="shared" si="191"/>
        <v/>
      </c>
      <c r="AW82" t="str">
        <f t="shared" si="192"/>
        <v/>
      </c>
      <c r="AX82" t="str">
        <f t="shared" si="193"/>
        <v/>
      </c>
      <c r="AY82" t="str">
        <f t="shared" si="194"/>
        <v/>
      </c>
      <c r="AZ82" t="str">
        <f t="shared" si="195"/>
        <v/>
      </c>
      <c r="BA82" t="str">
        <f t="shared" si="196"/>
        <v/>
      </c>
      <c r="BB82" t="str">
        <f t="shared" si="197"/>
        <v/>
      </c>
      <c r="BC82" t="str">
        <f t="shared" si="198"/>
        <v/>
      </c>
      <c r="BD82" t="str">
        <f t="shared" si="199"/>
        <v/>
      </c>
      <c r="BE82" t="str">
        <f t="shared" si="200"/>
        <v/>
      </c>
      <c r="BF82" t="str">
        <f t="shared" si="201"/>
        <v/>
      </c>
      <c r="BG82" t="str">
        <f t="shared" si="202"/>
        <v/>
      </c>
      <c r="BH82" t="str">
        <f t="shared" si="203"/>
        <v/>
      </c>
      <c r="BI82" t="str">
        <f t="shared" si="204"/>
        <v/>
      </c>
      <c r="BJ82" t="str">
        <f t="shared" si="205"/>
        <v/>
      </c>
      <c r="BK82" t="str">
        <f t="shared" si="206"/>
        <v/>
      </c>
      <c r="BL82" t="str">
        <f t="shared" si="207"/>
        <v/>
      </c>
      <c r="BM82" t="str">
        <f t="shared" si="208"/>
        <v/>
      </c>
      <c r="BN82" t="str">
        <f t="shared" si="209"/>
        <v/>
      </c>
      <c r="BO82" t="str">
        <f t="shared" si="210"/>
        <v/>
      </c>
      <c r="BP82" t="str">
        <f t="shared" si="211"/>
        <v/>
      </c>
      <c r="BQ82" t="str">
        <f t="shared" si="212"/>
        <v/>
      </c>
      <c r="BR82" t="str">
        <f t="shared" si="213"/>
        <v/>
      </c>
      <c r="BS82" t="str">
        <f t="shared" si="214"/>
        <v/>
      </c>
      <c r="BT82" t="str">
        <f t="shared" si="215"/>
        <v/>
      </c>
      <c r="BU82" t="str">
        <f t="shared" si="216"/>
        <v/>
      </c>
      <c r="BV82" t="str">
        <f t="shared" si="217"/>
        <v/>
      </c>
      <c r="BW82" t="str">
        <f t="shared" si="218"/>
        <v/>
      </c>
      <c r="BX82" t="str">
        <f t="shared" si="219"/>
        <v/>
      </c>
      <c r="BY82" t="str">
        <f t="shared" si="220"/>
        <v/>
      </c>
      <c r="BZ82" t="str">
        <f t="shared" si="221"/>
        <v/>
      </c>
      <c r="CA82" t="str">
        <f t="shared" si="222"/>
        <v/>
      </c>
      <c r="CB82" t="str">
        <f t="shared" si="223"/>
        <v/>
      </c>
      <c r="CC82" t="str">
        <f t="shared" si="224"/>
        <v/>
      </c>
      <c r="CD82" t="str">
        <f t="shared" si="225"/>
        <v/>
      </c>
      <c r="CE82" t="str">
        <f t="shared" si="226"/>
        <v/>
      </c>
      <c r="CF82" t="str">
        <f t="shared" si="227"/>
        <v/>
      </c>
      <c r="CG82" t="str">
        <f t="shared" si="228"/>
        <v/>
      </c>
      <c r="CH82" t="str">
        <f t="shared" si="229"/>
        <v/>
      </c>
      <c r="CI82" t="str">
        <f t="shared" si="230"/>
        <v/>
      </c>
      <c r="CJ82" t="str">
        <f t="shared" si="231"/>
        <v/>
      </c>
      <c r="CK82" t="str">
        <f t="shared" si="232"/>
        <v/>
      </c>
      <c r="CL82" t="str">
        <f t="shared" si="233"/>
        <v/>
      </c>
      <c r="CM82" t="str">
        <f t="shared" si="234"/>
        <v/>
      </c>
      <c r="CN82" t="str">
        <f t="shared" si="235"/>
        <v/>
      </c>
      <c r="CO82" t="str">
        <f t="shared" si="236"/>
        <v/>
      </c>
      <c r="CP82" t="str">
        <f t="shared" si="237"/>
        <v/>
      </c>
      <c r="CQ82" t="str">
        <f t="shared" si="238"/>
        <v/>
      </c>
      <c r="CR82" t="str">
        <f t="shared" si="239"/>
        <v/>
      </c>
      <c r="CS82" t="str">
        <f t="shared" si="240"/>
        <v/>
      </c>
      <c r="CT82" t="str">
        <f t="shared" si="241"/>
        <v/>
      </c>
      <c r="CU82" t="str">
        <f t="shared" si="242"/>
        <v/>
      </c>
      <c r="CV82" t="str">
        <f t="shared" si="243"/>
        <v/>
      </c>
      <c r="CW82" t="str">
        <f t="shared" si="244"/>
        <v/>
      </c>
      <c r="CX82" t="str">
        <f t="shared" si="245"/>
        <v/>
      </c>
      <c r="CY82" t="str">
        <f t="shared" si="246"/>
        <v/>
      </c>
      <c r="CZ82" t="str">
        <f t="shared" si="247"/>
        <v/>
      </c>
      <c r="DA82" t="str">
        <f t="shared" si="248"/>
        <v/>
      </c>
      <c r="DB82" t="str">
        <f t="shared" si="249"/>
        <v/>
      </c>
      <c r="DC82" t="str">
        <f t="shared" si="250"/>
        <v/>
      </c>
      <c r="DD82" t="str">
        <f t="shared" si="251"/>
        <v/>
      </c>
      <c r="DE82" t="str">
        <f t="shared" si="252"/>
        <v/>
      </c>
      <c r="DF82" t="b">
        <f t="shared" si="253"/>
        <v>1</v>
      </c>
      <c r="DG82" t="b">
        <f t="shared" si="254"/>
        <v>0</v>
      </c>
      <c r="DH82" t="b">
        <f t="shared" si="255"/>
        <v>0</v>
      </c>
      <c r="DI82">
        <f t="shared" si="256"/>
        <v>0.1</v>
      </c>
      <c r="DJ82" t="str">
        <f t="shared" si="257"/>
        <v/>
      </c>
      <c r="DK82" t="str">
        <f t="shared" si="258"/>
        <v/>
      </c>
      <c r="DL82" t="str">
        <f t="shared" si="259"/>
        <v/>
      </c>
      <c r="DM82" t="str">
        <f t="shared" si="260"/>
        <v/>
      </c>
      <c r="DN82" t="str">
        <f t="shared" si="261"/>
        <v/>
      </c>
      <c r="DO82" t="str">
        <f t="shared" si="262"/>
        <v/>
      </c>
      <c r="DP82" t="str">
        <f t="shared" si="263"/>
        <v/>
      </c>
      <c r="DQ82" t="str">
        <f t="shared" si="264"/>
        <v/>
      </c>
      <c r="DR82" t="str">
        <f t="shared" si="265"/>
        <v/>
      </c>
      <c r="DS82" t="str">
        <f t="shared" si="266"/>
        <v/>
      </c>
      <c r="DT82" t="str">
        <f t="shared" si="267"/>
        <v/>
      </c>
      <c r="DU82" t="str">
        <f t="shared" si="268"/>
        <v/>
      </c>
      <c r="DV82" t="str">
        <f t="shared" si="269"/>
        <v/>
      </c>
      <c r="DW82" t="str">
        <f t="shared" si="270"/>
        <v/>
      </c>
      <c r="DX82" t="str">
        <f t="shared" si="271"/>
        <v/>
      </c>
      <c r="DY82" t="str">
        <f t="shared" si="272"/>
        <v/>
      </c>
      <c r="EA82" t="str">
        <f t="shared" si="273"/>
        <v/>
      </c>
      <c r="EB82" t="str">
        <f t="shared" si="274"/>
        <v/>
      </c>
      <c r="EC82" t="str">
        <f t="shared" si="275"/>
        <v/>
      </c>
      <c r="ED82" t="str">
        <f t="shared" si="276"/>
        <v/>
      </c>
      <c r="EE82" t="str">
        <f t="shared" si="277"/>
        <v/>
      </c>
      <c r="EF82" t="str">
        <f t="shared" si="278"/>
        <v/>
      </c>
      <c r="EG82" t="str">
        <f t="shared" si="279"/>
        <v/>
      </c>
      <c r="EH82" t="str">
        <f t="shared" si="280"/>
        <v/>
      </c>
      <c r="EI82" t="str">
        <f t="shared" si="281"/>
        <v/>
      </c>
      <c r="EJ82" t="str">
        <f t="shared" si="282"/>
        <v/>
      </c>
      <c r="EK82" t="str">
        <f t="shared" si="283"/>
        <v/>
      </c>
      <c r="EL82" t="str">
        <f t="shared" si="284"/>
        <v/>
      </c>
      <c r="EM82" t="str">
        <f t="shared" si="285"/>
        <v/>
      </c>
      <c r="EN82" t="str">
        <f t="shared" si="286"/>
        <v/>
      </c>
      <c r="EO82" t="str">
        <f t="shared" si="287"/>
        <v/>
      </c>
      <c r="EP82" t="str">
        <f t="shared" si="288"/>
        <v/>
      </c>
      <c r="ER82" t="str">
        <f t="shared" si="289"/>
        <v>25A-001.07.05.01.01.A.02Secundaire functionaliteit</v>
      </c>
      <c r="ES82" t="s">
        <v>10819</v>
      </c>
      <c r="ET82" t="b">
        <v>1</v>
      </c>
      <c r="EU82" t="s">
        <v>77</v>
      </c>
      <c r="EV82" t="b">
        <v>0</v>
      </c>
      <c r="EW82" t="b">
        <v>0</v>
      </c>
      <c r="EX82">
        <v>1</v>
      </c>
      <c r="EZ82">
        <v>0</v>
      </c>
      <c r="FA82">
        <v>0</v>
      </c>
      <c r="FC82">
        <v>50</v>
      </c>
      <c r="FD82">
        <v>6</v>
      </c>
      <c r="FF82">
        <v>0</v>
      </c>
      <c r="FG82">
        <v>0</v>
      </c>
      <c r="FI82">
        <v>0</v>
      </c>
      <c r="FJ82">
        <v>12</v>
      </c>
      <c r="FL82">
        <v>4.6257000000000001</v>
      </c>
      <c r="FM82">
        <v>0</v>
      </c>
      <c r="FO82" t="s">
        <v>77</v>
      </c>
    </row>
    <row r="83" spans="1:171" x14ac:dyDescent="0.25">
      <c r="A83" t="s">
        <v>10840</v>
      </c>
      <c r="B83" t="str">
        <f t="shared" si="145"/>
        <v/>
      </c>
      <c r="C83" t="str">
        <f t="shared" si="146"/>
        <v/>
      </c>
      <c r="D83" t="str">
        <f t="shared" si="147"/>
        <v/>
      </c>
      <c r="E83" t="str">
        <f t="shared" si="148"/>
        <v/>
      </c>
      <c r="F83" t="str">
        <f t="shared" si="149"/>
        <v/>
      </c>
      <c r="G83" t="str">
        <f t="shared" si="150"/>
        <v/>
      </c>
      <c r="H83" t="str">
        <f t="shared" si="151"/>
        <v/>
      </c>
      <c r="I83" t="str">
        <f t="shared" si="152"/>
        <v/>
      </c>
      <c r="J83" t="str">
        <f t="shared" si="153"/>
        <v/>
      </c>
      <c r="K83" t="str">
        <f t="shared" si="154"/>
        <v/>
      </c>
      <c r="L83" t="str">
        <f t="shared" si="155"/>
        <v/>
      </c>
      <c r="M83" t="str">
        <f t="shared" si="156"/>
        <v/>
      </c>
      <c r="N83" t="str">
        <f t="shared" si="157"/>
        <v/>
      </c>
      <c r="O83" t="str">
        <f t="shared" si="158"/>
        <v/>
      </c>
      <c r="P83" t="str">
        <f t="shared" si="159"/>
        <v/>
      </c>
      <c r="Q83" t="str">
        <f t="shared" si="160"/>
        <v/>
      </c>
      <c r="R83" t="str">
        <f t="shared" si="161"/>
        <v/>
      </c>
      <c r="S83" t="str">
        <f t="shared" si="162"/>
        <v/>
      </c>
      <c r="T83" t="str">
        <f t="shared" si="163"/>
        <v/>
      </c>
      <c r="U83" t="str">
        <f t="shared" si="164"/>
        <v/>
      </c>
      <c r="V83" t="str">
        <f t="shared" si="165"/>
        <v/>
      </c>
      <c r="W83" t="str">
        <f t="shared" si="166"/>
        <v/>
      </c>
      <c r="X83" t="str">
        <f t="shared" si="167"/>
        <v/>
      </c>
      <c r="Y83" t="str">
        <f t="shared" si="168"/>
        <v/>
      </c>
      <c r="Z83" t="str">
        <f t="shared" si="169"/>
        <v/>
      </c>
      <c r="AA83" t="str">
        <f t="shared" si="170"/>
        <v/>
      </c>
      <c r="AB83" t="str">
        <f t="shared" si="171"/>
        <v/>
      </c>
      <c r="AC83" t="str">
        <f t="shared" si="172"/>
        <v/>
      </c>
      <c r="AD83" t="str">
        <f t="shared" si="173"/>
        <v/>
      </c>
      <c r="AE83" t="str">
        <f t="shared" si="174"/>
        <v/>
      </c>
      <c r="AF83" t="str">
        <f t="shared" si="175"/>
        <v/>
      </c>
      <c r="AG83" t="str">
        <f t="shared" si="176"/>
        <v/>
      </c>
      <c r="AH83" t="str">
        <f t="shared" si="177"/>
        <v/>
      </c>
      <c r="AI83" t="str">
        <f t="shared" si="178"/>
        <v/>
      </c>
      <c r="AJ83" t="str">
        <f t="shared" si="179"/>
        <v/>
      </c>
      <c r="AK83" t="str">
        <f t="shared" si="180"/>
        <v/>
      </c>
      <c r="AL83" t="str">
        <f t="shared" si="181"/>
        <v/>
      </c>
      <c r="AM83" t="str">
        <f t="shared" si="182"/>
        <v/>
      </c>
      <c r="AN83" t="str">
        <f t="shared" si="183"/>
        <v/>
      </c>
      <c r="AO83" t="str">
        <f t="shared" si="184"/>
        <v/>
      </c>
      <c r="AP83" t="str">
        <f t="shared" si="185"/>
        <v/>
      </c>
      <c r="AQ83" t="str">
        <f t="shared" si="186"/>
        <v/>
      </c>
      <c r="AR83" t="str">
        <f t="shared" si="187"/>
        <v/>
      </c>
      <c r="AS83" t="str">
        <f t="shared" si="188"/>
        <v/>
      </c>
      <c r="AT83" t="str">
        <f t="shared" si="189"/>
        <v/>
      </c>
      <c r="AU83" t="str">
        <f t="shared" si="190"/>
        <v/>
      </c>
      <c r="AV83" t="str">
        <f t="shared" si="191"/>
        <v/>
      </c>
      <c r="AW83" t="str">
        <f t="shared" si="192"/>
        <v/>
      </c>
      <c r="AX83" t="str">
        <f t="shared" si="193"/>
        <v/>
      </c>
      <c r="AY83" t="str">
        <f t="shared" si="194"/>
        <v/>
      </c>
      <c r="AZ83" t="str">
        <f t="shared" si="195"/>
        <v/>
      </c>
      <c r="BA83" t="str">
        <f t="shared" si="196"/>
        <v/>
      </c>
      <c r="BB83" t="str">
        <f t="shared" si="197"/>
        <v/>
      </c>
      <c r="BC83" t="str">
        <f t="shared" si="198"/>
        <v/>
      </c>
      <c r="BD83" t="str">
        <f t="shared" si="199"/>
        <v/>
      </c>
      <c r="BE83" t="str">
        <f t="shared" si="200"/>
        <v/>
      </c>
      <c r="BF83" t="str">
        <f t="shared" si="201"/>
        <v/>
      </c>
      <c r="BG83" t="str">
        <f t="shared" si="202"/>
        <v/>
      </c>
      <c r="BH83" t="str">
        <f t="shared" si="203"/>
        <v/>
      </c>
      <c r="BI83" t="str">
        <f t="shared" si="204"/>
        <v/>
      </c>
      <c r="BJ83" t="str">
        <f t="shared" si="205"/>
        <v/>
      </c>
      <c r="BK83" t="str">
        <f t="shared" si="206"/>
        <v/>
      </c>
      <c r="BL83" t="str">
        <f t="shared" si="207"/>
        <v/>
      </c>
      <c r="BM83" t="str">
        <f t="shared" si="208"/>
        <v/>
      </c>
      <c r="BN83" t="str">
        <f t="shared" si="209"/>
        <v/>
      </c>
      <c r="BO83" t="str">
        <f t="shared" si="210"/>
        <v/>
      </c>
      <c r="BP83" t="str">
        <f t="shared" si="211"/>
        <v/>
      </c>
      <c r="BQ83" t="str">
        <f t="shared" si="212"/>
        <v/>
      </c>
      <c r="BR83" t="str">
        <f t="shared" si="213"/>
        <v/>
      </c>
      <c r="BS83" t="str">
        <f t="shared" si="214"/>
        <v/>
      </c>
      <c r="BT83" t="str">
        <f t="shared" si="215"/>
        <v/>
      </c>
      <c r="BU83" t="str">
        <f t="shared" si="216"/>
        <v/>
      </c>
      <c r="BV83" t="str">
        <f t="shared" si="217"/>
        <v/>
      </c>
      <c r="BW83" t="str">
        <f t="shared" si="218"/>
        <v/>
      </c>
      <c r="BX83" t="str">
        <f t="shared" si="219"/>
        <v/>
      </c>
      <c r="BY83" t="str">
        <f t="shared" si="220"/>
        <v/>
      </c>
      <c r="BZ83" t="str">
        <f t="shared" si="221"/>
        <v/>
      </c>
      <c r="CA83" t="str">
        <f t="shared" si="222"/>
        <v/>
      </c>
      <c r="CB83" t="str">
        <f t="shared" si="223"/>
        <v/>
      </c>
      <c r="CC83" t="str">
        <f t="shared" si="224"/>
        <v/>
      </c>
      <c r="CD83" t="str">
        <f t="shared" si="225"/>
        <v/>
      </c>
      <c r="CE83" t="str">
        <f t="shared" si="226"/>
        <v/>
      </c>
      <c r="CF83" t="str">
        <f t="shared" si="227"/>
        <v/>
      </c>
      <c r="CG83" t="str">
        <f t="shared" si="228"/>
        <v/>
      </c>
      <c r="CH83" t="str">
        <f t="shared" si="229"/>
        <v/>
      </c>
      <c r="CI83" t="str">
        <f t="shared" si="230"/>
        <v/>
      </c>
      <c r="CJ83" t="str">
        <f t="shared" si="231"/>
        <v/>
      </c>
      <c r="CK83" t="str">
        <f t="shared" si="232"/>
        <v/>
      </c>
      <c r="CL83" t="str">
        <f t="shared" si="233"/>
        <v/>
      </c>
      <c r="CM83" t="str">
        <f t="shared" si="234"/>
        <v/>
      </c>
      <c r="CN83" t="str">
        <f t="shared" si="235"/>
        <v/>
      </c>
      <c r="CO83" t="str">
        <f t="shared" si="236"/>
        <v/>
      </c>
      <c r="CP83" t="str">
        <f t="shared" si="237"/>
        <v/>
      </c>
      <c r="CQ83" t="str">
        <f t="shared" si="238"/>
        <v/>
      </c>
      <c r="CR83" t="str">
        <f t="shared" si="239"/>
        <v/>
      </c>
      <c r="CS83" t="str">
        <f t="shared" si="240"/>
        <v/>
      </c>
      <c r="CT83" t="str">
        <f t="shared" si="241"/>
        <v/>
      </c>
      <c r="CU83" t="str">
        <f t="shared" si="242"/>
        <v/>
      </c>
      <c r="CV83" t="str">
        <f t="shared" si="243"/>
        <v/>
      </c>
      <c r="CW83" t="str">
        <f t="shared" si="244"/>
        <v/>
      </c>
      <c r="CX83" t="str">
        <f t="shared" si="245"/>
        <v/>
      </c>
      <c r="CY83" t="str">
        <f t="shared" si="246"/>
        <v/>
      </c>
      <c r="CZ83" t="str">
        <f t="shared" si="247"/>
        <v/>
      </c>
      <c r="DA83" t="str">
        <f t="shared" si="248"/>
        <v/>
      </c>
      <c r="DB83" t="str">
        <f t="shared" si="249"/>
        <v/>
      </c>
      <c r="DC83" t="str">
        <f t="shared" si="250"/>
        <v/>
      </c>
      <c r="DD83" t="str">
        <f t="shared" si="251"/>
        <v/>
      </c>
      <c r="DE83" t="str">
        <f t="shared" si="252"/>
        <v/>
      </c>
      <c r="DF83" t="str">
        <f t="shared" si="253"/>
        <v/>
      </c>
      <c r="DG83" t="str">
        <f t="shared" si="254"/>
        <v/>
      </c>
      <c r="DH83" t="str">
        <f t="shared" si="255"/>
        <v/>
      </c>
      <c r="DI83" t="str">
        <f t="shared" si="256"/>
        <v/>
      </c>
      <c r="DJ83" t="str">
        <f t="shared" si="257"/>
        <v/>
      </c>
      <c r="DK83" t="str">
        <f t="shared" si="258"/>
        <v/>
      </c>
      <c r="DL83" t="str">
        <f t="shared" si="259"/>
        <v/>
      </c>
      <c r="DM83" t="str">
        <f t="shared" si="260"/>
        <v/>
      </c>
      <c r="DN83" t="str">
        <f t="shared" si="261"/>
        <v/>
      </c>
      <c r="DO83" t="str">
        <f t="shared" si="262"/>
        <v/>
      </c>
      <c r="DP83" t="str">
        <f t="shared" si="263"/>
        <v/>
      </c>
      <c r="DQ83" t="str">
        <f t="shared" si="264"/>
        <v/>
      </c>
      <c r="DR83" t="str">
        <f t="shared" si="265"/>
        <v/>
      </c>
      <c r="DS83" t="str">
        <f t="shared" si="266"/>
        <v/>
      </c>
      <c r="DT83" t="str">
        <f t="shared" si="267"/>
        <v/>
      </c>
      <c r="DU83" t="str">
        <f t="shared" si="268"/>
        <v/>
      </c>
      <c r="DV83" t="b">
        <f t="shared" si="269"/>
        <v>1</v>
      </c>
      <c r="DW83" t="b">
        <f t="shared" si="270"/>
        <v>0</v>
      </c>
      <c r="DX83" t="b">
        <f t="shared" si="271"/>
        <v>1</v>
      </c>
      <c r="DY83">
        <f t="shared" si="272"/>
        <v>0.1</v>
      </c>
      <c r="EA83" t="str">
        <f t="shared" si="273"/>
        <v/>
      </c>
      <c r="EB83" t="str">
        <f t="shared" si="274"/>
        <v/>
      </c>
      <c r="EC83" t="str">
        <f t="shared" si="275"/>
        <v/>
      </c>
      <c r="ED83" t="str">
        <f t="shared" si="276"/>
        <v/>
      </c>
      <c r="EE83" t="str">
        <f t="shared" si="277"/>
        <v/>
      </c>
      <c r="EF83" t="str">
        <f t="shared" si="278"/>
        <v/>
      </c>
      <c r="EG83" t="str">
        <f t="shared" si="279"/>
        <v/>
      </c>
      <c r="EH83" t="str">
        <f t="shared" si="280"/>
        <v/>
      </c>
      <c r="EI83" t="str">
        <f t="shared" si="281"/>
        <v/>
      </c>
      <c r="EJ83" t="str">
        <f t="shared" si="282"/>
        <v/>
      </c>
      <c r="EK83" t="str">
        <f t="shared" si="283"/>
        <v/>
      </c>
      <c r="EL83" t="str">
        <f t="shared" si="284"/>
        <v/>
      </c>
      <c r="EM83" t="str">
        <f t="shared" si="285"/>
        <v/>
      </c>
      <c r="EN83" t="str">
        <f t="shared" si="286"/>
        <v/>
      </c>
      <c r="EO83" t="str">
        <f t="shared" si="287"/>
        <v/>
      </c>
      <c r="EP83" t="str">
        <f t="shared" si="288"/>
        <v/>
      </c>
      <c r="ER83" t="str">
        <f t="shared" si="289"/>
        <v>25A-001.07.05.01.01.A.06Keren 81-100% functieverlies</v>
      </c>
      <c r="ES83" t="s">
        <v>10752</v>
      </c>
      <c r="ET83" t="b">
        <v>1</v>
      </c>
      <c r="EU83" t="s">
        <v>85</v>
      </c>
      <c r="EV83" t="b">
        <v>0</v>
      </c>
      <c r="EW83" t="b">
        <v>0</v>
      </c>
      <c r="EX83">
        <v>0.01</v>
      </c>
      <c r="EZ83">
        <v>0</v>
      </c>
      <c r="FA83">
        <v>0</v>
      </c>
      <c r="FC83">
        <v>25</v>
      </c>
      <c r="FD83">
        <v>4</v>
      </c>
      <c r="FF83">
        <v>0</v>
      </c>
      <c r="FG83">
        <v>0</v>
      </c>
      <c r="FI83">
        <v>0</v>
      </c>
      <c r="FJ83">
        <v>0</v>
      </c>
      <c r="FL83">
        <v>2.9607000000000001</v>
      </c>
      <c r="FM83">
        <v>0.37140000000000001</v>
      </c>
      <c r="FO83" t="s">
        <v>8874</v>
      </c>
    </row>
    <row r="84" spans="1:171" x14ac:dyDescent="0.25">
      <c r="A84" t="s">
        <v>10839</v>
      </c>
      <c r="B84" t="str">
        <f t="shared" si="145"/>
        <v/>
      </c>
      <c r="C84" t="str">
        <f t="shared" si="146"/>
        <v/>
      </c>
      <c r="D84" t="str">
        <f t="shared" si="147"/>
        <v/>
      </c>
      <c r="E84" t="str">
        <f t="shared" si="148"/>
        <v/>
      </c>
      <c r="F84" t="str">
        <f t="shared" si="149"/>
        <v/>
      </c>
      <c r="G84" t="str">
        <f t="shared" si="150"/>
        <v/>
      </c>
      <c r="H84" t="str">
        <f t="shared" si="151"/>
        <v/>
      </c>
      <c r="I84" t="str">
        <f t="shared" si="152"/>
        <v/>
      </c>
      <c r="J84" t="str">
        <f t="shared" si="153"/>
        <v/>
      </c>
      <c r="K84" t="str">
        <f t="shared" si="154"/>
        <v/>
      </c>
      <c r="L84" t="str">
        <f t="shared" si="155"/>
        <v/>
      </c>
      <c r="M84" t="str">
        <f t="shared" si="156"/>
        <v/>
      </c>
      <c r="N84" t="str">
        <f t="shared" si="157"/>
        <v/>
      </c>
      <c r="O84" t="str">
        <f t="shared" si="158"/>
        <v/>
      </c>
      <c r="P84" t="str">
        <f t="shared" si="159"/>
        <v/>
      </c>
      <c r="Q84" t="str">
        <f t="shared" si="160"/>
        <v/>
      </c>
      <c r="R84" t="str">
        <f t="shared" si="161"/>
        <v/>
      </c>
      <c r="S84" t="str">
        <f t="shared" si="162"/>
        <v/>
      </c>
      <c r="T84" t="str">
        <f t="shared" si="163"/>
        <v/>
      </c>
      <c r="U84" t="str">
        <f t="shared" si="164"/>
        <v/>
      </c>
      <c r="V84" t="str">
        <f t="shared" si="165"/>
        <v/>
      </c>
      <c r="W84" t="str">
        <f t="shared" si="166"/>
        <v/>
      </c>
      <c r="X84" t="str">
        <f t="shared" si="167"/>
        <v/>
      </c>
      <c r="Y84" t="str">
        <f t="shared" si="168"/>
        <v/>
      </c>
      <c r="Z84" t="str">
        <f t="shared" si="169"/>
        <v/>
      </c>
      <c r="AA84" t="str">
        <f t="shared" si="170"/>
        <v/>
      </c>
      <c r="AB84" t="str">
        <f t="shared" si="171"/>
        <v/>
      </c>
      <c r="AC84" t="str">
        <f t="shared" si="172"/>
        <v/>
      </c>
      <c r="AD84" t="str">
        <f t="shared" si="173"/>
        <v/>
      </c>
      <c r="AE84" t="str">
        <f t="shared" si="174"/>
        <v/>
      </c>
      <c r="AF84" t="str">
        <f t="shared" si="175"/>
        <v/>
      </c>
      <c r="AG84" t="str">
        <f t="shared" si="176"/>
        <v/>
      </c>
      <c r="AH84" t="str">
        <f t="shared" si="177"/>
        <v/>
      </c>
      <c r="AI84" t="str">
        <f t="shared" si="178"/>
        <v/>
      </c>
      <c r="AJ84" t="str">
        <f t="shared" si="179"/>
        <v/>
      </c>
      <c r="AK84" t="str">
        <f t="shared" si="180"/>
        <v/>
      </c>
      <c r="AL84" t="str">
        <f t="shared" si="181"/>
        <v/>
      </c>
      <c r="AM84" t="str">
        <f t="shared" si="182"/>
        <v/>
      </c>
      <c r="AN84" t="str">
        <f t="shared" si="183"/>
        <v/>
      </c>
      <c r="AO84" t="str">
        <f t="shared" si="184"/>
        <v/>
      </c>
      <c r="AP84" t="str">
        <f t="shared" si="185"/>
        <v/>
      </c>
      <c r="AQ84" t="str">
        <f t="shared" si="186"/>
        <v/>
      </c>
      <c r="AR84" t="str">
        <f t="shared" si="187"/>
        <v/>
      </c>
      <c r="AS84" t="str">
        <f t="shared" si="188"/>
        <v/>
      </c>
      <c r="AT84" t="str">
        <f t="shared" si="189"/>
        <v/>
      </c>
      <c r="AU84" t="str">
        <f t="shared" si="190"/>
        <v/>
      </c>
      <c r="AV84" t="str">
        <f t="shared" si="191"/>
        <v/>
      </c>
      <c r="AW84" t="str">
        <f t="shared" si="192"/>
        <v/>
      </c>
      <c r="AX84" t="str">
        <f t="shared" si="193"/>
        <v/>
      </c>
      <c r="AY84" t="str">
        <f t="shared" si="194"/>
        <v/>
      </c>
      <c r="AZ84" t="str">
        <f t="shared" si="195"/>
        <v/>
      </c>
      <c r="BA84" t="str">
        <f t="shared" si="196"/>
        <v/>
      </c>
      <c r="BB84" t="str">
        <f t="shared" si="197"/>
        <v/>
      </c>
      <c r="BC84" t="str">
        <f t="shared" si="198"/>
        <v/>
      </c>
      <c r="BD84" t="str">
        <f t="shared" si="199"/>
        <v/>
      </c>
      <c r="BE84" t="str">
        <f t="shared" si="200"/>
        <v/>
      </c>
      <c r="BF84" t="str">
        <f t="shared" si="201"/>
        <v/>
      </c>
      <c r="BG84" t="str">
        <f t="shared" si="202"/>
        <v/>
      </c>
      <c r="BH84" t="str">
        <f t="shared" si="203"/>
        <v/>
      </c>
      <c r="BI84" t="str">
        <f t="shared" si="204"/>
        <v/>
      </c>
      <c r="BJ84" t="str">
        <f t="shared" si="205"/>
        <v/>
      </c>
      <c r="BK84" t="str">
        <f t="shared" si="206"/>
        <v/>
      </c>
      <c r="BL84" t="str">
        <f t="shared" si="207"/>
        <v/>
      </c>
      <c r="BM84" t="str">
        <f t="shared" si="208"/>
        <v/>
      </c>
      <c r="BN84" t="str">
        <f t="shared" si="209"/>
        <v/>
      </c>
      <c r="BO84" t="str">
        <f t="shared" si="210"/>
        <v/>
      </c>
      <c r="BP84" t="str">
        <f t="shared" si="211"/>
        <v/>
      </c>
      <c r="BQ84" t="str">
        <f t="shared" si="212"/>
        <v/>
      </c>
      <c r="BR84" t="str">
        <f t="shared" si="213"/>
        <v/>
      </c>
      <c r="BS84" t="str">
        <f t="shared" si="214"/>
        <v/>
      </c>
      <c r="BT84" t="str">
        <f t="shared" si="215"/>
        <v/>
      </c>
      <c r="BU84" t="str">
        <f t="shared" si="216"/>
        <v/>
      </c>
      <c r="BV84" t="str">
        <f t="shared" si="217"/>
        <v/>
      </c>
      <c r="BW84" t="str">
        <f t="shared" si="218"/>
        <v/>
      </c>
      <c r="BX84" t="str">
        <f t="shared" si="219"/>
        <v/>
      </c>
      <c r="BY84" t="str">
        <f t="shared" si="220"/>
        <v/>
      </c>
      <c r="BZ84" t="str">
        <f t="shared" si="221"/>
        <v/>
      </c>
      <c r="CA84" t="str">
        <f t="shared" si="222"/>
        <v/>
      </c>
      <c r="CB84" t="str">
        <f t="shared" si="223"/>
        <v/>
      </c>
      <c r="CC84" t="str">
        <f t="shared" si="224"/>
        <v/>
      </c>
      <c r="CD84" t="str">
        <f t="shared" si="225"/>
        <v/>
      </c>
      <c r="CE84" t="str">
        <f t="shared" si="226"/>
        <v/>
      </c>
      <c r="CF84" t="str">
        <f t="shared" si="227"/>
        <v/>
      </c>
      <c r="CG84" t="str">
        <f t="shared" si="228"/>
        <v/>
      </c>
      <c r="CH84" t="str">
        <f t="shared" si="229"/>
        <v/>
      </c>
      <c r="CI84" t="str">
        <f t="shared" si="230"/>
        <v/>
      </c>
      <c r="CJ84" t="str">
        <f t="shared" si="231"/>
        <v/>
      </c>
      <c r="CK84" t="str">
        <f t="shared" si="232"/>
        <v/>
      </c>
      <c r="CL84" t="str">
        <f t="shared" si="233"/>
        <v/>
      </c>
      <c r="CM84" t="str">
        <f t="shared" si="234"/>
        <v/>
      </c>
      <c r="CN84" t="str">
        <f t="shared" si="235"/>
        <v/>
      </c>
      <c r="CO84" t="str">
        <f t="shared" si="236"/>
        <v/>
      </c>
      <c r="CP84" t="str">
        <f t="shared" si="237"/>
        <v/>
      </c>
      <c r="CQ84" t="str">
        <f t="shared" si="238"/>
        <v/>
      </c>
      <c r="CR84" t="str">
        <f t="shared" si="239"/>
        <v/>
      </c>
      <c r="CS84" t="str">
        <f t="shared" si="240"/>
        <v/>
      </c>
      <c r="CT84" t="str">
        <f t="shared" si="241"/>
        <v/>
      </c>
      <c r="CU84" t="str">
        <f t="shared" si="242"/>
        <v/>
      </c>
      <c r="CV84" t="str">
        <f t="shared" si="243"/>
        <v/>
      </c>
      <c r="CW84" t="str">
        <f t="shared" si="244"/>
        <v/>
      </c>
      <c r="CX84" t="str">
        <f t="shared" si="245"/>
        <v/>
      </c>
      <c r="CY84" t="str">
        <f t="shared" si="246"/>
        <v/>
      </c>
      <c r="CZ84" t="str">
        <f t="shared" si="247"/>
        <v/>
      </c>
      <c r="DA84" t="str">
        <f t="shared" si="248"/>
        <v/>
      </c>
      <c r="DB84" t="b">
        <f t="shared" si="249"/>
        <v>1</v>
      </c>
      <c r="DC84" t="b">
        <f t="shared" si="250"/>
        <v>1</v>
      </c>
      <c r="DD84" t="b">
        <f t="shared" si="251"/>
        <v>0</v>
      </c>
      <c r="DE84">
        <f t="shared" si="252"/>
        <v>1</v>
      </c>
      <c r="DF84" t="str">
        <f t="shared" si="253"/>
        <v/>
      </c>
      <c r="DG84" t="str">
        <f t="shared" si="254"/>
        <v/>
      </c>
      <c r="DH84" t="str">
        <f t="shared" si="255"/>
        <v/>
      </c>
      <c r="DI84" t="str">
        <f t="shared" si="256"/>
        <v/>
      </c>
      <c r="DJ84" t="str">
        <f t="shared" si="257"/>
        <v/>
      </c>
      <c r="DK84" t="str">
        <f t="shared" si="258"/>
        <v/>
      </c>
      <c r="DL84" t="str">
        <f t="shared" si="259"/>
        <v/>
      </c>
      <c r="DM84" t="str">
        <f t="shared" si="260"/>
        <v/>
      </c>
      <c r="DN84" t="str">
        <f t="shared" si="261"/>
        <v/>
      </c>
      <c r="DO84" t="str">
        <f t="shared" si="262"/>
        <v/>
      </c>
      <c r="DP84" t="str">
        <f t="shared" si="263"/>
        <v/>
      </c>
      <c r="DQ84" t="str">
        <f t="shared" si="264"/>
        <v/>
      </c>
      <c r="DR84" t="str">
        <f t="shared" si="265"/>
        <v/>
      </c>
      <c r="DS84" t="str">
        <f t="shared" si="266"/>
        <v/>
      </c>
      <c r="DT84" t="str">
        <f t="shared" si="267"/>
        <v/>
      </c>
      <c r="DU84" t="str">
        <f t="shared" si="268"/>
        <v/>
      </c>
      <c r="DV84" t="str">
        <f t="shared" si="269"/>
        <v/>
      </c>
      <c r="DW84" t="str">
        <f t="shared" si="270"/>
        <v/>
      </c>
      <c r="DX84" t="str">
        <f t="shared" si="271"/>
        <v/>
      </c>
      <c r="DY84" t="str">
        <f t="shared" si="272"/>
        <v/>
      </c>
      <c r="EA84" t="str">
        <f t="shared" si="273"/>
        <v/>
      </c>
      <c r="EB84" t="str">
        <f t="shared" si="274"/>
        <v/>
      </c>
      <c r="EC84" t="str">
        <f t="shared" si="275"/>
        <v/>
      </c>
      <c r="ED84" t="str">
        <f t="shared" si="276"/>
        <v/>
      </c>
      <c r="EE84" t="str">
        <f t="shared" si="277"/>
        <v/>
      </c>
      <c r="EF84" t="str">
        <f t="shared" si="278"/>
        <v/>
      </c>
      <c r="EG84" t="str">
        <f t="shared" si="279"/>
        <v/>
      </c>
      <c r="EH84" t="str">
        <f t="shared" si="280"/>
        <v/>
      </c>
      <c r="EI84" t="str">
        <f t="shared" si="281"/>
        <v/>
      </c>
      <c r="EJ84" t="str">
        <f t="shared" si="282"/>
        <v/>
      </c>
      <c r="EK84" t="str">
        <f t="shared" si="283"/>
        <v/>
      </c>
      <c r="EL84" t="str">
        <f t="shared" si="284"/>
        <v/>
      </c>
      <c r="EM84" t="str">
        <f t="shared" si="285"/>
        <v/>
      </c>
      <c r="EN84" t="str">
        <f t="shared" si="286"/>
        <v/>
      </c>
      <c r="EO84" t="str">
        <f t="shared" si="287"/>
        <v/>
      </c>
      <c r="EP84" t="str">
        <f t="shared" si="288"/>
        <v/>
      </c>
      <c r="ER84" t="str">
        <f t="shared" si="289"/>
        <v>25A-001.07.05.01.01.A.06VGM - Effect 3</v>
      </c>
      <c r="ES84" t="s">
        <v>10752</v>
      </c>
      <c r="ET84" t="b">
        <v>1</v>
      </c>
      <c r="EU84" t="s">
        <v>79</v>
      </c>
      <c r="EV84" t="b">
        <v>0</v>
      </c>
      <c r="EW84" t="b">
        <v>0</v>
      </c>
      <c r="EX84">
        <v>0.1</v>
      </c>
      <c r="EZ84">
        <v>0</v>
      </c>
      <c r="FA84">
        <v>2</v>
      </c>
      <c r="FC84">
        <v>25</v>
      </c>
      <c r="FD84">
        <v>2</v>
      </c>
      <c r="FF84">
        <v>0</v>
      </c>
      <c r="FG84">
        <v>672</v>
      </c>
      <c r="FI84">
        <v>0</v>
      </c>
      <c r="FJ84">
        <v>672</v>
      </c>
      <c r="FL84">
        <v>5.3699999999999998E-2</v>
      </c>
      <c r="FM84">
        <v>5.7500000000000002E-2</v>
      </c>
      <c r="FO84" t="s">
        <v>8886</v>
      </c>
    </row>
    <row r="85" spans="1:171" x14ac:dyDescent="0.25">
      <c r="A85" t="s">
        <v>10798</v>
      </c>
      <c r="B85" t="str">
        <f t="shared" si="145"/>
        <v/>
      </c>
      <c r="C85" t="str">
        <f t="shared" si="146"/>
        <v/>
      </c>
      <c r="D85" t="str">
        <f t="shared" si="147"/>
        <v/>
      </c>
      <c r="E85" t="str">
        <f t="shared" si="148"/>
        <v/>
      </c>
      <c r="F85" t="str">
        <f t="shared" si="149"/>
        <v/>
      </c>
      <c r="G85" t="str">
        <f t="shared" si="150"/>
        <v/>
      </c>
      <c r="H85" t="str">
        <f t="shared" si="151"/>
        <v/>
      </c>
      <c r="I85" t="str">
        <f t="shared" si="152"/>
        <v/>
      </c>
      <c r="J85" t="str">
        <f t="shared" si="153"/>
        <v/>
      </c>
      <c r="K85" t="str">
        <f t="shared" si="154"/>
        <v/>
      </c>
      <c r="L85" t="str">
        <f t="shared" si="155"/>
        <v/>
      </c>
      <c r="M85" t="str">
        <f t="shared" si="156"/>
        <v/>
      </c>
      <c r="N85" t="str">
        <f t="shared" si="157"/>
        <v/>
      </c>
      <c r="O85" t="str">
        <f t="shared" si="158"/>
        <v/>
      </c>
      <c r="P85" t="str">
        <f t="shared" si="159"/>
        <v/>
      </c>
      <c r="Q85" t="str">
        <f t="shared" si="160"/>
        <v/>
      </c>
      <c r="R85" t="str">
        <f t="shared" si="161"/>
        <v/>
      </c>
      <c r="S85" t="str">
        <f t="shared" si="162"/>
        <v/>
      </c>
      <c r="T85" t="str">
        <f t="shared" si="163"/>
        <v/>
      </c>
      <c r="U85" t="str">
        <f t="shared" si="164"/>
        <v/>
      </c>
      <c r="V85" t="str">
        <f t="shared" si="165"/>
        <v/>
      </c>
      <c r="W85" t="str">
        <f t="shared" si="166"/>
        <v/>
      </c>
      <c r="X85" t="str">
        <f t="shared" si="167"/>
        <v/>
      </c>
      <c r="Y85" t="str">
        <f t="shared" si="168"/>
        <v/>
      </c>
      <c r="Z85" t="str">
        <f t="shared" si="169"/>
        <v/>
      </c>
      <c r="AA85" t="str">
        <f t="shared" si="170"/>
        <v/>
      </c>
      <c r="AB85" t="str">
        <f t="shared" si="171"/>
        <v/>
      </c>
      <c r="AC85" t="str">
        <f t="shared" si="172"/>
        <v/>
      </c>
      <c r="AD85" t="str">
        <f t="shared" si="173"/>
        <v/>
      </c>
      <c r="AE85" t="str">
        <f t="shared" si="174"/>
        <v/>
      </c>
      <c r="AF85" t="str">
        <f t="shared" si="175"/>
        <v/>
      </c>
      <c r="AG85" t="str">
        <f t="shared" si="176"/>
        <v/>
      </c>
      <c r="AH85" t="str">
        <f t="shared" si="177"/>
        <v/>
      </c>
      <c r="AI85" t="str">
        <f t="shared" si="178"/>
        <v/>
      </c>
      <c r="AJ85" t="str">
        <f t="shared" si="179"/>
        <v/>
      </c>
      <c r="AK85" t="str">
        <f t="shared" si="180"/>
        <v/>
      </c>
      <c r="AL85" t="b">
        <f t="shared" si="181"/>
        <v>1</v>
      </c>
      <c r="AM85" t="b">
        <f t="shared" si="182"/>
        <v>0</v>
      </c>
      <c r="AN85" t="b">
        <f t="shared" si="183"/>
        <v>0</v>
      </c>
      <c r="AO85">
        <f t="shared" si="184"/>
        <v>0.01</v>
      </c>
      <c r="AP85" t="str">
        <f t="shared" si="185"/>
        <v/>
      </c>
      <c r="AQ85" t="str">
        <f t="shared" si="186"/>
        <v/>
      </c>
      <c r="AR85" t="str">
        <f t="shared" si="187"/>
        <v/>
      </c>
      <c r="AS85" t="str">
        <f t="shared" si="188"/>
        <v/>
      </c>
      <c r="AT85" t="str">
        <f t="shared" si="189"/>
        <v/>
      </c>
      <c r="AU85" t="str">
        <f t="shared" si="190"/>
        <v/>
      </c>
      <c r="AV85" t="str">
        <f t="shared" si="191"/>
        <v/>
      </c>
      <c r="AW85" t="str">
        <f t="shared" si="192"/>
        <v/>
      </c>
      <c r="AX85" t="str">
        <f t="shared" si="193"/>
        <v/>
      </c>
      <c r="AY85" t="str">
        <f t="shared" si="194"/>
        <v/>
      </c>
      <c r="AZ85" t="str">
        <f t="shared" si="195"/>
        <v/>
      </c>
      <c r="BA85" t="str">
        <f t="shared" si="196"/>
        <v/>
      </c>
      <c r="BB85" t="str">
        <f t="shared" si="197"/>
        <v/>
      </c>
      <c r="BC85" t="str">
        <f t="shared" si="198"/>
        <v/>
      </c>
      <c r="BD85" t="str">
        <f t="shared" si="199"/>
        <v/>
      </c>
      <c r="BE85" t="str">
        <f t="shared" si="200"/>
        <v/>
      </c>
      <c r="BF85" t="b">
        <f t="shared" si="201"/>
        <v>1</v>
      </c>
      <c r="BG85" t="b">
        <f t="shared" si="202"/>
        <v>0</v>
      </c>
      <c r="BH85" t="b">
        <f t="shared" si="203"/>
        <v>0</v>
      </c>
      <c r="BI85">
        <f t="shared" si="204"/>
        <v>0.01</v>
      </c>
      <c r="BJ85" t="str">
        <f t="shared" si="205"/>
        <v/>
      </c>
      <c r="BK85" t="str">
        <f t="shared" si="206"/>
        <v/>
      </c>
      <c r="BL85" t="str">
        <f t="shared" si="207"/>
        <v/>
      </c>
      <c r="BM85" t="str">
        <f t="shared" si="208"/>
        <v/>
      </c>
      <c r="BN85" t="str">
        <f t="shared" si="209"/>
        <v/>
      </c>
      <c r="BO85" t="str">
        <f t="shared" si="210"/>
        <v/>
      </c>
      <c r="BP85" t="str">
        <f t="shared" si="211"/>
        <v/>
      </c>
      <c r="BQ85" t="str">
        <f t="shared" si="212"/>
        <v/>
      </c>
      <c r="BR85" t="str">
        <f t="shared" si="213"/>
        <v/>
      </c>
      <c r="BS85" t="str">
        <f t="shared" si="214"/>
        <v/>
      </c>
      <c r="BT85" t="str">
        <f t="shared" si="215"/>
        <v/>
      </c>
      <c r="BU85" t="str">
        <f t="shared" si="216"/>
        <v/>
      </c>
      <c r="BV85" t="str">
        <f t="shared" si="217"/>
        <v/>
      </c>
      <c r="BW85" t="str">
        <f t="shared" si="218"/>
        <v/>
      </c>
      <c r="BX85" t="str">
        <f t="shared" si="219"/>
        <v/>
      </c>
      <c r="BY85" t="str">
        <f t="shared" si="220"/>
        <v/>
      </c>
      <c r="BZ85" t="str">
        <f t="shared" si="221"/>
        <v/>
      </c>
      <c r="CA85" t="str">
        <f t="shared" si="222"/>
        <v/>
      </c>
      <c r="CB85" t="str">
        <f t="shared" si="223"/>
        <v/>
      </c>
      <c r="CC85" t="str">
        <f t="shared" si="224"/>
        <v/>
      </c>
      <c r="CD85" t="str">
        <f t="shared" si="225"/>
        <v/>
      </c>
      <c r="CE85" t="str">
        <f t="shared" si="226"/>
        <v/>
      </c>
      <c r="CF85" t="str">
        <f t="shared" si="227"/>
        <v/>
      </c>
      <c r="CG85" t="str">
        <f t="shared" si="228"/>
        <v/>
      </c>
      <c r="CH85" t="str">
        <f t="shared" si="229"/>
        <v/>
      </c>
      <c r="CI85" t="str">
        <f t="shared" si="230"/>
        <v/>
      </c>
      <c r="CJ85" t="str">
        <f t="shared" si="231"/>
        <v/>
      </c>
      <c r="CK85" t="str">
        <f t="shared" si="232"/>
        <v/>
      </c>
      <c r="CL85" t="str">
        <f t="shared" si="233"/>
        <v/>
      </c>
      <c r="CM85" t="str">
        <f t="shared" si="234"/>
        <v/>
      </c>
      <c r="CN85" t="str">
        <f t="shared" si="235"/>
        <v/>
      </c>
      <c r="CO85" t="str">
        <f t="shared" si="236"/>
        <v/>
      </c>
      <c r="CP85" t="str">
        <f t="shared" si="237"/>
        <v/>
      </c>
      <c r="CQ85" t="str">
        <f t="shared" si="238"/>
        <v/>
      </c>
      <c r="CR85" t="str">
        <f t="shared" si="239"/>
        <v/>
      </c>
      <c r="CS85" t="str">
        <f t="shared" si="240"/>
        <v/>
      </c>
      <c r="CT85" t="str">
        <f t="shared" si="241"/>
        <v/>
      </c>
      <c r="CU85" t="str">
        <f t="shared" si="242"/>
        <v/>
      </c>
      <c r="CV85" t="str">
        <f t="shared" si="243"/>
        <v/>
      </c>
      <c r="CW85" t="str">
        <f t="shared" si="244"/>
        <v/>
      </c>
      <c r="CX85" t="str">
        <f t="shared" si="245"/>
        <v/>
      </c>
      <c r="CY85" t="str">
        <f t="shared" si="246"/>
        <v/>
      </c>
      <c r="CZ85" t="str">
        <f t="shared" si="247"/>
        <v/>
      </c>
      <c r="DA85" t="str">
        <f t="shared" si="248"/>
        <v/>
      </c>
      <c r="DB85" t="str">
        <f t="shared" si="249"/>
        <v/>
      </c>
      <c r="DC85" t="str">
        <f t="shared" si="250"/>
        <v/>
      </c>
      <c r="DD85" t="str">
        <f t="shared" si="251"/>
        <v/>
      </c>
      <c r="DE85" t="str">
        <f t="shared" si="252"/>
        <v/>
      </c>
      <c r="DF85" t="str">
        <f t="shared" si="253"/>
        <v/>
      </c>
      <c r="DG85" t="str">
        <f t="shared" si="254"/>
        <v/>
      </c>
      <c r="DH85" t="str">
        <f t="shared" si="255"/>
        <v/>
      </c>
      <c r="DI85" t="str">
        <f t="shared" si="256"/>
        <v/>
      </c>
      <c r="DJ85" t="str">
        <f t="shared" si="257"/>
        <v/>
      </c>
      <c r="DK85" t="str">
        <f t="shared" si="258"/>
        <v/>
      </c>
      <c r="DL85" t="str">
        <f t="shared" si="259"/>
        <v/>
      </c>
      <c r="DM85" t="str">
        <f t="shared" si="260"/>
        <v/>
      </c>
      <c r="DN85" t="str">
        <f t="shared" si="261"/>
        <v/>
      </c>
      <c r="DO85" t="str">
        <f t="shared" si="262"/>
        <v/>
      </c>
      <c r="DP85" t="str">
        <f t="shared" si="263"/>
        <v/>
      </c>
      <c r="DQ85" t="str">
        <f t="shared" si="264"/>
        <v/>
      </c>
      <c r="DR85" t="str">
        <f t="shared" si="265"/>
        <v/>
      </c>
      <c r="DS85" t="str">
        <f t="shared" si="266"/>
        <v/>
      </c>
      <c r="DT85" t="str">
        <f t="shared" si="267"/>
        <v/>
      </c>
      <c r="DU85" t="str">
        <f t="shared" si="268"/>
        <v/>
      </c>
      <c r="DV85" t="str">
        <f t="shared" si="269"/>
        <v/>
      </c>
      <c r="DW85" t="str">
        <f t="shared" si="270"/>
        <v/>
      </c>
      <c r="DX85" t="str">
        <f t="shared" si="271"/>
        <v/>
      </c>
      <c r="DY85" t="str">
        <f t="shared" si="272"/>
        <v/>
      </c>
      <c r="EA85" t="str">
        <f t="shared" si="273"/>
        <v/>
      </c>
      <c r="EB85" t="str">
        <f t="shared" si="274"/>
        <v/>
      </c>
      <c r="EC85" t="str">
        <f t="shared" si="275"/>
        <v/>
      </c>
      <c r="ED85" t="str">
        <f t="shared" si="276"/>
        <v/>
      </c>
      <c r="EE85" t="str">
        <f t="shared" si="277"/>
        <v/>
      </c>
      <c r="EF85" t="str">
        <f t="shared" si="278"/>
        <v/>
      </c>
      <c r="EG85" t="str">
        <f t="shared" si="279"/>
        <v/>
      </c>
      <c r="EH85" t="str">
        <f t="shared" si="280"/>
        <v/>
      </c>
      <c r="EI85" t="str">
        <f t="shared" si="281"/>
        <v/>
      </c>
      <c r="EJ85" t="str">
        <f t="shared" si="282"/>
        <v/>
      </c>
      <c r="EK85" t="str">
        <f t="shared" si="283"/>
        <v/>
      </c>
      <c r="EL85" t="str">
        <f t="shared" si="284"/>
        <v/>
      </c>
      <c r="EM85" t="str">
        <f t="shared" si="285"/>
        <v/>
      </c>
      <c r="EN85" t="str">
        <f t="shared" si="286"/>
        <v/>
      </c>
      <c r="EO85" t="str">
        <f t="shared" si="287"/>
        <v/>
      </c>
      <c r="EP85" t="str">
        <f t="shared" si="288"/>
        <v/>
      </c>
      <c r="ER85" t="str">
        <f t="shared" si="289"/>
        <v>25A-001.07.05.01.01.A.06Spuien 0-20% functieverlies</v>
      </c>
      <c r="ES85" t="s">
        <v>10752</v>
      </c>
      <c r="ET85" t="b">
        <v>1</v>
      </c>
      <c r="EU85" t="s">
        <v>89</v>
      </c>
      <c r="EV85" t="b">
        <v>0</v>
      </c>
      <c r="EW85" t="b">
        <v>1</v>
      </c>
      <c r="EX85">
        <v>1</v>
      </c>
      <c r="EZ85">
        <v>0</v>
      </c>
      <c r="FA85">
        <v>0</v>
      </c>
      <c r="FC85">
        <v>25</v>
      </c>
      <c r="FD85">
        <v>8</v>
      </c>
      <c r="FF85">
        <v>0</v>
      </c>
      <c r="FG85">
        <v>0</v>
      </c>
      <c r="FI85">
        <v>0</v>
      </c>
      <c r="FJ85">
        <v>8</v>
      </c>
      <c r="FL85">
        <v>5.9</v>
      </c>
      <c r="FM85">
        <v>0.38529999999999998</v>
      </c>
      <c r="FO85" t="s">
        <v>89</v>
      </c>
    </row>
    <row r="86" spans="1:171" x14ac:dyDescent="0.25">
      <c r="A86" t="s">
        <v>10753</v>
      </c>
      <c r="B86" t="str">
        <f t="shared" si="145"/>
        <v/>
      </c>
      <c r="C86" t="str">
        <f t="shared" si="146"/>
        <v/>
      </c>
      <c r="D86" t="str">
        <f t="shared" si="147"/>
        <v/>
      </c>
      <c r="E86" t="str">
        <f t="shared" si="148"/>
        <v/>
      </c>
      <c r="F86" t="str">
        <f t="shared" si="149"/>
        <v/>
      </c>
      <c r="G86" t="str">
        <f t="shared" si="150"/>
        <v/>
      </c>
      <c r="H86" t="str">
        <f t="shared" si="151"/>
        <v/>
      </c>
      <c r="I86" t="str">
        <f t="shared" si="152"/>
        <v/>
      </c>
      <c r="J86" t="str">
        <f t="shared" si="153"/>
        <v/>
      </c>
      <c r="K86" t="str">
        <f t="shared" si="154"/>
        <v/>
      </c>
      <c r="L86" t="str">
        <f t="shared" si="155"/>
        <v/>
      </c>
      <c r="M86" t="str">
        <f t="shared" si="156"/>
        <v/>
      </c>
      <c r="N86" t="str">
        <f t="shared" si="157"/>
        <v/>
      </c>
      <c r="O86" t="str">
        <f t="shared" si="158"/>
        <v/>
      </c>
      <c r="P86" t="str">
        <f t="shared" si="159"/>
        <v/>
      </c>
      <c r="Q86" t="str">
        <f t="shared" si="160"/>
        <v/>
      </c>
      <c r="R86" t="str">
        <f t="shared" si="161"/>
        <v/>
      </c>
      <c r="S86" t="str">
        <f t="shared" si="162"/>
        <v/>
      </c>
      <c r="T86" t="str">
        <f t="shared" si="163"/>
        <v/>
      </c>
      <c r="U86" t="str">
        <f t="shared" si="164"/>
        <v/>
      </c>
      <c r="V86" t="str">
        <f t="shared" si="165"/>
        <v/>
      </c>
      <c r="W86" t="str">
        <f t="shared" si="166"/>
        <v/>
      </c>
      <c r="X86" t="str">
        <f t="shared" si="167"/>
        <v/>
      </c>
      <c r="Y86" t="str">
        <f t="shared" si="168"/>
        <v/>
      </c>
      <c r="Z86" t="str">
        <f t="shared" si="169"/>
        <v/>
      </c>
      <c r="AA86" t="str">
        <f t="shared" si="170"/>
        <v/>
      </c>
      <c r="AB86" t="str">
        <f t="shared" si="171"/>
        <v/>
      </c>
      <c r="AC86" t="str">
        <f t="shared" si="172"/>
        <v/>
      </c>
      <c r="AD86" t="str">
        <f t="shared" si="173"/>
        <v/>
      </c>
      <c r="AE86" t="str">
        <f t="shared" si="174"/>
        <v/>
      </c>
      <c r="AF86" t="str">
        <f t="shared" si="175"/>
        <v/>
      </c>
      <c r="AG86" t="str">
        <f t="shared" si="176"/>
        <v/>
      </c>
      <c r="AH86" t="str">
        <f t="shared" si="177"/>
        <v/>
      </c>
      <c r="AI86" t="str">
        <f t="shared" si="178"/>
        <v/>
      </c>
      <c r="AJ86" t="str">
        <f t="shared" si="179"/>
        <v/>
      </c>
      <c r="AK86" t="str">
        <f t="shared" si="180"/>
        <v/>
      </c>
      <c r="AL86" t="b">
        <f t="shared" si="181"/>
        <v>1</v>
      </c>
      <c r="AM86" t="b">
        <f t="shared" si="182"/>
        <v>0</v>
      </c>
      <c r="AN86" t="b">
        <f t="shared" si="183"/>
        <v>0</v>
      </c>
      <c r="AO86">
        <f t="shared" si="184"/>
        <v>0.01</v>
      </c>
      <c r="AP86" t="str">
        <f t="shared" si="185"/>
        <v/>
      </c>
      <c r="AQ86" t="str">
        <f t="shared" si="186"/>
        <v/>
      </c>
      <c r="AR86" t="str">
        <f t="shared" si="187"/>
        <v/>
      </c>
      <c r="AS86" t="str">
        <f t="shared" si="188"/>
        <v/>
      </c>
      <c r="AT86" t="str">
        <f t="shared" si="189"/>
        <v/>
      </c>
      <c r="AU86" t="str">
        <f t="shared" si="190"/>
        <v/>
      </c>
      <c r="AV86" t="str">
        <f t="shared" si="191"/>
        <v/>
      </c>
      <c r="AW86" t="str">
        <f t="shared" si="192"/>
        <v/>
      </c>
      <c r="AX86" t="str">
        <f t="shared" si="193"/>
        <v/>
      </c>
      <c r="AY86" t="str">
        <f t="shared" si="194"/>
        <v/>
      </c>
      <c r="AZ86" t="str">
        <f t="shared" si="195"/>
        <v/>
      </c>
      <c r="BA86" t="str">
        <f t="shared" si="196"/>
        <v/>
      </c>
      <c r="BB86" t="str">
        <f t="shared" si="197"/>
        <v/>
      </c>
      <c r="BC86" t="str">
        <f t="shared" si="198"/>
        <v/>
      </c>
      <c r="BD86" t="str">
        <f t="shared" si="199"/>
        <v/>
      </c>
      <c r="BE86" t="str">
        <f t="shared" si="200"/>
        <v/>
      </c>
      <c r="BF86" t="b">
        <f t="shared" si="201"/>
        <v>1</v>
      </c>
      <c r="BG86" t="b">
        <f t="shared" si="202"/>
        <v>0</v>
      </c>
      <c r="BH86" t="b">
        <f t="shared" si="203"/>
        <v>0</v>
      </c>
      <c r="BI86">
        <f t="shared" si="204"/>
        <v>0.01</v>
      </c>
      <c r="BJ86" t="str">
        <f t="shared" si="205"/>
        <v/>
      </c>
      <c r="BK86" t="str">
        <f t="shared" si="206"/>
        <v/>
      </c>
      <c r="BL86" t="str">
        <f t="shared" si="207"/>
        <v/>
      </c>
      <c r="BM86" t="str">
        <f t="shared" si="208"/>
        <v/>
      </c>
      <c r="BN86" t="str">
        <f t="shared" si="209"/>
        <v/>
      </c>
      <c r="BO86" t="str">
        <f t="shared" si="210"/>
        <v/>
      </c>
      <c r="BP86" t="str">
        <f t="shared" si="211"/>
        <v/>
      </c>
      <c r="BQ86" t="str">
        <f t="shared" si="212"/>
        <v/>
      </c>
      <c r="BR86" t="str">
        <f t="shared" si="213"/>
        <v/>
      </c>
      <c r="BS86" t="str">
        <f t="shared" si="214"/>
        <v/>
      </c>
      <c r="BT86" t="str">
        <f t="shared" si="215"/>
        <v/>
      </c>
      <c r="BU86" t="str">
        <f t="shared" si="216"/>
        <v/>
      </c>
      <c r="BV86" t="str">
        <f t="shared" si="217"/>
        <v/>
      </c>
      <c r="BW86" t="str">
        <f t="shared" si="218"/>
        <v/>
      </c>
      <c r="BX86" t="str">
        <f t="shared" si="219"/>
        <v/>
      </c>
      <c r="BY86" t="str">
        <f t="shared" si="220"/>
        <v/>
      </c>
      <c r="BZ86" t="str">
        <f t="shared" si="221"/>
        <v/>
      </c>
      <c r="CA86" t="str">
        <f t="shared" si="222"/>
        <v/>
      </c>
      <c r="CB86" t="str">
        <f t="shared" si="223"/>
        <v/>
      </c>
      <c r="CC86" t="str">
        <f t="shared" si="224"/>
        <v/>
      </c>
      <c r="CD86" t="str">
        <f t="shared" si="225"/>
        <v/>
      </c>
      <c r="CE86" t="str">
        <f t="shared" si="226"/>
        <v/>
      </c>
      <c r="CF86" t="str">
        <f t="shared" si="227"/>
        <v/>
      </c>
      <c r="CG86" t="str">
        <f t="shared" si="228"/>
        <v/>
      </c>
      <c r="CH86" t="str">
        <f t="shared" si="229"/>
        <v/>
      </c>
      <c r="CI86" t="str">
        <f t="shared" si="230"/>
        <v/>
      </c>
      <c r="CJ86" t="str">
        <f t="shared" si="231"/>
        <v/>
      </c>
      <c r="CK86" t="str">
        <f t="shared" si="232"/>
        <v/>
      </c>
      <c r="CL86" t="str">
        <f t="shared" si="233"/>
        <v/>
      </c>
      <c r="CM86" t="str">
        <f t="shared" si="234"/>
        <v/>
      </c>
      <c r="CN86" t="str">
        <f t="shared" si="235"/>
        <v/>
      </c>
      <c r="CO86" t="str">
        <f t="shared" si="236"/>
        <v/>
      </c>
      <c r="CP86" t="str">
        <f t="shared" si="237"/>
        <v/>
      </c>
      <c r="CQ86" t="str">
        <f t="shared" si="238"/>
        <v/>
      </c>
      <c r="CR86" t="str">
        <f t="shared" si="239"/>
        <v/>
      </c>
      <c r="CS86" t="str">
        <f t="shared" si="240"/>
        <v/>
      </c>
      <c r="CT86" t="str">
        <f t="shared" si="241"/>
        <v/>
      </c>
      <c r="CU86" t="str">
        <f t="shared" si="242"/>
        <v/>
      </c>
      <c r="CV86" t="str">
        <f t="shared" si="243"/>
        <v/>
      </c>
      <c r="CW86" t="str">
        <f t="shared" si="244"/>
        <v/>
      </c>
      <c r="CX86" t="str">
        <f t="shared" si="245"/>
        <v/>
      </c>
      <c r="CY86" t="str">
        <f t="shared" si="246"/>
        <v/>
      </c>
      <c r="CZ86" t="str">
        <f t="shared" si="247"/>
        <v/>
      </c>
      <c r="DA86" t="str">
        <f t="shared" si="248"/>
        <v/>
      </c>
      <c r="DB86" t="str">
        <f t="shared" si="249"/>
        <v/>
      </c>
      <c r="DC86" t="str">
        <f t="shared" si="250"/>
        <v/>
      </c>
      <c r="DD86" t="str">
        <f t="shared" si="251"/>
        <v/>
      </c>
      <c r="DE86" t="str">
        <f t="shared" si="252"/>
        <v/>
      </c>
      <c r="DF86" t="str">
        <f t="shared" si="253"/>
        <v/>
      </c>
      <c r="DG86" t="str">
        <f t="shared" si="254"/>
        <v/>
      </c>
      <c r="DH86" t="str">
        <f t="shared" si="255"/>
        <v/>
      </c>
      <c r="DI86" t="str">
        <f t="shared" si="256"/>
        <v/>
      </c>
      <c r="DJ86" t="str">
        <f t="shared" si="257"/>
        <v/>
      </c>
      <c r="DK86" t="str">
        <f t="shared" si="258"/>
        <v/>
      </c>
      <c r="DL86" t="str">
        <f t="shared" si="259"/>
        <v/>
      </c>
      <c r="DM86" t="str">
        <f t="shared" si="260"/>
        <v/>
      </c>
      <c r="DN86" t="str">
        <f t="shared" si="261"/>
        <v/>
      </c>
      <c r="DO86" t="str">
        <f t="shared" si="262"/>
        <v/>
      </c>
      <c r="DP86" t="str">
        <f t="shared" si="263"/>
        <v/>
      </c>
      <c r="DQ86" t="str">
        <f t="shared" si="264"/>
        <v/>
      </c>
      <c r="DR86" t="str">
        <f t="shared" si="265"/>
        <v/>
      </c>
      <c r="DS86" t="str">
        <f t="shared" si="266"/>
        <v/>
      </c>
      <c r="DT86" t="str">
        <f t="shared" si="267"/>
        <v/>
      </c>
      <c r="DU86" t="str">
        <f t="shared" si="268"/>
        <v/>
      </c>
      <c r="DV86" t="str">
        <f t="shared" si="269"/>
        <v/>
      </c>
      <c r="DW86" t="str">
        <f t="shared" si="270"/>
        <v/>
      </c>
      <c r="DX86" t="str">
        <f t="shared" si="271"/>
        <v/>
      </c>
      <c r="DY86" t="str">
        <f t="shared" si="272"/>
        <v/>
      </c>
      <c r="EA86" t="str">
        <f t="shared" si="273"/>
        <v/>
      </c>
      <c r="EB86" t="str">
        <f t="shared" si="274"/>
        <v/>
      </c>
      <c r="EC86" t="str">
        <f t="shared" si="275"/>
        <v/>
      </c>
      <c r="ED86" t="str">
        <f t="shared" si="276"/>
        <v/>
      </c>
      <c r="EE86" t="str">
        <f t="shared" si="277"/>
        <v/>
      </c>
      <c r="EF86" t="str">
        <f t="shared" si="278"/>
        <v/>
      </c>
      <c r="EG86" t="str">
        <f t="shared" si="279"/>
        <v/>
      </c>
      <c r="EH86" t="str">
        <f t="shared" si="280"/>
        <v/>
      </c>
      <c r="EI86" t="str">
        <f t="shared" si="281"/>
        <v/>
      </c>
      <c r="EJ86" t="str">
        <f t="shared" si="282"/>
        <v/>
      </c>
      <c r="EK86" t="str">
        <f t="shared" si="283"/>
        <v/>
      </c>
      <c r="EL86" t="str">
        <f t="shared" si="284"/>
        <v/>
      </c>
      <c r="EM86" t="str">
        <f t="shared" si="285"/>
        <v/>
      </c>
      <c r="EN86" t="str">
        <f t="shared" si="286"/>
        <v/>
      </c>
      <c r="EO86" t="str">
        <f t="shared" si="287"/>
        <v/>
      </c>
      <c r="EP86" t="str">
        <f t="shared" si="288"/>
        <v/>
      </c>
      <c r="ER86" t="str">
        <f t="shared" si="289"/>
        <v>25A-001.07.05.01.01.A.07Keren 81-100% functieverlies</v>
      </c>
      <c r="ES86" t="s">
        <v>10756</v>
      </c>
      <c r="ET86" t="b">
        <v>1</v>
      </c>
      <c r="EU86" t="s">
        <v>85</v>
      </c>
      <c r="EV86" t="b">
        <v>0</v>
      </c>
      <c r="EW86" t="b">
        <v>0</v>
      </c>
      <c r="EX86">
        <v>0.01</v>
      </c>
      <c r="EZ86">
        <v>0</v>
      </c>
      <c r="FA86">
        <v>0</v>
      </c>
      <c r="FC86">
        <v>596</v>
      </c>
      <c r="FD86">
        <v>8</v>
      </c>
      <c r="FF86">
        <v>0</v>
      </c>
      <c r="FG86">
        <v>0</v>
      </c>
      <c r="FI86">
        <v>0</v>
      </c>
      <c r="FJ86">
        <v>16</v>
      </c>
      <c r="FL86">
        <v>5.9541000000000004</v>
      </c>
      <c r="FM86">
        <v>3.0200000000000001E-2</v>
      </c>
      <c r="FO86" t="s">
        <v>8874</v>
      </c>
    </row>
    <row r="87" spans="1:171" x14ac:dyDescent="0.25">
      <c r="A87" t="s">
        <v>10767</v>
      </c>
      <c r="B87" t="str">
        <f t="shared" si="145"/>
        <v/>
      </c>
      <c r="C87" t="str">
        <f t="shared" si="146"/>
        <v/>
      </c>
      <c r="D87" t="str">
        <f t="shared" si="147"/>
        <v/>
      </c>
      <c r="E87" t="str">
        <f t="shared" si="148"/>
        <v/>
      </c>
      <c r="F87" t="str">
        <f t="shared" si="149"/>
        <v/>
      </c>
      <c r="G87" t="str">
        <f t="shared" si="150"/>
        <v/>
      </c>
      <c r="H87" t="str">
        <f t="shared" si="151"/>
        <v/>
      </c>
      <c r="I87" t="str">
        <f t="shared" si="152"/>
        <v/>
      </c>
      <c r="J87" t="str">
        <f t="shared" si="153"/>
        <v/>
      </c>
      <c r="K87" t="str">
        <f t="shared" si="154"/>
        <v/>
      </c>
      <c r="L87" t="str">
        <f t="shared" si="155"/>
        <v/>
      </c>
      <c r="M87" t="str">
        <f t="shared" si="156"/>
        <v/>
      </c>
      <c r="N87" t="str">
        <f t="shared" si="157"/>
        <v/>
      </c>
      <c r="O87" t="str">
        <f t="shared" si="158"/>
        <v/>
      </c>
      <c r="P87" t="str">
        <f t="shared" si="159"/>
        <v/>
      </c>
      <c r="Q87" t="str">
        <f t="shared" si="160"/>
        <v/>
      </c>
      <c r="R87" t="str">
        <f t="shared" si="161"/>
        <v/>
      </c>
      <c r="S87" t="str">
        <f t="shared" si="162"/>
        <v/>
      </c>
      <c r="T87" t="str">
        <f t="shared" si="163"/>
        <v/>
      </c>
      <c r="U87" t="str">
        <f t="shared" si="164"/>
        <v/>
      </c>
      <c r="V87" t="str">
        <f t="shared" si="165"/>
        <v/>
      </c>
      <c r="W87" t="str">
        <f t="shared" si="166"/>
        <v/>
      </c>
      <c r="X87" t="str">
        <f t="shared" si="167"/>
        <v/>
      </c>
      <c r="Y87" t="str">
        <f t="shared" si="168"/>
        <v/>
      </c>
      <c r="Z87" t="str">
        <f t="shared" si="169"/>
        <v/>
      </c>
      <c r="AA87" t="str">
        <f t="shared" si="170"/>
        <v/>
      </c>
      <c r="AB87" t="str">
        <f t="shared" si="171"/>
        <v/>
      </c>
      <c r="AC87" t="str">
        <f t="shared" si="172"/>
        <v/>
      </c>
      <c r="AD87" t="str">
        <f t="shared" si="173"/>
        <v/>
      </c>
      <c r="AE87" t="str">
        <f t="shared" si="174"/>
        <v/>
      </c>
      <c r="AF87" t="str">
        <f t="shared" si="175"/>
        <v/>
      </c>
      <c r="AG87" t="str">
        <f t="shared" si="176"/>
        <v/>
      </c>
      <c r="AH87" t="str">
        <f t="shared" si="177"/>
        <v/>
      </c>
      <c r="AI87" t="str">
        <f t="shared" si="178"/>
        <v/>
      </c>
      <c r="AJ87" t="str">
        <f t="shared" si="179"/>
        <v/>
      </c>
      <c r="AK87" t="str">
        <f t="shared" si="180"/>
        <v/>
      </c>
      <c r="AL87" t="b">
        <f t="shared" si="181"/>
        <v>1</v>
      </c>
      <c r="AM87" t="b">
        <f t="shared" si="182"/>
        <v>0</v>
      </c>
      <c r="AN87" t="b">
        <f t="shared" si="183"/>
        <v>0</v>
      </c>
      <c r="AO87">
        <f t="shared" si="184"/>
        <v>0.01</v>
      </c>
      <c r="AP87" t="str">
        <f t="shared" si="185"/>
        <v/>
      </c>
      <c r="AQ87" t="str">
        <f t="shared" si="186"/>
        <v/>
      </c>
      <c r="AR87" t="str">
        <f t="shared" si="187"/>
        <v/>
      </c>
      <c r="AS87" t="str">
        <f t="shared" si="188"/>
        <v/>
      </c>
      <c r="AT87" t="str">
        <f t="shared" si="189"/>
        <v/>
      </c>
      <c r="AU87" t="str">
        <f t="shared" si="190"/>
        <v/>
      </c>
      <c r="AV87" t="str">
        <f t="shared" si="191"/>
        <v/>
      </c>
      <c r="AW87" t="str">
        <f t="shared" si="192"/>
        <v/>
      </c>
      <c r="AX87" t="str">
        <f t="shared" si="193"/>
        <v/>
      </c>
      <c r="AY87" t="str">
        <f t="shared" si="194"/>
        <v/>
      </c>
      <c r="AZ87" t="str">
        <f t="shared" si="195"/>
        <v/>
      </c>
      <c r="BA87" t="str">
        <f t="shared" si="196"/>
        <v/>
      </c>
      <c r="BB87" t="str">
        <f t="shared" si="197"/>
        <v/>
      </c>
      <c r="BC87" t="str">
        <f t="shared" si="198"/>
        <v/>
      </c>
      <c r="BD87" t="str">
        <f t="shared" si="199"/>
        <v/>
      </c>
      <c r="BE87" t="str">
        <f t="shared" si="200"/>
        <v/>
      </c>
      <c r="BF87" t="b">
        <f t="shared" si="201"/>
        <v>1</v>
      </c>
      <c r="BG87" t="b">
        <f t="shared" si="202"/>
        <v>0</v>
      </c>
      <c r="BH87" t="b">
        <f t="shared" si="203"/>
        <v>0</v>
      </c>
      <c r="BI87">
        <f t="shared" si="204"/>
        <v>0.01</v>
      </c>
      <c r="BJ87" t="str">
        <f t="shared" si="205"/>
        <v/>
      </c>
      <c r="BK87" t="str">
        <f t="shared" si="206"/>
        <v/>
      </c>
      <c r="BL87" t="str">
        <f t="shared" si="207"/>
        <v/>
      </c>
      <c r="BM87" t="str">
        <f t="shared" si="208"/>
        <v/>
      </c>
      <c r="BN87" t="str">
        <f t="shared" si="209"/>
        <v/>
      </c>
      <c r="BO87" t="str">
        <f t="shared" si="210"/>
        <v/>
      </c>
      <c r="BP87" t="str">
        <f t="shared" si="211"/>
        <v/>
      </c>
      <c r="BQ87" t="str">
        <f t="shared" si="212"/>
        <v/>
      </c>
      <c r="BR87" t="str">
        <f t="shared" si="213"/>
        <v/>
      </c>
      <c r="BS87" t="str">
        <f t="shared" si="214"/>
        <v/>
      </c>
      <c r="BT87" t="str">
        <f t="shared" si="215"/>
        <v/>
      </c>
      <c r="BU87" t="str">
        <f t="shared" si="216"/>
        <v/>
      </c>
      <c r="BV87" t="str">
        <f t="shared" si="217"/>
        <v/>
      </c>
      <c r="BW87" t="str">
        <f t="shared" si="218"/>
        <v/>
      </c>
      <c r="BX87" t="str">
        <f t="shared" si="219"/>
        <v/>
      </c>
      <c r="BY87" t="str">
        <f t="shared" si="220"/>
        <v/>
      </c>
      <c r="BZ87" t="str">
        <f t="shared" si="221"/>
        <v/>
      </c>
      <c r="CA87" t="str">
        <f t="shared" si="222"/>
        <v/>
      </c>
      <c r="CB87" t="str">
        <f t="shared" si="223"/>
        <v/>
      </c>
      <c r="CC87" t="str">
        <f t="shared" si="224"/>
        <v/>
      </c>
      <c r="CD87" t="str">
        <f t="shared" si="225"/>
        <v/>
      </c>
      <c r="CE87" t="str">
        <f t="shared" si="226"/>
        <v/>
      </c>
      <c r="CF87" t="str">
        <f t="shared" si="227"/>
        <v/>
      </c>
      <c r="CG87" t="str">
        <f t="shared" si="228"/>
        <v/>
      </c>
      <c r="CH87" t="str">
        <f t="shared" si="229"/>
        <v/>
      </c>
      <c r="CI87" t="str">
        <f t="shared" si="230"/>
        <v/>
      </c>
      <c r="CJ87" t="str">
        <f t="shared" si="231"/>
        <v/>
      </c>
      <c r="CK87" t="str">
        <f t="shared" si="232"/>
        <v/>
      </c>
      <c r="CL87" t="str">
        <f t="shared" si="233"/>
        <v/>
      </c>
      <c r="CM87" t="str">
        <f t="shared" si="234"/>
        <v/>
      </c>
      <c r="CN87" t="str">
        <f t="shared" si="235"/>
        <v/>
      </c>
      <c r="CO87" t="str">
        <f t="shared" si="236"/>
        <v/>
      </c>
      <c r="CP87" t="str">
        <f t="shared" si="237"/>
        <v/>
      </c>
      <c r="CQ87" t="str">
        <f t="shared" si="238"/>
        <v/>
      </c>
      <c r="CR87" t="str">
        <f t="shared" si="239"/>
        <v/>
      </c>
      <c r="CS87" t="str">
        <f t="shared" si="240"/>
        <v/>
      </c>
      <c r="CT87" t="str">
        <f t="shared" si="241"/>
        <v/>
      </c>
      <c r="CU87" t="str">
        <f t="shared" si="242"/>
        <v/>
      </c>
      <c r="CV87" t="str">
        <f t="shared" si="243"/>
        <v/>
      </c>
      <c r="CW87" t="str">
        <f t="shared" si="244"/>
        <v/>
      </c>
      <c r="CX87" t="str">
        <f t="shared" si="245"/>
        <v/>
      </c>
      <c r="CY87" t="str">
        <f t="shared" si="246"/>
        <v/>
      </c>
      <c r="CZ87" t="str">
        <f t="shared" si="247"/>
        <v/>
      </c>
      <c r="DA87" t="str">
        <f t="shared" si="248"/>
        <v/>
      </c>
      <c r="DB87" t="str">
        <f t="shared" si="249"/>
        <v/>
      </c>
      <c r="DC87" t="str">
        <f t="shared" si="250"/>
        <v/>
      </c>
      <c r="DD87" t="str">
        <f t="shared" si="251"/>
        <v/>
      </c>
      <c r="DE87" t="str">
        <f t="shared" si="252"/>
        <v/>
      </c>
      <c r="DF87" t="str">
        <f t="shared" si="253"/>
        <v/>
      </c>
      <c r="DG87" t="str">
        <f t="shared" si="254"/>
        <v/>
      </c>
      <c r="DH87" t="str">
        <f t="shared" si="255"/>
        <v/>
      </c>
      <c r="DI87" t="str">
        <f t="shared" si="256"/>
        <v/>
      </c>
      <c r="DJ87" t="str">
        <f t="shared" si="257"/>
        <v/>
      </c>
      <c r="DK87" t="str">
        <f t="shared" si="258"/>
        <v/>
      </c>
      <c r="DL87" t="str">
        <f t="shared" si="259"/>
        <v/>
      </c>
      <c r="DM87" t="str">
        <f t="shared" si="260"/>
        <v/>
      </c>
      <c r="DN87" t="str">
        <f t="shared" si="261"/>
        <v/>
      </c>
      <c r="DO87" t="str">
        <f t="shared" si="262"/>
        <v/>
      </c>
      <c r="DP87" t="str">
        <f t="shared" si="263"/>
        <v/>
      </c>
      <c r="DQ87" t="str">
        <f t="shared" si="264"/>
        <v/>
      </c>
      <c r="DR87" t="str">
        <f t="shared" si="265"/>
        <v/>
      </c>
      <c r="DS87" t="str">
        <f t="shared" si="266"/>
        <v/>
      </c>
      <c r="DT87" t="str">
        <f t="shared" si="267"/>
        <v/>
      </c>
      <c r="DU87" t="str">
        <f t="shared" si="268"/>
        <v/>
      </c>
      <c r="DV87" t="str">
        <f t="shared" si="269"/>
        <v/>
      </c>
      <c r="DW87" t="str">
        <f t="shared" si="270"/>
        <v/>
      </c>
      <c r="DX87" t="str">
        <f t="shared" si="271"/>
        <v/>
      </c>
      <c r="DY87" t="str">
        <f t="shared" si="272"/>
        <v/>
      </c>
      <c r="EA87" t="str">
        <f t="shared" si="273"/>
        <v/>
      </c>
      <c r="EB87" t="str">
        <f t="shared" si="274"/>
        <v/>
      </c>
      <c r="EC87" t="str">
        <f t="shared" si="275"/>
        <v/>
      </c>
      <c r="ED87" t="str">
        <f t="shared" si="276"/>
        <v/>
      </c>
      <c r="EE87" t="str">
        <f t="shared" si="277"/>
        <v/>
      </c>
      <c r="EF87" t="str">
        <f t="shared" si="278"/>
        <v/>
      </c>
      <c r="EG87" t="str">
        <f t="shared" si="279"/>
        <v/>
      </c>
      <c r="EH87" t="str">
        <f t="shared" si="280"/>
        <v/>
      </c>
      <c r="EI87" t="str">
        <f t="shared" si="281"/>
        <v/>
      </c>
      <c r="EJ87" t="str">
        <f t="shared" si="282"/>
        <v/>
      </c>
      <c r="EK87" t="str">
        <f t="shared" si="283"/>
        <v/>
      </c>
      <c r="EL87" t="str">
        <f t="shared" si="284"/>
        <v/>
      </c>
      <c r="EM87" t="str">
        <f t="shared" si="285"/>
        <v/>
      </c>
      <c r="EN87" t="str">
        <f t="shared" si="286"/>
        <v/>
      </c>
      <c r="EO87" t="str">
        <f t="shared" si="287"/>
        <v/>
      </c>
      <c r="EP87" t="str">
        <f t="shared" si="288"/>
        <v/>
      </c>
      <c r="ER87" t="str">
        <f t="shared" si="289"/>
        <v>25A-001.07.05.01.01.A.07VGM - Effect 3</v>
      </c>
      <c r="ES87" t="s">
        <v>10756</v>
      </c>
      <c r="ET87" t="b">
        <v>1</v>
      </c>
      <c r="EU87" t="s">
        <v>79</v>
      </c>
      <c r="EV87" t="b">
        <v>0</v>
      </c>
      <c r="EW87" t="b">
        <v>0</v>
      </c>
      <c r="EX87">
        <v>0.1</v>
      </c>
      <c r="EZ87">
        <v>0</v>
      </c>
      <c r="FA87">
        <v>0</v>
      </c>
      <c r="FC87">
        <v>596</v>
      </c>
      <c r="FD87">
        <v>8</v>
      </c>
      <c r="FF87">
        <v>0</v>
      </c>
      <c r="FG87">
        <v>0</v>
      </c>
      <c r="FI87">
        <v>0</v>
      </c>
      <c r="FJ87">
        <v>16</v>
      </c>
      <c r="FL87">
        <v>5.9541000000000004</v>
      </c>
      <c r="FM87">
        <v>3.0200000000000001E-2</v>
      </c>
      <c r="FO87" t="s">
        <v>8886</v>
      </c>
    </row>
    <row r="88" spans="1:171" x14ac:dyDescent="0.25">
      <c r="A88" t="s">
        <v>10829</v>
      </c>
      <c r="B88" t="str">
        <f t="shared" si="145"/>
        <v/>
      </c>
      <c r="C88" t="str">
        <f t="shared" si="146"/>
        <v/>
      </c>
      <c r="D88" t="str">
        <f t="shared" si="147"/>
        <v/>
      </c>
      <c r="E88" t="str">
        <f t="shared" si="148"/>
        <v/>
      </c>
      <c r="F88" t="str">
        <f t="shared" si="149"/>
        <v/>
      </c>
      <c r="G88" t="str">
        <f t="shared" si="150"/>
        <v/>
      </c>
      <c r="H88" t="str">
        <f t="shared" si="151"/>
        <v/>
      </c>
      <c r="I88" t="str">
        <f t="shared" si="152"/>
        <v/>
      </c>
      <c r="J88" t="str">
        <f t="shared" si="153"/>
        <v/>
      </c>
      <c r="K88" t="str">
        <f t="shared" si="154"/>
        <v/>
      </c>
      <c r="L88" t="str">
        <f t="shared" si="155"/>
        <v/>
      </c>
      <c r="M88" t="str">
        <f t="shared" si="156"/>
        <v/>
      </c>
      <c r="N88" t="str">
        <f t="shared" si="157"/>
        <v/>
      </c>
      <c r="O88" t="str">
        <f t="shared" si="158"/>
        <v/>
      </c>
      <c r="P88" t="str">
        <f t="shared" si="159"/>
        <v/>
      </c>
      <c r="Q88" t="str">
        <f t="shared" si="160"/>
        <v/>
      </c>
      <c r="R88" t="str">
        <f t="shared" si="161"/>
        <v/>
      </c>
      <c r="S88" t="str">
        <f t="shared" si="162"/>
        <v/>
      </c>
      <c r="T88" t="str">
        <f t="shared" si="163"/>
        <v/>
      </c>
      <c r="U88" t="str">
        <f t="shared" si="164"/>
        <v/>
      </c>
      <c r="V88" t="str">
        <f t="shared" si="165"/>
        <v/>
      </c>
      <c r="W88" t="str">
        <f t="shared" si="166"/>
        <v/>
      </c>
      <c r="X88" t="str">
        <f t="shared" si="167"/>
        <v/>
      </c>
      <c r="Y88" t="str">
        <f t="shared" si="168"/>
        <v/>
      </c>
      <c r="Z88" t="str">
        <f t="shared" si="169"/>
        <v/>
      </c>
      <c r="AA88" t="str">
        <f t="shared" si="170"/>
        <v/>
      </c>
      <c r="AB88" t="str">
        <f t="shared" si="171"/>
        <v/>
      </c>
      <c r="AC88" t="str">
        <f t="shared" si="172"/>
        <v/>
      </c>
      <c r="AD88" t="str">
        <f t="shared" si="173"/>
        <v/>
      </c>
      <c r="AE88" t="str">
        <f t="shared" si="174"/>
        <v/>
      </c>
      <c r="AF88" t="str">
        <f t="shared" si="175"/>
        <v/>
      </c>
      <c r="AG88" t="str">
        <f t="shared" si="176"/>
        <v/>
      </c>
      <c r="AH88" t="str">
        <f t="shared" si="177"/>
        <v/>
      </c>
      <c r="AI88" t="str">
        <f t="shared" si="178"/>
        <v/>
      </c>
      <c r="AJ88" t="str">
        <f t="shared" si="179"/>
        <v/>
      </c>
      <c r="AK88" t="str">
        <f t="shared" si="180"/>
        <v/>
      </c>
      <c r="AL88" t="b">
        <f t="shared" si="181"/>
        <v>1</v>
      </c>
      <c r="AM88" t="b">
        <f t="shared" si="182"/>
        <v>0</v>
      </c>
      <c r="AN88" t="b">
        <f t="shared" si="183"/>
        <v>1</v>
      </c>
      <c r="AO88">
        <f t="shared" si="184"/>
        <v>0.01</v>
      </c>
      <c r="AP88" t="str">
        <f t="shared" si="185"/>
        <v/>
      </c>
      <c r="AQ88" t="str">
        <f t="shared" si="186"/>
        <v/>
      </c>
      <c r="AR88" t="str">
        <f t="shared" si="187"/>
        <v/>
      </c>
      <c r="AS88" t="str">
        <f t="shared" si="188"/>
        <v/>
      </c>
      <c r="AT88" t="str">
        <f t="shared" si="189"/>
        <v/>
      </c>
      <c r="AU88" t="str">
        <f t="shared" si="190"/>
        <v/>
      </c>
      <c r="AV88" t="str">
        <f t="shared" si="191"/>
        <v/>
      </c>
      <c r="AW88" t="str">
        <f t="shared" si="192"/>
        <v/>
      </c>
      <c r="AX88" t="str">
        <f t="shared" si="193"/>
        <v/>
      </c>
      <c r="AY88" t="str">
        <f t="shared" si="194"/>
        <v/>
      </c>
      <c r="AZ88" t="str">
        <f t="shared" si="195"/>
        <v/>
      </c>
      <c r="BA88" t="str">
        <f t="shared" si="196"/>
        <v/>
      </c>
      <c r="BB88" t="str">
        <f t="shared" si="197"/>
        <v/>
      </c>
      <c r="BC88" t="str">
        <f t="shared" si="198"/>
        <v/>
      </c>
      <c r="BD88" t="str">
        <f t="shared" si="199"/>
        <v/>
      </c>
      <c r="BE88" t="str">
        <f t="shared" si="200"/>
        <v/>
      </c>
      <c r="BF88" t="str">
        <f t="shared" si="201"/>
        <v/>
      </c>
      <c r="BG88" t="str">
        <f t="shared" si="202"/>
        <v/>
      </c>
      <c r="BH88" t="str">
        <f t="shared" si="203"/>
        <v/>
      </c>
      <c r="BI88" t="str">
        <f t="shared" si="204"/>
        <v/>
      </c>
      <c r="BJ88" t="str">
        <f t="shared" si="205"/>
        <v/>
      </c>
      <c r="BK88" t="str">
        <f t="shared" si="206"/>
        <v/>
      </c>
      <c r="BL88" t="str">
        <f t="shared" si="207"/>
        <v/>
      </c>
      <c r="BM88" t="str">
        <f t="shared" si="208"/>
        <v/>
      </c>
      <c r="BN88" t="str">
        <f t="shared" si="209"/>
        <v/>
      </c>
      <c r="BO88" t="str">
        <f t="shared" si="210"/>
        <v/>
      </c>
      <c r="BP88" t="str">
        <f t="shared" si="211"/>
        <v/>
      </c>
      <c r="BQ88" t="str">
        <f t="shared" si="212"/>
        <v/>
      </c>
      <c r="BR88" t="str">
        <f t="shared" si="213"/>
        <v/>
      </c>
      <c r="BS88" t="str">
        <f t="shared" si="214"/>
        <v/>
      </c>
      <c r="BT88" t="str">
        <f t="shared" si="215"/>
        <v/>
      </c>
      <c r="BU88" t="str">
        <f t="shared" si="216"/>
        <v/>
      </c>
      <c r="BV88" t="str">
        <f t="shared" si="217"/>
        <v/>
      </c>
      <c r="BW88" t="str">
        <f t="shared" si="218"/>
        <v/>
      </c>
      <c r="BX88" t="str">
        <f t="shared" si="219"/>
        <v/>
      </c>
      <c r="BY88" t="str">
        <f t="shared" si="220"/>
        <v/>
      </c>
      <c r="BZ88" t="str">
        <f t="shared" si="221"/>
        <v/>
      </c>
      <c r="CA88" t="str">
        <f t="shared" si="222"/>
        <v/>
      </c>
      <c r="CB88" t="str">
        <f t="shared" si="223"/>
        <v/>
      </c>
      <c r="CC88" t="str">
        <f t="shared" si="224"/>
        <v/>
      </c>
      <c r="CD88" t="str">
        <f t="shared" si="225"/>
        <v/>
      </c>
      <c r="CE88" t="str">
        <f t="shared" si="226"/>
        <v/>
      </c>
      <c r="CF88" t="str">
        <f t="shared" si="227"/>
        <v/>
      </c>
      <c r="CG88" t="str">
        <f t="shared" si="228"/>
        <v/>
      </c>
      <c r="CH88" t="str">
        <f t="shared" si="229"/>
        <v/>
      </c>
      <c r="CI88" t="str">
        <f t="shared" si="230"/>
        <v/>
      </c>
      <c r="CJ88" t="str">
        <f t="shared" si="231"/>
        <v/>
      </c>
      <c r="CK88" t="str">
        <f t="shared" si="232"/>
        <v/>
      </c>
      <c r="CL88" t="str">
        <f t="shared" si="233"/>
        <v/>
      </c>
      <c r="CM88" t="str">
        <f t="shared" si="234"/>
        <v/>
      </c>
      <c r="CN88" t="str">
        <f t="shared" si="235"/>
        <v/>
      </c>
      <c r="CO88" t="str">
        <f t="shared" si="236"/>
        <v/>
      </c>
      <c r="CP88" t="str">
        <f t="shared" si="237"/>
        <v/>
      </c>
      <c r="CQ88" t="str">
        <f t="shared" si="238"/>
        <v/>
      </c>
      <c r="CR88" t="str">
        <f t="shared" si="239"/>
        <v/>
      </c>
      <c r="CS88" t="str">
        <f t="shared" si="240"/>
        <v/>
      </c>
      <c r="CT88" t="str">
        <f t="shared" si="241"/>
        <v/>
      </c>
      <c r="CU88" t="str">
        <f t="shared" si="242"/>
        <v/>
      </c>
      <c r="CV88" t="str">
        <f t="shared" si="243"/>
        <v/>
      </c>
      <c r="CW88" t="str">
        <f t="shared" si="244"/>
        <v/>
      </c>
      <c r="CX88" t="str">
        <f t="shared" si="245"/>
        <v/>
      </c>
      <c r="CY88" t="str">
        <f t="shared" si="246"/>
        <v/>
      </c>
      <c r="CZ88" t="str">
        <f t="shared" si="247"/>
        <v/>
      </c>
      <c r="DA88" t="str">
        <f t="shared" si="248"/>
        <v/>
      </c>
      <c r="DB88" t="str">
        <f t="shared" si="249"/>
        <v/>
      </c>
      <c r="DC88" t="str">
        <f t="shared" si="250"/>
        <v/>
      </c>
      <c r="DD88" t="str">
        <f t="shared" si="251"/>
        <v/>
      </c>
      <c r="DE88" t="str">
        <f t="shared" si="252"/>
        <v/>
      </c>
      <c r="DF88" t="str">
        <f t="shared" si="253"/>
        <v/>
      </c>
      <c r="DG88" t="str">
        <f t="shared" si="254"/>
        <v/>
      </c>
      <c r="DH88" t="str">
        <f t="shared" si="255"/>
        <v/>
      </c>
      <c r="DI88" t="str">
        <f t="shared" si="256"/>
        <v/>
      </c>
      <c r="DJ88" t="str">
        <f t="shared" si="257"/>
        <v/>
      </c>
      <c r="DK88" t="str">
        <f t="shared" si="258"/>
        <v/>
      </c>
      <c r="DL88" t="str">
        <f t="shared" si="259"/>
        <v/>
      </c>
      <c r="DM88" t="str">
        <f t="shared" si="260"/>
        <v/>
      </c>
      <c r="DN88" t="str">
        <f t="shared" si="261"/>
        <v/>
      </c>
      <c r="DO88" t="str">
        <f t="shared" si="262"/>
        <v/>
      </c>
      <c r="DP88" t="str">
        <f t="shared" si="263"/>
        <v/>
      </c>
      <c r="DQ88" t="str">
        <f t="shared" si="264"/>
        <v/>
      </c>
      <c r="DR88" t="str">
        <f t="shared" si="265"/>
        <v/>
      </c>
      <c r="DS88" t="str">
        <f t="shared" si="266"/>
        <v/>
      </c>
      <c r="DT88" t="str">
        <f t="shared" si="267"/>
        <v/>
      </c>
      <c r="DU88" t="str">
        <f t="shared" si="268"/>
        <v/>
      </c>
      <c r="DV88" t="str">
        <f t="shared" si="269"/>
        <v/>
      </c>
      <c r="DW88" t="str">
        <f t="shared" si="270"/>
        <v/>
      </c>
      <c r="DX88" t="str">
        <f t="shared" si="271"/>
        <v/>
      </c>
      <c r="DY88" t="str">
        <f t="shared" si="272"/>
        <v/>
      </c>
      <c r="EA88" t="str">
        <f t="shared" si="273"/>
        <v/>
      </c>
      <c r="EB88" t="str">
        <f t="shared" si="274"/>
        <v/>
      </c>
      <c r="EC88" t="str">
        <f t="shared" si="275"/>
        <v/>
      </c>
      <c r="ED88" t="str">
        <f t="shared" si="276"/>
        <v/>
      </c>
      <c r="EE88" t="str">
        <f t="shared" si="277"/>
        <v/>
      </c>
      <c r="EF88" t="str">
        <f t="shared" si="278"/>
        <v/>
      </c>
      <c r="EG88" t="str">
        <f t="shared" si="279"/>
        <v/>
      </c>
      <c r="EH88" t="str">
        <f t="shared" si="280"/>
        <v/>
      </c>
      <c r="EI88" t="str">
        <f t="shared" si="281"/>
        <v/>
      </c>
      <c r="EJ88" t="str">
        <f t="shared" si="282"/>
        <v/>
      </c>
      <c r="EK88" t="str">
        <f t="shared" si="283"/>
        <v/>
      </c>
      <c r="EL88" t="str">
        <f t="shared" si="284"/>
        <v/>
      </c>
      <c r="EM88" t="str">
        <f t="shared" si="285"/>
        <v/>
      </c>
      <c r="EN88" t="str">
        <f t="shared" si="286"/>
        <v/>
      </c>
      <c r="EO88" t="str">
        <f t="shared" si="287"/>
        <v/>
      </c>
      <c r="EP88" t="str">
        <f t="shared" si="288"/>
        <v/>
      </c>
      <c r="ER88" t="str">
        <f t="shared" si="289"/>
        <v>25A-001.07.05.01.01.A.07Spuien 0-20% functieverlies</v>
      </c>
      <c r="ES88" t="s">
        <v>10756</v>
      </c>
      <c r="ET88" t="b">
        <v>1</v>
      </c>
      <c r="EU88" t="s">
        <v>89</v>
      </c>
      <c r="EV88" t="b">
        <v>0</v>
      </c>
      <c r="EW88" t="b">
        <v>1</v>
      </c>
      <c r="EX88">
        <v>1</v>
      </c>
      <c r="EZ88">
        <v>0</v>
      </c>
      <c r="FA88">
        <v>0</v>
      </c>
      <c r="FC88">
        <v>97.247600000000006</v>
      </c>
      <c r="FD88">
        <v>0</v>
      </c>
      <c r="FF88">
        <v>0</v>
      </c>
      <c r="FG88">
        <v>0</v>
      </c>
      <c r="FI88">
        <v>0</v>
      </c>
      <c r="FJ88">
        <v>0</v>
      </c>
      <c r="FL88">
        <v>1</v>
      </c>
      <c r="FM88">
        <v>2.8250999999999999</v>
      </c>
      <c r="FO88" t="s">
        <v>89</v>
      </c>
    </row>
    <row r="89" spans="1:171" x14ac:dyDescent="0.25">
      <c r="A89" t="s">
        <v>10858</v>
      </c>
      <c r="B89" t="str">
        <f t="shared" si="145"/>
        <v/>
      </c>
      <c r="C89" t="str">
        <f t="shared" si="146"/>
        <v/>
      </c>
      <c r="D89" t="str">
        <f t="shared" si="147"/>
        <v/>
      </c>
      <c r="E89" t="str">
        <f t="shared" si="148"/>
        <v/>
      </c>
      <c r="F89" t="str">
        <f t="shared" si="149"/>
        <v/>
      </c>
      <c r="G89" t="str">
        <f t="shared" si="150"/>
        <v/>
      </c>
      <c r="H89" t="str">
        <f t="shared" si="151"/>
        <v/>
      </c>
      <c r="I89" t="str">
        <f t="shared" si="152"/>
        <v/>
      </c>
      <c r="J89" t="str">
        <f t="shared" si="153"/>
        <v/>
      </c>
      <c r="K89" t="str">
        <f t="shared" si="154"/>
        <v/>
      </c>
      <c r="L89" t="str">
        <f t="shared" si="155"/>
        <v/>
      </c>
      <c r="M89" t="str">
        <f t="shared" si="156"/>
        <v/>
      </c>
      <c r="N89" t="str">
        <f t="shared" si="157"/>
        <v/>
      </c>
      <c r="O89" t="str">
        <f t="shared" si="158"/>
        <v/>
      </c>
      <c r="P89" t="str">
        <f t="shared" si="159"/>
        <v/>
      </c>
      <c r="Q89" t="str">
        <f t="shared" si="160"/>
        <v/>
      </c>
      <c r="R89" t="str">
        <f t="shared" si="161"/>
        <v/>
      </c>
      <c r="S89" t="str">
        <f t="shared" si="162"/>
        <v/>
      </c>
      <c r="T89" t="str">
        <f t="shared" si="163"/>
        <v/>
      </c>
      <c r="U89" t="str">
        <f t="shared" si="164"/>
        <v/>
      </c>
      <c r="V89" t="str">
        <f t="shared" si="165"/>
        <v/>
      </c>
      <c r="W89" t="str">
        <f t="shared" si="166"/>
        <v/>
      </c>
      <c r="X89" t="str">
        <f t="shared" si="167"/>
        <v/>
      </c>
      <c r="Y89" t="str">
        <f t="shared" si="168"/>
        <v/>
      </c>
      <c r="Z89" t="str">
        <f t="shared" si="169"/>
        <v/>
      </c>
      <c r="AA89" t="str">
        <f t="shared" si="170"/>
        <v/>
      </c>
      <c r="AB89" t="str">
        <f t="shared" si="171"/>
        <v/>
      </c>
      <c r="AC89" t="str">
        <f t="shared" si="172"/>
        <v/>
      </c>
      <c r="AD89" t="str">
        <f t="shared" si="173"/>
        <v/>
      </c>
      <c r="AE89" t="str">
        <f t="shared" si="174"/>
        <v/>
      </c>
      <c r="AF89" t="str">
        <f t="shared" si="175"/>
        <v/>
      </c>
      <c r="AG89" t="str">
        <f t="shared" si="176"/>
        <v/>
      </c>
      <c r="AH89" t="str">
        <f t="shared" si="177"/>
        <v/>
      </c>
      <c r="AI89" t="str">
        <f t="shared" si="178"/>
        <v/>
      </c>
      <c r="AJ89" t="str">
        <f t="shared" si="179"/>
        <v/>
      </c>
      <c r="AK89" t="str">
        <f t="shared" si="180"/>
        <v/>
      </c>
      <c r="AL89" t="str">
        <f t="shared" si="181"/>
        <v/>
      </c>
      <c r="AM89" t="str">
        <f t="shared" si="182"/>
        <v/>
      </c>
      <c r="AN89" t="str">
        <f t="shared" si="183"/>
        <v/>
      </c>
      <c r="AO89" t="str">
        <f t="shared" si="184"/>
        <v/>
      </c>
      <c r="AP89" t="str">
        <f t="shared" si="185"/>
        <v/>
      </c>
      <c r="AQ89" t="str">
        <f t="shared" si="186"/>
        <v/>
      </c>
      <c r="AR89" t="str">
        <f t="shared" si="187"/>
        <v/>
      </c>
      <c r="AS89" t="str">
        <f t="shared" si="188"/>
        <v/>
      </c>
      <c r="AT89" t="str">
        <f t="shared" si="189"/>
        <v/>
      </c>
      <c r="AU89" t="str">
        <f t="shared" si="190"/>
        <v/>
      </c>
      <c r="AV89" t="str">
        <f t="shared" si="191"/>
        <v/>
      </c>
      <c r="AW89" t="str">
        <f t="shared" si="192"/>
        <v/>
      </c>
      <c r="AX89" t="str">
        <f t="shared" si="193"/>
        <v/>
      </c>
      <c r="AY89" t="str">
        <f t="shared" si="194"/>
        <v/>
      </c>
      <c r="AZ89" t="str">
        <f t="shared" si="195"/>
        <v/>
      </c>
      <c r="BA89" t="str">
        <f t="shared" si="196"/>
        <v/>
      </c>
      <c r="BB89" t="str">
        <f t="shared" si="197"/>
        <v/>
      </c>
      <c r="BC89" t="str">
        <f t="shared" si="198"/>
        <v/>
      </c>
      <c r="BD89" t="str">
        <f t="shared" si="199"/>
        <v/>
      </c>
      <c r="BE89" t="str">
        <f t="shared" si="200"/>
        <v/>
      </c>
      <c r="BF89" t="str">
        <f t="shared" si="201"/>
        <v/>
      </c>
      <c r="BG89" t="str">
        <f t="shared" si="202"/>
        <v/>
      </c>
      <c r="BH89" t="str">
        <f t="shared" si="203"/>
        <v/>
      </c>
      <c r="BI89" t="str">
        <f t="shared" si="204"/>
        <v/>
      </c>
      <c r="BJ89" t="str">
        <f t="shared" si="205"/>
        <v/>
      </c>
      <c r="BK89" t="str">
        <f t="shared" si="206"/>
        <v/>
      </c>
      <c r="BL89" t="str">
        <f t="shared" si="207"/>
        <v/>
      </c>
      <c r="BM89" t="str">
        <f t="shared" si="208"/>
        <v/>
      </c>
      <c r="BN89" t="str">
        <f t="shared" si="209"/>
        <v/>
      </c>
      <c r="BO89" t="str">
        <f t="shared" si="210"/>
        <v/>
      </c>
      <c r="BP89" t="str">
        <f t="shared" si="211"/>
        <v/>
      </c>
      <c r="BQ89" t="str">
        <f t="shared" si="212"/>
        <v/>
      </c>
      <c r="BR89" t="str">
        <f t="shared" si="213"/>
        <v/>
      </c>
      <c r="BS89" t="str">
        <f t="shared" si="214"/>
        <v/>
      </c>
      <c r="BT89" t="str">
        <f t="shared" si="215"/>
        <v/>
      </c>
      <c r="BU89" t="str">
        <f t="shared" si="216"/>
        <v/>
      </c>
      <c r="BV89" t="str">
        <f t="shared" si="217"/>
        <v/>
      </c>
      <c r="BW89" t="str">
        <f t="shared" si="218"/>
        <v/>
      </c>
      <c r="BX89" t="str">
        <f t="shared" si="219"/>
        <v/>
      </c>
      <c r="BY89" t="str">
        <f t="shared" si="220"/>
        <v/>
      </c>
      <c r="BZ89" t="str">
        <f t="shared" si="221"/>
        <v/>
      </c>
      <c r="CA89" t="str">
        <f t="shared" si="222"/>
        <v/>
      </c>
      <c r="CB89" t="str">
        <f t="shared" si="223"/>
        <v/>
      </c>
      <c r="CC89" t="str">
        <f t="shared" si="224"/>
        <v/>
      </c>
      <c r="CD89" t="str">
        <f t="shared" si="225"/>
        <v/>
      </c>
      <c r="CE89" t="str">
        <f t="shared" si="226"/>
        <v/>
      </c>
      <c r="CF89" t="str">
        <f t="shared" si="227"/>
        <v/>
      </c>
      <c r="CG89" t="str">
        <f t="shared" si="228"/>
        <v/>
      </c>
      <c r="CH89" t="str">
        <f t="shared" si="229"/>
        <v/>
      </c>
      <c r="CI89" t="str">
        <f t="shared" si="230"/>
        <v/>
      </c>
      <c r="CJ89" t="str">
        <f t="shared" si="231"/>
        <v/>
      </c>
      <c r="CK89" t="str">
        <f t="shared" si="232"/>
        <v/>
      </c>
      <c r="CL89" t="str">
        <f t="shared" si="233"/>
        <v/>
      </c>
      <c r="CM89" t="str">
        <f t="shared" si="234"/>
        <v/>
      </c>
      <c r="CN89" t="str">
        <f t="shared" si="235"/>
        <v/>
      </c>
      <c r="CO89" t="str">
        <f t="shared" si="236"/>
        <v/>
      </c>
      <c r="CP89" t="str">
        <f t="shared" si="237"/>
        <v/>
      </c>
      <c r="CQ89" t="str">
        <f t="shared" si="238"/>
        <v/>
      </c>
      <c r="CR89" t="str">
        <f t="shared" si="239"/>
        <v/>
      </c>
      <c r="CS89" t="str">
        <f t="shared" si="240"/>
        <v/>
      </c>
      <c r="CT89" t="str">
        <f t="shared" si="241"/>
        <v/>
      </c>
      <c r="CU89" t="str">
        <f t="shared" si="242"/>
        <v/>
      </c>
      <c r="CV89" t="str">
        <f t="shared" si="243"/>
        <v/>
      </c>
      <c r="CW89" t="str">
        <f t="shared" si="244"/>
        <v/>
      </c>
      <c r="CX89" t="str">
        <f t="shared" si="245"/>
        <v/>
      </c>
      <c r="CY89" t="str">
        <f t="shared" si="246"/>
        <v/>
      </c>
      <c r="CZ89" t="str">
        <f t="shared" si="247"/>
        <v/>
      </c>
      <c r="DA89" t="str">
        <f t="shared" si="248"/>
        <v/>
      </c>
      <c r="DB89" t="b">
        <f t="shared" si="249"/>
        <v>1</v>
      </c>
      <c r="DC89" t="b">
        <f t="shared" si="250"/>
        <v>1</v>
      </c>
      <c r="DD89" t="b">
        <f t="shared" si="251"/>
        <v>0</v>
      </c>
      <c r="DE89">
        <f t="shared" si="252"/>
        <v>1</v>
      </c>
      <c r="DF89" t="str">
        <f t="shared" si="253"/>
        <v/>
      </c>
      <c r="DG89" t="str">
        <f t="shared" si="254"/>
        <v/>
      </c>
      <c r="DH89" t="str">
        <f t="shared" si="255"/>
        <v/>
      </c>
      <c r="DI89" t="str">
        <f t="shared" si="256"/>
        <v/>
      </c>
      <c r="DJ89" t="str">
        <f t="shared" si="257"/>
        <v/>
      </c>
      <c r="DK89" t="str">
        <f t="shared" si="258"/>
        <v/>
      </c>
      <c r="DL89" t="str">
        <f t="shared" si="259"/>
        <v/>
      </c>
      <c r="DM89" t="str">
        <f t="shared" si="260"/>
        <v/>
      </c>
      <c r="DN89" t="str">
        <f t="shared" si="261"/>
        <v/>
      </c>
      <c r="DO89" t="str">
        <f t="shared" si="262"/>
        <v/>
      </c>
      <c r="DP89" t="str">
        <f t="shared" si="263"/>
        <v/>
      </c>
      <c r="DQ89" t="str">
        <f t="shared" si="264"/>
        <v/>
      </c>
      <c r="DR89" t="str">
        <f t="shared" si="265"/>
        <v/>
      </c>
      <c r="DS89" t="str">
        <f t="shared" si="266"/>
        <v/>
      </c>
      <c r="DT89" t="str">
        <f t="shared" si="267"/>
        <v/>
      </c>
      <c r="DU89" t="str">
        <f t="shared" si="268"/>
        <v/>
      </c>
      <c r="DV89" t="str">
        <f t="shared" si="269"/>
        <v/>
      </c>
      <c r="DW89" t="str">
        <f t="shared" si="270"/>
        <v/>
      </c>
      <c r="DX89" t="str">
        <f t="shared" si="271"/>
        <v/>
      </c>
      <c r="DY89" t="str">
        <f t="shared" si="272"/>
        <v/>
      </c>
      <c r="EA89" t="str">
        <f t="shared" si="273"/>
        <v/>
      </c>
      <c r="EB89" t="str">
        <f t="shared" si="274"/>
        <v/>
      </c>
      <c r="EC89" t="str">
        <f t="shared" si="275"/>
        <v/>
      </c>
      <c r="ED89" t="str">
        <f t="shared" si="276"/>
        <v/>
      </c>
      <c r="EE89" t="str">
        <f t="shared" si="277"/>
        <v/>
      </c>
      <c r="EF89" t="str">
        <f t="shared" si="278"/>
        <v/>
      </c>
      <c r="EG89" t="str">
        <f t="shared" si="279"/>
        <v/>
      </c>
      <c r="EH89" t="str">
        <f t="shared" si="280"/>
        <v/>
      </c>
      <c r="EI89" t="str">
        <f t="shared" si="281"/>
        <v/>
      </c>
      <c r="EJ89" t="str">
        <f t="shared" si="282"/>
        <v/>
      </c>
      <c r="EK89" t="str">
        <f t="shared" si="283"/>
        <v/>
      </c>
      <c r="EL89" t="str">
        <f t="shared" si="284"/>
        <v/>
      </c>
      <c r="EM89" t="str">
        <f t="shared" si="285"/>
        <v/>
      </c>
      <c r="EN89" t="str">
        <f t="shared" si="286"/>
        <v/>
      </c>
      <c r="EO89" t="str">
        <f t="shared" si="287"/>
        <v/>
      </c>
      <c r="EP89" t="str">
        <f t="shared" si="288"/>
        <v/>
      </c>
      <c r="ER89" t="str">
        <f t="shared" si="289"/>
        <v>25A-001.07.05.01.01.A.08Keren 81-100% functieverlies</v>
      </c>
      <c r="ES89" t="s">
        <v>10780</v>
      </c>
      <c r="ET89" t="b">
        <v>1</v>
      </c>
      <c r="EU89" t="s">
        <v>85</v>
      </c>
      <c r="EV89" t="b">
        <v>0</v>
      </c>
      <c r="EW89" t="b">
        <v>0</v>
      </c>
      <c r="EX89">
        <v>0.01</v>
      </c>
      <c r="EZ89">
        <v>0</v>
      </c>
      <c r="FA89">
        <v>2</v>
      </c>
      <c r="FC89">
        <v>25</v>
      </c>
      <c r="FD89">
        <v>2</v>
      </c>
      <c r="FF89">
        <v>0</v>
      </c>
      <c r="FG89">
        <v>672</v>
      </c>
      <c r="FI89">
        <v>0</v>
      </c>
      <c r="FJ89">
        <v>672</v>
      </c>
      <c r="FL89">
        <v>5.3699999999999998E-2</v>
      </c>
      <c r="FM89">
        <v>5.7500000000000002E-2</v>
      </c>
      <c r="FO89" t="s">
        <v>8874</v>
      </c>
    </row>
    <row r="90" spans="1:171" x14ac:dyDescent="0.25">
      <c r="A90" t="s">
        <v>10747</v>
      </c>
      <c r="B90" t="str">
        <f t="shared" si="145"/>
        <v/>
      </c>
      <c r="C90" t="str">
        <f t="shared" si="146"/>
        <v/>
      </c>
      <c r="D90" t="str">
        <f t="shared" si="147"/>
        <v/>
      </c>
      <c r="E90" t="str">
        <f t="shared" si="148"/>
        <v/>
      </c>
      <c r="F90" t="str">
        <f t="shared" si="149"/>
        <v/>
      </c>
      <c r="G90" t="str">
        <f t="shared" si="150"/>
        <v/>
      </c>
      <c r="H90" t="str">
        <f t="shared" si="151"/>
        <v/>
      </c>
      <c r="I90" t="str">
        <f t="shared" si="152"/>
        <v/>
      </c>
      <c r="J90" t="str">
        <f t="shared" si="153"/>
        <v/>
      </c>
      <c r="K90" t="str">
        <f t="shared" si="154"/>
        <v/>
      </c>
      <c r="L90" t="str">
        <f t="shared" si="155"/>
        <v/>
      </c>
      <c r="M90" t="str">
        <f t="shared" si="156"/>
        <v/>
      </c>
      <c r="N90" t="str">
        <f t="shared" si="157"/>
        <v/>
      </c>
      <c r="O90" t="str">
        <f t="shared" si="158"/>
        <v/>
      </c>
      <c r="P90" t="str">
        <f t="shared" si="159"/>
        <v/>
      </c>
      <c r="Q90" t="str">
        <f t="shared" si="160"/>
        <v/>
      </c>
      <c r="R90" t="str">
        <f t="shared" si="161"/>
        <v/>
      </c>
      <c r="S90" t="str">
        <f t="shared" si="162"/>
        <v/>
      </c>
      <c r="T90" t="str">
        <f t="shared" si="163"/>
        <v/>
      </c>
      <c r="U90" t="str">
        <f t="shared" si="164"/>
        <v/>
      </c>
      <c r="V90" t="str">
        <f t="shared" si="165"/>
        <v/>
      </c>
      <c r="W90" t="str">
        <f t="shared" si="166"/>
        <v/>
      </c>
      <c r="X90" t="str">
        <f t="shared" si="167"/>
        <v/>
      </c>
      <c r="Y90" t="str">
        <f t="shared" si="168"/>
        <v/>
      </c>
      <c r="Z90" t="str">
        <f t="shared" si="169"/>
        <v/>
      </c>
      <c r="AA90" t="str">
        <f t="shared" si="170"/>
        <v/>
      </c>
      <c r="AB90" t="str">
        <f t="shared" si="171"/>
        <v/>
      </c>
      <c r="AC90" t="str">
        <f t="shared" si="172"/>
        <v/>
      </c>
      <c r="AD90" t="str">
        <f t="shared" si="173"/>
        <v/>
      </c>
      <c r="AE90" t="str">
        <f t="shared" si="174"/>
        <v/>
      </c>
      <c r="AF90" t="str">
        <f t="shared" si="175"/>
        <v/>
      </c>
      <c r="AG90" t="str">
        <f t="shared" si="176"/>
        <v/>
      </c>
      <c r="AH90" t="str">
        <f t="shared" si="177"/>
        <v/>
      </c>
      <c r="AI90" t="str">
        <f t="shared" si="178"/>
        <v/>
      </c>
      <c r="AJ90" t="str">
        <f t="shared" si="179"/>
        <v/>
      </c>
      <c r="AK90" t="str">
        <f t="shared" si="180"/>
        <v/>
      </c>
      <c r="AL90" t="b">
        <f t="shared" si="181"/>
        <v>1</v>
      </c>
      <c r="AM90" t="b">
        <f t="shared" si="182"/>
        <v>0</v>
      </c>
      <c r="AN90" t="b">
        <f t="shared" si="183"/>
        <v>1</v>
      </c>
      <c r="AO90">
        <f t="shared" si="184"/>
        <v>1</v>
      </c>
      <c r="AP90" t="str">
        <f t="shared" si="185"/>
        <v/>
      </c>
      <c r="AQ90" t="str">
        <f t="shared" si="186"/>
        <v/>
      </c>
      <c r="AR90" t="str">
        <f t="shared" si="187"/>
        <v/>
      </c>
      <c r="AS90" t="str">
        <f t="shared" si="188"/>
        <v/>
      </c>
      <c r="AT90" t="str">
        <f t="shared" si="189"/>
        <v/>
      </c>
      <c r="AU90" t="str">
        <f t="shared" si="190"/>
        <v/>
      </c>
      <c r="AV90" t="str">
        <f t="shared" si="191"/>
        <v/>
      </c>
      <c r="AW90" t="str">
        <f t="shared" si="192"/>
        <v/>
      </c>
      <c r="AX90" t="str">
        <f t="shared" si="193"/>
        <v/>
      </c>
      <c r="AY90" t="str">
        <f t="shared" si="194"/>
        <v/>
      </c>
      <c r="AZ90" t="str">
        <f t="shared" si="195"/>
        <v/>
      </c>
      <c r="BA90" t="str">
        <f t="shared" si="196"/>
        <v/>
      </c>
      <c r="BB90" t="str">
        <f t="shared" si="197"/>
        <v/>
      </c>
      <c r="BC90" t="str">
        <f t="shared" si="198"/>
        <v/>
      </c>
      <c r="BD90" t="str">
        <f t="shared" si="199"/>
        <v/>
      </c>
      <c r="BE90" t="str">
        <f t="shared" si="200"/>
        <v/>
      </c>
      <c r="BF90" t="b">
        <f t="shared" si="201"/>
        <v>1</v>
      </c>
      <c r="BG90" t="b">
        <f t="shared" si="202"/>
        <v>0</v>
      </c>
      <c r="BH90" t="b">
        <f t="shared" si="203"/>
        <v>0</v>
      </c>
      <c r="BI90">
        <f t="shared" si="204"/>
        <v>0.1</v>
      </c>
      <c r="BJ90" t="str">
        <f t="shared" si="205"/>
        <v/>
      </c>
      <c r="BK90" t="str">
        <f t="shared" si="206"/>
        <v/>
      </c>
      <c r="BL90" t="str">
        <f t="shared" si="207"/>
        <v/>
      </c>
      <c r="BM90" t="str">
        <f t="shared" si="208"/>
        <v/>
      </c>
      <c r="BN90" t="str">
        <f t="shared" si="209"/>
        <v/>
      </c>
      <c r="BO90" t="str">
        <f t="shared" si="210"/>
        <v/>
      </c>
      <c r="BP90" t="str">
        <f t="shared" si="211"/>
        <v/>
      </c>
      <c r="BQ90" t="str">
        <f t="shared" si="212"/>
        <v/>
      </c>
      <c r="BR90" t="str">
        <f t="shared" si="213"/>
        <v/>
      </c>
      <c r="BS90" t="str">
        <f t="shared" si="214"/>
        <v/>
      </c>
      <c r="BT90" t="str">
        <f t="shared" si="215"/>
        <v/>
      </c>
      <c r="BU90" t="str">
        <f t="shared" si="216"/>
        <v/>
      </c>
      <c r="BV90" t="str">
        <f t="shared" si="217"/>
        <v/>
      </c>
      <c r="BW90" t="str">
        <f t="shared" si="218"/>
        <v/>
      </c>
      <c r="BX90" t="str">
        <f t="shared" si="219"/>
        <v/>
      </c>
      <c r="BY90" t="str">
        <f t="shared" si="220"/>
        <v/>
      </c>
      <c r="BZ90" t="str">
        <f t="shared" si="221"/>
        <v/>
      </c>
      <c r="CA90" t="str">
        <f t="shared" si="222"/>
        <v/>
      </c>
      <c r="CB90" t="str">
        <f t="shared" si="223"/>
        <v/>
      </c>
      <c r="CC90" t="str">
        <f t="shared" si="224"/>
        <v/>
      </c>
      <c r="CD90" t="str">
        <f t="shared" si="225"/>
        <v/>
      </c>
      <c r="CE90" t="str">
        <f t="shared" si="226"/>
        <v/>
      </c>
      <c r="CF90" t="str">
        <f t="shared" si="227"/>
        <v/>
      </c>
      <c r="CG90" t="str">
        <f t="shared" si="228"/>
        <v/>
      </c>
      <c r="CH90" t="str">
        <f t="shared" si="229"/>
        <v/>
      </c>
      <c r="CI90" t="str">
        <f t="shared" si="230"/>
        <v/>
      </c>
      <c r="CJ90" t="str">
        <f t="shared" si="231"/>
        <v/>
      </c>
      <c r="CK90" t="str">
        <f t="shared" si="232"/>
        <v/>
      </c>
      <c r="CL90" t="str">
        <f t="shared" si="233"/>
        <v/>
      </c>
      <c r="CM90" t="str">
        <f t="shared" si="234"/>
        <v/>
      </c>
      <c r="CN90" t="str">
        <f t="shared" si="235"/>
        <v/>
      </c>
      <c r="CO90" t="str">
        <f t="shared" si="236"/>
        <v/>
      </c>
      <c r="CP90" t="str">
        <f t="shared" si="237"/>
        <v/>
      </c>
      <c r="CQ90" t="str">
        <f t="shared" si="238"/>
        <v/>
      </c>
      <c r="CR90" t="str">
        <f t="shared" si="239"/>
        <v/>
      </c>
      <c r="CS90" t="str">
        <f t="shared" si="240"/>
        <v/>
      </c>
      <c r="CT90" t="str">
        <f t="shared" si="241"/>
        <v/>
      </c>
      <c r="CU90" t="str">
        <f t="shared" si="242"/>
        <v/>
      </c>
      <c r="CV90" t="str">
        <f t="shared" si="243"/>
        <v/>
      </c>
      <c r="CW90" t="str">
        <f t="shared" si="244"/>
        <v/>
      </c>
      <c r="CX90" t="str">
        <f t="shared" si="245"/>
        <v/>
      </c>
      <c r="CY90" t="str">
        <f t="shared" si="246"/>
        <v/>
      </c>
      <c r="CZ90" t="str">
        <f t="shared" si="247"/>
        <v/>
      </c>
      <c r="DA90" t="str">
        <f t="shared" si="248"/>
        <v/>
      </c>
      <c r="DB90" t="str">
        <f t="shared" si="249"/>
        <v/>
      </c>
      <c r="DC90" t="str">
        <f t="shared" si="250"/>
        <v/>
      </c>
      <c r="DD90" t="str">
        <f t="shared" si="251"/>
        <v/>
      </c>
      <c r="DE90" t="str">
        <f t="shared" si="252"/>
        <v/>
      </c>
      <c r="DF90" t="str">
        <f t="shared" si="253"/>
        <v/>
      </c>
      <c r="DG90" t="str">
        <f t="shared" si="254"/>
        <v/>
      </c>
      <c r="DH90" t="str">
        <f t="shared" si="255"/>
        <v/>
      </c>
      <c r="DI90" t="str">
        <f t="shared" si="256"/>
        <v/>
      </c>
      <c r="DJ90" t="str">
        <f t="shared" si="257"/>
        <v/>
      </c>
      <c r="DK90" t="str">
        <f t="shared" si="258"/>
        <v/>
      </c>
      <c r="DL90" t="str">
        <f t="shared" si="259"/>
        <v/>
      </c>
      <c r="DM90" t="str">
        <f t="shared" si="260"/>
        <v/>
      </c>
      <c r="DN90" t="b">
        <f t="shared" si="261"/>
        <v>1</v>
      </c>
      <c r="DO90" t="b">
        <f t="shared" si="262"/>
        <v>1</v>
      </c>
      <c r="DP90" t="b">
        <f t="shared" si="263"/>
        <v>1</v>
      </c>
      <c r="DQ90">
        <f t="shared" si="264"/>
        <v>2.5000000000000001E-5</v>
      </c>
      <c r="DR90" t="str">
        <f t="shared" si="265"/>
        <v/>
      </c>
      <c r="DS90" t="str">
        <f t="shared" si="266"/>
        <v/>
      </c>
      <c r="DT90" t="str">
        <f t="shared" si="267"/>
        <v/>
      </c>
      <c r="DU90" t="str">
        <f t="shared" si="268"/>
        <v/>
      </c>
      <c r="DV90" t="str">
        <f t="shared" si="269"/>
        <v/>
      </c>
      <c r="DW90" t="str">
        <f t="shared" si="270"/>
        <v/>
      </c>
      <c r="DX90" t="str">
        <f t="shared" si="271"/>
        <v/>
      </c>
      <c r="DY90" t="str">
        <f t="shared" si="272"/>
        <v/>
      </c>
      <c r="EA90" t="str">
        <f t="shared" si="273"/>
        <v/>
      </c>
      <c r="EB90" t="str">
        <f t="shared" si="274"/>
        <v/>
      </c>
      <c r="EC90" t="str">
        <f t="shared" si="275"/>
        <v/>
      </c>
      <c r="ED90" t="str">
        <f t="shared" si="276"/>
        <v/>
      </c>
      <c r="EE90" t="str">
        <f t="shared" si="277"/>
        <v/>
      </c>
      <c r="EF90" t="str">
        <f t="shared" si="278"/>
        <v/>
      </c>
      <c r="EG90" t="str">
        <f t="shared" si="279"/>
        <v/>
      </c>
      <c r="EH90" t="str">
        <f t="shared" si="280"/>
        <v/>
      </c>
      <c r="EI90" t="str">
        <f t="shared" si="281"/>
        <v/>
      </c>
      <c r="EJ90" t="str">
        <f t="shared" si="282"/>
        <v/>
      </c>
      <c r="EK90" t="str">
        <f t="shared" si="283"/>
        <v/>
      </c>
      <c r="EL90" t="str">
        <f t="shared" si="284"/>
        <v/>
      </c>
      <c r="EM90" t="str">
        <f t="shared" si="285"/>
        <v/>
      </c>
      <c r="EN90" t="str">
        <f t="shared" si="286"/>
        <v/>
      </c>
      <c r="EO90" t="str">
        <f t="shared" si="287"/>
        <v/>
      </c>
      <c r="EP90" t="str">
        <f t="shared" si="288"/>
        <v/>
      </c>
      <c r="ER90" t="str">
        <f t="shared" si="289"/>
        <v>25A-001.07.05.01.01.A.08VGM - Effect 3</v>
      </c>
      <c r="ES90" t="s">
        <v>10780</v>
      </c>
      <c r="ET90" t="b">
        <v>1</v>
      </c>
      <c r="EU90" t="s">
        <v>79</v>
      </c>
      <c r="EV90" t="b">
        <v>0</v>
      </c>
      <c r="EW90" t="b">
        <v>0</v>
      </c>
      <c r="EX90">
        <v>0.1</v>
      </c>
      <c r="EZ90">
        <v>0</v>
      </c>
      <c r="FA90">
        <v>0</v>
      </c>
      <c r="FC90">
        <v>125</v>
      </c>
      <c r="FD90">
        <v>6</v>
      </c>
      <c r="FF90">
        <v>0</v>
      </c>
      <c r="FG90">
        <v>0</v>
      </c>
      <c r="FI90">
        <v>0</v>
      </c>
      <c r="FJ90">
        <v>24</v>
      </c>
      <c r="FL90">
        <v>180.79239999999999</v>
      </c>
      <c r="FM90">
        <v>0.57579999999999998</v>
      </c>
      <c r="FO90" t="s">
        <v>8886</v>
      </c>
    </row>
    <row r="91" spans="1:171" x14ac:dyDescent="0.25">
      <c r="A91" t="s">
        <v>10791</v>
      </c>
      <c r="B91" t="str">
        <f t="shared" si="145"/>
        <v/>
      </c>
      <c r="C91" t="str">
        <f t="shared" si="146"/>
        <v/>
      </c>
      <c r="D91" t="str">
        <f t="shared" si="147"/>
        <v/>
      </c>
      <c r="E91" t="str">
        <f t="shared" si="148"/>
        <v/>
      </c>
      <c r="F91" t="str">
        <f t="shared" si="149"/>
        <v/>
      </c>
      <c r="G91" t="str">
        <f t="shared" si="150"/>
        <v/>
      </c>
      <c r="H91" t="str">
        <f t="shared" si="151"/>
        <v/>
      </c>
      <c r="I91" t="str">
        <f t="shared" si="152"/>
        <v/>
      </c>
      <c r="J91" t="str">
        <f t="shared" si="153"/>
        <v/>
      </c>
      <c r="K91" t="str">
        <f t="shared" si="154"/>
        <v/>
      </c>
      <c r="L91" t="str">
        <f t="shared" si="155"/>
        <v/>
      </c>
      <c r="M91" t="str">
        <f t="shared" si="156"/>
        <v/>
      </c>
      <c r="N91" t="str">
        <f t="shared" si="157"/>
        <v/>
      </c>
      <c r="O91" t="str">
        <f t="shared" si="158"/>
        <v/>
      </c>
      <c r="P91" t="str">
        <f t="shared" si="159"/>
        <v/>
      </c>
      <c r="Q91" t="str">
        <f t="shared" si="160"/>
        <v/>
      </c>
      <c r="R91" t="str">
        <f t="shared" si="161"/>
        <v/>
      </c>
      <c r="S91" t="str">
        <f t="shared" si="162"/>
        <v/>
      </c>
      <c r="T91" t="str">
        <f t="shared" si="163"/>
        <v/>
      </c>
      <c r="U91" t="str">
        <f t="shared" si="164"/>
        <v/>
      </c>
      <c r="V91" t="str">
        <f t="shared" si="165"/>
        <v/>
      </c>
      <c r="W91" t="str">
        <f t="shared" si="166"/>
        <v/>
      </c>
      <c r="X91" t="str">
        <f t="shared" si="167"/>
        <v/>
      </c>
      <c r="Y91" t="str">
        <f t="shared" si="168"/>
        <v/>
      </c>
      <c r="Z91" t="str">
        <f t="shared" si="169"/>
        <v/>
      </c>
      <c r="AA91" t="str">
        <f t="shared" si="170"/>
        <v/>
      </c>
      <c r="AB91" t="str">
        <f t="shared" si="171"/>
        <v/>
      </c>
      <c r="AC91" t="str">
        <f t="shared" si="172"/>
        <v/>
      </c>
      <c r="AD91" t="str">
        <f t="shared" si="173"/>
        <v/>
      </c>
      <c r="AE91" t="str">
        <f t="shared" si="174"/>
        <v/>
      </c>
      <c r="AF91" t="str">
        <f t="shared" si="175"/>
        <v/>
      </c>
      <c r="AG91" t="str">
        <f t="shared" si="176"/>
        <v/>
      </c>
      <c r="AH91" t="str">
        <f t="shared" si="177"/>
        <v/>
      </c>
      <c r="AI91" t="str">
        <f t="shared" si="178"/>
        <v/>
      </c>
      <c r="AJ91" t="str">
        <f t="shared" si="179"/>
        <v/>
      </c>
      <c r="AK91" t="str">
        <f t="shared" si="180"/>
        <v/>
      </c>
      <c r="AL91" t="b">
        <f t="shared" si="181"/>
        <v>1</v>
      </c>
      <c r="AM91" t="b">
        <f t="shared" si="182"/>
        <v>0</v>
      </c>
      <c r="AN91" t="b">
        <f t="shared" si="183"/>
        <v>1</v>
      </c>
      <c r="AO91">
        <f t="shared" si="184"/>
        <v>1</v>
      </c>
      <c r="AP91" t="str">
        <f t="shared" si="185"/>
        <v/>
      </c>
      <c r="AQ91" t="str">
        <f t="shared" si="186"/>
        <v/>
      </c>
      <c r="AR91" t="str">
        <f t="shared" si="187"/>
        <v/>
      </c>
      <c r="AS91" t="str">
        <f t="shared" si="188"/>
        <v/>
      </c>
      <c r="AT91" t="str">
        <f t="shared" si="189"/>
        <v/>
      </c>
      <c r="AU91" t="str">
        <f t="shared" si="190"/>
        <v/>
      </c>
      <c r="AV91" t="str">
        <f t="shared" si="191"/>
        <v/>
      </c>
      <c r="AW91" t="str">
        <f t="shared" si="192"/>
        <v/>
      </c>
      <c r="AX91" t="str">
        <f t="shared" si="193"/>
        <v/>
      </c>
      <c r="AY91" t="str">
        <f t="shared" si="194"/>
        <v/>
      </c>
      <c r="AZ91" t="str">
        <f t="shared" si="195"/>
        <v/>
      </c>
      <c r="BA91" t="str">
        <f t="shared" si="196"/>
        <v/>
      </c>
      <c r="BB91" t="str">
        <f t="shared" si="197"/>
        <v/>
      </c>
      <c r="BC91" t="str">
        <f t="shared" si="198"/>
        <v/>
      </c>
      <c r="BD91" t="str">
        <f t="shared" si="199"/>
        <v/>
      </c>
      <c r="BE91" t="str">
        <f t="shared" si="200"/>
        <v/>
      </c>
      <c r="BF91" t="b">
        <f t="shared" si="201"/>
        <v>1</v>
      </c>
      <c r="BG91" t="b">
        <f t="shared" si="202"/>
        <v>0</v>
      </c>
      <c r="BH91" t="b">
        <f t="shared" si="203"/>
        <v>0</v>
      </c>
      <c r="BI91">
        <f t="shared" si="204"/>
        <v>0.1</v>
      </c>
      <c r="BJ91" t="str">
        <f t="shared" si="205"/>
        <v/>
      </c>
      <c r="BK91" t="str">
        <f t="shared" si="206"/>
        <v/>
      </c>
      <c r="BL91" t="str">
        <f t="shared" si="207"/>
        <v/>
      </c>
      <c r="BM91" t="str">
        <f t="shared" si="208"/>
        <v/>
      </c>
      <c r="BN91" t="str">
        <f t="shared" si="209"/>
        <v/>
      </c>
      <c r="BO91" t="str">
        <f t="shared" si="210"/>
        <v/>
      </c>
      <c r="BP91" t="str">
        <f t="shared" si="211"/>
        <v/>
      </c>
      <c r="BQ91" t="str">
        <f t="shared" si="212"/>
        <v/>
      </c>
      <c r="BR91" t="str">
        <f t="shared" si="213"/>
        <v/>
      </c>
      <c r="BS91" t="str">
        <f t="shared" si="214"/>
        <v/>
      </c>
      <c r="BT91" t="str">
        <f t="shared" si="215"/>
        <v/>
      </c>
      <c r="BU91" t="str">
        <f t="shared" si="216"/>
        <v/>
      </c>
      <c r="BV91" t="str">
        <f t="shared" si="217"/>
        <v/>
      </c>
      <c r="BW91" t="str">
        <f t="shared" si="218"/>
        <v/>
      </c>
      <c r="BX91" t="str">
        <f t="shared" si="219"/>
        <v/>
      </c>
      <c r="BY91" t="str">
        <f t="shared" si="220"/>
        <v/>
      </c>
      <c r="BZ91" t="str">
        <f t="shared" si="221"/>
        <v/>
      </c>
      <c r="CA91" t="str">
        <f t="shared" si="222"/>
        <v/>
      </c>
      <c r="CB91" t="str">
        <f t="shared" si="223"/>
        <v/>
      </c>
      <c r="CC91" t="str">
        <f t="shared" si="224"/>
        <v/>
      </c>
      <c r="CD91" t="str">
        <f t="shared" si="225"/>
        <v/>
      </c>
      <c r="CE91" t="str">
        <f t="shared" si="226"/>
        <v/>
      </c>
      <c r="CF91" t="str">
        <f t="shared" si="227"/>
        <v/>
      </c>
      <c r="CG91" t="str">
        <f t="shared" si="228"/>
        <v/>
      </c>
      <c r="CH91" t="str">
        <f t="shared" si="229"/>
        <v/>
      </c>
      <c r="CI91" t="str">
        <f t="shared" si="230"/>
        <v/>
      </c>
      <c r="CJ91" t="str">
        <f t="shared" si="231"/>
        <v/>
      </c>
      <c r="CK91" t="str">
        <f t="shared" si="232"/>
        <v/>
      </c>
      <c r="CL91" t="str">
        <f t="shared" si="233"/>
        <v/>
      </c>
      <c r="CM91" t="str">
        <f t="shared" si="234"/>
        <v/>
      </c>
      <c r="CN91" t="str">
        <f t="shared" si="235"/>
        <v/>
      </c>
      <c r="CO91" t="str">
        <f t="shared" si="236"/>
        <v/>
      </c>
      <c r="CP91" t="str">
        <f t="shared" si="237"/>
        <v/>
      </c>
      <c r="CQ91" t="str">
        <f t="shared" si="238"/>
        <v/>
      </c>
      <c r="CR91" t="str">
        <f t="shared" si="239"/>
        <v/>
      </c>
      <c r="CS91" t="str">
        <f t="shared" si="240"/>
        <v/>
      </c>
      <c r="CT91" t="str">
        <f t="shared" si="241"/>
        <v/>
      </c>
      <c r="CU91" t="str">
        <f t="shared" si="242"/>
        <v/>
      </c>
      <c r="CV91" t="str">
        <f t="shared" si="243"/>
        <v/>
      </c>
      <c r="CW91" t="str">
        <f t="shared" si="244"/>
        <v/>
      </c>
      <c r="CX91" t="str">
        <f t="shared" si="245"/>
        <v/>
      </c>
      <c r="CY91" t="str">
        <f t="shared" si="246"/>
        <v/>
      </c>
      <c r="CZ91" t="str">
        <f t="shared" si="247"/>
        <v/>
      </c>
      <c r="DA91" t="str">
        <f t="shared" si="248"/>
        <v/>
      </c>
      <c r="DB91" t="str">
        <f t="shared" si="249"/>
        <v/>
      </c>
      <c r="DC91" t="str">
        <f t="shared" si="250"/>
        <v/>
      </c>
      <c r="DD91" t="str">
        <f t="shared" si="251"/>
        <v/>
      </c>
      <c r="DE91" t="str">
        <f t="shared" si="252"/>
        <v/>
      </c>
      <c r="DF91" t="b">
        <f t="shared" si="253"/>
        <v>1</v>
      </c>
      <c r="DG91" t="b">
        <f t="shared" si="254"/>
        <v>0</v>
      </c>
      <c r="DH91" t="b">
        <f t="shared" si="255"/>
        <v>0</v>
      </c>
      <c r="DI91">
        <f t="shared" si="256"/>
        <v>1</v>
      </c>
      <c r="DJ91" t="str">
        <f t="shared" si="257"/>
        <v/>
      </c>
      <c r="DK91" t="str">
        <f t="shared" si="258"/>
        <v/>
      </c>
      <c r="DL91" t="str">
        <f t="shared" si="259"/>
        <v/>
      </c>
      <c r="DM91" t="str">
        <f t="shared" si="260"/>
        <v/>
      </c>
      <c r="DN91" t="str">
        <f t="shared" si="261"/>
        <v/>
      </c>
      <c r="DO91" t="str">
        <f t="shared" si="262"/>
        <v/>
      </c>
      <c r="DP91" t="str">
        <f t="shared" si="263"/>
        <v/>
      </c>
      <c r="DQ91" t="str">
        <f t="shared" si="264"/>
        <v/>
      </c>
      <c r="DR91" t="str">
        <f t="shared" si="265"/>
        <v/>
      </c>
      <c r="DS91" t="str">
        <f t="shared" si="266"/>
        <v/>
      </c>
      <c r="DT91" t="str">
        <f t="shared" si="267"/>
        <v/>
      </c>
      <c r="DU91" t="str">
        <f t="shared" si="268"/>
        <v/>
      </c>
      <c r="DV91" t="str">
        <f t="shared" si="269"/>
        <v/>
      </c>
      <c r="DW91" t="str">
        <f t="shared" si="270"/>
        <v/>
      </c>
      <c r="DX91" t="str">
        <f t="shared" si="271"/>
        <v/>
      </c>
      <c r="DY91" t="str">
        <f t="shared" si="272"/>
        <v/>
      </c>
      <c r="EA91" t="str">
        <f t="shared" si="273"/>
        <v/>
      </c>
      <c r="EB91" t="str">
        <f t="shared" si="274"/>
        <v/>
      </c>
      <c r="EC91" t="str">
        <f t="shared" si="275"/>
        <v/>
      </c>
      <c r="ED91" t="str">
        <f t="shared" si="276"/>
        <v/>
      </c>
      <c r="EE91" t="str">
        <f t="shared" si="277"/>
        <v/>
      </c>
      <c r="EF91" t="str">
        <f t="shared" si="278"/>
        <v/>
      </c>
      <c r="EG91" t="str">
        <f t="shared" si="279"/>
        <v/>
      </c>
      <c r="EH91" t="str">
        <f t="shared" si="280"/>
        <v/>
      </c>
      <c r="EI91" t="str">
        <f t="shared" si="281"/>
        <v/>
      </c>
      <c r="EJ91" t="str">
        <f t="shared" si="282"/>
        <v/>
      </c>
      <c r="EK91" t="str">
        <f t="shared" si="283"/>
        <v/>
      </c>
      <c r="EL91" t="str">
        <f t="shared" si="284"/>
        <v/>
      </c>
      <c r="EM91" t="str">
        <f t="shared" si="285"/>
        <v/>
      </c>
      <c r="EN91" t="str">
        <f t="shared" si="286"/>
        <v/>
      </c>
      <c r="EO91" t="str">
        <f t="shared" si="287"/>
        <v/>
      </c>
      <c r="EP91" t="str">
        <f t="shared" si="288"/>
        <v/>
      </c>
      <c r="ER91" t="str">
        <f t="shared" si="289"/>
        <v>25A-001.07.05.01.01.A.08Spuien 0-20% functieverlies</v>
      </c>
      <c r="ES91" t="s">
        <v>10780</v>
      </c>
      <c r="ET91" t="b">
        <v>1</v>
      </c>
      <c r="EU91" t="s">
        <v>89</v>
      </c>
      <c r="EV91" t="b">
        <v>0</v>
      </c>
      <c r="EW91" t="b">
        <v>1</v>
      </c>
      <c r="EX91">
        <v>1</v>
      </c>
      <c r="EZ91">
        <v>0</v>
      </c>
      <c r="FA91">
        <v>0</v>
      </c>
      <c r="FC91">
        <v>125</v>
      </c>
      <c r="FD91">
        <v>6</v>
      </c>
      <c r="FF91">
        <v>0</v>
      </c>
      <c r="FG91">
        <v>0</v>
      </c>
      <c r="FI91">
        <v>0</v>
      </c>
      <c r="FJ91">
        <v>24</v>
      </c>
      <c r="FL91">
        <v>180.79239999999999</v>
      </c>
      <c r="FM91">
        <v>0.57579999999999998</v>
      </c>
      <c r="FO91" t="s">
        <v>89</v>
      </c>
    </row>
    <row r="92" spans="1:171" x14ac:dyDescent="0.25">
      <c r="A92" t="s">
        <v>10749</v>
      </c>
      <c r="B92" t="str">
        <f t="shared" si="145"/>
        <v/>
      </c>
      <c r="C92" t="str">
        <f t="shared" si="146"/>
        <v/>
      </c>
      <c r="D92" t="str">
        <f t="shared" si="147"/>
        <v/>
      </c>
      <c r="E92" t="str">
        <f t="shared" si="148"/>
        <v/>
      </c>
      <c r="F92" t="str">
        <f t="shared" si="149"/>
        <v/>
      </c>
      <c r="G92" t="str">
        <f t="shared" si="150"/>
        <v/>
      </c>
      <c r="H92" t="str">
        <f t="shared" si="151"/>
        <v/>
      </c>
      <c r="I92" t="str">
        <f t="shared" si="152"/>
        <v/>
      </c>
      <c r="J92" t="str">
        <f t="shared" si="153"/>
        <v/>
      </c>
      <c r="K92" t="str">
        <f t="shared" si="154"/>
        <v/>
      </c>
      <c r="L92" t="str">
        <f t="shared" si="155"/>
        <v/>
      </c>
      <c r="M92" t="str">
        <f t="shared" si="156"/>
        <v/>
      </c>
      <c r="N92" t="str">
        <f t="shared" si="157"/>
        <v/>
      </c>
      <c r="O92" t="str">
        <f t="shared" si="158"/>
        <v/>
      </c>
      <c r="P92" t="str">
        <f t="shared" si="159"/>
        <v/>
      </c>
      <c r="Q92" t="str">
        <f t="shared" si="160"/>
        <v/>
      </c>
      <c r="R92" t="str">
        <f t="shared" si="161"/>
        <v/>
      </c>
      <c r="S92" t="str">
        <f t="shared" si="162"/>
        <v/>
      </c>
      <c r="T92" t="str">
        <f t="shared" si="163"/>
        <v/>
      </c>
      <c r="U92" t="str">
        <f t="shared" si="164"/>
        <v/>
      </c>
      <c r="V92" t="str">
        <f t="shared" si="165"/>
        <v/>
      </c>
      <c r="W92" t="str">
        <f t="shared" si="166"/>
        <v/>
      </c>
      <c r="X92" t="str">
        <f t="shared" si="167"/>
        <v/>
      </c>
      <c r="Y92" t="str">
        <f t="shared" si="168"/>
        <v/>
      </c>
      <c r="Z92" t="str">
        <f t="shared" si="169"/>
        <v/>
      </c>
      <c r="AA92" t="str">
        <f t="shared" si="170"/>
        <v/>
      </c>
      <c r="AB92" t="str">
        <f t="shared" si="171"/>
        <v/>
      </c>
      <c r="AC92" t="str">
        <f t="shared" si="172"/>
        <v/>
      </c>
      <c r="AD92" t="str">
        <f t="shared" si="173"/>
        <v/>
      </c>
      <c r="AE92" t="str">
        <f t="shared" si="174"/>
        <v/>
      </c>
      <c r="AF92" t="str">
        <f t="shared" si="175"/>
        <v/>
      </c>
      <c r="AG92" t="str">
        <f t="shared" si="176"/>
        <v/>
      </c>
      <c r="AH92" t="str">
        <f t="shared" si="177"/>
        <v/>
      </c>
      <c r="AI92" t="str">
        <f t="shared" si="178"/>
        <v/>
      </c>
      <c r="AJ92" t="str">
        <f t="shared" si="179"/>
        <v/>
      </c>
      <c r="AK92" t="str">
        <f t="shared" si="180"/>
        <v/>
      </c>
      <c r="AL92" t="b">
        <f t="shared" si="181"/>
        <v>1</v>
      </c>
      <c r="AM92" t="b">
        <f t="shared" si="182"/>
        <v>0</v>
      </c>
      <c r="AN92" t="b">
        <f t="shared" si="183"/>
        <v>0</v>
      </c>
      <c r="AO92">
        <f t="shared" si="184"/>
        <v>0.1</v>
      </c>
      <c r="AP92" t="str">
        <f t="shared" si="185"/>
        <v/>
      </c>
      <c r="AQ92" t="str">
        <f t="shared" si="186"/>
        <v/>
      </c>
      <c r="AR92" t="str">
        <f t="shared" si="187"/>
        <v/>
      </c>
      <c r="AS92" t="str">
        <f t="shared" si="188"/>
        <v/>
      </c>
      <c r="AT92" t="str">
        <f t="shared" si="189"/>
        <v/>
      </c>
      <c r="AU92" t="str">
        <f t="shared" si="190"/>
        <v/>
      </c>
      <c r="AV92" t="str">
        <f t="shared" si="191"/>
        <v/>
      </c>
      <c r="AW92" t="str">
        <f t="shared" si="192"/>
        <v/>
      </c>
      <c r="AX92" t="str">
        <f t="shared" si="193"/>
        <v/>
      </c>
      <c r="AY92" t="str">
        <f t="shared" si="194"/>
        <v/>
      </c>
      <c r="AZ92" t="str">
        <f t="shared" si="195"/>
        <v/>
      </c>
      <c r="BA92" t="str">
        <f t="shared" si="196"/>
        <v/>
      </c>
      <c r="BB92" t="str">
        <f t="shared" si="197"/>
        <v/>
      </c>
      <c r="BC92" t="str">
        <f t="shared" si="198"/>
        <v/>
      </c>
      <c r="BD92" t="str">
        <f t="shared" si="199"/>
        <v/>
      </c>
      <c r="BE92" t="str">
        <f t="shared" si="200"/>
        <v/>
      </c>
      <c r="BF92" t="b">
        <f t="shared" si="201"/>
        <v>1</v>
      </c>
      <c r="BG92" t="b">
        <f t="shared" si="202"/>
        <v>0</v>
      </c>
      <c r="BH92" t="b">
        <f t="shared" si="203"/>
        <v>0</v>
      </c>
      <c r="BI92">
        <f t="shared" si="204"/>
        <v>0.01</v>
      </c>
      <c r="BJ92" t="str">
        <f t="shared" si="205"/>
        <v/>
      </c>
      <c r="BK92" t="str">
        <f t="shared" si="206"/>
        <v/>
      </c>
      <c r="BL92" t="str">
        <f t="shared" si="207"/>
        <v/>
      </c>
      <c r="BM92" t="str">
        <f t="shared" si="208"/>
        <v/>
      </c>
      <c r="BN92" t="str">
        <f t="shared" si="209"/>
        <v/>
      </c>
      <c r="BO92" t="str">
        <f t="shared" si="210"/>
        <v/>
      </c>
      <c r="BP92" t="str">
        <f t="shared" si="211"/>
        <v/>
      </c>
      <c r="BQ92" t="str">
        <f t="shared" si="212"/>
        <v/>
      </c>
      <c r="BR92" t="str">
        <f t="shared" si="213"/>
        <v/>
      </c>
      <c r="BS92" t="str">
        <f t="shared" si="214"/>
        <v/>
      </c>
      <c r="BT92" t="str">
        <f t="shared" si="215"/>
        <v/>
      </c>
      <c r="BU92" t="str">
        <f t="shared" si="216"/>
        <v/>
      </c>
      <c r="BV92" t="str">
        <f t="shared" si="217"/>
        <v/>
      </c>
      <c r="BW92" t="str">
        <f t="shared" si="218"/>
        <v/>
      </c>
      <c r="BX92" t="str">
        <f t="shared" si="219"/>
        <v/>
      </c>
      <c r="BY92" t="str">
        <f t="shared" si="220"/>
        <v/>
      </c>
      <c r="BZ92" t="str">
        <f t="shared" si="221"/>
        <v/>
      </c>
      <c r="CA92" t="str">
        <f t="shared" si="222"/>
        <v/>
      </c>
      <c r="CB92" t="str">
        <f t="shared" si="223"/>
        <v/>
      </c>
      <c r="CC92" t="str">
        <f t="shared" si="224"/>
        <v/>
      </c>
      <c r="CD92" t="str">
        <f t="shared" si="225"/>
        <v/>
      </c>
      <c r="CE92" t="str">
        <f t="shared" si="226"/>
        <v/>
      </c>
      <c r="CF92" t="str">
        <f t="shared" si="227"/>
        <v/>
      </c>
      <c r="CG92" t="str">
        <f t="shared" si="228"/>
        <v/>
      </c>
      <c r="CH92" t="str">
        <f t="shared" si="229"/>
        <v/>
      </c>
      <c r="CI92" t="str">
        <f t="shared" si="230"/>
        <v/>
      </c>
      <c r="CJ92" t="str">
        <f t="shared" si="231"/>
        <v/>
      </c>
      <c r="CK92" t="str">
        <f t="shared" si="232"/>
        <v/>
      </c>
      <c r="CL92" t="str">
        <f t="shared" si="233"/>
        <v/>
      </c>
      <c r="CM92" t="str">
        <f t="shared" si="234"/>
        <v/>
      </c>
      <c r="CN92" t="str">
        <f t="shared" si="235"/>
        <v/>
      </c>
      <c r="CO92" t="str">
        <f t="shared" si="236"/>
        <v/>
      </c>
      <c r="CP92" t="str">
        <f t="shared" si="237"/>
        <v/>
      </c>
      <c r="CQ92" t="str">
        <f t="shared" si="238"/>
        <v/>
      </c>
      <c r="CR92" t="str">
        <f t="shared" si="239"/>
        <v/>
      </c>
      <c r="CS92" t="str">
        <f t="shared" si="240"/>
        <v/>
      </c>
      <c r="CT92" t="str">
        <f t="shared" si="241"/>
        <v/>
      </c>
      <c r="CU92" t="str">
        <f t="shared" si="242"/>
        <v/>
      </c>
      <c r="CV92" t="str">
        <f t="shared" si="243"/>
        <v/>
      </c>
      <c r="CW92" t="str">
        <f t="shared" si="244"/>
        <v/>
      </c>
      <c r="CX92" t="str">
        <f t="shared" si="245"/>
        <v/>
      </c>
      <c r="CY92" t="str">
        <f t="shared" si="246"/>
        <v/>
      </c>
      <c r="CZ92" t="str">
        <f t="shared" si="247"/>
        <v/>
      </c>
      <c r="DA92" t="str">
        <f t="shared" si="248"/>
        <v/>
      </c>
      <c r="DB92" t="str">
        <f t="shared" si="249"/>
        <v/>
      </c>
      <c r="DC92" t="str">
        <f t="shared" si="250"/>
        <v/>
      </c>
      <c r="DD92" t="str">
        <f t="shared" si="251"/>
        <v/>
      </c>
      <c r="DE92" t="str">
        <f t="shared" si="252"/>
        <v/>
      </c>
      <c r="DF92" t="str">
        <f t="shared" si="253"/>
        <v/>
      </c>
      <c r="DG92" t="str">
        <f t="shared" si="254"/>
        <v/>
      </c>
      <c r="DH92" t="str">
        <f t="shared" si="255"/>
        <v/>
      </c>
      <c r="DI92" t="str">
        <f t="shared" si="256"/>
        <v/>
      </c>
      <c r="DJ92" t="str">
        <f t="shared" si="257"/>
        <v/>
      </c>
      <c r="DK92" t="str">
        <f t="shared" si="258"/>
        <v/>
      </c>
      <c r="DL92" t="str">
        <f t="shared" si="259"/>
        <v/>
      </c>
      <c r="DM92" t="str">
        <f t="shared" si="260"/>
        <v/>
      </c>
      <c r="DN92" t="b">
        <f t="shared" si="261"/>
        <v>1</v>
      </c>
      <c r="DO92" t="b">
        <f t="shared" si="262"/>
        <v>1</v>
      </c>
      <c r="DP92" t="b">
        <f t="shared" si="263"/>
        <v>1</v>
      </c>
      <c r="DQ92">
        <f t="shared" si="264"/>
        <v>2.5000000000000001E-5</v>
      </c>
      <c r="DR92" t="str">
        <f t="shared" si="265"/>
        <v/>
      </c>
      <c r="DS92" t="str">
        <f t="shared" si="266"/>
        <v/>
      </c>
      <c r="DT92" t="str">
        <f t="shared" si="267"/>
        <v/>
      </c>
      <c r="DU92" t="str">
        <f t="shared" si="268"/>
        <v/>
      </c>
      <c r="DV92" t="str">
        <f t="shared" si="269"/>
        <v/>
      </c>
      <c r="DW92" t="str">
        <f t="shared" si="270"/>
        <v/>
      </c>
      <c r="DX92" t="str">
        <f t="shared" si="271"/>
        <v/>
      </c>
      <c r="DY92" t="str">
        <f t="shared" si="272"/>
        <v/>
      </c>
      <c r="EA92" t="str">
        <f t="shared" si="273"/>
        <v/>
      </c>
      <c r="EB92" t="str">
        <f t="shared" si="274"/>
        <v/>
      </c>
      <c r="EC92" t="str">
        <f t="shared" si="275"/>
        <v/>
      </c>
      <c r="ED92" t="str">
        <f t="shared" si="276"/>
        <v/>
      </c>
      <c r="EE92" t="str">
        <f t="shared" si="277"/>
        <v/>
      </c>
      <c r="EF92" t="str">
        <f t="shared" si="278"/>
        <v/>
      </c>
      <c r="EG92" t="str">
        <f t="shared" si="279"/>
        <v/>
      </c>
      <c r="EH92" t="str">
        <f t="shared" si="280"/>
        <v/>
      </c>
      <c r="EI92" t="str">
        <f t="shared" si="281"/>
        <v/>
      </c>
      <c r="EJ92" t="str">
        <f t="shared" si="282"/>
        <v/>
      </c>
      <c r="EK92" t="str">
        <f t="shared" si="283"/>
        <v/>
      </c>
      <c r="EL92" t="str">
        <f t="shared" si="284"/>
        <v/>
      </c>
      <c r="EM92" t="str">
        <f t="shared" si="285"/>
        <v/>
      </c>
      <c r="EN92" t="str">
        <f t="shared" si="286"/>
        <v/>
      </c>
      <c r="EO92" t="str">
        <f t="shared" si="287"/>
        <v/>
      </c>
      <c r="EP92" t="str">
        <f t="shared" si="288"/>
        <v/>
      </c>
      <c r="ER92" t="str">
        <f t="shared" si="289"/>
        <v>25A-001.07.05.01.01.A.09Keren 81-100% functieverlies</v>
      </c>
      <c r="ES92" t="s">
        <v>10781</v>
      </c>
      <c r="ET92" t="b">
        <v>1</v>
      </c>
      <c r="EU92" t="s">
        <v>85</v>
      </c>
      <c r="EV92" t="b">
        <v>0</v>
      </c>
      <c r="EW92" t="b">
        <v>0</v>
      </c>
      <c r="EX92">
        <v>0.01</v>
      </c>
      <c r="EZ92">
        <v>0</v>
      </c>
      <c r="FA92">
        <v>0</v>
      </c>
      <c r="FC92">
        <v>125</v>
      </c>
      <c r="FD92">
        <v>6</v>
      </c>
      <c r="FF92">
        <v>0</v>
      </c>
      <c r="FG92">
        <v>0</v>
      </c>
      <c r="FI92">
        <v>0</v>
      </c>
      <c r="FJ92">
        <v>24</v>
      </c>
      <c r="FL92">
        <v>180.79239999999999</v>
      </c>
      <c r="FM92">
        <v>0.57579999999999998</v>
      </c>
      <c r="FO92" t="s">
        <v>8874</v>
      </c>
    </row>
    <row r="93" spans="1:171" x14ac:dyDescent="0.25">
      <c r="A93" t="s">
        <v>10825</v>
      </c>
      <c r="B93" t="str">
        <f t="shared" si="145"/>
        <v/>
      </c>
      <c r="C93" t="str">
        <f t="shared" si="146"/>
        <v/>
      </c>
      <c r="D93" t="str">
        <f t="shared" si="147"/>
        <v/>
      </c>
      <c r="E93" t="str">
        <f t="shared" si="148"/>
        <v/>
      </c>
      <c r="F93" t="str">
        <f t="shared" si="149"/>
        <v/>
      </c>
      <c r="G93" t="str">
        <f t="shared" si="150"/>
        <v/>
      </c>
      <c r="H93" t="str">
        <f t="shared" si="151"/>
        <v/>
      </c>
      <c r="I93" t="str">
        <f t="shared" si="152"/>
        <v/>
      </c>
      <c r="J93" t="str">
        <f t="shared" si="153"/>
        <v/>
      </c>
      <c r="K93" t="str">
        <f t="shared" si="154"/>
        <v/>
      </c>
      <c r="L93" t="str">
        <f t="shared" si="155"/>
        <v/>
      </c>
      <c r="M93" t="str">
        <f t="shared" si="156"/>
        <v/>
      </c>
      <c r="N93" t="str">
        <f t="shared" si="157"/>
        <v/>
      </c>
      <c r="O93" t="str">
        <f t="shared" si="158"/>
        <v/>
      </c>
      <c r="P93" t="str">
        <f t="shared" si="159"/>
        <v/>
      </c>
      <c r="Q93" t="str">
        <f t="shared" si="160"/>
        <v/>
      </c>
      <c r="R93" t="str">
        <f t="shared" si="161"/>
        <v/>
      </c>
      <c r="S93" t="str">
        <f t="shared" si="162"/>
        <v/>
      </c>
      <c r="T93" t="str">
        <f t="shared" si="163"/>
        <v/>
      </c>
      <c r="U93" t="str">
        <f t="shared" si="164"/>
        <v/>
      </c>
      <c r="V93" t="str">
        <f t="shared" si="165"/>
        <v/>
      </c>
      <c r="W93" t="str">
        <f t="shared" si="166"/>
        <v/>
      </c>
      <c r="X93" t="str">
        <f t="shared" si="167"/>
        <v/>
      </c>
      <c r="Y93" t="str">
        <f t="shared" si="168"/>
        <v/>
      </c>
      <c r="Z93" t="str">
        <f t="shared" si="169"/>
        <v/>
      </c>
      <c r="AA93" t="str">
        <f t="shared" si="170"/>
        <v/>
      </c>
      <c r="AB93" t="str">
        <f t="shared" si="171"/>
        <v/>
      </c>
      <c r="AC93" t="str">
        <f t="shared" si="172"/>
        <v/>
      </c>
      <c r="AD93" t="str">
        <f t="shared" si="173"/>
        <v/>
      </c>
      <c r="AE93" t="str">
        <f t="shared" si="174"/>
        <v/>
      </c>
      <c r="AF93" t="str">
        <f t="shared" si="175"/>
        <v/>
      </c>
      <c r="AG93" t="str">
        <f t="shared" si="176"/>
        <v/>
      </c>
      <c r="AH93" t="str">
        <f t="shared" si="177"/>
        <v/>
      </c>
      <c r="AI93" t="str">
        <f t="shared" si="178"/>
        <v/>
      </c>
      <c r="AJ93" t="str">
        <f t="shared" si="179"/>
        <v/>
      </c>
      <c r="AK93" t="str">
        <f t="shared" si="180"/>
        <v/>
      </c>
      <c r="AL93" t="b">
        <f t="shared" si="181"/>
        <v>1</v>
      </c>
      <c r="AM93" t="b">
        <f t="shared" si="182"/>
        <v>0</v>
      </c>
      <c r="AN93" t="b">
        <f t="shared" si="183"/>
        <v>0</v>
      </c>
      <c r="AO93">
        <f t="shared" si="184"/>
        <v>0.01</v>
      </c>
      <c r="AP93" t="str">
        <f t="shared" si="185"/>
        <v/>
      </c>
      <c r="AQ93" t="str">
        <f t="shared" si="186"/>
        <v/>
      </c>
      <c r="AR93" t="str">
        <f t="shared" si="187"/>
        <v/>
      </c>
      <c r="AS93" t="str">
        <f t="shared" si="188"/>
        <v/>
      </c>
      <c r="AT93" t="str">
        <f t="shared" si="189"/>
        <v/>
      </c>
      <c r="AU93" t="str">
        <f t="shared" si="190"/>
        <v/>
      </c>
      <c r="AV93" t="str">
        <f t="shared" si="191"/>
        <v/>
      </c>
      <c r="AW93" t="str">
        <f t="shared" si="192"/>
        <v/>
      </c>
      <c r="AX93" t="str">
        <f t="shared" si="193"/>
        <v/>
      </c>
      <c r="AY93" t="str">
        <f t="shared" si="194"/>
        <v/>
      </c>
      <c r="AZ93" t="str">
        <f t="shared" si="195"/>
        <v/>
      </c>
      <c r="BA93" t="str">
        <f t="shared" si="196"/>
        <v/>
      </c>
      <c r="BB93" t="str">
        <f t="shared" si="197"/>
        <v/>
      </c>
      <c r="BC93" t="str">
        <f t="shared" si="198"/>
        <v/>
      </c>
      <c r="BD93" t="str">
        <f t="shared" si="199"/>
        <v/>
      </c>
      <c r="BE93" t="str">
        <f t="shared" si="200"/>
        <v/>
      </c>
      <c r="BF93" t="b">
        <f t="shared" si="201"/>
        <v>1</v>
      </c>
      <c r="BG93" t="b">
        <f t="shared" si="202"/>
        <v>0</v>
      </c>
      <c r="BH93" t="b">
        <f t="shared" si="203"/>
        <v>0</v>
      </c>
      <c r="BI93">
        <f t="shared" si="204"/>
        <v>0.01</v>
      </c>
      <c r="BJ93" t="str">
        <f t="shared" si="205"/>
        <v/>
      </c>
      <c r="BK93" t="str">
        <f t="shared" si="206"/>
        <v/>
      </c>
      <c r="BL93" t="str">
        <f t="shared" si="207"/>
        <v/>
      </c>
      <c r="BM93" t="str">
        <f t="shared" si="208"/>
        <v/>
      </c>
      <c r="BN93" t="str">
        <f t="shared" si="209"/>
        <v/>
      </c>
      <c r="BO93" t="str">
        <f t="shared" si="210"/>
        <v/>
      </c>
      <c r="BP93" t="str">
        <f t="shared" si="211"/>
        <v/>
      </c>
      <c r="BQ93" t="str">
        <f t="shared" si="212"/>
        <v/>
      </c>
      <c r="BR93" t="str">
        <f t="shared" si="213"/>
        <v/>
      </c>
      <c r="BS93" t="str">
        <f t="shared" si="214"/>
        <v/>
      </c>
      <c r="BT93" t="str">
        <f t="shared" si="215"/>
        <v/>
      </c>
      <c r="BU93" t="str">
        <f t="shared" si="216"/>
        <v/>
      </c>
      <c r="BV93" t="str">
        <f t="shared" si="217"/>
        <v/>
      </c>
      <c r="BW93" t="str">
        <f t="shared" si="218"/>
        <v/>
      </c>
      <c r="BX93" t="str">
        <f t="shared" si="219"/>
        <v/>
      </c>
      <c r="BY93" t="str">
        <f t="shared" si="220"/>
        <v/>
      </c>
      <c r="BZ93" t="str">
        <f t="shared" si="221"/>
        <v/>
      </c>
      <c r="CA93" t="str">
        <f t="shared" si="222"/>
        <v/>
      </c>
      <c r="CB93" t="str">
        <f t="shared" si="223"/>
        <v/>
      </c>
      <c r="CC93" t="str">
        <f t="shared" si="224"/>
        <v/>
      </c>
      <c r="CD93" t="str">
        <f t="shared" si="225"/>
        <v/>
      </c>
      <c r="CE93" t="str">
        <f t="shared" si="226"/>
        <v/>
      </c>
      <c r="CF93" t="str">
        <f t="shared" si="227"/>
        <v/>
      </c>
      <c r="CG93" t="str">
        <f t="shared" si="228"/>
        <v/>
      </c>
      <c r="CH93" t="str">
        <f t="shared" si="229"/>
        <v/>
      </c>
      <c r="CI93" t="str">
        <f t="shared" si="230"/>
        <v/>
      </c>
      <c r="CJ93" t="str">
        <f t="shared" si="231"/>
        <v/>
      </c>
      <c r="CK93" t="str">
        <f t="shared" si="232"/>
        <v/>
      </c>
      <c r="CL93" t="str">
        <f t="shared" si="233"/>
        <v/>
      </c>
      <c r="CM93" t="str">
        <f t="shared" si="234"/>
        <v/>
      </c>
      <c r="CN93" t="str">
        <f t="shared" si="235"/>
        <v/>
      </c>
      <c r="CO93" t="str">
        <f t="shared" si="236"/>
        <v/>
      </c>
      <c r="CP93" t="str">
        <f t="shared" si="237"/>
        <v/>
      </c>
      <c r="CQ93" t="str">
        <f t="shared" si="238"/>
        <v/>
      </c>
      <c r="CR93" t="str">
        <f t="shared" si="239"/>
        <v/>
      </c>
      <c r="CS93" t="str">
        <f t="shared" si="240"/>
        <v/>
      </c>
      <c r="CT93" t="str">
        <f t="shared" si="241"/>
        <v/>
      </c>
      <c r="CU93" t="str">
        <f t="shared" si="242"/>
        <v/>
      </c>
      <c r="CV93" t="str">
        <f t="shared" si="243"/>
        <v/>
      </c>
      <c r="CW93" t="str">
        <f t="shared" si="244"/>
        <v/>
      </c>
      <c r="CX93" t="str">
        <f t="shared" si="245"/>
        <v/>
      </c>
      <c r="CY93" t="str">
        <f t="shared" si="246"/>
        <v/>
      </c>
      <c r="CZ93" t="str">
        <f t="shared" si="247"/>
        <v/>
      </c>
      <c r="DA93" t="str">
        <f t="shared" si="248"/>
        <v/>
      </c>
      <c r="DB93" t="str">
        <f t="shared" si="249"/>
        <v/>
      </c>
      <c r="DC93" t="str">
        <f t="shared" si="250"/>
        <v/>
      </c>
      <c r="DD93" t="str">
        <f t="shared" si="251"/>
        <v/>
      </c>
      <c r="DE93" t="str">
        <f t="shared" si="252"/>
        <v/>
      </c>
      <c r="DF93" t="str">
        <f t="shared" si="253"/>
        <v/>
      </c>
      <c r="DG93" t="str">
        <f t="shared" si="254"/>
        <v/>
      </c>
      <c r="DH93" t="str">
        <f t="shared" si="255"/>
        <v/>
      </c>
      <c r="DI93" t="str">
        <f t="shared" si="256"/>
        <v/>
      </c>
      <c r="DJ93" t="str">
        <f t="shared" si="257"/>
        <v/>
      </c>
      <c r="DK93" t="str">
        <f t="shared" si="258"/>
        <v/>
      </c>
      <c r="DL93" t="str">
        <f t="shared" si="259"/>
        <v/>
      </c>
      <c r="DM93" t="str">
        <f t="shared" si="260"/>
        <v/>
      </c>
      <c r="DN93" t="str">
        <f t="shared" si="261"/>
        <v/>
      </c>
      <c r="DO93" t="str">
        <f t="shared" si="262"/>
        <v/>
      </c>
      <c r="DP93" t="str">
        <f t="shared" si="263"/>
        <v/>
      </c>
      <c r="DQ93" t="str">
        <f t="shared" si="264"/>
        <v/>
      </c>
      <c r="DR93" t="str">
        <f t="shared" si="265"/>
        <v/>
      </c>
      <c r="DS93" t="str">
        <f t="shared" si="266"/>
        <v/>
      </c>
      <c r="DT93" t="str">
        <f t="shared" si="267"/>
        <v/>
      </c>
      <c r="DU93" t="str">
        <f t="shared" si="268"/>
        <v/>
      </c>
      <c r="DV93" t="str">
        <f t="shared" si="269"/>
        <v/>
      </c>
      <c r="DW93" t="str">
        <f t="shared" si="270"/>
        <v/>
      </c>
      <c r="DX93" t="str">
        <f t="shared" si="271"/>
        <v/>
      </c>
      <c r="DY93" t="str">
        <f t="shared" si="272"/>
        <v/>
      </c>
      <c r="EA93" t="str">
        <f t="shared" si="273"/>
        <v/>
      </c>
      <c r="EB93" t="str">
        <f t="shared" si="274"/>
        <v/>
      </c>
      <c r="EC93" t="str">
        <f t="shared" si="275"/>
        <v/>
      </c>
      <c r="ED93" t="str">
        <f t="shared" si="276"/>
        <v/>
      </c>
      <c r="EE93" t="str">
        <f t="shared" si="277"/>
        <v/>
      </c>
      <c r="EF93" t="str">
        <f t="shared" si="278"/>
        <v/>
      </c>
      <c r="EG93" t="str">
        <f t="shared" si="279"/>
        <v/>
      </c>
      <c r="EH93" t="str">
        <f t="shared" si="280"/>
        <v/>
      </c>
      <c r="EI93" t="str">
        <f t="shared" si="281"/>
        <v/>
      </c>
      <c r="EJ93" t="str">
        <f t="shared" si="282"/>
        <v/>
      </c>
      <c r="EK93" t="str">
        <f t="shared" si="283"/>
        <v/>
      </c>
      <c r="EL93" t="str">
        <f t="shared" si="284"/>
        <v/>
      </c>
      <c r="EM93" t="str">
        <f t="shared" si="285"/>
        <v/>
      </c>
      <c r="EN93" t="str">
        <f t="shared" si="286"/>
        <v/>
      </c>
      <c r="EO93" t="str">
        <f t="shared" si="287"/>
        <v/>
      </c>
      <c r="EP93" t="str">
        <f t="shared" si="288"/>
        <v/>
      </c>
      <c r="ER93" t="str">
        <f t="shared" si="289"/>
        <v>25A-001.07.05.01.01.A.09VGM - Effect 3</v>
      </c>
      <c r="ES93" t="s">
        <v>10781</v>
      </c>
      <c r="ET93" t="b">
        <v>1</v>
      </c>
      <c r="EU93" t="s">
        <v>79</v>
      </c>
      <c r="EV93" t="b">
        <v>0</v>
      </c>
      <c r="EW93" t="b">
        <v>0</v>
      </c>
      <c r="EX93">
        <v>0.1</v>
      </c>
      <c r="EZ93">
        <v>0</v>
      </c>
      <c r="FA93">
        <v>0</v>
      </c>
      <c r="FC93">
        <v>0</v>
      </c>
      <c r="FD93">
        <v>0</v>
      </c>
      <c r="FF93">
        <v>0</v>
      </c>
      <c r="FG93">
        <v>0</v>
      </c>
      <c r="FI93">
        <v>0</v>
      </c>
      <c r="FJ93">
        <v>0</v>
      </c>
      <c r="FL93">
        <v>5.0022000000000002</v>
      </c>
      <c r="FM93">
        <v>5.0022000000000002</v>
      </c>
      <c r="FO93" t="s">
        <v>8886</v>
      </c>
    </row>
    <row r="94" spans="1:171" x14ac:dyDescent="0.25">
      <c r="A94" t="s">
        <v>10769</v>
      </c>
      <c r="B94" t="str">
        <f t="shared" si="145"/>
        <v/>
      </c>
      <c r="C94" t="str">
        <f t="shared" si="146"/>
        <v/>
      </c>
      <c r="D94" t="str">
        <f t="shared" si="147"/>
        <v/>
      </c>
      <c r="E94" t="str">
        <f t="shared" si="148"/>
        <v/>
      </c>
      <c r="F94" t="str">
        <f t="shared" si="149"/>
        <v/>
      </c>
      <c r="G94" t="str">
        <f t="shared" si="150"/>
        <v/>
      </c>
      <c r="H94" t="str">
        <f t="shared" si="151"/>
        <v/>
      </c>
      <c r="I94" t="str">
        <f t="shared" si="152"/>
        <v/>
      </c>
      <c r="J94" t="str">
        <f t="shared" si="153"/>
        <v/>
      </c>
      <c r="K94" t="str">
        <f t="shared" si="154"/>
        <v/>
      </c>
      <c r="L94" t="str">
        <f t="shared" si="155"/>
        <v/>
      </c>
      <c r="M94" t="str">
        <f t="shared" si="156"/>
        <v/>
      </c>
      <c r="N94" t="str">
        <f t="shared" si="157"/>
        <v/>
      </c>
      <c r="O94" t="str">
        <f t="shared" si="158"/>
        <v/>
      </c>
      <c r="P94" t="str">
        <f t="shared" si="159"/>
        <v/>
      </c>
      <c r="Q94" t="str">
        <f t="shared" si="160"/>
        <v/>
      </c>
      <c r="R94" t="str">
        <f t="shared" si="161"/>
        <v/>
      </c>
      <c r="S94" t="str">
        <f t="shared" si="162"/>
        <v/>
      </c>
      <c r="T94" t="str">
        <f t="shared" si="163"/>
        <v/>
      </c>
      <c r="U94" t="str">
        <f t="shared" si="164"/>
        <v/>
      </c>
      <c r="V94" t="str">
        <f t="shared" si="165"/>
        <v/>
      </c>
      <c r="W94" t="str">
        <f t="shared" si="166"/>
        <v/>
      </c>
      <c r="X94" t="str">
        <f t="shared" si="167"/>
        <v/>
      </c>
      <c r="Y94" t="str">
        <f t="shared" si="168"/>
        <v/>
      </c>
      <c r="Z94" t="str">
        <f t="shared" si="169"/>
        <v/>
      </c>
      <c r="AA94" t="str">
        <f t="shared" si="170"/>
        <v/>
      </c>
      <c r="AB94" t="str">
        <f t="shared" si="171"/>
        <v/>
      </c>
      <c r="AC94" t="str">
        <f t="shared" si="172"/>
        <v/>
      </c>
      <c r="AD94" t="str">
        <f t="shared" si="173"/>
        <v/>
      </c>
      <c r="AE94" t="str">
        <f t="shared" si="174"/>
        <v/>
      </c>
      <c r="AF94" t="str">
        <f t="shared" si="175"/>
        <v/>
      </c>
      <c r="AG94" t="str">
        <f t="shared" si="176"/>
        <v/>
      </c>
      <c r="AH94" t="str">
        <f t="shared" si="177"/>
        <v/>
      </c>
      <c r="AI94" t="str">
        <f t="shared" si="178"/>
        <v/>
      </c>
      <c r="AJ94" t="str">
        <f t="shared" si="179"/>
        <v/>
      </c>
      <c r="AK94" t="str">
        <f t="shared" si="180"/>
        <v/>
      </c>
      <c r="AL94" t="b">
        <f t="shared" si="181"/>
        <v>1</v>
      </c>
      <c r="AM94" t="b">
        <f t="shared" si="182"/>
        <v>0</v>
      </c>
      <c r="AN94" t="b">
        <f t="shared" si="183"/>
        <v>1</v>
      </c>
      <c r="AO94">
        <f t="shared" si="184"/>
        <v>0.1</v>
      </c>
      <c r="AP94" t="str">
        <f t="shared" si="185"/>
        <v/>
      </c>
      <c r="AQ94" t="str">
        <f t="shared" si="186"/>
        <v/>
      </c>
      <c r="AR94" t="str">
        <f t="shared" si="187"/>
        <v/>
      </c>
      <c r="AS94" t="str">
        <f t="shared" si="188"/>
        <v/>
      </c>
      <c r="AT94" t="str">
        <f t="shared" si="189"/>
        <v/>
      </c>
      <c r="AU94" t="str">
        <f t="shared" si="190"/>
        <v/>
      </c>
      <c r="AV94" t="str">
        <f t="shared" si="191"/>
        <v/>
      </c>
      <c r="AW94" t="str">
        <f t="shared" si="192"/>
        <v/>
      </c>
      <c r="AX94" t="str">
        <f t="shared" si="193"/>
        <v/>
      </c>
      <c r="AY94" t="str">
        <f t="shared" si="194"/>
        <v/>
      </c>
      <c r="AZ94" t="str">
        <f t="shared" si="195"/>
        <v/>
      </c>
      <c r="BA94" t="str">
        <f t="shared" si="196"/>
        <v/>
      </c>
      <c r="BB94" t="str">
        <f t="shared" si="197"/>
        <v/>
      </c>
      <c r="BC94" t="str">
        <f t="shared" si="198"/>
        <v/>
      </c>
      <c r="BD94" t="str">
        <f t="shared" si="199"/>
        <v/>
      </c>
      <c r="BE94" t="str">
        <f t="shared" si="200"/>
        <v/>
      </c>
      <c r="BF94" t="b">
        <f t="shared" si="201"/>
        <v>1</v>
      </c>
      <c r="BG94" t="b">
        <f t="shared" si="202"/>
        <v>0</v>
      </c>
      <c r="BH94" t="b">
        <f t="shared" si="203"/>
        <v>0</v>
      </c>
      <c r="BI94">
        <f t="shared" si="204"/>
        <v>0.01</v>
      </c>
      <c r="BJ94" t="str">
        <f t="shared" si="205"/>
        <v/>
      </c>
      <c r="BK94" t="str">
        <f t="shared" si="206"/>
        <v/>
      </c>
      <c r="BL94" t="str">
        <f t="shared" si="207"/>
        <v/>
      </c>
      <c r="BM94" t="str">
        <f t="shared" si="208"/>
        <v/>
      </c>
      <c r="BN94" t="str">
        <f t="shared" si="209"/>
        <v/>
      </c>
      <c r="BO94" t="str">
        <f t="shared" si="210"/>
        <v/>
      </c>
      <c r="BP94" t="str">
        <f t="shared" si="211"/>
        <v/>
      </c>
      <c r="BQ94" t="str">
        <f t="shared" si="212"/>
        <v/>
      </c>
      <c r="BR94" t="str">
        <f t="shared" si="213"/>
        <v/>
      </c>
      <c r="BS94" t="str">
        <f t="shared" si="214"/>
        <v/>
      </c>
      <c r="BT94" t="str">
        <f t="shared" si="215"/>
        <v/>
      </c>
      <c r="BU94" t="str">
        <f t="shared" si="216"/>
        <v/>
      </c>
      <c r="BV94" t="str">
        <f t="shared" si="217"/>
        <v/>
      </c>
      <c r="BW94" t="str">
        <f t="shared" si="218"/>
        <v/>
      </c>
      <c r="BX94" t="str">
        <f t="shared" si="219"/>
        <v/>
      </c>
      <c r="BY94" t="str">
        <f t="shared" si="220"/>
        <v/>
      </c>
      <c r="BZ94" t="str">
        <f t="shared" si="221"/>
        <v/>
      </c>
      <c r="CA94" t="str">
        <f t="shared" si="222"/>
        <v/>
      </c>
      <c r="CB94" t="str">
        <f t="shared" si="223"/>
        <v/>
      </c>
      <c r="CC94" t="str">
        <f t="shared" si="224"/>
        <v/>
      </c>
      <c r="CD94" t="str">
        <f t="shared" si="225"/>
        <v/>
      </c>
      <c r="CE94" t="str">
        <f t="shared" si="226"/>
        <v/>
      </c>
      <c r="CF94" t="str">
        <f t="shared" si="227"/>
        <v/>
      </c>
      <c r="CG94" t="str">
        <f t="shared" si="228"/>
        <v/>
      </c>
      <c r="CH94" t="str">
        <f t="shared" si="229"/>
        <v/>
      </c>
      <c r="CI94" t="str">
        <f t="shared" si="230"/>
        <v/>
      </c>
      <c r="CJ94" t="str">
        <f t="shared" si="231"/>
        <v/>
      </c>
      <c r="CK94" t="str">
        <f t="shared" si="232"/>
        <v/>
      </c>
      <c r="CL94" t="str">
        <f t="shared" si="233"/>
        <v/>
      </c>
      <c r="CM94" t="str">
        <f t="shared" si="234"/>
        <v/>
      </c>
      <c r="CN94" t="str">
        <f t="shared" si="235"/>
        <v/>
      </c>
      <c r="CO94" t="str">
        <f t="shared" si="236"/>
        <v/>
      </c>
      <c r="CP94" t="str">
        <f t="shared" si="237"/>
        <v/>
      </c>
      <c r="CQ94" t="str">
        <f t="shared" si="238"/>
        <v/>
      </c>
      <c r="CR94" t="str">
        <f t="shared" si="239"/>
        <v/>
      </c>
      <c r="CS94" t="str">
        <f t="shared" si="240"/>
        <v/>
      </c>
      <c r="CT94" t="str">
        <f t="shared" si="241"/>
        <v/>
      </c>
      <c r="CU94" t="str">
        <f t="shared" si="242"/>
        <v/>
      </c>
      <c r="CV94" t="str">
        <f t="shared" si="243"/>
        <v/>
      </c>
      <c r="CW94" t="str">
        <f t="shared" si="244"/>
        <v/>
      </c>
      <c r="CX94" t="str">
        <f t="shared" si="245"/>
        <v/>
      </c>
      <c r="CY94" t="str">
        <f t="shared" si="246"/>
        <v/>
      </c>
      <c r="CZ94" t="str">
        <f t="shared" si="247"/>
        <v/>
      </c>
      <c r="DA94" t="str">
        <f t="shared" si="248"/>
        <v/>
      </c>
      <c r="DB94" t="str">
        <f t="shared" si="249"/>
        <v/>
      </c>
      <c r="DC94" t="str">
        <f t="shared" si="250"/>
        <v/>
      </c>
      <c r="DD94" t="str">
        <f t="shared" si="251"/>
        <v/>
      </c>
      <c r="DE94" t="str">
        <f t="shared" si="252"/>
        <v/>
      </c>
      <c r="DF94" t="b">
        <f t="shared" si="253"/>
        <v>1</v>
      </c>
      <c r="DG94" t="b">
        <f t="shared" si="254"/>
        <v>0</v>
      </c>
      <c r="DH94" t="b">
        <f t="shared" si="255"/>
        <v>0</v>
      </c>
      <c r="DI94">
        <f t="shared" si="256"/>
        <v>0.1</v>
      </c>
      <c r="DJ94" t="str">
        <f t="shared" si="257"/>
        <v/>
      </c>
      <c r="DK94" t="str">
        <f t="shared" si="258"/>
        <v/>
      </c>
      <c r="DL94" t="str">
        <f t="shared" si="259"/>
        <v/>
      </c>
      <c r="DM94" t="str">
        <f t="shared" si="260"/>
        <v/>
      </c>
      <c r="DN94" t="str">
        <f t="shared" si="261"/>
        <v/>
      </c>
      <c r="DO94" t="str">
        <f t="shared" si="262"/>
        <v/>
      </c>
      <c r="DP94" t="str">
        <f t="shared" si="263"/>
        <v/>
      </c>
      <c r="DQ94" t="str">
        <f t="shared" si="264"/>
        <v/>
      </c>
      <c r="DR94" t="str">
        <f t="shared" si="265"/>
        <v/>
      </c>
      <c r="DS94" t="str">
        <f t="shared" si="266"/>
        <v/>
      </c>
      <c r="DT94" t="str">
        <f t="shared" si="267"/>
        <v/>
      </c>
      <c r="DU94" t="str">
        <f t="shared" si="268"/>
        <v/>
      </c>
      <c r="DV94" t="str">
        <f t="shared" si="269"/>
        <v/>
      </c>
      <c r="DW94" t="str">
        <f t="shared" si="270"/>
        <v/>
      </c>
      <c r="DX94" t="str">
        <f t="shared" si="271"/>
        <v/>
      </c>
      <c r="DY94" t="str">
        <f t="shared" si="272"/>
        <v/>
      </c>
      <c r="EA94" t="str">
        <f t="shared" si="273"/>
        <v/>
      </c>
      <c r="EB94" t="str">
        <f t="shared" si="274"/>
        <v/>
      </c>
      <c r="EC94" t="str">
        <f t="shared" si="275"/>
        <v/>
      </c>
      <c r="ED94" t="str">
        <f t="shared" si="276"/>
        <v/>
      </c>
      <c r="EE94" t="str">
        <f t="shared" si="277"/>
        <v/>
      </c>
      <c r="EF94" t="str">
        <f t="shared" si="278"/>
        <v/>
      </c>
      <c r="EG94" t="str">
        <f t="shared" si="279"/>
        <v/>
      </c>
      <c r="EH94" t="str">
        <f t="shared" si="280"/>
        <v/>
      </c>
      <c r="EI94" t="str">
        <f t="shared" si="281"/>
        <v/>
      </c>
      <c r="EJ94" t="str">
        <f t="shared" si="282"/>
        <v/>
      </c>
      <c r="EK94" t="str">
        <f t="shared" si="283"/>
        <v/>
      </c>
      <c r="EL94" t="str">
        <f t="shared" si="284"/>
        <v/>
      </c>
      <c r="EM94" t="str">
        <f t="shared" si="285"/>
        <v/>
      </c>
      <c r="EN94" t="str">
        <f t="shared" si="286"/>
        <v/>
      </c>
      <c r="EO94" t="str">
        <f t="shared" si="287"/>
        <v/>
      </c>
      <c r="EP94" t="str">
        <f t="shared" si="288"/>
        <v/>
      </c>
      <c r="ER94" t="str">
        <f t="shared" si="289"/>
        <v>25A-001.07.05.01.01.A.09Spuien 0-20% functieverlies</v>
      </c>
      <c r="ES94" t="s">
        <v>10781</v>
      </c>
      <c r="ET94" t="b">
        <v>1</v>
      </c>
      <c r="EU94" t="s">
        <v>89</v>
      </c>
      <c r="EV94" t="b">
        <v>0</v>
      </c>
      <c r="EW94" t="b">
        <v>1</v>
      </c>
      <c r="EX94">
        <v>1</v>
      </c>
      <c r="EZ94">
        <v>0</v>
      </c>
      <c r="FA94">
        <v>0</v>
      </c>
      <c r="FC94">
        <v>50</v>
      </c>
      <c r="FD94">
        <v>6</v>
      </c>
      <c r="FF94">
        <v>0</v>
      </c>
      <c r="FG94">
        <v>0</v>
      </c>
      <c r="FI94">
        <v>0</v>
      </c>
      <c r="FJ94">
        <v>12</v>
      </c>
      <c r="FL94">
        <v>4.6257000000000001</v>
      </c>
      <c r="FM94">
        <v>0</v>
      </c>
      <c r="FO94" t="s">
        <v>89</v>
      </c>
    </row>
    <row r="95" spans="1:171" x14ac:dyDescent="0.25">
      <c r="A95" t="s">
        <v>10768</v>
      </c>
      <c r="B95" t="str">
        <f t="shared" si="145"/>
        <v/>
      </c>
      <c r="C95" t="str">
        <f t="shared" si="146"/>
        <v/>
      </c>
      <c r="D95" t="str">
        <f t="shared" si="147"/>
        <v/>
      </c>
      <c r="E95" t="str">
        <f t="shared" si="148"/>
        <v/>
      </c>
      <c r="F95" t="str">
        <f t="shared" si="149"/>
        <v/>
      </c>
      <c r="G95" t="str">
        <f t="shared" si="150"/>
        <v/>
      </c>
      <c r="H95" t="str">
        <f t="shared" si="151"/>
        <v/>
      </c>
      <c r="I95" t="str">
        <f t="shared" si="152"/>
        <v/>
      </c>
      <c r="J95" t="str">
        <f t="shared" si="153"/>
        <v/>
      </c>
      <c r="K95" t="str">
        <f t="shared" si="154"/>
        <v/>
      </c>
      <c r="L95" t="str">
        <f t="shared" si="155"/>
        <v/>
      </c>
      <c r="M95" t="str">
        <f t="shared" si="156"/>
        <v/>
      </c>
      <c r="N95" t="str">
        <f t="shared" si="157"/>
        <v/>
      </c>
      <c r="O95" t="str">
        <f t="shared" si="158"/>
        <v/>
      </c>
      <c r="P95" t="str">
        <f t="shared" si="159"/>
        <v/>
      </c>
      <c r="Q95" t="str">
        <f t="shared" si="160"/>
        <v/>
      </c>
      <c r="R95" t="str">
        <f t="shared" si="161"/>
        <v/>
      </c>
      <c r="S95" t="str">
        <f t="shared" si="162"/>
        <v/>
      </c>
      <c r="T95" t="str">
        <f t="shared" si="163"/>
        <v/>
      </c>
      <c r="U95" t="str">
        <f t="shared" si="164"/>
        <v/>
      </c>
      <c r="V95" t="str">
        <f t="shared" si="165"/>
        <v/>
      </c>
      <c r="W95" t="str">
        <f t="shared" si="166"/>
        <v/>
      </c>
      <c r="X95" t="str">
        <f t="shared" si="167"/>
        <v/>
      </c>
      <c r="Y95" t="str">
        <f t="shared" si="168"/>
        <v/>
      </c>
      <c r="Z95" t="str">
        <f t="shared" si="169"/>
        <v/>
      </c>
      <c r="AA95" t="str">
        <f t="shared" si="170"/>
        <v/>
      </c>
      <c r="AB95" t="str">
        <f t="shared" si="171"/>
        <v/>
      </c>
      <c r="AC95" t="str">
        <f t="shared" si="172"/>
        <v/>
      </c>
      <c r="AD95" t="str">
        <f t="shared" si="173"/>
        <v/>
      </c>
      <c r="AE95" t="str">
        <f t="shared" si="174"/>
        <v/>
      </c>
      <c r="AF95" t="str">
        <f t="shared" si="175"/>
        <v/>
      </c>
      <c r="AG95" t="str">
        <f t="shared" si="176"/>
        <v/>
      </c>
      <c r="AH95" t="str">
        <f t="shared" si="177"/>
        <v/>
      </c>
      <c r="AI95" t="str">
        <f t="shared" si="178"/>
        <v/>
      </c>
      <c r="AJ95" t="str">
        <f t="shared" si="179"/>
        <v/>
      </c>
      <c r="AK95" t="str">
        <f t="shared" si="180"/>
        <v/>
      </c>
      <c r="AL95" t="b">
        <f t="shared" si="181"/>
        <v>1</v>
      </c>
      <c r="AM95" t="b">
        <f t="shared" si="182"/>
        <v>0</v>
      </c>
      <c r="AN95" t="b">
        <f t="shared" si="183"/>
        <v>1</v>
      </c>
      <c r="AO95">
        <f t="shared" si="184"/>
        <v>1</v>
      </c>
      <c r="AP95" t="str">
        <f t="shared" si="185"/>
        <v/>
      </c>
      <c r="AQ95" t="str">
        <f t="shared" si="186"/>
        <v/>
      </c>
      <c r="AR95" t="str">
        <f t="shared" si="187"/>
        <v/>
      </c>
      <c r="AS95" t="str">
        <f t="shared" si="188"/>
        <v/>
      </c>
      <c r="AT95" t="str">
        <f t="shared" si="189"/>
        <v/>
      </c>
      <c r="AU95" t="str">
        <f t="shared" si="190"/>
        <v/>
      </c>
      <c r="AV95" t="str">
        <f t="shared" si="191"/>
        <v/>
      </c>
      <c r="AW95" t="str">
        <f t="shared" si="192"/>
        <v/>
      </c>
      <c r="AX95" t="str">
        <f t="shared" si="193"/>
        <v/>
      </c>
      <c r="AY95" t="str">
        <f t="shared" si="194"/>
        <v/>
      </c>
      <c r="AZ95" t="str">
        <f t="shared" si="195"/>
        <v/>
      </c>
      <c r="BA95" t="str">
        <f t="shared" si="196"/>
        <v/>
      </c>
      <c r="BB95" t="str">
        <f t="shared" si="197"/>
        <v/>
      </c>
      <c r="BC95" t="str">
        <f t="shared" si="198"/>
        <v/>
      </c>
      <c r="BD95" t="str">
        <f t="shared" si="199"/>
        <v/>
      </c>
      <c r="BE95" t="str">
        <f t="shared" si="200"/>
        <v/>
      </c>
      <c r="BF95" t="b">
        <f t="shared" si="201"/>
        <v>1</v>
      </c>
      <c r="BG95" t="b">
        <f t="shared" si="202"/>
        <v>0</v>
      </c>
      <c r="BH95" t="b">
        <f t="shared" si="203"/>
        <v>0</v>
      </c>
      <c r="BI95">
        <f t="shared" si="204"/>
        <v>0.01</v>
      </c>
      <c r="BJ95" t="str">
        <f t="shared" si="205"/>
        <v/>
      </c>
      <c r="BK95" t="str">
        <f t="shared" si="206"/>
        <v/>
      </c>
      <c r="BL95" t="str">
        <f t="shared" si="207"/>
        <v/>
      </c>
      <c r="BM95" t="str">
        <f t="shared" si="208"/>
        <v/>
      </c>
      <c r="BN95" t="str">
        <f t="shared" si="209"/>
        <v/>
      </c>
      <c r="BO95" t="str">
        <f t="shared" si="210"/>
        <v/>
      </c>
      <c r="BP95" t="str">
        <f t="shared" si="211"/>
        <v/>
      </c>
      <c r="BQ95" t="str">
        <f t="shared" si="212"/>
        <v/>
      </c>
      <c r="BR95" t="str">
        <f t="shared" si="213"/>
        <v/>
      </c>
      <c r="BS95" t="str">
        <f t="shared" si="214"/>
        <v/>
      </c>
      <c r="BT95" t="str">
        <f t="shared" si="215"/>
        <v/>
      </c>
      <c r="BU95" t="str">
        <f t="shared" si="216"/>
        <v/>
      </c>
      <c r="BV95" t="str">
        <f t="shared" si="217"/>
        <v/>
      </c>
      <c r="BW95" t="str">
        <f t="shared" si="218"/>
        <v/>
      </c>
      <c r="BX95" t="str">
        <f t="shared" si="219"/>
        <v/>
      </c>
      <c r="BY95" t="str">
        <f t="shared" si="220"/>
        <v/>
      </c>
      <c r="BZ95" t="str">
        <f t="shared" si="221"/>
        <v/>
      </c>
      <c r="CA95" t="str">
        <f t="shared" si="222"/>
        <v/>
      </c>
      <c r="CB95" t="str">
        <f t="shared" si="223"/>
        <v/>
      </c>
      <c r="CC95" t="str">
        <f t="shared" si="224"/>
        <v/>
      </c>
      <c r="CD95" t="str">
        <f t="shared" si="225"/>
        <v/>
      </c>
      <c r="CE95" t="str">
        <f t="shared" si="226"/>
        <v/>
      </c>
      <c r="CF95" t="str">
        <f t="shared" si="227"/>
        <v/>
      </c>
      <c r="CG95" t="str">
        <f t="shared" si="228"/>
        <v/>
      </c>
      <c r="CH95" t="str">
        <f t="shared" si="229"/>
        <v/>
      </c>
      <c r="CI95" t="str">
        <f t="shared" si="230"/>
        <v/>
      </c>
      <c r="CJ95" t="str">
        <f t="shared" si="231"/>
        <v/>
      </c>
      <c r="CK95" t="str">
        <f t="shared" si="232"/>
        <v/>
      </c>
      <c r="CL95" t="str">
        <f t="shared" si="233"/>
        <v/>
      </c>
      <c r="CM95" t="str">
        <f t="shared" si="234"/>
        <v/>
      </c>
      <c r="CN95" t="str">
        <f t="shared" si="235"/>
        <v/>
      </c>
      <c r="CO95" t="str">
        <f t="shared" si="236"/>
        <v/>
      </c>
      <c r="CP95" t="str">
        <f t="shared" si="237"/>
        <v/>
      </c>
      <c r="CQ95" t="str">
        <f t="shared" si="238"/>
        <v/>
      </c>
      <c r="CR95" t="str">
        <f t="shared" si="239"/>
        <v/>
      </c>
      <c r="CS95" t="str">
        <f t="shared" si="240"/>
        <v/>
      </c>
      <c r="CT95" t="str">
        <f t="shared" si="241"/>
        <v/>
      </c>
      <c r="CU95" t="str">
        <f t="shared" si="242"/>
        <v/>
      </c>
      <c r="CV95" t="str">
        <f t="shared" si="243"/>
        <v/>
      </c>
      <c r="CW95" t="str">
        <f t="shared" si="244"/>
        <v/>
      </c>
      <c r="CX95" t="str">
        <f t="shared" si="245"/>
        <v/>
      </c>
      <c r="CY95" t="str">
        <f t="shared" si="246"/>
        <v/>
      </c>
      <c r="CZ95" t="str">
        <f t="shared" si="247"/>
        <v/>
      </c>
      <c r="DA95" t="str">
        <f t="shared" si="248"/>
        <v/>
      </c>
      <c r="DB95" t="str">
        <f t="shared" si="249"/>
        <v/>
      </c>
      <c r="DC95" t="str">
        <f t="shared" si="250"/>
        <v/>
      </c>
      <c r="DD95" t="str">
        <f t="shared" si="251"/>
        <v/>
      </c>
      <c r="DE95" t="str">
        <f t="shared" si="252"/>
        <v/>
      </c>
      <c r="DF95" t="b">
        <f t="shared" si="253"/>
        <v>1</v>
      </c>
      <c r="DG95" t="b">
        <f t="shared" si="254"/>
        <v>0</v>
      </c>
      <c r="DH95" t="b">
        <f t="shared" si="255"/>
        <v>0</v>
      </c>
      <c r="DI95">
        <f t="shared" si="256"/>
        <v>0.1</v>
      </c>
      <c r="DJ95" t="str">
        <f t="shared" si="257"/>
        <v/>
      </c>
      <c r="DK95" t="str">
        <f t="shared" si="258"/>
        <v/>
      </c>
      <c r="DL95" t="str">
        <f t="shared" si="259"/>
        <v/>
      </c>
      <c r="DM95" t="str">
        <f t="shared" si="260"/>
        <v/>
      </c>
      <c r="DN95" t="str">
        <f t="shared" si="261"/>
        <v/>
      </c>
      <c r="DO95" t="str">
        <f t="shared" si="262"/>
        <v/>
      </c>
      <c r="DP95" t="str">
        <f t="shared" si="263"/>
        <v/>
      </c>
      <c r="DQ95" t="str">
        <f t="shared" si="264"/>
        <v/>
      </c>
      <c r="DR95" t="str">
        <f t="shared" si="265"/>
        <v/>
      </c>
      <c r="DS95" t="str">
        <f t="shared" si="266"/>
        <v/>
      </c>
      <c r="DT95" t="str">
        <f t="shared" si="267"/>
        <v/>
      </c>
      <c r="DU95" t="str">
        <f t="shared" si="268"/>
        <v/>
      </c>
      <c r="DV95" t="str">
        <f t="shared" si="269"/>
        <v/>
      </c>
      <c r="DW95" t="str">
        <f t="shared" si="270"/>
        <v/>
      </c>
      <c r="DX95" t="str">
        <f t="shared" si="271"/>
        <v/>
      </c>
      <c r="DY95" t="str">
        <f t="shared" si="272"/>
        <v/>
      </c>
      <c r="EA95" t="str">
        <f t="shared" si="273"/>
        <v/>
      </c>
      <c r="EB95" t="str">
        <f t="shared" si="274"/>
        <v/>
      </c>
      <c r="EC95" t="str">
        <f t="shared" si="275"/>
        <v/>
      </c>
      <c r="ED95" t="str">
        <f t="shared" si="276"/>
        <v/>
      </c>
      <c r="EE95" t="str">
        <f t="shared" si="277"/>
        <v/>
      </c>
      <c r="EF95" t="str">
        <f t="shared" si="278"/>
        <v/>
      </c>
      <c r="EG95" t="str">
        <f t="shared" si="279"/>
        <v/>
      </c>
      <c r="EH95" t="str">
        <f t="shared" si="280"/>
        <v/>
      </c>
      <c r="EI95" t="str">
        <f t="shared" si="281"/>
        <v/>
      </c>
      <c r="EJ95" t="str">
        <f t="shared" si="282"/>
        <v/>
      </c>
      <c r="EK95" t="str">
        <f t="shared" si="283"/>
        <v/>
      </c>
      <c r="EL95" t="str">
        <f t="shared" si="284"/>
        <v/>
      </c>
      <c r="EM95" t="str">
        <f t="shared" si="285"/>
        <v/>
      </c>
      <c r="EN95" t="str">
        <f t="shared" si="286"/>
        <v/>
      </c>
      <c r="EO95" t="str">
        <f t="shared" si="287"/>
        <v/>
      </c>
      <c r="EP95" t="str">
        <f t="shared" si="288"/>
        <v/>
      </c>
      <c r="ER95" t="str">
        <f t="shared" si="289"/>
        <v>25A-001.07.05.02.01.A.01Spuien 0-20% functieverlies</v>
      </c>
      <c r="ES95" t="s">
        <v>10826</v>
      </c>
      <c r="ET95" t="b">
        <v>1</v>
      </c>
      <c r="EU95" t="s">
        <v>89</v>
      </c>
      <c r="EV95" t="b">
        <v>0</v>
      </c>
      <c r="EW95" t="b">
        <v>0</v>
      </c>
      <c r="EX95">
        <v>0.01</v>
      </c>
      <c r="EZ95">
        <v>0</v>
      </c>
      <c r="FA95">
        <v>0</v>
      </c>
      <c r="FC95">
        <v>50</v>
      </c>
      <c r="FD95">
        <v>6</v>
      </c>
      <c r="FF95">
        <v>0</v>
      </c>
      <c r="FG95">
        <v>0</v>
      </c>
      <c r="FI95">
        <v>0</v>
      </c>
      <c r="FJ95">
        <v>12</v>
      </c>
      <c r="FL95">
        <v>4.6257000000000001</v>
      </c>
      <c r="FM95">
        <v>0</v>
      </c>
      <c r="FO95" t="s">
        <v>8877</v>
      </c>
    </row>
    <row r="96" spans="1:171" x14ac:dyDescent="0.25">
      <c r="A96" t="s">
        <v>10792</v>
      </c>
      <c r="B96" t="str">
        <f t="shared" si="145"/>
        <v/>
      </c>
      <c r="C96" t="str">
        <f t="shared" si="146"/>
        <v/>
      </c>
      <c r="D96" t="str">
        <f t="shared" si="147"/>
        <v/>
      </c>
      <c r="E96" t="str">
        <f t="shared" si="148"/>
        <v/>
      </c>
      <c r="F96" t="str">
        <f t="shared" si="149"/>
        <v/>
      </c>
      <c r="G96" t="str">
        <f t="shared" si="150"/>
        <v/>
      </c>
      <c r="H96" t="str">
        <f t="shared" si="151"/>
        <v/>
      </c>
      <c r="I96" t="str">
        <f t="shared" si="152"/>
        <v/>
      </c>
      <c r="J96" t="str">
        <f t="shared" si="153"/>
        <v/>
      </c>
      <c r="K96" t="str">
        <f t="shared" si="154"/>
        <v/>
      </c>
      <c r="L96" t="str">
        <f t="shared" si="155"/>
        <v/>
      </c>
      <c r="M96" t="str">
        <f t="shared" si="156"/>
        <v/>
      </c>
      <c r="N96" t="str">
        <f t="shared" si="157"/>
        <v/>
      </c>
      <c r="O96" t="str">
        <f t="shared" si="158"/>
        <v/>
      </c>
      <c r="P96" t="str">
        <f t="shared" si="159"/>
        <v/>
      </c>
      <c r="Q96" t="str">
        <f t="shared" si="160"/>
        <v/>
      </c>
      <c r="R96" t="str">
        <f t="shared" si="161"/>
        <v/>
      </c>
      <c r="S96" t="str">
        <f t="shared" si="162"/>
        <v/>
      </c>
      <c r="T96" t="str">
        <f t="shared" si="163"/>
        <v/>
      </c>
      <c r="U96" t="str">
        <f t="shared" si="164"/>
        <v/>
      </c>
      <c r="V96" t="str">
        <f t="shared" si="165"/>
        <v/>
      </c>
      <c r="W96" t="str">
        <f t="shared" si="166"/>
        <v/>
      </c>
      <c r="X96" t="str">
        <f t="shared" si="167"/>
        <v/>
      </c>
      <c r="Y96" t="str">
        <f t="shared" si="168"/>
        <v/>
      </c>
      <c r="Z96" t="str">
        <f t="shared" si="169"/>
        <v/>
      </c>
      <c r="AA96" t="str">
        <f t="shared" si="170"/>
        <v/>
      </c>
      <c r="AB96" t="str">
        <f t="shared" si="171"/>
        <v/>
      </c>
      <c r="AC96" t="str">
        <f t="shared" si="172"/>
        <v/>
      </c>
      <c r="AD96" t="str">
        <f t="shared" si="173"/>
        <v/>
      </c>
      <c r="AE96" t="str">
        <f t="shared" si="174"/>
        <v/>
      </c>
      <c r="AF96" t="str">
        <f t="shared" si="175"/>
        <v/>
      </c>
      <c r="AG96" t="str">
        <f t="shared" si="176"/>
        <v/>
      </c>
      <c r="AH96" t="str">
        <f t="shared" si="177"/>
        <v/>
      </c>
      <c r="AI96" t="str">
        <f t="shared" si="178"/>
        <v/>
      </c>
      <c r="AJ96" t="str">
        <f t="shared" si="179"/>
        <v/>
      </c>
      <c r="AK96" t="str">
        <f t="shared" si="180"/>
        <v/>
      </c>
      <c r="AL96" t="b">
        <f t="shared" si="181"/>
        <v>1</v>
      </c>
      <c r="AM96" t="b">
        <f t="shared" si="182"/>
        <v>0</v>
      </c>
      <c r="AN96" t="b">
        <f t="shared" si="183"/>
        <v>1</v>
      </c>
      <c r="AO96">
        <f t="shared" si="184"/>
        <v>1</v>
      </c>
      <c r="AP96" t="str">
        <f t="shared" si="185"/>
        <v/>
      </c>
      <c r="AQ96" t="str">
        <f t="shared" si="186"/>
        <v/>
      </c>
      <c r="AR96" t="str">
        <f t="shared" si="187"/>
        <v/>
      </c>
      <c r="AS96" t="str">
        <f t="shared" si="188"/>
        <v/>
      </c>
      <c r="AT96" t="str">
        <f t="shared" si="189"/>
        <v/>
      </c>
      <c r="AU96" t="str">
        <f t="shared" si="190"/>
        <v/>
      </c>
      <c r="AV96" t="str">
        <f t="shared" si="191"/>
        <v/>
      </c>
      <c r="AW96" t="str">
        <f t="shared" si="192"/>
        <v/>
      </c>
      <c r="AX96" t="str">
        <f t="shared" si="193"/>
        <v/>
      </c>
      <c r="AY96" t="str">
        <f t="shared" si="194"/>
        <v/>
      </c>
      <c r="AZ96" t="str">
        <f t="shared" si="195"/>
        <v/>
      </c>
      <c r="BA96" t="str">
        <f t="shared" si="196"/>
        <v/>
      </c>
      <c r="BB96" t="str">
        <f t="shared" si="197"/>
        <v/>
      </c>
      <c r="BC96" t="str">
        <f t="shared" si="198"/>
        <v/>
      </c>
      <c r="BD96" t="str">
        <f t="shared" si="199"/>
        <v/>
      </c>
      <c r="BE96" t="str">
        <f t="shared" si="200"/>
        <v/>
      </c>
      <c r="BF96" t="b">
        <f t="shared" si="201"/>
        <v>1</v>
      </c>
      <c r="BG96" t="b">
        <f t="shared" si="202"/>
        <v>0</v>
      </c>
      <c r="BH96" t="b">
        <f t="shared" si="203"/>
        <v>0</v>
      </c>
      <c r="BI96">
        <f t="shared" si="204"/>
        <v>0.01</v>
      </c>
      <c r="BJ96" t="str">
        <f t="shared" si="205"/>
        <v/>
      </c>
      <c r="BK96" t="str">
        <f t="shared" si="206"/>
        <v/>
      </c>
      <c r="BL96" t="str">
        <f t="shared" si="207"/>
        <v/>
      </c>
      <c r="BM96" t="str">
        <f t="shared" si="208"/>
        <v/>
      </c>
      <c r="BN96" t="str">
        <f t="shared" si="209"/>
        <v/>
      </c>
      <c r="BO96" t="str">
        <f t="shared" si="210"/>
        <v/>
      </c>
      <c r="BP96" t="str">
        <f t="shared" si="211"/>
        <v/>
      </c>
      <c r="BQ96" t="str">
        <f t="shared" si="212"/>
        <v/>
      </c>
      <c r="BR96" t="str">
        <f t="shared" si="213"/>
        <v/>
      </c>
      <c r="BS96" t="str">
        <f t="shared" si="214"/>
        <v/>
      </c>
      <c r="BT96" t="str">
        <f t="shared" si="215"/>
        <v/>
      </c>
      <c r="BU96" t="str">
        <f t="shared" si="216"/>
        <v/>
      </c>
      <c r="BV96" t="str">
        <f t="shared" si="217"/>
        <v/>
      </c>
      <c r="BW96" t="str">
        <f t="shared" si="218"/>
        <v/>
      </c>
      <c r="BX96" t="str">
        <f t="shared" si="219"/>
        <v/>
      </c>
      <c r="BY96" t="str">
        <f t="shared" si="220"/>
        <v/>
      </c>
      <c r="BZ96" t="str">
        <f t="shared" si="221"/>
        <v/>
      </c>
      <c r="CA96" t="str">
        <f t="shared" si="222"/>
        <v/>
      </c>
      <c r="CB96" t="str">
        <f t="shared" si="223"/>
        <v/>
      </c>
      <c r="CC96" t="str">
        <f t="shared" si="224"/>
        <v/>
      </c>
      <c r="CD96" t="str">
        <f t="shared" si="225"/>
        <v/>
      </c>
      <c r="CE96" t="str">
        <f t="shared" si="226"/>
        <v/>
      </c>
      <c r="CF96" t="str">
        <f t="shared" si="227"/>
        <v/>
      </c>
      <c r="CG96" t="str">
        <f t="shared" si="228"/>
        <v/>
      </c>
      <c r="CH96" t="str">
        <f t="shared" si="229"/>
        <v/>
      </c>
      <c r="CI96" t="str">
        <f t="shared" si="230"/>
        <v/>
      </c>
      <c r="CJ96" t="str">
        <f t="shared" si="231"/>
        <v/>
      </c>
      <c r="CK96" t="str">
        <f t="shared" si="232"/>
        <v/>
      </c>
      <c r="CL96" t="str">
        <f t="shared" si="233"/>
        <v/>
      </c>
      <c r="CM96" t="str">
        <f t="shared" si="234"/>
        <v/>
      </c>
      <c r="CN96" t="str">
        <f t="shared" si="235"/>
        <v/>
      </c>
      <c r="CO96" t="str">
        <f t="shared" si="236"/>
        <v/>
      </c>
      <c r="CP96" t="str">
        <f t="shared" si="237"/>
        <v/>
      </c>
      <c r="CQ96" t="str">
        <f t="shared" si="238"/>
        <v/>
      </c>
      <c r="CR96" t="str">
        <f t="shared" si="239"/>
        <v/>
      </c>
      <c r="CS96" t="str">
        <f t="shared" si="240"/>
        <v/>
      </c>
      <c r="CT96" t="str">
        <f t="shared" si="241"/>
        <v/>
      </c>
      <c r="CU96" t="str">
        <f t="shared" si="242"/>
        <v/>
      </c>
      <c r="CV96" t="str">
        <f t="shared" si="243"/>
        <v/>
      </c>
      <c r="CW96" t="str">
        <f t="shared" si="244"/>
        <v/>
      </c>
      <c r="CX96" t="str">
        <f t="shared" si="245"/>
        <v/>
      </c>
      <c r="CY96" t="str">
        <f t="shared" si="246"/>
        <v/>
      </c>
      <c r="CZ96" t="str">
        <f t="shared" si="247"/>
        <v/>
      </c>
      <c r="DA96" t="str">
        <f t="shared" si="248"/>
        <v/>
      </c>
      <c r="DB96" t="str">
        <f t="shared" si="249"/>
        <v/>
      </c>
      <c r="DC96" t="str">
        <f t="shared" si="250"/>
        <v/>
      </c>
      <c r="DD96" t="str">
        <f t="shared" si="251"/>
        <v/>
      </c>
      <c r="DE96" t="str">
        <f t="shared" si="252"/>
        <v/>
      </c>
      <c r="DF96" t="b">
        <f t="shared" si="253"/>
        <v>1</v>
      </c>
      <c r="DG96" t="b">
        <f t="shared" si="254"/>
        <v>0</v>
      </c>
      <c r="DH96" t="b">
        <f t="shared" si="255"/>
        <v>0</v>
      </c>
      <c r="DI96">
        <f t="shared" si="256"/>
        <v>0.1</v>
      </c>
      <c r="DJ96" t="str">
        <f t="shared" si="257"/>
        <v/>
      </c>
      <c r="DK96" t="str">
        <f t="shared" si="258"/>
        <v/>
      </c>
      <c r="DL96" t="str">
        <f t="shared" si="259"/>
        <v/>
      </c>
      <c r="DM96" t="str">
        <f t="shared" si="260"/>
        <v/>
      </c>
      <c r="DN96" t="str">
        <f t="shared" si="261"/>
        <v/>
      </c>
      <c r="DO96" t="str">
        <f t="shared" si="262"/>
        <v/>
      </c>
      <c r="DP96" t="str">
        <f t="shared" si="263"/>
        <v/>
      </c>
      <c r="DQ96" t="str">
        <f t="shared" si="264"/>
        <v/>
      </c>
      <c r="DR96" t="str">
        <f t="shared" si="265"/>
        <v/>
      </c>
      <c r="DS96" t="str">
        <f t="shared" si="266"/>
        <v/>
      </c>
      <c r="DT96" t="str">
        <f t="shared" si="267"/>
        <v/>
      </c>
      <c r="DU96" t="str">
        <f t="shared" si="268"/>
        <v/>
      </c>
      <c r="DV96" t="str">
        <f t="shared" si="269"/>
        <v/>
      </c>
      <c r="DW96" t="str">
        <f t="shared" si="270"/>
        <v/>
      </c>
      <c r="DX96" t="str">
        <f t="shared" si="271"/>
        <v/>
      </c>
      <c r="DY96" t="str">
        <f t="shared" si="272"/>
        <v/>
      </c>
      <c r="EA96" t="str">
        <f t="shared" si="273"/>
        <v/>
      </c>
      <c r="EB96" t="str">
        <f t="shared" si="274"/>
        <v/>
      </c>
      <c r="EC96" t="str">
        <f t="shared" si="275"/>
        <v/>
      </c>
      <c r="ED96" t="str">
        <f t="shared" si="276"/>
        <v/>
      </c>
      <c r="EE96" t="str">
        <f t="shared" si="277"/>
        <v/>
      </c>
      <c r="EF96" t="str">
        <f t="shared" si="278"/>
        <v/>
      </c>
      <c r="EG96" t="str">
        <f t="shared" si="279"/>
        <v/>
      </c>
      <c r="EH96" t="str">
        <f t="shared" si="280"/>
        <v/>
      </c>
      <c r="EI96" t="str">
        <f t="shared" si="281"/>
        <v/>
      </c>
      <c r="EJ96" t="str">
        <f t="shared" si="282"/>
        <v/>
      </c>
      <c r="EK96" t="str">
        <f t="shared" si="283"/>
        <v/>
      </c>
      <c r="EL96" t="str">
        <f t="shared" si="284"/>
        <v/>
      </c>
      <c r="EM96" t="str">
        <f t="shared" si="285"/>
        <v/>
      </c>
      <c r="EN96" t="str">
        <f t="shared" si="286"/>
        <v/>
      </c>
      <c r="EO96" t="str">
        <f t="shared" si="287"/>
        <v/>
      </c>
      <c r="EP96" t="str">
        <f t="shared" si="288"/>
        <v/>
      </c>
      <c r="ER96" t="str">
        <f t="shared" si="289"/>
        <v>25A-001.07.05.02.01.A.01Keren 81-100% functieverlies</v>
      </c>
      <c r="ES96" t="s">
        <v>10826</v>
      </c>
      <c r="ET96" t="b">
        <v>1</v>
      </c>
      <c r="EU96" t="s">
        <v>85</v>
      </c>
      <c r="EV96" t="b">
        <v>0</v>
      </c>
      <c r="EW96" t="b">
        <v>0</v>
      </c>
      <c r="EX96">
        <v>0.01</v>
      </c>
      <c r="EZ96">
        <v>0</v>
      </c>
      <c r="FA96">
        <v>0</v>
      </c>
      <c r="FC96">
        <v>50</v>
      </c>
      <c r="FD96">
        <v>6</v>
      </c>
      <c r="FF96">
        <v>0</v>
      </c>
      <c r="FG96">
        <v>0</v>
      </c>
      <c r="FI96">
        <v>0</v>
      </c>
      <c r="FJ96">
        <v>12</v>
      </c>
      <c r="FL96">
        <v>4.6257000000000001</v>
      </c>
      <c r="FM96">
        <v>0</v>
      </c>
      <c r="FO96" t="s">
        <v>8874</v>
      </c>
    </row>
    <row r="97" spans="1:171" x14ac:dyDescent="0.25">
      <c r="A97" t="s">
        <v>10770</v>
      </c>
      <c r="B97" t="str">
        <f t="shared" si="145"/>
        <v/>
      </c>
      <c r="C97" t="str">
        <f t="shared" si="146"/>
        <v/>
      </c>
      <c r="D97" t="str">
        <f t="shared" si="147"/>
        <v/>
      </c>
      <c r="E97" t="str">
        <f t="shared" si="148"/>
        <v/>
      </c>
      <c r="F97" t="str">
        <f t="shared" si="149"/>
        <v/>
      </c>
      <c r="G97" t="str">
        <f t="shared" si="150"/>
        <v/>
      </c>
      <c r="H97" t="str">
        <f t="shared" si="151"/>
        <v/>
      </c>
      <c r="I97" t="str">
        <f t="shared" si="152"/>
        <v/>
      </c>
      <c r="J97" t="str">
        <f t="shared" si="153"/>
        <v/>
      </c>
      <c r="K97" t="str">
        <f t="shared" si="154"/>
        <v/>
      </c>
      <c r="L97" t="str">
        <f t="shared" si="155"/>
        <v/>
      </c>
      <c r="M97" t="str">
        <f t="shared" si="156"/>
        <v/>
      </c>
      <c r="N97" t="str">
        <f t="shared" si="157"/>
        <v/>
      </c>
      <c r="O97" t="str">
        <f t="shared" si="158"/>
        <v/>
      </c>
      <c r="P97" t="str">
        <f t="shared" si="159"/>
        <v/>
      </c>
      <c r="Q97" t="str">
        <f t="shared" si="160"/>
        <v/>
      </c>
      <c r="R97" t="str">
        <f t="shared" si="161"/>
        <v/>
      </c>
      <c r="S97" t="str">
        <f t="shared" si="162"/>
        <v/>
      </c>
      <c r="T97" t="str">
        <f t="shared" si="163"/>
        <v/>
      </c>
      <c r="U97" t="str">
        <f t="shared" si="164"/>
        <v/>
      </c>
      <c r="V97" t="str">
        <f t="shared" si="165"/>
        <v/>
      </c>
      <c r="W97" t="str">
        <f t="shared" si="166"/>
        <v/>
      </c>
      <c r="X97" t="str">
        <f t="shared" si="167"/>
        <v/>
      </c>
      <c r="Y97" t="str">
        <f t="shared" si="168"/>
        <v/>
      </c>
      <c r="Z97" t="str">
        <f t="shared" si="169"/>
        <v/>
      </c>
      <c r="AA97" t="str">
        <f t="shared" si="170"/>
        <v/>
      </c>
      <c r="AB97" t="str">
        <f t="shared" si="171"/>
        <v/>
      </c>
      <c r="AC97" t="str">
        <f t="shared" si="172"/>
        <v/>
      </c>
      <c r="AD97" t="str">
        <f t="shared" si="173"/>
        <v/>
      </c>
      <c r="AE97" t="str">
        <f t="shared" si="174"/>
        <v/>
      </c>
      <c r="AF97" t="str">
        <f t="shared" si="175"/>
        <v/>
      </c>
      <c r="AG97" t="str">
        <f t="shared" si="176"/>
        <v/>
      </c>
      <c r="AH97" t="str">
        <f t="shared" si="177"/>
        <v/>
      </c>
      <c r="AI97" t="str">
        <f t="shared" si="178"/>
        <v/>
      </c>
      <c r="AJ97" t="str">
        <f t="shared" si="179"/>
        <v/>
      </c>
      <c r="AK97" t="str">
        <f t="shared" si="180"/>
        <v/>
      </c>
      <c r="AL97" t="b">
        <f t="shared" si="181"/>
        <v>1</v>
      </c>
      <c r="AM97" t="b">
        <f t="shared" si="182"/>
        <v>0</v>
      </c>
      <c r="AN97" t="b">
        <f t="shared" si="183"/>
        <v>1</v>
      </c>
      <c r="AO97">
        <f t="shared" si="184"/>
        <v>1</v>
      </c>
      <c r="AP97" t="str">
        <f t="shared" si="185"/>
        <v/>
      </c>
      <c r="AQ97" t="str">
        <f t="shared" si="186"/>
        <v/>
      </c>
      <c r="AR97" t="str">
        <f t="shared" si="187"/>
        <v/>
      </c>
      <c r="AS97" t="str">
        <f t="shared" si="188"/>
        <v/>
      </c>
      <c r="AT97" t="str">
        <f t="shared" si="189"/>
        <v/>
      </c>
      <c r="AU97" t="str">
        <f t="shared" si="190"/>
        <v/>
      </c>
      <c r="AV97" t="str">
        <f t="shared" si="191"/>
        <v/>
      </c>
      <c r="AW97" t="str">
        <f t="shared" si="192"/>
        <v/>
      </c>
      <c r="AX97" t="str">
        <f t="shared" si="193"/>
        <v/>
      </c>
      <c r="AY97" t="str">
        <f t="shared" si="194"/>
        <v/>
      </c>
      <c r="AZ97" t="str">
        <f t="shared" si="195"/>
        <v/>
      </c>
      <c r="BA97" t="str">
        <f t="shared" si="196"/>
        <v/>
      </c>
      <c r="BB97" t="str">
        <f t="shared" si="197"/>
        <v/>
      </c>
      <c r="BC97" t="str">
        <f t="shared" si="198"/>
        <v/>
      </c>
      <c r="BD97" t="str">
        <f t="shared" si="199"/>
        <v/>
      </c>
      <c r="BE97" t="str">
        <f t="shared" si="200"/>
        <v/>
      </c>
      <c r="BF97" t="b">
        <f t="shared" si="201"/>
        <v>1</v>
      </c>
      <c r="BG97" t="b">
        <f t="shared" si="202"/>
        <v>0</v>
      </c>
      <c r="BH97" t="b">
        <f t="shared" si="203"/>
        <v>0</v>
      </c>
      <c r="BI97">
        <f t="shared" si="204"/>
        <v>0.01</v>
      </c>
      <c r="BJ97" t="str">
        <f t="shared" si="205"/>
        <v/>
      </c>
      <c r="BK97" t="str">
        <f t="shared" si="206"/>
        <v/>
      </c>
      <c r="BL97" t="str">
        <f t="shared" si="207"/>
        <v/>
      </c>
      <c r="BM97" t="str">
        <f t="shared" si="208"/>
        <v/>
      </c>
      <c r="BN97" t="str">
        <f t="shared" si="209"/>
        <v/>
      </c>
      <c r="BO97" t="str">
        <f t="shared" si="210"/>
        <v/>
      </c>
      <c r="BP97" t="str">
        <f t="shared" si="211"/>
        <v/>
      </c>
      <c r="BQ97" t="str">
        <f t="shared" si="212"/>
        <v/>
      </c>
      <c r="BR97" t="str">
        <f t="shared" si="213"/>
        <v/>
      </c>
      <c r="BS97" t="str">
        <f t="shared" si="214"/>
        <v/>
      </c>
      <c r="BT97" t="str">
        <f t="shared" si="215"/>
        <v/>
      </c>
      <c r="BU97" t="str">
        <f t="shared" si="216"/>
        <v/>
      </c>
      <c r="BV97" t="str">
        <f t="shared" si="217"/>
        <v/>
      </c>
      <c r="BW97" t="str">
        <f t="shared" si="218"/>
        <v/>
      </c>
      <c r="BX97" t="str">
        <f t="shared" si="219"/>
        <v/>
      </c>
      <c r="BY97" t="str">
        <f t="shared" si="220"/>
        <v/>
      </c>
      <c r="BZ97" t="str">
        <f t="shared" si="221"/>
        <v/>
      </c>
      <c r="CA97" t="str">
        <f t="shared" si="222"/>
        <v/>
      </c>
      <c r="CB97" t="str">
        <f t="shared" si="223"/>
        <v/>
      </c>
      <c r="CC97" t="str">
        <f t="shared" si="224"/>
        <v/>
      </c>
      <c r="CD97" t="str">
        <f t="shared" si="225"/>
        <v/>
      </c>
      <c r="CE97" t="str">
        <f t="shared" si="226"/>
        <v/>
      </c>
      <c r="CF97" t="str">
        <f t="shared" si="227"/>
        <v/>
      </c>
      <c r="CG97" t="str">
        <f t="shared" si="228"/>
        <v/>
      </c>
      <c r="CH97" t="str">
        <f t="shared" si="229"/>
        <v/>
      </c>
      <c r="CI97" t="str">
        <f t="shared" si="230"/>
        <v/>
      </c>
      <c r="CJ97" t="str">
        <f t="shared" si="231"/>
        <v/>
      </c>
      <c r="CK97" t="str">
        <f t="shared" si="232"/>
        <v/>
      </c>
      <c r="CL97" t="str">
        <f t="shared" si="233"/>
        <v/>
      </c>
      <c r="CM97" t="str">
        <f t="shared" si="234"/>
        <v/>
      </c>
      <c r="CN97" t="str">
        <f t="shared" si="235"/>
        <v/>
      </c>
      <c r="CO97" t="str">
        <f t="shared" si="236"/>
        <v/>
      </c>
      <c r="CP97" t="str">
        <f t="shared" si="237"/>
        <v/>
      </c>
      <c r="CQ97" t="str">
        <f t="shared" si="238"/>
        <v/>
      </c>
      <c r="CR97" t="str">
        <f t="shared" si="239"/>
        <v/>
      </c>
      <c r="CS97" t="str">
        <f t="shared" si="240"/>
        <v/>
      </c>
      <c r="CT97" t="str">
        <f t="shared" si="241"/>
        <v/>
      </c>
      <c r="CU97" t="str">
        <f t="shared" si="242"/>
        <v/>
      </c>
      <c r="CV97" t="str">
        <f t="shared" si="243"/>
        <v/>
      </c>
      <c r="CW97" t="str">
        <f t="shared" si="244"/>
        <v/>
      </c>
      <c r="CX97" t="str">
        <f t="shared" si="245"/>
        <v/>
      </c>
      <c r="CY97" t="str">
        <f t="shared" si="246"/>
        <v/>
      </c>
      <c r="CZ97" t="str">
        <f t="shared" si="247"/>
        <v/>
      </c>
      <c r="DA97" t="str">
        <f t="shared" si="248"/>
        <v/>
      </c>
      <c r="DB97" t="str">
        <f t="shared" si="249"/>
        <v/>
      </c>
      <c r="DC97" t="str">
        <f t="shared" si="250"/>
        <v/>
      </c>
      <c r="DD97" t="str">
        <f t="shared" si="251"/>
        <v/>
      </c>
      <c r="DE97" t="str">
        <f t="shared" si="252"/>
        <v/>
      </c>
      <c r="DF97" t="str">
        <f t="shared" si="253"/>
        <v/>
      </c>
      <c r="DG97" t="str">
        <f t="shared" si="254"/>
        <v/>
      </c>
      <c r="DH97" t="str">
        <f t="shared" si="255"/>
        <v/>
      </c>
      <c r="DI97" t="str">
        <f t="shared" si="256"/>
        <v/>
      </c>
      <c r="DJ97" t="str">
        <f t="shared" si="257"/>
        <v/>
      </c>
      <c r="DK97" t="str">
        <f t="shared" si="258"/>
        <v/>
      </c>
      <c r="DL97" t="str">
        <f t="shared" si="259"/>
        <v/>
      </c>
      <c r="DM97" t="str">
        <f t="shared" si="260"/>
        <v/>
      </c>
      <c r="DN97" t="b">
        <f t="shared" si="261"/>
        <v>1</v>
      </c>
      <c r="DO97" t="b">
        <f t="shared" si="262"/>
        <v>1</v>
      </c>
      <c r="DP97" t="b">
        <f t="shared" si="263"/>
        <v>1</v>
      </c>
      <c r="DQ97">
        <f t="shared" si="264"/>
        <v>2.5000000000000001E-5</v>
      </c>
      <c r="DR97" t="str">
        <f t="shared" si="265"/>
        <v/>
      </c>
      <c r="DS97" t="str">
        <f t="shared" si="266"/>
        <v/>
      </c>
      <c r="DT97" t="str">
        <f t="shared" si="267"/>
        <v/>
      </c>
      <c r="DU97" t="str">
        <f t="shared" si="268"/>
        <v/>
      </c>
      <c r="DV97" t="str">
        <f t="shared" si="269"/>
        <v/>
      </c>
      <c r="DW97" t="str">
        <f t="shared" si="270"/>
        <v/>
      </c>
      <c r="DX97" t="str">
        <f t="shared" si="271"/>
        <v/>
      </c>
      <c r="DY97" t="str">
        <f t="shared" si="272"/>
        <v/>
      </c>
      <c r="EA97" t="str">
        <f t="shared" si="273"/>
        <v/>
      </c>
      <c r="EB97" t="str">
        <f t="shared" si="274"/>
        <v/>
      </c>
      <c r="EC97" t="str">
        <f t="shared" si="275"/>
        <v/>
      </c>
      <c r="ED97" t="str">
        <f t="shared" si="276"/>
        <v/>
      </c>
      <c r="EE97" t="str">
        <f t="shared" si="277"/>
        <v/>
      </c>
      <c r="EF97" t="str">
        <f t="shared" si="278"/>
        <v/>
      </c>
      <c r="EG97" t="str">
        <f t="shared" si="279"/>
        <v/>
      </c>
      <c r="EH97" t="str">
        <f t="shared" si="280"/>
        <v/>
      </c>
      <c r="EI97" t="str">
        <f t="shared" si="281"/>
        <v/>
      </c>
      <c r="EJ97" t="str">
        <f t="shared" si="282"/>
        <v/>
      </c>
      <c r="EK97" t="str">
        <f t="shared" si="283"/>
        <v/>
      </c>
      <c r="EL97" t="str">
        <f t="shared" si="284"/>
        <v/>
      </c>
      <c r="EM97" t="str">
        <f t="shared" si="285"/>
        <v/>
      </c>
      <c r="EN97" t="str">
        <f t="shared" si="286"/>
        <v/>
      </c>
      <c r="EO97" t="str">
        <f t="shared" si="287"/>
        <v/>
      </c>
      <c r="EP97" t="str">
        <f t="shared" si="288"/>
        <v/>
      </c>
      <c r="ER97" t="str">
        <f t="shared" si="289"/>
        <v>25A-001.07.05.04.01.A.02Keren 81-100% functieverlies</v>
      </c>
      <c r="ES97" t="s">
        <v>10757</v>
      </c>
      <c r="ET97" t="b">
        <v>1</v>
      </c>
      <c r="EU97" t="s">
        <v>85</v>
      </c>
      <c r="EV97" t="b">
        <v>0</v>
      </c>
      <c r="EW97" t="b">
        <v>0</v>
      </c>
      <c r="EX97">
        <v>1</v>
      </c>
      <c r="EZ97">
        <v>0</v>
      </c>
      <c r="FA97">
        <v>0</v>
      </c>
      <c r="FC97">
        <v>125</v>
      </c>
      <c r="FD97">
        <v>6</v>
      </c>
      <c r="FF97">
        <v>0</v>
      </c>
      <c r="FG97">
        <v>0</v>
      </c>
      <c r="FI97">
        <v>0</v>
      </c>
      <c r="FJ97">
        <v>24</v>
      </c>
      <c r="FL97">
        <v>180.79239999999999</v>
      </c>
      <c r="FM97">
        <v>0.57579999999999998</v>
      </c>
      <c r="FO97" t="s">
        <v>85</v>
      </c>
    </row>
    <row r="98" spans="1:171" x14ac:dyDescent="0.25">
      <c r="A98" t="s">
        <v>10772</v>
      </c>
      <c r="B98" t="str">
        <f t="shared" si="145"/>
        <v/>
      </c>
      <c r="C98" t="str">
        <f t="shared" si="146"/>
        <v/>
      </c>
      <c r="D98" t="str">
        <f t="shared" si="147"/>
        <v/>
      </c>
      <c r="E98" t="str">
        <f t="shared" si="148"/>
        <v/>
      </c>
      <c r="F98" t="str">
        <f t="shared" si="149"/>
        <v/>
      </c>
      <c r="G98" t="str">
        <f t="shared" si="150"/>
        <v/>
      </c>
      <c r="H98" t="str">
        <f t="shared" si="151"/>
        <v/>
      </c>
      <c r="I98" t="str">
        <f t="shared" si="152"/>
        <v/>
      </c>
      <c r="J98" t="str">
        <f t="shared" si="153"/>
        <v/>
      </c>
      <c r="K98" t="str">
        <f t="shared" si="154"/>
        <v/>
      </c>
      <c r="L98" t="str">
        <f t="shared" si="155"/>
        <v/>
      </c>
      <c r="M98" t="str">
        <f t="shared" si="156"/>
        <v/>
      </c>
      <c r="N98" t="str">
        <f t="shared" si="157"/>
        <v/>
      </c>
      <c r="O98" t="str">
        <f t="shared" si="158"/>
        <v/>
      </c>
      <c r="P98" t="str">
        <f t="shared" si="159"/>
        <v/>
      </c>
      <c r="Q98" t="str">
        <f t="shared" si="160"/>
        <v/>
      </c>
      <c r="R98" t="str">
        <f t="shared" si="161"/>
        <v/>
      </c>
      <c r="S98" t="str">
        <f t="shared" si="162"/>
        <v/>
      </c>
      <c r="T98" t="str">
        <f t="shared" si="163"/>
        <v/>
      </c>
      <c r="U98" t="str">
        <f t="shared" si="164"/>
        <v/>
      </c>
      <c r="V98" t="str">
        <f t="shared" si="165"/>
        <v/>
      </c>
      <c r="W98" t="str">
        <f t="shared" si="166"/>
        <v/>
      </c>
      <c r="X98" t="str">
        <f t="shared" si="167"/>
        <v/>
      </c>
      <c r="Y98" t="str">
        <f t="shared" si="168"/>
        <v/>
      </c>
      <c r="Z98" t="str">
        <f t="shared" si="169"/>
        <v/>
      </c>
      <c r="AA98" t="str">
        <f t="shared" si="170"/>
        <v/>
      </c>
      <c r="AB98" t="str">
        <f t="shared" si="171"/>
        <v/>
      </c>
      <c r="AC98" t="str">
        <f t="shared" si="172"/>
        <v/>
      </c>
      <c r="AD98" t="str">
        <f t="shared" si="173"/>
        <v/>
      </c>
      <c r="AE98" t="str">
        <f t="shared" si="174"/>
        <v/>
      </c>
      <c r="AF98" t="str">
        <f t="shared" si="175"/>
        <v/>
      </c>
      <c r="AG98" t="str">
        <f t="shared" si="176"/>
        <v/>
      </c>
      <c r="AH98" t="str">
        <f t="shared" si="177"/>
        <v/>
      </c>
      <c r="AI98" t="str">
        <f t="shared" si="178"/>
        <v/>
      </c>
      <c r="AJ98" t="str">
        <f t="shared" si="179"/>
        <v/>
      </c>
      <c r="AK98" t="str">
        <f t="shared" si="180"/>
        <v/>
      </c>
      <c r="AL98" t="b">
        <f t="shared" si="181"/>
        <v>1</v>
      </c>
      <c r="AM98" t="b">
        <f t="shared" si="182"/>
        <v>0</v>
      </c>
      <c r="AN98" t="b">
        <f t="shared" si="183"/>
        <v>0</v>
      </c>
      <c r="AO98">
        <f t="shared" si="184"/>
        <v>0.1</v>
      </c>
      <c r="AP98" t="str">
        <f t="shared" si="185"/>
        <v/>
      </c>
      <c r="AQ98" t="str">
        <f t="shared" si="186"/>
        <v/>
      </c>
      <c r="AR98" t="str">
        <f t="shared" si="187"/>
        <v/>
      </c>
      <c r="AS98" t="str">
        <f t="shared" si="188"/>
        <v/>
      </c>
      <c r="AT98" t="str">
        <f t="shared" si="189"/>
        <v/>
      </c>
      <c r="AU98" t="str">
        <f t="shared" si="190"/>
        <v/>
      </c>
      <c r="AV98" t="str">
        <f t="shared" si="191"/>
        <v/>
      </c>
      <c r="AW98" t="str">
        <f t="shared" si="192"/>
        <v/>
      </c>
      <c r="AX98" t="str">
        <f t="shared" si="193"/>
        <v/>
      </c>
      <c r="AY98" t="str">
        <f t="shared" si="194"/>
        <v/>
      </c>
      <c r="AZ98" t="str">
        <f t="shared" si="195"/>
        <v/>
      </c>
      <c r="BA98" t="str">
        <f t="shared" si="196"/>
        <v/>
      </c>
      <c r="BB98" t="str">
        <f t="shared" si="197"/>
        <v/>
      </c>
      <c r="BC98" t="str">
        <f t="shared" si="198"/>
        <v/>
      </c>
      <c r="BD98" t="str">
        <f t="shared" si="199"/>
        <v/>
      </c>
      <c r="BE98" t="str">
        <f t="shared" si="200"/>
        <v/>
      </c>
      <c r="BF98" t="b">
        <f t="shared" si="201"/>
        <v>1</v>
      </c>
      <c r="BG98" t="b">
        <f t="shared" si="202"/>
        <v>0</v>
      </c>
      <c r="BH98" t="b">
        <f t="shared" si="203"/>
        <v>0</v>
      </c>
      <c r="BI98">
        <f t="shared" si="204"/>
        <v>0.01</v>
      </c>
      <c r="BJ98" t="str">
        <f t="shared" si="205"/>
        <v/>
      </c>
      <c r="BK98" t="str">
        <f t="shared" si="206"/>
        <v/>
      </c>
      <c r="BL98" t="str">
        <f t="shared" si="207"/>
        <v/>
      </c>
      <c r="BM98" t="str">
        <f t="shared" si="208"/>
        <v/>
      </c>
      <c r="BN98" t="str">
        <f t="shared" si="209"/>
        <v/>
      </c>
      <c r="BO98" t="str">
        <f t="shared" si="210"/>
        <v/>
      </c>
      <c r="BP98" t="str">
        <f t="shared" si="211"/>
        <v/>
      </c>
      <c r="BQ98" t="str">
        <f t="shared" si="212"/>
        <v/>
      </c>
      <c r="BR98" t="str">
        <f t="shared" si="213"/>
        <v/>
      </c>
      <c r="BS98" t="str">
        <f t="shared" si="214"/>
        <v/>
      </c>
      <c r="BT98" t="str">
        <f t="shared" si="215"/>
        <v/>
      </c>
      <c r="BU98" t="str">
        <f t="shared" si="216"/>
        <v/>
      </c>
      <c r="BV98" t="str">
        <f t="shared" si="217"/>
        <v/>
      </c>
      <c r="BW98" t="str">
        <f t="shared" si="218"/>
        <v/>
      </c>
      <c r="BX98" t="str">
        <f t="shared" si="219"/>
        <v/>
      </c>
      <c r="BY98" t="str">
        <f t="shared" si="220"/>
        <v/>
      </c>
      <c r="BZ98" t="str">
        <f t="shared" si="221"/>
        <v/>
      </c>
      <c r="CA98" t="str">
        <f t="shared" si="222"/>
        <v/>
      </c>
      <c r="CB98" t="str">
        <f t="shared" si="223"/>
        <v/>
      </c>
      <c r="CC98" t="str">
        <f t="shared" si="224"/>
        <v/>
      </c>
      <c r="CD98" t="str">
        <f t="shared" si="225"/>
        <v/>
      </c>
      <c r="CE98" t="str">
        <f t="shared" si="226"/>
        <v/>
      </c>
      <c r="CF98" t="str">
        <f t="shared" si="227"/>
        <v/>
      </c>
      <c r="CG98" t="str">
        <f t="shared" si="228"/>
        <v/>
      </c>
      <c r="CH98" t="str">
        <f t="shared" si="229"/>
        <v/>
      </c>
      <c r="CI98" t="str">
        <f t="shared" si="230"/>
        <v/>
      </c>
      <c r="CJ98" t="str">
        <f t="shared" si="231"/>
        <v/>
      </c>
      <c r="CK98" t="str">
        <f t="shared" si="232"/>
        <v/>
      </c>
      <c r="CL98" t="str">
        <f t="shared" si="233"/>
        <v/>
      </c>
      <c r="CM98" t="str">
        <f t="shared" si="234"/>
        <v/>
      </c>
      <c r="CN98" t="str">
        <f t="shared" si="235"/>
        <v/>
      </c>
      <c r="CO98" t="str">
        <f t="shared" si="236"/>
        <v/>
      </c>
      <c r="CP98" t="str">
        <f t="shared" si="237"/>
        <v/>
      </c>
      <c r="CQ98" t="str">
        <f t="shared" si="238"/>
        <v/>
      </c>
      <c r="CR98" t="str">
        <f t="shared" si="239"/>
        <v/>
      </c>
      <c r="CS98" t="str">
        <f t="shared" si="240"/>
        <v/>
      </c>
      <c r="CT98" t="str">
        <f t="shared" si="241"/>
        <v/>
      </c>
      <c r="CU98" t="str">
        <f t="shared" si="242"/>
        <v/>
      </c>
      <c r="CV98" t="str">
        <f t="shared" si="243"/>
        <v/>
      </c>
      <c r="CW98" t="str">
        <f t="shared" si="244"/>
        <v/>
      </c>
      <c r="CX98" t="str">
        <f t="shared" si="245"/>
        <v/>
      </c>
      <c r="CY98" t="str">
        <f t="shared" si="246"/>
        <v/>
      </c>
      <c r="CZ98" t="str">
        <f t="shared" si="247"/>
        <v/>
      </c>
      <c r="DA98" t="str">
        <f t="shared" si="248"/>
        <v/>
      </c>
      <c r="DB98" t="str">
        <f t="shared" si="249"/>
        <v/>
      </c>
      <c r="DC98" t="str">
        <f t="shared" si="250"/>
        <v/>
      </c>
      <c r="DD98" t="str">
        <f t="shared" si="251"/>
        <v/>
      </c>
      <c r="DE98" t="str">
        <f t="shared" si="252"/>
        <v/>
      </c>
      <c r="DF98" t="str">
        <f t="shared" si="253"/>
        <v/>
      </c>
      <c r="DG98" t="str">
        <f t="shared" si="254"/>
        <v/>
      </c>
      <c r="DH98" t="str">
        <f t="shared" si="255"/>
        <v/>
      </c>
      <c r="DI98" t="str">
        <f t="shared" si="256"/>
        <v/>
      </c>
      <c r="DJ98" t="str">
        <f t="shared" si="257"/>
        <v/>
      </c>
      <c r="DK98" t="str">
        <f t="shared" si="258"/>
        <v/>
      </c>
      <c r="DL98" t="str">
        <f t="shared" si="259"/>
        <v/>
      </c>
      <c r="DM98" t="str">
        <f t="shared" si="260"/>
        <v/>
      </c>
      <c r="DN98" t="b">
        <f t="shared" si="261"/>
        <v>1</v>
      </c>
      <c r="DO98" t="b">
        <f t="shared" si="262"/>
        <v>1</v>
      </c>
      <c r="DP98" t="b">
        <f t="shared" si="263"/>
        <v>1</v>
      </c>
      <c r="DQ98">
        <f t="shared" si="264"/>
        <v>2.5000000000000001E-5</v>
      </c>
      <c r="DR98" t="str">
        <f t="shared" si="265"/>
        <v/>
      </c>
      <c r="DS98" t="str">
        <f t="shared" si="266"/>
        <v/>
      </c>
      <c r="DT98" t="str">
        <f t="shared" si="267"/>
        <v/>
      </c>
      <c r="DU98" t="str">
        <f t="shared" si="268"/>
        <v/>
      </c>
      <c r="DV98" t="str">
        <f t="shared" si="269"/>
        <v/>
      </c>
      <c r="DW98" t="str">
        <f t="shared" si="270"/>
        <v/>
      </c>
      <c r="DX98" t="str">
        <f t="shared" si="271"/>
        <v/>
      </c>
      <c r="DY98" t="str">
        <f t="shared" si="272"/>
        <v/>
      </c>
      <c r="EA98" t="str">
        <f t="shared" si="273"/>
        <v/>
      </c>
      <c r="EB98" t="str">
        <f t="shared" si="274"/>
        <v/>
      </c>
      <c r="EC98" t="str">
        <f t="shared" si="275"/>
        <v/>
      </c>
      <c r="ED98" t="str">
        <f t="shared" si="276"/>
        <v/>
      </c>
      <c r="EE98" t="str">
        <f t="shared" si="277"/>
        <v/>
      </c>
      <c r="EF98" t="str">
        <f t="shared" si="278"/>
        <v/>
      </c>
      <c r="EG98" t="str">
        <f t="shared" si="279"/>
        <v/>
      </c>
      <c r="EH98" t="str">
        <f t="shared" si="280"/>
        <v/>
      </c>
      <c r="EI98" t="str">
        <f t="shared" si="281"/>
        <v/>
      </c>
      <c r="EJ98" t="str">
        <f t="shared" si="282"/>
        <v/>
      </c>
      <c r="EK98" t="str">
        <f t="shared" si="283"/>
        <v/>
      </c>
      <c r="EL98" t="str">
        <f t="shared" si="284"/>
        <v/>
      </c>
      <c r="EM98" t="str">
        <f t="shared" si="285"/>
        <v/>
      </c>
      <c r="EN98" t="str">
        <f t="shared" si="286"/>
        <v/>
      </c>
      <c r="EO98" t="str">
        <f t="shared" si="287"/>
        <v/>
      </c>
      <c r="EP98" t="str">
        <f t="shared" si="288"/>
        <v/>
      </c>
      <c r="ER98" t="str">
        <f t="shared" si="289"/>
        <v>25A-001.07.05.04.01.A.02VGM - Effect 3</v>
      </c>
      <c r="ES98" t="s">
        <v>10757</v>
      </c>
      <c r="ET98" t="b">
        <v>1</v>
      </c>
      <c r="EU98" t="s">
        <v>79</v>
      </c>
      <c r="EV98" t="b">
        <v>0</v>
      </c>
      <c r="EW98" t="b">
        <v>0</v>
      </c>
      <c r="EX98">
        <v>0.1</v>
      </c>
      <c r="EZ98">
        <v>0</v>
      </c>
      <c r="FA98">
        <v>0</v>
      </c>
      <c r="FC98">
        <v>125</v>
      </c>
      <c r="FD98">
        <v>6</v>
      </c>
      <c r="FF98">
        <v>0</v>
      </c>
      <c r="FG98">
        <v>0</v>
      </c>
      <c r="FI98">
        <v>0</v>
      </c>
      <c r="FJ98">
        <v>24</v>
      </c>
      <c r="FL98">
        <v>180.79239999999999</v>
      </c>
      <c r="FM98">
        <v>0.57579999999999998</v>
      </c>
      <c r="FO98" t="s">
        <v>8886</v>
      </c>
    </row>
    <row r="99" spans="1:171" x14ac:dyDescent="0.25">
      <c r="A99" t="s">
        <v>10823</v>
      </c>
      <c r="B99" t="str">
        <f t="shared" si="145"/>
        <v/>
      </c>
      <c r="C99" t="str">
        <f t="shared" si="146"/>
        <v/>
      </c>
      <c r="D99" t="str">
        <f t="shared" si="147"/>
        <v/>
      </c>
      <c r="E99" t="str">
        <f t="shared" si="148"/>
        <v/>
      </c>
      <c r="F99" t="str">
        <f t="shared" si="149"/>
        <v/>
      </c>
      <c r="G99" t="str">
        <f t="shared" si="150"/>
        <v/>
      </c>
      <c r="H99" t="str">
        <f t="shared" si="151"/>
        <v/>
      </c>
      <c r="I99" t="str">
        <f t="shared" si="152"/>
        <v/>
      </c>
      <c r="J99" t="str">
        <f t="shared" si="153"/>
        <v/>
      </c>
      <c r="K99" t="str">
        <f t="shared" si="154"/>
        <v/>
      </c>
      <c r="L99" t="str">
        <f t="shared" si="155"/>
        <v/>
      </c>
      <c r="M99" t="str">
        <f t="shared" si="156"/>
        <v/>
      </c>
      <c r="N99" t="str">
        <f t="shared" si="157"/>
        <v/>
      </c>
      <c r="O99" t="str">
        <f t="shared" si="158"/>
        <v/>
      </c>
      <c r="P99" t="str">
        <f t="shared" si="159"/>
        <v/>
      </c>
      <c r="Q99" t="str">
        <f t="shared" si="160"/>
        <v/>
      </c>
      <c r="R99" t="str">
        <f t="shared" si="161"/>
        <v/>
      </c>
      <c r="S99" t="str">
        <f t="shared" si="162"/>
        <v/>
      </c>
      <c r="T99" t="str">
        <f t="shared" si="163"/>
        <v/>
      </c>
      <c r="U99" t="str">
        <f t="shared" si="164"/>
        <v/>
      </c>
      <c r="V99" t="b">
        <f t="shared" si="165"/>
        <v>1</v>
      </c>
      <c r="W99" t="b">
        <f t="shared" si="166"/>
        <v>0</v>
      </c>
      <c r="X99" t="b">
        <f t="shared" si="167"/>
        <v>0</v>
      </c>
      <c r="Y99">
        <f t="shared" si="168"/>
        <v>0.01</v>
      </c>
      <c r="Z99" t="str">
        <f t="shared" si="169"/>
        <v/>
      </c>
      <c r="AA99" t="str">
        <f t="shared" si="170"/>
        <v/>
      </c>
      <c r="AB99" t="str">
        <f t="shared" si="171"/>
        <v/>
      </c>
      <c r="AC99" t="str">
        <f t="shared" si="172"/>
        <v/>
      </c>
      <c r="AD99" t="str">
        <f t="shared" si="173"/>
        <v/>
      </c>
      <c r="AE99" t="str">
        <f t="shared" si="174"/>
        <v/>
      </c>
      <c r="AF99" t="str">
        <f t="shared" si="175"/>
        <v/>
      </c>
      <c r="AG99" t="str">
        <f t="shared" si="176"/>
        <v/>
      </c>
      <c r="AH99" t="str">
        <f t="shared" si="177"/>
        <v/>
      </c>
      <c r="AI99" t="str">
        <f t="shared" si="178"/>
        <v/>
      </c>
      <c r="AJ99" t="str">
        <f t="shared" si="179"/>
        <v/>
      </c>
      <c r="AK99" t="str">
        <f t="shared" si="180"/>
        <v/>
      </c>
      <c r="AL99" t="str">
        <f t="shared" si="181"/>
        <v/>
      </c>
      <c r="AM99" t="str">
        <f t="shared" si="182"/>
        <v/>
      </c>
      <c r="AN99" t="str">
        <f t="shared" si="183"/>
        <v/>
      </c>
      <c r="AO99" t="str">
        <f t="shared" si="184"/>
        <v/>
      </c>
      <c r="AP99" t="str">
        <f t="shared" si="185"/>
        <v/>
      </c>
      <c r="AQ99" t="str">
        <f t="shared" si="186"/>
        <v/>
      </c>
      <c r="AR99" t="str">
        <f t="shared" si="187"/>
        <v/>
      </c>
      <c r="AS99" t="str">
        <f t="shared" si="188"/>
        <v/>
      </c>
      <c r="AT99" t="str">
        <f t="shared" si="189"/>
        <v/>
      </c>
      <c r="AU99" t="str">
        <f t="shared" si="190"/>
        <v/>
      </c>
      <c r="AV99" t="str">
        <f t="shared" si="191"/>
        <v/>
      </c>
      <c r="AW99" t="str">
        <f t="shared" si="192"/>
        <v/>
      </c>
      <c r="AX99" t="str">
        <f t="shared" si="193"/>
        <v/>
      </c>
      <c r="AY99" t="str">
        <f t="shared" si="194"/>
        <v/>
      </c>
      <c r="AZ99" t="str">
        <f t="shared" si="195"/>
        <v/>
      </c>
      <c r="BA99" t="str">
        <f t="shared" si="196"/>
        <v/>
      </c>
      <c r="BB99" t="str">
        <f t="shared" si="197"/>
        <v/>
      </c>
      <c r="BC99" t="str">
        <f t="shared" si="198"/>
        <v/>
      </c>
      <c r="BD99" t="str">
        <f t="shared" si="199"/>
        <v/>
      </c>
      <c r="BE99" t="str">
        <f t="shared" si="200"/>
        <v/>
      </c>
      <c r="BF99" t="b">
        <f t="shared" si="201"/>
        <v>1</v>
      </c>
      <c r="BG99" t="b">
        <f t="shared" si="202"/>
        <v>0</v>
      </c>
      <c r="BH99" t="b">
        <f t="shared" si="203"/>
        <v>0</v>
      </c>
      <c r="BI99">
        <f t="shared" si="204"/>
        <v>0.01</v>
      </c>
      <c r="BJ99" t="str">
        <f t="shared" si="205"/>
        <v/>
      </c>
      <c r="BK99" t="str">
        <f t="shared" si="206"/>
        <v/>
      </c>
      <c r="BL99" t="str">
        <f t="shared" si="207"/>
        <v/>
      </c>
      <c r="BM99" t="str">
        <f t="shared" si="208"/>
        <v/>
      </c>
      <c r="BN99" t="str">
        <f t="shared" si="209"/>
        <v/>
      </c>
      <c r="BO99" t="str">
        <f t="shared" si="210"/>
        <v/>
      </c>
      <c r="BP99" t="str">
        <f t="shared" si="211"/>
        <v/>
      </c>
      <c r="BQ99" t="str">
        <f t="shared" si="212"/>
        <v/>
      </c>
      <c r="BR99" t="str">
        <f t="shared" si="213"/>
        <v/>
      </c>
      <c r="BS99" t="str">
        <f t="shared" si="214"/>
        <v/>
      </c>
      <c r="BT99" t="str">
        <f t="shared" si="215"/>
        <v/>
      </c>
      <c r="BU99" t="str">
        <f t="shared" si="216"/>
        <v/>
      </c>
      <c r="BV99" t="str">
        <f t="shared" si="217"/>
        <v/>
      </c>
      <c r="BW99" t="str">
        <f t="shared" si="218"/>
        <v/>
      </c>
      <c r="BX99" t="str">
        <f t="shared" si="219"/>
        <v/>
      </c>
      <c r="BY99" t="str">
        <f t="shared" si="220"/>
        <v/>
      </c>
      <c r="BZ99" t="str">
        <f t="shared" si="221"/>
        <v/>
      </c>
      <c r="CA99" t="str">
        <f t="shared" si="222"/>
        <v/>
      </c>
      <c r="CB99" t="str">
        <f t="shared" si="223"/>
        <v/>
      </c>
      <c r="CC99" t="str">
        <f t="shared" si="224"/>
        <v/>
      </c>
      <c r="CD99" t="str">
        <f t="shared" si="225"/>
        <v/>
      </c>
      <c r="CE99" t="str">
        <f t="shared" si="226"/>
        <v/>
      </c>
      <c r="CF99" t="str">
        <f t="shared" si="227"/>
        <v/>
      </c>
      <c r="CG99" t="str">
        <f t="shared" si="228"/>
        <v/>
      </c>
      <c r="CH99" t="str">
        <f t="shared" si="229"/>
        <v/>
      </c>
      <c r="CI99" t="str">
        <f t="shared" si="230"/>
        <v/>
      </c>
      <c r="CJ99" t="str">
        <f t="shared" si="231"/>
        <v/>
      </c>
      <c r="CK99" t="str">
        <f t="shared" si="232"/>
        <v/>
      </c>
      <c r="CL99" t="str">
        <f t="shared" si="233"/>
        <v/>
      </c>
      <c r="CM99" t="str">
        <f t="shared" si="234"/>
        <v/>
      </c>
      <c r="CN99" t="str">
        <f t="shared" si="235"/>
        <v/>
      </c>
      <c r="CO99" t="str">
        <f t="shared" si="236"/>
        <v/>
      </c>
      <c r="CP99" t="str">
        <f t="shared" si="237"/>
        <v/>
      </c>
      <c r="CQ99" t="str">
        <f t="shared" si="238"/>
        <v/>
      </c>
      <c r="CR99" t="str">
        <f t="shared" si="239"/>
        <v/>
      </c>
      <c r="CS99" t="str">
        <f t="shared" si="240"/>
        <v/>
      </c>
      <c r="CT99" t="str">
        <f t="shared" si="241"/>
        <v/>
      </c>
      <c r="CU99" t="str">
        <f t="shared" si="242"/>
        <v/>
      </c>
      <c r="CV99" t="str">
        <f t="shared" si="243"/>
        <v/>
      </c>
      <c r="CW99" t="str">
        <f t="shared" si="244"/>
        <v/>
      </c>
      <c r="CX99" t="str">
        <f t="shared" si="245"/>
        <v/>
      </c>
      <c r="CY99" t="str">
        <f t="shared" si="246"/>
        <v/>
      </c>
      <c r="CZ99" t="str">
        <f t="shared" si="247"/>
        <v/>
      </c>
      <c r="DA99" t="str">
        <f t="shared" si="248"/>
        <v/>
      </c>
      <c r="DB99" t="str">
        <f t="shared" si="249"/>
        <v/>
      </c>
      <c r="DC99" t="str">
        <f t="shared" si="250"/>
        <v/>
      </c>
      <c r="DD99" t="str">
        <f t="shared" si="251"/>
        <v/>
      </c>
      <c r="DE99" t="str">
        <f t="shared" si="252"/>
        <v/>
      </c>
      <c r="DF99" t="str">
        <f t="shared" si="253"/>
        <v/>
      </c>
      <c r="DG99" t="str">
        <f t="shared" si="254"/>
        <v/>
      </c>
      <c r="DH99" t="str">
        <f t="shared" si="255"/>
        <v/>
      </c>
      <c r="DI99" t="str">
        <f t="shared" si="256"/>
        <v/>
      </c>
      <c r="DJ99" t="str">
        <f t="shared" si="257"/>
        <v/>
      </c>
      <c r="DK99" t="str">
        <f t="shared" si="258"/>
        <v/>
      </c>
      <c r="DL99" t="str">
        <f t="shared" si="259"/>
        <v/>
      </c>
      <c r="DM99" t="str">
        <f t="shared" si="260"/>
        <v/>
      </c>
      <c r="DN99" t="str">
        <f t="shared" si="261"/>
        <v/>
      </c>
      <c r="DO99" t="str">
        <f t="shared" si="262"/>
        <v/>
      </c>
      <c r="DP99" t="str">
        <f t="shared" si="263"/>
        <v/>
      </c>
      <c r="DQ99" t="str">
        <f t="shared" si="264"/>
        <v/>
      </c>
      <c r="DR99" t="str">
        <f t="shared" si="265"/>
        <v/>
      </c>
      <c r="DS99" t="str">
        <f t="shared" si="266"/>
        <v/>
      </c>
      <c r="DT99" t="str">
        <f t="shared" si="267"/>
        <v/>
      </c>
      <c r="DU99" t="str">
        <f t="shared" si="268"/>
        <v/>
      </c>
      <c r="DV99" t="str">
        <f t="shared" si="269"/>
        <v/>
      </c>
      <c r="DW99" t="str">
        <f t="shared" si="270"/>
        <v/>
      </c>
      <c r="DX99" t="str">
        <f t="shared" si="271"/>
        <v/>
      </c>
      <c r="DY99" t="str">
        <f t="shared" si="272"/>
        <v/>
      </c>
      <c r="EA99" t="str">
        <f t="shared" si="273"/>
        <v/>
      </c>
      <c r="EB99" t="str">
        <f t="shared" si="274"/>
        <v/>
      </c>
      <c r="EC99" t="str">
        <f t="shared" si="275"/>
        <v/>
      </c>
      <c r="ED99" t="str">
        <f t="shared" si="276"/>
        <v/>
      </c>
      <c r="EE99" t="str">
        <f t="shared" si="277"/>
        <v/>
      </c>
      <c r="EF99" t="str">
        <f t="shared" si="278"/>
        <v/>
      </c>
      <c r="EG99" t="str">
        <f t="shared" si="279"/>
        <v/>
      </c>
      <c r="EH99" t="str">
        <f t="shared" si="280"/>
        <v/>
      </c>
      <c r="EI99" t="str">
        <f t="shared" si="281"/>
        <v/>
      </c>
      <c r="EJ99" t="str">
        <f t="shared" si="282"/>
        <v/>
      </c>
      <c r="EK99" t="str">
        <f t="shared" si="283"/>
        <v/>
      </c>
      <c r="EL99" t="str">
        <f t="shared" si="284"/>
        <v/>
      </c>
      <c r="EM99" t="str">
        <f t="shared" si="285"/>
        <v/>
      </c>
      <c r="EN99" t="str">
        <f t="shared" si="286"/>
        <v/>
      </c>
      <c r="EO99" t="str">
        <f t="shared" si="287"/>
        <v/>
      </c>
      <c r="EP99" t="str">
        <f t="shared" si="288"/>
        <v/>
      </c>
      <c r="ER99" t="str">
        <f t="shared" si="289"/>
        <v>25A-001.07.05.04.01.A.02Spuien 0-20% functieverlies</v>
      </c>
      <c r="ES99" t="s">
        <v>10757</v>
      </c>
      <c r="ET99" t="b">
        <v>1</v>
      </c>
      <c r="EU99" t="s">
        <v>89</v>
      </c>
      <c r="EV99" t="b">
        <v>0</v>
      </c>
      <c r="EW99" t="b">
        <v>1</v>
      </c>
      <c r="EX99">
        <v>1</v>
      </c>
      <c r="EZ99">
        <v>0</v>
      </c>
      <c r="FA99">
        <v>0</v>
      </c>
      <c r="FC99">
        <v>0</v>
      </c>
      <c r="FD99">
        <v>0</v>
      </c>
      <c r="FF99">
        <v>0</v>
      </c>
      <c r="FG99">
        <v>0</v>
      </c>
      <c r="FI99">
        <v>0</v>
      </c>
      <c r="FJ99">
        <v>0</v>
      </c>
      <c r="FL99">
        <v>5.0022000000000002</v>
      </c>
      <c r="FM99">
        <v>5.0022000000000002</v>
      </c>
      <c r="FO99" t="s">
        <v>89</v>
      </c>
    </row>
    <row r="100" spans="1:171" x14ac:dyDescent="0.25">
      <c r="A100" t="s">
        <v>10824</v>
      </c>
      <c r="B100" t="str">
        <f t="shared" si="145"/>
        <v/>
      </c>
      <c r="C100" t="str">
        <f t="shared" si="146"/>
        <v/>
      </c>
      <c r="D100" t="str">
        <f t="shared" si="147"/>
        <v/>
      </c>
      <c r="E100" t="str">
        <f t="shared" si="148"/>
        <v/>
      </c>
      <c r="F100" t="str">
        <f t="shared" si="149"/>
        <v/>
      </c>
      <c r="G100" t="str">
        <f t="shared" si="150"/>
        <v/>
      </c>
      <c r="H100" t="str">
        <f t="shared" si="151"/>
        <v/>
      </c>
      <c r="I100" t="str">
        <f t="shared" si="152"/>
        <v/>
      </c>
      <c r="J100" t="str">
        <f t="shared" si="153"/>
        <v/>
      </c>
      <c r="K100" t="str">
        <f t="shared" si="154"/>
        <v/>
      </c>
      <c r="L100" t="str">
        <f t="shared" si="155"/>
        <v/>
      </c>
      <c r="M100" t="str">
        <f t="shared" si="156"/>
        <v/>
      </c>
      <c r="N100" t="str">
        <f t="shared" si="157"/>
        <v/>
      </c>
      <c r="O100" t="str">
        <f t="shared" si="158"/>
        <v/>
      </c>
      <c r="P100" t="str">
        <f t="shared" si="159"/>
        <v/>
      </c>
      <c r="Q100" t="str">
        <f t="shared" si="160"/>
        <v/>
      </c>
      <c r="R100" t="str">
        <f t="shared" si="161"/>
        <v/>
      </c>
      <c r="S100" t="str">
        <f t="shared" si="162"/>
        <v/>
      </c>
      <c r="T100" t="str">
        <f t="shared" si="163"/>
        <v/>
      </c>
      <c r="U100" t="str">
        <f t="shared" si="164"/>
        <v/>
      </c>
      <c r="V100" t="b">
        <f t="shared" si="165"/>
        <v>1</v>
      </c>
      <c r="W100" t="b">
        <f t="shared" si="166"/>
        <v>0</v>
      </c>
      <c r="X100" t="b">
        <f t="shared" si="167"/>
        <v>0</v>
      </c>
      <c r="Y100">
        <f t="shared" si="168"/>
        <v>0.01</v>
      </c>
      <c r="Z100" t="str">
        <f t="shared" si="169"/>
        <v/>
      </c>
      <c r="AA100" t="str">
        <f t="shared" si="170"/>
        <v/>
      </c>
      <c r="AB100" t="str">
        <f t="shared" si="171"/>
        <v/>
      </c>
      <c r="AC100" t="str">
        <f t="shared" si="172"/>
        <v/>
      </c>
      <c r="AD100" t="str">
        <f t="shared" si="173"/>
        <v/>
      </c>
      <c r="AE100" t="str">
        <f t="shared" si="174"/>
        <v/>
      </c>
      <c r="AF100" t="str">
        <f t="shared" si="175"/>
        <v/>
      </c>
      <c r="AG100" t="str">
        <f t="shared" si="176"/>
        <v/>
      </c>
      <c r="AH100" t="str">
        <f t="shared" si="177"/>
        <v/>
      </c>
      <c r="AI100" t="str">
        <f t="shared" si="178"/>
        <v/>
      </c>
      <c r="AJ100" t="str">
        <f t="shared" si="179"/>
        <v/>
      </c>
      <c r="AK100" t="str">
        <f t="shared" si="180"/>
        <v/>
      </c>
      <c r="AL100" t="str">
        <f t="shared" si="181"/>
        <v/>
      </c>
      <c r="AM100" t="str">
        <f t="shared" si="182"/>
        <v/>
      </c>
      <c r="AN100" t="str">
        <f t="shared" si="183"/>
        <v/>
      </c>
      <c r="AO100" t="str">
        <f t="shared" si="184"/>
        <v/>
      </c>
      <c r="AP100" t="str">
        <f t="shared" si="185"/>
        <v/>
      </c>
      <c r="AQ100" t="str">
        <f t="shared" si="186"/>
        <v/>
      </c>
      <c r="AR100" t="str">
        <f t="shared" si="187"/>
        <v/>
      </c>
      <c r="AS100" t="str">
        <f t="shared" si="188"/>
        <v/>
      </c>
      <c r="AT100" t="str">
        <f t="shared" si="189"/>
        <v/>
      </c>
      <c r="AU100" t="str">
        <f t="shared" si="190"/>
        <v/>
      </c>
      <c r="AV100" t="str">
        <f t="shared" si="191"/>
        <v/>
      </c>
      <c r="AW100" t="str">
        <f t="shared" si="192"/>
        <v/>
      </c>
      <c r="AX100" t="str">
        <f t="shared" si="193"/>
        <v/>
      </c>
      <c r="AY100" t="str">
        <f t="shared" si="194"/>
        <v/>
      </c>
      <c r="AZ100" t="str">
        <f t="shared" si="195"/>
        <v/>
      </c>
      <c r="BA100" t="str">
        <f t="shared" si="196"/>
        <v/>
      </c>
      <c r="BB100" t="str">
        <f t="shared" si="197"/>
        <v/>
      </c>
      <c r="BC100" t="str">
        <f t="shared" si="198"/>
        <v/>
      </c>
      <c r="BD100" t="str">
        <f t="shared" si="199"/>
        <v/>
      </c>
      <c r="BE100" t="str">
        <f t="shared" si="200"/>
        <v/>
      </c>
      <c r="BF100" t="b">
        <f t="shared" si="201"/>
        <v>1</v>
      </c>
      <c r="BG100" t="b">
        <f t="shared" si="202"/>
        <v>0</v>
      </c>
      <c r="BH100" t="b">
        <f t="shared" si="203"/>
        <v>0</v>
      </c>
      <c r="BI100">
        <f t="shared" si="204"/>
        <v>0.01</v>
      </c>
      <c r="BJ100" t="str">
        <f t="shared" si="205"/>
        <v/>
      </c>
      <c r="BK100" t="str">
        <f t="shared" si="206"/>
        <v/>
      </c>
      <c r="BL100" t="str">
        <f t="shared" si="207"/>
        <v/>
      </c>
      <c r="BM100" t="str">
        <f t="shared" si="208"/>
        <v/>
      </c>
      <c r="BN100" t="str">
        <f t="shared" si="209"/>
        <v/>
      </c>
      <c r="BO100" t="str">
        <f t="shared" si="210"/>
        <v/>
      </c>
      <c r="BP100" t="str">
        <f t="shared" si="211"/>
        <v/>
      </c>
      <c r="BQ100" t="str">
        <f t="shared" si="212"/>
        <v/>
      </c>
      <c r="BR100" t="str">
        <f t="shared" si="213"/>
        <v/>
      </c>
      <c r="BS100" t="str">
        <f t="shared" si="214"/>
        <v/>
      </c>
      <c r="BT100" t="str">
        <f t="shared" si="215"/>
        <v/>
      </c>
      <c r="BU100" t="str">
        <f t="shared" si="216"/>
        <v/>
      </c>
      <c r="BV100" t="str">
        <f t="shared" si="217"/>
        <v/>
      </c>
      <c r="BW100" t="str">
        <f t="shared" si="218"/>
        <v/>
      </c>
      <c r="BX100" t="str">
        <f t="shared" si="219"/>
        <v/>
      </c>
      <c r="BY100" t="str">
        <f t="shared" si="220"/>
        <v/>
      </c>
      <c r="BZ100" t="str">
        <f t="shared" si="221"/>
        <v/>
      </c>
      <c r="CA100" t="str">
        <f t="shared" si="222"/>
        <v/>
      </c>
      <c r="CB100" t="str">
        <f t="shared" si="223"/>
        <v/>
      </c>
      <c r="CC100" t="str">
        <f t="shared" si="224"/>
        <v/>
      </c>
      <c r="CD100" t="str">
        <f t="shared" si="225"/>
        <v/>
      </c>
      <c r="CE100" t="str">
        <f t="shared" si="226"/>
        <v/>
      </c>
      <c r="CF100" t="str">
        <f t="shared" si="227"/>
        <v/>
      </c>
      <c r="CG100" t="str">
        <f t="shared" si="228"/>
        <v/>
      </c>
      <c r="CH100" t="str">
        <f t="shared" si="229"/>
        <v/>
      </c>
      <c r="CI100" t="str">
        <f t="shared" si="230"/>
        <v/>
      </c>
      <c r="CJ100" t="str">
        <f t="shared" si="231"/>
        <v/>
      </c>
      <c r="CK100" t="str">
        <f t="shared" si="232"/>
        <v/>
      </c>
      <c r="CL100" t="str">
        <f t="shared" si="233"/>
        <v/>
      </c>
      <c r="CM100" t="str">
        <f t="shared" si="234"/>
        <v/>
      </c>
      <c r="CN100" t="str">
        <f t="shared" si="235"/>
        <v/>
      </c>
      <c r="CO100" t="str">
        <f t="shared" si="236"/>
        <v/>
      </c>
      <c r="CP100" t="str">
        <f t="shared" si="237"/>
        <v/>
      </c>
      <c r="CQ100" t="str">
        <f t="shared" si="238"/>
        <v/>
      </c>
      <c r="CR100" t="str">
        <f t="shared" si="239"/>
        <v/>
      </c>
      <c r="CS100" t="str">
        <f t="shared" si="240"/>
        <v/>
      </c>
      <c r="CT100" t="str">
        <f t="shared" si="241"/>
        <v/>
      </c>
      <c r="CU100" t="str">
        <f t="shared" si="242"/>
        <v/>
      </c>
      <c r="CV100" t="str">
        <f t="shared" si="243"/>
        <v/>
      </c>
      <c r="CW100" t="str">
        <f t="shared" si="244"/>
        <v/>
      </c>
      <c r="CX100" t="str">
        <f t="shared" si="245"/>
        <v/>
      </c>
      <c r="CY100" t="str">
        <f t="shared" si="246"/>
        <v/>
      </c>
      <c r="CZ100" t="str">
        <f t="shared" si="247"/>
        <v/>
      </c>
      <c r="DA100" t="str">
        <f t="shared" si="248"/>
        <v/>
      </c>
      <c r="DB100" t="str">
        <f t="shared" si="249"/>
        <v/>
      </c>
      <c r="DC100" t="str">
        <f t="shared" si="250"/>
        <v/>
      </c>
      <c r="DD100" t="str">
        <f t="shared" si="251"/>
        <v/>
      </c>
      <c r="DE100" t="str">
        <f t="shared" si="252"/>
        <v/>
      </c>
      <c r="DF100" t="str">
        <f t="shared" si="253"/>
        <v/>
      </c>
      <c r="DG100" t="str">
        <f t="shared" si="254"/>
        <v/>
      </c>
      <c r="DH100" t="str">
        <f t="shared" si="255"/>
        <v/>
      </c>
      <c r="DI100" t="str">
        <f t="shared" si="256"/>
        <v/>
      </c>
      <c r="DJ100" t="str">
        <f t="shared" si="257"/>
        <v/>
      </c>
      <c r="DK100" t="str">
        <f t="shared" si="258"/>
        <v/>
      </c>
      <c r="DL100" t="str">
        <f t="shared" si="259"/>
        <v/>
      </c>
      <c r="DM100" t="str">
        <f t="shared" si="260"/>
        <v/>
      </c>
      <c r="DN100" t="str">
        <f t="shared" si="261"/>
        <v/>
      </c>
      <c r="DO100" t="str">
        <f t="shared" si="262"/>
        <v/>
      </c>
      <c r="DP100" t="str">
        <f t="shared" si="263"/>
        <v/>
      </c>
      <c r="DQ100" t="str">
        <f t="shared" si="264"/>
        <v/>
      </c>
      <c r="DR100" t="str">
        <f t="shared" si="265"/>
        <v/>
      </c>
      <c r="DS100" t="str">
        <f t="shared" si="266"/>
        <v/>
      </c>
      <c r="DT100" t="str">
        <f t="shared" si="267"/>
        <v/>
      </c>
      <c r="DU100" t="str">
        <f t="shared" si="268"/>
        <v/>
      </c>
      <c r="DV100" t="str">
        <f t="shared" si="269"/>
        <v/>
      </c>
      <c r="DW100" t="str">
        <f t="shared" si="270"/>
        <v/>
      </c>
      <c r="DX100" t="str">
        <f t="shared" si="271"/>
        <v/>
      </c>
      <c r="DY100" t="str">
        <f t="shared" si="272"/>
        <v/>
      </c>
      <c r="EA100" t="str">
        <f t="shared" si="273"/>
        <v/>
      </c>
      <c r="EB100" t="str">
        <f t="shared" si="274"/>
        <v/>
      </c>
      <c r="EC100" t="str">
        <f t="shared" si="275"/>
        <v/>
      </c>
      <c r="ED100" t="str">
        <f t="shared" si="276"/>
        <v/>
      </c>
      <c r="EE100" t="str">
        <f t="shared" si="277"/>
        <v/>
      </c>
      <c r="EF100" t="str">
        <f t="shared" si="278"/>
        <v/>
      </c>
      <c r="EG100" t="str">
        <f t="shared" si="279"/>
        <v/>
      </c>
      <c r="EH100" t="str">
        <f t="shared" si="280"/>
        <v/>
      </c>
      <c r="EI100" t="str">
        <f t="shared" si="281"/>
        <v/>
      </c>
      <c r="EJ100" t="str">
        <f t="shared" si="282"/>
        <v/>
      </c>
      <c r="EK100" t="str">
        <f t="shared" si="283"/>
        <v/>
      </c>
      <c r="EL100" t="str">
        <f t="shared" si="284"/>
        <v/>
      </c>
      <c r="EM100" t="str">
        <f t="shared" si="285"/>
        <v/>
      </c>
      <c r="EN100" t="str">
        <f t="shared" si="286"/>
        <v/>
      </c>
      <c r="EO100" t="str">
        <f t="shared" si="287"/>
        <v/>
      </c>
      <c r="EP100" t="str">
        <f t="shared" si="288"/>
        <v/>
      </c>
      <c r="ER100" t="str">
        <f t="shared" si="289"/>
        <v>25A-001.07.05.04.01.A.03Keren 81-100% functieverlies</v>
      </c>
      <c r="ES100" t="s">
        <v>10758</v>
      </c>
      <c r="ET100" t="b">
        <v>1</v>
      </c>
      <c r="EU100" t="s">
        <v>85</v>
      </c>
      <c r="EV100" t="b">
        <v>0</v>
      </c>
      <c r="EW100" t="b">
        <v>0</v>
      </c>
      <c r="EX100">
        <v>1</v>
      </c>
      <c r="EZ100">
        <v>0</v>
      </c>
      <c r="FA100">
        <v>0</v>
      </c>
      <c r="FC100">
        <v>0</v>
      </c>
      <c r="FD100">
        <v>0</v>
      </c>
      <c r="FF100">
        <v>0</v>
      </c>
      <c r="FG100">
        <v>0</v>
      </c>
      <c r="FI100">
        <v>0</v>
      </c>
      <c r="FJ100">
        <v>0</v>
      </c>
      <c r="FL100">
        <v>5.0022000000000002</v>
      </c>
      <c r="FM100">
        <v>5.0022000000000002</v>
      </c>
      <c r="FO100" t="s">
        <v>85</v>
      </c>
    </row>
    <row r="101" spans="1:171" x14ac:dyDescent="0.25">
      <c r="A101" t="s">
        <v>10771</v>
      </c>
      <c r="B101" t="str">
        <f t="shared" si="145"/>
        <v/>
      </c>
      <c r="C101" t="str">
        <f t="shared" si="146"/>
        <v/>
      </c>
      <c r="D101" t="str">
        <f t="shared" si="147"/>
        <v/>
      </c>
      <c r="E101" t="str">
        <f t="shared" si="148"/>
        <v/>
      </c>
      <c r="F101" t="str">
        <f t="shared" si="149"/>
        <v/>
      </c>
      <c r="G101" t="str">
        <f t="shared" si="150"/>
        <v/>
      </c>
      <c r="H101" t="str">
        <f t="shared" si="151"/>
        <v/>
      </c>
      <c r="I101" t="str">
        <f t="shared" si="152"/>
        <v/>
      </c>
      <c r="J101" t="str">
        <f t="shared" si="153"/>
        <v/>
      </c>
      <c r="K101" t="str">
        <f t="shared" si="154"/>
        <v/>
      </c>
      <c r="L101" t="str">
        <f t="shared" si="155"/>
        <v/>
      </c>
      <c r="M101" t="str">
        <f t="shared" si="156"/>
        <v/>
      </c>
      <c r="N101" t="str">
        <f t="shared" si="157"/>
        <v/>
      </c>
      <c r="O101" t="str">
        <f t="shared" si="158"/>
        <v/>
      </c>
      <c r="P101" t="str">
        <f t="shared" si="159"/>
        <v/>
      </c>
      <c r="Q101" t="str">
        <f t="shared" si="160"/>
        <v/>
      </c>
      <c r="R101" t="str">
        <f t="shared" si="161"/>
        <v/>
      </c>
      <c r="S101" t="str">
        <f t="shared" si="162"/>
        <v/>
      </c>
      <c r="T101" t="str">
        <f t="shared" si="163"/>
        <v/>
      </c>
      <c r="U101" t="str">
        <f t="shared" si="164"/>
        <v/>
      </c>
      <c r="V101" t="str">
        <f t="shared" si="165"/>
        <v/>
      </c>
      <c r="W101" t="str">
        <f t="shared" si="166"/>
        <v/>
      </c>
      <c r="X101" t="str">
        <f t="shared" si="167"/>
        <v/>
      </c>
      <c r="Y101" t="str">
        <f t="shared" si="168"/>
        <v/>
      </c>
      <c r="Z101" t="str">
        <f t="shared" si="169"/>
        <v/>
      </c>
      <c r="AA101" t="str">
        <f t="shared" si="170"/>
        <v/>
      </c>
      <c r="AB101" t="str">
        <f t="shared" si="171"/>
        <v/>
      </c>
      <c r="AC101" t="str">
        <f t="shared" si="172"/>
        <v/>
      </c>
      <c r="AD101" t="str">
        <f t="shared" si="173"/>
        <v/>
      </c>
      <c r="AE101" t="str">
        <f t="shared" si="174"/>
        <v/>
      </c>
      <c r="AF101" t="str">
        <f t="shared" si="175"/>
        <v/>
      </c>
      <c r="AG101" t="str">
        <f t="shared" si="176"/>
        <v/>
      </c>
      <c r="AH101" t="str">
        <f t="shared" si="177"/>
        <v/>
      </c>
      <c r="AI101" t="str">
        <f t="shared" si="178"/>
        <v/>
      </c>
      <c r="AJ101" t="str">
        <f t="shared" si="179"/>
        <v/>
      </c>
      <c r="AK101" t="str">
        <f t="shared" si="180"/>
        <v/>
      </c>
      <c r="AL101" t="b">
        <f t="shared" si="181"/>
        <v>1</v>
      </c>
      <c r="AM101" t="b">
        <f t="shared" si="182"/>
        <v>0</v>
      </c>
      <c r="AN101" t="b">
        <f t="shared" si="183"/>
        <v>1</v>
      </c>
      <c r="AO101">
        <f t="shared" si="184"/>
        <v>1</v>
      </c>
      <c r="AP101" t="str">
        <f t="shared" si="185"/>
        <v/>
      </c>
      <c r="AQ101" t="str">
        <f t="shared" si="186"/>
        <v/>
      </c>
      <c r="AR101" t="str">
        <f t="shared" si="187"/>
        <v/>
      </c>
      <c r="AS101" t="str">
        <f t="shared" si="188"/>
        <v/>
      </c>
      <c r="AT101" t="str">
        <f t="shared" si="189"/>
        <v/>
      </c>
      <c r="AU101" t="str">
        <f t="shared" si="190"/>
        <v/>
      </c>
      <c r="AV101" t="str">
        <f t="shared" si="191"/>
        <v/>
      </c>
      <c r="AW101" t="str">
        <f t="shared" si="192"/>
        <v/>
      </c>
      <c r="AX101" t="str">
        <f t="shared" si="193"/>
        <v/>
      </c>
      <c r="AY101" t="str">
        <f t="shared" si="194"/>
        <v/>
      </c>
      <c r="AZ101" t="str">
        <f t="shared" si="195"/>
        <v/>
      </c>
      <c r="BA101" t="str">
        <f t="shared" si="196"/>
        <v/>
      </c>
      <c r="BB101" t="str">
        <f t="shared" si="197"/>
        <v/>
      </c>
      <c r="BC101" t="str">
        <f t="shared" si="198"/>
        <v/>
      </c>
      <c r="BD101" t="str">
        <f t="shared" si="199"/>
        <v/>
      </c>
      <c r="BE101" t="str">
        <f t="shared" si="200"/>
        <v/>
      </c>
      <c r="BF101" t="b">
        <f t="shared" si="201"/>
        <v>1</v>
      </c>
      <c r="BG101" t="b">
        <f t="shared" si="202"/>
        <v>0</v>
      </c>
      <c r="BH101" t="b">
        <f t="shared" si="203"/>
        <v>0</v>
      </c>
      <c r="BI101">
        <f t="shared" si="204"/>
        <v>0.01</v>
      </c>
      <c r="BJ101" t="str">
        <f t="shared" si="205"/>
        <v/>
      </c>
      <c r="BK101" t="str">
        <f t="shared" si="206"/>
        <v/>
      </c>
      <c r="BL101" t="str">
        <f t="shared" si="207"/>
        <v/>
      </c>
      <c r="BM101" t="str">
        <f t="shared" si="208"/>
        <v/>
      </c>
      <c r="BN101" t="str">
        <f t="shared" si="209"/>
        <v/>
      </c>
      <c r="BO101" t="str">
        <f t="shared" si="210"/>
        <v/>
      </c>
      <c r="BP101" t="str">
        <f t="shared" si="211"/>
        <v/>
      </c>
      <c r="BQ101" t="str">
        <f t="shared" si="212"/>
        <v/>
      </c>
      <c r="BR101" t="str">
        <f t="shared" si="213"/>
        <v/>
      </c>
      <c r="BS101" t="str">
        <f t="shared" si="214"/>
        <v/>
      </c>
      <c r="BT101" t="str">
        <f t="shared" si="215"/>
        <v/>
      </c>
      <c r="BU101" t="str">
        <f t="shared" si="216"/>
        <v/>
      </c>
      <c r="BV101" t="str">
        <f t="shared" si="217"/>
        <v/>
      </c>
      <c r="BW101" t="str">
        <f t="shared" si="218"/>
        <v/>
      </c>
      <c r="BX101" t="str">
        <f t="shared" si="219"/>
        <v/>
      </c>
      <c r="BY101" t="str">
        <f t="shared" si="220"/>
        <v/>
      </c>
      <c r="BZ101" t="str">
        <f t="shared" si="221"/>
        <v/>
      </c>
      <c r="CA101" t="str">
        <f t="shared" si="222"/>
        <v/>
      </c>
      <c r="CB101" t="str">
        <f t="shared" si="223"/>
        <v/>
      </c>
      <c r="CC101" t="str">
        <f t="shared" si="224"/>
        <v/>
      </c>
      <c r="CD101" t="str">
        <f t="shared" si="225"/>
        <v/>
      </c>
      <c r="CE101" t="str">
        <f t="shared" si="226"/>
        <v/>
      </c>
      <c r="CF101" t="str">
        <f t="shared" si="227"/>
        <v/>
      </c>
      <c r="CG101" t="str">
        <f t="shared" si="228"/>
        <v/>
      </c>
      <c r="CH101" t="str">
        <f t="shared" si="229"/>
        <v/>
      </c>
      <c r="CI101" t="str">
        <f t="shared" si="230"/>
        <v/>
      </c>
      <c r="CJ101" t="str">
        <f t="shared" si="231"/>
        <v/>
      </c>
      <c r="CK101" t="str">
        <f t="shared" si="232"/>
        <v/>
      </c>
      <c r="CL101" t="str">
        <f t="shared" si="233"/>
        <v/>
      </c>
      <c r="CM101" t="str">
        <f t="shared" si="234"/>
        <v/>
      </c>
      <c r="CN101" t="str">
        <f t="shared" si="235"/>
        <v/>
      </c>
      <c r="CO101" t="str">
        <f t="shared" si="236"/>
        <v/>
      </c>
      <c r="CP101" t="str">
        <f t="shared" si="237"/>
        <v/>
      </c>
      <c r="CQ101" t="str">
        <f t="shared" si="238"/>
        <v/>
      </c>
      <c r="CR101" t="str">
        <f t="shared" si="239"/>
        <v/>
      </c>
      <c r="CS101" t="str">
        <f t="shared" si="240"/>
        <v/>
      </c>
      <c r="CT101" t="str">
        <f t="shared" si="241"/>
        <v/>
      </c>
      <c r="CU101" t="str">
        <f t="shared" si="242"/>
        <v/>
      </c>
      <c r="CV101" t="str">
        <f t="shared" si="243"/>
        <v/>
      </c>
      <c r="CW101" t="str">
        <f t="shared" si="244"/>
        <v/>
      </c>
      <c r="CX101" t="str">
        <f t="shared" si="245"/>
        <v/>
      </c>
      <c r="CY101" t="str">
        <f t="shared" si="246"/>
        <v/>
      </c>
      <c r="CZ101" t="str">
        <f t="shared" si="247"/>
        <v/>
      </c>
      <c r="DA101" t="str">
        <f t="shared" si="248"/>
        <v/>
      </c>
      <c r="DB101" t="str">
        <f t="shared" si="249"/>
        <v/>
      </c>
      <c r="DC101" t="str">
        <f t="shared" si="250"/>
        <v/>
      </c>
      <c r="DD101" t="str">
        <f t="shared" si="251"/>
        <v/>
      </c>
      <c r="DE101" t="str">
        <f t="shared" si="252"/>
        <v/>
      </c>
      <c r="DF101" t="b">
        <f t="shared" si="253"/>
        <v>1</v>
      </c>
      <c r="DG101" t="b">
        <f t="shared" si="254"/>
        <v>0</v>
      </c>
      <c r="DH101" t="b">
        <f t="shared" si="255"/>
        <v>0</v>
      </c>
      <c r="DI101">
        <f t="shared" si="256"/>
        <v>0.1</v>
      </c>
      <c r="DJ101" t="str">
        <f t="shared" si="257"/>
        <v/>
      </c>
      <c r="DK101" t="str">
        <f t="shared" si="258"/>
        <v/>
      </c>
      <c r="DL101" t="str">
        <f t="shared" si="259"/>
        <v/>
      </c>
      <c r="DM101" t="str">
        <f t="shared" si="260"/>
        <v/>
      </c>
      <c r="DN101" t="str">
        <f t="shared" si="261"/>
        <v/>
      </c>
      <c r="DO101" t="str">
        <f t="shared" si="262"/>
        <v/>
      </c>
      <c r="DP101" t="str">
        <f t="shared" si="263"/>
        <v/>
      </c>
      <c r="DQ101" t="str">
        <f t="shared" si="264"/>
        <v/>
      </c>
      <c r="DR101" t="str">
        <f t="shared" si="265"/>
        <v/>
      </c>
      <c r="DS101" t="str">
        <f t="shared" si="266"/>
        <v/>
      </c>
      <c r="DT101" t="str">
        <f t="shared" si="267"/>
        <v/>
      </c>
      <c r="DU101" t="str">
        <f t="shared" si="268"/>
        <v/>
      </c>
      <c r="DV101" t="str">
        <f t="shared" si="269"/>
        <v/>
      </c>
      <c r="DW101" t="str">
        <f t="shared" si="270"/>
        <v/>
      </c>
      <c r="DX101" t="str">
        <f t="shared" si="271"/>
        <v/>
      </c>
      <c r="DY101" t="str">
        <f t="shared" si="272"/>
        <v/>
      </c>
      <c r="EA101" t="str">
        <f t="shared" si="273"/>
        <v/>
      </c>
      <c r="EB101" t="str">
        <f t="shared" si="274"/>
        <v/>
      </c>
      <c r="EC101" t="str">
        <f t="shared" si="275"/>
        <v/>
      </c>
      <c r="ED101" t="str">
        <f t="shared" si="276"/>
        <v/>
      </c>
      <c r="EE101" t="str">
        <f t="shared" si="277"/>
        <v/>
      </c>
      <c r="EF101" t="str">
        <f t="shared" si="278"/>
        <v/>
      </c>
      <c r="EG101" t="str">
        <f t="shared" si="279"/>
        <v/>
      </c>
      <c r="EH101" t="str">
        <f t="shared" si="280"/>
        <v/>
      </c>
      <c r="EI101" t="str">
        <f t="shared" si="281"/>
        <v/>
      </c>
      <c r="EJ101" t="str">
        <f t="shared" si="282"/>
        <v/>
      </c>
      <c r="EK101" t="str">
        <f t="shared" si="283"/>
        <v/>
      </c>
      <c r="EL101" t="str">
        <f t="shared" si="284"/>
        <v/>
      </c>
      <c r="EM101" t="str">
        <f t="shared" si="285"/>
        <v/>
      </c>
      <c r="EN101" t="str">
        <f t="shared" si="286"/>
        <v/>
      </c>
      <c r="EO101" t="str">
        <f t="shared" si="287"/>
        <v/>
      </c>
      <c r="EP101" t="str">
        <f t="shared" si="288"/>
        <v/>
      </c>
      <c r="ER101" t="str">
        <f t="shared" si="289"/>
        <v>25A-001.07.05.04.01.A.03VGM - Effect 3</v>
      </c>
      <c r="ES101" t="s">
        <v>10758</v>
      </c>
      <c r="ET101" t="b">
        <v>1</v>
      </c>
      <c r="EU101" t="s">
        <v>79</v>
      </c>
      <c r="EV101" t="b">
        <v>0</v>
      </c>
      <c r="EW101" t="b">
        <v>0</v>
      </c>
      <c r="EX101">
        <v>0.1</v>
      </c>
      <c r="EZ101">
        <v>0</v>
      </c>
      <c r="FA101">
        <v>0</v>
      </c>
      <c r="FC101">
        <v>50</v>
      </c>
      <c r="FD101">
        <v>6</v>
      </c>
      <c r="FF101">
        <v>0</v>
      </c>
      <c r="FG101">
        <v>0</v>
      </c>
      <c r="FI101">
        <v>0</v>
      </c>
      <c r="FJ101">
        <v>12</v>
      </c>
      <c r="FL101">
        <v>4.6257000000000001</v>
      </c>
      <c r="FM101">
        <v>0</v>
      </c>
      <c r="FO101" t="s">
        <v>8886</v>
      </c>
    </row>
    <row r="102" spans="1:171" x14ac:dyDescent="0.25">
      <c r="A102" t="s">
        <v>10773</v>
      </c>
      <c r="B102" t="str">
        <f t="shared" si="145"/>
        <v/>
      </c>
      <c r="C102" t="str">
        <f t="shared" si="146"/>
        <v/>
      </c>
      <c r="D102" t="str">
        <f t="shared" si="147"/>
        <v/>
      </c>
      <c r="E102" t="str">
        <f t="shared" si="148"/>
        <v/>
      </c>
      <c r="F102" t="str">
        <f t="shared" si="149"/>
        <v/>
      </c>
      <c r="G102" t="str">
        <f t="shared" si="150"/>
        <v/>
      </c>
      <c r="H102" t="str">
        <f t="shared" si="151"/>
        <v/>
      </c>
      <c r="I102" t="str">
        <f t="shared" si="152"/>
        <v/>
      </c>
      <c r="J102" t="str">
        <f t="shared" si="153"/>
        <v/>
      </c>
      <c r="K102" t="str">
        <f t="shared" si="154"/>
        <v/>
      </c>
      <c r="L102" t="str">
        <f t="shared" si="155"/>
        <v/>
      </c>
      <c r="M102" t="str">
        <f t="shared" si="156"/>
        <v/>
      </c>
      <c r="N102" t="str">
        <f t="shared" si="157"/>
        <v/>
      </c>
      <c r="O102" t="str">
        <f t="shared" si="158"/>
        <v/>
      </c>
      <c r="P102" t="str">
        <f t="shared" si="159"/>
        <v/>
      </c>
      <c r="Q102" t="str">
        <f t="shared" si="160"/>
        <v/>
      </c>
      <c r="R102" t="str">
        <f t="shared" si="161"/>
        <v/>
      </c>
      <c r="S102" t="str">
        <f t="shared" si="162"/>
        <v/>
      </c>
      <c r="T102" t="str">
        <f t="shared" si="163"/>
        <v/>
      </c>
      <c r="U102" t="str">
        <f t="shared" si="164"/>
        <v/>
      </c>
      <c r="V102" t="str">
        <f t="shared" si="165"/>
        <v/>
      </c>
      <c r="W102" t="str">
        <f t="shared" si="166"/>
        <v/>
      </c>
      <c r="X102" t="str">
        <f t="shared" si="167"/>
        <v/>
      </c>
      <c r="Y102" t="str">
        <f t="shared" si="168"/>
        <v/>
      </c>
      <c r="Z102" t="str">
        <f t="shared" si="169"/>
        <v/>
      </c>
      <c r="AA102" t="str">
        <f t="shared" si="170"/>
        <v/>
      </c>
      <c r="AB102" t="str">
        <f t="shared" si="171"/>
        <v/>
      </c>
      <c r="AC102" t="str">
        <f t="shared" si="172"/>
        <v/>
      </c>
      <c r="AD102" t="str">
        <f t="shared" si="173"/>
        <v/>
      </c>
      <c r="AE102" t="str">
        <f t="shared" si="174"/>
        <v/>
      </c>
      <c r="AF102" t="str">
        <f t="shared" si="175"/>
        <v/>
      </c>
      <c r="AG102" t="str">
        <f t="shared" si="176"/>
        <v/>
      </c>
      <c r="AH102" t="str">
        <f t="shared" si="177"/>
        <v/>
      </c>
      <c r="AI102" t="str">
        <f t="shared" si="178"/>
        <v/>
      </c>
      <c r="AJ102" t="str">
        <f t="shared" si="179"/>
        <v/>
      </c>
      <c r="AK102" t="str">
        <f t="shared" si="180"/>
        <v/>
      </c>
      <c r="AL102" t="b">
        <f t="shared" si="181"/>
        <v>1</v>
      </c>
      <c r="AM102" t="b">
        <f t="shared" si="182"/>
        <v>0</v>
      </c>
      <c r="AN102" t="b">
        <f t="shared" si="183"/>
        <v>1</v>
      </c>
      <c r="AO102">
        <f t="shared" si="184"/>
        <v>0.1</v>
      </c>
      <c r="AP102" t="str">
        <f t="shared" si="185"/>
        <v/>
      </c>
      <c r="AQ102" t="str">
        <f t="shared" si="186"/>
        <v/>
      </c>
      <c r="AR102" t="str">
        <f t="shared" si="187"/>
        <v/>
      </c>
      <c r="AS102" t="str">
        <f t="shared" si="188"/>
        <v/>
      </c>
      <c r="AT102" t="str">
        <f t="shared" si="189"/>
        <v/>
      </c>
      <c r="AU102" t="str">
        <f t="shared" si="190"/>
        <v/>
      </c>
      <c r="AV102" t="str">
        <f t="shared" si="191"/>
        <v/>
      </c>
      <c r="AW102" t="str">
        <f t="shared" si="192"/>
        <v/>
      </c>
      <c r="AX102" t="str">
        <f t="shared" si="193"/>
        <v/>
      </c>
      <c r="AY102" t="str">
        <f t="shared" si="194"/>
        <v/>
      </c>
      <c r="AZ102" t="str">
        <f t="shared" si="195"/>
        <v/>
      </c>
      <c r="BA102" t="str">
        <f t="shared" si="196"/>
        <v/>
      </c>
      <c r="BB102" t="str">
        <f t="shared" si="197"/>
        <v/>
      </c>
      <c r="BC102" t="str">
        <f t="shared" si="198"/>
        <v/>
      </c>
      <c r="BD102" t="str">
        <f t="shared" si="199"/>
        <v/>
      </c>
      <c r="BE102" t="str">
        <f t="shared" si="200"/>
        <v/>
      </c>
      <c r="BF102" t="b">
        <f t="shared" si="201"/>
        <v>1</v>
      </c>
      <c r="BG102" t="b">
        <f t="shared" si="202"/>
        <v>0</v>
      </c>
      <c r="BH102" t="b">
        <f t="shared" si="203"/>
        <v>0</v>
      </c>
      <c r="BI102">
        <f t="shared" si="204"/>
        <v>0.01</v>
      </c>
      <c r="BJ102" t="str">
        <f t="shared" si="205"/>
        <v/>
      </c>
      <c r="BK102" t="str">
        <f t="shared" si="206"/>
        <v/>
      </c>
      <c r="BL102" t="str">
        <f t="shared" si="207"/>
        <v/>
      </c>
      <c r="BM102" t="str">
        <f t="shared" si="208"/>
        <v/>
      </c>
      <c r="BN102" t="str">
        <f t="shared" si="209"/>
        <v/>
      </c>
      <c r="BO102" t="str">
        <f t="shared" si="210"/>
        <v/>
      </c>
      <c r="BP102" t="str">
        <f t="shared" si="211"/>
        <v/>
      </c>
      <c r="BQ102" t="str">
        <f t="shared" si="212"/>
        <v/>
      </c>
      <c r="BR102" t="str">
        <f t="shared" si="213"/>
        <v/>
      </c>
      <c r="BS102" t="str">
        <f t="shared" si="214"/>
        <v/>
      </c>
      <c r="BT102" t="str">
        <f t="shared" si="215"/>
        <v/>
      </c>
      <c r="BU102" t="str">
        <f t="shared" si="216"/>
        <v/>
      </c>
      <c r="BV102" t="str">
        <f t="shared" si="217"/>
        <v/>
      </c>
      <c r="BW102" t="str">
        <f t="shared" si="218"/>
        <v/>
      </c>
      <c r="BX102" t="str">
        <f t="shared" si="219"/>
        <v/>
      </c>
      <c r="BY102" t="str">
        <f t="shared" si="220"/>
        <v/>
      </c>
      <c r="BZ102" t="str">
        <f t="shared" si="221"/>
        <v/>
      </c>
      <c r="CA102" t="str">
        <f t="shared" si="222"/>
        <v/>
      </c>
      <c r="CB102" t="str">
        <f t="shared" si="223"/>
        <v/>
      </c>
      <c r="CC102" t="str">
        <f t="shared" si="224"/>
        <v/>
      </c>
      <c r="CD102" t="str">
        <f t="shared" si="225"/>
        <v/>
      </c>
      <c r="CE102" t="str">
        <f t="shared" si="226"/>
        <v/>
      </c>
      <c r="CF102" t="str">
        <f t="shared" si="227"/>
        <v/>
      </c>
      <c r="CG102" t="str">
        <f t="shared" si="228"/>
        <v/>
      </c>
      <c r="CH102" t="str">
        <f t="shared" si="229"/>
        <v/>
      </c>
      <c r="CI102" t="str">
        <f t="shared" si="230"/>
        <v/>
      </c>
      <c r="CJ102" t="str">
        <f t="shared" si="231"/>
        <v/>
      </c>
      <c r="CK102" t="str">
        <f t="shared" si="232"/>
        <v/>
      </c>
      <c r="CL102" t="str">
        <f t="shared" si="233"/>
        <v/>
      </c>
      <c r="CM102" t="str">
        <f t="shared" si="234"/>
        <v/>
      </c>
      <c r="CN102" t="str">
        <f t="shared" si="235"/>
        <v/>
      </c>
      <c r="CO102" t="str">
        <f t="shared" si="236"/>
        <v/>
      </c>
      <c r="CP102" t="str">
        <f t="shared" si="237"/>
        <v/>
      </c>
      <c r="CQ102" t="str">
        <f t="shared" si="238"/>
        <v/>
      </c>
      <c r="CR102" t="str">
        <f t="shared" si="239"/>
        <v/>
      </c>
      <c r="CS102" t="str">
        <f t="shared" si="240"/>
        <v/>
      </c>
      <c r="CT102" t="str">
        <f t="shared" si="241"/>
        <v/>
      </c>
      <c r="CU102" t="str">
        <f t="shared" si="242"/>
        <v/>
      </c>
      <c r="CV102" t="str">
        <f t="shared" si="243"/>
        <v/>
      </c>
      <c r="CW102" t="str">
        <f t="shared" si="244"/>
        <v/>
      </c>
      <c r="CX102" t="str">
        <f t="shared" si="245"/>
        <v/>
      </c>
      <c r="CY102" t="str">
        <f t="shared" si="246"/>
        <v/>
      </c>
      <c r="CZ102" t="str">
        <f t="shared" si="247"/>
        <v/>
      </c>
      <c r="DA102" t="str">
        <f t="shared" si="248"/>
        <v/>
      </c>
      <c r="DB102" t="str">
        <f t="shared" si="249"/>
        <v/>
      </c>
      <c r="DC102" t="str">
        <f t="shared" si="250"/>
        <v/>
      </c>
      <c r="DD102" t="str">
        <f t="shared" si="251"/>
        <v/>
      </c>
      <c r="DE102" t="str">
        <f t="shared" si="252"/>
        <v/>
      </c>
      <c r="DF102" t="b">
        <f t="shared" si="253"/>
        <v>1</v>
      </c>
      <c r="DG102" t="b">
        <f t="shared" si="254"/>
        <v>0</v>
      </c>
      <c r="DH102" t="b">
        <f t="shared" si="255"/>
        <v>0</v>
      </c>
      <c r="DI102">
        <f t="shared" si="256"/>
        <v>0.1</v>
      </c>
      <c r="DJ102" t="str">
        <f t="shared" si="257"/>
        <v/>
      </c>
      <c r="DK102" t="str">
        <f t="shared" si="258"/>
        <v/>
      </c>
      <c r="DL102" t="str">
        <f t="shared" si="259"/>
        <v/>
      </c>
      <c r="DM102" t="str">
        <f t="shared" si="260"/>
        <v/>
      </c>
      <c r="DN102" t="str">
        <f t="shared" si="261"/>
        <v/>
      </c>
      <c r="DO102" t="str">
        <f t="shared" si="262"/>
        <v/>
      </c>
      <c r="DP102" t="str">
        <f t="shared" si="263"/>
        <v/>
      </c>
      <c r="DQ102" t="str">
        <f t="shared" si="264"/>
        <v/>
      </c>
      <c r="DR102" t="str">
        <f t="shared" si="265"/>
        <v/>
      </c>
      <c r="DS102" t="str">
        <f t="shared" si="266"/>
        <v/>
      </c>
      <c r="DT102" t="str">
        <f t="shared" si="267"/>
        <v/>
      </c>
      <c r="DU102" t="str">
        <f t="shared" si="268"/>
        <v/>
      </c>
      <c r="DV102" t="str">
        <f t="shared" si="269"/>
        <v/>
      </c>
      <c r="DW102" t="str">
        <f t="shared" si="270"/>
        <v/>
      </c>
      <c r="DX102" t="str">
        <f t="shared" si="271"/>
        <v/>
      </c>
      <c r="DY102" t="str">
        <f t="shared" si="272"/>
        <v/>
      </c>
      <c r="EA102" t="str">
        <f t="shared" si="273"/>
        <v/>
      </c>
      <c r="EB102" t="str">
        <f t="shared" si="274"/>
        <v/>
      </c>
      <c r="EC102" t="str">
        <f t="shared" si="275"/>
        <v/>
      </c>
      <c r="ED102" t="str">
        <f t="shared" si="276"/>
        <v/>
      </c>
      <c r="EE102" t="str">
        <f t="shared" si="277"/>
        <v/>
      </c>
      <c r="EF102" t="str">
        <f t="shared" si="278"/>
        <v/>
      </c>
      <c r="EG102" t="str">
        <f t="shared" si="279"/>
        <v/>
      </c>
      <c r="EH102" t="str">
        <f t="shared" si="280"/>
        <v/>
      </c>
      <c r="EI102" t="str">
        <f t="shared" si="281"/>
        <v/>
      </c>
      <c r="EJ102" t="str">
        <f t="shared" si="282"/>
        <v/>
      </c>
      <c r="EK102" t="str">
        <f t="shared" si="283"/>
        <v/>
      </c>
      <c r="EL102" t="str">
        <f t="shared" si="284"/>
        <v/>
      </c>
      <c r="EM102" t="str">
        <f t="shared" si="285"/>
        <v/>
      </c>
      <c r="EN102" t="str">
        <f t="shared" si="286"/>
        <v/>
      </c>
      <c r="EO102" t="str">
        <f t="shared" si="287"/>
        <v/>
      </c>
      <c r="EP102" t="str">
        <f t="shared" si="288"/>
        <v/>
      </c>
      <c r="ER102" t="str">
        <f t="shared" si="289"/>
        <v>25A-001.07.05.04.01.A.03Spuien 0-20% functieverlies</v>
      </c>
      <c r="ES102" t="s">
        <v>10758</v>
      </c>
      <c r="ET102" t="b">
        <v>1</v>
      </c>
      <c r="EU102" t="s">
        <v>89</v>
      </c>
      <c r="EV102" t="b">
        <v>0</v>
      </c>
      <c r="EW102" t="b">
        <v>1</v>
      </c>
      <c r="EX102">
        <v>1</v>
      </c>
      <c r="EZ102">
        <v>0</v>
      </c>
      <c r="FA102">
        <v>0</v>
      </c>
      <c r="FC102">
        <v>50</v>
      </c>
      <c r="FD102">
        <v>6</v>
      </c>
      <c r="FF102">
        <v>0</v>
      </c>
      <c r="FG102">
        <v>0</v>
      </c>
      <c r="FI102">
        <v>0</v>
      </c>
      <c r="FJ102">
        <v>12</v>
      </c>
      <c r="FL102">
        <v>4.6257000000000001</v>
      </c>
      <c r="FM102">
        <v>0</v>
      </c>
      <c r="FO102" t="s">
        <v>89</v>
      </c>
    </row>
    <row r="103" spans="1:171" x14ac:dyDescent="0.25">
      <c r="A103" t="s">
        <v>10750</v>
      </c>
      <c r="B103" t="str">
        <f t="shared" si="145"/>
        <v/>
      </c>
      <c r="C103" t="str">
        <f t="shared" si="146"/>
        <v/>
      </c>
      <c r="D103" t="str">
        <f t="shared" si="147"/>
        <v/>
      </c>
      <c r="E103" t="str">
        <f t="shared" si="148"/>
        <v/>
      </c>
      <c r="F103" t="str">
        <f t="shared" si="149"/>
        <v/>
      </c>
      <c r="G103" t="str">
        <f t="shared" si="150"/>
        <v/>
      </c>
      <c r="H103" t="str">
        <f t="shared" si="151"/>
        <v/>
      </c>
      <c r="I103" t="str">
        <f t="shared" si="152"/>
        <v/>
      </c>
      <c r="J103" t="str">
        <f t="shared" si="153"/>
        <v/>
      </c>
      <c r="K103" t="str">
        <f t="shared" si="154"/>
        <v/>
      </c>
      <c r="L103" t="str">
        <f t="shared" si="155"/>
        <v/>
      </c>
      <c r="M103" t="str">
        <f t="shared" si="156"/>
        <v/>
      </c>
      <c r="N103" t="str">
        <f t="shared" si="157"/>
        <v/>
      </c>
      <c r="O103" t="str">
        <f t="shared" si="158"/>
        <v/>
      </c>
      <c r="P103" t="str">
        <f t="shared" si="159"/>
        <v/>
      </c>
      <c r="Q103" t="str">
        <f t="shared" si="160"/>
        <v/>
      </c>
      <c r="R103" t="str">
        <f t="shared" si="161"/>
        <v/>
      </c>
      <c r="S103" t="str">
        <f t="shared" si="162"/>
        <v/>
      </c>
      <c r="T103" t="str">
        <f t="shared" si="163"/>
        <v/>
      </c>
      <c r="U103" t="str">
        <f t="shared" si="164"/>
        <v/>
      </c>
      <c r="V103" t="str">
        <f t="shared" si="165"/>
        <v/>
      </c>
      <c r="W103" t="str">
        <f t="shared" si="166"/>
        <v/>
      </c>
      <c r="X103" t="str">
        <f t="shared" si="167"/>
        <v/>
      </c>
      <c r="Y103" t="str">
        <f t="shared" si="168"/>
        <v/>
      </c>
      <c r="Z103" t="str">
        <f t="shared" si="169"/>
        <v/>
      </c>
      <c r="AA103" t="str">
        <f t="shared" si="170"/>
        <v/>
      </c>
      <c r="AB103" t="str">
        <f t="shared" si="171"/>
        <v/>
      </c>
      <c r="AC103" t="str">
        <f t="shared" si="172"/>
        <v/>
      </c>
      <c r="AD103" t="str">
        <f t="shared" si="173"/>
        <v/>
      </c>
      <c r="AE103" t="str">
        <f t="shared" si="174"/>
        <v/>
      </c>
      <c r="AF103" t="str">
        <f t="shared" si="175"/>
        <v/>
      </c>
      <c r="AG103" t="str">
        <f t="shared" si="176"/>
        <v/>
      </c>
      <c r="AH103" t="str">
        <f t="shared" si="177"/>
        <v/>
      </c>
      <c r="AI103" t="str">
        <f t="shared" si="178"/>
        <v/>
      </c>
      <c r="AJ103" t="str">
        <f t="shared" si="179"/>
        <v/>
      </c>
      <c r="AK103" t="str">
        <f t="shared" si="180"/>
        <v/>
      </c>
      <c r="AL103" t="b">
        <f t="shared" si="181"/>
        <v>1</v>
      </c>
      <c r="AM103" t="b">
        <f t="shared" si="182"/>
        <v>0</v>
      </c>
      <c r="AN103" t="b">
        <f t="shared" si="183"/>
        <v>0</v>
      </c>
      <c r="AO103">
        <f t="shared" si="184"/>
        <v>1</v>
      </c>
      <c r="AP103" t="str">
        <f t="shared" si="185"/>
        <v/>
      </c>
      <c r="AQ103" t="str">
        <f t="shared" si="186"/>
        <v/>
      </c>
      <c r="AR103" t="str">
        <f t="shared" si="187"/>
        <v/>
      </c>
      <c r="AS103" t="str">
        <f t="shared" si="188"/>
        <v/>
      </c>
      <c r="AT103" t="str">
        <f t="shared" si="189"/>
        <v/>
      </c>
      <c r="AU103" t="str">
        <f t="shared" si="190"/>
        <v/>
      </c>
      <c r="AV103" t="str">
        <f t="shared" si="191"/>
        <v/>
      </c>
      <c r="AW103" t="str">
        <f t="shared" si="192"/>
        <v/>
      </c>
      <c r="AX103" t="str">
        <f t="shared" si="193"/>
        <v/>
      </c>
      <c r="AY103" t="str">
        <f t="shared" si="194"/>
        <v/>
      </c>
      <c r="AZ103" t="str">
        <f t="shared" si="195"/>
        <v/>
      </c>
      <c r="BA103" t="str">
        <f t="shared" si="196"/>
        <v/>
      </c>
      <c r="BB103" t="str">
        <f t="shared" si="197"/>
        <v/>
      </c>
      <c r="BC103" t="str">
        <f t="shared" si="198"/>
        <v/>
      </c>
      <c r="BD103" t="str">
        <f t="shared" si="199"/>
        <v/>
      </c>
      <c r="BE103" t="str">
        <f t="shared" si="200"/>
        <v/>
      </c>
      <c r="BF103" t="b">
        <f t="shared" si="201"/>
        <v>1</v>
      </c>
      <c r="BG103" t="b">
        <f t="shared" si="202"/>
        <v>0</v>
      </c>
      <c r="BH103" t="b">
        <f t="shared" si="203"/>
        <v>0</v>
      </c>
      <c r="BI103">
        <f t="shared" si="204"/>
        <v>0.01</v>
      </c>
      <c r="BJ103" t="str">
        <f t="shared" si="205"/>
        <v/>
      </c>
      <c r="BK103" t="str">
        <f t="shared" si="206"/>
        <v/>
      </c>
      <c r="BL103" t="str">
        <f t="shared" si="207"/>
        <v/>
      </c>
      <c r="BM103" t="str">
        <f t="shared" si="208"/>
        <v/>
      </c>
      <c r="BN103" t="str">
        <f t="shared" si="209"/>
        <v/>
      </c>
      <c r="BO103" t="str">
        <f t="shared" si="210"/>
        <v/>
      </c>
      <c r="BP103" t="str">
        <f t="shared" si="211"/>
        <v/>
      </c>
      <c r="BQ103" t="str">
        <f t="shared" si="212"/>
        <v/>
      </c>
      <c r="BR103" t="str">
        <f t="shared" si="213"/>
        <v/>
      </c>
      <c r="BS103" t="str">
        <f t="shared" si="214"/>
        <v/>
      </c>
      <c r="BT103" t="str">
        <f t="shared" si="215"/>
        <v/>
      </c>
      <c r="BU103" t="str">
        <f t="shared" si="216"/>
        <v/>
      </c>
      <c r="BV103" t="str">
        <f t="shared" si="217"/>
        <v/>
      </c>
      <c r="BW103" t="str">
        <f t="shared" si="218"/>
        <v/>
      </c>
      <c r="BX103" t="str">
        <f t="shared" si="219"/>
        <v/>
      </c>
      <c r="BY103" t="str">
        <f t="shared" si="220"/>
        <v/>
      </c>
      <c r="BZ103" t="str">
        <f t="shared" si="221"/>
        <v/>
      </c>
      <c r="CA103" t="str">
        <f t="shared" si="222"/>
        <v/>
      </c>
      <c r="CB103" t="str">
        <f t="shared" si="223"/>
        <v/>
      </c>
      <c r="CC103" t="str">
        <f t="shared" si="224"/>
        <v/>
      </c>
      <c r="CD103" t="str">
        <f t="shared" si="225"/>
        <v/>
      </c>
      <c r="CE103" t="str">
        <f t="shared" si="226"/>
        <v/>
      </c>
      <c r="CF103" t="str">
        <f t="shared" si="227"/>
        <v/>
      </c>
      <c r="CG103" t="str">
        <f t="shared" si="228"/>
        <v/>
      </c>
      <c r="CH103" t="str">
        <f t="shared" si="229"/>
        <v/>
      </c>
      <c r="CI103" t="str">
        <f t="shared" si="230"/>
        <v/>
      </c>
      <c r="CJ103" t="str">
        <f t="shared" si="231"/>
        <v/>
      </c>
      <c r="CK103" t="str">
        <f t="shared" si="232"/>
        <v/>
      </c>
      <c r="CL103" t="str">
        <f t="shared" si="233"/>
        <v/>
      </c>
      <c r="CM103" t="str">
        <f t="shared" si="234"/>
        <v/>
      </c>
      <c r="CN103" t="str">
        <f t="shared" si="235"/>
        <v/>
      </c>
      <c r="CO103" t="str">
        <f t="shared" si="236"/>
        <v/>
      </c>
      <c r="CP103" t="str">
        <f t="shared" si="237"/>
        <v/>
      </c>
      <c r="CQ103" t="str">
        <f t="shared" si="238"/>
        <v/>
      </c>
      <c r="CR103" t="str">
        <f t="shared" si="239"/>
        <v/>
      </c>
      <c r="CS103" t="str">
        <f t="shared" si="240"/>
        <v/>
      </c>
      <c r="CT103" t="str">
        <f t="shared" si="241"/>
        <v/>
      </c>
      <c r="CU103" t="str">
        <f t="shared" si="242"/>
        <v/>
      </c>
      <c r="CV103" t="str">
        <f t="shared" si="243"/>
        <v/>
      </c>
      <c r="CW103" t="str">
        <f t="shared" si="244"/>
        <v/>
      </c>
      <c r="CX103" t="str">
        <f t="shared" si="245"/>
        <v/>
      </c>
      <c r="CY103" t="str">
        <f t="shared" si="246"/>
        <v/>
      </c>
      <c r="CZ103" t="str">
        <f t="shared" si="247"/>
        <v/>
      </c>
      <c r="DA103" t="str">
        <f t="shared" si="248"/>
        <v/>
      </c>
      <c r="DB103" t="str">
        <f t="shared" si="249"/>
        <v/>
      </c>
      <c r="DC103" t="str">
        <f t="shared" si="250"/>
        <v/>
      </c>
      <c r="DD103" t="str">
        <f t="shared" si="251"/>
        <v/>
      </c>
      <c r="DE103" t="str">
        <f t="shared" si="252"/>
        <v/>
      </c>
      <c r="DF103" t="str">
        <f t="shared" si="253"/>
        <v/>
      </c>
      <c r="DG103" t="str">
        <f t="shared" si="254"/>
        <v/>
      </c>
      <c r="DH103" t="str">
        <f t="shared" si="255"/>
        <v/>
      </c>
      <c r="DI103" t="str">
        <f t="shared" si="256"/>
        <v/>
      </c>
      <c r="DJ103" t="str">
        <f t="shared" si="257"/>
        <v/>
      </c>
      <c r="DK103" t="str">
        <f t="shared" si="258"/>
        <v/>
      </c>
      <c r="DL103" t="str">
        <f t="shared" si="259"/>
        <v/>
      </c>
      <c r="DM103" t="str">
        <f t="shared" si="260"/>
        <v/>
      </c>
      <c r="DN103" t="str">
        <f t="shared" si="261"/>
        <v/>
      </c>
      <c r="DO103" t="str">
        <f t="shared" si="262"/>
        <v/>
      </c>
      <c r="DP103" t="str">
        <f t="shared" si="263"/>
        <v/>
      </c>
      <c r="DQ103" t="str">
        <f t="shared" si="264"/>
        <v/>
      </c>
      <c r="DR103" t="str">
        <f t="shared" si="265"/>
        <v/>
      </c>
      <c r="DS103" t="str">
        <f t="shared" si="266"/>
        <v/>
      </c>
      <c r="DT103" t="str">
        <f t="shared" si="267"/>
        <v/>
      </c>
      <c r="DU103" t="str">
        <f t="shared" si="268"/>
        <v/>
      </c>
      <c r="DV103" t="str">
        <f t="shared" si="269"/>
        <v/>
      </c>
      <c r="DW103" t="str">
        <f t="shared" si="270"/>
        <v/>
      </c>
      <c r="DX103" t="str">
        <f t="shared" si="271"/>
        <v/>
      </c>
      <c r="DY103" t="str">
        <f t="shared" si="272"/>
        <v/>
      </c>
      <c r="EA103" t="str">
        <f t="shared" si="273"/>
        <v/>
      </c>
      <c r="EB103" t="str">
        <f t="shared" si="274"/>
        <v/>
      </c>
      <c r="EC103" t="str">
        <f t="shared" si="275"/>
        <v/>
      </c>
      <c r="ED103" t="str">
        <f t="shared" si="276"/>
        <v/>
      </c>
      <c r="EE103" t="str">
        <f t="shared" si="277"/>
        <v/>
      </c>
      <c r="EF103" t="str">
        <f t="shared" si="278"/>
        <v/>
      </c>
      <c r="EG103" t="str">
        <f t="shared" si="279"/>
        <v/>
      </c>
      <c r="EH103" t="str">
        <f t="shared" si="280"/>
        <v/>
      </c>
      <c r="EI103" t="str">
        <f t="shared" si="281"/>
        <v/>
      </c>
      <c r="EJ103" t="str">
        <f t="shared" si="282"/>
        <v/>
      </c>
      <c r="EK103" t="str">
        <f t="shared" si="283"/>
        <v/>
      </c>
      <c r="EL103" t="str">
        <f t="shared" si="284"/>
        <v/>
      </c>
      <c r="EM103" t="str">
        <f t="shared" si="285"/>
        <v/>
      </c>
      <c r="EN103" t="str">
        <f t="shared" si="286"/>
        <v/>
      </c>
      <c r="EO103" t="str">
        <f t="shared" si="287"/>
        <v/>
      </c>
      <c r="EP103" t="str">
        <f t="shared" si="288"/>
        <v/>
      </c>
      <c r="ER103" t="str">
        <f t="shared" si="289"/>
        <v>25A-001.07.05.04.01.A.04Keren 81-100% functieverlies</v>
      </c>
      <c r="ES103" t="s">
        <v>10782</v>
      </c>
      <c r="ET103" t="b">
        <v>1</v>
      </c>
      <c r="EU103" t="s">
        <v>85</v>
      </c>
      <c r="EV103" t="b">
        <v>0</v>
      </c>
      <c r="EW103" t="b">
        <v>0</v>
      </c>
      <c r="EX103">
        <v>0.01</v>
      </c>
      <c r="EZ103">
        <v>0</v>
      </c>
      <c r="FA103">
        <v>0</v>
      </c>
      <c r="FC103">
        <v>125</v>
      </c>
      <c r="FD103">
        <v>6</v>
      </c>
      <c r="FF103">
        <v>0</v>
      </c>
      <c r="FG103">
        <v>0</v>
      </c>
      <c r="FI103">
        <v>0</v>
      </c>
      <c r="FJ103">
        <v>24</v>
      </c>
      <c r="FL103">
        <v>180.79239999999999</v>
      </c>
      <c r="FM103">
        <v>0.57579999999999998</v>
      </c>
      <c r="FO103" t="s">
        <v>8874</v>
      </c>
    </row>
    <row r="104" spans="1:171" x14ac:dyDescent="0.25">
      <c r="A104" t="s">
        <v>10776</v>
      </c>
      <c r="B104" t="str">
        <f t="shared" si="145"/>
        <v/>
      </c>
      <c r="C104" t="str">
        <f t="shared" si="146"/>
        <v/>
      </c>
      <c r="D104" t="str">
        <f t="shared" si="147"/>
        <v/>
      </c>
      <c r="E104" t="str">
        <f t="shared" si="148"/>
        <v/>
      </c>
      <c r="F104" t="str">
        <f t="shared" si="149"/>
        <v/>
      </c>
      <c r="G104" t="str">
        <f t="shared" si="150"/>
        <v/>
      </c>
      <c r="H104" t="str">
        <f t="shared" si="151"/>
        <v/>
      </c>
      <c r="I104" t="str">
        <f t="shared" si="152"/>
        <v/>
      </c>
      <c r="J104" t="str">
        <f t="shared" si="153"/>
        <v/>
      </c>
      <c r="K104" t="str">
        <f t="shared" si="154"/>
        <v/>
      </c>
      <c r="L104" t="str">
        <f t="shared" si="155"/>
        <v/>
      </c>
      <c r="M104" t="str">
        <f t="shared" si="156"/>
        <v/>
      </c>
      <c r="N104" t="str">
        <f t="shared" si="157"/>
        <v/>
      </c>
      <c r="O104" t="str">
        <f t="shared" si="158"/>
        <v/>
      </c>
      <c r="P104" t="str">
        <f t="shared" si="159"/>
        <v/>
      </c>
      <c r="Q104" t="str">
        <f t="shared" si="160"/>
        <v/>
      </c>
      <c r="R104" t="str">
        <f t="shared" si="161"/>
        <v/>
      </c>
      <c r="S104" t="str">
        <f t="shared" si="162"/>
        <v/>
      </c>
      <c r="T104" t="str">
        <f t="shared" si="163"/>
        <v/>
      </c>
      <c r="U104" t="str">
        <f t="shared" si="164"/>
        <v/>
      </c>
      <c r="V104" t="str">
        <f t="shared" si="165"/>
        <v/>
      </c>
      <c r="W104" t="str">
        <f t="shared" si="166"/>
        <v/>
      </c>
      <c r="X104" t="str">
        <f t="shared" si="167"/>
        <v/>
      </c>
      <c r="Y104" t="str">
        <f t="shared" si="168"/>
        <v/>
      </c>
      <c r="Z104" t="str">
        <f t="shared" si="169"/>
        <v/>
      </c>
      <c r="AA104" t="str">
        <f t="shared" si="170"/>
        <v/>
      </c>
      <c r="AB104" t="str">
        <f t="shared" si="171"/>
        <v/>
      </c>
      <c r="AC104" t="str">
        <f t="shared" si="172"/>
        <v/>
      </c>
      <c r="AD104" t="str">
        <f t="shared" si="173"/>
        <v/>
      </c>
      <c r="AE104" t="str">
        <f t="shared" si="174"/>
        <v/>
      </c>
      <c r="AF104" t="str">
        <f t="shared" si="175"/>
        <v/>
      </c>
      <c r="AG104" t="str">
        <f t="shared" si="176"/>
        <v/>
      </c>
      <c r="AH104" t="str">
        <f t="shared" si="177"/>
        <v/>
      </c>
      <c r="AI104" t="str">
        <f t="shared" si="178"/>
        <v/>
      </c>
      <c r="AJ104" t="str">
        <f t="shared" si="179"/>
        <v/>
      </c>
      <c r="AK104" t="str">
        <f t="shared" si="180"/>
        <v/>
      </c>
      <c r="AL104" t="b">
        <f t="shared" si="181"/>
        <v>1</v>
      </c>
      <c r="AM104" t="b">
        <f t="shared" si="182"/>
        <v>0</v>
      </c>
      <c r="AN104" t="b">
        <f t="shared" si="183"/>
        <v>1</v>
      </c>
      <c r="AO104">
        <f t="shared" si="184"/>
        <v>1</v>
      </c>
      <c r="AP104" t="str">
        <f t="shared" si="185"/>
        <v/>
      </c>
      <c r="AQ104" t="str">
        <f t="shared" si="186"/>
        <v/>
      </c>
      <c r="AR104" t="str">
        <f t="shared" si="187"/>
        <v/>
      </c>
      <c r="AS104" t="str">
        <f t="shared" si="188"/>
        <v/>
      </c>
      <c r="AT104" t="str">
        <f t="shared" si="189"/>
        <v/>
      </c>
      <c r="AU104" t="str">
        <f t="shared" si="190"/>
        <v/>
      </c>
      <c r="AV104" t="str">
        <f t="shared" si="191"/>
        <v/>
      </c>
      <c r="AW104" t="str">
        <f t="shared" si="192"/>
        <v/>
      </c>
      <c r="AX104" t="str">
        <f t="shared" si="193"/>
        <v/>
      </c>
      <c r="AY104" t="str">
        <f t="shared" si="194"/>
        <v/>
      </c>
      <c r="AZ104" t="str">
        <f t="shared" si="195"/>
        <v/>
      </c>
      <c r="BA104" t="str">
        <f t="shared" si="196"/>
        <v/>
      </c>
      <c r="BB104" t="str">
        <f t="shared" si="197"/>
        <v/>
      </c>
      <c r="BC104" t="str">
        <f t="shared" si="198"/>
        <v/>
      </c>
      <c r="BD104" t="str">
        <f t="shared" si="199"/>
        <v/>
      </c>
      <c r="BE104" t="str">
        <f t="shared" si="200"/>
        <v/>
      </c>
      <c r="BF104" t="b">
        <f t="shared" si="201"/>
        <v>1</v>
      </c>
      <c r="BG104" t="b">
        <f t="shared" si="202"/>
        <v>0</v>
      </c>
      <c r="BH104" t="b">
        <f t="shared" si="203"/>
        <v>0</v>
      </c>
      <c r="BI104">
        <f t="shared" si="204"/>
        <v>0.01</v>
      </c>
      <c r="BJ104" t="str">
        <f t="shared" si="205"/>
        <v/>
      </c>
      <c r="BK104" t="str">
        <f t="shared" si="206"/>
        <v/>
      </c>
      <c r="BL104" t="str">
        <f t="shared" si="207"/>
        <v/>
      </c>
      <c r="BM104" t="str">
        <f t="shared" si="208"/>
        <v/>
      </c>
      <c r="BN104" t="str">
        <f t="shared" si="209"/>
        <v/>
      </c>
      <c r="BO104" t="str">
        <f t="shared" si="210"/>
        <v/>
      </c>
      <c r="BP104" t="str">
        <f t="shared" si="211"/>
        <v/>
      </c>
      <c r="BQ104" t="str">
        <f t="shared" si="212"/>
        <v/>
      </c>
      <c r="BR104" t="str">
        <f t="shared" si="213"/>
        <v/>
      </c>
      <c r="BS104" t="str">
        <f t="shared" si="214"/>
        <v/>
      </c>
      <c r="BT104" t="str">
        <f t="shared" si="215"/>
        <v/>
      </c>
      <c r="BU104" t="str">
        <f t="shared" si="216"/>
        <v/>
      </c>
      <c r="BV104" t="str">
        <f t="shared" si="217"/>
        <v/>
      </c>
      <c r="BW104" t="str">
        <f t="shared" si="218"/>
        <v/>
      </c>
      <c r="BX104" t="str">
        <f t="shared" si="219"/>
        <v/>
      </c>
      <c r="BY104" t="str">
        <f t="shared" si="220"/>
        <v/>
      </c>
      <c r="BZ104" t="str">
        <f t="shared" si="221"/>
        <v/>
      </c>
      <c r="CA104" t="str">
        <f t="shared" si="222"/>
        <v/>
      </c>
      <c r="CB104" t="str">
        <f t="shared" si="223"/>
        <v/>
      </c>
      <c r="CC104" t="str">
        <f t="shared" si="224"/>
        <v/>
      </c>
      <c r="CD104" t="str">
        <f t="shared" si="225"/>
        <v/>
      </c>
      <c r="CE104" t="str">
        <f t="shared" si="226"/>
        <v/>
      </c>
      <c r="CF104" t="str">
        <f t="shared" si="227"/>
        <v/>
      </c>
      <c r="CG104" t="str">
        <f t="shared" si="228"/>
        <v/>
      </c>
      <c r="CH104" t="str">
        <f t="shared" si="229"/>
        <v/>
      </c>
      <c r="CI104" t="str">
        <f t="shared" si="230"/>
        <v/>
      </c>
      <c r="CJ104" t="str">
        <f t="shared" si="231"/>
        <v/>
      </c>
      <c r="CK104" t="str">
        <f t="shared" si="232"/>
        <v/>
      </c>
      <c r="CL104" t="str">
        <f t="shared" si="233"/>
        <v/>
      </c>
      <c r="CM104" t="str">
        <f t="shared" si="234"/>
        <v/>
      </c>
      <c r="CN104" t="str">
        <f t="shared" si="235"/>
        <v/>
      </c>
      <c r="CO104" t="str">
        <f t="shared" si="236"/>
        <v/>
      </c>
      <c r="CP104" t="str">
        <f t="shared" si="237"/>
        <v/>
      </c>
      <c r="CQ104" t="str">
        <f t="shared" si="238"/>
        <v/>
      </c>
      <c r="CR104" t="str">
        <f t="shared" si="239"/>
        <v/>
      </c>
      <c r="CS104" t="str">
        <f t="shared" si="240"/>
        <v/>
      </c>
      <c r="CT104" t="str">
        <f t="shared" si="241"/>
        <v/>
      </c>
      <c r="CU104" t="str">
        <f t="shared" si="242"/>
        <v/>
      </c>
      <c r="CV104" t="str">
        <f t="shared" si="243"/>
        <v/>
      </c>
      <c r="CW104" t="str">
        <f t="shared" si="244"/>
        <v/>
      </c>
      <c r="CX104" t="str">
        <f t="shared" si="245"/>
        <v/>
      </c>
      <c r="CY104" t="str">
        <f t="shared" si="246"/>
        <v/>
      </c>
      <c r="CZ104" t="str">
        <f t="shared" si="247"/>
        <v/>
      </c>
      <c r="DA104" t="str">
        <f t="shared" si="248"/>
        <v/>
      </c>
      <c r="DB104" t="str">
        <f t="shared" si="249"/>
        <v/>
      </c>
      <c r="DC104" t="str">
        <f t="shared" si="250"/>
        <v/>
      </c>
      <c r="DD104" t="str">
        <f t="shared" si="251"/>
        <v/>
      </c>
      <c r="DE104" t="str">
        <f t="shared" si="252"/>
        <v/>
      </c>
      <c r="DF104" t="str">
        <f t="shared" si="253"/>
        <v/>
      </c>
      <c r="DG104" t="str">
        <f t="shared" si="254"/>
        <v/>
      </c>
      <c r="DH104" t="str">
        <f t="shared" si="255"/>
        <v/>
      </c>
      <c r="DI104" t="str">
        <f t="shared" si="256"/>
        <v/>
      </c>
      <c r="DJ104" t="str">
        <f t="shared" si="257"/>
        <v/>
      </c>
      <c r="DK104" t="str">
        <f t="shared" si="258"/>
        <v/>
      </c>
      <c r="DL104" t="str">
        <f t="shared" si="259"/>
        <v/>
      </c>
      <c r="DM104" t="str">
        <f t="shared" si="260"/>
        <v/>
      </c>
      <c r="DN104" t="str">
        <f t="shared" si="261"/>
        <v/>
      </c>
      <c r="DO104" t="str">
        <f t="shared" si="262"/>
        <v/>
      </c>
      <c r="DP104" t="str">
        <f t="shared" si="263"/>
        <v/>
      </c>
      <c r="DQ104" t="str">
        <f t="shared" si="264"/>
        <v/>
      </c>
      <c r="DR104" t="str">
        <f t="shared" si="265"/>
        <v/>
      </c>
      <c r="DS104" t="str">
        <f t="shared" si="266"/>
        <v/>
      </c>
      <c r="DT104" t="str">
        <f t="shared" si="267"/>
        <v/>
      </c>
      <c r="DU104" t="str">
        <f t="shared" si="268"/>
        <v/>
      </c>
      <c r="DV104" t="str">
        <f t="shared" si="269"/>
        <v/>
      </c>
      <c r="DW104" t="str">
        <f t="shared" si="270"/>
        <v/>
      </c>
      <c r="DX104" t="str">
        <f t="shared" si="271"/>
        <v/>
      </c>
      <c r="DY104" t="str">
        <f t="shared" si="272"/>
        <v/>
      </c>
      <c r="EA104" t="str">
        <f t="shared" si="273"/>
        <v/>
      </c>
      <c r="EB104" t="str">
        <f t="shared" si="274"/>
        <v/>
      </c>
      <c r="EC104" t="str">
        <f t="shared" si="275"/>
        <v/>
      </c>
      <c r="ED104" t="str">
        <f t="shared" si="276"/>
        <v/>
      </c>
      <c r="EE104" t="str">
        <f t="shared" si="277"/>
        <v/>
      </c>
      <c r="EF104" t="str">
        <f t="shared" si="278"/>
        <v/>
      </c>
      <c r="EG104" t="str">
        <f t="shared" si="279"/>
        <v/>
      </c>
      <c r="EH104" t="str">
        <f t="shared" si="280"/>
        <v/>
      </c>
      <c r="EI104" t="str">
        <f t="shared" si="281"/>
        <v/>
      </c>
      <c r="EJ104" t="str">
        <f t="shared" si="282"/>
        <v/>
      </c>
      <c r="EK104" t="str">
        <f t="shared" si="283"/>
        <v/>
      </c>
      <c r="EL104" t="str">
        <f t="shared" si="284"/>
        <v/>
      </c>
      <c r="EM104" t="str">
        <f t="shared" si="285"/>
        <v/>
      </c>
      <c r="EN104" t="str">
        <f t="shared" si="286"/>
        <v/>
      </c>
      <c r="EO104" t="str">
        <f t="shared" si="287"/>
        <v/>
      </c>
      <c r="EP104" t="str">
        <f t="shared" si="288"/>
        <v/>
      </c>
      <c r="ER104" t="str">
        <f t="shared" si="289"/>
        <v>25A-001.07.05.04.01.A.04VGM - Effect 3</v>
      </c>
      <c r="ES104" t="s">
        <v>10782</v>
      </c>
      <c r="ET104" t="b">
        <v>1</v>
      </c>
      <c r="EU104" t="s">
        <v>79</v>
      </c>
      <c r="EV104" t="b">
        <v>0</v>
      </c>
      <c r="EW104" t="b">
        <v>0</v>
      </c>
      <c r="EX104">
        <v>0.1</v>
      </c>
      <c r="EZ104">
        <v>0</v>
      </c>
      <c r="FA104">
        <v>0</v>
      </c>
      <c r="FC104">
        <v>125</v>
      </c>
      <c r="FD104">
        <v>6</v>
      </c>
      <c r="FF104">
        <v>0</v>
      </c>
      <c r="FG104">
        <v>0</v>
      </c>
      <c r="FI104">
        <v>0</v>
      </c>
      <c r="FJ104">
        <v>24</v>
      </c>
      <c r="FL104">
        <v>4.6257000000000001</v>
      </c>
      <c r="FM104">
        <v>0.5605</v>
      </c>
      <c r="FO104" t="s">
        <v>8886</v>
      </c>
    </row>
    <row r="105" spans="1:171" x14ac:dyDescent="0.25">
      <c r="A105" t="s">
        <v>10779</v>
      </c>
      <c r="B105" t="str">
        <f t="shared" si="145"/>
        <v/>
      </c>
      <c r="C105" t="str">
        <f t="shared" si="146"/>
        <v/>
      </c>
      <c r="D105" t="str">
        <f t="shared" si="147"/>
        <v/>
      </c>
      <c r="E105" t="str">
        <f t="shared" si="148"/>
        <v/>
      </c>
      <c r="F105" t="str">
        <f t="shared" si="149"/>
        <v/>
      </c>
      <c r="G105" t="str">
        <f t="shared" si="150"/>
        <v/>
      </c>
      <c r="H105" t="str">
        <f t="shared" si="151"/>
        <v/>
      </c>
      <c r="I105" t="str">
        <f t="shared" si="152"/>
        <v/>
      </c>
      <c r="J105" t="str">
        <f t="shared" si="153"/>
        <v/>
      </c>
      <c r="K105" t="str">
        <f t="shared" si="154"/>
        <v/>
      </c>
      <c r="L105" t="str">
        <f t="shared" si="155"/>
        <v/>
      </c>
      <c r="M105" t="str">
        <f t="shared" si="156"/>
        <v/>
      </c>
      <c r="N105" t="str">
        <f t="shared" si="157"/>
        <v/>
      </c>
      <c r="O105" t="str">
        <f t="shared" si="158"/>
        <v/>
      </c>
      <c r="P105" t="str">
        <f t="shared" si="159"/>
        <v/>
      </c>
      <c r="Q105" t="str">
        <f t="shared" si="160"/>
        <v/>
      </c>
      <c r="R105" t="str">
        <f t="shared" si="161"/>
        <v/>
      </c>
      <c r="S105" t="str">
        <f t="shared" si="162"/>
        <v/>
      </c>
      <c r="T105" t="str">
        <f t="shared" si="163"/>
        <v/>
      </c>
      <c r="U105" t="str">
        <f t="shared" si="164"/>
        <v/>
      </c>
      <c r="V105" t="str">
        <f t="shared" si="165"/>
        <v/>
      </c>
      <c r="W105" t="str">
        <f t="shared" si="166"/>
        <v/>
      </c>
      <c r="X105" t="str">
        <f t="shared" si="167"/>
        <v/>
      </c>
      <c r="Y105" t="str">
        <f t="shared" si="168"/>
        <v/>
      </c>
      <c r="Z105" t="str">
        <f t="shared" si="169"/>
        <v/>
      </c>
      <c r="AA105" t="str">
        <f t="shared" si="170"/>
        <v/>
      </c>
      <c r="AB105" t="str">
        <f t="shared" si="171"/>
        <v/>
      </c>
      <c r="AC105" t="str">
        <f t="shared" si="172"/>
        <v/>
      </c>
      <c r="AD105" t="str">
        <f t="shared" si="173"/>
        <v/>
      </c>
      <c r="AE105" t="str">
        <f t="shared" si="174"/>
        <v/>
      </c>
      <c r="AF105" t="str">
        <f t="shared" si="175"/>
        <v/>
      </c>
      <c r="AG105" t="str">
        <f t="shared" si="176"/>
        <v/>
      </c>
      <c r="AH105" t="str">
        <f t="shared" si="177"/>
        <v/>
      </c>
      <c r="AI105" t="str">
        <f t="shared" si="178"/>
        <v/>
      </c>
      <c r="AJ105" t="str">
        <f t="shared" si="179"/>
        <v/>
      </c>
      <c r="AK105" t="str">
        <f t="shared" si="180"/>
        <v/>
      </c>
      <c r="AL105" t="b">
        <f t="shared" si="181"/>
        <v>1</v>
      </c>
      <c r="AM105" t="b">
        <f t="shared" si="182"/>
        <v>0</v>
      </c>
      <c r="AN105" t="b">
        <f t="shared" si="183"/>
        <v>1</v>
      </c>
      <c r="AO105">
        <f t="shared" si="184"/>
        <v>1</v>
      </c>
      <c r="AP105" t="str">
        <f t="shared" si="185"/>
        <v/>
      </c>
      <c r="AQ105" t="str">
        <f t="shared" si="186"/>
        <v/>
      </c>
      <c r="AR105" t="str">
        <f t="shared" si="187"/>
        <v/>
      </c>
      <c r="AS105" t="str">
        <f t="shared" si="188"/>
        <v/>
      </c>
      <c r="AT105" t="str">
        <f t="shared" si="189"/>
        <v/>
      </c>
      <c r="AU105" t="str">
        <f t="shared" si="190"/>
        <v/>
      </c>
      <c r="AV105" t="str">
        <f t="shared" si="191"/>
        <v/>
      </c>
      <c r="AW105" t="str">
        <f t="shared" si="192"/>
        <v/>
      </c>
      <c r="AX105" t="str">
        <f t="shared" si="193"/>
        <v/>
      </c>
      <c r="AY105" t="str">
        <f t="shared" si="194"/>
        <v/>
      </c>
      <c r="AZ105" t="str">
        <f t="shared" si="195"/>
        <v/>
      </c>
      <c r="BA105" t="str">
        <f t="shared" si="196"/>
        <v/>
      </c>
      <c r="BB105" t="str">
        <f t="shared" si="197"/>
        <v/>
      </c>
      <c r="BC105" t="str">
        <f t="shared" si="198"/>
        <v/>
      </c>
      <c r="BD105" t="str">
        <f t="shared" si="199"/>
        <v/>
      </c>
      <c r="BE105" t="str">
        <f t="shared" si="200"/>
        <v/>
      </c>
      <c r="BF105" t="b">
        <f t="shared" si="201"/>
        <v>1</v>
      </c>
      <c r="BG105" t="b">
        <f t="shared" si="202"/>
        <v>0</v>
      </c>
      <c r="BH105" t="b">
        <f t="shared" si="203"/>
        <v>0</v>
      </c>
      <c r="BI105">
        <f t="shared" si="204"/>
        <v>0.01</v>
      </c>
      <c r="BJ105" t="str">
        <f t="shared" si="205"/>
        <v/>
      </c>
      <c r="BK105" t="str">
        <f t="shared" si="206"/>
        <v/>
      </c>
      <c r="BL105" t="str">
        <f t="shared" si="207"/>
        <v/>
      </c>
      <c r="BM105" t="str">
        <f t="shared" si="208"/>
        <v/>
      </c>
      <c r="BN105" t="str">
        <f t="shared" si="209"/>
        <v/>
      </c>
      <c r="BO105" t="str">
        <f t="shared" si="210"/>
        <v/>
      </c>
      <c r="BP105" t="str">
        <f t="shared" si="211"/>
        <v/>
      </c>
      <c r="BQ105" t="str">
        <f t="shared" si="212"/>
        <v/>
      </c>
      <c r="BR105" t="str">
        <f t="shared" si="213"/>
        <v/>
      </c>
      <c r="BS105" t="str">
        <f t="shared" si="214"/>
        <v/>
      </c>
      <c r="BT105" t="str">
        <f t="shared" si="215"/>
        <v/>
      </c>
      <c r="BU105" t="str">
        <f t="shared" si="216"/>
        <v/>
      </c>
      <c r="BV105" t="str">
        <f t="shared" si="217"/>
        <v/>
      </c>
      <c r="BW105" t="str">
        <f t="shared" si="218"/>
        <v/>
      </c>
      <c r="BX105" t="str">
        <f t="shared" si="219"/>
        <v/>
      </c>
      <c r="BY105" t="str">
        <f t="shared" si="220"/>
        <v/>
      </c>
      <c r="BZ105" t="str">
        <f t="shared" si="221"/>
        <v/>
      </c>
      <c r="CA105" t="str">
        <f t="shared" si="222"/>
        <v/>
      </c>
      <c r="CB105" t="str">
        <f t="shared" si="223"/>
        <v/>
      </c>
      <c r="CC105" t="str">
        <f t="shared" si="224"/>
        <v/>
      </c>
      <c r="CD105" t="str">
        <f t="shared" si="225"/>
        <v/>
      </c>
      <c r="CE105" t="str">
        <f t="shared" si="226"/>
        <v/>
      </c>
      <c r="CF105" t="str">
        <f t="shared" si="227"/>
        <v/>
      </c>
      <c r="CG105" t="str">
        <f t="shared" si="228"/>
        <v/>
      </c>
      <c r="CH105" t="str">
        <f t="shared" si="229"/>
        <v/>
      </c>
      <c r="CI105" t="str">
        <f t="shared" si="230"/>
        <v/>
      </c>
      <c r="CJ105" t="str">
        <f t="shared" si="231"/>
        <v/>
      </c>
      <c r="CK105" t="str">
        <f t="shared" si="232"/>
        <v/>
      </c>
      <c r="CL105" t="str">
        <f t="shared" si="233"/>
        <v/>
      </c>
      <c r="CM105" t="str">
        <f t="shared" si="234"/>
        <v/>
      </c>
      <c r="CN105" t="str">
        <f t="shared" si="235"/>
        <v/>
      </c>
      <c r="CO105" t="str">
        <f t="shared" si="236"/>
        <v/>
      </c>
      <c r="CP105" t="str">
        <f t="shared" si="237"/>
        <v/>
      </c>
      <c r="CQ105" t="str">
        <f t="shared" si="238"/>
        <v/>
      </c>
      <c r="CR105" t="str">
        <f t="shared" si="239"/>
        <v/>
      </c>
      <c r="CS105" t="str">
        <f t="shared" si="240"/>
        <v/>
      </c>
      <c r="CT105" t="str">
        <f t="shared" si="241"/>
        <v/>
      </c>
      <c r="CU105" t="str">
        <f t="shared" si="242"/>
        <v/>
      </c>
      <c r="CV105" t="str">
        <f t="shared" si="243"/>
        <v/>
      </c>
      <c r="CW105" t="str">
        <f t="shared" si="244"/>
        <v/>
      </c>
      <c r="CX105" t="str">
        <f t="shared" si="245"/>
        <v/>
      </c>
      <c r="CY105" t="str">
        <f t="shared" si="246"/>
        <v/>
      </c>
      <c r="CZ105" t="str">
        <f t="shared" si="247"/>
        <v/>
      </c>
      <c r="DA105" t="str">
        <f t="shared" si="248"/>
        <v/>
      </c>
      <c r="DB105" t="str">
        <f t="shared" si="249"/>
        <v/>
      </c>
      <c r="DC105" t="str">
        <f t="shared" si="250"/>
        <v/>
      </c>
      <c r="DD105" t="str">
        <f t="shared" si="251"/>
        <v/>
      </c>
      <c r="DE105" t="str">
        <f t="shared" si="252"/>
        <v/>
      </c>
      <c r="DF105" t="str">
        <f t="shared" si="253"/>
        <v/>
      </c>
      <c r="DG105" t="str">
        <f t="shared" si="254"/>
        <v/>
      </c>
      <c r="DH105" t="str">
        <f t="shared" si="255"/>
        <v/>
      </c>
      <c r="DI105" t="str">
        <f t="shared" si="256"/>
        <v/>
      </c>
      <c r="DJ105" t="str">
        <f t="shared" si="257"/>
        <v/>
      </c>
      <c r="DK105" t="str">
        <f t="shared" si="258"/>
        <v/>
      </c>
      <c r="DL105" t="str">
        <f t="shared" si="259"/>
        <v/>
      </c>
      <c r="DM105" t="str">
        <f t="shared" si="260"/>
        <v/>
      </c>
      <c r="DN105" t="str">
        <f t="shared" si="261"/>
        <v/>
      </c>
      <c r="DO105" t="str">
        <f t="shared" si="262"/>
        <v/>
      </c>
      <c r="DP105" t="str">
        <f t="shared" si="263"/>
        <v/>
      </c>
      <c r="DQ105" t="str">
        <f t="shared" si="264"/>
        <v/>
      </c>
      <c r="DR105" t="str">
        <f t="shared" si="265"/>
        <v/>
      </c>
      <c r="DS105" t="str">
        <f t="shared" si="266"/>
        <v/>
      </c>
      <c r="DT105" t="str">
        <f t="shared" si="267"/>
        <v/>
      </c>
      <c r="DU105" t="str">
        <f t="shared" si="268"/>
        <v/>
      </c>
      <c r="DV105" t="str">
        <f t="shared" si="269"/>
        <v/>
      </c>
      <c r="DW105" t="str">
        <f t="shared" si="270"/>
        <v/>
      </c>
      <c r="DX105" t="str">
        <f t="shared" si="271"/>
        <v/>
      </c>
      <c r="DY105" t="str">
        <f t="shared" si="272"/>
        <v/>
      </c>
      <c r="EA105" t="str">
        <f t="shared" si="273"/>
        <v/>
      </c>
      <c r="EB105" t="str">
        <f t="shared" si="274"/>
        <v/>
      </c>
      <c r="EC105" t="str">
        <f t="shared" si="275"/>
        <v/>
      </c>
      <c r="ED105" t="str">
        <f t="shared" si="276"/>
        <v/>
      </c>
      <c r="EE105" t="str">
        <f t="shared" si="277"/>
        <v/>
      </c>
      <c r="EF105" t="str">
        <f t="shared" si="278"/>
        <v/>
      </c>
      <c r="EG105" t="str">
        <f t="shared" si="279"/>
        <v/>
      </c>
      <c r="EH105" t="str">
        <f t="shared" si="280"/>
        <v/>
      </c>
      <c r="EI105" t="str">
        <f t="shared" si="281"/>
        <v/>
      </c>
      <c r="EJ105" t="str">
        <f t="shared" si="282"/>
        <v/>
      </c>
      <c r="EK105" t="str">
        <f t="shared" si="283"/>
        <v/>
      </c>
      <c r="EL105" t="str">
        <f t="shared" si="284"/>
        <v/>
      </c>
      <c r="EM105" t="str">
        <f t="shared" si="285"/>
        <v/>
      </c>
      <c r="EN105" t="str">
        <f t="shared" si="286"/>
        <v/>
      </c>
      <c r="EO105" t="str">
        <f t="shared" si="287"/>
        <v/>
      </c>
      <c r="EP105" t="str">
        <f t="shared" si="288"/>
        <v/>
      </c>
      <c r="ER105" t="str">
        <f t="shared" si="289"/>
        <v>25A-001.07.05.04.01.A.04Spuien 0-20% functieverlies</v>
      </c>
      <c r="ES105" t="s">
        <v>10782</v>
      </c>
      <c r="ET105" t="b">
        <v>1</v>
      </c>
      <c r="EU105" t="s">
        <v>89</v>
      </c>
      <c r="EV105" t="b">
        <v>0</v>
      </c>
      <c r="EW105" t="b">
        <v>1</v>
      </c>
      <c r="EX105">
        <v>1</v>
      </c>
      <c r="EZ105">
        <v>0</v>
      </c>
      <c r="FA105">
        <v>0</v>
      </c>
      <c r="FC105">
        <v>125</v>
      </c>
      <c r="FD105">
        <v>6</v>
      </c>
      <c r="FF105">
        <v>0</v>
      </c>
      <c r="FG105">
        <v>0</v>
      </c>
      <c r="FI105">
        <v>0</v>
      </c>
      <c r="FJ105">
        <v>24</v>
      </c>
      <c r="FL105">
        <v>4.6257000000000001</v>
      </c>
      <c r="FM105">
        <v>0.5605</v>
      </c>
      <c r="FO105" t="s">
        <v>89</v>
      </c>
    </row>
    <row r="106" spans="1:171" x14ac:dyDescent="0.25">
      <c r="A106" t="s">
        <v>10748</v>
      </c>
      <c r="B106" t="str">
        <f t="shared" si="145"/>
        <v/>
      </c>
      <c r="C106" t="str">
        <f t="shared" si="146"/>
        <v/>
      </c>
      <c r="D106" t="str">
        <f t="shared" si="147"/>
        <v/>
      </c>
      <c r="E106" t="str">
        <f t="shared" si="148"/>
        <v/>
      </c>
      <c r="F106" t="str">
        <f t="shared" si="149"/>
        <v/>
      </c>
      <c r="G106" t="str">
        <f t="shared" si="150"/>
        <v/>
      </c>
      <c r="H106" t="str">
        <f t="shared" si="151"/>
        <v/>
      </c>
      <c r="I106" t="str">
        <f t="shared" si="152"/>
        <v/>
      </c>
      <c r="J106" t="str">
        <f t="shared" si="153"/>
        <v/>
      </c>
      <c r="K106" t="str">
        <f t="shared" si="154"/>
        <v/>
      </c>
      <c r="L106" t="str">
        <f t="shared" si="155"/>
        <v/>
      </c>
      <c r="M106" t="str">
        <f t="shared" si="156"/>
        <v/>
      </c>
      <c r="N106" t="str">
        <f t="shared" si="157"/>
        <v/>
      </c>
      <c r="O106" t="str">
        <f t="shared" si="158"/>
        <v/>
      </c>
      <c r="P106" t="str">
        <f t="shared" si="159"/>
        <v/>
      </c>
      <c r="Q106" t="str">
        <f t="shared" si="160"/>
        <v/>
      </c>
      <c r="R106" t="str">
        <f t="shared" si="161"/>
        <v/>
      </c>
      <c r="S106" t="str">
        <f t="shared" si="162"/>
        <v/>
      </c>
      <c r="T106" t="str">
        <f t="shared" si="163"/>
        <v/>
      </c>
      <c r="U106" t="str">
        <f t="shared" si="164"/>
        <v/>
      </c>
      <c r="V106" t="b">
        <f t="shared" si="165"/>
        <v>1</v>
      </c>
      <c r="W106" t="b">
        <f t="shared" si="166"/>
        <v>0</v>
      </c>
      <c r="X106" t="b">
        <f t="shared" si="167"/>
        <v>0</v>
      </c>
      <c r="Y106">
        <f t="shared" si="168"/>
        <v>0.1</v>
      </c>
      <c r="Z106" t="str">
        <f t="shared" si="169"/>
        <v/>
      </c>
      <c r="AA106" t="str">
        <f t="shared" si="170"/>
        <v/>
      </c>
      <c r="AB106" t="str">
        <f t="shared" si="171"/>
        <v/>
      </c>
      <c r="AC106" t="str">
        <f t="shared" si="172"/>
        <v/>
      </c>
      <c r="AD106" t="str">
        <f t="shared" si="173"/>
        <v/>
      </c>
      <c r="AE106" t="str">
        <f t="shared" si="174"/>
        <v/>
      </c>
      <c r="AF106" t="str">
        <f t="shared" si="175"/>
        <v/>
      </c>
      <c r="AG106" t="str">
        <f t="shared" si="176"/>
        <v/>
      </c>
      <c r="AH106" t="str">
        <f t="shared" si="177"/>
        <v/>
      </c>
      <c r="AI106" t="str">
        <f t="shared" si="178"/>
        <v/>
      </c>
      <c r="AJ106" t="str">
        <f t="shared" si="179"/>
        <v/>
      </c>
      <c r="AK106" t="str">
        <f t="shared" si="180"/>
        <v/>
      </c>
      <c r="AL106" t="str">
        <f t="shared" si="181"/>
        <v/>
      </c>
      <c r="AM106" t="str">
        <f t="shared" si="182"/>
        <v/>
      </c>
      <c r="AN106" t="str">
        <f t="shared" si="183"/>
        <v/>
      </c>
      <c r="AO106" t="str">
        <f t="shared" si="184"/>
        <v/>
      </c>
      <c r="AP106" t="str">
        <f t="shared" si="185"/>
        <v/>
      </c>
      <c r="AQ106" t="str">
        <f t="shared" si="186"/>
        <v/>
      </c>
      <c r="AR106" t="str">
        <f t="shared" si="187"/>
        <v/>
      </c>
      <c r="AS106" t="str">
        <f t="shared" si="188"/>
        <v/>
      </c>
      <c r="AT106" t="str">
        <f t="shared" si="189"/>
        <v/>
      </c>
      <c r="AU106" t="str">
        <f t="shared" si="190"/>
        <v/>
      </c>
      <c r="AV106" t="str">
        <f t="shared" si="191"/>
        <v/>
      </c>
      <c r="AW106" t="str">
        <f t="shared" si="192"/>
        <v/>
      </c>
      <c r="AX106" t="str">
        <f t="shared" si="193"/>
        <v/>
      </c>
      <c r="AY106" t="str">
        <f t="shared" si="194"/>
        <v/>
      </c>
      <c r="AZ106" t="str">
        <f t="shared" si="195"/>
        <v/>
      </c>
      <c r="BA106" t="str">
        <f t="shared" si="196"/>
        <v/>
      </c>
      <c r="BB106" t="str">
        <f t="shared" si="197"/>
        <v/>
      </c>
      <c r="BC106" t="str">
        <f t="shared" si="198"/>
        <v/>
      </c>
      <c r="BD106" t="str">
        <f t="shared" si="199"/>
        <v/>
      </c>
      <c r="BE106" t="str">
        <f t="shared" si="200"/>
        <v/>
      </c>
      <c r="BF106" t="b">
        <f t="shared" si="201"/>
        <v>1</v>
      </c>
      <c r="BG106" t="b">
        <f t="shared" si="202"/>
        <v>0</v>
      </c>
      <c r="BH106" t="b">
        <f t="shared" si="203"/>
        <v>0</v>
      </c>
      <c r="BI106">
        <f t="shared" si="204"/>
        <v>0.01</v>
      </c>
      <c r="BJ106" t="str">
        <f t="shared" si="205"/>
        <v/>
      </c>
      <c r="BK106" t="str">
        <f t="shared" si="206"/>
        <v/>
      </c>
      <c r="BL106" t="str">
        <f t="shared" si="207"/>
        <v/>
      </c>
      <c r="BM106" t="str">
        <f t="shared" si="208"/>
        <v/>
      </c>
      <c r="BN106" t="str">
        <f t="shared" si="209"/>
        <v/>
      </c>
      <c r="BO106" t="str">
        <f t="shared" si="210"/>
        <v/>
      </c>
      <c r="BP106" t="str">
        <f t="shared" si="211"/>
        <v/>
      </c>
      <c r="BQ106" t="str">
        <f t="shared" si="212"/>
        <v/>
      </c>
      <c r="BR106" t="str">
        <f t="shared" si="213"/>
        <v/>
      </c>
      <c r="BS106" t="str">
        <f t="shared" si="214"/>
        <v/>
      </c>
      <c r="BT106" t="str">
        <f t="shared" si="215"/>
        <v/>
      </c>
      <c r="BU106" t="str">
        <f t="shared" si="216"/>
        <v/>
      </c>
      <c r="BV106" t="str">
        <f t="shared" si="217"/>
        <v/>
      </c>
      <c r="BW106" t="str">
        <f t="shared" si="218"/>
        <v/>
      </c>
      <c r="BX106" t="str">
        <f t="shared" si="219"/>
        <v/>
      </c>
      <c r="BY106" t="str">
        <f t="shared" si="220"/>
        <v/>
      </c>
      <c r="BZ106" t="str">
        <f t="shared" si="221"/>
        <v/>
      </c>
      <c r="CA106" t="str">
        <f t="shared" si="222"/>
        <v/>
      </c>
      <c r="CB106" t="str">
        <f t="shared" si="223"/>
        <v/>
      </c>
      <c r="CC106" t="str">
        <f t="shared" si="224"/>
        <v/>
      </c>
      <c r="CD106" t="str">
        <f t="shared" si="225"/>
        <v/>
      </c>
      <c r="CE106" t="str">
        <f t="shared" si="226"/>
        <v/>
      </c>
      <c r="CF106" t="str">
        <f t="shared" si="227"/>
        <v/>
      </c>
      <c r="CG106" t="str">
        <f t="shared" si="228"/>
        <v/>
      </c>
      <c r="CH106" t="str">
        <f t="shared" si="229"/>
        <v/>
      </c>
      <c r="CI106" t="str">
        <f t="shared" si="230"/>
        <v/>
      </c>
      <c r="CJ106" t="str">
        <f t="shared" si="231"/>
        <v/>
      </c>
      <c r="CK106" t="str">
        <f t="shared" si="232"/>
        <v/>
      </c>
      <c r="CL106" t="str">
        <f t="shared" si="233"/>
        <v/>
      </c>
      <c r="CM106" t="str">
        <f t="shared" si="234"/>
        <v/>
      </c>
      <c r="CN106" t="str">
        <f t="shared" si="235"/>
        <v/>
      </c>
      <c r="CO106" t="str">
        <f t="shared" si="236"/>
        <v/>
      </c>
      <c r="CP106" t="str">
        <f t="shared" si="237"/>
        <v/>
      </c>
      <c r="CQ106" t="str">
        <f t="shared" si="238"/>
        <v/>
      </c>
      <c r="CR106" t="str">
        <f t="shared" si="239"/>
        <v/>
      </c>
      <c r="CS106" t="str">
        <f t="shared" si="240"/>
        <v/>
      </c>
      <c r="CT106" t="str">
        <f t="shared" si="241"/>
        <v/>
      </c>
      <c r="CU106" t="str">
        <f t="shared" si="242"/>
        <v/>
      </c>
      <c r="CV106" t="str">
        <f t="shared" si="243"/>
        <v/>
      </c>
      <c r="CW106" t="str">
        <f t="shared" si="244"/>
        <v/>
      </c>
      <c r="CX106" t="str">
        <f t="shared" si="245"/>
        <v/>
      </c>
      <c r="CY106" t="str">
        <f t="shared" si="246"/>
        <v/>
      </c>
      <c r="CZ106" t="str">
        <f t="shared" si="247"/>
        <v/>
      </c>
      <c r="DA106" t="str">
        <f t="shared" si="248"/>
        <v/>
      </c>
      <c r="DB106" t="str">
        <f t="shared" si="249"/>
        <v/>
      </c>
      <c r="DC106" t="str">
        <f t="shared" si="250"/>
        <v/>
      </c>
      <c r="DD106" t="str">
        <f t="shared" si="251"/>
        <v/>
      </c>
      <c r="DE106" t="str">
        <f t="shared" si="252"/>
        <v/>
      </c>
      <c r="DF106" t="str">
        <f t="shared" si="253"/>
        <v/>
      </c>
      <c r="DG106" t="str">
        <f t="shared" si="254"/>
        <v/>
      </c>
      <c r="DH106" t="str">
        <f t="shared" si="255"/>
        <v/>
      </c>
      <c r="DI106" t="str">
        <f t="shared" si="256"/>
        <v/>
      </c>
      <c r="DJ106" t="str">
        <f t="shared" si="257"/>
        <v/>
      </c>
      <c r="DK106" t="str">
        <f t="shared" si="258"/>
        <v/>
      </c>
      <c r="DL106" t="str">
        <f t="shared" si="259"/>
        <v/>
      </c>
      <c r="DM106" t="str">
        <f t="shared" si="260"/>
        <v/>
      </c>
      <c r="DN106" t="b">
        <f t="shared" si="261"/>
        <v>1</v>
      </c>
      <c r="DO106" t="b">
        <f t="shared" si="262"/>
        <v>1</v>
      </c>
      <c r="DP106" t="b">
        <f t="shared" si="263"/>
        <v>1</v>
      </c>
      <c r="DQ106">
        <f t="shared" si="264"/>
        <v>2.5000000000000001E-5</v>
      </c>
      <c r="DR106" t="str">
        <f t="shared" si="265"/>
        <v/>
      </c>
      <c r="DS106" t="str">
        <f t="shared" si="266"/>
        <v/>
      </c>
      <c r="DT106" t="str">
        <f t="shared" si="267"/>
        <v/>
      </c>
      <c r="DU106" t="str">
        <f t="shared" si="268"/>
        <v/>
      </c>
      <c r="DV106" t="str">
        <f t="shared" si="269"/>
        <v/>
      </c>
      <c r="DW106" t="str">
        <f t="shared" si="270"/>
        <v/>
      </c>
      <c r="DX106" t="str">
        <f t="shared" si="271"/>
        <v/>
      </c>
      <c r="DY106" t="str">
        <f t="shared" si="272"/>
        <v/>
      </c>
      <c r="EA106" t="str">
        <f t="shared" si="273"/>
        <v/>
      </c>
      <c r="EB106" t="str">
        <f t="shared" si="274"/>
        <v/>
      </c>
      <c r="EC106" t="str">
        <f t="shared" si="275"/>
        <v/>
      </c>
      <c r="ED106" t="str">
        <f t="shared" si="276"/>
        <v/>
      </c>
      <c r="EE106" t="str">
        <f t="shared" si="277"/>
        <v/>
      </c>
      <c r="EF106" t="str">
        <f t="shared" si="278"/>
        <v/>
      </c>
      <c r="EG106" t="str">
        <f t="shared" si="279"/>
        <v/>
      </c>
      <c r="EH106" t="str">
        <f t="shared" si="280"/>
        <v/>
      </c>
      <c r="EI106" t="str">
        <f t="shared" si="281"/>
        <v/>
      </c>
      <c r="EJ106" t="str">
        <f t="shared" si="282"/>
        <v/>
      </c>
      <c r="EK106" t="str">
        <f t="shared" si="283"/>
        <v/>
      </c>
      <c r="EL106" t="str">
        <f t="shared" si="284"/>
        <v/>
      </c>
      <c r="EM106" t="str">
        <f t="shared" si="285"/>
        <v/>
      </c>
      <c r="EN106" t="str">
        <f t="shared" si="286"/>
        <v/>
      </c>
      <c r="EO106" t="str">
        <f t="shared" si="287"/>
        <v/>
      </c>
      <c r="EP106" t="str">
        <f t="shared" si="288"/>
        <v/>
      </c>
      <c r="ER106" t="str">
        <f t="shared" si="289"/>
        <v>25A-001.07.05.04.01.A.05Keren 81-100% functieverlies</v>
      </c>
      <c r="ES106" t="s">
        <v>10783</v>
      </c>
      <c r="ET106" t="b">
        <v>1</v>
      </c>
      <c r="EU106" t="s">
        <v>85</v>
      </c>
      <c r="EV106" t="b">
        <v>0</v>
      </c>
      <c r="EW106" t="b">
        <v>0</v>
      </c>
      <c r="EX106">
        <v>0.01</v>
      </c>
      <c r="EZ106">
        <v>50</v>
      </c>
      <c r="FA106">
        <v>0</v>
      </c>
      <c r="FC106">
        <v>646</v>
      </c>
      <c r="FD106">
        <v>6</v>
      </c>
      <c r="FF106">
        <v>0</v>
      </c>
      <c r="FG106">
        <v>0</v>
      </c>
      <c r="FI106">
        <v>0</v>
      </c>
      <c r="FJ106">
        <v>72</v>
      </c>
      <c r="FL106">
        <v>4.5747</v>
      </c>
      <c r="FM106">
        <v>0.5504</v>
      </c>
      <c r="FO106" t="s">
        <v>8874</v>
      </c>
    </row>
    <row r="107" spans="1:171" x14ac:dyDescent="0.25">
      <c r="A107" t="s">
        <v>10751</v>
      </c>
      <c r="B107" t="str">
        <f t="shared" si="145"/>
        <v/>
      </c>
      <c r="C107" t="str">
        <f t="shared" si="146"/>
        <v/>
      </c>
      <c r="D107" t="str">
        <f t="shared" si="147"/>
        <v/>
      </c>
      <c r="E107" t="str">
        <f t="shared" si="148"/>
        <v/>
      </c>
      <c r="F107" t="str">
        <f t="shared" si="149"/>
        <v/>
      </c>
      <c r="G107" t="str">
        <f t="shared" si="150"/>
        <v/>
      </c>
      <c r="H107" t="str">
        <f t="shared" si="151"/>
        <v/>
      </c>
      <c r="I107" t="str">
        <f t="shared" si="152"/>
        <v/>
      </c>
      <c r="J107" t="str">
        <f t="shared" si="153"/>
        <v/>
      </c>
      <c r="K107" t="str">
        <f t="shared" si="154"/>
        <v/>
      </c>
      <c r="L107" t="str">
        <f t="shared" si="155"/>
        <v/>
      </c>
      <c r="M107" t="str">
        <f t="shared" si="156"/>
        <v/>
      </c>
      <c r="N107" t="str">
        <f t="shared" si="157"/>
        <v/>
      </c>
      <c r="O107" t="str">
        <f t="shared" si="158"/>
        <v/>
      </c>
      <c r="P107" t="str">
        <f t="shared" si="159"/>
        <v/>
      </c>
      <c r="Q107" t="str">
        <f t="shared" si="160"/>
        <v/>
      </c>
      <c r="R107" t="str">
        <f t="shared" si="161"/>
        <v/>
      </c>
      <c r="S107" t="str">
        <f t="shared" si="162"/>
        <v/>
      </c>
      <c r="T107" t="str">
        <f t="shared" si="163"/>
        <v/>
      </c>
      <c r="U107" t="str">
        <f t="shared" si="164"/>
        <v/>
      </c>
      <c r="V107" t="str">
        <f t="shared" si="165"/>
        <v/>
      </c>
      <c r="W107" t="str">
        <f t="shared" si="166"/>
        <v/>
      </c>
      <c r="X107" t="str">
        <f t="shared" si="167"/>
        <v/>
      </c>
      <c r="Y107" t="str">
        <f t="shared" si="168"/>
        <v/>
      </c>
      <c r="Z107" t="str">
        <f t="shared" si="169"/>
        <v/>
      </c>
      <c r="AA107" t="str">
        <f t="shared" si="170"/>
        <v/>
      </c>
      <c r="AB107" t="str">
        <f t="shared" si="171"/>
        <v/>
      </c>
      <c r="AC107" t="str">
        <f t="shared" si="172"/>
        <v/>
      </c>
      <c r="AD107" t="str">
        <f t="shared" si="173"/>
        <v/>
      </c>
      <c r="AE107" t="str">
        <f t="shared" si="174"/>
        <v/>
      </c>
      <c r="AF107" t="str">
        <f t="shared" si="175"/>
        <v/>
      </c>
      <c r="AG107" t="str">
        <f t="shared" si="176"/>
        <v/>
      </c>
      <c r="AH107" t="str">
        <f t="shared" si="177"/>
        <v/>
      </c>
      <c r="AI107" t="str">
        <f t="shared" si="178"/>
        <v/>
      </c>
      <c r="AJ107" t="str">
        <f t="shared" si="179"/>
        <v/>
      </c>
      <c r="AK107" t="str">
        <f t="shared" si="180"/>
        <v/>
      </c>
      <c r="AL107" t="str">
        <f t="shared" si="181"/>
        <v/>
      </c>
      <c r="AM107" t="str">
        <f t="shared" si="182"/>
        <v/>
      </c>
      <c r="AN107" t="str">
        <f t="shared" si="183"/>
        <v/>
      </c>
      <c r="AO107" t="str">
        <f t="shared" si="184"/>
        <v/>
      </c>
      <c r="AP107" t="str">
        <f t="shared" si="185"/>
        <v/>
      </c>
      <c r="AQ107" t="str">
        <f t="shared" si="186"/>
        <v/>
      </c>
      <c r="AR107" t="str">
        <f t="shared" si="187"/>
        <v/>
      </c>
      <c r="AS107" t="str">
        <f t="shared" si="188"/>
        <v/>
      </c>
      <c r="AT107" t="str">
        <f t="shared" si="189"/>
        <v/>
      </c>
      <c r="AU107" t="str">
        <f t="shared" si="190"/>
        <v/>
      </c>
      <c r="AV107" t="str">
        <f t="shared" si="191"/>
        <v/>
      </c>
      <c r="AW107" t="str">
        <f t="shared" si="192"/>
        <v/>
      </c>
      <c r="AX107" t="str">
        <f t="shared" si="193"/>
        <v/>
      </c>
      <c r="AY107" t="str">
        <f t="shared" si="194"/>
        <v/>
      </c>
      <c r="AZ107" t="str">
        <f t="shared" si="195"/>
        <v/>
      </c>
      <c r="BA107" t="str">
        <f t="shared" si="196"/>
        <v/>
      </c>
      <c r="BB107" t="str">
        <f t="shared" si="197"/>
        <v/>
      </c>
      <c r="BC107" t="str">
        <f t="shared" si="198"/>
        <v/>
      </c>
      <c r="BD107" t="str">
        <f t="shared" si="199"/>
        <v/>
      </c>
      <c r="BE107" t="str">
        <f t="shared" si="200"/>
        <v/>
      </c>
      <c r="BF107" t="str">
        <f t="shared" si="201"/>
        <v/>
      </c>
      <c r="BG107" t="str">
        <f t="shared" si="202"/>
        <v/>
      </c>
      <c r="BH107" t="str">
        <f t="shared" si="203"/>
        <v/>
      </c>
      <c r="BI107" t="str">
        <f t="shared" si="204"/>
        <v/>
      </c>
      <c r="BJ107" t="str">
        <f t="shared" si="205"/>
        <v/>
      </c>
      <c r="BK107" t="str">
        <f t="shared" si="206"/>
        <v/>
      </c>
      <c r="BL107" t="str">
        <f t="shared" si="207"/>
        <v/>
      </c>
      <c r="BM107" t="str">
        <f t="shared" si="208"/>
        <v/>
      </c>
      <c r="BN107" t="str">
        <f t="shared" si="209"/>
        <v/>
      </c>
      <c r="BO107" t="str">
        <f t="shared" si="210"/>
        <v/>
      </c>
      <c r="BP107" t="str">
        <f t="shared" si="211"/>
        <v/>
      </c>
      <c r="BQ107" t="str">
        <f t="shared" si="212"/>
        <v/>
      </c>
      <c r="BR107" t="str">
        <f t="shared" si="213"/>
        <v/>
      </c>
      <c r="BS107" t="str">
        <f t="shared" si="214"/>
        <v/>
      </c>
      <c r="BT107" t="str">
        <f t="shared" si="215"/>
        <v/>
      </c>
      <c r="BU107" t="str">
        <f t="shared" si="216"/>
        <v/>
      </c>
      <c r="BV107" t="str">
        <f t="shared" si="217"/>
        <v/>
      </c>
      <c r="BW107" t="str">
        <f t="shared" si="218"/>
        <v/>
      </c>
      <c r="BX107" t="str">
        <f t="shared" si="219"/>
        <v/>
      </c>
      <c r="BY107" t="str">
        <f t="shared" si="220"/>
        <v/>
      </c>
      <c r="BZ107" t="str">
        <f t="shared" si="221"/>
        <v/>
      </c>
      <c r="CA107" t="str">
        <f t="shared" si="222"/>
        <v/>
      </c>
      <c r="CB107" t="str">
        <f t="shared" si="223"/>
        <v/>
      </c>
      <c r="CC107" t="str">
        <f t="shared" si="224"/>
        <v/>
      </c>
      <c r="CD107" t="str">
        <f t="shared" si="225"/>
        <v/>
      </c>
      <c r="CE107" t="str">
        <f t="shared" si="226"/>
        <v/>
      </c>
      <c r="CF107" t="str">
        <f t="shared" si="227"/>
        <v/>
      </c>
      <c r="CG107" t="str">
        <f t="shared" si="228"/>
        <v/>
      </c>
      <c r="CH107" t="str">
        <f t="shared" si="229"/>
        <v/>
      </c>
      <c r="CI107" t="str">
        <f t="shared" si="230"/>
        <v/>
      </c>
      <c r="CJ107" t="str">
        <f t="shared" si="231"/>
        <v/>
      </c>
      <c r="CK107" t="str">
        <f t="shared" si="232"/>
        <v/>
      </c>
      <c r="CL107" t="str">
        <f t="shared" si="233"/>
        <v/>
      </c>
      <c r="CM107" t="str">
        <f t="shared" si="234"/>
        <v/>
      </c>
      <c r="CN107" t="str">
        <f t="shared" si="235"/>
        <v/>
      </c>
      <c r="CO107" t="str">
        <f t="shared" si="236"/>
        <v/>
      </c>
      <c r="CP107" t="str">
        <f t="shared" si="237"/>
        <v/>
      </c>
      <c r="CQ107" t="str">
        <f t="shared" si="238"/>
        <v/>
      </c>
      <c r="CR107" t="str">
        <f t="shared" si="239"/>
        <v/>
      </c>
      <c r="CS107" t="str">
        <f t="shared" si="240"/>
        <v/>
      </c>
      <c r="CT107" t="str">
        <f t="shared" si="241"/>
        <v/>
      </c>
      <c r="CU107" t="str">
        <f t="shared" si="242"/>
        <v/>
      </c>
      <c r="CV107" t="str">
        <f t="shared" si="243"/>
        <v/>
      </c>
      <c r="CW107" t="str">
        <f t="shared" si="244"/>
        <v/>
      </c>
      <c r="CX107" t="str">
        <f t="shared" si="245"/>
        <v/>
      </c>
      <c r="CY107" t="str">
        <f t="shared" si="246"/>
        <v/>
      </c>
      <c r="CZ107" t="str">
        <f t="shared" si="247"/>
        <v/>
      </c>
      <c r="DA107" t="str">
        <f t="shared" si="248"/>
        <v/>
      </c>
      <c r="DB107" t="str">
        <f t="shared" si="249"/>
        <v/>
      </c>
      <c r="DC107" t="str">
        <f t="shared" si="250"/>
        <v/>
      </c>
      <c r="DD107" t="str">
        <f t="shared" si="251"/>
        <v/>
      </c>
      <c r="DE107" t="str">
        <f t="shared" si="252"/>
        <v/>
      </c>
      <c r="DF107" t="str">
        <f t="shared" si="253"/>
        <v/>
      </c>
      <c r="DG107" t="str">
        <f t="shared" si="254"/>
        <v/>
      </c>
      <c r="DH107" t="str">
        <f t="shared" si="255"/>
        <v/>
      </c>
      <c r="DI107" t="str">
        <f t="shared" si="256"/>
        <v/>
      </c>
      <c r="DJ107" t="str">
        <f t="shared" si="257"/>
        <v/>
      </c>
      <c r="DK107" t="str">
        <f t="shared" si="258"/>
        <v/>
      </c>
      <c r="DL107" t="str">
        <f t="shared" si="259"/>
        <v/>
      </c>
      <c r="DM107" t="str">
        <f t="shared" si="260"/>
        <v/>
      </c>
      <c r="DN107" t="str">
        <f t="shared" si="261"/>
        <v/>
      </c>
      <c r="DO107" t="str">
        <f t="shared" si="262"/>
        <v/>
      </c>
      <c r="DP107" t="str">
        <f t="shared" si="263"/>
        <v/>
      </c>
      <c r="DQ107" t="str">
        <f t="shared" si="264"/>
        <v/>
      </c>
      <c r="DR107" t="str">
        <f t="shared" si="265"/>
        <v/>
      </c>
      <c r="DS107" t="str">
        <f t="shared" si="266"/>
        <v/>
      </c>
      <c r="DT107" t="str">
        <f t="shared" si="267"/>
        <v/>
      </c>
      <c r="DU107" t="str">
        <f t="shared" si="268"/>
        <v/>
      </c>
      <c r="DV107" t="b">
        <f t="shared" si="269"/>
        <v>1</v>
      </c>
      <c r="DW107" t="b">
        <f t="shared" si="270"/>
        <v>0</v>
      </c>
      <c r="DX107" t="b">
        <f t="shared" si="271"/>
        <v>1</v>
      </c>
      <c r="DY107">
        <f t="shared" si="272"/>
        <v>1</v>
      </c>
      <c r="EA107" t="str">
        <f t="shared" si="273"/>
        <v/>
      </c>
      <c r="EB107" t="str">
        <f t="shared" si="274"/>
        <v/>
      </c>
      <c r="EC107" t="str">
        <f t="shared" si="275"/>
        <v/>
      </c>
      <c r="ED107" t="str">
        <f t="shared" si="276"/>
        <v/>
      </c>
      <c r="EE107" t="str">
        <f t="shared" si="277"/>
        <v/>
      </c>
      <c r="EF107" t="str">
        <f t="shared" si="278"/>
        <v/>
      </c>
      <c r="EG107" t="str">
        <f t="shared" si="279"/>
        <v/>
      </c>
      <c r="EH107" t="str">
        <f t="shared" si="280"/>
        <v/>
      </c>
      <c r="EI107" t="str">
        <f t="shared" si="281"/>
        <v/>
      </c>
      <c r="EJ107" t="str">
        <f t="shared" si="282"/>
        <v/>
      </c>
      <c r="EK107" t="str">
        <f t="shared" si="283"/>
        <v/>
      </c>
      <c r="EL107" t="str">
        <f t="shared" si="284"/>
        <v/>
      </c>
      <c r="EM107" t="str">
        <f t="shared" si="285"/>
        <v/>
      </c>
      <c r="EN107" t="str">
        <f t="shared" si="286"/>
        <v/>
      </c>
      <c r="EO107" t="str">
        <f t="shared" si="287"/>
        <v/>
      </c>
      <c r="EP107" t="str">
        <f t="shared" si="288"/>
        <v/>
      </c>
      <c r="ER107" t="str">
        <f t="shared" si="289"/>
        <v>25A-001.07.05.04.01.A.05VGM - Effect 3</v>
      </c>
      <c r="ES107" t="s">
        <v>10783</v>
      </c>
      <c r="ET107" t="b">
        <v>1</v>
      </c>
      <c r="EU107" t="s">
        <v>79</v>
      </c>
      <c r="EV107" t="b">
        <v>0</v>
      </c>
      <c r="EW107" t="b">
        <v>0</v>
      </c>
      <c r="EX107">
        <v>0.1</v>
      </c>
      <c r="EZ107">
        <v>0</v>
      </c>
      <c r="FA107">
        <v>0</v>
      </c>
      <c r="FC107">
        <v>125</v>
      </c>
      <c r="FD107">
        <v>10</v>
      </c>
      <c r="FF107">
        <v>0</v>
      </c>
      <c r="FG107">
        <v>0</v>
      </c>
      <c r="FI107">
        <v>0</v>
      </c>
      <c r="FJ107">
        <v>80</v>
      </c>
      <c r="FL107">
        <v>5.8992000000000004</v>
      </c>
      <c r="FM107">
        <v>6.0400000000000002E-2</v>
      </c>
      <c r="FO107" t="s">
        <v>8886</v>
      </c>
    </row>
    <row r="108" spans="1:171" x14ac:dyDescent="0.25">
      <c r="A108" t="s">
        <v>10774</v>
      </c>
      <c r="B108" t="str">
        <f t="shared" si="145"/>
        <v/>
      </c>
      <c r="C108" t="str">
        <f t="shared" si="146"/>
        <v/>
      </c>
      <c r="D108" t="str">
        <f t="shared" si="147"/>
        <v/>
      </c>
      <c r="E108" t="str">
        <f t="shared" si="148"/>
        <v/>
      </c>
      <c r="F108" t="str">
        <f t="shared" si="149"/>
        <v/>
      </c>
      <c r="G108" t="str">
        <f t="shared" si="150"/>
        <v/>
      </c>
      <c r="H108" t="str">
        <f t="shared" si="151"/>
        <v/>
      </c>
      <c r="I108" t="str">
        <f t="shared" si="152"/>
        <v/>
      </c>
      <c r="J108" t="str">
        <f t="shared" si="153"/>
        <v/>
      </c>
      <c r="K108" t="str">
        <f t="shared" si="154"/>
        <v/>
      </c>
      <c r="L108" t="str">
        <f t="shared" si="155"/>
        <v/>
      </c>
      <c r="M108" t="str">
        <f t="shared" si="156"/>
        <v/>
      </c>
      <c r="N108" t="str">
        <f t="shared" si="157"/>
        <v/>
      </c>
      <c r="O108" t="str">
        <f t="shared" si="158"/>
        <v/>
      </c>
      <c r="P108" t="str">
        <f t="shared" si="159"/>
        <v/>
      </c>
      <c r="Q108" t="str">
        <f t="shared" si="160"/>
        <v/>
      </c>
      <c r="R108" t="str">
        <f t="shared" si="161"/>
        <v/>
      </c>
      <c r="S108" t="str">
        <f t="shared" si="162"/>
        <v/>
      </c>
      <c r="T108" t="str">
        <f t="shared" si="163"/>
        <v/>
      </c>
      <c r="U108" t="str">
        <f t="shared" si="164"/>
        <v/>
      </c>
      <c r="V108" t="str">
        <f t="shared" si="165"/>
        <v/>
      </c>
      <c r="W108" t="str">
        <f t="shared" si="166"/>
        <v/>
      </c>
      <c r="X108" t="str">
        <f t="shared" si="167"/>
        <v/>
      </c>
      <c r="Y108" t="str">
        <f t="shared" si="168"/>
        <v/>
      </c>
      <c r="Z108" t="str">
        <f t="shared" si="169"/>
        <v/>
      </c>
      <c r="AA108" t="str">
        <f t="shared" si="170"/>
        <v/>
      </c>
      <c r="AB108" t="str">
        <f t="shared" si="171"/>
        <v/>
      </c>
      <c r="AC108" t="str">
        <f t="shared" si="172"/>
        <v/>
      </c>
      <c r="AD108" t="str">
        <f t="shared" si="173"/>
        <v/>
      </c>
      <c r="AE108" t="str">
        <f t="shared" si="174"/>
        <v/>
      </c>
      <c r="AF108" t="str">
        <f t="shared" si="175"/>
        <v/>
      </c>
      <c r="AG108" t="str">
        <f t="shared" si="176"/>
        <v/>
      </c>
      <c r="AH108" t="str">
        <f t="shared" si="177"/>
        <v/>
      </c>
      <c r="AI108" t="str">
        <f t="shared" si="178"/>
        <v/>
      </c>
      <c r="AJ108" t="str">
        <f t="shared" si="179"/>
        <v/>
      </c>
      <c r="AK108" t="str">
        <f t="shared" si="180"/>
        <v/>
      </c>
      <c r="AL108" t="b">
        <f t="shared" si="181"/>
        <v>1</v>
      </c>
      <c r="AM108" t="b">
        <f t="shared" si="182"/>
        <v>0</v>
      </c>
      <c r="AN108" t="b">
        <f t="shared" si="183"/>
        <v>1</v>
      </c>
      <c r="AO108">
        <f t="shared" si="184"/>
        <v>0.1</v>
      </c>
      <c r="AP108" t="str">
        <f t="shared" si="185"/>
        <v/>
      </c>
      <c r="AQ108" t="str">
        <f t="shared" si="186"/>
        <v/>
      </c>
      <c r="AR108" t="str">
        <f t="shared" si="187"/>
        <v/>
      </c>
      <c r="AS108" t="str">
        <f t="shared" si="188"/>
        <v/>
      </c>
      <c r="AT108" t="str">
        <f t="shared" si="189"/>
        <v/>
      </c>
      <c r="AU108" t="str">
        <f t="shared" si="190"/>
        <v/>
      </c>
      <c r="AV108" t="str">
        <f t="shared" si="191"/>
        <v/>
      </c>
      <c r="AW108" t="str">
        <f t="shared" si="192"/>
        <v/>
      </c>
      <c r="AX108" t="str">
        <f t="shared" si="193"/>
        <v/>
      </c>
      <c r="AY108" t="str">
        <f t="shared" si="194"/>
        <v/>
      </c>
      <c r="AZ108" t="str">
        <f t="shared" si="195"/>
        <v/>
      </c>
      <c r="BA108" t="str">
        <f t="shared" si="196"/>
        <v/>
      </c>
      <c r="BB108" t="str">
        <f t="shared" si="197"/>
        <v/>
      </c>
      <c r="BC108" t="str">
        <f t="shared" si="198"/>
        <v/>
      </c>
      <c r="BD108" t="str">
        <f t="shared" si="199"/>
        <v/>
      </c>
      <c r="BE108" t="str">
        <f t="shared" si="200"/>
        <v/>
      </c>
      <c r="BF108" t="b">
        <f t="shared" si="201"/>
        <v>1</v>
      </c>
      <c r="BG108" t="b">
        <f t="shared" si="202"/>
        <v>0</v>
      </c>
      <c r="BH108" t="b">
        <f t="shared" si="203"/>
        <v>0</v>
      </c>
      <c r="BI108">
        <f t="shared" si="204"/>
        <v>0.01</v>
      </c>
      <c r="BJ108" t="str">
        <f t="shared" si="205"/>
        <v/>
      </c>
      <c r="BK108" t="str">
        <f t="shared" si="206"/>
        <v/>
      </c>
      <c r="BL108" t="str">
        <f t="shared" si="207"/>
        <v/>
      </c>
      <c r="BM108" t="str">
        <f t="shared" si="208"/>
        <v/>
      </c>
      <c r="BN108" t="str">
        <f t="shared" si="209"/>
        <v/>
      </c>
      <c r="BO108" t="str">
        <f t="shared" si="210"/>
        <v/>
      </c>
      <c r="BP108" t="str">
        <f t="shared" si="211"/>
        <v/>
      </c>
      <c r="BQ108" t="str">
        <f t="shared" si="212"/>
        <v/>
      </c>
      <c r="BR108" t="str">
        <f t="shared" si="213"/>
        <v/>
      </c>
      <c r="BS108" t="str">
        <f t="shared" si="214"/>
        <v/>
      </c>
      <c r="BT108" t="str">
        <f t="shared" si="215"/>
        <v/>
      </c>
      <c r="BU108" t="str">
        <f t="shared" si="216"/>
        <v/>
      </c>
      <c r="BV108" t="str">
        <f t="shared" si="217"/>
        <v/>
      </c>
      <c r="BW108" t="str">
        <f t="shared" si="218"/>
        <v/>
      </c>
      <c r="BX108" t="str">
        <f t="shared" si="219"/>
        <v/>
      </c>
      <c r="BY108" t="str">
        <f t="shared" si="220"/>
        <v/>
      </c>
      <c r="BZ108" t="str">
        <f t="shared" si="221"/>
        <v/>
      </c>
      <c r="CA108" t="str">
        <f t="shared" si="222"/>
        <v/>
      </c>
      <c r="CB108" t="str">
        <f t="shared" si="223"/>
        <v/>
      </c>
      <c r="CC108" t="str">
        <f t="shared" si="224"/>
        <v/>
      </c>
      <c r="CD108" t="str">
        <f t="shared" si="225"/>
        <v/>
      </c>
      <c r="CE108" t="str">
        <f t="shared" si="226"/>
        <v/>
      </c>
      <c r="CF108" t="str">
        <f t="shared" si="227"/>
        <v/>
      </c>
      <c r="CG108" t="str">
        <f t="shared" si="228"/>
        <v/>
      </c>
      <c r="CH108" t="str">
        <f t="shared" si="229"/>
        <v/>
      </c>
      <c r="CI108" t="str">
        <f t="shared" si="230"/>
        <v/>
      </c>
      <c r="CJ108" t="str">
        <f t="shared" si="231"/>
        <v/>
      </c>
      <c r="CK108" t="str">
        <f t="shared" si="232"/>
        <v/>
      </c>
      <c r="CL108" t="str">
        <f t="shared" si="233"/>
        <v/>
      </c>
      <c r="CM108" t="str">
        <f t="shared" si="234"/>
        <v/>
      </c>
      <c r="CN108" t="str">
        <f t="shared" si="235"/>
        <v/>
      </c>
      <c r="CO108" t="str">
        <f t="shared" si="236"/>
        <v/>
      </c>
      <c r="CP108" t="str">
        <f t="shared" si="237"/>
        <v/>
      </c>
      <c r="CQ108" t="str">
        <f t="shared" si="238"/>
        <v/>
      </c>
      <c r="CR108" t="str">
        <f t="shared" si="239"/>
        <v/>
      </c>
      <c r="CS108" t="str">
        <f t="shared" si="240"/>
        <v/>
      </c>
      <c r="CT108" t="str">
        <f t="shared" si="241"/>
        <v/>
      </c>
      <c r="CU108" t="str">
        <f t="shared" si="242"/>
        <v/>
      </c>
      <c r="CV108" t="str">
        <f t="shared" si="243"/>
        <v/>
      </c>
      <c r="CW108" t="str">
        <f t="shared" si="244"/>
        <v/>
      </c>
      <c r="CX108" t="str">
        <f t="shared" si="245"/>
        <v/>
      </c>
      <c r="CY108" t="str">
        <f t="shared" si="246"/>
        <v/>
      </c>
      <c r="CZ108" t="str">
        <f t="shared" si="247"/>
        <v/>
      </c>
      <c r="DA108" t="str">
        <f t="shared" si="248"/>
        <v/>
      </c>
      <c r="DB108" t="str">
        <f t="shared" si="249"/>
        <v/>
      </c>
      <c r="DC108" t="str">
        <f t="shared" si="250"/>
        <v/>
      </c>
      <c r="DD108" t="str">
        <f t="shared" si="251"/>
        <v/>
      </c>
      <c r="DE108" t="str">
        <f t="shared" si="252"/>
        <v/>
      </c>
      <c r="DF108" t="b">
        <f t="shared" si="253"/>
        <v>1</v>
      </c>
      <c r="DG108" t="b">
        <f t="shared" si="254"/>
        <v>0</v>
      </c>
      <c r="DH108" t="b">
        <f t="shared" si="255"/>
        <v>0</v>
      </c>
      <c r="DI108">
        <f t="shared" si="256"/>
        <v>0.1</v>
      </c>
      <c r="DJ108" t="str">
        <f t="shared" si="257"/>
        <v/>
      </c>
      <c r="DK108" t="str">
        <f t="shared" si="258"/>
        <v/>
      </c>
      <c r="DL108" t="str">
        <f t="shared" si="259"/>
        <v/>
      </c>
      <c r="DM108" t="str">
        <f t="shared" si="260"/>
        <v/>
      </c>
      <c r="DN108" t="str">
        <f t="shared" si="261"/>
        <v/>
      </c>
      <c r="DO108" t="str">
        <f t="shared" si="262"/>
        <v/>
      </c>
      <c r="DP108" t="str">
        <f t="shared" si="263"/>
        <v/>
      </c>
      <c r="DQ108" t="str">
        <f t="shared" si="264"/>
        <v/>
      </c>
      <c r="DR108" t="str">
        <f t="shared" si="265"/>
        <v/>
      </c>
      <c r="DS108" t="str">
        <f t="shared" si="266"/>
        <v/>
      </c>
      <c r="DT108" t="str">
        <f t="shared" si="267"/>
        <v/>
      </c>
      <c r="DU108" t="str">
        <f t="shared" si="268"/>
        <v/>
      </c>
      <c r="DV108" t="str">
        <f t="shared" si="269"/>
        <v/>
      </c>
      <c r="DW108" t="str">
        <f t="shared" si="270"/>
        <v/>
      </c>
      <c r="DX108" t="str">
        <f t="shared" si="271"/>
        <v/>
      </c>
      <c r="DY108" t="str">
        <f t="shared" si="272"/>
        <v/>
      </c>
      <c r="EA108" t="str">
        <f t="shared" si="273"/>
        <v/>
      </c>
      <c r="EB108" t="str">
        <f t="shared" si="274"/>
        <v/>
      </c>
      <c r="EC108" t="str">
        <f t="shared" si="275"/>
        <v/>
      </c>
      <c r="ED108" t="str">
        <f t="shared" si="276"/>
        <v/>
      </c>
      <c r="EE108" t="str">
        <f t="shared" si="277"/>
        <v/>
      </c>
      <c r="EF108" t="str">
        <f t="shared" si="278"/>
        <v/>
      </c>
      <c r="EG108" t="str">
        <f t="shared" si="279"/>
        <v/>
      </c>
      <c r="EH108" t="str">
        <f t="shared" si="280"/>
        <v/>
      </c>
      <c r="EI108" t="str">
        <f t="shared" si="281"/>
        <v/>
      </c>
      <c r="EJ108" t="str">
        <f t="shared" si="282"/>
        <v/>
      </c>
      <c r="EK108" t="str">
        <f t="shared" si="283"/>
        <v/>
      </c>
      <c r="EL108" t="str">
        <f t="shared" si="284"/>
        <v/>
      </c>
      <c r="EM108" t="str">
        <f t="shared" si="285"/>
        <v/>
      </c>
      <c r="EN108" t="str">
        <f t="shared" si="286"/>
        <v/>
      </c>
      <c r="EO108" t="str">
        <f t="shared" si="287"/>
        <v/>
      </c>
      <c r="EP108" t="str">
        <f t="shared" si="288"/>
        <v/>
      </c>
      <c r="ER108" t="str">
        <f t="shared" si="289"/>
        <v>25A-001.07.05.04.01.A.05Spuien 0-20% functieverlies</v>
      </c>
      <c r="ES108" t="s">
        <v>10783</v>
      </c>
      <c r="ET108" t="b">
        <v>1</v>
      </c>
      <c r="EU108" t="s">
        <v>89</v>
      </c>
      <c r="EV108" t="b">
        <v>0</v>
      </c>
      <c r="EW108" t="b">
        <v>1</v>
      </c>
      <c r="EX108">
        <v>1</v>
      </c>
      <c r="EZ108">
        <v>0</v>
      </c>
      <c r="FA108">
        <v>0</v>
      </c>
      <c r="FC108">
        <v>50</v>
      </c>
      <c r="FD108">
        <v>6</v>
      </c>
      <c r="FF108">
        <v>0</v>
      </c>
      <c r="FG108">
        <v>0</v>
      </c>
      <c r="FI108">
        <v>0</v>
      </c>
      <c r="FJ108">
        <v>12</v>
      </c>
      <c r="FL108">
        <v>4.6257000000000001</v>
      </c>
      <c r="FM108">
        <v>0</v>
      </c>
      <c r="FO108" t="s">
        <v>89</v>
      </c>
    </row>
    <row r="109" spans="1:171" x14ac:dyDescent="0.25">
      <c r="A109" t="s">
        <v>10775</v>
      </c>
      <c r="B109" t="str">
        <f t="shared" si="145"/>
        <v/>
      </c>
      <c r="C109" t="str">
        <f t="shared" si="146"/>
        <v/>
      </c>
      <c r="D109" t="str">
        <f t="shared" si="147"/>
        <v/>
      </c>
      <c r="E109" t="str">
        <f t="shared" si="148"/>
        <v/>
      </c>
      <c r="F109" t="str">
        <f t="shared" si="149"/>
        <v/>
      </c>
      <c r="G109" t="str">
        <f t="shared" si="150"/>
        <v/>
      </c>
      <c r="H109" t="str">
        <f t="shared" si="151"/>
        <v/>
      </c>
      <c r="I109" t="str">
        <f t="shared" si="152"/>
        <v/>
      </c>
      <c r="J109" t="str">
        <f t="shared" si="153"/>
        <v/>
      </c>
      <c r="K109" t="str">
        <f t="shared" si="154"/>
        <v/>
      </c>
      <c r="L109" t="str">
        <f t="shared" si="155"/>
        <v/>
      </c>
      <c r="M109" t="str">
        <f t="shared" si="156"/>
        <v/>
      </c>
      <c r="N109" t="str">
        <f t="shared" si="157"/>
        <v/>
      </c>
      <c r="O109" t="str">
        <f t="shared" si="158"/>
        <v/>
      </c>
      <c r="P109" t="str">
        <f t="shared" si="159"/>
        <v/>
      </c>
      <c r="Q109" t="str">
        <f t="shared" si="160"/>
        <v/>
      </c>
      <c r="R109" t="str">
        <f t="shared" si="161"/>
        <v/>
      </c>
      <c r="S109" t="str">
        <f t="shared" si="162"/>
        <v/>
      </c>
      <c r="T109" t="str">
        <f t="shared" si="163"/>
        <v/>
      </c>
      <c r="U109" t="str">
        <f t="shared" si="164"/>
        <v/>
      </c>
      <c r="V109" t="b">
        <f t="shared" si="165"/>
        <v>1</v>
      </c>
      <c r="W109" t="b">
        <f t="shared" si="166"/>
        <v>0</v>
      </c>
      <c r="X109" t="b">
        <f t="shared" si="167"/>
        <v>1</v>
      </c>
      <c r="Y109">
        <f t="shared" si="168"/>
        <v>1</v>
      </c>
      <c r="Z109" t="str">
        <f t="shared" si="169"/>
        <v/>
      </c>
      <c r="AA109" t="str">
        <f t="shared" si="170"/>
        <v/>
      </c>
      <c r="AB109" t="str">
        <f t="shared" si="171"/>
        <v/>
      </c>
      <c r="AC109" t="str">
        <f t="shared" si="172"/>
        <v/>
      </c>
      <c r="AD109" t="str">
        <f t="shared" si="173"/>
        <v/>
      </c>
      <c r="AE109" t="str">
        <f t="shared" si="174"/>
        <v/>
      </c>
      <c r="AF109" t="str">
        <f t="shared" si="175"/>
        <v/>
      </c>
      <c r="AG109" t="str">
        <f t="shared" si="176"/>
        <v/>
      </c>
      <c r="AH109" t="str">
        <f t="shared" si="177"/>
        <v/>
      </c>
      <c r="AI109" t="str">
        <f t="shared" si="178"/>
        <v/>
      </c>
      <c r="AJ109" t="str">
        <f t="shared" si="179"/>
        <v/>
      </c>
      <c r="AK109" t="str">
        <f t="shared" si="180"/>
        <v/>
      </c>
      <c r="AL109" t="str">
        <f t="shared" si="181"/>
        <v/>
      </c>
      <c r="AM109" t="str">
        <f t="shared" si="182"/>
        <v/>
      </c>
      <c r="AN109" t="str">
        <f t="shared" si="183"/>
        <v/>
      </c>
      <c r="AO109" t="str">
        <f t="shared" si="184"/>
        <v/>
      </c>
      <c r="AP109" t="str">
        <f t="shared" si="185"/>
        <v/>
      </c>
      <c r="AQ109" t="str">
        <f t="shared" si="186"/>
        <v/>
      </c>
      <c r="AR109" t="str">
        <f t="shared" si="187"/>
        <v/>
      </c>
      <c r="AS109" t="str">
        <f t="shared" si="188"/>
        <v/>
      </c>
      <c r="AT109" t="str">
        <f t="shared" si="189"/>
        <v/>
      </c>
      <c r="AU109" t="str">
        <f t="shared" si="190"/>
        <v/>
      </c>
      <c r="AV109" t="str">
        <f t="shared" si="191"/>
        <v/>
      </c>
      <c r="AW109" t="str">
        <f t="shared" si="192"/>
        <v/>
      </c>
      <c r="AX109" t="str">
        <f t="shared" si="193"/>
        <v/>
      </c>
      <c r="AY109" t="str">
        <f t="shared" si="194"/>
        <v/>
      </c>
      <c r="AZ109" t="str">
        <f t="shared" si="195"/>
        <v/>
      </c>
      <c r="BA109" t="str">
        <f t="shared" si="196"/>
        <v/>
      </c>
      <c r="BB109" t="str">
        <f t="shared" si="197"/>
        <v/>
      </c>
      <c r="BC109" t="str">
        <f t="shared" si="198"/>
        <v/>
      </c>
      <c r="BD109" t="str">
        <f t="shared" si="199"/>
        <v/>
      </c>
      <c r="BE109" t="str">
        <f t="shared" si="200"/>
        <v/>
      </c>
      <c r="BF109" t="b">
        <f t="shared" si="201"/>
        <v>1</v>
      </c>
      <c r="BG109" t="b">
        <f t="shared" si="202"/>
        <v>0</v>
      </c>
      <c r="BH109" t="b">
        <f t="shared" si="203"/>
        <v>0</v>
      </c>
      <c r="BI109">
        <f t="shared" si="204"/>
        <v>1</v>
      </c>
      <c r="BJ109" t="str">
        <f t="shared" si="205"/>
        <v/>
      </c>
      <c r="BK109" t="str">
        <f t="shared" si="206"/>
        <v/>
      </c>
      <c r="BL109" t="str">
        <f t="shared" si="207"/>
        <v/>
      </c>
      <c r="BM109" t="str">
        <f t="shared" si="208"/>
        <v/>
      </c>
      <c r="BN109" t="str">
        <f t="shared" si="209"/>
        <v/>
      </c>
      <c r="BO109" t="str">
        <f t="shared" si="210"/>
        <v/>
      </c>
      <c r="BP109" t="str">
        <f t="shared" si="211"/>
        <v/>
      </c>
      <c r="BQ109" t="str">
        <f t="shared" si="212"/>
        <v/>
      </c>
      <c r="BR109" t="str">
        <f t="shared" si="213"/>
        <v/>
      </c>
      <c r="BS109" t="str">
        <f t="shared" si="214"/>
        <v/>
      </c>
      <c r="BT109" t="str">
        <f t="shared" si="215"/>
        <v/>
      </c>
      <c r="BU109" t="str">
        <f t="shared" si="216"/>
        <v/>
      </c>
      <c r="BV109" t="str">
        <f t="shared" si="217"/>
        <v/>
      </c>
      <c r="BW109" t="str">
        <f t="shared" si="218"/>
        <v/>
      </c>
      <c r="BX109" t="str">
        <f t="shared" si="219"/>
        <v/>
      </c>
      <c r="BY109" t="str">
        <f t="shared" si="220"/>
        <v/>
      </c>
      <c r="BZ109" t="str">
        <f t="shared" si="221"/>
        <v/>
      </c>
      <c r="CA109" t="str">
        <f t="shared" si="222"/>
        <v/>
      </c>
      <c r="CB109" t="str">
        <f t="shared" si="223"/>
        <v/>
      </c>
      <c r="CC109" t="str">
        <f t="shared" si="224"/>
        <v/>
      </c>
      <c r="CD109" t="str">
        <f t="shared" si="225"/>
        <v/>
      </c>
      <c r="CE109" t="str">
        <f t="shared" si="226"/>
        <v/>
      </c>
      <c r="CF109" t="str">
        <f t="shared" si="227"/>
        <v/>
      </c>
      <c r="CG109" t="str">
        <f t="shared" si="228"/>
        <v/>
      </c>
      <c r="CH109" t="str">
        <f t="shared" si="229"/>
        <v/>
      </c>
      <c r="CI109" t="str">
        <f t="shared" si="230"/>
        <v/>
      </c>
      <c r="CJ109" t="str">
        <f t="shared" si="231"/>
        <v/>
      </c>
      <c r="CK109" t="str">
        <f t="shared" si="232"/>
        <v/>
      </c>
      <c r="CL109" t="str">
        <f t="shared" si="233"/>
        <v/>
      </c>
      <c r="CM109" t="str">
        <f t="shared" si="234"/>
        <v/>
      </c>
      <c r="CN109" t="str">
        <f t="shared" si="235"/>
        <v/>
      </c>
      <c r="CO109" t="str">
        <f t="shared" si="236"/>
        <v/>
      </c>
      <c r="CP109" t="str">
        <f t="shared" si="237"/>
        <v/>
      </c>
      <c r="CQ109" t="str">
        <f t="shared" si="238"/>
        <v/>
      </c>
      <c r="CR109" t="str">
        <f t="shared" si="239"/>
        <v/>
      </c>
      <c r="CS109" t="str">
        <f t="shared" si="240"/>
        <v/>
      </c>
      <c r="CT109" t="str">
        <f t="shared" si="241"/>
        <v/>
      </c>
      <c r="CU109" t="str">
        <f t="shared" si="242"/>
        <v/>
      </c>
      <c r="CV109" t="str">
        <f t="shared" si="243"/>
        <v/>
      </c>
      <c r="CW109" t="str">
        <f t="shared" si="244"/>
        <v/>
      </c>
      <c r="CX109" t="str">
        <f t="shared" si="245"/>
        <v/>
      </c>
      <c r="CY109" t="str">
        <f t="shared" si="246"/>
        <v/>
      </c>
      <c r="CZ109" t="str">
        <f t="shared" si="247"/>
        <v/>
      </c>
      <c r="DA109" t="str">
        <f t="shared" si="248"/>
        <v/>
      </c>
      <c r="DB109" t="str">
        <f t="shared" si="249"/>
        <v/>
      </c>
      <c r="DC109" t="str">
        <f t="shared" si="250"/>
        <v/>
      </c>
      <c r="DD109" t="str">
        <f t="shared" si="251"/>
        <v/>
      </c>
      <c r="DE109" t="str">
        <f t="shared" si="252"/>
        <v/>
      </c>
      <c r="DF109" t="b">
        <f t="shared" si="253"/>
        <v>1</v>
      </c>
      <c r="DG109" t="b">
        <f t="shared" si="254"/>
        <v>0</v>
      </c>
      <c r="DH109" t="b">
        <f t="shared" si="255"/>
        <v>0</v>
      </c>
      <c r="DI109">
        <f t="shared" si="256"/>
        <v>0.1</v>
      </c>
      <c r="DJ109" t="str">
        <f t="shared" si="257"/>
        <v/>
      </c>
      <c r="DK109" t="str">
        <f t="shared" si="258"/>
        <v/>
      </c>
      <c r="DL109" t="str">
        <f t="shared" si="259"/>
        <v/>
      </c>
      <c r="DM109" t="str">
        <f t="shared" si="260"/>
        <v/>
      </c>
      <c r="DN109" t="str">
        <f t="shared" si="261"/>
        <v/>
      </c>
      <c r="DO109" t="str">
        <f t="shared" si="262"/>
        <v/>
      </c>
      <c r="DP109" t="str">
        <f t="shared" si="263"/>
        <v/>
      </c>
      <c r="DQ109" t="str">
        <f t="shared" si="264"/>
        <v/>
      </c>
      <c r="DR109" t="str">
        <f t="shared" si="265"/>
        <v/>
      </c>
      <c r="DS109" t="str">
        <f t="shared" si="266"/>
        <v/>
      </c>
      <c r="DT109" t="str">
        <f t="shared" si="267"/>
        <v/>
      </c>
      <c r="DU109" t="str">
        <f t="shared" si="268"/>
        <v/>
      </c>
      <c r="DV109" t="str">
        <f t="shared" si="269"/>
        <v/>
      </c>
      <c r="DW109" t="str">
        <f t="shared" si="270"/>
        <v/>
      </c>
      <c r="DX109" t="str">
        <f t="shared" si="271"/>
        <v/>
      </c>
      <c r="DY109" t="str">
        <f t="shared" si="272"/>
        <v/>
      </c>
      <c r="EA109" t="str">
        <f t="shared" si="273"/>
        <v/>
      </c>
      <c r="EB109" t="str">
        <f t="shared" si="274"/>
        <v/>
      </c>
      <c r="EC109" t="str">
        <f t="shared" si="275"/>
        <v/>
      </c>
      <c r="ED109" t="str">
        <f t="shared" si="276"/>
        <v/>
      </c>
      <c r="EE109" t="str">
        <f t="shared" si="277"/>
        <v/>
      </c>
      <c r="EF109" t="str">
        <f t="shared" si="278"/>
        <v/>
      </c>
      <c r="EG109" t="str">
        <f t="shared" si="279"/>
        <v/>
      </c>
      <c r="EH109" t="str">
        <f t="shared" si="280"/>
        <v/>
      </c>
      <c r="EI109" t="str">
        <f t="shared" si="281"/>
        <v/>
      </c>
      <c r="EJ109" t="str">
        <f t="shared" si="282"/>
        <v/>
      </c>
      <c r="EK109" t="str">
        <f t="shared" si="283"/>
        <v/>
      </c>
      <c r="EL109" t="str">
        <f t="shared" si="284"/>
        <v/>
      </c>
      <c r="EM109" t="str">
        <f t="shared" si="285"/>
        <v/>
      </c>
      <c r="EN109" t="str">
        <f t="shared" si="286"/>
        <v/>
      </c>
      <c r="EO109" t="str">
        <f t="shared" si="287"/>
        <v/>
      </c>
      <c r="EP109" t="str">
        <f t="shared" si="288"/>
        <v/>
      </c>
      <c r="ER109" t="str">
        <f t="shared" si="289"/>
        <v>25A-001.07.05.05.01.A.01Keren 81-100% functieverlies</v>
      </c>
      <c r="ES109" t="s">
        <v>10759</v>
      </c>
      <c r="ET109" t="b">
        <v>1</v>
      </c>
      <c r="EU109" t="s">
        <v>85</v>
      </c>
      <c r="EV109" t="b">
        <v>0</v>
      </c>
      <c r="EW109" t="b">
        <v>0</v>
      </c>
      <c r="EX109">
        <v>0.01</v>
      </c>
      <c r="EZ109">
        <v>0</v>
      </c>
      <c r="FA109">
        <v>0</v>
      </c>
      <c r="FC109">
        <v>50</v>
      </c>
      <c r="FD109">
        <v>6</v>
      </c>
      <c r="FF109">
        <v>0</v>
      </c>
      <c r="FG109">
        <v>0</v>
      </c>
      <c r="FI109">
        <v>0</v>
      </c>
      <c r="FJ109">
        <v>12</v>
      </c>
      <c r="FL109">
        <v>4.6257000000000001</v>
      </c>
      <c r="FM109">
        <v>0</v>
      </c>
      <c r="FO109" t="s">
        <v>8874</v>
      </c>
    </row>
    <row r="110" spans="1:171" x14ac:dyDescent="0.25">
      <c r="A110" t="s">
        <v>10853</v>
      </c>
      <c r="B110" t="str">
        <f t="shared" si="145"/>
        <v/>
      </c>
      <c r="C110" t="str">
        <f t="shared" si="146"/>
        <v/>
      </c>
      <c r="D110" t="str">
        <f t="shared" si="147"/>
        <v/>
      </c>
      <c r="E110" t="str">
        <f t="shared" si="148"/>
        <v/>
      </c>
      <c r="F110" t="str">
        <f t="shared" si="149"/>
        <v/>
      </c>
      <c r="G110" t="str">
        <f t="shared" si="150"/>
        <v/>
      </c>
      <c r="H110" t="str">
        <f t="shared" si="151"/>
        <v/>
      </c>
      <c r="I110" t="str">
        <f t="shared" si="152"/>
        <v/>
      </c>
      <c r="J110" t="str">
        <f t="shared" si="153"/>
        <v/>
      </c>
      <c r="K110" t="str">
        <f t="shared" si="154"/>
        <v/>
      </c>
      <c r="L110" t="str">
        <f t="shared" si="155"/>
        <v/>
      </c>
      <c r="M110" t="str">
        <f t="shared" si="156"/>
        <v/>
      </c>
      <c r="N110" t="str">
        <f t="shared" si="157"/>
        <v/>
      </c>
      <c r="O110" t="str">
        <f t="shared" si="158"/>
        <v/>
      </c>
      <c r="P110" t="str">
        <f t="shared" si="159"/>
        <v/>
      </c>
      <c r="Q110" t="str">
        <f t="shared" si="160"/>
        <v/>
      </c>
      <c r="R110" t="str">
        <f t="shared" si="161"/>
        <v/>
      </c>
      <c r="S110" t="str">
        <f t="shared" si="162"/>
        <v/>
      </c>
      <c r="T110" t="str">
        <f t="shared" si="163"/>
        <v/>
      </c>
      <c r="U110" t="str">
        <f t="shared" si="164"/>
        <v/>
      </c>
      <c r="V110" t="b">
        <f t="shared" si="165"/>
        <v>1</v>
      </c>
      <c r="W110" t="b">
        <f t="shared" si="166"/>
        <v>0</v>
      </c>
      <c r="X110" t="b">
        <f t="shared" si="167"/>
        <v>1</v>
      </c>
      <c r="Y110">
        <f t="shared" si="168"/>
        <v>1</v>
      </c>
      <c r="Z110" t="str">
        <f t="shared" si="169"/>
        <v/>
      </c>
      <c r="AA110" t="str">
        <f t="shared" si="170"/>
        <v/>
      </c>
      <c r="AB110" t="str">
        <f t="shared" si="171"/>
        <v/>
      </c>
      <c r="AC110" t="str">
        <f t="shared" si="172"/>
        <v/>
      </c>
      <c r="AD110" t="str">
        <f t="shared" si="173"/>
        <v/>
      </c>
      <c r="AE110" t="str">
        <f t="shared" si="174"/>
        <v/>
      </c>
      <c r="AF110" t="str">
        <f t="shared" si="175"/>
        <v/>
      </c>
      <c r="AG110" t="str">
        <f t="shared" si="176"/>
        <v/>
      </c>
      <c r="AH110" t="str">
        <f t="shared" si="177"/>
        <v/>
      </c>
      <c r="AI110" t="str">
        <f t="shared" si="178"/>
        <v/>
      </c>
      <c r="AJ110" t="str">
        <f t="shared" si="179"/>
        <v/>
      </c>
      <c r="AK110" t="str">
        <f t="shared" si="180"/>
        <v/>
      </c>
      <c r="AL110" t="str">
        <f t="shared" si="181"/>
        <v/>
      </c>
      <c r="AM110" t="str">
        <f t="shared" si="182"/>
        <v/>
      </c>
      <c r="AN110" t="str">
        <f t="shared" si="183"/>
        <v/>
      </c>
      <c r="AO110" t="str">
        <f t="shared" si="184"/>
        <v/>
      </c>
      <c r="AP110" t="str">
        <f t="shared" si="185"/>
        <v/>
      </c>
      <c r="AQ110" t="str">
        <f t="shared" si="186"/>
        <v/>
      </c>
      <c r="AR110" t="str">
        <f t="shared" si="187"/>
        <v/>
      </c>
      <c r="AS110" t="str">
        <f t="shared" si="188"/>
        <v/>
      </c>
      <c r="AT110" t="str">
        <f t="shared" si="189"/>
        <v/>
      </c>
      <c r="AU110" t="str">
        <f t="shared" si="190"/>
        <v/>
      </c>
      <c r="AV110" t="str">
        <f t="shared" si="191"/>
        <v/>
      </c>
      <c r="AW110" t="str">
        <f t="shared" si="192"/>
        <v/>
      </c>
      <c r="AX110" t="str">
        <f t="shared" si="193"/>
        <v/>
      </c>
      <c r="AY110" t="str">
        <f t="shared" si="194"/>
        <v/>
      </c>
      <c r="AZ110" t="str">
        <f t="shared" si="195"/>
        <v/>
      </c>
      <c r="BA110" t="str">
        <f t="shared" si="196"/>
        <v/>
      </c>
      <c r="BB110" t="str">
        <f t="shared" si="197"/>
        <v/>
      </c>
      <c r="BC110" t="str">
        <f t="shared" si="198"/>
        <v/>
      </c>
      <c r="BD110" t="str">
        <f t="shared" si="199"/>
        <v/>
      </c>
      <c r="BE110" t="str">
        <f t="shared" si="200"/>
        <v/>
      </c>
      <c r="BF110" t="b">
        <f t="shared" si="201"/>
        <v>1</v>
      </c>
      <c r="BG110" t="b">
        <f t="shared" si="202"/>
        <v>0</v>
      </c>
      <c r="BH110" t="b">
        <f t="shared" si="203"/>
        <v>0</v>
      </c>
      <c r="BI110">
        <f t="shared" si="204"/>
        <v>0.01</v>
      </c>
      <c r="BJ110" t="str">
        <f t="shared" si="205"/>
        <v/>
      </c>
      <c r="BK110" t="str">
        <f t="shared" si="206"/>
        <v/>
      </c>
      <c r="BL110" t="str">
        <f t="shared" si="207"/>
        <v/>
      </c>
      <c r="BM110" t="str">
        <f t="shared" si="208"/>
        <v/>
      </c>
      <c r="BN110" t="str">
        <f t="shared" si="209"/>
        <v/>
      </c>
      <c r="BO110" t="str">
        <f t="shared" si="210"/>
        <v/>
      </c>
      <c r="BP110" t="str">
        <f t="shared" si="211"/>
        <v/>
      </c>
      <c r="BQ110" t="str">
        <f t="shared" si="212"/>
        <v/>
      </c>
      <c r="BR110" t="str">
        <f t="shared" si="213"/>
        <v/>
      </c>
      <c r="BS110" t="str">
        <f t="shared" si="214"/>
        <v/>
      </c>
      <c r="BT110" t="str">
        <f t="shared" si="215"/>
        <v/>
      </c>
      <c r="BU110" t="str">
        <f t="shared" si="216"/>
        <v/>
      </c>
      <c r="BV110" t="str">
        <f t="shared" si="217"/>
        <v/>
      </c>
      <c r="BW110" t="str">
        <f t="shared" si="218"/>
        <v/>
      </c>
      <c r="BX110" t="str">
        <f t="shared" si="219"/>
        <v/>
      </c>
      <c r="BY110" t="str">
        <f t="shared" si="220"/>
        <v/>
      </c>
      <c r="BZ110" t="str">
        <f t="shared" si="221"/>
        <v/>
      </c>
      <c r="CA110" t="str">
        <f t="shared" si="222"/>
        <v/>
      </c>
      <c r="CB110" t="str">
        <f t="shared" si="223"/>
        <v/>
      </c>
      <c r="CC110" t="str">
        <f t="shared" si="224"/>
        <v/>
      </c>
      <c r="CD110" t="str">
        <f t="shared" si="225"/>
        <v/>
      </c>
      <c r="CE110" t="str">
        <f t="shared" si="226"/>
        <v/>
      </c>
      <c r="CF110" t="str">
        <f t="shared" si="227"/>
        <v/>
      </c>
      <c r="CG110" t="str">
        <f t="shared" si="228"/>
        <v/>
      </c>
      <c r="CH110" t="str">
        <f t="shared" si="229"/>
        <v/>
      </c>
      <c r="CI110" t="str">
        <f t="shared" si="230"/>
        <v/>
      </c>
      <c r="CJ110" t="str">
        <f t="shared" si="231"/>
        <v/>
      </c>
      <c r="CK110" t="str">
        <f t="shared" si="232"/>
        <v/>
      </c>
      <c r="CL110" t="str">
        <f t="shared" si="233"/>
        <v/>
      </c>
      <c r="CM110" t="str">
        <f t="shared" si="234"/>
        <v/>
      </c>
      <c r="CN110" t="str">
        <f t="shared" si="235"/>
        <v/>
      </c>
      <c r="CO110" t="str">
        <f t="shared" si="236"/>
        <v/>
      </c>
      <c r="CP110" t="str">
        <f t="shared" si="237"/>
        <v/>
      </c>
      <c r="CQ110" t="str">
        <f t="shared" si="238"/>
        <v/>
      </c>
      <c r="CR110" t="str">
        <f t="shared" si="239"/>
        <v/>
      </c>
      <c r="CS110" t="str">
        <f t="shared" si="240"/>
        <v/>
      </c>
      <c r="CT110" t="str">
        <f t="shared" si="241"/>
        <v/>
      </c>
      <c r="CU110" t="str">
        <f t="shared" si="242"/>
        <v/>
      </c>
      <c r="CV110" t="str">
        <f t="shared" si="243"/>
        <v/>
      </c>
      <c r="CW110" t="str">
        <f t="shared" si="244"/>
        <v/>
      </c>
      <c r="CX110" t="str">
        <f t="shared" si="245"/>
        <v/>
      </c>
      <c r="CY110" t="str">
        <f t="shared" si="246"/>
        <v/>
      </c>
      <c r="CZ110" t="str">
        <f t="shared" si="247"/>
        <v/>
      </c>
      <c r="DA110" t="str">
        <f t="shared" si="248"/>
        <v/>
      </c>
      <c r="DB110" t="str">
        <f t="shared" si="249"/>
        <v/>
      </c>
      <c r="DC110" t="str">
        <f t="shared" si="250"/>
        <v/>
      </c>
      <c r="DD110" t="str">
        <f t="shared" si="251"/>
        <v/>
      </c>
      <c r="DE110" t="str">
        <f t="shared" si="252"/>
        <v/>
      </c>
      <c r="DF110" t="str">
        <f t="shared" si="253"/>
        <v/>
      </c>
      <c r="DG110" t="str">
        <f t="shared" si="254"/>
        <v/>
      </c>
      <c r="DH110" t="str">
        <f t="shared" si="255"/>
        <v/>
      </c>
      <c r="DI110" t="str">
        <f t="shared" si="256"/>
        <v/>
      </c>
      <c r="DJ110" t="str">
        <f t="shared" si="257"/>
        <v/>
      </c>
      <c r="DK110" t="str">
        <f t="shared" si="258"/>
        <v/>
      </c>
      <c r="DL110" t="str">
        <f t="shared" si="259"/>
        <v/>
      </c>
      <c r="DM110" t="str">
        <f t="shared" si="260"/>
        <v/>
      </c>
      <c r="DN110" t="b">
        <f t="shared" si="261"/>
        <v>1</v>
      </c>
      <c r="DO110" t="b">
        <f t="shared" si="262"/>
        <v>1</v>
      </c>
      <c r="DP110" t="b">
        <f t="shared" si="263"/>
        <v>1</v>
      </c>
      <c r="DQ110">
        <f t="shared" si="264"/>
        <v>2.5000000000000001E-5</v>
      </c>
      <c r="DR110" t="str">
        <f t="shared" si="265"/>
        <v/>
      </c>
      <c r="DS110" t="str">
        <f t="shared" si="266"/>
        <v/>
      </c>
      <c r="DT110" t="str">
        <f t="shared" si="267"/>
        <v/>
      </c>
      <c r="DU110" t="str">
        <f t="shared" si="268"/>
        <v/>
      </c>
      <c r="DV110" t="str">
        <f t="shared" si="269"/>
        <v/>
      </c>
      <c r="DW110" t="str">
        <f t="shared" si="270"/>
        <v/>
      </c>
      <c r="DX110" t="str">
        <f t="shared" si="271"/>
        <v/>
      </c>
      <c r="DY110" t="str">
        <f t="shared" si="272"/>
        <v/>
      </c>
      <c r="EA110" t="str">
        <f t="shared" si="273"/>
        <v/>
      </c>
      <c r="EB110" t="str">
        <f t="shared" si="274"/>
        <v/>
      </c>
      <c r="EC110" t="str">
        <f t="shared" si="275"/>
        <v/>
      </c>
      <c r="ED110" t="str">
        <f t="shared" si="276"/>
        <v/>
      </c>
      <c r="EE110" t="str">
        <f t="shared" si="277"/>
        <v/>
      </c>
      <c r="EF110" t="str">
        <f t="shared" si="278"/>
        <v/>
      </c>
      <c r="EG110" t="str">
        <f t="shared" si="279"/>
        <v/>
      </c>
      <c r="EH110" t="str">
        <f t="shared" si="280"/>
        <v/>
      </c>
      <c r="EI110" t="str">
        <f t="shared" si="281"/>
        <v/>
      </c>
      <c r="EJ110" t="str">
        <f t="shared" si="282"/>
        <v/>
      </c>
      <c r="EK110" t="str">
        <f t="shared" si="283"/>
        <v/>
      </c>
      <c r="EL110" t="str">
        <f t="shared" si="284"/>
        <v/>
      </c>
      <c r="EM110" t="str">
        <f t="shared" si="285"/>
        <v/>
      </c>
      <c r="EN110" t="str">
        <f t="shared" si="286"/>
        <v/>
      </c>
      <c r="EO110" t="str">
        <f t="shared" si="287"/>
        <v/>
      </c>
      <c r="EP110" t="str">
        <f t="shared" si="288"/>
        <v/>
      </c>
      <c r="ER110" t="str">
        <f t="shared" si="289"/>
        <v>25A-001.07.05.05.01.A.01VGM - Effect 3</v>
      </c>
      <c r="ES110" t="s">
        <v>10759</v>
      </c>
      <c r="ET110" t="b">
        <v>1</v>
      </c>
      <c r="EU110" t="s">
        <v>79</v>
      </c>
      <c r="EV110" t="b">
        <v>0</v>
      </c>
      <c r="EW110" t="b">
        <v>0</v>
      </c>
      <c r="EX110">
        <v>0.1</v>
      </c>
      <c r="EZ110">
        <v>0</v>
      </c>
      <c r="FA110">
        <v>0</v>
      </c>
      <c r="FC110">
        <v>125</v>
      </c>
      <c r="FD110">
        <v>2</v>
      </c>
      <c r="FF110">
        <v>0</v>
      </c>
      <c r="FG110">
        <v>0</v>
      </c>
      <c r="FI110">
        <v>0</v>
      </c>
      <c r="FJ110">
        <v>336</v>
      </c>
      <c r="FL110">
        <v>1.5790999999999999</v>
      </c>
      <c r="FM110">
        <v>0.1792</v>
      </c>
      <c r="FO110" t="s">
        <v>8886</v>
      </c>
    </row>
    <row r="111" spans="1:171" x14ac:dyDescent="0.25">
      <c r="A111" t="s">
        <v>10843</v>
      </c>
      <c r="B111" t="str">
        <f t="shared" si="145"/>
        <v/>
      </c>
      <c r="C111" t="str">
        <f t="shared" si="146"/>
        <v/>
      </c>
      <c r="D111" t="str">
        <f t="shared" si="147"/>
        <v/>
      </c>
      <c r="E111" t="str">
        <f t="shared" si="148"/>
        <v/>
      </c>
      <c r="F111" t="str">
        <f t="shared" si="149"/>
        <v/>
      </c>
      <c r="G111" t="str">
        <f t="shared" si="150"/>
        <v/>
      </c>
      <c r="H111" t="str">
        <f t="shared" si="151"/>
        <v/>
      </c>
      <c r="I111" t="str">
        <f t="shared" si="152"/>
        <v/>
      </c>
      <c r="J111" t="str">
        <f t="shared" si="153"/>
        <v/>
      </c>
      <c r="K111" t="str">
        <f t="shared" si="154"/>
        <v/>
      </c>
      <c r="L111" t="str">
        <f t="shared" si="155"/>
        <v/>
      </c>
      <c r="M111" t="str">
        <f t="shared" si="156"/>
        <v/>
      </c>
      <c r="N111" t="str">
        <f t="shared" si="157"/>
        <v/>
      </c>
      <c r="O111" t="str">
        <f t="shared" si="158"/>
        <v/>
      </c>
      <c r="P111" t="str">
        <f t="shared" si="159"/>
        <v/>
      </c>
      <c r="Q111" t="str">
        <f t="shared" si="160"/>
        <v/>
      </c>
      <c r="R111" t="str">
        <f t="shared" si="161"/>
        <v/>
      </c>
      <c r="S111" t="str">
        <f t="shared" si="162"/>
        <v/>
      </c>
      <c r="T111" t="str">
        <f t="shared" si="163"/>
        <v/>
      </c>
      <c r="U111" t="str">
        <f t="shared" si="164"/>
        <v/>
      </c>
      <c r="V111" t="b">
        <f t="shared" si="165"/>
        <v>1</v>
      </c>
      <c r="W111" t="b">
        <f t="shared" si="166"/>
        <v>0</v>
      </c>
      <c r="X111" t="b">
        <f t="shared" si="167"/>
        <v>1</v>
      </c>
      <c r="Y111">
        <f t="shared" si="168"/>
        <v>1</v>
      </c>
      <c r="Z111" t="str">
        <f t="shared" si="169"/>
        <v/>
      </c>
      <c r="AA111" t="str">
        <f t="shared" si="170"/>
        <v/>
      </c>
      <c r="AB111" t="str">
        <f t="shared" si="171"/>
        <v/>
      </c>
      <c r="AC111" t="str">
        <f t="shared" si="172"/>
        <v/>
      </c>
      <c r="AD111" t="str">
        <f t="shared" si="173"/>
        <v/>
      </c>
      <c r="AE111" t="str">
        <f t="shared" si="174"/>
        <v/>
      </c>
      <c r="AF111" t="str">
        <f t="shared" si="175"/>
        <v/>
      </c>
      <c r="AG111" t="str">
        <f t="shared" si="176"/>
        <v/>
      </c>
      <c r="AH111" t="str">
        <f t="shared" si="177"/>
        <v/>
      </c>
      <c r="AI111" t="str">
        <f t="shared" si="178"/>
        <v/>
      </c>
      <c r="AJ111" t="str">
        <f t="shared" si="179"/>
        <v/>
      </c>
      <c r="AK111" t="str">
        <f t="shared" si="180"/>
        <v/>
      </c>
      <c r="AL111" t="str">
        <f t="shared" si="181"/>
        <v/>
      </c>
      <c r="AM111" t="str">
        <f t="shared" si="182"/>
        <v/>
      </c>
      <c r="AN111" t="str">
        <f t="shared" si="183"/>
        <v/>
      </c>
      <c r="AO111" t="str">
        <f t="shared" si="184"/>
        <v/>
      </c>
      <c r="AP111" t="str">
        <f t="shared" si="185"/>
        <v/>
      </c>
      <c r="AQ111" t="str">
        <f t="shared" si="186"/>
        <v/>
      </c>
      <c r="AR111" t="str">
        <f t="shared" si="187"/>
        <v/>
      </c>
      <c r="AS111" t="str">
        <f t="shared" si="188"/>
        <v/>
      </c>
      <c r="AT111" t="str">
        <f t="shared" si="189"/>
        <v/>
      </c>
      <c r="AU111" t="str">
        <f t="shared" si="190"/>
        <v/>
      </c>
      <c r="AV111" t="str">
        <f t="shared" si="191"/>
        <v/>
      </c>
      <c r="AW111" t="str">
        <f t="shared" si="192"/>
        <v/>
      </c>
      <c r="AX111" t="str">
        <f t="shared" si="193"/>
        <v/>
      </c>
      <c r="AY111" t="str">
        <f t="shared" si="194"/>
        <v/>
      </c>
      <c r="AZ111" t="str">
        <f t="shared" si="195"/>
        <v/>
      </c>
      <c r="BA111" t="str">
        <f t="shared" si="196"/>
        <v/>
      </c>
      <c r="BB111" t="str">
        <f t="shared" si="197"/>
        <v/>
      </c>
      <c r="BC111" t="str">
        <f t="shared" si="198"/>
        <v/>
      </c>
      <c r="BD111" t="str">
        <f t="shared" si="199"/>
        <v/>
      </c>
      <c r="BE111" t="str">
        <f t="shared" si="200"/>
        <v/>
      </c>
      <c r="BF111" t="b">
        <f t="shared" si="201"/>
        <v>1</v>
      </c>
      <c r="BG111" t="b">
        <f t="shared" si="202"/>
        <v>0</v>
      </c>
      <c r="BH111" t="b">
        <f t="shared" si="203"/>
        <v>0</v>
      </c>
      <c r="BI111">
        <f t="shared" si="204"/>
        <v>0.01</v>
      </c>
      <c r="BJ111" t="str">
        <f t="shared" si="205"/>
        <v/>
      </c>
      <c r="BK111" t="str">
        <f t="shared" si="206"/>
        <v/>
      </c>
      <c r="BL111" t="str">
        <f t="shared" si="207"/>
        <v/>
      </c>
      <c r="BM111" t="str">
        <f t="shared" si="208"/>
        <v/>
      </c>
      <c r="BN111" t="str">
        <f t="shared" si="209"/>
        <v/>
      </c>
      <c r="BO111" t="str">
        <f t="shared" si="210"/>
        <v/>
      </c>
      <c r="BP111" t="str">
        <f t="shared" si="211"/>
        <v/>
      </c>
      <c r="BQ111" t="str">
        <f t="shared" si="212"/>
        <v/>
      </c>
      <c r="BR111" t="str">
        <f t="shared" si="213"/>
        <v/>
      </c>
      <c r="BS111" t="str">
        <f t="shared" si="214"/>
        <v/>
      </c>
      <c r="BT111" t="str">
        <f t="shared" si="215"/>
        <v/>
      </c>
      <c r="BU111" t="str">
        <f t="shared" si="216"/>
        <v/>
      </c>
      <c r="BV111" t="str">
        <f t="shared" si="217"/>
        <v/>
      </c>
      <c r="BW111" t="str">
        <f t="shared" si="218"/>
        <v/>
      </c>
      <c r="BX111" t="str">
        <f t="shared" si="219"/>
        <v/>
      </c>
      <c r="BY111" t="str">
        <f t="shared" si="220"/>
        <v/>
      </c>
      <c r="BZ111" t="str">
        <f t="shared" si="221"/>
        <v/>
      </c>
      <c r="CA111" t="str">
        <f t="shared" si="222"/>
        <v/>
      </c>
      <c r="CB111" t="str">
        <f t="shared" si="223"/>
        <v/>
      </c>
      <c r="CC111" t="str">
        <f t="shared" si="224"/>
        <v/>
      </c>
      <c r="CD111" t="str">
        <f t="shared" si="225"/>
        <v/>
      </c>
      <c r="CE111" t="str">
        <f t="shared" si="226"/>
        <v/>
      </c>
      <c r="CF111" t="str">
        <f t="shared" si="227"/>
        <v/>
      </c>
      <c r="CG111" t="str">
        <f t="shared" si="228"/>
        <v/>
      </c>
      <c r="CH111" t="str">
        <f t="shared" si="229"/>
        <v/>
      </c>
      <c r="CI111" t="str">
        <f t="shared" si="230"/>
        <v/>
      </c>
      <c r="CJ111" t="str">
        <f t="shared" si="231"/>
        <v/>
      </c>
      <c r="CK111" t="str">
        <f t="shared" si="232"/>
        <v/>
      </c>
      <c r="CL111" t="str">
        <f t="shared" si="233"/>
        <v/>
      </c>
      <c r="CM111" t="str">
        <f t="shared" si="234"/>
        <v/>
      </c>
      <c r="CN111" t="str">
        <f t="shared" si="235"/>
        <v/>
      </c>
      <c r="CO111" t="str">
        <f t="shared" si="236"/>
        <v/>
      </c>
      <c r="CP111" t="str">
        <f t="shared" si="237"/>
        <v/>
      </c>
      <c r="CQ111" t="str">
        <f t="shared" si="238"/>
        <v/>
      </c>
      <c r="CR111" t="str">
        <f t="shared" si="239"/>
        <v/>
      </c>
      <c r="CS111" t="str">
        <f t="shared" si="240"/>
        <v/>
      </c>
      <c r="CT111" t="str">
        <f t="shared" si="241"/>
        <v/>
      </c>
      <c r="CU111" t="str">
        <f t="shared" si="242"/>
        <v/>
      </c>
      <c r="CV111" t="str">
        <f t="shared" si="243"/>
        <v/>
      </c>
      <c r="CW111" t="str">
        <f t="shared" si="244"/>
        <v/>
      </c>
      <c r="CX111" t="str">
        <f t="shared" si="245"/>
        <v/>
      </c>
      <c r="CY111" t="str">
        <f t="shared" si="246"/>
        <v/>
      </c>
      <c r="CZ111" t="str">
        <f t="shared" si="247"/>
        <v/>
      </c>
      <c r="DA111" t="str">
        <f t="shared" si="248"/>
        <v/>
      </c>
      <c r="DB111" t="str">
        <f t="shared" si="249"/>
        <v/>
      </c>
      <c r="DC111" t="str">
        <f t="shared" si="250"/>
        <v/>
      </c>
      <c r="DD111" t="str">
        <f t="shared" si="251"/>
        <v/>
      </c>
      <c r="DE111" t="str">
        <f t="shared" si="252"/>
        <v/>
      </c>
      <c r="DF111" t="str">
        <f t="shared" si="253"/>
        <v/>
      </c>
      <c r="DG111" t="str">
        <f t="shared" si="254"/>
        <v/>
      </c>
      <c r="DH111" t="str">
        <f t="shared" si="255"/>
        <v/>
      </c>
      <c r="DI111" t="str">
        <f t="shared" si="256"/>
        <v/>
      </c>
      <c r="DJ111" t="str">
        <f t="shared" si="257"/>
        <v/>
      </c>
      <c r="DK111" t="str">
        <f t="shared" si="258"/>
        <v/>
      </c>
      <c r="DL111" t="str">
        <f t="shared" si="259"/>
        <v/>
      </c>
      <c r="DM111" t="str">
        <f t="shared" si="260"/>
        <v/>
      </c>
      <c r="DN111" t="str">
        <f t="shared" si="261"/>
        <v/>
      </c>
      <c r="DO111" t="str">
        <f t="shared" si="262"/>
        <v/>
      </c>
      <c r="DP111" t="str">
        <f t="shared" si="263"/>
        <v/>
      </c>
      <c r="DQ111" t="str">
        <f t="shared" si="264"/>
        <v/>
      </c>
      <c r="DR111" t="str">
        <f t="shared" si="265"/>
        <v/>
      </c>
      <c r="DS111" t="str">
        <f t="shared" si="266"/>
        <v/>
      </c>
      <c r="DT111" t="str">
        <f t="shared" si="267"/>
        <v/>
      </c>
      <c r="DU111" t="str">
        <f t="shared" si="268"/>
        <v/>
      </c>
      <c r="DV111" t="str">
        <f t="shared" si="269"/>
        <v/>
      </c>
      <c r="DW111" t="str">
        <f t="shared" si="270"/>
        <v/>
      </c>
      <c r="DX111" t="str">
        <f t="shared" si="271"/>
        <v/>
      </c>
      <c r="DY111" t="str">
        <f t="shared" si="272"/>
        <v/>
      </c>
      <c r="EA111" t="str">
        <f t="shared" si="273"/>
        <v/>
      </c>
      <c r="EB111" t="str">
        <f t="shared" si="274"/>
        <v/>
      </c>
      <c r="EC111" t="str">
        <f t="shared" si="275"/>
        <v/>
      </c>
      <c r="ED111" t="str">
        <f t="shared" si="276"/>
        <v/>
      </c>
      <c r="EE111" t="str">
        <f t="shared" si="277"/>
        <v/>
      </c>
      <c r="EF111" t="str">
        <f t="shared" si="278"/>
        <v/>
      </c>
      <c r="EG111" t="str">
        <f t="shared" si="279"/>
        <v/>
      </c>
      <c r="EH111" t="str">
        <f t="shared" si="280"/>
        <v/>
      </c>
      <c r="EI111" t="str">
        <f t="shared" si="281"/>
        <v/>
      </c>
      <c r="EJ111" t="str">
        <f t="shared" si="282"/>
        <v/>
      </c>
      <c r="EK111" t="str">
        <f t="shared" si="283"/>
        <v/>
      </c>
      <c r="EL111" t="str">
        <f t="shared" si="284"/>
        <v/>
      </c>
      <c r="EM111" t="str">
        <f t="shared" si="285"/>
        <v/>
      </c>
      <c r="EN111" t="str">
        <f t="shared" si="286"/>
        <v/>
      </c>
      <c r="EO111" t="str">
        <f t="shared" si="287"/>
        <v/>
      </c>
      <c r="EP111" t="str">
        <f t="shared" si="288"/>
        <v/>
      </c>
      <c r="ER111" t="str">
        <f t="shared" si="289"/>
        <v>25A-001.07.05.05.01.A.01Spuien 0-20% functieverlies</v>
      </c>
      <c r="ES111" t="s">
        <v>10759</v>
      </c>
      <c r="ET111" t="b">
        <v>1</v>
      </c>
      <c r="EU111" t="s">
        <v>89</v>
      </c>
      <c r="EV111" t="b">
        <v>0</v>
      </c>
      <c r="EW111" t="b">
        <v>1</v>
      </c>
      <c r="EX111">
        <v>1</v>
      </c>
      <c r="EZ111">
        <v>0</v>
      </c>
      <c r="FA111">
        <v>0</v>
      </c>
      <c r="FC111">
        <v>125</v>
      </c>
      <c r="FD111">
        <v>2</v>
      </c>
      <c r="FF111">
        <v>0</v>
      </c>
      <c r="FG111">
        <v>0</v>
      </c>
      <c r="FI111">
        <v>0</v>
      </c>
      <c r="FJ111">
        <v>112</v>
      </c>
      <c r="FL111">
        <v>1.5809</v>
      </c>
      <c r="FM111">
        <v>0.183</v>
      </c>
      <c r="FO111" t="s">
        <v>89</v>
      </c>
    </row>
    <row r="112" spans="1:171" x14ac:dyDescent="0.25">
      <c r="A112" t="s">
        <v>10777</v>
      </c>
      <c r="B112" t="str">
        <f t="shared" si="145"/>
        <v/>
      </c>
      <c r="C112" t="str">
        <f t="shared" si="146"/>
        <v/>
      </c>
      <c r="D112" t="str">
        <f t="shared" si="147"/>
        <v/>
      </c>
      <c r="E112" t="str">
        <f t="shared" si="148"/>
        <v/>
      </c>
      <c r="F112" t="str">
        <f t="shared" si="149"/>
        <v/>
      </c>
      <c r="G112" t="str">
        <f t="shared" si="150"/>
        <v/>
      </c>
      <c r="H112" t="str">
        <f t="shared" si="151"/>
        <v/>
      </c>
      <c r="I112" t="str">
        <f t="shared" si="152"/>
        <v/>
      </c>
      <c r="J112" t="str">
        <f t="shared" si="153"/>
        <v/>
      </c>
      <c r="K112" t="str">
        <f t="shared" si="154"/>
        <v/>
      </c>
      <c r="L112" t="str">
        <f t="shared" si="155"/>
        <v/>
      </c>
      <c r="M112" t="str">
        <f t="shared" si="156"/>
        <v/>
      </c>
      <c r="N112" t="str">
        <f t="shared" si="157"/>
        <v/>
      </c>
      <c r="O112" t="str">
        <f t="shared" si="158"/>
        <v/>
      </c>
      <c r="P112" t="str">
        <f t="shared" si="159"/>
        <v/>
      </c>
      <c r="Q112" t="str">
        <f t="shared" si="160"/>
        <v/>
      </c>
      <c r="R112" t="str">
        <f t="shared" si="161"/>
        <v/>
      </c>
      <c r="S112" t="str">
        <f t="shared" si="162"/>
        <v/>
      </c>
      <c r="T112" t="str">
        <f t="shared" si="163"/>
        <v/>
      </c>
      <c r="U112" t="str">
        <f t="shared" si="164"/>
        <v/>
      </c>
      <c r="V112" t="str">
        <f t="shared" si="165"/>
        <v/>
      </c>
      <c r="W112" t="str">
        <f t="shared" si="166"/>
        <v/>
      </c>
      <c r="X112" t="str">
        <f t="shared" si="167"/>
        <v/>
      </c>
      <c r="Y112" t="str">
        <f t="shared" si="168"/>
        <v/>
      </c>
      <c r="Z112" t="str">
        <f t="shared" si="169"/>
        <v/>
      </c>
      <c r="AA112" t="str">
        <f t="shared" si="170"/>
        <v/>
      </c>
      <c r="AB112" t="str">
        <f t="shared" si="171"/>
        <v/>
      </c>
      <c r="AC112" t="str">
        <f t="shared" si="172"/>
        <v/>
      </c>
      <c r="AD112" t="str">
        <f t="shared" si="173"/>
        <v/>
      </c>
      <c r="AE112" t="str">
        <f t="shared" si="174"/>
        <v/>
      </c>
      <c r="AF112" t="str">
        <f t="shared" si="175"/>
        <v/>
      </c>
      <c r="AG112" t="str">
        <f t="shared" si="176"/>
        <v/>
      </c>
      <c r="AH112" t="str">
        <f t="shared" si="177"/>
        <v/>
      </c>
      <c r="AI112" t="str">
        <f t="shared" si="178"/>
        <v/>
      </c>
      <c r="AJ112" t="str">
        <f t="shared" si="179"/>
        <v/>
      </c>
      <c r="AK112" t="str">
        <f t="shared" si="180"/>
        <v/>
      </c>
      <c r="AL112" t="b">
        <f t="shared" si="181"/>
        <v>1</v>
      </c>
      <c r="AM112" t="b">
        <f t="shared" si="182"/>
        <v>0</v>
      </c>
      <c r="AN112" t="b">
        <f t="shared" si="183"/>
        <v>1</v>
      </c>
      <c r="AO112">
        <f t="shared" si="184"/>
        <v>0.01</v>
      </c>
      <c r="AP112" t="str">
        <f t="shared" si="185"/>
        <v/>
      </c>
      <c r="AQ112" t="str">
        <f t="shared" si="186"/>
        <v/>
      </c>
      <c r="AR112" t="str">
        <f t="shared" si="187"/>
        <v/>
      </c>
      <c r="AS112" t="str">
        <f t="shared" si="188"/>
        <v/>
      </c>
      <c r="AT112" t="str">
        <f t="shared" si="189"/>
        <v/>
      </c>
      <c r="AU112" t="str">
        <f t="shared" si="190"/>
        <v/>
      </c>
      <c r="AV112" t="str">
        <f t="shared" si="191"/>
        <v/>
      </c>
      <c r="AW112" t="str">
        <f t="shared" si="192"/>
        <v/>
      </c>
      <c r="AX112" t="str">
        <f t="shared" si="193"/>
        <v/>
      </c>
      <c r="AY112" t="str">
        <f t="shared" si="194"/>
        <v/>
      </c>
      <c r="AZ112" t="str">
        <f t="shared" si="195"/>
        <v/>
      </c>
      <c r="BA112" t="str">
        <f t="shared" si="196"/>
        <v/>
      </c>
      <c r="BB112" t="str">
        <f t="shared" si="197"/>
        <v/>
      </c>
      <c r="BC112" t="str">
        <f t="shared" si="198"/>
        <v/>
      </c>
      <c r="BD112" t="str">
        <f t="shared" si="199"/>
        <v/>
      </c>
      <c r="BE112" t="str">
        <f t="shared" si="200"/>
        <v/>
      </c>
      <c r="BF112" t="b">
        <f t="shared" si="201"/>
        <v>1</v>
      </c>
      <c r="BG112" t="b">
        <f t="shared" si="202"/>
        <v>0</v>
      </c>
      <c r="BH112" t="b">
        <f t="shared" si="203"/>
        <v>0</v>
      </c>
      <c r="BI112">
        <f t="shared" si="204"/>
        <v>0.01</v>
      </c>
      <c r="BJ112" t="str">
        <f t="shared" si="205"/>
        <v/>
      </c>
      <c r="BK112" t="str">
        <f t="shared" si="206"/>
        <v/>
      </c>
      <c r="BL112" t="str">
        <f t="shared" si="207"/>
        <v/>
      </c>
      <c r="BM112" t="str">
        <f t="shared" si="208"/>
        <v/>
      </c>
      <c r="BN112" t="str">
        <f t="shared" si="209"/>
        <v/>
      </c>
      <c r="BO112" t="str">
        <f t="shared" si="210"/>
        <v/>
      </c>
      <c r="BP112" t="str">
        <f t="shared" si="211"/>
        <v/>
      </c>
      <c r="BQ112" t="str">
        <f t="shared" si="212"/>
        <v/>
      </c>
      <c r="BR112" t="str">
        <f t="shared" si="213"/>
        <v/>
      </c>
      <c r="BS112" t="str">
        <f t="shared" si="214"/>
        <v/>
      </c>
      <c r="BT112" t="str">
        <f t="shared" si="215"/>
        <v/>
      </c>
      <c r="BU112" t="str">
        <f t="shared" si="216"/>
        <v/>
      </c>
      <c r="BV112" t="str">
        <f t="shared" si="217"/>
        <v/>
      </c>
      <c r="BW112" t="str">
        <f t="shared" si="218"/>
        <v/>
      </c>
      <c r="BX112" t="str">
        <f t="shared" si="219"/>
        <v/>
      </c>
      <c r="BY112" t="str">
        <f t="shared" si="220"/>
        <v/>
      </c>
      <c r="BZ112" t="str">
        <f t="shared" si="221"/>
        <v/>
      </c>
      <c r="CA112" t="str">
        <f t="shared" si="222"/>
        <v/>
      </c>
      <c r="CB112" t="str">
        <f t="shared" si="223"/>
        <v/>
      </c>
      <c r="CC112" t="str">
        <f t="shared" si="224"/>
        <v/>
      </c>
      <c r="CD112" t="str">
        <f t="shared" si="225"/>
        <v/>
      </c>
      <c r="CE112" t="str">
        <f t="shared" si="226"/>
        <v/>
      </c>
      <c r="CF112" t="str">
        <f t="shared" si="227"/>
        <v/>
      </c>
      <c r="CG112" t="str">
        <f t="shared" si="228"/>
        <v/>
      </c>
      <c r="CH112" t="str">
        <f t="shared" si="229"/>
        <v/>
      </c>
      <c r="CI112" t="str">
        <f t="shared" si="230"/>
        <v/>
      </c>
      <c r="CJ112" t="str">
        <f t="shared" si="231"/>
        <v/>
      </c>
      <c r="CK112" t="str">
        <f t="shared" si="232"/>
        <v/>
      </c>
      <c r="CL112" t="str">
        <f t="shared" si="233"/>
        <v/>
      </c>
      <c r="CM112" t="str">
        <f t="shared" si="234"/>
        <v/>
      </c>
      <c r="CN112" t="str">
        <f t="shared" si="235"/>
        <v/>
      </c>
      <c r="CO112" t="str">
        <f t="shared" si="236"/>
        <v/>
      </c>
      <c r="CP112" t="str">
        <f t="shared" si="237"/>
        <v/>
      </c>
      <c r="CQ112" t="str">
        <f t="shared" si="238"/>
        <v/>
      </c>
      <c r="CR112" t="str">
        <f t="shared" si="239"/>
        <v/>
      </c>
      <c r="CS112" t="str">
        <f t="shared" si="240"/>
        <v/>
      </c>
      <c r="CT112" t="str">
        <f t="shared" si="241"/>
        <v/>
      </c>
      <c r="CU112" t="str">
        <f t="shared" si="242"/>
        <v/>
      </c>
      <c r="CV112" t="str">
        <f t="shared" si="243"/>
        <v/>
      </c>
      <c r="CW112" t="str">
        <f t="shared" si="244"/>
        <v/>
      </c>
      <c r="CX112" t="str">
        <f t="shared" si="245"/>
        <v/>
      </c>
      <c r="CY112" t="str">
        <f t="shared" si="246"/>
        <v/>
      </c>
      <c r="CZ112" t="str">
        <f t="shared" si="247"/>
        <v/>
      </c>
      <c r="DA112" t="str">
        <f t="shared" si="248"/>
        <v/>
      </c>
      <c r="DB112" t="str">
        <f t="shared" si="249"/>
        <v/>
      </c>
      <c r="DC112" t="str">
        <f t="shared" si="250"/>
        <v/>
      </c>
      <c r="DD112" t="str">
        <f t="shared" si="251"/>
        <v/>
      </c>
      <c r="DE112" t="str">
        <f t="shared" si="252"/>
        <v/>
      </c>
      <c r="DF112" t="b">
        <f t="shared" si="253"/>
        <v>1</v>
      </c>
      <c r="DG112" t="b">
        <f t="shared" si="254"/>
        <v>0</v>
      </c>
      <c r="DH112" t="b">
        <f t="shared" si="255"/>
        <v>0</v>
      </c>
      <c r="DI112">
        <f t="shared" si="256"/>
        <v>0.1</v>
      </c>
      <c r="DJ112" t="str">
        <f t="shared" si="257"/>
        <v/>
      </c>
      <c r="DK112" t="str">
        <f t="shared" si="258"/>
        <v/>
      </c>
      <c r="DL112" t="str">
        <f t="shared" si="259"/>
        <v/>
      </c>
      <c r="DM112" t="str">
        <f t="shared" si="260"/>
        <v/>
      </c>
      <c r="DN112" t="str">
        <f t="shared" si="261"/>
        <v/>
      </c>
      <c r="DO112" t="str">
        <f t="shared" si="262"/>
        <v/>
      </c>
      <c r="DP112" t="str">
        <f t="shared" si="263"/>
        <v/>
      </c>
      <c r="DQ112" t="str">
        <f t="shared" si="264"/>
        <v/>
      </c>
      <c r="DR112" t="str">
        <f t="shared" si="265"/>
        <v/>
      </c>
      <c r="DS112" t="str">
        <f t="shared" si="266"/>
        <v/>
      </c>
      <c r="DT112" t="str">
        <f t="shared" si="267"/>
        <v/>
      </c>
      <c r="DU112" t="str">
        <f t="shared" si="268"/>
        <v/>
      </c>
      <c r="DV112" t="str">
        <f t="shared" si="269"/>
        <v/>
      </c>
      <c r="DW112" t="str">
        <f t="shared" si="270"/>
        <v/>
      </c>
      <c r="DX112" t="str">
        <f t="shared" si="271"/>
        <v/>
      </c>
      <c r="DY112" t="str">
        <f t="shared" si="272"/>
        <v/>
      </c>
      <c r="EA112" t="str">
        <f t="shared" si="273"/>
        <v/>
      </c>
      <c r="EB112" t="str">
        <f t="shared" si="274"/>
        <v/>
      </c>
      <c r="EC112" t="str">
        <f t="shared" si="275"/>
        <v/>
      </c>
      <c r="ED112" t="str">
        <f t="shared" si="276"/>
        <v/>
      </c>
      <c r="EE112" t="str">
        <f t="shared" si="277"/>
        <v/>
      </c>
      <c r="EF112" t="str">
        <f t="shared" si="278"/>
        <v/>
      </c>
      <c r="EG112" t="str">
        <f t="shared" si="279"/>
        <v/>
      </c>
      <c r="EH112" t="str">
        <f t="shared" si="280"/>
        <v/>
      </c>
      <c r="EI112" t="str">
        <f t="shared" si="281"/>
        <v/>
      </c>
      <c r="EJ112" t="str">
        <f t="shared" si="282"/>
        <v/>
      </c>
      <c r="EK112" t="str">
        <f t="shared" si="283"/>
        <v/>
      </c>
      <c r="EL112" t="str">
        <f t="shared" si="284"/>
        <v/>
      </c>
      <c r="EM112" t="str">
        <f t="shared" si="285"/>
        <v/>
      </c>
      <c r="EN112" t="str">
        <f t="shared" si="286"/>
        <v/>
      </c>
      <c r="EO112" t="str">
        <f t="shared" si="287"/>
        <v/>
      </c>
      <c r="EP112" t="str">
        <f t="shared" si="288"/>
        <v/>
      </c>
      <c r="ER112" t="str">
        <f t="shared" si="289"/>
        <v>25A-001.07.05.05.01.A.02Keren 81-100% functieverlies</v>
      </c>
      <c r="ES112" t="s">
        <v>10760</v>
      </c>
      <c r="ET112" t="b">
        <v>1</v>
      </c>
      <c r="EU112" t="s">
        <v>85</v>
      </c>
      <c r="EV112" t="b">
        <v>0</v>
      </c>
      <c r="EW112" t="b">
        <v>0</v>
      </c>
      <c r="EX112">
        <v>0.01</v>
      </c>
      <c r="EZ112">
        <v>0</v>
      </c>
      <c r="FA112">
        <v>0</v>
      </c>
      <c r="FC112">
        <v>50</v>
      </c>
      <c r="FD112">
        <v>6</v>
      </c>
      <c r="FF112">
        <v>0</v>
      </c>
      <c r="FG112">
        <v>0</v>
      </c>
      <c r="FI112">
        <v>0</v>
      </c>
      <c r="FJ112">
        <v>12</v>
      </c>
      <c r="FL112">
        <v>4.6257000000000001</v>
      </c>
      <c r="FM112">
        <v>0</v>
      </c>
      <c r="FO112" t="s">
        <v>8874</v>
      </c>
    </row>
    <row r="113" spans="1:171" x14ac:dyDescent="0.25">
      <c r="A113" t="s">
        <v>10778</v>
      </c>
      <c r="B113" t="str">
        <f t="shared" si="145"/>
        <v/>
      </c>
      <c r="C113" t="str">
        <f t="shared" si="146"/>
        <v/>
      </c>
      <c r="D113" t="str">
        <f t="shared" si="147"/>
        <v/>
      </c>
      <c r="E113" t="str">
        <f t="shared" si="148"/>
        <v/>
      </c>
      <c r="F113" t="str">
        <f t="shared" si="149"/>
        <v/>
      </c>
      <c r="G113" t="str">
        <f t="shared" si="150"/>
        <v/>
      </c>
      <c r="H113" t="str">
        <f t="shared" si="151"/>
        <v/>
      </c>
      <c r="I113" t="str">
        <f t="shared" si="152"/>
        <v/>
      </c>
      <c r="J113" t="str">
        <f t="shared" si="153"/>
        <v/>
      </c>
      <c r="K113" t="str">
        <f t="shared" si="154"/>
        <v/>
      </c>
      <c r="L113" t="str">
        <f t="shared" si="155"/>
        <v/>
      </c>
      <c r="M113" t="str">
        <f t="shared" si="156"/>
        <v/>
      </c>
      <c r="N113" t="str">
        <f t="shared" si="157"/>
        <v/>
      </c>
      <c r="O113" t="str">
        <f t="shared" si="158"/>
        <v/>
      </c>
      <c r="P113" t="str">
        <f t="shared" si="159"/>
        <v/>
      </c>
      <c r="Q113" t="str">
        <f t="shared" si="160"/>
        <v/>
      </c>
      <c r="R113" t="str">
        <f t="shared" si="161"/>
        <v/>
      </c>
      <c r="S113" t="str">
        <f t="shared" si="162"/>
        <v/>
      </c>
      <c r="T113" t="str">
        <f t="shared" si="163"/>
        <v/>
      </c>
      <c r="U113" t="str">
        <f t="shared" si="164"/>
        <v/>
      </c>
      <c r="V113" t="str">
        <f t="shared" si="165"/>
        <v/>
      </c>
      <c r="W113" t="str">
        <f t="shared" si="166"/>
        <v/>
      </c>
      <c r="X113" t="str">
        <f t="shared" si="167"/>
        <v/>
      </c>
      <c r="Y113" t="str">
        <f t="shared" si="168"/>
        <v/>
      </c>
      <c r="Z113" t="str">
        <f t="shared" si="169"/>
        <v/>
      </c>
      <c r="AA113" t="str">
        <f t="shared" si="170"/>
        <v/>
      </c>
      <c r="AB113" t="str">
        <f t="shared" si="171"/>
        <v/>
      </c>
      <c r="AC113" t="str">
        <f t="shared" si="172"/>
        <v/>
      </c>
      <c r="AD113" t="str">
        <f t="shared" si="173"/>
        <v/>
      </c>
      <c r="AE113" t="str">
        <f t="shared" si="174"/>
        <v/>
      </c>
      <c r="AF113" t="str">
        <f t="shared" si="175"/>
        <v/>
      </c>
      <c r="AG113" t="str">
        <f t="shared" si="176"/>
        <v/>
      </c>
      <c r="AH113" t="str">
        <f t="shared" si="177"/>
        <v/>
      </c>
      <c r="AI113" t="str">
        <f t="shared" si="178"/>
        <v/>
      </c>
      <c r="AJ113" t="str">
        <f t="shared" si="179"/>
        <v/>
      </c>
      <c r="AK113" t="str">
        <f t="shared" si="180"/>
        <v/>
      </c>
      <c r="AL113" t="b">
        <f t="shared" si="181"/>
        <v>1</v>
      </c>
      <c r="AM113" t="b">
        <f t="shared" si="182"/>
        <v>0</v>
      </c>
      <c r="AN113" t="b">
        <f t="shared" si="183"/>
        <v>0</v>
      </c>
      <c r="AO113">
        <f t="shared" si="184"/>
        <v>0.01</v>
      </c>
      <c r="AP113" t="str">
        <f t="shared" si="185"/>
        <v/>
      </c>
      <c r="AQ113" t="str">
        <f t="shared" si="186"/>
        <v/>
      </c>
      <c r="AR113" t="str">
        <f t="shared" si="187"/>
        <v/>
      </c>
      <c r="AS113" t="str">
        <f t="shared" si="188"/>
        <v/>
      </c>
      <c r="AT113" t="str">
        <f t="shared" si="189"/>
        <v/>
      </c>
      <c r="AU113" t="str">
        <f t="shared" si="190"/>
        <v/>
      </c>
      <c r="AV113" t="str">
        <f t="shared" si="191"/>
        <v/>
      </c>
      <c r="AW113" t="str">
        <f t="shared" si="192"/>
        <v/>
      </c>
      <c r="AX113" t="str">
        <f t="shared" si="193"/>
        <v/>
      </c>
      <c r="AY113" t="str">
        <f t="shared" si="194"/>
        <v/>
      </c>
      <c r="AZ113" t="str">
        <f t="shared" si="195"/>
        <v/>
      </c>
      <c r="BA113" t="str">
        <f t="shared" si="196"/>
        <v/>
      </c>
      <c r="BB113" t="str">
        <f t="shared" si="197"/>
        <v/>
      </c>
      <c r="BC113" t="str">
        <f t="shared" si="198"/>
        <v/>
      </c>
      <c r="BD113" t="str">
        <f t="shared" si="199"/>
        <v/>
      </c>
      <c r="BE113" t="str">
        <f t="shared" si="200"/>
        <v/>
      </c>
      <c r="BF113" t="b">
        <f t="shared" si="201"/>
        <v>1</v>
      </c>
      <c r="BG113" t="b">
        <f t="shared" si="202"/>
        <v>0</v>
      </c>
      <c r="BH113" t="b">
        <f t="shared" si="203"/>
        <v>0</v>
      </c>
      <c r="BI113">
        <f t="shared" si="204"/>
        <v>0.01</v>
      </c>
      <c r="BJ113" t="str">
        <f t="shared" si="205"/>
        <v/>
      </c>
      <c r="BK113" t="str">
        <f t="shared" si="206"/>
        <v/>
      </c>
      <c r="BL113" t="str">
        <f t="shared" si="207"/>
        <v/>
      </c>
      <c r="BM113" t="str">
        <f t="shared" si="208"/>
        <v/>
      </c>
      <c r="BN113" t="str">
        <f t="shared" si="209"/>
        <v/>
      </c>
      <c r="BO113" t="str">
        <f t="shared" si="210"/>
        <v/>
      </c>
      <c r="BP113" t="str">
        <f t="shared" si="211"/>
        <v/>
      </c>
      <c r="BQ113" t="str">
        <f t="shared" si="212"/>
        <v/>
      </c>
      <c r="BR113" t="str">
        <f t="shared" si="213"/>
        <v/>
      </c>
      <c r="BS113" t="str">
        <f t="shared" si="214"/>
        <v/>
      </c>
      <c r="BT113" t="str">
        <f t="shared" si="215"/>
        <v/>
      </c>
      <c r="BU113" t="str">
        <f t="shared" si="216"/>
        <v/>
      </c>
      <c r="BV113" t="str">
        <f t="shared" si="217"/>
        <v/>
      </c>
      <c r="BW113" t="str">
        <f t="shared" si="218"/>
        <v/>
      </c>
      <c r="BX113" t="str">
        <f t="shared" si="219"/>
        <v/>
      </c>
      <c r="BY113" t="str">
        <f t="shared" si="220"/>
        <v/>
      </c>
      <c r="BZ113" t="str">
        <f t="shared" si="221"/>
        <v/>
      </c>
      <c r="CA113" t="str">
        <f t="shared" si="222"/>
        <v/>
      </c>
      <c r="CB113" t="str">
        <f t="shared" si="223"/>
        <v/>
      </c>
      <c r="CC113" t="str">
        <f t="shared" si="224"/>
        <v/>
      </c>
      <c r="CD113" t="str">
        <f t="shared" si="225"/>
        <v/>
      </c>
      <c r="CE113" t="str">
        <f t="shared" si="226"/>
        <v/>
      </c>
      <c r="CF113" t="str">
        <f t="shared" si="227"/>
        <v/>
      </c>
      <c r="CG113" t="str">
        <f t="shared" si="228"/>
        <v/>
      </c>
      <c r="CH113" t="str">
        <f t="shared" si="229"/>
        <v/>
      </c>
      <c r="CI113" t="str">
        <f t="shared" si="230"/>
        <v/>
      </c>
      <c r="CJ113" t="str">
        <f t="shared" si="231"/>
        <v/>
      </c>
      <c r="CK113" t="str">
        <f t="shared" si="232"/>
        <v/>
      </c>
      <c r="CL113" t="str">
        <f t="shared" si="233"/>
        <v/>
      </c>
      <c r="CM113" t="str">
        <f t="shared" si="234"/>
        <v/>
      </c>
      <c r="CN113" t="str">
        <f t="shared" si="235"/>
        <v/>
      </c>
      <c r="CO113" t="str">
        <f t="shared" si="236"/>
        <v/>
      </c>
      <c r="CP113" t="str">
        <f t="shared" si="237"/>
        <v/>
      </c>
      <c r="CQ113" t="str">
        <f t="shared" si="238"/>
        <v/>
      </c>
      <c r="CR113" t="str">
        <f t="shared" si="239"/>
        <v/>
      </c>
      <c r="CS113" t="str">
        <f t="shared" si="240"/>
        <v/>
      </c>
      <c r="CT113" t="str">
        <f t="shared" si="241"/>
        <v/>
      </c>
      <c r="CU113" t="str">
        <f t="shared" si="242"/>
        <v/>
      </c>
      <c r="CV113" t="str">
        <f t="shared" si="243"/>
        <v/>
      </c>
      <c r="CW113" t="str">
        <f t="shared" si="244"/>
        <v/>
      </c>
      <c r="CX113" t="str">
        <f t="shared" si="245"/>
        <v/>
      </c>
      <c r="CY113" t="str">
        <f t="shared" si="246"/>
        <v/>
      </c>
      <c r="CZ113" t="str">
        <f t="shared" si="247"/>
        <v/>
      </c>
      <c r="DA113" t="str">
        <f t="shared" si="248"/>
        <v/>
      </c>
      <c r="DB113" t="str">
        <f t="shared" si="249"/>
        <v/>
      </c>
      <c r="DC113" t="str">
        <f t="shared" si="250"/>
        <v/>
      </c>
      <c r="DD113" t="str">
        <f t="shared" si="251"/>
        <v/>
      </c>
      <c r="DE113" t="str">
        <f t="shared" si="252"/>
        <v/>
      </c>
      <c r="DF113" t="b">
        <f t="shared" si="253"/>
        <v>1</v>
      </c>
      <c r="DG113" t="b">
        <f t="shared" si="254"/>
        <v>0</v>
      </c>
      <c r="DH113" t="b">
        <f t="shared" si="255"/>
        <v>0</v>
      </c>
      <c r="DI113">
        <f t="shared" si="256"/>
        <v>0.1</v>
      </c>
      <c r="DJ113" t="str">
        <f t="shared" si="257"/>
        <v/>
      </c>
      <c r="DK113" t="str">
        <f t="shared" si="258"/>
        <v/>
      </c>
      <c r="DL113" t="str">
        <f t="shared" si="259"/>
        <v/>
      </c>
      <c r="DM113" t="str">
        <f t="shared" si="260"/>
        <v/>
      </c>
      <c r="DN113" t="str">
        <f t="shared" si="261"/>
        <v/>
      </c>
      <c r="DO113" t="str">
        <f t="shared" si="262"/>
        <v/>
      </c>
      <c r="DP113" t="str">
        <f t="shared" si="263"/>
        <v/>
      </c>
      <c r="DQ113" t="str">
        <f t="shared" si="264"/>
        <v/>
      </c>
      <c r="DR113" t="str">
        <f t="shared" si="265"/>
        <v/>
      </c>
      <c r="DS113" t="str">
        <f t="shared" si="266"/>
        <v/>
      </c>
      <c r="DT113" t="str">
        <f t="shared" si="267"/>
        <v/>
      </c>
      <c r="DU113" t="str">
        <f t="shared" si="268"/>
        <v/>
      </c>
      <c r="DV113" t="str">
        <f t="shared" si="269"/>
        <v/>
      </c>
      <c r="DW113" t="str">
        <f t="shared" si="270"/>
        <v/>
      </c>
      <c r="DX113" t="str">
        <f t="shared" si="271"/>
        <v/>
      </c>
      <c r="DY113" t="str">
        <f t="shared" si="272"/>
        <v/>
      </c>
      <c r="EA113" t="str">
        <f t="shared" si="273"/>
        <v/>
      </c>
      <c r="EB113" t="str">
        <f t="shared" si="274"/>
        <v/>
      </c>
      <c r="EC113" t="str">
        <f t="shared" si="275"/>
        <v/>
      </c>
      <c r="ED113" t="str">
        <f t="shared" si="276"/>
        <v/>
      </c>
      <c r="EE113" t="str">
        <f t="shared" si="277"/>
        <v/>
      </c>
      <c r="EF113" t="str">
        <f t="shared" si="278"/>
        <v/>
      </c>
      <c r="EG113" t="str">
        <f t="shared" si="279"/>
        <v/>
      </c>
      <c r="EH113" t="str">
        <f t="shared" si="280"/>
        <v/>
      </c>
      <c r="EI113" t="str">
        <f t="shared" si="281"/>
        <v/>
      </c>
      <c r="EJ113" t="str">
        <f t="shared" si="282"/>
        <v/>
      </c>
      <c r="EK113" t="str">
        <f t="shared" si="283"/>
        <v/>
      </c>
      <c r="EL113" t="str">
        <f t="shared" si="284"/>
        <v/>
      </c>
      <c r="EM113" t="str">
        <f t="shared" si="285"/>
        <v/>
      </c>
      <c r="EN113" t="str">
        <f t="shared" si="286"/>
        <v/>
      </c>
      <c r="EO113" t="str">
        <f t="shared" si="287"/>
        <v/>
      </c>
      <c r="EP113" t="str">
        <f t="shared" si="288"/>
        <v/>
      </c>
      <c r="ER113" t="str">
        <f t="shared" si="289"/>
        <v>25A-001.07.05.05.01.A.02VGM - Effect 3</v>
      </c>
      <c r="ES113" t="s">
        <v>10760</v>
      </c>
      <c r="ET113" t="b">
        <v>1</v>
      </c>
      <c r="EU113" t="s">
        <v>79</v>
      </c>
      <c r="EV113" t="b">
        <v>0</v>
      </c>
      <c r="EW113" t="b">
        <v>0</v>
      </c>
      <c r="EX113">
        <v>0.1</v>
      </c>
      <c r="EZ113">
        <v>0</v>
      </c>
      <c r="FA113">
        <v>0</v>
      </c>
      <c r="FC113">
        <v>50</v>
      </c>
      <c r="FD113">
        <v>6</v>
      </c>
      <c r="FF113">
        <v>0</v>
      </c>
      <c r="FG113">
        <v>0</v>
      </c>
      <c r="FI113">
        <v>0</v>
      </c>
      <c r="FJ113">
        <v>12</v>
      </c>
      <c r="FL113">
        <v>4.6257000000000001</v>
      </c>
      <c r="FM113">
        <v>0</v>
      </c>
      <c r="FO113" t="s">
        <v>8886</v>
      </c>
    </row>
    <row r="114" spans="1:171" x14ac:dyDescent="0.25">
      <c r="A114" t="s">
        <v>10817</v>
      </c>
      <c r="B114" t="str">
        <f t="shared" si="145"/>
        <v/>
      </c>
      <c r="C114" t="str">
        <f t="shared" si="146"/>
        <v/>
      </c>
      <c r="D114" t="str">
        <f t="shared" si="147"/>
        <v/>
      </c>
      <c r="E114" t="str">
        <f t="shared" si="148"/>
        <v/>
      </c>
      <c r="F114" t="str">
        <f t="shared" si="149"/>
        <v/>
      </c>
      <c r="G114" t="str">
        <f t="shared" si="150"/>
        <v/>
      </c>
      <c r="H114" t="str">
        <f t="shared" si="151"/>
        <v/>
      </c>
      <c r="I114" t="str">
        <f t="shared" si="152"/>
        <v/>
      </c>
      <c r="J114" t="str">
        <f t="shared" si="153"/>
        <v/>
      </c>
      <c r="K114" t="str">
        <f t="shared" si="154"/>
        <v/>
      </c>
      <c r="L114" t="str">
        <f t="shared" si="155"/>
        <v/>
      </c>
      <c r="M114" t="str">
        <f t="shared" si="156"/>
        <v/>
      </c>
      <c r="N114" t="str">
        <f t="shared" si="157"/>
        <v/>
      </c>
      <c r="O114" t="str">
        <f t="shared" si="158"/>
        <v/>
      </c>
      <c r="P114" t="str">
        <f t="shared" si="159"/>
        <v/>
      </c>
      <c r="Q114" t="str">
        <f t="shared" si="160"/>
        <v/>
      </c>
      <c r="R114" t="str">
        <f t="shared" si="161"/>
        <v/>
      </c>
      <c r="S114" t="str">
        <f t="shared" si="162"/>
        <v/>
      </c>
      <c r="T114" t="str">
        <f t="shared" si="163"/>
        <v/>
      </c>
      <c r="U114" t="str">
        <f t="shared" si="164"/>
        <v/>
      </c>
      <c r="V114" t="str">
        <f t="shared" si="165"/>
        <v/>
      </c>
      <c r="W114" t="str">
        <f t="shared" si="166"/>
        <v/>
      </c>
      <c r="X114" t="str">
        <f t="shared" si="167"/>
        <v/>
      </c>
      <c r="Y114" t="str">
        <f t="shared" si="168"/>
        <v/>
      </c>
      <c r="Z114" t="str">
        <f t="shared" si="169"/>
        <v/>
      </c>
      <c r="AA114" t="str">
        <f t="shared" si="170"/>
        <v/>
      </c>
      <c r="AB114" t="str">
        <f t="shared" si="171"/>
        <v/>
      </c>
      <c r="AC114" t="str">
        <f t="shared" si="172"/>
        <v/>
      </c>
      <c r="AD114" t="str">
        <f t="shared" si="173"/>
        <v/>
      </c>
      <c r="AE114" t="str">
        <f t="shared" si="174"/>
        <v/>
      </c>
      <c r="AF114" t="str">
        <f t="shared" si="175"/>
        <v/>
      </c>
      <c r="AG114" t="str">
        <f t="shared" si="176"/>
        <v/>
      </c>
      <c r="AH114" t="str">
        <f t="shared" si="177"/>
        <v/>
      </c>
      <c r="AI114" t="str">
        <f t="shared" si="178"/>
        <v/>
      </c>
      <c r="AJ114" t="str">
        <f t="shared" si="179"/>
        <v/>
      </c>
      <c r="AK114" t="str">
        <f t="shared" si="180"/>
        <v/>
      </c>
      <c r="AL114" t="b">
        <f t="shared" si="181"/>
        <v>1</v>
      </c>
      <c r="AM114" t="b">
        <f t="shared" si="182"/>
        <v>0</v>
      </c>
      <c r="AN114" t="b">
        <f t="shared" si="183"/>
        <v>0</v>
      </c>
      <c r="AO114">
        <f t="shared" si="184"/>
        <v>0.01</v>
      </c>
      <c r="AP114" t="str">
        <f t="shared" si="185"/>
        <v/>
      </c>
      <c r="AQ114" t="str">
        <f t="shared" si="186"/>
        <v/>
      </c>
      <c r="AR114" t="str">
        <f t="shared" si="187"/>
        <v/>
      </c>
      <c r="AS114" t="str">
        <f t="shared" si="188"/>
        <v/>
      </c>
      <c r="AT114" t="str">
        <f t="shared" si="189"/>
        <v/>
      </c>
      <c r="AU114" t="str">
        <f t="shared" si="190"/>
        <v/>
      </c>
      <c r="AV114" t="str">
        <f t="shared" si="191"/>
        <v/>
      </c>
      <c r="AW114" t="str">
        <f t="shared" si="192"/>
        <v/>
      </c>
      <c r="AX114" t="str">
        <f t="shared" si="193"/>
        <v/>
      </c>
      <c r="AY114" t="str">
        <f t="shared" si="194"/>
        <v/>
      </c>
      <c r="AZ114" t="str">
        <f t="shared" si="195"/>
        <v/>
      </c>
      <c r="BA114" t="str">
        <f t="shared" si="196"/>
        <v/>
      </c>
      <c r="BB114" t="str">
        <f t="shared" si="197"/>
        <v/>
      </c>
      <c r="BC114" t="str">
        <f t="shared" si="198"/>
        <v/>
      </c>
      <c r="BD114" t="str">
        <f t="shared" si="199"/>
        <v/>
      </c>
      <c r="BE114" t="str">
        <f t="shared" si="200"/>
        <v/>
      </c>
      <c r="BF114" t="b">
        <f t="shared" si="201"/>
        <v>1</v>
      </c>
      <c r="BG114" t="b">
        <f t="shared" si="202"/>
        <v>0</v>
      </c>
      <c r="BH114" t="b">
        <f t="shared" si="203"/>
        <v>0</v>
      </c>
      <c r="BI114">
        <f t="shared" si="204"/>
        <v>0.01</v>
      </c>
      <c r="BJ114" t="str">
        <f t="shared" si="205"/>
        <v/>
      </c>
      <c r="BK114" t="str">
        <f t="shared" si="206"/>
        <v/>
      </c>
      <c r="BL114" t="str">
        <f t="shared" si="207"/>
        <v/>
      </c>
      <c r="BM114" t="str">
        <f t="shared" si="208"/>
        <v/>
      </c>
      <c r="BN114" t="str">
        <f t="shared" si="209"/>
        <v/>
      </c>
      <c r="BO114" t="str">
        <f t="shared" si="210"/>
        <v/>
      </c>
      <c r="BP114" t="str">
        <f t="shared" si="211"/>
        <v/>
      </c>
      <c r="BQ114" t="str">
        <f t="shared" si="212"/>
        <v/>
      </c>
      <c r="BR114" t="str">
        <f t="shared" si="213"/>
        <v/>
      </c>
      <c r="BS114" t="str">
        <f t="shared" si="214"/>
        <v/>
      </c>
      <c r="BT114" t="str">
        <f t="shared" si="215"/>
        <v/>
      </c>
      <c r="BU114" t="str">
        <f t="shared" si="216"/>
        <v/>
      </c>
      <c r="BV114" t="str">
        <f t="shared" si="217"/>
        <v/>
      </c>
      <c r="BW114" t="str">
        <f t="shared" si="218"/>
        <v/>
      </c>
      <c r="BX114" t="str">
        <f t="shared" si="219"/>
        <v/>
      </c>
      <c r="BY114" t="str">
        <f t="shared" si="220"/>
        <v/>
      </c>
      <c r="BZ114" t="str">
        <f t="shared" si="221"/>
        <v/>
      </c>
      <c r="CA114" t="str">
        <f t="shared" si="222"/>
        <v/>
      </c>
      <c r="CB114" t="str">
        <f t="shared" si="223"/>
        <v/>
      </c>
      <c r="CC114" t="str">
        <f t="shared" si="224"/>
        <v/>
      </c>
      <c r="CD114" t="str">
        <f t="shared" si="225"/>
        <v/>
      </c>
      <c r="CE114" t="str">
        <f t="shared" si="226"/>
        <v/>
      </c>
      <c r="CF114" t="str">
        <f t="shared" si="227"/>
        <v/>
      </c>
      <c r="CG114" t="str">
        <f t="shared" si="228"/>
        <v/>
      </c>
      <c r="CH114" t="str">
        <f t="shared" si="229"/>
        <v/>
      </c>
      <c r="CI114" t="str">
        <f t="shared" si="230"/>
        <v/>
      </c>
      <c r="CJ114" t="str">
        <f t="shared" si="231"/>
        <v/>
      </c>
      <c r="CK114" t="str">
        <f t="shared" si="232"/>
        <v/>
      </c>
      <c r="CL114" t="str">
        <f t="shared" si="233"/>
        <v/>
      </c>
      <c r="CM114" t="str">
        <f t="shared" si="234"/>
        <v/>
      </c>
      <c r="CN114" t="str">
        <f t="shared" si="235"/>
        <v/>
      </c>
      <c r="CO114" t="str">
        <f t="shared" si="236"/>
        <v/>
      </c>
      <c r="CP114" t="str">
        <f t="shared" si="237"/>
        <v/>
      </c>
      <c r="CQ114" t="str">
        <f t="shared" si="238"/>
        <v/>
      </c>
      <c r="CR114" t="str">
        <f t="shared" si="239"/>
        <v/>
      </c>
      <c r="CS114" t="str">
        <f t="shared" si="240"/>
        <v/>
      </c>
      <c r="CT114" t="str">
        <f t="shared" si="241"/>
        <v/>
      </c>
      <c r="CU114" t="str">
        <f t="shared" si="242"/>
        <v/>
      </c>
      <c r="CV114" t="str">
        <f t="shared" si="243"/>
        <v/>
      </c>
      <c r="CW114" t="str">
        <f t="shared" si="244"/>
        <v/>
      </c>
      <c r="CX114" t="str">
        <f t="shared" si="245"/>
        <v/>
      </c>
      <c r="CY114" t="str">
        <f t="shared" si="246"/>
        <v/>
      </c>
      <c r="CZ114" t="str">
        <f t="shared" si="247"/>
        <v/>
      </c>
      <c r="DA114" t="str">
        <f t="shared" si="248"/>
        <v/>
      </c>
      <c r="DB114" t="str">
        <f t="shared" si="249"/>
        <v/>
      </c>
      <c r="DC114" t="str">
        <f t="shared" si="250"/>
        <v/>
      </c>
      <c r="DD114" t="str">
        <f t="shared" si="251"/>
        <v/>
      </c>
      <c r="DE114" t="str">
        <f t="shared" si="252"/>
        <v/>
      </c>
      <c r="DF114" t="str">
        <f t="shared" si="253"/>
        <v/>
      </c>
      <c r="DG114" t="str">
        <f t="shared" si="254"/>
        <v/>
      </c>
      <c r="DH114" t="str">
        <f t="shared" si="255"/>
        <v/>
      </c>
      <c r="DI114" t="str">
        <f t="shared" si="256"/>
        <v/>
      </c>
      <c r="DJ114" t="str">
        <f t="shared" si="257"/>
        <v/>
      </c>
      <c r="DK114" t="str">
        <f t="shared" si="258"/>
        <v/>
      </c>
      <c r="DL114" t="str">
        <f t="shared" si="259"/>
        <v/>
      </c>
      <c r="DM114" t="str">
        <f t="shared" si="260"/>
        <v/>
      </c>
      <c r="DN114" t="str">
        <f t="shared" si="261"/>
        <v/>
      </c>
      <c r="DO114" t="str">
        <f t="shared" si="262"/>
        <v/>
      </c>
      <c r="DP114" t="str">
        <f t="shared" si="263"/>
        <v/>
      </c>
      <c r="DQ114" t="str">
        <f t="shared" si="264"/>
        <v/>
      </c>
      <c r="DR114" t="str">
        <f t="shared" si="265"/>
        <v/>
      </c>
      <c r="DS114" t="str">
        <f t="shared" si="266"/>
        <v/>
      </c>
      <c r="DT114" t="str">
        <f t="shared" si="267"/>
        <v/>
      </c>
      <c r="DU114" t="str">
        <f t="shared" si="268"/>
        <v/>
      </c>
      <c r="DV114" t="str">
        <f t="shared" si="269"/>
        <v/>
      </c>
      <c r="DW114" t="str">
        <f t="shared" si="270"/>
        <v/>
      </c>
      <c r="DX114" t="str">
        <f t="shared" si="271"/>
        <v/>
      </c>
      <c r="DY114" t="str">
        <f t="shared" si="272"/>
        <v/>
      </c>
      <c r="EA114" t="str">
        <f t="shared" si="273"/>
        <v/>
      </c>
      <c r="EB114" t="str">
        <f t="shared" si="274"/>
        <v/>
      </c>
      <c r="EC114" t="str">
        <f t="shared" si="275"/>
        <v/>
      </c>
      <c r="ED114" t="str">
        <f t="shared" si="276"/>
        <v/>
      </c>
      <c r="EE114" t="str">
        <f t="shared" si="277"/>
        <v/>
      </c>
      <c r="EF114" t="str">
        <f t="shared" si="278"/>
        <v/>
      </c>
      <c r="EG114" t="str">
        <f t="shared" si="279"/>
        <v/>
      </c>
      <c r="EH114" t="str">
        <f t="shared" si="280"/>
        <v/>
      </c>
      <c r="EI114" t="str">
        <f t="shared" si="281"/>
        <v/>
      </c>
      <c r="EJ114" t="str">
        <f t="shared" si="282"/>
        <v/>
      </c>
      <c r="EK114" t="str">
        <f t="shared" si="283"/>
        <v/>
      </c>
      <c r="EL114" t="str">
        <f t="shared" si="284"/>
        <v/>
      </c>
      <c r="EM114" t="str">
        <f t="shared" si="285"/>
        <v/>
      </c>
      <c r="EN114" t="str">
        <f t="shared" si="286"/>
        <v/>
      </c>
      <c r="EO114" t="str">
        <f t="shared" si="287"/>
        <v/>
      </c>
      <c r="EP114" t="str">
        <f t="shared" si="288"/>
        <v/>
      </c>
      <c r="ER114" t="str">
        <f t="shared" si="289"/>
        <v>25A-001.07.05.05.01.A.02Spuien 0-20% functieverlies</v>
      </c>
      <c r="ES114" t="s">
        <v>10760</v>
      </c>
      <c r="ET114" t="b">
        <v>1</v>
      </c>
      <c r="EU114" t="s">
        <v>89</v>
      </c>
      <c r="EV114" t="b">
        <v>0</v>
      </c>
      <c r="EW114" t="b">
        <v>1</v>
      </c>
      <c r="EX114">
        <v>1</v>
      </c>
      <c r="EZ114">
        <v>0</v>
      </c>
      <c r="FA114">
        <v>0</v>
      </c>
      <c r="FC114">
        <v>0</v>
      </c>
      <c r="FD114">
        <v>0</v>
      </c>
      <c r="FF114">
        <v>0</v>
      </c>
      <c r="FG114">
        <v>0</v>
      </c>
      <c r="FI114">
        <v>0</v>
      </c>
      <c r="FJ114">
        <v>0</v>
      </c>
      <c r="FL114">
        <v>1.9959</v>
      </c>
      <c r="FM114">
        <v>1.9959</v>
      </c>
      <c r="FO114" t="s">
        <v>89</v>
      </c>
    </row>
    <row r="115" spans="1:171" x14ac:dyDescent="0.25">
      <c r="A115" t="s">
        <v>10754</v>
      </c>
      <c r="B115" t="str">
        <f t="shared" si="145"/>
        <v/>
      </c>
      <c r="C115" t="str">
        <f t="shared" si="146"/>
        <v/>
      </c>
      <c r="D115" t="str">
        <f t="shared" si="147"/>
        <v/>
      </c>
      <c r="E115" t="str">
        <f t="shared" si="148"/>
        <v/>
      </c>
      <c r="F115" t="str">
        <f t="shared" si="149"/>
        <v/>
      </c>
      <c r="G115" t="str">
        <f t="shared" si="150"/>
        <v/>
      </c>
      <c r="H115" t="str">
        <f t="shared" si="151"/>
        <v/>
      </c>
      <c r="I115" t="str">
        <f t="shared" si="152"/>
        <v/>
      </c>
      <c r="J115" t="str">
        <f t="shared" si="153"/>
        <v/>
      </c>
      <c r="K115" t="str">
        <f t="shared" si="154"/>
        <v/>
      </c>
      <c r="L115" t="str">
        <f t="shared" si="155"/>
        <v/>
      </c>
      <c r="M115" t="str">
        <f t="shared" si="156"/>
        <v/>
      </c>
      <c r="N115" t="str">
        <f t="shared" si="157"/>
        <v/>
      </c>
      <c r="O115" t="str">
        <f t="shared" si="158"/>
        <v/>
      </c>
      <c r="P115" t="str">
        <f t="shared" si="159"/>
        <v/>
      </c>
      <c r="Q115" t="str">
        <f t="shared" si="160"/>
        <v/>
      </c>
      <c r="R115" t="str">
        <f t="shared" si="161"/>
        <v/>
      </c>
      <c r="S115" t="str">
        <f t="shared" si="162"/>
        <v/>
      </c>
      <c r="T115" t="str">
        <f t="shared" si="163"/>
        <v/>
      </c>
      <c r="U115" t="str">
        <f t="shared" si="164"/>
        <v/>
      </c>
      <c r="V115" t="b">
        <f t="shared" si="165"/>
        <v>1</v>
      </c>
      <c r="W115" t="b">
        <f t="shared" si="166"/>
        <v>0</v>
      </c>
      <c r="X115" t="b">
        <f t="shared" si="167"/>
        <v>1</v>
      </c>
      <c r="Y115">
        <f t="shared" si="168"/>
        <v>0.1</v>
      </c>
      <c r="Z115" t="str">
        <f t="shared" si="169"/>
        <v/>
      </c>
      <c r="AA115" t="str">
        <f t="shared" si="170"/>
        <v/>
      </c>
      <c r="AB115" t="str">
        <f t="shared" si="171"/>
        <v/>
      </c>
      <c r="AC115" t="str">
        <f t="shared" si="172"/>
        <v/>
      </c>
      <c r="AD115" t="str">
        <f t="shared" si="173"/>
        <v/>
      </c>
      <c r="AE115" t="str">
        <f t="shared" si="174"/>
        <v/>
      </c>
      <c r="AF115" t="str">
        <f t="shared" si="175"/>
        <v/>
      </c>
      <c r="AG115" t="str">
        <f t="shared" si="176"/>
        <v/>
      </c>
      <c r="AH115" t="str">
        <f t="shared" si="177"/>
        <v/>
      </c>
      <c r="AI115" t="str">
        <f t="shared" si="178"/>
        <v/>
      </c>
      <c r="AJ115" t="str">
        <f t="shared" si="179"/>
        <v/>
      </c>
      <c r="AK115" t="str">
        <f t="shared" si="180"/>
        <v/>
      </c>
      <c r="AL115" t="str">
        <f t="shared" si="181"/>
        <v/>
      </c>
      <c r="AM115" t="str">
        <f t="shared" si="182"/>
        <v/>
      </c>
      <c r="AN115" t="str">
        <f t="shared" si="183"/>
        <v/>
      </c>
      <c r="AO115" t="str">
        <f t="shared" si="184"/>
        <v/>
      </c>
      <c r="AP115" t="str">
        <f t="shared" si="185"/>
        <v/>
      </c>
      <c r="AQ115" t="str">
        <f t="shared" si="186"/>
        <v/>
      </c>
      <c r="AR115" t="str">
        <f t="shared" si="187"/>
        <v/>
      </c>
      <c r="AS115" t="str">
        <f t="shared" si="188"/>
        <v/>
      </c>
      <c r="AT115" t="str">
        <f t="shared" si="189"/>
        <v/>
      </c>
      <c r="AU115" t="str">
        <f t="shared" si="190"/>
        <v/>
      </c>
      <c r="AV115" t="str">
        <f t="shared" si="191"/>
        <v/>
      </c>
      <c r="AW115" t="str">
        <f t="shared" si="192"/>
        <v/>
      </c>
      <c r="AX115" t="str">
        <f t="shared" si="193"/>
        <v/>
      </c>
      <c r="AY115" t="str">
        <f t="shared" si="194"/>
        <v/>
      </c>
      <c r="AZ115" t="str">
        <f t="shared" si="195"/>
        <v/>
      </c>
      <c r="BA115" t="str">
        <f t="shared" si="196"/>
        <v/>
      </c>
      <c r="BB115" t="str">
        <f t="shared" si="197"/>
        <v/>
      </c>
      <c r="BC115" t="str">
        <f t="shared" si="198"/>
        <v/>
      </c>
      <c r="BD115" t="str">
        <f t="shared" si="199"/>
        <v/>
      </c>
      <c r="BE115" t="str">
        <f t="shared" si="200"/>
        <v/>
      </c>
      <c r="BF115" t="b">
        <f t="shared" si="201"/>
        <v>1</v>
      </c>
      <c r="BG115" t="b">
        <f t="shared" si="202"/>
        <v>0</v>
      </c>
      <c r="BH115" t="b">
        <f t="shared" si="203"/>
        <v>0</v>
      </c>
      <c r="BI115">
        <f t="shared" si="204"/>
        <v>0.01</v>
      </c>
      <c r="BJ115" t="str">
        <f t="shared" si="205"/>
        <v/>
      </c>
      <c r="BK115" t="str">
        <f t="shared" si="206"/>
        <v/>
      </c>
      <c r="BL115" t="str">
        <f t="shared" si="207"/>
        <v/>
      </c>
      <c r="BM115" t="str">
        <f t="shared" si="208"/>
        <v/>
      </c>
      <c r="BN115" t="str">
        <f t="shared" si="209"/>
        <v/>
      </c>
      <c r="BO115" t="str">
        <f t="shared" si="210"/>
        <v/>
      </c>
      <c r="BP115" t="str">
        <f t="shared" si="211"/>
        <v/>
      </c>
      <c r="BQ115" t="str">
        <f t="shared" si="212"/>
        <v/>
      </c>
      <c r="BR115" t="str">
        <f t="shared" si="213"/>
        <v/>
      </c>
      <c r="BS115" t="str">
        <f t="shared" si="214"/>
        <v/>
      </c>
      <c r="BT115" t="str">
        <f t="shared" si="215"/>
        <v/>
      </c>
      <c r="BU115" t="str">
        <f t="shared" si="216"/>
        <v/>
      </c>
      <c r="BV115" t="str">
        <f t="shared" si="217"/>
        <v/>
      </c>
      <c r="BW115" t="str">
        <f t="shared" si="218"/>
        <v/>
      </c>
      <c r="BX115" t="str">
        <f t="shared" si="219"/>
        <v/>
      </c>
      <c r="BY115" t="str">
        <f t="shared" si="220"/>
        <v/>
      </c>
      <c r="BZ115" t="str">
        <f t="shared" si="221"/>
        <v/>
      </c>
      <c r="CA115" t="str">
        <f t="shared" si="222"/>
        <v/>
      </c>
      <c r="CB115" t="str">
        <f t="shared" si="223"/>
        <v/>
      </c>
      <c r="CC115" t="str">
        <f t="shared" si="224"/>
        <v/>
      </c>
      <c r="CD115" t="str">
        <f t="shared" si="225"/>
        <v/>
      </c>
      <c r="CE115" t="str">
        <f t="shared" si="226"/>
        <v/>
      </c>
      <c r="CF115" t="str">
        <f t="shared" si="227"/>
        <v/>
      </c>
      <c r="CG115" t="str">
        <f t="shared" si="228"/>
        <v/>
      </c>
      <c r="CH115" t="str">
        <f t="shared" si="229"/>
        <v/>
      </c>
      <c r="CI115" t="str">
        <f t="shared" si="230"/>
        <v/>
      </c>
      <c r="CJ115" t="str">
        <f t="shared" si="231"/>
        <v/>
      </c>
      <c r="CK115" t="str">
        <f t="shared" si="232"/>
        <v/>
      </c>
      <c r="CL115" t="str">
        <f t="shared" si="233"/>
        <v/>
      </c>
      <c r="CM115" t="str">
        <f t="shared" si="234"/>
        <v/>
      </c>
      <c r="CN115" t="str">
        <f t="shared" si="235"/>
        <v/>
      </c>
      <c r="CO115" t="str">
        <f t="shared" si="236"/>
        <v/>
      </c>
      <c r="CP115" t="str">
        <f t="shared" si="237"/>
        <v/>
      </c>
      <c r="CQ115" t="str">
        <f t="shared" si="238"/>
        <v/>
      </c>
      <c r="CR115" t="str">
        <f t="shared" si="239"/>
        <v/>
      </c>
      <c r="CS115" t="str">
        <f t="shared" si="240"/>
        <v/>
      </c>
      <c r="CT115" t="str">
        <f t="shared" si="241"/>
        <v/>
      </c>
      <c r="CU115" t="str">
        <f t="shared" si="242"/>
        <v/>
      </c>
      <c r="CV115" t="str">
        <f t="shared" si="243"/>
        <v/>
      </c>
      <c r="CW115" t="str">
        <f t="shared" si="244"/>
        <v/>
      </c>
      <c r="CX115" t="str">
        <f t="shared" si="245"/>
        <v/>
      </c>
      <c r="CY115" t="str">
        <f t="shared" si="246"/>
        <v/>
      </c>
      <c r="CZ115" t="str">
        <f t="shared" si="247"/>
        <v/>
      </c>
      <c r="DA115" t="str">
        <f t="shared" si="248"/>
        <v/>
      </c>
      <c r="DB115" t="str">
        <f t="shared" si="249"/>
        <v/>
      </c>
      <c r="DC115" t="str">
        <f t="shared" si="250"/>
        <v/>
      </c>
      <c r="DD115" t="str">
        <f t="shared" si="251"/>
        <v/>
      </c>
      <c r="DE115" t="str">
        <f t="shared" si="252"/>
        <v/>
      </c>
      <c r="DF115" t="str">
        <f t="shared" si="253"/>
        <v/>
      </c>
      <c r="DG115" t="str">
        <f t="shared" si="254"/>
        <v/>
      </c>
      <c r="DH115" t="str">
        <f t="shared" si="255"/>
        <v/>
      </c>
      <c r="DI115" t="str">
        <f t="shared" si="256"/>
        <v/>
      </c>
      <c r="DJ115" t="str">
        <f t="shared" si="257"/>
        <v/>
      </c>
      <c r="DK115" t="str">
        <f t="shared" si="258"/>
        <v/>
      </c>
      <c r="DL115" t="str">
        <f t="shared" si="259"/>
        <v/>
      </c>
      <c r="DM115" t="str">
        <f t="shared" si="260"/>
        <v/>
      </c>
      <c r="DN115" t="str">
        <f t="shared" si="261"/>
        <v/>
      </c>
      <c r="DO115" t="str">
        <f t="shared" si="262"/>
        <v/>
      </c>
      <c r="DP115" t="str">
        <f t="shared" si="263"/>
        <v/>
      </c>
      <c r="DQ115" t="str">
        <f t="shared" si="264"/>
        <v/>
      </c>
      <c r="DR115" t="str">
        <f t="shared" si="265"/>
        <v/>
      </c>
      <c r="DS115" t="str">
        <f t="shared" si="266"/>
        <v/>
      </c>
      <c r="DT115" t="str">
        <f t="shared" si="267"/>
        <v/>
      </c>
      <c r="DU115" t="str">
        <f t="shared" si="268"/>
        <v/>
      </c>
      <c r="DV115" t="str">
        <f t="shared" si="269"/>
        <v/>
      </c>
      <c r="DW115" t="str">
        <f t="shared" si="270"/>
        <v/>
      </c>
      <c r="DX115" t="str">
        <f t="shared" si="271"/>
        <v/>
      </c>
      <c r="DY115" t="str">
        <f t="shared" si="272"/>
        <v/>
      </c>
      <c r="EA115" t="str">
        <f t="shared" si="273"/>
        <v/>
      </c>
      <c r="EB115" t="str">
        <f t="shared" si="274"/>
        <v/>
      </c>
      <c r="EC115" t="str">
        <f t="shared" si="275"/>
        <v/>
      </c>
      <c r="ED115" t="str">
        <f t="shared" si="276"/>
        <v/>
      </c>
      <c r="EE115" t="str">
        <f t="shared" si="277"/>
        <v/>
      </c>
      <c r="EF115" t="str">
        <f t="shared" si="278"/>
        <v/>
      </c>
      <c r="EG115" t="str">
        <f t="shared" si="279"/>
        <v/>
      </c>
      <c r="EH115" t="str">
        <f t="shared" si="280"/>
        <v/>
      </c>
      <c r="EI115" t="str">
        <f t="shared" si="281"/>
        <v/>
      </c>
      <c r="EJ115" t="str">
        <f t="shared" si="282"/>
        <v/>
      </c>
      <c r="EK115" t="str">
        <f t="shared" si="283"/>
        <v/>
      </c>
      <c r="EL115" t="str">
        <f t="shared" si="284"/>
        <v/>
      </c>
      <c r="EM115" t="str">
        <f t="shared" si="285"/>
        <v/>
      </c>
      <c r="EN115" t="str">
        <f t="shared" si="286"/>
        <v/>
      </c>
      <c r="EO115" t="str">
        <f t="shared" si="287"/>
        <v/>
      </c>
      <c r="EP115" t="str">
        <f t="shared" si="288"/>
        <v/>
      </c>
      <c r="ER115" t="str">
        <f t="shared" si="289"/>
        <v>25A-001.07.05.05.01.A.03Keren 81-100% functieverlies</v>
      </c>
      <c r="ES115" t="s">
        <v>10784</v>
      </c>
      <c r="ET115" t="b">
        <v>1</v>
      </c>
      <c r="EU115" t="s">
        <v>85</v>
      </c>
      <c r="EV115" t="b">
        <v>0</v>
      </c>
      <c r="EW115" t="b">
        <v>0</v>
      </c>
      <c r="EX115">
        <v>0.01</v>
      </c>
      <c r="EZ115">
        <v>0</v>
      </c>
      <c r="FA115">
        <v>0</v>
      </c>
      <c r="FC115">
        <v>125</v>
      </c>
      <c r="FD115">
        <v>6</v>
      </c>
      <c r="FF115">
        <v>0</v>
      </c>
      <c r="FG115">
        <v>0</v>
      </c>
      <c r="FI115">
        <v>0</v>
      </c>
      <c r="FJ115">
        <v>24</v>
      </c>
      <c r="FL115">
        <v>4.6257000000000001</v>
      </c>
      <c r="FM115">
        <v>0.5605</v>
      </c>
      <c r="FO115" t="s">
        <v>8874</v>
      </c>
    </row>
    <row r="116" spans="1:171" x14ac:dyDescent="0.25">
      <c r="A116" t="s">
        <v>7026</v>
      </c>
      <c r="B116" t="str">
        <f t="shared" si="145"/>
        <v/>
      </c>
      <c r="C116" t="str">
        <f t="shared" si="146"/>
        <v/>
      </c>
      <c r="D116" t="str">
        <f t="shared" si="147"/>
        <v/>
      </c>
      <c r="E116" t="str">
        <f t="shared" si="148"/>
        <v/>
      </c>
      <c r="F116" t="str">
        <f t="shared" si="149"/>
        <v/>
      </c>
      <c r="G116" t="str">
        <f t="shared" si="150"/>
        <v/>
      </c>
      <c r="H116" t="str">
        <f t="shared" si="151"/>
        <v/>
      </c>
      <c r="I116" t="str">
        <f t="shared" si="152"/>
        <v/>
      </c>
      <c r="J116" t="str">
        <f t="shared" si="153"/>
        <v/>
      </c>
      <c r="K116" t="str">
        <f t="shared" si="154"/>
        <v/>
      </c>
      <c r="L116" t="str">
        <f t="shared" si="155"/>
        <v/>
      </c>
      <c r="M116" t="str">
        <f t="shared" si="156"/>
        <v/>
      </c>
      <c r="N116" t="str">
        <f t="shared" si="157"/>
        <v/>
      </c>
      <c r="O116" t="str">
        <f t="shared" si="158"/>
        <v/>
      </c>
      <c r="P116" t="str">
        <f t="shared" si="159"/>
        <v/>
      </c>
      <c r="Q116" t="str">
        <f t="shared" si="160"/>
        <v/>
      </c>
      <c r="R116" t="str">
        <f t="shared" si="161"/>
        <v/>
      </c>
      <c r="S116" t="str">
        <f t="shared" si="162"/>
        <v/>
      </c>
      <c r="T116" t="str">
        <f t="shared" si="163"/>
        <v/>
      </c>
      <c r="U116" t="str">
        <f t="shared" si="164"/>
        <v/>
      </c>
      <c r="V116" t="str">
        <f t="shared" si="165"/>
        <v/>
      </c>
      <c r="W116" t="str">
        <f t="shared" si="166"/>
        <v/>
      </c>
      <c r="X116" t="str">
        <f t="shared" si="167"/>
        <v/>
      </c>
      <c r="Y116" t="str">
        <f t="shared" si="168"/>
        <v/>
      </c>
      <c r="Z116" t="str">
        <f t="shared" si="169"/>
        <v/>
      </c>
      <c r="AA116" t="str">
        <f t="shared" si="170"/>
        <v/>
      </c>
      <c r="AB116" t="str">
        <f t="shared" si="171"/>
        <v/>
      </c>
      <c r="AC116" t="str">
        <f t="shared" si="172"/>
        <v/>
      </c>
      <c r="AD116" t="str">
        <f t="shared" si="173"/>
        <v/>
      </c>
      <c r="AE116" t="str">
        <f t="shared" si="174"/>
        <v/>
      </c>
      <c r="AF116" t="str">
        <f t="shared" si="175"/>
        <v/>
      </c>
      <c r="AG116" t="str">
        <f t="shared" si="176"/>
        <v/>
      </c>
      <c r="AH116" t="str">
        <f t="shared" si="177"/>
        <v/>
      </c>
      <c r="AI116" t="str">
        <f t="shared" si="178"/>
        <v/>
      </c>
      <c r="AJ116" t="str">
        <f t="shared" si="179"/>
        <v/>
      </c>
      <c r="AK116" t="str">
        <f t="shared" si="180"/>
        <v/>
      </c>
      <c r="AL116" t="b">
        <f t="shared" si="181"/>
        <v>1</v>
      </c>
      <c r="AM116" t="b">
        <f t="shared" si="182"/>
        <v>0</v>
      </c>
      <c r="AN116" t="b">
        <f t="shared" si="183"/>
        <v>1</v>
      </c>
      <c r="AO116">
        <f t="shared" si="184"/>
        <v>1</v>
      </c>
      <c r="AP116" t="str">
        <f t="shared" si="185"/>
        <v/>
      </c>
      <c r="AQ116" t="str">
        <f t="shared" si="186"/>
        <v/>
      </c>
      <c r="AR116" t="str">
        <f t="shared" si="187"/>
        <v/>
      </c>
      <c r="AS116" t="str">
        <f t="shared" si="188"/>
        <v/>
      </c>
      <c r="AT116" t="str">
        <f t="shared" si="189"/>
        <v/>
      </c>
      <c r="AU116" t="str">
        <f t="shared" si="190"/>
        <v/>
      </c>
      <c r="AV116" t="str">
        <f t="shared" si="191"/>
        <v/>
      </c>
      <c r="AW116" t="str">
        <f t="shared" si="192"/>
        <v/>
      </c>
      <c r="AX116" t="str">
        <f t="shared" si="193"/>
        <v/>
      </c>
      <c r="AY116" t="str">
        <f t="shared" si="194"/>
        <v/>
      </c>
      <c r="AZ116" t="str">
        <f t="shared" si="195"/>
        <v/>
      </c>
      <c r="BA116" t="str">
        <f t="shared" si="196"/>
        <v/>
      </c>
      <c r="BB116" t="str">
        <f t="shared" si="197"/>
        <v/>
      </c>
      <c r="BC116" t="str">
        <f t="shared" si="198"/>
        <v/>
      </c>
      <c r="BD116" t="str">
        <f t="shared" si="199"/>
        <v/>
      </c>
      <c r="BE116" t="str">
        <f t="shared" si="200"/>
        <v/>
      </c>
      <c r="BF116" t="str">
        <f t="shared" si="201"/>
        <v/>
      </c>
      <c r="BG116" t="str">
        <f t="shared" si="202"/>
        <v/>
      </c>
      <c r="BH116" t="str">
        <f t="shared" si="203"/>
        <v/>
      </c>
      <c r="BI116" t="str">
        <f t="shared" si="204"/>
        <v/>
      </c>
      <c r="BJ116" t="str">
        <f t="shared" si="205"/>
        <v/>
      </c>
      <c r="BK116" t="str">
        <f t="shared" si="206"/>
        <v/>
      </c>
      <c r="BL116" t="str">
        <f t="shared" si="207"/>
        <v/>
      </c>
      <c r="BM116" t="str">
        <f t="shared" si="208"/>
        <v/>
      </c>
      <c r="BN116" t="str">
        <f t="shared" si="209"/>
        <v/>
      </c>
      <c r="BO116" t="str">
        <f t="shared" si="210"/>
        <v/>
      </c>
      <c r="BP116" t="str">
        <f t="shared" si="211"/>
        <v/>
      </c>
      <c r="BQ116" t="str">
        <f t="shared" si="212"/>
        <v/>
      </c>
      <c r="BR116" t="str">
        <f t="shared" si="213"/>
        <v/>
      </c>
      <c r="BS116" t="str">
        <f t="shared" si="214"/>
        <v/>
      </c>
      <c r="BT116" t="str">
        <f t="shared" si="215"/>
        <v/>
      </c>
      <c r="BU116" t="str">
        <f t="shared" si="216"/>
        <v/>
      </c>
      <c r="BV116" t="str">
        <f t="shared" si="217"/>
        <v/>
      </c>
      <c r="BW116" t="str">
        <f t="shared" si="218"/>
        <v/>
      </c>
      <c r="BX116" t="str">
        <f t="shared" si="219"/>
        <v/>
      </c>
      <c r="BY116" t="str">
        <f t="shared" si="220"/>
        <v/>
      </c>
      <c r="BZ116" t="str">
        <f t="shared" si="221"/>
        <v/>
      </c>
      <c r="CA116" t="str">
        <f t="shared" si="222"/>
        <v/>
      </c>
      <c r="CB116" t="str">
        <f t="shared" si="223"/>
        <v/>
      </c>
      <c r="CC116" t="str">
        <f t="shared" si="224"/>
        <v/>
      </c>
      <c r="CD116" t="str">
        <f t="shared" si="225"/>
        <v/>
      </c>
      <c r="CE116" t="str">
        <f t="shared" si="226"/>
        <v/>
      </c>
      <c r="CF116" t="str">
        <f t="shared" si="227"/>
        <v/>
      </c>
      <c r="CG116" t="str">
        <f t="shared" si="228"/>
        <v/>
      </c>
      <c r="CH116" t="str">
        <f t="shared" si="229"/>
        <v/>
      </c>
      <c r="CI116" t="str">
        <f t="shared" si="230"/>
        <v/>
      </c>
      <c r="CJ116" t="str">
        <f t="shared" si="231"/>
        <v/>
      </c>
      <c r="CK116" t="str">
        <f t="shared" si="232"/>
        <v/>
      </c>
      <c r="CL116" t="str">
        <f t="shared" si="233"/>
        <v/>
      </c>
      <c r="CM116" t="str">
        <f t="shared" si="234"/>
        <v/>
      </c>
      <c r="CN116" t="str">
        <f t="shared" si="235"/>
        <v/>
      </c>
      <c r="CO116" t="str">
        <f t="shared" si="236"/>
        <v/>
      </c>
      <c r="CP116" t="str">
        <f t="shared" si="237"/>
        <v/>
      </c>
      <c r="CQ116" t="str">
        <f t="shared" si="238"/>
        <v/>
      </c>
      <c r="CR116" t="str">
        <f t="shared" si="239"/>
        <v/>
      </c>
      <c r="CS116" t="str">
        <f t="shared" si="240"/>
        <v/>
      </c>
      <c r="CT116" t="str">
        <f t="shared" si="241"/>
        <v/>
      </c>
      <c r="CU116" t="str">
        <f t="shared" si="242"/>
        <v/>
      </c>
      <c r="CV116" t="str">
        <f t="shared" si="243"/>
        <v/>
      </c>
      <c r="CW116" t="str">
        <f t="shared" si="244"/>
        <v/>
      </c>
      <c r="CX116" t="str">
        <f t="shared" si="245"/>
        <v/>
      </c>
      <c r="CY116" t="str">
        <f t="shared" si="246"/>
        <v/>
      </c>
      <c r="CZ116" t="str">
        <f t="shared" si="247"/>
        <v/>
      </c>
      <c r="DA116" t="str">
        <f t="shared" si="248"/>
        <v/>
      </c>
      <c r="DB116" t="str">
        <f t="shared" si="249"/>
        <v/>
      </c>
      <c r="DC116" t="str">
        <f t="shared" si="250"/>
        <v/>
      </c>
      <c r="DD116" t="str">
        <f t="shared" si="251"/>
        <v/>
      </c>
      <c r="DE116" t="str">
        <f t="shared" si="252"/>
        <v/>
      </c>
      <c r="DF116" t="str">
        <f t="shared" si="253"/>
        <v/>
      </c>
      <c r="DG116" t="str">
        <f t="shared" si="254"/>
        <v/>
      </c>
      <c r="DH116" t="str">
        <f t="shared" si="255"/>
        <v/>
      </c>
      <c r="DI116" t="str">
        <f t="shared" si="256"/>
        <v/>
      </c>
      <c r="DJ116" t="str">
        <f t="shared" si="257"/>
        <v/>
      </c>
      <c r="DK116" t="str">
        <f t="shared" si="258"/>
        <v/>
      </c>
      <c r="DL116" t="str">
        <f t="shared" si="259"/>
        <v/>
      </c>
      <c r="DM116" t="str">
        <f t="shared" si="260"/>
        <v/>
      </c>
      <c r="DN116" t="str">
        <f t="shared" si="261"/>
        <v/>
      </c>
      <c r="DO116" t="str">
        <f t="shared" si="262"/>
        <v/>
      </c>
      <c r="DP116" t="str">
        <f t="shared" si="263"/>
        <v/>
      </c>
      <c r="DQ116" t="str">
        <f t="shared" si="264"/>
        <v/>
      </c>
      <c r="DR116" t="str">
        <f t="shared" si="265"/>
        <v/>
      </c>
      <c r="DS116" t="str">
        <f t="shared" si="266"/>
        <v/>
      </c>
      <c r="DT116" t="str">
        <f t="shared" si="267"/>
        <v/>
      </c>
      <c r="DU116" t="str">
        <f t="shared" si="268"/>
        <v/>
      </c>
      <c r="DV116" t="str">
        <f t="shared" si="269"/>
        <v/>
      </c>
      <c r="DW116" t="str">
        <f t="shared" si="270"/>
        <v/>
      </c>
      <c r="DX116" t="str">
        <f t="shared" si="271"/>
        <v/>
      </c>
      <c r="DY116" t="str">
        <f t="shared" si="272"/>
        <v/>
      </c>
      <c r="EA116" t="str">
        <f t="shared" si="273"/>
        <v/>
      </c>
      <c r="EB116" t="str">
        <f t="shared" si="274"/>
        <v/>
      </c>
      <c r="EC116" t="str">
        <f t="shared" si="275"/>
        <v/>
      </c>
      <c r="ED116" t="str">
        <f t="shared" si="276"/>
        <v/>
      </c>
      <c r="EE116" t="str">
        <f t="shared" si="277"/>
        <v/>
      </c>
      <c r="EF116" t="str">
        <f t="shared" si="278"/>
        <v/>
      </c>
      <c r="EG116" t="str">
        <f t="shared" si="279"/>
        <v/>
      </c>
      <c r="EH116" t="str">
        <f t="shared" si="280"/>
        <v/>
      </c>
      <c r="EI116" t="str">
        <f t="shared" si="281"/>
        <v/>
      </c>
      <c r="EJ116" t="str">
        <f t="shared" si="282"/>
        <v/>
      </c>
      <c r="EK116" t="str">
        <f t="shared" si="283"/>
        <v/>
      </c>
      <c r="EL116" t="str">
        <f t="shared" si="284"/>
        <v/>
      </c>
      <c r="EM116" t="str">
        <f t="shared" si="285"/>
        <v/>
      </c>
      <c r="EN116" t="str">
        <f t="shared" si="286"/>
        <v/>
      </c>
      <c r="EO116" t="str">
        <f t="shared" si="287"/>
        <v/>
      </c>
      <c r="EP116" t="str">
        <f t="shared" si="288"/>
        <v/>
      </c>
      <c r="ER116" t="str">
        <f t="shared" si="289"/>
        <v>25A-001.07.05.05.01.A.03VGM - Effect 3</v>
      </c>
      <c r="ES116" t="s">
        <v>10784</v>
      </c>
      <c r="ET116" t="b">
        <v>1</v>
      </c>
      <c r="EU116" t="s">
        <v>79</v>
      </c>
      <c r="EV116" t="b">
        <v>0</v>
      </c>
      <c r="EW116" t="b">
        <v>0</v>
      </c>
      <c r="EX116">
        <v>0.1</v>
      </c>
      <c r="EZ116">
        <v>0</v>
      </c>
      <c r="FA116">
        <v>0</v>
      </c>
      <c r="FC116">
        <v>100</v>
      </c>
      <c r="FD116">
        <v>3</v>
      </c>
      <c r="FF116">
        <v>0</v>
      </c>
      <c r="FG116">
        <v>0</v>
      </c>
      <c r="FI116">
        <v>0</v>
      </c>
      <c r="FJ116">
        <v>72</v>
      </c>
      <c r="FL116">
        <v>2.0945</v>
      </c>
      <c r="FM116">
        <v>0.25340000000000001</v>
      </c>
      <c r="FO116" t="s">
        <v>8886</v>
      </c>
    </row>
    <row r="117" spans="1:171" x14ac:dyDescent="0.25">
      <c r="A117" t="s">
        <v>7024</v>
      </c>
      <c r="B117" t="str">
        <f t="shared" si="145"/>
        <v/>
      </c>
      <c r="C117" t="str">
        <f t="shared" si="146"/>
        <v/>
      </c>
      <c r="D117" t="str">
        <f t="shared" si="147"/>
        <v/>
      </c>
      <c r="E117" t="str">
        <f t="shared" si="148"/>
        <v/>
      </c>
      <c r="F117" t="str">
        <f t="shared" si="149"/>
        <v/>
      </c>
      <c r="G117" t="str">
        <f t="shared" si="150"/>
        <v/>
      </c>
      <c r="H117" t="str">
        <f t="shared" si="151"/>
        <v/>
      </c>
      <c r="I117" t="str">
        <f t="shared" si="152"/>
        <v/>
      </c>
      <c r="J117" t="str">
        <f t="shared" si="153"/>
        <v/>
      </c>
      <c r="K117" t="str">
        <f t="shared" si="154"/>
        <v/>
      </c>
      <c r="L117" t="str">
        <f t="shared" si="155"/>
        <v/>
      </c>
      <c r="M117" t="str">
        <f t="shared" si="156"/>
        <v/>
      </c>
      <c r="N117" t="str">
        <f t="shared" si="157"/>
        <v/>
      </c>
      <c r="O117" t="str">
        <f t="shared" si="158"/>
        <v/>
      </c>
      <c r="P117" t="str">
        <f t="shared" si="159"/>
        <v/>
      </c>
      <c r="Q117" t="str">
        <f t="shared" si="160"/>
        <v/>
      </c>
      <c r="R117" t="str">
        <f t="shared" si="161"/>
        <v/>
      </c>
      <c r="S117" t="str">
        <f t="shared" si="162"/>
        <v/>
      </c>
      <c r="T117" t="str">
        <f t="shared" si="163"/>
        <v/>
      </c>
      <c r="U117" t="str">
        <f t="shared" si="164"/>
        <v/>
      </c>
      <c r="V117" t="str">
        <f t="shared" si="165"/>
        <v/>
      </c>
      <c r="W117" t="str">
        <f t="shared" si="166"/>
        <v/>
      </c>
      <c r="X117" t="str">
        <f t="shared" si="167"/>
        <v/>
      </c>
      <c r="Y117" t="str">
        <f t="shared" si="168"/>
        <v/>
      </c>
      <c r="Z117" t="str">
        <f t="shared" si="169"/>
        <v/>
      </c>
      <c r="AA117" t="str">
        <f t="shared" si="170"/>
        <v/>
      </c>
      <c r="AB117" t="str">
        <f t="shared" si="171"/>
        <v/>
      </c>
      <c r="AC117" t="str">
        <f t="shared" si="172"/>
        <v/>
      </c>
      <c r="AD117" t="str">
        <f t="shared" si="173"/>
        <v/>
      </c>
      <c r="AE117" t="str">
        <f t="shared" si="174"/>
        <v/>
      </c>
      <c r="AF117" t="str">
        <f t="shared" si="175"/>
        <v/>
      </c>
      <c r="AG117" t="str">
        <f t="shared" si="176"/>
        <v/>
      </c>
      <c r="AH117" t="str">
        <f t="shared" si="177"/>
        <v/>
      </c>
      <c r="AI117" t="str">
        <f t="shared" si="178"/>
        <v/>
      </c>
      <c r="AJ117" t="str">
        <f t="shared" si="179"/>
        <v/>
      </c>
      <c r="AK117" t="str">
        <f t="shared" si="180"/>
        <v/>
      </c>
      <c r="AL117" t="b">
        <f t="shared" si="181"/>
        <v>1</v>
      </c>
      <c r="AM117" t="b">
        <f t="shared" si="182"/>
        <v>0</v>
      </c>
      <c r="AN117" t="b">
        <f t="shared" si="183"/>
        <v>0</v>
      </c>
      <c r="AO117">
        <f t="shared" si="184"/>
        <v>1</v>
      </c>
      <c r="AP117" t="str">
        <f t="shared" si="185"/>
        <v/>
      </c>
      <c r="AQ117" t="str">
        <f t="shared" si="186"/>
        <v/>
      </c>
      <c r="AR117" t="str">
        <f t="shared" si="187"/>
        <v/>
      </c>
      <c r="AS117" t="str">
        <f t="shared" si="188"/>
        <v/>
      </c>
      <c r="AT117" t="str">
        <f t="shared" si="189"/>
        <v/>
      </c>
      <c r="AU117" t="str">
        <f t="shared" si="190"/>
        <v/>
      </c>
      <c r="AV117" t="str">
        <f t="shared" si="191"/>
        <v/>
      </c>
      <c r="AW117" t="str">
        <f t="shared" si="192"/>
        <v/>
      </c>
      <c r="AX117" t="str">
        <f t="shared" si="193"/>
        <v/>
      </c>
      <c r="AY117" t="str">
        <f t="shared" si="194"/>
        <v/>
      </c>
      <c r="AZ117" t="str">
        <f t="shared" si="195"/>
        <v/>
      </c>
      <c r="BA117" t="str">
        <f t="shared" si="196"/>
        <v/>
      </c>
      <c r="BB117" t="str">
        <f t="shared" si="197"/>
        <v/>
      </c>
      <c r="BC117" t="str">
        <f t="shared" si="198"/>
        <v/>
      </c>
      <c r="BD117" t="str">
        <f t="shared" si="199"/>
        <v/>
      </c>
      <c r="BE117" t="str">
        <f t="shared" si="200"/>
        <v/>
      </c>
      <c r="BF117" t="str">
        <f t="shared" si="201"/>
        <v/>
      </c>
      <c r="BG117" t="str">
        <f t="shared" si="202"/>
        <v/>
      </c>
      <c r="BH117" t="str">
        <f t="shared" si="203"/>
        <v/>
      </c>
      <c r="BI117" t="str">
        <f t="shared" si="204"/>
        <v/>
      </c>
      <c r="BJ117" t="str">
        <f t="shared" si="205"/>
        <v/>
      </c>
      <c r="BK117" t="str">
        <f t="shared" si="206"/>
        <v/>
      </c>
      <c r="BL117" t="str">
        <f t="shared" si="207"/>
        <v/>
      </c>
      <c r="BM117" t="str">
        <f t="shared" si="208"/>
        <v/>
      </c>
      <c r="BN117" t="str">
        <f t="shared" si="209"/>
        <v/>
      </c>
      <c r="BO117" t="str">
        <f t="shared" si="210"/>
        <v/>
      </c>
      <c r="BP117" t="str">
        <f t="shared" si="211"/>
        <v/>
      </c>
      <c r="BQ117" t="str">
        <f t="shared" si="212"/>
        <v/>
      </c>
      <c r="BR117" t="str">
        <f t="shared" si="213"/>
        <v/>
      </c>
      <c r="BS117" t="str">
        <f t="shared" si="214"/>
        <v/>
      </c>
      <c r="BT117" t="str">
        <f t="shared" si="215"/>
        <v/>
      </c>
      <c r="BU117" t="str">
        <f t="shared" si="216"/>
        <v/>
      </c>
      <c r="BV117" t="str">
        <f t="shared" si="217"/>
        <v/>
      </c>
      <c r="BW117" t="str">
        <f t="shared" si="218"/>
        <v/>
      </c>
      <c r="BX117" t="str">
        <f t="shared" si="219"/>
        <v/>
      </c>
      <c r="BY117" t="str">
        <f t="shared" si="220"/>
        <v/>
      </c>
      <c r="BZ117" t="str">
        <f t="shared" si="221"/>
        <v/>
      </c>
      <c r="CA117" t="str">
        <f t="shared" si="222"/>
        <v/>
      </c>
      <c r="CB117" t="str">
        <f t="shared" si="223"/>
        <v/>
      </c>
      <c r="CC117" t="str">
        <f t="shared" si="224"/>
        <v/>
      </c>
      <c r="CD117" t="str">
        <f t="shared" si="225"/>
        <v/>
      </c>
      <c r="CE117" t="str">
        <f t="shared" si="226"/>
        <v/>
      </c>
      <c r="CF117" t="str">
        <f t="shared" si="227"/>
        <v/>
      </c>
      <c r="CG117" t="str">
        <f t="shared" si="228"/>
        <v/>
      </c>
      <c r="CH117" t="str">
        <f t="shared" si="229"/>
        <v/>
      </c>
      <c r="CI117" t="str">
        <f t="shared" si="230"/>
        <v/>
      </c>
      <c r="CJ117" t="str">
        <f t="shared" si="231"/>
        <v/>
      </c>
      <c r="CK117" t="str">
        <f t="shared" si="232"/>
        <v/>
      </c>
      <c r="CL117" t="str">
        <f t="shared" si="233"/>
        <v/>
      </c>
      <c r="CM117" t="str">
        <f t="shared" si="234"/>
        <v/>
      </c>
      <c r="CN117" t="str">
        <f t="shared" si="235"/>
        <v/>
      </c>
      <c r="CO117" t="str">
        <f t="shared" si="236"/>
        <v/>
      </c>
      <c r="CP117" t="str">
        <f t="shared" si="237"/>
        <v/>
      </c>
      <c r="CQ117" t="str">
        <f t="shared" si="238"/>
        <v/>
      </c>
      <c r="CR117" t="str">
        <f t="shared" si="239"/>
        <v/>
      </c>
      <c r="CS117" t="str">
        <f t="shared" si="240"/>
        <v/>
      </c>
      <c r="CT117" t="str">
        <f t="shared" si="241"/>
        <v/>
      </c>
      <c r="CU117" t="str">
        <f t="shared" si="242"/>
        <v/>
      </c>
      <c r="CV117" t="str">
        <f t="shared" si="243"/>
        <v/>
      </c>
      <c r="CW117" t="str">
        <f t="shared" si="244"/>
        <v/>
      </c>
      <c r="CX117" t="str">
        <f t="shared" si="245"/>
        <v/>
      </c>
      <c r="CY117" t="str">
        <f t="shared" si="246"/>
        <v/>
      </c>
      <c r="CZ117" t="str">
        <f t="shared" si="247"/>
        <v/>
      </c>
      <c r="DA117" t="str">
        <f t="shared" si="248"/>
        <v/>
      </c>
      <c r="DB117" t="str">
        <f t="shared" si="249"/>
        <v/>
      </c>
      <c r="DC117" t="str">
        <f t="shared" si="250"/>
        <v/>
      </c>
      <c r="DD117" t="str">
        <f t="shared" si="251"/>
        <v/>
      </c>
      <c r="DE117" t="str">
        <f t="shared" si="252"/>
        <v/>
      </c>
      <c r="DF117" t="str">
        <f t="shared" si="253"/>
        <v/>
      </c>
      <c r="DG117" t="str">
        <f t="shared" si="254"/>
        <v/>
      </c>
      <c r="DH117" t="str">
        <f t="shared" si="255"/>
        <v/>
      </c>
      <c r="DI117" t="str">
        <f t="shared" si="256"/>
        <v/>
      </c>
      <c r="DJ117" t="str">
        <f t="shared" si="257"/>
        <v/>
      </c>
      <c r="DK117" t="str">
        <f t="shared" si="258"/>
        <v/>
      </c>
      <c r="DL117" t="str">
        <f t="shared" si="259"/>
        <v/>
      </c>
      <c r="DM117" t="str">
        <f t="shared" si="260"/>
        <v/>
      </c>
      <c r="DN117" t="str">
        <f t="shared" si="261"/>
        <v/>
      </c>
      <c r="DO117" t="str">
        <f t="shared" si="262"/>
        <v/>
      </c>
      <c r="DP117" t="str">
        <f t="shared" si="263"/>
        <v/>
      </c>
      <c r="DQ117" t="str">
        <f t="shared" si="264"/>
        <v/>
      </c>
      <c r="DR117" t="str">
        <f t="shared" si="265"/>
        <v/>
      </c>
      <c r="DS117" t="str">
        <f t="shared" si="266"/>
        <v/>
      </c>
      <c r="DT117" t="str">
        <f t="shared" si="267"/>
        <v/>
      </c>
      <c r="DU117" t="str">
        <f t="shared" si="268"/>
        <v/>
      </c>
      <c r="DV117" t="str">
        <f t="shared" si="269"/>
        <v/>
      </c>
      <c r="DW117" t="str">
        <f t="shared" si="270"/>
        <v/>
      </c>
      <c r="DX117" t="str">
        <f t="shared" si="271"/>
        <v/>
      </c>
      <c r="DY117" t="str">
        <f t="shared" si="272"/>
        <v/>
      </c>
      <c r="EA117" t="str">
        <f t="shared" si="273"/>
        <v/>
      </c>
      <c r="EB117" t="str">
        <f t="shared" si="274"/>
        <v/>
      </c>
      <c r="EC117" t="str">
        <f t="shared" si="275"/>
        <v/>
      </c>
      <c r="ED117" t="str">
        <f t="shared" si="276"/>
        <v/>
      </c>
      <c r="EE117" t="str">
        <f t="shared" si="277"/>
        <v/>
      </c>
      <c r="EF117" t="str">
        <f t="shared" si="278"/>
        <v/>
      </c>
      <c r="EG117" t="str">
        <f t="shared" si="279"/>
        <v/>
      </c>
      <c r="EH117" t="str">
        <f t="shared" si="280"/>
        <v/>
      </c>
      <c r="EI117" t="str">
        <f t="shared" si="281"/>
        <v/>
      </c>
      <c r="EJ117" t="str">
        <f t="shared" si="282"/>
        <v/>
      </c>
      <c r="EK117" t="str">
        <f t="shared" si="283"/>
        <v/>
      </c>
      <c r="EL117" t="str">
        <f t="shared" si="284"/>
        <v/>
      </c>
      <c r="EM117" t="str">
        <f t="shared" si="285"/>
        <v/>
      </c>
      <c r="EN117" t="str">
        <f t="shared" si="286"/>
        <v/>
      </c>
      <c r="EO117" t="str">
        <f t="shared" si="287"/>
        <v/>
      </c>
      <c r="EP117" t="str">
        <f t="shared" si="288"/>
        <v/>
      </c>
      <c r="ER117" t="str">
        <f t="shared" si="289"/>
        <v>25A-001.07.05.05.01.A.03Spuien 0-20% functieverlies</v>
      </c>
      <c r="ES117" t="s">
        <v>10784</v>
      </c>
      <c r="ET117" t="b">
        <v>1</v>
      </c>
      <c r="EU117" t="s">
        <v>89</v>
      </c>
      <c r="EV117" t="b">
        <v>0</v>
      </c>
      <c r="EW117" t="b">
        <v>0</v>
      </c>
      <c r="EX117">
        <v>1</v>
      </c>
      <c r="EZ117">
        <v>0</v>
      </c>
      <c r="FA117">
        <v>0</v>
      </c>
      <c r="FC117">
        <v>50</v>
      </c>
      <c r="FD117">
        <v>1</v>
      </c>
      <c r="FF117">
        <v>0</v>
      </c>
      <c r="FG117">
        <v>0</v>
      </c>
      <c r="FI117">
        <v>0</v>
      </c>
      <c r="FJ117">
        <v>150</v>
      </c>
      <c r="FL117">
        <v>0.78510000000000002</v>
      </c>
      <c r="FM117">
        <v>0.1308</v>
      </c>
      <c r="FO117" t="s">
        <v>89</v>
      </c>
    </row>
    <row r="118" spans="1:171" x14ac:dyDescent="0.25">
      <c r="A118" t="s">
        <v>7033</v>
      </c>
      <c r="B118" t="str">
        <f t="shared" si="145"/>
        <v/>
      </c>
      <c r="C118" t="str">
        <f t="shared" si="146"/>
        <v/>
      </c>
      <c r="D118" t="str">
        <f t="shared" si="147"/>
        <v/>
      </c>
      <c r="E118" t="str">
        <f t="shared" si="148"/>
        <v/>
      </c>
      <c r="F118" t="str">
        <f t="shared" si="149"/>
        <v/>
      </c>
      <c r="G118" t="str">
        <f t="shared" si="150"/>
        <v/>
      </c>
      <c r="H118" t="str">
        <f t="shared" si="151"/>
        <v/>
      </c>
      <c r="I118" t="str">
        <f t="shared" si="152"/>
        <v/>
      </c>
      <c r="J118" t="str">
        <f t="shared" si="153"/>
        <v/>
      </c>
      <c r="K118" t="str">
        <f t="shared" si="154"/>
        <v/>
      </c>
      <c r="L118" t="str">
        <f t="shared" si="155"/>
        <v/>
      </c>
      <c r="M118" t="str">
        <f t="shared" si="156"/>
        <v/>
      </c>
      <c r="N118" t="str">
        <f t="shared" si="157"/>
        <v/>
      </c>
      <c r="O118" t="str">
        <f t="shared" si="158"/>
        <v/>
      </c>
      <c r="P118" t="str">
        <f t="shared" si="159"/>
        <v/>
      </c>
      <c r="Q118" t="str">
        <f t="shared" si="160"/>
        <v/>
      </c>
      <c r="R118" t="str">
        <f t="shared" si="161"/>
        <v/>
      </c>
      <c r="S118" t="str">
        <f t="shared" si="162"/>
        <v/>
      </c>
      <c r="T118" t="str">
        <f t="shared" si="163"/>
        <v/>
      </c>
      <c r="U118" t="str">
        <f t="shared" si="164"/>
        <v/>
      </c>
      <c r="V118" t="str">
        <f t="shared" si="165"/>
        <v/>
      </c>
      <c r="W118" t="str">
        <f t="shared" si="166"/>
        <v/>
      </c>
      <c r="X118" t="str">
        <f t="shared" si="167"/>
        <v/>
      </c>
      <c r="Y118" t="str">
        <f t="shared" si="168"/>
        <v/>
      </c>
      <c r="Z118" t="str">
        <f t="shared" si="169"/>
        <v/>
      </c>
      <c r="AA118" t="str">
        <f t="shared" si="170"/>
        <v/>
      </c>
      <c r="AB118" t="str">
        <f t="shared" si="171"/>
        <v/>
      </c>
      <c r="AC118" t="str">
        <f t="shared" si="172"/>
        <v/>
      </c>
      <c r="AD118" t="str">
        <f t="shared" si="173"/>
        <v/>
      </c>
      <c r="AE118" t="str">
        <f t="shared" si="174"/>
        <v/>
      </c>
      <c r="AF118" t="str">
        <f t="shared" si="175"/>
        <v/>
      </c>
      <c r="AG118" t="str">
        <f t="shared" si="176"/>
        <v/>
      </c>
      <c r="AH118" t="str">
        <f t="shared" si="177"/>
        <v/>
      </c>
      <c r="AI118" t="str">
        <f t="shared" si="178"/>
        <v/>
      </c>
      <c r="AJ118" t="str">
        <f t="shared" si="179"/>
        <v/>
      </c>
      <c r="AK118" t="str">
        <f t="shared" si="180"/>
        <v/>
      </c>
      <c r="AL118" t="b">
        <f t="shared" si="181"/>
        <v>1</v>
      </c>
      <c r="AM118" t="b">
        <f t="shared" si="182"/>
        <v>0</v>
      </c>
      <c r="AN118" t="b">
        <f t="shared" si="183"/>
        <v>0</v>
      </c>
      <c r="AO118">
        <f t="shared" si="184"/>
        <v>1</v>
      </c>
      <c r="AP118" t="str">
        <f t="shared" si="185"/>
        <v/>
      </c>
      <c r="AQ118" t="str">
        <f t="shared" si="186"/>
        <v/>
      </c>
      <c r="AR118" t="str">
        <f t="shared" si="187"/>
        <v/>
      </c>
      <c r="AS118" t="str">
        <f t="shared" si="188"/>
        <v/>
      </c>
      <c r="AT118" t="str">
        <f t="shared" si="189"/>
        <v/>
      </c>
      <c r="AU118" t="str">
        <f t="shared" si="190"/>
        <v/>
      </c>
      <c r="AV118" t="str">
        <f t="shared" si="191"/>
        <v/>
      </c>
      <c r="AW118" t="str">
        <f t="shared" si="192"/>
        <v/>
      </c>
      <c r="AX118" t="str">
        <f t="shared" si="193"/>
        <v/>
      </c>
      <c r="AY118" t="str">
        <f t="shared" si="194"/>
        <v/>
      </c>
      <c r="AZ118" t="str">
        <f t="shared" si="195"/>
        <v/>
      </c>
      <c r="BA118" t="str">
        <f t="shared" si="196"/>
        <v/>
      </c>
      <c r="BB118" t="str">
        <f t="shared" si="197"/>
        <v/>
      </c>
      <c r="BC118" t="str">
        <f t="shared" si="198"/>
        <v/>
      </c>
      <c r="BD118" t="str">
        <f t="shared" si="199"/>
        <v/>
      </c>
      <c r="BE118" t="str">
        <f t="shared" si="200"/>
        <v/>
      </c>
      <c r="BF118" t="str">
        <f t="shared" si="201"/>
        <v/>
      </c>
      <c r="BG118" t="str">
        <f t="shared" si="202"/>
        <v/>
      </c>
      <c r="BH118" t="str">
        <f t="shared" si="203"/>
        <v/>
      </c>
      <c r="BI118" t="str">
        <f t="shared" si="204"/>
        <v/>
      </c>
      <c r="BJ118" t="str">
        <f t="shared" si="205"/>
        <v/>
      </c>
      <c r="BK118" t="str">
        <f t="shared" si="206"/>
        <v/>
      </c>
      <c r="BL118" t="str">
        <f t="shared" si="207"/>
        <v/>
      </c>
      <c r="BM118" t="str">
        <f t="shared" si="208"/>
        <v/>
      </c>
      <c r="BN118" t="str">
        <f t="shared" si="209"/>
        <v/>
      </c>
      <c r="BO118" t="str">
        <f t="shared" si="210"/>
        <v/>
      </c>
      <c r="BP118" t="str">
        <f t="shared" si="211"/>
        <v/>
      </c>
      <c r="BQ118" t="str">
        <f t="shared" si="212"/>
        <v/>
      </c>
      <c r="BR118" t="str">
        <f t="shared" si="213"/>
        <v/>
      </c>
      <c r="BS118" t="str">
        <f t="shared" si="214"/>
        <v/>
      </c>
      <c r="BT118" t="str">
        <f t="shared" si="215"/>
        <v/>
      </c>
      <c r="BU118" t="str">
        <f t="shared" si="216"/>
        <v/>
      </c>
      <c r="BV118" t="str">
        <f t="shared" si="217"/>
        <v/>
      </c>
      <c r="BW118" t="str">
        <f t="shared" si="218"/>
        <v/>
      </c>
      <c r="BX118" t="str">
        <f t="shared" si="219"/>
        <v/>
      </c>
      <c r="BY118" t="str">
        <f t="shared" si="220"/>
        <v/>
      </c>
      <c r="BZ118" t="str">
        <f t="shared" si="221"/>
        <v/>
      </c>
      <c r="CA118" t="str">
        <f t="shared" si="222"/>
        <v/>
      </c>
      <c r="CB118" t="str">
        <f t="shared" si="223"/>
        <v/>
      </c>
      <c r="CC118" t="str">
        <f t="shared" si="224"/>
        <v/>
      </c>
      <c r="CD118" t="str">
        <f t="shared" si="225"/>
        <v/>
      </c>
      <c r="CE118" t="str">
        <f t="shared" si="226"/>
        <v/>
      </c>
      <c r="CF118" t="str">
        <f t="shared" si="227"/>
        <v/>
      </c>
      <c r="CG118" t="str">
        <f t="shared" si="228"/>
        <v/>
      </c>
      <c r="CH118" t="str">
        <f t="shared" si="229"/>
        <v/>
      </c>
      <c r="CI118" t="str">
        <f t="shared" si="230"/>
        <v/>
      </c>
      <c r="CJ118" t="str">
        <f t="shared" si="231"/>
        <v/>
      </c>
      <c r="CK118" t="str">
        <f t="shared" si="232"/>
        <v/>
      </c>
      <c r="CL118" t="str">
        <f t="shared" si="233"/>
        <v/>
      </c>
      <c r="CM118" t="str">
        <f t="shared" si="234"/>
        <v/>
      </c>
      <c r="CN118" t="str">
        <f t="shared" si="235"/>
        <v/>
      </c>
      <c r="CO118" t="str">
        <f t="shared" si="236"/>
        <v/>
      </c>
      <c r="CP118" t="str">
        <f t="shared" si="237"/>
        <v/>
      </c>
      <c r="CQ118" t="str">
        <f t="shared" si="238"/>
        <v/>
      </c>
      <c r="CR118" t="str">
        <f t="shared" si="239"/>
        <v/>
      </c>
      <c r="CS118" t="str">
        <f t="shared" si="240"/>
        <v/>
      </c>
      <c r="CT118" t="str">
        <f t="shared" si="241"/>
        <v/>
      </c>
      <c r="CU118" t="str">
        <f t="shared" si="242"/>
        <v/>
      </c>
      <c r="CV118" t="str">
        <f t="shared" si="243"/>
        <v/>
      </c>
      <c r="CW118" t="str">
        <f t="shared" si="244"/>
        <v/>
      </c>
      <c r="CX118" t="str">
        <f t="shared" si="245"/>
        <v/>
      </c>
      <c r="CY118" t="str">
        <f t="shared" si="246"/>
        <v/>
      </c>
      <c r="CZ118" t="str">
        <f t="shared" si="247"/>
        <v/>
      </c>
      <c r="DA118" t="str">
        <f t="shared" si="248"/>
        <v/>
      </c>
      <c r="DB118" t="str">
        <f t="shared" si="249"/>
        <v/>
      </c>
      <c r="DC118" t="str">
        <f t="shared" si="250"/>
        <v/>
      </c>
      <c r="DD118" t="str">
        <f t="shared" si="251"/>
        <v/>
      </c>
      <c r="DE118" t="str">
        <f t="shared" si="252"/>
        <v/>
      </c>
      <c r="DF118" t="str">
        <f t="shared" si="253"/>
        <v/>
      </c>
      <c r="DG118" t="str">
        <f t="shared" si="254"/>
        <v/>
      </c>
      <c r="DH118" t="str">
        <f t="shared" si="255"/>
        <v/>
      </c>
      <c r="DI118" t="str">
        <f t="shared" si="256"/>
        <v/>
      </c>
      <c r="DJ118" t="str">
        <f t="shared" si="257"/>
        <v/>
      </c>
      <c r="DK118" t="str">
        <f t="shared" si="258"/>
        <v/>
      </c>
      <c r="DL118" t="str">
        <f t="shared" si="259"/>
        <v/>
      </c>
      <c r="DM118" t="str">
        <f t="shared" si="260"/>
        <v/>
      </c>
      <c r="DN118" t="str">
        <f t="shared" si="261"/>
        <v/>
      </c>
      <c r="DO118" t="str">
        <f t="shared" si="262"/>
        <v/>
      </c>
      <c r="DP118" t="str">
        <f t="shared" si="263"/>
        <v/>
      </c>
      <c r="DQ118" t="str">
        <f t="shared" si="264"/>
        <v/>
      </c>
      <c r="DR118" t="str">
        <f t="shared" si="265"/>
        <v/>
      </c>
      <c r="DS118" t="str">
        <f t="shared" si="266"/>
        <v/>
      </c>
      <c r="DT118" t="str">
        <f t="shared" si="267"/>
        <v/>
      </c>
      <c r="DU118" t="str">
        <f t="shared" si="268"/>
        <v/>
      </c>
      <c r="DV118" t="str">
        <f t="shared" si="269"/>
        <v/>
      </c>
      <c r="DW118" t="str">
        <f t="shared" si="270"/>
        <v/>
      </c>
      <c r="DX118" t="str">
        <f t="shared" si="271"/>
        <v/>
      </c>
      <c r="DY118" t="str">
        <f t="shared" si="272"/>
        <v/>
      </c>
      <c r="EA118" t="str">
        <f t="shared" si="273"/>
        <v/>
      </c>
      <c r="EB118" t="str">
        <f t="shared" si="274"/>
        <v/>
      </c>
      <c r="EC118" t="str">
        <f t="shared" si="275"/>
        <v/>
      </c>
      <c r="ED118" t="str">
        <f t="shared" si="276"/>
        <v/>
      </c>
      <c r="EE118" t="str">
        <f t="shared" si="277"/>
        <v/>
      </c>
      <c r="EF118" t="str">
        <f t="shared" si="278"/>
        <v/>
      </c>
      <c r="EG118" t="str">
        <f t="shared" si="279"/>
        <v/>
      </c>
      <c r="EH118" t="str">
        <f t="shared" si="280"/>
        <v/>
      </c>
      <c r="EI118" t="str">
        <f t="shared" si="281"/>
        <v/>
      </c>
      <c r="EJ118" t="str">
        <f t="shared" si="282"/>
        <v/>
      </c>
      <c r="EK118" t="str">
        <f t="shared" si="283"/>
        <v/>
      </c>
      <c r="EL118" t="str">
        <f t="shared" si="284"/>
        <v/>
      </c>
      <c r="EM118" t="str">
        <f t="shared" si="285"/>
        <v/>
      </c>
      <c r="EN118" t="str">
        <f t="shared" si="286"/>
        <v/>
      </c>
      <c r="EO118" t="str">
        <f t="shared" si="287"/>
        <v/>
      </c>
      <c r="EP118" t="str">
        <f t="shared" si="288"/>
        <v/>
      </c>
      <c r="ER118" t="str">
        <f t="shared" si="289"/>
        <v>25A-001.07.05.05.01.A.04Keren 81-100% functieverlies</v>
      </c>
      <c r="ES118" t="s">
        <v>10785</v>
      </c>
      <c r="ET118" t="b">
        <v>1</v>
      </c>
      <c r="EU118" t="s">
        <v>85</v>
      </c>
      <c r="EV118" t="b">
        <v>0</v>
      </c>
      <c r="EW118" t="b">
        <v>0</v>
      </c>
      <c r="EX118">
        <v>0.01</v>
      </c>
      <c r="EZ118">
        <v>0</v>
      </c>
      <c r="FA118">
        <v>0</v>
      </c>
      <c r="FC118">
        <v>50</v>
      </c>
      <c r="FD118">
        <v>1</v>
      </c>
      <c r="FF118">
        <v>0</v>
      </c>
      <c r="FG118">
        <v>0</v>
      </c>
      <c r="FI118">
        <v>0</v>
      </c>
      <c r="FJ118">
        <v>150</v>
      </c>
      <c r="FL118">
        <v>1.0174000000000001</v>
      </c>
      <c r="FM118">
        <v>0.1363</v>
      </c>
      <c r="FO118" t="s">
        <v>8874</v>
      </c>
    </row>
    <row r="119" spans="1:171" x14ac:dyDescent="0.25">
      <c r="A119" t="s">
        <v>10835</v>
      </c>
      <c r="B119" t="str">
        <f t="shared" si="145"/>
        <v/>
      </c>
      <c r="C119" t="str">
        <f t="shared" si="146"/>
        <v/>
      </c>
      <c r="D119" t="str">
        <f t="shared" si="147"/>
        <v/>
      </c>
      <c r="E119" t="str">
        <f t="shared" si="148"/>
        <v/>
      </c>
      <c r="F119" t="str">
        <f t="shared" si="149"/>
        <v/>
      </c>
      <c r="G119" t="str">
        <f t="shared" si="150"/>
        <v/>
      </c>
      <c r="H119" t="str">
        <f t="shared" si="151"/>
        <v/>
      </c>
      <c r="I119" t="str">
        <f t="shared" si="152"/>
        <v/>
      </c>
      <c r="J119" t="str">
        <f t="shared" si="153"/>
        <v/>
      </c>
      <c r="K119" t="str">
        <f t="shared" si="154"/>
        <v/>
      </c>
      <c r="L119" t="str">
        <f t="shared" si="155"/>
        <v/>
      </c>
      <c r="M119" t="str">
        <f t="shared" si="156"/>
        <v/>
      </c>
      <c r="N119" t="str">
        <f t="shared" si="157"/>
        <v/>
      </c>
      <c r="O119" t="str">
        <f t="shared" si="158"/>
        <v/>
      </c>
      <c r="P119" t="str">
        <f t="shared" si="159"/>
        <v/>
      </c>
      <c r="Q119" t="str">
        <f t="shared" si="160"/>
        <v/>
      </c>
      <c r="R119" t="str">
        <f t="shared" si="161"/>
        <v/>
      </c>
      <c r="S119" t="str">
        <f t="shared" si="162"/>
        <v/>
      </c>
      <c r="T119" t="str">
        <f t="shared" si="163"/>
        <v/>
      </c>
      <c r="U119" t="str">
        <f t="shared" si="164"/>
        <v/>
      </c>
      <c r="V119" t="str">
        <f t="shared" si="165"/>
        <v/>
      </c>
      <c r="W119" t="str">
        <f t="shared" si="166"/>
        <v/>
      </c>
      <c r="X119" t="str">
        <f t="shared" si="167"/>
        <v/>
      </c>
      <c r="Y119" t="str">
        <f t="shared" si="168"/>
        <v/>
      </c>
      <c r="Z119" t="str">
        <f t="shared" si="169"/>
        <v/>
      </c>
      <c r="AA119" t="str">
        <f t="shared" si="170"/>
        <v/>
      </c>
      <c r="AB119" t="str">
        <f t="shared" si="171"/>
        <v/>
      </c>
      <c r="AC119" t="str">
        <f t="shared" si="172"/>
        <v/>
      </c>
      <c r="AD119" t="str">
        <f t="shared" si="173"/>
        <v/>
      </c>
      <c r="AE119" t="str">
        <f t="shared" si="174"/>
        <v/>
      </c>
      <c r="AF119" t="str">
        <f t="shared" si="175"/>
        <v/>
      </c>
      <c r="AG119" t="str">
        <f t="shared" si="176"/>
        <v/>
      </c>
      <c r="AH119" t="str">
        <f t="shared" si="177"/>
        <v/>
      </c>
      <c r="AI119" t="str">
        <f t="shared" si="178"/>
        <v/>
      </c>
      <c r="AJ119" t="str">
        <f t="shared" si="179"/>
        <v/>
      </c>
      <c r="AK119" t="str">
        <f t="shared" si="180"/>
        <v/>
      </c>
      <c r="AL119" t="b">
        <f t="shared" si="181"/>
        <v>1</v>
      </c>
      <c r="AM119" t="b">
        <f t="shared" si="182"/>
        <v>0</v>
      </c>
      <c r="AN119" t="b">
        <f t="shared" si="183"/>
        <v>0</v>
      </c>
      <c r="AO119">
        <f t="shared" si="184"/>
        <v>1</v>
      </c>
      <c r="AP119" t="str">
        <f t="shared" si="185"/>
        <v/>
      </c>
      <c r="AQ119" t="str">
        <f t="shared" si="186"/>
        <v/>
      </c>
      <c r="AR119" t="str">
        <f t="shared" si="187"/>
        <v/>
      </c>
      <c r="AS119" t="str">
        <f t="shared" si="188"/>
        <v/>
      </c>
      <c r="AT119" t="str">
        <f t="shared" si="189"/>
        <v/>
      </c>
      <c r="AU119" t="str">
        <f t="shared" si="190"/>
        <v/>
      </c>
      <c r="AV119" t="str">
        <f t="shared" si="191"/>
        <v/>
      </c>
      <c r="AW119" t="str">
        <f t="shared" si="192"/>
        <v/>
      </c>
      <c r="AX119" t="str">
        <f t="shared" si="193"/>
        <v/>
      </c>
      <c r="AY119" t="str">
        <f t="shared" si="194"/>
        <v/>
      </c>
      <c r="AZ119" t="str">
        <f t="shared" si="195"/>
        <v/>
      </c>
      <c r="BA119" t="str">
        <f t="shared" si="196"/>
        <v/>
      </c>
      <c r="BB119" t="str">
        <f t="shared" si="197"/>
        <v/>
      </c>
      <c r="BC119" t="str">
        <f t="shared" si="198"/>
        <v/>
      </c>
      <c r="BD119" t="str">
        <f t="shared" si="199"/>
        <v/>
      </c>
      <c r="BE119" t="str">
        <f t="shared" si="200"/>
        <v/>
      </c>
      <c r="BF119" t="str">
        <f t="shared" si="201"/>
        <v/>
      </c>
      <c r="BG119" t="str">
        <f t="shared" si="202"/>
        <v/>
      </c>
      <c r="BH119" t="str">
        <f t="shared" si="203"/>
        <v/>
      </c>
      <c r="BI119" t="str">
        <f t="shared" si="204"/>
        <v/>
      </c>
      <c r="BJ119" t="str">
        <f t="shared" si="205"/>
        <v/>
      </c>
      <c r="BK119" t="str">
        <f t="shared" si="206"/>
        <v/>
      </c>
      <c r="BL119" t="str">
        <f t="shared" si="207"/>
        <v/>
      </c>
      <c r="BM119" t="str">
        <f t="shared" si="208"/>
        <v/>
      </c>
      <c r="BN119" t="str">
        <f t="shared" si="209"/>
        <v/>
      </c>
      <c r="BO119" t="str">
        <f t="shared" si="210"/>
        <v/>
      </c>
      <c r="BP119" t="str">
        <f t="shared" si="211"/>
        <v/>
      </c>
      <c r="BQ119" t="str">
        <f t="shared" si="212"/>
        <v/>
      </c>
      <c r="BR119" t="str">
        <f t="shared" si="213"/>
        <v/>
      </c>
      <c r="BS119" t="str">
        <f t="shared" si="214"/>
        <v/>
      </c>
      <c r="BT119" t="str">
        <f t="shared" si="215"/>
        <v/>
      </c>
      <c r="BU119" t="str">
        <f t="shared" si="216"/>
        <v/>
      </c>
      <c r="BV119" t="str">
        <f t="shared" si="217"/>
        <v/>
      </c>
      <c r="BW119" t="str">
        <f t="shared" si="218"/>
        <v/>
      </c>
      <c r="BX119" t="str">
        <f t="shared" si="219"/>
        <v/>
      </c>
      <c r="BY119" t="str">
        <f t="shared" si="220"/>
        <v/>
      </c>
      <c r="BZ119" t="str">
        <f t="shared" si="221"/>
        <v/>
      </c>
      <c r="CA119" t="str">
        <f t="shared" si="222"/>
        <v/>
      </c>
      <c r="CB119" t="str">
        <f t="shared" si="223"/>
        <v/>
      </c>
      <c r="CC119" t="str">
        <f t="shared" si="224"/>
        <v/>
      </c>
      <c r="CD119" t="str">
        <f t="shared" si="225"/>
        <v/>
      </c>
      <c r="CE119" t="str">
        <f t="shared" si="226"/>
        <v/>
      </c>
      <c r="CF119" t="str">
        <f t="shared" si="227"/>
        <v/>
      </c>
      <c r="CG119" t="str">
        <f t="shared" si="228"/>
        <v/>
      </c>
      <c r="CH119" t="str">
        <f t="shared" si="229"/>
        <v/>
      </c>
      <c r="CI119" t="str">
        <f t="shared" si="230"/>
        <v/>
      </c>
      <c r="CJ119" t="str">
        <f t="shared" si="231"/>
        <v/>
      </c>
      <c r="CK119" t="str">
        <f t="shared" si="232"/>
        <v/>
      </c>
      <c r="CL119" t="str">
        <f t="shared" si="233"/>
        <v/>
      </c>
      <c r="CM119" t="str">
        <f t="shared" si="234"/>
        <v/>
      </c>
      <c r="CN119" t="str">
        <f t="shared" si="235"/>
        <v/>
      </c>
      <c r="CO119" t="str">
        <f t="shared" si="236"/>
        <v/>
      </c>
      <c r="CP119" t="str">
        <f t="shared" si="237"/>
        <v/>
      </c>
      <c r="CQ119" t="str">
        <f t="shared" si="238"/>
        <v/>
      </c>
      <c r="CR119" t="str">
        <f t="shared" si="239"/>
        <v/>
      </c>
      <c r="CS119" t="str">
        <f t="shared" si="240"/>
        <v/>
      </c>
      <c r="CT119" t="str">
        <f t="shared" si="241"/>
        <v/>
      </c>
      <c r="CU119" t="str">
        <f t="shared" si="242"/>
        <v/>
      </c>
      <c r="CV119" t="str">
        <f t="shared" si="243"/>
        <v/>
      </c>
      <c r="CW119" t="str">
        <f t="shared" si="244"/>
        <v/>
      </c>
      <c r="CX119" t="str">
        <f t="shared" si="245"/>
        <v/>
      </c>
      <c r="CY119" t="str">
        <f t="shared" si="246"/>
        <v/>
      </c>
      <c r="CZ119" t="str">
        <f t="shared" si="247"/>
        <v/>
      </c>
      <c r="DA119" t="str">
        <f t="shared" si="248"/>
        <v/>
      </c>
      <c r="DB119" t="str">
        <f t="shared" si="249"/>
        <v/>
      </c>
      <c r="DC119" t="str">
        <f t="shared" si="250"/>
        <v/>
      </c>
      <c r="DD119" t="str">
        <f t="shared" si="251"/>
        <v/>
      </c>
      <c r="DE119" t="str">
        <f t="shared" si="252"/>
        <v/>
      </c>
      <c r="DF119" t="str">
        <f t="shared" si="253"/>
        <v/>
      </c>
      <c r="DG119" t="str">
        <f t="shared" si="254"/>
        <v/>
      </c>
      <c r="DH119" t="str">
        <f t="shared" si="255"/>
        <v/>
      </c>
      <c r="DI119" t="str">
        <f t="shared" si="256"/>
        <v/>
      </c>
      <c r="DJ119" t="str">
        <f t="shared" si="257"/>
        <v/>
      </c>
      <c r="DK119" t="str">
        <f t="shared" si="258"/>
        <v/>
      </c>
      <c r="DL119" t="str">
        <f t="shared" si="259"/>
        <v/>
      </c>
      <c r="DM119" t="str">
        <f t="shared" si="260"/>
        <v/>
      </c>
      <c r="DN119" t="str">
        <f t="shared" si="261"/>
        <v/>
      </c>
      <c r="DO119" t="str">
        <f t="shared" si="262"/>
        <v/>
      </c>
      <c r="DP119" t="str">
        <f t="shared" si="263"/>
        <v/>
      </c>
      <c r="DQ119" t="str">
        <f t="shared" si="264"/>
        <v/>
      </c>
      <c r="DR119" t="str">
        <f t="shared" si="265"/>
        <v/>
      </c>
      <c r="DS119" t="str">
        <f t="shared" si="266"/>
        <v/>
      </c>
      <c r="DT119" t="str">
        <f t="shared" si="267"/>
        <v/>
      </c>
      <c r="DU119" t="str">
        <f t="shared" si="268"/>
        <v/>
      </c>
      <c r="DV119" t="str">
        <f t="shared" si="269"/>
        <v/>
      </c>
      <c r="DW119" t="str">
        <f t="shared" si="270"/>
        <v/>
      </c>
      <c r="DX119" t="str">
        <f t="shared" si="271"/>
        <v/>
      </c>
      <c r="DY119" t="str">
        <f t="shared" si="272"/>
        <v/>
      </c>
      <c r="EA119" t="str">
        <f t="shared" si="273"/>
        <v/>
      </c>
      <c r="EB119" t="str">
        <f t="shared" si="274"/>
        <v/>
      </c>
      <c r="EC119" t="str">
        <f t="shared" si="275"/>
        <v/>
      </c>
      <c r="ED119" t="str">
        <f t="shared" si="276"/>
        <v/>
      </c>
      <c r="EE119" t="str">
        <f t="shared" si="277"/>
        <v/>
      </c>
      <c r="EF119" t="str">
        <f t="shared" si="278"/>
        <v/>
      </c>
      <c r="EG119" t="str">
        <f t="shared" si="279"/>
        <v/>
      </c>
      <c r="EH119" t="str">
        <f t="shared" si="280"/>
        <v/>
      </c>
      <c r="EI119" t="str">
        <f t="shared" si="281"/>
        <v/>
      </c>
      <c r="EJ119" t="str">
        <f t="shared" si="282"/>
        <v/>
      </c>
      <c r="EK119" t="str">
        <f t="shared" si="283"/>
        <v/>
      </c>
      <c r="EL119" t="str">
        <f t="shared" si="284"/>
        <v/>
      </c>
      <c r="EM119" t="str">
        <f t="shared" si="285"/>
        <v/>
      </c>
      <c r="EN119" t="str">
        <f t="shared" si="286"/>
        <v/>
      </c>
      <c r="EO119" t="str">
        <f t="shared" si="287"/>
        <v/>
      </c>
      <c r="EP119" t="str">
        <f t="shared" si="288"/>
        <v/>
      </c>
      <c r="ER119" t="str">
        <f t="shared" si="289"/>
        <v>25A-001.07.05.05.01.A.04VGM - Effect 3</v>
      </c>
      <c r="ES119" t="s">
        <v>10785</v>
      </c>
      <c r="ET119" t="b">
        <v>1</v>
      </c>
      <c r="EU119" t="s">
        <v>79</v>
      </c>
      <c r="EV119" t="b">
        <v>0</v>
      </c>
      <c r="EW119" t="b">
        <v>0</v>
      </c>
      <c r="EX119">
        <v>0.1</v>
      </c>
      <c r="EZ119">
        <v>0</v>
      </c>
      <c r="FA119">
        <v>0</v>
      </c>
      <c r="FC119">
        <v>50</v>
      </c>
      <c r="FD119">
        <v>1</v>
      </c>
      <c r="FF119">
        <v>0</v>
      </c>
      <c r="FG119">
        <v>0</v>
      </c>
      <c r="FI119">
        <v>0</v>
      </c>
      <c r="FJ119">
        <v>150</v>
      </c>
      <c r="FL119">
        <v>0.78510000000000002</v>
      </c>
      <c r="FM119">
        <v>0.1308</v>
      </c>
      <c r="FO119" t="s">
        <v>8886</v>
      </c>
    </row>
    <row r="120" spans="1:171" x14ac:dyDescent="0.25">
      <c r="A120" t="s">
        <v>7032</v>
      </c>
      <c r="B120" t="str">
        <f t="shared" si="145"/>
        <v/>
      </c>
      <c r="C120" t="str">
        <f t="shared" si="146"/>
        <v/>
      </c>
      <c r="D120" t="str">
        <f t="shared" si="147"/>
        <v/>
      </c>
      <c r="E120" t="str">
        <f t="shared" si="148"/>
        <v/>
      </c>
      <c r="F120" t="str">
        <f t="shared" si="149"/>
        <v/>
      </c>
      <c r="G120" t="str">
        <f t="shared" si="150"/>
        <v/>
      </c>
      <c r="H120" t="str">
        <f t="shared" si="151"/>
        <v/>
      </c>
      <c r="I120" t="str">
        <f t="shared" si="152"/>
        <v/>
      </c>
      <c r="J120" t="str">
        <f t="shared" si="153"/>
        <v/>
      </c>
      <c r="K120" t="str">
        <f t="shared" si="154"/>
        <v/>
      </c>
      <c r="L120" t="str">
        <f t="shared" si="155"/>
        <v/>
      </c>
      <c r="M120" t="str">
        <f t="shared" si="156"/>
        <v/>
      </c>
      <c r="N120" t="str">
        <f t="shared" si="157"/>
        <v/>
      </c>
      <c r="O120" t="str">
        <f t="shared" si="158"/>
        <v/>
      </c>
      <c r="P120" t="str">
        <f t="shared" si="159"/>
        <v/>
      </c>
      <c r="Q120" t="str">
        <f t="shared" si="160"/>
        <v/>
      </c>
      <c r="R120" t="str">
        <f t="shared" si="161"/>
        <v/>
      </c>
      <c r="S120" t="str">
        <f t="shared" si="162"/>
        <v/>
      </c>
      <c r="T120" t="str">
        <f t="shared" si="163"/>
        <v/>
      </c>
      <c r="U120" t="str">
        <f t="shared" si="164"/>
        <v/>
      </c>
      <c r="V120" t="str">
        <f t="shared" si="165"/>
        <v/>
      </c>
      <c r="W120" t="str">
        <f t="shared" si="166"/>
        <v/>
      </c>
      <c r="X120" t="str">
        <f t="shared" si="167"/>
        <v/>
      </c>
      <c r="Y120" t="str">
        <f t="shared" si="168"/>
        <v/>
      </c>
      <c r="Z120" t="str">
        <f t="shared" si="169"/>
        <v/>
      </c>
      <c r="AA120" t="str">
        <f t="shared" si="170"/>
        <v/>
      </c>
      <c r="AB120" t="str">
        <f t="shared" si="171"/>
        <v/>
      </c>
      <c r="AC120" t="str">
        <f t="shared" si="172"/>
        <v/>
      </c>
      <c r="AD120" t="str">
        <f t="shared" si="173"/>
        <v/>
      </c>
      <c r="AE120" t="str">
        <f t="shared" si="174"/>
        <v/>
      </c>
      <c r="AF120" t="str">
        <f t="shared" si="175"/>
        <v/>
      </c>
      <c r="AG120" t="str">
        <f t="shared" si="176"/>
        <v/>
      </c>
      <c r="AH120" t="str">
        <f t="shared" si="177"/>
        <v/>
      </c>
      <c r="AI120" t="str">
        <f t="shared" si="178"/>
        <v/>
      </c>
      <c r="AJ120" t="str">
        <f t="shared" si="179"/>
        <v/>
      </c>
      <c r="AK120" t="str">
        <f t="shared" si="180"/>
        <v/>
      </c>
      <c r="AL120" t="b">
        <f t="shared" si="181"/>
        <v>1</v>
      </c>
      <c r="AM120" t="b">
        <f t="shared" si="182"/>
        <v>0</v>
      </c>
      <c r="AN120" t="b">
        <f t="shared" si="183"/>
        <v>0</v>
      </c>
      <c r="AO120">
        <f t="shared" si="184"/>
        <v>1</v>
      </c>
      <c r="AP120" t="str">
        <f t="shared" si="185"/>
        <v/>
      </c>
      <c r="AQ120" t="str">
        <f t="shared" si="186"/>
        <v/>
      </c>
      <c r="AR120" t="str">
        <f t="shared" si="187"/>
        <v/>
      </c>
      <c r="AS120" t="str">
        <f t="shared" si="188"/>
        <v/>
      </c>
      <c r="AT120" t="str">
        <f t="shared" si="189"/>
        <v/>
      </c>
      <c r="AU120" t="str">
        <f t="shared" si="190"/>
        <v/>
      </c>
      <c r="AV120" t="str">
        <f t="shared" si="191"/>
        <v/>
      </c>
      <c r="AW120" t="str">
        <f t="shared" si="192"/>
        <v/>
      </c>
      <c r="AX120" t="str">
        <f t="shared" si="193"/>
        <v/>
      </c>
      <c r="AY120" t="str">
        <f t="shared" si="194"/>
        <v/>
      </c>
      <c r="AZ120" t="str">
        <f t="shared" si="195"/>
        <v/>
      </c>
      <c r="BA120" t="str">
        <f t="shared" si="196"/>
        <v/>
      </c>
      <c r="BB120" t="str">
        <f t="shared" si="197"/>
        <v/>
      </c>
      <c r="BC120" t="str">
        <f t="shared" si="198"/>
        <v/>
      </c>
      <c r="BD120" t="str">
        <f t="shared" si="199"/>
        <v/>
      </c>
      <c r="BE120" t="str">
        <f t="shared" si="200"/>
        <v/>
      </c>
      <c r="BF120" t="str">
        <f t="shared" si="201"/>
        <v/>
      </c>
      <c r="BG120" t="str">
        <f t="shared" si="202"/>
        <v/>
      </c>
      <c r="BH120" t="str">
        <f t="shared" si="203"/>
        <v/>
      </c>
      <c r="BI120" t="str">
        <f t="shared" si="204"/>
        <v/>
      </c>
      <c r="BJ120" t="str">
        <f t="shared" si="205"/>
        <v/>
      </c>
      <c r="BK120" t="str">
        <f t="shared" si="206"/>
        <v/>
      </c>
      <c r="BL120" t="str">
        <f t="shared" si="207"/>
        <v/>
      </c>
      <c r="BM120" t="str">
        <f t="shared" si="208"/>
        <v/>
      </c>
      <c r="BN120" t="str">
        <f t="shared" si="209"/>
        <v/>
      </c>
      <c r="BO120" t="str">
        <f t="shared" si="210"/>
        <v/>
      </c>
      <c r="BP120" t="str">
        <f t="shared" si="211"/>
        <v/>
      </c>
      <c r="BQ120" t="str">
        <f t="shared" si="212"/>
        <v/>
      </c>
      <c r="BR120" t="str">
        <f t="shared" si="213"/>
        <v/>
      </c>
      <c r="BS120" t="str">
        <f t="shared" si="214"/>
        <v/>
      </c>
      <c r="BT120" t="str">
        <f t="shared" si="215"/>
        <v/>
      </c>
      <c r="BU120" t="str">
        <f t="shared" si="216"/>
        <v/>
      </c>
      <c r="BV120" t="str">
        <f t="shared" si="217"/>
        <v/>
      </c>
      <c r="BW120" t="str">
        <f t="shared" si="218"/>
        <v/>
      </c>
      <c r="BX120" t="str">
        <f t="shared" si="219"/>
        <v/>
      </c>
      <c r="BY120" t="str">
        <f t="shared" si="220"/>
        <v/>
      </c>
      <c r="BZ120" t="str">
        <f t="shared" si="221"/>
        <v/>
      </c>
      <c r="CA120" t="str">
        <f t="shared" si="222"/>
        <v/>
      </c>
      <c r="CB120" t="str">
        <f t="shared" si="223"/>
        <v/>
      </c>
      <c r="CC120" t="str">
        <f t="shared" si="224"/>
        <v/>
      </c>
      <c r="CD120" t="str">
        <f t="shared" si="225"/>
        <v/>
      </c>
      <c r="CE120" t="str">
        <f t="shared" si="226"/>
        <v/>
      </c>
      <c r="CF120" t="str">
        <f t="shared" si="227"/>
        <v/>
      </c>
      <c r="CG120" t="str">
        <f t="shared" si="228"/>
        <v/>
      </c>
      <c r="CH120" t="str">
        <f t="shared" si="229"/>
        <v/>
      </c>
      <c r="CI120" t="str">
        <f t="shared" si="230"/>
        <v/>
      </c>
      <c r="CJ120" t="str">
        <f t="shared" si="231"/>
        <v/>
      </c>
      <c r="CK120" t="str">
        <f t="shared" si="232"/>
        <v/>
      </c>
      <c r="CL120" t="str">
        <f t="shared" si="233"/>
        <v/>
      </c>
      <c r="CM120" t="str">
        <f t="shared" si="234"/>
        <v/>
      </c>
      <c r="CN120" t="str">
        <f t="shared" si="235"/>
        <v/>
      </c>
      <c r="CO120" t="str">
        <f t="shared" si="236"/>
        <v/>
      </c>
      <c r="CP120" t="str">
        <f t="shared" si="237"/>
        <v/>
      </c>
      <c r="CQ120" t="str">
        <f t="shared" si="238"/>
        <v/>
      </c>
      <c r="CR120" t="str">
        <f t="shared" si="239"/>
        <v/>
      </c>
      <c r="CS120" t="str">
        <f t="shared" si="240"/>
        <v/>
      </c>
      <c r="CT120" t="str">
        <f t="shared" si="241"/>
        <v/>
      </c>
      <c r="CU120" t="str">
        <f t="shared" si="242"/>
        <v/>
      </c>
      <c r="CV120" t="str">
        <f t="shared" si="243"/>
        <v/>
      </c>
      <c r="CW120" t="str">
        <f t="shared" si="244"/>
        <v/>
      </c>
      <c r="CX120" t="str">
        <f t="shared" si="245"/>
        <v/>
      </c>
      <c r="CY120" t="str">
        <f t="shared" si="246"/>
        <v/>
      </c>
      <c r="CZ120" t="str">
        <f t="shared" si="247"/>
        <v/>
      </c>
      <c r="DA120" t="str">
        <f t="shared" si="248"/>
        <v/>
      </c>
      <c r="DB120" t="str">
        <f t="shared" si="249"/>
        <v/>
      </c>
      <c r="DC120" t="str">
        <f t="shared" si="250"/>
        <v/>
      </c>
      <c r="DD120" t="str">
        <f t="shared" si="251"/>
        <v/>
      </c>
      <c r="DE120" t="str">
        <f t="shared" si="252"/>
        <v/>
      </c>
      <c r="DF120" t="str">
        <f t="shared" si="253"/>
        <v/>
      </c>
      <c r="DG120" t="str">
        <f t="shared" si="254"/>
        <v/>
      </c>
      <c r="DH120" t="str">
        <f t="shared" si="255"/>
        <v/>
      </c>
      <c r="DI120" t="str">
        <f t="shared" si="256"/>
        <v/>
      </c>
      <c r="DJ120" t="str">
        <f t="shared" si="257"/>
        <v/>
      </c>
      <c r="DK120" t="str">
        <f t="shared" si="258"/>
        <v/>
      </c>
      <c r="DL120" t="str">
        <f t="shared" si="259"/>
        <v/>
      </c>
      <c r="DM120" t="str">
        <f t="shared" si="260"/>
        <v/>
      </c>
      <c r="DN120" t="str">
        <f t="shared" si="261"/>
        <v/>
      </c>
      <c r="DO120" t="str">
        <f t="shared" si="262"/>
        <v/>
      </c>
      <c r="DP120" t="str">
        <f t="shared" si="263"/>
        <v/>
      </c>
      <c r="DQ120" t="str">
        <f t="shared" si="264"/>
        <v/>
      </c>
      <c r="DR120" t="str">
        <f t="shared" si="265"/>
        <v/>
      </c>
      <c r="DS120" t="str">
        <f t="shared" si="266"/>
        <v/>
      </c>
      <c r="DT120" t="str">
        <f t="shared" si="267"/>
        <v/>
      </c>
      <c r="DU120" t="str">
        <f t="shared" si="268"/>
        <v/>
      </c>
      <c r="DV120" t="str">
        <f t="shared" si="269"/>
        <v/>
      </c>
      <c r="DW120" t="str">
        <f t="shared" si="270"/>
        <v/>
      </c>
      <c r="DX120" t="str">
        <f t="shared" si="271"/>
        <v/>
      </c>
      <c r="DY120" t="str">
        <f t="shared" si="272"/>
        <v/>
      </c>
      <c r="EA120" t="str">
        <f t="shared" si="273"/>
        <v/>
      </c>
      <c r="EB120" t="str">
        <f t="shared" si="274"/>
        <v/>
      </c>
      <c r="EC120" t="str">
        <f t="shared" si="275"/>
        <v/>
      </c>
      <c r="ED120" t="str">
        <f t="shared" si="276"/>
        <v/>
      </c>
      <c r="EE120" t="str">
        <f t="shared" si="277"/>
        <v/>
      </c>
      <c r="EF120" t="str">
        <f t="shared" si="278"/>
        <v/>
      </c>
      <c r="EG120" t="str">
        <f t="shared" si="279"/>
        <v/>
      </c>
      <c r="EH120" t="str">
        <f t="shared" si="280"/>
        <v/>
      </c>
      <c r="EI120" t="str">
        <f t="shared" si="281"/>
        <v/>
      </c>
      <c r="EJ120" t="str">
        <f t="shared" si="282"/>
        <v/>
      </c>
      <c r="EK120" t="str">
        <f t="shared" si="283"/>
        <v/>
      </c>
      <c r="EL120" t="str">
        <f t="shared" si="284"/>
        <v/>
      </c>
      <c r="EM120" t="str">
        <f t="shared" si="285"/>
        <v/>
      </c>
      <c r="EN120" t="str">
        <f t="shared" si="286"/>
        <v/>
      </c>
      <c r="EO120" t="str">
        <f t="shared" si="287"/>
        <v/>
      </c>
      <c r="EP120" t="str">
        <f t="shared" si="288"/>
        <v/>
      </c>
      <c r="ER120" t="str">
        <f t="shared" si="289"/>
        <v>25A-001.07.05.05.01.A.04Spuien 0-20% functieverlies</v>
      </c>
      <c r="ES120" t="s">
        <v>10785</v>
      </c>
      <c r="ET120" t="b">
        <v>1</v>
      </c>
      <c r="EU120" t="s">
        <v>89</v>
      </c>
      <c r="EV120" t="b">
        <v>0</v>
      </c>
      <c r="EW120" t="b">
        <v>0</v>
      </c>
      <c r="EX120">
        <v>1</v>
      </c>
      <c r="EZ120">
        <v>0</v>
      </c>
      <c r="FA120">
        <v>0</v>
      </c>
      <c r="FC120">
        <v>50</v>
      </c>
      <c r="FD120">
        <v>1</v>
      </c>
      <c r="FF120">
        <v>0</v>
      </c>
      <c r="FG120">
        <v>0</v>
      </c>
      <c r="FI120">
        <v>0</v>
      </c>
      <c r="FJ120">
        <v>150</v>
      </c>
      <c r="FL120">
        <v>1.0174000000000001</v>
      </c>
      <c r="FM120">
        <v>0.1363</v>
      </c>
      <c r="FO120" t="s">
        <v>89</v>
      </c>
    </row>
    <row r="121" spans="1:171" x14ac:dyDescent="0.25">
      <c r="A121" t="s">
        <v>7025</v>
      </c>
      <c r="B121" t="str">
        <f t="shared" si="145"/>
        <v/>
      </c>
      <c r="C121" t="str">
        <f t="shared" si="146"/>
        <v/>
      </c>
      <c r="D121" t="str">
        <f t="shared" si="147"/>
        <v/>
      </c>
      <c r="E121" t="str">
        <f t="shared" si="148"/>
        <v/>
      </c>
      <c r="F121" t="str">
        <f t="shared" si="149"/>
        <v/>
      </c>
      <c r="G121" t="str">
        <f t="shared" si="150"/>
        <v/>
      </c>
      <c r="H121" t="str">
        <f t="shared" si="151"/>
        <v/>
      </c>
      <c r="I121" t="str">
        <f t="shared" si="152"/>
        <v/>
      </c>
      <c r="J121" t="str">
        <f t="shared" si="153"/>
        <v/>
      </c>
      <c r="K121" t="str">
        <f t="shared" si="154"/>
        <v/>
      </c>
      <c r="L121" t="str">
        <f t="shared" si="155"/>
        <v/>
      </c>
      <c r="M121" t="str">
        <f t="shared" si="156"/>
        <v/>
      </c>
      <c r="N121" t="str">
        <f t="shared" si="157"/>
        <v/>
      </c>
      <c r="O121" t="str">
        <f t="shared" si="158"/>
        <v/>
      </c>
      <c r="P121" t="str">
        <f t="shared" si="159"/>
        <v/>
      </c>
      <c r="Q121" t="str">
        <f t="shared" si="160"/>
        <v/>
      </c>
      <c r="R121" t="str">
        <f t="shared" si="161"/>
        <v/>
      </c>
      <c r="S121" t="str">
        <f t="shared" si="162"/>
        <v/>
      </c>
      <c r="T121" t="str">
        <f t="shared" si="163"/>
        <v/>
      </c>
      <c r="U121" t="str">
        <f t="shared" si="164"/>
        <v/>
      </c>
      <c r="V121" t="str">
        <f t="shared" si="165"/>
        <v/>
      </c>
      <c r="W121" t="str">
        <f t="shared" si="166"/>
        <v/>
      </c>
      <c r="X121" t="str">
        <f t="shared" si="167"/>
        <v/>
      </c>
      <c r="Y121" t="str">
        <f t="shared" si="168"/>
        <v/>
      </c>
      <c r="Z121" t="str">
        <f t="shared" si="169"/>
        <v/>
      </c>
      <c r="AA121" t="str">
        <f t="shared" si="170"/>
        <v/>
      </c>
      <c r="AB121" t="str">
        <f t="shared" si="171"/>
        <v/>
      </c>
      <c r="AC121" t="str">
        <f t="shared" si="172"/>
        <v/>
      </c>
      <c r="AD121" t="str">
        <f t="shared" si="173"/>
        <v/>
      </c>
      <c r="AE121" t="str">
        <f t="shared" si="174"/>
        <v/>
      </c>
      <c r="AF121" t="str">
        <f t="shared" si="175"/>
        <v/>
      </c>
      <c r="AG121" t="str">
        <f t="shared" si="176"/>
        <v/>
      </c>
      <c r="AH121" t="str">
        <f t="shared" si="177"/>
        <v/>
      </c>
      <c r="AI121" t="str">
        <f t="shared" si="178"/>
        <v/>
      </c>
      <c r="AJ121" t="str">
        <f t="shared" si="179"/>
        <v/>
      </c>
      <c r="AK121" t="str">
        <f t="shared" si="180"/>
        <v/>
      </c>
      <c r="AL121" t="b">
        <f t="shared" si="181"/>
        <v>1</v>
      </c>
      <c r="AM121" t="b">
        <f t="shared" si="182"/>
        <v>0</v>
      </c>
      <c r="AN121" t="b">
        <f t="shared" si="183"/>
        <v>1</v>
      </c>
      <c r="AO121">
        <f t="shared" si="184"/>
        <v>1</v>
      </c>
      <c r="AP121" t="str">
        <f t="shared" si="185"/>
        <v/>
      </c>
      <c r="AQ121" t="str">
        <f t="shared" si="186"/>
        <v/>
      </c>
      <c r="AR121" t="str">
        <f t="shared" si="187"/>
        <v/>
      </c>
      <c r="AS121" t="str">
        <f t="shared" si="188"/>
        <v/>
      </c>
      <c r="AT121" t="str">
        <f t="shared" si="189"/>
        <v/>
      </c>
      <c r="AU121" t="str">
        <f t="shared" si="190"/>
        <v/>
      </c>
      <c r="AV121" t="str">
        <f t="shared" si="191"/>
        <v/>
      </c>
      <c r="AW121" t="str">
        <f t="shared" si="192"/>
        <v/>
      </c>
      <c r="AX121" t="str">
        <f t="shared" si="193"/>
        <v/>
      </c>
      <c r="AY121" t="str">
        <f t="shared" si="194"/>
        <v/>
      </c>
      <c r="AZ121" t="str">
        <f t="shared" si="195"/>
        <v/>
      </c>
      <c r="BA121" t="str">
        <f t="shared" si="196"/>
        <v/>
      </c>
      <c r="BB121" t="str">
        <f t="shared" si="197"/>
        <v/>
      </c>
      <c r="BC121" t="str">
        <f t="shared" si="198"/>
        <v/>
      </c>
      <c r="BD121" t="str">
        <f t="shared" si="199"/>
        <v/>
      </c>
      <c r="BE121" t="str">
        <f t="shared" si="200"/>
        <v/>
      </c>
      <c r="BF121" t="str">
        <f t="shared" si="201"/>
        <v/>
      </c>
      <c r="BG121" t="str">
        <f t="shared" si="202"/>
        <v/>
      </c>
      <c r="BH121" t="str">
        <f t="shared" si="203"/>
        <v/>
      </c>
      <c r="BI121" t="str">
        <f t="shared" si="204"/>
        <v/>
      </c>
      <c r="BJ121" t="str">
        <f t="shared" si="205"/>
        <v/>
      </c>
      <c r="BK121" t="str">
        <f t="shared" si="206"/>
        <v/>
      </c>
      <c r="BL121" t="str">
        <f t="shared" si="207"/>
        <v/>
      </c>
      <c r="BM121" t="str">
        <f t="shared" si="208"/>
        <v/>
      </c>
      <c r="BN121" t="str">
        <f t="shared" si="209"/>
        <v/>
      </c>
      <c r="BO121" t="str">
        <f t="shared" si="210"/>
        <v/>
      </c>
      <c r="BP121" t="str">
        <f t="shared" si="211"/>
        <v/>
      </c>
      <c r="BQ121" t="str">
        <f t="shared" si="212"/>
        <v/>
      </c>
      <c r="BR121" t="str">
        <f t="shared" si="213"/>
        <v/>
      </c>
      <c r="BS121" t="str">
        <f t="shared" si="214"/>
        <v/>
      </c>
      <c r="BT121" t="str">
        <f t="shared" si="215"/>
        <v/>
      </c>
      <c r="BU121" t="str">
        <f t="shared" si="216"/>
        <v/>
      </c>
      <c r="BV121" t="str">
        <f t="shared" si="217"/>
        <v/>
      </c>
      <c r="BW121" t="str">
        <f t="shared" si="218"/>
        <v/>
      </c>
      <c r="BX121" t="str">
        <f t="shared" si="219"/>
        <v/>
      </c>
      <c r="BY121" t="str">
        <f t="shared" si="220"/>
        <v/>
      </c>
      <c r="BZ121" t="str">
        <f t="shared" si="221"/>
        <v/>
      </c>
      <c r="CA121" t="str">
        <f t="shared" si="222"/>
        <v/>
      </c>
      <c r="CB121" t="str">
        <f t="shared" si="223"/>
        <v/>
      </c>
      <c r="CC121" t="str">
        <f t="shared" si="224"/>
        <v/>
      </c>
      <c r="CD121" t="str">
        <f t="shared" si="225"/>
        <v/>
      </c>
      <c r="CE121" t="str">
        <f t="shared" si="226"/>
        <v/>
      </c>
      <c r="CF121" t="str">
        <f t="shared" si="227"/>
        <v/>
      </c>
      <c r="CG121" t="str">
        <f t="shared" si="228"/>
        <v/>
      </c>
      <c r="CH121" t="str">
        <f t="shared" si="229"/>
        <v/>
      </c>
      <c r="CI121" t="str">
        <f t="shared" si="230"/>
        <v/>
      </c>
      <c r="CJ121" t="str">
        <f t="shared" si="231"/>
        <v/>
      </c>
      <c r="CK121" t="str">
        <f t="shared" si="232"/>
        <v/>
      </c>
      <c r="CL121" t="str">
        <f t="shared" si="233"/>
        <v/>
      </c>
      <c r="CM121" t="str">
        <f t="shared" si="234"/>
        <v/>
      </c>
      <c r="CN121" t="str">
        <f t="shared" si="235"/>
        <v/>
      </c>
      <c r="CO121" t="str">
        <f t="shared" si="236"/>
        <v/>
      </c>
      <c r="CP121" t="str">
        <f t="shared" si="237"/>
        <v/>
      </c>
      <c r="CQ121" t="str">
        <f t="shared" si="238"/>
        <v/>
      </c>
      <c r="CR121" t="str">
        <f t="shared" si="239"/>
        <v/>
      </c>
      <c r="CS121" t="str">
        <f t="shared" si="240"/>
        <v/>
      </c>
      <c r="CT121" t="str">
        <f t="shared" si="241"/>
        <v/>
      </c>
      <c r="CU121" t="str">
        <f t="shared" si="242"/>
        <v/>
      </c>
      <c r="CV121" t="str">
        <f t="shared" si="243"/>
        <v/>
      </c>
      <c r="CW121" t="str">
        <f t="shared" si="244"/>
        <v/>
      </c>
      <c r="CX121" t="str">
        <f t="shared" si="245"/>
        <v/>
      </c>
      <c r="CY121" t="str">
        <f t="shared" si="246"/>
        <v/>
      </c>
      <c r="CZ121" t="str">
        <f t="shared" si="247"/>
        <v/>
      </c>
      <c r="DA121" t="str">
        <f t="shared" si="248"/>
        <v/>
      </c>
      <c r="DB121" t="str">
        <f t="shared" si="249"/>
        <v/>
      </c>
      <c r="DC121" t="str">
        <f t="shared" si="250"/>
        <v/>
      </c>
      <c r="DD121" t="str">
        <f t="shared" si="251"/>
        <v/>
      </c>
      <c r="DE121" t="str">
        <f t="shared" si="252"/>
        <v/>
      </c>
      <c r="DF121" t="str">
        <f t="shared" si="253"/>
        <v/>
      </c>
      <c r="DG121" t="str">
        <f t="shared" si="254"/>
        <v/>
      </c>
      <c r="DH121" t="str">
        <f t="shared" si="255"/>
        <v/>
      </c>
      <c r="DI121" t="str">
        <f t="shared" si="256"/>
        <v/>
      </c>
      <c r="DJ121" t="str">
        <f t="shared" si="257"/>
        <v/>
      </c>
      <c r="DK121" t="str">
        <f t="shared" si="258"/>
        <v/>
      </c>
      <c r="DL121" t="str">
        <f t="shared" si="259"/>
        <v/>
      </c>
      <c r="DM121" t="str">
        <f t="shared" si="260"/>
        <v/>
      </c>
      <c r="DN121" t="str">
        <f t="shared" si="261"/>
        <v/>
      </c>
      <c r="DO121" t="str">
        <f t="shared" si="262"/>
        <v/>
      </c>
      <c r="DP121" t="str">
        <f t="shared" si="263"/>
        <v/>
      </c>
      <c r="DQ121" t="str">
        <f t="shared" si="264"/>
        <v/>
      </c>
      <c r="DR121" t="str">
        <f t="shared" si="265"/>
        <v/>
      </c>
      <c r="DS121" t="str">
        <f t="shared" si="266"/>
        <v/>
      </c>
      <c r="DT121" t="str">
        <f t="shared" si="267"/>
        <v/>
      </c>
      <c r="DU121" t="str">
        <f t="shared" si="268"/>
        <v/>
      </c>
      <c r="DV121" t="str">
        <f t="shared" si="269"/>
        <v/>
      </c>
      <c r="DW121" t="str">
        <f t="shared" si="270"/>
        <v/>
      </c>
      <c r="DX121" t="str">
        <f t="shared" si="271"/>
        <v/>
      </c>
      <c r="DY121" t="str">
        <f t="shared" si="272"/>
        <v/>
      </c>
      <c r="EA121" t="str">
        <f t="shared" si="273"/>
        <v/>
      </c>
      <c r="EB121" t="str">
        <f t="shared" si="274"/>
        <v/>
      </c>
      <c r="EC121" t="str">
        <f t="shared" si="275"/>
        <v/>
      </c>
      <c r="ED121" t="str">
        <f t="shared" si="276"/>
        <v/>
      </c>
      <c r="EE121" t="str">
        <f t="shared" si="277"/>
        <v/>
      </c>
      <c r="EF121" t="str">
        <f t="shared" si="278"/>
        <v/>
      </c>
      <c r="EG121" t="str">
        <f t="shared" si="279"/>
        <v/>
      </c>
      <c r="EH121" t="str">
        <f t="shared" si="280"/>
        <v/>
      </c>
      <c r="EI121" t="str">
        <f t="shared" si="281"/>
        <v/>
      </c>
      <c r="EJ121" t="str">
        <f t="shared" si="282"/>
        <v/>
      </c>
      <c r="EK121" t="str">
        <f t="shared" si="283"/>
        <v/>
      </c>
      <c r="EL121" t="str">
        <f t="shared" si="284"/>
        <v/>
      </c>
      <c r="EM121" t="str">
        <f t="shared" si="285"/>
        <v/>
      </c>
      <c r="EN121" t="str">
        <f t="shared" si="286"/>
        <v/>
      </c>
      <c r="EO121" t="str">
        <f t="shared" si="287"/>
        <v/>
      </c>
      <c r="EP121" t="str">
        <f t="shared" si="288"/>
        <v/>
      </c>
      <c r="ER121" t="str">
        <f t="shared" si="289"/>
        <v>25A-001.07.05.06.01.A.01Keren 81-100% functieverlies</v>
      </c>
      <c r="ES121" t="s">
        <v>10761</v>
      </c>
      <c r="ET121" t="b">
        <v>1</v>
      </c>
      <c r="EU121" t="s">
        <v>85</v>
      </c>
      <c r="EV121" t="b">
        <v>0</v>
      </c>
      <c r="EW121" t="b">
        <v>0</v>
      </c>
      <c r="EX121">
        <v>0.01</v>
      </c>
      <c r="EZ121">
        <v>0</v>
      </c>
      <c r="FA121">
        <v>0</v>
      </c>
      <c r="FC121">
        <v>0</v>
      </c>
      <c r="FD121">
        <v>2</v>
      </c>
      <c r="FF121">
        <v>0</v>
      </c>
      <c r="FG121">
        <v>0</v>
      </c>
      <c r="FI121">
        <v>0</v>
      </c>
      <c r="FJ121">
        <v>20</v>
      </c>
      <c r="FL121">
        <v>1.8663000000000001</v>
      </c>
      <c r="FM121">
        <v>0.2697</v>
      </c>
      <c r="FO121" t="s">
        <v>8874</v>
      </c>
    </row>
    <row r="122" spans="1:171" x14ac:dyDescent="0.25">
      <c r="A122" t="s">
        <v>10836</v>
      </c>
      <c r="B122" t="str">
        <f t="shared" si="145"/>
        <v/>
      </c>
      <c r="C122" t="str">
        <f t="shared" si="146"/>
        <v/>
      </c>
      <c r="D122" t="str">
        <f t="shared" si="147"/>
        <v/>
      </c>
      <c r="E122" t="str">
        <f t="shared" si="148"/>
        <v/>
      </c>
      <c r="F122" t="str">
        <f t="shared" si="149"/>
        <v/>
      </c>
      <c r="G122" t="str">
        <f t="shared" si="150"/>
        <v/>
      </c>
      <c r="H122" t="str">
        <f t="shared" si="151"/>
        <v/>
      </c>
      <c r="I122" t="str">
        <f t="shared" si="152"/>
        <v/>
      </c>
      <c r="J122" t="str">
        <f t="shared" si="153"/>
        <v/>
      </c>
      <c r="K122" t="str">
        <f t="shared" si="154"/>
        <v/>
      </c>
      <c r="L122" t="str">
        <f t="shared" si="155"/>
        <v/>
      </c>
      <c r="M122" t="str">
        <f t="shared" si="156"/>
        <v/>
      </c>
      <c r="N122" t="str">
        <f t="shared" si="157"/>
        <v/>
      </c>
      <c r="O122" t="str">
        <f t="shared" si="158"/>
        <v/>
      </c>
      <c r="P122" t="str">
        <f t="shared" si="159"/>
        <v/>
      </c>
      <c r="Q122" t="str">
        <f t="shared" si="160"/>
        <v/>
      </c>
      <c r="R122" t="str">
        <f t="shared" si="161"/>
        <v/>
      </c>
      <c r="S122" t="str">
        <f t="shared" si="162"/>
        <v/>
      </c>
      <c r="T122" t="str">
        <f t="shared" si="163"/>
        <v/>
      </c>
      <c r="U122" t="str">
        <f t="shared" si="164"/>
        <v/>
      </c>
      <c r="V122" t="str">
        <f t="shared" si="165"/>
        <v/>
      </c>
      <c r="W122" t="str">
        <f t="shared" si="166"/>
        <v/>
      </c>
      <c r="X122" t="str">
        <f t="shared" si="167"/>
        <v/>
      </c>
      <c r="Y122" t="str">
        <f t="shared" si="168"/>
        <v/>
      </c>
      <c r="Z122" t="str">
        <f t="shared" si="169"/>
        <v/>
      </c>
      <c r="AA122" t="str">
        <f t="shared" si="170"/>
        <v/>
      </c>
      <c r="AB122" t="str">
        <f t="shared" si="171"/>
        <v/>
      </c>
      <c r="AC122" t="str">
        <f t="shared" si="172"/>
        <v/>
      </c>
      <c r="AD122" t="str">
        <f t="shared" si="173"/>
        <v/>
      </c>
      <c r="AE122" t="str">
        <f t="shared" si="174"/>
        <v/>
      </c>
      <c r="AF122" t="str">
        <f t="shared" si="175"/>
        <v/>
      </c>
      <c r="AG122" t="str">
        <f t="shared" si="176"/>
        <v/>
      </c>
      <c r="AH122" t="str">
        <f t="shared" si="177"/>
        <v/>
      </c>
      <c r="AI122" t="str">
        <f t="shared" si="178"/>
        <v/>
      </c>
      <c r="AJ122" t="str">
        <f t="shared" si="179"/>
        <v/>
      </c>
      <c r="AK122" t="str">
        <f t="shared" si="180"/>
        <v/>
      </c>
      <c r="AL122" t="str">
        <f t="shared" si="181"/>
        <v/>
      </c>
      <c r="AM122" t="str">
        <f t="shared" si="182"/>
        <v/>
      </c>
      <c r="AN122" t="str">
        <f t="shared" si="183"/>
        <v/>
      </c>
      <c r="AO122" t="str">
        <f t="shared" si="184"/>
        <v/>
      </c>
      <c r="AP122" t="str">
        <f t="shared" si="185"/>
        <v/>
      </c>
      <c r="AQ122" t="str">
        <f t="shared" si="186"/>
        <v/>
      </c>
      <c r="AR122" t="str">
        <f t="shared" si="187"/>
        <v/>
      </c>
      <c r="AS122" t="str">
        <f t="shared" si="188"/>
        <v/>
      </c>
      <c r="AT122" t="str">
        <f t="shared" si="189"/>
        <v/>
      </c>
      <c r="AU122" t="str">
        <f t="shared" si="190"/>
        <v/>
      </c>
      <c r="AV122" t="str">
        <f t="shared" si="191"/>
        <v/>
      </c>
      <c r="AW122" t="str">
        <f t="shared" si="192"/>
        <v/>
      </c>
      <c r="AX122" t="str">
        <f t="shared" si="193"/>
        <v/>
      </c>
      <c r="AY122" t="str">
        <f t="shared" si="194"/>
        <v/>
      </c>
      <c r="AZ122" t="str">
        <f t="shared" si="195"/>
        <v/>
      </c>
      <c r="BA122" t="str">
        <f t="shared" si="196"/>
        <v/>
      </c>
      <c r="BB122" t="str">
        <f t="shared" si="197"/>
        <v/>
      </c>
      <c r="BC122" t="str">
        <f t="shared" si="198"/>
        <v/>
      </c>
      <c r="BD122" t="str">
        <f t="shared" si="199"/>
        <v/>
      </c>
      <c r="BE122" t="str">
        <f t="shared" si="200"/>
        <v/>
      </c>
      <c r="BF122" t="str">
        <f t="shared" si="201"/>
        <v/>
      </c>
      <c r="BG122" t="str">
        <f t="shared" si="202"/>
        <v/>
      </c>
      <c r="BH122" t="str">
        <f t="shared" si="203"/>
        <v/>
      </c>
      <c r="BI122" t="str">
        <f t="shared" si="204"/>
        <v/>
      </c>
      <c r="BJ122" t="str">
        <f t="shared" si="205"/>
        <v/>
      </c>
      <c r="BK122" t="str">
        <f t="shared" si="206"/>
        <v/>
      </c>
      <c r="BL122" t="str">
        <f t="shared" si="207"/>
        <v/>
      </c>
      <c r="BM122" t="str">
        <f t="shared" si="208"/>
        <v/>
      </c>
      <c r="BN122" t="str">
        <f t="shared" si="209"/>
        <v/>
      </c>
      <c r="BO122" t="str">
        <f t="shared" si="210"/>
        <v/>
      </c>
      <c r="BP122" t="str">
        <f t="shared" si="211"/>
        <v/>
      </c>
      <c r="BQ122" t="str">
        <f t="shared" si="212"/>
        <v/>
      </c>
      <c r="BR122" t="str">
        <f t="shared" si="213"/>
        <v/>
      </c>
      <c r="BS122" t="str">
        <f t="shared" si="214"/>
        <v/>
      </c>
      <c r="BT122" t="str">
        <f t="shared" si="215"/>
        <v/>
      </c>
      <c r="BU122" t="str">
        <f t="shared" si="216"/>
        <v/>
      </c>
      <c r="BV122" t="str">
        <f t="shared" si="217"/>
        <v/>
      </c>
      <c r="BW122" t="str">
        <f t="shared" si="218"/>
        <v/>
      </c>
      <c r="BX122" t="str">
        <f t="shared" si="219"/>
        <v/>
      </c>
      <c r="BY122" t="str">
        <f t="shared" si="220"/>
        <v/>
      </c>
      <c r="BZ122" t="str">
        <f t="shared" si="221"/>
        <v/>
      </c>
      <c r="CA122" t="str">
        <f t="shared" si="222"/>
        <v/>
      </c>
      <c r="CB122" t="str">
        <f t="shared" si="223"/>
        <v/>
      </c>
      <c r="CC122" t="str">
        <f t="shared" si="224"/>
        <v/>
      </c>
      <c r="CD122" t="str">
        <f t="shared" si="225"/>
        <v/>
      </c>
      <c r="CE122" t="str">
        <f t="shared" si="226"/>
        <v/>
      </c>
      <c r="CF122" t="str">
        <f t="shared" si="227"/>
        <v/>
      </c>
      <c r="CG122" t="str">
        <f t="shared" si="228"/>
        <v/>
      </c>
      <c r="CH122" t="str">
        <f t="shared" si="229"/>
        <v/>
      </c>
      <c r="CI122" t="str">
        <f t="shared" si="230"/>
        <v/>
      </c>
      <c r="CJ122" t="str">
        <f t="shared" si="231"/>
        <v/>
      </c>
      <c r="CK122" t="str">
        <f t="shared" si="232"/>
        <v/>
      </c>
      <c r="CL122" t="str">
        <f t="shared" si="233"/>
        <v/>
      </c>
      <c r="CM122" t="str">
        <f t="shared" si="234"/>
        <v/>
      </c>
      <c r="CN122" t="str">
        <f t="shared" si="235"/>
        <v/>
      </c>
      <c r="CO122" t="str">
        <f t="shared" si="236"/>
        <v/>
      </c>
      <c r="CP122" t="str">
        <f t="shared" si="237"/>
        <v/>
      </c>
      <c r="CQ122" t="str">
        <f t="shared" si="238"/>
        <v/>
      </c>
      <c r="CR122" t="str">
        <f t="shared" si="239"/>
        <v/>
      </c>
      <c r="CS122" t="str">
        <f t="shared" si="240"/>
        <v/>
      </c>
      <c r="CT122" t="str">
        <f t="shared" si="241"/>
        <v/>
      </c>
      <c r="CU122" t="str">
        <f t="shared" si="242"/>
        <v/>
      </c>
      <c r="CV122" t="str">
        <f t="shared" si="243"/>
        <v/>
      </c>
      <c r="CW122" t="str">
        <f t="shared" si="244"/>
        <v/>
      </c>
      <c r="CX122" t="str">
        <f t="shared" si="245"/>
        <v/>
      </c>
      <c r="CY122" t="str">
        <f t="shared" si="246"/>
        <v/>
      </c>
      <c r="CZ122" t="str">
        <f t="shared" si="247"/>
        <v/>
      </c>
      <c r="DA122" t="str">
        <f t="shared" si="248"/>
        <v/>
      </c>
      <c r="DB122" t="str">
        <f t="shared" si="249"/>
        <v/>
      </c>
      <c r="DC122" t="str">
        <f t="shared" si="250"/>
        <v/>
      </c>
      <c r="DD122" t="str">
        <f t="shared" si="251"/>
        <v/>
      </c>
      <c r="DE122" t="str">
        <f t="shared" si="252"/>
        <v/>
      </c>
      <c r="DF122" t="str">
        <f t="shared" si="253"/>
        <v/>
      </c>
      <c r="DG122" t="str">
        <f t="shared" si="254"/>
        <v/>
      </c>
      <c r="DH122" t="str">
        <f t="shared" si="255"/>
        <v/>
      </c>
      <c r="DI122" t="str">
        <f t="shared" si="256"/>
        <v/>
      </c>
      <c r="DJ122" t="str">
        <f t="shared" si="257"/>
        <v/>
      </c>
      <c r="DK122" t="str">
        <f t="shared" si="258"/>
        <v/>
      </c>
      <c r="DL122" t="str">
        <f t="shared" si="259"/>
        <v/>
      </c>
      <c r="DM122" t="str">
        <f t="shared" si="260"/>
        <v/>
      </c>
      <c r="DN122" t="str">
        <f t="shared" si="261"/>
        <v/>
      </c>
      <c r="DO122" t="str">
        <f t="shared" si="262"/>
        <v/>
      </c>
      <c r="DP122" t="str">
        <f t="shared" si="263"/>
        <v/>
      </c>
      <c r="DQ122" t="str">
        <f t="shared" si="264"/>
        <v/>
      </c>
      <c r="DR122" t="str">
        <f t="shared" si="265"/>
        <v/>
      </c>
      <c r="DS122" t="str">
        <f t="shared" si="266"/>
        <v/>
      </c>
      <c r="DT122" t="str">
        <f t="shared" si="267"/>
        <v/>
      </c>
      <c r="DU122" t="str">
        <f t="shared" si="268"/>
        <v/>
      </c>
      <c r="DV122" t="b">
        <f t="shared" si="269"/>
        <v>1</v>
      </c>
      <c r="DW122" t="b">
        <f t="shared" si="270"/>
        <v>0</v>
      </c>
      <c r="DX122" t="b">
        <f t="shared" si="271"/>
        <v>1</v>
      </c>
      <c r="DY122">
        <f t="shared" si="272"/>
        <v>1</v>
      </c>
      <c r="EA122" t="str">
        <f t="shared" si="273"/>
        <v/>
      </c>
      <c r="EB122" t="str">
        <f t="shared" si="274"/>
        <v/>
      </c>
      <c r="EC122" t="str">
        <f t="shared" si="275"/>
        <v/>
      </c>
      <c r="ED122" t="str">
        <f t="shared" si="276"/>
        <v/>
      </c>
      <c r="EE122" t="str">
        <f t="shared" si="277"/>
        <v/>
      </c>
      <c r="EF122" t="str">
        <f t="shared" si="278"/>
        <v/>
      </c>
      <c r="EG122" t="str">
        <f t="shared" si="279"/>
        <v/>
      </c>
      <c r="EH122" t="str">
        <f t="shared" si="280"/>
        <v/>
      </c>
      <c r="EI122" t="str">
        <f t="shared" si="281"/>
        <v/>
      </c>
      <c r="EJ122" t="str">
        <f t="shared" si="282"/>
        <v/>
      </c>
      <c r="EK122" t="str">
        <f t="shared" si="283"/>
        <v/>
      </c>
      <c r="EL122" t="str">
        <f t="shared" si="284"/>
        <v/>
      </c>
      <c r="EM122" t="str">
        <f t="shared" si="285"/>
        <v/>
      </c>
      <c r="EN122" t="str">
        <f t="shared" si="286"/>
        <v/>
      </c>
      <c r="EO122" t="str">
        <f t="shared" si="287"/>
        <v/>
      </c>
      <c r="EP122" t="str">
        <f t="shared" si="288"/>
        <v/>
      </c>
      <c r="ER122" t="str">
        <f t="shared" si="289"/>
        <v>25A-001.07.05.06.01.A.01VGM - Effect 3</v>
      </c>
      <c r="ES122" t="s">
        <v>10761</v>
      </c>
      <c r="ET122" t="b">
        <v>1</v>
      </c>
      <c r="EU122" t="s">
        <v>79</v>
      </c>
      <c r="EV122" t="b">
        <v>0</v>
      </c>
      <c r="EW122" t="b">
        <v>0</v>
      </c>
      <c r="EX122">
        <v>0.1</v>
      </c>
      <c r="EZ122">
        <v>0</v>
      </c>
      <c r="FA122">
        <v>0</v>
      </c>
      <c r="FC122">
        <v>0</v>
      </c>
      <c r="FD122">
        <v>17</v>
      </c>
      <c r="FF122">
        <v>0</v>
      </c>
      <c r="FG122">
        <v>0</v>
      </c>
      <c r="FI122">
        <v>0</v>
      </c>
      <c r="FJ122">
        <v>510</v>
      </c>
      <c r="FL122">
        <v>12.967700000000001</v>
      </c>
      <c r="FM122">
        <v>0.74560000000000004</v>
      </c>
      <c r="FO122" t="s">
        <v>8886</v>
      </c>
    </row>
    <row r="123" spans="1:171" x14ac:dyDescent="0.25">
      <c r="A123" t="s">
        <v>6930</v>
      </c>
      <c r="B123" t="str">
        <f t="shared" si="145"/>
        <v/>
      </c>
      <c r="C123" t="str">
        <f t="shared" si="146"/>
        <v/>
      </c>
      <c r="D123" t="str">
        <f t="shared" si="147"/>
        <v/>
      </c>
      <c r="E123" t="str">
        <f t="shared" si="148"/>
        <v/>
      </c>
      <c r="F123" t="str">
        <f t="shared" si="149"/>
        <v/>
      </c>
      <c r="G123" t="str">
        <f t="shared" si="150"/>
        <v/>
      </c>
      <c r="H123" t="str">
        <f t="shared" si="151"/>
        <v/>
      </c>
      <c r="I123" t="str">
        <f t="shared" si="152"/>
        <v/>
      </c>
      <c r="J123" t="str">
        <f t="shared" si="153"/>
        <v/>
      </c>
      <c r="K123" t="str">
        <f t="shared" si="154"/>
        <v/>
      </c>
      <c r="L123" t="str">
        <f t="shared" si="155"/>
        <v/>
      </c>
      <c r="M123" t="str">
        <f t="shared" si="156"/>
        <v/>
      </c>
      <c r="N123" t="str">
        <f t="shared" si="157"/>
        <v/>
      </c>
      <c r="O123" t="str">
        <f t="shared" si="158"/>
        <v/>
      </c>
      <c r="P123" t="str">
        <f t="shared" si="159"/>
        <v/>
      </c>
      <c r="Q123" t="str">
        <f t="shared" si="160"/>
        <v/>
      </c>
      <c r="R123" t="str">
        <f t="shared" si="161"/>
        <v/>
      </c>
      <c r="S123" t="str">
        <f t="shared" si="162"/>
        <v/>
      </c>
      <c r="T123" t="str">
        <f t="shared" si="163"/>
        <v/>
      </c>
      <c r="U123" t="str">
        <f t="shared" si="164"/>
        <v/>
      </c>
      <c r="V123" t="b">
        <f t="shared" si="165"/>
        <v>1</v>
      </c>
      <c r="W123" t="b">
        <f t="shared" si="166"/>
        <v>1</v>
      </c>
      <c r="X123" t="b">
        <f t="shared" si="167"/>
        <v>1</v>
      </c>
      <c r="Y123">
        <f t="shared" si="168"/>
        <v>1</v>
      </c>
      <c r="Z123" t="str">
        <f t="shared" si="169"/>
        <v/>
      </c>
      <c r="AA123" t="str">
        <f t="shared" si="170"/>
        <v/>
      </c>
      <c r="AB123" t="str">
        <f t="shared" si="171"/>
        <v/>
      </c>
      <c r="AC123" t="str">
        <f t="shared" si="172"/>
        <v/>
      </c>
      <c r="AD123" t="str">
        <f t="shared" si="173"/>
        <v/>
      </c>
      <c r="AE123" t="str">
        <f t="shared" si="174"/>
        <v/>
      </c>
      <c r="AF123" t="str">
        <f t="shared" si="175"/>
        <v/>
      </c>
      <c r="AG123" t="str">
        <f t="shared" si="176"/>
        <v/>
      </c>
      <c r="AH123" t="str">
        <f t="shared" si="177"/>
        <v/>
      </c>
      <c r="AI123" t="str">
        <f t="shared" si="178"/>
        <v/>
      </c>
      <c r="AJ123" t="str">
        <f t="shared" si="179"/>
        <v/>
      </c>
      <c r="AK123" t="str">
        <f t="shared" si="180"/>
        <v/>
      </c>
      <c r="AL123" t="str">
        <f t="shared" si="181"/>
        <v/>
      </c>
      <c r="AM123" t="str">
        <f t="shared" si="182"/>
        <v/>
      </c>
      <c r="AN123" t="str">
        <f t="shared" si="183"/>
        <v/>
      </c>
      <c r="AO123" t="str">
        <f t="shared" si="184"/>
        <v/>
      </c>
      <c r="AP123" t="str">
        <f t="shared" si="185"/>
        <v/>
      </c>
      <c r="AQ123" t="str">
        <f t="shared" si="186"/>
        <v/>
      </c>
      <c r="AR123" t="str">
        <f t="shared" si="187"/>
        <v/>
      </c>
      <c r="AS123" t="str">
        <f t="shared" si="188"/>
        <v/>
      </c>
      <c r="AT123" t="str">
        <f t="shared" si="189"/>
        <v/>
      </c>
      <c r="AU123" t="str">
        <f t="shared" si="190"/>
        <v/>
      </c>
      <c r="AV123" t="str">
        <f t="shared" si="191"/>
        <v/>
      </c>
      <c r="AW123" t="str">
        <f t="shared" si="192"/>
        <v/>
      </c>
      <c r="AX123" t="str">
        <f t="shared" si="193"/>
        <v/>
      </c>
      <c r="AY123" t="str">
        <f t="shared" si="194"/>
        <v/>
      </c>
      <c r="AZ123" t="str">
        <f t="shared" si="195"/>
        <v/>
      </c>
      <c r="BA123" t="str">
        <f t="shared" si="196"/>
        <v/>
      </c>
      <c r="BB123" t="str">
        <f t="shared" si="197"/>
        <v/>
      </c>
      <c r="BC123" t="str">
        <f t="shared" si="198"/>
        <v/>
      </c>
      <c r="BD123" t="str">
        <f t="shared" si="199"/>
        <v/>
      </c>
      <c r="BE123" t="str">
        <f t="shared" si="200"/>
        <v/>
      </c>
      <c r="BF123" t="str">
        <f t="shared" si="201"/>
        <v/>
      </c>
      <c r="BG123" t="str">
        <f t="shared" si="202"/>
        <v/>
      </c>
      <c r="BH123" t="str">
        <f t="shared" si="203"/>
        <v/>
      </c>
      <c r="BI123" t="str">
        <f t="shared" si="204"/>
        <v/>
      </c>
      <c r="BJ123" t="str">
        <f t="shared" si="205"/>
        <v/>
      </c>
      <c r="BK123" t="str">
        <f t="shared" si="206"/>
        <v/>
      </c>
      <c r="BL123" t="str">
        <f t="shared" si="207"/>
        <v/>
      </c>
      <c r="BM123" t="str">
        <f t="shared" si="208"/>
        <v/>
      </c>
      <c r="BN123" t="str">
        <f t="shared" si="209"/>
        <v/>
      </c>
      <c r="BO123" t="str">
        <f t="shared" si="210"/>
        <v/>
      </c>
      <c r="BP123" t="str">
        <f t="shared" si="211"/>
        <v/>
      </c>
      <c r="BQ123" t="str">
        <f t="shared" si="212"/>
        <v/>
      </c>
      <c r="BR123" t="str">
        <f t="shared" si="213"/>
        <v/>
      </c>
      <c r="BS123" t="str">
        <f t="shared" si="214"/>
        <v/>
      </c>
      <c r="BT123" t="str">
        <f t="shared" si="215"/>
        <v/>
      </c>
      <c r="BU123" t="str">
        <f t="shared" si="216"/>
        <v/>
      </c>
      <c r="BV123" t="str">
        <f t="shared" si="217"/>
        <v/>
      </c>
      <c r="BW123" t="str">
        <f t="shared" si="218"/>
        <v/>
      </c>
      <c r="BX123" t="str">
        <f t="shared" si="219"/>
        <v/>
      </c>
      <c r="BY123" t="str">
        <f t="shared" si="220"/>
        <v/>
      </c>
      <c r="BZ123" t="str">
        <f t="shared" si="221"/>
        <v/>
      </c>
      <c r="CA123" t="str">
        <f t="shared" si="222"/>
        <v/>
      </c>
      <c r="CB123" t="str">
        <f t="shared" si="223"/>
        <v/>
      </c>
      <c r="CC123" t="str">
        <f t="shared" si="224"/>
        <v/>
      </c>
      <c r="CD123" t="str">
        <f t="shared" si="225"/>
        <v/>
      </c>
      <c r="CE123" t="str">
        <f t="shared" si="226"/>
        <v/>
      </c>
      <c r="CF123" t="str">
        <f t="shared" si="227"/>
        <v/>
      </c>
      <c r="CG123" t="str">
        <f t="shared" si="228"/>
        <v/>
      </c>
      <c r="CH123" t="str">
        <f t="shared" si="229"/>
        <v/>
      </c>
      <c r="CI123" t="str">
        <f t="shared" si="230"/>
        <v/>
      </c>
      <c r="CJ123" t="str">
        <f t="shared" si="231"/>
        <v/>
      </c>
      <c r="CK123" t="str">
        <f t="shared" si="232"/>
        <v/>
      </c>
      <c r="CL123" t="str">
        <f t="shared" si="233"/>
        <v/>
      </c>
      <c r="CM123" t="str">
        <f t="shared" si="234"/>
        <v/>
      </c>
      <c r="CN123" t="str">
        <f t="shared" si="235"/>
        <v/>
      </c>
      <c r="CO123" t="str">
        <f t="shared" si="236"/>
        <v/>
      </c>
      <c r="CP123" t="str">
        <f t="shared" si="237"/>
        <v/>
      </c>
      <c r="CQ123" t="str">
        <f t="shared" si="238"/>
        <v/>
      </c>
      <c r="CR123" t="str">
        <f t="shared" si="239"/>
        <v/>
      </c>
      <c r="CS123" t="str">
        <f t="shared" si="240"/>
        <v/>
      </c>
      <c r="CT123" t="str">
        <f t="shared" si="241"/>
        <v/>
      </c>
      <c r="CU123" t="str">
        <f t="shared" si="242"/>
        <v/>
      </c>
      <c r="CV123" t="str">
        <f t="shared" si="243"/>
        <v/>
      </c>
      <c r="CW123" t="str">
        <f t="shared" si="244"/>
        <v/>
      </c>
      <c r="CX123" t="str">
        <f t="shared" si="245"/>
        <v/>
      </c>
      <c r="CY123" t="str">
        <f t="shared" si="246"/>
        <v/>
      </c>
      <c r="CZ123" t="str">
        <f t="shared" si="247"/>
        <v/>
      </c>
      <c r="DA123" t="str">
        <f t="shared" si="248"/>
        <v/>
      </c>
      <c r="DB123" t="str">
        <f t="shared" si="249"/>
        <v/>
      </c>
      <c r="DC123" t="str">
        <f t="shared" si="250"/>
        <v/>
      </c>
      <c r="DD123" t="str">
        <f t="shared" si="251"/>
        <v/>
      </c>
      <c r="DE123" t="str">
        <f t="shared" si="252"/>
        <v/>
      </c>
      <c r="DF123" t="b">
        <f t="shared" si="253"/>
        <v>1</v>
      </c>
      <c r="DG123" t="b">
        <f t="shared" si="254"/>
        <v>1</v>
      </c>
      <c r="DH123" t="b">
        <f t="shared" si="255"/>
        <v>1</v>
      </c>
      <c r="DI123">
        <f t="shared" si="256"/>
        <v>2.5000000000000001E-4</v>
      </c>
      <c r="DJ123" t="str">
        <f t="shared" si="257"/>
        <v/>
      </c>
      <c r="DK123" t="str">
        <f t="shared" si="258"/>
        <v/>
      </c>
      <c r="DL123" t="str">
        <f t="shared" si="259"/>
        <v/>
      </c>
      <c r="DM123" t="str">
        <f t="shared" si="260"/>
        <v/>
      </c>
      <c r="DN123" t="str">
        <f t="shared" si="261"/>
        <v/>
      </c>
      <c r="DO123" t="str">
        <f t="shared" si="262"/>
        <v/>
      </c>
      <c r="DP123" t="str">
        <f t="shared" si="263"/>
        <v/>
      </c>
      <c r="DQ123" t="str">
        <f t="shared" si="264"/>
        <v/>
      </c>
      <c r="DR123" t="str">
        <f t="shared" si="265"/>
        <v/>
      </c>
      <c r="DS123" t="str">
        <f t="shared" si="266"/>
        <v/>
      </c>
      <c r="DT123" t="str">
        <f t="shared" si="267"/>
        <v/>
      </c>
      <c r="DU123" t="str">
        <f t="shared" si="268"/>
        <v/>
      </c>
      <c r="DV123" t="str">
        <f t="shared" si="269"/>
        <v/>
      </c>
      <c r="DW123" t="str">
        <f t="shared" si="270"/>
        <v/>
      </c>
      <c r="DX123" t="str">
        <f t="shared" si="271"/>
        <v/>
      </c>
      <c r="DY123" t="str">
        <f t="shared" si="272"/>
        <v/>
      </c>
      <c r="EA123" t="str">
        <f t="shared" si="273"/>
        <v/>
      </c>
      <c r="EB123" t="str">
        <f t="shared" si="274"/>
        <v/>
      </c>
      <c r="EC123" t="str">
        <f t="shared" si="275"/>
        <v/>
      </c>
      <c r="ED123" t="str">
        <f t="shared" si="276"/>
        <v/>
      </c>
      <c r="EE123" t="str">
        <f t="shared" si="277"/>
        <v/>
      </c>
      <c r="EF123" t="str">
        <f t="shared" si="278"/>
        <v/>
      </c>
      <c r="EG123" t="str">
        <f t="shared" si="279"/>
        <v/>
      </c>
      <c r="EH123" t="str">
        <f t="shared" si="280"/>
        <v/>
      </c>
      <c r="EI123" t="str">
        <f t="shared" si="281"/>
        <v/>
      </c>
      <c r="EJ123" t="str">
        <f t="shared" si="282"/>
        <v/>
      </c>
      <c r="EK123" t="str">
        <f t="shared" si="283"/>
        <v/>
      </c>
      <c r="EL123" t="str">
        <f t="shared" si="284"/>
        <v/>
      </c>
      <c r="EM123" t="str">
        <f t="shared" si="285"/>
        <v/>
      </c>
      <c r="EN123" t="str">
        <f t="shared" si="286"/>
        <v/>
      </c>
      <c r="EO123" t="str">
        <f t="shared" si="287"/>
        <v/>
      </c>
      <c r="EP123" t="str">
        <f t="shared" si="288"/>
        <v/>
      </c>
      <c r="ER123" t="str">
        <f t="shared" si="289"/>
        <v>25A-001.07.05.06.01.A.01Spuien 0-20% functieverlies</v>
      </c>
      <c r="ES123" t="s">
        <v>10761</v>
      </c>
      <c r="ET123" t="b">
        <v>1</v>
      </c>
      <c r="EU123" t="s">
        <v>89</v>
      </c>
      <c r="EV123" t="b">
        <v>0</v>
      </c>
      <c r="EW123" t="b">
        <v>1</v>
      </c>
      <c r="EX123">
        <v>1</v>
      </c>
      <c r="EZ123">
        <v>0</v>
      </c>
      <c r="FA123">
        <v>0</v>
      </c>
      <c r="FC123">
        <v>100</v>
      </c>
      <c r="FD123">
        <v>4</v>
      </c>
      <c r="FF123">
        <v>0</v>
      </c>
      <c r="FG123">
        <v>0</v>
      </c>
      <c r="FI123">
        <v>0</v>
      </c>
      <c r="FJ123">
        <v>16</v>
      </c>
      <c r="FL123">
        <v>2.9026000000000001</v>
      </c>
      <c r="FM123">
        <v>0.26800000000000002</v>
      </c>
      <c r="FO123" t="s">
        <v>89</v>
      </c>
    </row>
    <row r="124" spans="1:171" x14ac:dyDescent="0.25">
      <c r="A124" t="s">
        <v>6932</v>
      </c>
      <c r="B124" t="str">
        <f t="shared" si="145"/>
        <v/>
      </c>
      <c r="C124" t="str">
        <f t="shared" si="146"/>
        <v/>
      </c>
      <c r="D124" t="str">
        <f t="shared" si="147"/>
        <v/>
      </c>
      <c r="E124" t="str">
        <f t="shared" si="148"/>
        <v/>
      </c>
      <c r="F124" t="str">
        <f t="shared" si="149"/>
        <v/>
      </c>
      <c r="G124" t="str">
        <f t="shared" si="150"/>
        <v/>
      </c>
      <c r="H124" t="str">
        <f t="shared" si="151"/>
        <v/>
      </c>
      <c r="I124" t="str">
        <f t="shared" si="152"/>
        <v/>
      </c>
      <c r="J124" t="str">
        <f t="shared" si="153"/>
        <v/>
      </c>
      <c r="K124" t="str">
        <f t="shared" si="154"/>
        <v/>
      </c>
      <c r="L124" t="str">
        <f t="shared" si="155"/>
        <v/>
      </c>
      <c r="M124" t="str">
        <f t="shared" si="156"/>
        <v/>
      </c>
      <c r="N124" t="str">
        <f t="shared" si="157"/>
        <v/>
      </c>
      <c r="O124" t="str">
        <f t="shared" si="158"/>
        <v/>
      </c>
      <c r="P124" t="str">
        <f t="shared" si="159"/>
        <v/>
      </c>
      <c r="Q124" t="str">
        <f t="shared" si="160"/>
        <v/>
      </c>
      <c r="R124" t="str">
        <f t="shared" si="161"/>
        <v/>
      </c>
      <c r="S124" t="str">
        <f t="shared" si="162"/>
        <v/>
      </c>
      <c r="T124" t="str">
        <f t="shared" si="163"/>
        <v/>
      </c>
      <c r="U124" t="str">
        <f t="shared" si="164"/>
        <v/>
      </c>
      <c r="V124" t="b">
        <f t="shared" si="165"/>
        <v>1</v>
      </c>
      <c r="W124" t="b">
        <f t="shared" si="166"/>
        <v>1</v>
      </c>
      <c r="X124" t="b">
        <f t="shared" si="167"/>
        <v>1</v>
      </c>
      <c r="Y124">
        <f t="shared" si="168"/>
        <v>1</v>
      </c>
      <c r="Z124" t="str">
        <f t="shared" si="169"/>
        <v/>
      </c>
      <c r="AA124" t="str">
        <f t="shared" si="170"/>
        <v/>
      </c>
      <c r="AB124" t="str">
        <f t="shared" si="171"/>
        <v/>
      </c>
      <c r="AC124" t="str">
        <f t="shared" si="172"/>
        <v/>
      </c>
      <c r="AD124" t="str">
        <f t="shared" si="173"/>
        <v/>
      </c>
      <c r="AE124" t="str">
        <f t="shared" si="174"/>
        <v/>
      </c>
      <c r="AF124" t="str">
        <f t="shared" si="175"/>
        <v/>
      </c>
      <c r="AG124" t="str">
        <f t="shared" si="176"/>
        <v/>
      </c>
      <c r="AH124" t="str">
        <f t="shared" si="177"/>
        <v/>
      </c>
      <c r="AI124" t="str">
        <f t="shared" si="178"/>
        <v/>
      </c>
      <c r="AJ124" t="str">
        <f t="shared" si="179"/>
        <v/>
      </c>
      <c r="AK124" t="str">
        <f t="shared" si="180"/>
        <v/>
      </c>
      <c r="AL124" t="str">
        <f t="shared" si="181"/>
        <v/>
      </c>
      <c r="AM124" t="str">
        <f t="shared" si="182"/>
        <v/>
      </c>
      <c r="AN124" t="str">
        <f t="shared" si="183"/>
        <v/>
      </c>
      <c r="AO124" t="str">
        <f t="shared" si="184"/>
        <v/>
      </c>
      <c r="AP124" t="str">
        <f t="shared" si="185"/>
        <v/>
      </c>
      <c r="AQ124" t="str">
        <f t="shared" si="186"/>
        <v/>
      </c>
      <c r="AR124" t="str">
        <f t="shared" si="187"/>
        <v/>
      </c>
      <c r="AS124" t="str">
        <f t="shared" si="188"/>
        <v/>
      </c>
      <c r="AT124" t="str">
        <f t="shared" si="189"/>
        <v/>
      </c>
      <c r="AU124" t="str">
        <f t="shared" si="190"/>
        <v/>
      </c>
      <c r="AV124" t="str">
        <f t="shared" si="191"/>
        <v/>
      </c>
      <c r="AW124" t="str">
        <f t="shared" si="192"/>
        <v/>
      </c>
      <c r="AX124" t="str">
        <f t="shared" si="193"/>
        <v/>
      </c>
      <c r="AY124" t="str">
        <f t="shared" si="194"/>
        <v/>
      </c>
      <c r="AZ124" t="str">
        <f t="shared" si="195"/>
        <v/>
      </c>
      <c r="BA124" t="str">
        <f t="shared" si="196"/>
        <v/>
      </c>
      <c r="BB124" t="str">
        <f t="shared" si="197"/>
        <v/>
      </c>
      <c r="BC124" t="str">
        <f t="shared" si="198"/>
        <v/>
      </c>
      <c r="BD124" t="str">
        <f t="shared" si="199"/>
        <v/>
      </c>
      <c r="BE124" t="str">
        <f t="shared" si="200"/>
        <v/>
      </c>
      <c r="BF124" t="str">
        <f t="shared" si="201"/>
        <v/>
      </c>
      <c r="BG124" t="str">
        <f t="shared" si="202"/>
        <v/>
      </c>
      <c r="BH124" t="str">
        <f t="shared" si="203"/>
        <v/>
      </c>
      <c r="BI124" t="str">
        <f t="shared" si="204"/>
        <v/>
      </c>
      <c r="BJ124" t="str">
        <f t="shared" si="205"/>
        <v/>
      </c>
      <c r="BK124" t="str">
        <f t="shared" si="206"/>
        <v/>
      </c>
      <c r="BL124" t="str">
        <f t="shared" si="207"/>
        <v/>
      </c>
      <c r="BM124" t="str">
        <f t="shared" si="208"/>
        <v/>
      </c>
      <c r="BN124" t="str">
        <f t="shared" si="209"/>
        <v/>
      </c>
      <c r="BO124" t="str">
        <f t="shared" si="210"/>
        <v/>
      </c>
      <c r="BP124" t="str">
        <f t="shared" si="211"/>
        <v/>
      </c>
      <c r="BQ124" t="str">
        <f t="shared" si="212"/>
        <v/>
      </c>
      <c r="BR124" t="str">
        <f t="shared" si="213"/>
        <v/>
      </c>
      <c r="BS124" t="str">
        <f t="shared" si="214"/>
        <v/>
      </c>
      <c r="BT124" t="str">
        <f t="shared" si="215"/>
        <v/>
      </c>
      <c r="BU124" t="str">
        <f t="shared" si="216"/>
        <v/>
      </c>
      <c r="BV124" t="str">
        <f t="shared" si="217"/>
        <v/>
      </c>
      <c r="BW124" t="str">
        <f t="shared" si="218"/>
        <v/>
      </c>
      <c r="BX124" t="str">
        <f t="shared" si="219"/>
        <v/>
      </c>
      <c r="BY124" t="str">
        <f t="shared" si="220"/>
        <v/>
      </c>
      <c r="BZ124" t="str">
        <f t="shared" si="221"/>
        <v/>
      </c>
      <c r="CA124" t="str">
        <f t="shared" si="222"/>
        <v/>
      </c>
      <c r="CB124" t="str">
        <f t="shared" si="223"/>
        <v/>
      </c>
      <c r="CC124" t="str">
        <f t="shared" si="224"/>
        <v/>
      </c>
      <c r="CD124" t="str">
        <f t="shared" si="225"/>
        <v/>
      </c>
      <c r="CE124" t="str">
        <f t="shared" si="226"/>
        <v/>
      </c>
      <c r="CF124" t="str">
        <f t="shared" si="227"/>
        <v/>
      </c>
      <c r="CG124" t="str">
        <f t="shared" si="228"/>
        <v/>
      </c>
      <c r="CH124" t="str">
        <f t="shared" si="229"/>
        <v/>
      </c>
      <c r="CI124" t="str">
        <f t="shared" si="230"/>
        <v/>
      </c>
      <c r="CJ124" t="str">
        <f t="shared" si="231"/>
        <v/>
      </c>
      <c r="CK124" t="str">
        <f t="shared" si="232"/>
        <v/>
      </c>
      <c r="CL124" t="str">
        <f t="shared" si="233"/>
        <v/>
      </c>
      <c r="CM124" t="str">
        <f t="shared" si="234"/>
        <v/>
      </c>
      <c r="CN124" t="str">
        <f t="shared" si="235"/>
        <v/>
      </c>
      <c r="CO124" t="str">
        <f t="shared" si="236"/>
        <v/>
      </c>
      <c r="CP124" t="str">
        <f t="shared" si="237"/>
        <v/>
      </c>
      <c r="CQ124" t="str">
        <f t="shared" si="238"/>
        <v/>
      </c>
      <c r="CR124" t="str">
        <f t="shared" si="239"/>
        <v/>
      </c>
      <c r="CS124" t="str">
        <f t="shared" si="240"/>
        <v/>
      </c>
      <c r="CT124" t="str">
        <f t="shared" si="241"/>
        <v/>
      </c>
      <c r="CU124" t="str">
        <f t="shared" si="242"/>
        <v/>
      </c>
      <c r="CV124" t="str">
        <f t="shared" si="243"/>
        <v/>
      </c>
      <c r="CW124" t="str">
        <f t="shared" si="244"/>
        <v/>
      </c>
      <c r="CX124" t="str">
        <f t="shared" si="245"/>
        <v/>
      </c>
      <c r="CY124" t="str">
        <f t="shared" si="246"/>
        <v/>
      </c>
      <c r="CZ124" t="str">
        <f t="shared" si="247"/>
        <v/>
      </c>
      <c r="DA124" t="str">
        <f t="shared" si="248"/>
        <v/>
      </c>
      <c r="DB124" t="str">
        <f t="shared" si="249"/>
        <v/>
      </c>
      <c r="DC124" t="str">
        <f t="shared" si="250"/>
        <v/>
      </c>
      <c r="DD124" t="str">
        <f t="shared" si="251"/>
        <v/>
      </c>
      <c r="DE124" t="str">
        <f t="shared" si="252"/>
        <v/>
      </c>
      <c r="DF124" t="b">
        <f t="shared" si="253"/>
        <v>1</v>
      </c>
      <c r="DG124" t="b">
        <f t="shared" si="254"/>
        <v>1</v>
      </c>
      <c r="DH124" t="b">
        <f t="shared" si="255"/>
        <v>1</v>
      </c>
      <c r="DI124">
        <f t="shared" si="256"/>
        <v>2.5000000000000001E-4</v>
      </c>
      <c r="DJ124" t="str">
        <f t="shared" si="257"/>
        <v/>
      </c>
      <c r="DK124" t="str">
        <f t="shared" si="258"/>
        <v/>
      </c>
      <c r="DL124" t="str">
        <f t="shared" si="259"/>
        <v/>
      </c>
      <c r="DM124" t="str">
        <f t="shared" si="260"/>
        <v/>
      </c>
      <c r="DN124" t="str">
        <f t="shared" si="261"/>
        <v/>
      </c>
      <c r="DO124" t="str">
        <f t="shared" si="262"/>
        <v/>
      </c>
      <c r="DP124" t="str">
        <f t="shared" si="263"/>
        <v/>
      </c>
      <c r="DQ124" t="str">
        <f t="shared" si="264"/>
        <v/>
      </c>
      <c r="DR124" t="str">
        <f t="shared" si="265"/>
        <v/>
      </c>
      <c r="DS124" t="str">
        <f t="shared" si="266"/>
        <v/>
      </c>
      <c r="DT124" t="str">
        <f t="shared" si="267"/>
        <v/>
      </c>
      <c r="DU124" t="str">
        <f t="shared" si="268"/>
        <v/>
      </c>
      <c r="DV124" t="str">
        <f t="shared" si="269"/>
        <v/>
      </c>
      <c r="DW124" t="str">
        <f t="shared" si="270"/>
        <v/>
      </c>
      <c r="DX124" t="str">
        <f t="shared" si="271"/>
        <v/>
      </c>
      <c r="DY124" t="str">
        <f t="shared" si="272"/>
        <v/>
      </c>
      <c r="EA124" t="str">
        <f t="shared" si="273"/>
        <v/>
      </c>
      <c r="EB124" t="str">
        <f t="shared" si="274"/>
        <v/>
      </c>
      <c r="EC124" t="str">
        <f t="shared" si="275"/>
        <v/>
      </c>
      <c r="ED124" t="str">
        <f t="shared" si="276"/>
        <v/>
      </c>
      <c r="EE124" t="str">
        <f t="shared" si="277"/>
        <v/>
      </c>
      <c r="EF124" t="str">
        <f t="shared" si="278"/>
        <v/>
      </c>
      <c r="EG124" t="str">
        <f t="shared" si="279"/>
        <v/>
      </c>
      <c r="EH124" t="str">
        <f t="shared" si="280"/>
        <v/>
      </c>
      <c r="EI124" t="str">
        <f t="shared" si="281"/>
        <v/>
      </c>
      <c r="EJ124" t="str">
        <f t="shared" si="282"/>
        <v/>
      </c>
      <c r="EK124" t="str">
        <f t="shared" si="283"/>
        <v/>
      </c>
      <c r="EL124" t="str">
        <f t="shared" si="284"/>
        <v/>
      </c>
      <c r="EM124" t="str">
        <f t="shared" si="285"/>
        <v/>
      </c>
      <c r="EN124" t="str">
        <f t="shared" si="286"/>
        <v/>
      </c>
      <c r="EO124" t="str">
        <f t="shared" si="287"/>
        <v/>
      </c>
      <c r="EP124" t="str">
        <f t="shared" si="288"/>
        <v/>
      </c>
      <c r="ER124" t="str">
        <f t="shared" si="289"/>
        <v>25A-001.07.05.06.01.A.02Keren 81-100% functieverlies</v>
      </c>
      <c r="ES124" t="s">
        <v>10762</v>
      </c>
      <c r="ET124" t="b">
        <v>1</v>
      </c>
      <c r="EU124" t="s">
        <v>85</v>
      </c>
      <c r="EV124" t="b">
        <v>0</v>
      </c>
      <c r="EW124" t="b">
        <v>0</v>
      </c>
      <c r="EX124">
        <v>0.01</v>
      </c>
      <c r="EZ124">
        <v>0</v>
      </c>
      <c r="FA124">
        <v>0</v>
      </c>
      <c r="FC124">
        <v>50</v>
      </c>
      <c r="FD124">
        <v>7</v>
      </c>
      <c r="FF124">
        <v>0</v>
      </c>
      <c r="FG124">
        <v>0</v>
      </c>
      <c r="FI124">
        <v>0</v>
      </c>
      <c r="FJ124">
        <v>14</v>
      </c>
      <c r="FL124">
        <v>5.1837999999999997</v>
      </c>
      <c r="FM124">
        <v>0.61280000000000001</v>
      </c>
      <c r="FO124" t="s">
        <v>8874</v>
      </c>
    </row>
    <row r="125" spans="1:171" x14ac:dyDescent="0.25">
      <c r="A125" t="s">
        <v>6931</v>
      </c>
      <c r="B125" t="str">
        <f t="shared" si="145"/>
        <v/>
      </c>
      <c r="C125" t="str">
        <f t="shared" si="146"/>
        <v/>
      </c>
      <c r="D125" t="str">
        <f t="shared" si="147"/>
        <v/>
      </c>
      <c r="E125" t="str">
        <f t="shared" si="148"/>
        <v/>
      </c>
      <c r="F125" t="str">
        <f t="shared" si="149"/>
        <v/>
      </c>
      <c r="G125" t="str">
        <f t="shared" si="150"/>
        <v/>
      </c>
      <c r="H125" t="str">
        <f t="shared" si="151"/>
        <v/>
      </c>
      <c r="I125" t="str">
        <f t="shared" si="152"/>
        <v/>
      </c>
      <c r="J125" t="str">
        <f t="shared" si="153"/>
        <v/>
      </c>
      <c r="K125" t="str">
        <f t="shared" si="154"/>
        <v/>
      </c>
      <c r="L125" t="str">
        <f t="shared" si="155"/>
        <v/>
      </c>
      <c r="M125" t="str">
        <f t="shared" si="156"/>
        <v/>
      </c>
      <c r="N125" t="str">
        <f t="shared" si="157"/>
        <v/>
      </c>
      <c r="O125" t="str">
        <f t="shared" si="158"/>
        <v/>
      </c>
      <c r="P125" t="str">
        <f t="shared" si="159"/>
        <v/>
      </c>
      <c r="Q125" t="str">
        <f t="shared" si="160"/>
        <v/>
      </c>
      <c r="R125" t="str">
        <f t="shared" si="161"/>
        <v/>
      </c>
      <c r="S125" t="str">
        <f t="shared" si="162"/>
        <v/>
      </c>
      <c r="T125" t="str">
        <f t="shared" si="163"/>
        <v/>
      </c>
      <c r="U125" t="str">
        <f t="shared" si="164"/>
        <v/>
      </c>
      <c r="V125" t="str">
        <f t="shared" si="165"/>
        <v/>
      </c>
      <c r="W125" t="str">
        <f t="shared" si="166"/>
        <v/>
      </c>
      <c r="X125" t="str">
        <f t="shared" si="167"/>
        <v/>
      </c>
      <c r="Y125" t="str">
        <f t="shared" si="168"/>
        <v/>
      </c>
      <c r="Z125" t="b">
        <f t="shared" si="169"/>
        <v>1</v>
      </c>
      <c r="AA125" t="b">
        <f t="shared" si="170"/>
        <v>1</v>
      </c>
      <c r="AB125" t="b">
        <f t="shared" si="171"/>
        <v>1</v>
      </c>
      <c r="AC125">
        <f t="shared" si="172"/>
        <v>1</v>
      </c>
      <c r="AD125" t="str">
        <f t="shared" si="173"/>
        <v/>
      </c>
      <c r="AE125" t="str">
        <f t="shared" si="174"/>
        <v/>
      </c>
      <c r="AF125" t="str">
        <f t="shared" si="175"/>
        <v/>
      </c>
      <c r="AG125" t="str">
        <f t="shared" si="176"/>
        <v/>
      </c>
      <c r="AH125" t="str">
        <f t="shared" si="177"/>
        <v/>
      </c>
      <c r="AI125" t="str">
        <f t="shared" si="178"/>
        <v/>
      </c>
      <c r="AJ125" t="str">
        <f t="shared" si="179"/>
        <v/>
      </c>
      <c r="AK125" t="str">
        <f t="shared" si="180"/>
        <v/>
      </c>
      <c r="AL125" t="str">
        <f t="shared" si="181"/>
        <v/>
      </c>
      <c r="AM125" t="str">
        <f t="shared" si="182"/>
        <v/>
      </c>
      <c r="AN125" t="str">
        <f t="shared" si="183"/>
        <v/>
      </c>
      <c r="AO125" t="str">
        <f t="shared" si="184"/>
        <v/>
      </c>
      <c r="AP125" t="str">
        <f t="shared" si="185"/>
        <v/>
      </c>
      <c r="AQ125" t="str">
        <f t="shared" si="186"/>
        <v/>
      </c>
      <c r="AR125" t="str">
        <f t="shared" si="187"/>
        <v/>
      </c>
      <c r="AS125" t="str">
        <f t="shared" si="188"/>
        <v/>
      </c>
      <c r="AT125" t="str">
        <f t="shared" si="189"/>
        <v/>
      </c>
      <c r="AU125" t="str">
        <f t="shared" si="190"/>
        <v/>
      </c>
      <c r="AV125" t="str">
        <f t="shared" si="191"/>
        <v/>
      </c>
      <c r="AW125" t="str">
        <f t="shared" si="192"/>
        <v/>
      </c>
      <c r="AX125" t="str">
        <f t="shared" si="193"/>
        <v/>
      </c>
      <c r="AY125" t="str">
        <f t="shared" si="194"/>
        <v/>
      </c>
      <c r="AZ125" t="str">
        <f t="shared" si="195"/>
        <v/>
      </c>
      <c r="BA125" t="str">
        <f t="shared" si="196"/>
        <v/>
      </c>
      <c r="BB125" t="str">
        <f t="shared" si="197"/>
        <v/>
      </c>
      <c r="BC125" t="str">
        <f t="shared" si="198"/>
        <v/>
      </c>
      <c r="BD125" t="str">
        <f t="shared" si="199"/>
        <v/>
      </c>
      <c r="BE125" t="str">
        <f t="shared" si="200"/>
        <v/>
      </c>
      <c r="BF125" t="str">
        <f t="shared" si="201"/>
        <v/>
      </c>
      <c r="BG125" t="str">
        <f t="shared" si="202"/>
        <v/>
      </c>
      <c r="BH125" t="str">
        <f t="shared" si="203"/>
        <v/>
      </c>
      <c r="BI125" t="str">
        <f t="shared" si="204"/>
        <v/>
      </c>
      <c r="BJ125" t="str">
        <f t="shared" si="205"/>
        <v/>
      </c>
      <c r="BK125" t="str">
        <f t="shared" si="206"/>
        <v/>
      </c>
      <c r="BL125" t="str">
        <f t="shared" si="207"/>
        <v/>
      </c>
      <c r="BM125" t="str">
        <f t="shared" si="208"/>
        <v/>
      </c>
      <c r="BN125" t="str">
        <f t="shared" si="209"/>
        <v/>
      </c>
      <c r="BO125" t="str">
        <f t="shared" si="210"/>
        <v/>
      </c>
      <c r="BP125" t="str">
        <f t="shared" si="211"/>
        <v/>
      </c>
      <c r="BQ125" t="str">
        <f t="shared" si="212"/>
        <v/>
      </c>
      <c r="BR125" t="str">
        <f t="shared" si="213"/>
        <v/>
      </c>
      <c r="BS125" t="str">
        <f t="shared" si="214"/>
        <v/>
      </c>
      <c r="BT125" t="str">
        <f t="shared" si="215"/>
        <v/>
      </c>
      <c r="BU125" t="str">
        <f t="shared" si="216"/>
        <v/>
      </c>
      <c r="BV125" t="str">
        <f t="shared" si="217"/>
        <v/>
      </c>
      <c r="BW125" t="str">
        <f t="shared" si="218"/>
        <v/>
      </c>
      <c r="BX125" t="str">
        <f t="shared" si="219"/>
        <v/>
      </c>
      <c r="BY125" t="str">
        <f t="shared" si="220"/>
        <v/>
      </c>
      <c r="BZ125" t="str">
        <f t="shared" si="221"/>
        <v/>
      </c>
      <c r="CA125" t="str">
        <f t="shared" si="222"/>
        <v/>
      </c>
      <c r="CB125" t="str">
        <f t="shared" si="223"/>
        <v/>
      </c>
      <c r="CC125" t="str">
        <f t="shared" si="224"/>
        <v/>
      </c>
      <c r="CD125" t="str">
        <f t="shared" si="225"/>
        <v/>
      </c>
      <c r="CE125" t="str">
        <f t="shared" si="226"/>
        <v/>
      </c>
      <c r="CF125" t="str">
        <f t="shared" si="227"/>
        <v/>
      </c>
      <c r="CG125" t="str">
        <f t="shared" si="228"/>
        <v/>
      </c>
      <c r="CH125" t="str">
        <f t="shared" si="229"/>
        <v/>
      </c>
      <c r="CI125" t="str">
        <f t="shared" si="230"/>
        <v/>
      </c>
      <c r="CJ125" t="str">
        <f t="shared" si="231"/>
        <v/>
      </c>
      <c r="CK125" t="str">
        <f t="shared" si="232"/>
        <v/>
      </c>
      <c r="CL125" t="str">
        <f t="shared" si="233"/>
        <v/>
      </c>
      <c r="CM125" t="str">
        <f t="shared" si="234"/>
        <v/>
      </c>
      <c r="CN125" t="str">
        <f t="shared" si="235"/>
        <v/>
      </c>
      <c r="CO125" t="str">
        <f t="shared" si="236"/>
        <v/>
      </c>
      <c r="CP125" t="str">
        <f t="shared" si="237"/>
        <v/>
      </c>
      <c r="CQ125" t="str">
        <f t="shared" si="238"/>
        <v/>
      </c>
      <c r="CR125" t="str">
        <f t="shared" si="239"/>
        <v/>
      </c>
      <c r="CS125" t="str">
        <f t="shared" si="240"/>
        <v/>
      </c>
      <c r="CT125" t="str">
        <f t="shared" si="241"/>
        <v/>
      </c>
      <c r="CU125" t="str">
        <f t="shared" si="242"/>
        <v/>
      </c>
      <c r="CV125" t="str">
        <f t="shared" si="243"/>
        <v/>
      </c>
      <c r="CW125" t="str">
        <f t="shared" si="244"/>
        <v/>
      </c>
      <c r="CX125" t="str">
        <f t="shared" si="245"/>
        <v/>
      </c>
      <c r="CY125" t="str">
        <f t="shared" si="246"/>
        <v/>
      </c>
      <c r="CZ125" t="str">
        <f t="shared" si="247"/>
        <v/>
      </c>
      <c r="DA125" t="str">
        <f t="shared" si="248"/>
        <v/>
      </c>
      <c r="DB125" t="str">
        <f t="shared" si="249"/>
        <v/>
      </c>
      <c r="DC125" t="str">
        <f t="shared" si="250"/>
        <v/>
      </c>
      <c r="DD125" t="str">
        <f t="shared" si="251"/>
        <v/>
      </c>
      <c r="DE125" t="str">
        <f t="shared" si="252"/>
        <v/>
      </c>
      <c r="DF125" t="b">
        <f t="shared" si="253"/>
        <v>1</v>
      </c>
      <c r="DG125" t="b">
        <f t="shared" si="254"/>
        <v>1</v>
      </c>
      <c r="DH125" t="b">
        <f t="shared" si="255"/>
        <v>1</v>
      </c>
      <c r="DI125">
        <f t="shared" si="256"/>
        <v>2.5000000000000001E-4</v>
      </c>
      <c r="DJ125" t="str">
        <f t="shared" si="257"/>
        <v/>
      </c>
      <c r="DK125" t="str">
        <f t="shared" si="258"/>
        <v/>
      </c>
      <c r="DL125" t="str">
        <f t="shared" si="259"/>
        <v/>
      </c>
      <c r="DM125" t="str">
        <f t="shared" si="260"/>
        <v/>
      </c>
      <c r="DN125" t="str">
        <f t="shared" si="261"/>
        <v/>
      </c>
      <c r="DO125" t="str">
        <f t="shared" si="262"/>
        <v/>
      </c>
      <c r="DP125" t="str">
        <f t="shared" si="263"/>
        <v/>
      </c>
      <c r="DQ125" t="str">
        <f t="shared" si="264"/>
        <v/>
      </c>
      <c r="DR125" t="str">
        <f t="shared" si="265"/>
        <v/>
      </c>
      <c r="DS125" t="str">
        <f t="shared" si="266"/>
        <v/>
      </c>
      <c r="DT125" t="str">
        <f t="shared" si="267"/>
        <v/>
      </c>
      <c r="DU125" t="str">
        <f t="shared" si="268"/>
        <v/>
      </c>
      <c r="DV125" t="str">
        <f t="shared" si="269"/>
        <v/>
      </c>
      <c r="DW125" t="str">
        <f t="shared" si="270"/>
        <v/>
      </c>
      <c r="DX125" t="str">
        <f t="shared" si="271"/>
        <v/>
      </c>
      <c r="DY125" t="str">
        <f t="shared" si="272"/>
        <v/>
      </c>
      <c r="EA125" t="str">
        <f t="shared" si="273"/>
        <v/>
      </c>
      <c r="EB125" t="str">
        <f t="shared" si="274"/>
        <v/>
      </c>
      <c r="EC125" t="str">
        <f t="shared" si="275"/>
        <v/>
      </c>
      <c r="ED125" t="str">
        <f t="shared" si="276"/>
        <v/>
      </c>
      <c r="EE125" t="str">
        <f t="shared" si="277"/>
        <v/>
      </c>
      <c r="EF125" t="str">
        <f t="shared" si="278"/>
        <v/>
      </c>
      <c r="EG125" t="str">
        <f t="shared" si="279"/>
        <v/>
      </c>
      <c r="EH125" t="str">
        <f t="shared" si="280"/>
        <v/>
      </c>
      <c r="EI125" t="str">
        <f t="shared" si="281"/>
        <v/>
      </c>
      <c r="EJ125" t="str">
        <f t="shared" si="282"/>
        <v/>
      </c>
      <c r="EK125" t="str">
        <f t="shared" si="283"/>
        <v/>
      </c>
      <c r="EL125" t="str">
        <f t="shared" si="284"/>
        <v/>
      </c>
      <c r="EM125" t="str">
        <f t="shared" si="285"/>
        <v/>
      </c>
      <c r="EN125" t="str">
        <f t="shared" si="286"/>
        <v/>
      </c>
      <c r="EO125" t="str">
        <f t="shared" si="287"/>
        <v/>
      </c>
      <c r="EP125" t="str">
        <f t="shared" si="288"/>
        <v/>
      </c>
      <c r="ER125" t="str">
        <f t="shared" si="289"/>
        <v>25A-001.07.05.06.01.A.02VGM - Effect 3</v>
      </c>
      <c r="ES125" t="s">
        <v>10762</v>
      </c>
      <c r="ET125" t="b">
        <v>1</v>
      </c>
      <c r="EU125" t="s">
        <v>79</v>
      </c>
      <c r="EV125" t="b">
        <v>0</v>
      </c>
      <c r="EW125" t="b">
        <v>0</v>
      </c>
      <c r="EX125">
        <v>0.1</v>
      </c>
      <c r="EZ125">
        <v>0</v>
      </c>
      <c r="FA125">
        <v>0</v>
      </c>
      <c r="FC125">
        <v>100</v>
      </c>
      <c r="FD125">
        <v>4</v>
      </c>
      <c r="FF125">
        <v>0</v>
      </c>
      <c r="FG125">
        <v>0</v>
      </c>
      <c r="FI125">
        <v>0</v>
      </c>
      <c r="FJ125">
        <v>16</v>
      </c>
      <c r="FL125">
        <v>2.8912</v>
      </c>
      <c r="FM125">
        <v>0.26690000000000003</v>
      </c>
      <c r="FO125" t="s">
        <v>8886</v>
      </c>
    </row>
    <row r="126" spans="1:171" x14ac:dyDescent="0.25">
      <c r="A126" t="s">
        <v>10745</v>
      </c>
      <c r="B126" t="str">
        <f t="shared" si="145"/>
        <v/>
      </c>
      <c r="C126" t="str">
        <f t="shared" si="146"/>
        <v/>
      </c>
      <c r="D126" t="str">
        <f t="shared" si="147"/>
        <v/>
      </c>
      <c r="E126" t="str">
        <f t="shared" si="148"/>
        <v/>
      </c>
      <c r="F126" t="str">
        <f t="shared" si="149"/>
        <v/>
      </c>
      <c r="G126" t="str">
        <f t="shared" si="150"/>
        <v/>
      </c>
      <c r="H126" t="str">
        <f t="shared" si="151"/>
        <v/>
      </c>
      <c r="I126" t="str">
        <f t="shared" si="152"/>
        <v/>
      </c>
      <c r="J126" t="str">
        <f t="shared" si="153"/>
        <v/>
      </c>
      <c r="K126" t="str">
        <f t="shared" si="154"/>
        <v/>
      </c>
      <c r="L126" t="str">
        <f t="shared" si="155"/>
        <v/>
      </c>
      <c r="M126" t="str">
        <f t="shared" si="156"/>
        <v/>
      </c>
      <c r="N126" t="str">
        <f t="shared" si="157"/>
        <v/>
      </c>
      <c r="O126" t="str">
        <f t="shared" si="158"/>
        <v/>
      </c>
      <c r="P126" t="str">
        <f t="shared" si="159"/>
        <v/>
      </c>
      <c r="Q126" t="str">
        <f t="shared" si="160"/>
        <v/>
      </c>
      <c r="R126" t="str">
        <f t="shared" si="161"/>
        <v/>
      </c>
      <c r="S126" t="str">
        <f t="shared" si="162"/>
        <v/>
      </c>
      <c r="T126" t="str">
        <f t="shared" si="163"/>
        <v/>
      </c>
      <c r="U126" t="str">
        <f t="shared" si="164"/>
        <v/>
      </c>
      <c r="V126" t="b">
        <f t="shared" si="165"/>
        <v>1</v>
      </c>
      <c r="W126" t="b">
        <f t="shared" si="166"/>
        <v>1</v>
      </c>
      <c r="X126" t="b">
        <f t="shared" si="167"/>
        <v>0</v>
      </c>
      <c r="Y126">
        <f t="shared" si="168"/>
        <v>1</v>
      </c>
      <c r="Z126" t="str">
        <f t="shared" si="169"/>
        <v/>
      </c>
      <c r="AA126" t="str">
        <f t="shared" si="170"/>
        <v/>
      </c>
      <c r="AB126" t="str">
        <f t="shared" si="171"/>
        <v/>
      </c>
      <c r="AC126" t="str">
        <f t="shared" si="172"/>
        <v/>
      </c>
      <c r="AD126" t="str">
        <f t="shared" si="173"/>
        <v/>
      </c>
      <c r="AE126" t="str">
        <f t="shared" si="174"/>
        <v/>
      </c>
      <c r="AF126" t="str">
        <f t="shared" si="175"/>
        <v/>
      </c>
      <c r="AG126" t="str">
        <f t="shared" si="176"/>
        <v/>
      </c>
      <c r="AH126" t="str">
        <f t="shared" si="177"/>
        <v/>
      </c>
      <c r="AI126" t="str">
        <f t="shared" si="178"/>
        <v/>
      </c>
      <c r="AJ126" t="str">
        <f t="shared" si="179"/>
        <v/>
      </c>
      <c r="AK126" t="str">
        <f t="shared" si="180"/>
        <v/>
      </c>
      <c r="AL126" t="b">
        <f t="shared" si="181"/>
        <v>1</v>
      </c>
      <c r="AM126" t="b">
        <f t="shared" si="182"/>
        <v>0</v>
      </c>
      <c r="AN126" t="b">
        <f t="shared" si="183"/>
        <v>1</v>
      </c>
      <c r="AO126">
        <f t="shared" si="184"/>
        <v>8.2199999999999995E-2</v>
      </c>
      <c r="AP126" t="str">
        <f t="shared" si="185"/>
        <v/>
      </c>
      <c r="AQ126" t="str">
        <f t="shared" si="186"/>
        <v/>
      </c>
      <c r="AR126" t="str">
        <f t="shared" si="187"/>
        <v/>
      </c>
      <c r="AS126" t="str">
        <f t="shared" si="188"/>
        <v/>
      </c>
      <c r="AT126" t="str">
        <f t="shared" si="189"/>
        <v/>
      </c>
      <c r="AU126" t="str">
        <f t="shared" si="190"/>
        <v/>
      </c>
      <c r="AV126" t="str">
        <f t="shared" si="191"/>
        <v/>
      </c>
      <c r="AW126" t="str">
        <f t="shared" si="192"/>
        <v/>
      </c>
      <c r="AX126" t="str">
        <f t="shared" si="193"/>
        <v/>
      </c>
      <c r="AY126" t="str">
        <f t="shared" si="194"/>
        <v/>
      </c>
      <c r="AZ126" t="str">
        <f t="shared" si="195"/>
        <v/>
      </c>
      <c r="BA126" t="str">
        <f t="shared" si="196"/>
        <v/>
      </c>
      <c r="BB126" t="str">
        <f t="shared" si="197"/>
        <v/>
      </c>
      <c r="BC126" t="str">
        <f t="shared" si="198"/>
        <v/>
      </c>
      <c r="BD126" t="str">
        <f t="shared" si="199"/>
        <v/>
      </c>
      <c r="BE126" t="str">
        <f t="shared" si="200"/>
        <v/>
      </c>
      <c r="BF126" t="str">
        <f t="shared" si="201"/>
        <v/>
      </c>
      <c r="BG126" t="str">
        <f t="shared" si="202"/>
        <v/>
      </c>
      <c r="BH126" t="str">
        <f t="shared" si="203"/>
        <v/>
      </c>
      <c r="BI126" t="str">
        <f t="shared" si="204"/>
        <v/>
      </c>
      <c r="BJ126" t="str">
        <f t="shared" si="205"/>
        <v/>
      </c>
      <c r="BK126" t="str">
        <f t="shared" si="206"/>
        <v/>
      </c>
      <c r="BL126" t="str">
        <f t="shared" si="207"/>
        <v/>
      </c>
      <c r="BM126" t="str">
        <f t="shared" si="208"/>
        <v/>
      </c>
      <c r="BN126" t="str">
        <f t="shared" si="209"/>
        <v/>
      </c>
      <c r="BO126" t="str">
        <f t="shared" si="210"/>
        <v/>
      </c>
      <c r="BP126" t="str">
        <f t="shared" si="211"/>
        <v/>
      </c>
      <c r="BQ126" t="str">
        <f t="shared" si="212"/>
        <v/>
      </c>
      <c r="BR126" t="str">
        <f t="shared" si="213"/>
        <v/>
      </c>
      <c r="BS126" t="str">
        <f t="shared" si="214"/>
        <v/>
      </c>
      <c r="BT126" t="str">
        <f t="shared" si="215"/>
        <v/>
      </c>
      <c r="BU126" t="str">
        <f t="shared" si="216"/>
        <v/>
      </c>
      <c r="BV126" t="str">
        <f t="shared" si="217"/>
        <v/>
      </c>
      <c r="BW126" t="str">
        <f t="shared" si="218"/>
        <v/>
      </c>
      <c r="BX126" t="str">
        <f t="shared" si="219"/>
        <v/>
      </c>
      <c r="BY126" t="str">
        <f t="shared" si="220"/>
        <v/>
      </c>
      <c r="BZ126" t="str">
        <f t="shared" si="221"/>
        <v/>
      </c>
      <c r="CA126" t="str">
        <f t="shared" si="222"/>
        <v/>
      </c>
      <c r="CB126" t="str">
        <f t="shared" si="223"/>
        <v/>
      </c>
      <c r="CC126" t="str">
        <f t="shared" si="224"/>
        <v/>
      </c>
      <c r="CD126" t="str">
        <f t="shared" si="225"/>
        <v/>
      </c>
      <c r="CE126" t="str">
        <f t="shared" si="226"/>
        <v/>
      </c>
      <c r="CF126" t="str">
        <f t="shared" si="227"/>
        <v/>
      </c>
      <c r="CG126" t="str">
        <f t="shared" si="228"/>
        <v/>
      </c>
      <c r="CH126" t="str">
        <f t="shared" si="229"/>
        <v/>
      </c>
      <c r="CI126" t="str">
        <f t="shared" si="230"/>
        <v/>
      </c>
      <c r="CJ126" t="str">
        <f t="shared" si="231"/>
        <v/>
      </c>
      <c r="CK126" t="str">
        <f t="shared" si="232"/>
        <v/>
      </c>
      <c r="CL126" t="str">
        <f t="shared" si="233"/>
        <v/>
      </c>
      <c r="CM126" t="str">
        <f t="shared" si="234"/>
        <v/>
      </c>
      <c r="CN126" t="str">
        <f t="shared" si="235"/>
        <v/>
      </c>
      <c r="CO126" t="str">
        <f t="shared" si="236"/>
        <v/>
      </c>
      <c r="CP126" t="str">
        <f t="shared" si="237"/>
        <v/>
      </c>
      <c r="CQ126" t="str">
        <f t="shared" si="238"/>
        <v/>
      </c>
      <c r="CR126" t="str">
        <f t="shared" si="239"/>
        <v/>
      </c>
      <c r="CS126" t="str">
        <f t="shared" si="240"/>
        <v/>
      </c>
      <c r="CT126" t="str">
        <f t="shared" si="241"/>
        <v/>
      </c>
      <c r="CU126" t="str">
        <f t="shared" si="242"/>
        <v/>
      </c>
      <c r="CV126" t="str">
        <f t="shared" si="243"/>
        <v/>
      </c>
      <c r="CW126" t="str">
        <f t="shared" si="244"/>
        <v/>
      </c>
      <c r="CX126" t="str">
        <f t="shared" si="245"/>
        <v/>
      </c>
      <c r="CY126" t="str">
        <f t="shared" si="246"/>
        <v/>
      </c>
      <c r="CZ126" t="str">
        <f t="shared" si="247"/>
        <v/>
      </c>
      <c r="DA126" t="str">
        <f t="shared" si="248"/>
        <v/>
      </c>
      <c r="DB126" t="str">
        <f t="shared" si="249"/>
        <v/>
      </c>
      <c r="DC126" t="str">
        <f t="shared" si="250"/>
        <v/>
      </c>
      <c r="DD126" t="str">
        <f t="shared" si="251"/>
        <v/>
      </c>
      <c r="DE126" t="str">
        <f t="shared" si="252"/>
        <v/>
      </c>
      <c r="DF126" t="b">
        <f t="shared" si="253"/>
        <v>1</v>
      </c>
      <c r="DG126" t="b">
        <f t="shared" si="254"/>
        <v>1</v>
      </c>
      <c r="DH126" t="b">
        <f t="shared" si="255"/>
        <v>1</v>
      </c>
      <c r="DI126">
        <f t="shared" si="256"/>
        <v>2.5000000000000001E-4</v>
      </c>
      <c r="DJ126" t="str">
        <f t="shared" si="257"/>
        <v/>
      </c>
      <c r="DK126" t="str">
        <f t="shared" si="258"/>
        <v/>
      </c>
      <c r="DL126" t="str">
        <f t="shared" si="259"/>
        <v/>
      </c>
      <c r="DM126" t="str">
        <f t="shared" si="260"/>
        <v/>
      </c>
      <c r="DN126" t="str">
        <f t="shared" si="261"/>
        <v/>
      </c>
      <c r="DO126" t="str">
        <f t="shared" si="262"/>
        <v/>
      </c>
      <c r="DP126" t="str">
        <f t="shared" si="263"/>
        <v/>
      </c>
      <c r="DQ126" t="str">
        <f t="shared" si="264"/>
        <v/>
      </c>
      <c r="DR126" t="str">
        <f t="shared" si="265"/>
        <v/>
      </c>
      <c r="DS126" t="str">
        <f t="shared" si="266"/>
        <v/>
      </c>
      <c r="DT126" t="str">
        <f t="shared" si="267"/>
        <v/>
      </c>
      <c r="DU126" t="str">
        <f t="shared" si="268"/>
        <v/>
      </c>
      <c r="DV126" t="str">
        <f t="shared" si="269"/>
        <v/>
      </c>
      <c r="DW126" t="str">
        <f t="shared" si="270"/>
        <v/>
      </c>
      <c r="DX126" t="str">
        <f t="shared" si="271"/>
        <v/>
      </c>
      <c r="DY126" t="str">
        <f t="shared" si="272"/>
        <v/>
      </c>
      <c r="EA126" t="str">
        <f t="shared" si="273"/>
        <v/>
      </c>
      <c r="EB126" t="str">
        <f t="shared" si="274"/>
        <v/>
      </c>
      <c r="EC126" t="str">
        <f t="shared" si="275"/>
        <v/>
      </c>
      <c r="ED126" t="str">
        <f t="shared" si="276"/>
        <v/>
      </c>
      <c r="EE126" t="str">
        <f t="shared" si="277"/>
        <v/>
      </c>
      <c r="EF126" t="str">
        <f t="shared" si="278"/>
        <v/>
      </c>
      <c r="EG126" t="str">
        <f t="shared" si="279"/>
        <v/>
      </c>
      <c r="EH126" t="str">
        <f t="shared" si="280"/>
        <v/>
      </c>
      <c r="EI126" t="str">
        <f t="shared" si="281"/>
        <v/>
      </c>
      <c r="EJ126" t="str">
        <f t="shared" si="282"/>
        <v/>
      </c>
      <c r="EK126" t="str">
        <f t="shared" si="283"/>
        <v/>
      </c>
      <c r="EL126" t="str">
        <f t="shared" si="284"/>
        <v/>
      </c>
      <c r="EM126" t="str">
        <f t="shared" si="285"/>
        <v/>
      </c>
      <c r="EN126" t="str">
        <f t="shared" si="286"/>
        <v/>
      </c>
      <c r="EO126" t="str">
        <f t="shared" si="287"/>
        <v/>
      </c>
      <c r="EP126" t="str">
        <f t="shared" si="288"/>
        <v/>
      </c>
      <c r="ER126" t="str">
        <f t="shared" si="289"/>
        <v>25A-001.07.05.06.01.A.02Spuien 0-20% functieverlies</v>
      </c>
      <c r="ES126" t="s">
        <v>10762</v>
      </c>
      <c r="ET126" t="b">
        <v>1</v>
      </c>
      <c r="EU126" t="s">
        <v>89</v>
      </c>
      <c r="EV126" t="b">
        <v>0</v>
      </c>
      <c r="EW126" t="b">
        <v>1</v>
      </c>
      <c r="EX126">
        <v>1</v>
      </c>
      <c r="EZ126">
        <v>0</v>
      </c>
      <c r="FA126">
        <v>0</v>
      </c>
      <c r="FC126">
        <v>100</v>
      </c>
      <c r="FD126">
        <v>3</v>
      </c>
      <c r="FF126">
        <v>0</v>
      </c>
      <c r="FG126">
        <v>0</v>
      </c>
      <c r="FI126">
        <v>0</v>
      </c>
      <c r="FJ126">
        <v>360</v>
      </c>
      <c r="FL126">
        <v>2.6869999999999998</v>
      </c>
      <c r="FM126">
        <v>0.30359999999999998</v>
      </c>
      <c r="FO126" t="s">
        <v>89</v>
      </c>
    </row>
    <row r="127" spans="1:171" x14ac:dyDescent="0.25">
      <c r="A127" t="s">
        <v>10746</v>
      </c>
      <c r="B127" t="str">
        <f t="shared" si="145"/>
        <v/>
      </c>
      <c r="C127" t="str">
        <f t="shared" si="146"/>
        <v/>
      </c>
      <c r="D127" t="str">
        <f t="shared" si="147"/>
        <v/>
      </c>
      <c r="E127" t="str">
        <f t="shared" si="148"/>
        <v/>
      </c>
      <c r="F127" t="str">
        <f t="shared" si="149"/>
        <v/>
      </c>
      <c r="G127" t="str">
        <f t="shared" si="150"/>
        <v/>
      </c>
      <c r="H127" t="str">
        <f t="shared" si="151"/>
        <v/>
      </c>
      <c r="I127" t="str">
        <f t="shared" si="152"/>
        <v/>
      </c>
      <c r="J127" t="str">
        <f t="shared" si="153"/>
        <v/>
      </c>
      <c r="K127" t="str">
        <f t="shared" si="154"/>
        <v/>
      </c>
      <c r="L127" t="str">
        <f t="shared" si="155"/>
        <v/>
      </c>
      <c r="M127" t="str">
        <f t="shared" si="156"/>
        <v/>
      </c>
      <c r="N127" t="str">
        <f t="shared" si="157"/>
        <v/>
      </c>
      <c r="O127" t="str">
        <f t="shared" si="158"/>
        <v/>
      </c>
      <c r="P127" t="str">
        <f t="shared" si="159"/>
        <v/>
      </c>
      <c r="Q127" t="str">
        <f t="shared" si="160"/>
        <v/>
      </c>
      <c r="R127" t="str">
        <f t="shared" si="161"/>
        <v/>
      </c>
      <c r="S127" t="str">
        <f t="shared" si="162"/>
        <v/>
      </c>
      <c r="T127" t="str">
        <f t="shared" si="163"/>
        <v/>
      </c>
      <c r="U127" t="str">
        <f t="shared" si="164"/>
        <v/>
      </c>
      <c r="V127" t="str">
        <f t="shared" si="165"/>
        <v/>
      </c>
      <c r="W127" t="str">
        <f t="shared" si="166"/>
        <v/>
      </c>
      <c r="X127" t="str">
        <f t="shared" si="167"/>
        <v/>
      </c>
      <c r="Y127" t="str">
        <f t="shared" si="168"/>
        <v/>
      </c>
      <c r="Z127" t="b">
        <f t="shared" si="169"/>
        <v>1</v>
      </c>
      <c r="AA127" t="b">
        <f t="shared" si="170"/>
        <v>0</v>
      </c>
      <c r="AB127" t="b">
        <f t="shared" si="171"/>
        <v>0</v>
      </c>
      <c r="AC127">
        <f t="shared" si="172"/>
        <v>1</v>
      </c>
      <c r="AD127" t="str">
        <f t="shared" si="173"/>
        <v/>
      </c>
      <c r="AE127" t="str">
        <f t="shared" si="174"/>
        <v/>
      </c>
      <c r="AF127" t="str">
        <f t="shared" si="175"/>
        <v/>
      </c>
      <c r="AG127" t="str">
        <f t="shared" si="176"/>
        <v/>
      </c>
      <c r="AH127" t="str">
        <f t="shared" si="177"/>
        <v/>
      </c>
      <c r="AI127" t="str">
        <f t="shared" si="178"/>
        <v/>
      </c>
      <c r="AJ127" t="str">
        <f t="shared" si="179"/>
        <v/>
      </c>
      <c r="AK127" t="str">
        <f t="shared" si="180"/>
        <v/>
      </c>
      <c r="AL127" t="b">
        <f t="shared" si="181"/>
        <v>1</v>
      </c>
      <c r="AM127" t="b">
        <f t="shared" si="182"/>
        <v>0</v>
      </c>
      <c r="AN127" t="b">
        <f t="shared" si="183"/>
        <v>1</v>
      </c>
      <c r="AO127">
        <f t="shared" si="184"/>
        <v>5.4999999999999997E-3</v>
      </c>
      <c r="AP127" t="str">
        <f t="shared" si="185"/>
        <v/>
      </c>
      <c r="AQ127" t="str">
        <f t="shared" si="186"/>
        <v/>
      </c>
      <c r="AR127" t="str">
        <f t="shared" si="187"/>
        <v/>
      </c>
      <c r="AS127" t="str">
        <f t="shared" si="188"/>
        <v/>
      </c>
      <c r="AT127" t="str">
        <f t="shared" si="189"/>
        <v/>
      </c>
      <c r="AU127" t="str">
        <f t="shared" si="190"/>
        <v/>
      </c>
      <c r="AV127" t="str">
        <f t="shared" si="191"/>
        <v/>
      </c>
      <c r="AW127" t="str">
        <f t="shared" si="192"/>
        <v/>
      </c>
      <c r="AX127" t="str">
        <f t="shared" si="193"/>
        <v/>
      </c>
      <c r="AY127" t="str">
        <f t="shared" si="194"/>
        <v/>
      </c>
      <c r="AZ127" t="str">
        <f t="shared" si="195"/>
        <v/>
      </c>
      <c r="BA127" t="str">
        <f t="shared" si="196"/>
        <v/>
      </c>
      <c r="BB127" t="str">
        <f t="shared" si="197"/>
        <v/>
      </c>
      <c r="BC127" t="str">
        <f t="shared" si="198"/>
        <v/>
      </c>
      <c r="BD127" t="str">
        <f t="shared" si="199"/>
        <v/>
      </c>
      <c r="BE127" t="str">
        <f t="shared" si="200"/>
        <v/>
      </c>
      <c r="BF127" t="str">
        <f t="shared" si="201"/>
        <v/>
      </c>
      <c r="BG127" t="str">
        <f t="shared" si="202"/>
        <v/>
      </c>
      <c r="BH127" t="str">
        <f t="shared" si="203"/>
        <v/>
      </c>
      <c r="BI127" t="str">
        <f t="shared" si="204"/>
        <v/>
      </c>
      <c r="BJ127" t="str">
        <f t="shared" si="205"/>
        <v/>
      </c>
      <c r="BK127" t="str">
        <f t="shared" si="206"/>
        <v/>
      </c>
      <c r="BL127" t="str">
        <f t="shared" si="207"/>
        <v/>
      </c>
      <c r="BM127" t="str">
        <f t="shared" si="208"/>
        <v/>
      </c>
      <c r="BN127" t="str">
        <f t="shared" si="209"/>
        <v/>
      </c>
      <c r="BO127" t="str">
        <f t="shared" si="210"/>
        <v/>
      </c>
      <c r="BP127" t="str">
        <f t="shared" si="211"/>
        <v/>
      </c>
      <c r="BQ127" t="str">
        <f t="shared" si="212"/>
        <v/>
      </c>
      <c r="BR127" t="str">
        <f t="shared" si="213"/>
        <v/>
      </c>
      <c r="BS127" t="str">
        <f t="shared" si="214"/>
        <v/>
      </c>
      <c r="BT127" t="str">
        <f t="shared" si="215"/>
        <v/>
      </c>
      <c r="BU127" t="str">
        <f t="shared" si="216"/>
        <v/>
      </c>
      <c r="BV127" t="str">
        <f t="shared" si="217"/>
        <v/>
      </c>
      <c r="BW127" t="str">
        <f t="shared" si="218"/>
        <v/>
      </c>
      <c r="BX127" t="str">
        <f t="shared" si="219"/>
        <v/>
      </c>
      <c r="BY127" t="str">
        <f t="shared" si="220"/>
        <v/>
      </c>
      <c r="BZ127" t="str">
        <f t="shared" si="221"/>
        <v/>
      </c>
      <c r="CA127" t="str">
        <f t="shared" si="222"/>
        <v/>
      </c>
      <c r="CB127" t="str">
        <f t="shared" si="223"/>
        <v/>
      </c>
      <c r="CC127" t="str">
        <f t="shared" si="224"/>
        <v/>
      </c>
      <c r="CD127" t="str">
        <f t="shared" si="225"/>
        <v/>
      </c>
      <c r="CE127" t="str">
        <f t="shared" si="226"/>
        <v/>
      </c>
      <c r="CF127" t="str">
        <f t="shared" si="227"/>
        <v/>
      </c>
      <c r="CG127" t="str">
        <f t="shared" si="228"/>
        <v/>
      </c>
      <c r="CH127" t="str">
        <f t="shared" si="229"/>
        <v/>
      </c>
      <c r="CI127" t="str">
        <f t="shared" si="230"/>
        <v/>
      </c>
      <c r="CJ127" t="str">
        <f t="shared" si="231"/>
        <v/>
      </c>
      <c r="CK127" t="str">
        <f t="shared" si="232"/>
        <v/>
      </c>
      <c r="CL127" t="str">
        <f t="shared" si="233"/>
        <v/>
      </c>
      <c r="CM127" t="str">
        <f t="shared" si="234"/>
        <v/>
      </c>
      <c r="CN127" t="str">
        <f t="shared" si="235"/>
        <v/>
      </c>
      <c r="CO127" t="str">
        <f t="shared" si="236"/>
        <v/>
      </c>
      <c r="CP127" t="str">
        <f t="shared" si="237"/>
        <v/>
      </c>
      <c r="CQ127" t="str">
        <f t="shared" si="238"/>
        <v/>
      </c>
      <c r="CR127" t="str">
        <f t="shared" si="239"/>
        <v/>
      </c>
      <c r="CS127" t="str">
        <f t="shared" si="240"/>
        <v/>
      </c>
      <c r="CT127" t="str">
        <f t="shared" si="241"/>
        <v/>
      </c>
      <c r="CU127" t="str">
        <f t="shared" si="242"/>
        <v/>
      </c>
      <c r="CV127" t="str">
        <f t="shared" si="243"/>
        <v/>
      </c>
      <c r="CW127" t="str">
        <f t="shared" si="244"/>
        <v/>
      </c>
      <c r="CX127" t="str">
        <f t="shared" si="245"/>
        <v/>
      </c>
      <c r="CY127" t="str">
        <f t="shared" si="246"/>
        <v/>
      </c>
      <c r="CZ127" t="str">
        <f t="shared" si="247"/>
        <v/>
      </c>
      <c r="DA127" t="str">
        <f t="shared" si="248"/>
        <v/>
      </c>
      <c r="DB127" t="str">
        <f t="shared" si="249"/>
        <v/>
      </c>
      <c r="DC127" t="str">
        <f t="shared" si="250"/>
        <v/>
      </c>
      <c r="DD127" t="str">
        <f t="shared" si="251"/>
        <v/>
      </c>
      <c r="DE127" t="str">
        <f t="shared" si="252"/>
        <v/>
      </c>
      <c r="DF127" t="b">
        <f t="shared" si="253"/>
        <v>1</v>
      </c>
      <c r="DG127" t="b">
        <f t="shared" si="254"/>
        <v>1</v>
      </c>
      <c r="DH127" t="b">
        <f t="shared" si="255"/>
        <v>1</v>
      </c>
      <c r="DI127">
        <f t="shared" si="256"/>
        <v>2.5000000000000001E-4</v>
      </c>
      <c r="DJ127" t="str">
        <f t="shared" si="257"/>
        <v/>
      </c>
      <c r="DK127" t="str">
        <f t="shared" si="258"/>
        <v/>
      </c>
      <c r="DL127" t="str">
        <f t="shared" si="259"/>
        <v/>
      </c>
      <c r="DM127" t="str">
        <f t="shared" si="260"/>
        <v/>
      </c>
      <c r="DN127" t="str">
        <f t="shared" si="261"/>
        <v/>
      </c>
      <c r="DO127" t="str">
        <f t="shared" si="262"/>
        <v/>
      </c>
      <c r="DP127" t="str">
        <f t="shared" si="263"/>
        <v/>
      </c>
      <c r="DQ127" t="str">
        <f t="shared" si="264"/>
        <v/>
      </c>
      <c r="DR127" t="str">
        <f t="shared" si="265"/>
        <v/>
      </c>
      <c r="DS127" t="str">
        <f t="shared" si="266"/>
        <v/>
      </c>
      <c r="DT127" t="str">
        <f t="shared" si="267"/>
        <v/>
      </c>
      <c r="DU127" t="str">
        <f t="shared" si="268"/>
        <v/>
      </c>
      <c r="DV127" t="str">
        <f t="shared" si="269"/>
        <v/>
      </c>
      <c r="DW127" t="str">
        <f t="shared" si="270"/>
        <v/>
      </c>
      <c r="DX127" t="str">
        <f t="shared" si="271"/>
        <v/>
      </c>
      <c r="DY127" t="str">
        <f t="shared" si="272"/>
        <v/>
      </c>
      <c r="EA127" t="str">
        <f t="shared" si="273"/>
        <v/>
      </c>
      <c r="EB127" t="str">
        <f t="shared" si="274"/>
        <v/>
      </c>
      <c r="EC127" t="str">
        <f t="shared" si="275"/>
        <v/>
      </c>
      <c r="ED127" t="str">
        <f t="shared" si="276"/>
        <v/>
      </c>
      <c r="EE127" t="str">
        <f t="shared" si="277"/>
        <v/>
      </c>
      <c r="EF127" t="str">
        <f t="shared" si="278"/>
        <v/>
      </c>
      <c r="EG127" t="str">
        <f t="shared" si="279"/>
        <v/>
      </c>
      <c r="EH127" t="str">
        <f t="shared" si="280"/>
        <v/>
      </c>
      <c r="EI127" t="str">
        <f t="shared" si="281"/>
        <v/>
      </c>
      <c r="EJ127" t="str">
        <f t="shared" si="282"/>
        <v/>
      </c>
      <c r="EK127" t="str">
        <f t="shared" si="283"/>
        <v/>
      </c>
      <c r="EL127" t="str">
        <f t="shared" si="284"/>
        <v/>
      </c>
      <c r="EM127" t="str">
        <f t="shared" si="285"/>
        <v/>
      </c>
      <c r="EN127" t="str">
        <f t="shared" si="286"/>
        <v/>
      </c>
      <c r="EO127" t="str">
        <f t="shared" si="287"/>
        <v/>
      </c>
      <c r="EP127" t="str">
        <f t="shared" si="288"/>
        <v/>
      </c>
      <c r="ER127" t="str">
        <f t="shared" si="289"/>
        <v>25A-001.07.05.06.01.A.03Keren 81-100% functieverlies</v>
      </c>
      <c r="ES127" t="s">
        <v>10786</v>
      </c>
      <c r="ET127" t="b">
        <v>1</v>
      </c>
      <c r="EU127" t="s">
        <v>85</v>
      </c>
      <c r="EV127" t="b">
        <v>0</v>
      </c>
      <c r="EW127" t="b">
        <v>0</v>
      </c>
      <c r="EX127">
        <v>0.01</v>
      </c>
      <c r="EZ127">
        <v>0</v>
      </c>
      <c r="FA127">
        <v>0</v>
      </c>
      <c r="FC127">
        <v>100</v>
      </c>
      <c r="FD127">
        <v>3</v>
      </c>
      <c r="FF127">
        <v>0</v>
      </c>
      <c r="FG127">
        <v>0</v>
      </c>
      <c r="FI127">
        <v>0</v>
      </c>
      <c r="FJ127">
        <v>4380</v>
      </c>
      <c r="FL127">
        <v>2.6869999999999998</v>
      </c>
      <c r="FM127">
        <v>0.2883</v>
      </c>
      <c r="FO127" t="s">
        <v>8874</v>
      </c>
    </row>
    <row r="128" spans="1:171" x14ac:dyDescent="0.25">
      <c r="A128" t="s">
        <v>6935</v>
      </c>
      <c r="B128" t="str">
        <f t="shared" si="145"/>
        <v/>
      </c>
      <c r="C128" t="str">
        <f t="shared" si="146"/>
        <v/>
      </c>
      <c r="D128" t="str">
        <f t="shared" si="147"/>
        <v/>
      </c>
      <c r="E128" t="str">
        <f t="shared" si="148"/>
        <v/>
      </c>
      <c r="F128" t="str">
        <f t="shared" si="149"/>
        <v/>
      </c>
      <c r="G128" t="str">
        <f t="shared" si="150"/>
        <v/>
      </c>
      <c r="H128" t="str">
        <f t="shared" si="151"/>
        <v/>
      </c>
      <c r="I128" t="str">
        <f t="shared" si="152"/>
        <v/>
      </c>
      <c r="J128" t="str">
        <f t="shared" si="153"/>
        <v/>
      </c>
      <c r="K128" t="str">
        <f t="shared" si="154"/>
        <v/>
      </c>
      <c r="L128" t="str">
        <f t="shared" si="155"/>
        <v/>
      </c>
      <c r="M128" t="str">
        <f t="shared" si="156"/>
        <v/>
      </c>
      <c r="N128" t="str">
        <f t="shared" si="157"/>
        <v/>
      </c>
      <c r="O128" t="str">
        <f t="shared" si="158"/>
        <v/>
      </c>
      <c r="P128" t="str">
        <f t="shared" si="159"/>
        <v/>
      </c>
      <c r="Q128" t="str">
        <f t="shared" si="160"/>
        <v/>
      </c>
      <c r="R128" t="str">
        <f t="shared" si="161"/>
        <v/>
      </c>
      <c r="S128" t="str">
        <f t="shared" si="162"/>
        <v/>
      </c>
      <c r="T128" t="str">
        <f t="shared" si="163"/>
        <v/>
      </c>
      <c r="U128" t="str">
        <f t="shared" si="164"/>
        <v/>
      </c>
      <c r="V128" t="str">
        <f t="shared" si="165"/>
        <v/>
      </c>
      <c r="W128" t="str">
        <f t="shared" si="166"/>
        <v/>
      </c>
      <c r="X128" t="str">
        <f t="shared" si="167"/>
        <v/>
      </c>
      <c r="Y128" t="str">
        <f t="shared" si="168"/>
        <v/>
      </c>
      <c r="Z128" t="str">
        <f t="shared" si="169"/>
        <v/>
      </c>
      <c r="AA128" t="str">
        <f t="shared" si="170"/>
        <v/>
      </c>
      <c r="AB128" t="str">
        <f t="shared" si="171"/>
        <v/>
      </c>
      <c r="AC128" t="str">
        <f t="shared" si="172"/>
        <v/>
      </c>
      <c r="AD128" t="str">
        <f t="shared" si="173"/>
        <v/>
      </c>
      <c r="AE128" t="str">
        <f t="shared" si="174"/>
        <v/>
      </c>
      <c r="AF128" t="str">
        <f t="shared" si="175"/>
        <v/>
      </c>
      <c r="AG128" t="str">
        <f t="shared" si="176"/>
        <v/>
      </c>
      <c r="AH128" t="str">
        <f t="shared" si="177"/>
        <v/>
      </c>
      <c r="AI128" t="str">
        <f t="shared" si="178"/>
        <v/>
      </c>
      <c r="AJ128" t="str">
        <f t="shared" si="179"/>
        <v/>
      </c>
      <c r="AK128" t="str">
        <f t="shared" si="180"/>
        <v/>
      </c>
      <c r="AL128" t="b">
        <f t="shared" si="181"/>
        <v>1</v>
      </c>
      <c r="AM128" t="b">
        <f t="shared" si="182"/>
        <v>1</v>
      </c>
      <c r="AN128" t="b">
        <f t="shared" si="183"/>
        <v>1</v>
      </c>
      <c r="AO128">
        <f t="shared" si="184"/>
        <v>0.05</v>
      </c>
      <c r="AP128" t="str">
        <f t="shared" si="185"/>
        <v/>
      </c>
      <c r="AQ128" t="str">
        <f t="shared" si="186"/>
        <v/>
      </c>
      <c r="AR128" t="str">
        <f t="shared" si="187"/>
        <v/>
      </c>
      <c r="AS128" t="str">
        <f t="shared" si="188"/>
        <v/>
      </c>
      <c r="AT128" t="str">
        <f t="shared" si="189"/>
        <v/>
      </c>
      <c r="AU128" t="str">
        <f t="shared" si="190"/>
        <v/>
      </c>
      <c r="AV128" t="str">
        <f t="shared" si="191"/>
        <v/>
      </c>
      <c r="AW128" t="str">
        <f t="shared" si="192"/>
        <v/>
      </c>
      <c r="AX128" t="str">
        <f t="shared" si="193"/>
        <v/>
      </c>
      <c r="AY128" t="str">
        <f t="shared" si="194"/>
        <v/>
      </c>
      <c r="AZ128" t="str">
        <f t="shared" si="195"/>
        <v/>
      </c>
      <c r="BA128" t="str">
        <f t="shared" si="196"/>
        <v/>
      </c>
      <c r="BB128" t="str">
        <f t="shared" si="197"/>
        <v/>
      </c>
      <c r="BC128" t="str">
        <f t="shared" si="198"/>
        <v/>
      </c>
      <c r="BD128" t="str">
        <f t="shared" si="199"/>
        <v/>
      </c>
      <c r="BE128" t="str">
        <f t="shared" si="200"/>
        <v/>
      </c>
      <c r="BF128" t="b">
        <f t="shared" si="201"/>
        <v>1</v>
      </c>
      <c r="BG128" t="b">
        <f t="shared" si="202"/>
        <v>0</v>
      </c>
      <c r="BH128" t="b">
        <f t="shared" si="203"/>
        <v>0</v>
      </c>
      <c r="BI128">
        <f t="shared" si="204"/>
        <v>0.01</v>
      </c>
      <c r="BJ128" t="str">
        <f t="shared" si="205"/>
        <v/>
      </c>
      <c r="BK128" t="str">
        <f t="shared" si="206"/>
        <v/>
      </c>
      <c r="BL128" t="str">
        <f t="shared" si="207"/>
        <v/>
      </c>
      <c r="BM128" t="str">
        <f t="shared" si="208"/>
        <v/>
      </c>
      <c r="BN128" t="str">
        <f t="shared" si="209"/>
        <v/>
      </c>
      <c r="BO128" t="str">
        <f t="shared" si="210"/>
        <v/>
      </c>
      <c r="BP128" t="str">
        <f t="shared" si="211"/>
        <v/>
      </c>
      <c r="BQ128" t="str">
        <f t="shared" si="212"/>
        <v/>
      </c>
      <c r="BR128" t="str">
        <f t="shared" si="213"/>
        <v/>
      </c>
      <c r="BS128" t="str">
        <f t="shared" si="214"/>
        <v/>
      </c>
      <c r="BT128" t="str">
        <f t="shared" si="215"/>
        <v/>
      </c>
      <c r="BU128" t="str">
        <f t="shared" si="216"/>
        <v/>
      </c>
      <c r="BV128" t="str">
        <f t="shared" si="217"/>
        <v/>
      </c>
      <c r="BW128" t="str">
        <f t="shared" si="218"/>
        <v/>
      </c>
      <c r="BX128" t="str">
        <f t="shared" si="219"/>
        <v/>
      </c>
      <c r="BY128" t="str">
        <f t="shared" si="220"/>
        <v/>
      </c>
      <c r="BZ128" t="str">
        <f t="shared" si="221"/>
        <v/>
      </c>
      <c r="CA128" t="str">
        <f t="shared" si="222"/>
        <v/>
      </c>
      <c r="CB128" t="str">
        <f t="shared" si="223"/>
        <v/>
      </c>
      <c r="CC128" t="str">
        <f t="shared" si="224"/>
        <v/>
      </c>
      <c r="CD128" t="str">
        <f t="shared" si="225"/>
        <v/>
      </c>
      <c r="CE128" t="str">
        <f t="shared" si="226"/>
        <v/>
      </c>
      <c r="CF128" t="str">
        <f t="shared" si="227"/>
        <v/>
      </c>
      <c r="CG128" t="str">
        <f t="shared" si="228"/>
        <v/>
      </c>
      <c r="CH128" t="str">
        <f t="shared" si="229"/>
        <v/>
      </c>
      <c r="CI128" t="str">
        <f t="shared" si="230"/>
        <v/>
      </c>
      <c r="CJ128" t="str">
        <f t="shared" si="231"/>
        <v/>
      </c>
      <c r="CK128" t="str">
        <f t="shared" si="232"/>
        <v/>
      </c>
      <c r="CL128" t="str">
        <f t="shared" si="233"/>
        <v/>
      </c>
      <c r="CM128" t="str">
        <f t="shared" si="234"/>
        <v/>
      </c>
      <c r="CN128" t="str">
        <f t="shared" si="235"/>
        <v/>
      </c>
      <c r="CO128" t="str">
        <f t="shared" si="236"/>
        <v/>
      </c>
      <c r="CP128" t="str">
        <f t="shared" si="237"/>
        <v/>
      </c>
      <c r="CQ128" t="str">
        <f t="shared" si="238"/>
        <v/>
      </c>
      <c r="CR128" t="str">
        <f t="shared" si="239"/>
        <v/>
      </c>
      <c r="CS128" t="str">
        <f t="shared" si="240"/>
        <v/>
      </c>
      <c r="CT128" t="str">
        <f t="shared" si="241"/>
        <v/>
      </c>
      <c r="CU128" t="str">
        <f t="shared" si="242"/>
        <v/>
      </c>
      <c r="CV128" t="str">
        <f t="shared" si="243"/>
        <v/>
      </c>
      <c r="CW128" t="str">
        <f t="shared" si="244"/>
        <v/>
      </c>
      <c r="CX128" t="str">
        <f t="shared" si="245"/>
        <v/>
      </c>
      <c r="CY128" t="str">
        <f t="shared" si="246"/>
        <v/>
      </c>
      <c r="CZ128" t="str">
        <f t="shared" si="247"/>
        <v/>
      </c>
      <c r="DA128" t="str">
        <f t="shared" si="248"/>
        <v/>
      </c>
      <c r="DB128" t="str">
        <f t="shared" si="249"/>
        <v/>
      </c>
      <c r="DC128" t="str">
        <f t="shared" si="250"/>
        <v/>
      </c>
      <c r="DD128" t="str">
        <f t="shared" si="251"/>
        <v/>
      </c>
      <c r="DE128" t="str">
        <f t="shared" si="252"/>
        <v/>
      </c>
      <c r="DF128" t="b">
        <f t="shared" si="253"/>
        <v>1</v>
      </c>
      <c r="DG128" t="b">
        <f t="shared" si="254"/>
        <v>1</v>
      </c>
      <c r="DH128" t="b">
        <f t="shared" si="255"/>
        <v>1</v>
      </c>
      <c r="DI128">
        <f t="shared" si="256"/>
        <v>2.5000000000000001E-4</v>
      </c>
      <c r="DJ128" t="str">
        <f t="shared" si="257"/>
        <v/>
      </c>
      <c r="DK128" t="str">
        <f t="shared" si="258"/>
        <v/>
      </c>
      <c r="DL128" t="str">
        <f t="shared" si="259"/>
        <v/>
      </c>
      <c r="DM128" t="str">
        <f t="shared" si="260"/>
        <v/>
      </c>
      <c r="DN128" t="str">
        <f t="shared" si="261"/>
        <v/>
      </c>
      <c r="DO128" t="str">
        <f t="shared" si="262"/>
        <v/>
      </c>
      <c r="DP128" t="str">
        <f t="shared" si="263"/>
        <v/>
      </c>
      <c r="DQ128" t="str">
        <f t="shared" si="264"/>
        <v/>
      </c>
      <c r="DR128" t="str">
        <f t="shared" si="265"/>
        <v/>
      </c>
      <c r="DS128" t="str">
        <f t="shared" si="266"/>
        <v/>
      </c>
      <c r="DT128" t="str">
        <f t="shared" si="267"/>
        <v/>
      </c>
      <c r="DU128" t="str">
        <f t="shared" si="268"/>
        <v/>
      </c>
      <c r="DV128" t="str">
        <f t="shared" si="269"/>
        <v/>
      </c>
      <c r="DW128" t="str">
        <f t="shared" si="270"/>
        <v/>
      </c>
      <c r="DX128" t="str">
        <f t="shared" si="271"/>
        <v/>
      </c>
      <c r="DY128" t="str">
        <f t="shared" si="272"/>
        <v/>
      </c>
      <c r="EA128" t="str">
        <f t="shared" si="273"/>
        <v/>
      </c>
      <c r="EB128" t="str">
        <f t="shared" si="274"/>
        <v/>
      </c>
      <c r="EC128" t="str">
        <f t="shared" si="275"/>
        <v/>
      </c>
      <c r="ED128" t="str">
        <f t="shared" si="276"/>
        <v/>
      </c>
      <c r="EE128" t="str">
        <f t="shared" si="277"/>
        <v/>
      </c>
      <c r="EF128" t="str">
        <f t="shared" si="278"/>
        <v/>
      </c>
      <c r="EG128" t="str">
        <f t="shared" si="279"/>
        <v/>
      </c>
      <c r="EH128" t="str">
        <f t="shared" si="280"/>
        <v/>
      </c>
      <c r="EI128" t="str">
        <f t="shared" si="281"/>
        <v/>
      </c>
      <c r="EJ128" t="str">
        <f t="shared" si="282"/>
        <v/>
      </c>
      <c r="EK128" t="str">
        <f t="shared" si="283"/>
        <v/>
      </c>
      <c r="EL128" t="str">
        <f t="shared" si="284"/>
        <v/>
      </c>
      <c r="EM128" t="str">
        <f t="shared" si="285"/>
        <v/>
      </c>
      <c r="EN128" t="str">
        <f t="shared" si="286"/>
        <v/>
      </c>
      <c r="EO128" t="str">
        <f t="shared" si="287"/>
        <v/>
      </c>
      <c r="EP128" t="str">
        <f t="shared" si="288"/>
        <v/>
      </c>
      <c r="ER128" t="str">
        <f t="shared" si="289"/>
        <v>25A-001.07.05.06.01.A.03VGM - Effect 3</v>
      </c>
      <c r="ES128" t="s">
        <v>10786</v>
      </c>
      <c r="ET128" t="b">
        <v>1</v>
      </c>
      <c r="EU128" t="s">
        <v>79</v>
      </c>
      <c r="EV128" t="b">
        <v>0</v>
      </c>
      <c r="EW128" t="b">
        <v>0</v>
      </c>
      <c r="EX128">
        <v>0.1</v>
      </c>
      <c r="EZ128">
        <v>0</v>
      </c>
      <c r="FA128">
        <v>0</v>
      </c>
      <c r="FC128">
        <v>100</v>
      </c>
      <c r="FD128">
        <v>3</v>
      </c>
      <c r="FF128">
        <v>0</v>
      </c>
      <c r="FG128">
        <v>0</v>
      </c>
      <c r="FI128">
        <v>0</v>
      </c>
      <c r="FJ128">
        <v>480</v>
      </c>
      <c r="FL128">
        <v>2.6869999999999998</v>
      </c>
      <c r="FM128">
        <v>0.29509999999999997</v>
      </c>
      <c r="FO128" t="s">
        <v>8886</v>
      </c>
    </row>
    <row r="129" spans="1:171" x14ac:dyDescent="0.25">
      <c r="A129" t="s">
        <v>6934</v>
      </c>
      <c r="B129" t="str">
        <f t="shared" si="145"/>
        <v/>
      </c>
      <c r="C129" t="str">
        <f t="shared" si="146"/>
        <v/>
      </c>
      <c r="D129" t="str">
        <f t="shared" si="147"/>
        <v/>
      </c>
      <c r="E129" t="str">
        <f t="shared" si="148"/>
        <v/>
      </c>
      <c r="F129" t="str">
        <f t="shared" si="149"/>
        <v/>
      </c>
      <c r="G129" t="str">
        <f t="shared" si="150"/>
        <v/>
      </c>
      <c r="H129" t="str">
        <f t="shared" si="151"/>
        <v/>
      </c>
      <c r="I129" t="str">
        <f t="shared" si="152"/>
        <v/>
      </c>
      <c r="J129" t="str">
        <f t="shared" si="153"/>
        <v/>
      </c>
      <c r="K129" t="str">
        <f t="shared" si="154"/>
        <v/>
      </c>
      <c r="L129" t="str">
        <f t="shared" si="155"/>
        <v/>
      </c>
      <c r="M129" t="str">
        <f t="shared" si="156"/>
        <v/>
      </c>
      <c r="N129" t="str">
        <f t="shared" si="157"/>
        <v/>
      </c>
      <c r="O129" t="str">
        <f t="shared" si="158"/>
        <v/>
      </c>
      <c r="P129" t="str">
        <f t="shared" si="159"/>
        <v/>
      </c>
      <c r="Q129" t="str">
        <f t="shared" si="160"/>
        <v/>
      </c>
      <c r="R129" t="str">
        <f t="shared" si="161"/>
        <v/>
      </c>
      <c r="S129" t="str">
        <f t="shared" si="162"/>
        <v/>
      </c>
      <c r="T129" t="str">
        <f t="shared" si="163"/>
        <v/>
      </c>
      <c r="U129" t="str">
        <f t="shared" si="164"/>
        <v/>
      </c>
      <c r="V129" t="str">
        <f t="shared" si="165"/>
        <v/>
      </c>
      <c r="W129" t="str">
        <f t="shared" si="166"/>
        <v/>
      </c>
      <c r="X129" t="str">
        <f t="shared" si="167"/>
        <v/>
      </c>
      <c r="Y129" t="str">
        <f t="shared" si="168"/>
        <v/>
      </c>
      <c r="Z129" t="str">
        <f t="shared" si="169"/>
        <v/>
      </c>
      <c r="AA129" t="str">
        <f t="shared" si="170"/>
        <v/>
      </c>
      <c r="AB129" t="str">
        <f t="shared" si="171"/>
        <v/>
      </c>
      <c r="AC129" t="str">
        <f t="shared" si="172"/>
        <v/>
      </c>
      <c r="AD129" t="str">
        <f t="shared" si="173"/>
        <v/>
      </c>
      <c r="AE129" t="str">
        <f t="shared" si="174"/>
        <v/>
      </c>
      <c r="AF129" t="str">
        <f t="shared" si="175"/>
        <v/>
      </c>
      <c r="AG129" t="str">
        <f t="shared" si="176"/>
        <v/>
      </c>
      <c r="AH129" t="str">
        <f t="shared" si="177"/>
        <v/>
      </c>
      <c r="AI129" t="str">
        <f t="shared" si="178"/>
        <v/>
      </c>
      <c r="AJ129" t="str">
        <f t="shared" si="179"/>
        <v/>
      </c>
      <c r="AK129" t="str">
        <f t="shared" si="180"/>
        <v/>
      </c>
      <c r="AL129" t="b">
        <f t="shared" si="181"/>
        <v>1</v>
      </c>
      <c r="AM129" t="b">
        <f t="shared" si="182"/>
        <v>1</v>
      </c>
      <c r="AN129" t="b">
        <f t="shared" si="183"/>
        <v>1</v>
      </c>
      <c r="AO129">
        <f t="shared" si="184"/>
        <v>0.05</v>
      </c>
      <c r="AP129" t="str">
        <f t="shared" si="185"/>
        <v/>
      </c>
      <c r="AQ129" t="str">
        <f t="shared" si="186"/>
        <v/>
      </c>
      <c r="AR129" t="str">
        <f t="shared" si="187"/>
        <v/>
      </c>
      <c r="AS129" t="str">
        <f t="shared" si="188"/>
        <v/>
      </c>
      <c r="AT129" t="str">
        <f t="shared" si="189"/>
        <v/>
      </c>
      <c r="AU129" t="str">
        <f t="shared" si="190"/>
        <v/>
      </c>
      <c r="AV129" t="str">
        <f t="shared" si="191"/>
        <v/>
      </c>
      <c r="AW129" t="str">
        <f t="shared" si="192"/>
        <v/>
      </c>
      <c r="AX129" t="str">
        <f t="shared" si="193"/>
        <v/>
      </c>
      <c r="AY129" t="str">
        <f t="shared" si="194"/>
        <v/>
      </c>
      <c r="AZ129" t="str">
        <f t="shared" si="195"/>
        <v/>
      </c>
      <c r="BA129" t="str">
        <f t="shared" si="196"/>
        <v/>
      </c>
      <c r="BB129" t="str">
        <f t="shared" si="197"/>
        <v/>
      </c>
      <c r="BC129" t="str">
        <f t="shared" si="198"/>
        <v/>
      </c>
      <c r="BD129" t="str">
        <f t="shared" si="199"/>
        <v/>
      </c>
      <c r="BE129" t="str">
        <f t="shared" si="200"/>
        <v/>
      </c>
      <c r="BF129" t="b">
        <f t="shared" si="201"/>
        <v>1</v>
      </c>
      <c r="BG129" t="b">
        <f t="shared" si="202"/>
        <v>0</v>
      </c>
      <c r="BH129" t="b">
        <f t="shared" si="203"/>
        <v>0</v>
      </c>
      <c r="BI129">
        <f t="shared" si="204"/>
        <v>0.01</v>
      </c>
      <c r="BJ129" t="str">
        <f t="shared" si="205"/>
        <v/>
      </c>
      <c r="BK129" t="str">
        <f t="shared" si="206"/>
        <v/>
      </c>
      <c r="BL129" t="str">
        <f t="shared" si="207"/>
        <v/>
      </c>
      <c r="BM129" t="str">
        <f t="shared" si="208"/>
        <v/>
      </c>
      <c r="BN129" t="str">
        <f t="shared" si="209"/>
        <v/>
      </c>
      <c r="BO129" t="str">
        <f t="shared" si="210"/>
        <v/>
      </c>
      <c r="BP129" t="str">
        <f t="shared" si="211"/>
        <v/>
      </c>
      <c r="BQ129" t="str">
        <f t="shared" si="212"/>
        <v/>
      </c>
      <c r="BR129" t="str">
        <f t="shared" si="213"/>
        <v/>
      </c>
      <c r="BS129" t="str">
        <f t="shared" si="214"/>
        <v/>
      </c>
      <c r="BT129" t="str">
        <f t="shared" si="215"/>
        <v/>
      </c>
      <c r="BU129" t="str">
        <f t="shared" si="216"/>
        <v/>
      </c>
      <c r="BV129" t="str">
        <f t="shared" si="217"/>
        <v/>
      </c>
      <c r="BW129" t="str">
        <f t="shared" si="218"/>
        <v/>
      </c>
      <c r="BX129" t="str">
        <f t="shared" si="219"/>
        <v/>
      </c>
      <c r="BY129" t="str">
        <f t="shared" si="220"/>
        <v/>
      </c>
      <c r="BZ129" t="str">
        <f t="shared" si="221"/>
        <v/>
      </c>
      <c r="CA129" t="str">
        <f t="shared" si="222"/>
        <v/>
      </c>
      <c r="CB129" t="str">
        <f t="shared" si="223"/>
        <v/>
      </c>
      <c r="CC129" t="str">
        <f t="shared" si="224"/>
        <v/>
      </c>
      <c r="CD129" t="str">
        <f t="shared" si="225"/>
        <v/>
      </c>
      <c r="CE129" t="str">
        <f t="shared" si="226"/>
        <v/>
      </c>
      <c r="CF129" t="str">
        <f t="shared" si="227"/>
        <v/>
      </c>
      <c r="CG129" t="str">
        <f t="shared" si="228"/>
        <v/>
      </c>
      <c r="CH129" t="str">
        <f t="shared" si="229"/>
        <v/>
      </c>
      <c r="CI129" t="str">
        <f t="shared" si="230"/>
        <v/>
      </c>
      <c r="CJ129" t="str">
        <f t="shared" si="231"/>
        <v/>
      </c>
      <c r="CK129" t="str">
        <f t="shared" si="232"/>
        <v/>
      </c>
      <c r="CL129" t="str">
        <f t="shared" si="233"/>
        <v/>
      </c>
      <c r="CM129" t="str">
        <f t="shared" si="234"/>
        <v/>
      </c>
      <c r="CN129" t="str">
        <f t="shared" si="235"/>
        <v/>
      </c>
      <c r="CO129" t="str">
        <f t="shared" si="236"/>
        <v/>
      </c>
      <c r="CP129" t="str">
        <f t="shared" si="237"/>
        <v/>
      </c>
      <c r="CQ129" t="str">
        <f t="shared" si="238"/>
        <v/>
      </c>
      <c r="CR129" t="str">
        <f t="shared" si="239"/>
        <v/>
      </c>
      <c r="CS129" t="str">
        <f t="shared" si="240"/>
        <v/>
      </c>
      <c r="CT129" t="str">
        <f t="shared" si="241"/>
        <v/>
      </c>
      <c r="CU129" t="str">
        <f t="shared" si="242"/>
        <v/>
      </c>
      <c r="CV129" t="str">
        <f t="shared" si="243"/>
        <v/>
      </c>
      <c r="CW129" t="str">
        <f t="shared" si="244"/>
        <v/>
      </c>
      <c r="CX129" t="str">
        <f t="shared" si="245"/>
        <v/>
      </c>
      <c r="CY129" t="str">
        <f t="shared" si="246"/>
        <v/>
      </c>
      <c r="CZ129" t="str">
        <f t="shared" si="247"/>
        <v/>
      </c>
      <c r="DA129" t="str">
        <f t="shared" si="248"/>
        <v/>
      </c>
      <c r="DB129" t="str">
        <f t="shared" si="249"/>
        <v/>
      </c>
      <c r="DC129" t="str">
        <f t="shared" si="250"/>
        <v/>
      </c>
      <c r="DD129" t="str">
        <f t="shared" si="251"/>
        <v/>
      </c>
      <c r="DE129" t="str">
        <f t="shared" si="252"/>
        <v/>
      </c>
      <c r="DF129" t="b">
        <f t="shared" si="253"/>
        <v>1</v>
      </c>
      <c r="DG129" t="b">
        <f t="shared" si="254"/>
        <v>1</v>
      </c>
      <c r="DH129" t="b">
        <f t="shared" si="255"/>
        <v>1</v>
      </c>
      <c r="DI129">
        <f t="shared" si="256"/>
        <v>2.5000000000000001E-4</v>
      </c>
      <c r="DJ129" t="str">
        <f t="shared" si="257"/>
        <v/>
      </c>
      <c r="DK129" t="str">
        <f t="shared" si="258"/>
        <v/>
      </c>
      <c r="DL129" t="str">
        <f t="shared" si="259"/>
        <v/>
      </c>
      <c r="DM129" t="str">
        <f t="shared" si="260"/>
        <v/>
      </c>
      <c r="DN129" t="str">
        <f t="shared" si="261"/>
        <v/>
      </c>
      <c r="DO129" t="str">
        <f t="shared" si="262"/>
        <v/>
      </c>
      <c r="DP129" t="str">
        <f t="shared" si="263"/>
        <v/>
      </c>
      <c r="DQ129" t="str">
        <f t="shared" si="264"/>
        <v/>
      </c>
      <c r="DR129" t="str">
        <f t="shared" si="265"/>
        <v/>
      </c>
      <c r="DS129" t="str">
        <f t="shared" si="266"/>
        <v/>
      </c>
      <c r="DT129" t="str">
        <f t="shared" si="267"/>
        <v/>
      </c>
      <c r="DU129" t="str">
        <f t="shared" si="268"/>
        <v/>
      </c>
      <c r="DV129" t="str">
        <f t="shared" si="269"/>
        <v/>
      </c>
      <c r="DW129" t="str">
        <f t="shared" si="270"/>
        <v/>
      </c>
      <c r="DX129" t="str">
        <f t="shared" si="271"/>
        <v/>
      </c>
      <c r="DY129" t="str">
        <f t="shared" si="272"/>
        <v/>
      </c>
      <c r="EA129" t="str">
        <f t="shared" si="273"/>
        <v/>
      </c>
      <c r="EB129" t="str">
        <f t="shared" si="274"/>
        <v/>
      </c>
      <c r="EC129" t="str">
        <f t="shared" si="275"/>
        <v/>
      </c>
      <c r="ED129" t="str">
        <f t="shared" si="276"/>
        <v/>
      </c>
      <c r="EE129" t="str">
        <f t="shared" si="277"/>
        <v/>
      </c>
      <c r="EF129" t="str">
        <f t="shared" si="278"/>
        <v/>
      </c>
      <c r="EG129" t="str">
        <f t="shared" si="279"/>
        <v/>
      </c>
      <c r="EH129" t="str">
        <f t="shared" si="280"/>
        <v/>
      </c>
      <c r="EI129" t="str">
        <f t="shared" si="281"/>
        <v/>
      </c>
      <c r="EJ129" t="str">
        <f t="shared" si="282"/>
        <v/>
      </c>
      <c r="EK129" t="str">
        <f t="shared" si="283"/>
        <v/>
      </c>
      <c r="EL129" t="str">
        <f t="shared" si="284"/>
        <v/>
      </c>
      <c r="EM129" t="str">
        <f t="shared" si="285"/>
        <v/>
      </c>
      <c r="EN129" t="str">
        <f t="shared" si="286"/>
        <v/>
      </c>
      <c r="EO129" t="str">
        <f t="shared" si="287"/>
        <v/>
      </c>
      <c r="EP129" t="str">
        <f t="shared" si="288"/>
        <v/>
      </c>
      <c r="ER129" t="str">
        <f t="shared" si="289"/>
        <v>25A-001.07.05.06.01.A.03Spuien 0-20% functieverlies</v>
      </c>
      <c r="ES129" t="s">
        <v>10786</v>
      </c>
      <c r="ET129" t="b">
        <v>1</v>
      </c>
      <c r="EU129" t="s">
        <v>89</v>
      </c>
      <c r="EV129" t="b">
        <v>0</v>
      </c>
      <c r="EW129" t="b">
        <v>0</v>
      </c>
      <c r="EX129">
        <v>1</v>
      </c>
      <c r="EZ129">
        <v>0</v>
      </c>
      <c r="FA129">
        <v>0</v>
      </c>
      <c r="FC129">
        <v>100</v>
      </c>
      <c r="FD129">
        <v>3</v>
      </c>
      <c r="FF129">
        <v>0</v>
      </c>
      <c r="FG129">
        <v>0</v>
      </c>
      <c r="FI129">
        <v>0</v>
      </c>
      <c r="FJ129">
        <v>480</v>
      </c>
      <c r="FL129">
        <v>2.6869999999999998</v>
      </c>
      <c r="FM129">
        <v>0.29509999999999997</v>
      </c>
      <c r="FO129" t="s">
        <v>89</v>
      </c>
    </row>
    <row r="130" spans="1:171" x14ac:dyDescent="0.25">
      <c r="A130" t="s">
        <v>6933</v>
      </c>
      <c r="B130" t="str">
        <f t="shared" si="145"/>
        <v/>
      </c>
      <c r="C130" t="str">
        <f t="shared" si="146"/>
        <v/>
      </c>
      <c r="D130" t="str">
        <f t="shared" si="147"/>
        <v/>
      </c>
      <c r="E130" t="str">
        <f t="shared" si="148"/>
        <v/>
      </c>
      <c r="F130" t="str">
        <f t="shared" si="149"/>
        <v/>
      </c>
      <c r="G130" t="str">
        <f t="shared" si="150"/>
        <v/>
      </c>
      <c r="H130" t="str">
        <f t="shared" si="151"/>
        <v/>
      </c>
      <c r="I130" t="str">
        <f t="shared" si="152"/>
        <v/>
      </c>
      <c r="J130" t="str">
        <f t="shared" si="153"/>
        <v/>
      </c>
      <c r="K130" t="str">
        <f t="shared" si="154"/>
        <v/>
      </c>
      <c r="L130" t="str">
        <f t="shared" si="155"/>
        <v/>
      </c>
      <c r="M130" t="str">
        <f t="shared" si="156"/>
        <v/>
      </c>
      <c r="N130" t="str">
        <f t="shared" si="157"/>
        <v/>
      </c>
      <c r="O130" t="str">
        <f t="shared" si="158"/>
        <v/>
      </c>
      <c r="P130" t="str">
        <f t="shared" si="159"/>
        <v/>
      </c>
      <c r="Q130" t="str">
        <f t="shared" si="160"/>
        <v/>
      </c>
      <c r="R130" t="str">
        <f t="shared" si="161"/>
        <v/>
      </c>
      <c r="S130" t="str">
        <f t="shared" si="162"/>
        <v/>
      </c>
      <c r="T130" t="str">
        <f t="shared" si="163"/>
        <v/>
      </c>
      <c r="U130" t="str">
        <f t="shared" si="164"/>
        <v/>
      </c>
      <c r="V130" t="str">
        <f t="shared" si="165"/>
        <v/>
      </c>
      <c r="W130" t="str">
        <f t="shared" si="166"/>
        <v/>
      </c>
      <c r="X130" t="str">
        <f t="shared" si="167"/>
        <v/>
      </c>
      <c r="Y130" t="str">
        <f t="shared" si="168"/>
        <v/>
      </c>
      <c r="Z130" t="str">
        <f t="shared" si="169"/>
        <v/>
      </c>
      <c r="AA130" t="str">
        <f t="shared" si="170"/>
        <v/>
      </c>
      <c r="AB130" t="str">
        <f t="shared" si="171"/>
        <v/>
      </c>
      <c r="AC130" t="str">
        <f t="shared" si="172"/>
        <v/>
      </c>
      <c r="AD130" t="str">
        <f t="shared" si="173"/>
        <v/>
      </c>
      <c r="AE130" t="str">
        <f t="shared" si="174"/>
        <v/>
      </c>
      <c r="AF130" t="str">
        <f t="shared" si="175"/>
        <v/>
      </c>
      <c r="AG130" t="str">
        <f t="shared" si="176"/>
        <v/>
      </c>
      <c r="AH130" t="str">
        <f t="shared" si="177"/>
        <v/>
      </c>
      <c r="AI130" t="str">
        <f t="shared" si="178"/>
        <v/>
      </c>
      <c r="AJ130" t="str">
        <f t="shared" si="179"/>
        <v/>
      </c>
      <c r="AK130" t="str">
        <f t="shared" si="180"/>
        <v/>
      </c>
      <c r="AL130" t="str">
        <f t="shared" si="181"/>
        <v/>
      </c>
      <c r="AM130" t="str">
        <f t="shared" si="182"/>
        <v/>
      </c>
      <c r="AN130" t="str">
        <f t="shared" si="183"/>
        <v/>
      </c>
      <c r="AO130" t="str">
        <f t="shared" si="184"/>
        <v/>
      </c>
      <c r="AP130" t="str">
        <f t="shared" si="185"/>
        <v/>
      </c>
      <c r="AQ130" t="str">
        <f t="shared" si="186"/>
        <v/>
      </c>
      <c r="AR130" t="str">
        <f t="shared" si="187"/>
        <v/>
      </c>
      <c r="AS130" t="str">
        <f t="shared" si="188"/>
        <v/>
      </c>
      <c r="AT130" t="str">
        <f t="shared" si="189"/>
        <v/>
      </c>
      <c r="AU130" t="str">
        <f t="shared" si="190"/>
        <v/>
      </c>
      <c r="AV130" t="str">
        <f t="shared" si="191"/>
        <v/>
      </c>
      <c r="AW130" t="str">
        <f t="shared" si="192"/>
        <v/>
      </c>
      <c r="AX130" t="str">
        <f t="shared" si="193"/>
        <v/>
      </c>
      <c r="AY130" t="str">
        <f t="shared" si="194"/>
        <v/>
      </c>
      <c r="AZ130" t="str">
        <f t="shared" si="195"/>
        <v/>
      </c>
      <c r="BA130" t="str">
        <f t="shared" si="196"/>
        <v/>
      </c>
      <c r="BB130" t="str">
        <f t="shared" si="197"/>
        <v/>
      </c>
      <c r="BC130" t="str">
        <f t="shared" si="198"/>
        <v/>
      </c>
      <c r="BD130" t="str">
        <f t="shared" si="199"/>
        <v/>
      </c>
      <c r="BE130" t="str">
        <f t="shared" si="200"/>
        <v/>
      </c>
      <c r="BF130" t="str">
        <f t="shared" si="201"/>
        <v/>
      </c>
      <c r="BG130" t="str">
        <f t="shared" si="202"/>
        <v/>
      </c>
      <c r="BH130" t="str">
        <f t="shared" si="203"/>
        <v/>
      </c>
      <c r="BI130" t="str">
        <f t="shared" si="204"/>
        <v/>
      </c>
      <c r="BJ130" t="str">
        <f t="shared" si="205"/>
        <v/>
      </c>
      <c r="BK130" t="str">
        <f t="shared" si="206"/>
        <v/>
      </c>
      <c r="BL130" t="str">
        <f t="shared" si="207"/>
        <v/>
      </c>
      <c r="BM130" t="str">
        <f t="shared" si="208"/>
        <v/>
      </c>
      <c r="BN130" t="str">
        <f t="shared" si="209"/>
        <v/>
      </c>
      <c r="BO130" t="str">
        <f t="shared" si="210"/>
        <v/>
      </c>
      <c r="BP130" t="str">
        <f t="shared" si="211"/>
        <v/>
      </c>
      <c r="BQ130" t="str">
        <f t="shared" si="212"/>
        <v/>
      </c>
      <c r="BR130" t="str">
        <f t="shared" si="213"/>
        <v/>
      </c>
      <c r="BS130" t="str">
        <f t="shared" si="214"/>
        <v/>
      </c>
      <c r="BT130" t="str">
        <f t="shared" si="215"/>
        <v/>
      </c>
      <c r="BU130" t="str">
        <f t="shared" si="216"/>
        <v/>
      </c>
      <c r="BV130" t="str">
        <f t="shared" si="217"/>
        <v/>
      </c>
      <c r="BW130" t="str">
        <f t="shared" si="218"/>
        <v/>
      </c>
      <c r="BX130" t="str">
        <f t="shared" si="219"/>
        <v/>
      </c>
      <c r="BY130" t="str">
        <f t="shared" si="220"/>
        <v/>
      </c>
      <c r="BZ130" t="str">
        <f t="shared" si="221"/>
        <v/>
      </c>
      <c r="CA130" t="str">
        <f t="shared" si="222"/>
        <v/>
      </c>
      <c r="CB130" t="str">
        <f t="shared" si="223"/>
        <v/>
      </c>
      <c r="CC130" t="str">
        <f t="shared" si="224"/>
        <v/>
      </c>
      <c r="CD130" t="str">
        <f t="shared" si="225"/>
        <v/>
      </c>
      <c r="CE130" t="str">
        <f t="shared" si="226"/>
        <v/>
      </c>
      <c r="CF130" t="str">
        <f t="shared" si="227"/>
        <v/>
      </c>
      <c r="CG130" t="str">
        <f t="shared" si="228"/>
        <v/>
      </c>
      <c r="CH130" t="str">
        <f t="shared" si="229"/>
        <v/>
      </c>
      <c r="CI130" t="str">
        <f t="shared" si="230"/>
        <v/>
      </c>
      <c r="CJ130" t="str">
        <f t="shared" si="231"/>
        <v/>
      </c>
      <c r="CK130" t="str">
        <f t="shared" si="232"/>
        <v/>
      </c>
      <c r="CL130" t="str">
        <f t="shared" si="233"/>
        <v/>
      </c>
      <c r="CM130" t="str">
        <f t="shared" si="234"/>
        <v/>
      </c>
      <c r="CN130" t="str">
        <f t="shared" si="235"/>
        <v/>
      </c>
      <c r="CO130" t="str">
        <f t="shared" si="236"/>
        <v/>
      </c>
      <c r="CP130" t="str">
        <f t="shared" si="237"/>
        <v/>
      </c>
      <c r="CQ130" t="str">
        <f t="shared" si="238"/>
        <v/>
      </c>
      <c r="CR130" t="str">
        <f t="shared" si="239"/>
        <v/>
      </c>
      <c r="CS130" t="str">
        <f t="shared" si="240"/>
        <v/>
      </c>
      <c r="CT130" t="str">
        <f t="shared" si="241"/>
        <v/>
      </c>
      <c r="CU130" t="str">
        <f t="shared" si="242"/>
        <v/>
      </c>
      <c r="CV130" t="str">
        <f t="shared" si="243"/>
        <v/>
      </c>
      <c r="CW130" t="str">
        <f t="shared" si="244"/>
        <v/>
      </c>
      <c r="CX130" t="str">
        <f t="shared" si="245"/>
        <v/>
      </c>
      <c r="CY130" t="str">
        <f t="shared" si="246"/>
        <v/>
      </c>
      <c r="CZ130" t="str">
        <f t="shared" si="247"/>
        <v/>
      </c>
      <c r="DA130" t="str">
        <f t="shared" si="248"/>
        <v/>
      </c>
      <c r="DB130" t="str">
        <f t="shared" si="249"/>
        <v/>
      </c>
      <c r="DC130" t="str">
        <f t="shared" si="250"/>
        <v/>
      </c>
      <c r="DD130" t="str">
        <f t="shared" si="251"/>
        <v/>
      </c>
      <c r="DE130" t="str">
        <f t="shared" si="252"/>
        <v/>
      </c>
      <c r="DF130" t="b">
        <f t="shared" si="253"/>
        <v>1</v>
      </c>
      <c r="DG130" t="b">
        <f t="shared" si="254"/>
        <v>1</v>
      </c>
      <c r="DH130" t="b">
        <f t="shared" si="255"/>
        <v>1</v>
      </c>
      <c r="DI130">
        <f t="shared" si="256"/>
        <v>2.5000000000000001E-4</v>
      </c>
      <c r="DJ130" t="str">
        <f t="shared" si="257"/>
        <v/>
      </c>
      <c r="DK130" t="str">
        <f t="shared" si="258"/>
        <v/>
      </c>
      <c r="DL130" t="str">
        <f t="shared" si="259"/>
        <v/>
      </c>
      <c r="DM130" t="str">
        <f t="shared" si="260"/>
        <v/>
      </c>
      <c r="DN130" t="str">
        <f t="shared" si="261"/>
        <v/>
      </c>
      <c r="DO130" t="str">
        <f t="shared" si="262"/>
        <v/>
      </c>
      <c r="DP130" t="str">
        <f t="shared" si="263"/>
        <v/>
      </c>
      <c r="DQ130" t="str">
        <f t="shared" si="264"/>
        <v/>
      </c>
      <c r="DR130" t="str">
        <f t="shared" si="265"/>
        <v/>
      </c>
      <c r="DS130" t="str">
        <f t="shared" si="266"/>
        <v/>
      </c>
      <c r="DT130" t="str">
        <f t="shared" si="267"/>
        <v/>
      </c>
      <c r="DU130" t="str">
        <f t="shared" si="268"/>
        <v/>
      </c>
      <c r="DV130" t="b">
        <f t="shared" si="269"/>
        <v>1</v>
      </c>
      <c r="DW130" t="b">
        <f t="shared" si="270"/>
        <v>1</v>
      </c>
      <c r="DX130" t="b">
        <f t="shared" si="271"/>
        <v>1</v>
      </c>
      <c r="DY130">
        <f t="shared" si="272"/>
        <v>1</v>
      </c>
      <c r="EA130" t="str">
        <f t="shared" si="273"/>
        <v/>
      </c>
      <c r="EB130" t="str">
        <f t="shared" si="274"/>
        <v/>
      </c>
      <c r="EC130" t="str">
        <f t="shared" si="275"/>
        <v/>
      </c>
      <c r="ED130" t="str">
        <f t="shared" si="276"/>
        <v/>
      </c>
      <c r="EE130" t="str">
        <f t="shared" si="277"/>
        <v/>
      </c>
      <c r="EF130" t="str">
        <f t="shared" si="278"/>
        <v/>
      </c>
      <c r="EG130" t="str">
        <f t="shared" si="279"/>
        <v/>
      </c>
      <c r="EH130" t="str">
        <f t="shared" si="280"/>
        <v/>
      </c>
      <c r="EI130" t="str">
        <f t="shared" si="281"/>
        <v/>
      </c>
      <c r="EJ130" t="str">
        <f t="shared" si="282"/>
        <v/>
      </c>
      <c r="EK130" t="str">
        <f t="shared" si="283"/>
        <v/>
      </c>
      <c r="EL130" t="str">
        <f t="shared" si="284"/>
        <v/>
      </c>
      <c r="EM130" t="str">
        <f t="shared" si="285"/>
        <v/>
      </c>
      <c r="EN130" t="str">
        <f t="shared" si="286"/>
        <v/>
      </c>
      <c r="EO130" t="str">
        <f t="shared" si="287"/>
        <v/>
      </c>
      <c r="EP130" t="str">
        <f t="shared" si="288"/>
        <v/>
      </c>
      <c r="ER130" t="str">
        <f t="shared" si="289"/>
        <v>25A-001.07.05.06.01.A.04Keren 81-100% functieverlies</v>
      </c>
      <c r="ES130" t="s">
        <v>10787</v>
      </c>
      <c r="ET130" t="b">
        <v>1</v>
      </c>
      <c r="EU130" t="s">
        <v>85</v>
      </c>
      <c r="EV130" t="b">
        <v>0</v>
      </c>
      <c r="EW130" t="b">
        <v>0</v>
      </c>
      <c r="EX130">
        <v>0.01</v>
      </c>
      <c r="EZ130">
        <v>0</v>
      </c>
      <c r="FA130">
        <v>0</v>
      </c>
      <c r="FC130">
        <v>100</v>
      </c>
      <c r="FD130">
        <v>3</v>
      </c>
      <c r="FF130">
        <v>0</v>
      </c>
      <c r="FG130">
        <v>0</v>
      </c>
      <c r="FI130">
        <v>0</v>
      </c>
      <c r="FJ130">
        <v>24</v>
      </c>
      <c r="FL130">
        <v>2.6869999999999998</v>
      </c>
      <c r="FM130">
        <v>0.31280000000000002</v>
      </c>
      <c r="FO130" t="s">
        <v>8874</v>
      </c>
    </row>
    <row r="131" spans="1:171" x14ac:dyDescent="0.25">
      <c r="A131" t="s">
        <v>10801</v>
      </c>
      <c r="B131" t="str">
        <f t="shared" ref="B131:B194" si="290">IF(ISERROR(VLOOKUP($A131&amp;$B$2,$ER:$EX,3,FALSE)),"",VLOOKUP($A131&amp;$B$2,$ER:$EX,3,FALSE))</f>
        <v/>
      </c>
      <c r="C131" t="str">
        <f t="shared" ref="C131:C194" si="291">IF(ISERROR(VLOOKUP($A131&amp;$C$2,$ER:$EX,5,FALSE)),"",VLOOKUP($A131&amp;$C$2,$ER:$EX,5,FALSE))</f>
        <v/>
      </c>
      <c r="D131" t="str">
        <f t="shared" ref="D131:D194" si="292">IF(ISERROR(VLOOKUP($A131&amp;$D$2,$ER:$EX,6,FALSE)),"",VLOOKUP($A131&amp;$D$2,$ER:$EX,6,FALSE))</f>
        <v/>
      </c>
      <c r="E131" t="str">
        <f t="shared" ref="E131:E194" si="293">IF(ISERROR(VLOOKUP($A131&amp;$E$2,$ER:$EX,7,FALSE)),"",VLOOKUP($A131&amp;$E$2,$ER:$EX,7,FALSE))</f>
        <v/>
      </c>
      <c r="F131" t="str">
        <f t="shared" ref="F131:F194" si="294">IF(ISERROR(VLOOKUP($A131&amp;$F$2,$ER:$EX,3,FALSE)),"",VLOOKUP($A131&amp;$F$2,$ER:$EX,3,FALSE))</f>
        <v/>
      </c>
      <c r="G131" t="str">
        <f t="shared" ref="G131:G194" si="295">IF(ISERROR(VLOOKUP($A131&amp;$G$2,$ER:$EX,5,FALSE)),"",VLOOKUP($A131&amp;$G$2,$ER:$EX,5,FALSE))</f>
        <v/>
      </c>
      <c r="H131" t="str">
        <f t="shared" ref="H131:H194" si="296">IF(ISERROR(VLOOKUP($A131&amp;$H$2,$ER:$EX,6,FALSE)),"",VLOOKUP($A131&amp;$H$2,$ER:$EX,6,FALSE))</f>
        <v/>
      </c>
      <c r="I131" t="str">
        <f t="shared" ref="I131:I194" si="297">IF(ISERROR(VLOOKUP($A131&amp;$I$2,$ER:$EX,7,FALSE)),"",VLOOKUP($A131&amp;$I$2,$ER:$EX,7,FALSE))</f>
        <v/>
      </c>
      <c r="J131" t="str">
        <f t="shared" ref="J131:J194" si="298">IF(ISERROR(VLOOKUP($A131&amp;$J$2,$ER:$EX,3,FALSE)),"",VLOOKUP($A131&amp;$J$2,$ER:$EX,3,FALSE))</f>
        <v/>
      </c>
      <c r="K131" t="str">
        <f t="shared" ref="K131:K194" si="299">IF(ISERROR(VLOOKUP($A131&amp;$K$2,$ER:$EX,5,FALSE)),"",VLOOKUP($A131&amp;$K$2,$ER:$EX,5,FALSE))</f>
        <v/>
      </c>
      <c r="L131" t="str">
        <f t="shared" ref="L131:L194" si="300">IF(ISERROR(VLOOKUP($A131&amp;$L$2,$ER:$EX,6,FALSE)),"",VLOOKUP($A131&amp;$L$2,$ER:$EX,6,FALSE))</f>
        <v/>
      </c>
      <c r="M131" t="str">
        <f t="shared" ref="M131:M194" si="301">IF(ISERROR(VLOOKUP($A131&amp;$M$2,$ER:$EX,7,FALSE)),"",VLOOKUP($A131&amp;$M$2,$ER:$EX,7,FALSE))</f>
        <v/>
      </c>
      <c r="N131" t="str">
        <f t="shared" ref="N131:N194" si="302">IF(ISERROR(VLOOKUP($A131&amp;$N$2,$ER:$EX,3,FALSE)),"",VLOOKUP($A131&amp;$N$2,$ER:$EX,3,FALSE))</f>
        <v/>
      </c>
      <c r="O131" t="str">
        <f t="shared" ref="O131:O194" si="303">IF(ISERROR(VLOOKUP($A131&amp;$O$2,$ER:$EX,5,FALSE)),"",VLOOKUP($A131&amp;$O$2,$ER:$EX,5,FALSE))</f>
        <v/>
      </c>
      <c r="P131" t="str">
        <f t="shared" ref="P131:P194" si="304">IF(ISERROR(VLOOKUP($A131&amp;$P$2,$ER:$EX,6,FALSE)),"",VLOOKUP($A131&amp;$P$2,$ER:$EX,6,FALSE))</f>
        <v/>
      </c>
      <c r="Q131" t="str">
        <f t="shared" ref="Q131:Q194" si="305">IF(ISERROR(VLOOKUP($A131&amp;$Q$2,$ER:$EX,7,FALSE)),"",VLOOKUP($A131&amp;$Q$2,$ER:$EX,7,FALSE))</f>
        <v/>
      </c>
      <c r="R131" t="str">
        <f t="shared" ref="R131:R194" si="306">IF(ISERROR(VLOOKUP($A131&amp;$R$2,$ER:$EX,3,FALSE)),"",VLOOKUP($A131&amp;$R$2,$ER:$EX,3,FALSE))</f>
        <v/>
      </c>
      <c r="S131" t="str">
        <f t="shared" ref="S131:S194" si="307">IF(ISERROR(VLOOKUP($A131&amp;$S$2,$ER:$EX,5,FALSE)),"",VLOOKUP($A131&amp;$S$2,$ER:$EX,5,FALSE))</f>
        <v/>
      </c>
      <c r="T131" t="str">
        <f t="shared" ref="T131:T194" si="308">IF(ISERROR(VLOOKUP($A131&amp;$T$2,$ER:$EX,6,FALSE)),"",VLOOKUP($A131&amp;$T$2,$ER:$EX,6,FALSE))</f>
        <v/>
      </c>
      <c r="U131" t="str">
        <f t="shared" ref="U131:U194" si="309">IF(ISERROR(VLOOKUP($A131&amp;$U$2,$ER:$EX,7,FALSE)),"",VLOOKUP($A131&amp;$U$2,$ER:$EX,7,FALSE))</f>
        <v/>
      </c>
      <c r="V131" t="str">
        <f t="shared" ref="V131:V194" si="310">IF(ISERROR(VLOOKUP($A131&amp;$V$2,$ER:$EX,3,FALSE)),"",VLOOKUP($A131&amp;$V$2,$ER:$EX,3,FALSE))</f>
        <v/>
      </c>
      <c r="W131" t="str">
        <f t="shared" ref="W131:W194" si="311">IF(ISERROR(VLOOKUP($A131&amp;$W$2,$ER:$EX,5,FALSE)),"",VLOOKUP($A131&amp;$W$2,$ER:$EX,5,FALSE))</f>
        <v/>
      </c>
      <c r="X131" t="str">
        <f t="shared" ref="X131:X194" si="312">IF(ISERROR(VLOOKUP($A131&amp;$X$2,$ER:$EX,6,FALSE)),"",VLOOKUP($A131&amp;$X$2,$ER:$EX,6,FALSE))</f>
        <v/>
      </c>
      <c r="Y131" t="str">
        <f t="shared" ref="Y131:Y194" si="313">IF(ISERROR(VLOOKUP($A131&amp;$Y$2,$ER:$EX,7,FALSE)),"",VLOOKUP($A131&amp;$Y$2,$ER:$EX,7,FALSE))</f>
        <v/>
      </c>
      <c r="Z131" t="str">
        <f t="shared" ref="Z131:Z194" si="314">IF(ISERROR(VLOOKUP($A131&amp;$Z$2,$ER:$EX,3,FALSE)),"",VLOOKUP($A131&amp;$Z$2,$ER:$EX,3,FALSE))</f>
        <v/>
      </c>
      <c r="AA131" t="str">
        <f t="shared" ref="AA131:AA194" si="315">IF(ISERROR(VLOOKUP($A131&amp;$AA$2,$ER:$EX,5,FALSE)),"",VLOOKUP($A131&amp;$AA$2,$ER:$EX,5,FALSE))</f>
        <v/>
      </c>
      <c r="AB131" t="str">
        <f t="shared" ref="AB131:AB194" si="316">IF(ISERROR(VLOOKUP($A131&amp;$AB$2,$ER:$EX,6,FALSE)),"",VLOOKUP($A131&amp;$AB$2,$ER:$EX,6,FALSE))</f>
        <v/>
      </c>
      <c r="AC131" t="str">
        <f t="shared" ref="AC131:AC194" si="317">IF(ISERROR(VLOOKUP($A131&amp;$AC$2,$ER:$EX,7,FALSE)),"",VLOOKUP($A131&amp;$AC$2,$ER:$EX,7,FALSE))</f>
        <v/>
      </c>
      <c r="AD131" t="str">
        <f t="shared" ref="AD131:AD194" si="318">IF(ISERROR(VLOOKUP($A131&amp;$AD$2,$ER:$EX,3,FALSE)),"",VLOOKUP($A131&amp;$AD$2,$ER:$EX,3,FALSE))</f>
        <v/>
      </c>
      <c r="AE131" t="str">
        <f t="shared" ref="AE131:AE194" si="319">IF(ISERROR(VLOOKUP($A131&amp;$AE$2,$ER:$EX,5,FALSE)),"",VLOOKUP($A131&amp;$AE$2,$ER:$EX,5,FALSE))</f>
        <v/>
      </c>
      <c r="AF131" t="str">
        <f t="shared" ref="AF131:AF194" si="320">IF(ISERROR(VLOOKUP($A131&amp;$AF$2,$ER:$EX,6,FALSE)),"",VLOOKUP($A131&amp;$AF$2,$ER:$EX,6,FALSE))</f>
        <v/>
      </c>
      <c r="AG131" t="str">
        <f t="shared" ref="AG131:AG194" si="321">IF(ISERROR(VLOOKUP($A131&amp;$AG$2,$ER:$EX,7,FALSE)),"",VLOOKUP($A131&amp;$AG$2,$ER:$EX,7,FALSE))</f>
        <v/>
      </c>
      <c r="AH131" t="str">
        <f t="shared" ref="AH131:AH194" si="322">IF(ISERROR(VLOOKUP($A131&amp;$AH$2,$ER:$EX,3,FALSE)),"",VLOOKUP($A131&amp;$AH$2,$ER:$EX,3,FALSE))</f>
        <v/>
      </c>
      <c r="AI131" t="str">
        <f t="shared" ref="AI131:AI194" si="323">IF(ISERROR(VLOOKUP($A131&amp;$AI$2,$ER:$EX,5,FALSE)),"",VLOOKUP($A131&amp;$AI$2,$ER:$EX,5,FALSE))</f>
        <v/>
      </c>
      <c r="AJ131" t="str">
        <f t="shared" ref="AJ131:AJ194" si="324">IF(ISERROR(VLOOKUP($A131&amp;$AJ$2,$ER:$EX,6,FALSE)),"",VLOOKUP($A131&amp;$AJ$2,$ER:$EX,6,FALSE))</f>
        <v/>
      </c>
      <c r="AK131" t="str">
        <f t="shared" ref="AK131:AK194" si="325">IF(ISERROR(VLOOKUP($A131&amp;$AK$2,$ER:$EX,7,FALSE)),"",VLOOKUP($A131&amp;$AK$2,$ER:$EX,7,FALSE))</f>
        <v/>
      </c>
      <c r="AL131" t="b">
        <f t="shared" ref="AL131:AL194" si="326">IF(ISERROR(VLOOKUP($A131&amp;$AL$2,$ER:$EX,3,FALSE)),"",VLOOKUP($A131&amp;$AL$2,$ER:$EX,3,FALSE))</f>
        <v>1</v>
      </c>
      <c r="AM131" t="b">
        <f t="shared" ref="AM131:AM194" si="327">IF(ISERROR(VLOOKUP($A131&amp;$AM$2,$ER:$EX,5,FALSE)),"",VLOOKUP($A131&amp;$AM$2,$ER:$EX,5,FALSE))</f>
        <v>1</v>
      </c>
      <c r="AN131" t="b">
        <f t="shared" ref="AN131:AN194" si="328">IF(ISERROR(VLOOKUP($A131&amp;$AN$2,$ER:$EX,6,FALSE)),"",VLOOKUP($A131&amp;$AN$2,$ER:$EX,6,FALSE))</f>
        <v>1</v>
      </c>
      <c r="AO131">
        <f t="shared" ref="AO131:AO194" si="329">IF(ISERROR(VLOOKUP($A131&amp;$AO$2,$ER:$EX,7,FALSE)),"",VLOOKUP($A131&amp;$AO$2,$ER:$EX,7,FALSE))</f>
        <v>1</v>
      </c>
      <c r="AP131" t="str">
        <f t="shared" ref="AP131:AP194" si="330">IF(ISERROR(VLOOKUP($A131&amp;$AP$2,$ER:$EX,3,FALSE)),"",VLOOKUP($A131&amp;$AP$2,$ER:$EX,3,FALSE))</f>
        <v/>
      </c>
      <c r="AQ131" t="str">
        <f t="shared" ref="AQ131:AQ194" si="331">IF(ISERROR(VLOOKUP($A131&amp;$AQ$2,$ER:$EX,5,FALSE)),"",VLOOKUP($A131&amp;$AQ$2,$ER:$EX,5,FALSE))</f>
        <v/>
      </c>
      <c r="AR131" t="str">
        <f t="shared" ref="AR131:AR194" si="332">IF(ISERROR(VLOOKUP($A131&amp;$AR$2,$ER:$EX,6,FALSE)),"",VLOOKUP($A131&amp;$AR$2,$ER:$EX,6,FALSE))</f>
        <v/>
      </c>
      <c r="AS131" t="str">
        <f t="shared" ref="AS131:AS194" si="333">IF(ISERROR(VLOOKUP($A131&amp;$AS$2,$ER:$EX,7,FALSE)),"",VLOOKUP($A131&amp;$AS$2,$ER:$EX,7,FALSE))</f>
        <v/>
      </c>
      <c r="AT131" t="str">
        <f t="shared" ref="AT131:AT194" si="334">IF(ISERROR(VLOOKUP($A131&amp;$AT$2,$ER:$EX,3,FALSE)),"",VLOOKUP($A131&amp;$AT$2,$ER:$EX,3,FALSE))</f>
        <v/>
      </c>
      <c r="AU131" t="str">
        <f t="shared" ref="AU131:AU194" si="335">IF(ISERROR(VLOOKUP($A131&amp;$AU$2,$ER:$EX,5,FALSE)),"",VLOOKUP($A131&amp;$AU$2,$ER:$EX,5,FALSE))</f>
        <v/>
      </c>
      <c r="AV131" t="str">
        <f t="shared" ref="AV131:AV194" si="336">IF(ISERROR(VLOOKUP($A131&amp;$AV$2,$ER:$EX,6,FALSE)),"",VLOOKUP($A131&amp;$AV$2,$ER:$EX,6,FALSE))</f>
        <v/>
      </c>
      <c r="AW131" t="str">
        <f t="shared" ref="AW131:AW194" si="337">IF(ISERROR(VLOOKUP($A131&amp;$AW$2,$ER:$EX,7,FALSE)),"",VLOOKUP($A131&amp;$AW$2,$ER:$EX,7,FALSE))</f>
        <v/>
      </c>
      <c r="AX131" t="str">
        <f t="shared" ref="AX131:AX194" si="338">IF(ISERROR(VLOOKUP($A131&amp;$AX$2,$ER:$EX,3,FALSE)),"",VLOOKUP($A131&amp;$AX$2,$ER:$EX,3,FALSE))</f>
        <v/>
      </c>
      <c r="AY131" t="str">
        <f t="shared" ref="AY131:AY194" si="339">IF(ISERROR(VLOOKUP($A131&amp;$AY$2,$ER:$EX,5,FALSE)),"",VLOOKUP($A131&amp;$AY$2,$ER:$EX,5,FALSE))</f>
        <v/>
      </c>
      <c r="AZ131" t="str">
        <f t="shared" ref="AZ131:AZ194" si="340">IF(ISERROR(VLOOKUP($A131&amp;$AZ$2,$ER:$EX,6,FALSE)),"",VLOOKUP($A131&amp;$AZ$2,$ER:$EX,6,FALSE))</f>
        <v/>
      </c>
      <c r="BA131" t="str">
        <f t="shared" ref="BA131:BA194" si="341">IF(ISERROR(VLOOKUP($A131&amp;$BA$2,$ER:$EX,7,FALSE)),"",VLOOKUP($A131&amp;$BA$2,$ER:$EX,7,FALSE))</f>
        <v/>
      </c>
      <c r="BB131" t="str">
        <f t="shared" ref="BB131:BB194" si="342">IF(ISERROR(VLOOKUP($A131&amp;$BB$2,$ER:$EX,3,FALSE)),"",VLOOKUP($A131&amp;$BB$2,$ER:$EX,3,FALSE))</f>
        <v/>
      </c>
      <c r="BC131" t="str">
        <f t="shared" ref="BC131:BC194" si="343">IF(ISERROR(VLOOKUP($A131&amp;$BC$2,$ER:$EX,5,FALSE)),"",VLOOKUP($A131&amp;$BC$2,$ER:$EX,5,FALSE))</f>
        <v/>
      </c>
      <c r="BD131" t="str">
        <f t="shared" ref="BD131:BD194" si="344">IF(ISERROR(VLOOKUP($A131&amp;$BD$2,$ER:$EX,6,FALSE)),"",VLOOKUP($A131&amp;$BD$2,$ER:$EX,6,FALSE))</f>
        <v/>
      </c>
      <c r="BE131" t="str">
        <f t="shared" ref="BE131:BE194" si="345">IF(ISERROR(VLOOKUP($A131&amp;$BE$2,$ER:$EX,7,FALSE)),"",VLOOKUP($A131&amp;$BE$2,$ER:$EX,7,FALSE))</f>
        <v/>
      </c>
      <c r="BF131" t="b">
        <f t="shared" ref="BF131:BF194" si="346">IF(ISERROR(VLOOKUP($A131&amp;$BF$2,$ER:$EX,3,FALSE)),"",VLOOKUP($A131&amp;$BF$2,$ER:$EX,3,FALSE))</f>
        <v>1</v>
      </c>
      <c r="BG131" t="b">
        <f t="shared" ref="BG131:BG194" si="347">IF(ISERROR(VLOOKUP($A131&amp;$BG$2,$ER:$EX,5,FALSE)),"",VLOOKUP($A131&amp;$BG$2,$ER:$EX,5,FALSE))</f>
        <v>0</v>
      </c>
      <c r="BH131" t="b">
        <f t="shared" ref="BH131:BH194" si="348">IF(ISERROR(VLOOKUP($A131&amp;$BH$2,$ER:$EX,6,FALSE)),"",VLOOKUP($A131&amp;$BH$2,$ER:$EX,6,FALSE))</f>
        <v>0</v>
      </c>
      <c r="BI131">
        <f t="shared" ref="BI131:BI194" si="349">IF(ISERROR(VLOOKUP($A131&amp;$BI$2,$ER:$EX,7,FALSE)),"",VLOOKUP($A131&amp;$BI$2,$ER:$EX,7,FALSE))</f>
        <v>0.01</v>
      </c>
      <c r="BJ131" t="str">
        <f t="shared" ref="BJ131:BJ194" si="350">IF(ISERROR(VLOOKUP($A131&amp;$BJ$2,$ER:$EX,3,FALSE)),"",VLOOKUP($A131&amp;$BJ$2,$ER:$EX,3,FALSE))</f>
        <v/>
      </c>
      <c r="BK131" t="str">
        <f t="shared" ref="BK131:BK194" si="351">IF(ISERROR(VLOOKUP($A131&amp;$BK$2,$ER:$EX,5,FALSE)),"",VLOOKUP($A131&amp;$BK$2,$ER:$EX,5,FALSE))</f>
        <v/>
      </c>
      <c r="BL131" t="str">
        <f t="shared" ref="BL131:BL194" si="352">IF(ISERROR(VLOOKUP($A131&amp;$BL$2,$ER:$EX,6,FALSE)),"",VLOOKUP($A131&amp;$BL$2,$ER:$EX,6,FALSE))</f>
        <v/>
      </c>
      <c r="BM131" t="str">
        <f t="shared" ref="BM131:BM194" si="353">IF(ISERROR(VLOOKUP($A131&amp;$BM$2,$ER:$EX,7,FALSE)),"",VLOOKUP($A131&amp;$BM$2,$ER:$EX,7,FALSE))</f>
        <v/>
      </c>
      <c r="BN131" t="str">
        <f t="shared" ref="BN131:BN194" si="354">IF(ISERROR(VLOOKUP($A131&amp;$BN$2,$ER:$EX,3,FALSE)),"",VLOOKUP($A131&amp;$BN$2,$ER:$EX,3,FALSE))</f>
        <v/>
      </c>
      <c r="BO131" t="str">
        <f t="shared" ref="BO131:BO194" si="355">IF(ISERROR(VLOOKUP($A131&amp;$BO$2,$ER:$EX,5,FALSE)),"",VLOOKUP($A131&amp;$BO$2,$ER:$EX,5,FALSE))</f>
        <v/>
      </c>
      <c r="BP131" t="str">
        <f t="shared" ref="BP131:BP194" si="356">IF(ISERROR(VLOOKUP($A131&amp;$BP$2,$ER:$EX,6,FALSE)),"",VLOOKUP($A131&amp;$BP$2,$ER:$EX,6,FALSE))</f>
        <v/>
      </c>
      <c r="BQ131" t="str">
        <f t="shared" ref="BQ131:BQ194" si="357">IF(ISERROR(VLOOKUP($A131&amp;$BQ$2,$ER:$EX,7,FALSE)),"",VLOOKUP($A131&amp;$BQ$2,$ER:$EX,7,FALSE))</f>
        <v/>
      </c>
      <c r="BR131" t="str">
        <f t="shared" ref="BR131:BR194" si="358">IF(ISERROR(VLOOKUP($A131&amp;$BR$2,$ER:$EX,3,FALSE)),"",VLOOKUP($A131&amp;$BR$2,$ER:$EX,3,FALSE))</f>
        <v/>
      </c>
      <c r="BS131" t="str">
        <f t="shared" ref="BS131:BS194" si="359">IF(ISERROR(VLOOKUP($A131&amp;$BS$2,$ER:$EX,5,FALSE)),"",VLOOKUP($A131&amp;$BS$2,$ER:$EX,5,FALSE))</f>
        <v/>
      </c>
      <c r="BT131" t="str">
        <f t="shared" ref="BT131:BT194" si="360">IF(ISERROR(VLOOKUP($A131&amp;$BT$2,$ER:$EX,6,FALSE)),"",VLOOKUP($A131&amp;$BT$2,$ER:$EX,6,FALSE))</f>
        <v/>
      </c>
      <c r="BU131" t="str">
        <f t="shared" ref="BU131:BU194" si="361">IF(ISERROR(VLOOKUP($A131&amp;$BU$2,$ER:$EX,7,FALSE)),"",VLOOKUP($A131&amp;$BU$2,$ER:$EX,7,FALSE))</f>
        <v/>
      </c>
      <c r="BV131" t="str">
        <f t="shared" ref="BV131:BV194" si="362">IF(ISERROR(VLOOKUP($A131&amp;$BV$2,$ER:$EX,3,FALSE)),"",VLOOKUP($A131&amp;$BV$2,$ER:$EX,3,FALSE))</f>
        <v/>
      </c>
      <c r="BW131" t="str">
        <f t="shared" ref="BW131:BW194" si="363">IF(ISERROR(VLOOKUP($A131&amp;$BW$2,$ER:$EX,5,FALSE)),"",VLOOKUP($A131&amp;$BW$2,$ER:$EX,5,FALSE))</f>
        <v/>
      </c>
      <c r="BX131" t="str">
        <f t="shared" ref="BX131:BX194" si="364">IF(ISERROR(VLOOKUP($A131&amp;$BX$2,$ER:$EX,6,FALSE)),"",VLOOKUP($A131&amp;$BX$2,$ER:$EX,6,FALSE))</f>
        <v/>
      </c>
      <c r="BY131" t="str">
        <f t="shared" ref="BY131:BY194" si="365">IF(ISERROR(VLOOKUP($A131&amp;$BY$2,$ER:$EX,7,FALSE)),"",VLOOKUP($A131&amp;$BY$2,$ER:$EX,7,FALSE))</f>
        <v/>
      </c>
      <c r="BZ131" t="str">
        <f t="shared" ref="BZ131:BZ194" si="366">IF(ISERROR(VLOOKUP($A131&amp;$BZ$2,$ER:$EX,3,FALSE)),"",VLOOKUP($A131&amp;$BZ$2,$ER:$EX,3,FALSE))</f>
        <v/>
      </c>
      <c r="CA131" t="str">
        <f t="shared" ref="CA131:CA194" si="367">IF(ISERROR(VLOOKUP($A131&amp;$CA$2,$ER:$EX,5,FALSE)),"",VLOOKUP($A131&amp;$CA$2,$ER:$EX,5,FALSE))</f>
        <v/>
      </c>
      <c r="CB131" t="str">
        <f t="shared" ref="CB131:CB194" si="368">IF(ISERROR(VLOOKUP($A131&amp;$CB$2,$ER:$EX,6,FALSE)),"",VLOOKUP($A131&amp;$CB$2,$ER:$EX,6,FALSE))</f>
        <v/>
      </c>
      <c r="CC131" t="str">
        <f t="shared" ref="CC131:CC194" si="369">IF(ISERROR(VLOOKUP($A131&amp;$CC$2,$ER:$EX,7,FALSE)),"",VLOOKUP($A131&amp;$CC$2,$ER:$EX,7,FALSE))</f>
        <v/>
      </c>
      <c r="CD131" t="str">
        <f t="shared" ref="CD131:CD194" si="370">IF(ISERROR(VLOOKUP($A131&amp;$CD$2,$ER:$EX,3,FALSE)),"",VLOOKUP($A131&amp;$CD$2,$ER:$EX,3,FALSE))</f>
        <v/>
      </c>
      <c r="CE131" t="str">
        <f t="shared" ref="CE131:CE194" si="371">IF(ISERROR(VLOOKUP($A131&amp;$CE$2,$ER:$EX,5,FALSE)),"",VLOOKUP($A131&amp;$CE$2,$ER:$EX,5,FALSE))</f>
        <v/>
      </c>
      <c r="CF131" t="str">
        <f t="shared" ref="CF131:CF194" si="372">IF(ISERROR(VLOOKUP($A131&amp;$CF$2,$ER:$EX,6,FALSE)),"",VLOOKUP($A131&amp;$CF$2,$ER:$EX,6,FALSE))</f>
        <v/>
      </c>
      <c r="CG131" t="str">
        <f t="shared" ref="CG131:CG194" si="373">IF(ISERROR(VLOOKUP($A131&amp;$CG$2,$ER:$EX,7,FALSE)),"",VLOOKUP($A131&amp;$CG$2,$ER:$EX,7,FALSE))</f>
        <v/>
      </c>
      <c r="CH131" t="str">
        <f t="shared" ref="CH131:CH194" si="374">IF(ISERROR(VLOOKUP($A131&amp;$CH$2,$ER:$EX,3,FALSE)),"",VLOOKUP($A131&amp;$CH$2,$ER:$EX,3,FALSE))</f>
        <v/>
      </c>
      <c r="CI131" t="str">
        <f t="shared" ref="CI131:CI194" si="375">IF(ISERROR(VLOOKUP($A131&amp;$CI$2,$ER:$EX,5,FALSE)),"",VLOOKUP($A131&amp;$CI$2,$ER:$EX,5,FALSE))</f>
        <v/>
      </c>
      <c r="CJ131" t="str">
        <f t="shared" ref="CJ131:CJ194" si="376">IF(ISERROR(VLOOKUP($A131&amp;$CJ$2,$ER:$EX,6,FALSE)),"",VLOOKUP($A131&amp;$CJ$2,$ER:$EX,6,FALSE))</f>
        <v/>
      </c>
      <c r="CK131" t="str">
        <f t="shared" ref="CK131:CK194" si="377">IF(ISERROR(VLOOKUP($A131&amp;$CK$2,$ER:$EX,7,FALSE)),"",VLOOKUP($A131&amp;$CK$2,$ER:$EX,7,FALSE))</f>
        <v/>
      </c>
      <c r="CL131" t="str">
        <f t="shared" ref="CL131:CL194" si="378">IF(ISERROR(VLOOKUP($A131&amp;$CL$2,$ER:$EX,3,FALSE)),"",VLOOKUP($A131&amp;$CL$2,$ER:$EX,3,FALSE))</f>
        <v/>
      </c>
      <c r="CM131" t="str">
        <f t="shared" ref="CM131:CM194" si="379">IF(ISERROR(VLOOKUP($A131&amp;$CM$2,$ER:$EX,5,FALSE)),"",VLOOKUP($A131&amp;$CM$2,$ER:$EX,5,FALSE))</f>
        <v/>
      </c>
      <c r="CN131" t="str">
        <f t="shared" ref="CN131:CN194" si="380">IF(ISERROR(VLOOKUP($A131&amp;$CN$2,$ER:$EX,6,FALSE)),"",VLOOKUP($A131&amp;$CN$2,$ER:$EX,6,FALSE))</f>
        <v/>
      </c>
      <c r="CO131" t="str">
        <f t="shared" ref="CO131:CO194" si="381">IF(ISERROR(VLOOKUP($A131&amp;$CO$2,$ER:$EX,7,FALSE)),"",VLOOKUP($A131&amp;$CO$2,$ER:$EX,7,FALSE))</f>
        <v/>
      </c>
      <c r="CP131" t="str">
        <f t="shared" ref="CP131:CP194" si="382">IF(ISERROR(VLOOKUP($A131&amp;$CP$2,$ER:$EX,3,FALSE)),"",VLOOKUP($A131&amp;$CP$2,$ER:$EX,3,FALSE))</f>
        <v/>
      </c>
      <c r="CQ131" t="str">
        <f t="shared" ref="CQ131:CQ194" si="383">IF(ISERROR(VLOOKUP($A131&amp;$CQ$2,$ER:$EX,5,FALSE)),"",VLOOKUP($A131&amp;$CQ$2,$ER:$EX,5,FALSE))</f>
        <v/>
      </c>
      <c r="CR131" t="str">
        <f t="shared" ref="CR131:CR194" si="384">IF(ISERROR(VLOOKUP($A131&amp;$CR$2,$ER:$EX,6,FALSE)),"",VLOOKUP($A131&amp;$CR$2,$ER:$EX,6,FALSE))</f>
        <v/>
      </c>
      <c r="CS131" t="str">
        <f t="shared" ref="CS131:CS194" si="385">IF(ISERROR(VLOOKUP($A131&amp;$CS$2,$ER:$EX,7,FALSE)),"",VLOOKUP($A131&amp;$CS$2,$ER:$EX,7,FALSE))</f>
        <v/>
      </c>
      <c r="CT131" t="str">
        <f t="shared" ref="CT131:CT194" si="386">IF(ISERROR(VLOOKUP($A131&amp;$CT$2,$ER:$EX,3,FALSE)),"",VLOOKUP($A131&amp;$CT$2,$ER:$EX,3,FALSE))</f>
        <v/>
      </c>
      <c r="CU131" t="str">
        <f t="shared" ref="CU131:CU194" si="387">IF(ISERROR(VLOOKUP($A131&amp;$CU$2,$ER:$EX,5,FALSE)),"",VLOOKUP($A131&amp;$CU$2,$ER:$EX,5,FALSE))</f>
        <v/>
      </c>
      <c r="CV131" t="str">
        <f t="shared" ref="CV131:CV194" si="388">IF(ISERROR(VLOOKUP($A131&amp;$CV$2,$ER:$EX,6,FALSE)),"",VLOOKUP($A131&amp;$CV$2,$ER:$EX,6,FALSE))</f>
        <v/>
      </c>
      <c r="CW131" t="str">
        <f t="shared" ref="CW131:CW194" si="389">IF(ISERROR(VLOOKUP($A131&amp;$CW$2,$ER:$EX,7,FALSE)),"",VLOOKUP($A131&amp;$CW$2,$ER:$EX,7,FALSE))</f>
        <v/>
      </c>
      <c r="CX131" t="str">
        <f t="shared" ref="CX131:CX194" si="390">IF(ISERROR(VLOOKUP($A131&amp;$CX$2,$ER:$EX,3,FALSE)),"",VLOOKUP($A131&amp;$CX$2,$ER:$EX,3,FALSE))</f>
        <v/>
      </c>
      <c r="CY131" t="str">
        <f t="shared" ref="CY131:CY194" si="391">IF(ISERROR(VLOOKUP($A131&amp;$CY$2,$ER:$EX,5,FALSE)),"",VLOOKUP($A131&amp;$CY$2,$ER:$EX,5,FALSE))</f>
        <v/>
      </c>
      <c r="CZ131" t="str">
        <f t="shared" ref="CZ131:CZ194" si="392">IF(ISERROR(VLOOKUP($A131&amp;$CZ$2,$ER:$EX,6,FALSE)),"",VLOOKUP($A131&amp;$CZ$2,$ER:$EX,6,FALSE))</f>
        <v/>
      </c>
      <c r="DA131" t="str">
        <f t="shared" ref="DA131:DA194" si="393">IF(ISERROR(VLOOKUP($A131&amp;$DA$2,$ER:$EX,7,FALSE)),"",VLOOKUP($A131&amp;$DA$2,$ER:$EX,7,FALSE))</f>
        <v/>
      </c>
      <c r="DB131" t="str">
        <f t="shared" ref="DB131:DB194" si="394">IF(ISERROR(VLOOKUP($A131&amp;$DB$2,$ER:$EX,3,FALSE)),"",VLOOKUP($A131&amp;$DB$2,$ER:$EX,3,FALSE))</f>
        <v/>
      </c>
      <c r="DC131" t="str">
        <f t="shared" ref="DC131:DC194" si="395">IF(ISERROR(VLOOKUP($A131&amp;$DC$2,$ER:$EX,5,FALSE)),"",VLOOKUP($A131&amp;$DC$2,$ER:$EX,5,FALSE))</f>
        <v/>
      </c>
      <c r="DD131" t="str">
        <f t="shared" ref="DD131:DD194" si="396">IF(ISERROR(VLOOKUP($A131&amp;$DD$2,$ER:$EX,6,FALSE)),"",VLOOKUP($A131&amp;$DD$2,$ER:$EX,6,FALSE))</f>
        <v/>
      </c>
      <c r="DE131" t="str">
        <f t="shared" ref="DE131:DE194" si="397">IF(ISERROR(VLOOKUP($A131&amp;$DE$2,$ER:$EX,7,FALSE)),"",VLOOKUP($A131&amp;$DE$2,$ER:$EX,7,FALSE))</f>
        <v/>
      </c>
      <c r="DF131" t="b">
        <f t="shared" ref="DF131:DF194" si="398">IF(ISERROR(VLOOKUP($A131&amp;$DF$2,$ER:$EX,3,FALSE)),"",VLOOKUP($A131&amp;$DF$2,$ER:$EX,3,FALSE))</f>
        <v>1</v>
      </c>
      <c r="DG131" t="b">
        <f t="shared" ref="DG131:DG194" si="399">IF(ISERROR(VLOOKUP($A131&amp;$DG$2,$ER:$EX,5,FALSE)),"",VLOOKUP($A131&amp;$DG$2,$ER:$EX,5,FALSE))</f>
        <v>1</v>
      </c>
      <c r="DH131" t="b">
        <f t="shared" ref="DH131:DH194" si="400">IF(ISERROR(VLOOKUP($A131&amp;$DH$2,$ER:$EX,6,FALSE)),"",VLOOKUP($A131&amp;$DH$2,$ER:$EX,6,FALSE))</f>
        <v>1</v>
      </c>
      <c r="DI131">
        <f t="shared" ref="DI131:DI194" si="401">IF(ISERROR(VLOOKUP($A131&amp;$DI$2,$ER:$EX,7,FALSE)),"",VLOOKUP($A131&amp;$DI$2,$ER:$EX,7,FALSE))</f>
        <v>2.5000000000000001E-4</v>
      </c>
      <c r="DJ131" t="str">
        <f t="shared" ref="DJ131:DJ194" si="402">IF(ISERROR(VLOOKUP($A131&amp;$DJ$2,$ER:$EX,3,FALSE)),"",VLOOKUP($A131&amp;$DJ$2,$ER:$EX,3,FALSE))</f>
        <v/>
      </c>
      <c r="DK131" t="str">
        <f t="shared" ref="DK131:DK194" si="403">IF(ISERROR(VLOOKUP($A131&amp;$DK$2,$ER:$EX,5,FALSE)),"",VLOOKUP($A131&amp;$DK$2,$ER:$EX,5,FALSE))</f>
        <v/>
      </c>
      <c r="DL131" t="str">
        <f t="shared" ref="DL131:DL194" si="404">IF(ISERROR(VLOOKUP($A131&amp;$DL$2,$ER:$EX,6,FALSE)),"",VLOOKUP($A131&amp;$DL$2,$ER:$EX,6,FALSE))</f>
        <v/>
      </c>
      <c r="DM131" t="str">
        <f t="shared" ref="DM131:DM194" si="405">IF(ISERROR(VLOOKUP($A131&amp;$DM$2,$ER:$EX,7,FALSE)),"",VLOOKUP($A131&amp;$DM$2,$ER:$EX,7,FALSE))</f>
        <v/>
      </c>
      <c r="DN131" t="str">
        <f t="shared" ref="DN131:DN194" si="406">IF(ISERROR(VLOOKUP($A131&amp;$DN$2,$ER:$EX,3,FALSE)),"",VLOOKUP($A131&amp;$DN$2,$ER:$EX,3,FALSE))</f>
        <v/>
      </c>
      <c r="DO131" t="str">
        <f t="shared" ref="DO131:DO194" si="407">IF(ISERROR(VLOOKUP($A131&amp;$DO$2,$ER:$EX,5,FALSE)),"",VLOOKUP($A131&amp;$DO$2,$ER:$EX,5,FALSE))</f>
        <v/>
      </c>
      <c r="DP131" t="str">
        <f t="shared" ref="DP131:DP194" si="408">IF(ISERROR(VLOOKUP($A131&amp;$DP$2,$ER:$EX,6,FALSE)),"",VLOOKUP($A131&amp;$DP$2,$ER:$EX,6,FALSE))</f>
        <v/>
      </c>
      <c r="DQ131" t="str">
        <f t="shared" ref="DQ131:DQ194" si="409">IF(ISERROR(VLOOKUP($A131&amp;$DQ$2,$ER:$EX,7,FALSE)),"",VLOOKUP($A131&amp;$DQ$2,$ER:$EX,7,FALSE))</f>
        <v/>
      </c>
      <c r="DR131" t="str">
        <f t="shared" ref="DR131:DR194" si="410">IF(ISERROR(VLOOKUP($A131&amp;$DR$2,$ER:$EX,3,FALSE)),"",VLOOKUP($A131&amp;$DR$2,$ER:$EX,3,FALSE))</f>
        <v/>
      </c>
      <c r="DS131" t="str">
        <f t="shared" ref="DS131:DS194" si="411">IF(ISERROR(VLOOKUP($A131&amp;$DS$2,$ER:$EX,5,FALSE)),"",VLOOKUP($A131&amp;$DS$2,$ER:$EX,5,FALSE))</f>
        <v/>
      </c>
      <c r="DT131" t="str">
        <f t="shared" ref="DT131:DT194" si="412">IF(ISERROR(VLOOKUP($A131&amp;$DT$2,$ER:$EX,6,FALSE)),"",VLOOKUP($A131&amp;$DT$2,$ER:$EX,6,FALSE))</f>
        <v/>
      </c>
      <c r="DU131" t="str">
        <f t="shared" ref="DU131:DU194" si="413">IF(ISERROR(VLOOKUP($A131&amp;$DU$2,$ER:$EX,7,FALSE)),"",VLOOKUP($A131&amp;$DU$2,$ER:$EX,7,FALSE))</f>
        <v/>
      </c>
      <c r="DV131" t="str">
        <f t="shared" ref="DV131:DV194" si="414">IF(ISERROR(VLOOKUP($A131&amp;$DV$2,$ER:$EX,3,FALSE)),"",VLOOKUP($A131&amp;$DV$2,$ER:$EX,3,FALSE))</f>
        <v/>
      </c>
      <c r="DW131" t="str">
        <f t="shared" ref="DW131:DW194" si="415">IF(ISERROR(VLOOKUP($A131&amp;$DW$2,$ER:$EX,5,FALSE)),"",VLOOKUP($A131&amp;$DW$2,$ER:$EX,5,FALSE))</f>
        <v/>
      </c>
      <c r="DX131" t="str">
        <f t="shared" ref="DX131:DX194" si="416">IF(ISERROR(VLOOKUP($A131&amp;$DX$2,$ER:$EX,6,FALSE)),"",VLOOKUP($A131&amp;$DX$2,$ER:$EX,6,FALSE))</f>
        <v/>
      </c>
      <c r="DY131" t="str">
        <f t="shared" ref="DY131:DY194" si="417">IF(ISERROR(VLOOKUP($A131&amp;$DY$2,$ER:$EX,7,FALSE)),"",VLOOKUP($A131&amp;$DY$2,$ER:$EX,7,FALSE))</f>
        <v/>
      </c>
      <c r="EA131" t="str">
        <f t="shared" ref="EA131:EA194" si="418">IF(ISERROR(VLOOKUP($A131&amp;$EA$2,$ER:$EX,3,FALSE)),"",VLOOKUP($A131&amp;$EA$2,$ER:$EX,3,FALSE))</f>
        <v/>
      </c>
      <c r="EB131" t="str">
        <f t="shared" ref="EB131:EB194" si="419">IF(ISERROR(VLOOKUP($A131&amp;$EB$2,$ER:$EX,5,FALSE)),"",VLOOKUP($A131&amp;$EB$2,$ER:$EX,5,FALSE))</f>
        <v/>
      </c>
      <c r="EC131" t="str">
        <f t="shared" ref="EC131:EC194" si="420">IF(ISERROR(VLOOKUP($A131&amp;$EC$2,$ER:$EX,6,FALSE)),"",VLOOKUP($A131&amp;$EC$2,$ER:$EX,6,FALSE))</f>
        <v/>
      </c>
      <c r="ED131" t="str">
        <f t="shared" ref="ED131:ED194" si="421">IF(ISERROR(VLOOKUP($A131&amp;$ED$2,$ER:$EX,7,FALSE)),"",VLOOKUP($A131&amp;$ED$2,$ER:$EX,7,FALSE))</f>
        <v/>
      </c>
      <c r="EE131" t="str">
        <f t="shared" ref="EE131:EE194" si="422">IF(ISERROR(VLOOKUP($A131&amp;$EE$2,$ER:$EX,3,FALSE)),"",VLOOKUP($A131&amp;$EE$2,$ER:$EX,3,FALSE))</f>
        <v/>
      </c>
      <c r="EF131" t="str">
        <f t="shared" ref="EF131:EF194" si="423">IF(ISERROR(VLOOKUP($A131&amp;$EF$2,$ER:$EX,5,FALSE)),"",VLOOKUP($A131&amp;$EF$2,$ER:$EX,5,FALSE))</f>
        <v/>
      </c>
      <c r="EG131" t="str">
        <f t="shared" ref="EG131:EG194" si="424">IF(ISERROR(VLOOKUP($A131&amp;$EG$2,$ER:$EX,6,FALSE)),"",VLOOKUP($A131&amp;$EG$2,$ER:$EX,6,FALSE))</f>
        <v/>
      </c>
      <c r="EH131" t="str">
        <f t="shared" ref="EH131:EH194" si="425">IF(ISERROR(VLOOKUP($A131&amp;$EH$2,$ER:$EX,7,FALSE)),"",VLOOKUP($A131&amp;$EH$2,$ER:$EX,7,FALSE))</f>
        <v/>
      </c>
      <c r="EI131" t="str">
        <f t="shared" ref="EI131:EI194" si="426">IF(ISERROR(VLOOKUP($A131&amp;$EI$2,$ER:$EX,3,FALSE)),"",VLOOKUP($A131&amp;$EI$2,$ER:$EX,3,FALSE))</f>
        <v/>
      </c>
      <c r="EJ131" t="str">
        <f t="shared" ref="EJ131:EJ194" si="427">IF(ISERROR(VLOOKUP($A131&amp;$EJ$2,$ER:$EX,5,FALSE)),"",VLOOKUP($A131&amp;$EJ$2,$ER:$EX,5,FALSE))</f>
        <v/>
      </c>
      <c r="EK131" t="str">
        <f t="shared" ref="EK131:EK194" si="428">IF(ISERROR(VLOOKUP($A131&amp;$EK$2,$ER:$EX,6,FALSE)),"",VLOOKUP($A131&amp;$EK$2,$ER:$EX,6,FALSE))</f>
        <v/>
      </c>
      <c r="EL131" t="str">
        <f t="shared" ref="EL131:EL194" si="429">IF(ISERROR(VLOOKUP($A131&amp;$EL$2,$ER:$EX,7,FALSE)),"",VLOOKUP($A131&amp;$EL$2,$ER:$EX,7,FALSE))</f>
        <v/>
      </c>
      <c r="EM131" t="str">
        <f t="shared" ref="EM131:EM194" si="430">IF(ISERROR(VLOOKUP($A131&amp;$EM$2,$ER:$EX,3,FALSE)),"",VLOOKUP($A131&amp;$EM$2,$ER:$EX,3,FALSE))</f>
        <v/>
      </c>
      <c r="EN131" t="str">
        <f t="shared" ref="EN131:EN194" si="431">IF(ISERROR(VLOOKUP($A131&amp;$EN$2,$ER:$EX,5,FALSE)),"",VLOOKUP($A131&amp;$EN$2,$ER:$EX,5,FALSE))</f>
        <v/>
      </c>
      <c r="EO131" t="str">
        <f t="shared" ref="EO131:EO194" si="432">IF(ISERROR(VLOOKUP($A131&amp;$EO$2,$ER:$EX,6,FALSE)),"",VLOOKUP($A131&amp;$EO$2,$ER:$EX,6,FALSE))</f>
        <v/>
      </c>
      <c r="EP131" t="str">
        <f t="shared" ref="EP131:EP194" si="433">IF(ISERROR(VLOOKUP($A131&amp;$EP$2,$ER:$EX,7,FALSE)),"",VLOOKUP($A131&amp;$EP$2,$ER:$EX,7,FALSE))</f>
        <v/>
      </c>
      <c r="ER131" t="str">
        <f t="shared" ref="ER131:ER194" si="434">ES131&amp;EU131</f>
        <v>25A-001.07.05.06.01.A.04VGM - Effect 3</v>
      </c>
      <c r="ES131" t="s">
        <v>10787</v>
      </c>
      <c r="ET131" t="b">
        <v>1</v>
      </c>
      <c r="EU131" t="s">
        <v>79</v>
      </c>
      <c r="EV131" t="b">
        <v>0</v>
      </c>
      <c r="EW131" t="b">
        <v>0</v>
      </c>
      <c r="EX131">
        <v>0.1</v>
      </c>
      <c r="EZ131">
        <v>0</v>
      </c>
      <c r="FA131">
        <v>0</v>
      </c>
      <c r="FC131">
        <v>100</v>
      </c>
      <c r="FD131">
        <v>3</v>
      </c>
      <c r="FF131">
        <v>0</v>
      </c>
      <c r="FG131">
        <v>0</v>
      </c>
      <c r="FI131">
        <v>0</v>
      </c>
      <c r="FJ131">
        <v>24</v>
      </c>
      <c r="FL131">
        <v>2.6869999999999998</v>
      </c>
      <c r="FM131">
        <v>0.31280000000000002</v>
      </c>
      <c r="FO131" t="s">
        <v>8886</v>
      </c>
    </row>
    <row r="132" spans="1:171" x14ac:dyDescent="0.25">
      <c r="A132" t="s">
        <v>7027</v>
      </c>
      <c r="B132" t="str">
        <f t="shared" si="290"/>
        <v/>
      </c>
      <c r="C132" t="str">
        <f t="shared" si="291"/>
        <v/>
      </c>
      <c r="D132" t="str">
        <f t="shared" si="292"/>
        <v/>
      </c>
      <c r="E132" t="str">
        <f t="shared" si="293"/>
        <v/>
      </c>
      <c r="F132" t="str">
        <f t="shared" si="294"/>
        <v/>
      </c>
      <c r="G132" t="str">
        <f t="shared" si="295"/>
        <v/>
      </c>
      <c r="H132" t="str">
        <f t="shared" si="296"/>
        <v/>
      </c>
      <c r="I132" t="str">
        <f t="shared" si="297"/>
        <v/>
      </c>
      <c r="J132" t="str">
        <f t="shared" si="298"/>
        <v/>
      </c>
      <c r="K132" t="str">
        <f t="shared" si="299"/>
        <v/>
      </c>
      <c r="L132" t="str">
        <f t="shared" si="300"/>
        <v/>
      </c>
      <c r="M132" t="str">
        <f t="shared" si="301"/>
        <v/>
      </c>
      <c r="N132" t="str">
        <f t="shared" si="302"/>
        <v/>
      </c>
      <c r="O132" t="str">
        <f t="shared" si="303"/>
        <v/>
      </c>
      <c r="P132" t="str">
        <f t="shared" si="304"/>
        <v/>
      </c>
      <c r="Q132" t="str">
        <f t="shared" si="305"/>
        <v/>
      </c>
      <c r="R132" t="str">
        <f t="shared" si="306"/>
        <v/>
      </c>
      <c r="S132" t="str">
        <f t="shared" si="307"/>
        <v/>
      </c>
      <c r="T132" t="str">
        <f t="shared" si="308"/>
        <v/>
      </c>
      <c r="U132" t="str">
        <f t="shared" si="309"/>
        <v/>
      </c>
      <c r="V132" t="str">
        <f t="shared" si="310"/>
        <v/>
      </c>
      <c r="W132" t="str">
        <f t="shared" si="311"/>
        <v/>
      </c>
      <c r="X132" t="str">
        <f t="shared" si="312"/>
        <v/>
      </c>
      <c r="Y132" t="str">
        <f t="shared" si="313"/>
        <v/>
      </c>
      <c r="Z132" t="str">
        <f t="shared" si="314"/>
        <v/>
      </c>
      <c r="AA132" t="str">
        <f t="shared" si="315"/>
        <v/>
      </c>
      <c r="AB132" t="str">
        <f t="shared" si="316"/>
        <v/>
      </c>
      <c r="AC132" t="str">
        <f t="shared" si="317"/>
        <v/>
      </c>
      <c r="AD132" t="str">
        <f t="shared" si="318"/>
        <v/>
      </c>
      <c r="AE132" t="str">
        <f t="shared" si="319"/>
        <v/>
      </c>
      <c r="AF132" t="str">
        <f t="shared" si="320"/>
        <v/>
      </c>
      <c r="AG132" t="str">
        <f t="shared" si="321"/>
        <v/>
      </c>
      <c r="AH132" t="str">
        <f t="shared" si="322"/>
        <v/>
      </c>
      <c r="AI132" t="str">
        <f t="shared" si="323"/>
        <v/>
      </c>
      <c r="AJ132" t="str">
        <f t="shared" si="324"/>
        <v/>
      </c>
      <c r="AK132" t="str">
        <f t="shared" si="325"/>
        <v/>
      </c>
      <c r="AL132" t="b">
        <f t="shared" si="326"/>
        <v>1</v>
      </c>
      <c r="AM132" t="b">
        <f t="shared" si="327"/>
        <v>0</v>
      </c>
      <c r="AN132" t="b">
        <f t="shared" si="328"/>
        <v>1</v>
      </c>
      <c r="AO132">
        <f t="shared" si="329"/>
        <v>1</v>
      </c>
      <c r="AP132" t="str">
        <f t="shared" si="330"/>
        <v/>
      </c>
      <c r="AQ132" t="str">
        <f t="shared" si="331"/>
        <v/>
      </c>
      <c r="AR132" t="str">
        <f t="shared" si="332"/>
        <v/>
      </c>
      <c r="AS132" t="str">
        <f t="shared" si="333"/>
        <v/>
      </c>
      <c r="AT132" t="str">
        <f t="shared" si="334"/>
        <v/>
      </c>
      <c r="AU132" t="str">
        <f t="shared" si="335"/>
        <v/>
      </c>
      <c r="AV132" t="str">
        <f t="shared" si="336"/>
        <v/>
      </c>
      <c r="AW132" t="str">
        <f t="shared" si="337"/>
        <v/>
      </c>
      <c r="AX132" t="str">
        <f t="shared" si="338"/>
        <v/>
      </c>
      <c r="AY132" t="str">
        <f t="shared" si="339"/>
        <v/>
      </c>
      <c r="AZ132" t="str">
        <f t="shared" si="340"/>
        <v/>
      </c>
      <c r="BA132" t="str">
        <f t="shared" si="341"/>
        <v/>
      </c>
      <c r="BB132" t="str">
        <f t="shared" si="342"/>
        <v/>
      </c>
      <c r="BC132" t="str">
        <f t="shared" si="343"/>
        <v/>
      </c>
      <c r="BD132" t="str">
        <f t="shared" si="344"/>
        <v/>
      </c>
      <c r="BE132" t="str">
        <f t="shared" si="345"/>
        <v/>
      </c>
      <c r="BF132" t="b">
        <f t="shared" si="346"/>
        <v>1</v>
      </c>
      <c r="BG132" t="b">
        <f t="shared" si="347"/>
        <v>0</v>
      </c>
      <c r="BH132" t="b">
        <f t="shared" si="348"/>
        <v>0</v>
      </c>
      <c r="BI132">
        <f t="shared" si="349"/>
        <v>0.01</v>
      </c>
      <c r="BJ132" t="str">
        <f t="shared" si="350"/>
        <v/>
      </c>
      <c r="BK132" t="str">
        <f t="shared" si="351"/>
        <v/>
      </c>
      <c r="BL132" t="str">
        <f t="shared" si="352"/>
        <v/>
      </c>
      <c r="BM132" t="str">
        <f t="shared" si="353"/>
        <v/>
      </c>
      <c r="BN132" t="str">
        <f t="shared" si="354"/>
        <v/>
      </c>
      <c r="BO132" t="str">
        <f t="shared" si="355"/>
        <v/>
      </c>
      <c r="BP132" t="str">
        <f t="shared" si="356"/>
        <v/>
      </c>
      <c r="BQ132" t="str">
        <f t="shared" si="357"/>
        <v/>
      </c>
      <c r="BR132" t="str">
        <f t="shared" si="358"/>
        <v/>
      </c>
      <c r="BS132" t="str">
        <f t="shared" si="359"/>
        <v/>
      </c>
      <c r="BT132" t="str">
        <f t="shared" si="360"/>
        <v/>
      </c>
      <c r="BU132" t="str">
        <f t="shared" si="361"/>
        <v/>
      </c>
      <c r="BV132" t="str">
        <f t="shared" si="362"/>
        <v/>
      </c>
      <c r="BW132" t="str">
        <f t="shared" si="363"/>
        <v/>
      </c>
      <c r="BX132" t="str">
        <f t="shared" si="364"/>
        <v/>
      </c>
      <c r="BY132" t="str">
        <f t="shared" si="365"/>
        <v/>
      </c>
      <c r="BZ132" t="str">
        <f t="shared" si="366"/>
        <v/>
      </c>
      <c r="CA132" t="str">
        <f t="shared" si="367"/>
        <v/>
      </c>
      <c r="CB132" t="str">
        <f t="shared" si="368"/>
        <v/>
      </c>
      <c r="CC132" t="str">
        <f t="shared" si="369"/>
        <v/>
      </c>
      <c r="CD132" t="str">
        <f t="shared" si="370"/>
        <v/>
      </c>
      <c r="CE132" t="str">
        <f t="shared" si="371"/>
        <v/>
      </c>
      <c r="CF132" t="str">
        <f t="shared" si="372"/>
        <v/>
      </c>
      <c r="CG132" t="str">
        <f t="shared" si="373"/>
        <v/>
      </c>
      <c r="CH132" t="str">
        <f t="shared" si="374"/>
        <v/>
      </c>
      <c r="CI132" t="str">
        <f t="shared" si="375"/>
        <v/>
      </c>
      <c r="CJ132" t="str">
        <f t="shared" si="376"/>
        <v/>
      </c>
      <c r="CK132" t="str">
        <f t="shared" si="377"/>
        <v/>
      </c>
      <c r="CL132" t="str">
        <f t="shared" si="378"/>
        <v/>
      </c>
      <c r="CM132" t="str">
        <f t="shared" si="379"/>
        <v/>
      </c>
      <c r="CN132" t="str">
        <f t="shared" si="380"/>
        <v/>
      </c>
      <c r="CO132" t="str">
        <f t="shared" si="381"/>
        <v/>
      </c>
      <c r="CP132" t="str">
        <f t="shared" si="382"/>
        <v/>
      </c>
      <c r="CQ132" t="str">
        <f t="shared" si="383"/>
        <v/>
      </c>
      <c r="CR132" t="str">
        <f t="shared" si="384"/>
        <v/>
      </c>
      <c r="CS132" t="str">
        <f t="shared" si="385"/>
        <v/>
      </c>
      <c r="CT132" t="str">
        <f t="shared" si="386"/>
        <v/>
      </c>
      <c r="CU132" t="str">
        <f t="shared" si="387"/>
        <v/>
      </c>
      <c r="CV132" t="str">
        <f t="shared" si="388"/>
        <v/>
      </c>
      <c r="CW132" t="str">
        <f t="shared" si="389"/>
        <v/>
      </c>
      <c r="CX132" t="str">
        <f t="shared" si="390"/>
        <v/>
      </c>
      <c r="CY132" t="str">
        <f t="shared" si="391"/>
        <v/>
      </c>
      <c r="CZ132" t="str">
        <f t="shared" si="392"/>
        <v/>
      </c>
      <c r="DA132" t="str">
        <f t="shared" si="393"/>
        <v/>
      </c>
      <c r="DB132" t="str">
        <f t="shared" si="394"/>
        <v/>
      </c>
      <c r="DC132" t="str">
        <f t="shared" si="395"/>
        <v/>
      </c>
      <c r="DD132" t="str">
        <f t="shared" si="396"/>
        <v/>
      </c>
      <c r="DE132" t="str">
        <f t="shared" si="397"/>
        <v/>
      </c>
      <c r="DF132" t="str">
        <f t="shared" si="398"/>
        <v/>
      </c>
      <c r="DG132" t="str">
        <f t="shared" si="399"/>
        <v/>
      </c>
      <c r="DH132" t="str">
        <f t="shared" si="400"/>
        <v/>
      </c>
      <c r="DI132" t="str">
        <f t="shared" si="401"/>
        <v/>
      </c>
      <c r="DJ132" t="str">
        <f t="shared" si="402"/>
        <v/>
      </c>
      <c r="DK132" t="str">
        <f t="shared" si="403"/>
        <v/>
      </c>
      <c r="DL132" t="str">
        <f t="shared" si="404"/>
        <v/>
      </c>
      <c r="DM132" t="str">
        <f t="shared" si="405"/>
        <v/>
      </c>
      <c r="DN132" t="b">
        <f t="shared" si="406"/>
        <v>1</v>
      </c>
      <c r="DO132" t="b">
        <f t="shared" si="407"/>
        <v>1</v>
      </c>
      <c r="DP132" t="b">
        <f t="shared" si="408"/>
        <v>1</v>
      </c>
      <c r="DQ132">
        <f t="shared" si="409"/>
        <v>2.5000000000000001E-5</v>
      </c>
      <c r="DR132" t="str">
        <f t="shared" si="410"/>
        <v/>
      </c>
      <c r="DS132" t="str">
        <f t="shared" si="411"/>
        <v/>
      </c>
      <c r="DT132" t="str">
        <f t="shared" si="412"/>
        <v/>
      </c>
      <c r="DU132" t="str">
        <f t="shared" si="413"/>
        <v/>
      </c>
      <c r="DV132" t="str">
        <f t="shared" si="414"/>
        <v/>
      </c>
      <c r="DW132" t="str">
        <f t="shared" si="415"/>
        <v/>
      </c>
      <c r="DX132" t="str">
        <f t="shared" si="416"/>
        <v/>
      </c>
      <c r="DY132" t="str">
        <f t="shared" si="417"/>
        <v/>
      </c>
      <c r="EA132" t="str">
        <f t="shared" si="418"/>
        <v/>
      </c>
      <c r="EB132" t="str">
        <f t="shared" si="419"/>
        <v/>
      </c>
      <c r="EC132" t="str">
        <f t="shared" si="420"/>
        <v/>
      </c>
      <c r="ED132" t="str">
        <f t="shared" si="421"/>
        <v/>
      </c>
      <c r="EE132" t="str">
        <f t="shared" si="422"/>
        <v/>
      </c>
      <c r="EF132" t="str">
        <f t="shared" si="423"/>
        <v/>
      </c>
      <c r="EG132" t="str">
        <f t="shared" si="424"/>
        <v/>
      </c>
      <c r="EH132" t="str">
        <f t="shared" si="425"/>
        <v/>
      </c>
      <c r="EI132" t="str">
        <f t="shared" si="426"/>
        <v/>
      </c>
      <c r="EJ132" t="str">
        <f t="shared" si="427"/>
        <v/>
      </c>
      <c r="EK132" t="str">
        <f t="shared" si="428"/>
        <v/>
      </c>
      <c r="EL132" t="str">
        <f t="shared" si="429"/>
        <v/>
      </c>
      <c r="EM132" t="str">
        <f t="shared" si="430"/>
        <v/>
      </c>
      <c r="EN132" t="str">
        <f t="shared" si="431"/>
        <v/>
      </c>
      <c r="EO132" t="str">
        <f t="shared" si="432"/>
        <v/>
      </c>
      <c r="EP132" t="str">
        <f t="shared" si="433"/>
        <v/>
      </c>
      <c r="ER132" t="str">
        <f t="shared" si="434"/>
        <v>25A-001.07.05.06.01.A.04Spuien 0-20% functieverlies</v>
      </c>
      <c r="ES132" t="s">
        <v>10787</v>
      </c>
      <c r="ET132" t="b">
        <v>1</v>
      </c>
      <c r="EU132" t="s">
        <v>89</v>
      </c>
      <c r="EV132" t="b">
        <v>0</v>
      </c>
      <c r="EW132" t="b">
        <v>0</v>
      </c>
      <c r="EX132">
        <v>1</v>
      </c>
      <c r="EZ132">
        <v>0</v>
      </c>
      <c r="FA132">
        <v>0</v>
      </c>
      <c r="FC132">
        <v>649.98540000000003</v>
      </c>
      <c r="FD132">
        <v>0</v>
      </c>
      <c r="FF132">
        <v>0</v>
      </c>
      <c r="FG132">
        <v>0</v>
      </c>
      <c r="FI132">
        <v>0</v>
      </c>
      <c r="FJ132">
        <v>0</v>
      </c>
      <c r="FL132">
        <v>7.7999999999999996E-3</v>
      </c>
      <c r="FM132">
        <v>7.7000000000000002E-3</v>
      </c>
      <c r="FO132" t="s">
        <v>89</v>
      </c>
    </row>
    <row r="133" spans="1:171" x14ac:dyDescent="0.25">
      <c r="A133" t="s">
        <v>10794</v>
      </c>
      <c r="B133" t="str">
        <f t="shared" si="290"/>
        <v/>
      </c>
      <c r="C133" t="str">
        <f t="shared" si="291"/>
        <v/>
      </c>
      <c r="D133" t="str">
        <f t="shared" si="292"/>
        <v/>
      </c>
      <c r="E133" t="str">
        <f t="shared" si="293"/>
        <v/>
      </c>
      <c r="F133" t="str">
        <f t="shared" si="294"/>
        <v/>
      </c>
      <c r="G133" t="str">
        <f t="shared" si="295"/>
        <v/>
      </c>
      <c r="H133" t="str">
        <f t="shared" si="296"/>
        <v/>
      </c>
      <c r="I133" t="str">
        <f t="shared" si="297"/>
        <v/>
      </c>
      <c r="J133" t="str">
        <f t="shared" si="298"/>
        <v/>
      </c>
      <c r="K133" t="str">
        <f t="shared" si="299"/>
        <v/>
      </c>
      <c r="L133" t="str">
        <f t="shared" si="300"/>
        <v/>
      </c>
      <c r="M133" t="str">
        <f t="shared" si="301"/>
        <v/>
      </c>
      <c r="N133" t="str">
        <f t="shared" si="302"/>
        <v/>
      </c>
      <c r="O133" t="str">
        <f t="shared" si="303"/>
        <v/>
      </c>
      <c r="P133" t="str">
        <f t="shared" si="304"/>
        <v/>
      </c>
      <c r="Q133" t="str">
        <f t="shared" si="305"/>
        <v/>
      </c>
      <c r="R133" t="str">
        <f t="shared" si="306"/>
        <v/>
      </c>
      <c r="S133" t="str">
        <f t="shared" si="307"/>
        <v/>
      </c>
      <c r="T133" t="str">
        <f t="shared" si="308"/>
        <v/>
      </c>
      <c r="U133" t="str">
        <f t="shared" si="309"/>
        <v/>
      </c>
      <c r="V133" t="str">
        <f t="shared" si="310"/>
        <v/>
      </c>
      <c r="W133" t="str">
        <f t="shared" si="311"/>
        <v/>
      </c>
      <c r="X133" t="str">
        <f t="shared" si="312"/>
        <v/>
      </c>
      <c r="Y133" t="str">
        <f t="shared" si="313"/>
        <v/>
      </c>
      <c r="Z133" t="b">
        <f t="shared" si="314"/>
        <v>1</v>
      </c>
      <c r="AA133" t="b">
        <f t="shared" si="315"/>
        <v>1</v>
      </c>
      <c r="AB133" t="b">
        <f t="shared" si="316"/>
        <v>1</v>
      </c>
      <c r="AC133">
        <f t="shared" si="317"/>
        <v>1</v>
      </c>
      <c r="AD133" t="str">
        <f t="shared" si="318"/>
        <v/>
      </c>
      <c r="AE133" t="str">
        <f t="shared" si="319"/>
        <v/>
      </c>
      <c r="AF133" t="str">
        <f t="shared" si="320"/>
        <v/>
      </c>
      <c r="AG133" t="str">
        <f t="shared" si="321"/>
        <v/>
      </c>
      <c r="AH133" t="str">
        <f t="shared" si="322"/>
        <v/>
      </c>
      <c r="AI133" t="str">
        <f t="shared" si="323"/>
        <v/>
      </c>
      <c r="AJ133" t="str">
        <f t="shared" si="324"/>
        <v/>
      </c>
      <c r="AK133" t="str">
        <f t="shared" si="325"/>
        <v/>
      </c>
      <c r="AL133" t="str">
        <f t="shared" si="326"/>
        <v/>
      </c>
      <c r="AM133" t="str">
        <f t="shared" si="327"/>
        <v/>
      </c>
      <c r="AN133" t="str">
        <f t="shared" si="328"/>
        <v/>
      </c>
      <c r="AO133" t="str">
        <f t="shared" si="329"/>
        <v/>
      </c>
      <c r="AP133" t="str">
        <f t="shared" si="330"/>
        <v/>
      </c>
      <c r="AQ133" t="str">
        <f t="shared" si="331"/>
        <v/>
      </c>
      <c r="AR133" t="str">
        <f t="shared" si="332"/>
        <v/>
      </c>
      <c r="AS133" t="str">
        <f t="shared" si="333"/>
        <v/>
      </c>
      <c r="AT133" t="str">
        <f t="shared" si="334"/>
        <v/>
      </c>
      <c r="AU133" t="str">
        <f t="shared" si="335"/>
        <v/>
      </c>
      <c r="AV133" t="str">
        <f t="shared" si="336"/>
        <v/>
      </c>
      <c r="AW133" t="str">
        <f t="shared" si="337"/>
        <v/>
      </c>
      <c r="AX133" t="str">
        <f t="shared" si="338"/>
        <v/>
      </c>
      <c r="AY133" t="str">
        <f t="shared" si="339"/>
        <v/>
      </c>
      <c r="AZ133" t="str">
        <f t="shared" si="340"/>
        <v/>
      </c>
      <c r="BA133" t="str">
        <f t="shared" si="341"/>
        <v/>
      </c>
      <c r="BB133" t="str">
        <f t="shared" si="342"/>
        <v/>
      </c>
      <c r="BC133" t="str">
        <f t="shared" si="343"/>
        <v/>
      </c>
      <c r="BD133" t="str">
        <f t="shared" si="344"/>
        <v/>
      </c>
      <c r="BE133" t="str">
        <f t="shared" si="345"/>
        <v/>
      </c>
      <c r="BF133" t="str">
        <f t="shared" si="346"/>
        <v/>
      </c>
      <c r="BG133" t="str">
        <f t="shared" si="347"/>
        <v/>
      </c>
      <c r="BH133" t="str">
        <f t="shared" si="348"/>
        <v/>
      </c>
      <c r="BI133" t="str">
        <f t="shared" si="349"/>
        <v/>
      </c>
      <c r="BJ133" t="str">
        <f t="shared" si="350"/>
        <v/>
      </c>
      <c r="BK133" t="str">
        <f t="shared" si="351"/>
        <v/>
      </c>
      <c r="BL133" t="str">
        <f t="shared" si="352"/>
        <v/>
      </c>
      <c r="BM133" t="str">
        <f t="shared" si="353"/>
        <v/>
      </c>
      <c r="BN133" t="str">
        <f t="shared" si="354"/>
        <v/>
      </c>
      <c r="BO133" t="str">
        <f t="shared" si="355"/>
        <v/>
      </c>
      <c r="BP133" t="str">
        <f t="shared" si="356"/>
        <v/>
      </c>
      <c r="BQ133" t="str">
        <f t="shared" si="357"/>
        <v/>
      </c>
      <c r="BR133" t="str">
        <f t="shared" si="358"/>
        <v/>
      </c>
      <c r="BS133" t="str">
        <f t="shared" si="359"/>
        <v/>
      </c>
      <c r="BT133" t="str">
        <f t="shared" si="360"/>
        <v/>
      </c>
      <c r="BU133" t="str">
        <f t="shared" si="361"/>
        <v/>
      </c>
      <c r="BV133" t="str">
        <f t="shared" si="362"/>
        <v/>
      </c>
      <c r="BW133" t="str">
        <f t="shared" si="363"/>
        <v/>
      </c>
      <c r="BX133" t="str">
        <f t="shared" si="364"/>
        <v/>
      </c>
      <c r="BY133" t="str">
        <f t="shared" si="365"/>
        <v/>
      </c>
      <c r="BZ133" t="str">
        <f t="shared" si="366"/>
        <v/>
      </c>
      <c r="CA133" t="str">
        <f t="shared" si="367"/>
        <v/>
      </c>
      <c r="CB133" t="str">
        <f t="shared" si="368"/>
        <v/>
      </c>
      <c r="CC133" t="str">
        <f t="shared" si="369"/>
        <v/>
      </c>
      <c r="CD133" t="str">
        <f t="shared" si="370"/>
        <v/>
      </c>
      <c r="CE133" t="str">
        <f t="shared" si="371"/>
        <v/>
      </c>
      <c r="CF133" t="str">
        <f t="shared" si="372"/>
        <v/>
      </c>
      <c r="CG133" t="str">
        <f t="shared" si="373"/>
        <v/>
      </c>
      <c r="CH133" t="str">
        <f t="shared" si="374"/>
        <v/>
      </c>
      <c r="CI133" t="str">
        <f t="shared" si="375"/>
        <v/>
      </c>
      <c r="CJ133" t="str">
        <f t="shared" si="376"/>
        <v/>
      </c>
      <c r="CK133" t="str">
        <f t="shared" si="377"/>
        <v/>
      </c>
      <c r="CL133" t="str">
        <f t="shared" si="378"/>
        <v/>
      </c>
      <c r="CM133" t="str">
        <f t="shared" si="379"/>
        <v/>
      </c>
      <c r="CN133" t="str">
        <f t="shared" si="380"/>
        <v/>
      </c>
      <c r="CO133" t="str">
        <f t="shared" si="381"/>
        <v/>
      </c>
      <c r="CP133" t="str">
        <f t="shared" si="382"/>
        <v/>
      </c>
      <c r="CQ133" t="str">
        <f t="shared" si="383"/>
        <v/>
      </c>
      <c r="CR133" t="str">
        <f t="shared" si="384"/>
        <v/>
      </c>
      <c r="CS133" t="str">
        <f t="shared" si="385"/>
        <v/>
      </c>
      <c r="CT133" t="str">
        <f t="shared" si="386"/>
        <v/>
      </c>
      <c r="CU133" t="str">
        <f t="shared" si="387"/>
        <v/>
      </c>
      <c r="CV133" t="str">
        <f t="shared" si="388"/>
        <v/>
      </c>
      <c r="CW133" t="str">
        <f t="shared" si="389"/>
        <v/>
      </c>
      <c r="CX133" t="str">
        <f t="shared" si="390"/>
        <v/>
      </c>
      <c r="CY133" t="str">
        <f t="shared" si="391"/>
        <v/>
      </c>
      <c r="CZ133" t="str">
        <f t="shared" si="392"/>
        <v/>
      </c>
      <c r="DA133" t="str">
        <f t="shared" si="393"/>
        <v/>
      </c>
      <c r="DB133" t="str">
        <f t="shared" si="394"/>
        <v/>
      </c>
      <c r="DC133" t="str">
        <f t="shared" si="395"/>
        <v/>
      </c>
      <c r="DD133" t="str">
        <f t="shared" si="396"/>
        <v/>
      </c>
      <c r="DE133" t="str">
        <f t="shared" si="397"/>
        <v/>
      </c>
      <c r="DF133" t="str">
        <f t="shared" si="398"/>
        <v/>
      </c>
      <c r="DG133" t="str">
        <f t="shared" si="399"/>
        <v/>
      </c>
      <c r="DH133" t="str">
        <f t="shared" si="400"/>
        <v/>
      </c>
      <c r="DI133" t="str">
        <f t="shared" si="401"/>
        <v/>
      </c>
      <c r="DJ133" t="str">
        <f t="shared" si="402"/>
        <v/>
      </c>
      <c r="DK133" t="str">
        <f t="shared" si="403"/>
        <v/>
      </c>
      <c r="DL133" t="str">
        <f t="shared" si="404"/>
        <v/>
      </c>
      <c r="DM133" t="str">
        <f t="shared" si="405"/>
        <v/>
      </c>
      <c r="DN133" t="b">
        <f t="shared" si="406"/>
        <v>1</v>
      </c>
      <c r="DO133" t="b">
        <f t="shared" si="407"/>
        <v>1</v>
      </c>
      <c r="DP133" t="b">
        <f t="shared" si="408"/>
        <v>1</v>
      </c>
      <c r="DQ133">
        <f t="shared" si="409"/>
        <v>2.5000000000000001E-5</v>
      </c>
      <c r="DR133" t="str">
        <f t="shared" si="410"/>
        <v/>
      </c>
      <c r="DS133" t="str">
        <f t="shared" si="411"/>
        <v/>
      </c>
      <c r="DT133" t="str">
        <f t="shared" si="412"/>
        <v/>
      </c>
      <c r="DU133" t="str">
        <f t="shared" si="413"/>
        <v/>
      </c>
      <c r="DV133" t="str">
        <f t="shared" si="414"/>
        <v/>
      </c>
      <c r="DW133" t="str">
        <f t="shared" si="415"/>
        <v/>
      </c>
      <c r="DX133" t="str">
        <f t="shared" si="416"/>
        <v/>
      </c>
      <c r="DY133" t="str">
        <f t="shared" si="417"/>
        <v/>
      </c>
      <c r="EA133" t="str">
        <f t="shared" si="418"/>
        <v/>
      </c>
      <c r="EB133" t="str">
        <f t="shared" si="419"/>
        <v/>
      </c>
      <c r="EC133" t="str">
        <f t="shared" si="420"/>
        <v/>
      </c>
      <c r="ED133" t="str">
        <f t="shared" si="421"/>
        <v/>
      </c>
      <c r="EE133" t="str">
        <f t="shared" si="422"/>
        <v/>
      </c>
      <c r="EF133" t="str">
        <f t="shared" si="423"/>
        <v/>
      </c>
      <c r="EG133" t="str">
        <f t="shared" si="424"/>
        <v/>
      </c>
      <c r="EH133" t="str">
        <f t="shared" si="425"/>
        <v/>
      </c>
      <c r="EI133" t="str">
        <f t="shared" si="426"/>
        <v/>
      </c>
      <c r="EJ133" t="str">
        <f t="shared" si="427"/>
        <v/>
      </c>
      <c r="EK133" t="str">
        <f t="shared" si="428"/>
        <v/>
      </c>
      <c r="EL133" t="str">
        <f t="shared" si="429"/>
        <v/>
      </c>
      <c r="EM133" t="str">
        <f t="shared" si="430"/>
        <v/>
      </c>
      <c r="EN133" t="str">
        <f t="shared" si="431"/>
        <v/>
      </c>
      <c r="EO133" t="str">
        <f t="shared" si="432"/>
        <v/>
      </c>
      <c r="EP133" t="str">
        <f t="shared" si="433"/>
        <v/>
      </c>
      <c r="ER133" t="str">
        <f t="shared" si="434"/>
        <v>25A-001.07.09.01.01.A.01Secundaire functionaliteit</v>
      </c>
      <c r="ES133" t="s">
        <v>10827</v>
      </c>
      <c r="ET133" t="b">
        <v>1</v>
      </c>
      <c r="EU133" t="s">
        <v>77</v>
      </c>
      <c r="EV133" t="b">
        <v>0</v>
      </c>
      <c r="EW133" t="b">
        <v>0</v>
      </c>
      <c r="EX133">
        <v>1</v>
      </c>
      <c r="EZ133">
        <v>0</v>
      </c>
      <c r="FA133">
        <v>0</v>
      </c>
      <c r="FC133">
        <v>117</v>
      </c>
      <c r="FD133">
        <v>2</v>
      </c>
      <c r="FF133">
        <v>0</v>
      </c>
      <c r="FG133">
        <v>0</v>
      </c>
      <c r="FI133">
        <v>0</v>
      </c>
      <c r="FJ133">
        <v>672</v>
      </c>
      <c r="FL133">
        <v>1.8279000000000001</v>
      </c>
      <c r="FM133">
        <v>4.7899999999999998E-2</v>
      </c>
      <c r="FO133" t="s">
        <v>77</v>
      </c>
    </row>
    <row r="134" spans="1:171" x14ac:dyDescent="0.25">
      <c r="A134" t="s">
        <v>6965</v>
      </c>
      <c r="B134" t="str">
        <f t="shared" si="290"/>
        <v/>
      </c>
      <c r="C134" t="str">
        <f t="shared" si="291"/>
        <v/>
      </c>
      <c r="D134" t="str">
        <f t="shared" si="292"/>
        <v/>
      </c>
      <c r="E134" t="str">
        <f t="shared" si="293"/>
        <v/>
      </c>
      <c r="F134" t="str">
        <f t="shared" si="294"/>
        <v/>
      </c>
      <c r="G134" t="str">
        <f t="shared" si="295"/>
        <v/>
      </c>
      <c r="H134" t="str">
        <f t="shared" si="296"/>
        <v/>
      </c>
      <c r="I134" t="str">
        <f t="shared" si="297"/>
        <v/>
      </c>
      <c r="J134" t="str">
        <f t="shared" si="298"/>
        <v/>
      </c>
      <c r="K134" t="str">
        <f t="shared" si="299"/>
        <v/>
      </c>
      <c r="L134" t="str">
        <f t="shared" si="300"/>
        <v/>
      </c>
      <c r="M134" t="str">
        <f t="shared" si="301"/>
        <v/>
      </c>
      <c r="N134" t="str">
        <f t="shared" si="302"/>
        <v/>
      </c>
      <c r="O134" t="str">
        <f t="shared" si="303"/>
        <v/>
      </c>
      <c r="P134" t="str">
        <f t="shared" si="304"/>
        <v/>
      </c>
      <c r="Q134" t="str">
        <f t="shared" si="305"/>
        <v/>
      </c>
      <c r="R134" t="str">
        <f t="shared" si="306"/>
        <v/>
      </c>
      <c r="S134" t="str">
        <f t="shared" si="307"/>
        <v/>
      </c>
      <c r="T134" t="str">
        <f t="shared" si="308"/>
        <v/>
      </c>
      <c r="U134" t="str">
        <f t="shared" si="309"/>
        <v/>
      </c>
      <c r="V134" t="str">
        <f t="shared" si="310"/>
        <v/>
      </c>
      <c r="W134" t="str">
        <f t="shared" si="311"/>
        <v/>
      </c>
      <c r="X134" t="str">
        <f t="shared" si="312"/>
        <v/>
      </c>
      <c r="Y134" t="str">
        <f t="shared" si="313"/>
        <v/>
      </c>
      <c r="Z134" t="str">
        <f t="shared" si="314"/>
        <v/>
      </c>
      <c r="AA134" t="str">
        <f t="shared" si="315"/>
        <v/>
      </c>
      <c r="AB134" t="str">
        <f t="shared" si="316"/>
        <v/>
      </c>
      <c r="AC134" t="str">
        <f t="shared" si="317"/>
        <v/>
      </c>
      <c r="AD134" t="str">
        <f t="shared" si="318"/>
        <v/>
      </c>
      <c r="AE134" t="str">
        <f t="shared" si="319"/>
        <v/>
      </c>
      <c r="AF134" t="str">
        <f t="shared" si="320"/>
        <v/>
      </c>
      <c r="AG134" t="str">
        <f t="shared" si="321"/>
        <v/>
      </c>
      <c r="AH134" t="str">
        <f t="shared" si="322"/>
        <v/>
      </c>
      <c r="AI134" t="str">
        <f t="shared" si="323"/>
        <v/>
      </c>
      <c r="AJ134" t="str">
        <f t="shared" si="324"/>
        <v/>
      </c>
      <c r="AK134" t="str">
        <f t="shared" si="325"/>
        <v/>
      </c>
      <c r="AL134" t="b">
        <f t="shared" si="326"/>
        <v>1</v>
      </c>
      <c r="AM134" t="b">
        <f t="shared" si="327"/>
        <v>1</v>
      </c>
      <c r="AN134" t="b">
        <f t="shared" si="328"/>
        <v>1</v>
      </c>
      <c r="AO134">
        <f t="shared" si="329"/>
        <v>0.05</v>
      </c>
      <c r="AP134" t="str">
        <f t="shared" si="330"/>
        <v/>
      </c>
      <c r="AQ134" t="str">
        <f t="shared" si="331"/>
        <v/>
      </c>
      <c r="AR134" t="str">
        <f t="shared" si="332"/>
        <v/>
      </c>
      <c r="AS134" t="str">
        <f t="shared" si="333"/>
        <v/>
      </c>
      <c r="AT134" t="str">
        <f t="shared" si="334"/>
        <v/>
      </c>
      <c r="AU134" t="str">
        <f t="shared" si="335"/>
        <v/>
      </c>
      <c r="AV134" t="str">
        <f t="shared" si="336"/>
        <v/>
      </c>
      <c r="AW134" t="str">
        <f t="shared" si="337"/>
        <v/>
      </c>
      <c r="AX134" t="str">
        <f t="shared" si="338"/>
        <v/>
      </c>
      <c r="AY134" t="str">
        <f t="shared" si="339"/>
        <v/>
      </c>
      <c r="AZ134" t="str">
        <f t="shared" si="340"/>
        <v/>
      </c>
      <c r="BA134" t="str">
        <f t="shared" si="341"/>
        <v/>
      </c>
      <c r="BB134" t="str">
        <f t="shared" si="342"/>
        <v/>
      </c>
      <c r="BC134" t="str">
        <f t="shared" si="343"/>
        <v/>
      </c>
      <c r="BD134" t="str">
        <f t="shared" si="344"/>
        <v/>
      </c>
      <c r="BE134" t="str">
        <f t="shared" si="345"/>
        <v/>
      </c>
      <c r="BF134" t="b">
        <f t="shared" si="346"/>
        <v>1</v>
      </c>
      <c r="BG134" t="b">
        <f t="shared" si="347"/>
        <v>0</v>
      </c>
      <c r="BH134" t="b">
        <f t="shared" si="348"/>
        <v>0</v>
      </c>
      <c r="BI134">
        <f t="shared" si="349"/>
        <v>0.01</v>
      </c>
      <c r="BJ134" t="str">
        <f t="shared" si="350"/>
        <v/>
      </c>
      <c r="BK134" t="str">
        <f t="shared" si="351"/>
        <v/>
      </c>
      <c r="BL134" t="str">
        <f t="shared" si="352"/>
        <v/>
      </c>
      <c r="BM134" t="str">
        <f t="shared" si="353"/>
        <v/>
      </c>
      <c r="BN134" t="str">
        <f t="shared" si="354"/>
        <v/>
      </c>
      <c r="BO134" t="str">
        <f t="shared" si="355"/>
        <v/>
      </c>
      <c r="BP134" t="str">
        <f t="shared" si="356"/>
        <v/>
      </c>
      <c r="BQ134" t="str">
        <f t="shared" si="357"/>
        <v/>
      </c>
      <c r="BR134" t="str">
        <f t="shared" si="358"/>
        <v/>
      </c>
      <c r="BS134" t="str">
        <f t="shared" si="359"/>
        <v/>
      </c>
      <c r="BT134" t="str">
        <f t="shared" si="360"/>
        <v/>
      </c>
      <c r="BU134" t="str">
        <f t="shared" si="361"/>
        <v/>
      </c>
      <c r="BV134" t="str">
        <f t="shared" si="362"/>
        <v/>
      </c>
      <c r="BW134" t="str">
        <f t="shared" si="363"/>
        <v/>
      </c>
      <c r="BX134" t="str">
        <f t="shared" si="364"/>
        <v/>
      </c>
      <c r="BY134" t="str">
        <f t="shared" si="365"/>
        <v/>
      </c>
      <c r="BZ134" t="str">
        <f t="shared" si="366"/>
        <v/>
      </c>
      <c r="CA134" t="str">
        <f t="shared" si="367"/>
        <v/>
      </c>
      <c r="CB134" t="str">
        <f t="shared" si="368"/>
        <v/>
      </c>
      <c r="CC134" t="str">
        <f t="shared" si="369"/>
        <v/>
      </c>
      <c r="CD134" t="str">
        <f t="shared" si="370"/>
        <v/>
      </c>
      <c r="CE134" t="str">
        <f t="shared" si="371"/>
        <v/>
      </c>
      <c r="CF134" t="str">
        <f t="shared" si="372"/>
        <v/>
      </c>
      <c r="CG134" t="str">
        <f t="shared" si="373"/>
        <v/>
      </c>
      <c r="CH134" t="str">
        <f t="shared" si="374"/>
        <v/>
      </c>
      <c r="CI134" t="str">
        <f t="shared" si="375"/>
        <v/>
      </c>
      <c r="CJ134" t="str">
        <f t="shared" si="376"/>
        <v/>
      </c>
      <c r="CK134" t="str">
        <f t="shared" si="377"/>
        <v/>
      </c>
      <c r="CL134" t="str">
        <f t="shared" si="378"/>
        <v/>
      </c>
      <c r="CM134" t="str">
        <f t="shared" si="379"/>
        <v/>
      </c>
      <c r="CN134" t="str">
        <f t="shared" si="380"/>
        <v/>
      </c>
      <c r="CO134" t="str">
        <f t="shared" si="381"/>
        <v/>
      </c>
      <c r="CP134" t="str">
        <f t="shared" si="382"/>
        <v/>
      </c>
      <c r="CQ134" t="str">
        <f t="shared" si="383"/>
        <v/>
      </c>
      <c r="CR134" t="str">
        <f t="shared" si="384"/>
        <v/>
      </c>
      <c r="CS134" t="str">
        <f t="shared" si="385"/>
        <v/>
      </c>
      <c r="CT134" t="str">
        <f t="shared" si="386"/>
        <v/>
      </c>
      <c r="CU134" t="str">
        <f t="shared" si="387"/>
        <v/>
      </c>
      <c r="CV134" t="str">
        <f t="shared" si="388"/>
        <v/>
      </c>
      <c r="CW134" t="str">
        <f t="shared" si="389"/>
        <v/>
      </c>
      <c r="CX134" t="str">
        <f t="shared" si="390"/>
        <v/>
      </c>
      <c r="CY134" t="str">
        <f t="shared" si="391"/>
        <v/>
      </c>
      <c r="CZ134" t="str">
        <f t="shared" si="392"/>
        <v/>
      </c>
      <c r="DA134" t="str">
        <f t="shared" si="393"/>
        <v/>
      </c>
      <c r="DB134" t="str">
        <f t="shared" si="394"/>
        <v/>
      </c>
      <c r="DC134" t="str">
        <f t="shared" si="395"/>
        <v/>
      </c>
      <c r="DD134" t="str">
        <f t="shared" si="396"/>
        <v/>
      </c>
      <c r="DE134" t="str">
        <f t="shared" si="397"/>
        <v/>
      </c>
      <c r="DF134" t="str">
        <f t="shared" si="398"/>
        <v/>
      </c>
      <c r="DG134" t="str">
        <f t="shared" si="399"/>
        <v/>
      </c>
      <c r="DH134" t="str">
        <f t="shared" si="400"/>
        <v/>
      </c>
      <c r="DI134" t="str">
        <f t="shared" si="401"/>
        <v/>
      </c>
      <c r="DJ134" t="str">
        <f t="shared" si="402"/>
        <v/>
      </c>
      <c r="DK134" t="str">
        <f t="shared" si="403"/>
        <v/>
      </c>
      <c r="DL134" t="str">
        <f t="shared" si="404"/>
        <v/>
      </c>
      <c r="DM134" t="str">
        <f t="shared" si="405"/>
        <v/>
      </c>
      <c r="DN134" t="b">
        <f t="shared" si="406"/>
        <v>1</v>
      </c>
      <c r="DO134" t="b">
        <f t="shared" si="407"/>
        <v>1</v>
      </c>
      <c r="DP134" t="b">
        <f t="shared" si="408"/>
        <v>1</v>
      </c>
      <c r="DQ134">
        <f t="shared" si="409"/>
        <v>2.5000000000000001E-5</v>
      </c>
      <c r="DR134" t="str">
        <f t="shared" si="410"/>
        <v/>
      </c>
      <c r="DS134" t="str">
        <f t="shared" si="411"/>
        <v/>
      </c>
      <c r="DT134" t="str">
        <f t="shared" si="412"/>
        <v/>
      </c>
      <c r="DU134" t="str">
        <f t="shared" si="413"/>
        <v/>
      </c>
      <c r="DV134" t="str">
        <f t="shared" si="414"/>
        <v/>
      </c>
      <c r="DW134" t="str">
        <f t="shared" si="415"/>
        <v/>
      </c>
      <c r="DX134" t="str">
        <f t="shared" si="416"/>
        <v/>
      </c>
      <c r="DY134" t="str">
        <f t="shared" si="417"/>
        <v/>
      </c>
      <c r="EA134" t="str">
        <f t="shared" si="418"/>
        <v/>
      </c>
      <c r="EB134" t="str">
        <f t="shared" si="419"/>
        <v/>
      </c>
      <c r="EC134" t="str">
        <f t="shared" si="420"/>
        <v/>
      </c>
      <c r="ED134" t="str">
        <f t="shared" si="421"/>
        <v/>
      </c>
      <c r="EE134" t="str">
        <f t="shared" si="422"/>
        <v/>
      </c>
      <c r="EF134" t="str">
        <f t="shared" si="423"/>
        <v/>
      </c>
      <c r="EG134" t="str">
        <f t="shared" si="424"/>
        <v/>
      </c>
      <c r="EH134" t="str">
        <f t="shared" si="425"/>
        <v/>
      </c>
      <c r="EI134" t="str">
        <f t="shared" si="426"/>
        <v/>
      </c>
      <c r="EJ134" t="str">
        <f t="shared" si="427"/>
        <v/>
      </c>
      <c r="EK134" t="str">
        <f t="shared" si="428"/>
        <v/>
      </c>
      <c r="EL134" t="str">
        <f t="shared" si="429"/>
        <v/>
      </c>
      <c r="EM134" t="str">
        <f t="shared" si="430"/>
        <v/>
      </c>
      <c r="EN134" t="str">
        <f t="shared" si="431"/>
        <v/>
      </c>
      <c r="EO134" t="str">
        <f t="shared" si="432"/>
        <v/>
      </c>
      <c r="EP134" t="str">
        <f t="shared" si="433"/>
        <v/>
      </c>
      <c r="ER134" t="str">
        <f t="shared" si="434"/>
        <v>25A-001.07.09.01.01.A.02Keren 81-100% functieverlies</v>
      </c>
      <c r="ES134" t="s">
        <v>10763</v>
      </c>
      <c r="ET134" t="b">
        <v>1</v>
      </c>
      <c r="EU134" t="s">
        <v>85</v>
      </c>
      <c r="EV134" t="b">
        <v>0</v>
      </c>
      <c r="EW134" t="b">
        <v>0</v>
      </c>
      <c r="EX134">
        <v>0.01</v>
      </c>
      <c r="EZ134">
        <v>0</v>
      </c>
      <c r="FA134">
        <v>0</v>
      </c>
      <c r="FC134">
        <v>125</v>
      </c>
      <c r="FD134">
        <v>1</v>
      </c>
      <c r="FF134">
        <v>0</v>
      </c>
      <c r="FG134">
        <v>0</v>
      </c>
      <c r="FI134">
        <v>0</v>
      </c>
      <c r="FJ134">
        <v>8</v>
      </c>
      <c r="FL134">
        <v>0.77849999999999997</v>
      </c>
      <c r="FM134">
        <v>4.9099999999999998E-2</v>
      </c>
      <c r="FO134" t="s">
        <v>8874</v>
      </c>
    </row>
    <row r="135" spans="1:171" x14ac:dyDescent="0.25">
      <c r="A135" t="s">
        <v>6942</v>
      </c>
      <c r="B135" t="str">
        <f t="shared" si="290"/>
        <v/>
      </c>
      <c r="C135" t="str">
        <f t="shared" si="291"/>
        <v/>
      </c>
      <c r="D135" t="str">
        <f t="shared" si="292"/>
        <v/>
      </c>
      <c r="E135" t="str">
        <f t="shared" si="293"/>
        <v/>
      </c>
      <c r="F135" t="str">
        <f t="shared" si="294"/>
        <v/>
      </c>
      <c r="G135" t="str">
        <f t="shared" si="295"/>
        <v/>
      </c>
      <c r="H135" t="str">
        <f t="shared" si="296"/>
        <v/>
      </c>
      <c r="I135" t="str">
        <f t="shared" si="297"/>
        <v/>
      </c>
      <c r="J135" t="str">
        <f t="shared" si="298"/>
        <v/>
      </c>
      <c r="K135" t="str">
        <f t="shared" si="299"/>
        <v/>
      </c>
      <c r="L135" t="str">
        <f t="shared" si="300"/>
        <v/>
      </c>
      <c r="M135" t="str">
        <f t="shared" si="301"/>
        <v/>
      </c>
      <c r="N135" t="str">
        <f t="shared" si="302"/>
        <v/>
      </c>
      <c r="O135" t="str">
        <f t="shared" si="303"/>
        <v/>
      </c>
      <c r="P135" t="str">
        <f t="shared" si="304"/>
        <v/>
      </c>
      <c r="Q135" t="str">
        <f t="shared" si="305"/>
        <v/>
      </c>
      <c r="R135" t="str">
        <f t="shared" si="306"/>
        <v/>
      </c>
      <c r="S135" t="str">
        <f t="shared" si="307"/>
        <v/>
      </c>
      <c r="T135" t="str">
        <f t="shared" si="308"/>
        <v/>
      </c>
      <c r="U135" t="str">
        <f t="shared" si="309"/>
        <v/>
      </c>
      <c r="V135" t="str">
        <f t="shared" si="310"/>
        <v/>
      </c>
      <c r="W135" t="str">
        <f t="shared" si="311"/>
        <v/>
      </c>
      <c r="X135" t="str">
        <f t="shared" si="312"/>
        <v/>
      </c>
      <c r="Y135" t="str">
        <f t="shared" si="313"/>
        <v/>
      </c>
      <c r="Z135" t="str">
        <f t="shared" si="314"/>
        <v/>
      </c>
      <c r="AA135" t="str">
        <f t="shared" si="315"/>
        <v/>
      </c>
      <c r="AB135" t="str">
        <f t="shared" si="316"/>
        <v/>
      </c>
      <c r="AC135" t="str">
        <f t="shared" si="317"/>
        <v/>
      </c>
      <c r="AD135" t="str">
        <f t="shared" si="318"/>
        <v/>
      </c>
      <c r="AE135" t="str">
        <f t="shared" si="319"/>
        <v/>
      </c>
      <c r="AF135" t="str">
        <f t="shared" si="320"/>
        <v/>
      </c>
      <c r="AG135" t="str">
        <f t="shared" si="321"/>
        <v/>
      </c>
      <c r="AH135" t="str">
        <f t="shared" si="322"/>
        <v/>
      </c>
      <c r="AI135" t="str">
        <f t="shared" si="323"/>
        <v/>
      </c>
      <c r="AJ135" t="str">
        <f t="shared" si="324"/>
        <v/>
      </c>
      <c r="AK135" t="str">
        <f t="shared" si="325"/>
        <v/>
      </c>
      <c r="AL135" t="str">
        <f t="shared" si="326"/>
        <v/>
      </c>
      <c r="AM135" t="str">
        <f t="shared" si="327"/>
        <v/>
      </c>
      <c r="AN135" t="str">
        <f t="shared" si="328"/>
        <v/>
      </c>
      <c r="AO135" t="str">
        <f t="shared" si="329"/>
        <v/>
      </c>
      <c r="AP135" t="str">
        <f t="shared" si="330"/>
        <v/>
      </c>
      <c r="AQ135" t="str">
        <f t="shared" si="331"/>
        <v/>
      </c>
      <c r="AR135" t="str">
        <f t="shared" si="332"/>
        <v/>
      </c>
      <c r="AS135" t="str">
        <f t="shared" si="333"/>
        <v/>
      </c>
      <c r="AT135" t="str">
        <f t="shared" si="334"/>
        <v/>
      </c>
      <c r="AU135" t="str">
        <f t="shared" si="335"/>
        <v/>
      </c>
      <c r="AV135" t="str">
        <f t="shared" si="336"/>
        <v/>
      </c>
      <c r="AW135" t="str">
        <f t="shared" si="337"/>
        <v/>
      </c>
      <c r="AX135" t="str">
        <f t="shared" si="338"/>
        <v/>
      </c>
      <c r="AY135" t="str">
        <f t="shared" si="339"/>
        <v/>
      </c>
      <c r="AZ135" t="str">
        <f t="shared" si="340"/>
        <v/>
      </c>
      <c r="BA135" t="str">
        <f t="shared" si="341"/>
        <v/>
      </c>
      <c r="BB135" t="str">
        <f t="shared" si="342"/>
        <v/>
      </c>
      <c r="BC135" t="str">
        <f t="shared" si="343"/>
        <v/>
      </c>
      <c r="BD135" t="str">
        <f t="shared" si="344"/>
        <v/>
      </c>
      <c r="BE135" t="str">
        <f t="shared" si="345"/>
        <v/>
      </c>
      <c r="BF135" t="str">
        <f t="shared" si="346"/>
        <v/>
      </c>
      <c r="BG135" t="str">
        <f t="shared" si="347"/>
        <v/>
      </c>
      <c r="BH135" t="str">
        <f t="shared" si="348"/>
        <v/>
      </c>
      <c r="BI135" t="str">
        <f t="shared" si="349"/>
        <v/>
      </c>
      <c r="BJ135" t="str">
        <f t="shared" si="350"/>
        <v/>
      </c>
      <c r="BK135" t="str">
        <f t="shared" si="351"/>
        <v/>
      </c>
      <c r="BL135" t="str">
        <f t="shared" si="352"/>
        <v/>
      </c>
      <c r="BM135" t="str">
        <f t="shared" si="353"/>
        <v/>
      </c>
      <c r="BN135" t="str">
        <f t="shared" si="354"/>
        <v/>
      </c>
      <c r="BO135" t="str">
        <f t="shared" si="355"/>
        <v/>
      </c>
      <c r="BP135" t="str">
        <f t="shared" si="356"/>
        <v/>
      </c>
      <c r="BQ135" t="str">
        <f t="shared" si="357"/>
        <v/>
      </c>
      <c r="BR135" t="str">
        <f t="shared" si="358"/>
        <v/>
      </c>
      <c r="BS135" t="str">
        <f t="shared" si="359"/>
        <v/>
      </c>
      <c r="BT135" t="str">
        <f t="shared" si="360"/>
        <v/>
      </c>
      <c r="BU135" t="str">
        <f t="shared" si="361"/>
        <v/>
      </c>
      <c r="BV135" t="str">
        <f t="shared" si="362"/>
        <v/>
      </c>
      <c r="BW135" t="str">
        <f t="shared" si="363"/>
        <v/>
      </c>
      <c r="BX135" t="str">
        <f t="shared" si="364"/>
        <v/>
      </c>
      <c r="BY135" t="str">
        <f t="shared" si="365"/>
        <v/>
      </c>
      <c r="BZ135" t="str">
        <f t="shared" si="366"/>
        <v/>
      </c>
      <c r="CA135" t="str">
        <f t="shared" si="367"/>
        <v/>
      </c>
      <c r="CB135" t="str">
        <f t="shared" si="368"/>
        <v/>
      </c>
      <c r="CC135" t="str">
        <f t="shared" si="369"/>
        <v/>
      </c>
      <c r="CD135" t="str">
        <f t="shared" si="370"/>
        <v/>
      </c>
      <c r="CE135" t="str">
        <f t="shared" si="371"/>
        <v/>
      </c>
      <c r="CF135" t="str">
        <f t="shared" si="372"/>
        <v/>
      </c>
      <c r="CG135" t="str">
        <f t="shared" si="373"/>
        <v/>
      </c>
      <c r="CH135" t="str">
        <f t="shared" si="374"/>
        <v/>
      </c>
      <c r="CI135" t="str">
        <f t="shared" si="375"/>
        <v/>
      </c>
      <c r="CJ135" t="str">
        <f t="shared" si="376"/>
        <v/>
      </c>
      <c r="CK135" t="str">
        <f t="shared" si="377"/>
        <v/>
      </c>
      <c r="CL135" t="str">
        <f t="shared" si="378"/>
        <v/>
      </c>
      <c r="CM135" t="str">
        <f t="shared" si="379"/>
        <v/>
      </c>
      <c r="CN135" t="str">
        <f t="shared" si="380"/>
        <v/>
      </c>
      <c r="CO135" t="str">
        <f t="shared" si="381"/>
        <v/>
      </c>
      <c r="CP135" t="str">
        <f t="shared" si="382"/>
        <v/>
      </c>
      <c r="CQ135" t="str">
        <f t="shared" si="383"/>
        <v/>
      </c>
      <c r="CR135" t="str">
        <f t="shared" si="384"/>
        <v/>
      </c>
      <c r="CS135" t="str">
        <f t="shared" si="385"/>
        <v/>
      </c>
      <c r="CT135" t="str">
        <f t="shared" si="386"/>
        <v/>
      </c>
      <c r="CU135" t="str">
        <f t="shared" si="387"/>
        <v/>
      </c>
      <c r="CV135" t="str">
        <f t="shared" si="388"/>
        <v/>
      </c>
      <c r="CW135" t="str">
        <f t="shared" si="389"/>
        <v/>
      </c>
      <c r="CX135" t="str">
        <f t="shared" si="390"/>
        <v/>
      </c>
      <c r="CY135" t="str">
        <f t="shared" si="391"/>
        <v/>
      </c>
      <c r="CZ135" t="str">
        <f t="shared" si="392"/>
        <v/>
      </c>
      <c r="DA135" t="str">
        <f t="shared" si="393"/>
        <v/>
      </c>
      <c r="DB135" t="str">
        <f t="shared" si="394"/>
        <v/>
      </c>
      <c r="DC135" t="str">
        <f t="shared" si="395"/>
        <v/>
      </c>
      <c r="DD135" t="str">
        <f t="shared" si="396"/>
        <v/>
      </c>
      <c r="DE135" t="str">
        <f t="shared" si="397"/>
        <v/>
      </c>
      <c r="DF135" t="str">
        <f t="shared" si="398"/>
        <v/>
      </c>
      <c r="DG135" t="str">
        <f t="shared" si="399"/>
        <v/>
      </c>
      <c r="DH135" t="str">
        <f t="shared" si="400"/>
        <v/>
      </c>
      <c r="DI135" t="str">
        <f t="shared" si="401"/>
        <v/>
      </c>
      <c r="DJ135" t="str">
        <f t="shared" si="402"/>
        <v/>
      </c>
      <c r="DK135" t="str">
        <f t="shared" si="403"/>
        <v/>
      </c>
      <c r="DL135" t="str">
        <f t="shared" si="404"/>
        <v/>
      </c>
      <c r="DM135" t="str">
        <f t="shared" si="405"/>
        <v/>
      </c>
      <c r="DN135" t="b">
        <f t="shared" si="406"/>
        <v>1</v>
      </c>
      <c r="DO135" t="b">
        <f t="shared" si="407"/>
        <v>1</v>
      </c>
      <c r="DP135" t="b">
        <f t="shared" si="408"/>
        <v>1</v>
      </c>
      <c r="DQ135">
        <f t="shared" si="409"/>
        <v>2.5000000000000001E-5</v>
      </c>
      <c r="DR135" t="str">
        <f t="shared" si="410"/>
        <v/>
      </c>
      <c r="DS135" t="str">
        <f t="shared" si="411"/>
        <v/>
      </c>
      <c r="DT135" t="str">
        <f t="shared" si="412"/>
        <v/>
      </c>
      <c r="DU135" t="str">
        <f t="shared" si="413"/>
        <v/>
      </c>
      <c r="DV135" t="b">
        <f t="shared" si="414"/>
        <v>1</v>
      </c>
      <c r="DW135" t="b">
        <f t="shared" si="415"/>
        <v>1</v>
      </c>
      <c r="DX135" t="b">
        <f t="shared" si="416"/>
        <v>1</v>
      </c>
      <c r="DY135">
        <f t="shared" si="417"/>
        <v>1</v>
      </c>
      <c r="EA135" t="str">
        <f t="shared" si="418"/>
        <v/>
      </c>
      <c r="EB135" t="str">
        <f t="shared" si="419"/>
        <v/>
      </c>
      <c r="EC135" t="str">
        <f t="shared" si="420"/>
        <v/>
      </c>
      <c r="ED135" t="str">
        <f t="shared" si="421"/>
        <v/>
      </c>
      <c r="EE135" t="str">
        <f t="shared" si="422"/>
        <v/>
      </c>
      <c r="EF135" t="str">
        <f t="shared" si="423"/>
        <v/>
      </c>
      <c r="EG135" t="str">
        <f t="shared" si="424"/>
        <v/>
      </c>
      <c r="EH135" t="str">
        <f t="shared" si="425"/>
        <v/>
      </c>
      <c r="EI135" t="str">
        <f t="shared" si="426"/>
        <v/>
      </c>
      <c r="EJ135" t="str">
        <f t="shared" si="427"/>
        <v/>
      </c>
      <c r="EK135" t="str">
        <f t="shared" si="428"/>
        <v/>
      </c>
      <c r="EL135" t="str">
        <f t="shared" si="429"/>
        <v/>
      </c>
      <c r="EM135" t="str">
        <f t="shared" si="430"/>
        <v/>
      </c>
      <c r="EN135" t="str">
        <f t="shared" si="431"/>
        <v/>
      </c>
      <c r="EO135" t="str">
        <f t="shared" si="432"/>
        <v/>
      </c>
      <c r="EP135" t="str">
        <f t="shared" si="433"/>
        <v/>
      </c>
      <c r="ER135" t="str">
        <f t="shared" si="434"/>
        <v>25A-001.07.09.01.01.A.02VGM - Effect 3</v>
      </c>
      <c r="ES135" t="s">
        <v>10763</v>
      </c>
      <c r="ET135" t="b">
        <v>1</v>
      </c>
      <c r="EU135" t="s">
        <v>79</v>
      </c>
      <c r="EV135" t="b">
        <v>0</v>
      </c>
      <c r="EW135" t="b">
        <v>0</v>
      </c>
      <c r="EX135">
        <v>0.1</v>
      </c>
      <c r="EZ135">
        <v>0</v>
      </c>
      <c r="FA135">
        <v>0</v>
      </c>
      <c r="FC135">
        <v>142</v>
      </c>
      <c r="FD135">
        <v>2</v>
      </c>
      <c r="FF135">
        <v>0</v>
      </c>
      <c r="FG135">
        <v>0</v>
      </c>
      <c r="FI135">
        <v>0</v>
      </c>
      <c r="FJ135">
        <v>672</v>
      </c>
      <c r="FL135">
        <v>1.4688000000000001</v>
      </c>
      <c r="FM135">
        <v>4.7899999999999998E-2</v>
      </c>
      <c r="FO135" t="s">
        <v>8886</v>
      </c>
    </row>
    <row r="136" spans="1:171" x14ac:dyDescent="0.25">
      <c r="A136" t="s">
        <v>10806</v>
      </c>
      <c r="B136" t="str">
        <f t="shared" si="290"/>
        <v/>
      </c>
      <c r="C136" t="str">
        <f t="shared" si="291"/>
        <v/>
      </c>
      <c r="D136" t="str">
        <f t="shared" si="292"/>
        <v/>
      </c>
      <c r="E136" t="str">
        <f t="shared" si="293"/>
        <v/>
      </c>
      <c r="F136" t="str">
        <f t="shared" si="294"/>
        <v/>
      </c>
      <c r="G136" t="str">
        <f t="shared" si="295"/>
        <v/>
      </c>
      <c r="H136" t="str">
        <f t="shared" si="296"/>
        <v/>
      </c>
      <c r="I136" t="str">
        <f t="shared" si="297"/>
        <v/>
      </c>
      <c r="J136" t="str">
        <f t="shared" si="298"/>
        <v/>
      </c>
      <c r="K136" t="str">
        <f t="shared" si="299"/>
        <v/>
      </c>
      <c r="L136" t="str">
        <f t="shared" si="300"/>
        <v/>
      </c>
      <c r="M136" t="str">
        <f t="shared" si="301"/>
        <v/>
      </c>
      <c r="N136" t="str">
        <f t="shared" si="302"/>
        <v/>
      </c>
      <c r="O136" t="str">
        <f t="shared" si="303"/>
        <v/>
      </c>
      <c r="P136" t="str">
        <f t="shared" si="304"/>
        <v/>
      </c>
      <c r="Q136" t="str">
        <f t="shared" si="305"/>
        <v/>
      </c>
      <c r="R136" t="str">
        <f t="shared" si="306"/>
        <v/>
      </c>
      <c r="S136" t="str">
        <f t="shared" si="307"/>
        <v/>
      </c>
      <c r="T136" t="str">
        <f t="shared" si="308"/>
        <v/>
      </c>
      <c r="U136" t="str">
        <f t="shared" si="309"/>
        <v/>
      </c>
      <c r="V136" t="b">
        <f t="shared" si="310"/>
        <v>1</v>
      </c>
      <c r="W136" t="b">
        <f t="shared" si="311"/>
        <v>0</v>
      </c>
      <c r="X136" t="b">
        <f t="shared" si="312"/>
        <v>1</v>
      </c>
      <c r="Y136">
        <f t="shared" si="313"/>
        <v>1</v>
      </c>
      <c r="Z136" t="str">
        <f t="shared" si="314"/>
        <v/>
      </c>
      <c r="AA136" t="str">
        <f t="shared" si="315"/>
        <v/>
      </c>
      <c r="AB136" t="str">
        <f t="shared" si="316"/>
        <v/>
      </c>
      <c r="AC136" t="str">
        <f t="shared" si="317"/>
        <v/>
      </c>
      <c r="AD136" t="str">
        <f t="shared" si="318"/>
        <v/>
      </c>
      <c r="AE136" t="str">
        <f t="shared" si="319"/>
        <v/>
      </c>
      <c r="AF136" t="str">
        <f t="shared" si="320"/>
        <v/>
      </c>
      <c r="AG136" t="str">
        <f t="shared" si="321"/>
        <v/>
      </c>
      <c r="AH136" t="str">
        <f t="shared" si="322"/>
        <v/>
      </c>
      <c r="AI136" t="str">
        <f t="shared" si="323"/>
        <v/>
      </c>
      <c r="AJ136" t="str">
        <f t="shared" si="324"/>
        <v/>
      </c>
      <c r="AK136" t="str">
        <f t="shared" si="325"/>
        <v/>
      </c>
      <c r="AL136" t="str">
        <f t="shared" si="326"/>
        <v/>
      </c>
      <c r="AM136" t="str">
        <f t="shared" si="327"/>
        <v/>
      </c>
      <c r="AN136" t="str">
        <f t="shared" si="328"/>
        <v/>
      </c>
      <c r="AO136" t="str">
        <f t="shared" si="329"/>
        <v/>
      </c>
      <c r="AP136" t="str">
        <f t="shared" si="330"/>
        <v/>
      </c>
      <c r="AQ136" t="str">
        <f t="shared" si="331"/>
        <v/>
      </c>
      <c r="AR136" t="str">
        <f t="shared" si="332"/>
        <v/>
      </c>
      <c r="AS136" t="str">
        <f t="shared" si="333"/>
        <v/>
      </c>
      <c r="AT136" t="str">
        <f t="shared" si="334"/>
        <v/>
      </c>
      <c r="AU136" t="str">
        <f t="shared" si="335"/>
        <v/>
      </c>
      <c r="AV136" t="str">
        <f t="shared" si="336"/>
        <v/>
      </c>
      <c r="AW136" t="str">
        <f t="shared" si="337"/>
        <v/>
      </c>
      <c r="AX136" t="str">
        <f t="shared" si="338"/>
        <v/>
      </c>
      <c r="AY136" t="str">
        <f t="shared" si="339"/>
        <v/>
      </c>
      <c r="AZ136" t="str">
        <f t="shared" si="340"/>
        <v/>
      </c>
      <c r="BA136" t="str">
        <f t="shared" si="341"/>
        <v/>
      </c>
      <c r="BB136" t="str">
        <f t="shared" si="342"/>
        <v/>
      </c>
      <c r="BC136" t="str">
        <f t="shared" si="343"/>
        <v/>
      </c>
      <c r="BD136" t="str">
        <f t="shared" si="344"/>
        <v/>
      </c>
      <c r="BE136" t="str">
        <f t="shared" si="345"/>
        <v/>
      </c>
      <c r="BF136" t="str">
        <f t="shared" si="346"/>
        <v/>
      </c>
      <c r="BG136" t="str">
        <f t="shared" si="347"/>
        <v/>
      </c>
      <c r="BH136" t="str">
        <f t="shared" si="348"/>
        <v/>
      </c>
      <c r="BI136" t="str">
        <f t="shared" si="349"/>
        <v/>
      </c>
      <c r="BJ136" t="str">
        <f t="shared" si="350"/>
        <v/>
      </c>
      <c r="BK136" t="str">
        <f t="shared" si="351"/>
        <v/>
      </c>
      <c r="BL136" t="str">
        <f t="shared" si="352"/>
        <v/>
      </c>
      <c r="BM136" t="str">
        <f t="shared" si="353"/>
        <v/>
      </c>
      <c r="BN136" t="str">
        <f t="shared" si="354"/>
        <v/>
      </c>
      <c r="BO136" t="str">
        <f t="shared" si="355"/>
        <v/>
      </c>
      <c r="BP136" t="str">
        <f t="shared" si="356"/>
        <v/>
      </c>
      <c r="BQ136" t="str">
        <f t="shared" si="357"/>
        <v/>
      </c>
      <c r="BR136" t="str">
        <f t="shared" si="358"/>
        <v/>
      </c>
      <c r="BS136" t="str">
        <f t="shared" si="359"/>
        <v/>
      </c>
      <c r="BT136" t="str">
        <f t="shared" si="360"/>
        <v/>
      </c>
      <c r="BU136" t="str">
        <f t="shared" si="361"/>
        <v/>
      </c>
      <c r="BV136" t="str">
        <f t="shared" si="362"/>
        <v/>
      </c>
      <c r="BW136" t="str">
        <f t="shared" si="363"/>
        <v/>
      </c>
      <c r="BX136" t="str">
        <f t="shared" si="364"/>
        <v/>
      </c>
      <c r="BY136" t="str">
        <f t="shared" si="365"/>
        <v/>
      </c>
      <c r="BZ136" t="str">
        <f t="shared" si="366"/>
        <v/>
      </c>
      <c r="CA136" t="str">
        <f t="shared" si="367"/>
        <v/>
      </c>
      <c r="CB136" t="str">
        <f t="shared" si="368"/>
        <v/>
      </c>
      <c r="CC136" t="str">
        <f t="shared" si="369"/>
        <v/>
      </c>
      <c r="CD136" t="str">
        <f t="shared" si="370"/>
        <v/>
      </c>
      <c r="CE136" t="str">
        <f t="shared" si="371"/>
        <v/>
      </c>
      <c r="CF136" t="str">
        <f t="shared" si="372"/>
        <v/>
      </c>
      <c r="CG136" t="str">
        <f t="shared" si="373"/>
        <v/>
      </c>
      <c r="CH136" t="str">
        <f t="shared" si="374"/>
        <v/>
      </c>
      <c r="CI136" t="str">
        <f t="shared" si="375"/>
        <v/>
      </c>
      <c r="CJ136" t="str">
        <f t="shared" si="376"/>
        <v/>
      </c>
      <c r="CK136" t="str">
        <f t="shared" si="377"/>
        <v/>
      </c>
      <c r="CL136" t="str">
        <f t="shared" si="378"/>
        <v/>
      </c>
      <c r="CM136" t="str">
        <f t="shared" si="379"/>
        <v/>
      </c>
      <c r="CN136" t="str">
        <f t="shared" si="380"/>
        <v/>
      </c>
      <c r="CO136" t="str">
        <f t="shared" si="381"/>
        <v/>
      </c>
      <c r="CP136" t="str">
        <f t="shared" si="382"/>
        <v/>
      </c>
      <c r="CQ136" t="str">
        <f t="shared" si="383"/>
        <v/>
      </c>
      <c r="CR136" t="str">
        <f t="shared" si="384"/>
        <v/>
      </c>
      <c r="CS136" t="str">
        <f t="shared" si="385"/>
        <v/>
      </c>
      <c r="CT136" t="str">
        <f t="shared" si="386"/>
        <v/>
      </c>
      <c r="CU136" t="str">
        <f t="shared" si="387"/>
        <v/>
      </c>
      <c r="CV136" t="str">
        <f t="shared" si="388"/>
        <v/>
      </c>
      <c r="CW136" t="str">
        <f t="shared" si="389"/>
        <v/>
      </c>
      <c r="CX136" t="str">
        <f t="shared" si="390"/>
        <v/>
      </c>
      <c r="CY136" t="str">
        <f t="shared" si="391"/>
        <v/>
      </c>
      <c r="CZ136" t="str">
        <f t="shared" si="392"/>
        <v/>
      </c>
      <c r="DA136" t="str">
        <f t="shared" si="393"/>
        <v/>
      </c>
      <c r="DB136" t="str">
        <f t="shared" si="394"/>
        <v/>
      </c>
      <c r="DC136" t="str">
        <f t="shared" si="395"/>
        <v/>
      </c>
      <c r="DD136" t="str">
        <f t="shared" si="396"/>
        <v/>
      </c>
      <c r="DE136" t="str">
        <f t="shared" si="397"/>
        <v/>
      </c>
      <c r="DF136" t="str">
        <f t="shared" si="398"/>
        <v/>
      </c>
      <c r="DG136" t="str">
        <f t="shared" si="399"/>
        <v/>
      </c>
      <c r="DH136" t="str">
        <f t="shared" si="400"/>
        <v/>
      </c>
      <c r="DI136" t="str">
        <f t="shared" si="401"/>
        <v/>
      </c>
      <c r="DJ136" t="str">
        <f t="shared" si="402"/>
        <v/>
      </c>
      <c r="DK136" t="str">
        <f t="shared" si="403"/>
        <v/>
      </c>
      <c r="DL136" t="str">
        <f t="shared" si="404"/>
        <v/>
      </c>
      <c r="DM136" t="str">
        <f t="shared" si="405"/>
        <v/>
      </c>
      <c r="DN136" t="b">
        <f t="shared" si="406"/>
        <v>1</v>
      </c>
      <c r="DO136" t="b">
        <f t="shared" si="407"/>
        <v>1</v>
      </c>
      <c r="DP136" t="b">
        <f t="shared" si="408"/>
        <v>1</v>
      </c>
      <c r="DQ136">
        <f t="shared" si="409"/>
        <v>2.5000000000000001E-5</v>
      </c>
      <c r="DR136" t="str">
        <f t="shared" si="410"/>
        <v/>
      </c>
      <c r="DS136" t="str">
        <f t="shared" si="411"/>
        <v/>
      </c>
      <c r="DT136" t="str">
        <f t="shared" si="412"/>
        <v/>
      </c>
      <c r="DU136" t="str">
        <f t="shared" si="413"/>
        <v/>
      </c>
      <c r="DV136" t="str">
        <f t="shared" si="414"/>
        <v/>
      </c>
      <c r="DW136" t="str">
        <f t="shared" si="415"/>
        <v/>
      </c>
      <c r="DX136" t="str">
        <f t="shared" si="416"/>
        <v/>
      </c>
      <c r="DY136" t="str">
        <f t="shared" si="417"/>
        <v/>
      </c>
      <c r="EA136" t="str">
        <f t="shared" si="418"/>
        <v/>
      </c>
      <c r="EB136" t="str">
        <f t="shared" si="419"/>
        <v/>
      </c>
      <c r="EC136" t="str">
        <f t="shared" si="420"/>
        <v/>
      </c>
      <c r="ED136" t="str">
        <f t="shared" si="421"/>
        <v/>
      </c>
      <c r="EE136" t="str">
        <f t="shared" si="422"/>
        <v/>
      </c>
      <c r="EF136" t="str">
        <f t="shared" si="423"/>
        <v/>
      </c>
      <c r="EG136" t="str">
        <f t="shared" si="424"/>
        <v/>
      </c>
      <c r="EH136" t="str">
        <f t="shared" si="425"/>
        <v/>
      </c>
      <c r="EI136" t="str">
        <f t="shared" si="426"/>
        <v/>
      </c>
      <c r="EJ136" t="str">
        <f t="shared" si="427"/>
        <v/>
      </c>
      <c r="EK136" t="str">
        <f t="shared" si="428"/>
        <v/>
      </c>
      <c r="EL136" t="str">
        <f t="shared" si="429"/>
        <v/>
      </c>
      <c r="EM136" t="str">
        <f t="shared" si="430"/>
        <v/>
      </c>
      <c r="EN136" t="str">
        <f t="shared" si="431"/>
        <v/>
      </c>
      <c r="EO136" t="str">
        <f t="shared" si="432"/>
        <v/>
      </c>
      <c r="EP136" t="str">
        <f t="shared" si="433"/>
        <v/>
      </c>
      <c r="ER136" t="str">
        <f t="shared" si="434"/>
        <v>25A-001.07.09.01.01.A.02Spuien 0-20% functieverlies</v>
      </c>
      <c r="ES136" t="s">
        <v>10763</v>
      </c>
      <c r="ET136" t="b">
        <v>1</v>
      </c>
      <c r="EU136" t="s">
        <v>89</v>
      </c>
      <c r="EV136" t="b">
        <v>0</v>
      </c>
      <c r="EW136" t="b">
        <v>1</v>
      </c>
      <c r="EX136">
        <v>1</v>
      </c>
      <c r="EZ136">
        <v>0</v>
      </c>
      <c r="FA136">
        <v>0</v>
      </c>
      <c r="FC136">
        <v>100</v>
      </c>
      <c r="FD136">
        <v>1</v>
      </c>
      <c r="FF136">
        <v>0</v>
      </c>
      <c r="FG136">
        <v>0</v>
      </c>
      <c r="FI136">
        <v>0</v>
      </c>
      <c r="FJ136">
        <v>8</v>
      </c>
      <c r="FL136">
        <v>0.63360000000000005</v>
      </c>
      <c r="FM136">
        <v>4.6899999999999997E-2</v>
      </c>
      <c r="FO136" t="s">
        <v>89</v>
      </c>
    </row>
    <row r="137" spans="1:171" x14ac:dyDescent="0.25">
      <c r="A137" t="s">
        <v>6941</v>
      </c>
      <c r="B137" t="str">
        <f t="shared" si="290"/>
        <v/>
      </c>
      <c r="C137" t="str">
        <f t="shared" si="291"/>
        <v/>
      </c>
      <c r="D137" t="str">
        <f t="shared" si="292"/>
        <v/>
      </c>
      <c r="E137" t="str">
        <f t="shared" si="293"/>
        <v/>
      </c>
      <c r="F137" t="str">
        <f t="shared" si="294"/>
        <v/>
      </c>
      <c r="G137" t="str">
        <f t="shared" si="295"/>
        <v/>
      </c>
      <c r="H137" t="str">
        <f t="shared" si="296"/>
        <v/>
      </c>
      <c r="I137" t="str">
        <f t="shared" si="297"/>
        <v/>
      </c>
      <c r="J137" t="str">
        <f t="shared" si="298"/>
        <v/>
      </c>
      <c r="K137" t="str">
        <f t="shared" si="299"/>
        <v/>
      </c>
      <c r="L137" t="str">
        <f t="shared" si="300"/>
        <v/>
      </c>
      <c r="M137" t="str">
        <f t="shared" si="301"/>
        <v/>
      </c>
      <c r="N137" t="str">
        <f t="shared" si="302"/>
        <v/>
      </c>
      <c r="O137" t="str">
        <f t="shared" si="303"/>
        <v/>
      </c>
      <c r="P137" t="str">
        <f t="shared" si="304"/>
        <v/>
      </c>
      <c r="Q137" t="str">
        <f t="shared" si="305"/>
        <v/>
      </c>
      <c r="R137" t="str">
        <f t="shared" si="306"/>
        <v/>
      </c>
      <c r="S137" t="str">
        <f t="shared" si="307"/>
        <v/>
      </c>
      <c r="T137" t="str">
        <f t="shared" si="308"/>
        <v/>
      </c>
      <c r="U137" t="str">
        <f t="shared" si="309"/>
        <v/>
      </c>
      <c r="V137" t="str">
        <f t="shared" si="310"/>
        <v/>
      </c>
      <c r="W137" t="str">
        <f t="shared" si="311"/>
        <v/>
      </c>
      <c r="X137" t="str">
        <f t="shared" si="312"/>
        <v/>
      </c>
      <c r="Y137" t="str">
        <f t="shared" si="313"/>
        <v/>
      </c>
      <c r="Z137" t="str">
        <f t="shared" si="314"/>
        <v/>
      </c>
      <c r="AA137" t="str">
        <f t="shared" si="315"/>
        <v/>
      </c>
      <c r="AB137" t="str">
        <f t="shared" si="316"/>
        <v/>
      </c>
      <c r="AC137" t="str">
        <f t="shared" si="317"/>
        <v/>
      </c>
      <c r="AD137" t="str">
        <f t="shared" si="318"/>
        <v/>
      </c>
      <c r="AE137" t="str">
        <f t="shared" si="319"/>
        <v/>
      </c>
      <c r="AF137" t="str">
        <f t="shared" si="320"/>
        <v/>
      </c>
      <c r="AG137" t="str">
        <f t="shared" si="321"/>
        <v/>
      </c>
      <c r="AH137" t="str">
        <f t="shared" si="322"/>
        <v/>
      </c>
      <c r="AI137" t="str">
        <f t="shared" si="323"/>
        <v/>
      </c>
      <c r="AJ137" t="str">
        <f t="shared" si="324"/>
        <v/>
      </c>
      <c r="AK137" t="str">
        <f t="shared" si="325"/>
        <v/>
      </c>
      <c r="AL137" t="b">
        <f t="shared" si="326"/>
        <v>1</v>
      </c>
      <c r="AM137" t="b">
        <f t="shared" si="327"/>
        <v>1</v>
      </c>
      <c r="AN137" t="b">
        <f t="shared" si="328"/>
        <v>1</v>
      </c>
      <c r="AO137">
        <f t="shared" si="329"/>
        <v>0.05</v>
      </c>
      <c r="AP137" t="str">
        <f t="shared" si="330"/>
        <v/>
      </c>
      <c r="AQ137" t="str">
        <f t="shared" si="331"/>
        <v/>
      </c>
      <c r="AR137" t="str">
        <f t="shared" si="332"/>
        <v/>
      </c>
      <c r="AS137" t="str">
        <f t="shared" si="333"/>
        <v/>
      </c>
      <c r="AT137" t="str">
        <f t="shared" si="334"/>
        <v/>
      </c>
      <c r="AU137" t="str">
        <f t="shared" si="335"/>
        <v/>
      </c>
      <c r="AV137" t="str">
        <f t="shared" si="336"/>
        <v/>
      </c>
      <c r="AW137" t="str">
        <f t="shared" si="337"/>
        <v/>
      </c>
      <c r="AX137" t="str">
        <f t="shared" si="338"/>
        <v/>
      </c>
      <c r="AY137" t="str">
        <f t="shared" si="339"/>
        <v/>
      </c>
      <c r="AZ137" t="str">
        <f t="shared" si="340"/>
        <v/>
      </c>
      <c r="BA137" t="str">
        <f t="shared" si="341"/>
        <v/>
      </c>
      <c r="BB137" t="str">
        <f t="shared" si="342"/>
        <v/>
      </c>
      <c r="BC137" t="str">
        <f t="shared" si="343"/>
        <v/>
      </c>
      <c r="BD137" t="str">
        <f t="shared" si="344"/>
        <v/>
      </c>
      <c r="BE137" t="str">
        <f t="shared" si="345"/>
        <v/>
      </c>
      <c r="BF137" t="b">
        <f t="shared" si="346"/>
        <v>1</v>
      </c>
      <c r="BG137" t="b">
        <f t="shared" si="347"/>
        <v>0</v>
      </c>
      <c r="BH137" t="b">
        <f t="shared" si="348"/>
        <v>0</v>
      </c>
      <c r="BI137">
        <f t="shared" si="349"/>
        <v>0.01</v>
      </c>
      <c r="BJ137" t="str">
        <f t="shared" si="350"/>
        <v/>
      </c>
      <c r="BK137" t="str">
        <f t="shared" si="351"/>
        <v/>
      </c>
      <c r="BL137" t="str">
        <f t="shared" si="352"/>
        <v/>
      </c>
      <c r="BM137" t="str">
        <f t="shared" si="353"/>
        <v/>
      </c>
      <c r="BN137" t="str">
        <f t="shared" si="354"/>
        <v/>
      </c>
      <c r="BO137" t="str">
        <f t="shared" si="355"/>
        <v/>
      </c>
      <c r="BP137" t="str">
        <f t="shared" si="356"/>
        <v/>
      </c>
      <c r="BQ137" t="str">
        <f t="shared" si="357"/>
        <v/>
      </c>
      <c r="BR137" t="str">
        <f t="shared" si="358"/>
        <v/>
      </c>
      <c r="BS137" t="str">
        <f t="shared" si="359"/>
        <v/>
      </c>
      <c r="BT137" t="str">
        <f t="shared" si="360"/>
        <v/>
      </c>
      <c r="BU137" t="str">
        <f t="shared" si="361"/>
        <v/>
      </c>
      <c r="BV137" t="str">
        <f t="shared" si="362"/>
        <v/>
      </c>
      <c r="BW137" t="str">
        <f t="shared" si="363"/>
        <v/>
      </c>
      <c r="BX137" t="str">
        <f t="shared" si="364"/>
        <v/>
      </c>
      <c r="BY137" t="str">
        <f t="shared" si="365"/>
        <v/>
      </c>
      <c r="BZ137" t="str">
        <f t="shared" si="366"/>
        <v/>
      </c>
      <c r="CA137" t="str">
        <f t="shared" si="367"/>
        <v/>
      </c>
      <c r="CB137" t="str">
        <f t="shared" si="368"/>
        <v/>
      </c>
      <c r="CC137" t="str">
        <f t="shared" si="369"/>
        <v/>
      </c>
      <c r="CD137" t="str">
        <f t="shared" si="370"/>
        <v/>
      </c>
      <c r="CE137" t="str">
        <f t="shared" si="371"/>
        <v/>
      </c>
      <c r="CF137" t="str">
        <f t="shared" si="372"/>
        <v/>
      </c>
      <c r="CG137" t="str">
        <f t="shared" si="373"/>
        <v/>
      </c>
      <c r="CH137" t="str">
        <f t="shared" si="374"/>
        <v/>
      </c>
      <c r="CI137" t="str">
        <f t="shared" si="375"/>
        <v/>
      </c>
      <c r="CJ137" t="str">
        <f t="shared" si="376"/>
        <v/>
      </c>
      <c r="CK137" t="str">
        <f t="shared" si="377"/>
        <v/>
      </c>
      <c r="CL137" t="str">
        <f t="shared" si="378"/>
        <v/>
      </c>
      <c r="CM137" t="str">
        <f t="shared" si="379"/>
        <v/>
      </c>
      <c r="CN137" t="str">
        <f t="shared" si="380"/>
        <v/>
      </c>
      <c r="CO137" t="str">
        <f t="shared" si="381"/>
        <v/>
      </c>
      <c r="CP137" t="str">
        <f t="shared" si="382"/>
        <v/>
      </c>
      <c r="CQ137" t="str">
        <f t="shared" si="383"/>
        <v/>
      </c>
      <c r="CR137" t="str">
        <f t="shared" si="384"/>
        <v/>
      </c>
      <c r="CS137" t="str">
        <f t="shared" si="385"/>
        <v/>
      </c>
      <c r="CT137" t="str">
        <f t="shared" si="386"/>
        <v/>
      </c>
      <c r="CU137" t="str">
        <f t="shared" si="387"/>
        <v/>
      </c>
      <c r="CV137" t="str">
        <f t="shared" si="388"/>
        <v/>
      </c>
      <c r="CW137" t="str">
        <f t="shared" si="389"/>
        <v/>
      </c>
      <c r="CX137" t="str">
        <f t="shared" si="390"/>
        <v/>
      </c>
      <c r="CY137" t="str">
        <f t="shared" si="391"/>
        <v/>
      </c>
      <c r="CZ137" t="str">
        <f t="shared" si="392"/>
        <v/>
      </c>
      <c r="DA137" t="str">
        <f t="shared" si="393"/>
        <v/>
      </c>
      <c r="DB137" t="str">
        <f t="shared" si="394"/>
        <v/>
      </c>
      <c r="DC137" t="str">
        <f t="shared" si="395"/>
        <v/>
      </c>
      <c r="DD137" t="str">
        <f t="shared" si="396"/>
        <v/>
      </c>
      <c r="DE137" t="str">
        <f t="shared" si="397"/>
        <v/>
      </c>
      <c r="DF137" t="str">
        <f t="shared" si="398"/>
        <v/>
      </c>
      <c r="DG137" t="str">
        <f t="shared" si="399"/>
        <v/>
      </c>
      <c r="DH137" t="str">
        <f t="shared" si="400"/>
        <v/>
      </c>
      <c r="DI137" t="str">
        <f t="shared" si="401"/>
        <v/>
      </c>
      <c r="DJ137" t="str">
        <f t="shared" si="402"/>
        <v/>
      </c>
      <c r="DK137" t="str">
        <f t="shared" si="403"/>
        <v/>
      </c>
      <c r="DL137" t="str">
        <f t="shared" si="404"/>
        <v/>
      </c>
      <c r="DM137" t="str">
        <f t="shared" si="405"/>
        <v/>
      </c>
      <c r="DN137" t="b">
        <f t="shared" si="406"/>
        <v>1</v>
      </c>
      <c r="DO137" t="b">
        <f t="shared" si="407"/>
        <v>1</v>
      </c>
      <c r="DP137" t="b">
        <f t="shared" si="408"/>
        <v>1</v>
      </c>
      <c r="DQ137">
        <f t="shared" si="409"/>
        <v>2.5000000000000001E-5</v>
      </c>
      <c r="DR137" t="str">
        <f t="shared" si="410"/>
        <v/>
      </c>
      <c r="DS137" t="str">
        <f t="shared" si="411"/>
        <v/>
      </c>
      <c r="DT137" t="str">
        <f t="shared" si="412"/>
        <v/>
      </c>
      <c r="DU137" t="str">
        <f t="shared" si="413"/>
        <v/>
      </c>
      <c r="DV137" t="str">
        <f t="shared" si="414"/>
        <v/>
      </c>
      <c r="DW137" t="str">
        <f t="shared" si="415"/>
        <v/>
      </c>
      <c r="DX137" t="str">
        <f t="shared" si="416"/>
        <v/>
      </c>
      <c r="DY137" t="str">
        <f t="shared" si="417"/>
        <v/>
      </c>
      <c r="EA137" t="str">
        <f t="shared" si="418"/>
        <v/>
      </c>
      <c r="EB137" t="str">
        <f t="shared" si="419"/>
        <v/>
      </c>
      <c r="EC137" t="str">
        <f t="shared" si="420"/>
        <v/>
      </c>
      <c r="ED137" t="str">
        <f t="shared" si="421"/>
        <v/>
      </c>
      <c r="EE137" t="str">
        <f t="shared" si="422"/>
        <v/>
      </c>
      <c r="EF137" t="str">
        <f t="shared" si="423"/>
        <v/>
      </c>
      <c r="EG137" t="str">
        <f t="shared" si="424"/>
        <v/>
      </c>
      <c r="EH137" t="str">
        <f t="shared" si="425"/>
        <v/>
      </c>
      <c r="EI137" t="str">
        <f t="shared" si="426"/>
        <v/>
      </c>
      <c r="EJ137" t="str">
        <f t="shared" si="427"/>
        <v/>
      </c>
      <c r="EK137" t="str">
        <f t="shared" si="428"/>
        <v/>
      </c>
      <c r="EL137" t="str">
        <f t="shared" si="429"/>
        <v/>
      </c>
      <c r="EM137" t="str">
        <f t="shared" si="430"/>
        <v/>
      </c>
      <c r="EN137" t="str">
        <f t="shared" si="431"/>
        <v/>
      </c>
      <c r="EO137" t="str">
        <f t="shared" si="432"/>
        <v/>
      </c>
      <c r="EP137" t="str">
        <f t="shared" si="433"/>
        <v/>
      </c>
      <c r="ER137" t="str">
        <f t="shared" si="434"/>
        <v>25A-001.07.09.01.01.A.03Keren 81-100% functieverlies</v>
      </c>
      <c r="ES137" t="s">
        <v>10764</v>
      </c>
      <c r="ET137" t="b">
        <v>1</v>
      </c>
      <c r="EU137" t="s">
        <v>85</v>
      </c>
      <c r="EV137" t="b">
        <v>0</v>
      </c>
      <c r="EW137" t="b">
        <v>0</v>
      </c>
      <c r="EX137">
        <v>0.01</v>
      </c>
      <c r="EZ137">
        <v>0</v>
      </c>
      <c r="FA137">
        <v>0</v>
      </c>
      <c r="FC137">
        <v>142</v>
      </c>
      <c r="FD137">
        <v>2</v>
      </c>
      <c r="FF137">
        <v>0</v>
      </c>
      <c r="FG137">
        <v>0</v>
      </c>
      <c r="FI137">
        <v>0</v>
      </c>
      <c r="FJ137">
        <v>672</v>
      </c>
      <c r="FL137">
        <v>1.0219</v>
      </c>
      <c r="FM137">
        <v>9.3100000000000002E-2</v>
      </c>
      <c r="FO137" t="s">
        <v>8874</v>
      </c>
    </row>
    <row r="138" spans="1:171" x14ac:dyDescent="0.25">
      <c r="A138" t="s">
        <v>10802</v>
      </c>
      <c r="B138" t="str">
        <f t="shared" si="290"/>
        <v/>
      </c>
      <c r="C138" t="str">
        <f t="shared" si="291"/>
        <v/>
      </c>
      <c r="D138" t="str">
        <f t="shared" si="292"/>
        <v/>
      </c>
      <c r="E138" t="str">
        <f t="shared" si="293"/>
        <v/>
      </c>
      <c r="F138" t="str">
        <f t="shared" si="294"/>
        <v/>
      </c>
      <c r="G138" t="str">
        <f t="shared" si="295"/>
        <v/>
      </c>
      <c r="H138" t="str">
        <f t="shared" si="296"/>
        <v/>
      </c>
      <c r="I138" t="str">
        <f t="shared" si="297"/>
        <v/>
      </c>
      <c r="J138" t="str">
        <f t="shared" si="298"/>
        <v/>
      </c>
      <c r="K138" t="str">
        <f t="shared" si="299"/>
        <v/>
      </c>
      <c r="L138" t="str">
        <f t="shared" si="300"/>
        <v/>
      </c>
      <c r="M138" t="str">
        <f t="shared" si="301"/>
        <v/>
      </c>
      <c r="N138" t="str">
        <f t="shared" si="302"/>
        <v/>
      </c>
      <c r="O138" t="str">
        <f t="shared" si="303"/>
        <v/>
      </c>
      <c r="P138" t="str">
        <f t="shared" si="304"/>
        <v/>
      </c>
      <c r="Q138" t="str">
        <f t="shared" si="305"/>
        <v/>
      </c>
      <c r="R138" t="str">
        <f t="shared" si="306"/>
        <v/>
      </c>
      <c r="S138" t="str">
        <f t="shared" si="307"/>
        <v/>
      </c>
      <c r="T138" t="str">
        <f t="shared" si="308"/>
        <v/>
      </c>
      <c r="U138" t="str">
        <f t="shared" si="309"/>
        <v/>
      </c>
      <c r="V138" t="str">
        <f t="shared" si="310"/>
        <v/>
      </c>
      <c r="W138" t="str">
        <f t="shared" si="311"/>
        <v/>
      </c>
      <c r="X138" t="str">
        <f t="shared" si="312"/>
        <v/>
      </c>
      <c r="Y138" t="str">
        <f t="shared" si="313"/>
        <v/>
      </c>
      <c r="Z138" t="b">
        <f t="shared" si="314"/>
        <v>1</v>
      </c>
      <c r="AA138" t="b">
        <f t="shared" si="315"/>
        <v>0</v>
      </c>
      <c r="AB138" t="b">
        <f t="shared" si="316"/>
        <v>0</v>
      </c>
      <c r="AC138">
        <f t="shared" si="317"/>
        <v>1</v>
      </c>
      <c r="AD138" t="str">
        <f t="shared" si="318"/>
        <v/>
      </c>
      <c r="AE138" t="str">
        <f t="shared" si="319"/>
        <v/>
      </c>
      <c r="AF138" t="str">
        <f t="shared" si="320"/>
        <v/>
      </c>
      <c r="AG138" t="str">
        <f t="shared" si="321"/>
        <v/>
      </c>
      <c r="AH138" t="str">
        <f t="shared" si="322"/>
        <v/>
      </c>
      <c r="AI138" t="str">
        <f t="shared" si="323"/>
        <v/>
      </c>
      <c r="AJ138" t="str">
        <f t="shared" si="324"/>
        <v/>
      </c>
      <c r="AK138" t="str">
        <f t="shared" si="325"/>
        <v/>
      </c>
      <c r="AL138" t="str">
        <f t="shared" si="326"/>
        <v/>
      </c>
      <c r="AM138" t="str">
        <f t="shared" si="327"/>
        <v/>
      </c>
      <c r="AN138" t="str">
        <f t="shared" si="328"/>
        <v/>
      </c>
      <c r="AO138" t="str">
        <f t="shared" si="329"/>
        <v/>
      </c>
      <c r="AP138" t="str">
        <f t="shared" si="330"/>
        <v/>
      </c>
      <c r="AQ138" t="str">
        <f t="shared" si="331"/>
        <v/>
      </c>
      <c r="AR138" t="str">
        <f t="shared" si="332"/>
        <v/>
      </c>
      <c r="AS138" t="str">
        <f t="shared" si="333"/>
        <v/>
      </c>
      <c r="AT138" t="str">
        <f t="shared" si="334"/>
        <v/>
      </c>
      <c r="AU138" t="str">
        <f t="shared" si="335"/>
        <v/>
      </c>
      <c r="AV138" t="str">
        <f t="shared" si="336"/>
        <v/>
      </c>
      <c r="AW138" t="str">
        <f t="shared" si="337"/>
        <v/>
      </c>
      <c r="AX138" t="str">
        <f t="shared" si="338"/>
        <v/>
      </c>
      <c r="AY138" t="str">
        <f t="shared" si="339"/>
        <v/>
      </c>
      <c r="AZ138" t="str">
        <f t="shared" si="340"/>
        <v/>
      </c>
      <c r="BA138" t="str">
        <f t="shared" si="341"/>
        <v/>
      </c>
      <c r="BB138" t="str">
        <f t="shared" si="342"/>
        <v/>
      </c>
      <c r="BC138" t="str">
        <f t="shared" si="343"/>
        <v/>
      </c>
      <c r="BD138" t="str">
        <f t="shared" si="344"/>
        <v/>
      </c>
      <c r="BE138" t="str">
        <f t="shared" si="345"/>
        <v/>
      </c>
      <c r="BF138" t="b">
        <f t="shared" si="346"/>
        <v>1</v>
      </c>
      <c r="BG138" t="b">
        <f t="shared" si="347"/>
        <v>0</v>
      </c>
      <c r="BH138" t="b">
        <f t="shared" si="348"/>
        <v>0</v>
      </c>
      <c r="BI138">
        <f t="shared" si="349"/>
        <v>0.01</v>
      </c>
      <c r="BJ138" t="str">
        <f t="shared" si="350"/>
        <v/>
      </c>
      <c r="BK138" t="str">
        <f t="shared" si="351"/>
        <v/>
      </c>
      <c r="BL138" t="str">
        <f t="shared" si="352"/>
        <v/>
      </c>
      <c r="BM138" t="str">
        <f t="shared" si="353"/>
        <v/>
      </c>
      <c r="BN138" t="str">
        <f t="shared" si="354"/>
        <v/>
      </c>
      <c r="BO138" t="str">
        <f t="shared" si="355"/>
        <v/>
      </c>
      <c r="BP138" t="str">
        <f t="shared" si="356"/>
        <v/>
      </c>
      <c r="BQ138" t="str">
        <f t="shared" si="357"/>
        <v/>
      </c>
      <c r="BR138" t="str">
        <f t="shared" si="358"/>
        <v/>
      </c>
      <c r="BS138" t="str">
        <f t="shared" si="359"/>
        <v/>
      </c>
      <c r="BT138" t="str">
        <f t="shared" si="360"/>
        <v/>
      </c>
      <c r="BU138" t="str">
        <f t="shared" si="361"/>
        <v/>
      </c>
      <c r="BV138" t="str">
        <f t="shared" si="362"/>
        <v/>
      </c>
      <c r="BW138" t="str">
        <f t="shared" si="363"/>
        <v/>
      </c>
      <c r="BX138" t="str">
        <f t="shared" si="364"/>
        <v/>
      </c>
      <c r="BY138" t="str">
        <f t="shared" si="365"/>
        <v/>
      </c>
      <c r="BZ138" t="str">
        <f t="shared" si="366"/>
        <v/>
      </c>
      <c r="CA138" t="str">
        <f t="shared" si="367"/>
        <v/>
      </c>
      <c r="CB138" t="str">
        <f t="shared" si="368"/>
        <v/>
      </c>
      <c r="CC138" t="str">
        <f t="shared" si="369"/>
        <v/>
      </c>
      <c r="CD138" t="str">
        <f t="shared" si="370"/>
        <v/>
      </c>
      <c r="CE138" t="str">
        <f t="shared" si="371"/>
        <v/>
      </c>
      <c r="CF138" t="str">
        <f t="shared" si="372"/>
        <v/>
      </c>
      <c r="CG138" t="str">
        <f t="shared" si="373"/>
        <v/>
      </c>
      <c r="CH138" t="str">
        <f t="shared" si="374"/>
        <v/>
      </c>
      <c r="CI138" t="str">
        <f t="shared" si="375"/>
        <v/>
      </c>
      <c r="CJ138" t="str">
        <f t="shared" si="376"/>
        <v/>
      </c>
      <c r="CK138" t="str">
        <f t="shared" si="377"/>
        <v/>
      </c>
      <c r="CL138" t="str">
        <f t="shared" si="378"/>
        <v/>
      </c>
      <c r="CM138" t="str">
        <f t="shared" si="379"/>
        <v/>
      </c>
      <c r="CN138" t="str">
        <f t="shared" si="380"/>
        <v/>
      </c>
      <c r="CO138" t="str">
        <f t="shared" si="381"/>
        <v/>
      </c>
      <c r="CP138" t="str">
        <f t="shared" si="382"/>
        <v/>
      </c>
      <c r="CQ138" t="str">
        <f t="shared" si="383"/>
        <v/>
      </c>
      <c r="CR138" t="str">
        <f t="shared" si="384"/>
        <v/>
      </c>
      <c r="CS138" t="str">
        <f t="shared" si="385"/>
        <v/>
      </c>
      <c r="CT138" t="str">
        <f t="shared" si="386"/>
        <v/>
      </c>
      <c r="CU138" t="str">
        <f t="shared" si="387"/>
        <v/>
      </c>
      <c r="CV138" t="str">
        <f t="shared" si="388"/>
        <v/>
      </c>
      <c r="CW138" t="str">
        <f t="shared" si="389"/>
        <v/>
      </c>
      <c r="CX138" t="str">
        <f t="shared" si="390"/>
        <v/>
      </c>
      <c r="CY138" t="str">
        <f t="shared" si="391"/>
        <v/>
      </c>
      <c r="CZ138" t="str">
        <f t="shared" si="392"/>
        <v/>
      </c>
      <c r="DA138" t="str">
        <f t="shared" si="393"/>
        <v/>
      </c>
      <c r="DB138" t="str">
        <f t="shared" si="394"/>
        <v/>
      </c>
      <c r="DC138" t="str">
        <f t="shared" si="395"/>
        <v/>
      </c>
      <c r="DD138" t="str">
        <f t="shared" si="396"/>
        <v/>
      </c>
      <c r="DE138" t="str">
        <f t="shared" si="397"/>
        <v/>
      </c>
      <c r="DF138" t="str">
        <f t="shared" si="398"/>
        <v/>
      </c>
      <c r="DG138" t="str">
        <f t="shared" si="399"/>
        <v/>
      </c>
      <c r="DH138" t="str">
        <f t="shared" si="400"/>
        <v/>
      </c>
      <c r="DI138" t="str">
        <f t="shared" si="401"/>
        <v/>
      </c>
      <c r="DJ138" t="str">
        <f t="shared" si="402"/>
        <v/>
      </c>
      <c r="DK138" t="str">
        <f t="shared" si="403"/>
        <v/>
      </c>
      <c r="DL138" t="str">
        <f t="shared" si="404"/>
        <v/>
      </c>
      <c r="DM138" t="str">
        <f t="shared" si="405"/>
        <v/>
      </c>
      <c r="DN138" t="b">
        <f t="shared" si="406"/>
        <v>1</v>
      </c>
      <c r="DO138" t="b">
        <f t="shared" si="407"/>
        <v>1</v>
      </c>
      <c r="DP138" t="b">
        <f t="shared" si="408"/>
        <v>1</v>
      </c>
      <c r="DQ138">
        <f t="shared" si="409"/>
        <v>2.5000000000000001E-5</v>
      </c>
      <c r="DR138" t="str">
        <f t="shared" si="410"/>
        <v/>
      </c>
      <c r="DS138" t="str">
        <f t="shared" si="411"/>
        <v/>
      </c>
      <c r="DT138" t="str">
        <f t="shared" si="412"/>
        <v/>
      </c>
      <c r="DU138" t="str">
        <f t="shared" si="413"/>
        <v/>
      </c>
      <c r="DV138" t="str">
        <f t="shared" si="414"/>
        <v/>
      </c>
      <c r="DW138" t="str">
        <f t="shared" si="415"/>
        <v/>
      </c>
      <c r="DX138" t="str">
        <f t="shared" si="416"/>
        <v/>
      </c>
      <c r="DY138" t="str">
        <f t="shared" si="417"/>
        <v/>
      </c>
      <c r="EA138" t="str">
        <f t="shared" si="418"/>
        <v/>
      </c>
      <c r="EB138" t="str">
        <f t="shared" si="419"/>
        <v/>
      </c>
      <c r="EC138" t="str">
        <f t="shared" si="420"/>
        <v/>
      </c>
      <c r="ED138" t="str">
        <f t="shared" si="421"/>
        <v/>
      </c>
      <c r="EE138" t="str">
        <f t="shared" si="422"/>
        <v/>
      </c>
      <c r="EF138" t="str">
        <f t="shared" si="423"/>
        <v/>
      </c>
      <c r="EG138" t="str">
        <f t="shared" si="424"/>
        <v/>
      </c>
      <c r="EH138" t="str">
        <f t="shared" si="425"/>
        <v/>
      </c>
      <c r="EI138" t="str">
        <f t="shared" si="426"/>
        <v/>
      </c>
      <c r="EJ138" t="str">
        <f t="shared" si="427"/>
        <v/>
      </c>
      <c r="EK138" t="str">
        <f t="shared" si="428"/>
        <v/>
      </c>
      <c r="EL138" t="str">
        <f t="shared" si="429"/>
        <v/>
      </c>
      <c r="EM138" t="str">
        <f t="shared" si="430"/>
        <v/>
      </c>
      <c r="EN138" t="str">
        <f t="shared" si="431"/>
        <v/>
      </c>
      <c r="EO138" t="str">
        <f t="shared" si="432"/>
        <v/>
      </c>
      <c r="EP138" t="str">
        <f t="shared" si="433"/>
        <v/>
      </c>
      <c r="ER138" t="str">
        <f t="shared" si="434"/>
        <v>25A-001.07.09.01.01.A.03VGM - Effect 3</v>
      </c>
      <c r="ES138" t="s">
        <v>10764</v>
      </c>
      <c r="ET138" t="b">
        <v>1</v>
      </c>
      <c r="EU138" t="s">
        <v>79</v>
      </c>
      <c r="EV138" t="b">
        <v>0</v>
      </c>
      <c r="EW138" t="b">
        <v>0</v>
      </c>
      <c r="EX138">
        <v>0.1</v>
      </c>
      <c r="EZ138">
        <v>100</v>
      </c>
      <c r="FA138">
        <v>0</v>
      </c>
      <c r="FC138">
        <v>175</v>
      </c>
      <c r="FD138">
        <v>5</v>
      </c>
      <c r="FF138">
        <v>0</v>
      </c>
      <c r="FG138">
        <v>0</v>
      </c>
      <c r="FI138">
        <v>0</v>
      </c>
      <c r="FJ138">
        <v>80</v>
      </c>
      <c r="FL138">
        <v>3.6831</v>
      </c>
      <c r="FM138">
        <v>0.3579</v>
      </c>
      <c r="FO138" t="s">
        <v>8886</v>
      </c>
    </row>
    <row r="139" spans="1:171" x14ac:dyDescent="0.25">
      <c r="A139" t="s">
        <v>6966</v>
      </c>
      <c r="B139" t="str">
        <f t="shared" si="290"/>
        <v/>
      </c>
      <c r="C139" t="str">
        <f t="shared" si="291"/>
        <v/>
      </c>
      <c r="D139" t="str">
        <f t="shared" si="292"/>
        <v/>
      </c>
      <c r="E139" t="str">
        <f t="shared" si="293"/>
        <v/>
      </c>
      <c r="F139" t="str">
        <f t="shared" si="294"/>
        <v/>
      </c>
      <c r="G139" t="str">
        <f t="shared" si="295"/>
        <v/>
      </c>
      <c r="H139" t="str">
        <f t="shared" si="296"/>
        <v/>
      </c>
      <c r="I139" t="str">
        <f t="shared" si="297"/>
        <v/>
      </c>
      <c r="J139" t="str">
        <f t="shared" si="298"/>
        <v/>
      </c>
      <c r="K139" t="str">
        <f t="shared" si="299"/>
        <v/>
      </c>
      <c r="L139" t="str">
        <f t="shared" si="300"/>
        <v/>
      </c>
      <c r="M139" t="str">
        <f t="shared" si="301"/>
        <v/>
      </c>
      <c r="N139" t="str">
        <f t="shared" si="302"/>
        <v/>
      </c>
      <c r="O139" t="str">
        <f t="shared" si="303"/>
        <v/>
      </c>
      <c r="P139" t="str">
        <f t="shared" si="304"/>
        <v/>
      </c>
      <c r="Q139" t="str">
        <f t="shared" si="305"/>
        <v/>
      </c>
      <c r="R139" t="str">
        <f t="shared" si="306"/>
        <v/>
      </c>
      <c r="S139" t="str">
        <f t="shared" si="307"/>
        <v/>
      </c>
      <c r="T139" t="str">
        <f t="shared" si="308"/>
        <v/>
      </c>
      <c r="U139" t="str">
        <f t="shared" si="309"/>
        <v/>
      </c>
      <c r="V139" t="str">
        <f t="shared" si="310"/>
        <v/>
      </c>
      <c r="W139" t="str">
        <f t="shared" si="311"/>
        <v/>
      </c>
      <c r="X139" t="str">
        <f t="shared" si="312"/>
        <v/>
      </c>
      <c r="Y139" t="str">
        <f t="shared" si="313"/>
        <v/>
      </c>
      <c r="Z139" t="str">
        <f t="shared" si="314"/>
        <v/>
      </c>
      <c r="AA139" t="str">
        <f t="shared" si="315"/>
        <v/>
      </c>
      <c r="AB139" t="str">
        <f t="shared" si="316"/>
        <v/>
      </c>
      <c r="AC139" t="str">
        <f t="shared" si="317"/>
        <v/>
      </c>
      <c r="AD139" t="str">
        <f t="shared" si="318"/>
        <v/>
      </c>
      <c r="AE139" t="str">
        <f t="shared" si="319"/>
        <v/>
      </c>
      <c r="AF139" t="str">
        <f t="shared" si="320"/>
        <v/>
      </c>
      <c r="AG139" t="str">
        <f t="shared" si="321"/>
        <v/>
      </c>
      <c r="AH139" t="str">
        <f t="shared" si="322"/>
        <v/>
      </c>
      <c r="AI139" t="str">
        <f t="shared" si="323"/>
        <v/>
      </c>
      <c r="AJ139" t="str">
        <f t="shared" si="324"/>
        <v/>
      </c>
      <c r="AK139" t="str">
        <f t="shared" si="325"/>
        <v/>
      </c>
      <c r="AL139" t="b">
        <f t="shared" si="326"/>
        <v>1</v>
      </c>
      <c r="AM139" t="b">
        <f t="shared" si="327"/>
        <v>0</v>
      </c>
      <c r="AN139" t="b">
        <f t="shared" si="328"/>
        <v>1</v>
      </c>
      <c r="AO139">
        <f t="shared" si="329"/>
        <v>0.05</v>
      </c>
      <c r="AP139" t="str">
        <f t="shared" si="330"/>
        <v/>
      </c>
      <c r="AQ139" t="str">
        <f t="shared" si="331"/>
        <v/>
      </c>
      <c r="AR139" t="str">
        <f t="shared" si="332"/>
        <v/>
      </c>
      <c r="AS139" t="str">
        <f t="shared" si="333"/>
        <v/>
      </c>
      <c r="AT139" t="str">
        <f t="shared" si="334"/>
        <v/>
      </c>
      <c r="AU139" t="str">
        <f t="shared" si="335"/>
        <v/>
      </c>
      <c r="AV139" t="str">
        <f t="shared" si="336"/>
        <v/>
      </c>
      <c r="AW139" t="str">
        <f t="shared" si="337"/>
        <v/>
      </c>
      <c r="AX139" t="str">
        <f t="shared" si="338"/>
        <v/>
      </c>
      <c r="AY139" t="str">
        <f t="shared" si="339"/>
        <v/>
      </c>
      <c r="AZ139" t="str">
        <f t="shared" si="340"/>
        <v/>
      </c>
      <c r="BA139" t="str">
        <f t="shared" si="341"/>
        <v/>
      </c>
      <c r="BB139" t="str">
        <f t="shared" si="342"/>
        <v/>
      </c>
      <c r="BC139" t="str">
        <f t="shared" si="343"/>
        <v/>
      </c>
      <c r="BD139" t="str">
        <f t="shared" si="344"/>
        <v/>
      </c>
      <c r="BE139" t="str">
        <f t="shared" si="345"/>
        <v/>
      </c>
      <c r="BF139" t="b">
        <f t="shared" si="346"/>
        <v>1</v>
      </c>
      <c r="BG139" t="b">
        <f t="shared" si="347"/>
        <v>0</v>
      </c>
      <c r="BH139" t="b">
        <f t="shared" si="348"/>
        <v>0</v>
      </c>
      <c r="BI139">
        <f t="shared" si="349"/>
        <v>0.01</v>
      </c>
      <c r="BJ139" t="str">
        <f t="shared" si="350"/>
        <v/>
      </c>
      <c r="BK139" t="str">
        <f t="shared" si="351"/>
        <v/>
      </c>
      <c r="BL139" t="str">
        <f t="shared" si="352"/>
        <v/>
      </c>
      <c r="BM139" t="str">
        <f t="shared" si="353"/>
        <v/>
      </c>
      <c r="BN139" t="str">
        <f t="shared" si="354"/>
        <v/>
      </c>
      <c r="BO139" t="str">
        <f t="shared" si="355"/>
        <v/>
      </c>
      <c r="BP139" t="str">
        <f t="shared" si="356"/>
        <v/>
      </c>
      <c r="BQ139" t="str">
        <f t="shared" si="357"/>
        <v/>
      </c>
      <c r="BR139" t="str">
        <f t="shared" si="358"/>
        <v/>
      </c>
      <c r="BS139" t="str">
        <f t="shared" si="359"/>
        <v/>
      </c>
      <c r="BT139" t="str">
        <f t="shared" si="360"/>
        <v/>
      </c>
      <c r="BU139" t="str">
        <f t="shared" si="361"/>
        <v/>
      </c>
      <c r="BV139" t="str">
        <f t="shared" si="362"/>
        <v/>
      </c>
      <c r="BW139" t="str">
        <f t="shared" si="363"/>
        <v/>
      </c>
      <c r="BX139" t="str">
        <f t="shared" si="364"/>
        <v/>
      </c>
      <c r="BY139" t="str">
        <f t="shared" si="365"/>
        <v/>
      </c>
      <c r="BZ139" t="str">
        <f t="shared" si="366"/>
        <v/>
      </c>
      <c r="CA139" t="str">
        <f t="shared" si="367"/>
        <v/>
      </c>
      <c r="CB139" t="str">
        <f t="shared" si="368"/>
        <v/>
      </c>
      <c r="CC139" t="str">
        <f t="shared" si="369"/>
        <v/>
      </c>
      <c r="CD139" t="str">
        <f t="shared" si="370"/>
        <v/>
      </c>
      <c r="CE139" t="str">
        <f t="shared" si="371"/>
        <v/>
      </c>
      <c r="CF139" t="str">
        <f t="shared" si="372"/>
        <v/>
      </c>
      <c r="CG139" t="str">
        <f t="shared" si="373"/>
        <v/>
      </c>
      <c r="CH139" t="str">
        <f t="shared" si="374"/>
        <v/>
      </c>
      <c r="CI139" t="str">
        <f t="shared" si="375"/>
        <v/>
      </c>
      <c r="CJ139" t="str">
        <f t="shared" si="376"/>
        <v/>
      </c>
      <c r="CK139" t="str">
        <f t="shared" si="377"/>
        <v/>
      </c>
      <c r="CL139" t="str">
        <f t="shared" si="378"/>
        <v/>
      </c>
      <c r="CM139" t="str">
        <f t="shared" si="379"/>
        <v/>
      </c>
      <c r="CN139" t="str">
        <f t="shared" si="380"/>
        <v/>
      </c>
      <c r="CO139" t="str">
        <f t="shared" si="381"/>
        <v/>
      </c>
      <c r="CP139" t="str">
        <f t="shared" si="382"/>
        <v/>
      </c>
      <c r="CQ139" t="str">
        <f t="shared" si="383"/>
        <v/>
      </c>
      <c r="CR139" t="str">
        <f t="shared" si="384"/>
        <v/>
      </c>
      <c r="CS139" t="str">
        <f t="shared" si="385"/>
        <v/>
      </c>
      <c r="CT139" t="str">
        <f t="shared" si="386"/>
        <v/>
      </c>
      <c r="CU139" t="str">
        <f t="shared" si="387"/>
        <v/>
      </c>
      <c r="CV139" t="str">
        <f t="shared" si="388"/>
        <v/>
      </c>
      <c r="CW139" t="str">
        <f t="shared" si="389"/>
        <v/>
      </c>
      <c r="CX139" t="str">
        <f t="shared" si="390"/>
        <v/>
      </c>
      <c r="CY139" t="str">
        <f t="shared" si="391"/>
        <v/>
      </c>
      <c r="CZ139" t="str">
        <f t="shared" si="392"/>
        <v/>
      </c>
      <c r="DA139" t="str">
        <f t="shared" si="393"/>
        <v/>
      </c>
      <c r="DB139" t="str">
        <f t="shared" si="394"/>
        <v/>
      </c>
      <c r="DC139" t="str">
        <f t="shared" si="395"/>
        <v/>
      </c>
      <c r="DD139" t="str">
        <f t="shared" si="396"/>
        <v/>
      </c>
      <c r="DE139" t="str">
        <f t="shared" si="397"/>
        <v/>
      </c>
      <c r="DF139" t="str">
        <f t="shared" si="398"/>
        <v/>
      </c>
      <c r="DG139" t="str">
        <f t="shared" si="399"/>
        <v/>
      </c>
      <c r="DH139" t="str">
        <f t="shared" si="400"/>
        <v/>
      </c>
      <c r="DI139" t="str">
        <f t="shared" si="401"/>
        <v/>
      </c>
      <c r="DJ139" t="str">
        <f t="shared" si="402"/>
        <v/>
      </c>
      <c r="DK139" t="str">
        <f t="shared" si="403"/>
        <v/>
      </c>
      <c r="DL139" t="str">
        <f t="shared" si="404"/>
        <v/>
      </c>
      <c r="DM139" t="str">
        <f t="shared" si="405"/>
        <v/>
      </c>
      <c r="DN139" t="b">
        <f t="shared" si="406"/>
        <v>1</v>
      </c>
      <c r="DO139" t="b">
        <f t="shared" si="407"/>
        <v>1</v>
      </c>
      <c r="DP139" t="b">
        <f t="shared" si="408"/>
        <v>1</v>
      </c>
      <c r="DQ139">
        <f t="shared" si="409"/>
        <v>2.5000000000000001E-5</v>
      </c>
      <c r="DR139" t="str">
        <f t="shared" si="410"/>
        <v/>
      </c>
      <c r="DS139" t="str">
        <f t="shared" si="411"/>
        <v/>
      </c>
      <c r="DT139" t="str">
        <f t="shared" si="412"/>
        <v/>
      </c>
      <c r="DU139" t="str">
        <f t="shared" si="413"/>
        <v/>
      </c>
      <c r="DV139" t="str">
        <f t="shared" si="414"/>
        <v/>
      </c>
      <c r="DW139" t="str">
        <f t="shared" si="415"/>
        <v/>
      </c>
      <c r="DX139" t="str">
        <f t="shared" si="416"/>
        <v/>
      </c>
      <c r="DY139" t="str">
        <f t="shared" si="417"/>
        <v/>
      </c>
      <c r="EA139" t="str">
        <f t="shared" si="418"/>
        <v/>
      </c>
      <c r="EB139" t="str">
        <f t="shared" si="419"/>
        <v/>
      </c>
      <c r="EC139" t="str">
        <f t="shared" si="420"/>
        <v/>
      </c>
      <c r="ED139" t="str">
        <f t="shared" si="421"/>
        <v/>
      </c>
      <c r="EE139" t="str">
        <f t="shared" si="422"/>
        <v/>
      </c>
      <c r="EF139" t="str">
        <f t="shared" si="423"/>
        <v/>
      </c>
      <c r="EG139" t="str">
        <f t="shared" si="424"/>
        <v/>
      </c>
      <c r="EH139" t="str">
        <f t="shared" si="425"/>
        <v/>
      </c>
      <c r="EI139" t="str">
        <f t="shared" si="426"/>
        <v/>
      </c>
      <c r="EJ139" t="str">
        <f t="shared" si="427"/>
        <v/>
      </c>
      <c r="EK139" t="str">
        <f t="shared" si="428"/>
        <v/>
      </c>
      <c r="EL139" t="str">
        <f t="shared" si="429"/>
        <v/>
      </c>
      <c r="EM139" t="str">
        <f t="shared" si="430"/>
        <v/>
      </c>
      <c r="EN139" t="str">
        <f t="shared" si="431"/>
        <v/>
      </c>
      <c r="EO139" t="str">
        <f t="shared" si="432"/>
        <v/>
      </c>
      <c r="EP139" t="str">
        <f t="shared" si="433"/>
        <v/>
      </c>
      <c r="ER139" t="str">
        <f t="shared" si="434"/>
        <v>25A-001.07.09.01.01.A.03Spuien 0-20% functieverlies</v>
      </c>
      <c r="ES139" t="s">
        <v>10764</v>
      </c>
      <c r="ET139" t="b">
        <v>1</v>
      </c>
      <c r="EU139" t="s">
        <v>89</v>
      </c>
      <c r="EV139" t="b">
        <v>0</v>
      </c>
      <c r="EW139" t="b">
        <v>1</v>
      </c>
      <c r="EX139">
        <v>1</v>
      </c>
      <c r="EZ139">
        <v>0</v>
      </c>
      <c r="FA139">
        <v>0</v>
      </c>
      <c r="FC139">
        <v>25</v>
      </c>
      <c r="FD139">
        <v>6</v>
      </c>
      <c r="FF139">
        <v>0</v>
      </c>
      <c r="FG139">
        <v>0</v>
      </c>
      <c r="FI139">
        <v>0</v>
      </c>
      <c r="FJ139">
        <v>48</v>
      </c>
      <c r="FL139">
        <v>5</v>
      </c>
      <c r="FM139">
        <v>0</v>
      </c>
      <c r="FO139" t="s">
        <v>89</v>
      </c>
    </row>
    <row r="140" spans="1:171" x14ac:dyDescent="0.25">
      <c r="A140" t="s">
        <v>7011</v>
      </c>
      <c r="B140" t="str">
        <f t="shared" si="290"/>
        <v/>
      </c>
      <c r="C140" t="str">
        <f t="shared" si="291"/>
        <v/>
      </c>
      <c r="D140" t="str">
        <f t="shared" si="292"/>
        <v/>
      </c>
      <c r="E140" t="str">
        <f t="shared" si="293"/>
        <v/>
      </c>
      <c r="F140" t="str">
        <f t="shared" si="294"/>
        <v/>
      </c>
      <c r="G140" t="str">
        <f t="shared" si="295"/>
        <v/>
      </c>
      <c r="H140" t="str">
        <f t="shared" si="296"/>
        <v/>
      </c>
      <c r="I140" t="str">
        <f t="shared" si="297"/>
        <v/>
      </c>
      <c r="J140" t="str">
        <f t="shared" si="298"/>
        <v/>
      </c>
      <c r="K140" t="str">
        <f t="shared" si="299"/>
        <v/>
      </c>
      <c r="L140" t="str">
        <f t="shared" si="300"/>
        <v/>
      </c>
      <c r="M140" t="str">
        <f t="shared" si="301"/>
        <v/>
      </c>
      <c r="N140" t="str">
        <f t="shared" si="302"/>
        <v/>
      </c>
      <c r="O140" t="str">
        <f t="shared" si="303"/>
        <v/>
      </c>
      <c r="P140" t="str">
        <f t="shared" si="304"/>
        <v/>
      </c>
      <c r="Q140" t="str">
        <f t="shared" si="305"/>
        <v/>
      </c>
      <c r="R140" t="str">
        <f t="shared" si="306"/>
        <v/>
      </c>
      <c r="S140" t="str">
        <f t="shared" si="307"/>
        <v/>
      </c>
      <c r="T140" t="str">
        <f t="shared" si="308"/>
        <v/>
      </c>
      <c r="U140" t="str">
        <f t="shared" si="309"/>
        <v/>
      </c>
      <c r="V140" t="str">
        <f t="shared" si="310"/>
        <v/>
      </c>
      <c r="W140" t="str">
        <f t="shared" si="311"/>
        <v/>
      </c>
      <c r="X140" t="str">
        <f t="shared" si="312"/>
        <v/>
      </c>
      <c r="Y140" t="str">
        <f t="shared" si="313"/>
        <v/>
      </c>
      <c r="Z140" t="str">
        <f t="shared" si="314"/>
        <v/>
      </c>
      <c r="AA140" t="str">
        <f t="shared" si="315"/>
        <v/>
      </c>
      <c r="AB140" t="str">
        <f t="shared" si="316"/>
        <v/>
      </c>
      <c r="AC140" t="str">
        <f t="shared" si="317"/>
        <v/>
      </c>
      <c r="AD140" t="str">
        <f t="shared" si="318"/>
        <v/>
      </c>
      <c r="AE140" t="str">
        <f t="shared" si="319"/>
        <v/>
      </c>
      <c r="AF140" t="str">
        <f t="shared" si="320"/>
        <v/>
      </c>
      <c r="AG140" t="str">
        <f t="shared" si="321"/>
        <v/>
      </c>
      <c r="AH140" t="str">
        <f t="shared" si="322"/>
        <v/>
      </c>
      <c r="AI140" t="str">
        <f t="shared" si="323"/>
        <v/>
      </c>
      <c r="AJ140" t="str">
        <f t="shared" si="324"/>
        <v/>
      </c>
      <c r="AK140" t="str">
        <f t="shared" si="325"/>
        <v/>
      </c>
      <c r="AL140" t="b">
        <f t="shared" si="326"/>
        <v>1</v>
      </c>
      <c r="AM140" t="b">
        <f t="shared" si="327"/>
        <v>0</v>
      </c>
      <c r="AN140" t="b">
        <f t="shared" si="328"/>
        <v>0</v>
      </c>
      <c r="AO140">
        <f t="shared" si="329"/>
        <v>0.05</v>
      </c>
      <c r="AP140" t="str">
        <f t="shared" si="330"/>
        <v/>
      </c>
      <c r="AQ140" t="str">
        <f t="shared" si="331"/>
        <v/>
      </c>
      <c r="AR140" t="str">
        <f t="shared" si="332"/>
        <v/>
      </c>
      <c r="AS140" t="str">
        <f t="shared" si="333"/>
        <v/>
      </c>
      <c r="AT140" t="str">
        <f t="shared" si="334"/>
        <v/>
      </c>
      <c r="AU140" t="str">
        <f t="shared" si="335"/>
        <v/>
      </c>
      <c r="AV140" t="str">
        <f t="shared" si="336"/>
        <v/>
      </c>
      <c r="AW140" t="str">
        <f t="shared" si="337"/>
        <v/>
      </c>
      <c r="AX140" t="str">
        <f t="shared" si="338"/>
        <v/>
      </c>
      <c r="AY140" t="str">
        <f t="shared" si="339"/>
        <v/>
      </c>
      <c r="AZ140" t="str">
        <f t="shared" si="340"/>
        <v/>
      </c>
      <c r="BA140" t="str">
        <f t="shared" si="341"/>
        <v/>
      </c>
      <c r="BB140" t="str">
        <f t="shared" si="342"/>
        <v/>
      </c>
      <c r="BC140" t="str">
        <f t="shared" si="343"/>
        <v/>
      </c>
      <c r="BD140" t="str">
        <f t="shared" si="344"/>
        <v/>
      </c>
      <c r="BE140" t="str">
        <f t="shared" si="345"/>
        <v/>
      </c>
      <c r="BF140" t="b">
        <f t="shared" si="346"/>
        <v>1</v>
      </c>
      <c r="BG140" t="b">
        <f t="shared" si="347"/>
        <v>0</v>
      </c>
      <c r="BH140" t="b">
        <f t="shared" si="348"/>
        <v>0</v>
      </c>
      <c r="BI140">
        <f t="shared" si="349"/>
        <v>0.01</v>
      </c>
      <c r="BJ140" t="str">
        <f t="shared" si="350"/>
        <v/>
      </c>
      <c r="BK140" t="str">
        <f t="shared" si="351"/>
        <v/>
      </c>
      <c r="BL140" t="str">
        <f t="shared" si="352"/>
        <v/>
      </c>
      <c r="BM140" t="str">
        <f t="shared" si="353"/>
        <v/>
      </c>
      <c r="BN140" t="str">
        <f t="shared" si="354"/>
        <v/>
      </c>
      <c r="BO140" t="str">
        <f t="shared" si="355"/>
        <v/>
      </c>
      <c r="BP140" t="str">
        <f t="shared" si="356"/>
        <v/>
      </c>
      <c r="BQ140" t="str">
        <f t="shared" si="357"/>
        <v/>
      </c>
      <c r="BR140" t="str">
        <f t="shared" si="358"/>
        <v/>
      </c>
      <c r="BS140" t="str">
        <f t="shared" si="359"/>
        <v/>
      </c>
      <c r="BT140" t="str">
        <f t="shared" si="360"/>
        <v/>
      </c>
      <c r="BU140" t="str">
        <f t="shared" si="361"/>
        <v/>
      </c>
      <c r="BV140" t="str">
        <f t="shared" si="362"/>
        <v/>
      </c>
      <c r="BW140" t="str">
        <f t="shared" si="363"/>
        <v/>
      </c>
      <c r="BX140" t="str">
        <f t="shared" si="364"/>
        <v/>
      </c>
      <c r="BY140" t="str">
        <f t="shared" si="365"/>
        <v/>
      </c>
      <c r="BZ140" t="str">
        <f t="shared" si="366"/>
        <v/>
      </c>
      <c r="CA140" t="str">
        <f t="shared" si="367"/>
        <v/>
      </c>
      <c r="CB140" t="str">
        <f t="shared" si="368"/>
        <v/>
      </c>
      <c r="CC140" t="str">
        <f t="shared" si="369"/>
        <v/>
      </c>
      <c r="CD140" t="str">
        <f t="shared" si="370"/>
        <v/>
      </c>
      <c r="CE140" t="str">
        <f t="shared" si="371"/>
        <v/>
      </c>
      <c r="CF140" t="str">
        <f t="shared" si="372"/>
        <v/>
      </c>
      <c r="CG140" t="str">
        <f t="shared" si="373"/>
        <v/>
      </c>
      <c r="CH140" t="str">
        <f t="shared" si="374"/>
        <v/>
      </c>
      <c r="CI140" t="str">
        <f t="shared" si="375"/>
        <v/>
      </c>
      <c r="CJ140" t="str">
        <f t="shared" si="376"/>
        <v/>
      </c>
      <c r="CK140" t="str">
        <f t="shared" si="377"/>
        <v/>
      </c>
      <c r="CL140" t="str">
        <f t="shared" si="378"/>
        <v/>
      </c>
      <c r="CM140" t="str">
        <f t="shared" si="379"/>
        <v/>
      </c>
      <c r="CN140" t="str">
        <f t="shared" si="380"/>
        <v/>
      </c>
      <c r="CO140" t="str">
        <f t="shared" si="381"/>
        <v/>
      </c>
      <c r="CP140" t="str">
        <f t="shared" si="382"/>
        <v/>
      </c>
      <c r="CQ140" t="str">
        <f t="shared" si="383"/>
        <v/>
      </c>
      <c r="CR140" t="str">
        <f t="shared" si="384"/>
        <v/>
      </c>
      <c r="CS140" t="str">
        <f t="shared" si="385"/>
        <v/>
      </c>
      <c r="CT140" t="str">
        <f t="shared" si="386"/>
        <v/>
      </c>
      <c r="CU140" t="str">
        <f t="shared" si="387"/>
        <v/>
      </c>
      <c r="CV140" t="str">
        <f t="shared" si="388"/>
        <v/>
      </c>
      <c r="CW140" t="str">
        <f t="shared" si="389"/>
        <v/>
      </c>
      <c r="CX140" t="str">
        <f t="shared" si="390"/>
        <v/>
      </c>
      <c r="CY140" t="str">
        <f t="shared" si="391"/>
        <v/>
      </c>
      <c r="CZ140" t="str">
        <f t="shared" si="392"/>
        <v/>
      </c>
      <c r="DA140" t="str">
        <f t="shared" si="393"/>
        <v/>
      </c>
      <c r="DB140" t="str">
        <f t="shared" si="394"/>
        <v/>
      </c>
      <c r="DC140" t="str">
        <f t="shared" si="395"/>
        <v/>
      </c>
      <c r="DD140" t="str">
        <f t="shared" si="396"/>
        <v/>
      </c>
      <c r="DE140" t="str">
        <f t="shared" si="397"/>
        <v/>
      </c>
      <c r="DF140" t="b">
        <f t="shared" si="398"/>
        <v>1</v>
      </c>
      <c r="DG140" t="b">
        <f t="shared" si="399"/>
        <v>1</v>
      </c>
      <c r="DH140" t="b">
        <f t="shared" si="400"/>
        <v>1</v>
      </c>
      <c r="DI140">
        <f t="shared" si="401"/>
        <v>2.5000000000000001E-4</v>
      </c>
      <c r="DJ140" t="str">
        <f t="shared" si="402"/>
        <v/>
      </c>
      <c r="DK140" t="str">
        <f t="shared" si="403"/>
        <v/>
      </c>
      <c r="DL140" t="str">
        <f t="shared" si="404"/>
        <v/>
      </c>
      <c r="DM140" t="str">
        <f t="shared" si="405"/>
        <v/>
      </c>
      <c r="DN140" t="str">
        <f t="shared" si="406"/>
        <v/>
      </c>
      <c r="DO140" t="str">
        <f t="shared" si="407"/>
        <v/>
      </c>
      <c r="DP140" t="str">
        <f t="shared" si="408"/>
        <v/>
      </c>
      <c r="DQ140" t="str">
        <f t="shared" si="409"/>
        <v/>
      </c>
      <c r="DR140" t="str">
        <f t="shared" si="410"/>
        <v/>
      </c>
      <c r="DS140" t="str">
        <f t="shared" si="411"/>
        <v/>
      </c>
      <c r="DT140" t="str">
        <f t="shared" si="412"/>
        <v/>
      </c>
      <c r="DU140" t="str">
        <f t="shared" si="413"/>
        <v/>
      </c>
      <c r="DV140" t="str">
        <f t="shared" si="414"/>
        <v/>
      </c>
      <c r="DW140" t="str">
        <f t="shared" si="415"/>
        <v/>
      </c>
      <c r="DX140" t="str">
        <f t="shared" si="416"/>
        <v/>
      </c>
      <c r="DY140" t="str">
        <f t="shared" si="417"/>
        <v/>
      </c>
      <c r="EA140" t="str">
        <f t="shared" si="418"/>
        <v/>
      </c>
      <c r="EB140" t="str">
        <f t="shared" si="419"/>
        <v/>
      </c>
      <c r="EC140" t="str">
        <f t="shared" si="420"/>
        <v/>
      </c>
      <c r="ED140" t="str">
        <f t="shared" si="421"/>
        <v/>
      </c>
      <c r="EE140" t="str">
        <f t="shared" si="422"/>
        <v/>
      </c>
      <c r="EF140" t="str">
        <f t="shared" si="423"/>
        <v/>
      </c>
      <c r="EG140" t="str">
        <f t="shared" si="424"/>
        <v/>
      </c>
      <c r="EH140" t="str">
        <f t="shared" si="425"/>
        <v/>
      </c>
      <c r="EI140" t="str">
        <f t="shared" si="426"/>
        <v/>
      </c>
      <c r="EJ140" t="str">
        <f t="shared" si="427"/>
        <v/>
      </c>
      <c r="EK140" t="str">
        <f t="shared" si="428"/>
        <v/>
      </c>
      <c r="EL140" t="str">
        <f t="shared" si="429"/>
        <v/>
      </c>
      <c r="EM140" t="str">
        <f t="shared" si="430"/>
        <v/>
      </c>
      <c r="EN140" t="str">
        <f t="shared" si="431"/>
        <v/>
      </c>
      <c r="EO140" t="str">
        <f t="shared" si="432"/>
        <v/>
      </c>
      <c r="EP140" t="str">
        <f t="shared" si="433"/>
        <v/>
      </c>
      <c r="ER140" t="str">
        <f t="shared" si="434"/>
        <v>25A-001.07.09.01.01.A.04Keren 81-100% functieverlies</v>
      </c>
      <c r="ES140" t="s">
        <v>10788</v>
      </c>
      <c r="ET140" t="b">
        <v>1</v>
      </c>
      <c r="EU140" t="s">
        <v>85</v>
      </c>
      <c r="EV140" t="b">
        <v>0</v>
      </c>
      <c r="EW140" t="b">
        <v>0</v>
      </c>
      <c r="EX140">
        <v>0.01</v>
      </c>
      <c r="EZ140">
        <v>0</v>
      </c>
      <c r="FA140">
        <v>0</v>
      </c>
      <c r="FC140">
        <v>325</v>
      </c>
      <c r="FD140">
        <v>2</v>
      </c>
      <c r="FF140">
        <v>0</v>
      </c>
      <c r="FG140">
        <v>0</v>
      </c>
      <c r="FI140">
        <v>0</v>
      </c>
      <c r="FJ140">
        <v>0</v>
      </c>
      <c r="FL140">
        <v>1.0628</v>
      </c>
      <c r="FM140">
        <v>1.09E-2</v>
      </c>
      <c r="FO140" t="s">
        <v>8874</v>
      </c>
    </row>
    <row r="141" spans="1:171" x14ac:dyDescent="0.25">
      <c r="A141" t="s">
        <v>7001</v>
      </c>
      <c r="B141" t="str">
        <f t="shared" si="290"/>
        <v/>
      </c>
      <c r="C141" t="str">
        <f t="shared" si="291"/>
        <v/>
      </c>
      <c r="D141" t="str">
        <f t="shared" si="292"/>
        <v/>
      </c>
      <c r="E141" t="str">
        <f t="shared" si="293"/>
        <v/>
      </c>
      <c r="F141" t="str">
        <f t="shared" si="294"/>
        <v/>
      </c>
      <c r="G141" t="str">
        <f t="shared" si="295"/>
        <v/>
      </c>
      <c r="H141" t="str">
        <f t="shared" si="296"/>
        <v/>
      </c>
      <c r="I141" t="str">
        <f t="shared" si="297"/>
        <v/>
      </c>
      <c r="J141" t="str">
        <f t="shared" si="298"/>
        <v/>
      </c>
      <c r="K141" t="str">
        <f t="shared" si="299"/>
        <v/>
      </c>
      <c r="L141" t="str">
        <f t="shared" si="300"/>
        <v/>
      </c>
      <c r="M141" t="str">
        <f t="shared" si="301"/>
        <v/>
      </c>
      <c r="N141" t="str">
        <f t="shared" si="302"/>
        <v/>
      </c>
      <c r="O141" t="str">
        <f t="shared" si="303"/>
        <v/>
      </c>
      <c r="P141" t="str">
        <f t="shared" si="304"/>
        <v/>
      </c>
      <c r="Q141" t="str">
        <f t="shared" si="305"/>
        <v/>
      </c>
      <c r="R141" t="str">
        <f t="shared" si="306"/>
        <v/>
      </c>
      <c r="S141" t="str">
        <f t="shared" si="307"/>
        <v/>
      </c>
      <c r="T141" t="str">
        <f t="shared" si="308"/>
        <v/>
      </c>
      <c r="U141" t="str">
        <f t="shared" si="309"/>
        <v/>
      </c>
      <c r="V141" t="str">
        <f t="shared" si="310"/>
        <v/>
      </c>
      <c r="W141" t="str">
        <f t="shared" si="311"/>
        <v/>
      </c>
      <c r="X141" t="str">
        <f t="shared" si="312"/>
        <v/>
      </c>
      <c r="Y141" t="str">
        <f t="shared" si="313"/>
        <v/>
      </c>
      <c r="Z141" t="str">
        <f t="shared" si="314"/>
        <v/>
      </c>
      <c r="AA141" t="str">
        <f t="shared" si="315"/>
        <v/>
      </c>
      <c r="AB141" t="str">
        <f t="shared" si="316"/>
        <v/>
      </c>
      <c r="AC141" t="str">
        <f t="shared" si="317"/>
        <v/>
      </c>
      <c r="AD141" t="str">
        <f t="shared" si="318"/>
        <v/>
      </c>
      <c r="AE141" t="str">
        <f t="shared" si="319"/>
        <v/>
      </c>
      <c r="AF141" t="str">
        <f t="shared" si="320"/>
        <v/>
      </c>
      <c r="AG141" t="str">
        <f t="shared" si="321"/>
        <v/>
      </c>
      <c r="AH141" t="str">
        <f t="shared" si="322"/>
        <v/>
      </c>
      <c r="AI141" t="str">
        <f t="shared" si="323"/>
        <v/>
      </c>
      <c r="AJ141" t="str">
        <f t="shared" si="324"/>
        <v/>
      </c>
      <c r="AK141" t="str">
        <f t="shared" si="325"/>
        <v/>
      </c>
      <c r="AL141" t="b">
        <f t="shared" si="326"/>
        <v>1</v>
      </c>
      <c r="AM141" t="b">
        <f t="shared" si="327"/>
        <v>0</v>
      </c>
      <c r="AN141" t="b">
        <f t="shared" si="328"/>
        <v>0</v>
      </c>
      <c r="AO141">
        <f t="shared" si="329"/>
        <v>1</v>
      </c>
      <c r="AP141" t="str">
        <f t="shared" si="330"/>
        <v/>
      </c>
      <c r="AQ141" t="str">
        <f t="shared" si="331"/>
        <v/>
      </c>
      <c r="AR141" t="str">
        <f t="shared" si="332"/>
        <v/>
      </c>
      <c r="AS141" t="str">
        <f t="shared" si="333"/>
        <v/>
      </c>
      <c r="AT141" t="str">
        <f t="shared" si="334"/>
        <v/>
      </c>
      <c r="AU141" t="str">
        <f t="shared" si="335"/>
        <v/>
      </c>
      <c r="AV141" t="str">
        <f t="shared" si="336"/>
        <v/>
      </c>
      <c r="AW141" t="str">
        <f t="shared" si="337"/>
        <v/>
      </c>
      <c r="AX141" t="str">
        <f t="shared" si="338"/>
        <v/>
      </c>
      <c r="AY141" t="str">
        <f t="shared" si="339"/>
        <v/>
      </c>
      <c r="AZ141" t="str">
        <f t="shared" si="340"/>
        <v/>
      </c>
      <c r="BA141" t="str">
        <f t="shared" si="341"/>
        <v/>
      </c>
      <c r="BB141" t="str">
        <f t="shared" si="342"/>
        <v/>
      </c>
      <c r="BC141" t="str">
        <f t="shared" si="343"/>
        <v/>
      </c>
      <c r="BD141" t="str">
        <f t="shared" si="344"/>
        <v/>
      </c>
      <c r="BE141" t="str">
        <f t="shared" si="345"/>
        <v/>
      </c>
      <c r="BF141" t="b">
        <f t="shared" si="346"/>
        <v>1</v>
      </c>
      <c r="BG141" t="b">
        <f t="shared" si="347"/>
        <v>0</v>
      </c>
      <c r="BH141" t="b">
        <f t="shared" si="348"/>
        <v>0</v>
      </c>
      <c r="BI141">
        <f t="shared" si="349"/>
        <v>1</v>
      </c>
      <c r="BJ141" t="str">
        <f t="shared" si="350"/>
        <v/>
      </c>
      <c r="BK141" t="str">
        <f t="shared" si="351"/>
        <v/>
      </c>
      <c r="BL141" t="str">
        <f t="shared" si="352"/>
        <v/>
      </c>
      <c r="BM141" t="str">
        <f t="shared" si="353"/>
        <v/>
      </c>
      <c r="BN141" t="str">
        <f t="shared" si="354"/>
        <v/>
      </c>
      <c r="BO141" t="str">
        <f t="shared" si="355"/>
        <v/>
      </c>
      <c r="BP141" t="str">
        <f t="shared" si="356"/>
        <v/>
      </c>
      <c r="BQ141" t="str">
        <f t="shared" si="357"/>
        <v/>
      </c>
      <c r="BR141" t="str">
        <f t="shared" si="358"/>
        <v/>
      </c>
      <c r="BS141" t="str">
        <f t="shared" si="359"/>
        <v/>
      </c>
      <c r="BT141" t="str">
        <f t="shared" si="360"/>
        <v/>
      </c>
      <c r="BU141" t="str">
        <f t="shared" si="361"/>
        <v/>
      </c>
      <c r="BV141" t="str">
        <f t="shared" si="362"/>
        <v/>
      </c>
      <c r="BW141" t="str">
        <f t="shared" si="363"/>
        <v/>
      </c>
      <c r="BX141" t="str">
        <f t="shared" si="364"/>
        <v/>
      </c>
      <c r="BY141" t="str">
        <f t="shared" si="365"/>
        <v/>
      </c>
      <c r="BZ141" t="str">
        <f t="shared" si="366"/>
        <v/>
      </c>
      <c r="CA141" t="str">
        <f t="shared" si="367"/>
        <v/>
      </c>
      <c r="CB141" t="str">
        <f t="shared" si="368"/>
        <v/>
      </c>
      <c r="CC141" t="str">
        <f t="shared" si="369"/>
        <v/>
      </c>
      <c r="CD141" t="str">
        <f t="shared" si="370"/>
        <v/>
      </c>
      <c r="CE141" t="str">
        <f t="shared" si="371"/>
        <v/>
      </c>
      <c r="CF141" t="str">
        <f t="shared" si="372"/>
        <v/>
      </c>
      <c r="CG141" t="str">
        <f t="shared" si="373"/>
        <v/>
      </c>
      <c r="CH141" t="str">
        <f t="shared" si="374"/>
        <v/>
      </c>
      <c r="CI141" t="str">
        <f t="shared" si="375"/>
        <v/>
      </c>
      <c r="CJ141" t="str">
        <f t="shared" si="376"/>
        <v/>
      </c>
      <c r="CK141" t="str">
        <f t="shared" si="377"/>
        <v/>
      </c>
      <c r="CL141" t="str">
        <f t="shared" si="378"/>
        <v/>
      </c>
      <c r="CM141" t="str">
        <f t="shared" si="379"/>
        <v/>
      </c>
      <c r="CN141" t="str">
        <f t="shared" si="380"/>
        <v/>
      </c>
      <c r="CO141" t="str">
        <f t="shared" si="381"/>
        <v/>
      </c>
      <c r="CP141" t="str">
        <f t="shared" si="382"/>
        <v/>
      </c>
      <c r="CQ141" t="str">
        <f t="shared" si="383"/>
        <v/>
      </c>
      <c r="CR141" t="str">
        <f t="shared" si="384"/>
        <v/>
      </c>
      <c r="CS141" t="str">
        <f t="shared" si="385"/>
        <v/>
      </c>
      <c r="CT141" t="str">
        <f t="shared" si="386"/>
        <v/>
      </c>
      <c r="CU141" t="str">
        <f t="shared" si="387"/>
        <v/>
      </c>
      <c r="CV141" t="str">
        <f t="shared" si="388"/>
        <v/>
      </c>
      <c r="CW141" t="str">
        <f t="shared" si="389"/>
        <v/>
      </c>
      <c r="CX141" t="str">
        <f t="shared" si="390"/>
        <v/>
      </c>
      <c r="CY141" t="str">
        <f t="shared" si="391"/>
        <v/>
      </c>
      <c r="CZ141" t="str">
        <f t="shared" si="392"/>
        <v/>
      </c>
      <c r="DA141" t="str">
        <f t="shared" si="393"/>
        <v/>
      </c>
      <c r="DB141" t="str">
        <f t="shared" si="394"/>
        <v/>
      </c>
      <c r="DC141" t="str">
        <f t="shared" si="395"/>
        <v/>
      </c>
      <c r="DD141" t="str">
        <f t="shared" si="396"/>
        <v/>
      </c>
      <c r="DE141" t="str">
        <f t="shared" si="397"/>
        <v/>
      </c>
      <c r="DF141" t="b">
        <f t="shared" si="398"/>
        <v>1</v>
      </c>
      <c r="DG141" t="b">
        <f t="shared" si="399"/>
        <v>0</v>
      </c>
      <c r="DH141" t="b">
        <f t="shared" si="400"/>
        <v>0</v>
      </c>
      <c r="DI141">
        <f t="shared" si="401"/>
        <v>0.1</v>
      </c>
      <c r="DJ141" t="str">
        <f t="shared" si="402"/>
        <v/>
      </c>
      <c r="DK141" t="str">
        <f t="shared" si="403"/>
        <v/>
      </c>
      <c r="DL141" t="str">
        <f t="shared" si="404"/>
        <v/>
      </c>
      <c r="DM141" t="str">
        <f t="shared" si="405"/>
        <v/>
      </c>
      <c r="DN141" t="str">
        <f t="shared" si="406"/>
        <v/>
      </c>
      <c r="DO141" t="str">
        <f t="shared" si="407"/>
        <v/>
      </c>
      <c r="DP141" t="str">
        <f t="shared" si="408"/>
        <v/>
      </c>
      <c r="DQ141" t="str">
        <f t="shared" si="409"/>
        <v/>
      </c>
      <c r="DR141" t="str">
        <f t="shared" si="410"/>
        <v/>
      </c>
      <c r="DS141" t="str">
        <f t="shared" si="411"/>
        <v/>
      </c>
      <c r="DT141" t="str">
        <f t="shared" si="412"/>
        <v/>
      </c>
      <c r="DU141" t="str">
        <f t="shared" si="413"/>
        <v/>
      </c>
      <c r="DV141" t="str">
        <f t="shared" si="414"/>
        <v/>
      </c>
      <c r="DW141" t="str">
        <f t="shared" si="415"/>
        <v/>
      </c>
      <c r="DX141" t="str">
        <f t="shared" si="416"/>
        <v/>
      </c>
      <c r="DY141" t="str">
        <f t="shared" si="417"/>
        <v/>
      </c>
      <c r="EA141" t="str">
        <f t="shared" si="418"/>
        <v/>
      </c>
      <c r="EB141" t="str">
        <f t="shared" si="419"/>
        <v/>
      </c>
      <c r="EC141" t="str">
        <f t="shared" si="420"/>
        <v/>
      </c>
      <c r="ED141" t="str">
        <f t="shared" si="421"/>
        <v/>
      </c>
      <c r="EE141" t="str">
        <f t="shared" si="422"/>
        <v/>
      </c>
      <c r="EF141" t="str">
        <f t="shared" si="423"/>
        <v/>
      </c>
      <c r="EG141" t="str">
        <f t="shared" si="424"/>
        <v/>
      </c>
      <c r="EH141" t="str">
        <f t="shared" si="425"/>
        <v/>
      </c>
      <c r="EI141" t="str">
        <f t="shared" si="426"/>
        <v/>
      </c>
      <c r="EJ141" t="str">
        <f t="shared" si="427"/>
        <v/>
      </c>
      <c r="EK141" t="str">
        <f t="shared" si="428"/>
        <v/>
      </c>
      <c r="EL141" t="str">
        <f t="shared" si="429"/>
        <v/>
      </c>
      <c r="EM141" t="str">
        <f t="shared" si="430"/>
        <v/>
      </c>
      <c r="EN141" t="str">
        <f t="shared" si="431"/>
        <v/>
      </c>
      <c r="EO141" t="str">
        <f t="shared" si="432"/>
        <v/>
      </c>
      <c r="EP141" t="str">
        <f t="shared" si="433"/>
        <v/>
      </c>
      <c r="ER141" t="str">
        <f t="shared" si="434"/>
        <v>25A-001.07.09.01.01.A.04VGM - Effect 3</v>
      </c>
      <c r="ES141" t="s">
        <v>10788</v>
      </c>
      <c r="ET141" t="b">
        <v>1</v>
      </c>
      <c r="EU141" t="s">
        <v>79</v>
      </c>
      <c r="EV141" t="b">
        <v>0</v>
      </c>
      <c r="EW141" t="b">
        <v>0</v>
      </c>
      <c r="EX141">
        <v>0.1</v>
      </c>
      <c r="EZ141">
        <v>0</v>
      </c>
      <c r="FA141">
        <v>0</v>
      </c>
      <c r="FC141">
        <v>50</v>
      </c>
      <c r="FD141">
        <v>6</v>
      </c>
      <c r="FF141">
        <v>0</v>
      </c>
      <c r="FG141">
        <v>0</v>
      </c>
      <c r="FI141">
        <v>0</v>
      </c>
      <c r="FJ141">
        <v>12</v>
      </c>
      <c r="FL141">
        <v>4.6257000000000001</v>
      </c>
      <c r="FM141">
        <v>0</v>
      </c>
      <c r="FO141" t="s">
        <v>8886</v>
      </c>
    </row>
    <row r="142" spans="1:171" x14ac:dyDescent="0.25">
      <c r="A142" t="s">
        <v>10805</v>
      </c>
      <c r="B142" t="str">
        <f t="shared" si="290"/>
        <v/>
      </c>
      <c r="C142" t="str">
        <f t="shared" si="291"/>
        <v/>
      </c>
      <c r="D142" t="str">
        <f t="shared" si="292"/>
        <v/>
      </c>
      <c r="E142" t="str">
        <f t="shared" si="293"/>
        <v/>
      </c>
      <c r="F142" t="str">
        <f t="shared" si="294"/>
        <v/>
      </c>
      <c r="G142" t="str">
        <f t="shared" si="295"/>
        <v/>
      </c>
      <c r="H142" t="str">
        <f t="shared" si="296"/>
        <v/>
      </c>
      <c r="I142" t="str">
        <f t="shared" si="297"/>
        <v/>
      </c>
      <c r="J142" t="str">
        <f t="shared" si="298"/>
        <v/>
      </c>
      <c r="K142" t="str">
        <f t="shared" si="299"/>
        <v/>
      </c>
      <c r="L142" t="str">
        <f t="shared" si="300"/>
        <v/>
      </c>
      <c r="M142" t="str">
        <f t="shared" si="301"/>
        <v/>
      </c>
      <c r="N142" t="str">
        <f t="shared" si="302"/>
        <v/>
      </c>
      <c r="O142" t="str">
        <f t="shared" si="303"/>
        <v/>
      </c>
      <c r="P142" t="str">
        <f t="shared" si="304"/>
        <v/>
      </c>
      <c r="Q142" t="str">
        <f t="shared" si="305"/>
        <v/>
      </c>
      <c r="R142" t="str">
        <f t="shared" si="306"/>
        <v/>
      </c>
      <c r="S142" t="str">
        <f t="shared" si="307"/>
        <v/>
      </c>
      <c r="T142" t="str">
        <f t="shared" si="308"/>
        <v/>
      </c>
      <c r="U142" t="str">
        <f t="shared" si="309"/>
        <v/>
      </c>
      <c r="V142" t="str">
        <f t="shared" si="310"/>
        <v/>
      </c>
      <c r="W142" t="str">
        <f t="shared" si="311"/>
        <v/>
      </c>
      <c r="X142" t="str">
        <f t="shared" si="312"/>
        <v/>
      </c>
      <c r="Y142" t="str">
        <f t="shared" si="313"/>
        <v/>
      </c>
      <c r="Z142" t="str">
        <f t="shared" si="314"/>
        <v/>
      </c>
      <c r="AA142" t="str">
        <f t="shared" si="315"/>
        <v/>
      </c>
      <c r="AB142" t="str">
        <f t="shared" si="316"/>
        <v/>
      </c>
      <c r="AC142" t="str">
        <f t="shared" si="317"/>
        <v/>
      </c>
      <c r="AD142" t="str">
        <f t="shared" si="318"/>
        <v/>
      </c>
      <c r="AE142" t="str">
        <f t="shared" si="319"/>
        <v/>
      </c>
      <c r="AF142" t="str">
        <f t="shared" si="320"/>
        <v/>
      </c>
      <c r="AG142" t="str">
        <f t="shared" si="321"/>
        <v/>
      </c>
      <c r="AH142" t="str">
        <f t="shared" si="322"/>
        <v/>
      </c>
      <c r="AI142" t="str">
        <f t="shared" si="323"/>
        <v/>
      </c>
      <c r="AJ142" t="str">
        <f t="shared" si="324"/>
        <v/>
      </c>
      <c r="AK142" t="str">
        <f t="shared" si="325"/>
        <v/>
      </c>
      <c r="AL142" t="b">
        <f t="shared" si="326"/>
        <v>1</v>
      </c>
      <c r="AM142" t="b">
        <f t="shared" si="327"/>
        <v>0</v>
      </c>
      <c r="AN142" t="b">
        <f t="shared" si="328"/>
        <v>1</v>
      </c>
      <c r="AO142">
        <f t="shared" si="329"/>
        <v>0.05</v>
      </c>
      <c r="AP142" t="str">
        <f t="shared" si="330"/>
        <v/>
      </c>
      <c r="AQ142" t="str">
        <f t="shared" si="331"/>
        <v/>
      </c>
      <c r="AR142" t="str">
        <f t="shared" si="332"/>
        <v/>
      </c>
      <c r="AS142" t="str">
        <f t="shared" si="333"/>
        <v/>
      </c>
      <c r="AT142" t="str">
        <f t="shared" si="334"/>
        <v/>
      </c>
      <c r="AU142" t="str">
        <f t="shared" si="335"/>
        <v/>
      </c>
      <c r="AV142" t="str">
        <f t="shared" si="336"/>
        <v/>
      </c>
      <c r="AW142" t="str">
        <f t="shared" si="337"/>
        <v/>
      </c>
      <c r="AX142" t="str">
        <f t="shared" si="338"/>
        <v/>
      </c>
      <c r="AY142" t="str">
        <f t="shared" si="339"/>
        <v/>
      </c>
      <c r="AZ142" t="str">
        <f t="shared" si="340"/>
        <v/>
      </c>
      <c r="BA142" t="str">
        <f t="shared" si="341"/>
        <v/>
      </c>
      <c r="BB142" t="str">
        <f t="shared" si="342"/>
        <v/>
      </c>
      <c r="BC142" t="str">
        <f t="shared" si="343"/>
        <v/>
      </c>
      <c r="BD142" t="str">
        <f t="shared" si="344"/>
        <v/>
      </c>
      <c r="BE142" t="str">
        <f t="shared" si="345"/>
        <v/>
      </c>
      <c r="BF142" t="b">
        <f t="shared" si="346"/>
        <v>1</v>
      </c>
      <c r="BG142" t="b">
        <f t="shared" si="347"/>
        <v>0</v>
      </c>
      <c r="BH142" t="b">
        <f t="shared" si="348"/>
        <v>0</v>
      </c>
      <c r="BI142">
        <f t="shared" si="349"/>
        <v>0.01</v>
      </c>
      <c r="BJ142" t="str">
        <f t="shared" si="350"/>
        <v/>
      </c>
      <c r="BK142" t="str">
        <f t="shared" si="351"/>
        <v/>
      </c>
      <c r="BL142" t="str">
        <f t="shared" si="352"/>
        <v/>
      </c>
      <c r="BM142" t="str">
        <f t="shared" si="353"/>
        <v/>
      </c>
      <c r="BN142" t="str">
        <f t="shared" si="354"/>
        <v/>
      </c>
      <c r="BO142" t="str">
        <f t="shared" si="355"/>
        <v/>
      </c>
      <c r="BP142" t="str">
        <f t="shared" si="356"/>
        <v/>
      </c>
      <c r="BQ142" t="str">
        <f t="shared" si="357"/>
        <v/>
      </c>
      <c r="BR142" t="str">
        <f t="shared" si="358"/>
        <v/>
      </c>
      <c r="BS142" t="str">
        <f t="shared" si="359"/>
        <v/>
      </c>
      <c r="BT142" t="str">
        <f t="shared" si="360"/>
        <v/>
      </c>
      <c r="BU142" t="str">
        <f t="shared" si="361"/>
        <v/>
      </c>
      <c r="BV142" t="str">
        <f t="shared" si="362"/>
        <v/>
      </c>
      <c r="BW142" t="str">
        <f t="shared" si="363"/>
        <v/>
      </c>
      <c r="BX142" t="str">
        <f t="shared" si="364"/>
        <v/>
      </c>
      <c r="BY142" t="str">
        <f t="shared" si="365"/>
        <v/>
      </c>
      <c r="BZ142" t="str">
        <f t="shared" si="366"/>
        <v/>
      </c>
      <c r="CA142" t="str">
        <f t="shared" si="367"/>
        <v/>
      </c>
      <c r="CB142" t="str">
        <f t="shared" si="368"/>
        <v/>
      </c>
      <c r="CC142" t="str">
        <f t="shared" si="369"/>
        <v/>
      </c>
      <c r="CD142" t="str">
        <f t="shared" si="370"/>
        <v/>
      </c>
      <c r="CE142" t="str">
        <f t="shared" si="371"/>
        <v/>
      </c>
      <c r="CF142" t="str">
        <f t="shared" si="372"/>
        <v/>
      </c>
      <c r="CG142" t="str">
        <f t="shared" si="373"/>
        <v/>
      </c>
      <c r="CH142" t="str">
        <f t="shared" si="374"/>
        <v/>
      </c>
      <c r="CI142" t="str">
        <f t="shared" si="375"/>
        <v/>
      </c>
      <c r="CJ142" t="str">
        <f t="shared" si="376"/>
        <v/>
      </c>
      <c r="CK142" t="str">
        <f t="shared" si="377"/>
        <v/>
      </c>
      <c r="CL142" t="str">
        <f t="shared" si="378"/>
        <v/>
      </c>
      <c r="CM142" t="str">
        <f t="shared" si="379"/>
        <v/>
      </c>
      <c r="CN142" t="str">
        <f t="shared" si="380"/>
        <v/>
      </c>
      <c r="CO142" t="str">
        <f t="shared" si="381"/>
        <v/>
      </c>
      <c r="CP142" t="str">
        <f t="shared" si="382"/>
        <v/>
      </c>
      <c r="CQ142" t="str">
        <f t="shared" si="383"/>
        <v/>
      </c>
      <c r="CR142" t="str">
        <f t="shared" si="384"/>
        <v/>
      </c>
      <c r="CS142" t="str">
        <f t="shared" si="385"/>
        <v/>
      </c>
      <c r="CT142" t="str">
        <f t="shared" si="386"/>
        <v/>
      </c>
      <c r="CU142" t="str">
        <f t="shared" si="387"/>
        <v/>
      </c>
      <c r="CV142" t="str">
        <f t="shared" si="388"/>
        <v/>
      </c>
      <c r="CW142" t="str">
        <f t="shared" si="389"/>
        <v/>
      </c>
      <c r="CX142" t="str">
        <f t="shared" si="390"/>
        <v/>
      </c>
      <c r="CY142" t="str">
        <f t="shared" si="391"/>
        <v/>
      </c>
      <c r="CZ142" t="str">
        <f t="shared" si="392"/>
        <v/>
      </c>
      <c r="DA142" t="str">
        <f t="shared" si="393"/>
        <v/>
      </c>
      <c r="DB142" t="str">
        <f t="shared" si="394"/>
        <v/>
      </c>
      <c r="DC142" t="str">
        <f t="shared" si="395"/>
        <v/>
      </c>
      <c r="DD142" t="str">
        <f t="shared" si="396"/>
        <v/>
      </c>
      <c r="DE142" t="str">
        <f t="shared" si="397"/>
        <v/>
      </c>
      <c r="DF142" t="b">
        <f t="shared" si="398"/>
        <v>1</v>
      </c>
      <c r="DG142" t="b">
        <f t="shared" si="399"/>
        <v>1</v>
      </c>
      <c r="DH142" t="b">
        <f t="shared" si="400"/>
        <v>1</v>
      </c>
      <c r="DI142">
        <f t="shared" si="401"/>
        <v>2.5000000000000001E-4</v>
      </c>
      <c r="DJ142" t="str">
        <f t="shared" si="402"/>
        <v/>
      </c>
      <c r="DK142" t="str">
        <f t="shared" si="403"/>
        <v/>
      </c>
      <c r="DL142" t="str">
        <f t="shared" si="404"/>
        <v/>
      </c>
      <c r="DM142" t="str">
        <f t="shared" si="405"/>
        <v/>
      </c>
      <c r="DN142" t="str">
        <f t="shared" si="406"/>
        <v/>
      </c>
      <c r="DO142" t="str">
        <f t="shared" si="407"/>
        <v/>
      </c>
      <c r="DP142" t="str">
        <f t="shared" si="408"/>
        <v/>
      </c>
      <c r="DQ142" t="str">
        <f t="shared" si="409"/>
        <v/>
      </c>
      <c r="DR142" t="str">
        <f t="shared" si="410"/>
        <v/>
      </c>
      <c r="DS142" t="str">
        <f t="shared" si="411"/>
        <v/>
      </c>
      <c r="DT142" t="str">
        <f t="shared" si="412"/>
        <v/>
      </c>
      <c r="DU142" t="str">
        <f t="shared" si="413"/>
        <v/>
      </c>
      <c r="DV142" t="str">
        <f t="shared" si="414"/>
        <v/>
      </c>
      <c r="DW142" t="str">
        <f t="shared" si="415"/>
        <v/>
      </c>
      <c r="DX142" t="str">
        <f t="shared" si="416"/>
        <v/>
      </c>
      <c r="DY142" t="str">
        <f t="shared" si="417"/>
        <v/>
      </c>
      <c r="EA142" t="str">
        <f t="shared" si="418"/>
        <v/>
      </c>
      <c r="EB142" t="str">
        <f t="shared" si="419"/>
        <v/>
      </c>
      <c r="EC142" t="str">
        <f t="shared" si="420"/>
        <v/>
      </c>
      <c r="ED142" t="str">
        <f t="shared" si="421"/>
        <v/>
      </c>
      <c r="EE142" t="str">
        <f t="shared" si="422"/>
        <v/>
      </c>
      <c r="EF142" t="str">
        <f t="shared" si="423"/>
        <v/>
      </c>
      <c r="EG142" t="str">
        <f t="shared" si="424"/>
        <v/>
      </c>
      <c r="EH142" t="str">
        <f t="shared" si="425"/>
        <v/>
      </c>
      <c r="EI142" t="str">
        <f t="shared" si="426"/>
        <v/>
      </c>
      <c r="EJ142" t="str">
        <f t="shared" si="427"/>
        <v/>
      </c>
      <c r="EK142" t="str">
        <f t="shared" si="428"/>
        <v/>
      </c>
      <c r="EL142" t="str">
        <f t="shared" si="429"/>
        <v/>
      </c>
      <c r="EM142" t="str">
        <f t="shared" si="430"/>
        <v/>
      </c>
      <c r="EN142" t="str">
        <f t="shared" si="431"/>
        <v/>
      </c>
      <c r="EO142" t="str">
        <f t="shared" si="432"/>
        <v/>
      </c>
      <c r="EP142" t="str">
        <f t="shared" si="433"/>
        <v/>
      </c>
      <c r="ER142" t="str">
        <f t="shared" si="434"/>
        <v>25A-001.07.09.01.01.A.04Spuien 0-20% functieverlies</v>
      </c>
      <c r="ES142" t="s">
        <v>10788</v>
      </c>
      <c r="ET142" t="b">
        <v>1</v>
      </c>
      <c r="EU142" t="s">
        <v>89</v>
      </c>
      <c r="EV142" t="b">
        <v>0</v>
      </c>
      <c r="EW142" t="b">
        <v>1</v>
      </c>
      <c r="EX142">
        <v>1</v>
      </c>
      <c r="EZ142">
        <v>0</v>
      </c>
      <c r="FA142">
        <v>0</v>
      </c>
      <c r="FC142">
        <v>75</v>
      </c>
      <c r="FD142">
        <v>4</v>
      </c>
      <c r="FF142">
        <v>0</v>
      </c>
      <c r="FG142">
        <v>0</v>
      </c>
      <c r="FI142">
        <v>0</v>
      </c>
      <c r="FJ142">
        <v>16</v>
      </c>
      <c r="FL142">
        <v>2.8856000000000002</v>
      </c>
      <c r="FM142">
        <v>0.26550000000000001</v>
      </c>
      <c r="FO142" t="s">
        <v>89</v>
      </c>
    </row>
    <row r="143" spans="1:171" x14ac:dyDescent="0.25">
      <c r="A143" t="s">
        <v>6964</v>
      </c>
      <c r="B143" t="str">
        <f t="shared" si="290"/>
        <v/>
      </c>
      <c r="C143" t="str">
        <f t="shared" si="291"/>
        <v/>
      </c>
      <c r="D143" t="str">
        <f t="shared" si="292"/>
        <v/>
      </c>
      <c r="E143" t="str">
        <f t="shared" si="293"/>
        <v/>
      </c>
      <c r="F143" t="str">
        <f t="shared" si="294"/>
        <v/>
      </c>
      <c r="G143" t="str">
        <f t="shared" si="295"/>
        <v/>
      </c>
      <c r="H143" t="str">
        <f t="shared" si="296"/>
        <v/>
      </c>
      <c r="I143" t="str">
        <f t="shared" si="297"/>
        <v/>
      </c>
      <c r="J143" t="str">
        <f t="shared" si="298"/>
        <v/>
      </c>
      <c r="K143" t="str">
        <f t="shared" si="299"/>
        <v/>
      </c>
      <c r="L143" t="str">
        <f t="shared" si="300"/>
        <v/>
      </c>
      <c r="M143" t="str">
        <f t="shared" si="301"/>
        <v/>
      </c>
      <c r="N143" t="str">
        <f t="shared" si="302"/>
        <v/>
      </c>
      <c r="O143" t="str">
        <f t="shared" si="303"/>
        <v/>
      </c>
      <c r="P143" t="str">
        <f t="shared" si="304"/>
        <v/>
      </c>
      <c r="Q143" t="str">
        <f t="shared" si="305"/>
        <v/>
      </c>
      <c r="R143" t="str">
        <f t="shared" si="306"/>
        <v/>
      </c>
      <c r="S143" t="str">
        <f t="shared" si="307"/>
        <v/>
      </c>
      <c r="T143" t="str">
        <f t="shared" si="308"/>
        <v/>
      </c>
      <c r="U143" t="str">
        <f t="shared" si="309"/>
        <v/>
      </c>
      <c r="V143" t="str">
        <f t="shared" si="310"/>
        <v/>
      </c>
      <c r="W143" t="str">
        <f t="shared" si="311"/>
        <v/>
      </c>
      <c r="X143" t="str">
        <f t="shared" si="312"/>
        <v/>
      </c>
      <c r="Y143" t="str">
        <f t="shared" si="313"/>
        <v/>
      </c>
      <c r="Z143" t="str">
        <f t="shared" si="314"/>
        <v/>
      </c>
      <c r="AA143" t="str">
        <f t="shared" si="315"/>
        <v/>
      </c>
      <c r="AB143" t="str">
        <f t="shared" si="316"/>
        <v/>
      </c>
      <c r="AC143" t="str">
        <f t="shared" si="317"/>
        <v/>
      </c>
      <c r="AD143" t="str">
        <f t="shared" si="318"/>
        <v/>
      </c>
      <c r="AE143" t="str">
        <f t="shared" si="319"/>
        <v/>
      </c>
      <c r="AF143" t="str">
        <f t="shared" si="320"/>
        <v/>
      </c>
      <c r="AG143" t="str">
        <f t="shared" si="321"/>
        <v/>
      </c>
      <c r="AH143" t="str">
        <f t="shared" si="322"/>
        <v/>
      </c>
      <c r="AI143" t="str">
        <f t="shared" si="323"/>
        <v/>
      </c>
      <c r="AJ143" t="str">
        <f t="shared" si="324"/>
        <v/>
      </c>
      <c r="AK143" t="str">
        <f t="shared" si="325"/>
        <v/>
      </c>
      <c r="AL143" t="b">
        <f t="shared" si="326"/>
        <v>1</v>
      </c>
      <c r="AM143" t="b">
        <f t="shared" si="327"/>
        <v>0</v>
      </c>
      <c r="AN143" t="b">
        <f t="shared" si="328"/>
        <v>1</v>
      </c>
      <c r="AO143">
        <f t="shared" si="329"/>
        <v>0.01</v>
      </c>
      <c r="AP143" t="str">
        <f t="shared" si="330"/>
        <v/>
      </c>
      <c r="AQ143" t="str">
        <f t="shared" si="331"/>
        <v/>
      </c>
      <c r="AR143" t="str">
        <f t="shared" si="332"/>
        <v/>
      </c>
      <c r="AS143" t="str">
        <f t="shared" si="333"/>
        <v/>
      </c>
      <c r="AT143" t="str">
        <f t="shared" si="334"/>
        <v/>
      </c>
      <c r="AU143" t="str">
        <f t="shared" si="335"/>
        <v/>
      </c>
      <c r="AV143" t="str">
        <f t="shared" si="336"/>
        <v/>
      </c>
      <c r="AW143" t="str">
        <f t="shared" si="337"/>
        <v/>
      </c>
      <c r="AX143" t="str">
        <f t="shared" si="338"/>
        <v/>
      </c>
      <c r="AY143" t="str">
        <f t="shared" si="339"/>
        <v/>
      </c>
      <c r="AZ143" t="str">
        <f t="shared" si="340"/>
        <v/>
      </c>
      <c r="BA143" t="str">
        <f t="shared" si="341"/>
        <v/>
      </c>
      <c r="BB143" t="str">
        <f t="shared" si="342"/>
        <v/>
      </c>
      <c r="BC143" t="str">
        <f t="shared" si="343"/>
        <v/>
      </c>
      <c r="BD143" t="str">
        <f t="shared" si="344"/>
        <v/>
      </c>
      <c r="BE143" t="str">
        <f t="shared" si="345"/>
        <v/>
      </c>
      <c r="BF143" t="b">
        <f t="shared" si="346"/>
        <v>1</v>
      </c>
      <c r="BG143" t="b">
        <f t="shared" si="347"/>
        <v>0</v>
      </c>
      <c r="BH143" t="b">
        <f t="shared" si="348"/>
        <v>0</v>
      </c>
      <c r="BI143">
        <f t="shared" si="349"/>
        <v>0.01</v>
      </c>
      <c r="BJ143" t="str">
        <f t="shared" si="350"/>
        <v/>
      </c>
      <c r="BK143" t="str">
        <f t="shared" si="351"/>
        <v/>
      </c>
      <c r="BL143" t="str">
        <f t="shared" si="352"/>
        <v/>
      </c>
      <c r="BM143" t="str">
        <f t="shared" si="353"/>
        <v/>
      </c>
      <c r="BN143" t="str">
        <f t="shared" si="354"/>
        <v/>
      </c>
      <c r="BO143" t="str">
        <f t="shared" si="355"/>
        <v/>
      </c>
      <c r="BP143" t="str">
        <f t="shared" si="356"/>
        <v/>
      </c>
      <c r="BQ143" t="str">
        <f t="shared" si="357"/>
        <v/>
      </c>
      <c r="BR143" t="str">
        <f t="shared" si="358"/>
        <v/>
      </c>
      <c r="BS143" t="str">
        <f t="shared" si="359"/>
        <v/>
      </c>
      <c r="BT143" t="str">
        <f t="shared" si="360"/>
        <v/>
      </c>
      <c r="BU143" t="str">
        <f t="shared" si="361"/>
        <v/>
      </c>
      <c r="BV143" t="str">
        <f t="shared" si="362"/>
        <v/>
      </c>
      <c r="BW143" t="str">
        <f t="shared" si="363"/>
        <v/>
      </c>
      <c r="BX143" t="str">
        <f t="shared" si="364"/>
        <v/>
      </c>
      <c r="BY143" t="str">
        <f t="shared" si="365"/>
        <v/>
      </c>
      <c r="BZ143" t="str">
        <f t="shared" si="366"/>
        <v/>
      </c>
      <c r="CA143" t="str">
        <f t="shared" si="367"/>
        <v/>
      </c>
      <c r="CB143" t="str">
        <f t="shared" si="368"/>
        <v/>
      </c>
      <c r="CC143" t="str">
        <f t="shared" si="369"/>
        <v/>
      </c>
      <c r="CD143" t="str">
        <f t="shared" si="370"/>
        <v/>
      </c>
      <c r="CE143" t="str">
        <f t="shared" si="371"/>
        <v/>
      </c>
      <c r="CF143" t="str">
        <f t="shared" si="372"/>
        <v/>
      </c>
      <c r="CG143" t="str">
        <f t="shared" si="373"/>
        <v/>
      </c>
      <c r="CH143" t="str">
        <f t="shared" si="374"/>
        <v/>
      </c>
      <c r="CI143" t="str">
        <f t="shared" si="375"/>
        <v/>
      </c>
      <c r="CJ143" t="str">
        <f t="shared" si="376"/>
        <v/>
      </c>
      <c r="CK143" t="str">
        <f t="shared" si="377"/>
        <v/>
      </c>
      <c r="CL143" t="str">
        <f t="shared" si="378"/>
        <v/>
      </c>
      <c r="CM143" t="str">
        <f t="shared" si="379"/>
        <v/>
      </c>
      <c r="CN143" t="str">
        <f t="shared" si="380"/>
        <v/>
      </c>
      <c r="CO143" t="str">
        <f t="shared" si="381"/>
        <v/>
      </c>
      <c r="CP143" t="str">
        <f t="shared" si="382"/>
        <v/>
      </c>
      <c r="CQ143" t="str">
        <f t="shared" si="383"/>
        <v/>
      </c>
      <c r="CR143" t="str">
        <f t="shared" si="384"/>
        <v/>
      </c>
      <c r="CS143" t="str">
        <f t="shared" si="385"/>
        <v/>
      </c>
      <c r="CT143" t="str">
        <f t="shared" si="386"/>
        <v/>
      </c>
      <c r="CU143" t="str">
        <f t="shared" si="387"/>
        <v/>
      </c>
      <c r="CV143" t="str">
        <f t="shared" si="388"/>
        <v/>
      </c>
      <c r="CW143" t="str">
        <f t="shared" si="389"/>
        <v/>
      </c>
      <c r="CX143" t="str">
        <f t="shared" si="390"/>
        <v/>
      </c>
      <c r="CY143" t="str">
        <f t="shared" si="391"/>
        <v/>
      </c>
      <c r="CZ143" t="str">
        <f t="shared" si="392"/>
        <v/>
      </c>
      <c r="DA143" t="str">
        <f t="shared" si="393"/>
        <v/>
      </c>
      <c r="DB143" t="str">
        <f t="shared" si="394"/>
        <v/>
      </c>
      <c r="DC143" t="str">
        <f t="shared" si="395"/>
        <v/>
      </c>
      <c r="DD143" t="str">
        <f t="shared" si="396"/>
        <v/>
      </c>
      <c r="DE143" t="str">
        <f t="shared" si="397"/>
        <v/>
      </c>
      <c r="DF143" t="b">
        <f t="shared" si="398"/>
        <v>1</v>
      </c>
      <c r="DG143" t="b">
        <f t="shared" si="399"/>
        <v>1</v>
      </c>
      <c r="DH143" t="b">
        <f t="shared" si="400"/>
        <v>1</v>
      </c>
      <c r="DI143">
        <f t="shared" si="401"/>
        <v>2.5000000000000001E-4</v>
      </c>
      <c r="DJ143" t="str">
        <f t="shared" si="402"/>
        <v/>
      </c>
      <c r="DK143" t="str">
        <f t="shared" si="403"/>
        <v/>
      </c>
      <c r="DL143" t="str">
        <f t="shared" si="404"/>
        <v/>
      </c>
      <c r="DM143" t="str">
        <f t="shared" si="405"/>
        <v/>
      </c>
      <c r="DN143" t="str">
        <f t="shared" si="406"/>
        <v/>
      </c>
      <c r="DO143" t="str">
        <f t="shared" si="407"/>
        <v/>
      </c>
      <c r="DP143" t="str">
        <f t="shared" si="408"/>
        <v/>
      </c>
      <c r="DQ143" t="str">
        <f t="shared" si="409"/>
        <v/>
      </c>
      <c r="DR143" t="str">
        <f t="shared" si="410"/>
        <v/>
      </c>
      <c r="DS143" t="str">
        <f t="shared" si="411"/>
        <v/>
      </c>
      <c r="DT143" t="str">
        <f t="shared" si="412"/>
        <v/>
      </c>
      <c r="DU143" t="str">
        <f t="shared" si="413"/>
        <v/>
      </c>
      <c r="DV143" t="str">
        <f t="shared" si="414"/>
        <v/>
      </c>
      <c r="DW143" t="str">
        <f t="shared" si="415"/>
        <v/>
      </c>
      <c r="DX143" t="str">
        <f t="shared" si="416"/>
        <v/>
      </c>
      <c r="DY143" t="str">
        <f t="shared" si="417"/>
        <v/>
      </c>
      <c r="EA143" t="str">
        <f t="shared" si="418"/>
        <v/>
      </c>
      <c r="EB143" t="str">
        <f t="shared" si="419"/>
        <v/>
      </c>
      <c r="EC143" t="str">
        <f t="shared" si="420"/>
        <v/>
      </c>
      <c r="ED143" t="str">
        <f t="shared" si="421"/>
        <v/>
      </c>
      <c r="EE143" t="str">
        <f t="shared" si="422"/>
        <v/>
      </c>
      <c r="EF143" t="str">
        <f t="shared" si="423"/>
        <v/>
      </c>
      <c r="EG143" t="str">
        <f t="shared" si="424"/>
        <v/>
      </c>
      <c r="EH143" t="str">
        <f t="shared" si="425"/>
        <v/>
      </c>
      <c r="EI143" t="str">
        <f t="shared" si="426"/>
        <v/>
      </c>
      <c r="EJ143" t="str">
        <f t="shared" si="427"/>
        <v/>
      </c>
      <c r="EK143" t="str">
        <f t="shared" si="428"/>
        <v/>
      </c>
      <c r="EL143" t="str">
        <f t="shared" si="429"/>
        <v/>
      </c>
      <c r="EM143" t="str">
        <f t="shared" si="430"/>
        <v/>
      </c>
      <c r="EN143" t="str">
        <f t="shared" si="431"/>
        <v/>
      </c>
      <c r="EO143" t="str">
        <f t="shared" si="432"/>
        <v/>
      </c>
      <c r="EP143" t="str">
        <f t="shared" si="433"/>
        <v/>
      </c>
      <c r="ER143" t="str">
        <f t="shared" si="434"/>
        <v>25A-001.07.09.01.01.A.05Keren 81-100% functieverlies</v>
      </c>
      <c r="ES143" t="s">
        <v>6995</v>
      </c>
      <c r="ET143" t="b">
        <v>1</v>
      </c>
      <c r="EU143" t="s">
        <v>85</v>
      </c>
      <c r="EV143" t="b">
        <v>0</v>
      </c>
      <c r="EW143" t="b">
        <v>0</v>
      </c>
      <c r="EX143">
        <v>0.01</v>
      </c>
      <c r="EZ143">
        <v>0</v>
      </c>
      <c r="FA143">
        <v>0</v>
      </c>
      <c r="FC143">
        <v>75</v>
      </c>
      <c r="FD143">
        <v>4</v>
      </c>
      <c r="FF143">
        <v>0</v>
      </c>
      <c r="FG143">
        <v>0</v>
      </c>
      <c r="FI143">
        <v>0</v>
      </c>
      <c r="FJ143">
        <v>16</v>
      </c>
      <c r="FL143">
        <v>2.8856000000000002</v>
      </c>
      <c r="FM143">
        <v>0.26550000000000001</v>
      </c>
      <c r="FO143" t="s">
        <v>8874</v>
      </c>
    </row>
    <row r="144" spans="1:171" x14ac:dyDescent="0.25">
      <c r="A144" t="s">
        <v>6996</v>
      </c>
      <c r="B144" t="str">
        <f t="shared" si="290"/>
        <v/>
      </c>
      <c r="C144" t="str">
        <f t="shared" si="291"/>
        <v/>
      </c>
      <c r="D144" t="str">
        <f t="shared" si="292"/>
        <v/>
      </c>
      <c r="E144" t="str">
        <f t="shared" si="293"/>
        <v/>
      </c>
      <c r="F144" t="str">
        <f t="shared" si="294"/>
        <v/>
      </c>
      <c r="G144" t="str">
        <f t="shared" si="295"/>
        <v/>
      </c>
      <c r="H144" t="str">
        <f t="shared" si="296"/>
        <v/>
      </c>
      <c r="I144" t="str">
        <f t="shared" si="297"/>
        <v/>
      </c>
      <c r="J144" t="str">
        <f t="shared" si="298"/>
        <v/>
      </c>
      <c r="K144" t="str">
        <f t="shared" si="299"/>
        <v/>
      </c>
      <c r="L144" t="str">
        <f t="shared" si="300"/>
        <v/>
      </c>
      <c r="M144" t="str">
        <f t="shared" si="301"/>
        <v/>
      </c>
      <c r="N144" t="str">
        <f t="shared" si="302"/>
        <v/>
      </c>
      <c r="O144" t="str">
        <f t="shared" si="303"/>
        <v/>
      </c>
      <c r="P144" t="str">
        <f t="shared" si="304"/>
        <v/>
      </c>
      <c r="Q144" t="str">
        <f t="shared" si="305"/>
        <v/>
      </c>
      <c r="R144" t="str">
        <f t="shared" si="306"/>
        <v/>
      </c>
      <c r="S144" t="str">
        <f t="shared" si="307"/>
        <v/>
      </c>
      <c r="T144" t="str">
        <f t="shared" si="308"/>
        <v/>
      </c>
      <c r="U144" t="str">
        <f t="shared" si="309"/>
        <v/>
      </c>
      <c r="V144" t="str">
        <f t="shared" si="310"/>
        <v/>
      </c>
      <c r="W144" t="str">
        <f t="shared" si="311"/>
        <v/>
      </c>
      <c r="X144" t="str">
        <f t="shared" si="312"/>
        <v/>
      </c>
      <c r="Y144" t="str">
        <f t="shared" si="313"/>
        <v/>
      </c>
      <c r="Z144" t="str">
        <f t="shared" si="314"/>
        <v/>
      </c>
      <c r="AA144" t="str">
        <f t="shared" si="315"/>
        <v/>
      </c>
      <c r="AB144" t="str">
        <f t="shared" si="316"/>
        <v/>
      </c>
      <c r="AC144" t="str">
        <f t="shared" si="317"/>
        <v/>
      </c>
      <c r="AD144" t="str">
        <f t="shared" si="318"/>
        <v/>
      </c>
      <c r="AE144" t="str">
        <f t="shared" si="319"/>
        <v/>
      </c>
      <c r="AF144" t="str">
        <f t="shared" si="320"/>
        <v/>
      </c>
      <c r="AG144" t="str">
        <f t="shared" si="321"/>
        <v/>
      </c>
      <c r="AH144" t="str">
        <f t="shared" si="322"/>
        <v/>
      </c>
      <c r="AI144" t="str">
        <f t="shared" si="323"/>
        <v/>
      </c>
      <c r="AJ144" t="str">
        <f t="shared" si="324"/>
        <v/>
      </c>
      <c r="AK144" t="str">
        <f t="shared" si="325"/>
        <v/>
      </c>
      <c r="AL144" t="b">
        <f t="shared" si="326"/>
        <v>1</v>
      </c>
      <c r="AM144" t="b">
        <f t="shared" si="327"/>
        <v>0</v>
      </c>
      <c r="AN144" t="b">
        <f t="shared" si="328"/>
        <v>1</v>
      </c>
      <c r="AO144">
        <f t="shared" si="329"/>
        <v>0.01</v>
      </c>
      <c r="AP144" t="str">
        <f t="shared" si="330"/>
        <v/>
      </c>
      <c r="AQ144" t="str">
        <f t="shared" si="331"/>
        <v/>
      </c>
      <c r="AR144" t="str">
        <f t="shared" si="332"/>
        <v/>
      </c>
      <c r="AS144" t="str">
        <f t="shared" si="333"/>
        <v/>
      </c>
      <c r="AT144" t="str">
        <f t="shared" si="334"/>
        <v/>
      </c>
      <c r="AU144" t="str">
        <f t="shared" si="335"/>
        <v/>
      </c>
      <c r="AV144" t="str">
        <f t="shared" si="336"/>
        <v/>
      </c>
      <c r="AW144" t="str">
        <f t="shared" si="337"/>
        <v/>
      </c>
      <c r="AX144" t="str">
        <f t="shared" si="338"/>
        <v/>
      </c>
      <c r="AY144" t="str">
        <f t="shared" si="339"/>
        <v/>
      </c>
      <c r="AZ144" t="str">
        <f t="shared" si="340"/>
        <v/>
      </c>
      <c r="BA144" t="str">
        <f t="shared" si="341"/>
        <v/>
      </c>
      <c r="BB144" t="str">
        <f t="shared" si="342"/>
        <v/>
      </c>
      <c r="BC144" t="str">
        <f t="shared" si="343"/>
        <v/>
      </c>
      <c r="BD144" t="str">
        <f t="shared" si="344"/>
        <v/>
      </c>
      <c r="BE144" t="str">
        <f t="shared" si="345"/>
        <v/>
      </c>
      <c r="BF144" t="b">
        <f t="shared" si="346"/>
        <v>1</v>
      </c>
      <c r="BG144" t="b">
        <f t="shared" si="347"/>
        <v>0</v>
      </c>
      <c r="BH144" t="b">
        <f t="shared" si="348"/>
        <v>0</v>
      </c>
      <c r="BI144">
        <f t="shared" si="349"/>
        <v>0.01</v>
      </c>
      <c r="BJ144" t="str">
        <f t="shared" si="350"/>
        <v/>
      </c>
      <c r="BK144" t="str">
        <f t="shared" si="351"/>
        <v/>
      </c>
      <c r="BL144" t="str">
        <f t="shared" si="352"/>
        <v/>
      </c>
      <c r="BM144" t="str">
        <f t="shared" si="353"/>
        <v/>
      </c>
      <c r="BN144" t="str">
        <f t="shared" si="354"/>
        <v/>
      </c>
      <c r="BO144" t="str">
        <f t="shared" si="355"/>
        <v/>
      </c>
      <c r="BP144" t="str">
        <f t="shared" si="356"/>
        <v/>
      </c>
      <c r="BQ144" t="str">
        <f t="shared" si="357"/>
        <v/>
      </c>
      <c r="BR144" t="str">
        <f t="shared" si="358"/>
        <v/>
      </c>
      <c r="BS144" t="str">
        <f t="shared" si="359"/>
        <v/>
      </c>
      <c r="BT144" t="str">
        <f t="shared" si="360"/>
        <v/>
      </c>
      <c r="BU144" t="str">
        <f t="shared" si="361"/>
        <v/>
      </c>
      <c r="BV144" t="str">
        <f t="shared" si="362"/>
        <v/>
      </c>
      <c r="BW144" t="str">
        <f t="shared" si="363"/>
        <v/>
      </c>
      <c r="BX144" t="str">
        <f t="shared" si="364"/>
        <v/>
      </c>
      <c r="BY144" t="str">
        <f t="shared" si="365"/>
        <v/>
      </c>
      <c r="BZ144" t="str">
        <f t="shared" si="366"/>
        <v/>
      </c>
      <c r="CA144" t="str">
        <f t="shared" si="367"/>
        <v/>
      </c>
      <c r="CB144" t="str">
        <f t="shared" si="368"/>
        <v/>
      </c>
      <c r="CC144" t="str">
        <f t="shared" si="369"/>
        <v/>
      </c>
      <c r="CD144" t="str">
        <f t="shared" si="370"/>
        <v/>
      </c>
      <c r="CE144" t="str">
        <f t="shared" si="371"/>
        <v/>
      </c>
      <c r="CF144" t="str">
        <f t="shared" si="372"/>
        <v/>
      </c>
      <c r="CG144" t="str">
        <f t="shared" si="373"/>
        <v/>
      </c>
      <c r="CH144" t="str">
        <f t="shared" si="374"/>
        <v/>
      </c>
      <c r="CI144" t="str">
        <f t="shared" si="375"/>
        <v/>
      </c>
      <c r="CJ144" t="str">
        <f t="shared" si="376"/>
        <v/>
      </c>
      <c r="CK144" t="str">
        <f t="shared" si="377"/>
        <v/>
      </c>
      <c r="CL144" t="str">
        <f t="shared" si="378"/>
        <v/>
      </c>
      <c r="CM144" t="str">
        <f t="shared" si="379"/>
        <v/>
      </c>
      <c r="CN144" t="str">
        <f t="shared" si="380"/>
        <v/>
      </c>
      <c r="CO144" t="str">
        <f t="shared" si="381"/>
        <v/>
      </c>
      <c r="CP144" t="str">
        <f t="shared" si="382"/>
        <v/>
      </c>
      <c r="CQ144" t="str">
        <f t="shared" si="383"/>
        <v/>
      </c>
      <c r="CR144" t="str">
        <f t="shared" si="384"/>
        <v/>
      </c>
      <c r="CS144" t="str">
        <f t="shared" si="385"/>
        <v/>
      </c>
      <c r="CT144" t="str">
        <f t="shared" si="386"/>
        <v/>
      </c>
      <c r="CU144" t="str">
        <f t="shared" si="387"/>
        <v/>
      </c>
      <c r="CV144" t="str">
        <f t="shared" si="388"/>
        <v/>
      </c>
      <c r="CW144" t="str">
        <f t="shared" si="389"/>
        <v/>
      </c>
      <c r="CX144" t="str">
        <f t="shared" si="390"/>
        <v/>
      </c>
      <c r="CY144" t="str">
        <f t="shared" si="391"/>
        <v/>
      </c>
      <c r="CZ144" t="str">
        <f t="shared" si="392"/>
        <v/>
      </c>
      <c r="DA144" t="str">
        <f t="shared" si="393"/>
        <v/>
      </c>
      <c r="DB144" t="str">
        <f t="shared" si="394"/>
        <v/>
      </c>
      <c r="DC144" t="str">
        <f t="shared" si="395"/>
        <v/>
      </c>
      <c r="DD144" t="str">
        <f t="shared" si="396"/>
        <v/>
      </c>
      <c r="DE144" t="str">
        <f t="shared" si="397"/>
        <v/>
      </c>
      <c r="DF144" t="b">
        <f t="shared" si="398"/>
        <v>1</v>
      </c>
      <c r="DG144" t="b">
        <f t="shared" si="399"/>
        <v>0</v>
      </c>
      <c r="DH144" t="b">
        <f t="shared" si="400"/>
        <v>0</v>
      </c>
      <c r="DI144">
        <f t="shared" si="401"/>
        <v>0.1</v>
      </c>
      <c r="DJ144" t="str">
        <f t="shared" si="402"/>
        <v/>
      </c>
      <c r="DK144" t="str">
        <f t="shared" si="403"/>
        <v/>
      </c>
      <c r="DL144" t="str">
        <f t="shared" si="404"/>
        <v/>
      </c>
      <c r="DM144" t="str">
        <f t="shared" si="405"/>
        <v/>
      </c>
      <c r="DN144" t="str">
        <f t="shared" si="406"/>
        <v/>
      </c>
      <c r="DO144" t="str">
        <f t="shared" si="407"/>
        <v/>
      </c>
      <c r="DP144" t="str">
        <f t="shared" si="408"/>
        <v/>
      </c>
      <c r="DQ144" t="str">
        <f t="shared" si="409"/>
        <v/>
      </c>
      <c r="DR144" t="str">
        <f t="shared" si="410"/>
        <v/>
      </c>
      <c r="DS144" t="str">
        <f t="shared" si="411"/>
        <v/>
      </c>
      <c r="DT144" t="str">
        <f t="shared" si="412"/>
        <v/>
      </c>
      <c r="DU144" t="str">
        <f t="shared" si="413"/>
        <v/>
      </c>
      <c r="DV144" t="str">
        <f t="shared" si="414"/>
        <v/>
      </c>
      <c r="DW144" t="str">
        <f t="shared" si="415"/>
        <v/>
      </c>
      <c r="DX144" t="str">
        <f t="shared" si="416"/>
        <v/>
      </c>
      <c r="DY144" t="str">
        <f t="shared" si="417"/>
        <v/>
      </c>
      <c r="EA144" t="str">
        <f t="shared" si="418"/>
        <v/>
      </c>
      <c r="EB144" t="str">
        <f t="shared" si="419"/>
        <v/>
      </c>
      <c r="EC144" t="str">
        <f t="shared" si="420"/>
        <v/>
      </c>
      <c r="ED144" t="str">
        <f t="shared" si="421"/>
        <v/>
      </c>
      <c r="EE144" t="str">
        <f t="shared" si="422"/>
        <v/>
      </c>
      <c r="EF144" t="str">
        <f t="shared" si="423"/>
        <v/>
      </c>
      <c r="EG144" t="str">
        <f t="shared" si="424"/>
        <v/>
      </c>
      <c r="EH144" t="str">
        <f t="shared" si="425"/>
        <v/>
      </c>
      <c r="EI144" t="str">
        <f t="shared" si="426"/>
        <v/>
      </c>
      <c r="EJ144" t="str">
        <f t="shared" si="427"/>
        <v/>
      </c>
      <c r="EK144" t="str">
        <f t="shared" si="428"/>
        <v/>
      </c>
      <c r="EL144" t="str">
        <f t="shared" si="429"/>
        <v/>
      </c>
      <c r="EM144" t="str">
        <f t="shared" si="430"/>
        <v/>
      </c>
      <c r="EN144" t="str">
        <f t="shared" si="431"/>
        <v/>
      </c>
      <c r="EO144" t="str">
        <f t="shared" si="432"/>
        <v/>
      </c>
      <c r="EP144" t="str">
        <f t="shared" si="433"/>
        <v/>
      </c>
      <c r="ER144" t="str">
        <f t="shared" si="434"/>
        <v>25A-001.07.09.01.01.A.05VGM - Effect 3</v>
      </c>
      <c r="ES144" t="s">
        <v>6995</v>
      </c>
      <c r="ET144" t="b">
        <v>1</v>
      </c>
      <c r="EU144" t="s">
        <v>79</v>
      </c>
      <c r="EV144" t="b">
        <v>0</v>
      </c>
      <c r="EW144" t="b">
        <v>0</v>
      </c>
      <c r="EX144">
        <v>0.1</v>
      </c>
      <c r="EZ144">
        <v>0</v>
      </c>
      <c r="FA144">
        <v>0</v>
      </c>
      <c r="FC144">
        <v>50</v>
      </c>
      <c r="FD144">
        <v>6</v>
      </c>
      <c r="FF144">
        <v>0</v>
      </c>
      <c r="FG144">
        <v>0</v>
      </c>
      <c r="FI144">
        <v>0</v>
      </c>
      <c r="FJ144">
        <v>12</v>
      </c>
      <c r="FL144">
        <v>4.6257000000000001</v>
      </c>
      <c r="FM144">
        <v>0</v>
      </c>
      <c r="FO144" t="s">
        <v>8886</v>
      </c>
    </row>
    <row r="145" spans="1:171" x14ac:dyDescent="0.25">
      <c r="A145" t="s">
        <v>7010</v>
      </c>
      <c r="B145" t="str">
        <f t="shared" si="290"/>
        <v/>
      </c>
      <c r="C145" t="str">
        <f t="shared" si="291"/>
        <v/>
      </c>
      <c r="D145" t="str">
        <f t="shared" si="292"/>
        <v/>
      </c>
      <c r="E145" t="str">
        <f t="shared" si="293"/>
        <v/>
      </c>
      <c r="F145" t="str">
        <f t="shared" si="294"/>
        <v/>
      </c>
      <c r="G145" t="str">
        <f t="shared" si="295"/>
        <v/>
      </c>
      <c r="H145" t="str">
        <f t="shared" si="296"/>
        <v/>
      </c>
      <c r="I145" t="str">
        <f t="shared" si="297"/>
        <v/>
      </c>
      <c r="J145" t="str">
        <f t="shared" si="298"/>
        <v/>
      </c>
      <c r="K145" t="str">
        <f t="shared" si="299"/>
        <v/>
      </c>
      <c r="L145" t="str">
        <f t="shared" si="300"/>
        <v/>
      </c>
      <c r="M145" t="str">
        <f t="shared" si="301"/>
        <v/>
      </c>
      <c r="N145" t="str">
        <f t="shared" si="302"/>
        <v/>
      </c>
      <c r="O145" t="str">
        <f t="shared" si="303"/>
        <v/>
      </c>
      <c r="P145" t="str">
        <f t="shared" si="304"/>
        <v/>
      </c>
      <c r="Q145" t="str">
        <f t="shared" si="305"/>
        <v/>
      </c>
      <c r="R145" t="str">
        <f t="shared" si="306"/>
        <v/>
      </c>
      <c r="S145" t="str">
        <f t="shared" si="307"/>
        <v/>
      </c>
      <c r="T145" t="str">
        <f t="shared" si="308"/>
        <v/>
      </c>
      <c r="U145" t="str">
        <f t="shared" si="309"/>
        <v/>
      </c>
      <c r="V145" t="str">
        <f t="shared" si="310"/>
        <v/>
      </c>
      <c r="W145" t="str">
        <f t="shared" si="311"/>
        <v/>
      </c>
      <c r="X145" t="str">
        <f t="shared" si="312"/>
        <v/>
      </c>
      <c r="Y145" t="str">
        <f t="shared" si="313"/>
        <v/>
      </c>
      <c r="Z145" t="str">
        <f t="shared" si="314"/>
        <v/>
      </c>
      <c r="AA145" t="str">
        <f t="shared" si="315"/>
        <v/>
      </c>
      <c r="AB145" t="str">
        <f t="shared" si="316"/>
        <v/>
      </c>
      <c r="AC145" t="str">
        <f t="shared" si="317"/>
        <v/>
      </c>
      <c r="AD145" t="str">
        <f t="shared" si="318"/>
        <v/>
      </c>
      <c r="AE145" t="str">
        <f t="shared" si="319"/>
        <v/>
      </c>
      <c r="AF145" t="str">
        <f t="shared" si="320"/>
        <v/>
      </c>
      <c r="AG145" t="str">
        <f t="shared" si="321"/>
        <v/>
      </c>
      <c r="AH145" t="str">
        <f t="shared" si="322"/>
        <v/>
      </c>
      <c r="AI145" t="str">
        <f t="shared" si="323"/>
        <v/>
      </c>
      <c r="AJ145" t="str">
        <f t="shared" si="324"/>
        <v/>
      </c>
      <c r="AK145" t="str">
        <f t="shared" si="325"/>
        <v/>
      </c>
      <c r="AL145" t="b">
        <f t="shared" si="326"/>
        <v>1</v>
      </c>
      <c r="AM145" t="b">
        <f t="shared" si="327"/>
        <v>0</v>
      </c>
      <c r="AN145" t="b">
        <f t="shared" si="328"/>
        <v>1</v>
      </c>
      <c r="AO145">
        <f t="shared" si="329"/>
        <v>0.01</v>
      </c>
      <c r="AP145" t="str">
        <f t="shared" si="330"/>
        <v/>
      </c>
      <c r="AQ145" t="str">
        <f t="shared" si="331"/>
        <v/>
      </c>
      <c r="AR145" t="str">
        <f t="shared" si="332"/>
        <v/>
      </c>
      <c r="AS145" t="str">
        <f t="shared" si="333"/>
        <v/>
      </c>
      <c r="AT145" t="str">
        <f t="shared" si="334"/>
        <v/>
      </c>
      <c r="AU145" t="str">
        <f t="shared" si="335"/>
        <v/>
      </c>
      <c r="AV145" t="str">
        <f t="shared" si="336"/>
        <v/>
      </c>
      <c r="AW145" t="str">
        <f t="shared" si="337"/>
        <v/>
      </c>
      <c r="AX145" t="str">
        <f t="shared" si="338"/>
        <v/>
      </c>
      <c r="AY145" t="str">
        <f t="shared" si="339"/>
        <v/>
      </c>
      <c r="AZ145" t="str">
        <f t="shared" si="340"/>
        <v/>
      </c>
      <c r="BA145" t="str">
        <f t="shared" si="341"/>
        <v/>
      </c>
      <c r="BB145" t="str">
        <f t="shared" si="342"/>
        <v/>
      </c>
      <c r="BC145" t="str">
        <f t="shared" si="343"/>
        <v/>
      </c>
      <c r="BD145" t="str">
        <f t="shared" si="344"/>
        <v/>
      </c>
      <c r="BE145" t="str">
        <f t="shared" si="345"/>
        <v/>
      </c>
      <c r="BF145" t="str">
        <f t="shared" si="346"/>
        <v/>
      </c>
      <c r="BG145" t="str">
        <f t="shared" si="347"/>
        <v/>
      </c>
      <c r="BH145" t="str">
        <f t="shared" si="348"/>
        <v/>
      </c>
      <c r="BI145" t="str">
        <f t="shared" si="349"/>
        <v/>
      </c>
      <c r="BJ145" t="str">
        <f t="shared" si="350"/>
        <v/>
      </c>
      <c r="BK145" t="str">
        <f t="shared" si="351"/>
        <v/>
      </c>
      <c r="BL145" t="str">
        <f t="shared" si="352"/>
        <v/>
      </c>
      <c r="BM145" t="str">
        <f t="shared" si="353"/>
        <v/>
      </c>
      <c r="BN145" t="str">
        <f t="shared" si="354"/>
        <v/>
      </c>
      <c r="BO145" t="str">
        <f t="shared" si="355"/>
        <v/>
      </c>
      <c r="BP145" t="str">
        <f t="shared" si="356"/>
        <v/>
      </c>
      <c r="BQ145" t="str">
        <f t="shared" si="357"/>
        <v/>
      </c>
      <c r="BR145" t="str">
        <f t="shared" si="358"/>
        <v/>
      </c>
      <c r="BS145" t="str">
        <f t="shared" si="359"/>
        <v/>
      </c>
      <c r="BT145" t="str">
        <f t="shared" si="360"/>
        <v/>
      </c>
      <c r="BU145" t="str">
        <f t="shared" si="361"/>
        <v/>
      </c>
      <c r="BV145" t="str">
        <f t="shared" si="362"/>
        <v/>
      </c>
      <c r="BW145" t="str">
        <f t="shared" si="363"/>
        <v/>
      </c>
      <c r="BX145" t="str">
        <f t="shared" si="364"/>
        <v/>
      </c>
      <c r="BY145" t="str">
        <f t="shared" si="365"/>
        <v/>
      </c>
      <c r="BZ145" t="str">
        <f t="shared" si="366"/>
        <v/>
      </c>
      <c r="CA145" t="str">
        <f t="shared" si="367"/>
        <v/>
      </c>
      <c r="CB145" t="str">
        <f t="shared" si="368"/>
        <v/>
      </c>
      <c r="CC145" t="str">
        <f t="shared" si="369"/>
        <v/>
      </c>
      <c r="CD145" t="str">
        <f t="shared" si="370"/>
        <v/>
      </c>
      <c r="CE145" t="str">
        <f t="shared" si="371"/>
        <v/>
      </c>
      <c r="CF145" t="str">
        <f t="shared" si="372"/>
        <v/>
      </c>
      <c r="CG145" t="str">
        <f t="shared" si="373"/>
        <v/>
      </c>
      <c r="CH145" t="str">
        <f t="shared" si="374"/>
        <v/>
      </c>
      <c r="CI145" t="str">
        <f t="shared" si="375"/>
        <v/>
      </c>
      <c r="CJ145" t="str">
        <f t="shared" si="376"/>
        <v/>
      </c>
      <c r="CK145" t="str">
        <f t="shared" si="377"/>
        <v/>
      </c>
      <c r="CL145" t="str">
        <f t="shared" si="378"/>
        <v/>
      </c>
      <c r="CM145" t="str">
        <f t="shared" si="379"/>
        <v/>
      </c>
      <c r="CN145" t="str">
        <f t="shared" si="380"/>
        <v/>
      </c>
      <c r="CO145" t="str">
        <f t="shared" si="381"/>
        <v/>
      </c>
      <c r="CP145" t="str">
        <f t="shared" si="382"/>
        <v/>
      </c>
      <c r="CQ145" t="str">
        <f t="shared" si="383"/>
        <v/>
      </c>
      <c r="CR145" t="str">
        <f t="shared" si="384"/>
        <v/>
      </c>
      <c r="CS145" t="str">
        <f t="shared" si="385"/>
        <v/>
      </c>
      <c r="CT145" t="str">
        <f t="shared" si="386"/>
        <v/>
      </c>
      <c r="CU145" t="str">
        <f t="shared" si="387"/>
        <v/>
      </c>
      <c r="CV145" t="str">
        <f t="shared" si="388"/>
        <v/>
      </c>
      <c r="CW145" t="str">
        <f t="shared" si="389"/>
        <v/>
      </c>
      <c r="CX145" t="str">
        <f t="shared" si="390"/>
        <v/>
      </c>
      <c r="CY145" t="str">
        <f t="shared" si="391"/>
        <v/>
      </c>
      <c r="CZ145" t="str">
        <f t="shared" si="392"/>
        <v/>
      </c>
      <c r="DA145" t="str">
        <f t="shared" si="393"/>
        <v/>
      </c>
      <c r="DB145" t="str">
        <f t="shared" si="394"/>
        <v/>
      </c>
      <c r="DC145" t="str">
        <f t="shared" si="395"/>
        <v/>
      </c>
      <c r="DD145" t="str">
        <f t="shared" si="396"/>
        <v/>
      </c>
      <c r="DE145" t="str">
        <f t="shared" si="397"/>
        <v/>
      </c>
      <c r="DF145" t="str">
        <f t="shared" si="398"/>
        <v/>
      </c>
      <c r="DG145" t="str">
        <f t="shared" si="399"/>
        <v/>
      </c>
      <c r="DH145" t="str">
        <f t="shared" si="400"/>
        <v/>
      </c>
      <c r="DI145" t="str">
        <f t="shared" si="401"/>
        <v/>
      </c>
      <c r="DJ145" t="b">
        <f t="shared" si="402"/>
        <v>1</v>
      </c>
      <c r="DK145" t="b">
        <f t="shared" si="403"/>
        <v>0</v>
      </c>
      <c r="DL145" t="b">
        <f t="shared" si="404"/>
        <v>1</v>
      </c>
      <c r="DM145">
        <f t="shared" si="405"/>
        <v>1</v>
      </c>
      <c r="DN145" t="str">
        <f t="shared" si="406"/>
        <v/>
      </c>
      <c r="DO145" t="str">
        <f t="shared" si="407"/>
        <v/>
      </c>
      <c r="DP145" t="str">
        <f t="shared" si="408"/>
        <v/>
      </c>
      <c r="DQ145" t="str">
        <f t="shared" si="409"/>
        <v/>
      </c>
      <c r="DR145" t="str">
        <f t="shared" si="410"/>
        <v/>
      </c>
      <c r="DS145" t="str">
        <f t="shared" si="411"/>
        <v/>
      </c>
      <c r="DT145" t="str">
        <f t="shared" si="412"/>
        <v/>
      </c>
      <c r="DU145" t="str">
        <f t="shared" si="413"/>
        <v/>
      </c>
      <c r="DV145" t="str">
        <f t="shared" si="414"/>
        <v/>
      </c>
      <c r="DW145" t="str">
        <f t="shared" si="415"/>
        <v/>
      </c>
      <c r="DX145" t="str">
        <f t="shared" si="416"/>
        <v/>
      </c>
      <c r="DY145" t="str">
        <f t="shared" si="417"/>
        <v/>
      </c>
      <c r="EA145" t="str">
        <f t="shared" si="418"/>
        <v/>
      </c>
      <c r="EB145" t="str">
        <f t="shared" si="419"/>
        <v/>
      </c>
      <c r="EC145" t="str">
        <f t="shared" si="420"/>
        <v/>
      </c>
      <c r="ED145" t="str">
        <f t="shared" si="421"/>
        <v/>
      </c>
      <c r="EE145" t="str">
        <f t="shared" si="422"/>
        <v/>
      </c>
      <c r="EF145" t="str">
        <f t="shared" si="423"/>
        <v/>
      </c>
      <c r="EG145" t="str">
        <f t="shared" si="424"/>
        <v/>
      </c>
      <c r="EH145" t="str">
        <f t="shared" si="425"/>
        <v/>
      </c>
      <c r="EI145" t="str">
        <f t="shared" si="426"/>
        <v/>
      </c>
      <c r="EJ145" t="str">
        <f t="shared" si="427"/>
        <v/>
      </c>
      <c r="EK145" t="str">
        <f t="shared" si="428"/>
        <v/>
      </c>
      <c r="EL145" t="str">
        <f t="shared" si="429"/>
        <v/>
      </c>
      <c r="EM145" t="str">
        <f t="shared" si="430"/>
        <v/>
      </c>
      <c r="EN145" t="str">
        <f t="shared" si="431"/>
        <v/>
      </c>
      <c r="EO145" t="str">
        <f t="shared" si="432"/>
        <v/>
      </c>
      <c r="EP145" t="str">
        <f t="shared" si="433"/>
        <v/>
      </c>
      <c r="ER145" t="str">
        <f t="shared" si="434"/>
        <v>25A-001.07.09.01.01.A.05Spuien 0-20% functieverlies</v>
      </c>
      <c r="ES145" t="s">
        <v>6995</v>
      </c>
      <c r="ET145" t="b">
        <v>1</v>
      </c>
      <c r="EU145" t="s">
        <v>89</v>
      </c>
      <c r="EV145" t="b">
        <v>0</v>
      </c>
      <c r="EW145" t="b">
        <v>1</v>
      </c>
      <c r="EX145">
        <v>1</v>
      </c>
      <c r="EZ145">
        <v>348.22800000000001</v>
      </c>
      <c r="FA145">
        <v>0</v>
      </c>
      <c r="FC145">
        <v>353.56240000000003</v>
      </c>
      <c r="FD145">
        <v>2</v>
      </c>
      <c r="FF145">
        <v>199.599425655907</v>
      </c>
      <c r="FG145">
        <v>0</v>
      </c>
      <c r="FI145">
        <v>199.987820736652</v>
      </c>
      <c r="FJ145">
        <v>672</v>
      </c>
      <c r="FL145">
        <v>1.1321000000000001</v>
      </c>
      <c r="FM145">
        <v>8.6800000000000002E-2</v>
      </c>
      <c r="FO145" t="s">
        <v>89</v>
      </c>
    </row>
    <row r="146" spans="1:171" x14ac:dyDescent="0.25">
      <c r="A146" t="s">
        <v>6945</v>
      </c>
      <c r="B146" t="str">
        <f t="shared" si="290"/>
        <v/>
      </c>
      <c r="C146" t="str">
        <f t="shared" si="291"/>
        <v/>
      </c>
      <c r="D146" t="str">
        <f t="shared" si="292"/>
        <v/>
      </c>
      <c r="E146" t="str">
        <f t="shared" si="293"/>
        <v/>
      </c>
      <c r="F146" t="str">
        <f t="shared" si="294"/>
        <v/>
      </c>
      <c r="G146" t="str">
        <f t="shared" si="295"/>
        <v/>
      </c>
      <c r="H146" t="str">
        <f t="shared" si="296"/>
        <v/>
      </c>
      <c r="I146" t="str">
        <f t="shared" si="297"/>
        <v/>
      </c>
      <c r="J146" t="str">
        <f t="shared" si="298"/>
        <v/>
      </c>
      <c r="K146" t="str">
        <f t="shared" si="299"/>
        <v/>
      </c>
      <c r="L146" t="str">
        <f t="shared" si="300"/>
        <v/>
      </c>
      <c r="M146" t="str">
        <f t="shared" si="301"/>
        <v/>
      </c>
      <c r="N146" t="str">
        <f t="shared" si="302"/>
        <v/>
      </c>
      <c r="O146" t="str">
        <f t="shared" si="303"/>
        <v/>
      </c>
      <c r="P146" t="str">
        <f t="shared" si="304"/>
        <v/>
      </c>
      <c r="Q146" t="str">
        <f t="shared" si="305"/>
        <v/>
      </c>
      <c r="R146" t="str">
        <f t="shared" si="306"/>
        <v/>
      </c>
      <c r="S146" t="str">
        <f t="shared" si="307"/>
        <v/>
      </c>
      <c r="T146" t="str">
        <f t="shared" si="308"/>
        <v/>
      </c>
      <c r="U146" t="str">
        <f t="shared" si="309"/>
        <v/>
      </c>
      <c r="V146" t="str">
        <f t="shared" si="310"/>
        <v/>
      </c>
      <c r="W146" t="str">
        <f t="shared" si="311"/>
        <v/>
      </c>
      <c r="X146" t="str">
        <f t="shared" si="312"/>
        <v/>
      </c>
      <c r="Y146" t="str">
        <f t="shared" si="313"/>
        <v/>
      </c>
      <c r="Z146" t="str">
        <f t="shared" si="314"/>
        <v/>
      </c>
      <c r="AA146" t="str">
        <f t="shared" si="315"/>
        <v/>
      </c>
      <c r="AB146" t="str">
        <f t="shared" si="316"/>
        <v/>
      </c>
      <c r="AC146" t="str">
        <f t="shared" si="317"/>
        <v/>
      </c>
      <c r="AD146" t="str">
        <f t="shared" si="318"/>
        <v/>
      </c>
      <c r="AE146" t="str">
        <f t="shared" si="319"/>
        <v/>
      </c>
      <c r="AF146" t="str">
        <f t="shared" si="320"/>
        <v/>
      </c>
      <c r="AG146" t="str">
        <f t="shared" si="321"/>
        <v/>
      </c>
      <c r="AH146" t="str">
        <f t="shared" si="322"/>
        <v/>
      </c>
      <c r="AI146" t="str">
        <f t="shared" si="323"/>
        <v/>
      </c>
      <c r="AJ146" t="str">
        <f t="shared" si="324"/>
        <v/>
      </c>
      <c r="AK146" t="str">
        <f t="shared" si="325"/>
        <v/>
      </c>
      <c r="AL146" t="b">
        <f t="shared" si="326"/>
        <v>1</v>
      </c>
      <c r="AM146" t="b">
        <f t="shared" si="327"/>
        <v>0</v>
      </c>
      <c r="AN146" t="b">
        <f t="shared" si="328"/>
        <v>1</v>
      </c>
      <c r="AO146">
        <f t="shared" si="329"/>
        <v>0.01</v>
      </c>
      <c r="AP146" t="str">
        <f t="shared" si="330"/>
        <v/>
      </c>
      <c r="AQ146" t="str">
        <f t="shared" si="331"/>
        <v/>
      </c>
      <c r="AR146" t="str">
        <f t="shared" si="332"/>
        <v/>
      </c>
      <c r="AS146" t="str">
        <f t="shared" si="333"/>
        <v/>
      </c>
      <c r="AT146" t="str">
        <f t="shared" si="334"/>
        <v/>
      </c>
      <c r="AU146" t="str">
        <f t="shared" si="335"/>
        <v/>
      </c>
      <c r="AV146" t="str">
        <f t="shared" si="336"/>
        <v/>
      </c>
      <c r="AW146" t="str">
        <f t="shared" si="337"/>
        <v/>
      </c>
      <c r="AX146" t="str">
        <f t="shared" si="338"/>
        <v/>
      </c>
      <c r="AY146" t="str">
        <f t="shared" si="339"/>
        <v/>
      </c>
      <c r="AZ146" t="str">
        <f t="shared" si="340"/>
        <v/>
      </c>
      <c r="BA146" t="str">
        <f t="shared" si="341"/>
        <v/>
      </c>
      <c r="BB146" t="str">
        <f t="shared" si="342"/>
        <v/>
      </c>
      <c r="BC146" t="str">
        <f t="shared" si="343"/>
        <v/>
      </c>
      <c r="BD146" t="str">
        <f t="shared" si="344"/>
        <v/>
      </c>
      <c r="BE146" t="str">
        <f t="shared" si="345"/>
        <v/>
      </c>
      <c r="BF146" t="b">
        <f t="shared" si="346"/>
        <v>1</v>
      </c>
      <c r="BG146" t="b">
        <f t="shared" si="347"/>
        <v>0</v>
      </c>
      <c r="BH146" t="b">
        <f t="shared" si="348"/>
        <v>0</v>
      </c>
      <c r="BI146">
        <f t="shared" si="349"/>
        <v>0.01</v>
      </c>
      <c r="BJ146" t="str">
        <f t="shared" si="350"/>
        <v/>
      </c>
      <c r="BK146" t="str">
        <f t="shared" si="351"/>
        <v/>
      </c>
      <c r="BL146" t="str">
        <f t="shared" si="352"/>
        <v/>
      </c>
      <c r="BM146" t="str">
        <f t="shared" si="353"/>
        <v/>
      </c>
      <c r="BN146" t="str">
        <f t="shared" si="354"/>
        <v/>
      </c>
      <c r="BO146" t="str">
        <f t="shared" si="355"/>
        <v/>
      </c>
      <c r="BP146" t="str">
        <f t="shared" si="356"/>
        <v/>
      </c>
      <c r="BQ146" t="str">
        <f t="shared" si="357"/>
        <v/>
      </c>
      <c r="BR146" t="str">
        <f t="shared" si="358"/>
        <v/>
      </c>
      <c r="BS146" t="str">
        <f t="shared" si="359"/>
        <v/>
      </c>
      <c r="BT146" t="str">
        <f t="shared" si="360"/>
        <v/>
      </c>
      <c r="BU146" t="str">
        <f t="shared" si="361"/>
        <v/>
      </c>
      <c r="BV146" t="str">
        <f t="shared" si="362"/>
        <v/>
      </c>
      <c r="BW146" t="str">
        <f t="shared" si="363"/>
        <v/>
      </c>
      <c r="BX146" t="str">
        <f t="shared" si="364"/>
        <v/>
      </c>
      <c r="BY146" t="str">
        <f t="shared" si="365"/>
        <v/>
      </c>
      <c r="BZ146" t="str">
        <f t="shared" si="366"/>
        <v/>
      </c>
      <c r="CA146" t="str">
        <f t="shared" si="367"/>
        <v/>
      </c>
      <c r="CB146" t="str">
        <f t="shared" si="368"/>
        <v/>
      </c>
      <c r="CC146" t="str">
        <f t="shared" si="369"/>
        <v/>
      </c>
      <c r="CD146" t="str">
        <f t="shared" si="370"/>
        <v/>
      </c>
      <c r="CE146" t="str">
        <f t="shared" si="371"/>
        <v/>
      </c>
      <c r="CF146" t="str">
        <f t="shared" si="372"/>
        <v/>
      </c>
      <c r="CG146" t="str">
        <f t="shared" si="373"/>
        <v/>
      </c>
      <c r="CH146" t="str">
        <f t="shared" si="374"/>
        <v/>
      </c>
      <c r="CI146" t="str">
        <f t="shared" si="375"/>
        <v/>
      </c>
      <c r="CJ146" t="str">
        <f t="shared" si="376"/>
        <v/>
      </c>
      <c r="CK146" t="str">
        <f t="shared" si="377"/>
        <v/>
      </c>
      <c r="CL146" t="str">
        <f t="shared" si="378"/>
        <v/>
      </c>
      <c r="CM146" t="str">
        <f t="shared" si="379"/>
        <v/>
      </c>
      <c r="CN146" t="str">
        <f t="shared" si="380"/>
        <v/>
      </c>
      <c r="CO146" t="str">
        <f t="shared" si="381"/>
        <v/>
      </c>
      <c r="CP146" t="str">
        <f t="shared" si="382"/>
        <v/>
      </c>
      <c r="CQ146" t="str">
        <f t="shared" si="383"/>
        <v/>
      </c>
      <c r="CR146" t="str">
        <f t="shared" si="384"/>
        <v/>
      </c>
      <c r="CS146" t="str">
        <f t="shared" si="385"/>
        <v/>
      </c>
      <c r="CT146" t="str">
        <f t="shared" si="386"/>
        <v/>
      </c>
      <c r="CU146" t="str">
        <f t="shared" si="387"/>
        <v/>
      </c>
      <c r="CV146" t="str">
        <f t="shared" si="388"/>
        <v/>
      </c>
      <c r="CW146" t="str">
        <f t="shared" si="389"/>
        <v/>
      </c>
      <c r="CX146" t="str">
        <f t="shared" si="390"/>
        <v/>
      </c>
      <c r="CY146" t="str">
        <f t="shared" si="391"/>
        <v/>
      </c>
      <c r="CZ146" t="str">
        <f t="shared" si="392"/>
        <v/>
      </c>
      <c r="DA146" t="str">
        <f t="shared" si="393"/>
        <v/>
      </c>
      <c r="DB146" t="str">
        <f t="shared" si="394"/>
        <v/>
      </c>
      <c r="DC146" t="str">
        <f t="shared" si="395"/>
        <v/>
      </c>
      <c r="DD146" t="str">
        <f t="shared" si="396"/>
        <v/>
      </c>
      <c r="DE146" t="str">
        <f t="shared" si="397"/>
        <v/>
      </c>
      <c r="DF146" t="str">
        <f t="shared" si="398"/>
        <v/>
      </c>
      <c r="DG146" t="str">
        <f t="shared" si="399"/>
        <v/>
      </c>
      <c r="DH146" t="str">
        <f t="shared" si="400"/>
        <v/>
      </c>
      <c r="DI146" t="str">
        <f t="shared" si="401"/>
        <v/>
      </c>
      <c r="DJ146" t="str">
        <f t="shared" si="402"/>
        <v/>
      </c>
      <c r="DK146" t="str">
        <f t="shared" si="403"/>
        <v/>
      </c>
      <c r="DL146" t="str">
        <f t="shared" si="404"/>
        <v/>
      </c>
      <c r="DM146" t="str">
        <f t="shared" si="405"/>
        <v/>
      </c>
      <c r="DN146" t="str">
        <f t="shared" si="406"/>
        <v/>
      </c>
      <c r="DO146" t="str">
        <f t="shared" si="407"/>
        <v/>
      </c>
      <c r="DP146" t="str">
        <f t="shared" si="408"/>
        <v/>
      </c>
      <c r="DQ146" t="str">
        <f t="shared" si="409"/>
        <v/>
      </c>
      <c r="DR146" t="str">
        <f t="shared" si="410"/>
        <v/>
      </c>
      <c r="DS146" t="str">
        <f t="shared" si="411"/>
        <v/>
      </c>
      <c r="DT146" t="str">
        <f t="shared" si="412"/>
        <v/>
      </c>
      <c r="DU146" t="str">
        <f t="shared" si="413"/>
        <v/>
      </c>
      <c r="DV146" t="str">
        <f t="shared" si="414"/>
        <v/>
      </c>
      <c r="DW146" t="str">
        <f t="shared" si="415"/>
        <v/>
      </c>
      <c r="DX146" t="str">
        <f t="shared" si="416"/>
        <v/>
      </c>
      <c r="DY146" t="str">
        <f t="shared" si="417"/>
        <v/>
      </c>
      <c r="EA146" t="str">
        <f t="shared" si="418"/>
        <v/>
      </c>
      <c r="EB146" t="str">
        <f t="shared" si="419"/>
        <v/>
      </c>
      <c r="EC146" t="str">
        <f t="shared" si="420"/>
        <v/>
      </c>
      <c r="ED146" t="str">
        <f t="shared" si="421"/>
        <v/>
      </c>
      <c r="EE146" t="str">
        <f t="shared" si="422"/>
        <v/>
      </c>
      <c r="EF146" t="str">
        <f t="shared" si="423"/>
        <v/>
      </c>
      <c r="EG146" t="str">
        <f t="shared" si="424"/>
        <v/>
      </c>
      <c r="EH146" t="str">
        <f t="shared" si="425"/>
        <v/>
      </c>
      <c r="EI146" t="str">
        <f t="shared" si="426"/>
        <v/>
      </c>
      <c r="EJ146" t="str">
        <f t="shared" si="427"/>
        <v/>
      </c>
      <c r="EK146" t="str">
        <f t="shared" si="428"/>
        <v/>
      </c>
      <c r="EL146" t="str">
        <f t="shared" si="429"/>
        <v/>
      </c>
      <c r="EM146" t="str">
        <f t="shared" si="430"/>
        <v/>
      </c>
      <c r="EN146" t="str">
        <f t="shared" si="431"/>
        <v/>
      </c>
      <c r="EO146" t="str">
        <f t="shared" si="432"/>
        <v/>
      </c>
      <c r="EP146" t="str">
        <f t="shared" si="433"/>
        <v/>
      </c>
      <c r="ER146" t="str">
        <f t="shared" si="434"/>
        <v>25A-001.07.09.02.01.A.01Spuien 0-20% functieverlies</v>
      </c>
      <c r="ES146" t="s">
        <v>10828</v>
      </c>
      <c r="ET146" t="b">
        <v>1</v>
      </c>
      <c r="EU146" t="s">
        <v>89</v>
      </c>
      <c r="EV146" t="b">
        <v>0</v>
      </c>
      <c r="EW146" t="b">
        <v>0</v>
      </c>
      <c r="EX146">
        <v>0.01</v>
      </c>
      <c r="EZ146">
        <v>50</v>
      </c>
      <c r="FA146">
        <v>0</v>
      </c>
      <c r="FC146">
        <v>335</v>
      </c>
      <c r="FD146">
        <v>2</v>
      </c>
      <c r="FF146">
        <v>400</v>
      </c>
      <c r="FG146">
        <v>0</v>
      </c>
      <c r="FI146">
        <v>1200</v>
      </c>
      <c r="FJ146">
        <v>0</v>
      </c>
      <c r="FL146">
        <v>1.3354999999999999</v>
      </c>
      <c r="FM146">
        <v>0.33279999999999998</v>
      </c>
      <c r="FO146" t="s">
        <v>8877</v>
      </c>
    </row>
    <row r="147" spans="1:171" x14ac:dyDescent="0.25">
      <c r="A147" t="s">
        <v>7039</v>
      </c>
      <c r="B147" t="str">
        <f t="shared" si="290"/>
        <v/>
      </c>
      <c r="C147" t="str">
        <f t="shared" si="291"/>
        <v/>
      </c>
      <c r="D147" t="str">
        <f t="shared" si="292"/>
        <v/>
      </c>
      <c r="E147" t="str">
        <f t="shared" si="293"/>
        <v/>
      </c>
      <c r="F147" t="str">
        <f t="shared" si="294"/>
        <v/>
      </c>
      <c r="G147" t="str">
        <f t="shared" si="295"/>
        <v/>
      </c>
      <c r="H147" t="str">
        <f t="shared" si="296"/>
        <v/>
      </c>
      <c r="I147" t="str">
        <f t="shared" si="297"/>
        <v/>
      </c>
      <c r="J147" t="str">
        <f t="shared" si="298"/>
        <v/>
      </c>
      <c r="K147" t="str">
        <f t="shared" si="299"/>
        <v/>
      </c>
      <c r="L147" t="str">
        <f t="shared" si="300"/>
        <v/>
      </c>
      <c r="M147" t="str">
        <f t="shared" si="301"/>
        <v/>
      </c>
      <c r="N147" t="str">
        <f t="shared" si="302"/>
        <v/>
      </c>
      <c r="O147" t="str">
        <f t="shared" si="303"/>
        <v/>
      </c>
      <c r="P147" t="str">
        <f t="shared" si="304"/>
        <v/>
      </c>
      <c r="Q147" t="str">
        <f t="shared" si="305"/>
        <v/>
      </c>
      <c r="R147" t="str">
        <f t="shared" si="306"/>
        <v/>
      </c>
      <c r="S147" t="str">
        <f t="shared" si="307"/>
        <v/>
      </c>
      <c r="T147" t="str">
        <f t="shared" si="308"/>
        <v/>
      </c>
      <c r="U147" t="str">
        <f t="shared" si="309"/>
        <v/>
      </c>
      <c r="V147" t="str">
        <f t="shared" si="310"/>
        <v/>
      </c>
      <c r="W147" t="str">
        <f t="shared" si="311"/>
        <v/>
      </c>
      <c r="X147" t="str">
        <f t="shared" si="312"/>
        <v/>
      </c>
      <c r="Y147" t="str">
        <f t="shared" si="313"/>
        <v/>
      </c>
      <c r="Z147" t="str">
        <f t="shared" si="314"/>
        <v/>
      </c>
      <c r="AA147" t="str">
        <f t="shared" si="315"/>
        <v/>
      </c>
      <c r="AB147" t="str">
        <f t="shared" si="316"/>
        <v/>
      </c>
      <c r="AC147" t="str">
        <f t="shared" si="317"/>
        <v/>
      </c>
      <c r="AD147" t="str">
        <f t="shared" si="318"/>
        <v/>
      </c>
      <c r="AE147" t="str">
        <f t="shared" si="319"/>
        <v/>
      </c>
      <c r="AF147" t="str">
        <f t="shared" si="320"/>
        <v/>
      </c>
      <c r="AG147" t="str">
        <f t="shared" si="321"/>
        <v/>
      </c>
      <c r="AH147" t="str">
        <f t="shared" si="322"/>
        <v/>
      </c>
      <c r="AI147" t="str">
        <f t="shared" si="323"/>
        <v/>
      </c>
      <c r="AJ147" t="str">
        <f t="shared" si="324"/>
        <v/>
      </c>
      <c r="AK147" t="str">
        <f t="shared" si="325"/>
        <v/>
      </c>
      <c r="AL147" t="b">
        <f t="shared" si="326"/>
        <v>1</v>
      </c>
      <c r="AM147" t="b">
        <f t="shared" si="327"/>
        <v>0</v>
      </c>
      <c r="AN147" t="b">
        <f t="shared" si="328"/>
        <v>0</v>
      </c>
      <c r="AO147">
        <f t="shared" si="329"/>
        <v>0.01</v>
      </c>
      <c r="AP147" t="str">
        <f t="shared" si="330"/>
        <v/>
      </c>
      <c r="AQ147" t="str">
        <f t="shared" si="331"/>
        <v/>
      </c>
      <c r="AR147" t="str">
        <f t="shared" si="332"/>
        <v/>
      </c>
      <c r="AS147" t="str">
        <f t="shared" si="333"/>
        <v/>
      </c>
      <c r="AT147" t="str">
        <f t="shared" si="334"/>
        <v/>
      </c>
      <c r="AU147" t="str">
        <f t="shared" si="335"/>
        <v/>
      </c>
      <c r="AV147" t="str">
        <f t="shared" si="336"/>
        <v/>
      </c>
      <c r="AW147" t="str">
        <f t="shared" si="337"/>
        <v/>
      </c>
      <c r="AX147" t="str">
        <f t="shared" si="338"/>
        <v/>
      </c>
      <c r="AY147" t="str">
        <f t="shared" si="339"/>
        <v/>
      </c>
      <c r="AZ147" t="str">
        <f t="shared" si="340"/>
        <v/>
      </c>
      <c r="BA147" t="str">
        <f t="shared" si="341"/>
        <v/>
      </c>
      <c r="BB147" t="str">
        <f t="shared" si="342"/>
        <v/>
      </c>
      <c r="BC147" t="str">
        <f t="shared" si="343"/>
        <v/>
      </c>
      <c r="BD147" t="str">
        <f t="shared" si="344"/>
        <v/>
      </c>
      <c r="BE147" t="str">
        <f t="shared" si="345"/>
        <v/>
      </c>
      <c r="BF147" t="b">
        <f t="shared" si="346"/>
        <v>1</v>
      </c>
      <c r="BG147" t="b">
        <f t="shared" si="347"/>
        <v>0</v>
      </c>
      <c r="BH147" t="b">
        <f t="shared" si="348"/>
        <v>0</v>
      </c>
      <c r="BI147">
        <f t="shared" si="349"/>
        <v>0.01</v>
      </c>
      <c r="BJ147" t="str">
        <f t="shared" si="350"/>
        <v/>
      </c>
      <c r="BK147" t="str">
        <f t="shared" si="351"/>
        <v/>
      </c>
      <c r="BL147" t="str">
        <f t="shared" si="352"/>
        <v/>
      </c>
      <c r="BM147" t="str">
        <f t="shared" si="353"/>
        <v/>
      </c>
      <c r="BN147" t="str">
        <f t="shared" si="354"/>
        <v/>
      </c>
      <c r="BO147" t="str">
        <f t="shared" si="355"/>
        <v/>
      </c>
      <c r="BP147" t="str">
        <f t="shared" si="356"/>
        <v/>
      </c>
      <c r="BQ147" t="str">
        <f t="shared" si="357"/>
        <v/>
      </c>
      <c r="BR147" t="str">
        <f t="shared" si="358"/>
        <v/>
      </c>
      <c r="BS147" t="str">
        <f t="shared" si="359"/>
        <v/>
      </c>
      <c r="BT147" t="str">
        <f t="shared" si="360"/>
        <v/>
      </c>
      <c r="BU147" t="str">
        <f t="shared" si="361"/>
        <v/>
      </c>
      <c r="BV147" t="str">
        <f t="shared" si="362"/>
        <v/>
      </c>
      <c r="BW147" t="str">
        <f t="shared" si="363"/>
        <v/>
      </c>
      <c r="BX147" t="str">
        <f t="shared" si="364"/>
        <v/>
      </c>
      <c r="BY147" t="str">
        <f t="shared" si="365"/>
        <v/>
      </c>
      <c r="BZ147" t="str">
        <f t="shared" si="366"/>
        <v/>
      </c>
      <c r="CA147" t="str">
        <f t="shared" si="367"/>
        <v/>
      </c>
      <c r="CB147" t="str">
        <f t="shared" si="368"/>
        <v/>
      </c>
      <c r="CC147" t="str">
        <f t="shared" si="369"/>
        <v/>
      </c>
      <c r="CD147" t="str">
        <f t="shared" si="370"/>
        <v/>
      </c>
      <c r="CE147" t="str">
        <f t="shared" si="371"/>
        <v/>
      </c>
      <c r="CF147" t="str">
        <f t="shared" si="372"/>
        <v/>
      </c>
      <c r="CG147" t="str">
        <f t="shared" si="373"/>
        <v/>
      </c>
      <c r="CH147" t="str">
        <f t="shared" si="374"/>
        <v/>
      </c>
      <c r="CI147" t="str">
        <f t="shared" si="375"/>
        <v/>
      </c>
      <c r="CJ147" t="str">
        <f t="shared" si="376"/>
        <v/>
      </c>
      <c r="CK147" t="str">
        <f t="shared" si="377"/>
        <v/>
      </c>
      <c r="CL147" t="str">
        <f t="shared" si="378"/>
        <v/>
      </c>
      <c r="CM147" t="str">
        <f t="shared" si="379"/>
        <v/>
      </c>
      <c r="CN147" t="str">
        <f t="shared" si="380"/>
        <v/>
      </c>
      <c r="CO147" t="str">
        <f t="shared" si="381"/>
        <v/>
      </c>
      <c r="CP147" t="str">
        <f t="shared" si="382"/>
        <v/>
      </c>
      <c r="CQ147" t="str">
        <f t="shared" si="383"/>
        <v/>
      </c>
      <c r="CR147" t="str">
        <f t="shared" si="384"/>
        <v/>
      </c>
      <c r="CS147" t="str">
        <f t="shared" si="385"/>
        <v/>
      </c>
      <c r="CT147" t="str">
        <f t="shared" si="386"/>
        <v/>
      </c>
      <c r="CU147" t="str">
        <f t="shared" si="387"/>
        <v/>
      </c>
      <c r="CV147" t="str">
        <f t="shared" si="388"/>
        <v/>
      </c>
      <c r="CW147" t="str">
        <f t="shared" si="389"/>
        <v/>
      </c>
      <c r="CX147" t="str">
        <f t="shared" si="390"/>
        <v/>
      </c>
      <c r="CY147" t="str">
        <f t="shared" si="391"/>
        <v/>
      </c>
      <c r="CZ147" t="str">
        <f t="shared" si="392"/>
        <v/>
      </c>
      <c r="DA147" t="str">
        <f t="shared" si="393"/>
        <v/>
      </c>
      <c r="DB147" t="str">
        <f t="shared" si="394"/>
        <v/>
      </c>
      <c r="DC147" t="str">
        <f t="shared" si="395"/>
        <v/>
      </c>
      <c r="DD147" t="str">
        <f t="shared" si="396"/>
        <v/>
      </c>
      <c r="DE147" t="str">
        <f t="shared" si="397"/>
        <v/>
      </c>
      <c r="DF147" t="str">
        <f t="shared" si="398"/>
        <v/>
      </c>
      <c r="DG147" t="str">
        <f t="shared" si="399"/>
        <v/>
      </c>
      <c r="DH147" t="str">
        <f t="shared" si="400"/>
        <v/>
      </c>
      <c r="DI147" t="str">
        <f t="shared" si="401"/>
        <v/>
      </c>
      <c r="DJ147" t="str">
        <f t="shared" si="402"/>
        <v/>
      </c>
      <c r="DK147" t="str">
        <f t="shared" si="403"/>
        <v/>
      </c>
      <c r="DL147" t="str">
        <f t="shared" si="404"/>
        <v/>
      </c>
      <c r="DM147" t="str">
        <f t="shared" si="405"/>
        <v/>
      </c>
      <c r="DN147" t="str">
        <f t="shared" si="406"/>
        <v/>
      </c>
      <c r="DO147" t="str">
        <f t="shared" si="407"/>
        <v/>
      </c>
      <c r="DP147" t="str">
        <f t="shared" si="408"/>
        <v/>
      </c>
      <c r="DQ147" t="str">
        <f t="shared" si="409"/>
        <v/>
      </c>
      <c r="DR147" t="str">
        <f t="shared" si="410"/>
        <v/>
      </c>
      <c r="DS147" t="str">
        <f t="shared" si="411"/>
        <v/>
      </c>
      <c r="DT147" t="str">
        <f t="shared" si="412"/>
        <v/>
      </c>
      <c r="DU147" t="str">
        <f t="shared" si="413"/>
        <v/>
      </c>
      <c r="DV147" t="str">
        <f t="shared" si="414"/>
        <v/>
      </c>
      <c r="DW147" t="str">
        <f t="shared" si="415"/>
        <v/>
      </c>
      <c r="DX147" t="str">
        <f t="shared" si="416"/>
        <v/>
      </c>
      <c r="DY147" t="str">
        <f t="shared" si="417"/>
        <v/>
      </c>
      <c r="EA147" t="str">
        <f t="shared" si="418"/>
        <v/>
      </c>
      <c r="EB147" t="str">
        <f t="shared" si="419"/>
        <v/>
      </c>
      <c r="EC147" t="str">
        <f t="shared" si="420"/>
        <v/>
      </c>
      <c r="ED147" t="str">
        <f t="shared" si="421"/>
        <v/>
      </c>
      <c r="EE147" t="str">
        <f t="shared" si="422"/>
        <v/>
      </c>
      <c r="EF147" t="str">
        <f t="shared" si="423"/>
        <v/>
      </c>
      <c r="EG147" t="str">
        <f t="shared" si="424"/>
        <v/>
      </c>
      <c r="EH147" t="str">
        <f t="shared" si="425"/>
        <v/>
      </c>
      <c r="EI147" t="str">
        <f t="shared" si="426"/>
        <v/>
      </c>
      <c r="EJ147" t="str">
        <f t="shared" si="427"/>
        <v/>
      </c>
      <c r="EK147" t="str">
        <f t="shared" si="428"/>
        <v/>
      </c>
      <c r="EL147" t="str">
        <f t="shared" si="429"/>
        <v/>
      </c>
      <c r="EM147" t="str">
        <f t="shared" si="430"/>
        <v/>
      </c>
      <c r="EN147" t="str">
        <f t="shared" si="431"/>
        <v/>
      </c>
      <c r="EO147" t="str">
        <f t="shared" si="432"/>
        <v/>
      </c>
      <c r="EP147" t="str">
        <f t="shared" si="433"/>
        <v/>
      </c>
      <c r="ER147" t="str">
        <f t="shared" si="434"/>
        <v>25A-001.07.09.02.01.A.01Keren 81-100% functieverlies</v>
      </c>
      <c r="ES147" t="s">
        <v>10828</v>
      </c>
      <c r="ET147" t="b">
        <v>1</v>
      </c>
      <c r="EU147" t="s">
        <v>85</v>
      </c>
      <c r="EV147" t="b">
        <v>0</v>
      </c>
      <c r="EW147" t="b">
        <v>0</v>
      </c>
      <c r="EX147">
        <v>0.01</v>
      </c>
      <c r="EZ147">
        <v>0</v>
      </c>
      <c r="FA147">
        <v>0</v>
      </c>
      <c r="FC147">
        <v>0</v>
      </c>
      <c r="FD147">
        <v>0</v>
      </c>
      <c r="FF147">
        <v>0</v>
      </c>
      <c r="FG147">
        <v>0</v>
      </c>
      <c r="FI147">
        <v>0</v>
      </c>
      <c r="FJ147">
        <v>0</v>
      </c>
      <c r="FL147">
        <v>2.5247000000000002</v>
      </c>
      <c r="FM147">
        <v>2.5247000000000002</v>
      </c>
      <c r="FO147" t="s">
        <v>8874</v>
      </c>
    </row>
    <row r="148" spans="1:171" x14ac:dyDescent="0.25">
      <c r="A148" t="s">
        <v>10833</v>
      </c>
      <c r="B148" t="str">
        <f t="shared" si="290"/>
        <v/>
      </c>
      <c r="C148" t="str">
        <f t="shared" si="291"/>
        <v/>
      </c>
      <c r="D148" t="str">
        <f t="shared" si="292"/>
        <v/>
      </c>
      <c r="E148" t="str">
        <f t="shared" si="293"/>
        <v/>
      </c>
      <c r="F148" t="str">
        <f t="shared" si="294"/>
        <v/>
      </c>
      <c r="G148" t="str">
        <f t="shared" si="295"/>
        <v/>
      </c>
      <c r="H148" t="str">
        <f t="shared" si="296"/>
        <v/>
      </c>
      <c r="I148" t="str">
        <f t="shared" si="297"/>
        <v/>
      </c>
      <c r="J148" t="str">
        <f t="shared" si="298"/>
        <v/>
      </c>
      <c r="K148" t="str">
        <f t="shared" si="299"/>
        <v/>
      </c>
      <c r="L148" t="str">
        <f t="shared" si="300"/>
        <v/>
      </c>
      <c r="M148" t="str">
        <f t="shared" si="301"/>
        <v/>
      </c>
      <c r="N148" t="str">
        <f t="shared" si="302"/>
        <v/>
      </c>
      <c r="O148" t="str">
        <f t="shared" si="303"/>
        <v/>
      </c>
      <c r="P148" t="str">
        <f t="shared" si="304"/>
        <v/>
      </c>
      <c r="Q148" t="str">
        <f t="shared" si="305"/>
        <v/>
      </c>
      <c r="R148" t="str">
        <f t="shared" si="306"/>
        <v/>
      </c>
      <c r="S148" t="str">
        <f t="shared" si="307"/>
        <v/>
      </c>
      <c r="T148" t="str">
        <f t="shared" si="308"/>
        <v/>
      </c>
      <c r="U148" t="str">
        <f t="shared" si="309"/>
        <v/>
      </c>
      <c r="V148" t="str">
        <f t="shared" si="310"/>
        <v/>
      </c>
      <c r="W148" t="str">
        <f t="shared" si="311"/>
        <v/>
      </c>
      <c r="X148" t="str">
        <f t="shared" si="312"/>
        <v/>
      </c>
      <c r="Y148" t="str">
        <f t="shared" si="313"/>
        <v/>
      </c>
      <c r="Z148" t="str">
        <f t="shared" si="314"/>
        <v/>
      </c>
      <c r="AA148" t="str">
        <f t="shared" si="315"/>
        <v/>
      </c>
      <c r="AB148" t="str">
        <f t="shared" si="316"/>
        <v/>
      </c>
      <c r="AC148" t="str">
        <f t="shared" si="317"/>
        <v/>
      </c>
      <c r="AD148" t="str">
        <f t="shared" si="318"/>
        <v/>
      </c>
      <c r="AE148" t="str">
        <f t="shared" si="319"/>
        <v/>
      </c>
      <c r="AF148" t="str">
        <f t="shared" si="320"/>
        <v/>
      </c>
      <c r="AG148" t="str">
        <f t="shared" si="321"/>
        <v/>
      </c>
      <c r="AH148" t="str">
        <f t="shared" si="322"/>
        <v/>
      </c>
      <c r="AI148" t="str">
        <f t="shared" si="323"/>
        <v/>
      </c>
      <c r="AJ148" t="str">
        <f t="shared" si="324"/>
        <v/>
      </c>
      <c r="AK148" t="str">
        <f t="shared" si="325"/>
        <v/>
      </c>
      <c r="AL148" t="b">
        <f t="shared" si="326"/>
        <v>1</v>
      </c>
      <c r="AM148" t="b">
        <f t="shared" si="327"/>
        <v>0</v>
      </c>
      <c r="AN148" t="b">
        <f t="shared" si="328"/>
        <v>1</v>
      </c>
      <c r="AO148">
        <f t="shared" si="329"/>
        <v>0.01</v>
      </c>
      <c r="AP148" t="str">
        <f t="shared" si="330"/>
        <v/>
      </c>
      <c r="AQ148" t="str">
        <f t="shared" si="331"/>
        <v/>
      </c>
      <c r="AR148" t="str">
        <f t="shared" si="332"/>
        <v/>
      </c>
      <c r="AS148" t="str">
        <f t="shared" si="333"/>
        <v/>
      </c>
      <c r="AT148" t="str">
        <f t="shared" si="334"/>
        <v/>
      </c>
      <c r="AU148" t="str">
        <f t="shared" si="335"/>
        <v/>
      </c>
      <c r="AV148" t="str">
        <f t="shared" si="336"/>
        <v/>
      </c>
      <c r="AW148" t="str">
        <f t="shared" si="337"/>
        <v/>
      </c>
      <c r="AX148" t="str">
        <f t="shared" si="338"/>
        <v/>
      </c>
      <c r="AY148" t="str">
        <f t="shared" si="339"/>
        <v/>
      </c>
      <c r="AZ148" t="str">
        <f t="shared" si="340"/>
        <v/>
      </c>
      <c r="BA148" t="str">
        <f t="shared" si="341"/>
        <v/>
      </c>
      <c r="BB148" t="str">
        <f t="shared" si="342"/>
        <v/>
      </c>
      <c r="BC148" t="str">
        <f t="shared" si="343"/>
        <v/>
      </c>
      <c r="BD148" t="str">
        <f t="shared" si="344"/>
        <v/>
      </c>
      <c r="BE148" t="str">
        <f t="shared" si="345"/>
        <v/>
      </c>
      <c r="BF148" t="b">
        <f t="shared" si="346"/>
        <v>1</v>
      </c>
      <c r="BG148" t="b">
        <f t="shared" si="347"/>
        <v>0</v>
      </c>
      <c r="BH148" t="b">
        <f t="shared" si="348"/>
        <v>0</v>
      </c>
      <c r="BI148">
        <f t="shared" si="349"/>
        <v>0.01</v>
      </c>
      <c r="BJ148" t="str">
        <f t="shared" si="350"/>
        <v/>
      </c>
      <c r="BK148" t="str">
        <f t="shared" si="351"/>
        <v/>
      </c>
      <c r="BL148" t="str">
        <f t="shared" si="352"/>
        <v/>
      </c>
      <c r="BM148" t="str">
        <f t="shared" si="353"/>
        <v/>
      </c>
      <c r="BN148" t="str">
        <f t="shared" si="354"/>
        <v/>
      </c>
      <c r="BO148" t="str">
        <f t="shared" si="355"/>
        <v/>
      </c>
      <c r="BP148" t="str">
        <f t="shared" si="356"/>
        <v/>
      </c>
      <c r="BQ148" t="str">
        <f t="shared" si="357"/>
        <v/>
      </c>
      <c r="BR148" t="str">
        <f t="shared" si="358"/>
        <v/>
      </c>
      <c r="BS148" t="str">
        <f t="shared" si="359"/>
        <v/>
      </c>
      <c r="BT148" t="str">
        <f t="shared" si="360"/>
        <v/>
      </c>
      <c r="BU148" t="str">
        <f t="shared" si="361"/>
        <v/>
      </c>
      <c r="BV148" t="str">
        <f t="shared" si="362"/>
        <v/>
      </c>
      <c r="BW148" t="str">
        <f t="shared" si="363"/>
        <v/>
      </c>
      <c r="BX148" t="str">
        <f t="shared" si="364"/>
        <v/>
      </c>
      <c r="BY148" t="str">
        <f t="shared" si="365"/>
        <v/>
      </c>
      <c r="BZ148" t="str">
        <f t="shared" si="366"/>
        <v/>
      </c>
      <c r="CA148" t="str">
        <f t="shared" si="367"/>
        <v/>
      </c>
      <c r="CB148" t="str">
        <f t="shared" si="368"/>
        <v/>
      </c>
      <c r="CC148" t="str">
        <f t="shared" si="369"/>
        <v/>
      </c>
      <c r="CD148" t="str">
        <f t="shared" si="370"/>
        <v/>
      </c>
      <c r="CE148" t="str">
        <f t="shared" si="371"/>
        <v/>
      </c>
      <c r="CF148" t="str">
        <f t="shared" si="372"/>
        <v/>
      </c>
      <c r="CG148" t="str">
        <f t="shared" si="373"/>
        <v/>
      </c>
      <c r="CH148" t="str">
        <f t="shared" si="374"/>
        <v/>
      </c>
      <c r="CI148" t="str">
        <f t="shared" si="375"/>
        <v/>
      </c>
      <c r="CJ148" t="str">
        <f t="shared" si="376"/>
        <v/>
      </c>
      <c r="CK148" t="str">
        <f t="shared" si="377"/>
        <v/>
      </c>
      <c r="CL148" t="str">
        <f t="shared" si="378"/>
        <v/>
      </c>
      <c r="CM148" t="str">
        <f t="shared" si="379"/>
        <v/>
      </c>
      <c r="CN148" t="str">
        <f t="shared" si="380"/>
        <v/>
      </c>
      <c r="CO148" t="str">
        <f t="shared" si="381"/>
        <v/>
      </c>
      <c r="CP148" t="str">
        <f t="shared" si="382"/>
        <v/>
      </c>
      <c r="CQ148" t="str">
        <f t="shared" si="383"/>
        <v/>
      </c>
      <c r="CR148" t="str">
        <f t="shared" si="384"/>
        <v/>
      </c>
      <c r="CS148" t="str">
        <f t="shared" si="385"/>
        <v/>
      </c>
      <c r="CT148" t="str">
        <f t="shared" si="386"/>
        <v/>
      </c>
      <c r="CU148" t="str">
        <f t="shared" si="387"/>
        <v/>
      </c>
      <c r="CV148" t="str">
        <f t="shared" si="388"/>
        <v/>
      </c>
      <c r="CW148" t="str">
        <f t="shared" si="389"/>
        <v/>
      </c>
      <c r="CX148" t="str">
        <f t="shared" si="390"/>
        <v/>
      </c>
      <c r="CY148" t="str">
        <f t="shared" si="391"/>
        <v/>
      </c>
      <c r="CZ148" t="str">
        <f t="shared" si="392"/>
        <v/>
      </c>
      <c r="DA148" t="str">
        <f t="shared" si="393"/>
        <v/>
      </c>
      <c r="DB148" t="str">
        <f t="shared" si="394"/>
        <v/>
      </c>
      <c r="DC148" t="str">
        <f t="shared" si="395"/>
        <v/>
      </c>
      <c r="DD148" t="str">
        <f t="shared" si="396"/>
        <v/>
      </c>
      <c r="DE148" t="str">
        <f t="shared" si="397"/>
        <v/>
      </c>
      <c r="DF148" t="str">
        <f t="shared" si="398"/>
        <v/>
      </c>
      <c r="DG148" t="str">
        <f t="shared" si="399"/>
        <v/>
      </c>
      <c r="DH148" t="str">
        <f t="shared" si="400"/>
        <v/>
      </c>
      <c r="DI148" t="str">
        <f t="shared" si="401"/>
        <v/>
      </c>
      <c r="DJ148" t="str">
        <f t="shared" si="402"/>
        <v/>
      </c>
      <c r="DK148" t="str">
        <f t="shared" si="403"/>
        <v/>
      </c>
      <c r="DL148" t="str">
        <f t="shared" si="404"/>
        <v/>
      </c>
      <c r="DM148" t="str">
        <f t="shared" si="405"/>
        <v/>
      </c>
      <c r="DN148" t="str">
        <f t="shared" si="406"/>
        <v/>
      </c>
      <c r="DO148" t="str">
        <f t="shared" si="407"/>
        <v/>
      </c>
      <c r="DP148" t="str">
        <f t="shared" si="408"/>
        <v/>
      </c>
      <c r="DQ148" t="str">
        <f t="shared" si="409"/>
        <v/>
      </c>
      <c r="DR148" t="str">
        <f t="shared" si="410"/>
        <v/>
      </c>
      <c r="DS148" t="str">
        <f t="shared" si="411"/>
        <v/>
      </c>
      <c r="DT148" t="str">
        <f t="shared" si="412"/>
        <v/>
      </c>
      <c r="DU148" t="str">
        <f t="shared" si="413"/>
        <v/>
      </c>
      <c r="DV148" t="str">
        <f t="shared" si="414"/>
        <v/>
      </c>
      <c r="DW148" t="str">
        <f t="shared" si="415"/>
        <v/>
      </c>
      <c r="DX148" t="str">
        <f t="shared" si="416"/>
        <v/>
      </c>
      <c r="DY148" t="str">
        <f t="shared" si="417"/>
        <v/>
      </c>
      <c r="EA148" t="str">
        <f t="shared" si="418"/>
        <v/>
      </c>
      <c r="EB148" t="str">
        <f t="shared" si="419"/>
        <v/>
      </c>
      <c r="EC148" t="str">
        <f t="shared" si="420"/>
        <v/>
      </c>
      <c r="ED148" t="str">
        <f t="shared" si="421"/>
        <v/>
      </c>
      <c r="EE148" t="str">
        <f t="shared" si="422"/>
        <v/>
      </c>
      <c r="EF148" t="str">
        <f t="shared" si="423"/>
        <v/>
      </c>
      <c r="EG148" t="str">
        <f t="shared" si="424"/>
        <v/>
      </c>
      <c r="EH148" t="str">
        <f t="shared" si="425"/>
        <v/>
      </c>
      <c r="EI148" t="str">
        <f t="shared" si="426"/>
        <v/>
      </c>
      <c r="EJ148" t="str">
        <f t="shared" si="427"/>
        <v/>
      </c>
      <c r="EK148" t="str">
        <f t="shared" si="428"/>
        <v/>
      </c>
      <c r="EL148" t="str">
        <f t="shared" si="429"/>
        <v/>
      </c>
      <c r="EM148" t="str">
        <f t="shared" si="430"/>
        <v/>
      </c>
      <c r="EN148" t="str">
        <f t="shared" si="431"/>
        <v/>
      </c>
      <c r="EO148" t="str">
        <f t="shared" si="432"/>
        <v/>
      </c>
      <c r="EP148" t="str">
        <f t="shared" si="433"/>
        <v/>
      </c>
      <c r="ER148" t="str">
        <f t="shared" si="434"/>
        <v>25A-001.07.09.05.01.A.01VGM - Effect 3</v>
      </c>
      <c r="ES148" t="s">
        <v>10765</v>
      </c>
      <c r="ET148" t="b">
        <v>1</v>
      </c>
      <c r="EU148" t="s">
        <v>79</v>
      </c>
      <c r="EV148" t="b">
        <v>0</v>
      </c>
      <c r="EW148" t="b">
        <v>0</v>
      </c>
      <c r="EX148">
        <v>0.1</v>
      </c>
      <c r="EZ148">
        <v>0</v>
      </c>
      <c r="FA148">
        <v>0</v>
      </c>
      <c r="FC148">
        <v>225</v>
      </c>
      <c r="FD148">
        <v>10</v>
      </c>
      <c r="FF148">
        <v>0</v>
      </c>
      <c r="FG148">
        <v>0</v>
      </c>
      <c r="FI148">
        <v>0</v>
      </c>
      <c r="FJ148">
        <v>0</v>
      </c>
      <c r="FL148">
        <v>6.8070000000000004</v>
      </c>
      <c r="FM148">
        <v>0.2898</v>
      </c>
      <c r="FO148" t="s">
        <v>8886</v>
      </c>
    </row>
    <row r="149" spans="1:171" x14ac:dyDescent="0.25">
      <c r="A149" t="s">
        <v>10834</v>
      </c>
      <c r="B149" t="str">
        <f t="shared" si="290"/>
        <v/>
      </c>
      <c r="C149" t="str">
        <f t="shared" si="291"/>
        <v/>
      </c>
      <c r="D149" t="str">
        <f t="shared" si="292"/>
        <v/>
      </c>
      <c r="E149" t="str">
        <f t="shared" si="293"/>
        <v/>
      </c>
      <c r="F149" t="str">
        <f t="shared" si="294"/>
        <v/>
      </c>
      <c r="G149" t="str">
        <f t="shared" si="295"/>
        <v/>
      </c>
      <c r="H149" t="str">
        <f t="shared" si="296"/>
        <v/>
      </c>
      <c r="I149" t="str">
        <f t="shared" si="297"/>
        <v/>
      </c>
      <c r="J149" t="str">
        <f t="shared" si="298"/>
        <v/>
      </c>
      <c r="K149" t="str">
        <f t="shared" si="299"/>
        <v/>
      </c>
      <c r="L149" t="str">
        <f t="shared" si="300"/>
        <v/>
      </c>
      <c r="M149" t="str">
        <f t="shared" si="301"/>
        <v/>
      </c>
      <c r="N149" t="str">
        <f t="shared" si="302"/>
        <v/>
      </c>
      <c r="O149" t="str">
        <f t="shared" si="303"/>
        <v/>
      </c>
      <c r="P149" t="str">
        <f t="shared" si="304"/>
        <v/>
      </c>
      <c r="Q149" t="str">
        <f t="shared" si="305"/>
        <v/>
      </c>
      <c r="R149" t="str">
        <f t="shared" si="306"/>
        <v/>
      </c>
      <c r="S149" t="str">
        <f t="shared" si="307"/>
        <v/>
      </c>
      <c r="T149" t="str">
        <f t="shared" si="308"/>
        <v/>
      </c>
      <c r="U149" t="str">
        <f t="shared" si="309"/>
        <v/>
      </c>
      <c r="V149" t="str">
        <f t="shared" si="310"/>
        <v/>
      </c>
      <c r="W149" t="str">
        <f t="shared" si="311"/>
        <v/>
      </c>
      <c r="X149" t="str">
        <f t="shared" si="312"/>
        <v/>
      </c>
      <c r="Y149" t="str">
        <f t="shared" si="313"/>
        <v/>
      </c>
      <c r="Z149" t="str">
        <f t="shared" si="314"/>
        <v/>
      </c>
      <c r="AA149" t="str">
        <f t="shared" si="315"/>
        <v/>
      </c>
      <c r="AB149" t="str">
        <f t="shared" si="316"/>
        <v/>
      </c>
      <c r="AC149" t="str">
        <f t="shared" si="317"/>
        <v/>
      </c>
      <c r="AD149" t="str">
        <f t="shared" si="318"/>
        <v/>
      </c>
      <c r="AE149" t="str">
        <f t="shared" si="319"/>
        <v/>
      </c>
      <c r="AF149" t="str">
        <f t="shared" si="320"/>
        <v/>
      </c>
      <c r="AG149" t="str">
        <f t="shared" si="321"/>
        <v/>
      </c>
      <c r="AH149" t="str">
        <f t="shared" si="322"/>
        <v/>
      </c>
      <c r="AI149" t="str">
        <f t="shared" si="323"/>
        <v/>
      </c>
      <c r="AJ149" t="str">
        <f t="shared" si="324"/>
        <v/>
      </c>
      <c r="AK149" t="str">
        <f t="shared" si="325"/>
        <v/>
      </c>
      <c r="AL149" t="b">
        <f t="shared" si="326"/>
        <v>1</v>
      </c>
      <c r="AM149" t="b">
        <f t="shared" si="327"/>
        <v>0</v>
      </c>
      <c r="AN149" t="b">
        <f t="shared" si="328"/>
        <v>1</v>
      </c>
      <c r="AO149">
        <f t="shared" si="329"/>
        <v>0.01</v>
      </c>
      <c r="AP149" t="str">
        <f t="shared" si="330"/>
        <v/>
      </c>
      <c r="AQ149" t="str">
        <f t="shared" si="331"/>
        <v/>
      </c>
      <c r="AR149" t="str">
        <f t="shared" si="332"/>
        <v/>
      </c>
      <c r="AS149" t="str">
        <f t="shared" si="333"/>
        <v/>
      </c>
      <c r="AT149" t="str">
        <f t="shared" si="334"/>
        <v/>
      </c>
      <c r="AU149" t="str">
        <f t="shared" si="335"/>
        <v/>
      </c>
      <c r="AV149" t="str">
        <f t="shared" si="336"/>
        <v/>
      </c>
      <c r="AW149" t="str">
        <f t="shared" si="337"/>
        <v/>
      </c>
      <c r="AX149" t="str">
        <f t="shared" si="338"/>
        <v/>
      </c>
      <c r="AY149" t="str">
        <f t="shared" si="339"/>
        <v/>
      </c>
      <c r="AZ149" t="str">
        <f t="shared" si="340"/>
        <v/>
      </c>
      <c r="BA149" t="str">
        <f t="shared" si="341"/>
        <v/>
      </c>
      <c r="BB149" t="str">
        <f t="shared" si="342"/>
        <v/>
      </c>
      <c r="BC149" t="str">
        <f t="shared" si="343"/>
        <v/>
      </c>
      <c r="BD149" t="str">
        <f t="shared" si="344"/>
        <v/>
      </c>
      <c r="BE149" t="str">
        <f t="shared" si="345"/>
        <v/>
      </c>
      <c r="BF149" t="b">
        <f t="shared" si="346"/>
        <v>1</v>
      </c>
      <c r="BG149" t="b">
        <f t="shared" si="347"/>
        <v>0</v>
      </c>
      <c r="BH149" t="b">
        <f t="shared" si="348"/>
        <v>0</v>
      </c>
      <c r="BI149">
        <f t="shared" si="349"/>
        <v>0.01</v>
      </c>
      <c r="BJ149" t="str">
        <f t="shared" si="350"/>
        <v/>
      </c>
      <c r="BK149" t="str">
        <f t="shared" si="351"/>
        <v/>
      </c>
      <c r="BL149" t="str">
        <f t="shared" si="352"/>
        <v/>
      </c>
      <c r="BM149" t="str">
        <f t="shared" si="353"/>
        <v/>
      </c>
      <c r="BN149" t="str">
        <f t="shared" si="354"/>
        <v/>
      </c>
      <c r="BO149" t="str">
        <f t="shared" si="355"/>
        <v/>
      </c>
      <c r="BP149" t="str">
        <f t="shared" si="356"/>
        <v/>
      </c>
      <c r="BQ149" t="str">
        <f t="shared" si="357"/>
        <v/>
      </c>
      <c r="BR149" t="str">
        <f t="shared" si="358"/>
        <v/>
      </c>
      <c r="BS149" t="str">
        <f t="shared" si="359"/>
        <v/>
      </c>
      <c r="BT149" t="str">
        <f t="shared" si="360"/>
        <v/>
      </c>
      <c r="BU149" t="str">
        <f t="shared" si="361"/>
        <v/>
      </c>
      <c r="BV149" t="str">
        <f t="shared" si="362"/>
        <v/>
      </c>
      <c r="BW149" t="str">
        <f t="shared" si="363"/>
        <v/>
      </c>
      <c r="BX149" t="str">
        <f t="shared" si="364"/>
        <v/>
      </c>
      <c r="BY149" t="str">
        <f t="shared" si="365"/>
        <v/>
      </c>
      <c r="BZ149" t="str">
        <f t="shared" si="366"/>
        <v/>
      </c>
      <c r="CA149" t="str">
        <f t="shared" si="367"/>
        <v/>
      </c>
      <c r="CB149" t="str">
        <f t="shared" si="368"/>
        <v/>
      </c>
      <c r="CC149" t="str">
        <f t="shared" si="369"/>
        <v/>
      </c>
      <c r="CD149" t="str">
        <f t="shared" si="370"/>
        <v/>
      </c>
      <c r="CE149" t="str">
        <f t="shared" si="371"/>
        <v/>
      </c>
      <c r="CF149" t="str">
        <f t="shared" si="372"/>
        <v/>
      </c>
      <c r="CG149" t="str">
        <f t="shared" si="373"/>
        <v/>
      </c>
      <c r="CH149" t="str">
        <f t="shared" si="374"/>
        <v/>
      </c>
      <c r="CI149" t="str">
        <f t="shared" si="375"/>
        <v/>
      </c>
      <c r="CJ149" t="str">
        <f t="shared" si="376"/>
        <v/>
      </c>
      <c r="CK149" t="str">
        <f t="shared" si="377"/>
        <v/>
      </c>
      <c r="CL149" t="str">
        <f t="shared" si="378"/>
        <v/>
      </c>
      <c r="CM149" t="str">
        <f t="shared" si="379"/>
        <v/>
      </c>
      <c r="CN149" t="str">
        <f t="shared" si="380"/>
        <v/>
      </c>
      <c r="CO149" t="str">
        <f t="shared" si="381"/>
        <v/>
      </c>
      <c r="CP149" t="str">
        <f t="shared" si="382"/>
        <v/>
      </c>
      <c r="CQ149" t="str">
        <f t="shared" si="383"/>
        <v/>
      </c>
      <c r="CR149" t="str">
        <f t="shared" si="384"/>
        <v/>
      </c>
      <c r="CS149" t="str">
        <f t="shared" si="385"/>
        <v/>
      </c>
      <c r="CT149" t="str">
        <f t="shared" si="386"/>
        <v/>
      </c>
      <c r="CU149" t="str">
        <f t="shared" si="387"/>
        <v/>
      </c>
      <c r="CV149" t="str">
        <f t="shared" si="388"/>
        <v/>
      </c>
      <c r="CW149" t="str">
        <f t="shared" si="389"/>
        <v/>
      </c>
      <c r="CX149" t="str">
        <f t="shared" si="390"/>
        <v/>
      </c>
      <c r="CY149" t="str">
        <f t="shared" si="391"/>
        <v/>
      </c>
      <c r="CZ149" t="str">
        <f t="shared" si="392"/>
        <v/>
      </c>
      <c r="DA149" t="str">
        <f t="shared" si="393"/>
        <v/>
      </c>
      <c r="DB149" t="str">
        <f t="shared" si="394"/>
        <v/>
      </c>
      <c r="DC149" t="str">
        <f t="shared" si="395"/>
        <v/>
      </c>
      <c r="DD149" t="str">
        <f t="shared" si="396"/>
        <v/>
      </c>
      <c r="DE149" t="str">
        <f t="shared" si="397"/>
        <v/>
      </c>
      <c r="DF149" t="str">
        <f t="shared" si="398"/>
        <v/>
      </c>
      <c r="DG149" t="str">
        <f t="shared" si="399"/>
        <v/>
      </c>
      <c r="DH149" t="str">
        <f t="shared" si="400"/>
        <v/>
      </c>
      <c r="DI149" t="str">
        <f t="shared" si="401"/>
        <v/>
      </c>
      <c r="DJ149" t="str">
        <f t="shared" si="402"/>
        <v/>
      </c>
      <c r="DK149" t="str">
        <f t="shared" si="403"/>
        <v/>
      </c>
      <c r="DL149" t="str">
        <f t="shared" si="404"/>
        <v/>
      </c>
      <c r="DM149" t="str">
        <f t="shared" si="405"/>
        <v/>
      </c>
      <c r="DN149" t="str">
        <f t="shared" si="406"/>
        <v/>
      </c>
      <c r="DO149" t="str">
        <f t="shared" si="407"/>
        <v/>
      </c>
      <c r="DP149" t="str">
        <f t="shared" si="408"/>
        <v/>
      </c>
      <c r="DQ149" t="str">
        <f t="shared" si="409"/>
        <v/>
      </c>
      <c r="DR149" t="str">
        <f t="shared" si="410"/>
        <v/>
      </c>
      <c r="DS149" t="str">
        <f t="shared" si="411"/>
        <v/>
      </c>
      <c r="DT149" t="str">
        <f t="shared" si="412"/>
        <v/>
      </c>
      <c r="DU149" t="str">
        <f t="shared" si="413"/>
        <v/>
      </c>
      <c r="DV149" t="str">
        <f t="shared" si="414"/>
        <v/>
      </c>
      <c r="DW149" t="str">
        <f t="shared" si="415"/>
        <v/>
      </c>
      <c r="DX149" t="str">
        <f t="shared" si="416"/>
        <v/>
      </c>
      <c r="DY149" t="str">
        <f t="shared" si="417"/>
        <v/>
      </c>
      <c r="EA149" t="str">
        <f t="shared" si="418"/>
        <v/>
      </c>
      <c r="EB149" t="str">
        <f t="shared" si="419"/>
        <v/>
      </c>
      <c r="EC149" t="str">
        <f t="shared" si="420"/>
        <v/>
      </c>
      <c r="ED149" t="str">
        <f t="shared" si="421"/>
        <v/>
      </c>
      <c r="EE149" t="str">
        <f t="shared" si="422"/>
        <v/>
      </c>
      <c r="EF149" t="str">
        <f t="shared" si="423"/>
        <v/>
      </c>
      <c r="EG149" t="str">
        <f t="shared" si="424"/>
        <v/>
      </c>
      <c r="EH149" t="str">
        <f t="shared" si="425"/>
        <v/>
      </c>
      <c r="EI149" t="str">
        <f t="shared" si="426"/>
        <v/>
      </c>
      <c r="EJ149" t="str">
        <f t="shared" si="427"/>
        <v/>
      </c>
      <c r="EK149" t="str">
        <f t="shared" si="428"/>
        <v/>
      </c>
      <c r="EL149" t="str">
        <f t="shared" si="429"/>
        <v/>
      </c>
      <c r="EM149" t="str">
        <f t="shared" si="430"/>
        <v/>
      </c>
      <c r="EN149" t="str">
        <f t="shared" si="431"/>
        <v/>
      </c>
      <c r="EO149" t="str">
        <f t="shared" si="432"/>
        <v/>
      </c>
      <c r="EP149" t="str">
        <f t="shared" si="433"/>
        <v/>
      </c>
      <c r="ER149" t="str">
        <f t="shared" si="434"/>
        <v>25A-001.07.09.05.01.A.01Spuien 0-20% functieverlies</v>
      </c>
      <c r="ES149" t="s">
        <v>10765</v>
      </c>
      <c r="ET149" t="b">
        <v>1</v>
      </c>
      <c r="EU149" t="s">
        <v>89</v>
      </c>
      <c r="EV149" t="b">
        <v>0</v>
      </c>
      <c r="EW149" t="b">
        <v>1</v>
      </c>
      <c r="EX149">
        <v>1</v>
      </c>
      <c r="EZ149">
        <v>0</v>
      </c>
      <c r="FA149">
        <v>0</v>
      </c>
      <c r="FC149">
        <v>225</v>
      </c>
      <c r="FD149">
        <v>5</v>
      </c>
      <c r="FF149">
        <v>0</v>
      </c>
      <c r="FG149">
        <v>0</v>
      </c>
      <c r="FI149">
        <v>0</v>
      </c>
      <c r="FJ149">
        <v>0</v>
      </c>
      <c r="FL149">
        <v>4.3841999999999999</v>
      </c>
      <c r="FM149">
        <v>0.67220000000000002</v>
      </c>
      <c r="FO149" t="s">
        <v>89</v>
      </c>
    </row>
    <row r="150" spans="1:171" x14ac:dyDescent="0.25">
      <c r="A150" t="s">
        <v>10832</v>
      </c>
      <c r="B150" t="str">
        <f t="shared" si="290"/>
        <v/>
      </c>
      <c r="C150" t="str">
        <f t="shared" si="291"/>
        <v/>
      </c>
      <c r="D150" t="str">
        <f t="shared" si="292"/>
        <v/>
      </c>
      <c r="E150" t="str">
        <f t="shared" si="293"/>
        <v/>
      </c>
      <c r="F150" t="str">
        <f t="shared" si="294"/>
        <v/>
      </c>
      <c r="G150" t="str">
        <f t="shared" si="295"/>
        <v/>
      </c>
      <c r="H150" t="str">
        <f t="shared" si="296"/>
        <v/>
      </c>
      <c r="I150" t="str">
        <f t="shared" si="297"/>
        <v/>
      </c>
      <c r="J150" t="str">
        <f t="shared" si="298"/>
        <v/>
      </c>
      <c r="K150" t="str">
        <f t="shared" si="299"/>
        <v/>
      </c>
      <c r="L150" t="str">
        <f t="shared" si="300"/>
        <v/>
      </c>
      <c r="M150" t="str">
        <f t="shared" si="301"/>
        <v/>
      </c>
      <c r="N150" t="str">
        <f t="shared" si="302"/>
        <v/>
      </c>
      <c r="O150" t="str">
        <f t="shared" si="303"/>
        <v/>
      </c>
      <c r="P150" t="str">
        <f t="shared" si="304"/>
        <v/>
      </c>
      <c r="Q150" t="str">
        <f t="shared" si="305"/>
        <v/>
      </c>
      <c r="R150" t="str">
        <f t="shared" si="306"/>
        <v/>
      </c>
      <c r="S150" t="str">
        <f t="shared" si="307"/>
        <v/>
      </c>
      <c r="T150" t="str">
        <f t="shared" si="308"/>
        <v/>
      </c>
      <c r="U150" t="str">
        <f t="shared" si="309"/>
        <v/>
      </c>
      <c r="V150" t="str">
        <f t="shared" si="310"/>
        <v/>
      </c>
      <c r="W150" t="str">
        <f t="shared" si="311"/>
        <v/>
      </c>
      <c r="X150" t="str">
        <f t="shared" si="312"/>
        <v/>
      </c>
      <c r="Y150" t="str">
        <f t="shared" si="313"/>
        <v/>
      </c>
      <c r="Z150" t="str">
        <f t="shared" si="314"/>
        <v/>
      </c>
      <c r="AA150" t="str">
        <f t="shared" si="315"/>
        <v/>
      </c>
      <c r="AB150" t="str">
        <f t="shared" si="316"/>
        <v/>
      </c>
      <c r="AC150" t="str">
        <f t="shared" si="317"/>
        <v/>
      </c>
      <c r="AD150" t="str">
        <f t="shared" si="318"/>
        <v/>
      </c>
      <c r="AE150" t="str">
        <f t="shared" si="319"/>
        <v/>
      </c>
      <c r="AF150" t="str">
        <f t="shared" si="320"/>
        <v/>
      </c>
      <c r="AG150" t="str">
        <f t="shared" si="321"/>
        <v/>
      </c>
      <c r="AH150" t="b">
        <f t="shared" si="322"/>
        <v>1</v>
      </c>
      <c r="AI150" t="b">
        <f t="shared" si="323"/>
        <v>0</v>
      </c>
      <c r="AJ150" t="b">
        <f t="shared" si="324"/>
        <v>1</v>
      </c>
      <c r="AK150">
        <f t="shared" si="325"/>
        <v>0.01</v>
      </c>
      <c r="AL150" t="str">
        <f t="shared" si="326"/>
        <v/>
      </c>
      <c r="AM150" t="str">
        <f t="shared" si="327"/>
        <v/>
      </c>
      <c r="AN150" t="str">
        <f t="shared" si="328"/>
        <v/>
      </c>
      <c r="AO150" t="str">
        <f t="shared" si="329"/>
        <v/>
      </c>
      <c r="AP150" t="str">
        <f t="shared" si="330"/>
        <v/>
      </c>
      <c r="AQ150" t="str">
        <f t="shared" si="331"/>
        <v/>
      </c>
      <c r="AR150" t="str">
        <f t="shared" si="332"/>
        <v/>
      </c>
      <c r="AS150" t="str">
        <f t="shared" si="333"/>
        <v/>
      </c>
      <c r="AT150" t="str">
        <f t="shared" si="334"/>
        <v/>
      </c>
      <c r="AU150" t="str">
        <f t="shared" si="335"/>
        <v/>
      </c>
      <c r="AV150" t="str">
        <f t="shared" si="336"/>
        <v/>
      </c>
      <c r="AW150" t="str">
        <f t="shared" si="337"/>
        <v/>
      </c>
      <c r="AX150" t="str">
        <f t="shared" si="338"/>
        <v/>
      </c>
      <c r="AY150" t="str">
        <f t="shared" si="339"/>
        <v/>
      </c>
      <c r="AZ150" t="str">
        <f t="shared" si="340"/>
        <v/>
      </c>
      <c r="BA150" t="str">
        <f t="shared" si="341"/>
        <v/>
      </c>
      <c r="BB150" t="str">
        <f t="shared" si="342"/>
        <v/>
      </c>
      <c r="BC150" t="str">
        <f t="shared" si="343"/>
        <v/>
      </c>
      <c r="BD150" t="str">
        <f t="shared" si="344"/>
        <v/>
      </c>
      <c r="BE150" t="str">
        <f t="shared" si="345"/>
        <v/>
      </c>
      <c r="BF150" t="b">
        <f t="shared" si="346"/>
        <v>1</v>
      </c>
      <c r="BG150" t="b">
        <f t="shared" si="347"/>
        <v>0</v>
      </c>
      <c r="BH150" t="b">
        <f t="shared" si="348"/>
        <v>0</v>
      </c>
      <c r="BI150">
        <f t="shared" si="349"/>
        <v>0.01</v>
      </c>
      <c r="BJ150" t="str">
        <f t="shared" si="350"/>
        <v/>
      </c>
      <c r="BK150" t="str">
        <f t="shared" si="351"/>
        <v/>
      </c>
      <c r="BL150" t="str">
        <f t="shared" si="352"/>
        <v/>
      </c>
      <c r="BM150" t="str">
        <f t="shared" si="353"/>
        <v/>
      </c>
      <c r="BN150" t="str">
        <f t="shared" si="354"/>
        <v/>
      </c>
      <c r="BO150" t="str">
        <f t="shared" si="355"/>
        <v/>
      </c>
      <c r="BP150" t="str">
        <f t="shared" si="356"/>
        <v/>
      </c>
      <c r="BQ150" t="str">
        <f t="shared" si="357"/>
        <v/>
      </c>
      <c r="BR150" t="str">
        <f t="shared" si="358"/>
        <v/>
      </c>
      <c r="BS150" t="str">
        <f t="shared" si="359"/>
        <v/>
      </c>
      <c r="BT150" t="str">
        <f t="shared" si="360"/>
        <v/>
      </c>
      <c r="BU150" t="str">
        <f t="shared" si="361"/>
        <v/>
      </c>
      <c r="BV150" t="str">
        <f t="shared" si="362"/>
        <v/>
      </c>
      <c r="BW150" t="str">
        <f t="shared" si="363"/>
        <v/>
      </c>
      <c r="BX150" t="str">
        <f t="shared" si="364"/>
        <v/>
      </c>
      <c r="BY150" t="str">
        <f t="shared" si="365"/>
        <v/>
      </c>
      <c r="BZ150" t="str">
        <f t="shared" si="366"/>
        <v/>
      </c>
      <c r="CA150" t="str">
        <f t="shared" si="367"/>
        <v/>
      </c>
      <c r="CB150" t="str">
        <f t="shared" si="368"/>
        <v/>
      </c>
      <c r="CC150" t="str">
        <f t="shared" si="369"/>
        <v/>
      </c>
      <c r="CD150" t="str">
        <f t="shared" si="370"/>
        <v/>
      </c>
      <c r="CE150" t="str">
        <f t="shared" si="371"/>
        <v/>
      </c>
      <c r="CF150" t="str">
        <f t="shared" si="372"/>
        <v/>
      </c>
      <c r="CG150" t="str">
        <f t="shared" si="373"/>
        <v/>
      </c>
      <c r="CH150" t="str">
        <f t="shared" si="374"/>
        <v/>
      </c>
      <c r="CI150" t="str">
        <f t="shared" si="375"/>
        <v/>
      </c>
      <c r="CJ150" t="str">
        <f t="shared" si="376"/>
        <v/>
      </c>
      <c r="CK150" t="str">
        <f t="shared" si="377"/>
        <v/>
      </c>
      <c r="CL150" t="str">
        <f t="shared" si="378"/>
        <v/>
      </c>
      <c r="CM150" t="str">
        <f t="shared" si="379"/>
        <v/>
      </c>
      <c r="CN150" t="str">
        <f t="shared" si="380"/>
        <v/>
      </c>
      <c r="CO150" t="str">
        <f t="shared" si="381"/>
        <v/>
      </c>
      <c r="CP150" t="str">
        <f t="shared" si="382"/>
        <v/>
      </c>
      <c r="CQ150" t="str">
        <f t="shared" si="383"/>
        <v/>
      </c>
      <c r="CR150" t="str">
        <f t="shared" si="384"/>
        <v/>
      </c>
      <c r="CS150" t="str">
        <f t="shared" si="385"/>
        <v/>
      </c>
      <c r="CT150" t="str">
        <f t="shared" si="386"/>
        <v/>
      </c>
      <c r="CU150" t="str">
        <f t="shared" si="387"/>
        <v/>
      </c>
      <c r="CV150" t="str">
        <f t="shared" si="388"/>
        <v/>
      </c>
      <c r="CW150" t="str">
        <f t="shared" si="389"/>
        <v/>
      </c>
      <c r="CX150" t="str">
        <f t="shared" si="390"/>
        <v/>
      </c>
      <c r="CY150" t="str">
        <f t="shared" si="391"/>
        <v/>
      </c>
      <c r="CZ150" t="str">
        <f t="shared" si="392"/>
        <v/>
      </c>
      <c r="DA150" t="str">
        <f t="shared" si="393"/>
        <v/>
      </c>
      <c r="DB150" t="str">
        <f t="shared" si="394"/>
        <v/>
      </c>
      <c r="DC150" t="str">
        <f t="shared" si="395"/>
        <v/>
      </c>
      <c r="DD150" t="str">
        <f t="shared" si="396"/>
        <v/>
      </c>
      <c r="DE150" t="str">
        <f t="shared" si="397"/>
        <v/>
      </c>
      <c r="DF150" t="str">
        <f t="shared" si="398"/>
        <v/>
      </c>
      <c r="DG150" t="str">
        <f t="shared" si="399"/>
        <v/>
      </c>
      <c r="DH150" t="str">
        <f t="shared" si="400"/>
        <v/>
      </c>
      <c r="DI150" t="str">
        <f t="shared" si="401"/>
        <v/>
      </c>
      <c r="DJ150" t="str">
        <f t="shared" si="402"/>
        <v/>
      </c>
      <c r="DK150" t="str">
        <f t="shared" si="403"/>
        <v/>
      </c>
      <c r="DL150" t="str">
        <f t="shared" si="404"/>
        <v/>
      </c>
      <c r="DM150" t="str">
        <f t="shared" si="405"/>
        <v/>
      </c>
      <c r="DN150" t="str">
        <f t="shared" si="406"/>
        <v/>
      </c>
      <c r="DO150" t="str">
        <f t="shared" si="407"/>
        <v/>
      </c>
      <c r="DP150" t="str">
        <f t="shared" si="408"/>
        <v/>
      </c>
      <c r="DQ150" t="str">
        <f t="shared" si="409"/>
        <v/>
      </c>
      <c r="DR150" t="str">
        <f t="shared" si="410"/>
        <v/>
      </c>
      <c r="DS150" t="str">
        <f t="shared" si="411"/>
        <v/>
      </c>
      <c r="DT150" t="str">
        <f t="shared" si="412"/>
        <v/>
      </c>
      <c r="DU150" t="str">
        <f t="shared" si="413"/>
        <v/>
      </c>
      <c r="DV150" t="str">
        <f t="shared" si="414"/>
        <v/>
      </c>
      <c r="DW150" t="str">
        <f t="shared" si="415"/>
        <v/>
      </c>
      <c r="DX150" t="str">
        <f t="shared" si="416"/>
        <v/>
      </c>
      <c r="DY150" t="str">
        <f t="shared" si="417"/>
        <v/>
      </c>
      <c r="EA150" t="str">
        <f t="shared" si="418"/>
        <v/>
      </c>
      <c r="EB150" t="str">
        <f t="shared" si="419"/>
        <v/>
      </c>
      <c r="EC150" t="str">
        <f t="shared" si="420"/>
        <v/>
      </c>
      <c r="ED150" t="str">
        <f t="shared" si="421"/>
        <v/>
      </c>
      <c r="EE150" t="str">
        <f t="shared" si="422"/>
        <v/>
      </c>
      <c r="EF150" t="str">
        <f t="shared" si="423"/>
        <v/>
      </c>
      <c r="EG150" t="str">
        <f t="shared" si="424"/>
        <v/>
      </c>
      <c r="EH150" t="str">
        <f t="shared" si="425"/>
        <v/>
      </c>
      <c r="EI150" t="str">
        <f t="shared" si="426"/>
        <v/>
      </c>
      <c r="EJ150" t="str">
        <f t="shared" si="427"/>
        <v/>
      </c>
      <c r="EK150" t="str">
        <f t="shared" si="428"/>
        <v/>
      </c>
      <c r="EL150" t="str">
        <f t="shared" si="429"/>
        <v/>
      </c>
      <c r="EM150" t="str">
        <f t="shared" si="430"/>
        <v/>
      </c>
      <c r="EN150" t="str">
        <f t="shared" si="431"/>
        <v/>
      </c>
      <c r="EO150" t="str">
        <f t="shared" si="432"/>
        <v/>
      </c>
      <c r="EP150" t="str">
        <f t="shared" si="433"/>
        <v/>
      </c>
      <c r="ER150" t="str">
        <f t="shared" si="434"/>
        <v>25A-001.07.09.05.01.A.02VGM - Effect 3</v>
      </c>
      <c r="ES150" t="s">
        <v>10766</v>
      </c>
      <c r="ET150" t="b">
        <v>1</v>
      </c>
      <c r="EU150" t="s">
        <v>79</v>
      </c>
      <c r="EV150" t="b">
        <v>0</v>
      </c>
      <c r="EW150" t="b">
        <v>0</v>
      </c>
      <c r="EX150">
        <v>0.1</v>
      </c>
      <c r="EZ150">
        <v>0</v>
      </c>
      <c r="FA150">
        <v>0</v>
      </c>
      <c r="FC150">
        <v>225</v>
      </c>
      <c r="FD150">
        <v>5</v>
      </c>
      <c r="FF150">
        <v>0</v>
      </c>
      <c r="FG150">
        <v>0</v>
      </c>
      <c r="FI150">
        <v>0</v>
      </c>
      <c r="FJ150">
        <v>0</v>
      </c>
      <c r="FL150">
        <v>3.8317000000000001</v>
      </c>
      <c r="FM150">
        <v>0.36320000000000002</v>
      </c>
      <c r="FO150" t="s">
        <v>8886</v>
      </c>
    </row>
    <row r="151" spans="1:171" x14ac:dyDescent="0.25">
      <c r="A151" t="s">
        <v>7030</v>
      </c>
      <c r="B151" t="str">
        <f t="shared" si="290"/>
        <v/>
      </c>
      <c r="C151" t="str">
        <f t="shared" si="291"/>
        <v/>
      </c>
      <c r="D151" t="str">
        <f t="shared" si="292"/>
        <v/>
      </c>
      <c r="E151" t="str">
        <f t="shared" si="293"/>
        <v/>
      </c>
      <c r="F151" t="str">
        <f t="shared" si="294"/>
        <v/>
      </c>
      <c r="G151" t="str">
        <f t="shared" si="295"/>
        <v/>
      </c>
      <c r="H151" t="str">
        <f t="shared" si="296"/>
        <v/>
      </c>
      <c r="I151" t="str">
        <f t="shared" si="297"/>
        <v/>
      </c>
      <c r="J151" t="str">
        <f t="shared" si="298"/>
        <v/>
      </c>
      <c r="K151" t="str">
        <f t="shared" si="299"/>
        <v/>
      </c>
      <c r="L151" t="str">
        <f t="shared" si="300"/>
        <v/>
      </c>
      <c r="M151" t="str">
        <f t="shared" si="301"/>
        <v/>
      </c>
      <c r="N151" t="str">
        <f t="shared" si="302"/>
        <v/>
      </c>
      <c r="O151" t="str">
        <f t="shared" si="303"/>
        <v/>
      </c>
      <c r="P151" t="str">
        <f t="shared" si="304"/>
        <v/>
      </c>
      <c r="Q151" t="str">
        <f t="shared" si="305"/>
        <v/>
      </c>
      <c r="R151" t="str">
        <f t="shared" si="306"/>
        <v/>
      </c>
      <c r="S151" t="str">
        <f t="shared" si="307"/>
        <v/>
      </c>
      <c r="T151" t="str">
        <f t="shared" si="308"/>
        <v/>
      </c>
      <c r="U151" t="str">
        <f t="shared" si="309"/>
        <v/>
      </c>
      <c r="V151" t="str">
        <f t="shared" si="310"/>
        <v/>
      </c>
      <c r="W151" t="str">
        <f t="shared" si="311"/>
        <v/>
      </c>
      <c r="X151" t="str">
        <f t="shared" si="312"/>
        <v/>
      </c>
      <c r="Y151" t="str">
        <f t="shared" si="313"/>
        <v/>
      </c>
      <c r="Z151" t="str">
        <f t="shared" si="314"/>
        <v/>
      </c>
      <c r="AA151" t="str">
        <f t="shared" si="315"/>
        <v/>
      </c>
      <c r="AB151" t="str">
        <f t="shared" si="316"/>
        <v/>
      </c>
      <c r="AC151" t="str">
        <f t="shared" si="317"/>
        <v/>
      </c>
      <c r="AD151" t="str">
        <f t="shared" si="318"/>
        <v/>
      </c>
      <c r="AE151" t="str">
        <f t="shared" si="319"/>
        <v/>
      </c>
      <c r="AF151" t="str">
        <f t="shared" si="320"/>
        <v/>
      </c>
      <c r="AG151" t="str">
        <f t="shared" si="321"/>
        <v/>
      </c>
      <c r="AH151" t="b">
        <f t="shared" si="322"/>
        <v>1</v>
      </c>
      <c r="AI151" t="b">
        <f t="shared" si="323"/>
        <v>0</v>
      </c>
      <c r="AJ151" t="b">
        <f t="shared" si="324"/>
        <v>1</v>
      </c>
      <c r="AK151">
        <f t="shared" si="325"/>
        <v>0.01</v>
      </c>
      <c r="AL151" t="str">
        <f t="shared" si="326"/>
        <v/>
      </c>
      <c r="AM151" t="str">
        <f t="shared" si="327"/>
        <v/>
      </c>
      <c r="AN151" t="str">
        <f t="shared" si="328"/>
        <v/>
      </c>
      <c r="AO151" t="str">
        <f t="shared" si="329"/>
        <v/>
      </c>
      <c r="AP151" t="str">
        <f t="shared" si="330"/>
        <v/>
      </c>
      <c r="AQ151" t="str">
        <f t="shared" si="331"/>
        <v/>
      </c>
      <c r="AR151" t="str">
        <f t="shared" si="332"/>
        <v/>
      </c>
      <c r="AS151" t="str">
        <f t="shared" si="333"/>
        <v/>
      </c>
      <c r="AT151" t="str">
        <f t="shared" si="334"/>
        <v/>
      </c>
      <c r="AU151" t="str">
        <f t="shared" si="335"/>
        <v/>
      </c>
      <c r="AV151" t="str">
        <f t="shared" si="336"/>
        <v/>
      </c>
      <c r="AW151" t="str">
        <f t="shared" si="337"/>
        <v/>
      </c>
      <c r="AX151" t="str">
        <f t="shared" si="338"/>
        <v/>
      </c>
      <c r="AY151" t="str">
        <f t="shared" si="339"/>
        <v/>
      </c>
      <c r="AZ151" t="str">
        <f t="shared" si="340"/>
        <v/>
      </c>
      <c r="BA151" t="str">
        <f t="shared" si="341"/>
        <v/>
      </c>
      <c r="BB151" t="str">
        <f t="shared" si="342"/>
        <v/>
      </c>
      <c r="BC151" t="str">
        <f t="shared" si="343"/>
        <v/>
      </c>
      <c r="BD151" t="str">
        <f t="shared" si="344"/>
        <v/>
      </c>
      <c r="BE151" t="str">
        <f t="shared" si="345"/>
        <v/>
      </c>
      <c r="BF151" t="b">
        <f t="shared" si="346"/>
        <v>1</v>
      </c>
      <c r="BG151" t="b">
        <f t="shared" si="347"/>
        <v>0</v>
      </c>
      <c r="BH151" t="b">
        <f t="shared" si="348"/>
        <v>0</v>
      </c>
      <c r="BI151">
        <f t="shared" si="349"/>
        <v>0.01</v>
      </c>
      <c r="BJ151" t="str">
        <f t="shared" si="350"/>
        <v/>
      </c>
      <c r="BK151" t="str">
        <f t="shared" si="351"/>
        <v/>
      </c>
      <c r="BL151" t="str">
        <f t="shared" si="352"/>
        <v/>
      </c>
      <c r="BM151" t="str">
        <f t="shared" si="353"/>
        <v/>
      </c>
      <c r="BN151" t="str">
        <f t="shared" si="354"/>
        <v/>
      </c>
      <c r="BO151" t="str">
        <f t="shared" si="355"/>
        <v/>
      </c>
      <c r="BP151" t="str">
        <f t="shared" si="356"/>
        <v/>
      </c>
      <c r="BQ151" t="str">
        <f t="shared" si="357"/>
        <v/>
      </c>
      <c r="BR151" t="str">
        <f t="shared" si="358"/>
        <v/>
      </c>
      <c r="BS151" t="str">
        <f t="shared" si="359"/>
        <v/>
      </c>
      <c r="BT151" t="str">
        <f t="shared" si="360"/>
        <v/>
      </c>
      <c r="BU151" t="str">
        <f t="shared" si="361"/>
        <v/>
      </c>
      <c r="BV151" t="str">
        <f t="shared" si="362"/>
        <v/>
      </c>
      <c r="BW151" t="str">
        <f t="shared" si="363"/>
        <v/>
      </c>
      <c r="BX151" t="str">
        <f t="shared" si="364"/>
        <v/>
      </c>
      <c r="BY151" t="str">
        <f t="shared" si="365"/>
        <v/>
      </c>
      <c r="BZ151" t="str">
        <f t="shared" si="366"/>
        <v/>
      </c>
      <c r="CA151" t="str">
        <f t="shared" si="367"/>
        <v/>
      </c>
      <c r="CB151" t="str">
        <f t="shared" si="368"/>
        <v/>
      </c>
      <c r="CC151" t="str">
        <f t="shared" si="369"/>
        <v/>
      </c>
      <c r="CD151" t="str">
        <f t="shared" si="370"/>
        <v/>
      </c>
      <c r="CE151" t="str">
        <f t="shared" si="371"/>
        <v/>
      </c>
      <c r="CF151" t="str">
        <f t="shared" si="372"/>
        <v/>
      </c>
      <c r="CG151" t="str">
        <f t="shared" si="373"/>
        <v/>
      </c>
      <c r="CH151" t="str">
        <f t="shared" si="374"/>
        <v/>
      </c>
      <c r="CI151" t="str">
        <f t="shared" si="375"/>
        <v/>
      </c>
      <c r="CJ151" t="str">
        <f t="shared" si="376"/>
        <v/>
      </c>
      <c r="CK151" t="str">
        <f t="shared" si="377"/>
        <v/>
      </c>
      <c r="CL151" t="str">
        <f t="shared" si="378"/>
        <v/>
      </c>
      <c r="CM151" t="str">
        <f t="shared" si="379"/>
        <v/>
      </c>
      <c r="CN151" t="str">
        <f t="shared" si="380"/>
        <v/>
      </c>
      <c r="CO151" t="str">
        <f t="shared" si="381"/>
        <v/>
      </c>
      <c r="CP151" t="str">
        <f t="shared" si="382"/>
        <v/>
      </c>
      <c r="CQ151" t="str">
        <f t="shared" si="383"/>
        <v/>
      </c>
      <c r="CR151" t="str">
        <f t="shared" si="384"/>
        <v/>
      </c>
      <c r="CS151" t="str">
        <f t="shared" si="385"/>
        <v/>
      </c>
      <c r="CT151" t="str">
        <f t="shared" si="386"/>
        <v/>
      </c>
      <c r="CU151" t="str">
        <f t="shared" si="387"/>
        <v/>
      </c>
      <c r="CV151" t="str">
        <f t="shared" si="388"/>
        <v/>
      </c>
      <c r="CW151" t="str">
        <f t="shared" si="389"/>
        <v/>
      </c>
      <c r="CX151" t="str">
        <f t="shared" si="390"/>
        <v/>
      </c>
      <c r="CY151" t="str">
        <f t="shared" si="391"/>
        <v/>
      </c>
      <c r="CZ151" t="str">
        <f t="shared" si="392"/>
        <v/>
      </c>
      <c r="DA151" t="str">
        <f t="shared" si="393"/>
        <v/>
      </c>
      <c r="DB151" t="str">
        <f t="shared" si="394"/>
        <v/>
      </c>
      <c r="DC151" t="str">
        <f t="shared" si="395"/>
        <v/>
      </c>
      <c r="DD151" t="str">
        <f t="shared" si="396"/>
        <v/>
      </c>
      <c r="DE151" t="str">
        <f t="shared" si="397"/>
        <v/>
      </c>
      <c r="DF151" t="str">
        <f t="shared" si="398"/>
        <v/>
      </c>
      <c r="DG151" t="str">
        <f t="shared" si="399"/>
        <v/>
      </c>
      <c r="DH151" t="str">
        <f t="shared" si="400"/>
        <v/>
      </c>
      <c r="DI151" t="str">
        <f t="shared" si="401"/>
        <v/>
      </c>
      <c r="DJ151" t="str">
        <f t="shared" si="402"/>
        <v/>
      </c>
      <c r="DK151" t="str">
        <f t="shared" si="403"/>
        <v/>
      </c>
      <c r="DL151" t="str">
        <f t="shared" si="404"/>
        <v/>
      </c>
      <c r="DM151" t="str">
        <f t="shared" si="405"/>
        <v/>
      </c>
      <c r="DN151" t="str">
        <f t="shared" si="406"/>
        <v/>
      </c>
      <c r="DO151" t="str">
        <f t="shared" si="407"/>
        <v/>
      </c>
      <c r="DP151" t="str">
        <f t="shared" si="408"/>
        <v/>
      </c>
      <c r="DQ151" t="str">
        <f t="shared" si="409"/>
        <v/>
      </c>
      <c r="DR151" t="str">
        <f t="shared" si="410"/>
        <v/>
      </c>
      <c r="DS151" t="str">
        <f t="shared" si="411"/>
        <v/>
      </c>
      <c r="DT151" t="str">
        <f t="shared" si="412"/>
        <v/>
      </c>
      <c r="DU151" t="str">
        <f t="shared" si="413"/>
        <v/>
      </c>
      <c r="DV151" t="str">
        <f t="shared" si="414"/>
        <v/>
      </c>
      <c r="DW151" t="str">
        <f t="shared" si="415"/>
        <v/>
      </c>
      <c r="DX151" t="str">
        <f t="shared" si="416"/>
        <v/>
      </c>
      <c r="DY151" t="str">
        <f t="shared" si="417"/>
        <v/>
      </c>
      <c r="EA151" t="str">
        <f t="shared" si="418"/>
        <v/>
      </c>
      <c r="EB151" t="str">
        <f t="shared" si="419"/>
        <v/>
      </c>
      <c r="EC151" t="str">
        <f t="shared" si="420"/>
        <v/>
      </c>
      <c r="ED151" t="str">
        <f t="shared" si="421"/>
        <v/>
      </c>
      <c r="EE151" t="str">
        <f t="shared" si="422"/>
        <v/>
      </c>
      <c r="EF151" t="str">
        <f t="shared" si="423"/>
        <v/>
      </c>
      <c r="EG151" t="str">
        <f t="shared" si="424"/>
        <v/>
      </c>
      <c r="EH151" t="str">
        <f t="shared" si="425"/>
        <v/>
      </c>
      <c r="EI151" t="str">
        <f t="shared" si="426"/>
        <v/>
      </c>
      <c r="EJ151" t="str">
        <f t="shared" si="427"/>
        <v/>
      </c>
      <c r="EK151" t="str">
        <f t="shared" si="428"/>
        <v/>
      </c>
      <c r="EL151" t="str">
        <f t="shared" si="429"/>
        <v/>
      </c>
      <c r="EM151" t="str">
        <f t="shared" si="430"/>
        <v/>
      </c>
      <c r="EN151" t="str">
        <f t="shared" si="431"/>
        <v/>
      </c>
      <c r="EO151" t="str">
        <f t="shared" si="432"/>
        <v/>
      </c>
      <c r="EP151" t="str">
        <f t="shared" si="433"/>
        <v/>
      </c>
      <c r="ER151" t="str">
        <f t="shared" si="434"/>
        <v>25A-001.07.09.05.01.A.02Spuien 0-20% functieverlies</v>
      </c>
      <c r="ES151" t="s">
        <v>10766</v>
      </c>
      <c r="ET151" t="b">
        <v>1</v>
      </c>
      <c r="EU151" t="s">
        <v>89</v>
      </c>
      <c r="EV151" t="b">
        <v>0</v>
      </c>
      <c r="EW151" t="b">
        <v>1</v>
      </c>
      <c r="EX151">
        <v>1</v>
      </c>
      <c r="EZ151">
        <v>0</v>
      </c>
      <c r="FA151">
        <v>0</v>
      </c>
      <c r="FC151">
        <v>225</v>
      </c>
      <c r="FD151">
        <v>4</v>
      </c>
      <c r="FF151">
        <v>0</v>
      </c>
      <c r="FG151">
        <v>0</v>
      </c>
      <c r="FI151">
        <v>0</v>
      </c>
      <c r="FJ151">
        <v>0</v>
      </c>
      <c r="FL151">
        <v>2.0526</v>
      </c>
      <c r="FM151">
        <v>0.26240000000000002</v>
      </c>
      <c r="FO151" t="s">
        <v>89</v>
      </c>
    </row>
    <row r="152" spans="1:171" x14ac:dyDescent="0.25">
      <c r="A152" t="s">
        <v>7028</v>
      </c>
      <c r="B152" t="str">
        <f t="shared" si="290"/>
        <v/>
      </c>
      <c r="C152" t="str">
        <f t="shared" si="291"/>
        <v/>
      </c>
      <c r="D152" t="str">
        <f t="shared" si="292"/>
        <v/>
      </c>
      <c r="E152" t="str">
        <f t="shared" si="293"/>
        <v/>
      </c>
      <c r="F152" t="str">
        <f t="shared" si="294"/>
        <v/>
      </c>
      <c r="G152" t="str">
        <f t="shared" si="295"/>
        <v/>
      </c>
      <c r="H152" t="str">
        <f t="shared" si="296"/>
        <v/>
      </c>
      <c r="I152" t="str">
        <f t="shared" si="297"/>
        <v/>
      </c>
      <c r="J152" t="str">
        <f t="shared" si="298"/>
        <v/>
      </c>
      <c r="K152" t="str">
        <f t="shared" si="299"/>
        <v/>
      </c>
      <c r="L152" t="str">
        <f t="shared" si="300"/>
        <v/>
      </c>
      <c r="M152" t="str">
        <f t="shared" si="301"/>
        <v/>
      </c>
      <c r="N152" t="str">
        <f t="shared" si="302"/>
        <v/>
      </c>
      <c r="O152" t="str">
        <f t="shared" si="303"/>
        <v/>
      </c>
      <c r="P152" t="str">
        <f t="shared" si="304"/>
        <v/>
      </c>
      <c r="Q152" t="str">
        <f t="shared" si="305"/>
        <v/>
      </c>
      <c r="R152" t="str">
        <f t="shared" si="306"/>
        <v/>
      </c>
      <c r="S152" t="str">
        <f t="shared" si="307"/>
        <v/>
      </c>
      <c r="T152" t="str">
        <f t="shared" si="308"/>
        <v/>
      </c>
      <c r="U152" t="str">
        <f t="shared" si="309"/>
        <v/>
      </c>
      <c r="V152" t="str">
        <f t="shared" si="310"/>
        <v/>
      </c>
      <c r="W152" t="str">
        <f t="shared" si="311"/>
        <v/>
      </c>
      <c r="X152" t="str">
        <f t="shared" si="312"/>
        <v/>
      </c>
      <c r="Y152" t="str">
        <f t="shared" si="313"/>
        <v/>
      </c>
      <c r="Z152" t="b">
        <f t="shared" si="314"/>
        <v>1</v>
      </c>
      <c r="AA152" t="b">
        <f t="shared" si="315"/>
        <v>0</v>
      </c>
      <c r="AB152" t="b">
        <f t="shared" si="316"/>
        <v>1</v>
      </c>
      <c r="AC152">
        <f t="shared" si="317"/>
        <v>0.01</v>
      </c>
      <c r="AD152" t="str">
        <f t="shared" si="318"/>
        <v/>
      </c>
      <c r="AE152" t="str">
        <f t="shared" si="319"/>
        <v/>
      </c>
      <c r="AF152" t="str">
        <f t="shared" si="320"/>
        <v/>
      </c>
      <c r="AG152" t="str">
        <f t="shared" si="321"/>
        <v/>
      </c>
      <c r="AH152" t="str">
        <f t="shared" si="322"/>
        <v/>
      </c>
      <c r="AI152" t="str">
        <f t="shared" si="323"/>
        <v/>
      </c>
      <c r="AJ152" t="str">
        <f t="shared" si="324"/>
        <v/>
      </c>
      <c r="AK152" t="str">
        <f t="shared" si="325"/>
        <v/>
      </c>
      <c r="AL152" t="str">
        <f t="shared" si="326"/>
        <v/>
      </c>
      <c r="AM152" t="str">
        <f t="shared" si="327"/>
        <v/>
      </c>
      <c r="AN152" t="str">
        <f t="shared" si="328"/>
        <v/>
      </c>
      <c r="AO152" t="str">
        <f t="shared" si="329"/>
        <v/>
      </c>
      <c r="AP152" t="str">
        <f t="shared" si="330"/>
        <v/>
      </c>
      <c r="AQ152" t="str">
        <f t="shared" si="331"/>
        <v/>
      </c>
      <c r="AR152" t="str">
        <f t="shared" si="332"/>
        <v/>
      </c>
      <c r="AS152" t="str">
        <f t="shared" si="333"/>
        <v/>
      </c>
      <c r="AT152" t="str">
        <f t="shared" si="334"/>
        <v/>
      </c>
      <c r="AU152" t="str">
        <f t="shared" si="335"/>
        <v/>
      </c>
      <c r="AV152" t="str">
        <f t="shared" si="336"/>
        <v/>
      </c>
      <c r="AW152" t="str">
        <f t="shared" si="337"/>
        <v/>
      </c>
      <c r="AX152" t="str">
        <f t="shared" si="338"/>
        <v/>
      </c>
      <c r="AY152" t="str">
        <f t="shared" si="339"/>
        <v/>
      </c>
      <c r="AZ152" t="str">
        <f t="shared" si="340"/>
        <v/>
      </c>
      <c r="BA152" t="str">
        <f t="shared" si="341"/>
        <v/>
      </c>
      <c r="BB152" t="str">
        <f t="shared" si="342"/>
        <v/>
      </c>
      <c r="BC152" t="str">
        <f t="shared" si="343"/>
        <v/>
      </c>
      <c r="BD152" t="str">
        <f t="shared" si="344"/>
        <v/>
      </c>
      <c r="BE152" t="str">
        <f t="shared" si="345"/>
        <v/>
      </c>
      <c r="BF152" t="b">
        <f t="shared" si="346"/>
        <v>1</v>
      </c>
      <c r="BG152" t="b">
        <f t="shared" si="347"/>
        <v>0</v>
      </c>
      <c r="BH152" t="b">
        <f t="shared" si="348"/>
        <v>0</v>
      </c>
      <c r="BI152">
        <f t="shared" si="349"/>
        <v>0.01</v>
      </c>
      <c r="BJ152" t="str">
        <f t="shared" si="350"/>
        <v/>
      </c>
      <c r="BK152" t="str">
        <f t="shared" si="351"/>
        <v/>
      </c>
      <c r="BL152" t="str">
        <f t="shared" si="352"/>
        <v/>
      </c>
      <c r="BM152" t="str">
        <f t="shared" si="353"/>
        <v/>
      </c>
      <c r="BN152" t="str">
        <f t="shared" si="354"/>
        <v/>
      </c>
      <c r="BO152" t="str">
        <f t="shared" si="355"/>
        <v/>
      </c>
      <c r="BP152" t="str">
        <f t="shared" si="356"/>
        <v/>
      </c>
      <c r="BQ152" t="str">
        <f t="shared" si="357"/>
        <v/>
      </c>
      <c r="BR152" t="str">
        <f t="shared" si="358"/>
        <v/>
      </c>
      <c r="BS152" t="str">
        <f t="shared" si="359"/>
        <v/>
      </c>
      <c r="BT152" t="str">
        <f t="shared" si="360"/>
        <v/>
      </c>
      <c r="BU152" t="str">
        <f t="shared" si="361"/>
        <v/>
      </c>
      <c r="BV152" t="str">
        <f t="shared" si="362"/>
        <v/>
      </c>
      <c r="BW152" t="str">
        <f t="shared" si="363"/>
        <v/>
      </c>
      <c r="BX152" t="str">
        <f t="shared" si="364"/>
        <v/>
      </c>
      <c r="BY152" t="str">
        <f t="shared" si="365"/>
        <v/>
      </c>
      <c r="BZ152" t="str">
        <f t="shared" si="366"/>
        <v/>
      </c>
      <c r="CA152" t="str">
        <f t="shared" si="367"/>
        <v/>
      </c>
      <c r="CB152" t="str">
        <f t="shared" si="368"/>
        <v/>
      </c>
      <c r="CC152" t="str">
        <f t="shared" si="369"/>
        <v/>
      </c>
      <c r="CD152" t="str">
        <f t="shared" si="370"/>
        <v/>
      </c>
      <c r="CE152" t="str">
        <f t="shared" si="371"/>
        <v/>
      </c>
      <c r="CF152" t="str">
        <f t="shared" si="372"/>
        <v/>
      </c>
      <c r="CG152" t="str">
        <f t="shared" si="373"/>
        <v/>
      </c>
      <c r="CH152" t="str">
        <f t="shared" si="374"/>
        <v/>
      </c>
      <c r="CI152" t="str">
        <f t="shared" si="375"/>
        <v/>
      </c>
      <c r="CJ152" t="str">
        <f t="shared" si="376"/>
        <v/>
      </c>
      <c r="CK152" t="str">
        <f t="shared" si="377"/>
        <v/>
      </c>
      <c r="CL152" t="str">
        <f t="shared" si="378"/>
        <v/>
      </c>
      <c r="CM152" t="str">
        <f t="shared" si="379"/>
        <v/>
      </c>
      <c r="CN152" t="str">
        <f t="shared" si="380"/>
        <v/>
      </c>
      <c r="CO152" t="str">
        <f t="shared" si="381"/>
        <v/>
      </c>
      <c r="CP152" t="str">
        <f t="shared" si="382"/>
        <v/>
      </c>
      <c r="CQ152" t="str">
        <f t="shared" si="383"/>
        <v/>
      </c>
      <c r="CR152" t="str">
        <f t="shared" si="384"/>
        <v/>
      </c>
      <c r="CS152" t="str">
        <f t="shared" si="385"/>
        <v/>
      </c>
      <c r="CT152" t="str">
        <f t="shared" si="386"/>
        <v/>
      </c>
      <c r="CU152" t="str">
        <f t="shared" si="387"/>
        <v/>
      </c>
      <c r="CV152" t="str">
        <f t="shared" si="388"/>
        <v/>
      </c>
      <c r="CW152" t="str">
        <f t="shared" si="389"/>
        <v/>
      </c>
      <c r="CX152" t="str">
        <f t="shared" si="390"/>
        <v/>
      </c>
      <c r="CY152" t="str">
        <f t="shared" si="391"/>
        <v/>
      </c>
      <c r="CZ152" t="str">
        <f t="shared" si="392"/>
        <v/>
      </c>
      <c r="DA152" t="str">
        <f t="shared" si="393"/>
        <v/>
      </c>
      <c r="DB152" t="str">
        <f t="shared" si="394"/>
        <v/>
      </c>
      <c r="DC152" t="str">
        <f t="shared" si="395"/>
        <v/>
      </c>
      <c r="DD152" t="str">
        <f t="shared" si="396"/>
        <v/>
      </c>
      <c r="DE152" t="str">
        <f t="shared" si="397"/>
        <v/>
      </c>
      <c r="DF152" t="str">
        <f t="shared" si="398"/>
        <v/>
      </c>
      <c r="DG152" t="str">
        <f t="shared" si="399"/>
        <v/>
      </c>
      <c r="DH152" t="str">
        <f t="shared" si="400"/>
        <v/>
      </c>
      <c r="DI152" t="str">
        <f t="shared" si="401"/>
        <v/>
      </c>
      <c r="DJ152" t="str">
        <f t="shared" si="402"/>
        <v/>
      </c>
      <c r="DK152" t="str">
        <f t="shared" si="403"/>
        <v/>
      </c>
      <c r="DL152" t="str">
        <f t="shared" si="404"/>
        <v/>
      </c>
      <c r="DM152" t="str">
        <f t="shared" si="405"/>
        <v/>
      </c>
      <c r="DN152" t="str">
        <f t="shared" si="406"/>
        <v/>
      </c>
      <c r="DO152" t="str">
        <f t="shared" si="407"/>
        <v/>
      </c>
      <c r="DP152" t="str">
        <f t="shared" si="408"/>
        <v/>
      </c>
      <c r="DQ152" t="str">
        <f t="shared" si="409"/>
        <v/>
      </c>
      <c r="DR152" t="str">
        <f t="shared" si="410"/>
        <v/>
      </c>
      <c r="DS152" t="str">
        <f t="shared" si="411"/>
        <v/>
      </c>
      <c r="DT152" t="str">
        <f t="shared" si="412"/>
        <v/>
      </c>
      <c r="DU152" t="str">
        <f t="shared" si="413"/>
        <v/>
      </c>
      <c r="DV152" t="str">
        <f t="shared" si="414"/>
        <v/>
      </c>
      <c r="DW152" t="str">
        <f t="shared" si="415"/>
        <v/>
      </c>
      <c r="DX152" t="str">
        <f t="shared" si="416"/>
        <v/>
      </c>
      <c r="DY152" t="str">
        <f t="shared" si="417"/>
        <v/>
      </c>
      <c r="EA152" t="str">
        <f t="shared" si="418"/>
        <v/>
      </c>
      <c r="EB152" t="str">
        <f t="shared" si="419"/>
        <v/>
      </c>
      <c r="EC152" t="str">
        <f t="shared" si="420"/>
        <v/>
      </c>
      <c r="ED152" t="str">
        <f t="shared" si="421"/>
        <v/>
      </c>
      <c r="EE152" t="str">
        <f t="shared" si="422"/>
        <v/>
      </c>
      <c r="EF152" t="str">
        <f t="shared" si="423"/>
        <v/>
      </c>
      <c r="EG152" t="str">
        <f t="shared" si="424"/>
        <v/>
      </c>
      <c r="EH152" t="str">
        <f t="shared" si="425"/>
        <v/>
      </c>
      <c r="EI152" t="str">
        <f t="shared" si="426"/>
        <v/>
      </c>
      <c r="EJ152" t="str">
        <f t="shared" si="427"/>
        <v/>
      </c>
      <c r="EK152" t="str">
        <f t="shared" si="428"/>
        <v/>
      </c>
      <c r="EL152" t="str">
        <f t="shared" si="429"/>
        <v/>
      </c>
      <c r="EM152" t="str">
        <f t="shared" si="430"/>
        <v/>
      </c>
      <c r="EN152" t="str">
        <f t="shared" si="431"/>
        <v/>
      </c>
      <c r="EO152" t="str">
        <f t="shared" si="432"/>
        <v/>
      </c>
      <c r="EP152" t="str">
        <f t="shared" si="433"/>
        <v/>
      </c>
      <c r="ER152" t="str">
        <f t="shared" si="434"/>
        <v>25A-001.07.09.05.01.A.03VGM - Effect 3</v>
      </c>
      <c r="ES152" t="s">
        <v>10789</v>
      </c>
      <c r="ET152" t="b">
        <v>1</v>
      </c>
      <c r="EU152" t="s">
        <v>79</v>
      </c>
      <c r="EV152" t="b">
        <v>0</v>
      </c>
      <c r="EW152" t="b">
        <v>0</v>
      </c>
      <c r="EX152">
        <v>0.1</v>
      </c>
      <c r="EZ152">
        <v>0</v>
      </c>
      <c r="FA152">
        <v>0</v>
      </c>
      <c r="FC152">
        <v>225</v>
      </c>
      <c r="FD152">
        <v>10</v>
      </c>
      <c r="FF152">
        <v>0</v>
      </c>
      <c r="FG152">
        <v>0</v>
      </c>
      <c r="FI152">
        <v>0</v>
      </c>
      <c r="FJ152">
        <v>0</v>
      </c>
      <c r="FL152">
        <v>6.8070000000000004</v>
      </c>
      <c r="FM152">
        <v>0.2898</v>
      </c>
      <c r="FO152" t="s">
        <v>8886</v>
      </c>
    </row>
    <row r="153" spans="1:171" x14ac:dyDescent="0.25">
      <c r="A153" t="s">
        <v>7029</v>
      </c>
      <c r="B153" t="str">
        <f t="shared" si="290"/>
        <v/>
      </c>
      <c r="C153" t="str">
        <f t="shared" si="291"/>
        <v/>
      </c>
      <c r="D153" t="str">
        <f t="shared" si="292"/>
        <v/>
      </c>
      <c r="E153" t="str">
        <f t="shared" si="293"/>
        <v/>
      </c>
      <c r="F153" t="str">
        <f t="shared" si="294"/>
        <v/>
      </c>
      <c r="G153" t="str">
        <f t="shared" si="295"/>
        <v/>
      </c>
      <c r="H153" t="str">
        <f t="shared" si="296"/>
        <v/>
      </c>
      <c r="I153" t="str">
        <f t="shared" si="297"/>
        <v/>
      </c>
      <c r="J153" t="str">
        <f t="shared" si="298"/>
        <v/>
      </c>
      <c r="K153" t="str">
        <f t="shared" si="299"/>
        <v/>
      </c>
      <c r="L153" t="str">
        <f t="shared" si="300"/>
        <v/>
      </c>
      <c r="M153" t="str">
        <f t="shared" si="301"/>
        <v/>
      </c>
      <c r="N153" t="str">
        <f t="shared" si="302"/>
        <v/>
      </c>
      <c r="O153" t="str">
        <f t="shared" si="303"/>
        <v/>
      </c>
      <c r="P153" t="str">
        <f t="shared" si="304"/>
        <v/>
      </c>
      <c r="Q153" t="str">
        <f t="shared" si="305"/>
        <v/>
      </c>
      <c r="R153" t="str">
        <f t="shared" si="306"/>
        <v/>
      </c>
      <c r="S153" t="str">
        <f t="shared" si="307"/>
        <v/>
      </c>
      <c r="T153" t="str">
        <f t="shared" si="308"/>
        <v/>
      </c>
      <c r="U153" t="str">
        <f t="shared" si="309"/>
        <v/>
      </c>
      <c r="V153" t="str">
        <f t="shared" si="310"/>
        <v/>
      </c>
      <c r="W153" t="str">
        <f t="shared" si="311"/>
        <v/>
      </c>
      <c r="X153" t="str">
        <f t="shared" si="312"/>
        <v/>
      </c>
      <c r="Y153" t="str">
        <f t="shared" si="313"/>
        <v/>
      </c>
      <c r="Z153" t="b">
        <f t="shared" si="314"/>
        <v>1</v>
      </c>
      <c r="AA153" t="b">
        <f t="shared" si="315"/>
        <v>0</v>
      </c>
      <c r="AB153" t="b">
        <f t="shared" si="316"/>
        <v>1</v>
      </c>
      <c r="AC153">
        <f t="shared" si="317"/>
        <v>0.01</v>
      </c>
      <c r="AD153" t="str">
        <f t="shared" si="318"/>
        <v/>
      </c>
      <c r="AE153" t="str">
        <f t="shared" si="319"/>
        <v/>
      </c>
      <c r="AF153" t="str">
        <f t="shared" si="320"/>
        <v/>
      </c>
      <c r="AG153" t="str">
        <f t="shared" si="321"/>
        <v/>
      </c>
      <c r="AH153" t="str">
        <f t="shared" si="322"/>
        <v/>
      </c>
      <c r="AI153" t="str">
        <f t="shared" si="323"/>
        <v/>
      </c>
      <c r="AJ153" t="str">
        <f t="shared" si="324"/>
        <v/>
      </c>
      <c r="AK153" t="str">
        <f t="shared" si="325"/>
        <v/>
      </c>
      <c r="AL153" t="str">
        <f t="shared" si="326"/>
        <v/>
      </c>
      <c r="AM153" t="str">
        <f t="shared" si="327"/>
        <v/>
      </c>
      <c r="AN153" t="str">
        <f t="shared" si="328"/>
        <v/>
      </c>
      <c r="AO153" t="str">
        <f t="shared" si="329"/>
        <v/>
      </c>
      <c r="AP153" t="str">
        <f t="shared" si="330"/>
        <v/>
      </c>
      <c r="AQ153" t="str">
        <f t="shared" si="331"/>
        <v/>
      </c>
      <c r="AR153" t="str">
        <f t="shared" si="332"/>
        <v/>
      </c>
      <c r="AS153" t="str">
        <f t="shared" si="333"/>
        <v/>
      </c>
      <c r="AT153" t="str">
        <f t="shared" si="334"/>
        <v/>
      </c>
      <c r="AU153" t="str">
        <f t="shared" si="335"/>
        <v/>
      </c>
      <c r="AV153" t="str">
        <f t="shared" si="336"/>
        <v/>
      </c>
      <c r="AW153" t="str">
        <f t="shared" si="337"/>
        <v/>
      </c>
      <c r="AX153" t="str">
        <f t="shared" si="338"/>
        <v/>
      </c>
      <c r="AY153" t="str">
        <f t="shared" si="339"/>
        <v/>
      </c>
      <c r="AZ153" t="str">
        <f t="shared" si="340"/>
        <v/>
      </c>
      <c r="BA153" t="str">
        <f t="shared" si="341"/>
        <v/>
      </c>
      <c r="BB153" t="str">
        <f t="shared" si="342"/>
        <v/>
      </c>
      <c r="BC153" t="str">
        <f t="shared" si="343"/>
        <v/>
      </c>
      <c r="BD153" t="str">
        <f t="shared" si="344"/>
        <v/>
      </c>
      <c r="BE153" t="str">
        <f t="shared" si="345"/>
        <v/>
      </c>
      <c r="BF153" t="b">
        <f t="shared" si="346"/>
        <v>1</v>
      </c>
      <c r="BG153" t="b">
        <f t="shared" si="347"/>
        <v>0</v>
      </c>
      <c r="BH153" t="b">
        <f t="shared" si="348"/>
        <v>0</v>
      </c>
      <c r="BI153">
        <f t="shared" si="349"/>
        <v>0.01</v>
      </c>
      <c r="BJ153" t="str">
        <f t="shared" si="350"/>
        <v/>
      </c>
      <c r="BK153" t="str">
        <f t="shared" si="351"/>
        <v/>
      </c>
      <c r="BL153" t="str">
        <f t="shared" si="352"/>
        <v/>
      </c>
      <c r="BM153" t="str">
        <f t="shared" si="353"/>
        <v/>
      </c>
      <c r="BN153" t="str">
        <f t="shared" si="354"/>
        <v/>
      </c>
      <c r="BO153" t="str">
        <f t="shared" si="355"/>
        <v/>
      </c>
      <c r="BP153" t="str">
        <f t="shared" si="356"/>
        <v/>
      </c>
      <c r="BQ153" t="str">
        <f t="shared" si="357"/>
        <v/>
      </c>
      <c r="BR153" t="str">
        <f t="shared" si="358"/>
        <v/>
      </c>
      <c r="BS153" t="str">
        <f t="shared" si="359"/>
        <v/>
      </c>
      <c r="BT153" t="str">
        <f t="shared" si="360"/>
        <v/>
      </c>
      <c r="BU153" t="str">
        <f t="shared" si="361"/>
        <v/>
      </c>
      <c r="BV153" t="str">
        <f t="shared" si="362"/>
        <v/>
      </c>
      <c r="BW153" t="str">
        <f t="shared" si="363"/>
        <v/>
      </c>
      <c r="BX153" t="str">
        <f t="shared" si="364"/>
        <v/>
      </c>
      <c r="BY153" t="str">
        <f t="shared" si="365"/>
        <v/>
      </c>
      <c r="BZ153" t="str">
        <f t="shared" si="366"/>
        <v/>
      </c>
      <c r="CA153" t="str">
        <f t="shared" si="367"/>
        <v/>
      </c>
      <c r="CB153" t="str">
        <f t="shared" si="368"/>
        <v/>
      </c>
      <c r="CC153" t="str">
        <f t="shared" si="369"/>
        <v/>
      </c>
      <c r="CD153" t="str">
        <f t="shared" si="370"/>
        <v/>
      </c>
      <c r="CE153" t="str">
        <f t="shared" si="371"/>
        <v/>
      </c>
      <c r="CF153" t="str">
        <f t="shared" si="372"/>
        <v/>
      </c>
      <c r="CG153" t="str">
        <f t="shared" si="373"/>
        <v/>
      </c>
      <c r="CH153" t="str">
        <f t="shared" si="374"/>
        <v/>
      </c>
      <c r="CI153" t="str">
        <f t="shared" si="375"/>
        <v/>
      </c>
      <c r="CJ153" t="str">
        <f t="shared" si="376"/>
        <v/>
      </c>
      <c r="CK153" t="str">
        <f t="shared" si="377"/>
        <v/>
      </c>
      <c r="CL153" t="str">
        <f t="shared" si="378"/>
        <v/>
      </c>
      <c r="CM153" t="str">
        <f t="shared" si="379"/>
        <v/>
      </c>
      <c r="CN153" t="str">
        <f t="shared" si="380"/>
        <v/>
      </c>
      <c r="CO153" t="str">
        <f t="shared" si="381"/>
        <v/>
      </c>
      <c r="CP153" t="str">
        <f t="shared" si="382"/>
        <v/>
      </c>
      <c r="CQ153" t="str">
        <f t="shared" si="383"/>
        <v/>
      </c>
      <c r="CR153" t="str">
        <f t="shared" si="384"/>
        <v/>
      </c>
      <c r="CS153" t="str">
        <f t="shared" si="385"/>
        <v/>
      </c>
      <c r="CT153" t="str">
        <f t="shared" si="386"/>
        <v/>
      </c>
      <c r="CU153" t="str">
        <f t="shared" si="387"/>
        <v/>
      </c>
      <c r="CV153" t="str">
        <f t="shared" si="388"/>
        <v/>
      </c>
      <c r="CW153" t="str">
        <f t="shared" si="389"/>
        <v/>
      </c>
      <c r="CX153" t="str">
        <f t="shared" si="390"/>
        <v/>
      </c>
      <c r="CY153" t="str">
        <f t="shared" si="391"/>
        <v/>
      </c>
      <c r="CZ153" t="str">
        <f t="shared" si="392"/>
        <v/>
      </c>
      <c r="DA153" t="str">
        <f t="shared" si="393"/>
        <v/>
      </c>
      <c r="DB153" t="str">
        <f t="shared" si="394"/>
        <v/>
      </c>
      <c r="DC153" t="str">
        <f t="shared" si="395"/>
        <v/>
      </c>
      <c r="DD153" t="str">
        <f t="shared" si="396"/>
        <v/>
      </c>
      <c r="DE153" t="str">
        <f t="shared" si="397"/>
        <v/>
      </c>
      <c r="DF153" t="str">
        <f t="shared" si="398"/>
        <v/>
      </c>
      <c r="DG153" t="str">
        <f t="shared" si="399"/>
        <v/>
      </c>
      <c r="DH153" t="str">
        <f t="shared" si="400"/>
        <v/>
      </c>
      <c r="DI153" t="str">
        <f t="shared" si="401"/>
        <v/>
      </c>
      <c r="DJ153" t="str">
        <f t="shared" si="402"/>
        <v/>
      </c>
      <c r="DK153" t="str">
        <f t="shared" si="403"/>
        <v/>
      </c>
      <c r="DL153" t="str">
        <f t="shared" si="404"/>
        <v/>
      </c>
      <c r="DM153" t="str">
        <f t="shared" si="405"/>
        <v/>
      </c>
      <c r="DN153" t="str">
        <f t="shared" si="406"/>
        <v/>
      </c>
      <c r="DO153" t="str">
        <f t="shared" si="407"/>
        <v/>
      </c>
      <c r="DP153" t="str">
        <f t="shared" si="408"/>
        <v/>
      </c>
      <c r="DQ153" t="str">
        <f t="shared" si="409"/>
        <v/>
      </c>
      <c r="DR153" t="str">
        <f t="shared" si="410"/>
        <v/>
      </c>
      <c r="DS153" t="str">
        <f t="shared" si="411"/>
        <v/>
      </c>
      <c r="DT153" t="str">
        <f t="shared" si="412"/>
        <v/>
      </c>
      <c r="DU153" t="str">
        <f t="shared" si="413"/>
        <v/>
      </c>
      <c r="DV153" t="str">
        <f t="shared" si="414"/>
        <v/>
      </c>
      <c r="DW153" t="str">
        <f t="shared" si="415"/>
        <v/>
      </c>
      <c r="DX153" t="str">
        <f t="shared" si="416"/>
        <v/>
      </c>
      <c r="DY153" t="str">
        <f t="shared" si="417"/>
        <v/>
      </c>
      <c r="EA153" t="str">
        <f t="shared" si="418"/>
        <v/>
      </c>
      <c r="EB153" t="str">
        <f t="shared" si="419"/>
        <v/>
      </c>
      <c r="EC153" t="str">
        <f t="shared" si="420"/>
        <v/>
      </c>
      <c r="ED153" t="str">
        <f t="shared" si="421"/>
        <v/>
      </c>
      <c r="EE153" t="str">
        <f t="shared" si="422"/>
        <v/>
      </c>
      <c r="EF153" t="str">
        <f t="shared" si="423"/>
        <v/>
      </c>
      <c r="EG153" t="str">
        <f t="shared" si="424"/>
        <v/>
      </c>
      <c r="EH153" t="str">
        <f t="shared" si="425"/>
        <v/>
      </c>
      <c r="EI153" t="str">
        <f t="shared" si="426"/>
        <v/>
      </c>
      <c r="EJ153" t="str">
        <f t="shared" si="427"/>
        <v/>
      </c>
      <c r="EK153" t="str">
        <f t="shared" si="428"/>
        <v/>
      </c>
      <c r="EL153" t="str">
        <f t="shared" si="429"/>
        <v/>
      </c>
      <c r="EM153" t="str">
        <f t="shared" si="430"/>
        <v/>
      </c>
      <c r="EN153" t="str">
        <f t="shared" si="431"/>
        <v/>
      </c>
      <c r="EO153" t="str">
        <f t="shared" si="432"/>
        <v/>
      </c>
      <c r="EP153" t="str">
        <f t="shared" si="433"/>
        <v/>
      </c>
      <c r="ER153" t="str">
        <f t="shared" si="434"/>
        <v>25A-001.07.09.05.01.A.03Spuien 0-20% functieverlies</v>
      </c>
      <c r="ES153" t="s">
        <v>10789</v>
      </c>
      <c r="ET153" t="b">
        <v>1</v>
      </c>
      <c r="EU153" t="s">
        <v>89</v>
      </c>
      <c r="EV153" t="b">
        <v>0</v>
      </c>
      <c r="EW153" t="b">
        <v>1</v>
      </c>
      <c r="EX153">
        <v>1</v>
      </c>
      <c r="EZ153">
        <v>0</v>
      </c>
      <c r="FA153">
        <v>0</v>
      </c>
      <c r="FC153">
        <v>325</v>
      </c>
      <c r="FD153">
        <v>5</v>
      </c>
      <c r="FF153">
        <v>0</v>
      </c>
      <c r="FG153">
        <v>0</v>
      </c>
      <c r="FI153">
        <v>0</v>
      </c>
      <c r="FJ153">
        <v>0</v>
      </c>
      <c r="FL153">
        <v>4.3841999999999999</v>
      </c>
      <c r="FM153">
        <v>0.6573</v>
      </c>
      <c r="FO153" t="s">
        <v>89</v>
      </c>
    </row>
    <row r="154" spans="1:171" x14ac:dyDescent="0.25">
      <c r="A154" t="s">
        <v>6948</v>
      </c>
      <c r="B154" t="str">
        <f t="shared" si="290"/>
        <v/>
      </c>
      <c r="C154" t="str">
        <f t="shared" si="291"/>
        <v/>
      </c>
      <c r="D154" t="str">
        <f t="shared" si="292"/>
        <v/>
      </c>
      <c r="E154" t="str">
        <f t="shared" si="293"/>
        <v/>
      </c>
      <c r="F154" t="str">
        <f t="shared" si="294"/>
        <v/>
      </c>
      <c r="G154" t="str">
        <f t="shared" si="295"/>
        <v/>
      </c>
      <c r="H154" t="str">
        <f t="shared" si="296"/>
        <v/>
      </c>
      <c r="I154" t="str">
        <f t="shared" si="297"/>
        <v/>
      </c>
      <c r="J154" t="str">
        <f t="shared" si="298"/>
        <v/>
      </c>
      <c r="K154" t="str">
        <f t="shared" si="299"/>
        <v/>
      </c>
      <c r="L154" t="str">
        <f t="shared" si="300"/>
        <v/>
      </c>
      <c r="M154" t="str">
        <f t="shared" si="301"/>
        <v/>
      </c>
      <c r="N154" t="str">
        <f t="shared" si="302"/>
        <v/>
      </c>
      <c r="O154" t="str">
        <f t="shared" si="303"/>
        <v/>
      </c>
      <c r="P154" t="str">
        <f t="shared" si="304"/>
        <v/>
      </c>
      <c r="Q154" t="str">
        <f t="shared" si="305"/>
        <v/>
      </c>
      <c r="R154" t="str">
        <f t="shared" si="306"/>
        <v/>
      </c>
      <c r="S154" t="str">
        <f t="shared" si="307"/>
        <v/>
      </c>
      <c r="T154" t="str">
        <f t="shared" si="308"/>
        <v/>
      </c>
      <c r="U154" t="str">
        <f t="shared" si="309"/>
        <v/>
      </c>
      <c r="V154" t="str">
        <f t="shared" si="310"/>
        <v/>
      </c>
      <c r="W154" t="str">
        <f t="shared" si="311"/>
        <v/>
      </c>
      <c r="X154" t="str">
        <f t="shared" si="312"/>
        <v/>
      </c>
      <c r="Y154" t="str">
        <f t="shared" si="313"/>
        <v/>
      </c>
      <c r="Z154" t="b">
        <f t="shared" si="314"/>
        <v>1</v>
      </c>
      <c r="AA154" t="b">
        <f t="shared" si="315"/>
        <v>0</v>
      </c>
      <c r="AB154" t="b">
        <f t="shared" si="316"/>
        <v>0</v>
      </c>
      <c r="AC154">
        <f t="shared" si="317"/>
        <v>0.1</v>
      </c>
      <c r="AD154" t="str">
        <f t="shared" si="318"/>
        <v/>
      </c>
      <c r="AE154" t="str">
        <f t="shared" si="319"/>
        <v/>
      </c>
      <c r="AF154" t="str">
        <f t="shared" si="320"/>
        <v/>
      </c>
      <c r="AG154" t="str">
        <f t="shared" si="321"/>
        <v/>
      </c>
      <c r="AH154" t="str">
        <f t="shared" si="322"/>
        <v/>
      </c>
      <c r="AI154" t="str">
        <f t="shared" si="323"/>
        <v/>
      </c>
      <c r="AJ154" t="str">
        <f t="shared" si="324"/>
        <v/>
      </c>
      <c r="AK154" t="str">
        <f t="shared" si="325"/>
        <v/>
      </c>
      <c r="AL154" t="str">
        <f t="shared" si="326"/>
        <v/>
      </c>
      <c r="AM154" t="str">
        <f t="shared" si="327"/>
        <v/>
      </c>
      <c r="AN154" t="str">
        <f t="shared" si="328"/>
        <v/>
      </c>
      <c r="AO154" t="str">
        <f t="shared" si="329"/>
        <v/>
      </c>
      <c r="AP154" t="str">
        <f t="shared" si="330"/>
        <v/>
      </c>
      <c r="AQ154" t="str">
        <f t="shared" si="331"/>
        <v/>
      </c>
      <c r="AR154" t="str">
        <f t="shared" si="332"/>
        <v/>
      </c>
      <c r="AS154" t="str">
        <f t="shared" si="333"/>
        <v/>
      </c>
      <c r="AT154" t="str">
        <f t="shared" si="334"/>
        <v/>
      </c>
      <c r="AU154" t="str">
        <f t="shared" si="335"/>
        <v/>
      </c>
      <c r="AV154" t="str">
        <f t="shared" si="336"/>
        <v/>
      </c>
      <c r="AW154" t="str">
        <f t="shared" si="337"/>
        <v/>
      </c>
      <c r="AX154" t="str">
        <f t="shared" si="338"/>
        <v/>
      </c>
      <c r="AY154" t="str">
        <f t="shared" si="339"/>
        <v/>
      </c>
      <c r="AZ154" t="str">
        <f t="shared" si="340"/>
        <v/>
      </c>
      <c r="BA154" t="str">
        <f t="shared" si="341"/>
        <v/>
      </c>
      <c r="BB154" t="str">
        <f t="shared" si="342"/>
        <v/>
      </c>
      <c r="BC154" t="str">
        <f t="shared" si="343"/>
        <v/>
      </c>
      <c r="BD154" t="str">
        <f t="shared" si="344"/>
        <v/>
      </c>
      <c r="BE154" t="str">
        <f t="shared" si="345"/>
        <v/>
      </c>
      <c r="BF154" t="str">
        <f t="shared" si="346"/>
        <v/>
      </c>
      <c r="BG154" t="str">
        <f t="shared" si="347"/>
        <v/>
      </c>
      <c r="BH154" t="str">
        <f t="shared" si="348"/>
        <v/>
      </c>
      <c r="BI154" t="str">
        <f t="shared" si="349"/>
        <v/>
      </c>
      <c r="BJ154" t="str">
        <f t="shared" si="350"/>
        <v/>
      </c>
      <c r="BK154" t="str">
        <f t="shared" si="351"/>
        <v/>
      </c>
      <c r="BL154" t="str">
        <f t="shared" si="352"/>
        <v/>
      </c>
      <c r="BM154" t="str">
        <f t="shared" si="353"/>
        <v/>
      </c>
      <c r="BN154" t="str">
        <f t="shared" si="354"/>
        <v/>
      </c>
      <c r="BO154" t="str">
        <f t="shared" si="355"/>
        <v/>
      </c>
      <c r="BP154" t="str">
        <f t="shared" si="356"/>
        <v/>
      </c>
      <c r="BQ154" t="str">
        <f t="shared" si="357"/>
        <v/>
      </c>
      <c r="BR154" t="str">
        <f t="shared" si="358"/>
        <v/>
      </c>
      <c r="BS154" t="str">
        <f t="shared" si="359"/>
        <v/>
      </c>
      <c r="BT154" t="str">
        <f t="shared" si="360"/>
        <v/>
      </c>
      <c r="BU154" t="str">
        <f t="shared" si="361"/>
        <v/>
      </c>
      <c r="BV154" t="str">
        <f t="shared" si="362"/>
        <v/>
      </c>
      <c r="BW154" t="str">
        <f t="shared" si="363"/>
        <v/>
      </c>
      <c r="BX154" t="str">
        <f t="shared" si="364"/>
        <v/>
      </c>
      <c r="BY154" t="str">
        <f t="shared" si="365"/>
        <v/>
      </c>
      <c r="BZ154" t="str">
        <f t="shared" si="366"/>
        <v/>
      </c>
      <c r="CA154" t="str">
        <f t="shared" si="367"/>
        <v/>
      </c>
      <c r="CB154" t="str">
        <f t="shared" si="368"/>
        <v/>
      </c>
      <c r="CC154" t="str">
        <f t="shared" si="369"/>
        <v/>
      </c>
      <c r="CD154" t="str">
        <f t="shared" si="370"/>
        <v/>
      </c>
      <c r="CE154" t="str">
        <f t="shared" si="371"/>
        <v/>
      </c>
      <c r="CF154" t="str">
        <f t="shared" si="372"/>
        <v/>
      </c>
      <c r="CG154" t="str">
        <f t="shared" si="373"/>
        <v/>
      </c>
      <c r="CH154" t="str">
        <f t="shared" si="374"/>
        <v/>
      </c>
      <c r="CI154" t="str">
        <f t="shared" si="375"/>
        <v/>
      </c>
      <c r="CJ154" t="str">
        <f t="shared" si="376"/>
        <v/>
      </c>
      <c r="CK154" t="str">
        <f t="shared" si="377"/>
        <v/>
      </c>
      <c r="CL154" t="str">
        <f t="shared" si="378"/>
        <v/>
      </c>
      <c r="CM154" t="str">
        <f t="shared" si="379"/>
        <v/>
      </c>
      <c r="CN154" t="str">
        <f t="shared" si="380"/>
        <v/>
      </c>
      <c r="CO154" t="str">
        <f t="shared" si="381"/>
        <v/>
      </c>
      <c r="CP154" t="str">
        <f t="shared" si="382"/>
        <v/>
      </c>
      <c r="CQ154" t="str">
        <f t="shared" si="383"/>
        <v/>
      </c>
      <c r="CR154" t="str">
        <f t="shared" si="384"/>
        <v/>
      </c>
      <c r="CS154" t="str">
        <f t="shared" si="385"/>
        <v/>
      </c>
      <c r="CT154" t="str">
        <f t="shared" si="386"/>
        <v/>
      </c>
      <c r="CU154" t="str">
        <f t="shared" si="387"/>
        <v/>
      </c>
      <c r="CV154" t="str">
        <f t="shared" si="388"/>
        <v/>
      </c>
      <c r="CW154" t="str">
        <f t="shared" si="389"/>
        <v/>
      </c>
      <c r="CX154" t="str">
        <f t="shared" si="390"/>
        <v/>
      </c>
      <c r="CY154" t="str">
        <f t="shared" si="391"/>
        <v/>
      </c>
      <c r="CZ154" t="str">
        <f t="shared" si="392"/>
        <v/>
      </c>
      <c r="DA154" t="str">
        <f t="shared" si="393"/>
        <v/>
      </c>
      <c r="DB154" t="str">
        <f t="shared" si="394"/>
        <v/>
      </c>
      <c r="DC154" t="str">
        <f t="shared" si="395"/>
        <v/>
      </c>
      <c r="DD154" t="str">
        <f t="shared" si="396"/>
        <v/>
      </c>
      <c r="DE154" t="str">
        <f t="shared" si="397"/>
        <v/>
      </c>
      <c r="DF154" t="str">
        <f t="shared" si="398"/>
        <v/>
      </c>
      <c r="DG154" t="str">
        <f t="shared" si="399"/>
        <v/>
      </c>
      <c r="DH154" t="str">
        <f t="shared" si="400"/>
        <v/>
      </c>
      <c r="DI154" t="str">
        <f t="shared" si="401"/>
        <v/>
      </c>
      <c r="DJ154" t="str">
        <f t="shared" si="402"/>
        <v/>
      </c>
      <c r="DK154" t="str">
        <f t="shared" si="403"/>
        <v/>
      </c>
      <c r="DL154" t="str">
        <f t="shared" si="404"/>
        <v/>
      </c>
      <c r="DM154" t="str">
        <f t="shared" si="405"/>
        <v/>
      </c>
      <c r="DN154" t="b">
        <f t="shared" si="406"/>
        <v>1</v>
      </c>
      <c r="DO154" t="b">
        <f t="shared" si="407"/>
        <v>0</v>
      </c>
      <c r="DP154" t="b">
        <f t="shared" si="408"/>
        <v>1</v>
      </c>
      <c r="DQ154">
        <f t="shared" si="409"/>
        <v>0.01</v>
      </c>
      <c r="DR154" t="str">
        <f t="shared" si="410"/>
        <v/>
      </c>
      <c r="DS154" t="str">
        <f t="shared" si="411"/>
        <v/>
      </c>
      <c r="DT154" t="str">
        <f t="shared" si="412"/>
        <v/>
      </c>
      <c r="DU154" t="str">
        <f t="shared" si="413"/>
        <v/>
      </c>
      <c r="DV154" t="b">
        <f t="shared" si="414"/>
        <v>1</v>
      </c>
      <c r="DW154" t="b">
        <f t="shared" si="415"/>
        <v>0</v>
      </c>
      <c r="DX154" t="b">
        <f t="shared" si="416"/>
        <v>1</v>
      </c>
      <c r="DY154">
        <f t="shared" si="417"/>
        <v>1</v>
      </c>
      <c r="EA154" t="str">
        <f t="shared" si="418"/>
        <v/>
      </c>
      <c r="EB154" t="str">
        <f t="shared" si="419"/>
        <v/>
      </c>
      <c r="EC154" t="str">
        <f t="shared" si="420"/>
        <v/>
      </c>
      <c r="ED154" t="str">
        <f t="shared" si="421"/>
        <v/>
      </c>
      <c r="EE154" t="str">
        <f t="shared" si="422"/>
        <v/>
      </c>
      <c r="EF154" t="str">
        <f t="shared" si="423"/>
        <v/>
      </c>
      <c r="EG154" t="str">
        <f t="shared" si="424"/>
        <v/>
      </c>
      <c r="EH154" t="str">
        <f t="shared" si="425"/>
        <v/>
      </c>
      <c r="EI154" t="str">
        <f t="shared" si="426"/>
        <v/>
      </c>
      <c r="EJ154" t="str">
        <f t="shared" si="427"/>
        <v/>
      </c>
      <c r="EK154" t="str">
        <f t="shared" si="428"/>
        <v/>
      </c>
      <c r="EL154" t="str">
        <f t="shared" si="429"/>
        <v/>
      </c>
      <c r="EM154" t="str">
        <f t="shared" si="430"/>
        <v/>
      </c>
      <c r="EN154" t="str">
        <f t="shared" si="431"/>
        <v/>
      </c>
      <c r="EO154" t="str">
        <f t="shared" si="432"/>
        <v/>
      </c>
      <c r="EP154" t="str">
        <f t="shared" si="433"/>
        <v/>
      </c>
      <c r="ER154" t="str">
        <f t="shared" si="434"/>
        <v>25A-001.07.09.05.01.A.04VGM - Effect 3</v>
      </c>
      <c r="ES154" t="s">
        <v>10790</v>
      </c>
      <c r="ET154" t="b">
        <v>1</v>
      </c>
      <c r="EU154" t="s">
        <v>79</v>
      </c>
      <c r="EV154" t="b">
        <v>0</v>
      </c>
      <c r="EW154" t="b">
        <v>0</v>
      </c>
      <c r="EX154">
        <v>0.1</v>
      </c>
      <c r="EZ154">
        <v>50</v>
      </c>
      <c r="FA154">
        <v>0</v>
      </c>
      <c r="FC154">
        <v>75</v>
      </c>
      <c r="FD154">
        <v>2</v>
      </c>
      <c r="FF154">
        <v>200</v>
      </c>
      <c r="FG154">
        <v>0</v>
      </c>
      <c r="FI154">
        <v>200</v>
      </c>
      <c r="FJ154">
        <v>16</v>
      </c>
      <c r="FL154">
        <v>2.0348999999999999</v>
      </c>
      <c r="FM154">
        <v>2.0367999999999999</v>
      </c>
      <c r="FO154" t="s">
        <v>8886</v>
      </c>
    </row>
    <row r="155" spans="1:171" x14ac:dyDescent="0.25">
      <c r="A155" t="s">
        <v>10797</v>
      </c>
      <c r="B155" t="str">
        <f t="shared" si="290"/>
        <v/>
      </c>
      <c r="C155" t="str">
        <f t="shared" si="291"/>
        <v/>
      </c>
      <c r="D155" t="str">
        <f t="shared" si="292"/>
        <v/>
      </c>
      <c r="E155" t="str">
        <f t="shared" si="293"/>
        <v/>
      </c>
      <c r="F155" t="str">
        <f t="shared" si="294"/>
        <v/>
      </c>
      <c r="G155" t="str">
        <f t="shared" si="295"/>
        <v/>
      </c>
      <c r="H155" t="str">
        <f t="shared" si="296"/>
        <v/>
      </c>
      <c r="I155" t="str">
        <f t="shared" si="297"/>
        <v/>
      </c>
      <c r="J155" t="str">
        <f t="shared" si="298"/>
        <v/>
      </c>
      <c r="K155" t="str">
        <f t="shared" si="299"/>
        <v/>
      </c>
      <c r="L155" t="str">
        <f t="shared" si="300"/>
        <v/>
      </c>
      <c r="M155" t="str">
        <f t="shared" si="301"/>
        <v/>
      </c>
      <c r="N155" t="str">
        <f t="shared" si="302"/>
        <v/>
      </c>
      <c r="O155" t="str">
        <f t="shared" si="303"/>
        <v/>
      </c>
      <c r="P155" t="str">
        <f t="shared" si="304"/>
        <v/>
      </c>
      <c r="Q155" t="str">
        <f t="shared" si="305"/>
        <v/>
      </c>
      <c r="R155" t="str">
        <f t="shared" si="306"/>
        <v/>
      </c>
      <c r="S155" t="str">
        <f t="shared" si="307"/>
        <v/>
      </c>
      <c r="T155" t="str">
        <f t="shared" si="308"/>
        <v/>
      </c>
      <c r="U155" t="str">
        <f t="shared" si="309"/>
        <v/>
      </c>
      <c r="V155" t="str">
        <f t="shared" si="310"/>
        <v/>
      </c>
      <c r="W155" t="str">
        <f t="shared" si="311"/>
        <v/>
      </c>
      <c r="X155" t="str">
        <f t="shared" si="312"/>
        <v/>
      </c>
      <c r="Y155" t="str">
        <f t="shared" si="313"/>
        <v/>
      </c>
      <c r="Z155" t="str">
        <f t="shared" si="314"/>
        <v/>
      </c>
      <c r="AA155" t="str">
        <f t="shared" si="315"/>
        <v/>
      </c>
      <c r="AB155" t="str">
        <f t="shared" si="316"/>
        <v/>
      </c>
      <c r="AC155" t="str">
        <f t="shared" si="317"/>
        <v/>
      </c>
      <c r="AD155" t="str">
        <f t="shared" si="318"/>
        <v/>
      </c>
      <c r="AE155" t="str">
        <f t="shared" si="319"/>
        <v/>
      </c>
      <c r="AF155" t="str">
        <f t="shared" si="320"/>
        <v/>
      </c>
      <c r="AG155" t="str">
        <f t="shared" si="321"/>
        <v/>
      </c>
      <c r="AH155" t="str">
        <f t="shared" si="322"/>
        <v/>
      </c>
      <c r="AI155" t="str">
        <f t="shared" si="323"/>
        <v/>
      </c>
      <c r="AJ155" t="str">
        <f t="shared" si="324"/>
        <v/>
      </c>
      <c r="AK155" t="str">
        <f t="shared" si="325"/>
        <v/>
      </c>
      <c r="AL155" t="str">
        <f t="shared" si="326"/>
        <v/>
      </c>
      <c r="AM155" t="str">
        <f t="shared" si="327"/>
        <v/>
      </c>
      <c r="AN155" t="str">
        <f t="shared" si="328"/>
        <v/>
      </c>
      <c r="AO155" t="str">
        <f t="shared" si="329"/>
        <v/>
      </c>
      <c r="AP155" t="str">
        <f t="shared" si="330"/>
        <v/>
      </c>
      <c r="AQ155" t="str">
        <f t="shared" si="331"/>
        <v/>
      </c>
      <c r="AR155" t="str">
        <f t="shared" si="332"/>
        <v/>
      </c>
      <c r="AS155" t="str">
        <f t="shared" si="333"/>
        <v/>
      </c>
      <c r="AT155" t="str">
        <f t="shared" si="334"/>
        <v/>
      </c>
      <c r="AU155" t="str">
        <f t="shared" si="335"/>
        <v/>
      </c>
      <c r="AV155" t="str">
        <f t="shared" si="336"/>
        <v/>
      </c>
      <c r="AW155" t="str">
        <f t="shared" si="337"/>
        <v/>
      </c>
      <c r="AX155" t="str">
        <f t="shared" si="338"/>
        <v/>
      </c>
      <c r="AY155" t="str">
        <f t="shared" si="339"/>
        <v/>
      </c>
      <c r="AZ155" t="str">
        <f t="shared" si="340"/>
        <v/>
      </c>
      <c r="BA155" t="str">
        <f t="shared" si="341"/>
        <v/>
      </c>
      <c r="BB155" t="str">
        <f t="shared" si="342"/>
        <v/>
      </c>
      <c r="BC155" t="str">
        <f t="shared" si="343"/>
        <v/>
      </c>
      <c r="BD155" t="str">
        <f t="shared" si="344"/>
        <v/>
      </c>
      <c r="BE155" t="str">
        <f t="shared" si="345"/>
        <v/>
      </c>
      <c r="BF155" t="str">
        <f t="shared" si="346"/>
        <v/>
      </c>
      <c r="BG155" t="str">
        <f t="shared" si="347"/>
        <v/>
      </c>
      <c r="BH155" t="str">
        <f t="shared" si="348"/>
        <v/>
      </c>
      <c r="BI155" t="str">
        <f t="shared" si="349"/>
        <v/>
      </c>
      <c r="BJ155" t="str">
        <f t="shared" si="350"/>
        <v/>
      </c>
      <c r="BK155" t="str">
        <f t="shared" si="351"/>
        <v/>
      </c>
      <c r="BL155" t="str">
        <f t="shared" si="352"/>
        <v/>
      </c>
      <c r="BM155" t="str">
        <f t="shared" si="353"/>
        <v/>
      </c>
      <c r="BN155" t="str">
        <f t="shared" si="354"/>
        <v/>
      </c>
      <c r="BO155" t="str">
        <f t="shared" si="355"/>
        <v/>
      </c>
      <c r="BP155" t="str">
        <f t="shared" si="356"/>
        <v/>
      </c>
      <c r="BQ155" t="str">
        <f t="shared" si="357"/>
        <v/>
      </c>
      <c r="BR155" t="str">
        <f t="shared" si="358"/>
        <v/>
      </c>
      <c r="BS155" t="str">
        <f t="shared" si="359"/>
        <v/>
      </c>
      <c r="BT155" t="str">
        <f t="shared" si="360"/>
        <v/>
      </c>
      <c r="BU155" t="str">
        <f t="shared" si="361"/>
        <v/>
      </c>
      <c r="BV155" t="str">
        <f t="shared" si="362"/>
        <v/>
      </c>
      <c r="BW155" t="str">
        <f t="shared" si="363"/>
        <v/>
      </c>
      <c r="BX155" t="str">
        <f t="shared" si="364"/>
        <v/>
      </c>
      <c r="BY155" t="str">
        <f t="shared" si="365"/>
        <v/>
      </c>
      <c r="BZ155" t="str">
        <f t="shared" si="366"/>
        <v/>
      </c>
      <c r="CA155" t="str">
        <f t="shared" si="367"/>
        <v/>
      </c>
      <c r="CB155" t="str">
        <f t="shared" si="368"/>
        <v/>
      </c>
      <c r="CC155" t="str">
        <f t="shared" si="369"/>
        <v/>
      </c>
      <c r="CD155" t="str">
        <f t="shared" si="370"/>
        <v/>
      </c>
      <c r="CE155" t="str">
        <f t="shared" si="371"/>
        <v/>
      </c>
      <c r="CF155" t="str">
        <f t="shared" si="372"/>
        <v/>
      </c>
      <c r="CG155" t="str">
        <f t="shared" si="373"/>
        <v/>
      </c>
      <c r="CH155" t="str">
        <f t="shared" si="374"/>
        <v/>
      </c>
      <c r="CI155" t="str">
        <f t="shared" si="375"/>
        <v/>
      </c>
      <c r="CJ155" t="str">
        <f t="shared" si="376"/>
        <v/>
      </c>
      <c r="CK155" t="str">
        <f t="shared" si="377"/>
        <v/>
      </c>
      <c r="CL155" t="str">
        <f t="shared" si="378"/>
        <v/>
      </c>
      <c r="CM155" t="str">
        <f t="shared" si="379"/>
        <v/>
      </c>
      <c r="CN155" t="str">
        <f t="shared" si="380"/>
        <v/>
      </c>
      <c r="CO155" t="str">
        <f t="shared" si="381"/>
        <v/>
      </c>
      <c r="CP155" t="str">
        <f t="shared" si="382"/>
        <v/>
      </c>
      <c r="CQ155" t="str">
        <f t="shared" si="383"/>
        <v/>
      </c>
      <c r="CR155" t="str">
        <f t="shared" si="384"/>
        <v/>
      </c>
      <c r="CS155" t="str">
        <f t="shared" si="385"/>
        <v/>
      </c>
      <c r="CT155" t="str">
        <f t="shared" si="386"/>
        <v/>
      </c>
      <c r="CU155" t="str">
        <f t="shared" si="387"/>
        <v/>
      </c>
      <c r="CV155" t="str">
        <f t="shared" si="388"/>
        <v/>
      </c>
      <c r="CW155" t="str">
        <f t="shared" si="389"/>
        <v/>
      </c>
      <c r="CX155" t="str">
        <f t="shared" si="390"/>
        <v/>
      </c>
      <c r="CY155" t="str">
        <f t="shared" si="391"/>
        <v/>
      </c>
      <c r="CZ155" t="str">
        <f t="shared" si="392"/>
        <v/>
      </c>
      <c r="DA155" t="str">
        <f t="shared" si="393"/>
        <v/>
      </c>
      <c r="DB155" t="str">
        <f t="shared" si="394"/>
        <v/>
      </c>
      <c r="DC155" t="str">
        <f t="shared" si="395"/>
        <v/>
      </c>
      <c r="DD155" t="str">
        <f t="shared" si="396"/>
        <v/>
      </c>
      <c r="DE155" t="str">
        <f t="shared" si="397"/>
        <v/>
      </c>
      <c r="DF155" t="str">
        <f t="shared" si="398"/>
        <v/>
      </c>
      <c r="DG155" t="str">
        <f t="shared" si="399"/>
        <v/>
      </c>
      <c r="DH155" t="str">
        <f t="shared" si="400"/>
        <v/>
      </c>
      <c r="DI155" t="str">
        <f t="shared" si="401"/>
        <v/>
      </c>
      <c r="DJ155" t="str">
        <f t="shared" si="402"/>
        <v/>
      </c>
      <c r="DK155" t="str">
        <f t="shared" si="403"/>
        <v/>
      </c>
      <c r="DL155" t="str">
        <f t="shared" si="404"/>
        <v/>
      </c>
      <c r="DM155" t="str">
        <f t="shared" si="405"/>
        <v/>
      </c>
      <c r="DN155" t="b">
        <f t="shared" si="406"/>
        <v>1</v>
      </c>
      <c r="DO155" t="b">
        <f t="shared" si="407"/>
        <v>1</v>
      </c>
      <c r="DP155" t="b">
        <f t="shared" si="408"/>
        <v>1</v>
      </c>
      <c r="DQ155">
        <f t="shared" si="409"/>
        <v>2.5000000000000001E-5</v>
      </c>
      <c r="DR155" t="str">
        <f t="shared" si="410"/>
        <v/>
      </c>
      <c r="DS155" t="str">
        <f t="shared" si="411"/>
        <v/>
      </c>
      <c r="DT155" t="str">
        <f t="shared" si="412"/>
        <v/>
      </c>
      <c r="DU155" t="str">
        <f t="shared" si="413"/>
        <v/>
      </c>
      <c r="DV155" t="b">
        <f t="shared" si="414"/>
        <v>1</v>
      </c>
      <c r="DW155" t="b">
        <f t="shared" si="415"/>
        <v>0</v>
      </c>
      <c r="DX155" t="b">
        <f t="shared" si="416"/>
        <v>1</v>
      </c>
      <c r="DY155">
        <f t="shared" si="417"/>
        <v>1</v>
      </c>
      <c r="EA155" t="str">
        <f t="shared" si="418"/>
        <v/>
      </c>
      <c r="EB155" t="str">
        <f t="shared" si="419"/>
        <v/>
      </c>
      <c r="EC155" t="str">
        <f t="shared" si="420"/>
        <v/>
      </c>
      <c r="ED155" t="str">
        <f t="shared" si="421"/>
        <v/>
      </c>
      <c r="EE155" t="str">
        <f t="shared" si="422"/>
        <v/>
      </c>
      <c r="EF155" t="str">
        <f t="shared" si="423"/>
        <v/>
      </c>
      <c r="EG155" t="str">
        <f t="shared" si="424"/>
        <v/>
      </c>
      <c r="EH155" t="str">
        <f t="shared" si="425"/>
        <v/>
      </c>
      <c r="EI155" t="str">
        <f t="shared" si="426"/>
        <v/>
      </c>
      <c r="EJ155" t="str">
        <f t="shared" si="427"/>
        <v/>
      </c>
      <c r="EK155" t="str">
        <f t="shared" si="428"/>
        <v/>
      </c>
      <c r="EL155" t="str">
        <f t="shared" si="429"/>
        <v/>
      </c>
      <c r="EM155" t="str">
        <f t="shared" si="430"/>
        <v/>
      </c>
      <c r="EN155" t="str">
        <f t="shared" si="431"/>
        <v/>
      </c>
      <c r="EO155" t="str">
        <f t="shared" si="432"/>
        <v/>
      </c>
      <c r="EP155" t="str">
        <f t="shared" si="433"/>
        <v/>
      </c>
      <c r="ER155" t="str">
        <f t="shared" si="434"/>
        <v>25A-001.07.09.05.01.A.04Spuien 0-20% functieverlies</v>
      </c>
      <c r="ES155" t="s">
        <v>10790</v>
      </c>
      <c r="ET155" t="b">
        <v>1</v>
      </c>
      <c r="EU155" t="s">
        <v>89</v>
      </c>
      <c r="EV155" t="b">
        <v>0</v>
      </c>
      <c r="EW155" t="b">
        <v>1</v>
      </c>
      <c r="EX155">
        <v>1</v>
      </c>
      <c r="EZ155">
        <v>50</v>
      </c>
      <c r="FA155">
        <v>0</v>
      </c>
      <c r="FC155">
        <v>100</v>
      </c>
      <c r="FD155">
        <v>5</v>
      </c>
      <c r="FF155">
        <v>0</v>
      </c>
      <c r="FG155">
        <v>0</v>
      </c>
      <c r="FI155">
        <v>0</v>
      </c>
      <c r="FJ155">
        <v>40</v>
      </c>
      <c r="FL155">
        <v>4.1383000000000001</v>
      </c>
      <c r="FM155">
        <v>0.66379999999999995</v>
      </c>
      <c r="FO155" t="s">
        <v>89</v>
      </c>
    </row>
    <row r="156" spans="1:171" x14ac:dyDescent="0.25">
      <c r="A156" t="s">
        <v>6955</v>
      </c>
      <c r="B156" t="str">
        <f t="shared" si="290"/>
        <v/>
      </c>
      <c r="C156" t="str">
        <f t="shared" si="291"/>
        <v/>
      </c>
      <c r="D156" t="str">
        <f t="shared" si="292"/>
        <v/>
      </c>
      <c r="E156" t="str">
        <f t="shared" si="293"/>
        <v/>
      </c>
      <c r="F156" t="str">
        <f t="shared" si="294"/>
        <v/>
      </c>
      <c r="G156" t="str">
        <f t="shared" si="295"/>
        <v/>
      </c>
      <c r="H156" t="str">
        <f t="shared" si="296"/>
        <v/>
      </c>
      <c r="I156" t="str">
        <f t="shared" si="297"/>
        <v/>
      </c>
      <c r="J156" t="str">
        <f t="shared" si="298"/>
        <v/>
      </c>
      <c r="K156" t="str">
        <f t="shared" si="299"/>
        <v/>
      </c>
      <c r="L156" t="str">
        <f t="shared" si="300"/>
        <v/>
      </c>
      <c r="M156" t="str">
        <f t="shared" si="301"/>
        <v/>
      </c>
      <c r="N156" t="str">
        <f t="shared" si="302"/>
        <v/>
      </c>
      <c r="O156" t="str">
        <f t="shared" si="303"/>
        <v/>
      </c>
      <c r="P156" t="str">
        <f t="shared" si="304"/>
        <v/>
      </c>
      <c r="Q156" t="str">
        <f t="shared" si="305"/>
        <v/>
      </c>
      <c r="R156" t="str">
        <f t="shared" si="306"/>
        <v/>
      </c>
      <c r="S156" t="str">
        <f t="shared" si="307"/>
        <v/>
      </c>
      <c r="T156" t="str">
        <f t="shared" si="308"/>
        <v/>
      </c>
      <c r="U156" t="str">
        <f t="shared" si="309"/>
        <v/>
      </c>
      <c r="V156" t="b">
        <f t="shared" si="310"/>
        <v>1</v>
      </c>
      <c r="W156" t="b">
        <f t="shared" si="311"/>
        <v>0</v>
      </c>
      <c r="X156" t="b">
        <f t="shared" si="312"/>
        <v>1</v>
      </c>
      <c r="Y156">
        <f t="shared" si="313"/>
        <v>0.01</v>
      </c>
      <c r="Z156" t="str">
        <f t="shared" si="314"/>
        <v/>
      </c>
      <c r="AA156" t="str">
        <f t="shared" si="315"/>
        <v/>
      </c>
      <c r="AB156" t="str">
        <f t="shared" si="316"/>
        <v/>
      </c>
      <c r="AC156" t="str">
        <f t="shared" si="317"/>
        <v/>
      </c>
      <c r="AD156" t="str">
        <f t="shared" si="318"/>
        <v/>
      </c>
      <c r="AE156" t="str">
        <f t="shared" si="319"/>
        <v/>
      </c>
      <c r="AF156" t="str">
        <f t="shared" si="320"/>
        <v/>
      </c>
      <c r="AG156" t="str">
        <f t="shared" si="321"/>
        <v/>
      </c>
      <c r="AH156" t="str">
        <f t="shared" si="322"/>
        <v/>
      </c>
      <c r="AI156" t="str">
        <f t="shared" si="323"/>
        <v/>
      </c>
      <c r="AJ156" t="str">
        <f t="shared" si="324"/>
        <v/>
      </c>
      <c r="AK156" t="str">
        <f t="shared" si="325"/>
        <v/>
      </c>
      <c r="AL156" t="str">
        <f t="shared" si="326"/>
        <v/>
      </c>
      <c r="AM156" t="str">
        <f t="shared" si="327"/>
        <v/>
      </c>
      <c r="AN156" t="str">
        <f t="shared" si="328"/>
        <v/>
      </c>
      <c r="AO156" t="str">
        <f t="shared" si="329"/>
        <v/>
      </c>
      <c r="AP156" t="str">
        <f t="shared" si="330"/>
        <v/>
      </c>
      <c r="AQ156" t="str">
        <f t="shared" si="331"/>
        <v/>
      </c>
      <c r="AR156" t="str">
        <f t="shared" si="332"/>
        <v/>
      </c>
      <c r="AS156" t="str">
        <f t="shared" si="333"/>
        <v/>
      </c>
      <c r="AT156" t="str">
        <f t="shared" si="334"/>
        <v/>
      </c>
      <c r="AU156" t="str">
        <f t="shared" si="335"/>
        <v/>
      </c>
      <c r="AV156" t="str">
        <f t="shared" si="336"/>
        <v/>
      </c>
      <c r="AW156" t="str">
        <f t="shared" si="337"/>
        <v/>
      </c>
      <c r="AX156" t="str">
        <f t="shared" si="338"/>
        <v/>
      </c>
      <c r="AY156" t="str">
        <f t="shared" si="339"/>
        <v/>
      </c>
      <c r="AZ156" t="str">
        <f t="shared" si="340"/>
        <v/>
      </c>
      <c r="BA156" t="str">
        <f t="shared" si="341"/>
        <v/>
      </c>
      <c r="BB156" t="str">
        <f t="shared" si="342"/>
        <v/>
      </c>
      <c r="BC156" t="str">
        <f t="shared" si="343"/>
        <v/>
      </c>
      <c r="BD156" t="str">
        <f t="shared" si="344"/>
        <v/>
      </c>
      <c r="BE156" t="str">
        <f t="shared" si="345"/>
        <v/>
      </c>
      <c r="BF156" t="str">
        <f t="shared" si="346"/>
        <v/>
      </c>
      <c r="BG156" t="str">
        <f t="shared" si="347"/>
        <v/>
      </c>
      <c r="BH156" t="str">
        <f t="shared" si="348"/>
        <v/>
      </c>
      <c r="BI156" t="str">
        <f t="shared" si="349"/>
        <v/>
      </c>
      <c r="BJ156" t="str">
        <f t="shared" si="350"/>
        <v/>
      </c>
      <c r="BK156" t="str">
        <f t="shared" si="351"/>
        <v/>
      </c>
      <c r="BL156" t="str">
        <f t="shared" si="352"/>
        <v/>
      </c>
      <c r="BM156" t="str">
        <f t="shared" si="353"/>
        <v/>
      </c>
      <c r="BN156" t="str">
        <f t="shared" si="354"/>
        <v/>
      </c>
      <c r="BO156" t="str">
        <f t="shared" si="355"/>
        <v/>
      </c>
      <c r="BP156" t="str">
        <f t="shared" si="356"/>
        <v/>
      </c>
      <c r="BQ156" t="str">
        <f t="shared" si="357"/>
        <v/>
      </c>
      <c r="BR156" t="str">
        <f t="shared" si="358"/>
        <v/>
      </c>
      <c r="BS156" t="str">
        <f t="shared" si="359"/>
        <v/>
      </c>
      <c r="BT156" t="str">
        <f t="shared" si="360"/>
        <v/>
      </c>
      <c r="BU156" t="str">
        <f t="shared" si="361"/>
        <v/>
      </c>
      <c r="BV156" t="str">
        <f t="shared" si="362"/>
        <v/>
      </c>
      <c r="BW156" t="str">
        <f t="shared" si="363"/>
        <v/>
      </c>
      <c r="BX156" t="str">
        <f t="shared" si="364"/>
        <v/>
      </c>
      <c r="BY156" t="str">
        <f t="shared" si="365"/>
        <v/>
      </c>
      <c r="BZ156" t="str">
        <f t="shared" si="366"/>
        <v/>
      </c>
      <c r="CA156" t="str">
        <f t="shared" si="367"/>
        <v/>
      </c>
      <c r="CB156" t="str">
        <f t="shared" si="368"/>
        <v/>
      </c>
      <c r="CC156" t="str">
        <f t="shared" si="369"/>
        <v/>
      </c>
      <c r="CD156" t="str">
        <f t="shared" si="370"/>
        <v/>
      </c>
      <c r="CE156" t="str">
        <f t="shared" si="371"/>
        <v/>
      </c>
      <c r="CF156" t="str">
        <f t="shared" si="372"/>
        <v/>
      </c>
      <c r="CG156" t="str">
        <f t="shared" si="373"/>
        <v/>
      </c>
      <c r="CH156" t="str">
        <f t="shared" si="374"/>
        <v/>
      </c>
      <c r="CI156" t="str">
        <f t="shared" si="375"/>
        <v/>
      </c>
      <c r="CJ156" t="str">
        <f t="shared" si="376"/>
        <v/>
      </c>
      <c r="CK156" t="str">
        <f t="shared" si="377"/>
        <v/>
      </c>
      <c r="CL156" t="str">
        <f t="shared" si="378"/>
        <v/>
      </c>
      <c r="CM156" t="str">
        <f t="shared" si="379"/>
        <v/>
      </c>
      <c r="CN156" t="str">
        <f t="shared" si="380"/>
        <v/>
      </c>
      <c r="CO156" t="str">
        <f t="shared" si="381"/>
        <v/>
      </c>
      <c r="CP156" t="str">
        <f t="shared" si="382"/>
        <v/>
      </c>
      <c r="CQ156" t="str">
        <f t="shared" si="383"/>
        <v/>
      </c>
      <c r="CR156" t="str">
        <f t="shared" si="384"/>
        <v/>
      </c>
      <c r="CS156" t="str">
        <f t="shared" si="385"/>
        <v/>
      </c>
      <c r="CT156" t="str">
        <f t="shared" si="386"/>
        <v/>
      </c>
      <c r="CU156" t="str">
        <f t="shared" si="387"/>
        <v/>
      </c>
      <c r="CV156" t="str">
        <f t="shared" si="388"/>
        <v/>
      </c>
      <c r="CW156" t="str">
        <f t="shared" si="389"/>
        <v/>
      </c>
      <c r="CX156" t="str">
        <f t="shared" si="390"/>
        <v/>
      </c>
      <c r="CY156" t="str">
        <f t="shared" si="391"/>
        <v/>
      </c>
      <c r="CZ156" t="str">
        <f t="shared" si="392"/>
        <v/>
      </c>
      <c r="DA156" t="str">
        <f t="shared" si="393"/>
        <v/>
      </c>
      <c r="DB156" t="str">
        <f t="shared" si="394"/>
        <v/>
      </c>
      <c r="DC156" t="str">
        <f t="shared" si="395"/>
        <v/>
      </c>
      <c r="DD156" t="str">
        <f t="shared" si="396"/>
        <v/>
      </c>
      <c r="DE156" t="str">
        <f t="shared" si="397"/>
        <v/>
      </c>
      <c r="DF156" t="str">
        <f t="shared" si="398"/>
        <v/>
      </c>
      <c r="DG156" t="str">
        <f t="shared" si="399"/>
        <v/>
      </c>
      <c r="DH156" t="str">
        <f t="shared" si="400"/>
        <v/>
      </c>
      <c r="DI156" t="str">
        <f t="shared" si="401"/>
        <v/>
      </c>
      <c r="DJ156" t="str">
        <f t="shared" si="402"/>
        <v/>
      </c>
      <c r="DK156" t="str">
        <f t="shared" si="403"/>
        <v/>
      </c>
      <c r="DL156" t="str">
        <f t="shared" si="404"/>
        <v/>
      </c>
      <c r="DM156" t="str">
        <f t="shared" si="405"/>
        <v/>
      </c>
      <c r="DN156" t="b">
        <f t="shared" si="406"/>
        <v>1</v>
      </c>
      <c r="DO156" t="b">
        <f t="shared" si="407"/>
        <v>0</v>
      </c>
      <c r="DP156" t="b">
        <f t="shared" si="408"/>
        <v>1</v>
      </c>
      <c r="DQ156">
        <f t="shared" si="409"/>
        <v>0.01</v>
      </c>
      <c r="DR156" t="str">
        <f t="shared" si="410"/>
        <v/>
      </c>
      <c r="DS156" t="str">
        <f t="shared" si="411"/>
        <v/>
      </c>
      <c r="DT156" t="str">
        <f t="shared" si="412"/>
        <v/>
      </c>
      <c r="DU156" t="str">
        <f t="shared" si="413"/>
        <v/>
      </c>
      <c r="DV156" t="str">
        <f t="shared" si="414"/>
        <v/>
      </c>
      <c r="DW156" t="str">
        <f t="shared" si="415"/>
        <v/>
      </c>
      <c r="DX156" t="str">
        <f t="shared" si="416"/>
        <v/>
      </c>
      <c r="DY156" t="str">
        <f t="shared" si="417"/>
        <v/>
      </c>
      <c r="EA156" t="str">
        <f t="shared" si="418"/>
        <v/>
      </c>
      <c r="EB156" t="str">
        <f t="shared" si="419"/>
        <v/>
      </c>
      <c r="EC156" t="str">
        <f t="shared" si="420"/>
        <v/>
      </c>
      <c r="ED156" t="str">
        <f t="shared" si="421"/>
        <v/>
      </c>
      <c r="EE156" t="str">
        <f t="shared" si="422"/>
        <v/>
      </c>
      <c r="EF156" t="str">
        <f t="shared" si="423"/>
        <v/>
      </c>
      <c r="EG156" t="str">
        <f t="shared" si="424"/>
        <v/>
      </c>
      <c r="EH156" t="str">
        <f t="shared" si="425"/>
        <v/>
      </c>
      <c r="EI156" t="str">
        <f t="shared" si="426"/>
        <v/>
      </c>
      <c r="EJ156" t="str">
        <f t="shared" si="427"/>
        <v/>
      </c>
      <c r="EK156" t="str">
        <f t="shared" si="428"/>
        <v/>
      </c>
      <c r="EL156" t="str">
        <f t="shared" si="429"/>
        <v/>
      </c>
      <c r="EM156" t="str">
        <f t="shared" si="430"/>
        <v/>
      </c>
      <c r="EN156" t="str">
        <f t="shared" si="431"/>
        <v/>
      </c>
      <c r="EO156" t="str">
        <f t="shared" si="432"/>
        <v/>
      </c>
      <c r="EP156" t="str">
        <f t="shared" si="433"/>
        <v/>
      </c>
      <c r="ER156" t="str">
        <f t="shared" si="434"/>
        <v>25A-001.07.11.01.01.A.01Secundaire functionaliteit</v>
      </c>
      <c r="ES156" t="s">
        <v>10840</v>
      </c>
      <c r="ET156" t="b">
        <v>1</v>
      </c>
      <c r="EU156" t="s">
        <v>77</v>
      </c>
      <c r="EV156" t="b">
        <v>0</v>
      </c>
      <c r="EW156" t="b">
        <v>1</v>
      </c>
      <c r="EX156">
        <v>0.1</v>
      </c>
      <c r="EZ156">
        <v>50</v>
      </c>
      <c r="FA156">
        <v>0</v>
      </c>
      <c r="FC156">
        <v>75</v>
      </c>
      <c r="FD156">
        <v>2</v>
      </c>
      <c r="FF156">
        <v>200</v>
      </c>
      <c r="FG156">
        <v>0</v>
      </c>
      <c r="FI156">
        <v>200</v>
      </c>
      <c r="FJ156">
        <v>8</v>
      </c>
      <c r="FL156">
        <v>1.5661</v>
      </c>
      <c r="FM156">
        <v>0.1832</v>
      </c>
      <c r="FO156" t="s">
        <v>8878</v>
      </c>
    </row>
    <row r="157" spans="1:171" x14ac:dyDescent="0.25">
      <c r="A157" t="s">
        <v>6962</v>
      </c>
      <c r="B157" t="str">
        <f t="shared" si="290"/>
        <v/>
      </c>
      <c r="C157" t="str">
        <f t="shared" si="291"/>
        <v/>
      </c>
      <c r="D157" t="str">
        <f t="shared" si="292"/>
        <v/>
      </c>
      <c r="E157" t="str">
        <f t="shared" si="293"/>
        <v/>
      </c>
      <c r="F157" t="str">
        <f t="shared" si="294"/>
        <v/>
      </c>
      <c r="G157" t="str">
        <f t="shared" si="295"/>
        <v/>
      </c>
      <c r="H157" t="str">
        <f t="shared" si="296"/>
        <v/>
      </c>
      <c r="I157" t="str">
        <f t="shared" si="297"/>
        <v/>
      </c>
      <c r="J157" t="str">
        <f t="shared" si="298"/>
        <v/>
      </c>
      <c r="K157" t="str">
        <f t="shared" si="299"/>
        <v/>
      </c>
      <c r="L157" t="str">
        <f t="shared" si="300"/>
        <v/>
      </c>
      <c r="M157" t="str">
        <f t="shared" si="301"/>
        <v/>
      </c>
      <c r="N157" t="str">
        <f t="shared" si="302"/>
        <v/>
      </c>
      <c r="O157" t="str">
        <f t="shared" si="303"/>
        <v/>
      </c>
      <c r="P157" t="str">
        <f t="shared" si="304"/>
        <v/>
      </c>
      <c r="Q157" t="str">
        <f t="shared" si="305"/>
        <v/>
      </c>
      <c r="R157" t="str">
        <f t="shared" si="306"/>
        <v/>
      </c>
      <c r="S157" t="str">
        <f t="shared" si="307"/>
        <v/>
      </c>
      <c r="T157" t="str">
        <f t="shared" si="308"/>
        <v/>
      </c>
      <c r="U157" t="str">
        <f t="shared" si="309"/>
        <v/>
      </c>
      <c r="V157" t="b">
        <f t="shared" si="310"/>
        <v>1</v>
      </c>
      <c r="W157" t="b">
        <f t="shared" si="311"/>
        <v>0</v>
      </c>
      <c r="X157" t="b">
        <f t="shared" si="312"/>
        <v>1</v>
      </c>
      <c r="Y157">
        <f t="shared" si="313"/>
        <v>1</v>
      </c>
      <c r="Z157" t="str">
        <f t="shared" si="314"/>
        <v/>
      </c>
      <c r="AA157" t="str">
        <f t="shared" si="315"/>
        <v/>
      </c>
      <c r="AB157" t="str">
        <f t="shared" si="316"/>
        <v/>
      </c>
      <c r="AC157" t="str">
        <f t="shared" si="317"/>
        <v/>
      </c>
      <c r="AD157" t="str">
        <f t="shared" si="318"/>
        <v/>
      </c>
      <c r="AE157" t="str">
        <f t="shared" si="319"/>
        <v/>
      </c>
      <c r="AF157" t="str">
        <f t="shared" si="320"/>
        <v/>
      </c>
      <c r="AG157" t="str">
        <f t="shared" si="321"/>
        <v/>
      </c>
      <c r="AH157" t="str">
        <f t="shared" si="322"/>
        <v/>
      </c>
      <c r="AI157" t="str">
        <f t="shared" si="323"/>
        <v/>
      </c>
      <c r="AJ157" t="str">
        <f t="shared" si="324"/>
        <v/>
      </c>
      <c r="AK157" t="str">
        <f t="shared" si="325"/>
        <v/>
      </c>
      <c r="AL157" t="str">
        <f t="shared" si="326"/>
        <v/>
      </c>
      <c r="AM157" t="str">
        <f t="shared" si="327"/>
        <v/>
      </c>
      <c r="AN157" t="str">
        <f t="shared" si="328"/>
        <v/>
      </c>
      <c r="AO157" t="str">
        <f t="shared" si="329"/>
        <v/>
      </c>
      <c r="AP157" t="str">
        <f t="shared" si="330"/>
        <v/>
      </c>
      <c r="AQ157" t="str">
        <f t="shared" si="331"/>
        <v/>
      </c>
      <c r="AR157" t="str">
        <f t="shared" si="332"/>
        <v/>
      </c>
      <c r="AS157" t="str">
        <f t="shared" si="333"/>
        <v/>
      </c>
      <c r="AT157" t="str">
        <f t="shared" si="334"/>
        <v/>
      </c>
      <c r="AU157" t="str">
        <f t="shared" si="335"/>
        <v/>
      </c>
      <c r="AV157" t="str">
        <f t="shared" si="336"/>
        <v/>
      </c>
      <c r="AW157" t="str">
        <f t="shared" si="337"/>
        <v/>
      </c>
      <c r="AX157" t="str">
        <f t="shared" si="338"/>
        <v/>
      </c>
      <c r="AY157" t="str">
        <f t="shared" si="339"/>
        <v/>
      </c>
      <c r="AZ157" t="str">
        <f t="shared" si="340"/>
        <v/>
      </c>
      <c r="BA157" t="str">
        <f t="shared" si="341"/>
        <v/>
      </c>
      <c r="BB157" t="str">
        <f t="shared" si="342"/>
        <v/>
      </c>
      <c r="BC157" t="str">
        <f t="shared" si="343"/>
        <v/>
      </c>
      <c r="BD157" t="str">
        <f t="shared" si="344"/>
        <v/>
      </c>
      <c r="BE157" t="str">
        <f t="shared" si="345"/>
        <v/>
      </c>
      <c r="BF157" t="str">
        <f t="shared" si="346"/>
        <v/>
      </c>
      <c r="BG157" t="str">
        <f t="shared" si="347"/>
        <v/>
      </c>
      <c r="BH157" t="str">
        <f t="shared" si="348"/>
        <v/>
      </c>
      <c r="BI157" t="str">
        <f t="shared" si="349"/>
        <v/>
      </c>
      <c r="BJ157" t="str">
        <f t="shared" si="350"/>
        <v/>
      </c>
      <c r="BK157" t="str">
        <f t="shared" si="351"/>
        <v/>
      </c>
      <c r="BL157" t="str">
        <f t="shared" si="352"/>
        <v/>
      </c>
      <c r="BM157" t="str">
        <f t="shared" si="353"/>
        <v/>
      </c>
      <c r="BN157" t="str">
        <f t="shared" si="354"/>
        <v/>
      </c>
      <c r="BO157" t="str">
        <f t="shared" si="355"/>
        <v/>
      </c>
      <c r="BP157" t="str">
        <f t="shared" si="356"/>
        <v/>
      </c>
      <c r="BQ157" t="str">
        <f t="shared" si="357"/>
        <v/>
      </c>
      <c r="BR157" t="str">
        <f t="shared" si="358"/>
        <v/>
      </c>
      <c r="BS157" t="str">
        <f t="shared" si="359"/>
        <v/>
      </c>
      <c r="BT157" t="str">
        <f t="shared" si="360"/>
        <v/>
      </c>
      <c r="BU157" t="str">
        <f t="shared" si="361"/>
        <v/>
      </c>
      <c r="BV157" t="str">
        <f t="shared" si="362"/>
        <v/>
      </c>
      <c r="BW157" t="str">
        <f t="shared" si="363"/>
        <v/>
      </c>
      <c r="BX157" t="str">
        <f t="shared" si="364"/>
        <v/>
      </c>
      <c r="BY157" t="str">
        <f t="shared" si="365"/>
        <v/>
      </c>
      <c r="BZ157" t="str">
        <f t="shared" si="366"/>
        <v/>
      </c>
      <c r="CA157" t="str">
        <f t="shared" si="367"/>
        <v/>
      </c>
      <c r="CB157" t="str">
        <f t="shared" si="368"/>
        <v/>
      </c>
      <c r="CC157" t="str">
        <f t="shared" si="369"/>
        <v/>
      </c>
      <c r="CD157" t="str">
        <f t="shared" si="370"/>
        <v/>
      </c>
      <c r="CE157" t="str">
        <f t="shared" si="371"/>
        <v/>
      </c>
      <c r="CF157" t="str">
        <f t="shared" si="372"/>
        <v/>
      </c>
      <c r="CG157" t="str">
        <f t="shared" si="373"/>
        <v/>
      </c>
      <c r="CH157" t="str">
        <f t="shared" si="374"/>
        <v/>
      </c>
      <c r="CI157" t="str">
        <f t="shared" si="375"/>
        <v/>
      </c>
      <c r="CJ157" t="str">
        <f t="shared" si="376"/>
        <v/>
      </c>
      <c r="CK157" t="str">
        <f t="shared" si="377"/>
        <v/>
      </c>
      <c r="CL157" t="str">
        <f t="shared" si="378"/>
        <v/>
      </c>
      <c r="CM157" t="str">
        <f t="shared" si="379"/>
        <v/>
      </c>
      <c r="CN157" t="str">
        <f t="shared" si="380"/>
        <v/>
      </c>
      <c r="CO157" t="str">
        <f t="shared" si="381"/>
        <v/>
      </c>
      <c r="CP157" t="str">
        <f t="shared" si="382"/>
        <v/>
      </c>
      <c r="CQ157" t="str">
        <f t="shared" si="383"/>
        <v/>
      </c>
      <c r="CR157" t="str">
        <f t="shared" si="384"/>
        <v/>
      </c>
      <c r="CS157" t="str">
        <f t="shared" si="385"/>
        <v/>
      </c>
      <c r="CT157" t="str">
        <f t="shared" si="386"/>
        <v/>
      </c>
      <c r="CU157" t="str">
        <f t="shared" si="387"/>
        <v/>
      </c>
      <c r="CV157" t="str">
        <f t="shared" si="388"/>
        <v/>
      </c>
      <c r="CW157" t="str">
        <f t="shared" si="389"/>
        <v/>
      </c>
      <c r="CX157" t="str">
        <f t="shared" si="390"/>
        <v/>
      </c>
      <c r="CY157" t="str">
        <f t="shared" si="391"/>
        <v/>
      </c>
      <c r="CZ157" t="str">
        <f t="shared" si="392"/>
        <v/>
      </c>
      <c r="DA157" t="str">
        <f t="shared" si="393"/>
        <v/>
      </c>
      <c r="DB157" t="str">
        <f t="shared" si="394"/>
        <v/>
      </c>
      <c r="DC157" t="str">
        <f t="shared" si="395"/>
        <v/>
      </c>
      <c r="DD157" t="str">
        <f t="shared" si="396"/>
        <v/>
      </c>
      <c r="DE157" t="str">
        <f t="shared" si="397"/>
        <v/>
      </c>
      <c r="DF157" t="str">
        <f t="shared" si="398"/>
        <v/>
      </c>
      <c r="DG157" t="str">
        <f t="shared" si="399"/>
        <v/>
      </c>
      <c r="DH157" t="str">
        <f t="shared" si="400"/>
        <v/>
      </c>
      <c r="DI157" t="str">
        <f t="shared" si="401"/>
        <v/>
      </c>
      <c r="DJ157" t="str">
        <f t="shared" si="402"/>
        <v/>
      </c>
      <c r="DK157" t="str">
        <f t="shared" si="403"/>
        <v/>
      </c>
      <c r="DL157" t="str">
        <f t="shared" si="404"/>
        <v/>
      </c>
      <c r="DM157" t="str">
        <f t="shared" si="405"/>
        <v/>
      </c>
      <c r="DN157" t="str">
        <f t="shared" si="406"/>
        <v/>
      </c>
      <c r="DO157" t="str">
        <f t="shared" si="407"/>
        <v/>
      </c>
      <c r="DP157" t="str">
        <f t="shared" si="408"/>
        <v/>
      </c>
      <c r="DQ157" t="str">
        <f t="shared" si="409"/>
        <v/>
      </c>
      <c r="DR157" t="str">
        <f t="shared" si="410"/>
        <v/>
      </c>
      <c r="DS157" t="str">
        <f t="shared" si="411"/>
        <v/>
      </c>
      <c r="DT157" t="str">
        <f t="shared" si="412"/>
        <v/>
      </c>
      <c r="DU157" t="str">
        <f t="shared" si="413"/>
        <v/>
      </c>
      <c r="DV157" t="str">
        <f t="shared" si="414"/>
        <v/>
      </c>
      <c r="DW157" t="str">
        <f t="shared" si="415"/>
        <v/>
      </c>
      <c r="DX157" t="str">
        <f t="shared" si="416"/>
        <v/>
      </c>
      <c r="DY157" t="str">
        <f t="shared" si="417"/>
        <v/>
      </c>
      <c r="EA157" t="str">
        <f t="shared" si="418"/>
        <v/>
      </c>
      <c r="EB157" t="str">
        <f t="shared" si="419"/>
        <v/>
      </c>
      <c r="EC157" t="str">
        <f t="shared" si="420"/>
        <v/>
      </c>
      <c r="ED157" t="str">
        <f t="shared" si="421"/>
        <v/>
      </c>
      <c r="EE157" t="str">
        <f t="shared" si="422"/>
        <v/>
      </c>
      <c r="EF157" t="str">
        <f t="shared" si="423"/>
        <v/>
      </c>
      <c r="EG157" t="str">
        <f t="shared" si="424"/>
        <v/>
      </c>
      <c r="EH157" t="str">
        <f t="shared" si="425"/>
        <v/>
      </c>
      <c r="EI157" t="str">
        <f t="shared" si="426"/>
        <v/>
      </c>
      <c r="EJ157" t="str">
        <f t="shared" si="427"/>
        <v/>
      </c>
      <c r="EK157" t="str">
        <f t="shared" si="428"/>
        <v/>
      </c>
      <c r="EL157" t="str">
        <f t="shared" si="429"/>
        <v/>
      </c>
      <c r="EM157" t="str">
        <f t="shared" si="430"/>
        <v/>
      </c>
      <c r="EN157" t="str">
        <f t="shared" si="431"/>
        <v/>
      </c>
      <c r="EO157" t="str">
        <f t="shared" si="432"/>
        <v/>
      </c>
      <c r="EP157" t="str">
        <f t="shared" si="433"/>
        <v/>
      </c>
      <c r="ER157" t="str">
        <f t="shared" si="434"/>
        <v>25A-001.07.13.01.02.A.02VGM - Effect 2</v>
      </c>
      <c r="ES157" t="s">
        <v>10839</v>
      </c>
      <c r="ET157" t="b">
        <v>1</v>
      </c>
      <c r="EU157" t="s">
        <v>99</v>
      </c>
      <c r="EV157" t="b">
        <v>1</v>
      </c>
      <c r="EW157" t="b">
        <v>0</v>
      </c>
      <c r="EX157">
        <v>1</v>
      </c>
      <c r="EZ157">
        <v>0</v>
      </c>
      <c r="FA157">
        <v>0</v>
      </c>
      <c r="FC157">
        <v>100</v>
      </c>
      <c r="FD157">
        <v>0</v>
      </c>
      <c r="FF157">
        <v>0</v>
      </c>
      <c r="FG157">
        <v>0</v>
      </c>
      <c r="FI157">
        <v>0</v>
      </c>
      <c r="FJ157">
        <v>0</v>
      </c>
      <c r="FL157">
        <v>3.8079999999999998</v>
      </c>
      <c r="FM157">
        <v>3.7957000000000001</v>
      </c>
      <c r="FO157" t="s">
        <v>99</v>
      </c>
    </row>
    <row r="158" spans="1:171" x14ac:dyDescent="0.25">
      <c r="A158" t="s">
        <v>6961</v>
      </c>
      <c r="B158" t="str">
        <f t="shared" si="290"/>
        <v/>
      </c>
      <c r="C158" t="str">
        <f t="shared" si="291"/>
        <v/>
      </c>
      <c r="D158" t="str">
        <f t="shared" si="292"/>
        <v/>
      </c>
      <c r="E158" t="str">
        <f t="shared" si="293"/>
        <v/>
      </c>
      <c r="F158" t="str">
        <f t="shared" si="294"/>
        <v/>
      </c>
      <c r="G158" t="str">
        <f t="shared" si="295"/>
        <v/>
      </c>
      <c r="H158" t="str">
        <f t="shared" si="296"/>
        <v/>
      </c>
      <c r="I158" t="str">
        <f t="shared" si="297"/>
        <v/>
      </c>
      <c r="J158" t="str">
        <f t="shared" si="298"/>
        <v/>
      </c>
      <c r="K158" t="str">
        <f t="shared" si="299"/>
        <v/>
      </c>
      <c r="L158" t="str">
        <f t="shared" si="300"/>
        <v/>
      </c>
      <c r="M158" t="str">
        <f t="shared" si="301"/>
        <v/>
      </c>
      <c r="N158" t="str">
        <f t="shared" si="302"/>
        <v/>
      </c>
      <c r="O158" t="str">
        <f t="shared" si="303"/>
        <v/>
      </c>
      <c r="P158" t="str">
        <f t="shared" si="304"/>
        <v/>
      </c>
      <c r="Q158" t="str">
        <f t="shared" si="305"/>
        <v/>
      </c>
      <c r="R158" t="str">
        <f t="shared" si="306"/>
        <v/>
      </c>
      <c r="S158" t="str">
        <f t="shared" si="307"/>
        <v/>
      </c>
      <c r="T158" t="str">
        <f t="shared" si="308"/>
        <v/>
      </c>
      <c r="U158" t="str">
        <f t="shared" si="309"/>
        <v/>
      </c>
      <c r="V158" t="b">
        <f t="shared" si="310"/>
        <v>1</v>
      </c>
      <c r="W158" t="b">
        <f t="shared" si="311"/>
        <v>0</v>
      </c>
      <c r="X158" t="b">
        <f t="shared" si="312"/>
        <v>1</v>
      </c>
      <c r="Y158">
        <f t="shared" si="313"/>
        <v>1</v>
      </c>
      <c r="Z158" t="str">
        <f t="shared" si="314"/>
        <v/>
      </c>
      <c r="AA158" t="str">
        <f t="shared" si="315"/>
        <v/>
      </c>
      <c r="AB158" t="str">
        <f t="shared" si="316"/>
        <v/>
      </c>
      <c r="AC158" t="str">
        <f t="shared" si="317"/>
        <v/>
      </c>
      <c r="AD158" t="str">
        <f t="shared" si="318"/>
        <v/>
      </c>
      <c r="AE158" t="str">
        <f t="shared" si="319"/>
        <v/>
      </c>
      <c r="AF158" t="str">
        <f t="shared" si="320"/>
        <v/>
      </c>
      <c r="AG158" t="str">
        <f t="shared" si="321"/>
        <v/>
      </c>
      <c r="AH158" t="str">
        <f t="shared" si="322"/>
        <v/>
      </c>
      <c r="AI158" t="str">
        <f t="shared" si="323"/>
        <v/>
      </c>
      <c r="AJ158" t="str">
        <f t="shared" si="324"/>
        <v/>
      </c>
      <c r="AK158" t="str">
        <f t="shared" si="325"/>
        <v/>
      </c>
      <c r="AL158" t="str">
        <f t="shared" si="326"/>
        <v/>
      </c>
      <c r="AM158" t="str">
        <f t="shared" si="327"/>
        <v/>
      </c>
      <c r="AN158" t="str">
        <f t="shared" si="328"/>
        <v/>
      </c>
      <c r="AO158" t="str">
        <f t="shared" si="329"/>
        <v/>
      </c>
      <c r="AP158" t="str">
        <f t="shared" si="330"/>
        <v/>
      </c>
      <c r="AQ158" t="str">
        <f t="shared" si="331"/>
        <v/>
      </c>
      <c r="AR158" t="str">
        <f t="shared" si="332"/>
        <v/>
      </c>
      <c r="AS158" t="str">
        <f t="shared" si="333"/>
        <v/>
      </c>
      <c r="AT158" t="str">
        <f t="shared" si="334"/>
        <v/>
      </c>
      <c r="AU158" t="str">
        <f t="shared" si="335"/>
        <v/>
      </c>
      <c r="AV158" t="str">
        <f t="shared" si="336"/>
        <v/>
      </c>
      <c r="AW158" t="str">
        <f t="shared" si="337"/>
        <v/>
      </c>
      <c r="AX158" t="str">
        <f t="shared" si="338"/>
        <v/>
      </c>
      <c r="AY158" t="str">
        <f t="shared" si="339"/>
        <v/>
      </c>
      <c r="AZ158" t="str">
        <f t="shared" si="340"/>
        <v/>
      </c>
      <c r="BA158" t="str">
        <f t="shared" si="341"/>
        <v/>
      </c>
      <c r="BB158" t="str">
        <f t="shared" si="342"/>
        <v/>
      </c>
      <c r="BC158" t="str">
        <f t="shared" si="343"/>
        <v/>
      </c>
      <c r="BD158" t="str">
        <f t="shared" si="344"/>
        <v/>
      </c>
      <c r="BE158" t="str">
        <f t="shared" si="345"/>
        <v/>
      </c>
      <c r="BF158" t="str">
        <f t="shared" si="346"/>
        <v/>
      </c>
      <c r="BG158" t="str">
        <f t="shared" si="347"/>
        <v/>
      </c>
      <c r="BH158" t="str">
        <f t="shared" si="348"/>
        <v/>
      </c>
      <c r="BI158" t="str">
        <f t="shared" si="349"/>
        <v/>
      </c>
      <c r="BJ158" t="str">
        <f t="shared" si="350"/>
        <v/>
      </c>
      <c r="BK158" t="str">
        <f t="shared" si="351"/>
        <v/>
      </c>
      <c r="BL158" t="str">
        <f t="shared" si="352"/>
        <v/>
      </c>
      <c r="BM158" t="str">
        <f t="shared" si="353"/>
        <v/>
      </c>
      <c r="BN158" t="str">
        <f t="shared" si="354"/>
        <v/>
      </c>
      <c r="BO158" t="str">
        <f t="shared" si="355"/>
        <v/>
      </c>
      <c r="BP158" t="str">
        <f t="shared" si="356"/>
        <v/>
      </c>
      <c r="BQ158" t="str">
        <f t="shared" si="357"/>
        <v/>
      </c>
      <c r="BR158" t="str">
        <f t="shared" si="358"/>
        <v/>
      </c>
      <c r="BS158" t="str">
        <f t="shared" si="359"/>
        <v/>
      </c>
      <c r="BT158" t="str">
        <f t="shared" si="360"/>
        <v/>
      </c>
      <c r="BU158" t="str">
        <f t="shared" si="361"/>
        <v/>
      </c>
      <c r="BV158" t="str">
        <f t="shared" si="362"/>
        <v/>
      </c>
      <c r="BW158" t="str">
        <f t="shared" si="363"/>
        <v/>
      </c>
      <c r="BX158" t="str">
        <f t="shared" si="364"/>
        <v/>
      </c>
      <c r="BY158" t="str">
        <f t="shared" si="365"/>
        <v/>
      </c>
      <c r="BZ158" t="str">
        <f t="shared" si="366"/>
        <v/>
      </c>
      <c r="CA158" t="str">
        <f t="shared" si="367"/>
        <v/>
      </c>
      <c r="CB158" t="str">
        <f t="shared" si="368"/>
        <v/>
      </c>
      <c r="CC158" t="str">
        <f t="shared" si="369"/>
        <v/>
      </c>
      <c r="CD158" t="str">
        <f t="shared" si="370"/>
        <v/>
      </c>
      <c r="CE158" t="str">
        <f t="shared" si="371"/>
        <v/>
      </c>
      <c r="CF158" t="str">
        <f t="shared" si="372"/>
        <v/>
      </c>
      <c r="CG158" t="str">
        <f t="shared" si="373"/>
        <v/>
      </c>
      <c r="CH158" t="str">
        <f t="shared" si="374"/>
        <v/>
      </c>
      <c r="CI158" t="str">
        <f t="shared" si="375"/>
        <v/>
      </c>
      <c r="CJ158" t="str">
        <f t="shared" si="376"/>
        <v/>
      </c>
      <c r="CK158" t="str">
        <f t="shared" si="377"/>
        <v/>
      </c>
      <c r="CL158" t="str">
        <f t="shared" si="378"/>
        <v/>
      </c>
      <c r="CM158" t="str">
        <f t="shared" si="379"/>
        <v/>
      </c>
      <c r="CN158" t="str">
        <f t="shared" si="380"/>
        <v/>
      </c>
      <c r="CO158" t="str">
        <f t="shared" si="381"/>
        <v/>
      </c>
      <c r="CP158" t="str">
        <f t="shared" si="382"/>
        <v/>
      </c>
      <c r="CQ158" t="str">
        <f t="shared" si="383"/>
        <v/>
      </c>
      <c r="CR158" t="str">
        <f t="shared" si="384"/>
        <v/>
      </c>
      <c r="CS158" t="str">
        <f t="shared" si="385"/>
        <v/>
      </c>
      <c r="CT158" t="str">
        <f t="shared" si="386"/>
        <v/>
      </c>
      <c r="CU158" t="str">
        <f t="shared" si="387"/>
        <v/>
      </c>
      <c r="CV158" t="str">
        <f t="shared" si="388"/>
        <v/>
      </c>
      <c r="CW158" t="str">
        <f t="shared" si="389"/>
        <v/>
      </c>
      <c r="CX158" t="str">
        <f t="shared" si="390"/>
        <v/>
      </c>
      <c r="CY158" t="str">
        <f t="shared" si="391"/>
        <v/>
      </c>
      <c r="CZ158" t="str">
        <f t="shared" si="392"/>
        <v/>
      </c>
      <c r="DA158" t="str">
        <f t="shared" si="393"/>
        <v/>
      </c>
      <c r="DB158" t="str">
        <f t="shared" si="394"/>
        <v/>
      </c>
      <c r="DC158" t="str">
        <f t="shared" si="395"/>
        <v/>
      </c>
      <c r="DD158" t="str">
        <f t="shared" si="396"/>
        <v/>
      </c>
      <c r="DE158" t="str">
        <f t="shared" si="397"/>
        <v/>
      </c>
      <c r="DF158" t="str">
        <f t="shared" si="398"/>
        <v/>
      </c>
      <c r="DG158" t="str">
        <f t="shared" si="399"/>
        <v/>
      </c>
      <c r="DH158" t="str">
        <f t="shared" si="400"/>
        <v/>
      </c>
      <c r="DI158" t="str">
        <f t="shared" si="401"/>
        <v/>
      </c>
      <c r="DJ158" t="str">
        <f t="shared" si="402"/>
        <v/>
      </c>
      <c r="DK158" t="str">
        <f t="shared" si="403"/>
        <v/>
      </c>
      <c r="DL158" t="str">
        <f t="shared" si="404"/>
        <v/>
      </c>
      <c r="DM158" t="str">
        <f t="shared" si="405"/>
        <v/>
      </c>
      <c r="DN158" t="str">
        <f t="shared" si="406"/>
        <v/>
      </c>
      <c r="DO158" t="str">
        <f t="shared" si="407"/>
        <v/>
      </c>
      <c r="DP158" t="str">
        <f t="shared" si="408"/>
        <v/>
      </c>
      <c r="DQ158" t="str">
        <f t="shared" si="409"/>
        <v/>
      </c>
      <c r="DR158" t="str">
        <f t="shared" si="410"/>
        <v/>
      </c>
      <c r="DS158" t="str">
        <f t="shared" si="411"/>
        <v/>
      </c>
      <c r="DT158" t="str">
        <f t="shared" si="412"/>
        <v/>
      </c>
      <c r="DU158" t="str">
        <f t="shared" si="413"/>
        <v/>
      </c>
      <c r="DV158" t="str">
        <f t="shared" si="414"/>
        <v/>
      </c>
      <c r="DW158" t="str">
        <f t="shared" si="415"/>
        <v/>
      </c>
      <c r="DX158" t="str">
        <f t="shared" si="416"/>
        <v/>
      </c>
      <c r="DY158" t="str">
        <f t="shared" si="417"/>
        <v/>
      </c>
      <c r="EA158" t="str">
        <f t="shared" si="418"/>
        <v/>
      </c>
      <c r="EB158" t="str">
        <f t="shared" si="419"/>
        <v/>
      </c>
      <c r="EC158" t="str">
        <f t="shared" si="420"/>
        <v/>
      </c>
      <c r="ED158" t="str">
        <f t="shared" si="421"/>
        <v/>
      </c>
      <c r="EE158" t="str">
        <f t="shared" si="422"/>
        <v/>
      </c>
      <c r="EF158" t="str">
        <f t="shared" si="423"/>
        <v/>
      </c>
      <c r="EG158" t="str">
        <f t="shared" si="424"/>
        <v/>
      </c>
      <c r="EH158" t="str">
        <f t="shared" si="425"/>
        <v/>
      </c>
      <c r="EI158" t="str">
        <f t="shared" si="426"/>
        <v/>
      </c>
      <c r="EJ158" t="str">
        <f t="shared" si="427"/>
        <v/>
      </c>
      <c r="EK158" t="str">
        <f t="shared" si="428"/>
        <v/>
      </c>
      <c r="EL158" t="str">
        <f t="shared" si="429"/>
        <v/>
      </c>
      <c r="EM158" t="str">
        <f t="shared" si="430"/>
        <v/>
      </c>
      <c r="EN158" t="str">
        <f t="shared" si="431"/>
        <v/>
      </c>
      <c r="EO158" t="str">
        <f t="shared" si="432"/>
        <v/>
      </c>
      <c r="EP158" t="str">
        <f t="shared" si="433"/>
        <v/>
      </c>
      <c r="ER158" t="str">
        <f t="shared" si="434"/>
        <v>25A-001.07.13.02.01.A.01Spuien 81-100% functieverlies</v>
      </c>
      <c r="ES158" t="s">
        <v>10798</v>
      </c>
      <c r="ET158" t="b">
        <v>1</v>
      </c>
      <c r="EU158" t="s">
        <v>88</v>
      </c>
      <c r="EV158" t="b">
        <v>0</v>
      </c>
      <c r="EW158" t="b">
        <v>0</v>
      </c>
      <c r="EX158">
        <v>0.01</v>
      </c>
      <c r="EZ158">
        <v>49</v>
      </c>
      <c r="FA158">
        <v>0</v>
      </c>
      <c r="FC158">
        <v>147</v>
      </c>
      <c r="FD158">
        <v>0</v>
      </c>
      <c r="FF158">
        <v>0</v>
      </c>
      <c r="FG158">
        <v>0</v>
      </c>
      <c r="FI158">
        <v>0</v>
      </c>
      <c r="FJ158">
        <v>0</v>
      </c>
      <c r="FL158">
        <v>2.0017999999999998</v>
      </c>
      <c r="FM158">
        <v>2.0099</v>
      </c>
      <c r="FO158" t="s">
        <v>878</v>
      </c>
    </row>
    <row r="159" spans="1:171" x14ac:dyDescent="0.25">
      <c r="A159" t="s">
        <v>7007</v>
      </c>
      <c r="B159" t="str">
        <f t="shared" si="290"/>
        <v/>
      </c>
      <c r="C159" t="str">
        <f t="shared" si="291"/>
        <v/>
      </c>
      <c r="D159" t="str">
        <f t="shared" si="292"/>
        <v/>
      </c>
      <c r="E159" t="str">
        <f t="shared" si="293"/>
        <v/>
      </c>
      <c r="F159" t="str">
        <f t="shared" si="294"/>
        <v/>
      </c>
      <c r="G159" t="str">
        <f t="shared" si="295"/>
        <v/>
      </c>
      <c r="H159" t="str">
        <f t="shared" si="296"/>
        <v/>
      </c>
      <c r="I159" t="str">
        <f t="shared" si="297"/>
        <v/>
      </c>
      <c r="J159" t="str">
        <f t="shared" si="298"/>
        <v/>
      </c>
      <c r="K159" t="str">
        <f t="shared" si="299"/>
        <v/>
      </c>
      <c r="L159" t="str">
        <f t="shared" si="300"/>
        <v/>
      </c>
      <c r="M159" t="str">
        <f t="shared" si="301"/>
        <v/>
      </c>
      <c r="N159" t="str">
        <f t="shared" si="302"/>
        <v/>
      </c>
      <c r="O159" t="str">
        <f t="shared" si="303"/>
        <v/>
      </c>
      <c r="P159" t="str">
        <f t="shared" si="304"/>
        <v/>
      </c>
      <c r="Q159" t="str">
        <f t="shared" si="305"/>
        <v/>
      </c>
      <c r="R159" t="str">
        <f t="shared" si="306"/>
        <v/>
      </c>
      <c r="S159" t="str">
        <f t="shared" si="307"/>
        <v/>
      </c>
      <c r="T159" t="str">
        <f t="shared" si="308"/>
        <v/>
      </c>
      <c r="U159" t="str">
        <f t="shared" si="309"/>
        <v/>
      </c>
      <c r="V159" t="str">
        <f t="shared" si="310"/>
        <v/>
      </c>
      <c r="W159" t="str">
        <f t="shared" si="311"/>
        <v/>
      </c>
      <c r="X159" t="str">
        <f t="shared" si="312"/>
        <v/>
      </c>
      <c r="Y159" t="str">
        <f t="shared" si="313"/>
        <v/>
      </c>
      <c r="Z159" t="str">
        <f t="shared" si="314"/>
        <v/>
      </c>
      <c r="AA159" t="str">
        <f t="shared" si="315"/>
        <v/>
      </c>
      <c r="AB159" t="str">
        <f t="shared" si="316"/>
        <v/>
      </c>
      <c r="AC159" t="str">
        <f t="shared" si="317"/>
        <v/>
      </c>
      <c r="AD159" t="str">
        <f t="shared" si="318"/>
        <v/>
      </c>
      <c r="AE159" t="str">
        <f t="shared" si="319"/>
        <v/>
      </c>
      <c r="AF159" t="str">
        <f t="shared" si="320"/>
        <v/>
      </c>
      <c r="AG159" t="str">
        <f t="shared" si="321"/>
        <v/>
      </c>
      <c r="AH159" t="str">
        <f t="shared" si="322"/>
        <v/>
      </c>
      <c r="AI159" t="str">
        <f t="shared" si="323"/>
        <v/>
      </c>
      <c r="AJ159" t="str">
        <f t="shared" si="324"/>
        <v/>
      </c>
      <c r="AK159" t="str">
        <f t="shared" si="325"/>
        <v/>
      </c>
      <c r="AL159" t="b">
        <f t="shared" si="326"/>
        <v>1</v>
      </c>
      <c r="AM159" t="b">
        <f t="shared" si="327"/>
        <v>0</v>
      </c>
      <c r="AN159" t="b">
        <f t="shared" si="328"/>
        <v>0</v>
      </c>
      <c r="AO159">
        <f t="shared" si="329"/>
        <v>1</v>
      </c>
      <c r="AP159" t="str">
        <f t="shared" si="330"/>
        <v/>
      </c>
      <c r="AQ159" t="str">
        <f t="shared" si="331"/>
        <v/>
      </c>
      <c r="AR159" t="str">
        <f t="shared" si="332"/>
        <v/>
      </c>
      <c r="AS159" t="str">
        <f t="shared" si="333"/>
        <v/>
      </c>
      <c r="AT159" t="str">
        <f t="shared" si="334"/>
        <v/>
      </c>
      <c r="AU159" t="str">
        <f t="shared" si="335"/>
        <v/>
      </c>
      <c r="AV159" t="str">
        <f t="shared" si="336"/>
        <v/>
      </c>
      <c r="AW159" t="str">
        <f t="shared" si="337"/>
        <v/>
      </c>
      <c r="AX159" t="str">
        <f t="shared" si="338"/>
        <v/>
      </c>
      <c r="AY159" t="str">
        <f t="shared" si="339"/>
        <v/>
      </c>
      <c r="AZ159" t="str">
        <f t="shared" si="340"/>
        <v/>
      </c>
      <c r="BA159" t="str">
        <f t="shared" si="341"/>
        <v/>
      </c>
      <c r="BB159" t="str">
        <f t="shared" si="342"/>
        <v/>
      </c>
      <c r="BC159" t="str">
        <f t="shared" si="343"/>
        <v/>
      </c>
      <c r="BD159" t="str">
        <f t="shared" si="344"/>
        <v/>
      </c>
      <c r="BE159" t="str">
        <f t="shared" si="345"/>
        <v/>
      </c>
      <c r="BF159" t="str">
        <f t="shared" si="346"/>
        <v/>
      </c>
      <c r="BG159" t="str">
        <f t="shared" si="347"/>
        <v/>
      </c>
      <c r="BH159" t="str">
        <f t="shared" si="348"/>
        <v/>
      </c>
      <c r="BI159" t="str">
        <f t="shared" si="349"/>
        <v/>
      </c>
      <c r="BJ159" t="str">
        <f t="shared" si="350"/>
        <v/>
      </c>
      <c r="BK159" t="str">
        <f t="shared" si="351"/>
        <v/>
      </c>
      <c r="BL159" t="str">
        <f t="shared" si="352"/>
        <v/>
      </c>
      <c r="BM159" t="str">
        <f t="shared" si="353"/>
        <v/>
      </c>
      <c r="BN159" t="str">
        <f t="shared" si="354"/>
        <v/>
      </c>
      <c r="BO159" t="str">
        <f t="shared" si="355"/>
        <v/>
      </c>
      <c r="BP159" t="str">
        <f t="shared" si="356"/>
        <v/>
      </c>
      <c r="BQ159" t="str">
        <f t="shared" si="357"/>
        <v/>
      </c>
      <c r="BR159" t="str">
        <f t="shared" si="358"/>
        <v/>
      </c>
      <c r="BS159" t="str">
        <f t="shared" si="359"/>
        <v/>
      </c>
      <c r="BT159" t="str">
        <f t="shared" si="360"/>
        <v/>
      </c>
      <c r="BU159" t="str">
        <f t="shared" si="361"/>
        <v/>
      </c>
      <c r="BV159" t="str">
        <f t="shared" si="362"/>
        <v/>
      </c>
      <c r="BW159" t="str">
        <f t="shared" si="363"/>
        <v/>
      </c>
      <c r="BX159" t="str">
        <f t="shared" si="364"/>
        <v/>
      </c>
      <c r="BY159" t="str">
        <f t="shared" si="365"/>
        <v/>
      </c>
      <c r="BZ159" t="str">
        <f t="shared" si="366"/>
        <v/>
      </c>
      <c r="CA159" t="str">
        <f t="shared" si="367"/>
        <v/>
      </c>
      <c r="CB159" t="str">
        <f t="shared" si="368"/>
        <v/>
      </c>
      <c r="CC159" t="str">
        <f t="shared" si="369"/>
        <v/>
      </c>
      <c r="CD159" t="str">
        <f t="shared" si="370"/>
        <v/>
      </c>
      <c r="CE159" t="str">
        <f t="shared" si="371"/>
        <v/>
      </c>
      <c r="CF159" t="str">
        <f t="shared" si="372"/>
        <v/>
      </c>
      <c r="CG159" t="str">
        <f t="shared" si="373"/>
        <v/>
      </c>
      <c r="CH159" t="str">
        <f t="shared" si="374"/>
        <v/>
      </c>
      <c r="CI159" t="str">
        <f t="shared" si="375"/>
        <v/>
      </c>
      <c r="CJ159" t="str">
        <f t="shared" si="376"/>
        <v/>
      </c>
      <c r="CK159" t="str">
        <f t="shared" si="377"/>
        <v/>
      </c>
      <c r="CL159" t="str">
        <f t="shared" si="378"/>
        <v/>
      </c>
      <c r="CM159" t="str">
        <f t="shared" si="379"/>
        <v/>
      </c>
      <c r="CN159" t="str">
        <f t="shared" si="380"/>
        <v/>
      </c>
      <c r="CO159" t="str">
        <f t="shared" si="381"/>
        <v/>
      </c>
      <c r="CP159" t="str">
        <f t="shared" si="382"/>
        <v/>
      </c>
      <c r="CQ159" t="str">
        <f t="shared" si="383"/>
        <v/>
      </c>
      <c r="CR159" t="str">
        <f t="shared" si="384"/>
        <v/>
      </c>
      <c r="CS159" t="str">
        <f t="shared" si="385"/>
        <v/>
      </c>
      <c r="CT159" t="str">
        <f t="shared" si="386"/>
        <v/>
      </c>
      <c r="CU159" t="str">
        <f t="shared" si="387"/>
        <v/>
      </c>
      <c r="CV159" t="str">
        <f t="shared" si="388"/>
        <v/>
      </c>
      <c r="CW159" t="str">
        <f t="shared" si="389"/>
        <v/>
      </c>
      <c r="CX159" t="str">
        <f t="shared" si="390"/>
        <v/>
      </c>
      <c r="CY159" t="str">
        <f t="shared" si="391"/>
        <v/>
      </c>
      <c r="CZ159" t="str">
        <f t="shared" si="392"/>
        <v/>
      </c>
      <c r="DA159" t="str">
        <f t="shared" si="393"/>
        <v/>
      </c>
      <c r="DB159" t="str">
        <f t="shared" si="394"/>
        <v/>
      </c>
      <c r="DC159" t="str">
        <f t="shared" si="395"/>
        <v/>
      </c>
      <c r="DD159" t="str">
        <f t="shared" si="396"/>
        <v/>
      </c>
      <c r="DE159" t="str">
        <f t="shared" si="397"/>
        <v/>
      </c>
      <c r="DF159" t="str">
        <f t="shared" si="398"/>
        <v/>
      </c>
      <c r="DG159" t="str">
        <f t="shared" si="399"/>
        <v/>
      </c>
      <c r="DH159" t="str">
        <f t="shared" si="400"/>
        <v/>
      </c>
      <c r="DI159" t="str">
        <f t="shared" si="401"/>
        <v/>
      </c>
      <c r="DJ159" t="str">
        <f t="shared" si="402"/>
        <v/>
      </c>
      <c r="DK159" t="str">
        <f t="shared" si="403"/>
        <v/>
      </c>
      <c r="DL159" t="str">
        <f t="shared" si="404"/>
        <v/>
      </c>
      <c r="DM159" t="str">
        <f t="shared" si="405"/>
        <v/>
      </c>
      <c r="DN159" t="b">
        <f t="shared" si="406"/>
        <v>1</v>
      </c>
      <c r="DO159" t="b">
        <f t="shared" si="407"/>
        <v>1</v>
      </c>
      <c r="DP159" t="b">
        <f t="shared" si="408"/>
        <v>1</v>
      </c>
      <c r="DQ159">
        <f t="shared" si="409"/>
        <v>0.01</v>
      </c>
      <c r="DR159" t="str">
        <f t="shared" si="410"/>
        <v/>
      </c>
      <c r="DS159" t="str">
        <f t="shared" si="411"/>
        <v/>
      </c>
      <c r="DT159" t="str">
        <f t="shared" si="412"/>
        <v/>
      </c>
      <c r="DU159" t="str">
        <f t="shared" si="413"/>
        <v/>
      </c>
      <c r="DV159" t="str">
        <f t="shared" si="414"/>
        <v/>
      </c>
      <c r="DW159" t="str">
        <f t="shared" si="415"/>
        <v/>
      </c>
      <c r="DX159" t="str">
        <f t="shared" si="416"/>
        <v/>
      </c>
      <c r="DY159" t="str">
        <f t="shared" si="417"/>
        <v/>
      </c>
      <c r="EA159" t="str">
        <f t="shared" si="418"/>
        <v/>
      </c>
      <c r="EB159" t="str">
        <f t="shared" si="419"/>
        <v/>
      </c>
      <c r="EC159" t="str">
        <f t="shared" si="420"/>
        <v/>
      </c>
      <c r="ED159" t="str">
        <f t="shared" si="421"/>
        <v/>
      </c>
      <c r="EE159" t="str">
        <f t="shared" si="422"/>
        <v/>
      </c>
      <c r="EF159" t="str">
        <f t="shared" si="423"/>
        <v/>
      </c>
      <c r="EG159" t="str">
        <f t="shared" si="424"/>
        <v/>
      </c>
      <c r="EH159" t="str">
        <f t="shared" si="425"/>
        <v/>
      </c>
      <c r="EI159" t="str">
        <f t="shared" si="426"/>
        <v/>
      </c>
      <c r="EJ159" t="str">
        <f t="shared" si="427"/>
        <v/>
      </c>
      <c r="EK159" t="str">
        <f t="shared" si="428"/>
        <v/>
      </c>
      <c r="EL159" t="str">
        <f t="shared" si="429"/>
        <v/>
      </c>
      <c r="EM159" t="str">
        <f t="shared" si="430"/>
        <v/>
      </c>
      <c r="EN159" t="str">
        <f t="shared" si="431"/>
        <v/>
      </c>
      <c r="EO159" t="str">
        <f t="shared" si="432"/>
        <v/>
      </c>
      <c r="EP159" t="str">
        <f t="shared" si="433"/>
        <v/>
      </c>
      <c r="ER159" t="str">
        <f t="shared" si="434"/>
        <v>25A-001.07.13.02.01.A.01Keren 81-100% functieverlies</v>
      </c>
      <c r="ES159" t="s">
        <v>10798</v>
      </c>
      <c r="ET159" t="b">
        <v>1</v>
      </c>
      <c r="EU159" t="s">
        <v>85</v>
      </c>
      <c r="EV159" t="b">
        <v>0</v>
      </c>
      <c r="EW159" t="b">
        <v>0</v>
      </c>
      <c r="EX159">
        <v>0.01</v>
      </c>
      <c r="EZ159">
        <v>0</v>
      </c>
      <c r="FA159">
        <v>0</v>
      </c>
      <c r="FC159">
        <v>24</v>
      </c>
      <c r="FD159">
        <v>0</v>
      </c>
      <c r="FF159">
        <v>0</v>
      </c>
      <c r="FG159">
        <v>0</v>
      </c>
      <c r="FI159">
        <v>0</v>
      </c>
      <c r="FJ159">
        <v>0</v>
      </c>
      <c r="FL159">
        <v>2.4954999999999998</v>
      </c>
      <c r="FM159">
        <v>2.4842</v>
      </c>
      <c r="FO159" t="s">
        <v>8874</v>
      </c>
    </row>
    <row r="160" spans="1:171" x14ac:dyDescent="0.25">
      <c r="A160" t="s">
        <v>6970</v>
      </c>
      <c r="B160" t="str">
        <f t="shared" si="290"/>
        <v/>
      </c>
      <c r="C160" t="str">
        <f t="shared" si="291"/>
        <v/>
      </c>
      <c r="D160" t="str">
        <f t="shared" si="292"/>
        <v/>
      </c>
      <c r="E160" t="str">
        <f t="shared" si="293"/>
        <v/>
      </c>
      <c r="F160" t="str">
        <f t="shared" si="294"/>
        <v/>
      </c>
      <c r="G160" t="str">
        <f t="shared" si="295"/>
        <v/>
      </c>
      <c r="H160" t="str">
        <f t="shared" si="296"/>
        <v/>
      </c>
      <c r="I160" t="str">
        <f t="shared" si="297"/>
        <v/>
      </c>
      <c r="J160" t="str">
        <f t="shared" si="298"/>
        <v/>
      </c>
      <c r="K160" t="str">
        <f t="shared" si="299"/>
        <v/>
      </c>
      <c r="L160" t="str">
        <f t="shared" si="300"/>
        <v/>
      </c>
      <c r="M160" t="str">
        <f t="shared" si="301"/>
        <v/>
      </c>
      <c r="N160" t="str">
        <f t="shared" si="302"/>
        <v/>
      </c>
      <c r="O160" t="str">
        <f t="shared" si="303"/>
        <v/>
      </c>
      <c r="P160" t="str">
        <f t="shared" si="304"/>
        <v/>
      </c>
      <c r="Q160" t="str">
        <f t="shared" si="305"/>
        <v/>
      </c>
      <c r="R160" t="str">
        <f t="shared" si="306"/>
        <v/>
      </c>
      <c r="S160" t="str">
        <f t="shared" si="307"/>
        <v/>
      </c>
      <c r="T160" t="str">
        <f t="shared" si="308"/>
        <v/>
      </c>
      <c r="U160" t="str">
        <f t="shared" si="309"/>
        <v/>
      </c>
      <c r="V160" t="str">
        <f t="shared" si="310"/>
        <v/>
      </c>
      <c r="W160" t="str">
        <f t="shared" si="311"/>
        <v/>
      </c>
      <c r="X160" t="str">
        <f t="shared" si="312"/>
        <v/>
      </c>
      <c r="Y160" t="str">
        <f t="shared" si="313"/>
        <v/>
      </c>
      <c r="Z160" t="str">
        <f t="shared" si="314"/>
        <v/>
      </c>
      <c r="AA160" t="str">
        <f t="shared" si="315"/>
        <v/>
      </c>
      <c r="AB160" t="str">
        <f t="shared" si="316"/>
        <v/>
      </c>
      <c r="AC160" t="str">
        <f t="shared" si="317"/>
        <v/>
      </c>
      <c r="AD160" t="str">
        <f t="shared" si="318"/>
        <v/>
      </c>
      <c r="AE160" t="str">
        <f t="shared" si="319"/>
        <v/>
      </c>
      <c r="AF160" t="str">
        <f t="shared" si="320"/>
        <v/>
      </c>
      <c r="AG160" t="str">
        <f t="shared" si="321"/>
        <v/>
      </c>
      <c r="AH160" t="str">
        <f t="shared" si="322"/>
        <v/>
      </c>
      <c r="AI160" t="str">
        <f t="shared" si="323"/>
        <v/>
      </c>
      <c r="AJ160" t="str">
        <f t="shared" si="324"/>
        <v/>
      </c>
      <c r="AK160" t="str">
        <f t="shared" si="325"/>
        <v/>
      </c>
      <c r="AL160" t="b">
        <f t="shared" si="326"/>
        <v>1</v>
      </c>
      <c r="AM160" t="b">
        <f t="shared" si="327"/>
        <v>0</v>
      </c>
      <c r="AN160" t="b">
        <f t="shared" si="328"/>
        <v>1</v>
      </c>
      <c r="AO160">
        <f t="shared" si="329"/>
        <v>1</v>
      </c>
      <c r="AP160" t="str">
        <f t="shared" si="330"/>
        <v/>
      </c>
      <c r="AQ160" t="str">
        <f t="shared" si="331"/>
        <v/>
      </c>
      <c r="AR160" t="str">
        <f t="shared" si="332"/>
        <v/>
      </c>
      <c r="AS160" t="str">
        <f t="shared" si="333"/>
        <v/>
      </c>
      <c r="AT160" t="str">
        <f t="shared" si="334"/>
        <v/>
      </c>
      <c r="AU160" t="str">
        <f t="shared" si="335"/>
        <v/>
      </c>
      <c r="AV160" t="str">
        <f t="shared" si="336"/>
        <v/>
      </c>
      <c r="AW160" t="str">
        <f t="shared" si="337"/>
        <v/>
      </c>
      <c r="AX160" t="str">
        <f t="shared" si="338"/>
        <v/>
      </c>
      <c r="AY160" t="str">
        <f t="shared" si="339"/>
        <v/>
      </c>
      <c r="AZ160" t="str">
        <f t="shared" si="340"/>
        <v/>
      </c>
      <c r="BA160" t="str">
        <f t="shared" si="341"/>
        <v/>
      </c>
      <c r="BB160" t="str">
        <f t="shared" si="342"/>
        <v/>
      </c>
      <c r="BC160" t="str">
        <f t="shared" si="343"/>
        <v/>
      </c>
      <c r="BD160" t="str">
        <f t="shared" si="344"/>
        <v/>
      </c>
      <c r="BE160" t="str">
        <f t="shared" si="345"/>
        <v/>
      </c>
      <c r="BF160" t="str">
        <f t="shared" si="346"/>
        <v/>
      </c>
      <c r="BG160" t="str">
        <f t="shared" si="347"/>
        <v/>
      </c>
      <c r="BH160" t="str">
        <f t="shared" si="348"/>
        <v/>
      </c>
      <c r="BI160" t="str">
        <f t="shared" si="349"/>
        <v/>
      </c>
      <c r="BJ160" t="str">
        <f t="shared" si="350"/>
        <v/>
      </c>
      <c r="BK160" t="str">
        <f t="shared" si="351"/>
        <v/>
      </c>
      <c r="BL160" t="str">
        <f t="shared" si="352"/>
        <v/>
      </c>
      <c r="BM160" t="str">
        <f t="shared" si="353"/>
        <v/>
      </c>
      <c r="BN160" t="str">
        <f t="shared" si="354"/>
        <v/>
      </c>
      <c r="BO160" t="str">
        <f t="shared" si="355"/>
        <v/>
      </c>
      <c r="BP160" t="str">
        <f t="shared" si="356"/>
        <v/>
      </c>
      <c r="BQ160" t="str">
        <f t="shared" si="357"/>
        <v/>
      </c>
      <c r="BR160" t="str">
        <f t="shared" si="358"/>
        <v/>
      </c>
      <c r="BS160" t="str">
        <f t="shared" si="359"/>
        <v/>
      </c>
      <c r="BT160" t="str">
        <f t="shared" si="360"/>
        <v/>
      </c>
      <c r="BU160" t="str">
        <f t="shared" si="361"/>
        <v/>
      </c>
      <c r="BV160" t="str">
        <f t="shared" si="362"/>
        <v/>
      </c>
      <c r="BW160" t="str">
        <f t="shared" si="363"/>
        <v/>
      </c>
      <c r="BX160" t="str">
        <f t="shared" si="364"/>
        <v/>
      </c>
      <c r="BY160" t="str">
        <f t="shared" si="365"/>
        <v/>
      </c>
      <c r="BZ160" t="str">
        <f t="shared" si="366"/>
        <v/>
      </c>
      <c r="CA160" t="str">
        <f t="shared" si="367"/>
        <v/>
      </c>
      <c r="CB160" t="str">
        <f t="shared" si="368"/>
        <v/>
      </c>
      <c r="CC160" t="str">
        <f t="shared" si="369"/>
        <v/>
      </c>
      <c r="CD160" t="str">
        <f t="shared" si="370"/>
        <v/>
      </c>
      <c r="CE160" t="str">
        <f t="shared" si="371"/>
        <v/>
      </c>
      <c r="CF160" t="str">
        <f t="shared" si="372"/>
        <v/>
      </c>
      <c r="CG160" t="str">
        <f t="shared" si="373"/>
        <v/>
      </c>
      <c r="CH160" t="str">
        <f t="shared" si="374"/>
        <v/>
      </c>
      <c r="CI160" t="str">
        <f t="shared" si="375"/>
        <v/>
      </c>
      <c r="CJ160" t="str">
        <f t="shared" si="376"/>
        <v/>
      </c>
      <c r="CK160" t="str">
        <f t="shared" si="377"/>
        <v/>
      </c>
      <c r="CL160" t="str">
        <f t="shared" si="378"/>
        <v/>
      </c>
      <c r="CM160" t="str">
        <f t="shared" si="379"/>
        <v/>
      </c>
      <c r="CN160" t="str">
        <f t="shared" si="380"/>
        <v/>
      </c>
      <c r="CO160" t="str">
        <f t="shared" si="381"/>
        <v/>
      </c>
      <c r="CP160" t="str">
        <f t="shared" si="382"/>
        <v/>
      </c>
      <c r="CQ160" t="str">
        <f t="shared" si="383"/>
        <v/>
      </c>
      <c r="CR160" t="str">
        <f t="shared" si="384"/>
        <v/>
      </c>
      <c r="CS160" t="str">
        <f t="shared" si="385"/>
        <v/>
      </c>
      <c r="CT160" t="str">
        <f t="shared" si="386"/>
        <v/>
      </c>
      <c r="CU160" t="str">
        <f t="shared" si="387"/>
        <v/>
      </c>
      <c r="CV160" t="str">
        <f t="shared" si="388"/>
        <v/>
      </c>
      <c r="CW160" t="str">
        <f t="shared" si="389"/>
        <v/>
      </c>
      <c r="CX160" t="str">
        <f t="shared" si="390"/>
        <v/>
      </c>
      <c r="CY160" t="str">
        <f t="shared" si="391"/>
        <v/>
      </c>
      <c r="CZ160" t="str">
        <f t="shared" si="392"/>
        <v/>
      </c>
      <c r="DA160" t="str">
        <f t="shared" si="393"/>
        <v/>
      </c>
      <c r="DB160" t="str">
        <f t="shared" si="394"/>
        <v/>
      </c>
      <c r="DC160" t="str">
        <f t="shared" si="395"/>
        <v/>
      </c>
      <c r="DD160" t="str">
        <f t="shared" si="396"/>
        <v/>
      </c>
      <c r="DE160" t="str">
        <f t="shared" si="397"/>
        <v/>
      </c>
      <c r="DF160" t="str">
        <f t="shared" si="398"/>
        <v/>
      </c>
      <c r="DG160" t="str">
        <f t="shared" si="399"/>
        <v/>
      </c>
      <c r="DH160" t="str">
        <f t="shared" si="400"/>
        <v/>
      </c>
      <c r="DI160" t="str">
        <f t="shared" si="401"/>
        <v/>
      </c>
      <c r="DJ160" t="str">
        <f t="shared" si="402"/>
        <v/>
      </c>
      <c r="DK160" t="str">
        <f t="shared" si="403"/>
        <v/>
      </c>
      <c r="DL160" t="str">
        <f t="shared" si="404"/>
        <v/>
      </c>
      <c r="DM160" t="str">
        <f t="shared" si="405"/>
        <v/>
      </c>
      <c r="DN160" t="b">
        <f t="shared" si="406"/>
        <v>1</v>
      </c>
      <c r="DO160" t="b">
        <f t="shared" si="407"/>
        <v>0</v>
      </c>
      <c r="DP160" t="b">
        <f t="shared" si="408"/>
        <v>0</v>
      </c>
      <c r="DQ160">
        <f t="shared" si="409"/>
        <v>0.01</v>
      </c>
      <c r="DR160" t="str">
        <f t="shared" si="410"/>
        <v/>
      </c>
      <c r="DS160" t="str">
        <f t="shared" si="411"/>
        <v/>
      </c>
      <c r="DT160" t="str">
        <f t="shared" si="412"/>
        <v/>
      </c>
      <c r="DU160" t="str">
        <f t="shared" si="413"/>
        <v/>
      </c>
      <c r="DV160" t="str">
        <f t="shared" si="414"/>
        <v/>
      </c>
      <c r="DW160" t="str">
        <f t="shared" si="415"/>
        <v/>
      </c>
      <c r="DX160" t="str">
        <f t="shared" si="416"/>
        <v/>
      </c>
      <c r="DY160" t="str">
        <f t="shared" si="417"/>
        <v/>
      </c>
      <c r="EA160" t="str">
        <f t="shared" si="418"/>
        <v/>
      </c>
      <c r="EB160" t="str">
        <f t="shared" si="419"/>
        <v/>
      </c>
      <c r="EC160" t="str">
        <f t="shared" si="420"/>
        <v/>
      </c>
      <c r="ED160" t="str">
        <f t="shared" si="421"/>
        <v/>
      </c>
      <c r="EE160" t="str">
        <f t="shared" si="422"/>
        <v/>
      </c>
      <c r="EF160" t="str">
        <f t="shared" si="423"/>
        <v/>
      </c>
      <c r="EG160" t="str">
        <f t="shared" si="424"/>
        <v/>
      </c>
      <c r="EH160" t="str">
        <f t="shared" si="425"/>
        <v/>
      </c>
      <c r="EI160" t="str">
        <f t="shared" si="426"/>
        <v/>
      </c>
      <c r="EJ160" t="str">
        <f t="shared" si="427"/>
        <v/>
      </c>
      <c r="EK160" t="str">
        <f t="shared" si="428"/>
        <v/>
      </c>
      <c r="EL160" t="str">
        <f t="shared" si="429"/>
        <v/>
      </c>
      <c r="EM160" t="str">
        <f t="shared" si="430"/>
        <v/>
      </c>
      <c r="EN160" t="str">
        <f t="shared" si="431"/>
        <v/>
      </c>
      <c r="EO160" t="str">
        <f t="shared" si="432"/>
        <v/>
      </c>
      <c r="EP160" t="str">
        <f t="shared" si="433"/>
        <v/>
      </c>
      <c r="ER160" t="str">
        <f t="shared" si="434"/>
        <v>25A-001.07.13.06.01.A.01Spuien 81-100% functieverlies</v>
      </c>
      <c r="ES160" t="s">
        <v>10753</v>
      </c>
      <c r="ET160" t="b">
        <v>1</v>
      </c>
      <c r="EU160" t="s">
        <v>88</v>
      </c>
      <c r="EV160" t="b">
        <v>0</v>
      </c>
      <c r="EW160" t="b">
        <v>0</v>
      </c>
      <c r="EX160">
        <v>0.01</v>
      </c>
      <c r="EZ160">
        <v>0</v>
      </c>
      <c r="FA160">
        <v>50</v>
      </c>
      <c r="FC160">
        <v>75</v>
      </c>
      <c r="FD160">
        <v>50</v>
      </c>
      <c r="FF160">
        <v>0</v>
      </c>
      <c r="FG160">
        <v>400</v>
      </c>
      <c r="FI160">
        <v>400</v>
      </c>
      <c r="FJ160">
        <v>400</v>
      </c>
      <c r="FL160">
        <v>9.9000000000000008E-3</v>
      </c>
      <c r="FM160">
        <v>9.1999999999999998E-3</v>
      </c>
      <c r="FO160" t="s">
        <v>878</v>
      </c>
    </row>
    <row r="161" spans="1:171" x14ac:dyDescent="0.25">
      <c r="A161" t="s">
        <v>7005</v>
      </c>
      <c r="B161" t="str">
        <f t="shared" si="290"/>
        <v/>
      </c>
      <c r="C161" t="str">
        <f t="shared" si="291"/>
        <v/>
      </c>
      <c r="D161" t="str">
        <f t="shared" si="292"/>
        <v/>
      </c>
      <c r="E161" t="str">
        <f t="shared" si="293"/>
        <v/>
      </c>
      <c r="F161" t="str">
        <f t="shared" si="294"/>
        <v/>
      </c>
      <c r="G161" t="str">
        <f t="shared" si="295"/>
        <v/>
      </c>
      <c r="H161" t="str">
        <f t="shared" si="296"/>
        <v/>
      </c>
      <c r="I161" t="str">
        <f t="shared" si="297"/>
        <v/>
      </c>
      <c r="J161" t="str">
        <f t="shared" si="298"/>
        <v/>
      </c>
      <c r="K161" t="str">
        <f t="shared" si="299"/>
        <v/>
      </c>
      <c r="L161" t="str">
        <f t="shared" si="300"/>
        <v/>
      </c>
      <c r="M161" t="str">
        <f t="shared" si="301"/>
        <v/>
      </c>
      <c r="N161" t="str">
        <f t="shared" si="302"/>
        <v/>
      </c>
      <c r="O161" t="str">
        <f t="shared" si="303"/>
        <v/>
      </c>
      <c r="P161" t="str">
        <f t="shared" si="304"/>
        <v/>
      </c>
      <c r="Q161" t="str">
        <f t="shared" si="305"/>
        <v/>
      </c>
      <c r="R161" t="str">
        <f t="shared" si="306"/>
        <v/>
      </c>
      <c r="S161" t="str">
        <f t="shared" si="307"/>
        <v/>
      </c>
      <c r="T161" t="str">
        <f t="shared" si="308"/>
        <v/>
      </c>
      <c r="U161" t="str">
        <f t="shared" si="309"/>
        <v/>
      </c>
      <c r="V161" t="str">
        <f t="shared" si="310"/>
        <v/>
      </c>
      <c r="W161" t="str">
        <f t="shared" si="311"/>
        <v/>
      </c>
      <c r="X161" t="str">
        <f t="shared" si="312"/>
        <v/>
      </c>
      <c r="Y161" t="str">
        <f t="shared" si="313"/>
        <v/>
      </c>
      <c r="Z161" t="str">
        <f t="shared" si="314"/>
        <v/>
      </c>
      <c r="AA161" t="str">
        <f t="shared" si="315"/>
        <v/>
      </c>
      <c r="AB161" t="str">
        <f t="shared" si="316"/>
        <v/>
      </c>
      <c r="AC161" t="str">
        <f t="shared" si="317"/>
        <v/>
      </c>
      <c r="AD161" t="str">
        <f t="shared" si="318"/>
        <v/>
      </c>
      <c r="AE161" t="str">
        <f t="shared" si="319"/>
        <v/>
      </c>
      <c r="AF161" t="str">
        <f t="shared" si="320"/>
        <v/>
      </c>
      <c r="AG161" t="str">
        <f t="shared" si="321"/>
        <v/>
      </c>
      <c r="AH161" t="str">
        <f t="shared" si="322"/>
        <v/>
      </c>
      <c r="AI161" t="str">
        <f t="shared" si="323"/>
        <v/>
      </c>
      <c r="AJ161" t="str">
        <f t="shared" si="324"/>
        <v/>
      </c>
      <c r="AK161" t="str">
        <f t="shared" si="325"/>
        <v/>
      </c>
      <c r="AL161" t="b">
        <f t="shared" si="326"/>
        <v>1</v>
      </c>
      <c r="AM161" t="b">
        <f t="shared" si="327"/>
        <v>0</v>
      </c>
      <c r="AN161" t="b">
        <f t="shared" si="328"/>
        <v>0</v>
      </c>
      <c r="AO161">
        <f t="shared" si="329"/>
        <v>0.01</v>
      </c>
      <c r="AP161" t="str">
        <f t="shared" si="330"/>
        <v/>
      </c>
      <c r="AQ161" t="str">
        <f t="shared" si="331"/>
        <v/>
      </c>
      <c r="AR161" t="str">
        <f t="shared" si="332"/>
        <v/>
      </c>
      <c r="AS161" t="str">
        <f t="shared" si="333"/>
        <v/>
      </c>
      <c r="AT161" t="str">
        <f t="shared" si="334"/>
        <v/>
      </c>
      <c r="AU161" t="str">
        <f t="shared" si="335"/>
        <v/>
      </c>
      <c r="AV161" t="str">
        <f t="shared" si="336"/>
        <v/>
      </c>
      <c r="AW161" t="str">
        <f t="shared" si="337"/>
        <v/>
      </c>
      <c r="AX161" t="str">
        <f t="shared" si="338"/>
        <v/>
      </c>
      <c r="AY161" t="str">
        <f t="shared" si="339"/>
        <v/>
      </c>
      <c r="AZ161" t="str">
        <f t="shared" si="340"/>
        <v/>
      </c>
      <c r="BA161" t="str">
        <f t="shared" si="341"/>
        <v/>
      </c>
      <c r="BB161" t="str">
        <f t="shared" si="342"/>
        <v/>
      </c>
      <c r="BC161" t="str">
        <f t="shared" si="343"/>
        <v/>
      </c>
      <c r="BD161" t="str">
        <f t="shared" si="344"/>
        <v/>
      </c>
      <c r="BE161" t="str">
        <f t="shared" si="345"/>
        <v/>
      </c>
      <c r="BF161" t="str">
        <f t="shared" si="346"/>
        <v/>
      </c>
      <c r="BG161" t="str">
        <f t="shared" si="347"/>
        <v/>
      </c>
      <c r="BH161" t="str">
        <f t="shared" si="348"/>
        <v/>
      </c>
      <c r="BI161" t="str">
        <f t="shared" si="349"/>
        <v/>
      </c>
      <c r="BJ161" t="str">
        <f t="shared" si="350"/>
        <v/>
      </c>
      <c r="BK161" t="str">
        <f t="shared" si="351"/>
        <v/>
      </c>
      <c r="BL161" t="str">
        <f t="shared" si="352"/>
        <v/>
      </c>
      <c r="BM161" t="str">
        <f t="shared" si="353"/>
        <v/>
      </c>
      <c r="BN161" t="str">
        <f t="shared" si="354"/>
        <v/>
      </c>
      <c r="BO161" t="str">
        <f t="shared" si="355"/>
        <v/>
      </c>
      <c r="BP161" t="str">
        <f t="shared" si="356"/>
        <v/>
      </c>
      <c r="BQ161" t="str">
        <f t="shared" si="357"/>
        <v/>
      </c>
      <c r="BR161" t="str">
        <f t="shared" si="358"/>
        <v/>
      </c>
      <c r="BS161" t="str">
        <f t="shared" si="359"/>
        <v/>
      </c>
      <c r="BT161" t="str">
        <f t="shared" si="360"/>
        <v/>
      </c>
      <c r="BU161" t="str">
        <f t="shared" si="361"/>
        <v/>
      </c>
      <c r="BV161" t="str">
        <f t="shared" si="362"/>
        <v/>
      </c>
      <c r="BW161" t="str">
        <f t="shared" si="363"/>
        <v/>
      </c>
      <c r="BX161" t="str">
        <f t="shared" si="364"/>
        <v/>
      </c>
      <c r="BY161" t="str">
        <f t="shared" si="365"/>
        <v/>
      </c>
      <c r="BZ161" t="str">
        <f t="shared" si="366"/>
        <v/>
      </c>
      <c r="CA161" t="str">
        <f t="shared" si="367"/>
        <v/>
      </c>
      <c r="CB161" t="str">
        <f t="shared" si="368"/>
        <v/>
      </c>
      <c r="CC161" t="str">
        <f t="shared" si="369"/>
        <v/>
      </c>
      <c r="CD161" t="str">
        <f t="shared" si="370"/>
        <v/>
      </c>
      <c r="CE161" t="str">
        <f t="shared" si="371"/>
        <v/>
      </c>
      <c r="CF161" t="str">
        <f t="shared" si="372"/>
        <v/>
      </c>
      <c r="CG161" t="str">
        <f t="shared" si="373"/>
        <v/>
      </c>
      <c r="CH161" t="str">
        <f t="shared" si="374"/>
        <v/>
      </c>
      <c r="CI161" t="str">
        <f t="shared" si="375"/>
        <v/>
      </c>
      <c r="CJ161" t="str">
        <f t="shared" si="376"/>
        <v/>
      </c>
      <c r="CK161" t="str">
        <f t="shared" si="377"/>
        <v/>
      </c>
      <c r="CL161" t="str">
        <f t="shared" si="378"/>
        <v/>
      </c>
      <c r="CM161" t="str">
        <f t="shared" si="379"/>
        <v/>
      </c>
      <c r="CN161" t="str">
        <f t="shared" si="380"/>
        <v/>
      </c>
      <c r="CO161" t="str">
        <f t="shared" si="381"/>
        <v/>
      </c>
      <c r="CP161" t="str">
        <f t="shared" si="382"/>
        <v/>
      </c>
      <c r="CQ161" t="str">
        <f t="shared" si="383"/>
        <v/>
      </c>
      <c r="CR161" t="str">
        <f t="shared" si="384"/>
        <v/>
      </c>
      <c r="CS161" t="str">
        <f t="shared" si="385"/>
        <v/>
      </c>
      <c r="CT161" t="str">
        <f t="shared" si="386"/>
        <v/>
      </c>
      <c r="CU161" t="str">
        <f t="shared" si="387"/>
        <v/>
      </c>
      <c r="CV161" t="str">
        <f t="shared" si="388"/>
        <v/>
      </c>
      <c r="CW161" t="str">
        <f t="shared" si="389"/>
        <v/>
      </c>
      <c r="CX161" t="str">
        <f t="shared" si="390"/>
        <v/>
      </c>
      <c r="CY161" t="str">
        <f t="shared" si="391"/>
        <v/>
      </c>
      <c r="CZ161" t="str">
        <f t="shared" si="392"/>
        <v/>
      </c>
      <c r="DA161" t="str">
        <f t="shared" si="393"/>
        <v/>
      </c>
      <c r="DB161" t="str">
        <f t="shared" si="394"/>
        <v/>
      </c>
      <c r="DC161" t="str">
        <f t="shared" si="395"/>
        <v/>
      </c>
      <c r="DD161" t="str">
        <f t="shared" si="396"/>
        <v/>
      </c>
      <c r="DE161" t="str">
        <f t="shared" si="397"/>
        <v/>
      </c>
      <c r="DF161" t="str">
        <f t="shared" si="398"/>
        <v/>
      </c>
      <c r="DG161" t="str">
        <f t="shared" si="399"/>
        <v/>
      </c>
      <c r="DH161" t="str">
        <f t="shared" si="400"/>
        <v/>
      </c>
      <c r="DI161" t="str">
        <f t="shared" si="401"/>
        <v/>
      </c>
      <c r="DJ161" t="str">
        <f t="shared" si="402"/>
        <v/>
      </c>
      <c r="DK161" t="str">
        <f t="shared" si="403"/>
        <v/>
      </c>
      <c r="DL161" t="str">
        <f t="shared" si="404"/>
        <v/>
      </c>
      <c r="DM161" t="str">
        <f t="shared" si="405"/>
        <v/>
      </c>
      <c r="DN161" t="b">
        <f t="shared" si="406"/>
        <v>1</v>
      </c>
      <c r="DO161" t="b">
        <f t="shared" si="407"/>
        <v>0</v>
      </c>
      <c r="DP161" t="b">
        <f t="shared" si="408"/>
        <v>0</v>
      </c>
      <c r="DQ161">
        <f t="shared" si="409"/>
        <v>0.01</v>
      </c>
      <c r="DR161" t="str">
        <f t="shared" si="410"/>
        <v/>
      </c>
      <c r="DS161" t="str">
        <f t="shared" si="411"/>
        <v/>
      </c>
      <c r="DT161" t="str">
        <f t="shared" si="412"/>
        <v/>
      </c>
      <c r="DU161" t="str">
        <f t="shared" si="413"/>
        <v/>
      </c>
      <c r="DV161" t="str">
        <f t="shared" si="414"/>
        <v/>
      </c>
      <c r="DW161" t="str">
        <f t="shared" si="415"/>
        <v/>
      </c>
      <c r="DX161" t="str">
        <f t="shared" si="416"/>
        <v/>
      </c>
      <c r="DY161" t="str">
        <f t="shared" si="417"/>
        <v/>
      </c>
      <c r="EA161" t="str">
        <f t="shared" si="418"/>
        <v/>
      </c>
      <c r="EB161" t="str">
        <f t="shared" si="419"/>
        <v/>
      </c>
      <c r="EC161" t="str">
        <f t="shared" si="420"/>
        <v/>
      </c>
      <c r="ED161" t="str">
        <f t="shared" si="421"/>
        <v/>
      </c>
      <c r="EE161" t="str">
        <f t="shared" si="422"/>
        <v/>
      </c>
      <c r="EF161" t="str">
        <f t="shared" si="423"/>
        <v/>
      </c>
      <c r="EG161" t="str">
        <f t="shared" si="424"/>
        <v/>
      </c>
      <c r="EH161" t="str">
        <f t="shared" si="425"/>
        <v/>
      </c>
      <c r="EI161" t="str">
        <f t="shared" si="426"/>
        <v/>
      </c>
      <c r="EJ161" t="str">
        <f t="shared" si="427"/>
        <v/>
      </c>
      <c r="EK161" t="str">
        <f t="shared" si="428"/>
        <v/>
      </c>
      <c r="EL161" t="str">
        <f t="shared" si="429"/>
        <v/>
      </c>
      <c r="EM161" t="str">
        <f t="shared" si="430"/>
        <v/>
      </c>
      <c r="EN161" t="str">
        <f t="shared" si="431"/>
        <v/>
      </c>
      <c r="EO161" t="str">
        <f t="shared" si="432"/>
        <v/>
      </c>
      <c r="EP161" t="str">
        <f t="shared" si="433"/>
        <v/>
      </c>
      <c r="ER161" t="str">
        <f t="shared" si="434"/>
        <v>25A-001.07.13.06.01.A.01Keren 81-100% functieverlies</v>
      </c>
      <c r="ES161" t="s">
        <v>10753</v>
      </c>
      <c r="ET161" t="b">
        <v>1</v>
      </c>
      <c r="EU161" t="s">
        <v>85</v>
      </c>
      <c r="EV161" t="b">
        <v>0</v>
      </c>
      <c r="EW161" t="b">
        <v>0</v>
      </c>
      <c r="EX161">
        <v>0.01</v>
      </c>
      <c r="EZ161">
        <v>0</v>
      </c>
      <c r="FA161">
        <v>0</v>
      </c>
      <c r="FC161">
        <v>599</v>
      </c>
      <c r="FD161">
        <v>0</v>
      </c>
      <c r="FF161">
        <v>0</v>
      </c>
      <c r="FG161">
        <v>0</v>
      </c>
      <c r="FI161">
        <v>0</v>
      </c>
      <c r="FJ161">
        <v>0</v>
      </c>
      <c r="FL161">
        <v>1.0043</v>
      </c>
      <c r="FM161">
        <v>0.98080000000000001</v>
      </c>
      <c r="FO161" t="s">
        <v>8874</v>
      </c>
    </row>
    <row r="162" spans="1:171" x14ac:dyDescent="0.25">
      <c r="A162" t="s">
        <v>7006</v>
      </c>
      <c r="B162" t="str">
        <f t="shared" si="290"/>
        <v/>
      </c>
      <c r="C162" t="str">
        <f t="shared" si="291"/>
        <v/>
      </c>
      <c r="D162" t="str">
        <f t="shared" si="292"/>
        <v/>
      </c>
      <c r="E162" t="str">
        <f t="shared" si="293"/>
        <v/>
      </c>
      <c r="F162" t="str">
        <f t="shared" si="294"/>
        <v/>
      </c>
      <c r="G162" t="str">
        <f t="shared" si="295"/>
        <v/>
      </c>
      <c r="H162" t="str">
        <f t="shared" si="296"/>
        <v/>
      </c>
      <c r="I162" t="str">
        <f t="shared" si="297"/>
        <v/>
      </c>
      <c r="J162" t="str">
        <f t="shared" si="298"/>
        <v/>
      </c>
      <c r="K162" t="str">
        <f t="shared" si="299"/>
        <v/>
      </c>
      <c r="L162" t="str">
        <f t="shared" si="300"/>
        <v/>
      </c>
      <c r="M162" t="str">
        <f t="shared" si="301"/>
        <v/>
      </c>
      <c r="N162" t="str">
        <f t="shared" si="302"/>
        <v/>
      </c>
      <c r="O162" t="str">
        <f t="shared" si="303"/>
        <v/>
      </c>
      <c r="P162" t="str">
        <f t="shared" si="304"/>
        <v/>
      </c>
      <c r="Q162" t="str">
        <f t="shared" si="305"/>
        <v/>
      </c>
      <c r="R162" t="str">
        <f t="shared" si="306"/>
        <v/>
      </c>
      <c r="S162" t="str">
        <f t="shared" si="307"/>
        <v/>
      </c>
      <c r="T162" t="str">
        <f t="shared" si="308"/>
        <v/>
      </c>
      <c r="U162" t="str">
        <f t="shared" si="309"/>
        <v/>
      </c>
      <c r="V162" t="str">
        <f t="shared" si="310"/>
        <v/>
      </c>
      <c r="W162" t="str">
        <f t="shared" si="311"/>
        <v/>
      </c>
      <c r="X162" t="str">
        <f t="shared" si="312"/>
        <v/>
      </c>
      <c r="Y162" t="str">
        <f t="shared" si="313"/>
        <v/>
      </c>
      <c r="Z162" t="str">
        <f t="shared" si="314"/>
        <v/>
      </c>
      <c r="AA162" t="str">
        <f t="shared" si="315"/>
        <v/>
      </c>
      <c r="AB162" t="str">
        <f t="shared" si="316"/>
        <v/>
      </c>
      <c r="AC162" t="str">
        <f t="shared" si="317"/>
        <v/>
      </c>
      <c r="AD162" t="str">
        <f t="shared" si="318"/>
        <v/>
      </c>
      <c r="AE162" t="str">
        <f t="shared" si="319"/>
        <v/>
      </c>
      <c r="AF162" t="str">
        <f t="shared" si="320"/>
        <v/>
      </c>
      <c r="AG162" t="str">
        <f t="shared" si="321"/>
        <v/>
      </c>
      <c r="AH162" t="str">
        <f t="shared" si="322"/>
        <v/>
      </c>
      <c r="AI162" t="str">
        <f t="shared" si="323"/>
        <v/>
      </c>
      <c r="AJ162" t="str">
        <f t="shared" si="324"/>
        <v/>
      </c>
      <c r="AK162" t="str">
        <f t="shared" si="325"/>
        <v/>
      </c>
      <c r="AL162" t="b">
        <f t="shared" si="326"/>
        <v>1</v>
      </c>
      <c r="AM162" t="b">
        <f t="shared" si="327"/>
        <v>0</v>
      </c>
      <c r="AN162" t="b">
        <f t="shared" si="328"/>
        <v>0</v>
      </c>
      <c r="AO162">
        <f t="shared" si="329"/>
        <v>0.01</v>
      </c>
      <c r="AP162" t="str">
        <f t="shared" si="330"/>
        <v/>
      </c>
      <c r="AQ162" t="str">
        <f t="shared" si="331"/>
        <v/>
      </c>
      <c r="AR162" t="str">
        <f t="shared" si="332"/>
        <v/>
      </c>
      <c r="AS162" t="str">
        <f t="shared" si="333"/>
        <v/>
      </c>
      <c r="AT162" t="str">
        <f t="shared" si="334"/>
        <v/>
      </c>
      <c r="AU162" t="str">
        <f t="shared" si="335"/>
        <v/>
      </c>
      <c r="AV162" t="str">
        <f t="shared" si="336"/>
        <v/>
      </c>
      <c r="AW162" t="str">
        <f t="shared" si="337"/>
        <v/>
      </c>
      <c r="AX162" t="str">
        <f t="shared" si="338"/>
        <v/>
      </c>
      <c r="AY162" t="str">
        <f t="shared" si="339"/>
        <v/>
      </c>
      <c r="AZ162" t="str">
        <f t="shared" si="340"/>
        <v/>
      </c>
      <c r="BA162" t="str">
        <f t="shared" si="341"/>
        <v/>
      </c>
      <c r="BB162" t="str">
        <f t="shared" si="342"/>
        <v/>
      </c>
      <c r="BC162" t="str">
        <f t="shared" si="343"/>
        <v/>
      </c>
      <c r="BD162" t="str">
        <f t="shared" si="344"/>
        <v/>
      </c>
      <c r="BE162" t="str">
        <f t="shared" si="345"/>
        <v/>
      </c>
      <c r="BF162" t="str">
        <f t="shared" si="346"/>
        <v/>
      </c>
      <c r="BG162" t="str">
        <f t="shared" si="347"/>
        <v/>
      </c>
      <c r="BH162" t="str">
        <f t="shared" si="348"/>
        <v/>
      </c>
      <c r="BI162" t="str">
        <f t="shared" si="349"/>
        <v/>
      </c>
      <c r="BJ162" t="str">
        <f t="shared" si="350"/>
        <v/>
      </c>
      <c r="BK162" t="str">
        <f t="shared" si="351"/>
        <v/>
      </c>
      <c r="BL162" t="str">
        <f t="shared" si="352"/>
        <v/>
      </c>
      <c r="BM162" t="str">
        <f t="shared" si="353"/>
        <v/>
      </c>
      <c r="BN162" t="str">
        <f t="shared" si="354"/>
        <v/>
      </c>
      <c r="BO162" t="str">
        <f t="shared" si="355"/>
        <v/>
      </c>
      <c r="BP162" t="str">
        <f t="shared" si="356"/>
        <v/>
      </c>
      <c r="BQ162" t="str">
        <f t="shared" si="357"/>
        <v/>
      </c>
      <c r="BR162" t="str">
        <f t="shared" si="358"/>
        <v/>
      </c>
      <c r="BS162" t="str">
        <f t="shared" si="359"/>
        <v/>
      </c>
      <c r="BT162" t="str">
        <f t="shared" si="360"/>
        <v/>
      </c>
      <c r="BU162" t="str">
        <f t="shared" si="361"/>
        <v/>
      </c>
      <c r="BV162" t="str">
        <f t="shared" si="362"/>
        <v/>
      </c>
      <c r="BW162" t="str">
        <f t="shared" si="363"/>
        <v/>
      </c>
      <c r="BX162" t="str">
        <f t="shared" si="364"/>
        <v/>
      </c>
      <c r="BY162" t="str">
        <f t="shared" si="365"/>
        <v/>
      </c>
      <c r="BZ162" t="str">
        <f t="shared" si="366"/>
        <v/>
      </c>
      <c r="CA162" t="str">
        <f t="shared" si="367"/>
        <v/>
      </c>
      <c r="CB162" t="str">
        <f t="shared" si="368"/>
        <v/>
      </c>
      <c r="CC162" t="str">
        <f t="shared" si="369"/>
        <v/>
      </c>
      <c r="CD162" t="str">
        <f t="shared" si="370"/>
        <v/>
      </c>
      <c r="CE162" t="str">
        <f t="shared" si="371"/>
        <v/>
      </c>
      <c r="CF162" t="str">
        <f t="shared" si="372"/>
        <v/>
      </c>
      <c r="CG162" t="str">
        <f t="shared" si="373"/>
        <v/>
      </c>
      <c r="CH162" t="str">
        <f t="shared" si="374"/>
        <v/>
      </c>
      <c r="CI162" t="str">
        <f t="shared" si="375"/>
        <v/>
      </c>
      <c r="CJ162" t="str">
        <f t="shared" si="376"/>
        <v/>
      </c>
      <c r="CK162" t="str">
        <f t="shared" si="377"/>
        <v/>
      </c>
      <c r="CL162" t="str">
        <f t="shared" si="378"/>
        <v/>
      </c>
      <c r="CM162" t="str">
        <f t="shared" si="379"/>
        <v/>
      </c>
      <c r="CN162" t="str">
        <f t="shared" si="380"/>
        <v/>
      </c>
      <c r="CO162" t="str">
        <f t="shared" si="381"/>
        <v/>
      </c>
      <c r="CP162" t="str">
        <f t="shared" si="382"/>
        <v/>
      </c>
      <c r="CQ162" t="str">
        <f t="shared" si="383"/>
        <v/>
      </c>
      <c r="CR162" t="str">
        <f t="shared" si="384"/>
        <v/>
      </c>
      <c r="CS162" t="str">
        <f t="shared" si="385"/>
        <v/>
      </c>
      <c r="CT162" t="str">
        <f t="shared" si="386"/>
        <v/>
      </c>
      <c r="CU162" t="str">
        <f t="shared" si="387"/>
        <v/>
      </c>
      <c r="CV162" t="str">
        <f t="shared" si="388"/>
        <v/>
      </c>
      <c r="CW162" t="str">
        <f t="shared" si="389"/>
        <v/>
      </c>
      <c r="CX162" t="str">
        <f t="shared" si="390"/>
        <v/>
      </c>
      <c r="CY162" t="str">
        <f t="shared" si="391"/>
        <v/>
      </c>
      <c r="CZ162" t="str">
        <f t="shared" si="392"/>
        <v/>
      </c>
      <c r="DA162" t="str">
        <f t="shared" si="393"/>
        <v/>
      </c>
      <c r="DB162" t="str">
        <f t="shared" si="394"/>
        <v/>
      </c>
      <c r="DC162" t="str">
        <f t="shared" si="395"/>
        <v/>
      </c>
      <c r="DD162" t="str">
        <f t="shared" si="396"/>
        <v/>
      </c>
      <c r="DE162" t="str">
        <f t="shared" si="397"/>
        <v/>
      </c>
      <c r="DF162" t="str">
        <f t="shared" si="398"/>
        <v/>
      </c>
      <c r="DG162" t="str">
        <f t="shared" si="399"/>
        <v/>
      </c>
      <c r="DH162" t="str">
        <f t="shared" si="400"/>
        <v/>
      </c>
      <c r="DI162" t="str">
        <f t="shared" si="401"/>
        <v/>
      </c>
      <c r="DJ162" t="str">
        <f t="shared" si="402"/>
        <v/>
      </c>
      <c r="DK162" t="str">
        <f t="shared" si="403"/>
        <v/>
      </c>
      <c r="DL162" t="str">
        <f t="shared" si="404"/>
        <v/>
      </c>
      <c r="DM162" t="str">
        <f t="shared" si="405"/>
        <v/>
      </c>
      <c r="DN162" t="b">
        <f t="shared" si="406"/>
        <v>1</v>
      </c>
      <c r="DO162" t="b">
        <f t="shared" si="407"/>
        <v>0</v>
      </c>
      <c r="DP162" t="b">
        <f t="shared" si="408"/>
        <v>0</v>
      </c>
      <c r="DQ162">
        <f t="shared" si="409"/>
        <v>0.01</v>
      </c>
      <c r="DR162" t="str">
        <f t="shared" si="410"/>
        <v/>
      </c>
      <c r="DS162" t="str">
        <f t="shared" si="411"/>
        <v/>
      </c>
      <c r="DT162" t="str">
        <f t="shared" si="412"/>
        <v/>
      </c>
      <c r="DU162" t="str">
        <f t="shared" si="413"/>
        <v/>
      </c>
      <c r="DV162" t="str">
        <f t="shared" si="414"/>
        <v/>
      </c>
      <c r="DW162" t="str">
        <f t="shared" si="415"/>
        <v/>
      </c>
      <c r="DX162" t="str">
        <f t="shared" si="416"/>
        <v/>
      </c>
      <c r="DY162" t="str">
        <f t="shared" si="417"/>
        <v/>
      </c>
      <c r="EA162" t="str">
        <f t="shared" si="418"/>
        <v/>
      </c>
      <c r="EB162" t="str">
        <f t="shared" si="419"/>
        <v/>
      </c>
      <c r="EC162" t="str">
        <f t="shared" si="420"/>
        <v/>
      </c>
      <c r="ED162" t="str">
        <f t="shared" si="421"/>
        <v/>
      </c>
      <c r="EE162" t="str">
        <f t="shared" si="422"/>
        <v/>
      </c>
      <c r="EF162" t="str">
        <f t="shared" si="423"/>
        <v/>
      </c>
      <c r="EG162" t="str">
        <f t="shared" si="424"/>
        <v/>
      </c>
      <c r="EH162" t="str">
        <f t="shared" si="425"/>
        <v/>
      </c>
      <c r="EI162" t="str">
        <f t="shared" si="426"/>
        <v/>
      </c>
      <c r="EJ162" t="str">
        <f t="shared" si="427"/>
        <v/>
      </c>
      <c r="EK162" t="str">
        <f t="shared" si="428"/>
        <v/>
      </c>
      <c r="EL162" t="str">
        <f t="shared" si="429"/>
        <v/>
      </c>
      <c r="EM162" t="str">
        <f t="shared" si="430"/>
        <v/>
      </c>
      <c r="EN162" t="str">
        <f t="shared" si="431"/>
        <v/>
      </c>
      <c r="EO162" t="str">
        <f t="shared" si="432"/>
        <v/>
      </c>
      <c r="EP162" t="str">
        <f t="shared" si="433"/>
        <v/>
      </c>
      <c r="ER162" t="str">
        <f t="shared" si="434"/>
        <v>25A-001.07.13.07.01.A.01Spuien 81-100% functieverlies</v>
      </c>
      <c r="ES162" t="s">
        <v>10767</v>
      </c>
      <c r="ET162" t="b">
        <v>1</v>
      </c>
      <c r="EU162" t="s">
        <v>88</v>
      </c>
      <c r="EV162" t="b">
        <v>0</v>
      </c>
      <c r="EW162" t="b">
        <v>0</v>
      </c>
      <c r="EX162">
        <v>0.01</v>
      </c>
      <c r="EZ162">
        <v>0</v>
      </c>
      <c r="FA162">
        <v>0</v>
      </c>
      <c r="FC162">
        <v>0</v>
      </c>
      <c r="FD162">
        <v>0</v>
      </c>
      <c r="FF162">
        <v>0</v>
      </c>
      <c r="FG162">
        <v>0</v>
      </c>
      <c r="FI162">
        <v>0</v>
      </c>
      <c r="FJ162">
        <v>0</v>
      </c>
      <c r="FL162">
        <v>5.0026000000000002</v>
      </c>
      <c r="FM162">
        <v>5.0026000000000002</v>
      </c>
      <c r="FO162" t="s">
        <v>878</v>
      </c>
    </row>
    <row r="163" spans="1:171" x14ac:dyDescent="0.25">
      <c r="A163" t="s">
        <v>6968</v>
      </c>
      <c r="B163" t="str">
        <f t="shared" si="290"/>
        <v/>
      </c>
      <c r="C163" t="str">
        <f t="shared" si="291"/>
        <v/>
      </c>
      <c r="D163" t="str">
        <f t="shared" si="292"/>
        <v/>
      </c>
      <c r="E163" t="str">
        <f t="shared" si="293"/>
        <v/>
      </c>
      <c r="F163" t="str">
        <f t="shared" si="294"/>
        <v/>
      </c>
      <c r="G163" t="str">
        <f t="shared" si="295"/>
        <v/>
      </c>
      <c r="H163" t="str">
        <f t="shared" si="296"/>
        <v/>
      </c>
      <c r="I163" t="str">
        <f t="shared" si="297"/>
        <v/>
      </c>
      <c r="J163" t="str">
        <f t="shared" si="298"/>
        <v/>
      </c>
      <c r="K163" t="str">
        <f t="shared" si="299"/>
        <v/>
      </c>
      <c r="L163" t="str">
        <f t="shared" si="300"/>
        <v/>
      </c>
      <c r="M163" t="str">
        <f t="shared" si="301"/>
        <v/>
      </c>
      <c r="N163" t="str">
        <f t="shared" si="302"/>
        <v/>
      </c>
      <c r="O163" t="str">
        <f t="shared" si="303"/>
        <v/>
      </c>
      <c r="P163" t="str">
        <f t="shared" si="304"/>
        <v/>
      </c>
      <c r="Q163" t="str">
        <f t="shared" si="305"/>
        <v/>
      </c>
      <c r="R163" t="str">
        <f t="shared" si="306"/>
        <v/>
      </c>
      <c r="S163" t="str">
        <f t="shared" si="307"/>
        <v/>
      </c>
      <c r="T163" t="str">
        <f t="shared" si="308"/>
        <v/>
      </c>
      <c r="U163" t="str">
        <f t="shared" si="309"/>
        <v/>
      </c>
      <c r="V163" t="str">
        <f t="shared" si="310"/>
        <v/>
      </c>
      <c r="W163" t="str">
        <f t="shared" si="311"/>
        <v/>
      </c>
      <c r="X163" t="str">
        <f t="shared" si="312"/>
        <v/>
      </c>
      <c r="Y163" t="str">
        <f t="shared" si="313"/>
        <v/>
      </c>
      <c r="Z163" t="str">
        <f t="shared" si="314"/>
        <v/>
      </c>
      <c r="AA163" t="str">
        <f t="shared" si="315"/>
        <v/>
      </c>
      <c r="AB163" t="str">
        <f t="shared" si="316"/>
        <v/>
      </c>
      <c r="AC163" t="str">
        <f t="shared" si="317"/>
        <v/>
      </c>
      <c r="AD163" t="str">
        <f t="shared" si="318"/>
        <v/>
      </c>
      <c r="AE163" t="str">
        <f t="shared" si="319"/>
        <v/>
      </c>
      <c r="AF163" t="str">
        <f t="shared" si="320"/>
        <v/>
      </c>
      <c r="AG163" t="str">
        <f t="shared" si="321"/>
        <v/>
      </c>
      <c r="AH163" t="str">
        <f t="shared" si="322"/>
        <v/>
      </c>
      <c r="AI163" t="str">
        <f t="shared" si="323"/>
        <v/>
      </c>
      <c r="AJ163" t="str">
        <f t="shared" si="324"/>
        <v/>
      </c>
      <c r="AK163" t="str">
        <f t="shared" si="325"/>
        <v/>
      </c>
      <c r="AL163" t="str">
        <f t="shared" si="326"/>
        <v/>
      </c>
      <c r="AM163" t="str">
        <f t="shared" si="327"/>
        <v/>
      </c>
      <c r="AN163" t="str">
        <f t="shared" si="328"/>
        <v/>
      </c>
      <c r="AO163" t="str">
        <f t="shared" si="329"/>
        <v/>
      </c>
      <c r="AP163" t="str">
        <f t="shared" si="330"/>
        <v/>
      </c>
      <c r="AQ163" t="str">
        <f t="shared" si="331"/>
        <v/>
      </c>
      <c r="AR163" t="str">
        <f t="shared" si="332"/>
        <v/>
      </c>
      <c r="AS163" t="str">
        <f t="shared" si="333"/>
        <v/>
      </c>
      <c r="AT163" t="str">
        <f t="shared" si="334"/>
        <v/>
      </c>
      <c r="AU163" t="str">
        <f t="shared" si="335"/>
        <v/>
      </c>
      <c r="AV163" t="str">
        <f t="shared" si="336"/>
        <v/>
      </c>
      <c r="AW163" t="str">
        <f t="shared" si="337"/>
        <v/>
      </c>
      <c r="AX163" t="str">
        <f t="shared" si="338"/>
        <v/>
      </c>
      <c r="AY163" t="str">
        <f t="shared" si="339"/>
        <v/>
      </c>
      <c r="AZ163" t="str">
        <f t="shared" si="340"/>
        <v/>
      </c>
      <c r="BA163" t="str">
        <f t="shared" si="341"/>
        <v/>
      </c>
      <c r="BB163" t="str">
        <f t="shared" si="342"/>
        <v/>
      </c>
      <c r="BC163" t="str">
        <f t="shared" si="343"/>
        <v/>
      </c>
      <c r="BD163" t="str">
        <f t="shared" si="344"/>
        <v/>
      </c>
      <c r="BE163" t="str">
        <f t="shared" si="345"/>
        <v/>
      </c>
      <c r="BF163" t="str">
        <f t="shared" si="346"/>
        <v/>
      </c>
      <c r="BG163" t="str">
        <f t="shared" si="347"/>
        <v/>
      </c>
      <c r="BH163" t="str">
        <f t="shared" si="348"/>
        <v/>
      </c>
      <c r="BI163" t="str">
        <f t="shared" si="349"/>
        <v/>
      </c>
      <c r="BJ163" t="str">
        <f t="shared" si="350"/>
        <v/>
      </c>
      <c r="BK163" t="str">
        <f t="shared" si="351"/>
        <v/>
      </c>
      <c r="BL163" t="str">
        <f t="shared" si="352"/>
        <v/>
      </c>
      <c r="BM163" t="str">
        <f t="shared" si="353"/>
        <v/>
      </c>
      <c r="BN163" t="str">
        <f t="shared" si="354"/>
        <v/>
      </c>
      <c r="BO163" t="str">
        <f t="shared" si="355"/>
        <v/>
      </c>
      <c r="BP163" t="str">
        <f t="shared" si="356"/>
        <v/>
      </c>
      <c r="BQ163" t="str">
        <f t="shared" si="357"/>
        <v/>
      </c>
      <c r="BR163" t="str">
        <f t="shared" si="358"/>
        <v/>
      </c>
      <c r="BS163" t="str">
        <f t="shared" si="359"/>
        <v/>
      </c>
      <c r="BT163" t="str">
        <f t="shared" si="360"/>
        <v/>
      </c>
      <c r="BU163" t="str">
        <f t="shared" si="361"/>
        <v/>
      </c>
      <c r="BV163" t="str">
        <f t="shared" si="362"/>
        <v/>
      </c>
      <c r="BW163" t="str">
        <f t="shared" si="363"/>
        <v/>
      </c>
      <c r="BX163" t="str">
        <f t="shared" si="364"/>
        <v/>
      </c>
      <c r="BY163" t="str">
        <f t="shared" si="365"/>
        <v/>
      </c>
      <c r="BZ163" t="str">
        <f t="shared" si="366"/>
        <v/>
      </c>
      <c r="CA163" t="str">
        <f t="shared" si="367"/>
        <v/>
      </c>
      <c r="CB163" t="str">
        <f t="shared" si="368"/>
        <v/>
      </c>
      <c r="CC163" t="str">
        <f t="shared" si="369"/>
        <v/>
      </c>
      <c r="CD163" t="str">
        <f t="shared" si="370"/>
        <v/>
      </c>
      <c r="CE163" t="str">
        <f t="shared" si="371"/>
        <v/>
      </c>
      <c r="CF163" t="str">
        <f t="shared" si="372"/>
        <v/>
      </c>
      <c r="CG163" t="str">
        <f t="shared" si="373"/>
        <v/>
      </c>
      <c r="CH163" t="str">
        <f t="shared" si="374"/>
        <v/>
      </c>
      <c r="CI163" t="str">
        <f t="shared" si="375"/>
        <v/>
      </c>
      <c r="CJ163" t="str">
        <f t="shared" si="376"/>
        <v/>
      </c>
      <c r="CK163" t="str">
        <f t="shared" si="377"/>
        <v/>
      </c>
      <c r="CL163" t="str">
        <f t="shared" si="378"/>
        <v/>
      </c>
      <c r="CM163" t="str">
        <f t="shared" si="379"/>
        <v/>
      </c>
      <c r="CN163" t="str">
        <f t="shared" si="380"/>
        <v/>
      </c>
      <c r="CO163" t="str">
        <f t="shared" si="381"/>
        <v/>
      </c>
      <c r="CP163" t="str">
        <f t="shared" si="382"/>
        <v/>
      </c>
      <c r="CQ163" t="str">
        <f t="shared" si="383"/>
        <v/>
      </c>
      <c r="CR163" t="str">
        <f t="shared" si="384"/>
        <v/>
      </c>
      <c r="CS163" t="str">
        <f t="shared" si="385"/>
        <v/>
      </c>
      <c r="CT163" t="str">
        <f t="shared" si="386"/>
        <v/>
      </c>
      <c r="CU163" t="str">
        <f t="shared" si="387"/>
        <v/>
      </c>
      <c r="CV163" t="str">
        <f t="shared" si="388"/>
        <v/>
      </c>
      <c r="CW163" t="str">
        <f t="shared" si="389"/>
        <v/>
      </c>
      <c r="CX163" t="str">
        <f t="shared" si="390"/>
        <v/>
      </c>
      <c r="CY163" t="str">
        <f t="shared" si="391"/>
        <v/>
      </c>
      <c r="CZ163" t="str">
        <f t="shared" si="392"/>
        <v/>
      </c>
      <c r="DA163" t="str">
        <f t="shared" si="393"/>
        <v/>
      </c>
      <c r="DB163" t="str">
        <f t="shared" si="394"/>
        <v/>
      </c>
      <c r="DC163" t="str">
        <f t="shared" si="395"/>
        <v/>
      </c>
      <c r="DD163" t="str">
        <f t="shared" si="396"/>
        <v/>
      </c>
      <c r="DE163" t="str">
        <f t="shared" si="397"/>
        <v/>
      </c>
      <c r="DF163" t="str">
        <f t="shared" si="398"/>
        <v/>
      </c>
      <c r="DG163" t="str">
        <f t="shared" si="399"/>
        <v/>
      </c>
      <c r="DH163" t="str">
        <f t="shared" si="400"/>
        <v/>
      </c>
      <c r="DI163" t="str">
        <f t="shared" si="401"/>
        <v/>
      </c>
      <c r="DJ163" t="str">
        <f t="shared" si="402"/>
        <v/>
      </c>
      <c r="DK163" t="str">
        <f t="shared" si="403"/>
        <v/>
      </c>
      <c r="DL163" t="str">
        <f t="shared" si="404"/>
        <v/>
      </c>
      <c r="DM163" t="str">
        <f t="shared" si="405"/>
        <v/>
      </c>
      <c r="DN163" t="b">
        <f t="shared" si="406"/>
        <v>1</v>
      </c>
      <c r="DO163" t="b">
        <f t="shared" si="407"/>
        <v>0</v>
      </c>
      <c r="DP163" t="b">
        <f t="shared" si="408"/>
        <v>0</v>
      </c>
      <c r="DQ163">
        <f t="shared" si="409"/>
        <v>0.01</v>
      </c>
      <c r="DR163" t="str">
        <f t="shared" si="410"/>
        <v/>
      </c>
      <c r="DS163" t="str">
        <f t="shared" si="411"/>
        <v/>
      </c>
      <c r="DT163" t="str">
        <f t="shared" si="412"/>
        <v/>
      </c>
      <c r="DU163" t="str">
        <f t="shared" si="413"/>
        <v/>
      </c>
      <c r="DV163" t="b">
        <f t="shared" si="414"/>
        <v>1</v>
      </c>
      <c r="DW163" t="b">
        <f t="shared" si="415"/>
        <v>0</v>
      </c>
      <c r="DX163" t="b">
        <f t="shared" si="416"/>
        <v>1</v>
      </c>
      <c r="DY163">
        <f t="shared" si="417"/>
        <v>1</v>
      </c>
      <c r="EA163" t="str">
        <f t="shared" si="418"/>
        <v/>
      </c>
      <c r="EB163" t="str">
        <f t="shared" si="419"/>
        <v/>
      </c>
      <c r="EC163" t="str">
        <f t="shared" si="420"/>
        <v/>
      </c>
      <c r="ED163" t="str">
        <f t="shared" si="421"/>
        <v/>
      </c>
      <c r="EE163" t="str">
        <f t="shared" si="422"/>
        <v/>
      </c>
      <c r="EF163" t="str">
        <f t="shared" si="423"/>
        <v/>
      </c>
      <c r="EG163" t="str">
        <f t="shared" si="424"/>
        <v/>
      </c>
      <c r="EH163" t="str">
        <f t="shared" si="425"/>
        <v/>
      </c>
      <c r="EI163" t="str">
        <f t="shared" si="426"/>
        <v/>
      </c>
      <c r="EJ163" t="str">
        <f t="shared" si="427"/>
        <v/>
      </c>
      <c r="EK163" t="str">
        <f t="shared" si="428"/>
        <v/>
      </c>
      <c r="EL163" t="str">
        <f t="shared" si="429"/>
        <v/>
      </c>
      <c r="EM163" t="str">
        <f t="shared" si="430"/>
        <v/>
      </c>
      <c r="EN163" t="str">
        <f t="shared" si="431"/>
        <v/>
      </c>
      <c r="EO163" t="str">
        <f t="shared" si="432"/>
        <v/>
      </c>
      <c r="EP163" t="str">
        <f t="shared" si="433"/>
        <v/>
      </c>
      <c r="ER163" t="str">
        <f t="shared" si="434"/>
        <v>25A-001.07.13.07.01.A.01Keren 81-100% functieverlies</v>
      </c>
      <c r="ES163" t="s">
        <v>10767</v>
      </c>
      <c r="ET163" t="b">
        <v>1</v>
      </c>
      <c r="EU163" t="s">
        <v>85</v>
      </c>
      <c r="EV163" t="b">
        <v>0</v>
      </c>
      <c r="EW163" t="b">
        <v>0</v>
      </c>
      <c r="EX163">
        <v>0.01</v>
      </c>
      <c r="EZ163">
        <v>50</v>
      </c>
      <c r="FA163">
        <v>1.4965999999999999</v>
      </c>
      <c r="FC163">
        <v>50</v>
      </c>
      <c r="FD163">
        <v>3.0072999999999999</v>
      </c>
      <c r="FF163">
        <v>400</v>
      </c>
      <c r="FG163">
        <v>5.9863999999999997</v>
      </c>
      <c r="FI163">
        <v>400</v>
      </c>
      <c r="FJ163">
        <v>12.029199999999999</v>
      </c>
      <c r="FL163">
        <v>1.4459</v>
      </c>
      <c r="FM163">
        <v>0.51949999999999996</v>
      </c>
      <c r="FO163" t="s">
        <v>8874</v>
      </c>
    </row>
    <row r="164" spans="1:171" x14ac:dyDescent="0.25">
      <c r="A164" t="s">
        <v>10808</v>
      </c>
      <c r="B164" t="str">
        <f t="shared" si="290"/>
        <v/>
      </c>
      <c r="C164" t="str">
        <f t="shared" si="291"/>
        <v/>
      </c>
      <c r="D164" t="str">
        <f t="shared" si="292"/>
        <v/>
      </c>
      <c r="E164" t="str">
        <f t="shared" si="293"/>
        <v/>
      </c>
      <c r="F164" t="str">
        <f t="shared" si="294"/>
        <v/>
      </c>
      <c r="G164" t="str">
        <f t="shared" si="295"/>
        <v/>
      </c>
      <c r="H164" t="str">
        <f t="shared" si="296"/>
        <v/>
      </c>
      <c r="I164" t="str">
        <f t="shared" si="297"/>
        <v/>
      </c>
      <c r="J164" t="str">
        <f t="shared" si="298"/>
        <v/>
      </c>
      <c r="K164" t="str">
        <f t="shared" si="299"/>
        <v/>
      </c>
      <c r="L164" t="str">
        <f t="shared" si="300"/>
        <v/>
      </c>
      <c r="M164" t="str">
        <f t="shared" si="301"/>
        <v/>
      </c>
      <c r="N164" t="str">
        <f t="shared" si="302"/>
        <v/>
      </c>
      <c r="O164" t="str">
        <f t="shared" si="303"/>
        <v/>
      </c>
      <c r="P164" t="str">
        <f t="shared" si="304"/>
        <v/>
      </c>
      <c r="Q164" t="str">
        <f t="shared" si="305"/>
        <v/>
      </c>
      <c r="R164" t="str">
        <f t="shared" si="306"/>
        <v/>
      </c>
      <c r="S164" t="str">
        <f t="shared" si="307"/>
        <v/>
      </c>
      <c r="T164" t="str">
        <f t="shared" si="308"/>
        <v/>
      </c>
      <c r="U164" t="str">
        <f t="shared" si="309"/>
        <v/>
      </c>
      <c r="V164" t="str">
        <f t="shared" si="310"/>
        <v/>
      </c>
      <c r="W164" t="str">
        <f t="shared" si="311"/>
        <v/>
      </c>
      <c r="X164" t="str">
        <f t="shared" si="312"/>
        <v/>
      </c>
      <c r="Y164" t="str">
        <f t="shared" si="313"/>
        <v/>
      </c>
      <c r="Z164" t="str">
        <f t="shared" si="314"/>
        <v/>
      </c>
      <c r="AA164" t="str">
        <f t="shared" si="315"/>
        <v/>
      </c>
      <c r="AB164" t="str">
        <f t="shared" si="316"/>
        <v/>
      </c>
      <c r="AC164" t="str">
        <f t="shared" si="317"/>
        <v/>
      </c>
      <c r="AD164" t="str">
        <f t="shared" si="318"/>
        <v/>
      </c>
      <c r="AE164" t="str">
        <f t="shared" si="319"/>
        <v/>
      </c>
      <c r="AF164" t="str">
        <f t="shared" si="320"/>
        <v/>
      </c>
      <c r="AG164" t="str">
        <f t="shared" si="321"/>
        <v/>
      </c>
      <c r="AH164" t="str">
        <f t="shared" si="322"/>
        <v/>
      </c>
      <c r="AI164" t="str">
        <f t="shared" si="323"/>
        <v/>
      </c>
      <c r="AJ164" t="str">
        <f t="shared" si="324"/>
        <v/>
      </c>
      <c r="AK164" t="str">
        <f t="shared" si="325"/>
        <v/>
      </c>
      <c r="AL164" t="str">
        <f t="shared" si="326"/>
        <v/>
      </c>
      <c r="AM164" t="str">
        <f t="shared" si="327"/>
        <v/>
      </c>
      <c r="AN164" t="str">
        <f t="shared" si="328"/>
        <v/>
      </c>
      <c r="AO164" t="str">
        <f t="shared" si="329"/>
        <v/>
      </c>
      <c r="AP164" t="str">
        <f t="shared" si="330"/>
        <v/>
      </c>
      <c r="AQ164" t="str">
        <f t="shared" si="331"/>
        <v/>
      </c>
      <c r="AR164" t="str">
        <f t="shared" si="332"/>
        <v/>
      </c>
      <c r="AS164" t="str">
        <f t="shared" si="333"/>
        <v/>
      </c>
      <c r="AT164" t="str">
        <f t="shared" si="334"/>
        <v/>
      </c>
      <c r="AU164" t="str">
        <f t="shared" si="335"/>
        <v/>
      </c>
      <c r="AV164" t="str">
        <f t="shared" si="336"/>
        <v/>
      </c>
      <c r="AW164" t="str">
        <f t="shared" si="337"/>
        <v/>
      </c>
      <c r="AX164" t="str">
        <f t="shared" si="338"/>
        <v/>
      </c>
      <c r="AY164" t="str">
        <f t="shared" si="339"/>
        <v/>
      </c>
      <c r="AZ164" t="str">
        <f t="shared" si="340"/>
        <v/>
      </c>
      <c r="BA164" t="str">
        <f t="shared" si="341"/>
        <v/>
      </c>
      <c r="BB164" t="str">
        <f t="shared" si="342"/>
        <v/>
      </c>
      <c r="BC164" t="str">
        <f t="shared" si="343"/>
        <v/>
      </c>
      <c r="BD164" t="str">
        <f t="shared" si="344"/>
        <v/>
      </c>
      <c r="BE164" t="str">
        <f t="shared" si="345"/>
        <v/>
      </c>
      <c r="BF164" t="str">
        <f t="shared" si="346"/>
        <v/>
      </c>
      <c r="BG164" t="str">
        <f t="shared" si="347"/>
        <v/>
      </c>
      <c r="BH164" t="str">
        <f t="shared" si="348"/>
        <v/>
      </c>
      <c r="BI164" t="str">
        <f t="shared" si="349"/>
        <v/>
      </c>
      <c r="BJ164" t="str">
        <f t="shared" si="350"/>
        <v/>
      </c>
      <c r="BK164" t="str">
        <f t="shared" si="351"/>
        <v/>
      </c>
      <c r="BL164" t="str">
        <f t="shared" si="352"/>
        <v/>
      </c>
      <c r="BM164" t="str">
        <f t="shared" si="353"/>
        <v/>
      </c>
      <c r="BN164" t="str">
        <f t="shared" si="354"/>
        <v/>
      </c>
      <c r="BO164" t="str">
        <f t="shared" si="355"/>
        <v/>
      </c>
      <c r="BP164" t="str">
        <f t="shared" si="356"/>
        <v/>
      </c>
      <c r="BQ164" t="str">
        <f t="shared" si="357"/>
        <v/>
      </c>
      <c r="BR164" t="str">
        <f t="shared" si="358"/>
        <v/>
      </c>
      <c r="BS164" t="str">
        <f t="shared" si="359"/>
        <v/>
      </c>
      <c r="BT164" t="str">
        <f t="shared" si="360"/>
        <v/>
      </c>
      <c r="BU164" t="str">
        <f t="shared" si="361"/>
        <v/>
      </c>
      <c r="BV164" t="str">
        <f t="shared" si="362"/>
        <v/>
      </c>
      <c r="BW164" t="str">
        <f t="shared" si="363"/>
        <v/>
      </c>
      <c r="BX164" t="str">
        <f t="shared" si="364"/>
        <v/>
      </c>
      <c r="BY164" t="str">
        <f t="shared" si="365"/>
        <v/>
      </c>
      <c r="BZ164" t="str">
        <f t="shared" si="366"/>
        <v/>
      </c>
      <c r="CA164" t="str">
        <f t="shared" si="367"/>
        <v/>
      </c>
      <c r="CB164" t="str">
        <f t="shared" si="368"/>
        <v/>
      </c>
      <c r="CC164" t="str">
        <f t="shared" si="369"/>
        <v/>
      </c>
      <c r="CD164" t="str">
        <f t="shared" si="370"/>
        <v/>
      </c>
      <c r="CE164" t="str">
        <f t="shared" si="371"/>
        <v/>
      </c>
      <c r="CF164" t="str">
        <f t="shared" si="372"/>
        <v/>
      </c>
      <c r="CG164" t="str">
        <f t="shared" si="373"/>
        <v/>
      </c>
      <c r="CH164" t="str">
        <f t="shared" si="374"/>
        <v/>
      </c>
      <c r="CI164" t="str">
        <f t="shared" si="375"/>
        <v/>
      </c>
      <c r="CJ164" t="str">
        <f t="shared" si="376"/>
        <v/>
      </c>
      <c r="CK164" t="str">
        <f t="shared" si="377"/>
        <v/>
      </c>
      <c r="CL164" t="str">
        <f t="shared" si="378"/>
        <v/>
      </c>
      <c r="CM164" t="str">
        <f t="shared" si="379"/>
        <v/>
      </c>
      <c r="CN164" t="str">
        <f t="shared" si="380"/>
        <v/>
      </c>
      <c r="CO164" t="str">
        <f t="shared" si="381"/>
        <v/>
      </c>
      <c r="CP164" t="str">
        <f t="shared" si="382"/>
        <v/>
      </c>
      <c r="CQ164" t="str">
        <f t="shared" si="383"/>
        <v/>
      </c>
      <c r="CR164" t="str">
        <f t="shared" si="384"/>
        <v/>
      </c>
      <c r="CS164" t="str">
        <f t="shared" si="385"/>
        <v/>
      </c>
      <c r="CT164" t="str">
        <f t="shared" si="386"/>
        <v/>
      </c>
      <c r="CU164" t="str">
        <f t="shared" si="387"/>
        <v/>
      </c>
      <c r="CV164" t="str">
        <f t="shared" si="388"/>
        <v/>
      </c>
      <c r="CW164" t="str">
        <f t="shared" si="389"/>
        <v/>
      </c>
      <c r="CX164" t="str">
        <f t="shared" si="390"/>
        <v/>
      </c>
      <c r="CY164" t="str">
        <f t="shared" si="391"/>
        <v/>
      </c>
      <c r="CZ164" t="str">
        <f t="shared" si="392"/>
        <v/>
      </c>
      <c r="DA164" t="str">
        <f t="shared" si="393"/>
        <v/>
      </c>
      <c r="DB164" t="str">
        <f t="shared" si="394"/>
        <v/>
      </c>
      <c r="DC164" t="str">
        <f t="shared" si="395"/>
        <v/>
      </c>
      <c r="DD164" t="str">
        <f t="shared" si="396"/>
        <v/>
      </c>
      <c r="DE164" t="str">
        <f t="shared" si="397"/>
        <v/>
      </c>
      <c r="DF164" t="str">
        <f t="shared" si="398"/>
        <v/>
      </c>
      <c r="DG164" t="str">
        <f t="shared" si="399"/>
        <v/>
      </c>
      <c r="DH164" t="str">
        <f t="shared" si="400"/>
        <v/>
      </c>
      <c r="DI164" t="str">
        <f t="shared" si="401"/>
        <v/>
      </c>
      <c r="DJ164" t="str">
        <f t="shared" si="402"/>
        <v/>
      </c>
      <c r="DK164" t="str">
        <f t="shared" si="403"/>
        <v/>
      </c>
      <c r="DL164" t="str">
        <f t="shared" si="404"/>
        <v/>
      </c>
      <c r="DM164" t="str">
        <f t="shared" si="405"/>
        <v/>
      </c>
      <c r="DN164" t="b">
        <f t="shared" si="406"/>
        <v>1</v>
      </c>
      <c r="DO164" t="b">
        <f t="shared" si="407"/>
        <v>0</v>
      </c>
      <c r="DP164" t="b">
        <f t="shared" si="408"/>
        <v>0</v>
      </c>
      <c r="DQ164">
        <f t="shared" si="409"/>
        <v>0.01</v>
      </c>
      <c r="DR164" t="str">
        <f t="shared" si="410"/>
        <v/>
      </c>
      <c r="DS164" t="str">
        <f t="shared" si="411"/>
        <v/>
      </c>
      <c r="DT164" t="str">
        <f t="shared" si="412"/>
        <v/>
      </c>
      <c r="DU164" t="str">
        <f t="shared" si="413"/>
        <v/>
      </c>
      <c r="DV164" t="b">
        <f t="shared" si="414"/>
        <v>1</v>
      </c>
      <c r="DW164" t="b">
        <f t="shared" si="415"/>
        <v>0</v>
      </c>
      <c r="DX164" t="b">
        <f t="shared" si="416"/>
        <v>1</v>
      </c>
      <c r="DY164">
        <f t="shared" si="417"/>
        <v>1</v>
      </c>
      <c r="EA164" t="str">
        <f t="shared" si="418"/>
        <v/>
      </c>
      <c r="EB164" t="str">
        <f t="shared" si="419"/>
        <v/>
      </c>
      <c r="EC164" t="str">
        <f t="shared" si="420"/>
        <v/>
      </c>
      <c r="ED164" t="str">
        <f t="shared" si="421"/>
        <v/>
      </c>
      <c r="EE164" t="str">
        <f t="shared" si="422"/>
        <v/>
      </c>
      <c r="EF164" t="str">
        <f t="shared" si="423"/>
        <v/>
      </c>
      <c r="EG164" t="str">
        <f t="shared" si="424"/>
        <v/>
      </c>
      <c r="EH164" t="str">
        <f t="shared" si="425"/>
        <v/>
      </c>
      <c r="EI164" t="str">
        <f t="shared" si="426"/>
        <v/>
      </c>
      <c r="EJ164" t="str">
        <f t="shared" si="427"/>
        <v/>
      </c>
      <c r="EK164" t="str">
        <f t="shared" si="428"/>
        <v/>
      </c>
      <c r="EL164" t="str">
        <f t="shared" si="429"/>
        <v/>
      </c>
      <c r="EM164" t="str">
        <f t="shared" si="430"/>
        <v/>
      </c>
      <c r="EN164" t="str">
        <f t="shared" si="431"/>
        <v/>
      </c>
      <c r="EO164" t="str">
        <f t="shared" si="432"/>
        <v/>
      </c>
      <c r="EP164" t="str">
        <f t="shared" si="433"/>
        <v/>
      </c>
      <c r="ER164" t="str">
        <f t="shared" si="434"/>
        <v>25A-001.07.13.09.01.A.01Spuien 81-100% functieverlies</v>
      </c>
      <c r="ES164" t="s">
        <v>10829</v>
      </c>
      <c r="ET164" t="b">
        <v>1</v>
      </c>
      <c r="EU164" t="s">
        <v>88</v>
      </c>
      <c r="EV164" t="b">
        <v>0</v>
      </c>
      <c r="EW164" t="b">
        <v>1</v>
      </c>
      <c r="EX164">
        <v>0.01</v>
      </c>
      <c r="EZ164">
        <v>50</v>
      </c>
      <c r="FA164">
        <v>1.4965999999999999</v>
      </c>
      <c r="FC164">
        <v>50</v>
      </c>
      <c r="FD164">
        <v>3.0072999999999999</v>
      </c>
      <c r="FF164">
        <v>400</v>
      </c>
      <c r="FG164">
        <v>5.9863999999999997</v>
      </c>
      <c r="FI164">
        <v>400</v>
      </c>
      <c r="FJ164">
        <v>12.029199999999999</v>
      </c>
      <c r="FL164">
        <v>1.4459</v>
      </c>
      <c r="FM164">
        <v>0.51949999999999996</v>
      </c>
      <c r="FO164" t="s">
        <v>878</v>
      </c>
    </row>
    <row r="165" spans="1:171" x14ac:dyDescent="0.25">
      <c r="A165" t="s">
        <v>6956</v>
      </c>
      <c r="B165" t="str">
        <f t="shared" si="290"/>
        <v/>
      </c>
      <c r="C165" t="str">
        <f t="shared" si="291"/>
        <v/>
      </c>
      <c r="D165" t="str">
        <f t="shared" si="292"/>
        <v/>
      </c>
      <c r="E165" t="str">
        <f t="shared" si="293"/>
        <v/>
      </c>
      <c r="F165" t="str">
        <f t="shared" si="294"/>
        <v/>
      </c>
      <c r="G165" t="str">
        <f t="shared" si="295"/>
        <v/>
      </c>
      <c r="H165" t="str">
        <f t="shared" si="296"/>
        <v/>
      </c>
      <c r="I165" t="str">
        <f t="shared" si="297"/>
        <v/>
      </c>
      <c r="J165" t="str">
        <f t="shared" si="298"/>
        <v/>
      </c>
      <c r="K165" t="str">
        <f t="shared" si="299"/>
        <v/>
      </c>
      <c r="L165" t="str">
        <f t="shared" si="300"/>
        <v/>
      </c>
      <c r="M165" t="str">
        <f t="shared" si="301"/>
        <v/>
      </c>
      <c r="N165" t="str">
        <f t="shared" si="302"/>
        <v/>
      </c>
      <c r="O165" t="str">
        <f t="shared" si="303"/>
        <v/>
      </c>
      <c r="P165" t="str">
        <f t="shared" si="304"/>
        <v/>
      </c>
      <c r="Q165" t="str">
        <f t="shared" si="305"/>
        <v/>
      </c>
      <c r="R165" t="str">
        <f t="shared" si="306"/>
        <v/>
      </c>
      <c r="S165" t="str">
        <f t="shared" si="307"/>
        <v/>
      </c>
      <c r="T165" t="str">
        <f t="shared" si="308"/>
        <v/>
      </c>
      <c r="U165" t="str">
        <f t="shared" si="309"/>
        <v/>
      </c>
      <c r="V165" t="str">
        <f t="shared" si="310"/>
        <v/>
      </c>
      <c r="W165" t="str">
        <f t="shared" si="311"/>
        <v/>
      </c>
      <c r="X165" t="str">
        <f t="shared" si="312"/>
        <v/>
      </c>
      <c r="Y165" t="str">
        <f t="shared" si="313"/>
        <v/>
      </c>
      <c r="Z165" t="str">
        <f t="shared" si="314"/>
        <v/>
      </c>
      <c r="AA165" t="str">
        <f t="shared" si="315"/>
        <v/>
      </c>
      <c r="AB165" t="str">
        <f t="shared" si="316"/>
        <v/>
      </c>
      <c r="AC165" t="str">
        <f t="shared" si="317"/>
        <v/>
      </c>
      <c r="AD165" t="str">
        <f t="shared" si="318"/>
        <v/>
      </c>
      <c r="AE165" t="str">
        <f t="shared" si="319"/>
        <v/>
      </c>
      <c r="AF165" t="str">
        <f t="shared" si="320"/>
        <v/>
      </c>
      <c r="AG165" t="str">
        <f t="shared" si="321"/>
        <v/>
      </c>
      <c r="AH165" t="str">
        <f t="shared" si="322"/>
        <v/>
      </c>
      <c r="AI165" t="str">
        <f t="shared" si="323"/>
        <v/>
      </c>
      <c r="AJ165" t="str">
        <f t="shared" si="324"/>
        <v/>
      </c>
      <c r="AK165" t="str">
        <f t="shared" si="325"/>
        <v/>
      </c>
      <c r="AL165" t="str">
        <f t="shared" si="326"/>
        <v/>
      </c>
      <c r="AM165" t="str">
        <f t="shared" si="327"/>
        <v/>
      </c>
      <c r="AN165" t="str">
        <f t="shared" si="328"/>
        <v/>
      </c>
      <c r="AO165" t="str">
        <f t="shared" si="329"/>
        <v/>
      </c>
      <c r="AP165" t="str">
        <f t="shared" si="330"/>
        <v/>
      </c>
      <c r="AQ165" t="str">
        <f t="shared" si="331"/>
        <v/>
      </c>
      <c r="AR165" t="str">
        <f t="shared" si="332"/>
        <v/>
      </c>
      <c r="AS165" t="str">
        <f t="shared" si="333"/>
        <v/>
      </c>
      <c r="AT165" t="str">
        <f t="shared" si="334"/>
        <v/>
      </c>
      <c r="AU165" t="str">
        <f t="shared" si="335"/>
        <v/>
      </c>
      <c r="AV165" t="str">
        <f t="shared" si="336"/>
        <v/>
      </c>
      <c r="AW165" t="str">
        <f t="shared" si="337"/>
        <v/>
      </c>
      <c r="AX165" t="str">
        <f t="shared" si="338"/>
        <v/>
      </c>
      <c r="AY165" t="str">
        <f t="shared" si="339"/>
        <v/>
      </c>
      <c r="AZ165" t="str">
        <f t="shared" si="340"/>
        <v/>
      </c>
      <c r="BA165" t="str">
        <f t="shared" si="341"/>
        <v/>
      </c>
      <c r="BB165" t="str">
        <f t="shared" si="342"/>
        <v/>
      </c>
      <c r="BC165" t="str">
        <f t="shared" si="343"/>
        <v/>
      </c>
      <c r="BD165" t="str">
        <f t="shared" si="344"/>
        <v/>
      </c>
      <c r="BE165" t="str">
        <f t="shared" si="345"/>
        <v/>
      </c>
      <c r="BF165" t="str">
        <f t="shared" si="346"/>
        <v/>
      </c>
      <c r="BG165" t="str">
        <f t="shared" si="347"/>
        <v/>
      </c>
      <c r="BH165" t="str">
        <f t="shared" si="348"/>
        <v/>
      </c>
      <c r="BI165" t="str">
        <f t="shared" si="349"/>
        <v/>
      </c>
      <c r="BJ165" t="str">
        <f t="shared" si="350"/>
        <v/>
      </c>
      <c r="BK165" t="str">
        <f t="shared" si="351"/>
        <v/>
      </c>
      <c r="BL165" t="str">
        <f t="shared" si="352"/>
        <v/>
      </c>
      <c r="BM165" t="str">
        <f t="shared" si="353"/>
        <v/>
      </c>
      <c r="BN165" t="str">
        <f t="shared" si="354"/>
        <v/>
      </c>
      <c r="BO165" t="str">
        <f t="shared" si="355"/>
        <v/>
      </c>
      <c r="BP165" t="str">
        <f t="shared" si="356"/>
        <v/>
      </c>
      <c r="BQ165" t="str">
        <f t="shared" si="357"/>
        <v/>
      </c>
      <c r="BR165" t="str">
        <f t="shared" si="358"/>
        <v/>
      </c>
      <c r="BS165" t="str">
        <f t="shared" si="359"/>
        <v/>
      </c>
      <c r="BT165" t="str">
        <f t="shared" si="360"/>
        <v/>
      </c>
      <c r="BU165" t="str">
        <f t="shared" si="361"/>
        <v/>
      </c>
      <c r="BV165" t="str">
        <f t="shared" si="362"/>
        <v/>
      </c>
      <c r="BW165" t="str">
        <f t="shared" si="363"/>
        <v/>
      </c>
      <c r="BX165" t="str">
        <f t="shared" si="364"/>
        <v/>
      </c>
      <c r="BY165" t="str">
        <f t="shared" si="365"/>
        <v/>
      </c>
      <c r="BZ165" t="str">
        <f t="shared" si="366"/>
        <v/>
      </c>
      <c r="CA165" t="str">
        <f t="shared" si="367"/>
        <v/>
      </c>
      <c r="CB165" t="str">
        <f t="shared" si="368"/>
        <v/>
      </c>
      <c r="CC165" t="str">
        <f t="shared" si="369"/>
        <v/>
      </c>
      <c r="CD165" t="str">
        <f t="shared" si="370"/>
        <v/>
      </c>
      <c r="CE165" t="str">
        <f t="shared" si="371"/>
        <v/>
      </c>
      <c r="CF165" t="str">
        <f t="shared" si="372"/>
        <v/>
      </c>
      <c r="CG165" t="str">
        <f t="shared" si="373"/>
        <v/>
      </c>
      <c r="CH165" t="str">
        <f t="shared" si="374"/>
        <v/>
      </c>
      <c r="CI165" t="str">
        <f t="shared" si="375"/>
        <v/>
      </c>
      <c r="CJ165" t="str">
        <f t="shared" si="376"/>
        <v/>
      </c>
      <c r="CK165" t="str">
        <f t="shared" si="377"/>
        <v/>
      </c>
      <c r="CL165" t="str">
        <f t="shared" si="378"/>
        <v/>
      </c>
      <c r="CM165" t="str">
        <f t="shared" si="379"/>
        <v/>
      </c>
      <c r="CN165" t="str">
        <f t="shared" si="380"/>
        <v/>
      </c>
      <c r="CO165" t="str">
        <f t="shared" si="381"/>
        <v/>
      </c>
      <c r="CP165" t="str">
        <f t="shared" si="382"/>
        <v/>
      </c>
      <c r="CQ165" t="str">
        <f t="shared" si="383"/>
        <v/>
      </c>
      <c r="CR165" t="str">
        <f t="shared" si="384"/>
        <v/>
      </c>
      <c r="CS165" t="str">
        <f t="shared" si="385"/>
        <v/>
      </c>
      <c r="CT165" t="str">
        <f t="shared" si="386"/>
        <v/>
      </c>
      <c r="CU165" t="str">
        <f t="shared" si="387"/>
        <v/>
      </c>
      <c r="CV165" t="str">
        <f t="shared" si="388"/>
        <v/>
      </c>
      <c r="CW165" t="str">
        <f t="shared" si="389"/>
        <v/>
      </c>
      <c r="CX165" t="str">
        <f t="shared" si="390"/>
        <v/>
      </c>
      <c r="CY165" t="str">
        <f t="shared" si="391"/>
        <v/>
      </c>
      <c r="CZ165" t="str">
        <f t="shared" si="392"/>
        <v/>
      </c>
      <c r="DA165" t="str">
        <f t="shared" si="393"/>
        <v/>
      </c>
      <c r="DB165" t="str">
        <f t="shared" si="394"/>
        <v/>
      </c>
      <c r="DC165" t="str">
        <f t="shared" si="395"/>
        <v/>
      </c>
      <c r="DD165" t="str">
        <f t="shared" si="396"/>
        <v/>
      </c>
      <c r="DE165" t="str">
        <f t="shared" si="397"/>
        <v/>
      </c>
      <c r="DF165" t="str">
        <f t="shared" si="398"/>
        <v/>
      </c>
      <c r="DG165" t="str">
        <f t="shared" si="399"/>
        <v/>
      </c>
      <c r="DH165" t="str">
        <f t="shared" si="400"/>
        <v/>
      </c>
      <c r="DI165" t="str">
        <f t="shared" si="401"/>
        <v/>
      </c>
      <c r="DJ165" t="str">
        <f t="shared" si="402"/>
        <v/>
      </c>
      <c r="DK165" t="str">
        <f t="shared" si="403"/>
        <v/>
      </c>
      <c r="DL165" t="str">
        <f t="shared" si="404"/>
        <v/>
      </c>
      <c r="DM165" t="str">
        <f t="shared" si="405"/>
        <v/>
      </c>
      <c r="DN165" t="b">
        <f t="shared" si="406"/>
        <v>1</v>
      </c>
      <c r="DO165" t="b">
        <f t="shared" si="407"/>
        <v>0</v>
      </c>
      <c r="DP165" t="b">
        <f t="shared" si="408"/>
        <v>1</v>
      </c>
      <c r="DQ165">
        <f t="shared" si="409"/>
        <v>0.01</v>
      </c>
      <c r="DR165" t="str">
        <f t="shared" si="410"/>
        <v/>
      </c>
      <c r="DS165" t="str">
        <f t="shared" si="411"/>
        <v/>
      </c>
      <c r="DT165" t="str">
        <f t="shared" si="412"/>
        <v/>
      </c>
      <c r="DU165" t="str">
        <f t="shared" si="413"/>
        <v/>
      </c>
      <c r="DV165" t="b">
        <f t="shared" si="414"/>
        <v>1</v>
      </c>
      <c r="DW165" t="b">
        <f t="shared" si="415"/>
        <v>0</v>
      </c>
      <c r="DX165" t="b">
        <f t="shared" si="416"/>
        <v>0</v>
      </c>
      <c r="DY165">
        <f t="shared" si="417"/>
        <v>1</v>
      </c>
      <c r="EA165" t="str">
        <f t="shared" si="418"/>
        <v/>
      </c>
      <c r="EB165" t="str">
        <f t="shared" si="419"/>
        <v/>
      </c>
      <c r="EC165" t="str">
        <f t="shared" si="420"/>
        <v/>
      </c>
      <c r="ED165" t="str">
        <f t="shared" si="421"/>
        <v/>
      </c>
      <c r="EE165" t="str">
        <f t="shared" si="422"/>
        <v/>
      </c>
      <c r="EF165" t="str">
        <f t="shared" si="423"/>
        <v/>
      </c>
      <c r="EG165" t="str">
        <f t="shared" si="424"/>
        <v/>
      </c>
      <c r="EH165" t="str">
        <f t="shared" si="425"/>
        <v/>
      </c>
      <c r="EI165" t="str">
        <f t="shared" si="426"/>
        <v/>
      </c>
      <c r="EJ165" t="str">
        <f t="shared" si="427"/>
        <v/>
      </c>
      <c r="EK165" t="str">
        <f t="shared" si="428"/>
        <v/>
      </c>
      <c r="EL165" t="str">
        <f t="shared" si="429"/>
        <v/>
      </c>
      <c r="EM165" t="str">
        <f t="shared" si="430"/>
        <v/>
      </c>
      <c r="EN165" t="str">
        <f t="shared" si="431"/>
        <v/>
      </c>
      <c r="EO165" t="str">
        <f t="shared" si="432"/>
        <v/>
      </c>
      <c r="EP165" t="str">
        <f t="shared" si="433"/>
        <v/>
      </c>
      <c r="ER165" t="str">
        <f t="shared" si="434"/>
        <v>25A-001.07.14.01.01.A.01VGM - Effect 2</v>
      </c>
      <c r="ES165" t="s">
        <v>10858</v>
      </c>
      <c r="ET165" t="b">
        <v>1</v>
      </c>
      <c r="EU165" t="s">
        <v>99</v>
      </c>
      <c r="EV165" t="b">
        <v>1</v>
      </c>
      <c r="EW165" t="b">
        <v>0</v>
      </c>
      <c r="EX165">
        <v>1</v>
      </c>
      <c r="EZ165">
        <v>50</v>
      </c>
      <c r="FA165">
        <v>0</v>
      </c>
      <c r="FC165">
        <v>125</v>
      </c>
      <c r="FD165">
        <v>4</v>
      </c>
      <c r="FF165">
        <v>0</v>
      </c>
      <c r="FG165">
        <v>0</v>
      </c>
      <c r="FI165">
        <v>0</v>
      </c>
      <c r="FJ165">
        <v>480</v>
      </c>
      <c r="FL165">
        <v>2.9403000000000001</v>
      </c>
      <c r="FM165">
        <v>0.26590000000000003</v>
      </c>
      <c r="FO165" t="s">
        <v>99</v>
      </c>
    </row>
    <row r="166" spans="1:171" x14ac:dyDescent="0.25">
      <c r="A166" t="s">
        <v>7041</v>
      </c>
      <c r="B166" t="str">
        <f t="shared" si="290"/>
        <v/>
      </c>
      <c r="C166" t="str">
        <f t="shared" si="291"/>
        <v/>
      </c>
      <c r="D166" t="str">
        <f t="shared" si="292"/>
        <v/>
      </c>
      <c r="E166" t="str">
        <f t="shared" si="293"/>
        <v/>
      </c>
      <c r="F166" t="str">
        <f t="shared" si="294"/>
        <v/>
      </c>
      <c r="G166" t="str">
        <f t="shared" si="295"/>
        <v/>
      </c>
      <c r="H166" t="str">
        <f t="shared" si="296"/>
        <v/>
      </c>
      <c r="I166" t="str">
        <f t="shared" si="297"/>
        <v/>
      </c>
      <c r="J166" t="str">
        <f t="shared" si="298"/>
        <v/>
      </c>
      <c r="K166" t="str">
        <f t="shared" si="299"/>
        <v/>
      </c>
      <c r="L166" t="str">
        <f t="shared" si="300"/>
        <v/>
      </c>
      <c r="M166" t="str">
        <f t="shared" si="301"/>
        <v/>
      </c>
      <c r="N166" t="str">
        <f t="shared" si="302"/>
        <v/>
      </c>
      <c r="O166" t="str">
        <f t="shared" si="303"/>
        <v/>
      </c>
      <c r="P166" t="str">
        <f t="shared" si="304"/>
        <v/>
      </c>
      <c r="Q166" t="str">
        <f t="shared" si="305"/>
        <v/>
      </c>
      <c r="R166" t="str">
        <f t="shared" si="306"/>
        <v/>
      </c>
      <c r="S166" t="str">
        <f t="shared" si="307"/>
        <v/>
      </c>
      <c r="T166" t="str">
        <f t="shared" si="308"/>
        <v/>
      </c>
      <c r="U166" t="str">
        <f t="shared" si="309"/>
        <v/>
      </c>
      <c r="V166" t="str">
        <f t="shared" si="310"/>
        <v/>
      </c>
      <c r="W166" t="str">
        <f t="shared" si="311"/>
        <v/>
      </c>
      <c r="X166" t="str">
        <f t="shared" si="312"/>
        <v/>
      </c>
      <c r="Y166" t="str">
        <f t="shared" si="313"/>
        <v/>
      </c>
      <c r="Z166" t="str">
        <f t="shared" si="314"/>
        <v/>
      </c>
      <c r="AA166" t="str">
        <f t="shared" si="315"/>
        <v/>
      </c>
      <c r="AB166" t="str">
        <f t="shared" si="316"/>
        <v/>
      </c>
      <c r="AC166" t="str">
        <f t="shared" si="317"/>
        <v/>
      </c>
      <c r="AD166" t="str">
        <f t="shared" si="318"/>
        <v/>
      </c>
      <c r="AE166" t="str">
        <f t="shared" si="319"/>
        <v/>
      </c>
      <c r="AF166" t="str">
        <f t="shared" si="320"/>
        <v/>
      </c>
      <c r="AG166" t="str">
        <f t="shared" si="321"/>
        <v/>
      </c>
      <c r="AH166" t="str">
        <f t="shared" si="322"/>
        <v/>
      </c>
      <c r="AI166" t="str">
        <f t="shared" si="323"/>
        <v/>
      </c>
      <c r="AJ166" t="str">
        <f t="shared" si="324"/>
        <v/>
      </c>
      <c r="AK166" t="str">
        <f t="shared" si="325"/>
        <v/>
      </c>
      <c r="AL166" t="b">
        <f t="shared" si="326"/>
        <v>1</v>
      </c>
      <c r="AM166" t="b">
        <f t="shared" si="327"/>
        <v>0</v>
      </c>
      <c r="AN166" t="b">
        <f t="shared" si="328"/>
        <v>0</v>
      </c>
      <c r="AO166">
        <f t="shared" si="329"/>
        <v>0.01</v>
      </c>
      <c r="AP166" t="str">
        <f t="shared" si="330"/>
        <v/>
      </c>
      <c r="AQ166" t="str">
        <f t="shared" si="331"/>
        <v/>
      </c>
      <c r="AR166" t="str">
        <f t="shared" si="332"/>
        <v/>
      </c>
      <c r="AS166" t="str">
        <f t="shared" si="333"/>
        <v/>
      </c>
      <c r="AT166" t="str">
        <f t="shared" si="334"/>
        <v/>
      </c>
      <c r="AU166" t="str">
        <f t="shared" si="335"/>
        <v/>
      </c>
      <c r="AV166" t="str">
        <f t="shared" si="336"/>
        <v/>
      </c>
      <c r="AW166" t="str">
        <f t="shared" si="337"/>
        <v/>
      </c>
      <c r="AX166" t="str">
        <f t="shared" si="338"/>
        <v/>
      </c>
      <c r="AY166" t="str">
        <f t="shared" si="339"/>
        <v/>
      </c>
      <c r="AZ166" t="str">
        <f t="shared" si="340"/>
        <v/>
      </c>
      <c r="BA166" t="str">
        <f t="shared" si="341"/>
        <v/>
      </c>
      <c r="BB166" t="str">
        <f t="shared" si="342"/>
        <v/>
      </c>
      <c r="BC166" t="str">
        <f t="shared" si="343"/>
        <v/>
      </c>
      <c r="BD166" t="str">
        <f t="shared" si="344"/>
        <v/>
      </c>
      <c r="BE166" t="str">
        <f t="shared" si="345"/>
        <v/>
      </c>
      <c r="BF166" t="str">
        <f t="shared" si="346"/>
        <v/>
      </c>
      <c r="BG166" t="str">
        <f t="shared" si="347"/>
        <v/>
      </c>
      <c r="BH166" t="str">
        <f t="shared" si="348"/>
        <v/>
      </c>
      <c r="BI166" t="str">
        <f t="shared" si="349"/>
        <v/>
      </c>
      <c r="BJ166" t="str">
        <f t="shared" si="350"/>
        <v/>
      </c>
      <c r="BK166" t="str">
        <f t="shared" si="351"/>
        <v/>
      </c>
      <c r="BL166" t="str">
        <f t="shared" si="352"/>
        <v/>
      </c>
      <c r="BM166" t="str">
        <f t="shared" si="353"/>
        <v/>
      </c>
      <c r="BN166" t="str">
        <f t="shared" si="354"/>
        <v/>
      </c>
      <c r="BO166" t="str">
        <f t="shared" si="355"/>
        <v/>
      </c>
      <c r="BP166" t="str">
        <f t="shared" si="356"/>
        <v/>
      </c>
      <c r="BQ166" t="str">
        <f t="shared" si="357"/>
        <v/>
      </c>
      <c r="BR166" t="str">
        <f t="shared" si="358"/>
        <v/>
      </c>
      <c r="BS166" t="str">
        <f t="shared" si="359"/>
        <v/>
      </c>
      <c r="BT166" t="str">
        <f t="shared" si="360"/>
        <v/>
      </c>
      <c r="BU166" t="str">
        <f t="shared" si="361"/>
        <v/>
      </c>
      <c r="BV166" t="str">
        <f t="shared" si="362"/>
        <v/>
      </c>
      <c r="BW166" t="str">
        <f t="shared" si="363"/>
        <v/>
      </c>
      <c r="BX166" t="str">
        <f t="shared" si="364"/>
        <v/>
      </c>
      <c r="BY166" t="str">
        <f t="shared" si="365"/>
        <v/>
      </c>
      <c r="BZ166" t="str">
        <f t="shared" si="366"/>
        <v/>
      </c>
      <c r="CA166" t="str">
        <f t="shared" si="367"/>
        <v/>
      </c>
      <c r="CB166" t="str">
        <f t="shared" si="368"/>
        <v/>
      </c>
      <c r="CC166" t="str">
        <f t="shared" si="369"/>
        <v/>
      </c>
      <c r="CD166" t="str">
        <f t="shared" si="370"/>
        <v/>
      </c>
      <c r="CE166" t="str">
        <f t="shared" si="371"/>
        <v/>
      </c>
      <c r="CF166" t="str">
        <f t="shared" si="372"/>
        <v/>
      </c>
      <c r="CG166" t="str">
        <f t="shared" si="373"/>
        <v/>
      </c>
      <c r="CH166" t="str">
        <f t="shared" si="374"/>
        <v/>
      </c>
      <c r="CI166" t="str">
        <f t="shared" si="375"/>
        <v/>
      </c>
      <c r="CJ166" t="str">
        <f t="shared" si="376"/>
        <v/>
      </c>
      <c r="CK166" t="str">
        <f t="shared" si="377"/>
        <v/>
      </c>
      <c r="CL166" t="str">
        <f t="shared" si="378"/>
        <v/>
      </c>
      <c r="CM166" t="str">
        <f t="shared" si="379"/>
        <v/>
      </c>
      <c r="CN166" t="str">
        <f t="shared" si="380"/>
        <v/>
      </c>
      <c r="CO166" t="str">
        <f t="shared" si="381"/>
        <v/>
      </c>
      <c r="CP166" t="str">
        <f t="shared" si="382"/>
        <v/>
      </c>
      <c r="CQ166" t="str">
        <f t="shared" si="383"/>
        <v/>
      </c>
      <c r="CR166" t="str">
        <f t="shared" si="384"/>
        <v/>
      </c>
      <c r="CS166" t="str">
        <f t="shared" si="385"/>
        <v/>
      </c>
      <c r="CT166" t="str">
        <f t="shared" si="386"/>
        <v/>
      </c>
      <c r="CU166" t="str">
        <f t="shared" si="387"/>
        <v/>
      </c>
      <c r="CV166" t="str">
        <f t="shared" si="388"/>
        <v/>
      </c>
      <c r="CW166" t="str">
        <f t="shared" si="389"/>
        <v/>
      </c>
      <c r="CX166" t="str">
        <f t="shared" si="390"/>
        <v/>
      </c>
      <c r="CY166" t="str">
        <f t="shared" si="391"/>
        <v/>
      </c>
      <c r="CZ166" t="str">
        <f t="shared" si="392"/>
        <v/>
      </c>
      <c r="DA166" t="str">
        <f t="shared" si="393"/>
        <v/>
      </c>
      <c r="DB166" t="str">
        <f t="shared" si="394"/>
        <v/>
      </c>
      <c r="DC166" t="str">
        <f t="shared" si="395"/>
        <v/>
      </c>
      <c r="DD166" t="str">
        <f t="shared" si="396"/>
        <v/>
      </c>
      <c r="DE166" t="str">
        <f t="shared" si="397"/>
        <v/>
      </c>
      <c r="DF166" t="str">
        <f t="shared" si="398"/>
        <v/>
      </c>
      <c r="DG166" t="str">
        <f t="shared" si="399"/>
        <v/>
      </c>
      <c r="DH166" t="str">
        <f t="shared" si="400"/>
        <v/>
      </c>
      <c r="DI166" t="str">
        <f t="shared" si="401"/>
        <v/>
      </c>
      <c r="DJ166" t="str">
        <f t="shared" si="402"/>
        <v/>
      </c>
      <c r="DK166" t="str">
        <f t="shared" si="403"/>
        <v/>
      </c>
      <c r="DL166" t="str">
        <f t="shared" si="404"/>
        <v/>
      </c>
      <c r="DM166" t="str">
        <f t="shared" si="405"/>
        <v/>
      </c>
      <c r="DN166" t="b">
        <f t="shared" si="406"/>
        <v>1</v>
      </c>
      <c r="DO166" t="b">
        <f t="shared" si="407"/>
        <v>0</v>
      </c>
      <c r="DP166" t="b">
        <f t="shared" si="408"/>
        <v>0</v>
      </c>
      <c r="DQ166">
        <f t="shared" si="409"/>
        <v>0.01</v>
      </c>
      <c r="DR166" t="str">
        <f t="shared" si="410"/>
        <v/>
      </c>
      <c r="DS166" t="str">
        <f t="shared" si="411"/>
        <v/>
      </c>
      <c r="DT166" t="str">
        <f t="shared" si="412"/>
        <v/>
      </c>
      <c r="DU166" t="str">
        <f t="shared" si="413"/>
        <v/>
      </c>
      <c r="DV166" t="str">
        <f t="shared" si="414"/>
        <v/>
      </c>
      <c r="DW166" t="str">
        <f t="shared" si="415"/>
        <v/>
      </c>
      <c r="DX166" t="str">
        <f t="shared" si="416"/>
        <v/>
      </c>
      <c r="DY166" t="str">
        <f t="shared" si="417"/>
        <v/>
      </c>
      <c r="EA166" t="str">
        <f t="shared" si="418"/>
        <v/>
      </c>
      <c r="EB166" t="str">
        <f t="shared" si="419"/>
        <v/>
      </c>
      <c r="EC166" t="str">
        <f t="shared" si="420"/>
        <v/>
      </c>
      <c r="ED166" t="str">
        <f t="shared" si="421"/>
        <v/>
      </c>
      <c r="EE166" t="str">
        <f t="shared" si="422"/>
        <v/>
      </c>
      <c r="EF166" t="str">
        <f t="shared" si="423"/>
        <v/>
      </c>
      <c r="EG166" t="str">
        <f t="shared" si="424"/>
        <v/>
      </c>
      <c r="EH166" t="str">
        <f t="shared" si="425"/>
        <v/>
      </c>
      <c r="EI166" t="str">
        <f t="shared" si="426"/>
        <v/>
      </c>
      <c r="EJ166" t="str">
        <f t="shared" si="427"/>
        <v/>
      </c>
      <c r="EK166" t="str">
        <f t="shared" si="428"/>
        <v/>
      </c>
      <c r="EL166" t="str">
        <f t="shared" si="429"/>
        <v/>
      </c>
      <c r="EM166" t="str">
        <f t="shared" si="430"/>
        <v/>
      </c>
      <c r="EN166" t="str">
        <f t="shared" si="431"/>
        <v/>
      </c>
      <c r="EO166" t="str">
        <f t="shared" si="432"/>
        <v/>
      </c>
      <c r="EP166" t="str">
        <f t="shared" si="433"/>
        <v/>
      </c>
      <c r="ER166" t="str">
        <f t="shared" si="434"/>
        <v>25A-001.07.15.01.02.A.01Keren 81-100% functieverlies</v>
      </c>
      <c r="ES166" t="s">
        <v>10747</v>
      </c>
      <c r="ET166" t="b">
        <v>1</v>
      </c>
      <c r="EU166" t="s">
        <v>85</v>
      </c>
      <c r="EV166" t="b">
        <v>0</v>
      </c>
      <c r="EW166" t="b">
        <v>0</v>
      </c>
      <c r="EX166">
        <v>0.1</v>
      </c>
      <c r="EZ166">
        <v>0</v>
      </c>
      <c r="FA166">
        <v>0</v>
      </c>
      <c r="FC166">
        <v>0</v>
      </c>
      <c r="FD166">
        <v>0</v>
      </c>
      <c r="FF166">
        <v>0</v>
      </c>
      <c r="FG166">
        <v>0</v>
      </c>
      <c r="FI166">
        <v>0</v>
      </c>
      <c r="FJ166">
        <v>0</v>
      </c>
      <c r="FL166">
        <v>1.0157</v>
      </c>
      <c r="FM166">
        <v>1.0157</v>
      </c>
      <c r="FO166" t="s">
        <v>10964</v>
      </c>
    </row>
    <row r="167" spans="1:171" x14ac:dyDescent="0.25">
      <c r="A167" t="s">
        <v>6937</v>
      </c>
      <c r="B167" t="str">
        <f t="shared" si="290"/>
        <v/>
      </c>
      <c r="C167" t="str">
        <f t="shared" si="291"/>
        <v/>
      </c>
      <c r="D167" t="str">
        <f t="shared" si="292"/>
        <v/>
      </c>
      <c r="E167" t="str">
        <f t="shared" si="293"/>
        <v/>
      </c>
      <c r="F167" t="str">
        <f t="shared" si="294"/>
        <v/>
      </c>
      <c r="G167" t="str">
        <f t="shared" si="295"/>
        <v/>
      </c>
      <c r="H167" t="str">
        <f t="shared" si="296"/>
        <v/>
      </c>
      <c r="I167" t="str">
        <f t="shared" si="297"/>
        <v/>
      </c>
      <c r="J167" t="str">
        <f t="shared" si="298"/>
        <v/>
      </c>
      <c r="K167" t="str">
        <f t="shared" si="299"/>
        <v/>
      </c>
      <c r="L167" t="str">
        <f t="shared" si="300"/>
        <v/>
      </c>
      <c r="M167" t="str">
        <f t="shared" si="301"/>
        <v/>
      </c>
      <c r="N167" t="str">
        <f t="shared" si="302"/>
        <v/>
      </c>
      <c r="O167" t="str">
        <f t="shared" si="303"/>
        <v/>
      </c>
      <c r="P167" t="str">
        <f t="shared" si="304"/>
        <v/>
      </c>
      <c r="Q167" t="str">
        <f t="shared" si="305"/>
        <v/>
      </c>
      <c r="R167" t="str">
        <f t="shared" si="306"/>
        <v/>
      </c>
      <c r="S167" t="str">
        <f t="shared" si="307"/>
        <v/>
      </c>
      <c r="T167" t="str">
        <f t="shared" si="308"/>
        <v/>
      </c>
      <c r="U167" t="str">
        <f t="shared" si="309"/>
        <v/>
      </c>
      <c r="V167" t="str">
        <f t="shared" si="310"/>
        <v/>
      </c>
      <c r="W167" t="str">
        <f t="shared" si="311"/>
        <v/>
      </c>
      <c r="X167" t="str">
        <f t="shared" si="312"/>
        <v/>
      </c>
      <c r="Y167" t="str">
        <f t="shared" si="313"/>
        <v/>
      </c>
      <c r="Z167" t="str">
        <f t="shared" si="314"/>
        <v/>
      </c>
      <c r="AA167" t="str">
        <f t="shared" si="315"/>
        <v/>
      </c>
      <c r="AB167" t="str">
        <f t="shared" si="316"/>
        <v/>
      </c>
      <c r="AC167" t="str">
        <f t="shared" si="317"/>
        <v/>
      </c>
      <c r="AD167" t="str">
        <f t="shared" si="318"/>
        <v/>
      </c>
      <c r="AE167" t="str">
        <f t="shared" si="319"/>
        <v/>
      </c>
      <c r="AF167" t="str">
        <f t="shared" si="320"/>
        <v/>
      </c>
      <c r="AG167" t="str">
        <f t="shared" si="321"/>
        <v/>
      </c>
      <c r="AH167" t="str">
        <f t="shared" si="322"/>
        <v/>
      </c>
      <c r="AI167" t="str">
        <f t="shared" si="323"/>
        <v/>
      </c>
      <c r="AJ167" t="str">
        <f t="shared" si="324"/>
        <v/>
      </c>
      <c r="AK167" t="str">
        <f t="shared" si="325"/>
        <v/>
      </c>
      <c r="AL167" t="str">
        <f t="shared" si="326"/>
        <v/>
      </c>
      <c r="AM167" t="str">
        <f t="shared" si="327"/>
        <v/>
      </c>
      <c r="AN167" t="str">
        <f t="shared" si="328"/>
        <v/>
      </c>
      <c r="AO167" t="str">
        <f t="shared" si="329"/>
        <v/>
      </c>
      <c r="AP167" t="str">
        <f t="shared" si="330"/>
        <v/>
      </c>
      <c r="AQ167" t="str">
        <f t="shared" si="331"/>
        <v/>
      </c>
      <c r="AR167" t="str">
        <f t="shared" si="332"/>
        <v/>
      </c>
      <c r="AS167" t="str">
        <f t="shared" si="333"/>
        <v/>
      </c>
      <c r="AT167" t="str">
        <f t="shared" si="334"/>
        <v/>
      </c>
      <c r="AU167" t="str">
        <f t="shared" si="335"/>
        <v/>
      </c>
      <c r="AV167" t="str">
        <f t="shared" si="336"/>
        <v/>
      </c>
      <c r="AW167" t="str">
        <f t="shared" si="337"/>
        <v/>
      </c>
      <c r="AX167" t="str">
        <f t="shared" si="338"/>
        <v/>
      </c>
      <c r="AY167" t="str">
        <f t="shared" si="339"/>
        <v/>
      </c>
      <c r="AZ167" t="str">
        <f t="shared" si="340"/>
        <v/>
      </c>
      <c r="BA167" t="str">
        <f t="shared" si="341"/>
        <v/>
      </c>
      <c r="BB167" t="str">
        <f t="shared" si="342"/>
        <v/>
      </c>
      <c r="BC167" t="str">
        <f t="shared" si="343"/>
        <v/>
      </c>
      <c r="BD167" t="str">
        <f t="shared" si="344"/>
        <v/>
      </c>
      <c r="BE167" t="str">
        <f t="shared" si="345"/>
        <v/>
      </c>
      <c r="BF167" t="str">
        <f t="shared" si="346"/>
        <v/>
      </c>
      <c r="BG167" t="str">
        <f t="shared" si="347"/>
        <v/>
      </c>
      <c r="BH167" t="str">
        <f t="shared" si="348"/>
        <v/>
      </c>
      <c r="BI167" t="str">
        <f t="shared" si="349"/>
        <v/>
      </c>
      <c r="BJ167" t="str">
        <f t="shared" si="350"/>
        <v/>
      </c>
      <c r="BK167" t="str">
        <f t="shared" si="351"/>
        <v/>
      </c>
      <c r="BL167" t="str">
        <f t="shared" si="352"/>
        <v/>
      </c>
      <c r="BM167" t="str">
        <f t="shared" si="353"/>
        <v/>
      </c>
      <c r="BN167" t="str">
        <f t="shared" si="354"/>
        <v/>
      </c>
      <c r="BO167" t="str">
        <f t="shared" si="355"/>
        <v/>
      </c>
      <c r="BP167" t="str">
        <f t="shared" si="356"/>
        <v/>
      </c>
      <c r="BQ167" t="str">
        <f t="shared" si="357"/>
        <v/>
      </c>
      <c r="BR167" t="str">
        <f t="shared" si="358"/>
        <v/>
      </c>
      <c r="BS167" t="str">
        <f t="shared" si="359"/>
        <v/>
      </c>
      <c r="BT167" t="str">
        <f t="shared" si="360"/>
        <v/>
      </c>
      <c r="BU167" t="str">
        <f t="shared" si="361"/>
        <v/>
      </c>
      <c r="BV167" t="str">
        <f t="shared" si="362"/>
        <v/>
      </c>
      <c r="BW167" t="str">
        <f t="shared" si="363"/>
        <v/>
      </c>
      <c r="BX167" t="str">
        <f t="shared" si="364"/>
        <v/>
      </c>
      <c r="BY167" t="str">
        <f t="shared" si="365"/>
        <v/>
      </c>
      <c r="BZ167" t="str">
        <f t="shared" si="366"/>
        <v/>
      </c>
      <c r="CA167" t="str">
        <f t="shared" si="367"/>
        <v/>
      </c>
      <c r="CB167" t="str">
        <f t="shared" si="368"/>
        <v/>
      </c>
      <c r="CC167" t="str">
        <f t="shared" si="369"/>
        <v/>
      </c>
      <c r="CD167" t="str">
        <f t="shared" si="370"/>
        <v/>
      </c>
      <c r="CE167" t="str">
        <f t="shared" si="371"/>
        <v/>
      </c>
      <c r="CF167" t="str">
        <f t="shared" si="372"/>
        <v/>
      </c>
      <c r="CG167" t="str">
        <f t="shared" si="373"/>
        <v/>
      </c>
      <c r="CH167" t="str">
        <f t="shared" si="374"/>
        <v/>
      </c>
      <c r="CI167" t="str">
        <f t="shared" si="375"/>
        <v/>
      </c>
      <c r="CJ167" t="str">
        <f t="shared" si="376"/>
        <v/>
      </c>
      <c r="CK167" t="str">
        <f t="shared" si="377"/>
        <v/>
      </c>
      <c r="CL167" t="str">
        <f t="shared" si="378"/>
        <v/>
      </c>
      <c r="CM167" t="str">
        <f t="shared" si="379"/>
        <v/>
      </c>
      <c r="CN167" t="str">
        <f t="shared" si="380"/>
        <v/>
      </c>
      <c r="CO167" t="str">
        <f t="shared" si="381"/>
        <v/>
      </c>
      <c r="CP167" t="str">
        <f t="shared" si="382"/>
        <v/>
      </c>
      <c r="CQ167" t="str">
        <f t="shared" si="383"/>
        <v/>
      </c>
      <c r="CR167" t="str">
        <f t="shared" si="384"/>
        <v/>
      </c>
      <c r="CS167" t="str">
        <f t="shared" si="385"/>
        <v/>
      </c>
      <c r="CT167" t="str">
        <f t="shared" si="386"/>
        <v/>
      </c>
      <c r="CU167" t="str">
        <f t="shared" si="387"/>
        <v/>
      </c>
      <c r="CV167" t="str">
        <f t="shared" si="388"/>
        <v/>
      </c>
      <c r="CW167" t="str">
        <f t="shared" si="389"/>
        <v/>
      </c>
      <c r="CX167" t="str">
        <f t="shared" si="390"/>
        <v/>
      </c>
      <c r="CY167" t="str">
        <f t="shared" si="391"/>
        <v/>
      </c>
      <c r="CZ167" t="str">
        <f t="shared" si="392"/>
        <v/>
      </c>
      <c r="DA167" t="str">
        <f t="shared" si="393"/>
        <v/>
      </c>
      <c r="DB167" t="str">
        <f t="shared" si="394"/>
        <v/>
      </c>
      <c r="DC167" t="str">
        <f t="shared" si="395"/>
        <v/>
      </c>
      <c r="DD167" t="str">
        <f t="shared" si="396"/>
        <v/>
      </c>
      <c r="DE167" t="str">
        <f t="shared" si="397"/>
        <v/>
      </c>
      <c r="DF167" t="b">
        <f t="shared" si="398"/>
        <v>1</v>
      </c>
      <c r="DG167" t="b">
        <f t="shared" si="399"/>
        <v>0</v>
      </c>
      <c r="DH167" t="b">
        <f t="shared" si="400"/>
        <v>1</v>
      </c>
      <c r="DI167">
        <f t="shared" si="401"/>
        <v>1</v>
      </c>
      <c r="DJ167" t="str">
        <f t="shared" si="402"/>
        <v/>
      </c>
      <c r="DK167" t="str">
        <f t="shared" si="403"/>
        <v/>
      </c>
      <c r="DL167" t="str">
        <f t="shared" si="404"/>
        <v/>
      </c>
      <c r="DM167" t="str">
        <f t="shared" si="405"/>
        <v/>
      </c>
      <c r="DN167" t="str">
        <f t="shared" si="406"/>
        <v/>
      </c>
      <c r="DO167" t="str">
        <f t="shared" si="407"/>
        <v/>
      </c>
      <c r="DP167" t="str">
        <f t="shared" si="408"/>
        <v/>
      </c>
      <c r="DQ167" t="str">
        <f t="shared" si="409"/>
        <v/>
      </c>
      <c r="DR167" t="str">
        <f t="shared" si="410"/>
        <v/>
      </c>
      <c r="DS167" t="str">
        <f t="shared" si="411"/>
        <v/>
      </c>
      <c r="DT167" t="str">
        <f t="shared" si="412"/>
        <v/>
      </c>
      <c r="DU167" t="str">
        <f t="shared" si="413"/>
        <v/>
      </c>
      <c r="DV167" t="b">
        <f t="shared" si="414"/>
        <v>1</v>
      </c>
      <c r="DW167" t="b">
        <f t="shared" si="415"/>
        <v>0</v>
      </c>
      <c r="DX167" t="b">
        <f t="shared" si="416"/>
        <v>1</v>
      </c>
      <c r="DY167">
        <f t="shared" si="417"/>
        <v>1</v>
      </c>
      <c r="EA167" t="str">
        <f t="shared" si="418"/>
        <v/>
      </c>
      <c r="EB167" t="str">
        <f t="shared" si="419"/>
        <v/>
      </c>
      <c r="EC167" t="str">
        <f t="shared" si="420"/>
        <v/>
      </c>
      <c r="ED167" t="str">
        <f t="shared" si="421"/>
        <v/>
      </c>
      <c r="EE167" t="str">
        <f t="shared" si="422"/>
        <v/>
      </c>
      <c r="EF167" t="str">
        <f t="shared" si="423"/>
        <v/>
      </c>
      <c r="EG167" t="str">
        <f t="shared" si="424"/>
        <v/>
      </c>
      <c r="EH167" t="str">
        <f t="shared" si="425"/>
        <v/>
      </c>
      <c r="EI167" t="str">
        <f t="shared" si="426"/>
        <v/>
      </c>
      <c r="EJ167" t="str">
        <f t="shared" si="427"/>
        <v/>
      </c>
      <c r="EK167" t="str">
        <f t="shared" si="428"/>
        <v/>
      </c>
      <c r="EL167" t="str">
        <f t="shared" si="429"/>
        <v/>
      </c>
      <c r="EM167" t="str">
        <f t="shared" si="430"/>
        <v/>
      </c>
      <c r="EN167" t="str">
        <f t="shared" si="431"/>
        <v/>
      </c>
      <c r="EO167" t="str">
        <f t="shared" si="432"/>
        <v/>
      </c>
      <c r="EP167" t="str">
        <f t="shared" si="433"/>
        <v/>
      </c>
      <c r="ER167" t="str">
        <f t="shared" si="434"/>
        <v>25A-001.07.15.01.02.A.01VGM - Effect 5</v>
      </c>
      <c r="ES167" t="s">
        <v>10747</v>
      </c>
      <c r="ET167" t="b">
        <v>1</v>
      </c>
      <c r="EU167" t="s">
        <v>76</v>
      </c>
      <c r="EV167" t="b">
        <v>1</v>
      </c>
      <c r="EW167" t="b">
        <v>1</v>
      </c>
      <c r="EX167">
        <v>2.5000000000000001E-5</v>
      </c>
      <c r="EZ167">
        <v>200</v>
      </c>
      <c r="FA167">
        <v>0</v>
      </c>
      <c r="FC167">
        <v>225</v>
      </c>
      <c r="FD167">
        <v>7</v>
      </c>
      <c r="FF167">
        <v>1600</v>
      </c>
      <c r="FG167">
        <v>0</v>
      </c>
      <c r="FI167">
        <v>1600</v>
      </c>
      <c r="FJ167">
        <v>504</v>
      </c>
      <c r="FL167">
        <v>5.4227999999999996</v>
      </c>
      <c r="FM167">
        <v>0.52249999999999996</v>
      </c>
      <c r="FO167" t="s">
        <v>863</v>
      </c>
    </row>
    <row r="168" spans="1:171" x14ac:dyDescent="0.25">
      <c r="A168" t="s">
        <v>6946</v>
      </c>
      <c r="B168" t="str">
        <f t="shared" si="290"/>
        <v/>
      </c>
      <c r="C168" t="str">
        <f t="shared" si="291"/>
        <v/>
      </c>
      <c r="D168" t="str">
        <f t="shared" si="292"/>
        <v/>
      </c>
      <c r="E168" t="str">
        <f t="shared" si="293"/>
        <v/>
      </c>
      <c r="F168" t="str">
        <f t="shared" si="294"/>
        <v/>
      </c>
      <c r="G168" t="str">
        <f t="shared" si="295"/>
        <v/>
      </c>
      <c r="H168" t="str">
        <f t="shared" si="296"/>
        <v/>
      </c>
      <c r="I168" t="str">
        <f t="shared" si="297"/>
        <v/>
      </c>
      <c r="J168" t="str">
        <f t="shared" si="298"/>
        <v/>
      </c>
      <c r="K168" t="str">
        <f t="shared" si="299"/>
        <v/>
      </c>
      <c r="L168" t="str">
        <f t="shared" si="300"/>
        <v/>
      </c>
      <c r="M168" t="str">
        <f t="shared" si="301"/>
        <v/>
      </c>
      <c r="N168" t="str">
        <f t="shared" si="302"/>
        <v/>
      </c>
      <c r="O168" t="str">
        <f t="shared" si="303"/>
        <v/>
      </c>
      <c r="P168" t="str">
        <f t="shared" si="304"/>
        <v/>
      </c>
      <c r="Q168" t="str">
        <f t="shared" si="305"/>
        <v/>
      </c>
      <c r="R168" t="str">
        <f t="shared" si="306"/>
        <v/>
      </c>
      <c r="S168" t="str">
        <f t="shared" si="307"/>
        <v/>
      </c>
      <c r="T168" t="str">
        <f t="shared" si="308"/>
        <v/>
      </c>
      <c r="U168" t="str">
        <f t="shared" si="309"/>
        <v/>
      </c>
      <c r="V168" t="str">
        <f t="shared" si="310"/>
        <v/>
      </c>
      <c r="W168" t="str">
        <f t="shared" si="311"/>
        <v/>
      </c>
      <c r="X168" t="str">
        <f t="shared" si="312"/>
        <v/>
      </c>
      <c r="Y168" t="str">
        <f t="shared" si="313"/>
        <v/>
      </c>
      <c r="Z168" t="str">
        <f t="shared" si="314"/>
        <v/>
      </c>
      <c r="AA168" t="str">
        <f t="shared" si="315"/>
        <v/>
      </c>
      <c r="AB168" t="str">
        <f t="shared" si="316"/>
        <v/>
      </c>
      <c r="AC168" t="str">
        <f t="shared" si="317"/>
        <v/>
      </c>
      <c r="AD168" t="str">
        <f t="shared" si="318"/>
        <v/>
      </c>
      <c r="AE168" t="str">
        <f t="shared" si="319"/>
        <v/>
      </c>
      <c r="AF168" t="str">
        <f t="shared" si="320"/>
        <v/>
      </c>
      <c r="AG168" t="str">
        <f t="shared" si="321"/>
        <v/>
      </c>
      <c r="AH168" t="str">
        <f t="shared" si="322"/>
        <v/>
      </c>
      <c r="AI168" t="str">
        <f t="shared" si="323"/>
        <v/>
      </c>
      <c r="AJ168" t="str">
        <f t="shared" si="324"/>
        <v/>
      </c>
      <c r="AK168" t="str">
        <f t="shared" si="325"/>
        <v/>
      </c>
      <c r="AL168" t="str">
        <f t="shared" si="326"/>
        <v/>
      </c>
      <c r="AM168" t="str">
        <f t="shared" si="327"/>
        <v/>
      </c>
      <c r="AN168" t="str">
        <f t="shared" si="328"/>
        <v/>
      </c>
      <c r="AO168" t="str">
        <f t="shared" si="329"/>
        <v/>
      </c>
      <c r="AP168" t="str">
        <f t="shared" si="330"/>
        <v/>
      </c>
      <c r="AQ168" t="str">
        <f t="shared" si="331"/>
        <v/>
      </c>
      <c r="AR168" t="str">
        <f t="shared" si="332"/>
        <v/>
      </c>
      <c r="AS168" t="str">
        <f t="shared" si="333"/>
        <v/>
      </c>
      <c r="AT168" t="str">
        <f t="shared" si="334"/>
        <v/>
      </c>
      <c r="AU168" t="str">
        <f t="shared" si="335"/>
        <v/>
      </c>
      <c r="AV168" t="str">
        <f t="shared" si="336"/>
        <v/>
      </c>
      <c r="AW168" t="str">
        <f t="shared" si="337"/>
        <v/>
      </c>
      <c r="AX168" t="str">
        <f t="shared" si="338"/>
        <v/>
      </c>
      <c r="AY168" t="str">
        <f t="shared" si="339"/>
        <v/>
      </c>
      <c r="AZ168" t="str">
        <f t="shared" si="340"/>
        <v/>
      </c>
      <c r="BA168" t="str">
        <f t="shared" si="341"/>
        <v/>
      </c>
      <c r="BB168" t="str">
        <f t="shared" si="342"/>
        <v/>
      </c>
      <c r="BC168" t="str">
        <f t="shared" si="343"/>
        <v/>
      </c>
      <c r="BD168" t="str">
        <f t="shared" si="344"/>
        <v/>
      </c>
      <c r="BE168" t="str">
        <f t="shared" si="345"/>
        <v/>
      </c>
      <c r="BF168" t="str">
        <f t="shared" si="346"/>
        <v/>
      </c>
      <c r="BG168" t="str">
        <f t="shared" si="347"/>
        <v/>
      </c>
      <c r="BH168" t="str">
        <f t="shared" si="348"/>
        <v/>
      </c>
      <c r="BI168" t="str">
        <f t="shared" si="349"/>
        <v/>
      </c>
      <c r="BJ168" t="str">
        <f t="shared" si="350"/>
        <v/>
      </c>
      <c r="BK168" t="str">
        <f t="shared" si="351"/>
        <v/>
      </c>
      <c r="BL168" t="str">
        <f t="shared" si="352"/>
        <v/>
      </c>
      <c r="BM168" t="str">
        <f t="shared" si="353"/>
        <v/>
      </c>
      <c r="BN168" t="str">
        <f t="shared" si="354"/>
        <v/>
      </c>
      <c r="BO168" t="str">
        <f t="shared" si="355"/>
        <v/>
      </c>
      <c r="BP168" t="str">
        <f t="shared" si="356"/>
        <v/>
      </c>
      <c r="BQ168" t="str">
        <f t="shared" si="357"/>
        <v/>
      </c>
      <c r="BR168" t="str">
        <f t="shared" si="358"/>
        <v/>
      </c>
      <c r="BS168" t="str">
        <f t="shared" si="359"/>
        <v/>
      </c>
      <c r="BT168" t="str">
        <f t="shared" si="360"/>
        <v/>
      </c>
      <c r="BU168" t="str">
        <f t="shared" si="361"/>
        <v/>
      </c>
      <c r="BV168" t="str">
        <f t="shared" si="362"/>
        <v/>
      </c>
      <c r="BW168" t="str">
        <f t="shared" si="363"/>
        <v/>
      </c>
      <c r="BX168" t="str">
        <f t="shared" si="364"/>
        <v/>
      </c>
      <c r="BY168" t="str">
        <f t="shared" si="365"/>
        <v/>
      </c>
      <c r="BZ168" t="str">
        <f t="shared" si="366"/>
        <v/>
      </c>
      <c r="CA168" t="str">
        <f t="shared" si="367"/>
        <v/>
      </c>
      <c r="CB168" t="str">
        <f t="shared" si="368"/>
        <v/>
      </c>
      <c r="CC168" t="str">
        <f t="shared" si="369"/>
        <v/>
      </c>
      <c r="CD168" t="str">
        <f t="shared" si="370"/>
        <v/>
      </c>
      <c r="CE168" t="str">
        <f t="shared" si="371"/>
        <v/>
      </c>
      <c r="CF168" t="str">
        <f t="shared" si="372"/>
        <v/>
      </c>
      <c r="CG168" t="str">
        <f t="shared" si="373"/>
        <v/>
      </c>
      <c r="CH168" t="str">
        <f t="shared" si="374"/>
        <v/>
      </c>
      <c r="CI168" t="str">
        <f t="shared" si="375"/>
        <v/>
      </c>
      <c r="CJ168" t="str">
        <f t="shared" si="376"/>
        <v/>
      </c>
      <c r="CK168" t="str">
        <f t="shared" si="377"/>
        <v/>
      </c>
      <c r="CL168" t="str">
        <f t="shared" si="378"/>
        <v/>
      </c>
      <c r="CM168" t="str">
        <f t="shared" si="379"/>
        <v/>
      </c>
      <c r="CN168" t="str">
        <f t="shared" si="380"/>
        <v/>
      </c>
      <c r="CO168" t="str">
        <f t="shared" si="381"/>
        <v/>
      </c>
      <c r="CP168" t="str">
        <f t="shared" si="382"/>
        <v/>
      </c>
      <c r="CQ168" t="str">
        <f t="shared" si="383"/>
        <v/>
      </c>
      <c r="CR168" t="str">
        <f t="shared" si="384"/>
        <v/>
      </c>
      <c r="CS168" t="str">
        <f t="shared" si="385"/>
        <v/>
      </c>
      <c r="CT168" t="str">
        <f t="shared" si="386"/>
        <v/>
      </c>
      <c r="CU168" t="str">
        <f t="shared" si="387"/>
        <v/>
      </c>
      <c r="CV168" t="str">
        <f t="shared" si="388"/>
        <v/>
      </c>
      <c r="CW168" t="str">
        <f t="shared" si="389"/>
        <v/>
      </c>
      <c r="CX168" t="str">
        <f t="shared" si="390"/>
        <v/>
      </c>
      <c r="CY168" t="str">
        <f t="shared" si="391"/>
        <v/>
      </c>
      <c r="CZ168" t="str">
        <f t="shared" si="392"/>
        <v/>
      </c>
      <c r="DA168" t="str">
        <f t="shared" si="393"/>
        <v/>
      </c>
      <c r="DB168" t="str">
        <f t="shared" si="394"/>
        <v/>
      </c>
      <c r="DC168" t="str">
        <f t="shared" si="395"/>
        <v/>
      </c>
      <c r="DD168" t="str">
        <f t="shared" si="396"/>
        <v/>
      </c>
      <c r="DE168" t="str">
        <f t="shared" si="397"/>
        <v/>
      </c>
      <c r="DF168" t="b">
        <f t="shared" si="398"/>
        <v>1</v>
      </c>
      <c r="DG168" t="b">
        <f t="shared" si="399"/>
        <v>0</v>
      </c>
      <c r="DH168" t="b">
        <f t="shared" si="400"/>
        <v>1</v>
      </c>
      <c r="DI168">
        <f t="shared" si="401"/>
        <v>1</v>
      </c>
      <c r="DJ168" t="str">
        <f t="shared" si="402"/>
        <v/>
      </c>
      <c r="DK168" t="str">
        <f t="shared" si="403"/>
        <v/>
      </c>
      <c r="DL168" t="str">
        <f t="shared" si="404"/>
        <v/>
      </c>
      <c r="DM168" t="str">
        <f t="shared" si="405"/>
        <v/>
      </c>
      <c r="DN168" t="str">
        <f t="shared" si="406"/>
        <v/>
      </c>
      <c r="DO168" t="str">
        <f t="shared" si="407"/>
        <v/>
      </c>
      <c r="DP168" t="str">
        <f t="shared" si="408"/>
        <v/>
      </c>
      <c r="DQ168" t="str">
        <f t="shared" si="409"/>
        <v/>
      </c>
      <c r="DR168" t="str">
        <f t="shared" si="410"/>
        <v/>
      </c>
      <c r="DS168" t="str">
        <f t="shared" si="411"/>
        <v/>
      </c>
      <c r="DT168" t="str">
        <f t="shared" si="412"/>
        <v/>
      </c>
      <c r="DU168" t="str">
        <f t="shared" si="413"/>
        <v/>
      </c>
      <c r="DV168" t="b">
        <f t="shared" si="414"/>
        <v>1</v>
      </c>
      <c r="DW168" t="b">
        <f t="shared" si="415"/>
        <v>0</v>
      </c>
      <c r="DX168" t="b">
        <f t="shared" si="416"/>
        <v>1</v>
      </c>
      <c r="DY168">
        <f t="shared" si="417"/>
        <v>1</v>
      </c>
      <c r="EA168" t="str">
        <f t="shared" si="418"/>
        <v/>
      </c>
      <c r="EB168" t="str">
        <f t="shared" si="419"/>
        <v/>
      </c>
      <c r="EC168" t="str">
        <f t="shared" si="420"/>
        <v/>
      </c>
      <c r="ED168" t="str">
        <f t="shared" si="421"/>
        <v/>
      </c>
      <c r="EE168" t="str">
        <f t="shared" si="422"/>
        <v/>
      </c>
      <c r="EF168" t="str">
        <f t="shared" si="423"/>
        <v/>
      </c>
      <c r="EG168" t="str">
        <f t="shared" si="424"/>
        <v/>
      </c>
      <c r="EH168" t="str">
        <f t="shared" si="425"/>
        <v/>
      </c>
      <c r="EI168" t="str">
        <f t="shared" si="426"/>
        <v/>
      </c>
      <c r="EJ168" t="str">
        <f t="shared" si="427"/>
        <v/>
      </c>
      <c r="EK168" t="str">
        <f t="shared" si="428"/>
        <v/>
      </c>
      <c r="EL168" t="str">
        <f t="shared" si="429"/>
        <v/>
      </c>
      <c r="EM168" t="str">
        <f t="shared" si="430"/>
        <v/>
      </c>
      <c r="EN168" t="str">
        <f t="shared" si="431"/>
        <v/>
      </c>
      <c r="EO168" t="str">
        <f t="shared" si="432"/>
        <v/>
      </c>
      <c r="EP168" t="str">
        <f t="shared" si="433"/>
        <v/>
      </c>
      <c r="ER168" t="str">
        <f t="shared" si="434"/>
        <v>25A-001.07.15.01.02.A.01Spuien 81-100% functieverlies</v>
      </c>
      <c r="ES168" t="s">
        <v>10747</v>
      </c>
      <c r="ET168" t="b">
        <v>1</v>
      </c>
      <c r="EU168" t="s">
        <v>88</v>
      </c>
      <c r="EV168" t="b">
        <v>0</v>
      </c>
      <c r="EW168" t="b">
        <v>1</v>
      </c>
      <c r="EX168">
        <v>1</v>
      </c>
      <c r="EZ168">
        <v>0</v>
      </c>
      <c r="FA168">
        <v>0</v>
      </c>
      <c r="FC168">
        <v>75</v>
      </c>
      <c r="FD168">
        <v>5</v>
      </c>
      <c r="FF168">
        <v>0</v>
      </c>
      <c r="FG168">
        <v>0</v>
      </c>
      <c r="FI168">
        <v>0</v>
      </c>
      <c r="FJ168">
        <v>40</v>
      </c>
      <c r="FL168">
        <v>3.8151000000000002</v>
      </c>
      <c r="FM168">
        <v>0.6673</v>
      </c>
      <c r="FO168" t="s">
        <v>88</v>
      </c>
    </row>
    <row r="169" spans="1:171" x14ac:dyDescent="0.25">
      <c r="A169" t="s">
        <v>6947</v>
      </c>
      <c r="B169" t="str">
        <f t="shared" si="290"/>
        <v/>
      </c>
      <c r="C169" t="str">
        <f t="shared" si="291"/>
        <v/>
      </c>
      <c r="D169" t="str">
        <f t="shared" si="292"/>
        <v/>
      </c>
      <c r="E169" t="str">
        <f t="shared" si="293"/>
        <v/>
      </c>
      <c r="F169" t="str">
        <f t="shared" si="294"/>
        <v/>
      </c>
      <c r="G169" t="str">
        <f t="shared" si="295"/>
        <v/>
      </c>
      <c r="H169" t="str">
        <f t="shared" si="296"/>
        <v/>
      </c>
      <c r="I169" t="str">
        <f t="shared" si="297"/>
        <v/>
      </c>
      <c r="J169" t="str">
        <f t="shared" si="298"/>
        <v/>
      </c>
      <c r="K169" t="str">
        <f t="shared" si="299"/>
        <v/>
      </c>
      <c r="L169" t="str">
        <f t="shared" si="300"/>
        <v/>
      </c>
      <c r="M169" t="str">
        <f t="shared" si="301"/>
        <v/>
      </c>
      <c r="N169" t="str">
        <f t="shared" si="302"/>
        <v/>
      </c>
      <c r="O169" t="str">
        <f t="shared" si="303"/>
        <v/>
      </c>
      <c r="P169" t="str">
        <f t="shared" si="304"/>
        <v/>
      </c>
      <c r="Q169" t="str">
        <f t="shared" si="305"/>
        <v/>
      </c>
      <c r="R169" t="str">
        <f t="shared" si="306"/>
        <v/>
      </c>
      <c r="S169" t="str">
        <f t="shared" si="307"/>
        <v/>
      </c>
      <c r="T169" t="str">
        <f t="shared" si="308"/>
        <v/>
      </c>
      <c r="U169" t="str">
        <f t="shared" si="309"/>
        <v/>
      </c>
      <c r="V169" t="str">
        <f t="shared" si="310"/>
        <v/>
      </c>
      <c r="W169" t="str">
        <f t="shared" si="311"/>
        <v/>
      </c>
      <c r="X169" t="str">
        <f t="shared" si="312"/>
        <v/>
      </c>
      <c r="Y169" t="str">
        <f t="shared" si="313"/>
        <v/>
      </c>
      <c r="Z169" t="str">
        <f t="shared" si="314"/>
        <v/>
      </c>
      <c r="AA169" t="str">
        <f t="shared" si="315"/>
        <v/>
      </c>
      <c r="AB169" t="str">
        <f t="shared" si="316"/>
        <v/>
      </c>
      <c r="AC169" t="str">
        <f t="shared" si="317"/>
        <v/>
      </c>
      <c r="AD169" t="str">
        <f t="shared" si="318"/>
        <v/>
      </c>
      <c r="AE169" t="str">
        <f t="shared" si="319"/>
        <v/>
      </c>
      <c r="AF169" t="str">
        <f t="shared" si="320"/>
        <v/>
      </c>
      <c r="AG169" t="str">
        <f t="shared" si="321"/>
        <v/>
      </c>
      <c r="AH169" t="str">
        <f t="shared" si="322"/>
        <v/>
      </c>
      <c r="AI169" t="str">
        <f t="shared" si="323"/>
        <v/>
      </c>
      <c r="AJ169" t="str">
        <f t="shared" si="324"/>
        <v/>
      </c>
      <c r="AK169" t="str">
        <f t="shared" si="325"/>
        <v/>
      </c>
      <c r="AL169" t="str">
        <f t="shared" si="326"/>
        <v/>
      </c>
      <c r="AM169" t="str">
        <f t="shared" si="327"/>
        <v/>
      </c>
      <c r="AN169" t="str">
        <f t="shared" si="328"/>
        <v/>
      </c>
      <c r="AO169" t="str">
        <f t="shared" si="329"/>
        <v/>
      </c>
      <c r="AP169" t="str">
        <f t="shared" si="330"/>
        <v/>
      </c>
      <c r="AQ169" t="str">
        <f t="shared" si="331"/>
        <v/>
      </c>
      <c r="AR169" t="str">
        <f t="shared" si="332"/>
        <v/>
      </c>
      <c r="AS169" t="str">
        <f t="shared" si="333"/>
        <v/>
      </c>
      <c r="AT169" t="str">
        <f t="shared" si="334"/>
        <v/>
      </c>
      <c r="AU169" t="str">
        <f t="shared" si="335"/>
        <v/>
      </c>
      <c r="AV169" t="str">
        <f t="shared" si="336"/>
        <v/>
      </c>
      <c r="AW169" t="str">
        <f t="shared" si="337"/>
        <v/>
      </c>
      <c r="AX169" t="str">
        <f t="shared" si="338"/>
        <v/>
      </c>
      <c r="AY169" t="str">
        <f t="shared" si="339"/>
        <v/>
      </c>
      <c r="AZ169" t="str">
        <f t="shared" si="340"/>
        <v/>
      </c>
      <c r="BA169" t="str">
        <f t="shared" si="341"/>
        <v/>
      </c>
      <c r="BB169" t="str">
        <f t="shared" si="342"/>
        <v/>
      </c>
      <c r="BC169" t="str">
        <f t="shared" si="343"/>
        <v/>
      </c>
      <c r="BD169" t="str">
        <f t="shared" si="344"/>
        <v/>
      </c>
      <c r="BE169" t="str">
        <f t="shared" si="345"/>
        <v/>
      </c>
      <c r="BF169" t="str">
        <f t="shared" si="346"/>
        <v/>
      </c>
      <c r="BG169" t="str">
        <f t="shared" si="347"/>
        <v/>
      </c>
      <c r="BH169" t="str">
        <f t="shared" si="348"/>
        <v/>
      </c>
      <c r="BI169" t="str">
        <f t="shared" si="349"/>
        <v/>
      </c>
      <c r="BJ169" t="str">
        <f t="shared" si="350"/>
        <v/>
      </c>
      <c r="BK169" t="str">
        <f t="shared" si="351"/>
        <v/>
      </c>
      <c r="BL169" t="str">
        <f t="shared" si="352"/>
        <v/>
      </c>
      <c r="BM169" t="str">
        <f t="shared" si="353"/>
        <v/>
      </c>
      <c r="BN169" t="str">
        <f t="shared" si="354"/>
        <v/>
      </c>
      <c r="BO169" t="str">
        <f t="shared" si="355"/>
        <v/>
      </c>
      <c r="BP169" t="str">
        <f t="shared" si="356"/>
        <v/>
      </c>
      <c r="BQ169" t="str">
        <f t="shared" si="357"/>
        <v/>
      </c>
      <c r="BR169" t="str">
        <f t="shared" si="358"/>
        <v/>
      </c>
      <c r="BS169" t="str">
        <f t="shared" si="359"/>
        <v/>
      </c>
      <c r="BT169" t="str">
        <f t="shared" si="360"/>
        <v/>
      </c>
      <c r="BU169" t="str">
        <f t="shared" si="361"/>
        <v/>
      </c>
      <c r="BV169" t="str">
        <f t="shared" si="362"/>
        <v/>
      </c>
      <c r="BW169" t="str">
        <f t="shared" si="363"/>
        <v/>
      </c>
      <c r="BX169" t="str">
        <f t="shared" si="364"/>
        <v/>
      </c>
      <c r="BY169" t="str">
        <f t="shared" si="365"/>
        <v/>
      </c>
      <c r="BZ169" t="str">
        <f t="shared" si="366"/>
        <v/>
      </c>
      <c r="CA169" t="str">
        <f t="shared" si="367"/>
        <v/>
      </c>
      <c r="CB169" t="str">
        <f t="shared" si="368"/>
        <v/>
      </c>
      <c r="CC169" t="str">
        <f t="shared" si="369"/>
        <v/>
      </c>
      <c r="CD169" t="str">
        <f t="shared" si="370"/>
        <v/>
      </c>
      <c r="CE169" t="str">
        <f t="shared" si="371"/>
        <v/>
      </c>
      <c r="CF169" t="str">
        <f t="shared" si="372"/>
        <v/>
      </c>
      <c r="CG169" t="str">
        <f t="shared" si="373"/>
        <v/>
      </c>
      <c r="CH169" t="str">
        <f t="shared" si="374"/>
        <v/>
      </c>
      <c r="CI169" t="str">
        <f t="shared" si="375"/>
        <v/>
      </c>
      <c r="CJ169" t="str">
        <f t="shared" si="376"/>
        <v/>
      </c>
      <c r="CK169" t="str">
        <f t="shared" si="377"/>
        <v/>
      </c>
      <c r="CL169" t="str">
        <f t="shared" si="378"/>
        <v/>
      </c>
      <c r="CM169" t="str">
        <f t="shared" si="379"/>
        <v/>
      </c>
      <c r="CN169" t="str">
        <f t="shared" si="380"/>
        <v/>
      </c>
      <c r="CO169" t="str">
        <f t="shared" si="381"/>
        <v/>
      </c>
      <c r="CP169" t="str">
        <f t="shared" si="382"/>
        <v/>
      </c>
      <c r="CQ169" t="str">
        <f t="shared" si="383"/>
        <v/>
      </c>
      <c r="CR169" t="str">
        <f t="shared" si="384"/>
        <v/>
      </c>
      <c r="CS169" t="str">
        <f t="shared" si="385"/>
        <v/>
      </c>
      <c r="CT169" t="str">
        <f t="shared" si="386"/>
        <v/>
      </c>
      <c r="CU169" t="str">
        <f t="shared" si="387"/>
        <v/>
      </c>
      <c r="CV169" t="str">
        <f t="shared" si="388"/>
        <v/>
      </c>
      <c r="CW169" t="str">
        <f t="shared" si="389"/>
        <v/>
      </c>
      <c r="CX169" t="str">
        <f t="shared" si="390"/>
        <v/>
      </c>
      <c r="CY169" t="str">
        <f t="shared" si="391"/>
        <v/>
      </c>
      <c r="CZ169" t="str">
        <f t="shared" si="392"/>
        <v/>
      </c>
      <c r="DA169" t="str">
        <f t="shared" si="393"/>
        <v/>
      </c>
      <c r="DB169" t="str">
        <f t="shared" si="394"/>
        <v/>
      </c>
      <c r="DC169" t="str">
        <f t="shared" si="395"/>
        <v/>
      </c>
      <c r="DD169" t="str">
        <f t="shared" si="396"/>
        <v/>
      </c>
      <c r="DE169" t="str">
        <f t="shared" si="397"/>
        <v/>
      </c>
      <c r="DF169" t="b">
        <f t="shared" si="398"/>
        <v>1</v>
      </c>
      <c r="DG169" t="b">
        <f t="shared" si="399"/>
        <v>0</v>
      </c>
      <c r="DH169" t="b">
        <f t="shared" si="400"/>
        <v>1</v>
      </c>
      <c r="DI169">
        <f t="shared" si="401"/>
        <v>0.1</v>
      </c>
      <c r="DJ169" t="str">
        <f t="shared" si="402"/>
        <v/>
      </c>
      <c r="DK169" t="str">
        <f t="shared" si="403"/>
        <v/>
      </c>
      <c r="DL169" t="str">
        <f t="shared" si="404"/>
        <v/>
      </c>
      <c r="DM169" t="str">
        <f t="shared" si="405"/>
        <v/>
      </c>
      <c r="DN169" t="str">
        <f t="shared" si="406"/>
        <v/>
      </c>
      <c r="DO169" t="str">
        <f t="shared" si="407"/>
        <v/>
      </c>
      <c r="DP169" t="str">
        <f t="shared" si="408"/>
        <v/>
      </c>
      <c r="DQ169" t="str">
        <f t="shared" si="409"/>
        <v/>
      </c>
      <c r="DR169" t="str">
        <f t="shared" si="410"/>
        <v/>
      </c>
      <c r="DS169" t="str">
        <f t="shared" si="411"/>
        <v/>
      </c>
      <c r="DT169" t="str">
        <f t="shared" si="412"/>
        <v/>
      </c>
      <c r="DU169" t="str">
        <f t="shared" si="413"/>
        <v/>
      </c>
      <c r="DV169" t="b">
        <f t="shared" si="414"/>
        <v>1</v>
      </c>
      <c r="DW169" t="b">
        <f t="shared" si="415"/>
        <v>0</v>
      </c>
      <c r="DX169" t="b">
        <f t="shared" si="416"/>
        <v>1</v>
      </c>
      <c r="DY169">
        <f t="shared" si="417"/>
        <v>0.1</v>
      </c>
      <c r="EA169" t="str">
        <f t="shared" si="418"/>
        <v/>
      </c>
      <c r="EB169" t="str">
        <f t="shared" si="419"/>
        <v/>
      </c>
      <c r="EC169" t="str">
        <f t="shared" si="420"/>
        <v/>
      </c>
      <c r="ED169" t="str">
        <f t="shared" si="421"/>
        <v/>
      </c>
      <c r="EE169" t="str">
        <f t="shared" si="422"/>
        <v/>
      </c>
      <c r="EF169" t="str">
        <f t="shared" si="423"/>
        <v/>
      </c>
      <c r="EG169" t="str">
        <f t="shared" si="424"/>
        <v/>
      </c>
      <c r="EH169" t="str">
        <f t="shared" si="425"/>
        <v/>
      </c>
      <c r="EI169" t="str">
        <f t="shared" si="426"/>
        <v/>
      </c>
      <c r="EJ169" t="str">
        <f t="shared" si="427"/>
        <v/>
      </c>
      <c r="EK169" t="str">
        <f t="shared" si="428"/>
        <v/>
      </c>
      <c r="EL169" t="str">
        <f t="shared" si="429"/>
        <v/>
      </c>
      <c r="EM169" t="str">
        <f t="shared" si="430"/>
        <v/>
      </c>
      <c r="EN169" t="str">
        <f t="shared" si="431"/>
        <v/>
      </c>
      <c r="EO169" t="str">
        <f t="shared" si="432"/>
        <v/>
      </c>
      <c r="EP169" t="str">
        <f t="shared" si="433"/>
        <v/>
      </c>
      <c r="ER169" t="str">
        <f t="shared" si="434"/>
        <v>25A-001.07.15.03.01.A.02Keren 81-100% functieverlies</v>
      </c>
      <c r="ES169" t="s">
        <v>10791</v>
      </c>
      <c r="ET169" t="b">
        <v>1</v>
      </c>
      <c r="EU169" t="s">
        <v>85</v>
      </c>
      <c r="EV169" t="b">
        <v>0</v>
      </c>
      <c r="EW169" t="b">
        <v>0</v>
      </c>
      <c r="EX169">
        <v>0.1</v>
      </c>
      <c r="EZ169">
        <v>0</v>
      </c>
      <c r="FA169">
        <v>0</v>
      </c>
      <c r="FC169">
        <v>25</v>
      </c>
      <c r="FD169">
        <v>8</v>
      </c>
      <c r="FF169">
        <v>0</v>
      </c>
      <c r="FG169">
        <v>0</v>
      </c>
      <c r="FI169">
        <v>0</v>
      </c>
      <c r="FJ169">
        <v>16</v>
      </c>
      <c r="FL169">
        <v>5.9002999999999997</v>
      </c>
      <c r="FM169">
        <v>0.38529999999999998</v>
      </c>
      <c r="FO169" t="s">
        <v>10964</v>
      </c>
    </row>
    <row r="170" spans="1:171" x14ac:dyDescent="0.25">
      <c r="A170" t="s">
        <v>6957</v>
      </c>
      <c r="B170" t="str">
        <f t="shared" si="290"/>
        <v/>
      </c>
      <c r="C170" t="str">
        <f t="shared" si="291"/>
        <v/>
      </c>
      <c r="D170" t="str">
        <f t="shared" si="292"/>
        <v/>
      </c>
      <c r="E170" t="str">
        <f t="shared" si="293"/>
        <v/>
      </c>
      <c r="F170" t="str">
        <f t="shared" si="294"/>
        <v/>
      </c>
      <c r="G170" t="str">
        <f t="shared" si="295"/>
        <v/>
      </c>
      <c r="H170" t="str">
        <f t="shared" si="296"/>
        <v/>
      </c>
      <c r="I170" t="str">
        <f t="shared" si="297"/>
        <v/>
      </c>
      <c r="J170" t="str">
        <f t="shared" si="298"/>
        <v/>
      </c>
      <c r="K170" t="str">
        <f t="shared" si="299"/>
        <v/>
      </c>
      <c r="L170" t="str">
        <f t="shared" si="300"/>
        <v/>
      </c>
      <c r="M170" t="str">
        <f t="shared" si="301"/>
        <v/>
      </c>
      <c r="N170" t="str">
        <f t="shared" si="302"/>
        <v/>
      </c>
      <c r="O170" t="str">
        <f t="shared" si="303"/>
        <v/>
      </c>
      <c r="P170" t="str">
        <f t="shared" si="304"/>
        <v/>
      </c>
      <c r="Q170" t="str">
        <f t="shared" si="305"/>
        <v/>
      </c>
      <c r="R170" t="str">
        <f t="shared" si="306"/>
        <v/>
      </c>
      <c r="S170" t="str">
        <f t="shared" si="307"/>
        <v/>
      </c>
      <c r="T170" t="str">
        <f t="shared" si="308"/>
        <v/>
      </c>
      <c r="U170" t="str">
        <f t="shared" si="309"/>
        <v/>
      </c>
      <c r="V170" t="str">
        <f t="shared" si="310"/>
        <v/>
      </c>
      <c r="W170" t="str">
        <f t="shared" si="311"/>
        <v/>
      </c>
      <c r="X170" t="str">
        <f t="shared" si="312"/>
        <v/>
      </c>
      <c r="Y170" t="str">
        <f t="shared" si="313"/>
        <v/>
      </c>
      <c r="Z170" t="str">
        <f t="shared" si="314"/>
        <v/>
      </c>
      <c r="AA170" t="str">
        <f t="shared" si="315"/>
        <v/>
      </c>
      <c r="AB170" t="str">
        <f t="shared" si="316"/>
        <v/>
      </c>
      <c r="AC170" t="str">
        <f t="shared" si="317"/>
        <v/>
      </c>
      <c r="AD170" t="str">
        <f t="shared" si="318"/>
        <v/>
      </c>
      <c r="AE170" t="str">
        <f t="shared" si="319"/>
        <v/>
      </c>
      <c r="AF170" t="str">
        <f t="shared" si="320"/>
        <v/>
      </c>
      <c r="AG170" t="str">
        <f t="shared" si="321"/>
        <v/>
      </c>
      <c r="AH170" t="str">
        <f t="shared" si="322"/>
        <v/>
      </c>
      <c r="AI170" t="str">
        <f t="shared" si="323"/>
        <v/>
      </c>
      <c r="AJ170" t="str">
        <f t="shared" si="324"/>
        <v/>
      </c>
      <c r="AK170" t="str">
        <f t="shared" si="325"/>
        <v/>
      </c>
      <c r="AL170" t="b">
        <f t="shared" si="326"/>
        <v>1</v>
      </c>
      <c r="AM170" t="b">
        <f t="shared" si="327"/>
        <v>0</v>
      </c>
      <c r="AN170" t="b">
        <f t="shared" si="328"/>
        <v>0</v>
      </c>
      <c r="AO170">
        <f t="shared" si="329"/>
        <v>0.01</v>
      </c>
      <c r="AP170" t="str">
        <f t="shared" si="330"/>
        <v/>
      </c>
      <c r="AQ170" t="str">
        <f t="shared" si="331"/>
        <v/>
      </c>
      <c r="AR170" t="str">
        <f t="shared" si="332"/>
        <v/>
      </c>
      <c r="AS170" t="str">
        <f t="shared" si="333"/>
        <v/>
      </c>
      <c r="AT170" t="str">
        <f t="shared" si="334"/>
        <v/>
      </c>
      <c r="AU170" t="str">
        <f t="shared" si="335"/>
        <v/>
      </c>
      <c r="AV170" t="str">
        <f t="shared" si="336"/>
        <v/>
      </c>
      <c r="AW170" t="str">
        <f t="shared" si="337"/>
        <v/>
      </c>
      <c r="AX170" t="str">
        <f t="shared" si="338"/>
        <v/>
      </c>
      <c r="AY170" t="str">
        <f t="shared" si="339"/>
        <v/>
      </c>
      <c r="AZ170" t="str">
        <f t="shared" si="340"/>
        <v/>
      </c>
      <c r="BA170" t="str">
        <f t="shared" si="341"/>
        <v/>
      </c>
      <c r="BB170" t="str">
        <f t="shared" si="342"/>
        <v/>
      </c>
      <c r="BC170" t="str">
        <f t="shared" si="343"/>
        <v/>
      </c>
      <c r="BD170" t="str">
        <f t="shared" si="344"/>
        <v/>
      </c>
      <c r="BE170" t="str">
        <f t="shared" si="345"/>
        <v/>
      </c>
      <c r="BF170" t="str">
        <f t="shared" si="346"/>
        <v/>
      </c>
      <c r="BG170" t="str">
        <f t="shared" si="347"/>
        <v/>
      </c>
      <c r="BH170" t="str">
        <f t="shared" si="348"/>
        <v/>
      </c>
      <c r="BI170" t="str">
        <f t="shared" si="349"/>
        <v/>
      </c>
      <c r="BJ170" t="str">
        <f t="shared" si="350"/>
        <v/>
      </c>
      <c r="BK170" t="str">
        <f t="shared" si="351"/>
        <v/>
      </c>
      <c r="BL170" t="str">
        <f t="shared" si="352"/>
        <v/>
      </c>
      <c r="BM170" t="str">
        <f t="shared" si="353"/>
        <v/>
      </c>
      <c r="BN170" t="str">
        <f t="shared" si="354"/>
        <v/>
      </c>
      <c r="BO170" t="str">
        <f t="shared" si="355"/>
        <v/>
      </c>
      <c r="BP170" t="str">
        <f t="shared" si="356"/>
        <v/>
      </c>
      <c r="BQ170" t="str">
        <f t="shared" si="357"/>
        <v/>
      </c>
      <c r="BR170" t="str">
        <f t="shared" si="358"/>
        <v/>
      </c>
      <c r="BS170" t="str">
        <f t="shared" si="359"/>
        <v/>
      </c>
      <c r="BT170" t="str">
        <f t="shared" si="360"/>
        <v/>
      </c>
      <c r="BU170" t="str">
        <f t="shared" si="361"/>
        <v/>
      </c>
      <c r="BV170" t="str">
        <f t="shared" si="362"/>
        <v/>
      </c>
      <c r="BW170" t="str">
        <f t="shared" si="363"/>
        <v/>
      </c>
      <c r="BX170" t="str">
        <f t="shared" si="364"/>
        <v/>
      </c>
      <c r="BY170" t="str">
        <f t="shared" si="365"/>
        <v/>
      </c>
      <c r="BZ170" t="str">
        <f t="shared" si="366"/>
        <v/>
      </c>
      <c r="CA170" t="str">
        <f t="shared" si="367"/>
        <v/>
      </c>
      <c r="CB170" t="str">
        <f t="shared" si="368"/>
        <v/>
      </c>
      <c r="CC170" t="str">
        <f t="shared" si="369"/>
        <v/>
      </c>
      <c r="CD170" t="str">
        <f t="shared" si="370"/>
        <v/>
      </c>
      <c r="CE170" t="str">
        <f t="shared" si="371"/>
        <v/>
      </c>
      <c r="CF170" t="str">
        <f t="shared" si="372"/>
        <v/>
      </c>
      <c r="CG170" t="str">
        <f t="shared" si="373"/>
        <v/>
      </c>
      <c r="CH170" t="str">
        <f t="shared" si="374"/>
        <v/>
      </c>
      <c r="CI170" t="str">
        <f t="shared" si="375"/>
        <v/>
      </c>
      <c r="CJ170" t="str">
        <f t="shared" si="376"/>
        <v/>
      </c>
      <c r="CK170" t="str">
        <f t="shared" si="377"/>
        <v/>
      </c>
      <c r="CL170" t="str">
        <f t="shared" si="378"/>
        <v/>
      </c>
      <c r="CM170" t="str">
        <f t="shared" si="379"/>
        <v/>
      </c>
      <c r="CN170" t="str">
        <f t="shared" si="380"/>
        <v/>
      </c>
      <c r="CO170" t="str">
        <f t="shared" si="381"/>
        <v/>
      </c>
      <c r="CP170" t="str">
        <f t="shared" si="382"/>
        <v/>
      </c>
      <c r="CQ170" t="str">
        <f t="shared" si="383"/>
        <v/>
      </c>
      <c r="CR170" t="str">
        <f t="shared" si="384"/>
        <v/>
      </c>
      <c r="CS170" t="str">
        <f t="shared" si="385"/>
        <v/>
      </c>
      <c r="CT170" t="str">
        <f t="shared" si="386"/>
        <v/>
      </c>
      <c r="CU170" t="str">
        <f t="shared" si="387"/>
        <v/>
      </c>
      <c r="CV170" t="str">
        <f t="shared" si="388"/>
        <v/>
      </c>
      <c r="CW170" t="str">
        <f t="shared" si="389"/>
        <v/>
      </c>
      <c r="CX170" t="str">
        <f t="shared" si="390"/>
        <v/>
      </c>
      <c r="CY170" t="str">
        <f t="shared" si="391"/>
        <v/>
      </c>
      <c r="CZ170" t="str">
        <f t="shared" si="392"/>
        <v/>
      </c>
      <c r="DA170" t="str">
        <f t="shared" si="393"/>
        <v/>
      </c>
      <c r="DB170" t="str">
        <f t="shared" si="394"/>
        <v/>
      </c>
      <c r="DC170" t="str">
        <f t="shared" si="395"/>
        <v/>
      </c>
      <c r="DD170" t="str">
        <f t="shared" si="396"/>
        <v/>
      </c>
      <c r="DE170" t="str">
        <f t="shared" si="397"/>
        <v/>
      </c>
      <c r="DF170" t="str">
        <f t="shared" si="398"/>
        <v/>
      </c>
      <c r="DG170" t="str">
        <f t="shared" si="399"/>
        <v/>
      </c>
      <c r="DH170" t="str">
        <f t="shared" si="400"/>
        <v/>
      </c>
      <c r="DI170" t="str">
        <f t="shared" si="401"/>
        <v/>
      </c>
      <c r="DJ170" t="str">
        <f t="shared" si="402"/>
        <v/>
      </c>
      <c r="DK170" t="str">
        <f t="shared" si="403"/>
        <v/>
      </c>
      <c r="DL170" t="str">
        <f t="shared" si="404"/>
        <v/>
      </c>
      <c r="DM170" t="str">
        <f t="shared" si="405"/>
        <v/>
      </c>
      <c r="DN170" t="b">
        <f t="shared" si="406"/>
        <v>1</v>
      </c>
      <c r="DO170" t="b">
        <f t="shared" si="407"/>
        <v>0</v>
      </c>
      <c r="DP170" t="b">
        <f t="shared" si="408"/>
        <v>0</v>
      </c>
      <c r="DQ170">
        <f t="shared" si="409"/>
        <v>1</v>
      </c>
      <c r="DR170" t="str">
        <f t="shared" si="410"/>
        <v/>
      </c>
      <c r="DS170" t="str">
        <f t="shared" si="411"/>
        <v/>
      </c>
      <c r="DT170" t="str">
        <f t="shared" si="412"/>
        <v/>
      </c>
      <c r="DU170" t="str">
        <f t="shared" si="413"/>
        <v/>
      </c>
      <c r="DV170" t="str">
        <f t="shared" si="414"/>
        <v/>
      </c>
      <c r="DW170" t="str">
        <f t="shared" si="415"/>
        <v/>
      </c>
      <c r="DX170" t="str">
        <f t="shared" si="416"/>
        <v/>
      </c>
      <c r="DY170" t="str">
        <f t="shared" si="417"/>
        <v/>
      </c>
      <c r="EA170" t="str">
        <f t="shared" si="418"/>
        <v/>
      </c>
      <c r="EB170" t="str">
        <f t="shared" si="419"/>
        <v/>
      </c>
      <c r="EC170" t="str">
        <f t="shared" si="420"/>
        <v/>
      </c>
      <c r="ED170" t="str">
        <f t="shared" si="421"/>
        <v/>
      </c>
      <c r="EE170" t="str">
        <f t="shared" si="422"/>
        <v/>
      </c>
      <c r="EF170" t="str">
        <f t="shared" si="423"/>
        <v/>
      </c>
      <c r="EG170" t="str">
        <f t="shared" si="424"/>
        <v/>
      </c>
      <c r="EH170" t="str">
        <f t="shared" si="425"/>
        <v/>
      </c>
      <c r="EI170" t="str">
        <f t="shared" si="426"/>
        <v/>
      </c>
      <c r="EJ170" t="str">
        <f t="shared" si="427"/>
        <v/>
      </c>
      <c r="EK170" t="str">
        <f t="shared" si="428"/>
        <v/>
      </c>
      <c r="EL170" t="str">
        <f t="shared" si="429"/>
        <v/>
      </c>
      <c r="EM170" t="str">
        <f t="shared" si="430"/>
        <v/>
      </c>
      <c r="EN170" t="str">
        <f t="shared" si="431"/>
        <v/>
      </c>
      <c r="EO170" t="str">
        <f t="shared" si="432"/>
        <v/>
      </c>
      <c r="EP170" t="str">
        <f t="shared" si="433"/>
        <v/>
      </c>
      <c r="ER170" t="str">
        <f t="shared" si="434"/>
        <v>25A-001.07.15.03.01.A.02Spuien 81-100% functieverlies</v>
      </c>
      <c r="ES170" t="s">
        <v>10791</v>
      </c>
      <c r="ET170" t="b">
        <v>1</v>
      </c>
      <c r="EU170" t="s">
        <v>88</v>
      </c>
      <c r="EV170" t="b">
        <v>0</v>
      </c>
      <c r="EW170" t="b">
        <v>1</v>
      </c>
      <c r="EX170">
        <v>1</v>
      </c>
      <c r="EZ170">
        <v>99</v>
      </c>
      <c r="FA170">
        <v>0</v>
      </c>
      <c r="FC170">
        <v>123</v>
      </c>
      <c r="FD170">
        <v>0</v>
      </c>
      <c r="FF170">
        <v>0</v>
      </c>
      <c r="FG170">
        <v>0</v>
      </c>
      <c r="FI170">
        <v>0</v>
      </c>
      <c r="FJ170">
        <v>0</v>
      </c>
      <c r="FL170">
        <v>0.99239999999999995</v>
      </c>
      <c r="FM170">
        <v>0.97289999999999999</v>
      </c>
      <c r="FO170" t="s">
        <v>88</v>
      </c>
    </row>
    <row r="171" spans="1:171" x14ac:dyDescent="0.25">
      <c r="A171" t="s">
        <v>7012</v>
      </c>
      <c r="B171" t="str">
        <f t="shared" si="290"/>
        <v/>
      </c>
      <c r="C171" t="str">
        <f t="shared" si="291"/>
        <v/>
      </c>
      <c r="D171" t="str">
        <f t="shared" si="292"/>
        <v/>
      </c>
      <c r="E171" t="str">
        <f t="shared" si="293"/>
        <v/>
      </c>
      <c r="F171" t="str">
        <f t="shared" si="294"/>
        <v/>
      </c>
      <c r="G171" t="str">
        <f t="shared" si="295"/>
        <v/>
      </c>
      <c r="H171" t="str">
        <f t="shared" si="296"/>
        <v/>
      </c>
      <c r="I171" t="str">
        <f t="shared" si="297"/>
        <v/>
      </c>
      <c r="J171" t="str">
        <f t="shared" si="298"/>
        <v/>
      </c>
      <c r="K171" t="str">
        <f t="shared" si="299"/>
        <v/>
      </c>
      <c r="L171" t="str">
        <f t="shared" si="300"/>
        <v/>
      </c>
      <c r="M171" t="str">
        <f t="shared" si="301"/>
        <v/>
      </c>
      <c r="N171" t="str">
        <f t="shared" si="302"/>
        <v/>
      </c>
      <c r="O171" t="str">
        <f t="shared" si="303"/>
        <v/>
      </c>
      <c r="P171" t="str">
        <f t="shared" si="304"/>
        <v/>
      </c>
      <c r="Q171" t="str">
        <f t="shared" si="305"/>
        <v/>
      </c>
      <c r="R171" t="str">
        <f t="shared" si="306"/>
        <v/>
      </c>
      <c r="S171" t="str">
        <f t="shared" si="307"/>
        <v/>
      </c>
      <c r="T171" t="str">
        <f t="shared" si="308"/>
        <v/>
      </c>
      <c r="U171" t="str">
        <f t="shared" si="309"/>
        <v/>
      </c>
      <c r="V171" t="str">
        <f t="shared" si="310"/>
        <v/>
      </c>
      <c r="W171" t="str">
        <f t="shared" si="311"/>
        <v/>
      </c>
      <c r="X171" t="str">
        <f t="shared" si="312"/>
        <v/>
      </c>
      <c r="Y171" t="str">
        <f t="shared" si="313"/>
        <v/>
      </c>
      <c r="Z171" t="str">
        <f t="shared" si="314"/>
        <v/>
      </c>
      <c r="AA171" t="str">
        <f t="shared" si="315"/>
        <v/>
      </c>
      <c r="AB171" t="str">
        <f t="shared" si="316"/>
        <v/>
      </c>
      <c r="AC171" t="str">
        <f t="shared" si="317"/>
        <v/>
      </c>
      <c r="AD171" t="str">
        <f t="shared" si="318"/>
        <v/>
      </c>
      <c r="AE171" t="str">
        <f t="shared" si="319"/>
        <v/>
      </c>
      <c r="AF171" t="str">
        <f t="shared" si="320"/>
        <v/>
      </c>
      <c r="AG171" t="str">
        <f t="shared" si="321"/>
        <v/>
      </c>
      <c r="AH171" t="str">
        <f t="shared" si="322"/>
        <v/>
      </c>
      <c r="AI171" t="str">
        <f t="shared" si="323"/>
        <v/>
      </c>
      <c r="AJ171" t="str">
        <f t="shared" si="324"/>
        <v/>
      </c>
      <c r="AK171" t="str">
        <f t="shared" si="325"/>
        <v/>
      </c>
      <c r="AL171" t="str">
        <f t="shared" si="326"/>
        <v/>
      </c>
      <c r="AM171" t="str">
        <f t="shared" si="327"/>
        <v/>
      </c>
      <c r="AN171" t="str">
        <f t="shared" si="328"/>
        <v/>
      </c>
      <c r="AO171" t="str">
        <f t="shared" si="329"/>
        <v/>
      </c>
      <c r="AP171" t="str">
        <f t="shared" si="330"/>
        <v/>
      </c>
      <c r="AQ171" t="str">
        <f t="shared" si="331"/>
        <v/>
      </c>
      <c r="AR171" t="str">
        <f t="shared" si="332"/>
        <v/>
      </c>
      <c r="AS171" t="str">
        <f t="shared" si="333"/>
        <v/>
      </c>
      <c r="AT171" t="str">
        <f t="shared" si="334"/>
        <v/>
      </c>
      <c r="AU171" t="str">
        <f t="shared" si="335"/>
        <v/>
      </c>
      <c r="AV171" t="str">
        <f t="shared" si="336"/>
        <v/>
      </c>
      <c r="AW171" t="str">
        <f t="shared" si="337"/>
        <v/>
      </c>
      <c r="AX171" t="str">
        <f t="shared" si="338"/>
        <v/>
      </c>
      <c r="AY171" t="str">
        <f t="shared" si="339"/>
        <v/>
      </c>
      <c r="AZ171" t="str">
        <f t="shared" si="340"/>
        <v/>
      </c>
      <c r="BA171" t="str">
        <f t="shared" si="341"/>
        <v/>
      </c>
      <c r="BB171" t="str">
        <f t="shared" si="342"/>
        <v/>
      </c>
      <c r="BC171" t="str">
        <f t="shared" si="343"/>
        <v/>
      </c>
      <c r="BD171" t="str">
        <f t="shared" si="344"/>
        <v/>
      </c>
      <c r="BE171" t="str">
        <f t="shared" si="345"/>
        <v/>
      </c>
      <c r="BF171" t="str">
        <f t="shared" si="346"/>
        <v/>
      </c>
      <c r="BG171" t="str">
        <f t="shared" si="347"/>
        <v/>
      </c>
      <c r="BH171" t="str">
        <f t="shared" si="348"/>
        <v/>
      </c>
      <c r="BI171" t="str">
        <f t="shared" si="349"/>
        <v/>
      </c>
      <c r="BJ171" t="str">
        <f t="shared" si="350"/>
        <v/>
      </c>
      <c r="BK171" t="str">
        <f t="shared" si="351"/>
        <v/>
      </c>
      <c r="BL171" t="str">
        <f t="shared" si="352"/>
        <v/>
      </c>
      <c r="BM171" t="str">
        <f t="shared" si="353"/>
        <v/>
      </c>
      <c r="BN171" t="str">
        <f t="shared" si="354"/>
        <v/>
      </c>
      <c r="BO171" t="str">
        <f t="shared" si="355"/>
        <v/>
      </c>
      <c r="BP171" t="str">
        <f t="shared" si="356"/>
        <v/>
      </c>
      <c r="BQ171" t="str">
        <f t="shared" si="357"/>
        <v/>
      </c>
      <c r="BR171" t="str">
        <f t="shared" si="358"/>
        <v/>
      </c>
      <c r="BS171" t="str">
        <f t="shared" si="359"/>
        <v/>
      </c>
      <c r="BT171" t="str">
        <f t="shared" si="360"/>
        <v/>
      </c>
      <c r="BU171" t="str">
        <f t="shared" si="361"/>
        <v/>
      </c>
      <c r="BV171" t="str">
        <f t="shared" si="362"/>
        <v/>
      </c>
      <c r="BW171" t="str">
        <f t="shared" si="363"/>
        <v/>
      </c>
      <c r="BX171" t="str">
        <f t="shared" si="364"/>
        <v/>
      </c>
      <c r="BY171" t="str">
        <f t="shared" si="365"/>
        <v/>
      </c>
      <c r="BZ171" t="str">
        <f t="shared" si="366"/>
        <v/>
      </c>
      <c r="CA171" t="str">
        <f t="shared" si="367"/>
        <v/>
      </c>
      <c r="CB171" t="str">
        <f t="shared" si="368"/>
        <v/>
      </c>
      <c r="CC171" t="str">
        <f t="shared" si="369"/>
        <v/>
      </c>
      <c r="CD171" t="str">
        <f t="shared" si="370"/>
        <v/>
      </c>
      <c r="CE171" t="str">
        <f t="shared" si="371"/>
        <v/>
      </c>
      <c r="CF171" t="str">
        <f t="shared" si="372"/>
        <v/>
      </c>
      <c r="CG171" t="str">
        <f t="shared" si="373"/>
        <v/>
      </c>
      <c r="CH171" t="str">
        <f t="shared" si="374"/>
        <v/>
      </c>
      <c r="CI171" t="str">
        <f t="shared" si="375"/>
        <v/>
      </c>
      <c r="CJ171" t="str">
        <f t="shared" si="376"/>
        <v/>
      </c>
      <c r="CK171" t="str">
        <f t="shared" si="377"/>
        <v/>
      </c>
      <c r="CL171" t="str">
        <f t="shared" si="378"/>
        <v/>
      </c>
      <c r="CM171" t="str">
        <f t="shared" si="379"/>
        <v/>
      </c>
      <c r="CN171" t="str">
        <f t="shared" si="380"/>
        <v/>
      </c>
      <c r="CO171" t="str">
        <f t="shared" si="381"/>
        <v/>
      </c>
      <c r="CP171" t="str">
        <f t="shared" si="382"/>
        <v/>
      </c>
      <c r="CQ171" t="str">
        <f t="shared" si="383"/>
        <v/>
      </c>
      <c r="CR171" t="str">
        <f t="shared" si="384"/>
        <v/>
      </c>
      <c r="CS171" t="str">
        <f t="shared" si="385"/>
        <v/>
      </c>
      <c r="CT171" t="str">
        <f t="shared" si="386"/>
        <v/>
      </c>
      <c r="CU171" t="str">
        <f t="shared" si="387"/>
        <v/>
      </c>
      <c r="CV171" t="str">
        <f t="shared" si="388"/>
        <v/>
      </c>
      <c r="CW171" t="str">
        <f t="shared" si="389"/>
        <v/>
      </c>
      <c r="CX171" t="str">
        <f t="shared" si="390"/>
        <v/>
      </c>
      <c r="CY171" t="str">
        <f t="shared" si="391"/>
        <v/>
      </c>
      <c r="CZ171" t="str">
        <f t="shared" si="392"/>
        <v/>
      </c>
      <c r="DA171" t="str">
        <f t="shared" si="393"/>
        <v/>
      </c>
      <c r="DB171" t="str">
        <f t="shared" si="394"/>
        <v/>
      </c>
      <c r="DC171" t="str">
        <f t="shared" si="395"/>
        <v/>
      </c>
      <c r="DD171" t="str">
        <f t="shared" si="396"/>
        <v/>
      </c>
      <c r="DE171" t="str">
        <f t="shared" si="397"/>
        <v/>
      </c>
      <c r="DF171" t="str">
        <f t="shared" si="398"/>
        <v/>
      </c>
      <c r="DG171" t="str">
        <f t="shared" si="399"/>
        <v/>
      </c>
      <c r="DH171" t="str">
        <f t="shared" si="400"/>
        <v/>
      </c>
      <c r="DI171" t="str">
        <f t="shared" si="401"/>
        <v/>
      </c>
      <c r="DJ171" t="str">
        <f t="shared" si="402"/>
        <v/>
      </c>
      <c r="DK171" t="str">
        <f t="shared" si="403"/>
        <v/>
      </c>
      <c r="DL171" t="str">
        <f t="shared" si="404"/>
        <v/>
      </c>
      <c r="DM171" t="str">
        <f t="shared" si="405"/>
        <v/>
      </c>
      <c r="DN171" t="str">
        <f t="shared" si="406"/>
        <v/>
      </c>
      <c r="DO171" t="str">
        <f t="shared" si="407"/>
        <v/>
      </c>
      <c r="DP171" t="str">
        <f t="shared" si="408"/>
        <v/>
      </c>
      <c r="DQ171" t="str">
        <f t="shared" si="409"/>
        <v/>
      </c>
      <c r="DR171" t="str">
        <f t="shared" si="410"/>
        <v/>
      </c>
      <c r="DS171" t="str">
        <f t="shared" si="411"/>
        <v/>
      </c>
      <c r="DT171" t="str">
        <f t="shared" si="412"/>
        <v/>
      </c>
      <c r="DU171" t="str">
        <f t="shared" si="413"/>
        <v/>
      </c>
      <c r="DV171" t="b">
        <f t="shared" si="414"/>
        <v>1</v>
      </c>
      <c r="DW171" t="b">
        <f t="shared" si="415"/>
        <v>1</v>
      </c>
      <c r="DX171" t="b">
        <f t="shared" si="416"/>
        <v>1</v>
      </c>
      <c r="DY171">
        <f t="shared" si="417"/>
        <v>1</v>
      </c>
      <c r="EA171" t="str">
        <f t="shared" si="418"/>
        <v/>
      </c>
      <c r="EB171" t="str">
        <f t="shared" si="419"/>
        <v/>
      </c>
      <c r="EC171" t="str">
        <f t="shared" si="420"/>
        <v/>
      </c>
      <c r="ED171" t="str">
        <f t="shared" si="421"/>
        <v/>
      </c>
      <c r="EE171" t="str">
        <f t="shared" si="422"/>
        <v/>
      </c>
      <c r="EF171" t="str">
        <f t="shared" si="423"/>
        <v/>
      </c>
      <c r="EG171" t="str">
        <f t="shared" si="424"/>
        <v/>
      </c>
      <c r="EH171" t="str">
        <f t="shared" si="425"/>
        <v/>
      </c>
      <c r="EI171" t="str">
        <f t="shared" si="426"/>
        <v/>
      </c>
      <c r="EJ171" t="str">
        <f t="shared" si="427"/>
        <v/>
      </c>
      <c r="EK171" t="str">
        <f t="shared" si="428"/>
        <v/>
      </c>
      <c r="EL171" t="str">
        <f t="shared" si="429"/>
        <v/>
      </c>
      <c r="EM171" t="str">
        <f t="shared" si="430"/>
        <v/>
      </c>
      <c r="EN171" t="str">
        <f t="shared" si="431"/>
        <v/>
      </c>
      <c r="EO171" t="str">
        <f t="shared" si="432"/>
        <v/>
      </c>
      <c r="EP171" t="str">
        <f t="shared" si="433"/>
        <v/>
      </c>
      <c r="ER171" t="str">
        <f t="shared" si="434"/>
        <v>25A-001.07.15.03.01.A.02VGM - Effect 3</v>
      </c>
      <c r="ES171" t="s">
        <v>10791</v>
      </c>
      <c r="ET171" t="b">
        <v>1</v>
      </c>
      <c r="EU171" t="s">
        <v>79</v>
      </c>
      <c r="EV171" t="b">
        <v>0</v>
      </c>
      <c r="EW171" t="b">
        <v>0</v>
      </c>
      <c r="EX171">
        <v>1</v>
      </c>
      <c r="EZ171">
        <v>50</v>
      </c>
      <c r="FA171">
        <v>0</v>
      </c>
      <c r="FC171">
        <v>75</v>
      </c>
      <c r="FD171">
        <v>4</v>
      </c>
      <c r="FF171">
        <v>0</v>
      </c>
      <c r="FG171">
        <v>0</v>
      </c>
      <c r="FI171">
        <v>0</v>
      </c>
      <c r="FJ171">
        <v>64</v>
      </c>
      <c r="FL171">
        <v>2.9565000000000001</v>
      </c>
      <c r="FM171">
        <v>0.27579999999999999</v>
      </c>
      <c r="FO171" t="s">
        <v>79</v>
      </c>
    </row>
    <row r="172" spans="1:171" x14ac:dyDescent="0.25">
      <c r="A172" t="s">
        <v>7031</v>
      </c>
      <c r="B172" t="str">
        <f t="shared" si="290"/>
        <v/>
      </c>
      <c r="C172" t="str">
        <f t="shared" si="291"/>
        <v/>
      </c>
      <c r="D172" t="str">
        <f t="shared" si="292"/>
        <v/>
      </c>
      <c r="E172" t="str">
        <f t="shared" si="293"/>
        <v/>
      </c>
      <c r="F172" t="str">
        <f t="shared" si="294"/>
        <v/>
      </c>
      <c r="G172" t="str">
        <f t="shared" si="295"/>
        <v/>
      </c>
      <c r="H172" t="str">
        <f t="shared" si="296"/>
        <v/>
      </c>
      <c r="I172" t="str">
        <f t="shared" si="297"/>
        <v/>
      </c>
      <c r="J172" t="str">
        <f t="shared" si="298"/>
        <v/>
      </c>
      <c r="K172" t="str">
        <f t="shared" si="299"/>
        <v/>
      </c>
      <c r="L172" t="str">
        <f t="shared" si="300"/>
        <v/>
      </c>
      <c r="M172" t="str">
        <f t="shared" si="301"/>
        <v/>
      </c>
      <c r="N172" t="str">
        <f t="shared" si="302"/>
        <v/>
      </c>
      <c r="O172" t="str">
        <f t="shared" si="303"/>
        <v/>
      </c>
      <c r="P172" t="str">
        <f t="shared" si="304"/>
        <v/>
      </c>
      <c r="Q172" t="str">
        <f t="shared" si="305"/>
        <v/>
      </c>
      <c r="R172" t="str">
        <f t="shared" si="306"/>
        <v/>
      </c>
      <c r="S172" t="str">
        <f t="shared" si="307"/>
        <v/>
      </c>
      <c r="T172" t="str">
        <f t="shared" si="308"/>
        <v/>
      </c>
      <c r="U172" t="str">
        <f t="shared" si="309"/>
        <v/>
      </c>
      <c r="V172" t="str">
        <f t="shared" si="310"/>
        <v/>
      </c>
      <c r="W172" t="str">
        <f t="shared" si="311"/>
        <v/>
      </c>
      <c r="X172" t="str">
        <f t="shared" si="312"/>
        <v/>
      </c>
      <c r="Y172" t="str">
        <f t="shared" si="313"/>
        <v/>
      </c>
      <c r="Z172" t="str">
        <f t="shared" si="314"/>
        <v/>
      </c>
      <c r="AA172" t="str">
        <f t="shared" si="315"/>
        <v/>
      </c>
      <c r="AB172" t="str">
        <f t="shared" si="316"/>
        <v/>
      </c>
      <c r="AC172" t="str">
        <f t="shared" si="317"/>
        <v/>
      </c>
      <c r="AD172" t="str">
        <f t="shared" si="318"/>
        <v/>
      </c>
      <c r="AE172" t="str">
        <f t="shared" si="319"/>
        <v/>
      </c>
      <c r="AF172" t="str">
        <f t="shared" si="320"/>
        <v/>
      </c>
      <c r="AG172" t="str">
        <f t="shared" si="321"/>
        <v/>
      </c>
      <c r="AH172" t="str">
        <f t="shared" si="322"/>
        <v/>
      </c>
      <c r="AI172" t="str">
        <f t="shared" si="323"/>
        <v/>
      </c>
      <c r="AJ172" t="str">
        <f t="shared" si="324"/>
        <v/>
      </c>
      <c r="AK172" t="str">
        <f t="shared" si="325"/>
        <v/>
      </c>
      <c r="AL172" t="str">
        <f t="shared" si="326"/>
        <v/>
      </c>
      <c r="AM172" t="str">
        <f t="shared" si="327"/>
        <v/>
      </c>
      <c r="AN172" t="str">
        <f t="shared" si="328"/>
        <v/>
      </c>
      <c r="AO172" t="str">
        <f t="shared" si="329"/>
        <v/>
      </c>
      <c r="AP172" t="str">
        <f t="shared" si="330"/>
        <v/>
      </c>
      <c r="AQ172" t="str">
        <f t="shared" si="331"/>
        <v/>
      </c>
      <c r="AR172" t="str">
        <f t="shared" si="332"/>
        <v/>
      </c>
      <c r="AS172" t="str">
        <f t="shared" si="333"/>
        <v/>
      </c>
      <c r="AT172" t="str">
        <f t="shared" si="334"/>
        <v/>
      </c>
      <c r="AU172" t="str">
        <f t="shared" si="335"/>
        <v/>
      </c>
      <c r="AV172" t="str">
        <f t="shared" si="336"/>
        <v/>
      </c>
      <c r="AW172" t="str">
        <f t="shared" si="337"/>
        <v/>
      </c>
      <c r="AX172" t="str">
        <f t="shared" si="338"/>
        <v/>
      </c>
      <c r="AY172" t="str">
        <f t="shared" si="339"/>
        <v/>
      </c>
      <c r="AZ172" t="str">
        <f t="shared" si="340"/>
        <v/>
      </c>
      <c r="BA172" t="str">
        <f t="shared" si="341"/>
        <v/>
      </c>
      <c r="BB172" t="str">
        <f t="shared" si="342"/>
        <v/>
      </c>
      <c r="BC172" t="str">
        <f t="shared" si="343"/>
        <v/>
      </c>
      <c r="BD172" t="str">
        <f t="shared" si="344"/>
        <v/>
      </c>
      <c r="BE172" t="str">
        <f t="shared" si="345"/>
        <v/>
      </c>
      <c r="BF172" t="str">
        <f t="shared" si="346"/>
        <v/>
      </c>
      <c r="BG172" t="str">
        <f t="shared" si="347"/>
        <v/>
      </c>
      <c r="BH172" t="str">
        <f t="shared" si="348"/>
        <v/>
      </c>
      <c r="BI172" t="str">
        <f t="shared" si="349"/>
        <v/>
      </c>
      <c r="BJ172" t="str">
        <f t="shared" si="350"/>
        <v/>
      </c>
      <c r="BK172" t="str">
        <f t="shared" si="351"/>
        <v/>
      </c>
      <c r="BL172" t="str">
        <f t="shared" si="352"/>
        <v/>
      </c>
      <c r="BM172" t="str">
        <f t="shared" si="353"/>
        <v/>
      </c>
      <c r="BN172" t="str">
        <f t="shared" si="354"/>
        <v/>
      </c>
      <c r="BO172" t="str">
        <f t="shared" si="355"/>
        <v/>
      </c>
      <c r="BP172" t="str">
        <f t="shared" si="356"/>
        <v/>
      </c>
      <c r="BQ172" t="str">
        <f t="shared" si="357"/>
        <v/>
      </c>
      <c r="BR172" t="str">
        <f t="shared" si="358"/>
        <v/>
      </c>
      <c r="BS172" t="str">
        <f t="shared" si="359"/>
        <v/>
      </c>
      <c r="BT172" t="str">
        <f t="shared" si="360"/>
        <v/>
      </c>
      <c r="BU172" t="str">
        <f t="shared" si="361"/>
        <v/>
      </c>
      <c r="BV172" t="str">
        <f t="shared" si="362"/>
        <v/>
      </c>
      <c r="BW172" t="str">
        <f t="shared" si="363"/>
        <v/>
      </c>
      <c r="BX172" t="str">
        <f t="shared" si="364"/>
        <v/>
      </c>
      <c r="BY172" t="str">
        <f t="shared" si="365"/>
        <v/>
      </c>
      <c r="BZ172" t="str">
        <f t="shared" si="366"/>
        <v/>
      </c>
      <c r="CA172" t="str">
        <f t="shared" si="367"/>
        <v/>
      </c>
      <c r="CB172" t="str">
        <f t="shared" si="368"/>
        <v/>
      </c>
      <c r="CC172" t="str">
        <f t="shared" si="369"/>
        <v/>
      </c>
      <c r="CD172" t="str">
        <f t="shared" si="370"/>
        <v/>
      </c>
      <c r="CE172" t="str">
        <f t="shared" si="371"/>
        <v/>
      </c>
      <c r="CF172" t="str">
        <f t="shared" si="372"/>
        <v/>
      </c>
      <c r="CG172" t="str">
        <f t="shared" si="373"/>
        <v/>
      </c>
      <c r="CH172" t="str">
        <f t="shared" si="374"/>
        <v/>
      </c>
      <c r="CI172" t="str">
        <f t="shared" si="375"/>
        <v/>
      </c>
      <c r="CJ172" t="str">
        <f t="shared" si="376"/>
        <v/>
      </c>
      <c r="CK172" t="str">
        <f t="shared" si="377"/>
        <v/>
      </c>
      <c r="CL172" t="str">
        <f t="shared" si="378"/>
        <v/>
      </c>
      <c r="CM172" t="str">
        <f t="shared" si="379"/>
        <v/>
      </c>
      <c r="CN172" t="str">
        <f t="shared" si="380"/>
        <v/>
      </c>
      <c r="CO172" t="str">
        <f t="shared" si="381"/>
        <v/>
      </c>
      <c r="CP172" t="str">
        <f t="shared" si="382"/>
        <v/>
      </c>
      <c r="CQ172" t="str">
        <f t="shared" si="383"/>
        <v/>
      </c>
      <c r="CR172" t="str">
        <f t="shared" si="384"/>
        <v/>
      </c>
      <c r="CS172" t="str">
        <f t="shared" si="385"/>
        <v/>
      </c>
      <c r="CT172" t="str">
        <f t="shared" si="386"/>
        <v/>
      </c>
      <c r="CU172" t="str">
        <f t="shared" si="387"/>
        <v/>
      </c>
      <c r="CV172" t="str">
        <f t="shared" si="388"/>
        <v/>
      </c>
      <c r="CW172" t="str">
        <f t="shared" si="389"/>
        <v/>
      </c>
      <c r="CX172" t="str">
        <f t="shared" si="390"/>
        <v/>
      </c>
      <c r="CY172" t="str">
        <f t="shared" si="391"/>
        <v/>
      </c>
      <c r="CZ172" t="str">
        <f t="shared" si="392"/>
        <v/>
      </c>
      <c r="DA172" t="str">
        <f t="shared" si="393"/>
        <v/>
      </c>
      <c r="DB172" t="str">
        <f t="shared" si="394"/>
        <v/>
      </c>
      <c r="DC172" t="str">
        <f t="shared" si="395"/>
        <v/>
      </c>
      <c r="DD172" t="str">
        <f t="shared" si="396"/>
        <v/>
      </c>
      <c r="DE172" t="str">
        <f t="shared" si="397"/>
        <v/>
      </c>
      <c r="DF172" t="str">
        <f t="shared" si="398"/>
        <v/>
      </c>
      <c r="DG172" t="str">
        <f t="shared" si="399"/>
        <v/>
      </c>
      <c r="DH172" t="str">
        <f t="shared" si="400"/>
        <v/>
      </c>
      <c r="DI172" t="str">
        <f t="shared" si="401"/>
        <v/>
      </c>
      <c r="DJ172" t="str">
        <f t="shared" si="402"/>
        <v/>
      </c>
      <c r="DK172" t="str">
        <f t="shared" si="403"/>
        <v/>
      </c>
      <c r="DL172" t="str">
        <f t="shared" si="404"/>
        <v/>
      </c>
      <c r="DM172" t="str">
        <f t="shared" si="405"/>
        <v/>
      </c>
      <c r="DN172" t="str">
        <f t="shared" si="406"/>
        <v/>
      </c>
      <c r="DO172" t="str">
        <f t="shared" si="407"/>
        <v/>
      </c>
      <c r="DP172" t="str">
        <f t="shared" si="408"/>
        <v/>
      </c>
      <c r="DQ172" t="str">
        <f t="shared" si="409"/>
        <v/>
      </c>
      <c r="DR172" t="str">
        <f t="shared" si="410"/>
        <v/>
      </c>
      <c r="DS172" t="str">
        <f t="shared" si="411"/>
        <v/>
      </c>
      <c r="DT172" t="str">
        <f t="shared" si="412"/>
        <v/>
      </c>
      <c r="DU172" t="str">
        <f t="shared" si="413"/>
        <v/>
      </c>
      <c r="DV172" t="b">
        <f t="shared" si="414"/>
        <v>1</v>
      </c>
      <c r="DW172" t="b">
        <f t="shared" si="415"/>
        <v>0</v>
      </c>
      <c r="DX172" t="b">
        <f t="shared" si="416"/>
        <v>1</v>
      </c>
      <c r="DY172">
        <f t="shared" si="417"/>
        <v>1</v>
      </c>
      <c r="EA172" t="str">
        <f t="shared" si="418"/>
        <v/>
      </c>
      <c r="EB172" t="str">
        <f t="shared" si="419"/>
        <v/>
      </c>
      <c r="EC172" t="str">
        <f t="shared" si="420"/>
        <v/>
      </c>
      <c r="ED172" t="str">
        <f t="shared" si="421"/>
        <v/>
      </c>
      <c r="EE172" t="str">
        <f t="shared" si="422"/>
        <v/>
      </c>
      <c r="EF172" t="str">
        <f t="shared" si="423"/>
        <v/>
      </c>
      <c r="EG172" t="str">
        <f t="shared" si="424"/>
        <v/>
      </c>
      <c r="EH172" t="str">
        <f t="shared" si="425"/>
        <v/>
      </c>
      <c r="EI172" t="str">
        <f t="shared" si="426"/>
        <v/>
      </c>
      <c r="EJ172" t="str">
        <f t="shared" si="427"/>
        <v/>
      </c>
      <c r="EK172" t="str">
        <f t="shared" si="428"/>
        <v/>
      </c>
      <c r="EL172" t="str">
        <f t="shared" si="429"/>
        <v/>
      </c>
      <c r="EM172" t="str">
        <f t="shared" si="430"/>
        <v/>
      </c>
      <c r="EN172" t="str">
        <f t="shared" si="431"/>
        <v/>
      </c>
      <c r="EO172" t="str">
        <f t="shared" si="432"/>
        <v/>
      </c>
      <c r="EP172" t="str">
        <f t="shared" si="433"/>
        <v/>
      </c>
      <c r="ER172" t="str">
        <f t="shared" si="434"/>
        <v>25A-001.07.15.05.01.A.01Keren 81-100% functieverlies</v>
      </c>
      <c r="ES172" t="s">
        <v>10749</v>
      </c>
      <c r="ET172" t="b">
        <v>1</v>
      </c>
      <c r="EU172" t="s">
        <v>85</v>
      </c>
      <c r="EV172" t="b">
        <v>0</v>
      </c>
      <c r="EW172" t="b">
        <v>0</v>
      </c>
      <c r="EX172">
        <v>0.01</v>
      </c>
      <c r="EZ172">
        <v>0</v>
      </c>
      <c r="FA172">
        <v>0</v>
      </c>
      <c r="FC172">
        <v>75</v>
      </c>
      <c r="FD172">
        <v>7</v>
      </c>
      <c r="FF172">
        <v>0</v>
      </c>
      <c r="FG172">
        <v>0</v>
      </c>
      <c r="FI172">
        <v>0</v>
      </c>
      <c r="FJ172">
        <v>0</v>
      </c>
      <c r="FL172">
        <v>5.4352</v>
      </c>
      <c r="FM172">
        <v>0.56499999999999995</v>
      </c>
      <c r="FO172" t="s">
        <v>8874</v>
      </c>
    </row>
    <row r="173" spans="1:171" x14ac:dyDescent="0.25">
      <c r="A173" t="s">
        <v>6969</v>
      </c>
      <c r="B173" t="str">
        <f t="shared" si="290"/>
        <v/>
      </c>
      <c r="C173" t="str">
        <f t="shared" si="291"/>
        <v/>
      </c>
      <c r="D173" t="str">
        <f t="shared" si="292"/>
        <v/>
      </c>
      <c r="E173" t="str">
        <f t="shared" si="293"/>
        <v/>
      </c>
      <c r="F173" t="str">
        <f t="shared" si="294"/>
        <v/>
      </c>
      <c r="G173" t="str">
        <f t="shared" si="295"/>
        <v/>
      </c>
      <c r="H173" t="str">
        <f t="shared" si="296"/>
        <v/>
      </c>
      <c r="I173" t="str">
        <f t="shared" si="297"/>
        <v/>
      </c>
      <c r="J173" t="str">
        <f t="shared" si="298"/>
        <v/>
      </c>
      <c r="K173" t="str">
        <f t="shared" si="299"/>
        <v/>
      </c>
      <c r="L173" t="str">
        <f t="shared" si="300"/>
        <v/>
      </c>
      <c r="M173" t="str">
        <f t="shared" si="301"/>
        <v/>
      </c>
      <c r="N173" t="str">
        <f t="shared" si="302"/>
        <v/>
      </c>
      <c r="O173" t="str">
        <f t="shared" si="303"/>
        <v/>
      </c>
      <c r="P173" t="str">
        <f t="shared" si="304"/>
        <v/>
      </c>
      <c r="Q173" t="str">
        <f t="shared" si="305"/>
        <v/>
      </c>
      <c r="R173" t="str">
        <f t="shared" si="306"/>
        <v/>
      </c>
      <c r="S173" t="str">
        <f t="shared" si="307"/>
        <v/>
      </c>
      <c r="T173" t="str">
        <f t="shared" si="308"/>
        <v/>
      </c>
      <c r="U173" t="str">
        <f t="shared" si="309"/>
        <v/>
      </c>
      <c r="V173" t="str">
        <f t="shared" si="310"/>
        <v/>
      </c>
      <c r="W173" t="str">
        <f t="shared" si="311"/>
        <v/>
      </c>
      <c r="X173" t="str">
        <f t="shared" si="312"/>
        <v/>
      </c>
      <c r="Y173" t="str">
        <f t="shared" si="313"/>
        <v/>
      </c>
      <c r="Z173" t="str">
        <f t="shared" si="314"/>
        <v/>
      </c>
      <c r="AA173" t="str">
        <f t="shared" si="315"/>
        <v/>
      </c>
      <c r="AB173" t="str">
        <f t="shared" si="316"/>
        <v/>
      </c>
      <c r="AC173" t="str">
        <f t="shared" si="317"/>
        <v/>
      </c>
      <c r="AD173" t="str">
        <f t="shared" si="318"/>
        <v/>
      </c>
      <c r="AE173" t="str">
        <f t="shared" si="319"/>
        <v/>
      </c>
      <c r="AF173" t="str">
        <f t="shared" si="320"/>
        <v/>
      </c>
      <c r="AG173" t="str">
        <f t="shared" si="321"/>
        <v/>
      </c>
      <c r="AH173" t="b">
        <f t="shared" si="322"/>
        <v>1</v>
      </c>
      <c r="AI173" t="b">
        <f t="shared" si="323"/>
        <v>0</v>
      </c>
      <c r="AJ173" t="b">
        <f t="shared" si="324"/>
        <v>0</v>
      </c>
      <c r="AK173">
        <f t="shared" si="325"/>
        <v>0.05</v>
      </c>
      <c r="AL173" t="str">
        <f t="shared" si="326"/>
        <v/>
      </c>
      <c r="AM173" t="str">
        <f t="shared" si="327"/>
        <v/>
      </c>
      <c r="AN173" t="str">
        <f t="shared" si="328"/>
        <v/>
      </c>
      <c r="AO173" t="str">
        <f t="shared" si="329"/>
        <v/>
      </c>
      <c r="AP173" t="str">
        <f t="shared" si="330"/>
        <v/>
      </c>
      <c r="AQ173" t="str">
        <f t="shared" si="331"/>
        <v/>
      </c>
      <c r="AR173" t="str">
        <f t="shared" si="332"/>
        <v/>
      </c>
      <c r="AS173" t="str">
        <f t="shared" si="333"/>
        <v/>
      </c>
      <c r="AT173" t="str">
        <f t="shared" si="334"/>
        <v/>
      </c>
      <c r="AU173" t="str">
        <f t="shared" si="335"/>
        <v/>
      </c>
      <c r="AV173" t="str">
        <f t="shared" si="336"/>
        <v/>
      </c>
      <c r="AW173" t="str">
        <f t="shared" si="337"/>
        <v/>
      </c>
      <c r="AX173" t="str">
        <f t="shared" si="338"/>
        <v/>
      </c>
      <c r="AY173" t="str">
        <f t="shared" si="339"/>
        <v/>
      </c>
      <c r="AZ173" t="str">
        <f t="shared" si="340"/>
        <v/>
      </c>
      <c r="BA173" t="str">
        <f t="shared" si="341"/>
        <v/>
      </c>
      <c r="BB173" t="str">
        <f t="shared" si="342"/>
        <v/>
      </c>
      <c r="BC173" t="str">
        <f t="shared" si="343"/>
        <v/>
      </c>
      <c r="BD173" t="str">
        <f t="shared" si="344"/>
        <v/>
      </c>
      <c r="BE173" t="str">
        <f t="shared" si="345"/>
        <v/>
      </c>
      <c r="BF173" t="str">
        <f t="shared" si="346"/>
        <v/>
      </c>
      <c r="BG173" t="str">
        <f t="shared" si="347"/>
        <v/>
      </c>
      <c r="BH173" t="str">
        <f t="shared" si="348"/>
        <v/>
      </c>
      <c r="BI173" t="str">
        <f t="shared" si="349"/>
        <v/>
      </c>
      <c r="BJ173" t="str">
        <f t="shared" si="350"/>
        <v/>
      </c>
      <c r="BK173" t="str">
        <f t="shared" si="351"/>
        <v/>
      </c>
      <c r="BL173" t="str">
        <f t="shared" si="352"/>
        <v/>
      </c>
      <c r="BM173" t="str">
        <f t="shared" si="353"/>
        <v/>
      </c>
      <c r="BN173" t="str">
        <f t="shared" si="354"/>
        <v/>
      </c>
      <c r="BO173" t="str">
        <f t="shared" si="355"/>
        <v/>
      </c>
      <c r="BP173" t="str">
        <f t="shared" si="356"/>
        <v/>
      </c>
      <c r="BQ173" t="str">
        <f t="shared" si="357"/>
        <v/>
      </c>
      <c r="BR173" t="str">
        <f t="shared" si="358"/>
        <v/>
      </c>
      <c r="BS173" t="str">
        <f t="shared" si="359"/>
        <v/>
      </c>
      <c r="BT173" t="str">
        <f t="shared" si="360"/>
        <v/>
      </c>
      <c r="BU173" t="str">
        <f t="shared" si="361"/>
        <v/>
      </c>
      <c r="BV173" t="str">
        <f t="shared" si="362"/>
        <v/>
      </c>
      <c r="BW173" t="str">
        <f t="shared" si="363"/>
        <v/>
      </c>
      <c r="BX173" t="str">
        <f t="shared" si="364"/>
        <v/>
      </c>
      <c r="BY173" t="str">
        <f t="shared" si="365"/>
        <v/>
      </c>
      <c r="BZ173" t="str">
        <f t="shared" si="366"/>
        <v/>
      </c>
      <c r="CA173" t="str">
        <f t="shared" si="367"/>
        <v/>
      </c>
      <c r="CB173" t="str">
        <f t="shared" si="368"/>
        <v/>
      </c>
      <c r="CC173" t="str">
        <f t="shared" si="369"/>
        <v/>
      </c>
      <c r="CD173" t="str">
        <f t="shared" si="370"/>
        <v/>
      </c>
      <c r="CE173" t="str">
        <f t="shared" si="371"/>
        <v/>
      </c>
      <c r="CF173" t="str">
        <f t="shared" si="372"/>
        <v/>
      </c>
      <c r="CG173" t="str">
        <f t="shared" si="373"/>
        <v/>
      </c>
      <c r="CH173" t="str">
        <f t="shared" si="374"/>
        <v/>
      </c>
      <c r="CI173" t="str">
        <f t="shared" si="375"/>
        <v/>
      </c>
      <c r="CJ173" t="str">
        <f t="shared" si="376"/>
        <v/>
      </c>
      <c r="CK173" t="str">
        <f t="shared" si="377"/>
        <v/>
      </c>
      <c r="CL173" t="str">
        <f t="shared" si="378"/>
        <v/>
      </c>
      <c r="CM173" t="str">
        <f t="shared" si="379"/>
        <v/>
      </c>
      <c r="CN173" t="str">
        <f t="shared" si="380"/>
        <v/>
      </c>
      <c r="CO173" t="str">
        <f t="shared" si="381"/>
        <v/>
      </c>
      <c r="CP173" t="str">
        <f t="shared" si="382"/>
        <v/>
      </c>
      <c r="CQ173" t="str">
        <f t="shared" si="383"/>
        <v/>
      </c>
      <c r="CR173" t="str">
        <f t="shared" si="384"/>
        <v/>
      </c>
      <c r="CS173" t="str">
        <f t="shared" si="385"/>
        <v/>
      </c>
      <c r="CT173" t="str">
        <f t="shared" si="386"/>
        <v/>
      </c>
      <c r="CU173" t="str">
        <f t="shared" si="387"/>
        <v/>
      </c>
      <c r="CV173" t="str">
        <f t="shared" si="388"/>
        <v/>
      </c>
      <c r="CW173" t="str">
        <f t="shared" si="389"/>
        <v/>
      </c>
      <c r="CX173" t="str">
        <f t="shared" si="390"/>
        <v/>
      </c>
      <c r="CY173" t="str">
        <f t="shared" si="391"/>
        <v/>
      </c>
      <c r="CZ173" t="str">
        <f t="shared" si="392"/>
        <v/>
      </c>
      <c r="DA173" t="str">
        <f t="shared" si="393"/>
        <v/>
      </c>
      <c r="DB173" t="str">
        <f t="shared" si="394"/>
        <v/>
      </c>
      <c r="DC173" t="str">
        <f t="shared" si="395"/>
        <v/>
      </c>
      <c r="DD173" t="str">
        <f t="shared" si="396"/>
        <v/>
      </c>
      <c r="DE173" t="str">
        <f t="shared" si="397"/>
        <v/>
      </c>
      <c r="DF173" t="str">
        <f t="shared" si="398"/>
        <v/>
      </c>
      <c r="DG173" t="str">
        <f t="shared" si="399"/>
        <v/>
      </c>
      <c r="DH173" t="str">
        <f t="shared" si="400"/>
        <v/>
      </c>
      <c r="DI173" t="str">
        <f t="shared" si="401"/>
        <v/>
      </c>
      <c r="DJ173" t="str">
        <f t="shared" si="402"/>
        <v/>
      </c>
      <c r="DK173" t="str">
        <f t="shared" si="403"/>
        <v/>
      </c>
      <c r="DL173" t="str">
        <f t="shared" si="404"/>
        <v/>
      </c>
      <c r="DM173" t="str">
        <f t="shared" si="405"/>
        <v/>
      </c>
      <c r="DN173" t="str">
        <f t="shared" si="406"/>
        <v/>
      </c>
      <c r="DO173" t="str">
        <f t="shared" si="407"/>
        <v/>
      </c>
      <c r="DP173" t="str">
        <f t="shared" si="408"/>
        <v/>
      </c>
      <c r="DQ173" t="str">
        <f t="shared" si="409"/>
        <v/>
      </c>
      <c r="DR173" t="str">
        <f t="shared" si="410"/>
        <v/>
      </c>
      <c r="DS173" t="str">
        <f t="shared" si="411"/>
        <v/>
      </c>
      <c r="DT173" t="str">
        <f t="shared" si="412"/>
        <v/>
      </c>
      <c r="DU173" t="str">
        <f t="shared" si="413"/>
        <v/>
      </c>
      <c r="DV173" t="str">
        <f t="shared" si="414"/>
        <v/>
      </c>
      <c r="DW173" t="str">
        <f t="shared" si="415"/>
        <v/>
      </c>
      <c r="DX173" t="str">
        <f t="shared" si="416"/>
        <v/>
      </c>
      <c r="DY173" t="str">
        <f t="shared" si="417"/>
        <v/>
      </c>
      <c r="EA173" t="str">
        <f t="shared" si="418"/>
        <v/>
      </c>
      <c r="EB173" t="str">
        <f t="shared" si="419"/>
        <v/>
      </c>
      <c r="EC173" t="str">
        <f t="shared" si="420"/>
        <v/>
      </c>
      <c r="ED173" t="str">
        <f t="shared" si="421"/>
        <v/>
      </c>
      <c r="EE173" t="str">
        <f t="shared" si="422"/>
        <v/>
      </c>
      <c r="EF173" t="str">
        <f t="shared" si="423"/>
        <v/>
      </c>
      <c r="EG173" t="str">
        <f t="shared" si="424"/>
        <v/>
      </c>
      <c r="EH173" t="str">
        <f t="shared" si="425"/>
        <v/>
      </c>
      <c r="EI173" t="str">
        <f t="shared" si="426"/>
        <v/>
      </c>
      <c r="EJ173" t="str">
        <f t="shared" si="427"/>
        <v/>
      </c>
      <c r="EK173" t="str">
        <f t="shared" si="428"/>
        <v/>
      </c>
      <c r="EL173" t="str">
        <f t="shared" si="429"/>
        <v/>
      </c>
      <c r="EM173" t="str">
        <f t="shared" si="430"/>
        <v/>
      </c>
      <c r="EN173" t="str">
        <f t="shared" si="431"/>
        <v/>
      </c>
      <c r="EO173" t="str">
        <f t="shared" si="432"/>
        <v/>
      </c>
      <c r="EP173" t="str">
        <f t="shared" si="433"/>
        <v/>
      </c>
      <c r="ER173" t="str">
        <f t="shared" si="434"/>
        <v>25A-001.07.15.05.01.A.01VGM - Effect 5</v>
      </c>
      <c r="ES173" t="s">
        <v>10749</v>
      </c>
      <c r="ET173" t="b">
        <v>1</v>
      </c>
      <c r="EU173" t="s">
        <v>76</v>
      </c>
      <c r="EV173" t="b">
        <v>1</v>
      </c>
      <c r="EW173" t="b">
        <v>1</v>
      </c>
      <c r="EX173">
        <v>2.5000000000000001E-5</v>
      </c>
      <c r="EZ173">
        <v>50</v>
      </c>
      <c r="FA173">
        <v>0</v>
      </c>
      <c r="FC173">
        <v>75</v>
      </c>
      <c r="FD173">
        <v>4</v>
      </c>
      <c r="FF173">
        <v>0</v>
      </c>
      <c r="FG173">
        <v>0</v>
      </c>
      <c r="FI173">
        <v>0</v>
      </c>
      <c r="FJ173">
        <v>672</v>
      </c>
      <c r="FL173">
        <v>2.9405999999999999</v>
      </c>
      <c r="FM173">
        <v>0.25879999999999997</v>
      </c>
      <c r="FO173" t="s">
        <v>863</v>
      </c>
    </row>
    <row r="174" spans="1:171" x14ac:dyDescent="0.25">
      <c r="A174" t="s">
        <v>6959</v>
      </c>
      <c r="B174" t="str">
        <f t="shared" si="290"/>
        <v/>
      </c>
      <c r="C174" t="str">
        <f t="shared" si="291"/>
        <v/>
      </c>
      <c r="D174" t="str">
        <f t="shared" si="292"/>
        <v/>
      </c>
      <c r="E174" t="str">
        <f t="shared" si="293"/>
        <v/>
      </c>
      <c r="F174" t="str">
        <f t="shared" si="294"/>
        <v/>
      </c>
      <c r="G174" t="str">
        <f t="shared" si="295"/>
        <v/>
      </c>
      <c r="H174" t="str">
        <f t="shared" si="296"/>
        <v/>
      </c>
      <c r="I174" t="str">
        <f t="shared" si="297"/>
        <v/>
      </c>
      <c r="J174" t="str">
        <f t="shared" si="298"/>
        <v/>
      </c>
      <c r="K174" t="str">
        <f t="shared" si="299"/>
        <v/>
      </c>
      <c r="L174" t="str">
        <f t="shared" si="300"/>
        <v/>
      </c>
      <c r="M174" t="str">
        <f t="shared" si="301"/>
        <v/>
      </c>
      <c r="N174" t="str">
        <f t="shared" si="302"/>
        <v/>
      </c>
      <c r="O174" t="str">
        <f t="shared" si="303"/>
        <v/>
      </c>
      <c r="P174" t="str">
        <f t="shared" si="304"/>
        <v/>
      </c>
      <c r="Q174" t="str">
        <f t="shared" si="305"/>
        <v/>
      </c>
      <c r="R174" t="str">
        <f t="shared" si="306"/>
        <v/>
      </c>
      <c r="S174" t="str">
        <f t="shared" si="307"/>
        <v/>
      </c>
      <c r="T174" t="str">
        <f t="shared" si="308"/>
        <v/>
      </c>
      <c r="U174" t="str">
        <f t="shared" si="309"/>
        <v/>
      </c>
      <c r="V174" t="str">
        <f t="shared" si="310"/>
        <v/>
      </c>
      <c r="W174" t="str">
        <f t="shared" si="311"/>
        <v/>
      </c>
      <c r="X174" t="str">
        <f t="shared" si="312"/>
        <v/>
      </c>
      <c r="Y174" t="str">
        <f t="shared" si="313"/>
        <v/>
      </c>
      <c r="Z174" t="str">
        <f t="shared" si="314"/>
        <v/>
      </c>
      <c r="AA174" t="str">
        <f t="shared" si="315"/>
        <v/>
      </c>
      <c r="AB174" t="str">
        <f t="shared" si="316"/>
        <v/>
      </c>
      <c r="AC174" t="str">
        <f t="shared" si="317"/>
        <v/>
      </c>
      <c r="AD174" t="str">
        <f t="shared" si="318"/>
        <v/>
      </c>
      <c r="AE174" t="str">
        <f t="shared" si="319"/>
        <v/>
      </c>
      <c r="AF174" t="str">
        <f t="shared" si="320"/>
        <v/>
      </c>
      <c r="AG174" t="str">
        <f t="shared" si="321"/>
        <v/>
      </c>
      <c r="AH174" t="str">
        <f t="shared" si="322"/>
        <v/>
      </c>
      <c r="AI174" t="str">
        <f t="shared" si="323"/>
        <v/>
      </c>
      <c r="AJ174" t="str">
        <f t="shared" si="324"/>
        <v/>
      </c>
      <c r="AK174" t="str">
        <f t="shared" si="325"/>
        <v/>
      </c>
      <c r="AL174" t="str">
        <f t="shared" si="326"/>
        <v/>
      </c>
      <c r="AM174" t="str">
        <f t="shared" si="327"/>
        <v/>
      </c>
      <c r="AN174" t="str">
        <f t="shared" si="328"/>
        <v/>
      </c>
      <c r="AO174" t="str">
        <f t="shared" si="329"/>
        <v/>
      </c>
      <c r="AP174" t="str">
        <f t="shared" si="330"/>
        <v/>
      </c>
      <c r="AQ174" t="str">
        <f t="shared" si="331"/>
        <v/>
      </c>
      <c r="AR174" t="str">
        <f t="shared" si="332"/>
        <v/>
      </c>
      <c r="AS174" t="str">
        <f t="shared" si="333"/>
        <v/>
      </c>
      <c r="AT174" t="str">
        <f t="shared" si="334"/>
        <v/>
      </c>
      <c r="AU174" t="str">
        <f t="shared" si="335"/>
        <v/>
      </c>
      <c r="AV174" t="str">
        <f t="shared" si="336"/>
        <v/>
      </c>
      <c r="AW174" t="str">
        <f t="shared" si="337"/>
        <v/>
      </c>
      <c r="AX174" t="str">
        <f t="shared" si="338"/>
        <v/>
      </c>
      <c r="AY174" t="str">
        <f t="shared" si="339"/>
        <v/>
      </c>
      <c r="AZ174" t="str">
        <f t="shared" si="340"/>
        <v/>
      </c>
      <c r="BA174" t="str">
        <f t="shared" si="341"/>
        <v/>
      </c>
      <c r="BB174" t="str">
        <f t="shared" si="342"/>
        <v/>
      </c>
      <c r="BC174" t="str">
        <f t="shared" si="343"/>
        <v/>
      </c>
      <c r="BD174" t="str">
        <f t="shared" si="344"/>
        <v/>
      </c>
      <c r="BE174" t="str">
        <f t="shared" si="345"/>
        <v/>
      </c>
      <c r="BF174" t="str">
        <f t="shared" si="346"/>
        <v/>
      </c>
      <c r="BG174" t="str">
        <f t="shared" si="347"/>
        <v/>
      </c>
      <c r="BH174" t="str">
        <f t="shared" si="348"/>
        <v/>
      </c>
      <c r="BI174" t="str">
        <f t="shared" si="349"/>
        <v/>
      </c>
      <c r="BJ174" t="str">
        <f t="shared" si="350"/>
        <v/>
      </c>
      <c r="BK174" t="str">
        <f t="shared" si="351"/>
        <v/>
      </c>
      <c r="BL174" t="str">
        <f t="shared" si="352"/>
        <v/>
      </c>
      <c r="BM174" t="str">
        <f t="shared" si="353"/>
        <v/>
      </c>
      <c r="BN174" t="str">
        <f t="shared" si="354"/>
        <v/>
      </c>
      <c r="BO174" t="str">
        <f t="shared" si="355"/>
        <v/>
      </c>
      <c r="BP174" t="str">
        <f t="shared" si="356"/>
        <v/>
      </c>
      <c r="BQ174" t="str">
        <f t="shared" si="357"/>
        <v/>
      </c>
      <c r="BR174" t="str">
        <f t="shared" si="358"/>
        <v/>
      </c>
      <c r="BS174" t="str">
        <f t="shared" si="359"/>
        <v/>
      </c>
      <c r="BT174" t="str">
        <f t="shared" si="360"/>
        <v/>
      </c>
      <c r="BU174" t="str">
        <f t="shared" si="361"/>
        <v/>
      </c>
      <c r="BV174" t="str">
        <f t="shared" si="362"/>
        <v/>
      </c>
      <c r="BW174" t="str">
        <f t="shared" si="363"/>
        <v/>
      </c>
      <c r="BX174" t="str">
        <f t="shared" si="364"/>
        <v/>
      </c>
      <c r="BY174" t="str">
        <f t="shared" si="365"/>
        <v/>
      </c>
      <c r="BZ174" t="str">
        <f t="shared" si="366"/>
        <v/>
      </c>
      <c r="CA174" t="str">
        <f t="shared" si="367"/>
        <v/>
      </c>
      <c r="CB174" t="str">
        <f t="shared" si="368"/>
        <v/>
      </c>
      <c r="CC174" t="str">
        <f t="shared" si="369"/>
        <v/>
      </c>
      <c r="CD174" t="str">
        <f t="shared" si="370"/>
        <v/>
      </c>
      <c r="CE174" t="str">
        <f t="shared" si="371"/>
        <v/>
      </c>
      <c r="CF174" t="str">
        <f t="shared" si="372"/>
        <v/>
      </c>
      <c r="CG174" t="str">
        <f t="shared" si="373"/>
        <v/>
      </c>
      <c r="CH174" t="str">
        <f t="shared" si="374"/>
        <v/>
      </c>
      <c r="CI174" t="str">
        <f t="shared" si="375"/>
        <v/>
      </c>
      <c r="CJ174" t="str">
        <f t="shared" si="376"/>
        <v/>
      </c>
      <c r="CK174" t="str">
        <f t="shared" si="377"/>
        <v/>
      </c>
      <c r="CL174" t="str">
        <f t="shared" si="378"/>
        <v/>
      </c>
      <c r="CM174" t="str">
        <f t="shared" si="379"/>
        <v/>
      </c>
      <c r="CN174" t="str">
        <f t="shared" si="380"/>
        <v/>
      </c>
      <c r="CO174" t="str">
        <f t="shared" si="381"/>
        <v/>
      </c>
      <c r="CP174" t="str">
        <f t="shared" si="382"/>
        <v/>
      </c>
      <c r="CQ174" t="str">
        <f t="shared" si="383"/>
        <v/>
      </c>
      <c r="CR174" t="str">
        <f t="shared" si="384"/>
        <v/>
      </c>
      <c r="CS174" t="str">
        <f t="shared" si="385"/>
        <v/>
      </c>
      <c r="CT174" t="str">
        <f t="shared" si="386"/>
        <v/>
      </c>
      <c r="CU174" t="str">
        <f t="shared" si="387"/>
        <v/>
      </c>
      <c r="CV174" t="str">
        <f t="shared" si="388"/>
        <v/>
      </c>
      <c r="CW174" t="str">
        <f t="shared" si="389"/>
        <v/>
      </c>
      <c r="CX174" t="str">
        <f t="shared" si="390"/>
        <v/>
      </c>
      <c r="CY174" t="str">
        <f t="shared" si="391"/>
        <v/>
      </c>
      <c r="CZ174" t="str">
        <f t="shared" si="392"/>
        <v/>
      </c>
      <c r="DA174" t="str">
        <f t="shared" si="393"/>
        <v/>
      </c>
      <c r="DB174" t="str">
        <f t="shared" si="394"/>
        <v/>
      </c>
      <c r="DC174" t="str">
        <f t="shared" si="395"/>
        <v/>
      </c>
      <c r="DD174" t="str">
        <f t="shared" si="396"/>
        <v/>
      </c>
      <c r="DE174" t="str">
        <f t="shared" si="397"/>
        <v/>
      </c>
      <c r="DF174" t="str">
        <f t="shared" si="398"/>
        <v/>
      </c>
      <c r="DG174" t="str">
        <f t="shared" si="399"/>
        <v/>
      </c>
      <c r="DH174" t="str">
        <f t="shared" si="400"/>
        <v/>
      </c>
      <c r="DI174" t="str">
        <f t="shared" si="401"/>
        <v/>
      </c>
      <c r="DJ174" t="str">
        <f t="shared" si="402"/>
        <v/>
      </c>
      <c r="DK174" t="str">
        <f t="shared" si="403"/>
        <v/>
      </c>
      <c r="DL174" t="str">
        <f t="shared" si="404"/>
        <v/>
      </c>
      <c r="DM174" t="str">
        <f t="shared" si="405"/>
        <v/>
      </c>
      <c r="DN174" t="str">
        <f t="shared" si="406"/>
        <v/>
      </c>
      <c r="DO174" t="str">
        <f t="shared" si="407"/>
        <v/>
      </c>
      <c r="DP174" t="str">
        <f t="shared" si="408"/>
        <v/>
      </c>
      <c r="DQ174" t="str">
        <f t="shared" si="409"/>
        <v/>
      </c>
      <c r="DR174" t="str">
        <f t="shared" si="410"/>
        <v/>
      </c>
      <c r="DS174" t="str">
        <f t="shared" si="411"/>
        <v/>
      </c>
      <c r="DT174" t="str">
        <f t="shared" si="412"/>
        <v/>
      </c>
      <c r="DU174" t="str">
        <f t="shared" si="413"/>
        <v/>
      </c>
      <c r="DV174" t="b">
        <f t="shared" si="414"/>
        <v>1</v>
      </c>
      <c r="DW174" t="b">
        <f t="shared" si="415"/>
        <v>1</v>
      </c>
      <c r="DX174" t="b">
        <f t="shared" si="416"/>
        <v>1</v>
      </c>
      <c r="DY174">
        <f t="shared" si="417"/>
        <v>1</v>
      </c>
      <c r="EA174" t="str">
        <f t="shared" si="418"/>
        <v/>
      </c>
      <c r="EB174" t="str">
        <f t="shared" si="419"/>
        <v/>
      </c>
      <c r="EC174" t="str">
        <f t="shared" si="420"/>
        <v/>
      </c>
      <c r="ED174" t="str">
        <f t="shared" si="421"/>
        <v/>
      </c>
      <c r="EE174" t="str">
        <f t="shared" si="422"/>
        <v/>
      </c>
      <c r="EF174" t="str">
        <f t="shared" si="423"/>
        <v/>
      </c>
      <c r="EG174" t="str">
        <f t="shared" si="424"/>
        <v/>
      </c>
      <c r="EH174" t="str">
        <f t="shared" si="425"/>
        <v/>
      </c>
      <c r="EI174" t="str">
        <f t="shared" si="426"/>
        <v/>
      </c>
      <c r="EJ174" t="str">
        <f t="shared" si="427"/>
        <v/>
      </c>
      <c r="EK174" t="str">
        <f t="shared" si="428"/>
        <v/>
      </c>
      <c r="EL174" t="str">
        <f t="shared" si="429"/>
        <v/>
      </c>
      <c r="EM174" t="str">
        <f t="shared" si="430"/>
        <v/>
      </c>
      <c r="EN174" t="str">
        <f t="shared" si="431"/>
        <v/>
      </c>
      <c r="EO174" t="str">
        <f t="shared" si="432"/>
        <v/>
      </c>
      <c r="EP174" t="str">
        <f t="shared" si="433"/>
        <v/>
      </c>
      <c r="ER174" t="str">
        <f t="shared" si="434"/>
        <v>25A-001.07.15.05.01.A.01Spuien 81-100% functieverlies</v>
      </c>
      <c r="ES174" t="s">
        <v>10749</v>
      </c>
      <c r="ET174" t="b">
        <v>1</v>
      </c>
      <c r="EU174" t="s">
        <v>88</v>
      </c>
      <c r="EV174" t="b">
        <v>0</v>
      </c>
      <c r="EW174" t="b">
        <v>0</v>
      </c>
      <c r="EX174">
        <v>0.1</v>
      </c>
      <c r="EZ174">
        <v>50</v>
      </c>
      <c r="FA174">
        <v>0</v>
      </c>
      <c r="FC174">
        <v>75</v>
      </c>
      <c r="FD174">
        <v>3</v>
      </c>
      <c r="FF174">
        <v>0</v>
      </c>
      <c r="FG174">
        <v>0</v>
      </c>
      <c r="FI174">
        <v>0</v>
      </c>
      <c r="FJ174">
        <v>504</v>
      </c>
      <c r="FL174">
        <v>2.1671</v>
      </c>
      <c r="FM174">
        <v>0.184</v>
      </c>
      <c r="FO174" t="s">
        <v>8879</v>
      </c>
    </row>
    <row r="175" spans="1:171" x14ac:dyDescent="0.25">
      <c r="A175" t="s">
        <v>10816</v>
      </c>
      <c r="B175" t="str">
        <f t="shared" si="290"/>
        <v/>
      </c>
      <c r="C175" t="str">
        <f t="shared" si="291"/>
        <v/>
      </c>
      <c r="D175" t="str">
        <f t="shared" si="292"/>
        <v/>
      </c>
      <c r="E175" t="str">
        <f t="shared" si="293"/>
        <v/>
      </c>
      <c r="F175" t="str">
        <f t="shared" si="294"/>
        <v/>
      </c>
      <c r="G175" t="str">
        <f t="shared" si="295"/>
        <v/>
      </c>
      <c r="H175" t="str">
        <f t="shared" si="296"/>
        <v/>
      </c>
      <c r="I175" t="str">
        <f t="shared" si="297"/>
        <v/>
      </c>
      <c r="J175" t="str">
        <f t="shared" si="298"/>
        <v/>
      </c>
      <c r="K175" t="str">
        <f t="shared" si="299"/>
        <v/>
      </c>
      <c r="L175" t="str">
        <f t="shared" si="300"/>
        <v/>
      </c>
      <c r="M175" t="str">
        <f t="shared" si="301"/>
        <v/>
      </c>
      <c r="N175" t="str">
        <f t="shared" si="302"/>
        <v/>
      </c>
      <c r="O175" t="str">
        <f t="shared" si="303"/>
        <v/>
      </c>
      <c r="P175" t="str">
        <f t="shared" si="304"/>
        <v/>
      </c>
      <c r="Q175" t="str">
        <f t="shared" si="305"/>
        <v/>
      </c>
      <c r="R175" t="str">
        <f t="shared" si="306"/>
        <v/>
      </c>
      <c r="S175" t="str">
        <f t="shared" si="307"/>
        <v/>
      </c>
      <c r="T175" t="str">
        <f t="shared" si="308"/>
        <v/>
      </c>
      <c r="U175" t="str">
        <f t="shared" si="309"/>
        <v/>
      </c>
      <c r="V175" t="str">
        <f t="shared" si="310"/>
        <v/>
      </c>
      <c r="W175" t="str">
        <f t="shared" si="311"/>
        <v/>
      </c>
      <c r="X175" t="str">
        <f t="shared" si="312"/>
        <v/>
      </c>
      <c r="Y175" t="str">
        <f t="shared" si="313"/>
        <v/>
      </c>
      <c r="Z175" t="b">
        <f t="shared" si="314"/>
        <v>1</v>
      </c>
      <c r="AA175" t="b">
        <f t="shared" si="315"/>
        <v>1</v>
      </c>
      <c r="AB175" t="b">
        <f t="shared" si="316"/>
        <v>1</v>
      </c>
      <c r="AC175">
        <f t="shared" si="317"/>
        <v>0.1</v>
      </c>
      <c r="AD175" t="str">
        <f t="shared" si="318"/>
        <v/>
      </c>
      <c r="AE175" t="str">
        <f t="shared" si="319"/>
        <v/>
      </c>
      <c r="AF175" t="str">
        <f t="shared" si="320"/>
        <v/>
      </c>
      <c r="AG175" t="str">
        <f t="shared" si="321"/>
        <v/>
      </c>
      <c r="AH175" t="str">
        <f t="shared" si="322"/>
        <v/>
      </c>
      <c r="AI175" t="str">
        <f t="shared" si="323"/>
        <v/>
      </c>
      <c r="AJ175" t="str">
        <f t="shared" si="324"/>
        <v/>
      </c>
      <c r="AK175" t="str">
        <f t="shared" si="325"/>
        <v/>
      </c>
      <c r="AL175" t="str">
        <f t="shared" si="326"/>
        <v/>
      </c>
      <c r="AM175" t="str">
        <f t="shared" si="327"/>
        <v/>
      </c>
      <c r="AN175" t="str">
        <f t="shared" si="328"/>
        <v/>
      </c>
      <c r="AO175" t="str">
        <f t="shared" si="329"/>
        <v/>
      </c>
      <c r="AP175" t="str">
        <f t="shared" si="330"/>
        <v/>
      </c>
      <c r="AQ175" t="str">
        <f t="shared" si="331"/>
        <v/>
      </c>
      <c r="AR175" t="str">
        <f t="shared" si="332"/>
        <v/>
      </c>
      <c r="AS175" t="str">
        <f t="shared" si="333"/>
        <v/>
      </c>
      <c r="AT175" t="str">
        <f t="shared" si="334"/>
        <v/>
      </c>
      <c r="AU175" t="str">
        <f t="shared" si="335"/>
        <v/>
      </c>
      <c r="AV175" t="str">
        <f t="shared" si="336"/>
        <v/>
      </c>
      <c r="AW175" t="str">
        <f t="shared" si="337"/>
        <v/>
      </c>
      <c r="AX175" t="str">
        <f t="shared" si="338"/>
        <v/>
      </c>
      <c r="AY175" t="str">
        <f t="shared" si="339"/>
        <v/>
      </c>
      <c r="AZ175" t="str">
        <f t="shared" si="340"/>
        <v/>
      </c>
      <c r="BA175" t="str">
        <f t="shared" si="341"/>
        <v/>
      </c>
      <c r="BB175" t="str">
        <f t="shared" si="342"/>
        <v/>
      </c>
      <c r="BC175" t="str">
        <f t="shared" si="343"/>
        <v/>
      </c>
      <c r="BD175" t="str">
        <f t="shared" si="344"/>
        <v/>
      </c>
      <c r="BE175" t="str">
        <f t="shared" si="345"/>
        <v/>
      </c>
      <c r="BF175" t="str">
        <f t="shared" si="346"/>
        <v/>
      </c>
      <c r="BG175" t="str">
        <f t="shared" si="347"/>
        <v/>
      </c>
      <c r="BH175" t="str">
        <f t="shared" si="348"/>
        <v/>
      </c>
      <c r="BI175" t="str">
        <f t="shared" si="349"/>
        <v/>
      </c>
      <c r="BJ175" t="str">
        <f t="shared" si="350"/>
        <v/>
      </c>
      <c r="BK175" t="str">
        <f t="shared" si="351"/>
        <v/>
      </c>
      <c r="BL175" t="str">
        <f t="shared" si="352"/>
        <v/>
      </c>
      <c r="BM175" t="str">
        <f t="shared" si="353"/>
        <v/>
      </c>
      <c r="BN175" t="str">
        <f t="shared" si="354"/>
        <v/>
      </c>
      <c r="BO175" t="str">
        <f t="shared" si="355"/>
        <v/>
      </c>
      <c r="BP175" t="str">
        <f t="shared" si="356"/>
        <v/>
      </c>
      <c r="BQ175" t="str">
        <f t="shared" si="357"/>
        <v/>
      </c>
      <c r="BR175" t="str">
        <f t="shared" si="358"/>
        <v/>
      </c>
      <c r="BS175" t="str">
        <f t="shared" si="359"/>
        <v/>
      </c>
      <c r="BT175" t="str">
        <f t="shared" si="360"/>
        <v/>
      </c>
      <c r="BU175" t="str">
        <f t="shared" si="361"/>
        <v/>
      </c>
      <c r="BV175" t="str">
        <f t="shared" si="362"/>
        <v/>
      </c>
      <c r="BW175" t="str">
        <f t="shared" si="363"/>
        <v/>
      </c>
      <c r="BX175" t="str">
        <f t="shared" si="364"/>
        <v/>
      </c>
      <c r="BY175" t="str">
        <f t="shared" si="365"/>
        <v/>
      </c>
      <c r="BZ175" t="str">
        <f t="shared" si="366"/>
        <v/>
      </c>
      <c r="CA175" t="str">
        <f t="shared" si="367"/>
        <v/>
      </c>
      <c r="CB175" t="str">
        <f t="shared" si="368"/>
        <v/>
      </c>
      <c r="CC175" t="str">
        <f t="shared" si="369"/>
        <v/>
      </c>
      <c r="CD175" t="str">
        <f t="shared" si="370"/>
        <v/>
      </c>
      <c r="CE175" t="str">
        <f t="shared" si="371"/>
        <v/>
      </c>
      <c r="CF175" t="str">
        <f t="shared" si="372"/>
        <v/>
      </c>
      <c r="CG175" t="str">
        <f t="shared" si="373"/>
        <v/>
      </c>
      <c r="CH175" t="str">
        <f t="shared" si="374"/>
        <v/>
      </c>
      <c r="CI175" t="str">
        <f t="shared" si="375"/>
        <v/>
      </c>
      <c r="CJ175" t="str">
        <f t="shared" si="376"/>
        <v/>
      </c>
      <c r="CK175" t="str">
        <f t="shared" si="377"/>
        <v/>
      </c>
      <c r="CL175" t="str">
        <f t="shared" si="378"/>
        <v/>
      </c>
      <c r="CM175" t="str">
        <f t="shared" si="379"/>
        <v/>
      </c>
      <c r="CN175" t="str">
        <f t="shared" si="380"/>
        <v/>
      </c>
      <c r="CO175" t="str">
        <f t="shared" si="381"/>
        <v/>
      </c>
      <c r="CP175" t="str">
        <f t="shared" si="382"/>
        <v/>
      </c>
      <c r="CQ175" t="str">
        <f t="shared" si="383"/>
        <v/>
      </c>
      <c r="CR175" t="str">
        <f t="shared" si="384"/>
        <v/>
      </c>
      <c r="CS175" t="str">
        <f t="shared" si="385"/>
        <v/>
      </c>
      <c r="CT175" t="str">
        <f t="shared" si="386"/>
        <v/>
      </c>
      <c r="CU175" t="str">
        <f t="shared" si="387"/>
        <v/>
      </c>
      <c r="CV175" t="str">
        <f t="shared" si="388"/>
        <v/>
      </c>
      <c r="CW175" t="str">
        <f t="shared" si="389"/>
        <v/>
      </c>
      <c r="CX175" t="str">
        <f t="shared" si="390"/>
        <v/>
      </c>
      <c r="CY175" t="str">
        <f t="shared" si="391"/>
        <v/>
      </c>
      <c r="CZ175" t="str">
        <f t="shared" si="392"/>
        <v/>
      </c>
      <c r="DA175" t="str">
        <f t="shared" si="393"/>
        <v/>
      </c>
      <c r="DB175" t="str">
        <f t="shared" si="394"/>
        <v/>
      </c>
      <c r="DC175" t="str">
        <f t="shared" si="395"/>
        <v/>
      </c>
      <c r="DD175" t="str">
        <f t="shared" si="396"/>
        <v/>
      </c>
      <c r="DE175" t="str">
        <f t="shared" si="397"/>
        <v/>
      </c>
      <c r="DF175" t="str">
        <f t="shared" si="398"/>
        <v/>
      </c>
      <c r="DG175" t="str">
        <f t="shared" si="399"/>
        <v/>
      </c>
      <c r="DH175" t="str">
        <f t="shared" si="400"/>
        <v/>
      </c>
      <c r="DI175" t="str">
        <f t="shared" si="401"/>
        <v/>
      </c>
      <c r="DJ175" t="str">
        <f t="shared" si="402"/>
        <v/>
      </c>
      <c r="DK175" t="str">
        <f t="shared" si="403"/>
        <v/>
      </c>
      <c r="DL175" t="str">
        <f t="shared" si="404"/>
        <v/>
      </c>
      <c r="DM175" t="str">
        <f t="shared" si="405"/>
        <v/>
      </c>
      <c r="DN175" t="str">
        <f t="shared" si="406"/>
        <v/>
      </c>
      <c r="DO175" t="str">
        <f t="shared" si="407"/>
        <v/>
      </c>
      <c r="DP175" t="str">
        <f t="shared" si="408"/>
        <v/>
      </c>
      <c r="DQ175" t="str">
        <f t="shared" si="409"/>
        <v/>
      </c>
      <c r="DR175" t="str">
        <f t="shared" si="410"/>
        <v/>
      </c>
      <c r="DS175" t="str">
        <f t="shared" si="411"/>
        <v/>
      </c>
      <c r="DT175" t="str">
        <f t="shared" si="412"/>
        <v/>
      </c>
      <c r="DU175" t="str">
        <f t="shared" si="413"/>
        <v/>
      </c>
      <c r="DV175" t="str">
        <f t="shared" si="414"/>
        <v/>
      </c>
      <c r="DW175" t="str">
        <f t="shared" si="415"/>
        <v/>
      </c>
      <c r="DX175" t="str">
        <f t="shared" si="416"/>
        <v/>
      </c>
      <c r="DY175" t="str">
        <f t="shared" si="417"/>
        <v/>
      </c>
      <c r="EA175" t="str">
        <f t="shared" si="418"/>
        <v/>
      </c>
      <c r="EB175" t="str">
        <f t="shared" si="419"/>
        <v/>
      </c>
      <c r="EC175" t="str">
        <f t="shared" si="420"/>
        <v/>
      </c>
      <c r="ED175" t="str">
        <f t="shared" si="421"/>
        <v/>
      </c>
      <c r="EE175" t="str">
        <f t="shared" si="422"/>
        <v/>
      </c>
      <c r="EF175" t="str">
        <f t="shared" si="423"/>
        <v/>
      </c>
      <c r="EG175" t="str">
        <f t="shared" si="424"/>
        <v/>
      </c>
      <c r="EH175" t="str">
        <f t="shared" si="425"/>
        <v/>
      </c>
      <c r="EI175" t="str">
        <f t="shared" si="426"/>
        <v/>
      </c>
      <c r="EJ175" t="str">
        <f t="shared" si="427"/>
        <v/>
      </c>
      <c r="EK175" t="str">
        <f t="shared" si="428"/>
        <v/>
      </c>
      <c r="EL175" t="str">
        <f t="shared" si="429"/>
        <v/>
      </c>
      <c r="EM175" t="str">
        <f t="shared" si="430"/>
        <v/>
      </c>
      <c r="EN175" t="str">
        <f t="shared" si="431"/>
        <v/>
      </c>
      <c r="EO175" t="str">
        <f t="shared" si="432"/>
        <v/>
      </c>
      <c r="EP175" t="str">
        <f t="shared" si="433"/>
        <v/>
      </c>
      <c r="ER175" t="str">
        <f t="shared" si="434"/>
        <v>25A-001.07.15.08.01.A.01Keren 81-100% functieverlies</v>
      </c>
      <c r="ES175" t="s">
        <v>10825</v>
      </c>
      <c r="ET175" t="b">
        <v>1</v>
      </c>
      <c r="EU175" t="s">
        <v>85</v>
      </c>
      <c r="EV175" t="b">
        <v>0</v>
      </c>
      <c r="EW175" t="b">
        <v>0</v>
      </c>
      <c r="EX175">
        <v>0.01</v>
      </c>
      <c r="EZ175">
        <v>50</v>
      </c>
      <c r="FA175">
        <v>0</v>
      </c>
      <c r="FC175">
        <v>75</v>
      </c>
      <c r="FD175">
        <v>3</v>
      </c>
      <c r="FF175">
        <v>0</v>
      </c>
      <c r="FG175">
        <v>0</v>
      </c>
      <c r="FI175">
        <v>0</v>
      </c>
      <c r="FJ175">
        <v>0</v>
      </c>
      <c r="FL175">
        <v>2.5691999999999999</v>
      </c>
      <c r="FM175">
        <v>0.2828</v>
      </c>
      <c r="FO175" t="s">
        <v>8874</v>
      </c>
    </row>
    <row r="176" spans="1:171" x14ac:dyDescent="0.25">
      <c r="A176" t="s">
        <v>6974</v>
      </c>
      <c r="B176" t="str">
        <f t="shared" si="290"/>
        <v/>
      </c>
      <c r="C176" t="str">
        <f t="shared" si="291"/>
        <v/>
      </c>
      <c r="D176" t="str">
        <f t="shared" si="292"/>
        <v/>
      </c>
      <c r="E176" t="str">
        <f t="shared" si="293"/>
        <v/>
      </c>
      <c r="F176" t="str">
        <f t="shared" si="294"/>
        <v/>
      </c>
      <c r="G176" t="str">
        <f t="shared" si="295"/>
        <v/>
      </c>
      <c r="H176" t="str">
        <f t="shared" si="296"/>
        <v/>
      </c>
      <c r="I176" t="str">
        <f t="shared" si="297"/>
        <v/>
      </c>
      <c r="J176" t="str">
        <f t="shared" si="298"/>
        <v/>
      </c>
      <c r="K176" t="str">
        <f t="shared" si="299"/>
        <v/>
      </c>
      <c r="L176" t="str">
        <f t="shared" si="300"/>
        <v/>
      </c>
      <c r="M176" t="str">
        <f t="shared" si="301"/>
        <v/>
      </c>
      <c r="N176" t="str">
        <f t="shared" si="302"/>
        <v/>
      </c>
      <c r="O176" t="str">
        <f t="shared" si="303"/>
        <v/>
      </c>
      <c r="P176" t="str">
        <f t="shared" si="304"/>
        <v/>
      </c>
      <c r="Q176" t="str">
        <f t="shared" si="305"/>
        <v/>
      </c>
      <c r="R176" t="str">
        <f t="shared" si="306"/>
        <v/>
      </c>
      <c r="S176" t="str">
        <f t="shared" si="307"/>
        <v/>
      </c>
      <c r="T176" t="str">
        <f t="shared" si="308"/>
        <v/>
      </c>
      <c r="U176" t="str">
        <f t="shared" si="309"/>
        <v/>
      </c>
      <c r="V176" t="str">
        <f t="shared" si="310"/>
        <v/>
      </c>
      <c r="W176" t="str">
        <f t="shared" si="311"/>
        <v/>
      </c>
      <c r="X176" t="str">
        <f t="shared" si="312"/>
        <v/>
      </c>
      <c r="Y176" t="str">
        <f t="shared" si="313"/>
        <v/>
      </c>
      <c r="Z176" t="str">
        <f t="shared" si="314"/>
        <v/>
      </c>
      <c r="AA176" t="str">
        <f t="shared" si="315"/>
        <v/>
      </c>
      <c r="AB176" t="str">
        <f t="shared" si="316"/>
        <v/>
      </c>
      <c r="AC176" t="str">
        <f t="shared" si="317"/>
        <v/>
      </c>
      <c r="AD176" t="str">
        <f t="shared" si="318"/>
        <v/>
      </c>
      <c r="AE176" t="str">
        <f t="shared" si="319"/>
        <v/>
      </c>
      <c r="AF176" t="str">
        <f t="shared" si="320"/>
        <v/>
      </c>
      <c r="AG176" t="str">
        <f t="shared" si="321"/>
        <v/>
      </c>
      <c r="AH176" t="str">
        <f t="shared" si="322"/>
        <v/>
      </c>
      <c r="AI176" t="str">
        <f t="shared" si="323"/>
        <v/>
      </c>
      <c r="AJ176" t="str">
        <f t="shared" si="324"/>
        <v/>
      </c>
      <c r="AK176" t="str">
        <f t="shared" si="325"/>
        <v/>
      </c>
      <c r="AL176" t="b">
        <f t="shared" si="326"/>
        <v>1</v>
      </c>
      <c r="AM176" t="b">
        <f t="shared" si="327"/>
        <v>0</v>
      </c>
      <c r="AN176" t="b">
        <f t="shared" si="328"/>
        <v>1</v>
      </c>
      <c r="AO176">
        <f t="shared" si="329"/>
        <v>0.1</v>
      </c>
      <c r="AP176" t="str">
        <f t="shared" si="330"/>
        <v/>
      </c>
      <c r="AQ176" t="str">
        <f t="shared" si="331"/>
        <v/>
      </c>
      <c r="AR176" t="str">
        <f t="shared" si="332"/>
        <v/>
      </c>
      <c r="AS176" t="str">
        <f t="shared" si="333"/>
        <v/>
      </c>
      <c r="AT176" t="str">
        <f t="shared" si="334"/>
        <v/>
      </c>
      <c r="AU176" t="str">
        <f t="shared" si="335"/>
        <v/>
      </c>
      <c r="AV176" t="str">
        <f t="shared" si="336"/>
        <v/>
      </c>
      <c r="AW176" t="str">
        <f t="shared" si="337"/>
        <v/>
      </c>
      <c r="AX176" t="str">
        <f t="shared" si="338"/>
        <v/>
      </c>
      <c r="AY176" t="str">
        <f t="shared" si="339"/>
        <v/>
      </c>
      <c r="AZ176" t="str">
        <f t="shared" si="340"/>
        <v/>
      </c>
      <c r="BA176" t="str">
        <f t="shared" si="341"/>
        <v/>
      </c>
      <c r="BB176" t="str">
        <f t="shared" si="342"/>
        <v/>
      </c>
      <c r="BC176" t="str">
        <f t="shared" si="343"/>
        <v/>
      </c>
      <c r="BD176" t="str">
        <f t="shared" si="344"/>
        <v/>
      </c>
      <c r="BE176" t="str">
        <f t="shared" si="345"/>
        <v/>
      </c>
      <c r="BF176" t="str">
        <f t="shared" si="346"/>
        <v/>
      </c>
      <c r="BG176" t="str">
        <f t="shared" si="347"/>
        <v/>
      </c>
      <c r="BH176" t="str">
        <f t="shared" si="348"/>
        <v/>
      </c>
      <c r="BI176" t="str">
        <f t="shared" si="349"/>
        <v/>
      </c>
      <c r="BJ176" t="str">
        <f t="shared" si="350"/>
        <v/>
      </c>
      <c r="BK176" t="str">
        <f t="shared" si="351"/>
        <v/>
      </c>
      <c r="BL176" t="str">
        <f t="shared" si="352"/>
        <v/>
      </c>
      <c r="BM176" t="str">
        <f t="shared" si="353"/>
        <v/>
      </c>
      <c r="BN176" t="str">
        <f t="shared" si="354"/>
        <v/>
      </c>
      <c r="BO176" t="str">
        <f t="shared" si="355"/>
        <v/>
      </c>
      <c r="BP176" t="str">
        <f t="shared" si="356"/>
        <v/>
      </c>
      <c r="BQ176" t="str">
        <f t="shared" si="357"/>
        <v/>
      </c>
      <c r="BR176" t="str">
        <f t="shared" si="358"/>
        <v/>
      </c>
      <c r="BS176" t="str">
        <f t="shared" si="359"/>
        <v/>
      </c>
      <c r="BT176" t="str">
        <f t="shared" si="360"/>
        <v/>
      </c>
      <c r="BU176" t="str">
        <f t="shared" si="361"/>
        <v/>
      </c>
      <c r="BV176" t="str">
        <f t="shared" si="362"/>
        <v/>
      </c>
      <c r="BW176" t="str">
        <f t="shared" si="363"/>
        <v/>
      </c>
      <c r="BX176" t="str">
        <f t="shared" si="364"/>
        <v/>
      </c>
      <c r="BY176" t="str">
        <f t="shared" si="365"/>
        <v/>
      </c>
      <c r="BZ176" t="str">
        <f t="shared" si="366"/>
        <v/>
      </c>
      <c r="CA176" t="str">
        <f t="shared" si="367"/>
        <v/>
      </c>
      <c r="CB176" t="str">
        <f t="shared" si="368"/>
        <v/>
      </c>
      <c r="CC176" t="str">
        <f t="shared" si="369"/>
        <v/>
      </c>
      <c r="CD176" t="str">
        <f t="shared" si="370"/>
        <v/>
      </c>
      <c r="CE176" t="str">
        <f t="shared" si="371"/>
        <v/>
      </c>
      <c r="CF176" t="str">
        <f t="shared" si="372"/>
        <v/>
      </c>
      <c r="CG176" t="str">
        <f t="shared" si="373"/>
        <v/>
      </c>
      <c r="CH176" t="str">
        <f t="shared" si="374"/>
        <v/>
      </c>
      <c r="CI176" t="str">
        <f t="shared" si="375"/>
        <v/>
      </c>
      <c r="CJ176" t="str">
        <f t="shared" si="376"/>
        <v/>
      </c>
      <c r="CK176" t="str">
        <f t="shared" si="377"/>
        <v/>
      </c>
      <c r="CL176" t="str">
        <f t="shared" si="378"/>
        <v/>
      </c>
      <c r="CM176" t="str">
        <f t="shared" si="379"/>
        <v/>
      </c>
      <c r="CN176" t="str">
        <f t="shared" si="380"/>
        <v/>
      </c>
      <c r="CO176" t="str">
        <f t="shared" si="381"/>
        <v/>
      </c>
      <c r="CP176" t="str">
        <f t="shared" si="382"/>
        <v/>
      </c>
      <c r="CQ176" t="str">
        <f t="shared" si="383"/>
        <v/>
      </c>
      <c r="CR176" t="str">
        <f t="shared" si="384"/>
        <v/>
      </c>
      <c r="CS176" t="str">
        <f t="shared" si="385"/>
        <v/>
      </c>
      <c r="CT176" t="str">
        <f t="shared" si="386"/>
        <v/>
      </c>
      <c r="CU176" t="str">
        <f t="shared" si="387"/>
        <v/>
      </c>
      <c r="CV176" t="str">
        <f t="shared" si="388"/>
        <v/>
      </c>
      <c r="CW176" t="str">
        <f t="shared" si="389"/>
        <v/>
      </c>
      <c r="CX176" t="str">
        <f t="shared" si="390"/>
        <v/>
      </c>
      <c r="CY176" t="str">
        <f t="shared" si="391"/>
        <v/>
      </c>
      <c r="CZ176" t="str">
        <f t="shared" si="392"/>
        <v/>
      </c>
      <c r="DA176" t="str">
        <f t="shared" si="393"/>
        <v/>
      </c>
      <c r="DB176" t="str">
        <f t="shared" si="394"/>
        <v/>
      </c>
      <c r="DC176" t="str">
        <f t="shared" si="395"/>
        <v/>
      </c>
      <c r="DD176" t="str">
        <f t="shared" si="396"/>
        <v/>
      </c>
      <c r="DE176" t="str">
        <f t="shared" si="397"/>
        <v/>
      </c>
      <c r="DF176" t="str">
        <f t="shared" si="398"/>
        <v/>
      </c>
      <c r="DG176" t="str">
        <f t="shared" si="399"/>
        <v/>
      </c>
      <c r="DH176" t="str">
        <f t="shared" si="400"/>
        <v/>
      </c>
      <c r="DI176" t="str">
        <f t="shared" si="401"/>
        <v/>
      </c>
      <c r="DJ176" t="str">
        <f t="shared" si="402"/>
        <v/>
      </c>
      <c r="DK176" t="str">
        <f t="shared" si="403"/>
        <v/>
      </c>
      <c r="DL176" t="str">
        <f t="shared" si="404"/>
        <v/>
      </c>
      <c r="DM176" t="str">
        <f t="shared" si="405"/>
        <v/>
      </c>
      <c r="DN176" t="str">
        <f t="shared" si="406"/>
        <v/>
      </c>
      <c r="DO176" t="str">
        <f t="shared" si="407"/>
        <v/>
      </c>
      <c r="DP176" t="str">
        <f t="shared" si="408"/>
        <v/>
      </c>
      <c r="DQ176" t="str">
        <f t="shared" si="409"/>
        <v/>
      </c>
      <c r="DR176" t="str">
        <f t="shared" si="410"/>
        <v/>
      </c>
      <c r="DS176" t="str">
        <f t="shared" si="411"/>
        <v/>
      </c>
      <c r="DT176" t="str">
        <f t="shared" si="412"/>
        <v/>
      </c>
      <c r="DU176" t="str">
        <f t="shared" si="413"/>
        <v/>
      </c>
      <c r="DV176" t="str">
        <f t="shared" si="414"/>
        <v/>
      </c>
      <c r="DW176" t="str">
        <f t="shared" si="415"/>
        <v/>
      </c>
      <c r="DX176" t="str">
        <f t="shared" si="416"/>
        <v/>
      </c>
      <c r="DY176" t="str">
        <f t="shared" si="417"/>
        <v/>
      </c>
      <c r="EA176" t="str">
        <f t="shared" si="418"/>
        <v/>
      </c>
      <c r="EB176" t="str">
        <f t="shared" si="419"/>
        <v/>
      </c>
      <c r="EC176" t="str">
        <f t="shared" si="420"/>
        <v/>
      </c>
      <c r="ED176" t="str">
        <f t="shared" si="421"/>
        <v/>
      </c>
      <c r="EE176" t="str">
        <f t="shared" si="422"/>
        <v/>
      </c>
      <c r="EF176" t="str">
        <f t="shared" si="423"/>
        <v/>
      </c>
      <c r="EG176" t="str">
        <f t="shared" si="424"/>
        <v/>
      </c>
      <c r="EH176" t="str">
        <f t="shared" si="425"/>
        <v/>
      </c>
      <c r="EI176" t="str">
        <f t="shared" si="426"/>
        <v/>
      </c>
      <c r="EJ176" t="str">
        <f t="shared" si="427"/>
        <v/>
      </c>
      <c r="EK176" t="str">
        <f t="shared" si="428"/>
        <v/>
      </c>
      <c r="EL176" t="str">
        <f t="shared" si="429"/>
        <v/>
      </c>
      <c r="EM176" t="str">
        <f t="shared" si="430"/>
        <v/>
      </c>
      <c r="EN176" t="str">
        <f t="shared" si="431"/>
        <v/>
      </c>
      <c r="EO176" t="str">
        <f t="shared" si="432"/>
        <v/>
      </c>
      <c r="EP176" t="str">
        <f t="shared" si="433"/>
        <v/>
      </c>
      <c r="ER176" t="str">
        <f t="shared" si="434"/>
        <v>25A-001.07.15.08.01.A.01Spuien 81-100% functieverlies</v>
      </c>
      <c r="ES176" t="s">
        <v>10825</v>
      </c>
      <c r="ET176" t="b">
        <v>1</v>
      </c>
      <c r="EU176" t="s">
        <v>88</v>
      </c>
      <c r="EV176" t="b">
        <v>0</v>
      </c>
      <c r="EW176" t="b">
        <v>0</v>
      </c>
      <c r="EX176">
        <v>0.01</v>
      </c>
      <c r="EZ176">
        <v>100</v>
      </c>
      <c r="FA176">
        <v>0</v>
      </c>
      <c r="FC176">
        <v>125</v>
      </c>
      <c r="FD176">
        <v>3</v>
      </c>
      <c r="FF176">
        <v>150</v>
      </c>
      <c r="FG176">
        <v>0</v>
      </c>
      <c r="FI176">
        <v>150</v>
      </c>
      <c r="FJ176">
        <v>72</v>
      </c>
      <c r="FL176">
        <v>2.0339999999999998</v>
      </c>
      <c r="FM176">
        <v>0.27050000000000002</v>
      </c>
      <c r="FO176" t="s">
        <v>878</v>
      </c>
    </row>
    <row r="177" spans="1:171" x14ac:dyDescent="0.25">
      <c r="A177" t="s">
        <v>10814</v>
      </c>
      <c r="B177" t="str">
        <f t="shared" si="290"/>
        <v/>
      </c>
      <c r="C177" t="str">
        <f t="shared" si="291"/>
        <v/>
      </c>
      <c r="D177" t="str">
        <f t="shared" si="292"/>
        <v/>
      </c>
      <c r="E177" t="str">
        <f t="shared" si="293"/>
        <v/>
      </c>
      <c r="F177" t="str">
        <f t="shared" si="294"/>
        <v/>
      </c>
      <c r="G177" t="str">
        <f t="shared" si="295"/>
        <v/>
      </c>
      <c r="H177" t="str">
        <f t="shared" si="296"/>
        <v/>
      </c>
      <c r="I177" t="str">
        <f t="shared" si="297"/>
        <v/>
      </c>
      <c r="J177" t="str">
        <f t="shared" si="298"/>
        <v/>
      </c>
      <c r="K177" t="str">
        <f t="shared" si="299"/>
        <v/>
      </c>
      <c r="L177" t="str">
        <f t="shared" si="300"/>
        <v/>
      </c>
      <c r="M177" t="str">
        <f t="shared" si="301"/>
        <v/>
      </c>
      <c r="N177" t="str">
        <f t="shared" si="302"/>
        <v/>
      </c>
      <c r="O177" t="str">
        <f t="shared" si="303"/>
        <v/>
      </c>
      <c r="P177" t="str">
        <f t="shared" si="304"/>
        <v/>
      </c>
      <c r="Q177" t="str">
        <f t="shared" si="305"/>
        <v/>
      </c>
      <c r="R177" t="str">
        <f t="shared" si="306"/>
        <v/>
      </c>
      <c r="S177" t="str">
        <f t="shared" si="307"/>
        <v/>
      </c>
      <c r="T177" t="str">
        <f t="shared" si="308"/>
        <v/>
      </c>
      <c r="U177" t="str">
        <f t="shared" si="309"/>
        <v/>
      </c>
      <c r="V177" t="str">
        <f t="shared" si="310"/>
        <v/>
      </c>
      <c r="W177" t="str">
        <f t="shared" si="311"/>
        <v/>
      </c>
      <c r="X177" t="str">
        <f t="shared" si="312"/>
        <v/>
      </c>
      <c r="Y177" t="str">
        <f t="shared" si="313"/>
        <v/>
      </c>
      <c r="Z177" t="str">
        <f t="shared" si="314"/>
        <v/>
      </c>
      <c r="AA177" t="str">
        <f t="shared" si="315"/>
        <v/>
      </c>
      <c r="AB177" t="str">
        <f t="shared" si="316"/>
        <v/>
      </c>
      <c r="AC177" t="str">
        <f t="shared" si="317"/>
        <v/>
      </c>
      <c r="AD177" t="b">
        <f t="shared" si="318"/>
        <v>1</v>
      </c>
      <c r="AE177" t="b">
        <f t="shared" si="319"/>
        <v>0</v>
      </c>
      <c r="AF177" t="b">
        <f t="shared" si="320"/>
        <v>0</v>
      </c>
      <c r="AG177">
        <f t="shared" si="321"/>
        <v>0.01</v>
      </c>
      <c r="AH177" t="str">
        <f t="shared" si="322"/>
        <v/>
      </c>
      <c r="AI177" t="str">
        <f t="shared" si="323"/>
        <v/>
      </c>
      <c r="AJ177" t="str">
        <f t="shared" si="324"/>
        <v/>
      </c>
      <c r="AK177" t="str">
        <f t="shared" si="325"/>
        <v/>
      </c>
      <c r="AL177" t="str">
        <f t="shared" si="326"/>
        <v/>
      </c>
      <c r="AM177" t="str">
        <f t="shared" si="327"/>
        <v/>
      </c>
      <c r="AN177" t="str">
        <f t="shared" si="328"/>
        <v/>
      </c>
      <c r="AO177" t="str">
        <f t="shared" si="329"/>
        <v/>
      </c>
      <c r="AP177" t="str">
        <f t="shared" si="330"/>
        <v/>
      </c>
      <c r="AQ177" t="str">
        <f t="shared" si="331"/>
        <v/>
      </c>
      <c r="AR177" t="str">
        <f t="shared" si="332"/>
        <v/>
      </c>
      <c r="AS177" t="str">
        <f t="shared" si="333"/>
        <v/>
      </c>
      <c r="AT177" t="str">
        <f t="shared" si="334"/>
        <v/>
      </c>
      <c r="AU177" t="str">
        <f t="shared" si="335"/>
        <v/>
      </c>
      <c r="AV177" t="str">
        <f t="shared" si="336"/>
        <v/>
      </c>
      <c r="AW177" t="str">
        <f t="shared" si="337"/>
        <v/>
      </c>
      <c r="AX177" t="str">
        <f t="shared" si="338"/>
        <v/>
      </c>
      <c r="AY177" t="str">
        <f t="shared" si="339"/>
        <v/>
      </c>
      <c r="AZ177" t="str">
        <f t="shared" si="340"/>
        <v/>
      </c>
      <c r="BA177" t="str">
        <f t="shared" si="341"/>
        <v/>
      </c>
      <c r="BB177" t="str">
        <f t="shared" si="342"/>
        <v/>
      </c>
      <c r="BC177" t="str">
        <f t="shared" si="343"/>
        <v/>
      </c>
      <c r="BD177" t="str">
        <f t="shared" si="344"/>
        <v/>
      </c>
      <c r="BE177" t="str">
        <f t="shared" si="345"/>
        <v/>
      </c>
      <c r="BF177" t="str">
        <f t="shared" si="346"/>
        <v/>
      </c>
      <c r="BG177" t="str">
        <f t="shared" si="347"/>
        <v/>
      </c>
      <c r="BH177" t="str">
        <f t="shared" si="348"/>
        <v/>
      </c>
      <c r="BI177" t="str">
        <f t="shared" si="349"/>
        <v/>
      </c>
      <c r="BJ177" t="str">
        <f t="shared" si="350"/>
        <v/>
      </c>
      <c r="BK177" t="str">
        <f t="shared" si="351"/>
        <v/>
      </c>
      <c r="BL177" t="str">
        <f t="shared" si="352"/>
        <v/>
      </c>
      <c r="BM177" t="str">
        <f t="shared" si="353"/>
        <v/>
      </c>
      <c r="BN177" t="str">
        <f t="shared" si="354"/>
        <v/>
      </c>
      <c r="BO177" t="str">
        <f t="shared" si="355"/>
        <v/>
      </c>
      <c r="BP177" t="str">
        <f t="shared" si="356"/>
        <v/>
      </c>
      <c r="BQ177" t="str">
        <f t="shared" si="357"/>
        <v/>
      </c>
      <c r="BR177" t="str">
        <f t="shared" si="358"/>
        <v/>
      </c>
      <c r="BS177" t="str">
        <f t="shared" si="359"/>
        <v/>
      </c>
      <c r="BT177" t="str">
        <f t="shared" si="360"/>
        <v/>
      </c>
      <c r="BU177" t="str">
        <f t="shared" si="361"/>
        <v/>
      </c>
      <c r="BV177" t="str">
        <f t="shared" si="362"/>
        <v/>
      </c>
      <c r="BW177" t="str">
        <f t="shared" si="363"/>
        <v/>
      </c>
      <c r="BX177" t="str">
        <f t="shared" si="364"/>
        <v/>
      </c>
      <c r="BY177" t="str">
        <f t="shared" si="365"/>
        <v/>
      </c>
      <c r="BZ177" t="str">
        <f t="shared" si="366"/>
        <v/>
      </c>
      <c r="CA177" t="str">
        <f t="shared" si="367"/>
        <v/>
      </c>
      <c r="CB177" t="str">
        <f t="shared" si="368"/>
        <v/>
      </c>
      <c r="CC177" t="str">
        <f t="shared" si="369"/>
        <v/>
      </c>
      <c r="CD177" t="str">
        <f t="shared" si="370"/>
        <v/>
      </c>
      <c r="CE177" t="str">
        <f t="shared" si="371"/>
        <v/>
      </c>
      <c r="CF177" t="str">
        <f t="shared" si="372"/>
        <v/>
      </c>
      <c r="CG177" t="str">
        <f t="shared" si="373"/>
        <v/>
      </c>
      <c r="CH177" t="str">
        <f t="shared" si="374"/>
        <v/>
      </c>
      <c r="CI177" t="str">
        <f t="shared" si="375"/>
        <v/>
      </c>
      <c r="CJ177" t="str">
        <f t="shared" si="376"/>
        <v/>
      </c>
      <c r="CK177" t="str">
        <f t="shared" si="377"/>
        <v/>
      </c>
      <c r="CL177" t="str">
        <f t="shared" si="378"/>
        <v/>
      </c>
      <c r="CM177" t="str">
        <f t="shared" si="379"/>
        <v/>
      </c>
      <c r="CN177" t="str">
        <f t="shared" si="380"/>
        <v/>
      </c>
      <c r="CO177" t="str">
        <f t="shared" si="381"/>
        <v/>
      </c>
      <c r="CP177" t="str">
        <f t="shared" si="382"/>
        <v/>
      </c>
      <c r="CQ177" t="str">
        <f t="shared" si="383"/>
        <v/>
      </c>
      <c r="CR177" t="str">
        <f t="shared" si="384"/>
        <v/>
      </c>
      <c r="CS177" t="str">
        <f t="shared" si="385"/>
        <v/>
      </c>
      <c r="CT177" t="str">
        <f t="shared" si="386"/>
        <v/>
      </c>
      <c r="CU177" t="str">
        <f t="shared" si="387"/>
        <v/>
      </c>
      <c r="CV177" t="str">
        <f t="shared" si="388"/>
        <v/>
      </c>
      <c r="CW177" t="str">
        <f t="shared" si="389"/>
        <v/>
      </c>
      <c r="CX177" t="str">
        <f t="shared" si="390"/>
        <v/>
      </c>
      <c r="CY177" t="str">
        <f t="shared" si="391"/>
        <v/>
      </c>
      <c r="CZ177" t="str">
        <f t="shared" si="392"/>
        <v/>
      </c>
      <c r="DA177" t="str">
        <f t="shared" si="393"/>
        <v/>
      </c>
      <c r="DB177" t="str">
        <f t="shared" si="394"/>
        <v/>
      </c>
      <c r="DC177" t="str">
        <f t="shared" si="395"/>
        <v/>
      </c>
      <c r="DD177" t="str">
        <f t="shared" si="396"/>
        <v/>
      </c>
      <c r="DE177" t="str">
        <f t="shared" si="397"/>
        <v/>
      </c>
      <c r="DF177" t="str">
        <f t="shared" si="398"/>
        <v/>
      </c>
      <c r="DG177" t="str">
        <f t="shared" si="399"/>
        <v/>
      </c>
      <c r="DH177" t="str">
        <f t="shared" si="400"/>
        <v/>
      </c>
      <c r="DI177" t="str">
        <f t="shared" si="401"/>
        <v/>
      </c>
      <c r="DJ177" t="str">
        <f t="shared" si="402"/>
        <v/>
      </c>
      <c r="DK177" t="str">
        <f t="shared" si="403"/>
        <v/>
      </c>
      <c r="DL177" t="str">
        <f t="shared" si="404"/>
        <v/>
      </c>
      <c r="DM177" t="str">
        <f t="shared" si="405"/>
        <v/>
      </c>
      <c r="DN177" t="str">
        <f t="shared" si="406"/>
        <v/>
      </c>
      <c r="DO177" t="str">
        <f t="shared" si="407"/>
        <v/>
      </c>
      <c r="DP177" t="str">
        <f t="shared" si="408"/>
        <v/>
      </c>
      <c r="DQ177" t="str">
        <f t="shared" si="409"/>
        <v/>
      </c>
      <c r="DR177" t="str">
        <f t="shared" si="410"/>
        <v/>
      </c>
      <c r="DS177" t="str">
        <f t="shared" si="411"/>
        <v/>
      </c>
      <c r="DT177" t="str">
        <f t="shared" si="412"/>
        <v/>
      </c>
      <c r="DU177" t="str">
        <f t="shared" si="413"/>
        <v/>
      </c>
      <c r="DV177" t="str">
        <f t="shared" si="414"/>
        <v/>
      </c>
      <c r="DW177" t="str">
        <f t="shared" si="415"/>
        <v/>
      </c>
      <c r="DX177" t="str">
        <f t="shared" si="416"/>
        <v/>
      </c>
      <c r="DY177" t="str">
        <f t="shared" si="417"/>
        <v/>
      </c>
      <c r="EA177" t="str">
        <f t="shared" si="418"/>
        <v/>
      </c>
      <c r="EB177" t="str">
        <f t="shared" si="419"/>
        <v/>
      </c>
      <c r="EC177" t="str">
        <f t="shared" si="420"/>
        <v/>
      </c>
      <c r="ED177" t="str">
        <f t="shared" si="421"/>
        <v/>
      </c>
      <c r="EE177" t="str">
        <f t="shared" si="422"/>
        <v/>
      </c>
      <c r="EF177" t="str">
        <f t="shared" si="423"/>
        <v/>
      </c>
      <c r="EG177" t="str">
        <f t="shared" si="424"/>
        <v/>
      </c>
      <c r="EH177" t="str">
        <f t="shared" si="425"/>
        <v/>
      </c>
      <c r="EI177" t="str">
        <f t="shared" si="426"/>
        <v/>
      </c>
      <c r="EJ177" t="str">
        <f t="shared" si="427"/>
        <v/>
      </c>
      <c r="EK177" t="str">
        <f t="shared" si="428"/>
        <v/>
      </c>
      <c r="EL177" t="str">
        <f t="shared" si="429"/>
        <v/>
      </c>
      <c r="EM177" t="str">
        <f t="shared" si="430"/>
        <v/>
      </c>
      <c r="EN177" t="str">
        <f t="shared" si="431"/>
        <v/>
      </c>
      <c r="EO177" t="str">
        <f t="shared" si="432"/>
        <v/>
      </c>
      <c r="EP177" t="str">
        <f t="shared" si="433"/>
        <v/>
      </c>
      <c r="ER177" t="str">
        <f t="shared" si="434"/>
        <v>25A-001.07.15.09.02.A.02Keren 81-100% functieverlies</v>
      </c>
      <c r="ES177" t="s">
        <v>10769</v>
      </c>
      <c r="ET177" t="b">
        <v>1</v>
      </c>
      <c r="EU177" t="s">
        <v>85</v>
      </c>
      <c r="EV177" t="b">
        <v>0</v>
      </c>
      <c r="EW177" t="b">
        <v>0</v>
      </c>
      <c r="EX177">
        <v>0.01</v>
      </c>
      <c r="EZ177">
        <v>50</v>
      </c>
      <c r="FA177">
        <v>0</v>
      </c>
      <c r="FC177">
        <v>75</v>
      </c>
      <c r="FD177">
        <v>3</v>
      </c>
      <c r="FF177">
        <v>0</v>
      </c>
      <c r="FG177">
        <v>0</v>
      </c>
      <c r="FI177">
        <v>0</v>
      </c>
      <c r="FJ177">
        <v>24</v>
      </c>
      <c r="FL177">
        <v>2.0369000000000002</v>
      </c>
      <c r="FM177">
        <v>0.28549999999999998</v>
      </c>
      <c r="FO177" t="s">
        <v>8874</v>
      </c>
    </row>
    <row r="178" spans="1:171" x14ac:dyDescent="0.25">
      <c r="A178" t="s">
        <v>7013</v>
      </c>
      <c r="B178" t="str">
        <f t="shared" si="290"/>
        <v/>
      </c>
      <c r="C178" t="str">
        <f t="shared" si="291"/>
        <v/>
      </c>
      <c r="D178" t="str">
        <f t="shared" si="292"/>
        <v/>
      </c>
      <c r="E178" t="str">
        <f t="shared" si="293"/>
        <v/>
      </c>
      <c r="F178" t="str">
        <f t="shared" si="294"/>
        <v/>
      </c>
      <c r="G178" t="str">
        <f t="shared" si="295"/>
        <v/>
      </c>
      <c r="H178" t="str">
        <f t="shared" si="296"/>
        <v/>
      </c>
      <c r="I178" t="str">
        <f t="shared" si="297"/>
        <v/>
      </c>
      <c r="J178" t="str">
        <f t="shared" si="298"/>
        <v/>
      </c>
      <c r="K178" t="str">
        <f t="shared" si="299"/>
        <v/>
      </c>
      <c r="L178" t="str">
        <f t="shared" si="300"/>
        <v/>
      </c>
      <c r="M178" t="str">
        <f t="shared" si="301"/>
        <v/>
      </c>
      <c r="N178" t="str">
        <f t="shared" si="302"/>
        <v/>
      </c>
      <c r="O178" t="str">
        <f t="shared" si="303"/>
        <v/>
      </c>
      <c r="P178" t="str">
        <f t="shared" si="304"/>
        <v/>
      </c>
      <c r="Q178" t="str">
        <f t="shared" si="305"/>
        <v/>
      </c>
      <c r="R178" t="str">
        <f t="shared" si="306"/>
        <v/>
      </c>
      <c r="S178" t="str">
        <f t="shared" si="307"/>
        <v/>
      </c>
      <c r="T178" t="str">
        <f t="shared" si="308"/>
        <v/>
      </c>
      <c r="U178" t="str">
        <f t="shared" si="309"/>
        <v/>
      </c>
      <c r="V178" t="str">
        <f t="shared" si="310"/>
        <v/>
      </c>
      <c r="W178" t="str">
        <f t="shared" si="311"/>
        <v/>
      </c>
      <c r="X178" t="str">
        <f t="shared" si="312"/>
        <v/>
      </c>
      <c r="Y178" t="str">
        <f t="shared" si="313"/>
        <v/>
      </c>
      <c r="Z178" t="str">
        <f t="shared" si="314"/>
        <v/>
      </c>
      <c r="AA178" t="str">
        <f t="shared" si="315"/>
        <v/>
      </c>
      <c r="AB178" t="str">
        <f t="shared" si="316"/>
        <v/>
      </c>
      <c r="AC178" t="str">
        <f t="shared" si="317"/>
        <v/>
      </c>
      <c r="AD178" t="str">
        <f t="shared" si="318"/>
        <v/>
      </c>
      <c r="AE178" t="str">
        <f t="shared" si="319"/>
        <v/>
      </c>
      <c r="AF178" t="str">
        <f t="shared" si="320"/>
        <v/>
      </c>
      <c r="AG178" t="str">
        <f t="shared" si="321"/>
        <v/>
      </c>
      <c r="AH178" t="str">
        <f t="shared" si="322"/>
        <v/>
      </c>
      <c r="AI178" t="str">
        <f t="shared" si="323"/>
        <v/>
      </c>
      <c r="AJ178" t="str">
        <f t="shared" si="324"/>
        <v/>
      </c>
      <c r="AK178" t="str">
        <f t="shared" si="325"/>
        <v/>
      </c>
      <c r="AL178" t="str">
        <f t="shared" si="326"/>
        <v/>
      </c>
      <c r="AM178" t="str">
        <f t="shared" si="327"/>
        <v/>
      </c>
      <c r="AN178" t="str">
        <f t="shared" si="328"/>
        <v/>
      </c>
      <c r="AO178" t="str">
        <f t="shared" si="329"/>
        <v/>
      </c>
      <c r="AP178" t="str">
        <f t="shared" si="330"/>
        <v/>
      </c>
      <c r="AQ178" t="str">
        <f t="shared" si="331"/>
        <v/>
      </c>
      <c r="AR178" t="str">
        <f t="shared" si="332"/>
        <v/>
      </c>
      <c r="AS178" t="str">
        <f t="shared" si="333"/>
        <v/>
      </c>
      <c r="AT178" t="str">
        <f t="shared" si="334"/>
        <v/>
      </c>
      <c r="AU178" t="str">
        <f t="shared" si="335"/>
        <v/>
      </c>
      <c r="AV178" t="str">
        <f t="shared" si="336"/>
        <v/>
      </c>
      <c r="AW178" t="str">
        <f t="shared" si="337"/>
        <v/>
      </c>
      <c r="AX178" t="str">
        <f t="shared" si="338"/>
        <v/>
      </c>
      <c r="AY178" t="str">
        <f t="shared" si="339"/>
        <v/>
      </c>
      <c r="AZ178" t="str">
        <f t="shared" si="340"/>
        <v/>
      </c>
      <c r="BA178" t="str">
        <f t="shared" si="341"/>
        <v/>
      </c>
      <c r="BB178" t="str">
        <f t="shared" si="342"/>
        <v/>
      </c>
      <c r="BC178" t="str">
        <f t="shared" si="343"/>
        <v/>
      </c>
      <c r="BD178" t="str">
        <f t="shared" si="344"/>
        <v/>
      </c>
      <c r="BE178" t="str">
        <f t="shared" si="345"/>
        <v/>
      </c>
      <c r="BF178" t="str">
        <f t="shared" si="346"/>
        <v/>
      </c>
      <c r="BG178" t="str">
        <f t="shared" si="347"/>
        <v/>
      </c>
      <c r="BH178" t="str">
        <f t="shared" si="348"/>
        <v/>
      </c>
      <c r="BI178" t="str">
        <f t="shared" si="349"/>
        <v/>
      </c>
      <c r="BJ178" t="str">
        <f t="shared" si="350"/>
        <v/>
      </c>
      <c r="BK178" t="str">
        <f t="shared" si="351"/>
        <v/>
      </c>
      <c r="BL178" t="str">
        <f t="shared" si="352"/>
        <v/>
      </c>
      <c r="BM178" t="str">
        <f t="shared" si="353"/>
        <v/>
      </c>
      <c r="BN178" t="str">
        <f t="shared" si="354"/>
        <v/>
      </c>
      <c r="BO178" t="str">
        <f t="shared" si="355"/>
        <v/>
      </c>
      <c r="BP178" t="str">
        <f t="shared" si="356"/>
        <v/>
      </c>
      <c r="BQ178" t="str">
        <f t="shared" si="357"/>
        <v/>
      </c>
      <c r="BR178" t="str">
        <f t="shared" si="358"/>
        <v/>
      </c>
      <c r="BS178" t="str">
        <f t="shared" si="359"/>
        <v/>
      </c>
      <c r="BT178" t="str">
        <f t="shared" si="360"/>
        <v/>
      </c>
      <c r="BU178" t="str">
        <f t="shared" si="361"/>
        <v/>
      </c>
      <c r="BV178" t="str">
        <f t="shared" si="362"/>
        <v/>
      </c>
      <c r="BW178" t="str">
        <f t="shared" si="363"/>
        <v/>
      </c>
      <c r="BX178" t="str">
        <f t="shared" si="364"/>
        <v/>
      </c>
      <c r="BY178" t="str">
        <f t="shared" si="365"/>
        <v/>
      </c>
      <c r="BZ178" t="str">
        <f t="shared" si="366"/>
        <v/>
      </c>
      <c r="CA178" t="str">
        <f t="shared" si="367"/>
        <v/>
      </c>
      <c r="CB178" t="str">
        <f t="shared" si="368"/>
        <v/>
      </c>
      <c r="CC178" t="str">
        <f t="shared" si="369"/>
        <v/>
      </c>
      <c r="CD178" t="str">
        <f t="shared" si="370"/>
        <v/>
      </c>
      <c r="CE178" t="str">
        <f t="shared" si="371"/>
        <v/>
      </c>
      <c r="CF178" t="str">
        <f t="shared" si="372"/>
        <v/>
      </c>
      <c r="CG178" t="str">
        <f t="shared" si="373"/>
        <v/>
      </c>
      <c r="CH178" t="str">
        <f t="shared" si="374"/>
        <v/>
      </c>
      <c r="CI178" t="str">
        <f t="shared" si="375"/>
        <v/>
      </c>
      <c r="CJ178" t="str">
        <f t="shared" si="376"/>
        <v/>
      </c>
      <c r="CK178" t="str">
        <f t="shared" si="377"/>
        <v/>
      </c>
      <c r="CL178" t="str">
        <f t="shared" si="378"/>
        <v/>
      </c>
      <c r="CM178" t="str">
        <f t="shared" si="379"/>
        <v/>
      </c>
      <c r="CN178" t="str">
        <f t="shared" si="380"/>
        <v/>
      </c>
      <c r="CO178" t="str">
        <f t="shared" si="381"/>
        <v/>
      </c>
      <c r="CP178" t="str">
        <f t="shared" si="382"/>
        <v/>
      </c>
      <c r="CQ178" t="str">
        <f t="shared" si="383"/>
        <v/>
      </c>
      <c r="CR178" t="str">
        <f t="shared" si="384"/>
        <v/>
      </c>
      <c r="CS178" t="str">
        <f t="shared" si="385"/>
        <v/>
      </c>
      <c r="CT178" t="str">
        <f t="shared" si="386"/>
        <v/>
      </c>
      <c r="CU178" t="str">
        <f t="shared" si="387"/>
        <v/>
      </c>
      <c r="CV178" t="str">
        <f t="shared" si="388"/>
        <v/>
      </c>
      <c r="CW178" t="str">
        <f t="shared" si="389"/>
        <v/>
      </c>
      <c r="CX178" t="str">
        <f t="shared" si="390"/>
        <v/>
      </c>
      <c r="CY178" t="str">
        <f t="shared" si="391"/>
        <v/>
      </c>
      <c r="CZ178" t="str">
        <f t="shared" si="392"/>
        <v/>
      </c>
      <c r="DA178" t="str">
        <f t="shared" si="393"/>
        <v/>
      </c>
      <c r="DB178" t="str">
        <f t="shared" si="394"/>
        <v/>
      </c>
      <c r="DC178" t="str">
        <f t="shared" si="395"/>
        <v/>
      </c>
      <c r="DD178" t="str">
        <f t="shared" si="396"/>
        <v/>
      </c>
      <c r="DE178" t="str">
        <f t="shared" si="397"/>
        <v/>
      </c>
      <c r="DF178" t="str">
        <f t="shared" si="398"/>
        <v/>
      </c>
      <c r="DG178" t="str">
        <f t="shared" si="399"/>
        <v/>
      </c>
      <c r="DH178" t="str">
        <f t="shared" si="400"/>
        <v/>
      </c>
      <c r="DI178" t="str">
        <f t="shared" si="401"/>
        <v/>
      </c>
      <c r="DJ178" t="str">
        <f t="shared" si="402"/>
        <v/>
      </c>
      <c r="DK178" t="str">
        <f t="shared" si="403"/>
        <v/>
      </c>
      <c r="DL178" t="str">
        <f t="shared" si="404"/>
        <v/>
      </c>
      <c r="DM178" t="str">
        <f t="shared" si="405"/>
        <v/>
      </c>
      <c r="DN178" t="b">
        <f t="shared" si="406"/>
        <v>1</v>
      </c>
      <c r="DO178" t="b">
        <f t="shared" si="407"/>
        <v>1</v>
      </c>
      <c r="DP178" t="b">
        <f t="shared" si="408"/>
        <v>1</v>
      </c>
      <c r="DQ178">
        <f t="shared" si="409"/>
        <v>2.5000000000000001E-5</v>
      </c>
      <c r="DR178" t="str">
        <f t="shared" si="410"/>
        <v/>
      </c>
      <c r="DS178" t="str">
        <f t="shared" si="411"/>
        <v/>
      </c>
      <c r="DT178" t="str">
        <f t="shared" si="412"/>
        <v/>
      </c>
      <c r="DU178" t="str">
        <f t="shared" si="413"/>
        <v/>
      </c>
      <c r="DV178" t="b">
        <f t="shared" si="414"/>
        <v>1</v>
      </c>
      <c r="DW178" t="b">
        <f t="shared" si="415"/>
        <v>0</v>
      </c>
      <c r="DX178" t="b">
        <f t="shared" si="416"/>
        <v>1</v>
      </c>
      <c r="DY178">
        <f t="shared" si="417"/>
        <v>1</v>
      </c>
      <c r="EA178" t="str">
        <f t="shared" si="418"/>
        <v/>
      </c>
      <c r="EB178" t="str">
        <f t="shared" si="419"/>
        <v/>
      </c>
      <c r="EC178" t="str">
        <f t="shared" si="420"/>
        <v/>
      </c>
      <c r="ED178" t="str">
        <f t="shared" si="421"/>
        <v/>
      </c>
      <c r="EE178" t="str">
        <f t="shared" si="422"/>
        <v/>
      </c>
      <c r="EF178" t="str">
        <f t="shared" si="423"/>
        <v/>
      </c>
      <c r="EG178" t="str">
        <f t="shared" si="424"/>
        <v/>
      </c>
      <c r="EH178" t="str">
        <f t="shared" si="425"/>
        <v/>
      </c>
      <c r="EI178" t="str">
        <f t="shared" si="426"/>
        <v/>
      </c>
      <c r="EJ178" t="str">
        <f t="shared" si="427"/>
        <v/>
      </c>
      <c r="EK178" t="str">
        <f t="shared" si="428"/>
        <v/>
      </c>
      <c r="EL178" t="str">
        <f t="shared" si="429"/>
        <v/>
      </c>
      <c r="EM178" t="str">
        <f t="shared" si="430"/>
        <v/>
      </c>
      <c r="EN178" t="str">
        <f t="shared" si="431"/>
        <v/>
      </c>
      <c r="EO178" t="str">
        <f t="shared" si="432"/>
        <v/>
      </c>
      <c r="EP178" t="str">
        <f t="shared" si="433"/>
        <v/>
      </c>
      <c r="ER178" t="str">
        <f t="shared" si="434"/>
        <v>25A-001.07.15.09.02.A.02VGM - Effect 3</v>
      </c>
      <c r="ES178" t="s">
        <v>10769</v>
      </c>
      <c r="ET178" t="b">
        <v>1</v>
      </c>
      <c r="EU178" t="s">
        <v>79</v>
      </c>
      <c r="EV178" t="b">
        <v>0</v>
      </c>
      <c r="EW178" t="b">
        <v>0</v>
      </c>
      <c r="EX178">
        <v>0.1</v>
      </c>
      <c r="EZ178">
        <v>50</v>
      </c>
      <c r="FA178">
        <v>0</v>
      </c>
      <c r="FC178">
        <v>85</v>
      </c>
      <c r="FD178">
        <v>1</v>
      </c>
      <c r="FF178">
        <v>0</v>
      </c>
      <c r="FG178">
        <v>0</v>
      </c>
      <c r="FI178">
        <v>0</v>
      </c>
      <c r="FJ178">
        <v>0</v>
      </c>
      <c r="FL178">
        <v>0.99839999999999995</v>
      </c>
      <c r="FM178">
        <v>0.14299999999999999</v>
      </c>
      <c r="FO178" t="s">
        <v>8886</v>
      </c>
    </row>
    <row r="179" spans="1:171" x14ac:dyDescent="0.25">
      <c r="A179" t="s">
        <v>7014</v>
      </c>
      <c r="B179" t="str">
        <f t="shared" si="290"/>
        <v/>
      </c>
      <c r="C179" t="str">
        <f t="shared" si="291"/>
        <v/>
      </c>
      <c r="D179" t="str">
        <f t="shared" si="292"/>
        <v/>
      </c>
      <c r="E179" t="str">
        <f t="shared" si="293"/>
        <v/>
      </c>
      <c r="F179" t="str">
        <f t="shared" si="294"/>
        <v/>
      </c>
      <c r="G179" t="str">
        <f t="shared" si="295"/>
        <v/>
      </c>
      <c r="H179" t="str">
        <f t="shared" si="296"/>
        <v/>
      </c>
      <c r="I179" t="str">
        <f t="shared" si="297"/>
        <v/>
      </c>
      <c r="J179" t="str">
        <f t="shared" si="298"/>
        <v/>
      </c>
      <c r="K179" t="str">
        <f t="shared" si="299"/>
        <v/>
      </c>
      <c r="L179" t="str">
        <f t="shared" si="300"/>
        <v/>
      </c>
      <c r="M179" t="str">
        <f t="shared" si="301"/>
        <v/>
      </c>
      <c r="N179" t="str">
        <f t="shared" si="302"/>
        <v/>
      </c>
      <c r="O179" t="str">
        <f t="shared" si="303"/>
        <v/>
      </c>
      <c r="P179" t="str">
        <f t="shared" si="304"/>
        <v/>
      </c>
      <c r="Q179" t="str">
        <f t="shared" si="305"/>
        <v/>
      </c>
      <c r="R179" t="str">
        <f t="shared" si="306"/>
        <v/>
      </c>
      <c r="S179" t="str">
        <f t="shared" si="307"/>
        <v/>
      </c>
      <c r="T179" t="str">
        <f t="shared" si="308"/>
        <v/>
      </c>
      <c r="U179" t="str">
        <f t="shared" si="309"/>
        <v/>
      </c>
      <c r="V179" t="str">
        <f t="shared" si="310"/>
        <v/>
      </c>
      <c r="W179" t="str">
        <f t="shared" si="311"/>
        <v/>
      </c>
      <c r="X179" t="str">
        <f t="shared" si="312"/>
        <v/>
      </c>
      <c r="Y179" t="str">
        <f t="shared" si="313"/>
        <v/>
      </c>
      <c r="Z179" t="str">
        <f t="shared" si="314"/>
        <v/>
      </c>
      <c r="AA179" t="str">
        <f t="shared" si="315"/>
        <v/>
      </c>
      <c r="AB179" t="str">
        <f t="shared" si="316"/>
        <v/>
      </c>
      <c r="AC179" t="str">
        <f t="shared" si="317"/>
        <v/>
      </c>
      <c r="AD179" t="str">
        <f t="shared" si="318"/>
        <v/>
      </c>
      <c r="AE179" t="str">
        <f t="shared" si="319"/>
        <v/>
      </c>
      <c r="AF179" t="str">
        <f t="shared" si="320"/>
        <v/>
      </c>
      <c r="AG179" t="str">
        <f t="shared" si="321"/>
        <v/>
      </c>
      <c r="AH179" t="str">
        <f t="shared" si="322"/>
        <v/>
      </c>
      <c r="AI179" t="str">
        <f t="shared" si="323"/>
        <v/>
      </c>
      <c r="AJ179" t="str">
        <f t="shared" si="324"/>
        <v/>
      </c>
      <c r="AK179" t="str">
        <f t="shared" si="325"/>
        <v/>
      </c>
      <c r="AL179" t="str">
        <f t="shared" si="326"/>
        <v/>
      </c>
      <c r="AM179" t="str">
        <f t="shared" si="327"/>
        <v/>
      </c>
      <c r="AN179" t="str">
        <f t="shared" si="328"/>
        <v/>
      </c>
      <c r="AO179" t="str">
        <f t="shared" si="329"/>
        <v/>
      </c>
      <c r="AP179" t="str">
        <f t="shared" si="330"/>
        <v/>
      </c>
      <c r="AQ179" t="str">
        <f t="shared" si="331"/>
        <v/>
      </c>
      <c r="AR179" t="str">
        <f t="shared" si="332"/>
        <v/>
      </c>
      <c r="AS179" t="str">
        <f t="shared" si="333"/>
        <v/>
      </c>
      <c r="AT179" t="str">
        <f t="shared" si="334"/>
        <v/>
      </c>
      <c r="AU179" t="str">
        <f t="shared" si="335"/>
        <v/>
      </c>
      <c r="AV179" t="str">
        <f t="shared" si="336"/>
        <v/>
      </c>
      <c r="AW179" t="str">
        <f t="shared" si="337"/>
        <v/>
      </c>
      <c r="AX179" t="str">
        <f t="shared" si="338"/>
        <v/>
      </c>
      <c r="AY179" t="str">
        <f t="shared" si="339"/>
        <v/>
      </c>
      <c r="AZ179" t="str">
        <f t="shared" si="340"/>
        <v/>
      </c>
      <c r="BA179" t="str">
        <f t="shared" si="341"/>
        <v/>
      </c>
      <c r="BB179" t="str">
        <f t="shared" si="342"/>
        <v/>
      </c>
      <c r="BC179" t="str">
        <f t="shared" si="343"/>
        <v/>
      </c>
      <c r="BD179" t="str">
        <f t="shared" si="344"/>
        <v/>
      </c>
      <c r="BE179" t="str">
        <f t="shared" si="345"/>
        <v/>
      </c>
      <c r="BF179" t="str">
        <f t="shared" si="346"/>
        <v/>
      </c>
      <c r="BG179" t="str">
        <f t="shared" si="347"/>
        <v/>
      </c>
      <c r="BH179" t="str">
        <f t="shared" si="348"/>
        <v/>
      </c>
      <c r="BI179" t="str">
        <f t="shared" si="349"/>
        <v/>
      </c>
      <c r="BJ179" t="str">
        <f t="shared" si="350"/>
        <v/>
      </c>
      <c r="BK179" t="str">
        <f t="shared" si="351"/>
        <v/>
      </c>
      <c r="BL179" t="str">
        <f t="shared" si="352"/>
        <v/>
      </c>
      <c r="BM179" t="str">
        <f t="shared" si="353"/>
        <v/>
      </c>
      <c r="BN179" t="str">
        <f t="shared" si="354"/>
        <v/>
      </c>
      <c r="BO179" t="str">
        <f t="shared" si="355"/>
        <v/>
      </c>
      <c r="BP179" t="str">
        <f t="shared" si="356"/>
        <v/>
      </c>
      <c r="BQ179" t="str">
        <f t="shared" si="357"/>
        <v/>
      </c>
      <c r="BR179" t="str">
        <f t="shared" si="358"/>
        <v/>
      </c>
      <c r="BS179" t="str">
        <f t="shared" si="359"/>
        <v/>
      </c>
      <c r="BT179" t="str">
        <f t="shared" si="360"/>
        <v/>
      </c>
      <c r="BU179" t="str">
        <f t="shared" si="361"/>
        <v/>
      </c>
      <c r="BV179" t="str">
        <f t="shared" si="362"/>
        <v/>
      </c>
      <c r="BW179" t="str">
        <f t="shared" si="363"/>
        <v/>
      </c>
      <c r="BX179" t="str">
        <f t="shared" si="364"/>
        <v/>
      </c>
      <c r="BY179" t="str">
        <f t="shared" si="365"/>
        <v/>
      </c>
      <c r="BZ179" t="str">
        <f t="shared" si="366"/>
        <v/>
      </c>
      <c r="CA179" t="str">
        <f t="shared" si="367"/>
        <v/>
      </c>
      <c r="CB179" t="str">
        <f t="shared" si="368"/>
        <v/>
      </c>
      <c r="CC179" t="str">
        <f t="shared" si="369"/>
        <v/>
      </c>
      <c r="CD179" t="str">
        <f t="shared" si="370"/>
        <v/>
      </c>
      <c r="CE179" t="str">
        <f t="shared" si="371"/>
        <v/>
      </c>
      <c r="CF179" t="str">
        <f t="shared" si="372"/>
        <v/>
      </c>
      <c r="CG179" t="str">
        <f t="shared" si="373"/>
        <v/>
      </c>
      <c r="CH179" t="str">
        <f t="shared" si="374"/>
        <v/>
      </c>
      <c r="CI179" t="str">
        <f t="shared" si="375"/>
        <v/>
      </c>
      <c r="CJ179" t="str">
        <f t="shared" si="376"/>
        <v/>
      </c>
      <c r="CK179" t="str">
        <f t="shared" si="377"/>
        <v/>
      </c>
      <c r="CL179" t="str">
        <f t="shared" si="378"/>
        <v/>
      </c>
      <c r="CM179" t="str">
        <f t="shared" si="379"/>
        <v/>
      </c>
      <c r="CN179" t="str">
        <f t="shared" si="380"/>
        <v/>
      </c>
      <c r="CO179" t="str">
        <f t="shared" si="381"/>
        <v/>
      </c>
      <c r="CP179" t="str">
        <f t="shared" si="382"/>
        <v/>
      </c>
      <c r="CQ179" t="str">
        <f t="shared" si="383"/>
        <v/>
      </c>
      <c r="CR179" t="str">
        <f t="shared" si="384"/>
        <v/>
      </c>
      <c r="CS179" t="str">
        <f t="shared" si="385"/>
        <v/>
      </c>
      <c r="CT179" t="str">
        <f t="shared" si="386"/>
        <v/>
      </c>
      <c r="CU179" t="str">
        <f t="shared" si="387"/>
        <v/>
      </c>
      <c r="CV179" t="str">
        <f t="shared" si="388"/>
        <v/>
      </c>
      <c r="CW179" t="str">
        <f t="shared" si="389"/>
        <v/>
      </c>
      <c r="CX179" t="str">
        <f t="shared" si="390"/>
        <v/>
      </c>
      <c r="CY179" t="str">
        <f t="shared" si="391"/>
        <v/>
      </c>
      <c r="CZ179" t="str">
        <f t="shared" si="392"/>
        <v/>
      </c>
      <c r="DA179" t="str">
        <f t="shared" si="393"/>
        <v/>
      </c>
      <c r="DB179" t="str">
        <f t="shared" si="394"/>
        <v/>
      </c>
      <c r="DC179" t="str">
        <f t="shared" si="395"/>
        <v/>
      </c>
      <c r="DD179" t="str">
        <f t="shared" si="396"/>
        <v/>
      </c>
      <c r="DE179" t="str">
        <f t="shared" si="397"/>
        <v/>
      </c>
      <c r="DF179" t="b">
        <f t="shared" si="398"/>
        <v>1</v>
      </c>
      <c r="DG179" t="b">
        <f t="shared" si="399"/>
        <v>0</v>
      </c>
      <c r="DH179" t="b">
        <f t="shared" si="400"/>
        <v>1</v>
      </c>
      <c r="DI179">
        <f t="shared" si="401"/>
        <v>0.01</v>
      </c>
      <c r="DJ179" t="str">
        <f t="shared" si="402"/>
        <v/>
      </c>
      <c r="DK179" t="str">
        <f t="shared" si="403"/>
        <v/>
      </c>
      <c r="DL179" t="str">
        <f t="shared" si="404"/>
        <v/>
      </c>
      <c r="DM179" t="str">
        <f t="shared" si="405"/>
        <v/>
      </c>
      <c r="DN179" t="str">
        <f t="shared" si="406"/>
        <v/>
      </c>
      <c r="DO179" t="str">
        <f t="shared" si="407"/>
        <v/>
      </c>
      <c r="DP179" t="str">
        <f t="shared" si="408"/>
        <v/>
      </c>
      <c r="DQ179" t="str">
        <f t="shared" si="409"/>
        <v/>
      </c>
      <c r="DR179" t="str">
        <f t="shared" si="410"/>
        <v/>
      </c>
      <c r="DS179" t="str">
        <f t="shared" si="411"/>
        <v/>
      </c>
      <c r="DT179" t="str">
        <f t="shared" si="412"/>
        <v/>
      </c>
      <c r="DU179" t="str">
        <f t="shared" si="413"/>
        <v/>
      </c>
      <c r="DV179" t="b">
        <f t="shared" si="414"/>
        <v>1</v>
      </c>
      <c r="DW179" t="b">
        <f t="shared" si="415"/>
        <v>0</v>
      </c>
      <c r="DX179" t="b">
        <f t="shared" si="416"/>
        <v>1</v>
      </c>
      <c r="DY179">
        <f t="shared" si="417"/>
        <v>1</v>
      </c>
      <c r="EA179" t="str">
        <f t="shared" si="418"/>
        <v/>
      </c>
      <c r="EB179" t="str">
        <f t="shared" si="419"/>
        <v/>
      </c>
      <c r="EC179" t="str">
        <f t="shared" si="420"/>
        <v/>
      </c>
      <c r="ED179" t="str">
        <f t="shared" si="421"/>
        <v/>
      </c>
      <c r="EE179" t="str">
        <f t="shared" si="422"/>
        <v/>
      </c>
      <c r="EF179" t="str">
        <f t="shared" si="423"/>
        <v/>
      </c>
      <c r="EG179" t="str">
        <f t="shared" si="424"/>
        <v/>
      </c>
      <c r="EH179" t="str">
        <f t="shared" si="425"/>
        <v/>
      </c>
      <c r="EI179" t="str">
        <f t="shared" si="426"/>
        <v/>
      </c>
      <c r="EJ179" t="str">
        <f t="shared" si="427"/>
        <v/>
      </c>
      <c r="EK179" t="str">
        <f t="shared" si="428"/>
        <v/>
      </c>
      <c r="EL179" t="str">
        <f t="shared" si="429"/>
        <v/>
      </c>
      <c r="EM179" t="str">
        <f t="shared" si="430"/>
        <v/>
      </c>
      <c r="EN179" t="str">
        <f t="shared" si="431"/>
        <v/>
      </c>
      <c r="EO179" t="str">
        <f t="shared" si="432"/>
        <v/>
      </c>
      <c r="EP179" t="str">
        <f t="shared" si="433"/>
        <v/>
      </c>
      <c r="ER179" t="str">
        <f t="shared" si="434"/>
        <v>25A-001.07.15.09.02.A.02Spuien 81-100% functieverlies</v>
      </c>
      <c r="ES179" t="s">
        <v>10769</v>
      </c>
      <c r="ET179" t="b">
        <v>1</v>
      </c>
      <c r="EU179" t="s">
        <v>88</v>
      </c>
      <c r="EV179" t="b">
        <v>0</v>
      </c>
      <c r="EW179" t="b">
        <v>1</v>
      </c>
      <c r="EX179">
        <v>0.1</v>
      </c>
      <c r="EZ179">
        <v>0</v>
      </c>
      <c r="FA179">
        <v>0</v>
      </c>
      <c r="FC179">
        <v>75</v>
      </c>
      <c r="FD179">
        <v>4</v>
      </c>
      <c r="FF179">
        <v>0</v>
      </c>
      <c r="FG179">
        <v>0</v>
      </c>
      <c r="FI179">
        <v>0</v>
      </c>
      <c r="FJ179">
        <v>0</v>
      </c>
      <c r="FL179">
        <v>3.0163000000000002</v>
      </c>
      <c r="FM179">
        <v>0.27710000000000001</v>
      </c>
      <c r="FO179" t="s">
        <v>8879</v>
      </c>
    </row>
    <row r="180" spans="1:171" x14ac:dyDescent="0.25">
      <c r="A180" t="s">
        <v>10830</v>
      </c>
      <c r="B180" t="str">
        <f t="shared" si="290"/>
        <v/>
      </c>
      <c r="C180" t="str">
        <f t="shared" si="291"/>
        <v/>
      </c>
      <c r="D180" t="str">
        <f t="shared" si="292"/>
        <v/>
      </c>
      <c r="E180" t="str">
        <f t="shared" si="293"/>
        <v/>
      </c>
      <c r="F180" t="str">
        <f t="shared" si="294"/>
        <v/>
      </c>
      <c r="G180" t="str">
        <f t="shared" si="295"/>
        <v/>
      </c>
      <c r="H180" t="str">
        <f t="shared" si="296"/>
        <v/>
      </c>
      <c r="I180" t="str">
        <f t="shared" si="297"/>
        <v/>
      </c>
      <c r="J180" t="str">
        <f t="shared" si="298"/>
        <v/>
      </c>
      <c r="K180" t="str">
        <f t="shared" si="299"/>
        <v/>
      </c>
      <c r="L180" t="str">
        <f t="shared" si="300"/>
        <v/>
      </c>
      <c r="M180" t="str">
        <f t="shared" si="301"/>
        <v/>
      </c>
      <c r="N180" t="str">
        <f t="shared" si="302"/>
        <v/>
      </c>
      <c r="O180" t="str">
        <f t="shared" si="303"/>
        <v/>
      </c>
      <c r="P180" t="str">
        <f t="shared" si="304"/>
        <v/>
      </c>
      <c r="Q180" t="str">
        <f t="shared" si="305"/>
        <v/>
      </c>
      <c r="R180" t="str">
        <f t="shared" si="306"/>
        <v/>
      </c>
      <c r="S180" t="str">
        <f t="shared" si="307"/>
        <v/>
      </c>
      <c r="T180" t="str">
        <f t="shared" si="308"/>
        <v/>
      </c>
      <c r="U180" t="str">
        <f t="shared" si="309"/>
        <v/>
      </c>
      <c r="V180" t="str">
        <f t="shared" si="310"/>
        <v/>
      </c>
      <c r="W180" t="str">
        <f t="shared" si="311"/>
        <v/>
      </c>
      <c r="X180" t="str">
        <f t="shared" si="312"/>
        <v/>
      </c>
      <c r="Y180" t="str">
        <f t="shared" si="313"/>
        <v/>
      </c>
      <c r="Z180" t="str">
        <f t="shared" si="314"/>
        <v/>
      </c>
      <c r="AA180" t="str">
        <f t="shared" si="315"/>
        <v/>
      </c>
      <c r="AB180" t="str">
        <f t="shared" si="316"/>
        <v/>
      </c>
      <c r="AC180" t="str">
        <f t="shared" si="317"/>
        <v/>
      </c>
      <c r="AD180" t="str">
        <f t="shared" si="318"/>
        <v/>
      </c>
      <c r="AE180" t="str">
        <f t="shared" si="319"/>
        <v/>
      </c>
      <c r="AF180" t="str">
        <f t="shared" si="320"/>
        <v/>
      </c>
      <c r="AG180" t="str">
        <f t="shared" si="321"/>
        <v/>
      </c>
      <c r="AH180" t="str">
        <f t="shared" si="322"/>
        <v/>
      </c>
      <c r="AI180" t="str">
        <f t="shared" si="323"/>
        <v/>
      </c>
      <c r="AJ180" t="str">
        <f t="shared" si="324"/>
        <v/>
      </c>
      <c r="AK180" t="str">
        <f t="shared" si="325"/>
        <v/>
      </c>
      <c r="AL180" t="str">
        <f t="shared" si="326"/>
        <v/>
      </c>
      <c r="AM180" t="str">
        <f t="shared" si="327"/>
        <v/>
      </c>
      <c r="AN180" t="str">
        <f t="shared" si="328"/>
        <v/>
      </c>
      <c r="AO180" t="str">
        <f t="shared" si="329"/>
        <v/>
      </c>
      <c r="AP180" t="str">
        <f t="shared" si="330"/>
        <v/>
      </c>
      <c r="AQ180" t="str">
        <f t="shared" si="331"/>
        <v/>
      </c>
      <c r="AR180" t="str">
        <f t="shared" si="332"/>
        <v/>
      </c>
      <c r="AS180" t="str">
        <f t="shared" si="333"/>
        <v/>
      </c>
      <c r="AT180" t="str">
        <f t="shared" si="334"/>
        <v/>
      </c>
      <c r="AU180" t="str">
        <f t="shared" si="335"/>
        <v/>
      </c>
      <c r="AV180" t="str">
        <f t="shared" si="336"/>
        <v/>
      </c>
      <c r="AW180" t="str">
        <f t="shared" si="337"/>
        <v/>
      </c>
      <c r="AX180" t="str">
        <f t="shared" si="338"/>
        <v/>
      </c>
      <c r="AY180" t="str">
        <f t="shared" si="339"/>
        <v/>
      </c>
      <c r="AZ180" t="str">
        <f t="shared" si="340"/>
        <v/>
      </c>
      <c r="BA180" t="str">
        <f t="shared" si="341"/>
        <v/>
      </c>
      <c r="BB180" t="str">
        <f t="shared" si="342"/>
        <v/>
      </c>
      <c r="BC180" t="str">
        <f t="shared" si="343"/>
        <v/>
      </c>
      <c r="BD180" t="str">
        <f t="shared" si="344"/>
        <v/>
      </c>
      <c r="BE180" t="str">
        <f t="shared" si="345"/>
        <v/>
      </c>
      <c r="BF180" t="str">
        <f t="shared" si="346"/>
        <v/>
      </c>
      <c r="BG180" t="str">
        <f t="shared" si="347"/>
        <v/>
      </c>
      <c r="BH180" t="str">
        <f t="shared" si="348"/>
        <v/>
      </c>
      <c r="BI180" t="str">
        <f t="shared" si="349"/>
        <v/>
      </c>
      <c r="BJ180" t="str">
        <f t="shared" si="350"/>
        <v/>
      </c>
      <c r="BK180" t="str">
        <f t="shared" si="351"/>
        <v/>
      </c>
      <c r="BL180" t="str">
        <f t="shared" si="352"/>
        <v/>
      </c>
      <c r="BM180" t="str">
        <f t="shared" si="353"/>
        <v/>
      </c>
      <c r="BN180" t="str">
        <f t="shared" si="354"/>
        <v/>
      </c>
      <c r="BO180" t="str">
        <f t="shared" si="355"/>
        <v/>
      </c>
      <c r="BP180" t="str">
        <f t="shared" si="356"/>
        <v/>
      </c>
      <c r="BQ180" t="str">
        <f t="shared" si="357"/>
        <v/>
      </c>
      <c r="BR180" t="str">
        <f t="shared" si="358"/>
        <v/>
      </c>
      <c r="BS180" t="str">
        <f t="shared" si="359"/>
        <v/>
      </c>
      <c r="BT180" t="str">
        <f t="shared" si="360"/>
        <v/>
      </c>
      <c r="BU180" t="str">
        <f t="shared" si="361"/>
        <v/>
      </c>
      <c r="BV180" t="str">
        <f t="shared" si="362"/>
        <v/>
      </c>
      <c r="BW180" t="str">
        <f t="shared" si="363"/>
        <v/>
      </c>
      <c r="BX180" t="str">
        <f t="shared" si="364"/>
        <v/>
      </c>
      <c r="BY180" t="str">
        <f t="shared" si="365"/>
        <v/>
      </c>
      <c r="BZ180" t="str">
        <f t="shared" si="366"/>
        <v/>
      </c>
      <c r="CA180" t="str">
        <f t="shared" si="367"/>
        <v/>
      </c>
      <c r="CB180" t="str">
        <f t="shared" si="368"/>
        <v/>
      </c>
      <c r="CC180" t="str">
        <f t="shared" si="369"/>
        <v/>
      </c>
      <c r="CD180" t="str">
        <f t="shared" si="370"/>
        <v/>
      </c>
      <c r="CE180" t="str">
        <f t="shared" si="371"/>
        <v/>
      </c>
      <c r="CF180" t="str">
        <f t="shared" si="372"/>
        <v/>
      </c>
      <c r="CG180" t="str">
        <f t="shared" si="373"/>
        <v/>
      </c>
      <c r="CH180" t="str">
        <f t="shared" si="374"/>
        <v/>
      </c>
      <c r="CI180" t="str">
        <f t="shared" si="375"/>
        <v/>
      </c>
      <c r="CJ180" t="str">
        <f t="shared" si="376"/>
        <v/>
      </c>
      <c r="CK180" t="str">
        <f t="shared" si="377"/>
        <v/>
      </c>
      <c r="CL180" t="str">
        <f t="shared" si="378"/>
        <v/>
      </c>
      <c r="CM180" t="str">
        <f t="shared" si="379"/>
        <v/>
      </c>
      <c r="CN180" t="str">
        <f t="shared" si="380"/>
        <v/>
      </c>
      <c r="CO180" t="str">
        <f t="shared" si="381"/>
        <v/>
      </c>
      <c r="CP180" t="str">
        <f t="shared" si="382"/>
        <v/>
      </c>
      <c r="CQ180" t="str">
        <f t="shared" si="383"/>
        <v/>
      </c>
      <c r="CR180" t="str">
        <f t="shared" si="384"/>
        <v/>
      </c>
      <c r="CS180" t="str">
        <f t="shared" si="385"/>
        <v/>
      </c>
      <c r="CT180" t="str">
        <f t="shared" si="386"/>
        <v/>
      </c>
      <c r="CU180" t="str">
        <f t="shared" si="387"/>
        <v/>
      </c>
      <c r="CV180" t="str">
        <f t="shared" si="388"/>
        <v/>
      </c>
      <c r="CW180" t="str">
        <f t="shared" si="389"/>
        <v/>
      </c>
      <c r="CX180" t="str">
        <f t="shared" si="390"/>
        <v/>
      </c>
      <c r="CY180" t="str">
        <f t="shared" si="391"/>
        <v/>
      </c>
      <c r="CZ180" t="str">
        <f t="shared" si="392"/>
        <v/>
      </c>
      <c r="DA180" t="str">
        <f t="shared" si="393"/>
        <v/>
      </c>
      <c r="DB180" t="str">
        <f t="shared" si="394"/>
        <v/>
      </c>
      <c r="DC180" t="str">
        <f t="shared" si="395"/>
        <v/>
      </c>
      <c r="DD180" t="str">
        <f t="shared" si="396"/>
        <v/>
      </c>
      <c r="DE180" t="str">
        <f t="shared" si="397"/>
        <v/>
      </c>
      <c r="DF180" t="str">
        <f t="shared" si="398"/>
        <v/>
      </c>
      <c r="DG180" t="str">
        <f t="shared" si="399"/>
        <v/>
      </c>
      <c r="DH180" t="str">
        <f t="shared" si="400"/>
        <v/>
      </c>
      <c r="DI180" t="str">
        <f t="shared" si="401"/>
        <v/>
      </c>
      <c r="DJ180" t="str">
        <f t="shared" si="402"/>
        <v/>
      </c>
      <c r="DK180" t="str">
        <f t="shared" si="403"/>
        <v/>
      </c>
      <c r="DL180" t="str">
        <f t="shared" si="404"/>
        <v/>
      </c>
      <c r="DM180" t="str">
        <f t="shared" si="405"/>
        <v/>
      </c>
      <c r="DN180" t="str">
        <f t="shared" si="406"/>
        <v/>
      </c>
      <c r="DO180" t="str">
        <f t="shared" si="407"/>
        <v/>
      </c>
      <c r="DP180" t="str">
        <f t="shared" si="408"/>
        <v/>
      </c>
      <c r="DQ180" t="str">
        <f t="shared" si="409"/>
        <v/>
      </c>
      <c r="DR180" t="str">
        <f t="shared" si="410"/>
        <v/>
      </c>
      <c r="DS180" t="str">
        <f t="shared" si="411"/>
        <v/>
      </c>
      <c r="DT180" t="str">
        <f t="shared" si="412"/>
        <v/>
      </c>
      <c r="DU180" t="str">
        <f t="shared" si="413"/>
        <v/>
      </c>
      <c r="DV180" t="b">
        <f t="shared" si="414"/>
        <v>1</v>
      </c>
      <c r="DW180" t="b">
        <f t="shared" si="415"/>
        <v>0</v>
      </c>
      <c r="DX180" t="b">
        <f t="shared" si="416"/>
        <v>1</v>
      </c>
      <c r="DY180">
        <f t="shared" si="417"/>
        <v>1</v>
      </c>
      <c r="EA180" t="str">
        <f t="shared" si="418"/>
        <v/>
      </c>
      <c r="EB180" t="str">
        <f t="shared" si="419"/>
        <v/>
      </c>
      <c r="EC180" t="str">
        <f t="shared" si="420"/>
        <v/>
      </c>
      <c r="ED180" t="str">
        <f t="shared" si="421"/>
        <v/>
      </c>
      <c r="EE180" t="str">
        <f t="shared" si="422"/>
        <v/>
      </c>
      <c r="EF180" t="str">
        <f t="shared" si="423"/>
        <v/>
      </c>
      <c r="EG180" t="str">
        <f t="shared" si="424"/>
        <v/>
      </c>
      <c r="EH180" t="str">
        <f t="shared" si="425"/>
        <v/>
      </c>
      <c r="EI180" t="str">
        <f t="shared" si="426"/>
        <v/>
      </c>
      <c r="EJ180" t="str">
        <f t="shared" si="427"/>
        <v/>
      </c>
      <c r="EK180" t="str">
        <f t="shared" si="428"/>
        <v/>
      </c>
      <c r="EL180" t="str">
        <f t="shared" si="429"/>
        <v/>
      </c>
      <c r="EM180" t="str">
        <f t="shared" si="430"/>
        <v/>
      </c>
      <c r="EN180" t="str">
        <f t="shared" si="431"/>
        <v/>
      </c>
      <c r="EO180" t="str">
        <f t="shared" si="432"/>
        <v/>
      </c>
      <c r="EP180" t="str">
        <f t="shared" si="433"/>
        <v/>
      </c>
      <c r="ER180" t="str">
        <f t="shared" si="434"/>
        <v>25A-001.07.15.11.01.A.02Keren 81-100% functieverlies</v>
      </c>
      <c r="ES180" t="s">
        <v>10768</v>
      </c>
      <c r="ET180" t="b">
        <v>1</v>
      </c>
      <c r="EU180" t="s">
        <v>85</v>
      </c>
      <c r="EV180" t="b">
        <v>0</v>
      </c>
      <c r="EW180" t="b">
        <v>0</v>
      </c>
      <c r="EX180">
        <v>0.01</v>
      </c>
      <c r="EZ180">
        <v>0</v>
      </c>
      <c r="FA180">
        <v>0</v>
      </c>
      <c r="FC180">
        <v>50</v>
      </c>
      <c r="FD180">
        <v>25</v>
      </c>
      <c r="FF180">
        <v>0</v>
      </c>
      <c r="FG180">
        <v>0</v>
      </c>
      <c r="FI180">
        <v>0</v>
      </c>
      <c r="FJ180">
        <v>200</v>
      </c>
      <c r="FL180">
        <v>19.901299999999999</v>
      </c>
      <c r="FM180">
        <v>2.2612000000000001</v>
      </c>
      <c r="FO180" t="s">
        <v>8874</v>
      </c>
    </row>
    <row r="181" spans="1:171" x14ac:dyDescent="0.25">
      <c r="A181" t="s">
        <v>10831</v>
      </c>
      <c r="B181" t="str">
        <f t="shared" si="290"/>
        <v/>
      </c>
      <c r="C181" t="str">
        <f t="shared" si="291"/>
        <v/>
      </c>
      <c r="D181" t="str">
        <f t="shared" si="292"/>
        <v/>
      </c>
      <c r="E181" t="str">
        <f t="shared" si="293"/>
        <v/>
      </c>
      <c r="F181" t="str">
        <f t="shared" si="294"/>
        <v/>
      </c>
      <c r="G181" t="str">
        <f t="shared" si="295"/>
        <v/>
      </c>
      <c r="H181" t="str">
        <f t="shared" si="296"/>
        <v/>
      </c>
      <c r="I181" t="str">
        <f t="shared" si="297"/>
        <v/>
      </c>
      <c r="J181" t="str">
        <f t="shared" si="298"/>
        <v/>
      </c>
      <c r="K181" t="str">
        <f t="shared" si="299"/>
        <v/>
      </c>
      <c r="L181" t="str">
        <f t="shared" si="300"/>
        <v/>
      </c>
      <c r="M181" t="str">
        <f t="shared" si="301"/>
        <v/>
      </c>
      <c r="N181" t="str">
        <f t="shared" si="302"/>
        <v/>
      </c>
      <c r="O181" t="str">
        <f t="shared" si="303"/>
        <v/>
      </c>
      <c r="P181" t="str">
        <f t="shared" si="304"/>
        <v/>
      </c>
      <c r="Q181" t="str">
        <f t="shared" si="305"/>
        <v/>
      </c>
      <c r="R181" t="str">
        <f t="shared" si="306"/>
        <v/>
      </c>
      <c r="S181" t="str">
        <f t="shared" si="307"/>
        <v/>
      </c>
      <c r="T181" t="str">
        <f t="shared" si="308"/>
        <v/>
      </c>
      <c r="U181" t="str">
        <f t="shared" si="309"/>
        <v/>
      </c>
      <c r="V181" t="str">
        <f t="shared" si="310"/>
        <v/>
      </c>
      <c r="W181" t="str">
        <f t="shared" si="311"/>
        <v/>
      </c>
      <c r="X181" t="str">
        <f t="shared" si="312"/>
        <v/>
      </c>
      <c r="Y181" t="str">
        <f t="shared" si="313"/>
        <v/>
      </c>
      <c r="Z181" t="str">
        <f t="shared" si="314"/>
        <v/>
      </c>
      <c r="AA181" t="str">
        <f t="shared" si="315"/>
        <v/>
      </c>
      <c r="AB181" t="str">
        <f t="shared" si="316"/>
        <v/>
      </c>
      <c r="AC181" t="str">
        <f t="shared" si="317"/>
        <v/>
      </c>
      <c r="AD181" t="str">
        <f t="shared" si="318"/>
        <v/>
      </c>
      <c r="AE181" t="str">
        <f t="shared" si="319"/>
        <v/>
      </c>
      <c r="AF181" t="str">
        <f t="shared" si="320"/>
        <v/>
      </c>
      <c r="AG181" t="str">
        <f t="shared" si="321"/>
        <v/>
      </c>
      <c r="AH181" t="str">
        <f t="shared" si="322"/>
        <v/>
      </c>
      <c r="AI181" t="str">
        <f t="shared" si="323"/>
        <v/>
      </c>
      <c r="AJ181" t="str">
        <f t="shared" si="324"/>
        <v/>
      </c>
      <c r="AK181" t="str">
        <f t="shared" si="325"/>
        <v/>
      </c>
      <c r="AL181" t="str">
        <f t="shared" si="326"/>
        <v/>
      </c>
      <c r="AM181" t="str">
        <f t="shared" si="327"/>
        <v/>
      </c>
      <c r="AN181" t="str">
        <f t="shared" si="328"/>
        <v/>
      </c>
      <c r="AO181" t="str">
        <f t="shared" si="329"/>
        <v/>
      </c>
      <c r="AP181" t="str">
        <f t="shared" si="330"/>
        <v/>
      </c>
      <c r="AQ181" t="str">
        <f t="shared" si="331"/>
        <v/>
      </c>
      <c r="AR181" t="str">
        <f t="shared" si="332"/>
        <v/>
      </c>
      <c r="AS181" t="str">
        <f t="shared" si="333"/>
        <v/>
      </c>
      <c r="AT181" t="str">
        <f t="shared" si="334"/>
        <v/>
      </c>
      <c r="AU181" t="str">
        <f t="shared" si="335"/>
        <v/>
      </c>
      <c r="AV181" t="str">
        <f t="shared" si="336"/>
        <v/>
      </c>
      <c r="AW181" t="str">
        <f t="shared" si="337"/>
        <v/>
      </c>
      <c r="AX181" t="str">
        <f t="shared" si="338"/>
        <v/>
      </c>
      <c r="AY181" t="str">
        <f t="shared" si="339"/>
        <v/>
      </c>
      <c r="AZ181" t="str">
        <f t="shared" si="340"/>
        <v/>
      </c>
      <c r="BA181" t="str">
        <f t="shared" si="341"/>
        <v/>
      </c>
      <c r="BB181" t="str">
        <f t="shared" si="342"/>
        <v/>
      </c>
      <c r="BC181" t="str">
        <f t="shared" si="343"/>
        <v/>
      </c>
      <c r="BD181" t="str">
        <f t="shared" si="344"/>
        <v/>
      </c>
      <c r="BE181" t="str">
        <f t="shared" si="345"/>
        <v/>
      </c>
      <c r="BF181" t="str">
        <f t="shared" si="346"/>
        <v/>
      </c>
      <c r="BG181" t="str">
        <f t="shared" si="347"/>
        <v/>
      </c>
      <c r="BH181" t="str">
        <f t="shared" si="348"/>
        <v/>
      </c>
      <c r="BI181" t="str">
        <f t="shared" si="349"/>
        <v/>
      </c>
      <c r="BJ181" t="str">
        <f t="shared" si="350"/>
        <v/>
      </c>
      <c r="BK181" t="str">
        <f t="shared" si="351"/>
        <v/>
      </c>
      <c r="BL181" t="str">
        <f t="shared" si="352"/>
        <v/>
      </c>
      <c r="BM181" t="str">
        <f t="shared" si="353"/>
        <v/>
      </c>
      <c r="BN181" t="str">
        <f t="shared" si="354"/>
        <v/>
      </c>
      <c r="BO181" t="str">
        <f t="shared" si="355"/>
        <v/>
      </c>
      <c r="BP181" t="str">
        <f t="shared" si="356"/>
        <v/>
      </c>
      <c r="BQ181" t="str">
        <f t="shared" si="357"/>
        <v/>
      </c>
      <c r="BR181" t="str">
        <f t="shared" si="358"/>
        <v/>
      </c>
      <c r="BS181" t="str">
        <f t="shared" si="359"/>
        <v/>
      </c>
      <c r="BT181" t="str">
        <f t="shared" si="360"/>
        <v/>
      </c>
      <c r="BU181" t="str">
        <f t="shared" si="361"/>
        <v/>
      </c>
      <c r="BV181" t="str">
        <f t="shared" si="362"/>
        <v/>
      </c>
      <c r="BW181" t="str">
        <f t="shared" si="363"/>
        <v/>
      </c>
      <c r="BX181" t="str">
        <f t="shared" si="364"/>
        <v/>
      </c>
      <c r="BY181" t="str">
        <f t="shared" si="365"/>
        <v/>
      </c>
      <c r="BZ181" t="str">
        <f t="shared" si="366"/>
        <v/>
      </c>
      <c r="CA181" t="str">
        <f t="shared" si="367"/>
        <v/>
      </c>
      <c r="CB181" t="str">
        <f t="shared" si="368"/>
        <v/>
      </c>
      <c r="CC181" t="str">
        <f t="shared" si="369"/>
        <v/>
      </c>
      <c r="CD181" t="str">
        <f t="shared" si="370"/>
        <v/>
      </c>
      <c r="CE181" t="str">
        <f t="shared" si="371"/>
        <v/>
      </c>
      <c r="CF181" t="str">
        <f t="shared" si="372"/>
        <v/>
      </c>
      <c r="CG181" t="str">
        <f t="shared" si="373"/>
        <v/>
      </c>
      <c r="CH181" t="str">
        <f t="shared" si="374"/>
        <v/>
      </c>
      <c r="CI181" t="str">
        <f t="shared" si="375"/>
        <v/>
      </c>
      <c r="CJ181" t="str">
        <f t="shared" si="376"/>
        <v/>
      </c>
      <c r="CK181" t="str">
        <f t="shared" si="377"/>
        <v/>
      </c>
      <c r="CL181" t="str">
        <f t="shared" si="378"/>
        <v/>
      </c>
      <c r="CM181" t="str">
        <f t="shared" si="379"/>
        <v/>
      </c>
      <c r="CN181" t="str">
        <f t="shared" si="380"/>
        <v/>
      </c>
      <c r="CO181" t="str">
        <f t="shared" si="381"/>
        <v/>
      </c>
      <c r="CP181" t="str">
        <f t="shared" si="382"/>
        <v/>
      </c>
      <c r="CQ181" t="str">
        <f t="shared" si="383"/>
        <v/>
      </c>
      <c r="CR181" t="str">
        <f t="shared" si="384"/>
        <v/>
      </c>
      <c r="CS181" t="str">
        <f t="shared" si="385"/>
        <v/>
      </c>
      <c r="CT181" t="str">
        <f t="shared" si="386"/>
        <v/>
      </c>
      <c r="CU181" t="str">
        <f t="shared" si="387"/>
        <v/>
      </c>
      <c r="CV181" t="str">
        <f t="shared" si="388"/>
        <v/>
      </c>
      <c r="CW181" t="str">
        <f t="shared" si="389"/>
        <v/>
      </c>
      <c r="CX181" t="str">
        <f t="shared" si="390"/>
        <v/>
      </c>
      <c r="CY181" t="str">
        <f t="shared" si="391"/>
        <v/>
      </c>
      <c r="CZ181" t="str">
        <f t="shared" si="392"/>
        <v/>
      </c>
      <c r="DA181" t="str">
        <f t="shared" si="393"/>
        <v/>
      </c>
      <c r="DB181" t="str">
        <f t="shared" si="394"/>
        <v/>
      </c>
      <c r="DC181" t="str">
        <f t="shared" si="395"/>
        <v/>
      </c>
      <c r="DD181" t="str">
        <f t="shared" si="396"/>
        <v/>
      </c>
      <c r="DE181" t="str">
        <f t="shared" si="397"/>
        <v/>
      </c>
      <c r="DF181" t="str">
        <f t="shared" si="398"/>
        <v/>
      </c>
      <c r="DG181" t="str">
        <f t="shared" si="399"/>
        <v/>
      </c>
      <c r="DH181" t="str">
        <f t="shared" si="400"/>
        <v/>
      </c>
      <c r="DI181" t="str">
        <f t="shared" si="401"/>
        <v/>
      </c>
      <c r="DJ181" t="str">
        <f t="shared" si="402"/>
        <v/>
      </c>
      <c r="DK181" t="str">
        <f t="shared" si="403"/>
        <v/>
      </c>
      <c r="DL181" t="str">
        <f t="shared" si="404"/>
        <v/>
      </c>
      <c r="DM181" t="str">
        <f t="shared" si="405"/>
        <v/>
      </c>
      <c r="DN181" t="str">
        <f t="shared" si="406"/>
        <v/>
      </c>
      <c r="DO181" t="str">
        <f t="shared" si="407"/>
        <v/>
      </c>
      <c r="DP181" t="str">
        <f t="shared" si="408"/>
        <v/>
      </c>
      <c r="DQ181" t="str">
        <f t="shared" si="409"/>
        <v/>
      </c>
      <c r="DR181" t="str">
        <f t="shared" si="410"/>
        <v/>
      </c>
      <c r="DS181" t="str">
        <f t="shared" si="411"/>
        <v/>
      </c>
      <c r="DT181" t="str">
        <f t="shared" si="412"/>
        <v/>
      </c>
      <c r="DU181" t="str">
        <f t="shared" si="413"/>
        <v/>
      </c>
      <c r="DV181" t="b">
        <f t="shared" si="414"/>
        <v>1</v>
      </c>
      <c r="DW181" t="b">
        <f t="shared" si="415"/>
        <v>0</v>
      </c>
      <c r="DX181" t="b">
        <f t="shared" si="416"/>
        <v>1</v>
      </c>
      <c r="DY181">
        <f t="shared" si="417"/>
        <v>1</v>
      </c>
      <c r="EA181" t="str">
        <f t="shared" si="418"/>
        <v/>
      </c>
      <c r="EB181" t="str">
        <f t="shared" si="419"/>
        <v/>
      </c>
      <c r="EC181" t="str">
        <f t="shared" si="420"/>
        <v/>
      </c>
      <c r="ED181" t="str">
        <f t="shared" si="421"/>
        <v/>
      </c>
      <c r="EE181" t="str">
        <f t="shared" si="422"/>
        <v/>
      </c>
      <c r="EF181" t="str">
        <f t="shared" si="423"/>
        <v/>
      </c>
      <c r="EG181" t="str">
        <f t="shared" si="424"/>
        <v/>
      </c>
      <c r="EH181" t="str">
        <f t="shared" si="425"/>
        <v/>
      </c>
      <c r="EI181" t="str">
        <f t="shared" si="426"/>
        <v/>
      </c>
      <c r="EJ181" t="str">
        <f t="shared" si="427"/>
        <v/>
      </c>
      <c r="EK181" t="str">
        <f t="shared" si="428"/>
        <v/>
      </c>
      <c r="EL181" t="str">
        <f t="shared" si="429"/>
        <v/>
      </c>
      <c r="EM181" t="str">
        <f t="shared" si="430"/>
        <v/>
      </c>
      <c r="EN181" t="str">
        <f t="shared" si="431"/>
        <v/>
      </c>
      <c r="EO181" t="str">
        <f t="shared" si="432"/>
        <v/>
      </c>
      <c r="EP181" t="str">
        <f t="shared" si="433"/>
        <v/>
      </c>
      <c r="ER181" t="str">
        <f t="shared" si="434"/>
        <v>25A-001.07.15.11.01.A.02VGM - Effect 3</v>
      </c>
      <c r="ES181" t="s">
        <v>10768</v>
      </c>
      <c r="ET181" t="b">
        <v>1</v>
      </c>
      <c r="EU181" t="s">
        <v>79</v>
      </c>
      <c r="EV181" t="b">
        <v>0</v>
      </c>
      <c r="EW181" t="b">
        <v>0</v>
      </c>
      <c r="EX181">
        <v>0.1</v>
      </c>
      <c r="EZ181">
        <v>0</v>
      </c>
      <c r="FA181">
        <v>0</v>
      </c>
      <c r="FC181">
        <v>75</v>
      </c>
      <c r="FD181">
        <v>3</v>
      </c>
      <c r="FF181">
        <v>0</v>
      </c>
      <c r="FG181">
        <v>0</v>
      </c>
      <c r="FI181">
        <v>0</v>
      </c>
      <c r="FJ181">
        <v>0</v>
      </c>
      <c r="FL181">
        <v>2.0287000000000002</v>
      </c>
      <c r="FM181">
        <v>0.27760000000000001</v>
      </c>
      <c r="FO181" t="s">
        <v>8886</v>
      </c>
    </row>
    <row r="182" spans="1:171" x14ac:dyDescent="0.25">
      <c r="A182" t="s">
        <v>10842</v>
      </c>
      <c r="B182" t="str">
        <f t="shared" si="290"/>
        <v/>
      </c>
      <c r="C182" t="str">
        <f t="shared" si="291"/>
        <v/>
      </c>
      <c r="D182" t="str">
        <f t="shared" si="292"/>
        <v/>
      </c>
      <c r="E182" t="str">
        <f t="shared" si="293"/>
        <v/>
      </c>
      <c r="F182" t="str">
        <f t="shared" si="294"/>
        <v/>
      </c>
      <c r="G182" t="str">
        <f t="shared" si="295"/>
        <v/>
      </c>
      <c r="H182" t="str">
        <f t="shared" si="296"/>
        <v/>
      </c>
      <c r="I182" t="str">
        <f t="shared" si="297"/>
        <v/>
      </c>
      <c r="J182" t="str">
        <f t="shared" si="298"/>
        <v/>
      </c>
      <c r="K182" t="str">
        <f t="shared" si="299"/>
        <v/>
      </c>
      <c r="L182" t="str">
        <f t="shared" si="300"/>
        <v/>
      </c>
      <c r="M182" t="str">
        <f t="shared" si="301"/>
        <v/>
      </c>
      <c r="N182" t="str">
        <f t="shared" si="302"/>
        <v/>
      </c>
      <c r="O182" t="str">
        <f t="shared" si="303"/>
        <v/>
      </c>
      <c r="P182" t="str">
        <f t="shared" si="304"/>
        <v/>
      </c>
      <c r="Q182" t="str">
        <f t="shared" si="305"/>
        <v/>
      </c>
      <c r="R182" t="str">
        <f t="shared" si="306"/>
        <v/>
      </c>
      <c r="S182" t="str">
        <f t="shared" si="307"/>
        <v/>
      </c>
      <c r="T182" t="str">
        <f t="shared" si="308"/>
        <v/>
      </c>
      <c r="U182" t="str">
        <f t="shared" si="309"/>
        <v/>
      </c>
      <c r="V182" t="str">
        <f t="shared" si="310"/>
        <v/>
      </c>
      <c r="W182" t="str">
        <f t="shared" si="311"/>
        <v/>
      </c>
      <c r="X182" t="str">
        <f t="shared" si="312"/>
        <v/>
      </c>
      <c r="Y182" t="str">
        <f t="shared" si="313"/>
        <v/>
      </c>
      <c r="Z182" t="str">
        <f t="shared" si="314"/>
        <v/>
      </c>
      <c r="AA182" t="str">
        <f t="shared" si="315"/>
        <v/>
      </c>
      <c r="AB182" t="str">
        <f t="shared" si="316"/>
        <v/>
      </c>
      <c r="AC182" t="str">
        <f t="shared" si="317"/>
        <v/>
      </c>
      <c r="AD182" t="str">
        <f t="shared" si="318"/>
        <v/>
      </c>
      <c r="AE182" t="str">
        <f t="shared" si="319"/>
        <v/>
      </c>
      <c r="AF182" t="str">
        <f t="shared" si="320"/>
        <v/>
      </c>
      <c r="AG182" t="str">
        <f t="shared" si="321"/>
        <v/>
      </c>
      <c r="AH182" t="str">
        <f t="shared" si="322"/>
        <v/>
      </c>
      <c r="AI182" t="str">
        <f t="shared" si="323"/>
        <v/>
      </c>
      <c r="AJ182" t="str">
        <f t="shared" si="324"/>
        <v/>
      </c>
      <c r="AK182" t="str">
        <f t="shared" si="325"/>
        <v/>
      </c>
      <c r="AL182" t="str">
        <f t="shared" si="326"/>
        <v/>
      </c>
      <c r="AM182" t="str">
        <f t="shared" si="327"/>
        <v/>
      </c>
      <c r="AN182" t="str">
        <f t="shared" si="328"/>
        <v/>
      </c>
      <c r="AO182" t="str">
        <f t="shared" si="329"/>
        <v/>
      </c>
      <c r="AP182" t="str">
        <f t="shared" si="330"/>
        <v/>
      </c>
      <c r="AQ182" t="str">
        <f t="shared" si="331"/>
        <v/>
      </c>
      <c r="AR182" t="str">
        <f t="shared" si="332"/>
        <v/>
      </c>
      <c r="AS182" t="str">
        <f t="shared" si="333"/>
        <v/>
      </c>
      <c r="AT182" t="str">
        <f t="shared" si="334"/>
        <v/>
      </c>
      <c r="AU182" t="str">
        <f t="shared" si="335"/>
        <v/>
      </c>
      <c r="AV182" t="str">
        <f t="shared" si="336"/>
        <v/>
      </c>
      <c r="AW182" t="str">
        <f t="shared" si="337"/>
        <v/>
      </c>
      <c r="AX182" t="str">
        <f t="shared" si="338"/>
        <v/>
      </c>
      <c r="AY182" t="str">
        <f t="shared" si="339"/>
        <v/>
      </c>
      <c r="AZ182" t="str">
        <f t="shared" si="340"/>
        <v/>
      </c>
      <c r="BA182" t="str">
        <f t="shared" si="341"/>
        <v/>
      </c>
      <c r="BB182" t="str">
        <f t="shared" si="342"/>
        <v/>
      </c>
      <c r="BC182" t="str">
        <f t="shared" si="343"/>
        <v/>
      </c>
      <c r="BD182" t="str">
        <f t="shared" si="344"/>
        <v/>
      </c>
      <c r="BE182" t="str">
        <f t="shared" si="345"/>
        <v/>
      </c>
      <c r="BF182" t="str">
        <f t="shared" si="346"/>
        <v/>
      </c>
      <c r="BG182" t="str">
        <f t="shared" si="347"/>
        <v/>
      </c>
      <c r="BH182" t="str">
        <f t="shared" si="348"/>
        <v/>
      </c>
      <c r="BI182" t="str">
        <f t="shared" si="349"/>
        <v/>
      </c>
      <c r="BJ182" t="str">
        <f t="shared" si="350"/>
        <v/>
      </c>
      <c r="BK182" t="str">
        <f t="shared" si="351"/>
        <v/>
      </c>
      <c r="BL182" t="str">
        <f t="shared" si="352"/>
        <v/>
      </c>
      <c r="BM182" t="str">
        <f t="shared" si="353"/>
        <v/>
      </c>
      <c r="BN182" t="str">
        <f t="shared" si="354"/>
        <v/>
      </c>
      <c r="BO182" t="str">
        <f t="shared" si="355"/>
        <v/>
      </c>
      <c r="BP182" t="str">
        <f t="shared" si="356"/>
        <v/>
      </c>
      <c r="BQ182" t="str">
        <f t="shared" si="357"/>
        <v/>
      </c>
      <c r="BR182" t="str">
        <f t="shared" si="358"/>
        <v/>
      </c>
      <c r="BS182" t="str">
        <f t="shared" si="359"/>
        <v/>
      </c>
      <c r="BT182" t="str">
        <f t="shared" si="360"/>
        <v/>
      </c>
      <c r="BU182" t="str">
        <f t="shared" si="361"/>
        <v/>
      </c>
      <c r="BV182" t="str">
        <f t="shared" si="362"/>
        <v/>
      </c>
      <c r="BW182" t="str">
        <f t="shared" si="363"/>
        <v/>
      </c>
      <c r="BX182" t="str">
        <f t="shared" si="364"/>
        <v/>
      </c>
      <c r="BY182" t="str">
        <f t="shared" si="365"/>
        <v/>
      </c>
      <c r="BZ182" t="str">
        <f t="shared" si="366"/>
        <v/>
      </c>
      <c r="CA182" t="str">
        <f t="shared" si="367"/>
        <v/>
      </c>
      <c r="CB182" t="str">
        <f t="shared" si="368"/>
        <v/>
      </c>
      <c r="CC182" t="str">
        <f t="shared" si="369"/>
        <v/>
      </c>
      <c r="CD182" t="str">
        <f t="shared" si="370"/>
        <v/>
      </c>
      <c r="CE182" t="str">
        <f t="shared" si="371"/>
        <v/>
      </c>
      <c r="CF182" t="str">
        <f t="shared" si="372"/>
        <v/>
      </c>
      <c r="CG182" t="str">
        <f t="shared" si="373"/>
        <v/>
      </c>
      <c r="CH182" t="str">
        <f t="shared" si="374"/>
        <v/>
      </c>
      <c r="CI182" t="str">
        <f t="shared" si="375"/>
        <v/>
      </c>
      <c r="CJ182" t="str">
        <f t="shared" si="376"/>
        <v/>
      </c>
      <c r="CK182" t="str">
        <f t="shared" si="377"/>
        <v/>
      </c>
      <c r="CL182" t="str">
        <f t="shared" si="378"/>
        <v/>
      </c>
      <c r="CM182" t="str">
        <f t="shared" si="379"/>
        <v/>
      </c>
      <c r="CN182" t="str">
        <f t="shared" si="380"/>
        <v/>
      </c>
      <c r="CO182" t="str">
        <f t="shared" si="381"/>
        <v/>
      </c>
      <c r="CP182" t="str">
        <f t="shared" si="382"/>
        <v/>
      </c>
      <c r="CQ182" t="str">
        <f t="shared" si="383"/>
        <v/>
      </c>
      <c r="CR182" t="str">
        <f t="shared" si="384"/>
        <v/>
      </c>
      <c r="CS182" t="str">
        <f t="shared" si="385"/>
        <v/>
      </c>
      <c r="CT182" t="str">
        <f t="shared" si="386"/>
        <v/>
      </c>
      <c r="CU182" t="str">
        <f t="shared" si="387"/>
        <v/>
      </c>
      <c r="CV182" t="str">
        <f t="shared" si="388"/>
        <v/>
      </c>
      <c r="CW182" t="str">
        <f t="shared" si="389"/>
        <v/>
      </c>
      <c r="CX182" t="str">
        <f t="shared" si="390"/>
        <v/>
      </c>
      <c r="CY182" t="str">
        <f t="shared" si="391"/>
        <v/>
      </c>
      <c r="CZ182" t="str">
        <f t="shared" si="392"/>
        <v/>
      </c>
      <c r="DA182" t="str">
        <f t="shared" si="393"/>
        <v/>
      </c>
      <c r="DB182" t="str">
        <f t="shared" si="394"/>
        <v/>
      </c>
      <c r="DC182" t="str">
        <f t="shared" si="395"/>
        <v/>
      </c>
      <c r="DD182" t="str">
        <f t="shared" si="396"/>
        <v/>
      </c>
      <c r="DE182" t="str">
        <f t="shared" si="397"/>
        <v/>
      </c>
      <c r="DF182" t="str">
        <f t="shared" si="398"/>
        <v/>
      </c>
      <c r="DG182" t="str">
        <f t="shared" si="399"/>
        <v/>
      </c>
      <c r="DH182" t="str">
        <f t="shared" si="400"/>
        <v/>
      </c>
      <c r="DI182" t="str">
        <f t="shared" si="401"/>
        <v/>
      </c>
      <c r="DJ182" t="str">
        <f t="shared" si="402"/>
        <v/>
      </c>
      <c r="DK182" t="str">
        <f t="shared" si="403"/>
        <v/>
      </c>
      <c r="DL182" t="str">
        <f t="shared" si="404"/>
        <v/>
      </c>
      <c r="DM182" t="str">
        <f t="shared" si="405"/>
        <v/>
      </c>
      <c r="DN182" t="str">
        <f t="shared" si="406"/>
        <v/>
      </c>
      <c r="DO182" t="str">
        <f t="shared" si="407"/>
        <v/>
      </c>
      <c r="DP182" t="str">
        <f t="shared" si="408"/>
        <v/>
      </c>
      <c r="DQ182" t="str">
        <f t="shared" si="409"/>
        <v/>
      </c>
      <c r="DR182" t="str">
        <f t="shared" si="410"/>
        <v/>
      </c>
      <c r="DS182" t="str">
        <f t="shared" si="411"/>
        <v/>
      </c>
      <c r="DT182" t="str">
        <f t="shared" si="412"/>
        <v/>
      </c>
      <c r="DU182" t="str">
        <f t="shared" si="413"/>
        <v/>
      </c>
      <c r="DV182" t="b">
        <f t="shared" si="414"/>
        <v>1</v>
      </c>
      <c r="DW182" t="b">
        <f t="shared" si="415"/>
        <v>0</v>
      </c>
      <c r="DX182" t="b">
        <f t="shared" si="416"/>
        <v>1</v>
      </c>
      <c r="DY182">
        <f t="shared" si="417"/>
        <v>1</v>
      </c>
      <c r="EA182" t="str">
        <f t="shared" si="418"/>
        <v/>
      </c>
      <c r="EB182" t="str">
        <f t="shared" si="419"/>
        <v/>
      </c>
      <c r="EC182" t="str">
        <f t="shared" si="420"/>
        <v/>
      </c>
      <c r="ED182" t="str">
        <f t="shared" si="421"/>
        <v/>
      </c>
      <c r="EE182" t="str">
        <f t="shared" si="422"/>
        <v/>
      </c>
      <c r="EF182" t="str">
        <f t="shared" si="423"/>
        <v/>
      </c>
      <c r="EG182" t="str">
        <f t="shared" si="424"/>
        <v/>
      </c>
      <c r="EH182" t="str">
        <f t="shared" si="425"/>
        <v/>
      </c>
      <c r="EI182" t="str">
        <f t="shared" si="426"/>
        <v/>
      </c>
      <c r="EJ182" t="str">
        <f t="shared" si="427"/>
        <v/>
      </c>
      <c r="EK182" t="str">
        <f t="shared" si="428"/>
        <v/>
      </c>
      <c r="EL182" t="str">
        <f t="shared" si="429"/>
        <v/>
      </c>
      <c r="EM182" t="str">
        <f t="shared" si="430"/>
        <v/>
      </c>
      <c r="EN182" t="str">
        <f t="shared" si="431"/>
        <v/>
      </c>
      <c r="EO182" t="str">
        <f t="shared" si="432"/>
        <v/>
      </c>
      <c r="EP182" t="str">
        <f t="shared" si="433"/>
        <v/>
      </c>
      <c r="ER182" t="str">
        <f t="shared" si="434"/>
        <v>25A-001.07.15.11.01.A.02Spuien 81-100% functieverlies</v>
      </c>
      <c r="ES182" t="s">
        <v>10768</v>
      </c>
      <c r="ET182" t="b">
        <v>1</v>
      </c>
      <c r="EU182" t="s">
        <v>88</v>
      </c>
      <c r="EV182" t="b">
        <v>0</v>
      </c>
      <c r="EW182" t="b">
        <v>1</v>
      </c>
      <c r="EX182">
        <v>1</v>
      </c>
      <c r="EZ182">
        <v>0</v>
      </c>
      <c r="FA182">
        <v>0</v>
      </c>
      <c r="FC182">
        <v>50</v>
      </c>
      <c r="FD182">
        <v>25</v>
      </c>
      <c r="FF182">
        <v>0</v>
      </c>
      <c r="FG182">
        <v>0</v>
      </c>
      <c r="FI182">
        <v>0</v>
      </c>
      <c r="FJ182">
        <v>1000</v>
      </c>
      <c r="FL182">
        <v>19.853300000000001</v>
      </c>
      <c r="FM182">
        <v>2.2210999999999999</v>
      </c>
      <c r="FO182" t="s">
        <v>88</v>
      </c>
    </row>
    <row r="183" spans="1:171" x14ac:dyDescent="0.25">
      <c r="A183" t="s">
        <v>7015</v>
      </c>
      <c r="B183" t="str">
        <f t="shared" si="290"/>
        <v/>
      </c>
      <c r="C183" t="str">
        <f t="shared" si="291"/>
        <v/>
      </c>
      <c r="D183" t="str">
        <f t="shared" si="292"/>
        <v/>
      </c>
      <c r="E183" t="str">
        <f t="shared" si="293"/>
        <v/>
      </c>
      <c r="F183" t="str">
        <f t="shared" si="294"/>
        <v/>
      </c>
      <c r="G183" t="str">
        <f t="shared" si="295"/>
        <v/>
      </c>
      <c r="H183" t="str">
        <f t="shared" si="296"/>
        <v/>
      </c>
      <c r="I183" t="str">
        <f t="shared" si="297"/>
        <v/>
      </c>
      <c r="J183" t="str">
        <f t="shared" si="298"/>
        <v/>
      </c>
      <c r="K183" t="str">
        <f t="shared" si="299"/>
        <v/>
      </c>
      <c r="L183" t="str">
        <f t="shared" si="300"/>
        <v/>
      </c>
      <c r="M183" t="str">
        <f t="shared" si="301"/>
        <v/>
      </c>
      <c r="N183" t="str">
        <f t="shared" si="302"/>
        <v/>
      </c>
      <c r="O183" t="str">
        <f t="shared" si="303"/>
        <v/>
      </c>
      <c r="P183" t="str">
        <f t="shared" si="304"/>
        <v/>
      </c>
      <c r="Q183" t="str">
        <f t="shared" si="305"/>
        <v/>
      </c>
      <c r="R183" t="str">
        <f t="shared" si="306"/>
        <v/>
      </c>
      <c r="S183" t="str">
        <f t="shared" si="307"/>
        <v/>
      </c>
      <c r="T183" t="str">
        <f t="shared" si="308"/>
        <v/>
      </c>
      <c r="U183" t="str">
        <f t="shared" si="309"/>
        <v/>
      </c>
      <c r="V183" t="str">
        <f t="shared" si="310"/>
        <v/>
      </c>
      <c r="W183" t="str">
        <f t="shared" si="311"/>
        <v/>
      </c>
      <c r="X183" t="str">
        <f t="shared" si="312"/>
        <v/>
      </c>
      <c r="Y183" t="str">
        <f t="shared" si="313"/>
        <v/>
      </c>
      <c r="Z183" t="str">
        <f t="shared" si="314"/>
        <v/>
      </c>
      <c r="AA183" t="str">
        <f t="shared" si="315"/>
        <v/>
      </c>
      <c r="AB183" t="str">
        <f t="shared" si="316"/>
        <v/>
      </c>
      <c r="AC183" t="str">
        <f t="shared" si="317"/>
        <v/>
      </c>
      <c r="AD183" t="str">
        <f t="shared" si="318"/>
        <v/>
      </c>
      <c r="AE183" t="str">
        <f t="shared" si="319"/>
        <v/>
      </c>
      <c r="AF183" t="str">
        <f t="shared" si="320"/>
        <v/>
      </c>
      <c r="AG183" t="str">
        <f t="shared" si="321"/>
        <v/>
      </c>
      <c r="AH183" t="str">
        <f t="shared" si="322"/>
        <v/>
      </c>
      <c r="AI183" t="str">
        <f t="shared" si="323"/>
        <v/>
      </c>
      <c r="AJ183" t="str">
        <f t="shared" si="324"/>
        <v/>
      </c>
      <c r="AK183" t="str">
        <f t="shared" si="325"/>
        <v/>
      </c>
      <c r="AL183" t="str">
        <f t="shared" si="326"/>
        <v/>
      </c>
      <c r="AM183" t="str">
        <f t="shared" si="327"/>
        <v/>
      </c>
      <c r="AN183" t="str">
        <f t="shared" si="328"/>
        <v/>
      </c>
      <c r="AO183" t="str">
        <f t="shared" si="329"/>
        <v/>
      </c>
      <c r="AP183" t="str">
        <f t="shared" si="330"/>
        <v/>
      </c>
      <c r="AQ183" t="str">
        <f t="shared" si="331"/>
        <v/>
      </c>
      <c r="AR183" t="str">
        <f t="shared" si="332"/>
        <v/>
      </c>
      <c r="AS183" t="str">
        <f t="shared" si="333"/>
        <v/>
      </c>
      <c r="AT183" t="str">
        <f t="shared" si="334"/>
        <v/>
      </c>
      <c r="AU183" t="str">
        <f t="shared" si="335"/>
        <v/>
      </c>
      <c r="AV183" t="str">
        <f t="shared" si="336"/>
        <v/>
      </c>
      <c r="AW183" t="str">
        <f t="shared" si="337"/>
        <v/>
      </c>
      <c r="AX183" t="str">
        <f t="shared" si="338"/>
        <v/>
      </c>
      <c r="AY183" t="str">
        <f t="shared" si="339"/>
        <v/>
      </c>
      <c r="AZ183" t="str">
        <f t="shared" si="340"/>
        <v/>
      </c>
      <c r="BA183" t="str">
        <f t="shared" si="341"/>
        <v/>
      </c>
      <c r="BB183" t="str">
        <f t="shared" si="342"/>
        <v/>
      </c>
      <c r="BC183" t="str">
        <f t="shared" si="343"/>
        <v/>
      </c>
      <c r="BD183" t="str">
        <f t="shared" si="344"/>
        <v/>
      </c>
      <c r="BE183" t="str">
        <f t="shared" si="345"/>
        <v/>
      </c>
      <c r="BF183" t="str">
        <f t="shared" si="346"/>
        <v/>
      </c>
      <c r="BG183" t="str">
        <f t="shared" si="347"/>
        <v/>
      </c>
      <c r="BH183" t="str">
        <f t="shared" si="348"/>
        <v/>
      </c>
      <c r="BI183" t="str">
        <f t="shared" si="349"/>
        <v/>
      </c>
      <c r="BJ183" t="str">
        <f t="shared" si="350"/>
        <v/>
      </c>
      <c r="BK183" t="str">
        <f t="shared" si="351"/>
        <v/>
      </c>
      <c r="BL183" t="str">
        <f t="shared" si="352"/>
        <v/>
      </c>
      <c r="BM183" t="str">
        <f t="shared" si="353"/>
        <v/>
      </c>
      <c r="BN183" t="str">
        <f t="shared" si="354"/>
        <v/>
      </c>
      <c r="BO183" t="str">
        <f t="shared" si="355"/>
        <v/>
      </c>
      <c r="BP183" t="str">
        <f t="shared" si="356"/>
        <v/>
      </c>
      <c r="BQ183" t="str">
        <f t="shared" si="357"/>
        <v/>
      </c>
      <c r="BR183" t="str">
        <f t="shared" si="358"/>
        <v/>
      </c>
      <c r="BS183" t="str">
        <f t="shared" si="359"/>
        <v/>
      </c>
      <c r="BT183" t="str">
        <f t="shared" si="360"/>
        <v/>
      </c>
      <c r="BU183" t="str">
        <f t="shared" si="361"/>
        <v/>
      </c>
      <c r="BV183" t="str">
        <f t="shared" si="362"/>
        <v/>
      </c>
      <c r="BW183" t="str">
        <f t="shared" si="363"/>
        <v/>
      </c>
      <c r="BX183" t="str">
        <f t="shared" si="364"/>
        <v/>
      </c>
      <c r="BY183" t="str">
        <f t="shared" si="365"/>
        <v/>
      </c>
      <c r="BZ183" t="str">
        <f t="shared" si="366"/>
        <v/>
      </c>
      <c r="CA183" t="str">
        <f t="shared" si="367"/>
        <v/>
      </c>
      <c r="CB183" t="str">
        <f t="shared" si="368"/>
        <v/>
      </c>
      <c r="CC183" t="str">
        <f t="shared" si="369"/>
        <v/>
      </c>
      <c r="CD183" t="str">
        <f t="shared" si="370"/>
        <v/>
      </c>
      <c r="CE183" t="str">
        <f t="shared" si="371"/>
        <v/>
      </c>
      <c r="CF183" t="str">
        <f t="shared" si="372"/>
        <v/>
      </c>
      <c r="CG183" t="str">
        <f t="shared" si="373"/>
        <v/>
      </c>
      <c r="CH183" t="str">
        <f t="shared" si="374"/>
        <v/>
      </c>
      <c r="CI183" t="str">
        <f t="shared" si="375"/>
        <v/>
      </c>
      <c r="CJ183" t="str">
        <f t="shared" si="376"/>
        <v/>
      </c>
      <c r="CK183" t="str">
        <f t="shared" si="377"/>
        <v/>
      </c>
      <c r="CL183" t="str">
        <f t="shared" si="378"/>
        <v/>
      </c>
      <c r="CM183" t="str">
        <f t="shared" si="379"/>
        <v/>
      </c>
      <c r="CN183" t="str">
        <f t="shared" si="380"/>
        <v/>
      </c>
      <c r="CO183" t="str">
        <f t="shared" si="381"/>
        <v/>
      </c>
      <c r="CP183" t="str">
        <f t="shared" si="382"/>
        <v/>
      </c>
      <c r="CQ183" t="str">
        <f t="shared" si="383"/>
        <v/>
      </c>
      <c r="CR183" t="str">
        <f t="shared" si="384"/>
        <v/>
      </c>
      <c r="CS183" t="str">
        <f t="shared" si="385"/>
        <v/>
      </c>
      <c r="CT183" t="str">
        <f t="shared" si="386"/>
        <v/>
      </c>
      <c r="CU183" t="str">
        <f t="shared" si="387"/>
        <v/>
      </c>
      <c r="CV183" t="str">
        <f t="shared" si="388"/>
        <v/>
      </c>
      <c r="CW183" t="str">
        <f t="shared" si="389"/>
        <v/>
      </c>
      <c r="CX183" t="str">
        <f t="shared" si="390"/>
        <v/>
      </c>
      <c r="CY183" t="str">
        <f t="shared" si="391"/>
        <v/>
      </c>
      <c r="CZ183" t="str">
        <f t="shared" si="392"/>
        <v/>
      </c>
      <c r="DA183" t="str">
        <f t="shared" si="393"/>
        <v/>
      </c>
      <c r="DB183" t="str">
        <f t="shared" si="394"/>
        <v/>
      </c>
      <c r="DC183" t="str">
        <f t="shared" si="395"/>
        <v/>
      </c>
      <c r="DD183" t="str">
        <f t="shared" si="396"/>
        <v/>
      </c>
      <c r="DE183" t="str">
        <f t="shared" si="397"/>
        <v/>
      </c>
      <c r="DF183" t="b">
        <f t="shared" si="398"/>
        <v>1</v>
      </c>
      <c r="DG183" t="b">
        <f t="shared" si="399"/>
        <v>0</v>
      </c>
      <c r="DH183" t="b">
        <f t="shared" si="400"/>
        <v>0</v>
      </c>
      <c r="DI183">
        <f t="shared" si="401"/>
        <v>1</v>
      </c>
      <c r="DJ183" t="str">
        <f t="shared" si="402"/>
        <v/>
      </c>
      <c r="DK183" t="str">
        <f t="shared" si="403"/>
        <v/>
      </c>
      <c r="DL183" t="str">
        <f t="shared" si="404"/>
        <v/>
      </c>
      <c r="DM183" t="str">
        <f t="shared" si="405"/>
        <v/>
      </c>
      <c r="DN183" t="str">
        <f t="shared" si="406"/>
        <v/>
      </c>
      <c r="DO183" t="str">
        <f t="shared" si="407"/>
        <v/>
      </c>
      <c r="DP183" t="str">
        <f t="shared" si="408"/>
        <v/>
      </c>
      <c r="DQ183" t="str">
        <f t="shared" si="409"/>
        <v/>
      </c>
      <c r="DR183" t="str">
        <f t="shared" si="410"/>
        <v/>
      </c>
      <c r="DS183" t="str">
        <f t="shared" si="411"/>
        <v/>
      </c>
      <c r="DT183" t="str">
        <f t="shared" si="412"/>
        <v/>
      </c>
      <c r="DU183" t="str">
        <f t="shared" si="413"/>
        <v/>
      </c>
      <c r="DV183" t="b">
        <f t="shared" si="414"/>
        <v>1</v>
      </c>
      <c r="DW183" t="b">
        <f t="shared" si="415"/>
        <v>0</v>
      </c>
      <c r="DX183" t="b">
        <f t="shared" si="416"/>
        <v>1</v>
      </c>
      <c r="DY183">
        <f t="shared" si="417"/>
        <v>1</v>
      </c>
      <c r="EA183" t="str">
        <f t="shared" si="418"/>
        <v/>
      </c>
      <c r="EB183" t="str">
        <f t="shared" si="419"/>
        <v/>
      </c>
      <c r="EC183" t="str">
        <f t="shared" si="420"/>
        <v/>
      </c>
      <c r="ED183" t="str">
        <f t="shared" si="421"/>
        <v/>
      </c>
      <c r="EE183" t="str">
        <f t="shared" si="422"/>
        <v/>
      </c>
      <c r="EF183" t="str">
        <f t="shared" si="423"/>
        <v/>
      </c>
      <c r="EG183" t="str">
        <f t="shared" si="424"/>
        <v/>
      </c>
      <c r="EH183" t="str">
        <f t="shared" si="425"/>
        <v/>
      </c>
      <c r="EI183" t="str">
        <f t="shared" si="426"/>
        <v/>
      </c>
      <c r="EJ183" t="str">
        <f t="shared" si="427"/>
        <v/>
      </c>
      <c r="EK183" t="str">
        <f t="shared" si="428"/>
        <v/>
      </c>
      <c r="EL183" t="str">
        <f t="shared" si="429"/>
        <v/>
      </c>
      <c r="EM183" t="str">
        <f t="shared" si="430"/>
        <v/>
      </c>
      <c r="EN183" t="str">
        <f t="shared" si="431"/>
        <v/>
      </c>
      <c r="EO183" t="str">
        <f t="shared" si="432"/>
        <v/>
      </c>
      <c r="EP183" t="str">
        <f t="shared" si="433"/>
        <v/>
      </c>
      <c r="ER183" t="str">
        <f t="shared" si="434"/>
        <v>25A-001.07.15.12.01.A.01Keren 81-100% functieverlies</v>
      </c>
      <c r="ES183" t="s">
        <v>10792</v>
      </c>
      <c r="ET183" t="b">
        <v>1</v>
      </c>
      <c r="EU183" t="s">
        <v>85</v>
      </c>
      <c r="EV183" t="b">
        <v>0</v>
      </c>
      <c r="EW183" t="b">
        <v>0</v>
      </c>
      <c r="EX183">
        <v>0.01</v>
      </c>
      <c r="EZ183">
        <v>0</v>
      </c>
      <c r="FA183">
        <v>0</v>
      </c>
      <c r="FC183">
        <v>75</v>
      </c>
      <c r="FD183">
        <v>2</v>
      </c>
      <c r="FF183">
        <v>0</v>
      </c>
      <c r="FG183">
        <v>0</v>
      </c>
      <c r="FI183">
        <v>0</v>
      </c>
      <c r="FJ183">
        <v>0</v>
      </c>
      <c r="FL183">
        <v>2.0373999999999999</v>
      </c>
      <c r="FM183">
        <v>0.27539999999999998</v>
      </c>
      <c r="FO183" t="s">
        <v>8874</v>
      </c>
    </row>
    <row r="184" spans="1:171" x14ac:dyDescent="0.25">
      <c r="A184" t="s">
        <v>6938</v>
      </c>
      <c r="B184" t="str">
        <f t="shared" si="290"/>
        <v/>
      </c>
      <c r="C184" t="str">
        <f t="shared" si="291"/>
        <v/>
      </c>
      <c r="D184" t="str">
        <f t="shared" si="292"/>
        <v/>
      </c>
      <c r="E184" t="str">
        <f t="shared" si="293"/>
        <v/>
      </c>
      <c r="F184" t="str">
        <f t="shared" si="294"/>
        <v/>
      </c>
      <c r="G184" t="str">
        <f t="shared" si="295"/>
        <v/>
      </c>
      <c r="H184" t="str">
        <f t="shared" si="296"/>
        <v/>
      </c>
      <c r="I184" t="str">
        <f t="shared" si="297"/>
        <v/>
      </c>
      <c r="J184" t="str">
        <f t="shared" si="298"/>
        <v/>
      </c>
      <c r="K184" t="str">
        <f t="shared" si="299"/>
        <v/>
      </c>
      <c r="L184" t="str">
        <f t="shared" si="300"/>
        <v/>
      </c>
      <c r="M184" t="str">
        <f t="shared" si="301"/>
        <v/>
      </c>
      <c r="N184" t="str">
        <f t="shared" si="302"/>
        <v/>
      </c>
      <c r="O184" t="str">
        <f t="shared" si="303"/>
        <v/>
      </c>
      <c r="P184" t="str">
        <f t="shared" si="304"/>
        <v/>
      </c>
      <c r="Q184" t="str">
        <f t="shared" si="305"/>
        <v/>
      </c>
      <c r="R184" t="str">
        <f t="shared" si="306"/>
        <v/>
      </c>
      <c r="S184" t="str">
        <f t="shared" si="307"/>
        <v/>
      </c>
      <c r="T184" t="str">
        <f t="shared" si="308"/>
        <v/>
      </c>
      <c r="U184" t="str">
        <f t="shared" si="309"/>
        <v/>
      </c>
      <c r="V184" t="str">
        <f t="shared" si="310"/>
        <v/>
      </c>
      <c r="W184" t="str">
        <f t="shared" si="311"/>
        <v/>
      </c>
      <c r="X184" t="str">
        <f t="shared" si="312"/>
        <v/>
      </c>
      <c r="Y184" t="str">
        <f t="shared" si="313"/>
        <v/>
      </c>
      <c r="Z184" t="str">
        <f t="shared" si="314"/>
        <v/>
      </c>
      <c r="AA184" t="str">
        <f t="shared" si="315"/>
        <v/>
      </c>
      <c r="AB184" t="str">
        <f t="shared" si="316"/>
        <v/>
      </c>
      <c r="AC184" t="str">
        <f t="shared" si="317"/>
        <v/>
      </c>
      <c r="AD184" t="str">
        <f t="shared" si="318"/>
        <v/>
      </c>
      <c r="AE184" t="str">
        <f t="shared" si="319"/>
        <v/>
      </c>
      <c r="AF184" t="str">
        <f t="shared" si="320"/>
        <v/>
      </c>
      <c r="AG184" t="str">
        <f t="shared" si="321"/>
        <v/>
      </c>
      <c r="AH184" t="str">
        <f t="shared" si="322"/>
        <v/>
      </c>
      <c r="AI184" t="str">
        <f t="shared" si="323"/>
        <v/>
      </c>
      <c r="AJ184" t="str">
        <f t="shared" si="324"/>
        <v/>
      </c>
      <c r="AK184" t="str">
        <f t="shared" si="325"/>
        <v/>
      </c>
      <c r="AL184" t="str">
        <f t="shared" si="326"/>
        <v/>
      </c>
      <c r="AM184" t="str">
        <f t="shared" si="327"/>
        <v/>
      </c>
      <c r="AN184" t="str">
        <f t="shared" si="328"/>
        <v/>
      </c>
      <c r="AO184" t="str">
        <f t="shared" si="329"/>
        <v/>
      </c>
      <c r="AP184" t="str">
        <f t="shared" si="330"/>
        <v/>
      </c>
      <c r="AQ184" t="str">
        <f t="shared" si="331"/>
        <v/>
      </c>
      <c r="AR184" t="str">
        <f t="shared" si="332"/>
        <v/>
      </c>
      <c r="AS184" t="str">
        <f t="shared" si="333"/>
        <v/>
      </c>
      <c r="AT184" t="str">
        <f t="shared" si="334"/>
        <v/>
      </c>
      <c r="AU184" t="str">
        <f t="shared" si="335"/>
        <v/>
      </c>
      <c r="AV184" t="str">
        <f t="shared" si="336"/>
        <v/>
      </c>
      <c r="AW184" t="str">
        <f t="shared" si="337"/>
        <v/>
      </c>
      <c r="AX184" t="str">
        <f t="shared" si="338"/>
        <v/>
      </c>
      <c r="AY184" t="str">
        <f t="shared" si="339"/>
        <v/>
      </c>
      <c r="AZ184" t="str">
        <f t="shared" si="340"/>
        <v/>
      </c>
      <c r="BA184" t="str">
        <f t="shared" si="341"/>
        <v/>
      </c>
      <c r="BB184" t="str">
        <f t="shared" si="342"/>
        <v/>
      </c>
      <c r="BC184" t="str">
        <f t="shared" si="343"/>
        <v/>
      </c>
      <c r="BD184" t="str">
        <f t="shared" si="344"/>
        <v/>
      </c>
      <c r="BE184" t="str">
        <f t="shared" si="345"/>
        <v/>
      </c>
      <c r="BF184" t="str">
        <f t="shared" si="346"/>
        <v/>
      </c>
      <c r="BG184" t="str">
        <f t="shared" si="347"/>
        <v/>
      </c>
      <c r="BH184" t="str">
        <f t="shared" si="348"/>
        <v/>
      </c>
      <c r="BI184" t="str">
        <f t="shared" si="349"/>
        <v/>
      </c>
      <c r="BJ184" t="str">
        <f t="shared" si="350"/>
        <v/>
      </c>
      <c r="BK184" t="str">
        <f t="shared" si="351"/>
        <v/>
      </c>
      <c r="BL184" t="str">
        <f t="shared" si="352"/>
        <v/>
      </c>
      <c r="BM184" t="str">
        <f t="shared" si="353"/>
        <v/>
      </c>
      <c r="BN184" t="str">
        <f t="shared" si="354"/>
        <v/>
      </c>
      <c r="BO184" t="str">
        <f t="shared" si="355"/>
        <v/>
      </c>
      <c r="BP184" t="str">
        <f t="shared" si="356"/>
        <v/>
      </c>
      <c r="BQ184" t="str">
        <f t="shared" si="357"/>
        <v/>
      </c>
      <c r="BR184" t="str">
        <f t="shared" si="358"/>
        <v/>
      </c>
      <c r="BS184" t="str">
        <f t="shared" si="359"/>
        <v/>
      </c>
      <c r="BT184" t="str">
        <f t="shared" si="360"/>
        <v/>
      </c>
      <c r="BU184" t="str">
        <f t="shared" si="361"/>
        <v/>
      </c>
      <c r="BV184" t="str">
        <f t="shared" si="362"/>
        <v/>
      </c>
      <c r="BW184" t="str">
        <f t="shared" si="363"/>
        <v/>
      </c>
      <c r="BX184" t="str">
        <f t="shared" si="364"/>
        <v/>
      </c>
      <c r="BY184" t="str">
        <f t="shared" si="365"/>
        <v/>
      </c>
      <c r="BZ184" t="str">
        <f t="shared" si="366"/>
        <v/>
      </c>
      <c r="CA184" t="str">
        <f t="shared" si="367"/>
        <v/>
      </c>
      <c r="CB184" t="str">
        <f t="shared" si="368"/>
        <v/>
      </c>
      <c r="CC184" t="str">
        <f t="shared" si="369"/>
        <v/>
      </c>
      <c r="CD184" t="str">
        <f t="shared" si="370"/>
        <v/>
      </c>
      <c r="CE184" t="str">
        <f t="shared" si="371"/>
        <v/>
      </c>
      <c r="CF184" t="str">
        <f t="shared" si="372"/>
        <v/>
      </c>
      <c r="CG184" t="str">
        <f t="shared" si="373"/>
        <v/>
      </c>
      <c r="CH184" t="str">
        <f t="shared" si="374"/>
        <v/>
      </c>
      <c r="CI184" t="str">
        <f t="shared" si="375"/>
        <v/>
      </c>
      <c r="CJ184" t="str">
        <f t="shared" si="376"/>
        <v/>
      </c>
      <c r="CK184" t="str">
        <f t="shared" si="377"/>
        <v/>
      </c>
      <c r="CL184" t="str">
        <f t="shared" si="378"/>
        <v/>
      </c>
      <c r="CM184" t="str">
        <f t="shared" si="379"/>
        <v/>
      </c>
      <c r="CN184" t="str">
        <f t="shared" si="380"/>
        <v/>
      </c>
      <c r="CO184" t="str">
        <f t="shared" si="381"/>
        <v/>
      </c>
      <c r="CP184" t="str">
        <f t="shared" si="382"/>
        <v/>
      </c>
      <c r="CQ184" t="str">
        <f t="shared" si="383"/>
        <v/>
      </c>
      <c r="CR184" t="str">
        <f t="shared" si="384"/>
        <v/>
      </c>
      <c r="CS184" t="str">
        <f t="shared" si="385"/>
        <v/>
      </c>
      <c r="CT184" t="str">
        <f t="shared" si="386"/>
        <v/>
      </c>
      <c r="CU184" t="str">
        <f t="shared" si="387"/>
        <v/>
      </c>
      <c r="CV184" t="str">
        <f t="shared" si="388"/>
        <v/>
      </c>
      <c r="CW184" t="str">
        <f t="shared" si="389"/>
        <v/>
      </c>
      <c r="CX184" t="str">
        <f t="shared" si="390"/>
        <v/>
      </c>
      <c r="CY184" t="str">
        <f t="shared" si="391"/>
        <v/>
      </c>
      <c r="CZ184" t="str">
        <f t="shared" si="392"/>
        <v/>
      </c>
      <c r="DA184" t="str">
        <f t="shared" si="393"/>
        <v/>
      </c>
      <c r="DB184" t="str">
        <f t="shared" si="394"/>
        <v/>
      </c>
      <c r="DC184" t="str">
        <f t="shared" si="395"/>
        <v/>
      </c>
      <c r="DD184" t="str">
        <f t="shared" si="396"/>
        <v/>
      </c>
      <c r="DE184" t="str">
        <f t="shared" si="397"/>
        <v/>
      </c>
      <c r="DF184" t="str">
        <f t="shared" si="398"/>
        <v/>
      </c>
      <c r="DG184" t="str">
        <f t="shared" si="399"/>
        <v/>
      </c>
      <c r="DH184" t="str">
        <f t="shared" si="400"/>
        <v/>
      </c>
      <c r="DI184" t="str">
        <f t="shared" si="401"/>
        <v/>
      </c>
      <c r="DJ184" t="str">
        <f t="shared" si="402"/>
        <v/>
      </c>
      <c r="DK184" t="str">
        <f t="shared" si="403"/>
        <v/>
      </c>
      <c r="DL184" t="str">
        <f t="shared" si="404"/>
        <v/>
      </c>
      <c r="DM184" t="str">
        <f t="shared" si="405"/>
        <v/>
      </c>
      <c r="DN184" t="b">
        <f t="shared" si="406"/>
        <v>1</v>
      </c>
      <c r="DO184" t="b">
        <f t="shared" si="407"/>
        <v>0</v>
      </c>
      <c r="DP184" t="b">
        <f t="shared" si="408"/>
        <v>0</v>
      </c>
      <c r="DQ184">
        <f t="shared" si="409"/>
        <v>0.01</v>
      </c>
      <c r="DR184" t="str">
        <f t="shared" si="410"/>
        <v/>
      </c>
      <c r="DS184" t="str">
        <f t="shared" si="411"/>
        <v/>
      </c>
      <c r="DT184" t="str">
        <f t="shared" si="412"/>
        <v/>
      </c>
      <c r="DU184" t="str">
        <f t="shared" si="413"/>
        <v/>
      </c>
      <c r="DV184" t="str">
        <f t="shared" si="414"/>
        <v/>
      </c>
      <c r="DW184" t="str">
        <f t="shared" si="415"/>
        <v/>
      </c>
      <c r="DX184" t="str">
        <f t="shared" si="416"/>
        <v/>
      </c>
      <c r="DY184" t="str">
        <f t="shared" si="417"/>
        <v/>
      </c>
      <c r="EA184" t="str">
        <f t="shared" si="418"/>
        <v/>
      </c>
      <c r="EB184" t="str">
        <f t="shared" si="419"/>
        <v/>
      </c>
      <c r="EC184" t="str">
        <f t="shared" si="420"/>
        <v/>
      </c>
      <c r="ED184" t="str">
        <f t="shared" si="421"/>
        <v/>
      </c>
      <c r="EE184" t="str">
        <f t="shared" si="422"/>
        <v/>
      </c>
      <c r="EF184" t="str">
        <f t="shared" si="423"/>
        <v/>
      </c>
      <c r="EG184" t="str">
        <f t="shared" si="424"/>
        <v/>
      </c>
      <c r="EH184" t="str">
        <f t="shared" si="425"/>
        <v/>
      </c>
      <c r="EI184" t="str">
        <f t="shared" si="426"/>
        <v/>
      </c>
      <c r="EJ184" t="str">
        <f t="shared" si="427"/>
        <v/>
      </c>
      <c r="EK184" t="str">
        <f t="shared" si="428"/>
        <v/>
      </c>
      <c r="EL184" t="str">
        <f t="shared" si="429"/>
        <v/>
      </c>
      <c r="EM184" t="str">
        <f t="shared" si="430"/>
        <v/>
      </c>
      <c r="EN184" t="str">
        <f t="shared" si="431"/>
        <v/>
      </c>
      <c r="EO184" t="str">
        <f t="shared" si="432"/>
        <v/>
      </c>
      <c r="EP184" t="str">
        <f t="shared" si="433"/>
        <v/>
      </c>
      <c r="ER184" t="str">
        <f t="shared" si="434"/>
        <v>25A-001.07.15.12.01.A.01VGM - Effect 3</v>
      </c>
      <c r="ES184" t="s">
        <v>10792</v>
      </c>
      <c r="ET184" t="b">
        <v>1</v>
      </c>
      <c r="EU184" t="s">
        <v>79</v>
      </c>
      <c r="EV184" t="b">
        <v>0</v>
      </c>
      <c r="EW184" t="b">
        <v>0</v>
      </c>
      <c r="EX184">
        <v>0.1</v>
      </c>
      <c r="EZ184">
        <v>113</v>
      </c>
      <c r="FA184">
        <v>0</v>
      </c>
      <c r="FC184">
        <v>138</v>
      </c>
      <c r="FD184">
        <v>3</v>
      </c>
      <c r="FF184">
        <v>476</v>
      </c>
      <c r="FG184">
        <v>0</v>
      </c>
      <c r="FI184">
        <v>476</v>
      </c>
      <c r="FJ184">
        <v>0</v>
      </c>
      <c r="FL184">
        <v>1.7538</v>
      </c>
      <c r="FM184">
        <v>2.1399999999999999E-2</v>
      </c>
      <c r="FO184" t="s">
        <v>8886</v>
      </c>
    </row>
    <row r="185" spans="1:171" x14ac:dyDescent="0.25">
      <c r="A185" t="s">
        <v>6967</v>
      </c>
      <c r="B185" t="str">
        <f t="shared" si="290"/>
        <v/>
      </c>
      <c r="C185" t="str">
        <f t="shared" si="291"/>
        <v/>
      </c>
      <c r="D185" t="str">
        <f t="shared" si="292"/>
        <v/>
      </c>
      <c r="E185" t="str">
        <f t="shared" si="293"/>
        <v/>
      </c>
      <c r="F185" t="str">
        <f t="shared" si="294"/>
        <v/>
      </c>
      <c r="G185" t="str">
        <f t="shared" si="295"/>
        <v/>
      </c>
      <c r="H185" t="str">
        <f t="shared" si="296"/>
        <v/>
      </c>
      <c r="I185" t="str">
        <f t="shared" si="297"/>
        <v/>
      </c>
      <c r="J185" t="str">
        <f t="shared" si="298"/>
        <v/>
      </c>
      <c r="K185" t="str">
        <f t="shared" si="299"/>
        <v/>
      </c>
      <c r="L185" t="str">
        <f t="shared" si="300"/>
        <v/>
      </c>
      <c r="M185" t="str">
        <f t="shared" si="301"/>
        <v/>
      </c>
      <c r="N185" t="str">
        <f t="shared" si="302"/>
        <v/>
      </c>
      <c r="O185" t="str">
        <f t="shared" si="303"/>
        <v/>
      </c>
      <c r="P185" t="str">
        <f t="shared" si="304"/>
        <v/>
      </c>
      <c r="Q185" t="str">
        <f t="shared" si="305"/>
        <v/>
      </c>
      <c r="R185" t="str">
        <f t="shared" si="306"/>
        <v/>
      </c>
      <c r="S185" t="str">
        <f t="shared" si="307"/>
        <v/>
      </c>
      <c r="T185" t="str">
        <f t="shared" si="308"/>
        <v/>
      </c>
      <c r="U185" t="str">
        <f t="shared" si="309"/>
        <v/>
      </c>
      <c r="V185" t="str">
        <f t="shared" si="310"/>
        <v/>
      </c>
      <c r="W185" t="str">
        <f t="shared" si="311"/>
        <v/>
      </c>
      <c r="X185" t="str">
        <f t="shared" si="312"/>
        <v/>
      </c>
      <c r="Y185" t="str">
        <f t="shared" si="313"/>
        <v/>
      </c>
      <c r="Z185" t="str">
        <f t="shared" si="314"/>
        <v/>
      </c>
      <c r="AA185" t="str">
        <f t="shared" si="315"/>
        <v/>
      </c>
      <c r="AB185" t="str">
        <f t="shared" si="316"/>
        <v/>
      </c>
      <c r="AC185" t="str">
        <f t="shared" si="317"/>
        <v/>
      </c>
      <c r="AD185" t="str">
        <f t="shared" si="318"/>
        <v/>
      </c>
      <c r="AE185" t="str">
        <f t="shared" si="319"/>
        <v/>
      </c>
      <c r="AF185" t="str">
        <f t="shared" si="320"/>
        <v/>
      </c>
      <c r="AG185" t="str">
        <f t="shared" si="321"/>
        <v/>
      </c>
      <c r="AH185" t="str">
        <f t="shared" si="322"/>
        <v/>
      </c>
      <c r="AI185" t="str">
        <f t="shared" si="323"/>
        <v/>
      </c>
      <c r="AJ185" t="str">
        <f t="shared" si="324"/>
        <v/>
      </c>
      <c r="AK185" t="str">
        <f t="shared" si="325"/>
        <v/>
      </c>
      <c r="AL185" t="str">
        <f t="shared" si="326"/>
        <v/>
      </c>
      <c r="AM185" t="str">
        <f t="shared" si="327"/>
        <v/>
      </c>
      <c r="AN185" t="str">
        <f t="shared" si="328"/>
        <v/>
      </c>
      <c r="AO185" t="str">
        <f t="shared" si="329"/>
        <v/>
      </c>
      <c r="AP185" t="str">
        <f t="shared" si="330"/>
        <v/>
      </c>
      <c r="AQ185" t="str">
        <f t="shared" si="331"/>
        <v/>
      </c>
      <c r="AR185" t="str">
        <f t="shared" si="332"/>
        <v/>
      </c>
      <c r="AS185" t="str">
        <f t="shared" si="333"/>
        <v/>
      </c>
      <c r="AT185" t="str">
        <f t="shared" si="334"/>
        <v/>
      </c>
      <c r="AU185" t="str">
        <f t="shared" si="335"/>
        <v/>
      </c>
      <c r="AV185" t="str">
        <f t="shared" si="336"/>
        <v/>
      </c>
      <c r="AW185" t="str">
        <f t="shared" si="337"/>
        <v/>
      </c>
      <c r="AX185" t="str">
        <f t="shared" si="338"/>
        <v/>
      </c>
      <c r="AY185" t="str">
        <f t="shared" si="339"/>
        <v/>
      </c>
      <c r="AZ185" t="str">
        <f t="shared" si="340"/>
        <v/>
      </c>
      <c r="BA185" t="str">
        <f t="shared" si="341"/>
        <v/>
      </c>
      <c r="BB185" t="str">
        <f t="shared" si="342"/>
        <v/>
      </c>
      <c r="BC185" t="str">
        <f t="shared" si="343"/>
        <v/>
      </c>
      <c r="BD185" t="str">
        <f t="shared" si="344"/>
        <v/>
      </c>
      <c r="BE185" t="str">
        <f t="shared" si="345"/>
        <v/>
      </c>
      <c r="BF185" t="str">
        <f t="shared" si="346"/>
        <v/>
      </c>
      <c r="BG185" t="str">
        <f t="shared" si="347"/>
        <v/>
      </c>
      <c r="BH185" t="str">
        <f t="shared" si="348"/>
        <v/>
      </c>
      <c r="BI185" t="str">
        <f t="shared" si="349"/>
        <v/>
      </c>
      <c r="BJ185" t="str">
        <f t="shared" si="350"/>
        <v/>
      </c>
      <c r="BK185" t="str">
        <f t="shared" si="351"/>
        <v/>
      </c>
      <c r="BL185" t="str">
        <f t="shared" si="352"/>
        <v/>
      </c>
      <c r="BM185" t="str">
        <f t="shared" si="353"/>
        <v/>
      </c>
      <c r="BN185" t="str">
        <f t="shared" si="354"/>
        <v/>
      </c>
      <c r="BO185" t="str">
        <f t="shared" si="355"/>
        <v/>
      </c>
      <c r="BP185" t="str">
        <f t="shared" si="356"/>
        <v/>
      </c>
      <c r="BQ185" t="str">
        <f t="shared" si="357"/>
        <v/>
      </c>
      <c r="BR185" t="str">
        <f t="shared" si="358"/>
        <v/>
      </c>
      <c r="BS185" t="str">
        <f t="shared" si="359"/>
        <v/>
      </c>
      <c r="BT185" t="str">
        <f t="shared" si="360"/>
        <v/>
      </c>
      <c r="BU185" t="str">
        <f t="shared" si="361"/>
        <v/>
      </c>
      <c r="BV185" t="str">
        <f t="shared" si="362"/>
        <v/>
      </c>
      <c r="BW185" t="str">
        <f t="shared" si="363"/>
        <v/>
      </c>
      <c r="BX185" t="str">
        <f t="shared" si="364"/>
        <v/>
      </c>
      <c r="BY185" t="str">
        <f t="shared" si="365"/>
        <v/>
      </c>
      <c r="BZ185" t="str">
        <f t="shared" si="366"/>
        <v/>
      </c>
      <c r="CA185" t="str">
        <f t="shared" si="367"/>
        <v/>
      </c>
      <c r="CB185" t="str">
        <f t="shared" si="368"/>
        <v/>
      </c>
      <c r="CC185" t="str">
        <f t="shared" si="369"/>
        <v/>
      </c>
      <c r="CD185" t="str">
        <f t="shared" si="370"/>
        <v/>
      </c>
      <c r="CE185" t="str">
        <f t="shared" si="371"/>
        <v/>
      </c>
      <c r="CF185" t="str">
        <f t="shared" si="372"/>
        <v/>
      </c>
      <c r="CG185" t="str">
        <f t="shared" si="373"/>
        <v/>
      </c>
      <c r="CH185" t="str">
        <f t="shared" si="374"/>
        <v/>
      </c>
      <c r="CI185" t="str">
        <f t="shared" si="375"/>
        <v/>
      </c>
      <c r="CJ185" t="str">
        <f t="shared" si="376"/>
        <v/>
      </c>
      <c r="CK185" t="str">
        <f t="shared" si="377"/>
        <v/>
      </c>
      <c r="CL185" t="str">
        <f t="shared" si="378"/>
        <v/>
      </c>
      <c r="CM185" t="str">
        <f t="shared" si="379"/>
        <v/>
      </c>
      <c r="CN185" t="str">
        <f t="shared" si="380"/>
        <v/>
      </c>
      <c r="CO185" t="str">
        <f t="shared" si="381"/>
        <v/>
      </c>
      <c r="CP185" t="str">
        <f t="shared" si="382"/>
        <v/>
      </c>
      <c r="CQ185" t="str">
        <f t="shared" si="383"/>
        <v/>
      </c>
      <c r="CR185" t="str">
        <f t="shared" si="384"/>
        <v/>
      </c>
      <c r="CS185" t="str">
        <f t="shared" si="385"/>
        <v/>
      </c>
      <c r="CT185" t="str">
        <f t="shared" si="386"/>
        <v/>
      </c>
      <c r="CU185" t="str">
        <f t="shared" si="387"/>
        <v/>
      </c>
      <c r="CV185" t="str">
        <f t="shared" si="388"/>
        <v/>
      </c>
      <c r="CW185" t="str">
        <f t="shared" si="389"/>
        <v/>
      </c>
      <c r="CX185" t="str">
        <f t="shared" si="390"/>
        <v/>
      </c>
      <c r="CY185" t="str">
        <f t="shared" si="391"/>
        <v/>
      </c>
      <c r="CZ185" t="str">
        <f t="shared" si="392"/>
        <v/>
      </c>
      <c r="DA185" t="str">
        <f t="shared" si="393"/>
        <v/>
      </c>
      <c r="DB185" t="str">
        <f t="shared" si="394"/>
        <v/>
      </c>
      <c r="DC185" t="str">
        <f t="shared" si="395"/>
        <v/>
      </c>
      <c r="DD185" t="str">
        <f t="shared" si="396"/>
        <v/>
      </c>
      <c r="DE185" t="str">
        <f t="shared" si="397"/>
        <v/>
      </c>
      <c r="DF185" t="str">
        <f t="shared" si="398"/>
        <v/>
      </c>
      <c r="DG185" t="str">
        <f t="shared" si="399"/>
        <v/>
      </c>
      <c r="DH185" t="str">
        <f t="shared" si="400"/>
        <v/>
      </c>
      <c r="DI185" t="str">
        <f t="shared" si="401"/>
        <v/>
      </c>
      <c r="DJ185" t="str">
        <f t="shared" si="402"/>
        <v/>
      </c>
      <c r="DK185" t="str">
        <f t="shared" si="403"/>
        <v/>
      </c>
      <c r="DL185" t="str">
        <f t="shared" si="404"/>
        <v/>
      </c>
      <c r="DM185" t="str">
        <f t="shared" si="405"/>
        <v/>
      </c>
      <c r="DN185" t="b">
        <f t="shared" si="406"/>
        <v>1</v>
      </c>
      <c r="DO185" t="b">
        <f t="shared" si="407"/>
        <v>0</v>
      </c>
      <c r="DP185" t="b">
        <f t="shared" si="408"/>
        <v>0</v>
      </c>
      <c r="DQ185">
        <f t="shared" si="409"/>
        <v>0.01</v>
      </c>
      <c r="DR185" t="str">
        <f t="shared" si="410"/>
        <v/>
      </c>
      <c r="DS185" t="str">
        <f t="shared" si="411"/>
        <v/>
      </c>
      <c r="DT185" t="str">
        <f t="shared" si="412"/>
        <v/>
      </c>
      <c r="DU185" t="str">
        <f t="shared" si="413"/>
        <v/>
      </c>
      <c r="DV185" t="str">
        <f t="shared" si="414"/>
        <v/>
      </c>
      <c r="DW185" t="str">
        <f t="shared" si="415"/>
        <v/>
      </c>
      <c r="DX185" t="str">
        <f t="shared" si="416"/>
        <v/>
      </c>
      <c r="DY185" t="str">
        <f t="shared" si="417"/>
        <v/>
      </c>
      <c r="EA185" t="str">
        <f t="shared" si="418"/>
        <v/>
      </c>
      <c r="EB185" t="str">
        <f t="shared" si="419"/>
        <v/>
      </c>
      <c r="EC185" t="str">
        <f t="shared" si="420"/>
        <v/>
      </c>
      <c r="ED185" t="str">
        <f t="shared" si="421"/>
        <v/>
      </c>
      <c r="EE185" t="str">
        <f t="shared" si="422"/>
        <v/>
      </c>
      <c r="EF185" t="str">
        <f t="shared" si="423"/>
        <v/>
      </c>
      <c r="EG185" t="str">
        <f t="shared" si="424"/>
        <v/>
      </c>
      <c r="EH185" t="str">
        <f t="shared" si="425"/>
        <v/>
      </c>
      <c r="EI185" t="str">
        <f t="shared" si="426"/>
        <v/>
      </c>
      <c r="EJ185" t="str">
        <f t="shared" si="427"/>
        <v/>
      </c>
      <c r="EK185" t="str">
        <f t="shared" si="428"/>
        <v/>
      </c>
      <c r="EL185" t="str">
        <f t="shared" si="429"/>
        <v/>
      </c>
      <c r="EM185" t="str">
        <f t="shared" si="430"/>
        <v/>
      </c>
      <c r="EN185" t="str">
        <f t="shared" si="431"/>
        <v/>
      </c>
      <c r="EO185" t="str">
        <f t="shared" si="432"/>
        <v/>
      </c>
      <c r="EP185" t="str">
        <f t="shared" si="433"/>
        <v/>
      </c>
      <c r="ER185" t="str">
        <f t="shared" si="434"/>
        <v>25A-001.07.15.12.01.A.01Spuien 81-100% functieverlies</v>
      </c>
      <c r="ES185" t="s">
        <v>10792</v>
      </c>
      <c r="ET185" t="b">
        <v>1</v>
      </c>
      <c r="EU185" t="s">
        <v>88</v>
      </c>
      <c r="EV185" t="b">
        <v>0</v>
      </c>
      <c r="EW185" t="b">
        <v>1</v>
      </c>
      <c r="EX185">
        <v>1</v>
      </c>
      <c r="EZ185">
        <v>88</v>
      </c>
      <c r="FA185">
        <v>0</v>
      </c>
      <c r="FC185">
        <v>163</v>
      </c>
      <c r="FD185">
        <v>3</v>
      </c>
      <c r="FF185">
        <v>451</v>
      </c>
      <c r="FG185">
        <v>0</v>
      </c>
      <c r="FI185">
        <v>451</v>
      </c>
      <c r="FJ185">
        <v>0</v>
      </c>
      <c r="FL185">
        <v>1.7459</v>
      </c>
      <c r="FM185">
        <v>2.2700000000000001E-2</v>
      </c>
      <c r="FO185" t="s">
        <v>88</v>
      </c>
    </row>
    <row r="186" spans="1:171" x14ac:dyDescent="0.25">
      <c r="A186" t="s">
        <v>6960</v>
      </c>
      <c r="B186" t="str">
        <f t="shared" si="290"/>
        <v/>
      </c>
      <c r="C186" t="str">
        <f t="shared" si="291"/>
        <v/>
      </c>
      <c r="D186" t="str">
        <f t="shared" si="292"/>
        <v/>
      </c>
      <c r="E186" t="str">
        <f t="shared" si="293"/>
        <v/>
      </c>
      <c r="F186" t="str">
        <f t="shared" si="294"/>
        <v/>
      </c>
      <c r="G186" t="str">
        <f t="shared" si="295"/>
        <v/>
      </c>
      <c r="H186" t="str">
        <f t="shared" si="296"/>
        <v/>
      </c>
      <c r="I186" t="str">
        <f t="shared" si="297"/>
        <v/>
      </c>
      <c r="J186" t="str">
        <f t="shared" si="298"/>
        <v/>
      </c>
      <c r="K186" t="str">
        <f t="shared" si="299"/>
        <v/>
      </c>
      <c r="L186" t="str">
        <f t="shared" si="300"/>
        <v/>
      </c>
      <c r="M186" t="str">
        <f t="shared" si="301"/>
        <v/>
      </c>
      <c r="N186" t="str">
        <f t="shared" si="302"/>
        <v/>
      </c>
      <c r="O186" t="str">
        <f t="shared" si="303"/>
        <v/>
      </c>
      <c r="P186" t="str">
        <f t="shared" si="304"/>
        <v/>
      </c>
      <c r="Q186" t="str">
        <f t="shared" si="305"/>
        <v/>
      </c>
      <c r="R186" t="str">
        <f t="shared" si="306"/>
        <v/>
      </c>
      <c r="S186" t="str">
        <f t="shared" si="307"/>
        <v/>
      </c>
      <c r="T186" t="str">
        <f t="shared" si="308"/>
        <v/>
      </c>
      <c r="U186" t="str">
        <f t="shared" si="309"/>
        <v/>
      </c>
      <c r="V186" t="str">
        <f t="shared" si="310"/>
        <v/>
      </c>
      <c r="W186" t="str">
        <f t="shared" si="311"/>
        <v/>
      </c>
      <c r="X186" t="str">
        <f t="shared" si="312"/>
        <v/>
      </c>
      <c r="Y186" t="str">
        <f t="shared" si="313"/>
        <v/>
      </c>
      <c r="Z186" t="str">
        <f t="shared" si="314"/>
        <v/>
      </c>
      <c r="AA186" t="str">
        <f t="shared" si="315"/>
        <v/>
      </c>
      <c r="AB186" t="str">
        <f t="shared" si="316"/>
        <v/>
      </c>
      <c r="AC186" t="str">
        <f t="shared" si="317"/>
        <v/>
      </c>
      <c r="AD186" t="str">
        <f t="shared" si="318"/>
        <v/>
      </c>
      <c r="AE186" t="str">
        <f t="shared" si="319"/>
        <v/>
      </c>
      <c r="AF186" t="str">
        <f t="shared" si="320"/>
        <v/>
      </c>
      <c r="AG186" t="str">
        <f t="shared" si="321"/>
        <v/>
      </c>
      <c r="AH186" t="str">
        <f t="shared" si="322"/>
        <v/>
      </c>
      <c r="AI186" t="str">
        <f t="shared" si="323"/>
        <v/>
      </c>
      <c r="AJ186" t="str">
        <f t="shared" si="324"/>
        <v/>
      </c>
      <c r="AK186" t="str">
        <f t="shared" si="325"/>
        <v/>
      </c>
      <c r="AL186" t="b">
        <f t="shared" si="326"/>
        <v>1</v>
      </c>
      <c r="AM186" t="b">
        <f t="shared" si="327"/>
        <v>0</v>
      </c>
      <c r="AN186" t="b">
        <f t="shared" si="328"/>
        <v>0</v>
      </c>
      <c r="AO186">
        <f t="shared" si="329"/>
        <v>1</v>
      </c>
      <c r="AP186" t="str">
        <f t="shared" si="330"/>
        <v/>
      </c>
      <c r="AQ186" t="str">
        <f t="shared" si="331"/>
        <v/>
      </c>
      <c r="AR186" t="str">
        <f t="shared" si="332"/>
        <v/>
      </c>
      <c r="AS186" t="str">
        <f t="shared" si="333"/>
        <v/>
      </c>
      <c r="AT186" t="str">
        <f t="shared" si="334"/>
        <v/>
      </c>
      <c r="AU186" t="str">
        <f t="shared" si="335"/>
        <v/>
      </c>
      <c r="AV186" t="str">
        <f t="shared" si="336"/>
        <v/>
      </c>
      <c r="AW186" t="str">
        <f t="shared" si="337"/>
        <v/>
      </c>
      <c r="AX186" t="str">
        <f t="shared" si="338"/>
        <v/>
      </c>
      <c r="AY186" t="str">
        <f t="shared" si="339"/>
        <v/>
      </c>
      <c r="AZ186" t="str">
        <f t="shared" si="340"/>
        <v/>
      </c>
      <c r="BA186" t="str">
        <f t="shared" si="341"/>
        <v/>
      </c>
      <c r="BB186" t="str">
        <f t="shared" si="342"/>
        <v/>
      </c>
      <c r="BC186" t="str">
        <f t="shared" si="343"/>
        <v/>
      </c>
      <c r="BD186" t="str">
        <f t="shared" si="344"/>
        <v/>
      </c>
      <c r="BE186" t="str">
        <f t="shared" si="345"/>
        <v/>
      </c>
      <c r="BF186" t="str">
        <f t="shared" si="346"/>
        <v/>
      </c>
      <c r="BG186" t="str">
        <f t="shared" si="347"/>
        <v/>
      </c>
      <c r="BH186" t="str">
        <f t="shared" si="348"/>
        <v/>
      </c>
      <c r="BI186" t="str">
        <f t="shared" si="349"/>
        <v/>
      </c>
      <c r="BJ186" t="str">
        <f t="shared" si="350"/>
        <v/>
      </c>
      <c r="BK186" t="str">
        <f t="shared" si="351"/>
        <v/>
      </c>
      <c r="BL186" t="str">
        <f t="shared" si="352"/>
        <v/>
      </c>
      <c r="BM186" t="str">
        <f t="shared" si="353"/>
        <v/>
      </c>
      <c r="BN186" t="str">
        <f t="shared" si="354"/>
        <v/>
      </c>
      <c r="BO186" t="str">
        <f t="shared" si="355"/>
        <v/>
      </c>
      <c r="BP186" t="str">
        <f t="shared" si="356"/>
        <v/>
      </c>
      <c r="BQ186" t="str">
        <f t="shared" si="357"/>
        <v/>
      </c>
      <c r="BR186" t="str">
        <f t="shared" si="358"/>
        <v/>
      </c>
      <c r="BS186" t="str">
        <f t="shared" si="359"/>
        <v/>
      </c>
      <c r="BT186" t="str">
        <f t="shared" si="360"/>
        <v/>
      </c>
      <c r="BU186" t="str">
        <f t="shared" si="361"/>
        <v/>
      </c>
      <c r="BV186" t="str">
        <f t="shared" si="362"/>
        <v/>
      </c>
      <c r="BW186" t="str">
        <f t="shared" si="363"/>
        <v/>
      </c>
      <c r="BX186" t="str">
        <f t="shared" si="364"/>
        <v/>
      </c>
      <c r="BY186" t="str">
        <f t="shared" si="365"/>
        <v/>
      </c>
      <c r="BZ186" t="str">
        <f t="shared" si="366"/>
        <v/>
      </c>
      <c r="CA186" t="str">
        <f t="shared" si="367"/>
        <v/>
      </c>
      <c r="CB186" t="str">
        <f t="shared" si="368"/>
        <v/>
      </c>
      <c r="CC186" t="str">
        <f t="shared" si="369"/>
        <v/>
      </c>
      <c r="CD186" t="str">
        <f t="shared" si="370"/>
        <v/>
      </c>
      <c r="CE186" t="str">
        <f t="shared" si="371"/>
        <v/>
      </c>
      <c r="CF186" t="str">
        <f t="shared" si="372"/>
        <v/>
      </c>
      <c r="CG186" t="str">
        <f t="shared" si="373"/>
        <v/>
      </c>
      <c r="CH186" t="str">
        <f t="shared" si="374"/>
        <v/>
      </c>
      <c r="CI186" t="str">
        <f t="shared" si="375"/>
        <v/>
      </c>
      <c r="CJ186" t="str">
        <f t="shared" si="376"/>
        <v/>
      </c>
      <c r="CK186" t="str">
        <f t="shared" si="377"/>
        <v/>
      </c>
      <c r="CL186" t="str">
        <f t="shared" si="378"/>
        <v/>
      </c>
      <c r="CM186" t="str">
        <f t="shared" si="379"/>
        <v/>
      </c>
      <c r="CN186" t="str">
        <f t="shared" si="380"/>
        <v/>
      </c>
      <c r="CO186" t="str">
        <f t="shared" si="381"/>
        <v/>
      </c>
      <c r="CP186" t="str">
        <f t="shared" si="382"/>
        <v/>
      </c>
      <c r="CQ186" t="str">
        <f t="shared" si="383"/>
        <v/>
      </c>
      <c r="CR186" t="str">
        <f t="shared" si="384"/>
        <v/>
      </c>
      <c r="CS186" t="str">
        <f t="shared" si="385"/>
        <v/>
      </c>
      <c r="CT186" t="str">
        <f t="shared" si="386"/>
        <v/>
      </c>
      <c r="CU186" t="str">
        <f t="shared" si="387"/>
        <v/>
      </c>
      <c r="CV186" t="str">
        <f t="shared" si="388"/>
        <v/>
      </c>
      <c r="CW186" t="str">
        <f t="shared" si="389"/>
        <v/>
      </c>
      <c r="CX186" t="str">
        <f t="shared" si="390"/>
        <v/>
      </c>
      <c r="CY186" t="str">
        <f t="shared" si="391"/>
        <v/>
      </c>
      <c r="CZ186" t="str">
        <f t="shared" si="392"/>
        <v/>
      </c>
      <c r="DA186" t="str">
        <f t="shared" si="393"/>
        <v/>
      </c>
      <c r="DB186" t="str">
        <f t="shared" si="394"/>
        <v/>
      </c>
      <c r="DC186" t="str">
        <f t="shared" si="395"/>
        <v/>
      </c>
      <c r="DD186" t="str">
        <f t="shared" si="396"/>
        <v/>
      </c>
      <c r="DE186" t="str">
        <f t="shared" si="397"/>
        <v/>
      </c>
      <c r="DF186" t="b">
        <f t="shared" si="398"/>
        <v>1</v>
      </c>
      <c r="DG186" t="b">
        <f t="shared" si="399"/>
        <v>0</v>
      </c>
      <c r="DH186" t="b">
        <f t="shared" si="400"/>
        <v>1</v>
      </c>
      <c r="DI186">
        <f t="shared" si="401"/>
        <v>1</v>
      </c>
      <c r="DJ186" t="str">
        <f t="shared" si="402"/>
        <v/>
      </c>
      <c r="DK186" t="str">
        <f t="shared" si="403"/>
        <v/>
      </c>
      <c r="DL186" t="str">
        <f t="shared" si="404"/>
        <v/>
      </c>
      <c r="DM186" t="str">
        <f t="shared" si="405"/>
        <v/>
      </c>
      <c r="DN186" t="str">
        <f t="shared" si="406"/>
        <v/>
      </c>
      <c r="DO186" t="str">
        <f t="shared" si="407"/>
        <v/>
      </c>
      <c r="DP186" t="str">
        <f t="shared" si="408"/>
        <v/>
      </c>
      <c r="DQ186" t="str">
        <f t="shared" si="409"/>
        <v/>
      </c>
      <c r="DR186" t="str">
        <f t="shared" si="410"/>
        <v/>
      </c>
      <c r="DS186" t="str">
        <f t="shared" si="411"/>
        <v/>
      </c>
      <c r="DT186" t="str">
        <f t="shared" si="412"/>
        <v/>
      </c>
      <c r="DU186" t="str">
        <f t="shared" si="413"/>
        <v/>
      </c>
      <c r="DV186" t="str">
        <f t="shared" si="414"/>
        <v/>
      </c>
      <c r="DW186" t="str">
        <f t="shared" si="415"/>
        <v/>
      </c>
      <c r="DX186" t="str">
        <f t="shared" si="416"/>
        <v/>
      </c>
      <c r="DY186" t="str">
        <f t="shared" si="417"/>
        <v/>
      </c>
      <c r="EA186" t="str">
        <f t="shared" si="418"/>
        <v/>
      </c>
      <c r="EB186" t="str">
        <f t="shared" si="419"/>
        <v/>
      </c>
      <c r="EC186" t="str">
        <f t="shared" si="420"/>
        <v/>
      </c>
      <c r="ED186" t="str">
        <f t="shared" si="421"/>
        <v/>
      </c>
      <c r="EE186" t="str">
        <f t="shared" si="422"/>
        <v/>
      </c>
      <c r="EF186" t="str">
        <f t="shared" si="423"/>
        <v/>
      </c>
      <c r="EG186" t="str">
        <f t="shared" si="424"/>
        <v/>
      </c>
      <c r="EH186" t="str">
        <f t="shared" si="425"/>
        <v/>
      </c>
      <c r="EI186" t="str">
        <f t="shared" si="426"/>
        <v/>
      </c>
      <c r="EJ186" t="str">
        <f t="shared" si="427"/>
        <v/>
      </c>
      <c r="EK186" t="str">
        <f t="shared" si="428"/>
        <v/>
      </c>
      <c r="EL186" t="str">
        <f t="shared" si="429"/>
        <v/>
      </c>
      <c r="EM186" t="str">
        <f t="shared" si="430"/>
        <v/>
      </c>
      <c r="EN186" t="str">
        <f t="shared" si="431"/>
        <v/>
      </c>
      <c r="EO186" t="str">
        <f t="shared" si="432"/>
        <v/>
      </c>
      <c r="EP186" t="str">
        <f t="shared" si="433"/>
        <v/>
      </c>
      <c r="ER186" t="str">
        <f t="shared" si="434"/>
        <v>25A-001.07.16.01.01.A.04Keren 81-100% functieverlies</v>
      </c>
      <c r="ES186" t="s">
        <v>10770</v>
      </c>
      <c r="ET186" t="b">
        <v>1</v>
      </c>
      <c r="EU186" t="s">
        <v>85</v>
      </c>
      <c r="EV186" t="b">
        <v>0</v>
      </c>
      <c r="EW186" t="b">
        <v>0</v>
      </c>
      <c r="EX186">
        <v>0.01</v>
      </c>
      <c r="EZ186">
        <v>0</v>
      </c>
      <c r="FA186">
        <v>0</v>
      </c>
      <c r="FC186">
        <v>0</v>
      </c>
      <c r="FD186">
        <v>26</v>
      </c>
      <c r="FF186">
        <v>0</v>
      </c>
      <c r="FG186">
        <v>0</v>
      </c>
      <c r="FI186">
        <v>0</v>
      </c>
      <c r="FJ186">
        <v>416</v>
      </c>
      <c r="FL186">
        <v>16.8294</v>
      </c>
      <c r="FM186">
        <v>0.26079999999999998</v>
      </c>
      <c r="FO186" t="s">
        <v>8874</v>
      </c>
    </row>
    <row r="187" spans="1:171" x14ac:dyDescent="0.25">
      <c r="A187" t="s">
        <v>10850</v>
      </c>
      <c r="B187" t="str">
        <f t="shared" si="290"/>
        <v/>
      </c>
      <c r="C187" t="str">
        <f t="shared" si="291"/>
        <v/>
      </c>
      <c r="D187" t="str">
        <f t="shared" si="292"/>
        <v/>
      </c>
      <c r="E187" t="str">
        <f t="shared" si="293"/>
        <v/>
      </c>
      <c r="F187" t="str">
        <f t="shared" si="294"/>
        <v/>
      </c>
      <c r="G187" t="str">
        <f t="shared" si="295"/>
        <v/>
      </c>
      <c r="H187" t="str">
        <f t="shared" si="296"/>
        <v/>
      </c>
      <c r="I187" t="str">
        <f t="shared" si="297"/>
        <v/>
      </c>
      <c r="J187" t="str">
        <f t="shared" si="298"/>
        <v/>
      </c>
      <c r="K187" t="str">
        <f t="shared" si="299"/>
        <v/>
      </c>
      <c r="L187" t="str">
        <f t="shared" si="300"/>
        <v/>
      </c>
      <c r="M187" t="str">
        <f t="shared" si="301"/>
        <v/>
      </c>
      <c r="N187" t="str">
        <f t="shared" si="302"/>
        <v/>
      </c>
      <c r="O187" t="str">
        <f t="shared" si="303"/>
        <v/>
      </c>
      <c r="P187" t="str">
        <f t="shared" si="304"/>
        <v/>
      </c>
      <c r="Q187" t="str">
        <f t="shared" si="305"/>
        <v/>
      </c>
      <c r="R187" t="str">
        <f t="shared" si="306"/>
        <v/>
      </c>
      <c r="S187" t="str">
        <f t="shared" si="307"/>
        <v/>
      </c>
      <c r="T187" t="str">
        <f t="shared" si="308"/>
        <v/>
      </c>
      <c r="U187" t="str">
        <f t="shared" si="309"/>
        <v/>
      </c>
      <c r="V187" t="str">
        <f t="shared" si="310"/>
        <v/>
      </c>
      <c r="W187" t="str">
        <f t="shared" si="311"/>
        <v/>
      </c>
      <c r="X187" t="str">
        <f t="shared" si="312"/>
        <v/>
      </c>
      <c r="Y187" t="str">
        <f t="shared" si="313"/>
        <v/>
      </c>
      <c r="Z187" t="str">
        <f t="shared" si="314"/>
        <v/>
      </c>
      <c r="AA187" t="str">
        <f t="shared" si="315"/>
        <v/>
      </c>
      <c r="AB187" t="str">
        <f t="shared" si="316"/>
        <v/>
      </c>
      <c r="AC187" t="str">
        <f t="shared" si="317"/>
        <v/>
      </c>
      <c r="AD187" t="str">
        <f t="shared" si="318"/>
        <v/>
      </c>
      <c r="AE187" t="str">
        <f t="shared" si="319"/>
        <v/>
      </c>
      <c r="AF187" t="str">
        <f t="shared" si="320"/>
        <v/>
      </c>
      <c r="AG187" t="str">
        <f t="shared" si="321"/>
        <v/>
      </c>
      <c r="AH187" t="str">
        <f t="shared" si="322"/>
        <v/>
      </c>
      <c r="AI187" t="str">
        <f t="shared" si="323"/>
        <v/>
      </c>
      <c r="AJ187" t="str">
        <f t="shared" si="324"/>
        <v/>
      </c>
      <c r="AK187" t="str">
        <f t="shared" si="325"/>
        <v/>
      </c>
      <c r="AL187" t="b">
        <f t="shared" si="326"/>
        <v>1</v>
      </c>
      <c r="AM187" t="b">
        <f t="shared" si="327"/>
        <v>0</v>
      </c>
      <c r="AN187" t="b">
        <f t="shared" si="328"/>
        <v>1</v>
      </c>
      <c r="AO187">
        <f t="shared" si="329"/>
        <v>0.1</v>
      </c>
      <c r="AP187" t="str">
        <f t="shared" si="330"/>
        <v/>
      </c>
      <c r="AQ187" t="str">
        <f t="shared" si="331"/>
        <v/>
      </c>
      <c r="AR187" t="str">
        <f t="shared" si="332"/>
        <v/>
      </c>
      <c r="AS187" t="str">
        <f t="shared" si="333"/>
        <v/>
      </c>
      <c r="AT187" t="str">
        <f t="shared" si="334"/>
        <v/>
      </c>
      <c r="AU187" t="str">
        <f t="shared" si="335"/>
        <v/>
      </c>
      <c r="AV187" t="str">
        <f t="shared" si="336"/>
        <v/>
      </c>
      <c r="AW187" t="str">
        <f t="shared" si="337"/>
        <v/>
      </c>
      <c r="AX187" t="str">
        <f t="shared" si="338"/>
        <v/>
      </c>
      <c r="AY187" t="str">
        <f t="shared" si="339"/>
        <v/>
      </c>
      <c r="AZ187" t="str">
        <f t="shared" si="340"/>
        <v/>
      </c>
      <c r="BA187" t="str">
        <f t="shared" si="341"/>
        <v/>
      </c>
      <c r="BB187" t="str">
        <f t="shared" si="342"/>
        <v/>
      </c>
      <c r="BC187" t="str">
        <f t="shared" si="343"/>
        <v/>
      </c>
      <c r="BD187" t="str">
        <f t="shared" si="344"/>
        <v/>
      </c>
      <c r="BE187" t="str">
        <f t="shared" si="345"/>
        <v/>
      </c>
      <c r="BF187" t="b">
        <f t="shared" si="346"/>
        <v>1</v>
      </c>
      <c r="BG187" t="b">
        <f t="shared" si="347"/>
        <v>0</v>
      </c>
      <c r="BH187" t="b">
        <f t="shared" si="348"/>
        <v>0</v>
      </c>
      <c r="BI187">
        <f t="shared" si="349"/>
        <v>0.01</v>
      </c>
      <c r="BJ187" t="str">
        <f t="shared" si="350"/>
        <v/>
      </c>
      <c r="BK187" t="str">
        <f t="shared" si="351"/>
        <v/>
      </c>
      <c r="BL187" t="str">
        <f t="shared" si="352"/>
        <v/>
      </c>
      <c r="BM187" t="str">
        <f t="shared" si="353"/>
        <v/>
      </c>
      <c r="BN187" t="str">
        <f t="shared" si="354"/>
        <v/>
      </c>
      <c r="BO187" t="str">
        <f t="shared" si="355"/>
        <v/>
      </c>
      <c r="BP187" t="str">
        <f t="shared" si="356"/>
        <v/>
      </c>
      <c r="BQ187" t="str">
        <f t="shared" si="357"/>
        <v/>
      </c>
      <c r="BR187" t="str">
        <f t="shared" si="358"/>
        <v/>
      </c>
      <c r="BS187" t="str">
        <f t="shared" si="359"/>
        <v/>
      </c>
      <c r="BT187" t="str">
        <f t="shared" si="360"/>
        <v/>
      </c>
      <c r="BU187" t="str">
        <f t="shared" si="361"/>
        <v/>
      </c>
      <c r="BV187" t="str">
        <f t="shared" si="362"/>
        <v/>
      </c>
      <c r="BW187" t="str">
        <f t="shared" si="363"/>
        <v/>
      </c>
      <c r="BX187" t="str">
        <f t="shared" si="364"/>
        <v/>
      </c>
      <c r="BY187" t="str">
        <f t="shared" si="365"/>
        <v/>
      </c>
      <c r="BZ187" t="str">
        <f t="shared" si="366"/>
        <v/>
      </c>
      <c r="CA187" t="str">
        <f t="shared" si="367"/>
        <v/>
      </c>
      <c r="CB187" t="str">
        <f t="shared" si="368"/>
        <v/>
      </c>
      <c r="CC187" t="str">
        <f t="shared" si="369"/>
        <v/>
      </c>
      <c r="CD187" t="str">
        <f t="shared" si="370"/>
        <v/>
      </c>
      <c r="CE187" t="str">
        <f t="shared" si="371"/>
        <v/>
      </c>
      <c r="CF187" t="str">
        <f t="shared" si="372"/>
        <v/>
      </c>
      <c r="CG187" t="str">
        <f t="shared" si="373"/>
        <v/>
      </c>
      <c r="CH187" t="str">
        <f t="shared" si="374"/>
        <v/>
      </c>
      <c r="CI187" t="str">
        <f t="shared" si="375"/>
        <v/>
      </c>
      <c r="CJ187" t="str">
        <f t="shared" si="376"/>
        <v/>
      </c>
      <c r="CK187" t="str">
        <f t="shared" si="377"/>
        <v/>
      </c>
      <c r="CL187" t="str">
        <f t="shared" si="378"/>
        <v/>
      </c>
      <c r="CM187" t="str">
        <f t="shared" si="379"/>
        <v/>
      </c>
      <c r="CN187" t="str">
        <f t="shared" si="380"/>
        <v/>
      </c>
      <c r="CO187" t="str">
        <f t="shared" si="381"/>
        <v/>
      </c>
      <c r="CP187" t="str">
        <f t="shared" si="382"/>
        <v/>
      </c>
      <c r="CQ187" t="str">
        <f t="shared" si="383"/>
        <v/>
      </c>
      <c r="CR187" t="str">
        <f t="shared" si="384"/>
        <v/>
      </c>
      <c r="CS187" t="str">
        <f t="shared" si="385"/>
        <v/>
      </c>
      <c r="CT187" t="str">
        <f t="shared" si="386"/>
        <v/>
      </c>
      <c r="CU187" t="str">
        <f t="shared" si="387"/>
        <v/>
      </c>
      <c r="CV187" t="str">
        <f t="shared" si="388"/>
        <v/>
      </c>
      <c r="CW187" t="str">
        <f t="shared" si="389"/>
        <v/>
      </c>
      <c r="CX187" t="str">
        <f t="shared" si="390"/>
        <v/>
      </c>
      <c r="CY187" t="str">
        <f t="shared" si="391"/>
        <v/>
      </c>
      <c r="CZ187" t="str">
        <f t="shared" si="392"/>
        <v/>
      </c>
      <c r="DA187" t="str">
        <f t="shared" si="393"/>
        <v/>
      </c>
      <c r="DB187" t="str">
        <f t="shared" si="394"/>
        <v/>
      </c>
      <c r="DC187" t="str">
        <f t="shared" si="395"/>
        <v/>
      </c>
      <c r="DD187" t="str">
        <f t="shared" si="396"/>
        <v/>
      </c>
      <c r="DE187" t="str">
        <f t="shared" si="397"/>
        <v/>
      </c>
      <c r="DF187" t="str">
        <f t="shared" si="398"/>
        <v/>
      </c>
      <c r="DG187" t="str">
        <f t="shared" si="399"/>
        <v/>
      </c>
      <c r="DH187" t="str">
        <f t="shared" si="400"/>
        <v/>
      </c>
      <c r="DI187" t="str">
        <f t="shared" si="401"/>
        <v/>
      </c>
      <c r="DJ187" t="str">
        <f t="shared" si="402"/>
        <v/>
      </c>
      <c r="DK187" t="str">
        <f t="shared" si="403"/>
        <v/>
      </c>
      <c r="DL187" t="str">
        <f t="shared" si="404"/>
        <v/>
      </c>
      <c r="DM187" t="str">
        <f t="shared" si="405"/>
        <v/>
      </c>
      <c r="DN187" t="str">
        <f t="shared" si="406"/>
        <v/>
      </c>
      <c r="DO187" t="str">
        <f t="shared" si="407"/>
        <v/>
      </c>
      <c r="DP187" t="str">
        <f t="shared" si="408"/>
        <v/>
      </c>
      <c r="DQ187" t="str">
        <f t="shared" si="409"/>
        <v/>
      </c>
      <c r="DR187" t="str">
        <f t="shared" si="410"/>
        <v/>
      </c>
      <c r="DS187" t="str">
        <f t="shared" si="411"/>
        <v/>
      </c>
      <c r="DT187" t="str">
        <f t="shared" si="412"/>
        <v/>
      </c>
      <c r="DU187" t="str">
        <f t="shared" si="413"/>
        <v/>
      </c>
      <c r="DV187" t="str">
        <f t="shared" si="414"/>
        <v/>
      </c>
      <c r="DW187" t="str">
        <f t="shared" si="415"/>
        <v/>
      </c>
      <c r="DX187" t="str">
        <f t="shared" si="416"/>
        <v/>
      </c>
      <c r="DY187" t="str">
        <f t="shared" si="417"/>
        <v/>
      </c>
      <c r="EA187" t="str">
        <f t="shared" si="418"/>
        <v/>
      </c>
      <c r="EB187" t="str">
        <f t="shared" si="419"/>
        <v/>
      </c>
      <c r="EC187" t="str">
        <f t="shared" si="420"/>
        <v/>
      </c>
      <c r="ED187" t="str">
        <f t="shared" si="421"/>
        <v/>
      </c>
      <c r="EE187" t="str">
        <f t="shared" si="422"/>
        <v/>
      </c>
      <c r="EF187" t="str">
        <f t="shared" si="423"/>
        <v/>
      </c>
      <c r="EG187" t="str">
        <f t="shared" si="424"/>
        <v/>
      </c>
      <c r="EH187" t="str">
        <f t="shared" si="425"/>
        <v/>
      </c>
      <c r="EI187" t="str">
        <f t="shared" si="426"/>
        <v/>
      </c>
      <c r="EJ187" t="str">
        <f t="shared" si="427"/>
        <v/>
      </c>
      <c r="EK187" t="str">
        <f t="shared" si="428"/>
        <v/>
      </c>
      <c r="EL187" t="str">
        <f t="shared" si="429"/>
        <v/>
      </c>
      <c r="EM187" t="str">
        <f t="shared" si="430"/>
        <v/>
      </c>
      <c r="EN187" t="str">
        <f t="shared" si="431"/>
        <v/>
      </c>
      <c r="EO187" t="str">
        <f t="shared" si="432"/>
        <v/>
      </c>
      <c r="EP187" t="str">
        <f t="shared" si="433"/>
        <v/>
      </c>
      <c r="ER187" t="str">
        <f t="shared" si="434"/>
        <v>25A-001.07.16.01.01.A.04VGM - Effect 5</v>
      </c>
      <c r="ES187" t="s">
        <v>10770</v>
      </c>
      <c r="ET187" t="b">
        <v>1</v>
      </c>
      <c r="EU187" t="s">
        <v>76</v>
      </c>
      <c r="EV187" t="b">
        <v>1</v>
      </c>
      <c r="EW187" t="b">
        <v>1</v>
      </c>
      <c r="EX187">
        <v>2.5000000000000001E-5</v>
      </c>
      <c r="EZ187">
        <v>0</v>
      </c>
      <c r="FA187">
        <v>0</v>
      </c>
      <c r="FC187">
        <v>25</v>
      </c>
      <c r="FD187">
        <v>2</v>
      </c>
      <c r="FF187">
        <v>0</v>
      </c>
      <c r="FG187">
        <v>0</v>
      </c>
      <c r="FI187">
        <v>0</v>
      </c>
      <c r="FJ187">
        <v>32</v>
      </c>
      <c r="FL187">
        <v>1.575</v>
      </c>
      <c r="FM187">
        <v>0.17949999999999999</v>
      </c>
      <c r="FO187" t="s">
        <v>863</v>
      </c>
    </row>
    <row r="188" spans="1:171" x14ac:dyDescent="0.25">
      <c r="A188" t="s">
        <v>10851</v>
      </c>
      <c r="B188" t="str">
        <f t="shared" si="290"/>
        <v/>
      </c>
      <c r="C188" t="str">
        <f t="shared" si="291"/>
        <v/>
      </c>
      <c r="D188" t="str">
        <f t="shared" si="292"/>
        <v/>
      </c>
      <c r="E188" t="str">
        <f t="shared" si="293"/>
        <v/>
      </c>
      <c r="F188" t="str">
        <f t="shared" si="294"/>
        <v/>
      </c>
      <c r="G188" t="str">
        <f t="shared" si="295"/>
        <v/>
      </c>
      <c r="H188" t="str">
        <f t="shared" si="296"/>
        <v/>
      </c>
      <c r="I188" t="str">
        <f t="shared" si="297"/>
        <v/>
      </c>
      <c r="J188" t="str">
        <f t="shared" si="298"/>
        <v/>
      </c>
      <c r="K188" t="str">
        <f t="shared" si="299"/>
        <v/>
      </c>
      <c r="L188" t="str">
        <f t="shared" si="300"/>
        <v/>
      </c>
      <c r="M188" t="str">
        <f t="shared" si="301"/>
        <v/>
      </c>
      <c r="N188" t="str">
        <f t="shared" si="302"/>
        <v/>
      </c>
      <c r="O188" t="str">
        <f t="shared" si="303"/>
        <v/>
      </c>
      <c r="P188" t="str">
        <f t="shared" si="304"/>
        <v/>
      </c>
      <c r="Q188" t="str">
        <f t="shared" si="305"/>
        <v/>
      </c>
      <c r="R188" t="str">
        <f t="shared" si="306"/>
        <v/>
      </c>
      <c r="S188" t="str">
        <f t="shared" si="307"/>
        <v/>
      </c>
      <c r="T188" t="str">
        <f t="shared" si="308"/>
        <v/>
      </c>
      <c r="U188" t="str">
        <f t="shared" si="309"/>
        <v/>
      </c>
      <c r="V188" t="str">
        <f t="shared" si="310"/>
        <v/>
      </c>
      <c r="W188" t="str">
        <f t="shared" si="311"/>
        <v/>
      </c>
      <c r="X188" t="str">
        <f t="shared" si="312"/>
        <v/>
      </c>
      <c r="Y188" t="str">
        <f t="shared" si="313"/>
        <v/>
      </c>
      <c r="Z188" t="str">
        <f t="shared" si="314"/>
        <v/>
      </c>
      <c r="AA188" t="str">
        <f t="shared" si="315"/>
        <v/>
      </c>
      <c r="AB188" t="str">
        <f t="shared" si="316"/>
        <v/>
      </c>
      <c r="AC188" t="str">
        <f t="shared" si="317"/>
        <v/>
      </c>
      <c r="AD188" t="str">
        <f t="shared" si="318"/>
        <v/>
      </c>
      <c r="AE188" t="str">
        <f t="shared" si="319"/>
        <v/>
      </c>
      <c r="AF188" t="str">
        <f t="shared" si="320"/>
        <v/>
      </c>
      <c r="AG188" t="str">
        <f t="shared" si="321"/>
        <v/>
      </c>
      <c r="AH188" t="str">
        <f t="shared" si="322"/>
        <v/>
      </c>
      <c r="AI188" t="str">
        <f t="shared" si="323"/>
        <v/>
      </c>
      <c r="AJ188" t="str">
        <f t="shared" si="324"/>
        <v/>
      </c>
      <c r="AK188" t="str">
        <f t="shared" si="325"/>
        <v/>
      </c>
      <c r="AL188" t="b">
        <f t="shared" si="326"/>
        <v>1</v>
      </c>
      <c r="AM188" t="b">
        <f t="shared" si="327"/>
        <v>0</v>
      </c>
      <c r="AN188" t="b">
        <f t="shared" si="328"/>
        <v>0</v>
      </c>
      <c r="AO188">
        <f t="shared" si="329"/>
        <v>0.1</v>
      </c>
      <c r="AP188" t="str">
        <f t="shared" si="330"/>
        <v/>
      </c>
      <c r="AQ188" t="str">
        <f t="shared" si="331"/>
        <v/>
      </c>
      <c r="AR188" t="str">
        <f t="shared" si="332"/>
        <v/>
      </c>
      <c r="AS188" t="str">
        <f t="shared" si="333"/>
        <v/>
      </c>
      <c r="AT188" t="str">
        <f t="shared" si="334"/>
        <v/>
      </c>
      <c r="AU188" t="str">
        <f t="shared" si="335"/>
        <v/>
      </c>
      <c r="AV188" t="str">
        <f t="shared" si="336"/>
        <v/>
      </c>
      <c r="AW188" t="str">
        <f t="shared" si="337"/>
        <v/>
      </c>
      <c r="AX188" t="str">
        <f t="shared" si="338"/>
        <v/>
      </c>
      <c r="AY188" t="str">
        <f t="shared" si="339"/>
        <v/>
      </c>
      <c r="AZ188" t="str">
        <f t="shared" si="340"/>
        <v/>
      </c>
      <c r="BA188" t="str">
        <f t="shared" si="341"/>
        <v/>
      </c>
      <c r="BB188" t="str">
        <f t="shared" si="342"/>
        <v/>
      </c>
      <c r="BC188" t="str">
        <f t="shared" si="343"/>
        <v/>
      </c>
      <c r="BD188" t="str">
        <f t="shared" si="344"/>
        <v/>
      </c>
      <c r="BE188" t="str">
        <f t="shared" si="345"/>
        <v/>
      </c>
      <c r="BF188" t="b">
        <f t="shared" si="346"/>
        <v>1</v>
      </c>
      <c r="BG188" t="b">
        <f t="shared" si="347"/>
        <v>0</v>
      </c>
      <c r="BH188" t="b">
        <f t="shared" si="348"/>
        <v>0</v>
      </c>
      <c r="BI188">
        <f t="shared" si="349"/>
        <v>0.01</v>
      </c>
      <c r="BJ188" t="str">
        <f t="shared" si="350"/>
        <v/>
      </c>
      <c r="BK188" t="str">
        <f t="shared" si="351"/>
        <v/>
      </c>
      <c r="BL188" t="str">
        <f t="shared" si="352"/>
        <v/>
      </c>
      <c r="BM188" t="str">
        <f t="shared" si="353"/>
        <v/>
      </c>
      <c r="BN188" t="str">
        <f t="shared" si="354"/>
        <v/>
      </c>
      <c r="BO188" t="str">
        <f t="shared" si="355"/>
        <v/>
      </c>
      <c r="BP188" t="str">
        <f t="shared" si="356"/>
        <v/>
      </c>
      <c r="BQ188" t="str">
        <f t="shared" si="357"/>
        <v/>
      </c>
      <c r="BR188" t="str">
        <f t="shared" si="358"/>
        <v/>
      </c>
      <c r="BS188" t="str">
        <f t="shared" si="359"/>
        <v/>
      </c>
      <c r="BT188" t="str">
        <f t="shared" si="360"/>
        <v/>
      </c>
      <c r="BU188" t="str">
        <f t="shared" si="361"/>
        <v/>
      </c>
      <c r="BV188" t="str">
        <f t="shared" si="362"/>
        <v/>
      </c>
      <c r="BW188" t="str">
        <f t="shared" si="363"/>
        <v/>
      </c>
      <c r="BX188" t="str">
        <f t="shared" si="364"/>
        <v/>
      </c>
      <c r="BY188" t="str">
        <f t="shared" si="365"/>
        <v/>
      </c>
      <c r="BZ188" t="str">
        <f t="shared" si="366"/>
        <v/>
      </c>
      <c r="CA188" t="str">
        <f t="shared" si="367"/>
        <v/>
      </c>
      <c r="CB188" t="str">
        <f t="shared" si="368"/>
        <v/>
      </c>
      <c r="CC188" t="str">
        <f t="shared" si="369"/>
        <v/>
      </c>
      <c r="CD188" t="str">
        <f t="shared" si="370"/>
        <v/>
      </c>
      <c r="CE188" t="str">
        <f t="shared" si="371"/>
        <v/>
      </c>
      <c r="CF188" t="str">
        <f t="shared" si="372"/>
        <v/>
      </c>
      <c r="CG188" t="str">
        <f t="shared" si="373"/>
        <v/>
      </c>
      <c r="CH188" t="str">
        <f t="shared" si="374"/>
        <v/>
      </c>
      <c r="CI188" t="str">
        <f t="shared" si="375"/>
        <v/>
      </c>
      <c r="CJ188" t="str">
        <f t="shared" si="376"/>
        <v/>
      </c>
      <c r="CK188" t="str">
        <f t="shared" si="377"/>
        <v/>
      </c>
      <c r="CL188" t="str">
        <f t="shared" si="378"/>
        <v/>
      </c>
      <c r="CM188" t="str">
        <f t="shared" si="379"/>
        <v/>
      </c>
      <c r="CN188" t="str">
        <f t="shared" si="380"/>
        <v/>
      </c>
      <c r="CO188" t="str">
        <f t="shared" si="381"/>
        <v/>
      </c>
      <c r="CP188" t="str">
        <f t="shared" si="382"/>
        <v/>
      </c>
      <c r="CQ188" t="str">
        <f t="shared" si="383"/>
        <v/>
      </c>
      <c r="CR188" t="str">
        <f t="shared" si="384"/>
        <v/>
      </c>
      <c r="CS188" t="str">
        <f t="shared" si="385"/>
        <v/>
      </c>
      <c r="CT188" t="str">
        <f t="shared" si="386"/>
        <v/>
      </c>
      <c r="CU188" t="str">
        <f t="shared" si="387"/>
        <v/>
      </c>
      <c r="CV188" t="str">
        <f t="shared" si="388"/>
        <v/>
      </c>
      <c r="CW188" t="str">
        <f t="shared" si="389"/>
        <v/>
      </c>
      <c r="CX188" t="str">
        <f t="shared" si="390"/>
        <v/>
      </c>
      <c r="CY188" t="str">
        <f t="shared" si="391"/>
        <v/>
      </c>
      <c r="CZ188" t="str">
        <f t="shared" si="392"/>
        <v/>
      </c>
      <c r="DA188" t="str">
        <f t="shared" si="393"/>
        <v/>
      </c>
      <c r="DB188" t="str">
        <f t="shared" si="394"/>
        <v/>
      </c>
      <c r="DC188" t="str">
        <f t="shared" si="395"/>
        <v/>
      </c>
      <c r="DD188" t="str">
        <f t="shared" si="396"/>
        <v/>
      </c>
      <c r="DE188" t="str">
        <f t="shared" si="397"/>
        <v/>
      </c>
      <c r="DF188" t="str">
        <f t="shared" si="398"/>
        <v/>
      </c>
      <c r="DG188" t="str">
        <f t="shared" si="399"/>
        <v/>
      </c>
      <c r="DH188" t="str">
        <f t="shared" si="400"/>
        <v/>
      </c>
      <c r="DI188" t="str">
        <f t="shared" si="401"/>
        <v/>
      </c>
      <c r="DJ188" t="str">
        <f t="shared" si="402"/>
        <v/>
      </c>
      <c r="DK188" t="str">
        <f t="shared" si="403"/>
        <v/>
      </c>
      <c r="DL188" t="str">
        <f t="shared" si="404"/>
        <v/>
      </c>
      <c r="DM188" t="str">
        <f t="shared" si="405"/>
        <v/>
      </c>
      <c r="DN188" t="str">
        <f t="shared" si="406"/>
        <v/>
      </c>
      <c r="DO188" t="str">
        <f t="shared" si="407"/>
        <v/>
      </c>
      <c r="DP188" t="str">
        <f t="shared" si="408"/>
        <v/>
      </c>
      <c r="DQ188" t="str">
        <f t="shared" si="409"/>
        <v/>
      </c>
      <c r="DR188" t="str">
        <f t="shared" si="410"/>
        <v/>
      </c>
      <c r="DS188" t="str">
        <f t="shared" si="411"/>
        <v/>
      </c>
      <c r="DT188" t="str">
        <f t="shared" si="412"/>
        <v/>
      </c>
      <c r="DU188" t="str">
        <f t="shared" si="413"/>
        <v/>
      </c>
      <c r="DV188" t="str">
        <f t="shared" si="414"/>
        <v/>
      </c>
      <c r="DW188" t="str">
        <f t="shared" si="415"/>
        <v/>
      </c>
      <c r="DX188" t="str">
        <f t="shared" si="416"/>
        <v/>
      </c>
      <c r="DY188" t="str">
        <f t="shared" si="417"/>
        <v/>
      </c>
      <c r="EA188" t="str">
        <f t="shared" si="418"/>
        <v/>
      </c>
      <c r="EB188" t="str">
        <f t="shared" si="419"/>
        <v/>
      </c>
      <c r="EC188" t="str">
        <f t="shared" si="420"/>
        <v/>
      </c>
      <c r="ED188" t="str">
        <f t="shared" si="421"/>
        <v/>
      </c>
      <c r="EE188" t="str">
        <f t="shared" si="422"/>
        <v/>
      </c>
      <c r="EF188" t="str">
        <f t="shared" si="423"/>
        <v/>
      </c>
      <c r="EG188" t="str">
        <f t="shared" si="424"/>
        <v/>
      </c>
      <c r="EH188" t="str">
        <f t="shared" si="425"/>
        <v/>
      </c>
      <c r="EI188" t="str">
        <f t="shared" si="426"/>
        <v/>
      </c>
      <c r="EJ188" t="str">
        <f t="shared" si="427"/>
        <v/>
      </c>
      <c r="EK188" t="str">
        <f t="shared" si="428"/>
        <v/>
      </c>
      <c r="EL188" t="str">
        <f t="shared" si="429"/>
        <v/>
      </c>
      <c r="EM188" t="str">
        <f t="shared" si="430"/>
        <v/>
      </c>
      <c r="EN188" t="str">
        <f t="shared" si="431"/>
        <v/>
      </c>
      <c r="EO188" t="str">
        <f t="shared" si="432"/>
        <v/>
      </c>
      <c r="EP188" t="str">
        <f t="shared" si="433"/>
        <v/>
      </c>
      <c r="ER188" t="str">
        <f t="shared" si="434"/>
        <v>25A-001.07.16.01.01.A.04Spuien 81-100% functieverlies</v>
      </c>
      <c r="ES188" t="s">
        <v>10770</v>
      </c>
      <c r="ET188" t="b">
        <v>1</v>
      </c>
      <c r="EU188" t="s">
        <v>88</v>
      </c>
      <c r="EV188" t="b">
        <v>0</v>
      </c>
      <c r="EW188" t="b">
        <v>1</v>
      </c>
      <c r="EX188">
        <v>1</v>
      </c>
      <c r="EZ188">
        <v>0</v>
      </c>
      <c r="FA188">
        <v>0</v>
      </c>
      <c r="FC188">
        <v>25</v>
      </c>
      <c r="FD188">
        <v>2</v>
      </c>
      <c r="FF188">
        <v>0</v>
      </c>
      <c r="FG188">
        <v>0</v>
      </c>
      <c r="FI188">
        <v>0</v>
      </c>
      <c r="FJ188">
        <v>32</v>
      </c>
      <c r="FL188">
        <v>1.575</v>
      </c>
      <c r="FM188">
        <v>0.17949999999999999</v>
      </c>
      <c r="FO188" t="s">
        <v>88</v>
      </c>
    </row>
    <row r="189" spans="1:171" x14ac:dyDescent="0.25">
      <c r="A189" t="s">
        <v>10854</v>
      </c>
      <c r="B189" t="str">
        <f t="shared" si="290"/>
        <v/>
      </c>
      <c r="C189" t="str">
        <f t="shared" si="291"/>
        <v/>
      </c>
      <c r="D189" t="str">
        <f t="shared" si="292"/>
        <v/>
      </c>
      <c r="E189" t="str">
        <f t="shared" si="293"/>
        <v/>
      </c>
      <c r="F189" t="str">
        <f t="shared" si="294"/>
        <v/>
      </c>
      <c r="G189" t="str">
        <f t="shared" si="295"/>
        <v/>
      </c>
      <c r="H189" t="str">
        <f t="shared" si="296"/>
        <v/>
      </c>
      <c r="I189" t="str">
        <f t="shared" si="297"/>
        <v/>
      </c>
      <c r="J189" t="str">
        <f t="shared" si="298"/>
        <v/>
      </c>
      <c r="K189" t="str">
        <f t="shared" si="299"/>
        <v/>
      </c>
      <c r="L189" t="str">
        <f t="shared" si="300"/>
        <v/>
      </c>
      <c r="M189" t="str">
        <f t="shared" si="301"/>
        <v/>
      </c>
      <c r="N189" t="str">
        <f t="shared" si="302"/>
        <v/>
      </c>
      <c r="O189" t="str">
        <f t="shared" si="303"/>
        <v/>
      </c>
      <c r="P189" t="str">
        <f t="shared" si="304"/>
        <v/>
      </c>
      <c r="Q189" t="str">
        <f t="shared" si="305"/>
        <v/>
      </c>
      <c r="R189" t="str">
        <f t="shared" si="306"/>
        <v/>
      </c>
      <c r="S189" t="str">
        <f t="shared" si="307"/>
        <v/>
      </c>
      <c r="T189" t="str">
        <f t="shared" si="308"/>
        <v/>
      </c>
      <c r="U189" t="str">
        <f t="shared" si="309"/>
        <v/>
      </c>
      <c r="V189" t="str">
        <f t="shared" si="310"/>
        <v/>
      </c>
      <c r="W189" t="str">
        <f t="shared" si="311"/>
        <v/>
      </c>
      <c r="X189" t="str">
        <f t="shared" si="312"/>
        <v/>
      </c>
      <c r="Y189" t="str">
        <f t="shared" si="313"/>
        <v/>
      </c>
      <c r="Z189" t="str">
        <f t="shared" si="314"/>
        <v/>
      </c>
      <c r="AA189" t="str">
        <f t="shared" si="315"/>
        <v/>
      </c>
      <c r="AB189" t="str">
        <f t="shared" si="316"/>
        <v/>
      </c>
      <c r="AC189" t="str">
        <f t="shared" si="317"/>
        <v/>
      </c>
      <c r="AD189" t="str">
        <f t="shared" si="318"/>
        <v/>
      </c>
      <c r="AE189" t="str">
        <f t="shared" si="319"/>
        <v/>
      </c>
      <c r="AF189" t="str">
        <f t="shared" si="320"/>
        <v/>
      </c>
      <c r="AG189" t="str">
        <f t="shared" si="321"/>
        <v/>
      </c>
      <c r="AH189" t="str">
        <f t="shared" si="322"/>
        <v/>
      </c>
      <c r="AI189" t="str">
        <f t="shared" si="323"/>
        <v/>
      </c>
      <c r="AJ189" t="str">
        <f t="shared" si="324"/>
        <v/>
      </c>
      <c r="AK189" t="str">
        <f t="shared" si="325"/>
        <v/>
      </c>
      <c r="AL189" t="b">
        <f t="shared" si="326"/>
        <v>1</v>
      </c>
      <c r="AM189" t="b">
        <f t="shared" si="327"/>
        <v>0</v>
      </c>
      <c r="AN189" t="b">
        <f t="shared" si="328"/>
        <v>1</v>
      </c>
      <c r="AO189">
        <f t="shared" si="329"/>
        <v>0.1</v>
      </c>
      <c r="AP189" t="str">
        <f t="shared" si="330"/>
        <v/>
      </c>
      <c r="AQ189" t="str">
        <f t="shared" si="331"/>
        <v/>
      </c>
      <c r="AR189" t="str">
        <f t="shared" si="332"/>
        <v/>
      </c>
      <c r="AS189" t="str">
        <f t="shared" si="333"/>
        <v/>
      </c>
      <c r="AT189" t="str">
        <f t="shared" si="334"/>
        <v/>
      </c>
      <c r="AU189" t="str">
        <f t="shared" si="335"/>
        <v/>
      </c>
      <c r="AV189" t="str">
        <f t="shared" si="336"/>
        <v/>
      </c>
      <c r="AW189" t="str">
        <f t="shared" si="337"/>
        <v/>
      </c>
      <c r="AX189" t="str">
        <f t="shared" si="338"/>
        <v/>
      </c>
      <c r="AY189" t="str">
        <f t="shared" si="339"/>
        <v/>
      </c>
      <c r="AZ189" t="str">
        <f t="shared" si="340"/>
        <v/>
      </c>
      <c r="BA189" t="str">
        <f t="shared" si="341"/>
        <v/>
      </c>
      <c r="BB189" t="str">
        <f t="shared" si="342"/>
        <v/>
      </c>
      <c r="BC189" t="str">
        <f t="shared" si="343"/>
        <v/>
      </c>
      <c r="BD189" t="str">
        <f t="shared" si="344"/>
        <v/>
      </c>
      <c r="BE189" t="str">
        <f t="shared" si="345"/>
        <v/>
      </c>
      <c r="BF189" t="b">
        <f t="shared" si="346"/>
        <v>1</v>
      </c>
      <c r="BG189" t="b">
        <f t="shared" si="347"/>
        <v>0</v>
      </c>
      <c r="BH189" t="b">
        <f t="shared" si="348"/>
        <v>0</v>
      </c>
      <c r="BI189">
        <f t="shared" si="349"/>
        <v>0.01</v>
      </c>
      <c r="BJ189" t="str">
        <f t="shared" si="350"/>
        <v/>
      </c>
      <c r="BK189" t="str">
        <f t="shared" si="351"/>
        <v/>
      </c>
      <c r="BL189" t="str">
        <f t="shared" si="352"/>
        <v/>
      </c>
      <c r="BM189" t="str">
        <f t="shared" si="353"/>
        <v/>
      </c>
      <c r="BN189" t="str">
        <f t="shared" si="354"/>
        <v/>
      </c>
      <c r="BO189" t="str">
        <f t="shared" si="355"/>
        <v/>
      </c>
      <c r="BP189" t="str">
        <f t="shared" si="356"/>
        <v/>
      </c>
      <c r="BQ189" t="str">
        <f t="shared" si="357"/>
        <v/>
      </c>
      <c r="BR189" t="str">
        <f t="shared" si="358"/>
        <v/>
      </c>
      <c r="BS189" t="str">
        <f t="shared" si="359"/>
        <v/>
      </c>
      <c r="BT189" t="str">
        <f t="shared" si="360"/>
        <v/>
      </c>
      <c r="BU189" t="str">
        <f t="shared" si="361"/>
        <v/>
      </c>
      <c r="BV189" t="str">
        <f t="shared" si="362"/>
        <v/>
      </c>
      <c r="BW189" t="str">
        <f t="shared" si="363"/>
        <v/>
      </c>
      <c r="BX189" t="str">
        <f t="shared" si="364"/>
        <v/>
      </c>
      <c r="BY189" t="str">
        <f t="shared" si="365"/>
        <v/>
      </c>
      <c r="BZ189" t="str">
        <f t="shared" si="366"/>
        <v/>
      </c>
      <c r="CA189" t="str">
        <f t="shared" si="367"/>
        <v/>
      </c>
      <c r="CB189" t="str">
        <f t="shared" si="368"/>
        <v/>
      </c>
      <c r="CC189" t="str">
        <f t="shared" si="369"/>
        <v/>
      </c>
      <c r="CD189" t="str">
        <f t="shared" si="370"/>
        <v/>
      </c>
      <c r="CE189" t="str">
        <f t="shared" si="371"/>
        <v/>
      </c>
      <c r="CF189" t="str">
        <f t="shared" si="372"/>
        <v/>
      </c>
      <c r="CG189" t="str">
        <f t="shared" si="373"/>
        <v/>
      </c>
      <c r="CH189" t="str">
        <f t="shared" si="374"/>
        <v/>
      </c>
      <c r="CI189" t="str">
        <f t="shared" si="375"/>
        <v/>
      </c>
      <c r="CJ189" t="str">
        <f t="shared" si="376"/>
        <v/>
      </c>
      <c r="CK189" t="str">
        <f t="shared" si="377"/>
        <v/>
      </c>
      <c r="CL189" t="str">
        <f t="shared" si="378"/>
        <v/>
      </c>
      <c r="CM189" t="str">
        <f t="shared" si="379"/>
        <v/>
      </c>
      <c r="CN189" t="str">
        <f t="shared" si="380"/>
        <v/>
      </c>
      <c r="CO189" t="str">
        <f t="shared" si="381"/>
        <v/>
      </c>
      <c r="CP189" t="str">
        <f t="shared" si="382"/>
        <v/>
      </c>
      <c r="CQ189" t="str">
        <f t="shared" si="383"/>
        <v/>
      </c>
      <c r="CR189" t="str">
        <f t="shared" si="384"/>
        <v/>
      </c>
      <c r="CS189" t="str">
        <f t="shared" si="385"/>
        <v/>
      </c>
      <c r="CT189" t="str">
        <f t="shared" si="386"/>
        <v/>
      </c>
      <c r="CU189" t="str">
        <f t="shared" si="387"/>
        <v/>
      </c>
      <c r="CV189" t="str">
        <f t="shared" si="388"/>
        <v/>
      </c>
      <c r="CW189" t="str">
        <f t="shared" si="389"/>
        <v/>
      </c>
      <c r="CX189" t="str">
        <f t="shared" si="390"/>
        <v/>
      </c>
      <c r="CY189" t="str">
        <f t="shared" si="391"/>
        <v/>
      </c>
      <c r="CZ189" t="str">
        <f t="shared" si="392"/>
        <v/>
      </c>
      <c r="DA189" t="str">
        <f t="shared" si="393"/>
        <v/>
      </c>
      <c r="DB189" t="str">
        <f t="shared" si="394"/>
        <v/>
      </c>
      <c r="DC189" t="str">
        <f t="shared" si="395"/>
        <v/>
      </c>
      <c r="DD189" t="str">
        <f t="shared" si="396"/>
        <v/>
      </c>
      <c r="DE189" t="str">
        <f t="shared" si="397"/>
        <v/>
      </c>
      <c r="DF189" t="str">
        <f t="shared" si="398"/>
        <v/>
      </c>
      <c r="DG189" t="str">
        <f t="shared" si="399"/>
        <v/>
      </c>
      <c r="DH189" t="str">
        <f t="shared" si="400"/>
        <v/>
      </c>
      <c r="DI189" t="str">
        <f t="shared" si="401"/>
        <v/>
      </c>
      <c r="DJ189" t="str">
        <f t="shared" si="402"/>
        <v/>
      </c>
      <c r="DK189" t="str">
        <f t="shared" si="403"/>
        <v/>
      </c>
      <c r="DL189" t="str">
        <f t="shared" si="404"/>
        <v/>
      </c>
      <c r="DM189" t="str">
        <f t="shared" si="405"/>
        <v/>
      </c>
      <c r="DN189" t="str">
        <f t="shared" si="406"/>
        <v/>
      </c>
      <c r="DO189" t="str">
        <f t="shared" si="407"/>
        <v/>
      </c>
      <c r="DP189" t="str">
        <f t="shared" si="408"/>
        <v/>
      </c>
      <c r="DQ189" t="str">
        <f t="shared" si="409"/>
        <v/>
      </c>
      <c r="DR189" t="str">
        <f t="shared" si="410"/>
        <v/>
      </c>
      <c r="DS189" t="str">
        <f t="shared" si="411"/>
        <v/>
      </c>
      <c r="DT189" t="str">
        <f t="shared" si="412"/>
        <v/>
      </c>
      <c r="DU189" t="str">
        <f t="shared" si="413"/>
        <v/>
      </c>
      <c r="DV189" t="str">
        <f t="shared" si="414"/>
        <v/>
      </c>
      <c r="DW189" t="str">
        <f t="shared" si="415"/>
        <v/>
      </c>
      <c r="DX189" t="str">
        <f t="shared" si="416"/>
        <v/>
      </c>
      <c r="DY189" t="str">
        <f t="shared" si="417"/>
        <v/>
      </c>
      <c r="EA189" t="str">
        <f t="shared" si="418"/>
        <v/>
      </c>
      <c r="EB189" t="str">
        <f t="shared" si="419"/>
        <v/>
      </c>
      <c r="EC189" t="str">
        <f t="shared" si="420"/>
        <v/>
      </c>
      <c r="ED189" t="str">
        <f t="shared" si="421"/>
        <v/>
      </c>
      <c r="EE189" t="str">
        <f t="shared" si="422"/>
        <v/>
      </c>
      <c r="EF189" t="str">
        <f t="shared" si="423"/>
        <v/>
      </c>
      <c r="EG189" t="str">
        <f t="shared" si="424"/>
        <v/>
      </c>
      <c r="EH189" t="str">
        <f t="shared" si="425"/>
        <v/>
      </c>
      <c r="EI189" t="str">
        <f t="shared" si="426"/>
        <v/>
      </c>
      <c r="EJ189" t="str">
        <f t="shared" si="427"/>
        <v/>
      </c>
      <c r="EK189" t="str">
        <f t="shared" si="428"/>
        <v/>
      </c>
      <c r="EL189" t="str">
        <f t="shared" si="429"/>
        <v/>
      </c>
      <c r="EM189" t="str">
        <f t="shared" si="430"/>
        <v/>
      </c>
      <c r="EN189" t="str">
        <f t="shared" si="431"/>
        <v/>
      </c>
      <c r="EO189" t="str">
        <f t="shared" si="432"/>
        <v/>
      </c>
      <c r="EP189" t="str">
        <f t="shared" si="433"/>
        <v/>
      </c>
      <c r="ER189" t="str">
        <f t="shared" si="434"/>
        <v>25A-001.07.16.03.01.A.02Keren 81-100% functieverlies</v>
      </c>
      <c r="ES189" t="s">
        <v>10772</v>
      </c>
      <c r="ET189" t="b">
        <v>1</v>
      </c>
      <c r="EU189" t="s">
        <v>85</v>
      </c>
      <c r="EV189" t="b">
        <v>0</v>
      </c>
      <c r="EW189" t="b">
        <v>0</v>
      </c>
      <c r="EX189">
        <v>0.01</v>
      </c>
      <c r="EZ189">
        <v>0</v>
      </c>
      <c r="FA189">
        <v>0</v>
      </c>
      <c r="FC189">
        <v>25</v>
      </c>
      <c r="FD189">
        <v>2</v>
      </c>
      <c r="FF189">
        <v>0</v>
      </c>
      <c r="FG189">
        <v>0</v>
      </c>
      <c r="FI189">
        <v>0</v>
      </c>
      <c r="FJ189">
        <v>32</v>
      </c>
      <c r="FL189">
        <v>1.575</v>
      </c>
      <c r="FM189">
        <v>0.17949999999999999</v>
      </c>
      <c r="FO189" t="s">
        <v>8874</v>
      </c>
    </row>
    <row r="190" spans="1:171" x14ac:dyDescent="0.25">
      <c r="A190" t="s">
        <v>10855</v>
      </c>
      <c r="B190" t="str">
        <f t="shared" si="290"/>
        <v/>
      </c>
      <c r="C190" t="str">
        <f t="shared" si="291"/>
        <v/>
      </c>
      <c r="D190" t="str">
        <f t="shared" si="292"/>
        <v/>
      </c>
      <c r="E190" t="str">
        <f t="shared" si="293"/>
        <v/>
      </c>
      <c r="F190" t="str">
        <f t="shared" si="294"/>
        <v/>
      </c>
      <c r="G190" t="str">
        <f t="shared" si="295"/>
        <v/>
      </c>
      <c r="H190" t="str">
        <f t="shared" si="296"/>
        <v/>
      </c>
      <c r="I190" t="str">
        <f t="shared" si="297"/>
        <v/>
      </c>
      <c r="J190" t="str">
        <f t="shared" si="298"/>
        <v/>
      </c>
      <c r="K190" t="str">
        <f t="shared" si="299"/>
        <v/>
      </c>
      <c r="L190" t="str">
        <f t="shared" si="300"/>
        <v/>
      </c>
      <c r="M190" t="str">
        <f t="shared" si="301"/>
        <v/>
      </c>
      <c r="N190" t="str">
        <f t="shared" si="302"/>
        <v/>
      </c>
      <c r="O190" t="str">
        <f t="shared" si="303"/>
        <v/>
      </c>
      <c r="P190" t="str">
        <f t="shared" si="304"/>
        <v/>
      </c>
      <c r="Q190" t="str">
        <f t="shared" si="305"/>
        <v/>
      </c>
      <c r="R190" t="str">
        <f t="shared" si="306"/>
        <v/>
      </c>
      <c r="S190" t="str">
        <f t="shared" si="307"/>
        <v/>
      </c>
      <c r="T190" t="str">
        <f t="shared" si="308"/>
        <v/>
      </c>
      <c r="U190" t="str">
        <f t="shared" si="309"/>
        <v/>
      </c>
      <c r="V190" t="str">
        <f t="shared" si="310"/>
        <v/>
      </c>
      <c r="W190" t="str">
        <f t="shared" si="311"/>
        <v/>
      </c>
      <c r="X190" t="str">
        <f t="shared" si="312"/>
        <v/>
      </c>
      <c r="Y190" t="str">
        <f t="shared" si="313"/>
        <v/>
      </c>
      <c r="Z190" t="str">
        <f t="shared" si="314"/>
        <v/>
      </c>
      <c r="AA190" t="str">
        <f t="shared" si="315"/>
        <v/>
      </c>
      <c r="AB190" t="str">
        <f t="shared" si="316"/>
        <v/>
      </c>
      <c r="AC190" t="str">
        <f t="shared" si="317"/>
        <v/>
      </c>
      <c r="AD190" t="str">
        <f t="shared" si="318"/>
        <v/>
      </c>
      <c r="AE190" t="str">
        <f t="shared" si="319"/>
        <v/>
      </c>
      <c r="AF190" t="str">
        <f t="shared" si="320"/>
        <v/>
      </c>
      <c r="AG190" t="str">
        <f t="shared" si="321"/>
        <v/>
      </c>
      <c r="AH190" t="str">
        <f t="shared" si="322"/>
        <v/>
      </c>
      <c r="AI190" t="str">
        <f t="shared" si="323"/>
        <v/>
      </c>
      <c r="AJ190" t="str">
        <f t="shared" si="324"/>
        <v/>
      </c>
      <c r="AK190" t="str">
        <f t="shared" si="325"/>
        <v/>
      </c>
      <c r="AL190" t="b">
        <f t="shared" si="326"/>
        <v>1</v>
      </c>
      <c r="AM190" t="b">
        <f t="shared" si="327"/>
        <v>0</v>
      </c>
      <c r="AN190" t="b">
        <f t="shared" si="328"/>
        <v>1</v>
      </c>
      <c r="AO190">
        <f t="shared" si="329"/>
        <v>0.1</v>
      </c>
      <c r="AP190" t="str">
        <f t="shared" si="330"/>
        <v/>
      </c>
      <c r="AQ190" t="str">
        <f t="shared" si="331"/>
        <v/>
      </c>
      <c r="AR190" t="str">
        <f t="shared" si="332"/>
        <v/>
      </c>
      <c r="AS190" t="str">
        <f t="shared" si="333"/>
        <v/>
      </c>
      <c r="AT190" t="str">
        <f t="shared" si="334"/>
        <v/>
      </c>
      <c r="AU190" t="str">
        <f t="shared" si="335"/>
        <v/>
      </c>
      <c r="AV190" t="str">
        <f t="shared" si="336"/>
        <v/>
      </c>
      <c r="AW190" t="str">
        <f t="shared" si="337"/>
        <v/>
      </c>
      <c r="AX190" t="str">
        <f t="shared" si="338"/>
        <v/>
      </c>
      <c r="AY190" t="str">
        <f t="shared" si="339"/>
        <v/>
      </c>
      <c r="AZ190" t="str">
        <f t="shared" si="340"/>
        <v/>
      </c>
      <c r="BA190" t="str">
        <f t="shared" si="341"/>
        <v/>
      </c>
      <c r="BB190" t="str">
        <f t="shared" si="342"/>
        <v/>
      </c>
      <c r="BC190" t="str">
        <f t="shared" si="343"/>
        <v/>
      </c>
      <c r="BD190" t="str">
        <f t="shared" si="344"/>
        <v/>
      </c>
      <c r="BE190" t="str">
        <f t="shared" si="345"/>
        <v/>
      </c>
      <c r="BF190" t="b">
        <f t="shared" si="346"/>
        <v>1</v>
      </c>
      <c r="BG190" t="b">
        <f t="shared" si="347"/>
        <v>0</v>
      </c>
      <c r="BH190" t="b">
        <f t="shared" si="348"/>
        <v>0</v>
      </c>
      <c r="BI190">
        <f t="shared" si="349"/>
        <v>0.01</v>
      </c>
      <c r="BJ190" t="str">
        <f t="shared" si="350"/>
        <v/>
      </c>
      <c r="BK190" t="str">
        <f t="shared" si="351"/>
        <v/>
      </c>
      <c r="BL190" t="str">
        <f t="shared" si="352"/>
        <v/>
      </c>
      <c r="BM190" t="str">
        <f t="shared" si="353"/>
        <v/>
      </c>
      <c r="BN190" t="str">
        <f t="shared" si="354"/>
        <v/>
      </c>
      <c r="BO190" t="str">
        <f t="shared" si="355"/>
        <v/>
      </c>
      <c r="BP190" t="str">
        <f t="shared" si="356"/>
        <v/>
      </c>
      <c r="BQ190" t="str">
        <f t="shared" si="357"/>
        <v/>
      </c>
      <c r="BR190" t="str">
        <f t="shared" si="358"/>
        <v/>
      </c>
      <c r="BS190" t="str">
        <f t="shared" si="359"/>
        <v/>
      </c>
      <c r="BT190" t="str">
        <f t="shared" si="360"/>
        <v/>
      </c>
      <c r="BU190" t="str">
        <f t="shared" si="361"/>
        <v/>
      </c>
      <c r="BV190" t="str">
        <f t="shared" si="362"/>
        <v/>
      </c>
      <c r="BW190" t="str">
        <f t="shared" si="363"/>
        <v/>
      </c>
      <c r="BX190" t="str">
        <f t="shared" si="364"/>
        <v/>
      </c>
      <c r="BY190" t="str">
        <f t="shared" si="365"/>
        <v/>
      </c>
      <c r="BZ190" t="str">
        <f t="shared" si="366"/>
        <v/>
      </c>
      <c r="CA190" t="str">
        <f t="shared" si="367"/>
        <v/>
      </c>
      <c r="CB190" t="str">
        <f t="shared" si="368"/>
        <v/>
      </c>
      <c r="CC190" t="str">
        <f t="shared" si="369"/>
        <v/>
      </c>
      <c r="CD190" t="str">
        <f t="shared" si="370"/>
        <v/>
      </c>
      <c r="CE190" t="str">
        <f t="shared" si="371"/>
        <v/>
      </c>
      <c r="CF190" t="str">
        <f t="shared" si="372"/>
        <v/>
      </c>
      <c r="CG190" t="str">
        <f t="shared" si="373"/>
        <v/>
      </c>
      <c r="CH190" t="str">
        <f t="shared" si="374"/>
        <v/>
      </c>
      <c r="CI190" t="str">
        <f t="shared" si="375"/>
        <v/>
      </c>
      <c r="CJ190" t="str">
        <f t="shared" si="376"/>
        <v/>
      </c>
      <c r="CK190" t="str">
        <f t="shared" si="377"/>
        <v/>
      </c>
      <c r="CL190" t="str">
        <f t="shared" si="378"/>
        <v/>
      </c>
      <c r="CM190" t="str">
        <f t="shared" si="379"/>
        <v/>
      </c>
      <c r="CN190" t="str">
        <f t="shared" si="380"/>
        <v/>
      </c>
      <c r="CO190" t="str">
        <f t="shared" si="381"/>
        <v/>
      </c>
      <c r="CP190" t="str">
        <f t="shared" si="382"/>
        <v/>
      </c>
      <c r="CQ190" t="str">
        <f t="shared" si="383"/>
        <v/>
      </c>
      <c r="CR190" t="str">
        <f t="shared" si="384"/>
        <v/>
      </c>
      <c r="CS190" t="str">
        <f t="shared" si="385"/>
        <v/>
      </c>
      <c r="CT190" t="str">
        <f t="shared" si="386"/>
        <v/>
      </c>
      <c r="CU190" t="str">
        <f t="shared" si="387"/>
        <v/>
      </c>
      <c r="CV190" t="str">
        <f t="shared" si="388"/>
        <v/>
      </c>
      <c r="CW190" t="str">
        <f t="shared" si="389"/>
        <v/>
      </c>
      <c r="CX190" t="str">
        <f t="shared" si="390"/>
        <v/>
      </c>
      <c r="CY190" t="str">
        <f t="shared" si="391"/>
        <v/>
      </c>
      <c r="CZ190" t="str">
        <f t="shared" si="392"/>
        <v/>
      </c>
      <c r="DA190" t="str">
        <f t="shared" si="393"/>
        <v/>
      </c>
      <c r="DB190" t="str">
        <f t="shared" si="394"/>
        <v/>
      </c>
      <c r="DC190" t="str">
        <f t="shared" si="395"/>
        <v/>
      </c>
      <c r="DD190" t="str">
        <f t="shared" si="396"/>
        <v/>
      </c>
      <c r="DE190" t="str">
        <f t="shared" si="397"/>
        <v/>
      </c>
      <c r="DF190" t="str">
        <f t="shared" si="398"/>
        <v/>
      </c>
      <c r="DG190" t="str">
        <f t="shared" si="399"/>
        <v/>
      </c>
      <c r="DH190" t="str">
        <f t="shared" si="400"/>
        <v/>
      </c>
      <c r="DI190" t="str">
        <f t="shared" si="401"/>
        <v/>
      </c>
      <c r="DJ190" t="str">
        <f t="shared" si="402"/>
        <v/>
      </c>
      <c r="DK190" t="str">
        <f t="shared" si="403"/>
        <v/>
      </c>
      <c r="DL190" t="str">
        <f t="shared" si="404"/>
        <v/>
      </c>
      <c r="DM190" t="str">
        <f t="shared" si="405"/>
        <v/>
      </c>
      <c r="DN190" t="str">
        <f t="shared" si="406"/>
        <v/>
      </c>
      <c r="DO190" t="str">
        <f t="shared" si="407"/>
        <v/>
      </c>
      <c r="DP190" t="str">
        <f t="shared" si="408"/>
        <v/>
      </c>
      <c r="DQ190" t="str">
        <f t="shared" si="409"/>
        <v/>
      </c>
      <c r="DR190" t="str">
        <f t="shared" si="410"/>
        <v/>
      </c>
      <c r="DS190" t="str">
        <f t="shared" si="411"/>
        <v/>
      </c>
      <c r="DT190" t="str">
        <f t="shared" si="412"/>
        <v/>
      </c>
      <c r="DU190" t="str">
        <f t="shared" si="413"/>
        <v/>
      </c>
      <c r="DV190" t="str">
        <f t="shared" si="414"/>
        <v/>
      </c>
      <c r="DW190" t="str">
        <f t="shared" si="415"/>
        <v/>
      </c>
      <c r="DX190" t="str">
        <f t="shared" si="416"/>
        <v/>
      </c>
      <c r="DY190" t="str">
        <f t="shared" si="417"/>
        <v/>
      </c>
      <c r="EA190" t="str">
        <f t="shared" si="418"/>
        <v/>
      </c>
      <c r="EB190" t="str">
        <f t="shared" si="419"/>
        <v/>
      </c>
      <c r="EC190" t="str">
        <f t="shared" si="420"/>
        <v/>
      </c>
      <c r="ED190" t="str">
        <f t="shared" si="421"/>
        <v/>
      </c>
      <c r="EE190" t="str">
        <f t="shared" si="422"/>
        <v/>
      </c>
      <c r="EF190" t="str">
        <f t="shared" si="423"/>
        <v/>
      </c>
      <c r="EG190" t="str">
        <f t="shared" si="424"/>
        <v/>
      </c>
      <c r="EH190" t="str">
        <f t="shared" si="425"/>
        <v/>
      </c>
      <c r="EI190" t="str">
        <f t="shared" si="426"/>
        <v/>
      </c>
      <c r="EJ190" t="str">
        <f t="shared" si="427"/>
        <v/>
      </c>
      <c r="EK190" t="str">
        <f t="shared" si="428"/>
        <v/>
      </c>
      <c r="EL190" t="str">
        <f t="shared" si="429"/>
        <v/>
      </c>
      <c r="EM190" t="str">
        <f t="shared" si="430"/>
        <v/>
      </c>
      <c r="EN190" t="str">
        <f t="shared" si="431"/>
        <v/>
      </c>
      <c r="EO190" t="str">
        <f t="shared" si="432"/>
        <v/>
      </c>
      <c r="EP190" t="str">
        <f t="shared" si="433"/>
        <v/>
      </c>
      <c r="ER190" t="str">
        <f t="shared" si="434"/>
        <v>25A-001.07.16.03.01.A.02VGM - Effect 5</v>
      </c>
      <c r="ES190" t="s">
        <v>10772</v>
      </c>
      <c r="ET190" t="b">
        <v>1</v>
      </c>
      <c r="EU190" t="s">
        <v>76</v>
      </c>
      <c r="EV190" t="b">
        <v>1</v>
      </c>
      <c r="EW190" t="b">
        <v>1</v>
      </c>
      <c r="EX190">
        <v>2.5000000000000001E-5</v>
      </c>
      <c r="EZ190">
        <v>0</v>
      </c>
      <c r="FA190">
        <v>0</v>
      </c>
      <c r="FC190">
        <v>25</v>
      </c>
      <c r="FD190">
        <v>2</v>
      </c>
      <c r="FF190">
        <v>0</v>
      </c>
      <c r="FG190">
        <v>0</v>
      </c>
      <c r="FI190">
        <v>0</v>
      </c>
      <c r="FJ190">
        <v>32</v>
      </c>
      <c r="FL190">
        <v>1.575</v>
      </c>
      <c r="FM190">
        <v>0.17949999999999999</v>
      </c>
      <c r="FO190" t="s">
        <v>863</v>
      </c>
    </row>
    <row r="191" spans="1:171" x14ac:dyDescent="0.25">
      <c r="A191" t="s">
        <v>10857</v>
      </c>
      <c r="B191" t="str">
        <f t="shared" si="290"/>
        <v/>
      </c>
      <c r="C191" t="str">
        <f t="shared" si="291"/>
        <v/>
      </c>
      <c r="D191" t="str">
        <f t="shared" si="292"/>
        <v/>
      </c>
      <c r="E191" t="str">
        <f t="shared" si="293"/>
        <v/>
      </c>
      <c r="F191" t="str">
        <f t="shared" si="294"/>
        <v/>
      </c>
      <c r="G191" t="str">
        <f t="shared" si="295"/>
        <v/>
      </c>
      <c r="H191" t="str">
        <f t="shared" si="296"/>
        <v/>
      </c>
      <c r="I191" t="str">
        <f t="shared" si="297"/>
        <v/>
      </c>
      <c r="J191" t="str">
        <f t="shared" si="298"/>
        <v/>
      </c>
      <c r="K191" t="str">
        <f t="shared" si="299"/>
        <v/>
      </c>
      <c r="L191" t="str">
        <f t="shared" si="300"/>
        <v/>
      </c>
      <c r="M191" t="str">
        <f t="shared" si="301"/>
        <v/>
      </c>
      <c r="N191" t="str">
        <f t="shared" si="302"/>
        <v/>
      </c>
      <c r="O191" t="str">
        <f t="shared" si="303"/>
        <v/>
      </c>
      <c r="P191" t="str">
        <f t="shared" si="304"/>
        <v/>
      </c>
      <c r="Q191" t="str">
        <f t="shared" si="305"/>
        <v/>
      </c>
      <c r="R191" t="str">
        <f t="shared" si="306"/>
        <v/>
      </c>
      <c r="S191" t="str">
        <f t="shared" si="307"/>
        <v/>
      </c>
      <c r="T191" t="str">
        <f t="shared" si="308"/>
        <v/>
      </c>
      <c r="U191" t="str">
        <f t="shared" si="309"/>
        <v/>
      </c>
      <c r="V191" t="str">
        <f t="shared" si="310"/>
        <v/>
      </c>
      <c r="W191" t="str">
        <f t="shared" si="311"/>
        <v/>
      </c>
      <c r="X191" t="str">
        <f t="shared" si="312"/>
        <v/>
      </c>
      <c r="Y191" t="str">
        <f t="shared" si="313"/>
        <v/>
      </c>
      <c r="Z191" t="str">
        <f t="shared" si="314"/>
        <v/>
      </c>
      <c r="AA191" t="str">
        <f t="shared" si="315"/>
        <v/>
      </c>
      <c r="AB191" t="str">
        <f t="shared" si="316"/>
        <v/>
      </c>
      <c r="AC191" t="str">
        <f t="shared" si="317"/>
        <v/>
      </c>
      <c r="AD191" t="str">
        <f t="shared" si="318"/>
        <v/>
      </c>
      <c r="AE191" t="str">
        <f t="shared" si="319"/>
        <v/>
      </c>
      <c r="AF191" t="str">
        <f t="shared" si="320"/>
        <v/>
      </c>
      <c r="AG191" t="str">
        <f t="shared" si="321"/>
        <v/>
      </c>
      <c r="AH191" t="str">
        <f t="shared" si="322"/>
        <v/>
      </c>
      <c r="AI191" t="str">
        <f t="shared" si="323"/>
        <v/>
      </c>
      <c r="AJ191" t="str">
        <f t="shared" si="324"/>
        <v/>
      </c>
      <c r="AK191" t="str">
        <f t="shared" si="325"/>
        <v/>
      </c>
      <c r="AL191" t="b">
        <f t="shared" si="326"/>
        <v>1</v>
      </c>
      <c r="AM191" t="b">
        <f t="shared" si="327"/>
        <v>0</v>
      </c>
      <c r="AN191" t="b">
        <f t="shared" si="328"/>
        <v>0</v>
      </c>
      <c r="AO191">
        <f t="shared" si="329"/>
        <v>0.1</v>
      </c>
      <c r="AP191" t="str">
        <f t="shared" si="330"/>
        <v/>
      </c>
      <c r="AQ191" t="str">
        <f t="shared" si="331"/>
        <v/>
      </c>
      <c r="AR191" t="str">
        <f t="shared" si="332"/>
        <v/>
      </c>
      <c r="AS191" t="str">
        <f t="shared" si="333"/>
        <v/>
      </c>
      <c r="AT191" t="str">
        <f t="shared" si="334"/>
        <v/>
      </c>
      <c r="AU191" t="str">
        <f t="shared" si="335"/>
        <v/>
      </c>
      <c r="AV191" t="str">
        <f t="shared" si="336"/>
        <v/>
      </c>
      <c r="AW191" t="str">
        <f t="shared" si="337"/>
        <v/>
      </c>
      <c r="AX191" t="str">
        <f t="shared" si="338"/>
        <v/>
      </c>
      <c r="AY191" t="str">
        <f t="shared" si="339"/>
        <v/>
      </c>
      <c r="AZ191" t="str">
        <f t="shared" si="340"/>
        <v/>
      </c>
      <c r="BA191" t="str">
        <f t="shared" si="341"/>
        <v/>
      </c>
      <c r="BB191" t="str">
        <f t="shared" si="342"/>
        <v/>
      </c>
      <c r="BC191" t="str">
        <f t="shared" si="343"/>
        <v/>
      </c>
      <c r="BD191" t="str">
        <f t="shared" si="344"/>
        <v/>
      </c>
      <c r="BE191" t="str">
        <f t="shared" si="345"/>
        <v/>
      </c>
      <c r="BF191" t="str">
        <f t="shared" si="346"/>
        <v/>
      </c>
      <c r="BG191" t="str">
        <f t="shared" si="347"/>
        <v/>
      </c>
      <c r="BH191" t="str">
        <f t="shared" si="348"/>
        <v/>
      </c>
      <c r="BI191" t="str">
        <f t="shared" si="349"/>
        <v/>
      </c>
      <c r="BJ191" t="str">
        <f t="shared" si="350"/>
        <v/>
      </c>
      <c r="BK191" t="str">
        <f t="shared" si="351"/>
        <v/>
      </c>
      <c r="BL191" t="str">
        <f t="shared" si="352"/>
        <v/>
      </c>
      <c r="BM191" t="str">
        <f t="shared" si="353"/>
        <v/>
      </c>
      <c r="BN191" t="str">
        <f t="shared" si="354"/>
        <v/>
      </c>
      <c r="BO191" t="str">
        <f t="shared" si="355"/>
        <v/>
      </c>
      <c r="BP191" t="str">
        <f t="shared" si="356"/>
        <v/>
      </c>
      <c r="BQ191" t="str">
        <f t="shared" si="357"/>
        <v/>
      </c>
      <c r="BR191" t="str">
        <f t="shared" si="358"/>
        <v/>
      </c>
      <c r="BS191" t="str">
        <f t="shared" si="359"/>
        <v/>
      </c>
      <c r="BT191" t="str">
        <f t="shared" si="360"/>
        <v/>
      </c>
      <c r="BU191" t="str">
        <f t="shared" si="361"/>
        <v/>
      </c>
      <c r="BV191" t="str">
        <f t="shared" si="362"/>
        <v/>
      </c>
      <c r="BW191" t="str">
        <f t="shared" si="363"/>
        <v/>
      </c>
      <c r="BX191" t="str">
        <f t="shared" si="364"/>
        <v/>
      </c>
      <c r="BY191" t="str">
        <f t="shared" si="365"/>
        <v/>
      </c>
      <c r="BZ191" t="str">
        <f t="shared" si="366"/>
        <v/>
      </c>
      <c r="CA191" t="str">
        <f t="shared" si="367"/>
        <v/>
      </c>
      <c r="CB191" t="str">
        <f t="shared" si="368"/>
        <v/>
      </c>
      <c r="CC191" t="str">
        <f t="shared" si="369"/>
        <v/>
      </c>
      <c r="CD191" t="str">
        <f t="shared" si="370"/>
        <v/>
      </c>
      <c r="CE191" t="str">
        <f t="shared" si="371"/>
        <v/>
      </c>
      <c r="CF191" t="str">
        <f t="shared" si="372"/>
        <v/>
      </c>
      <c r="CG191" t="str">
        <f t="shared" si="373"/>
        <v/>
      </c>
      <c r="CH191" t="str">
        <f t="shared" si="374"/>
        <v/>
      </c>
      <c r="CI191" t="str">
        <f t="shared" si="375"/>
        <v/>
      </c>
      <c r="CJ191" t="str">
        <f t="shared" si="376"/>
        <v/>
      </c>
      <c r="CK191" t="str">
        <f t="shared" si="377"/>
        <v/>
      </c>
      <c r="CL191" t="str">
        <f t="shared" si="378"/>
        <v/>
      </c>
      <c r="CM191" t="str">
        <f t="shared" si="379"/>
        <v/>
      </c>
      <c r="CN191" t="str">
        <f t="shared" si="380"/>
        <v/>
      </c>
      <c r="CO191" t="str">
        <f t="shared" si="381"/>
        <v/>
      </c>
      <c r="CP191" t="str">
        <f t="shared" si="382"/>
        <v/>
      </c>
      <c r="CQ191" t="str">
        <f t="shared" si="383"/>
        <v/>
      </c>
      <c r="CR191" t="str">
        <f t="shared" si="384"/>
        <v/>
      </c>
      <c r="CS191" t="str">
        <f t="shared" si="385"/>
        <v/>
      </c>
      <c r="CT191" t="str">
        <f t="shared" si="386"/>
        <v/>
      </c>
      <c r="CU191" t="str">
        <f t="shared" si="387"/>
        <v/>
      </c>
      <c r="CV191" t="str">
        <f t="shared" si="388"/>
        <v/>
      </c>
      <c r="CW191" t="str">
        <f t="shared" si="389"/>
        <v/>
      </c>
      <c r="CX191" t="str">
        <f t="shared" si="390"/>
        <v/>
      </c>
      <c r="CY191" t="str">
        <f t="shared" si="391"/>
        <v/>
      </c>
      <c r="CZ191" t="str">
        <f t="shared" si="392"/>
        <v/>
      </c>
      <c r="DA191" t="str">
        <f t="shared" si="393"/>
        <v/>
      </c>
      <c r="DB191" t="str">
        <f t="shared" si="394"/>
        <v/>
      </c>
      <c r="DC191" t="str">
        <f t="shared" si="395"/>
        <v/>
      </c>
      <c r="DD191" t="str">
        <f t="shared" si="396"/>
        <v/>
      </c>
      <c r="DE191" t="str">
        <f t="shared" si="397"/>
        <v/>
      </c>
      <c r="DF191" t="str">
        <f t="shared" si="398"/>
        <v/>
      </c>
      <c r="DG191" t="str">
        <f t="shared" si="399"/>
        <v/>
      </c>
      <c r="DH191" t="str">
        <f t="shared" si="400"/>
        <v/>
      </c>
      <c r="DI191" t="str">
        <f t="shared" si="401"/>
        <v/>
      </c>
      <c r="DJ191" t="str">
        <f t="shared" si="402"/>
        <v/>
      </c>
      <c r="DK191" t="str">
        <f t="shared" si="403"/>
        <v/>
      </c>
      <c r="DL191" t="str">
        <f t="shared" si="404"/>
        <v/>
      </c>
      <c r="DM191" t="str">
        <f t="shared" si="405"/>
        <v/>
      </c>
      <c r="DN191" t="str">
        <f t="shared" si="406"/>
        <v/>
      </c>
      <c r="DO191" t="str">
        <f t="shared" si="407"/>
        <v/>
      </c>
      <c r="DP191" t="str">
        <f t="shared" si="408"/>
        <v/>
      </c>
      <c r="DQ191" t="str">
        <f t="shared" si="409"/>
        <v/>
      </c>
      <c r="DR191" t="str">
        <f t="shared" si="410"/>
        <v/>
      </c>
      <c r="DS191" t="str">
        <f t="shared" si="411"/>
        <v/>
      </c>
      <c r="DT191" t="str">
        <f t="shared" si="412"/>
        <v/>
      </c>
      <c r="DU191" t="str">
        <f t="shared" si="413"/>
        <v/>
      </c>
      <c r="DV191" t="str">
        <f t="shared" si="414"/>
        <v/>
      </c>
      <c r="DW191" t="str">
        <f t="shared" si="415"/>
        <v/>
      </c>
      <c r="DX191" t="str">
        <f t="shared" si="416"/>
        <v/>
      </c>
      <c r="DY191" t="str">
        <f t="shared" si="417"/>
        <v/>
      </c>
      <c r="EA191" t="str">
        <f t="shared" si="418"/>
        <v/>
      </c>
      <c r="EB191" t="str">
        <f t="shared" si="419"/>
        <v/>
      </c>
      <c r="EC191" t="str">
        <f t="shared" si="420"/>
        <v/>
      </c>
      <c r="ED191" t="str">
        <f t="shared" si="421"/>
        <v/>
      </c>
      <c r="EE191" t="str">
        <f t="shared" si="422"/>
        <v/>
      </c>
      <c r="EF191" t="str">
        <f t="shared" si="423"/>
        <v/>
      </c>
      <c r="EG191" t="str">
        <f t="shared" si="424"/>
        <v/>
      </c>
      <c r="EH191" t="str">
        <f t="shared" si="425"/>
        <v/>
      </c>
      <c r="EI191" t="str">
        <f t="shared" si="426"/>
        <v/>
      </c>
      <c r="EJ191" t="str">
        <f t="shared" si="427"/>
        <v/>
      </c>
      <c r="EK191" t="str">
        <f t="shared" si="428"/>
        <v/>
      </c>
      <c r="EL191" t="str">
        <f t="shared" si="429"/>
        <v/>
      </c>
      <c r="EM191" t="str">
        <f t="shared" si="430"/>
        <v/>
      </c>
      <c r="EN191" t="str">
        <f t="shared" si="431"/>
        <v/>
      </c>
      <c r="EO191" t="str">
        <f t="shared" si="432"/>
        <v/>
      </c>
      <c r="EP191" t="str">
        <f t="shared" si="433"/>
        <v/>
      </c>
      <c r="ER191" t="str">
        <f t="shared" si="434"/>
        <v>25A-001.07.16.03.01.A.02Spuien 81-100% functieverlies</v>
      </c>
      <c r="ES191" t="s">
        <v>10772</v>
      </c>
      <c r="ET191" t="b">
        <v>1</v>
      </c>
      <c r="EU191" t="s">
        <v>88</v>
      </c>
      <c r="EV191" t="b">
        <v>0</v>
      </c>
      <c r="EW191" t="b">
        <v>0</v>
      </c>
      <c r="EX191">
        <v>0.1</v>
      </c>
      <c r="EZ191">
        <v>0</v>
      </c>
      <c r="FA191">
        <v>0</v>
      </c>
      <c r="FC191">
        <v>25</v>
      </c>
      <c r="FD191">
        <v>2</v>
      </c>
      <c r="FF191">
        <v>0</v>
      </c>
      <c r="FG191">
        <v>0</v>
      </c>
      <c r="FI191">
        <v>0</v>
      </c>
      <c r="FJ191">
        <v>32</v>
      </c>
      <c r="FL191">
        <v>1.575</v>
      </c>
      <c r="FM191">
        <v>0.17949999999999999</v>
      </c>
      <c r="FO191" t="s">
        <v>8879</v>
      </c>
    </row>
    <row r="192" spans="1:171" x14ac:dyDescent="0.25">
      <c r="A192" t="s">
        <v>10856</v>
      </c>
      <c r="B192" t="str">
        <f t="shared" si="290"/>
        <v/>
      </c>
      <c r="C192" t="str">
        <f t="shared" si="291"/>
        <v/>
      </c>
      <c r="D192" t="str">
        <f t="shared" si="292"/>
        <v/>
      </c>
      <c r="E192" t="str">
        <f t="shared" si="293"/>
        <v/>
      </c>
      <c r="F192" t="str">
        <f t="shared" si="294"/>
        <v/>
      </c>
      <c r="G192" t="str">
        <f t="shared" si="295"/>
        <v/>
      </c>
      <c r="H192" t="str">
        <f t="shared" si="296"/>
        <v/>
      </c>
      <c r="I192" t="str">
        <f t="shared" si="297"/>
        <v/>
      </c>
      <c r="J192" t="str">
        <f t="shared" si="298"/>
        <v/>
      </c>
      <c r="K192" t="str">
        <f t="shared" si="299"/>
        <v/>
      </c>
      <c r="L192" t="str">
        <f t="shared" si="300"/>
        <v/>
      </c>
      <c r="M192" t="str">
        <f t="shared" si="301"/>
        <v/>
      </c>
      <c r="N192" t="str">
        <f t="shared" si="302"/>
        <v/>
      </c>
      <c r="O192" t="str">
        <f t="shared" si="303"/>
        <v/>
      </c>
      <c r="P192" t="str">
        <f t="shared" si="304"/>
        <v/>
      </c>
      <c r="Q192" t="str">
        <f t="shared" si="305"/>
        <v/>
      </c>
      <c r="R192" t="str">
        <f t="shared" si="306"/>
        <v/>
      </c>
      <c r="S192" t="str">
        <f t="shared" si="307"/>
        <v/>
      </c>
      <c r="T192" t="str">
        <f t="shared" si="308"/>
        <v/>
      </c>
      <c r="U192" t="str">
        <f t="shared" si="309"/>
        <v/>
      </c>
      <c r="V192" t="str">
        <f t="shared" si="310"/>
        <v/>
      </c>
      <c r="W192" t="str">
        <f t="shared" si="311"/>
        <v/>
      </c>
      <c r="X192" t="str">
        <f t="shared" si="312"/>
        <v/>
      </c>
      <c r="Y192" t="str">
        <f t="shared" si="313"/>
        <v/>
      </c>
      <c r="Z192" t="str">
        <f t="shared" si="314"/>
        <v/>
      </c>
      <c r="AA192" t="str">
        <f t="shared" si="315"/>
        <v/>
      </c>
      <c r="AB192" t="str">
        <f t="shared" si="316"/>
        <v/>
      </c>
      <c r="AC192" t="str">
        <f t="shared" si="317"/>
        <v/>
      </c>
      <c r="AD192" t="str">
        <f t="shared" si="318"/>
        <v/>
      </c>
      <c r="AE192" t="str">
        <f t="shared" si="319"/>
        <v/>
      </c>
      <c r="AF192" t="str">
        <f t="shared" si="320"/>
        <v/>
      </c>
      <c r="AG192" t="str">
        <f t="shared" si="321"/>
        <v/>
      </c>
      <c r="AH192" t="str">
        <f t="shared" si="322"/>
        <v/>
      </c>
      <c r="AI192" t="str">
        <f t="shared" si="323"/>
        <v/>
      </c>
      <c r="AJ192" t="str">
        <f t="shared" si="324"/>
        <v/>
      </c>
      <c r="AK192" t="str">
        <f t="shared" si="325"/>
        <v/>
      </c>
      <c r="AL192" t="b">
        <f t="shared" si="326"/>
        <v>1</v>
      </c>
      <c r="AM192" t="b">
        <f t="shared" si="327"/>
        <v>0</v>
      </c>
      <c r="AN192" t="b">
        <f t="shared" si="328"/>
        <v>1</v>
      </c>
      <c r="AO192">
        <f t="shared" si="329"/>
        <v>0.1</v>
      </c>
      <c r="AP192" t="str">
        <f t="shared" si="330"/>
        <v/>
      </c>
      <c r="AQ192" t="str">
        <f t="shared" si="331"/>
        <v/>
      </c>
      <c r="AR192" t="str">
        <f t="shared" si="332"/>
        <v/>
      </c>
      <c r="AS192" t="str">
        <f t="shared" si="333"/>
        <v/>
      </c>
      <c r="AT192" t="str">
        <f t="shared" si="334"/>
        <v/>
      </c>
      <c r="AU192" t="str">
        <f t="shared" si="335"/>
        <v/>
      </c>
      <c r="AV192" t="str">
        <f t="shared" si="336"/>
        <v/>
      </c>
      <c r="AW192" t="str">
        <f t="shared" si="337"/>
        <v/>
      </c>
      <c r="AX192" t="str">
        <f t="shared" si="338"/>
        <v/>
      </c>
      <c r="AY192" t="str">
        <f t="shared" si="339"/>
        <v/>
      </c>
      <c r="AZ192" t="str">
        <f t="shared" si="340"/>
        <v/>
      </c>
      <c r="BA192" t="str">
        <f t="shared" si="341"/>
        <v/>
      </c>
      <c r="BB192" t="str">
        <f t="shared" si="342"/>
        <v/>
      </c>
      <c r="BC192" t="str">
        <f t="shared" si="343"/>
        <v/>
      </c>
      <c r="BD192" t="str">
        <f t="shared" si="344"/>
        <v/>
      </c>
      <c r="BE192" t="str">
        <f t="shared" si="345"/>
        <v/>
      </c>
      <c r="BF192" t="b">
        <f t="shared" si="346"/>
        <v>1</v>
      </c>
      <c r="BG192" t="b">
        <f t="shared" si="347"/>
        <v>0</v>
      </c>
      <c r="BH192" t="b">
        <f t="shared" si="348"/>
        <v>0</v>
      </c>
      <c r="BI192">
        <f t="shared" si="349"/>
        <v>0.01</v>
      </c>
      <c r="BJ192" t="str">
        <f t="shared" si="350"/>
        <v/>
      </c>
      <c r="BK192" t="str">
        <f t="shared" si="351"/>
        <v/>
      </c>
      <c r="BL192" t="str">
        <f t="shared" si="352"/>
        <v/>
      </c>
      <c r="BM192" t="str">
        <f t="shared" si="353"/>
        <v/>
      </c>
      <c r="BN192" t="str">
        <f t="shared" si="354"/>
        <v/>
      </c>
      <c r="BO192" t="str">
        <f t="shared" si="355"/>
        <v/>
      </c>
      <c r="BP192" t="str">
        <f t="shared" si="356"/>
        <v/>
      </c>
      <c r="BQ192" t="str">
        <f t="shared" si="357"/>
        <v/>
      </c>
      <c r="BR192" t="str">
        <f t="shared" si="358"/>
        <v/>
      </c>
      <c r="BS192" t="str">
        <f t="shared" si="359"/>
        <v/>
      </c>
      <c r="BT192" t="str">
        <f t="shared" si="360"/>
        <v/>
      </c>
      <c r="BU192" t="str">
        <f t="shared" si="361"/>
        <v/>
      </c>
      <c r="BV192" t="str">
        <f t="shared" si="362"/>
        <v/>
      </c>
      <c r="BW192" t="str">
        <f t="shared" si="363"/>
        <v/>
      </c>
      <c r="BX192" t="str">
        <f t="shared" si="364"/>
        <v/>
      </c>
      <c r="BY192" t="str">
        <f t="shared" si="365"/>
        <v/>
      </c>
      <c r="BZ192" t="str">
        <f t="shared" si="366"/>
        <v/>
      </c>
      <c r="CA192" t="str">
        <f t="shared" si="367"/>
        <v/>
      </c>
      <c r="CB192" t="str">
        <f t="shared" si="368"/>
        <v/>
      </c>
      <c r="CC192" t="str">
        <f t="shared" si="369"/>
        <v/>
      </c>
      <c r="CD192" t="str">
        <f t="shared" si="370"/>
        <v/>
      </c>
      <c r="CE192" t="str">
        <f t="shared" si="371"/>
        <v/>
      </c>
      <c r="CF192" t="str">
        <f t="shared" si="372"/>
        <v/>
      </c>
      <c r="CG192" t="str">
        <f t="shared" si="373"/>
        <v/>
      </c>
      <c r="CH192" t="str">
        <f t="shared" si="374"/>
        <v/>
      </c>
      <c r="CI192" t="str">
        <f t="shared" si="375"/>
        <v/>
      </c>
      <c r="CJ192" t="str">
        <f t="shared" si="376"/>
        <v/>
      </c>
      <c r="CK192" t="str">
        <f t="shared" si="377"/>
        <v/>
      </c>
      <c r="CL192" t="str">
        <f t="shared" si="378"/>
        <v/>
      </c>
      <c r="CM192" t="str">
        <f t="shared" si="379"/>
        <v/>
      </c>
      <c r="CN192" t="str">
        <f t="shared" si="380"/>
        <v/>
      </c>
      <c r="CO192" t="str">
        <f t="shared" si="381"/>
        <v/>
      </c>
      <c r="CP192" t="str">
        <f t="shared" si="382"/>
        <v/>
      </c>
      <c r="CQ192" t="str">
        <f t="shared" si="383"/>
        <v/>
      </c>
      <c r="CR192" t="str">
        <f t="shared" si="384"/>
        <v/>
      </c>
      <c r="CS192" t="str">
        <f t="shared" si="385"/>
        <v/>
      </c>
      <c r="CT192" t="str">
        <f t="shared" si="386"/>
        <v/>
      </c>
      <c r="CU192" t="str">
        <f t="shared" si="387"/>
        <v/>
      </c>
      <c r="CV192" t="str">
        <f t="shared" si="388"/>
        <v/>
      </c>
      <c r="CW192" t="str">
        <f t="shared" si="389"/>
        <v/>
      </c>
      <c r="CX192" t="str">
        <f t="shared" si="390"/>
        <v/>
      </c>
      <c r="CY192" t="str">
        <f t="shared" si="391"/>
        <v/>
      </c>
      <c r="CZ192" t="str">
        <f t="shared" si="392"/>
        <v/>
      </c>
      <c r="DA192" t="str">
        <f t="shared" si="393"/>
        <v/>
      </c>
      <c r="DB192" t="str">
        <f t="shared" si="394"/>
        <v/>
      </c>
      <c r="DC192" t="str">
        <f t="shared" si="395"/>
        <v/>
      </c>
      <c r="DD192" t="str">
        <f t="shared" si="396"/>
        <v/>
      </c>
      <c r="DE192" t="str">
        <f t="shared" si="397"/>
        <v/>
      </c>
      <c r="DF192" t="str">
        <f t="shared" si="398"/>
        <v/>
      </c>
      <c r="DG192" t="str">
        <f t="shared" si="399"/>
        <v/>
      </c>
      <c r="DH192" t="str">
        <f t="shared" si="400"/>
        <v/>
      </c>
      <c r="DI192" t="str">
        <f t="shared" si="401"/>
        <v/>
      </c>
      <c r="DJ192" t="str">
        <f t="shared" si="402"/>
        <v/>
      </c>
      <c r="DK192" t="str">
        <f t="shared" si="403"/>
        <v/>
      </c>
      <c r="DL192" t="str">
        <f t="shared" si="404"/>
        <v/>
      </c>
      <c r="DM192" t="str">
        <f t="shared" si="405"/>
        <v/>
      </c>
      <c r="DN192" t="str">
        <f t="shared" si="406"/>
        <v/>
      </c>
      <c r="DO192" t="str">
        <f t="shared" si="407"/>
        <v/>
      </c>
      <c r="DP192" t="str">
        <f t="shared" si="408"/>
        <v/>
      </c>
      <c r="DQ192" t="str">
        <f t="shared" si="409"/>
        <v/>
      </c>
      <c r="DR192" t="str">
        <f t="shared" si="410"/>
        <v/>
      </c>
      <c r="DS192" t="str">
        <f t="shared" si="411"/>
        <v/>
      </c>
      <c r="DT192" t="str">
        <f t="shared" si="412"/>
        <v/>
      </c>
      <c r="DU192" t="str">
        <f t="shared" si="413"/>
        <v/>
      </c>
      <c r="DV192" t="str">
        <f t="shared" si="414"/>
        <v/>
      </c>
      <c r="DW192" t="str">
        <f t="shared" si="415"/>
        <v/>
      </c>
      <c r="DX192" t="str">
        <f t="shared" si="416"/>
        <v/>
      </c>
      <c r="DY192" t="str">
        <f t="shared" si="417"/>
        <v/>
      </c>
      <c r="EA192" t="str">
        <f t="shared" si="418"/>
        <v/>
      </c>
      <c r="EB192" t="str">
        <f t="shared" si="419"/>
        <v/>
      </c>
      <c r="EC192" t="str">
        <f t="shared" si="420"/>
        <v/>
      </c>
      <c r="ED192" t="str">
        <f t="shared" si="421"/>
        <v/>
      </c>
      <c r="EE192" t="str">
        <f t="shared" si="422"/>
        <v/>
      </c>
      <c r="EF192" t="str">
        <f t="shared" si="423"/>
        <v/>
      </c>
      <c r="EG192" t="str">
        <f t="shared" si="424"/>
        <v/>
      </c>
      <c r="EH192" t="str">
        <f t="shared" si="425"/>
        <v/>
      </c>
      <c r="EI192" t="str">
        <f t="shared" si="426"/>
        <v/>
      </c>
      <c r="EJ192" t="str">
        <f t="shared" si="427"/>
        <v/>
      </c>
      <c r="EK192" t="str">
        <f t="shared" si="428"/>
        <v/>
      </c>
      <c r="EL192" t="str">
        <f t="shared" si="429"/>
        <v/>
      </c>
      <c r="EM192" t="str">
        <f t="shared" si="430"/>
        <v/>
      </c>
      <c r="EN192" t="str">
        <f t="shared" si="431"/>
        <v/>
      </c>
      <c r="EO192" t="str">
        <f t="shared" si="432"/>
        <v/>
      </c>
      <c r="EP192" t="str">
        <f t="shared" si="433"/>
        <v/>
      </c>
      <c r="ER192" t="str">
        <f t="shared" si="434"/>
        <v>25A-001.07.16.05.01.A.02Spuien 0-20% functieverlies</v>
      </c>
      <c r="ES192" t="s">
        <v>10823</v>
      </c>
      <c r="ET192" t="b">
        <v>1</v>
      </c>
      <c r="EU192" t="s">
        <v>89</v>
      </c>
      <c r="EV192" t="b">
        <v>0</v>
      </c>
      <c r="EW192" t="b">
        <v>0</v>
      </c>
      <c r="EX192">
        <v>0.01</v>
      </c>
      <c r="EZ192">
        <v>0</v>
      </c>
      <c r="FA192">
        <v>0</v>
      </c>
      <c r="FC192">
        <v>25</v>
      </c>
      <c r="FD192">
        <v>2</v>
      </c>
      <c r="FF192">
        <v>0</v>
      </c>
      <c r="FG192">
        <v>0</v>
      </c>
      <c r="FI192">
        <v>0</v>
      </c>
      <c r="FJ192">
        <v>32</v>
      </c>
      <c r="FL192">
        <v>1.575</v>
      </c>
      <c r="FM192">
        <v>0.17949999999999999</v>
      </c>
      <c r="FO192" t="s">
        <v>8877</v>
      </c>
    </row>
    <row r="193" spans="1:171" x14ac:dyDescent="0.25">
      <c r="A193" t="s">
        <v>10838</v>
      </c>
      <c r="B193" t="str">
        <f t="shared" si="290"/>
        <v/>
      </c>
      <c r="C193" t="str">
        <f t="shared" si="291"/>
        <v/>
      </c>
      <c r="D193" t="str">
        <f t="shared" si="292"/>
        <v/>
      </c>
      <c r="E193" t="str">
        <f t="shared" si="293"/>
        <v/>
      </c>
      <c r="F193" t="str">
        <f t="shared" si="294"/>
        <v/>
      </c>
      <c r="G193" t="str">
        <f t="shared" si="295"/>
        <v/>
      </c>
      <c r="H193" t="str">
        <f t="shared" si="296"/>
        <v/>
      </c>
      <c r="I193" t="str">
        <f t="shared" si="297"/>
        <v/>
      </c>
      <c r="J193" t="str">
        <f t="shared" si="298"/>
        <v/>
      </c>
      <c r="K193" t="str">
        <f t="shared" si="299"/>
        <v/>
      </c>
      <c r="L193" t="str">
        <f t="shared" si="300"/>
        <v/>
      </c>
      <c r="M193" t="str">
        <f t="shared" si="301"/>
        <v/>
      </c>
      <c r="N193" t="str">
        <f t="shared" si="302"/>
        <v/>
      </c>
      <c r="O193" t="str">
        <f t="shared" si="303"/>
        <v/>
      </c>
      <c r="P193" t="str">
        <f t="shared" si="304"/>
        <v/>
      </c>
      <c r="Q193" t="str">
        <f t="shared" si="305"/>
        <v/>
      </c>
      <c r="R193" t="str">
        <f t="shared" si="306"/>
        <v/>
      </c>
      <c r="S193" t="str">
        <f t="shared" si="307"/>
        <v/>
      </c>
      <c r="T193" t="str">
        <f t="shared" si="308"/>
        <v/>
      </c>
      <c r="U193" t="str">
        <f t="shared" si="309"/>
        <v/>
      </c>
      <c r="V193" t="str">
        <f t="shared" si="310"/>
        <v/>
      </c>
      <c r="W193" t="str">
        <f t="shared" si="311"/>
        <v/>
      </c>
      <c r="X193" t="str">
        <f t="shared" si="312"/>
        <v/>
      </c>
      <c r="Y193" t="str">
        <f t="shared" si="313"/>
        <v/>
      </c>
      <c r="Z193" t="str">
        <f t="shared" si="314"/>
        <v/>
      </c>
      <c r="AA193" t="str">
        <f t="shared" si="315"/>
        <v/>
      </c>
      <c r="AB193" t="str">
        <f t="shared" si="316"/>
        <v/>
      </c>
      <c r="AC193" t="str">
        <f t="shared" si="317"/>
        <v/>
      </c>
      <c r="AD193" t="str">
        <f t="shared" si="318"/>
        <v/>
      </c>
      <c r="AE193" t="str">
        <f t="shared" si="319"/>
        <v/>
      </c>
      <c r="AF193" t="str">
        <f t="shared" si="320"/>
        <v/>
      </c>
      <c r="AG193" t="str">
        <f t="shared" si="321"/>
        <v/>
      </c>
      <c r="AH193" t="str">
        <f t="shared" si="322"/>
        <v/>
      </c>
      <c r="AI193" t="str">
        <f t="shared" si="323"/>
        <v/>
      </c>
      <c r="AJ193" t="str">
        <f t="shared" si="324"/>
        <v/>
      </c>
      <c r="AK193" t="str">
        <f t="shared" si="325"/>
        <v/>
      </c>
      <c r="AL193" t="b">
        <f t="shared" si="326"/>
        <v>1</v>
      </c>
      <c r="AM193" t="b">
        <f t="shared" si="327"/>
        <v>0</v>
      </c>
      <c r="AN193" t="b">
        <f t="shared" si="328"/>
        <v>0</v>
      </c>
      <c r="AO193">
        <f t="shared" si="329"/>
        <v>0.01</v>
      </c>
      <c r="AP193" t="str">
        <f t="shared" si="330"/>
        <v/>
      </c>
      <c r="AQ193" t="str">
        <f t="shared" si="331"/>
        <v/>
      </c>
      <c r="AR193" t="str">
        <f t="shared" si="332"/>
        <v/>
      </c>
      <c r="AS193" t="str">
        <f t="shared" si="333"/>
        <v/>
      </c>
      <c r="AT193" t="str">
        <f t="shared" si="334"/>
        <v/>
      </c>
      <c r="AU193" t="str">
        <f t="shared" si="335"/>
        <v/>
      </c>
      <c r="AV193" t="str">
        <f t="shared" si="336"/>
        <v/>
      </c>
      <c r="AW193" t="str">
        <f t="shared" si="337"/>
        <v/>
      </c>
      <c r="AX193" t="str">
        <f t="shared" si="338"/>
        <v/>
      </c>
      <c r="AY193" t="str">
        <f t="shared" si="339"/>
        <v/>
      </c>
      <c r="AZ193" t="str">
        <f t="shared" si="340"/>
        <v/>
      </c>
      <c r="BA193" t="str">
        <f t="shared" si="341"/>
        <v/>
      </c>
      <c r="BB193" t="str">
        <f t="shared" si="342"/>
        <v/>
      </c>
      <c r="BC193" t="str">
        <f t="shared" si="343"/>
        <v/>
      </c>
      <c r="BD193" t="str">
        <f t="shared" si="344"/>
        <v/>
      </c>
      <c r="BE193" t="str">
        <f t="shared" si="345"/>
        <v/>
      </c>
      <c r="BF193" t="str">
        <f t="shared" si="346"/>
        <v/>
      </c>
      <c r="BG193" t="str">
        <f t="shared" si="347"/>
        <v/>
      </c>
      <c r="BH193" t="str">
        <f t="shared" si="348"/>
        <v/>
      </c>
      <c r="BI193" t="str">
        <f t="shared" si="349"/>
        <v/>
      </c>
      <c r="BJ193" t="str">
        <f t="shared" si="350"/>
        <v/>
      </c>
      <c r="BK193" t="str">
        <f t="shared" si="351"/>
        <v/>
      </c>
      <c r="BL193" t="str">
        <f t="shared" si="352"/>
        <v/>
      </c>
      <c r="BM193" t="str">
        <f t="shared" si="353"/>
        <v/>
      </c>
      <c r="BN193" t="str">
        <f t="shared" si="354"/>
        <v/>
      </c>
      <c r="BO193" t="str">
        <f t="shared" si="355"/>
        <v/>
      </c>
      <c r="BP193" t="str">
        <f t="shared" si="356"/>
        <v/>
      </c>
      <c r="BQ193" t="str">
        <f t="shared" si="357"/>
        <v/>
      </c>
      <c r="BR193" t="str">
        <f t="shared" si="358"/>
        <v/>
      </c>
      <c r="BS193" t="str">
        <f t="shared" si="359"/>
        <v/>
      </c>
      <c r="BT193" t="str">
        <f t="shared" si="360"/>
        <v/>
      </c>
      <c r="BU193" t="str">
        <f t="shared" si="361"/>
        <v/>
      </c>
      <c r="BV193" t="str">
        <f t="shared" si="362"/>
        <v/>
      </c>
      <c r="BW193" t="str">
        <f t="shared" si="363"/>
        <v/>
      </c>
      <c r="BX193" t="str">
        <f t="shared" si="364"/>
        <v/>
      </c>
      <c r="BY193" t="str">
        <f t="shared" si="365"/>
        <v/>
      </c>
      <c r="BZ193" t="str">
        <f t="shared" si="366"/>
        <v/>
      </c>
      <c r="CA193" t="str">
        <f t="shared" si="367"/>
        <v/>
      </c>
      <c r="CB193" t="str">
        <f t="shared" si="368"/>
        <v/>
      </c>
      <c r="CC193" t="str">
        <f t="shared" si="369"/>
        <v/>
      </c>
      <c r="CD193" t="str">
        <f t="shared" si="370"/>
        <v/>
      </c>
      <c r="CE193" t="str">
        <f t="shared" si="371"/>
        <v/>
      </c>
      <c r="CF193" t="str">
        <f t="shared" si="372"/>
        <v/>
      </c>
      <c r="CG193" t="str">
        <f t="shared" si="373"/>
        <v/>
      </c>
      <c r="CH193" t="str">
        <f t="shared" si="374"/>
        <v/>
      </c>
      <c r="CI193" t="str">
        <f t="shared" si="375"/>
        <v/>
      </c>
      <c r="CJ193" t="str">
        <f t="shared" si="376"/>
        <v/>
      </c>
      <c r="CK193" t="str">
        <f t="shared" si="377"/>
        <v/>
      </c>
      <c r="CL193" t="str">
        <f t="shared" si="378"/>
        <v/>
      </c>
      <c r="CM193" t="str">
        <f t="shared" si="379"/>
        <v/>
      </c>
      <c r="CN193" t="str">
        <f t="shared" si="380"/>
        <v/>
      </c>
      <c r="CO193" t="str">
        <f t="shared" si="381"/>
        <v/>
      </c>
      <c r="CP193" t="str">
        <f t="shared" si="382"/>
        <v/>
      </c>
      <c r="CQ193" t="str">
        <f t="shared" si="383"/>
        <v/>
      </c>
      <c r="CR193" t="str">
        <f t="shared" si="384"/>
        <v/>
      </c>
      <c r="CS193" t="str">
        <f t="shared" si="385"/>
        <v/>
      </c>
      <c r="CT193" t="str">
        <f t="shared" si="386"/>
        <v/>
      </c>
      <c r="CU193" t="str">
        <f t="shared" si="387"/>
        <v/>
      </c>
      <c r="CV193" t="str">
        <f t="shared" si="388"/>
        <v/>
      </c>
      <c r="CW193" t="str">
        <f t="shared" si="389"/>
        <v/>
      </c>
      <c r="CX193" t="str">
        <f t="shared" si="390"/>
        <v/>
      </c>
      <c r="CY193" t="str">
        <f t="shared" si="391"/>
        <v/>
      </c>
      <c r="CZ193" t="str">
        <f t="shared" si="392"/>
        <v/>
      </c>
      <c r="DA193" t="str">
        <f t="shared" si="393"/>
        <v/>
      </c>
      <c r="DB193" t="str">
        <f t="shared" si="394"/>
        <v/>
      </c>
      <c r="DC193" t="str">
        <f t="shared" si="395"/>
        <v/>
      </c>
      <c r="DD193" t="str">
        <f t="shared" si="396"/>
        <v/>
      </c>
      <c r="DE193" t="str">
        <f t="shared" si="397"/>
        <v/>
      </c>
      <c r="DF193" t="str">
        <f t="shared" si="398"/>
        <v/>
      </c>
      <c r="DG193" t="str">
        <f t="shared" si="399"/>
        <v/>
      </c>
      <c r="DH193" t="str">
        <f t="shared" si="400"/>
        <v/>
      </c>
      <c r="DI193" t="str">
        <f t="shared" si="401"/>
        <v/>
      </c>
      <c r="DJ193" t="str">
        <f t="shared" si="402"/>
        <v/>
      </c>
      <c r="DK193" t="str">
        <f t="shared" si="403"/>
        <v/>
      </c>
      <c r="DL193" t="str">
        <f t="shared" si="404"/>
        <v/>
      </c>
      <c r="DM193" t="str">
        <f t="shared" si="405"/>
        <v/>
      </c>
      <c r="DN193" t="str">
        <f t="shared" si="406"/>
        <v/>
      </c>
      <c r="DO193" t="str">
        <f t="shared" si="407"/>
        <v/>
      </c>
      <c r="DP193" t="str">
        <f t="shared" si="408"/>
        <v/>
      </c>
      <c r="DQ193" t="str">
        <f t="shared" si="409"/>
        <v/>
      </c>
      <c r="DR193" t="str">
        <f t="shared" si="410"/>
        <v/>
      </c>
      <c r="DS193" t="str">
        <f t="shared" si="411"/>
        <v/>
      </c>
      <c r="DT193" t="str">
        <f t="shared" si="412"/>
        <v/>
      </c>
      <c r="DU193" t="str">
        <f t="shared" si="413"/>
        <v/>
      </c>
      <c r="DV193" t="str">
        <f t="shared" si="414"/>
        <v/>
      </c>
      <c r="DW193" t="str">
        <f t="shared" si="415"/>
        <v/>
      </c>
      <c r="DX193" t="str">
        <f t="shared" si="416"/>
        <v/>
      </c>
      <c r="DY193" t="str">
        <f t="shared" si="417"/>
        <v/>
      </c>
      <c r="EA193" t="str">
        <f t="shared" si="418"/>
        <v/>
      </c>
      <c r="EB193" t="str">
        <f t="shared" si="419"/>
        <v/>
      </c>
      <c r="EC193" t="str">
        <f t="shared" si="420"/>
        <v/>
      </c>
      <c r="ED193" t="str">
        <f t="shared" si="421"/>
        <v/>
      </c>
      <c r="EE193" t="str">
        <f t="shared" si="422"/>
        <v/>
      </c>
      <c r="EF193" t="str">
        <f t="shared" si="423"/>
        <v/>
      </c>
      <c r="EG193" t="str">
        <f t="shared" si="424"/>
        <v/>
      </c>
      <c r="EH193" t="str">
        <f t="shared" si="425"/>
        <v/>
      </c>
      <c r="EI193" t="str">
        <f t="shared" si="426"/>
        <v/>
      </c>
      <c r="EJ193" t="str">
        <f t="shared" si="427"/>
        <v/>
      </c>
      <c r="EK193" t="str">
        <f t="shared" si="428"/>
        <v/>
      </c>
      <c r="EL193" t="str">
        <f t="shared" si="429"/>
        <v/>
      </c>
      <c r="EM193" t="str">
        <f t="shared" si="430"/>
        <v/>
      </c>
      <c r="EN193" t="str">
        <f t="shared" si="431"/>
        <v/>
      </c>
      <c r="EO193" t="str">
        <f t="shared" si="432"/>
        <v/>
      </c>
      <c r="EP193" t="str">
        <f t="shared" si="433"/>
        <v/>
      </c>
      <c r="ER193" t="str">
        <f t="shared" si="434"/>
        <v>25A-001.07.16.05.01.A.02Keren 81-100% functieverlies</v>
      </c>
      <c r="ES193" t="s">
        <v>10823</v>
      </c>
      <c r="ET193" t="b">
        <v>1</v>
      </c>
      <c r="EU193" t="s">
        <v>85</v>
      </c>
      <c r="EV193" t="b">
        <v>0</v>
      </c>
      <c r="EW193" t="b">
        <v>0</v>
      </c>
      <c r="EX193">
        <v>0.01</v>
      </c>
      <c r="EZ193">
        <v>0</v>
      </c>
      <c r="FA193">
        <v>0</v>
      </c>
      <c r="FC193">
        <v>0</v>
      </c>
      <c r="FD193">
        <v>0</v>
      </c>
      <c r="FF193">
        <v>0</v>
      </c>
      <c r="FG193">
        <v>0</v>
      </c>
      <c r="FI193">
        <v>0</v>
      </c>
      <c r="FJ193">
        <v>0</v>
      </c>
      <c r="FL193">
        <v>49.952800000000003</v>
      </c>
      <c r="FM193">
        <v>49.952800000000003</v>
      </c>
      <c r="FO193" t="s">
        <v>8874</v>
      </c>
    </row>
    <row r="194" spans="1:171" x14ac:dyDescent="0.25">
      <c r="A194" t="s">
        <v>7052</v>
      </c>
      <c r="B194" t="str">
        <f t="shared" si="290"/>
        <v/>
      </c>
      <c r="C194" t="str">
        <f t="shared" si="291"/>
        <v/>
      </c>
      <c r="D194" t="str">
        <f t="shared" si="292"/>
        <v/>
      </c>
      <c r="E194" t="str">
        <f t="shared" si="293"/>
        <v/>
      </c>
      <c r="F194" t="str">
        <f t="shared" si="294"/>
        <v/>
      </c>
      <c r="G194" t="str">
        <f t="shared" si="295"/>
        <v/>
      </c>
      <c r="H194" t="str">
        <f t="shared" si="296"/>
        <v/>
      </c>
      <c r="I194" t="str">
        <f t="shared" si="297"/>
        <v/>
      </c>
      <c r="J194" t="str">
        <f t="shared" si="298"/>
        <v/>
      </c>
      <c r="K194" t="str">
        <f t="shared" si="299"/>
        <v/>
      </c>
      <c r="L194" t="str">
        <f t="shared" si="300"/>
        <v/>
      </c>
      <c r="M194" t="str">
        <f t="shared" si="301"/>
        <v/>
      </c>
      <c r="N194" t="str">
        <f t="shared" si="302"/>
        <v/>
      </c>
      <c r="O194" t="str">
        <f t="shared" si="303"/>
        <v/>
      </c>
      <c r="P194" t="str">
        <f t="shared" si="304"/>
        <v/>
      </c>
      <c r="Q194" t="str">
        <f t="shared" si="305"/>
        <v/>
      </c>
      <c r="R194" t="str">
        <f t="shared" si="306"/>
        <v/>
      </c>
      <c r="S194" t="str">
        <f t="shared" si="307"/>
        <v/>
      </c>
      <c r="T194" t="str">
        <f t="shared" si="308"/>
        <v/>
      </c>
      <c r="U194" t="str">
        <f t="shared" si="309"/>
        <v/>
      </c>
      <c r="V194" t="str">
        <f t="shared" si="310"/>
        <v/>
      </c>
      <c r="W194" t="str">
        <f t="shared" si="311"/>
        <v/>
      </c>
      <c r="X194" t="str">
        <f t="shared" si="312"/>
        <v/>
      </c>
      <c r="Y194" t="str">
        <f t="shared" si="313"/>
        <v/>
      </c>
      <c r="Z194" t="str">
        <f t="shared" si="314"/>
        <v/>
      </c>
      <c r="AA194" t="str">
        <f t="shared" si="315"/>
        <v/>
      </c>
      <c r="AB194" t="str">
        <f t="shared" si="316"/>
        <v/>
      </c>
      <c r="AC194" t="str">
        <f t="shared" si="317"/>
        <v/>
      </c>
      <c r="AD194" t="str">
        <f t="shared" si="318"/>
        <v/>
      </c>
      <c r="AE194" t="str">
        <f t="shared" si="319"/>
        <v/>
      </c>
      <c r="AF194" t="str">
        <f t="shared" si="320"/>
        <v/>
      </c>
      <c r="AG194" t="str">
        <f t="shared" si="321"/>
        <v/>
      </c>
      <c r="AH194" t="str">
        <f t="shared" si="322"/>
        <v/>
      </c>
      <c r="AI194" t="str">
        <f t="shared" si="323"/>
        <v/>
      </c>
      <c r="AJ194" t="str">
        <f t="shared" si="324"/>
        <v/>
      </c>
      <c r="AK194" t="str">
        <f t="shared" si="325"/>
        <v/>
      </c>
      <c r="AL194" t="str">
        <f t="shared" si="326"/>
        <v/>
      </c>
      <c r="AM194" t="str">
        <f t="shared" si="327"/>
        <v/>
      </c>
      <c r="AN194" t="str">
        <f t="shared" si="328"/>
        <v/>
      </c>
      <c r="AO194" t="str">
        <f t="shared" si="329"/>
        <v/>
      </c>
      <c r="AP194" t="str">
        <f t="shared" si="330"/>
        <v/>
      </c>
      <c r="AQ194" t="str">
        <f t="shared" si="331"/>
        <v/>
      </c>
      <c r="AR194" t="str">
        <f t="shared" si="332"/>
        <v/>
      </c>
      <c r="AS194" t="str">
        <f t="shared" si="333"/>
        <v/>
      </c>
      <c r="AT194" t="str">
        <f t="shared" si="334"/>
        <v/>
      </c>
      <c r="AU194" t="str">
        <f t="shared" si="335"/>
        <v/>
      </c>
      <c r="AV194" t="str">
        <f t="shared" si="336"/>
        <v/>
      </c>
      <c r="AW194" t="str">
        <f t="shared" si="337"/>
        <v/>
      </c>
      <c r="AX194" t="str">
        <f t="shared" si="338"/>
        <v/>
      </c>
      <c r="AY194" t="str">
        <f t="shared" si="339"/>
        <v/>
      </c>
      <c r="AZ194" t="str">
        <f t="shared" si="340"/>
        <v/>
      </c>
      <c r="BA194" t="str">
        <f t="shared" si="341"/>
        <v/>
      </c>
      <c r="BB194" t="str">
        <f t="shared" si="342"/>
        <v/>
      </c>
      <c r="BC194" t="str">
        <f t="shared" si="343"/>
        <v/>
      </c>
      <c r="BD194" t="str">
        <f t="shared" si="344"/>
        <v/>
      </c>
      <c r="BE194" t="str">
        <f t="shared" si="345"/>
        <v/>
      </c>
      <c r="BF194" t="str">
        <f t="shared" si="346"/>
        <v/>
      </c>
      <c r="BG194" t="str">
        <f t="shared" si="347"/>
        <v/>
      </c>
      <c r="BH194" t="str">
        <f t="shared" si="348"/>
        <v/>
      </c>
      <c r="BI194" t="str">
        <f t="shared" si="349"/>
        <v/>
      </c>
      <c r="BJ194" t="str">
        <f t="shared" si="350"/>
        <v/>
      </c>
      <c r="BK194" t="str">
        <f t="shared" si="351"/>
        <v/>
      </c>
      <c r="BL194" t="str">
        <f t="shared" si="352"/>
        <v/>
      </c>
      <c r="BM194" t="str">
        <f t="shared" si="353"/>
        <v/>
      </c>
      <c r="BN194" t="str">
        <f t="shared" si="354"/>
        <v/>
      </c>
      <c r="BO194" t="str">
        <f t="shared" si="355"/>
        <v/>
      </c>
      <c r="BP194" t="str">
        <f t="shared" si="356"/>
        <v/>
      </c>
      <c r="BQ194" t="str">
        <f t="shared" si="357"/>
        <v/>
      </c>
      <c r="BR194" t="str">
        <f t="shared" si="358"/>
        <v/>
      </c>
      <c r="BS194" t="str">
        <f t="shared" si="359"/>
        <v/>
      </c>
      <c r="BT194" t="str">
        <f t="shared" si="360"/>
        <v/>
      </c>
      <c r="BU194" t="str">
        <f t="shared" si="361"/>
        <v/>
      </c>
      <c r="BV194" t="str">
        <f t="shared" si="362"/>
        <v/>
      </c>
      <c r="BW194" t="str">
        <f t="shared" si="363"/>
        <v/>
      </c>
      <c r="BX194" t="str">
        <f t="shared" si="364"/>
        <v/>
      </c>
      <c r="BY194" t="str">
        <f t="shared" si="365"/>
        <v/>
      </c>
      <c r="BZ194" t="str">
        <f t="shared" si="366"/>
        <v/>
      </c>
      <c r="CA194" t="str">
        <f t="shared" si="367"/>
        <v/>
      </c>
      <c r="CB194" t="str">
        <f t="shared" si="368"/>
        <v/>
      </c>
      <c r="CC194" t="str">
        <f t="shared" si="369"/>
        <v/>
      </c>
      <c r="CD194" t="str">
        <f t="shared" si="370"/>
        <v/>
      </c>
      <c r="CE194" t="str">
        <f t="shared" si="371"/>
        <v/>
      </c>
      <c r="CF194" t="str">
        <f t="shared" si="372"/>
        <v/>
      </c>
      <c r="CG194" t="str">
        <f t="shared" si="373"/>
        <v/>
      </c>
      <c r="CH194" t="str">
        <f t="shared" si="374"/>
        <v/>
      </c>
      <c r="CI194" t="str">
        <f t="shared" si="375"/>
        <v/>
      </c>
      <c r="CJ194" t="str">
        <f t="shared" si="376"/>
        <v/>
      </c>
      <c r="CK194" t="str">
        <f t="shared" si="377"/>
        <v/>
      </c>
      <c r="CL194" t="str">
        <f t="shared" si="378"/>
        <v/>
      </c>
      <c r="CM194" t="str">
        <f t="shared" si="379"/>
        <v/>
      </c>
      <c r="CN194" t="str">
        <f t="shared" si="380"/>
        <v/>
      </c>
      <c r="CO194" t="str">
        <f t="shared" si="381"/>
        <v/>
      </c>
      <c r="CP194" t="str">
        <f t="shared" si="382"/>
        <v/>
      </c>
      <c r="CQ194" t="str">
        <f t="shared" si="383"/>
        <v/>
      </c>
      <c r="CR194" t="str">
        <f t="shared" si="384"/>
        <v/>
      </c>
      <c r="CS194" t="str">
        <f t="shared" si="385"/>
        <v/>
      </c>
      <c r="CT194" t="str">
        <f t="shared" si="386"/>
        <v/>
      </c>
      <c r="CU194" t="str">
        <f t="shared" si="387"/>
        <v/>
      </c>
      <c r="CV194" t="str">
        <f t="shared" si="388"/>
        <v/>
      </c>
      <c r="CW194" t="str">
        <f t="shared" si="389"/>
        <v/>
      </c>
      <c r="CX194" t="str">
        <f t="shared" si="390"/>
        <v/>
      </c>
      <c r="CY194" t="str">
        <f t="shared" si="391"/>
        <v/>
      </c>
      <c r="CZ194" t="str">
        <f t="shared" si="392"/>
        <v/>
      </c>
      <c r="DA194" t="str">
        <f t="shared" si="393"/>
        <v/>
      </c>
      <c r="DB194" t="str">
        <f t="shared" si="394"/>
        <v/>
      </c>
      <c r="DC194" t="str">
        <f t="shared" si="395"/>
        <v/>
      </c>
      <c r="DD194" t="str">
        <f t="shared" si="396"/>
        <v/>
      </c>
      <c r="DE194" t="str">
        <f t="shared" si="397"/>
        <v/>
      </c>
      <c r="DF194" t="str">
        <f t="shared" si="398"/>
        <v/>
      </c>
      <c r="DG194" t="str">
        <f t="shared" si="399"/>
        <v/>
      </c>
      <c r="DH194" t="str">
        <f t="shared" si="400"/>
        <v/>
      </c>
      <c r="DI194" t="str">
        <f t="shared" si="401"/>
        <v/>
      </c>
      <c r="DJ194" t="str">
        <f t="shared" si="402"/>
        <v/>
      </c>
      <c r="DK194" t="str">
        <f t="shared" si="403"/>
        <v/>
      </c>
      <c r="DL194" t="str">
        <f t="shared" si="404"/>
        <v/>
      </c>
      <c r="DM194" t="str">
        <f t="shared" si="405"/>
        <v/>
      </c>
      <c r="DN194" t="str">
        <f t="shared" si="406"/>
        <v/>
      </c>
      <c r="DO194" t="str">
        <f t="shared" si="407"/>
        <v/>
      </c>
      <c r="DP194" t="str">
        <f t="shared" si="408"/>
        <v/>
      </c>
      <c r="DQ194" t="str">
        <f t="shared" si="409"/>
        <v/>
      </c>
      <c r="DR194" t="str">
        <f t="shared" si="410"/>
        <v/>
      </c>
      <c r="DS194" t="str">
        <f t="shared" si="411"/>
        <v/>
      </c>
      <c r="DT194" t="str">
        <f t="shared" si="412"/>
        <v/>
      </c>
      <c r="DU194" t="str">
        <f t="shared" si="413"/>
        <v/>
      </c>
      <c r="DV194" t="str">
        <f t="shared" si="414"/>
        <v/>
      </c>
      <c r="DW194" t="str">
        <f t="shared" si="415"/>
        <v/>
      </c>
      <c r="DX194" t="str">
        <f t="shared" si="416"/>
        <v/>
      </c>
      <c r="DY194" t="str">
        <f t="shared" si="417"/>
        <v/>
      </c>
      <c r="EA194" t="str">
        <f t="shared" si="418"/>
        <v/>
      </c>
      <c r="EB194" t="str">
        <f t="shared" si="419"/>
        <v/>
      </c>
      <c r="EC194" t="str">
        <f t="shared" si="420"/>
        <v/>
      </c>
      <c r="ED194" t="str">
        <f t="shared" si="421"/>
        <v/>
      </c>
      <c r="EE194" t="str">
        <f t="shared" si="422"/>
        <v/>
      </c>
      <c r="EF194" t="str">
        <f t="shared" si="423"/>
        <v/>
      </c>
      <c r="EG194" t="str">
        <f t="shared" si="424"/>
        <v/>
      </c>
      <c r="EH194" t="str">
        <f t="shared" si="425"/>
        <v/>
      </c>
      <c r="EI194" t="str">
        <f t="shared" si="426"/>
        <v/>
      </c>
      <c r="EJ194" t="str">
        <f t="shared" si="427"/>
        <v/>
      </c>
      <c r="EK194" t="str">
        <f t="shared" si="428"/>
        <v/>
      </c>
      <c r="EL194" t="str">
        <f t="shared" si="429"/>
        <v/>
      </c>
      <c r="EM194" t="str">
        <f t="shared" si="430"/>
        <v/>
      </c>
      <c r="EN194" t="str">
        <f t="shared" si="431"/>
        <v/>
      </c>
      <c r="EO194" t="str">
        <f t="shared" si="432"/>
        <v/>
      </c>
      <c r="EP194" t="str">
        <f t="shared" si="433"/>
        <v/>
      </c>
      <c r="ER194" t="str">
        <f t="shared" si="434"/>
        <v>25A-001.07.16.06.01.A.01Spuien 0-20% functieverlies</v>
      </c>
      <c r="ES194" t="s">
        <v>10824</v>
      </c>
      <c r="ET194" t="b">
        <v>1</v>
      </c>
      <c r="EU194" t="s">
        <v>89</v>
      </c>
      <c r="EV194" t="b">
        <v>0</v>
      </c>
      <c r="EW194" t="b">
        <v>0</v>
      </c>
      <c r="EX194">
        <v>0.01</v>
      </c>
      <c r="EZ194">
        <v>0</v>
      </c>
      <c r="FA194">
        <v>0</v>
      </c>
      <c r="FC194">
        <v>0</v>
      </c>
      <c r="FD194">
        <v>0</v>
      </c>
      <c r="FF194">
        <v>0</v>
      </c>
      <c r="FG194">
        <v>0</v>
      </c>
      <c r="FI194">
        <v>0</v>
      </c>
      <c r="FJ194">
        <v>0</v>
      </c>
      <c r="FL194">
        <v>0</v>
      </c>
      <c r="FM194">
        <v>0</v>
      </c>
      <c r="FO194" t="s">
        <v>8877</v>
      </c>
    </row>
    <row r="195" spans="1:171" x14ac:dyDescent="0.25">
      <c r="A195" t="s">
        <v>7053</v>
      </c>
      <c r="B195" t="str">
        <f t="shared" ref="B195:B254" si="435">IF(ISERROR(VLOOKUP($A195&amp;$B$2,$ER:$EX,3,FALSE)),"",VLOOKUP($A195&amp;$B$2,$ER:$EX,3,FALSE))</f>
        <v/>
      </c>
      <c r="C195" t="str">
        <f t="shared" ref="C195:C254" si="436">IF(ISERROR(VLOOKUP($A195&amp;$C$2,$ER:$EX,5,FALSE)),"",VLOOKUP($A195&amp;$C$2,$ER:$EX,5,FALSE))</f>
        <v/>
      </c>
      <c r="D195" t="str">
        <f t="shared" ref="D195:D254" si="437">IF(ISERROR(VLOOKUP($A195&amp;$D$2,$ER:$EX,6,FALSE)),"",VLOOKUP($A195&amp;$D$2,$ER:$EX,6,FALSE))</f>
        <v/>
      </c>
      <c r="E195" t="str">
        <f t="shared" ref="E195:E254" si="438">IF(ISERROR(VLOOKUP($A195&amp;$E$2,$ER:$EX,7,FALSE)),"",VLOOKUP($A195&amp;$E$2,$ER:$EX,7,FALSE))</f>
        <v/>
      </c>
      <c r="F195" t="str">
        <f t="shared" ref="F195:F254" si="439">IF(ISERROR(VLOOKUP($A195&amp;$F$2,$ER:$EX,3,FALSE)),"",VLOOKUP($A195&amp;$F$2,$ER:$EX,3,FALSE))</f>
        <v/>
      </c>
      <c r="G195" t="str">
        <f t="shared" ref="G195:G254" si="440">IF(ISERROR(VLOOKUP($A195&amp;$G$2,$ER:$EX,5,FALSE)),"",VLOOKUP($A195&amp;$G$2,$ER:$EX,5,FALSE))</f>
        <v/>
      </c>
      <c r="H195" t="str">
        <f t="shared" ref="H195:H254" si="441">IF(ISERROR(VLOOKUP($A195&amp;$H$2,$ER:$EX,6,FALSE)),"",VLOOKUP($A195&amp;$H$2,$ER:$EX,6,FALSE))</f>
        <v/>
      </c>
      <c r="I195" t="str">
        <f t="shared" ref="I195:I254" si="442">IF(ISERROR(VLOOKUP($A195&amp;$I$2,$ER:$EX,7,FALSE)),"",VLOOKUP($A195&amp;$I$2,$ER:$EX,7,FALSE))</f>
        <v/>
      </c>
      <c r="J195" t="str">
        <f t="shared" ref="J195:J254" si="443">IF(ISERROR(VLOOKUP($A195&amp;$J$2,$ER:$EX,3,FALSE)),"",VLOOKUP($A195&amp;$J$2,$ER:$EX,3,FALSE))</f>
        <v/>
      </c>
      <c r="K195" t="str">
        <f t="shared" ref="K195:K254" si="444">IF(ISERROR(VLOOKUP($A195&amp;$K$2,$ER:$EX,5,FALSE)),"",VLOOKUP($A195&amp;$K$2,$ER:$EX,5,FALSE))</f>
        <v/>
      </c>
      <c r="L195" t="str">
        <f t="shared" ref="L195:L254" si="445">IF(ISERROR(VLOOKUP($A195&amp;$L$2,$ER:$EX,6,FALSE)),"",VLOOKUP($A195&amp;$L$2,$ER:$EX,6,FALSE))</f>
        <v/>
      </c>
      <c r="M195" t="str">
        <f t="shared" ref="M195:M254" si="446">IF(ISERROR(VLOOKUP($A195&amp;$M$2,$ER:$EX,7,FALSE)),"",VLOOKUP($A195&amp;$M$2,$ER:$EX,7,FALSE))</f>
        <v/>
      </c>
      <c r="N195" t="str">
        <f t="shared" ref="N195:N254" si="447">IF(ISERROR(VLOOKUP($A195&amp;$N$2,$ER:$EX,3,FALSE)),"",VLOOKUP($A195&amp;$N$2,$ER:$EX,3,FALSE))</f>
        <v/>
      </c>
      <c r="O195" t="str">
        <f t="shared" ref="O195:O254" si="448">IF(ISERROR(VLOOKUP($A195&amp;$O$2,$ER:$EX,5,FALSE)),"",VLOOKUP($A195&amp;$O$2,$ER:$EX,5,FALSE))</f>
        <v/>
      </c>
      <c r="P195" t="str">
        <f t="shared" ref="P195:P254" si="449">IF(ISERROR(VLOOKUP($A195&amp;$P$2,$ER:$EX,6,FALSE)),"",VLOOKUP($A195&amp;$P$2,$ER:$EX,6,FALSE))</f>
        <v/>
      </c>
      <c r="Q195" t="str">
        <f t="shared" ref="Q195:Q254" si="450">IF(ISERROR(VLOOKUP($A195&amp;$Q$2,$ER:$EX,7,FALSE)),"",VLOOKUP($A195&amp;$Q$2,$ER:$EX,7,FALSE))</f>
        <v/>
      </c>
      <c r="R195" t="str">
        <f t="shared" ref="R195:R254" si="451">IF(ISERROR(VLOOKUP($A195&amp;$R$2,$ER:$EX,3,FALSE)),"",VLOOKUP($A195&amp;$R$2,$ER:$EX,3,FALSE))</f>
        <v/>
      </c>
      <c r="S195" t="str">
        <f t="shared" ref="S195:S254" si="452">IF(ISERROR(VLOOKUP($A195&amp;$S$2,$ER:$EX,5,FALSE)),"",VLOOKUP($A195&amp;$S$2,$ER:$EX,5,FALSE))</f>
        <v/>
      </c>
      <c r="T195" t="str">
        <f t="shared" ref="T195:T254" si="453">IF(ISERROR(VLOOKUP($A195&amp;$T$2,$ER:$EX,6,FALSE)),"",VLOOKUP($A195&amp;$T$2,$ER:$EX,6,FALSE))</f>
        <v/>
      </c>
      <c r="U195" t="str">
        <f t="shared" ref="U195:U254" si="454">IF(ISERROR(VLOOKUP($A195&amp;$U$2,$ER:$EX,7,FALSE)),"",VLOOKUP($A195&amp;$U$2,$ER:$EX,7,FALSE))</f>
        <v/>
      </c>
      <c r="V195" t="str">
        <f t="shared" ref="V195:V254" si="455">IF(ISERROR(VLOOKUP($A195&amp;$V$2,$ER:$EX,3,FALSE)),"",VLOOKUP($A195&amp;$V$2,$ER:$EX,3,FALSE))</f>
        <v/>
      </c>
      <c r="W195" t="str">
        <f t="shared" ref="W195:W254" si="456">IF(ISERROR(VLOOKUP($A195&amp;$W$2,$ER:$EX,5,FALSE)),"",VLOOKUP($A195&amp;$W$2,$ER:$EX,5,FALSE))</f>
        <v/>
      </c>
      <c r="X195" t="str">
        <f t="shared" ref="X195:X254" si="457">IF(ISERROR(VLOOKUP($A195&amp;$X$2,$ER:$EX,6,FALSE)),"",VLOOKUP($A195&amp;$X$2,$ER:$EX,6,FALSE))</f>
        <v/>
      </c>
      <c r="Y195" t="str">
        <f t="shared" ref="Y195:Y254" si="458">IF(ISERROR(VLOOKUP($A195&amp;$Y$2,$ER:$EX,7,FALSE)),"",VLOOKUP($A195&amp;$Y$2,$ER:$EX,7,FALSE))</f>
        <v/>
      </c>
      <c r="Z195" t="str">
        <f t="shared" ref="Z195:Z254" si="459">IF(ISERROR(VLOOKUP($A195&amp;$Z$2,$ER:$EX,3,FALSE)),"",VLOOKUP($A195&amp;$Z$2,$ER:$EX,3,FALSE))</f>
        <v/>
      </c>
      <c r="AA195" t="str">
        <f t="shared" ref="AA195:AA254" si="460">IF(ISERROR(VLOOKUP($A195&amp;$AA$2,$ER:$EX,5,FALSE)),"",VLOOKUP($A195&amp;$AA$2,$ER:$EX,5,FALSE))</f>
        <v/>
      </c>
      <c r="AB195" t="str">
        <f t="shared" ref="AB195:AB254" si="461">IF(ISERROR(VLOOKUP($A195&amp;$AB$2,$ER:$EX,6,FALSE)),"",VLOOKUP($A195&amp;$AB$2,$ER:$EX,6,FALSE))</f>
        <v/>
      </c>
      <c r="AC195" t="str">
        <f t="shared" ref="AC195:AC254" si="462">IF(ISERROR(VLOOKUP($A195&amp;$AC$2,$ER:$EX,7,FALSE)),"",VLOOKUP($A195&amp;$AC$2,$ER:$EX,7,FALSE))</f>
        <v/>
      </c>
      <c r="AD195" t="str">
        <f t="shared" ref="AD195:AD254" si="463">IF(ISERROR(VLOOKUP($A195&amp;$AD$2,$ER:$EX,3,FALSE)),"",VLOOKUP($A195&amp;$AD$2,$ER:$EX,3,FALSE))</f>
        <v/>
      </c>
      <c r="AE195" t="str">
        <f t="shared" ref="AE195:AE254" si="464">IF(ISERROR(VLOOKUP($A195&amp;$AE$2,$ER:$EX,5,FALSE)),"",VLOOKUP($A195&amp;$AE$2,$ER:$EX,5,FALSE))</f>
        <v/>
      </c>
      <c r="AF195" t="str">
        <f t="shared" ref="AF195:AF254" si="465">IF(ISERROR(VLOOKUP($A195&amp;$AF$2,$ER:$EX,6,FALSE)),"",VLOOKUP($A195&amp;$AF$2,$ER:$EX,6,FALSE))</f>
        <v/>
      </c>
      <c r="AG195" t="str">
        <f t="shared" ref="AG195:AG254" si="466">IF(ISERROR(VLOOKUP($A195&amp;$AG$2,$ER:$EX,7,FALSE)),"",VLOOKUP($A195&amp;$AG$2,$ER:$EX,7,FALSE))</f>
        <v/>
      </c>
      <c r="AH195" t="str">
        <f t="shared" ref="AH195:AH254" si="467">IF(ISERROR(VLOOKUP($A195&amp;$AH$2,$ER:$EX,3,FALSE)),"",VLOOKUP($A195&amp;$AH$2,$ER:$EX,3,FALSE))</f>
        <v/>
      </c>
      <c r="AI195" t="str">
        <f t="shared" ref="AI195:AI254" si="468">IF(ISERROR(VLOOKUP($A195&amp;$AI$2,$ER:$EX,5,FALSE)),"",VLOOKUP($A195&amp;$AI$2,$ER:$EX,5,FALSE))</f>
        <v/>
      </c>
      <c r="AJ195" t="str">
        <f t="shared" ref="AJ195:AJ254" si="469">IF(ISERROR(VLOOKUP($A195&amp;$AJ$2,$ER:$EX,6,FALSE)),"",VLOOKUP($A195&amp;$AJ$2,$ER:$EX,6,FALSE))</f>
        <v/>
      </c>
      <c r="AK195" t="str">
        <f t="shared" ref="AK195:AK254" si="470">IF(ISERROR(VLOOKUP($A195&amp;$AK$2,$ER:$EX,7,FALSE)),"",VLOOKUP($A195&amp;$AK$2,$ER:$EX,7,FALSE))</f>
        <v/>
      </c>
      <c r="AL195" t="str">
        <f t="shared" ref="AL195:AL254" si="471">IF(ISERROR(VLOOKUP($A195&amp;$AL$2,$ER:$EX,3,FALSE)),"",VLOOKUP($A195&amp;$AL$2,$ER:$EX,3,FALSE))</f>
        <v/>
      </c>
      <c r="AM195" t="str">
        <f t="shared" ref="AM195:AM254" si="472">IF(ISERROR(VLOOKUP($A195&amp;$AM$2,$ER:$EX,5,FALSE)),"",VLOOKUP($A195&amp;$AM$2,$ER:$EX,5,FALSE))</f>
        <v/>
      </c>
      <c r="AN195" t="str">
        <f t="shared" ref="AN195:AN254" si="473">IF(ISERROR(VLOOKUP($A195&amp;$AN$2,$ER:$EX,6,FALSE)),"",VLOOKUP($A195&amp;$AN$2,$ER:$EX,6,FALSE))</f>
        <v/>
      </c>
      <c r="AO195" t="str">
        <f t="shared" ref="AO195:AO254" si="474">IF(ISERROR(VLOOKUP($A195&amp;$AO$2,$ER:$EX,7,FALSE)),"",VLOOKUP($A195&amp;$AO$2,$ER:$EX,7,FALSE))</f>
        <v/>
      </c>
      <c r="AP195" t="str">
        <f t="shared" ref="AP195:AP254" si="475">IF(ISERROR(VLOOKUP($A195&amp;$AP$2,$ER:$EX,3,FALSE)),"",VLOOKUP($A195&amp;$AP$2,$ER:$EX,3,FALSE))</f>
        <v/>
      </c>
      <c r="AQ195" t="str">
        <f t="shared" ref="AQ195:AQ254" si="476">IF(ISERROR(VLOOKUP($A195&amp;$AQ$2,$ER:$EX,5,FALSE)),"",VLOOKUP($A195&amp;$AQ$2,$ER:$EX,5,FALSE))</f>
        <v/>
      </c>
      <c r="AR195" t="str">
        <f t="shared" ref="AR195:AR254" si="477">IF(ISERROR(VLOOKUP($A195&amp;$AR$2,$ER:$EX,6,FALSE)),"",VLOOKUP($A195&amp;$AR$2,$ER:$EX,6,FALSE))</f>
        <v/>
      </c>
      <c r="AS195" t="str">
        <f t="shared" ref="AS195:AS254" si="478">IF(ISERROR(VLOOKUP($A195&amp;$AS$2,$ER:$EX,7,FALSE)),"",VLOOKUP($A195&amp;$AS$2,$ER:$EX,7,FALSE))</f>
        <v/>
      </c>
      <c r="AT195" t="str">
        <f t="shared" ref="AT195:AT254" si="479">IF(ISERROR(VLOOKUP($A195&amp;$AT$2,$ER:$EX,3,FALSE)),"",VLOOKUP($A195&amp;$AT$2,$ER:$EX,3,FALSE))</f>
        <v/>
      </c>
      <c r="AU195" t="str">
        <f t="shared" ref="AU195:AU254" si="480">IF(ISERROR(VLOOKUP($A195&amp;$AU$2,$ER:$EX,5,FALSE)),"",VLOOKUP($A195&amp;$AU$2,$ER:$EX,5,FALSE))</f>
        <v/>
      </c>
      <c r="AV195" t="str">
        <f t="shared" ref="AV195:AV254" si="481">IF(ISERROR(VLOOKUP($A195&amp;$AV$2,$ER:$EX,6,FALSE)),"",VLOOKUP($A195&amp;$AV$2,$ER:$EX,6,FALSE))</f>
        <v/>
      </c>
      <c r="AW195" t="str">
        <f t="shared" ref="AW195:AW254" si="482">IF(ISERROR(VLOOKUP($A195&amp;$AW$2,$ER:$EX,7,FALSE)),"",VLOOKUP($A195&amp;$AW$2,$ER:$EX,7,FALSE))</f>
        <v/>
      </c>
      <c r="AX195" t="str">
        <f t="shared" ref="AX195:AX254" si="483">IF(ISERROR(VLOOKUP($A195&amp;$AX$2,$ER:$EX,3,FALSE)),"",VLOOKUP($A195&amp;$AX$2,$ER:$EX,3,FALSE))</f>
        <v/>
      </c>
      <c r="AY195" t="str">
        <f t="shared" ref="AY195:AY254" si="484">IF(ISERROR(VLOOKUP($A195&amp;$AY$2,$ER:$EX,5,FALSE)),"",VLOOKUP($A195&amp;$AY$2,$ER:$EX,5,FALSE))</f>
        <v/>
      </c>
      <c r="AZ195" t="str">
        <f t="shared" ref="AZ195:AZ254" si="485">IF(ISERROR(VLOOKUP($A195&amp;$AZ$2,$ER:$EX,6,FALSE)),"",VLOOKUP($A195&amp;$AZ$2,$ER:$EX,6,FALSE))</f>
        <v/>
      </c>
      <c r="BA195" t="str">
        <f t="shared" ref="BA195:BA254" si="486">IF(ISERROR(VLOOKUP($A195&amp;$BA$2,$ER:$EX,7,FALSE)),"",VLOOKUP($A195&amp;$BA$2,$ER:$EX,7,FALSE))</f>
        <v/>
      </c>
      <c r="BB195" t="str">
        <f t="shared" ref="BB195:BB254" si="487">IF(ISERROR(VLOOKUP($A195&amp;$BB$2,$ER:$EX,3,FALSE)),"",VLOOKUP($A195&amp;$BB$2,$ER:$EX,3,FALSE))</f>
        <v/>
      </c>
      <c r="BC195" t="str">
        <f t="shared" ref="BC195:BC254" si="488">IF(ISERROR(VLOOKUP($A195&amp;$BC$2,$ER:$EX,5,FALSE)),"",VLOOKUP($A195&amp;$BC$2,$ER:$EX,5,FALSE))</f>
        <v/>
      </c>
      <c r="BD195" t="str">
        <f t="shared" ref="BD195:BD254" si="489">IF(ISERROR(VLOOKUP($A195&amp;$BD$2,$ER:$EX,6,FALSE)),"",VLOOKUP($A195&amp;$BD$2,$ER:$EX,6,FALSE))</f>
        <v/>
      </c>
      <c r="BE195" t="str">
        <f t="shared" ref="BE195:BE254" si="490">IF(ISERROR(VLOOKUP($A195&amp;$BE$2,$ER:$EX,7,FALSE)),"",VLOOKUP($A195&amp;$BE$2,$ER:$EX,7,FALSE))</f>
        <v/>
      </c>
      <c r="BF195" t="str">
        <f t="shared" ref="BF195:BF254" si="491">IF(ISERROR(VLOOKUP($A195&amp;$BF$2,$ER:$EX,3,FALSE)),"",VLOOKUP($A195&amp;$BF$2,$ER:$EX,3,FALSE))</f>
        <v/>
      </c>
      <c r="BG195" t="str">
        <f t="shared" ref="BG195:BG254" si="492">IF(ISERROR(VLOOKUP($A195&amp;$BG$2,$ER:$EX,5,FALSE)),"",VLOOKUP($A195&amp;$BG$2,$ER:$EX,5,FALSE))</f>
        <v/>
      </c>
      <c r="BH195" t="str">
        <f t="shared" ref="BH195:BH254" si="493">IF(ISERROR(VLOOKUP($A195&amp;$BH$2,$ER:$EX,6,FALSE)),"",VLOOKUP($A195&amp;$BH$2,$ER:$EX,6,FALSE))</f>
        <v/>
      </c>
      <c r="BI195" t="str">
        <f t="shared" ref="BI195:BI254" si="494">IF(ISERROR(VLOOKUP($A195&amp;$BI$2,$ER:$EX,7,FALSE)),"",VLOOKUP($A195&amp;$BI$2,$ER:$EX,7,FALSE))</f>
        <v/>
      </c>
      <c r="BJ195" t="str">
        <f t="shared" ref="BJ195:BJ254" si="495">IF(ISERROR(VLOOKUP($A195&amp;$BJ$2,$ER:$EX,3,FALSE)),"",VLOOKUP($A195&amp;$BJ$2,$ER:$EX,3,FALSE))</f>
        <v/>
      </c>
      <c r="BK195" t="str">
        <f t="shared" ref="BK195:BK254" si="496">IF(ISERROR(VLOOKUP($A195&amp;$BK$2,$ER:$EX,5,FALSE)),"",VLOOKUP($A195&amp;$BK$2,$ER:$EX,5,FALSE))</f>
        <v/>
      </c>
      <c r="BL195" t="str">
        <f t="shared" ref="BL195:BL254" si="497">IF(ISERROR(VLOOKUP($A195&amp;$BL$2,$ER:$EX,6,FALSE)),"",VLOOKUP($A195&amp;$BL$2,$ER:$EX,6,FALSE))</f>
        <v/>
      </c>
      <c r="BM195" t="str">
        <f t="shared" ref="BM195:BM254" si="498">IF(ISERROR(VLOOKUP($A195&amp;$BM$2,$ER:$EX,7,FALSE)),"",VLOOKUP($A195&amp;$BM$2,$ER:$EX,7,FALSE))</f>
        <v/>
      </c>
      <c r="BN195" t="str">
        <f t="shared" ref="BN195:BN254" si="499">IF(ISERROR(VLOOKUP($A195&amp;$BN$2,$ER:$EX,3,FALSE)),"",VLOOKUP($A195&amp;$BN$2,$ER:$EX,3,FALSE))</f>
        <v/>
      </c>
      <c r="BO195" t="str">
        <f t="shared" ref="BO195:BO254" si="500">IF(ISERROR(VLOOKUP($A195&amp;$BO$2,$ER:$EX,5,FALSE)),"",VLOOKUP($A195&amp;$BO$2,$ER:$EX,5,FALSE))</f>
        <v/>
      </c>
      <c r="BP195" t="str">
        <f t="shared" ref="BP195:BP254" si="501">IF(ISERROR(VLOOKUP($A195&amp;$BP$2,$ER:$EX,6,FALSE)),"",VLOOKUP($A195&amp;$BP$2,$ER:$EX,6,FALSE))</f>
        <v/>
      </c>
      <c r="BQ195" t="str">
        <f t="shared" ref="BQ195:BQ254" si="502">IF(ISERROR(VLOOKUP($A195&amp;$BQ$2,$ER:$EX,7,FALSE)),"",VLOOKUP($A195&amp;$BQ$2,$ER:$EX,7,FALSE))</f>
        <v/>
      </c>
      <c r="BR195" t="str">
        <f t="shared" ref="BR195:BR254" si="503">IF(ISERROR(VLOOKUP($A195&amp;$BR$2,$ER:$EX,3,FALSE)),"",VLOOKUP($A195&amp;$BR$2,$ER:$EX,3,FALSE))</f>
        <v/>
      </c>
      <c r="BS195" t="str">
        <f t="shared" ref="BS195:BS254" si="504">IF(ISERROR(VLOOKUP($A195&amp;$BS$2,$ER:$EX,5,FALSE)),"",VLOOKUP($A195&amp;$BS$2,$ER:$EX,5,FALSE))</f>
        <v/>
      </c>
      <c r="BT195" t="str">
        <f t="shared" ref="BT195:BT254" si="505">IF(ISERROR(VLOOKUP($A195&amp;$BT$2,$ER:$EX,6,FALSE)),"",VLOOKUP($A195&amp;$BT$2,$ER:$EX,6,FALSE))</f>
        <v/>
      </c>
      <c r="BU195" t="str">
        <f t="shared" ref="BU195:BU254" si="506">IF(ISERROR(VLOOKUP($A195&amp;$BU$2,$ER:$EX,7,FALSE)),"",VLOOKUP($A195&amp;$BU$2,$ER:$EX,7,FALSE))</f>
        <v/>
      </c>
      <c r="BV195" t="str">
        <f t="shared" ref="BV195:BV254" si="507">IF(ISERROR(VLOOKUP($A195&amp;$BV$2,$ER:$EX,3,FALSE)),"",VLOOKUP($A195&amp;$BV$2,$ER:$EX,3,FALSE))</f>
        <v/>
      </c>
      <c r="BW195" t="str">
        <f t="shared" ref="BW195:BW254" si="508">IF(ISERROR(VLOOKUP($A195&amp;$BW$2,$ER:$EX,5,FALSE)),"",VLOOKUP($A195&amp;$BW$2,$ER:$EX,5,FALSE))</f>
        <v/>
      </c>
      <c r="BX195" t="str">
        <f t="shared" ref="BX195:BX254" si="509">IF(ISERROR(VLOOKUP($A195&amp;$BX$2,$ER:$EX,6,FALSE)),"",VLOOKUP($A195&amp;$BX$2,$ER:$EX,6,FALSE))</f>
        <v/>
      </c>
      <c r="BY195" t="str">
        <f t="shared" ref="BY195:BY254" si="510">IF(ISERROR(VLOOKUP($A195&amp;$BY$2,$ER:$EX,7,FALSE)),"",VLOOKUP($A195&amp;$BY$2,$ER:$EX,7,FALSE))</f>
        <v/>
      </c>
      <c r="BZ195" t="str">
        <f t="shared" ref="BZ195:BZ254" si="511">IF(ISERROR(VLOOKUP($A195&amp;$BZ$2,$ER:$EX,3,FALSE)),"",VLOOKUP($A195&amp;$BZ$2,$ER:$EX,3,FALSE))</f>
        <v/>
      </c>
      <c r="CA195" t="str">
        <f t="shared" ref="CA195:CA254" si="512">IF(ISERROR(VLOOKUP($A195&amp;$CA$2,$ER:$EX,5,FALSE)),"",VLOOKUP($A195&amp;$CA$2,$ER:$EX,5,FALSE))</f>
        <v/>
      </c>
      <c r="CB195" t="str">
        <f t="shared" ref="CB195:CB254" si="513">IF(ISERROR(VLOOKUP($A195&amp;$CB$2,$ER:$EX,6,FALSE)),"",VLOOKUP($A195&amp;$CB$2,$ER:$EX,6,FALSE))</f>
        <v/>
      </c>
      <c r="CC195" t="str">
        <f t="shared" ref="CC195:CC254" si="514">IF(ISERROR(VLOOKUP($A195&amp;$CC$2,$ER:$EX,7,FALSE)),"",VLOOKUP($A195&amp;$CC$2,$ER:$EX,7,FALSE))</f>
        <v/>
      </c>
      <c r="CD195" t="str">
        <f t="shared" ref="CD195:CD254" si="515">IF(ISERROR(VLOOKUP($A195&amp;$CD$2,$ER:$EX,3,FALSE)),"",VLOOKUP($A195&amp;$CD$2,$ER:$EX,3,FALSE))</f>
        <v/>
      </c>
      <c r="CE195" t="str">
        <f t="shared" ref="CE195:CE254" si="516">IF(ISERROR(VLOOKUP($A195&amp;$CE$2,$ER:$EX,5,FALSE)),"",VLOOKUP($A195&amp;$CE$2,$ER:$EX,5,FALSE))</f>
        <v/>
      </c>
      <c r="CF195" t="str">
        <f t="shared" ref="CF195:CF254" si="517">IF(ISERROR(VLOOKUP($A195&amp;$CF$2,$ER:$EX,6,FALSE)),"",VLOOKUP($A195&amp;$CF$2,$ER:$EX,6,FALSE))</f>
        <v/>
      </c>
      <c r="CG195" t="str">
        <f t="shared" ref="CG195:CG254" si="518">IF(ISERROR(VLOOKUP($A195&amp;$CG$2,$ER:$EX,7,FALSE)),"",VLOOKUP($A195&amp;$CG$2,$ER:$EX,7,FALSE))</f>
        <v/>
      </c>
      <c r="CH195" t="str">
        <f t="shared" ref="CH195:CH254" si="519">IF(ISERROR(VLOOKUP($A195&amp;$CH$2,$ER:$EX,3,FALSE)),"",VLOOKUP($A195&amp;$CH$2,$ER:$EX,3,FALSE))</f>
        <v/>
      </c>
      <c r="CI195" t="str">
        <f t="shared" ref="CI195:CI254" si="520">IF(ISERROR(VLOOKUP($A195&amp;$CI$2,$ER:$EX,5,FALSE)),"",VLOOKUP($A195&amp;$CI$2,$ER:$EX,5,FALSE))</f>
        <v/>
      </c>
      <c r="CJ195" t="str">
        <f t="shared" ref="CJ195:CJ254" si="521">IF(ISERROR(VLOOKUP($A195&amp;$CJ$2,$ER:$EX,6,FALSE)),"",VLOOKUP($A195&amp;$CJ$2,$ER:$EX,6,FALSE))</f>
        <v/>
      </c>
      <c r="CK195" t="str">
        <f t="shared" ref="CK195:CK254" si="522">IF(ISERROR(VLOOKUP($A195&amp;$CK$2,$ER:$EX,7,FALSE)),"",VLOOKUP($A195&amp;$CK$2,$ER:$EX,7,FALSE))</f>
        <v/>
      </c>
      <c r="CL195" t="str">
        <f t="shared" ref="CL195:CL254" si="523">IF(ISERROR(VLOOKUP($A195&amp;$CL$2,$ER:$EX,3,FALSE)),"",VLOOKUP($A195&amp;$CL$2,$ER:$EX,3,FALSE))</f>
        <v/>
      </c>
      <c r="CM195" t="str">
        <f t="shared" ref="CM195:CM254" si="524">IF(ISERROR(VLOOKUP($A195&amp;$CM$2,$ER:$EX,5,FALSE)),"",VLOOKUP($A195&amp;$CM$2,$ER:$EX,5,FALSE))</f>
        <v/>
      </c>
      <c r="CN195" t="str">
        <f t="shared" ref="CN195:CN254" si="525">IF(ISERROR(VLOOKUP($A195&amp;$CN$2,$ER:$EX,6,FALSE)),"",VLOOKUP($A195&amp;$CN$2,$ER:$EX,6,FALSE))</f>
        <v/>
      </c>
      <c r="CO195" t="str">
        <f t="shared" ref="CO195:CO254" si="526">IF(ISERROR(VLOOKUP($A195&amp;$CO$2,$ER:$EX,7,FALSE)),"",VLOOKUP($A195&amp;$CO$2,$ER:$EX,7,FALSE))</f>
        <v/>
      </c>
      <c r="CP195" t="str">
        <f t="shared" ref="CP195:CP254" si="527">IF(ISERROR(VLOOKUP($A195&amp;$CP$2,$ER:$EX,3,FALSE)),"",VLOOKUP($A195&amp;$CP$2,$ER:$EX,3,FALSE))</f>
        <v/>
      </c>
      <c r="CQ195" t="str">
        <f t="shared" ref="CQ195:CQ254" si="528">IF(ISERROR(VLOOKUP($A195&amp;$CQ$2,$ER:$EX,5,FALSE)),"",VLOOKUP($A195&amp;$CQ$2,$ER:$EX,5,FALSE))</f>
        <v/>
      </c>
      <c r="CR195" t="str">
        <f t="shared" ref="CR195:CR254" si="529">IF(ISERROR(VLOOKUP($A195&amp;$CR$2,$ER:$EX,6,FALSE)),"",VLOOKUP($A195&amp;$CR$2,$ER:$EX,6,FALSE))</f>
        <v/>
      </c>
      <c r="CS195" t="str">
        <f t="shared" ref="CS195:CS254" si="530">IF(ISERROR(VLOOKUP($A195&amp;$CS$2,$ER:$EX,7,FALSE)),"",VLOOKUP($A195&amp;$CS$2,$ER:$EX,7,FALSE))</f>
        <v/>
      </c>
      <c r="CT195" t="str">
        <f t="shared" ref="CT195:CT254" si="531">IF(ISERROR(VLOOKUP($A195&amp;$CT$2,$ER:$EX,3,FALSE)),"",VLOOKUP($A195&amp;$CT$2,$ER:$EX,3,FALSE))</f>
        <v/>
      </c>
      <c r="CU195" t="str">
        <f t="shared" ref="CU195:CU254" si="532">IF(ISERROR(VLOOKUP($A195&amp;$CU$2,$ER:$EX,5,FALSE)),"",VLOOKUP($A195&amp;$CU$2,$ER:$EX,5,FALSE))</f>
        <v/>
      </c>
      <c r="CV195" t="str">
        <f t="shared" ref="CV195:CV254" si="533">IF(ISERROR(VLOOKUP($A195&amp;$CV$2,$ER:$EX,6,FALSE)),"",VLOOKUP($A195&amp;$CV$2,$ER:$EX,6,FALSE))</f>
        <v/>
      </c>
      <c r="CW195" t="str">
        <f t="shared" ref="CW195:CW254" si="534">IF(ISERROR(VLOOKUP($A195&amp;$CW$2,$ER:$EX,7,FALSE)),"",VLOOKUP($A195&amp;$CW$2,$ER:$EX,7,FALSE))</f>
        <v/>
      </c>
      <c r="CX195" t="str">
        <f t="shared" ref="CX195:CX254" si="535">IF(ISERROR(VLOOKUP($A195&amp;$CX$2,$ER:$EX,3,FALSE)),"",VLOOKUP($A195&amp;$CX$2,$ER:$EX,3,FALSE))</f>
        <v/>
      </c>
      <c r="CY195" t="str">
        <f t="shared" ref="CY195:CY254" si="536">IF(ISERROR(VLOOKUP($A195&amp;$CY$2,$ER:$EX,5,FALSE)),"",VLOOKUP($A195&amp;$CY$2,$ER:$EX,5,FALSE))</f>
        <v/>
      </c>
      <c r="CZ195" t="str">
        <f t="shared" ref="CZ195:CZ254" si="537">IF(ISERROR(VLOOKUP($A195&amp;$CZ$2,$ER:$EX,6,FALSE)),"",VLOOKUP($A195&amp;$CZ$2,$ER:$EX,6,FALSE))</f>
        <v/>
      </c>
      <c r="DA195" t="str">
        <f t="shared" ref="DA195:DA254" si="538">IF(ISERROR(VLOOKUP($A195&amp;$DA$2,$ER:$EX,7,FALSE)),"",VLOOKUP($A195&amp;$DA$2,$ER:$EX,7,FALSE))</f>
        <v/>
      </c>
      <c r="DB195" t="str">
        <f t="shared" ref="DB195:DB254" si="539">IF(ISERROR(VLOOKUP($A195&amp;$DB$2,$ER:$EX,3,FALSE)),"",VLOOKUP($A195&amp;$DB$2,$ER:$EX,3,FALSE))</f>
        <v/>
      </c>
      <c r="DC195" t="str">
        <f t="shared" ref="DC195:DC254" si="540">IF(ISERROR(VLOOKUP($A195&amp;$DC$2,$ER:$EX,5,FALSE)),"",VLOOKUP($A195&amp;$DC$2,$ER:$EX,5,FALSE))</f>
        <v/>
      </c>
      <c r="DD195" t="str">
        <f t="shared" ref="DD195:DD254" si="541">IF(ISERROR(VLOOKUP($A195&amp;$DD$2,$ER:$EX,6,FALSE)),"",VLOOKUP($A195&amp;$DD$2,$ER:$EX,6,FALSE))</f>
        <v/>
      </c>
      <c r="DE195" t="str">
        <f t="shared" ref="DE195:DE254" si="542">IF(ISERROR(VLOOKUP($A195&amp;$DE$2,$ER:$EX,7,FALSE)),"",VLOOKUP($A195&amp;$DE$2,$ER:$EX,7,FALSE))</f>
        <v/>
      </c>
      <c r="DF195" t="str">
        <f t="shared" ref="DF195:DF254" si="543">IF(ISERROR(VLOOKUP($A195&amp;$DF$2,$ER:$EX,3,FALSE)),"",VLOOKUP($A195&amp;$DF$2,$ER:$EX,3,FALSE))</f>
        <v/>
      </c>
      <c r="DG195" t="str">
        <f t="shared" ref="DG195:DG254" si="544">IF(ISERROR(VLOOKUP($A195&amp;$DG$2,$ER:$EX,5,FALSE)),"",VLOOKUP($A195&amp;$DG$2,$ER:$EX,5,FALSE))</f>
        <v/>
      </c>
      <c r="DH195" t="str">
        <f t="shared" ref="DH195:DH254" si="545">IF(ISERROR(VLOOKUP($A195&amp;$DH$2,$ER:$EX,6,FALSE)),"",VLOOKUP($A195&amp;$DH$2,$ER:$EX,6,FALSE))</f>
        <v/>
      </c>
      <c r="DI195" t="str">
        <f t="shared" ref="DI195:DI254" si="546">IF(ISERROR(VLOOKUP($A195&amp;$DI$2,$ER:$EX,7,FALSE)),"",VLOOKUP($A195&amp;$DI$2,$ER:$EX,7,FALSE))</f>
        <v/>
      </c>
      <c r="DJ195" t="str">
        <f t="shared" ref="DJ195:DJ254" si="547">IF(ISERROR(VLOOKUP($A195&amp;$DJ$2,$ER:$EX,3,FALSE)),"",VLOOKUP($A195&amp;$DJ$2,$ER:$EX,3,FALSE))</f>
        <v/>
      </c>
      <c r="DK195" t="str">
        <f t="shared" ref="DK195:DK254" si="548">IF(ISERROR(VLOOKUP($A195&amp;$DK$2,$ER:$EX,5,FALSE)),"",VLOOKUP($A195&amp;$DK$2,$ER:$EX,5,FALSE))</f>
        <v/>
      </c>
      <c r="DL195" t="str">
        <f t="shared" ref="DL195:DL254" si="549">IF(ISERROR(VLOOKUP($A195&amp;$DL$2,$ER:$EX,6,FALSE)),"",VLOOKUP($A195&amp;$DL$2,$ER:$EX,6,FALSE))</f>
        <v/>
      </c>
      <c r="DM195" t="str">
        <f t="shared" ref="DM195:DM254" si="550">IF(ISERROR(VLOOKUP($A195&amp;$DM$2,$ER:$EX,7,FALSE)),"",VLOOKUP($A195&amp;$DM$2,$ER:$EX,7,FALSE))</f>
        <v/>
      </c>
      <c r="DN195" t="str">
        <f t="shared" ref="DN195:DN254" si="551">IF(ISERROR(VLOOKUP($A195&amp;$DN$2,$ER:$EX,3,FALSE)),"",VLOOKUP($A195&amp;$DN$2,$ER:$EX,3,FALSE))</f>
        <v/>
      </c>
      <c r="DO195" t="str">
        <f t="shared" ref="DO195:DO254" si="552">IF(ISERROR(VLOOKUP($A195&amp;$DO$2,$ER:$EX,5,FALSE)),"",VLOOKUP($A195&amp;$DO$2,$ER:$EX,5,FALSE))</f>
        <v/>
      </c>
      <c r="DP195" t="str">
        <f t="shared" ref="DP195:DP254" si="553">IF(ISERROR(VLOOKUP($A195&amp;$DP$2,$ER:$EX,6,FALSE)),"",VLOOKUP($A195&amp;$DP$2,$ER:$EX,6,FALSE))</f>
        <v/>
      </c>
      <c r="DQ195" t="str">
        <f t="shared" ref="DQ195:DQ254" si="554">IF(ISERROR(VLOOKUP($A195&amp;$DQ$2,$ER:$EX,7,FALSE)),"",VLOOKUP($A195&amp;$DQ$2,$ER:$EX,7,FALSE))</f>
        <v/>
      </c>
      <c r="DR195" t="str">
        <f t="shared" ref="DR195:DR254" si="555">IF(ISERROR(VLOOKUP($A195&amp;$DR$2,$ER:$EX,3,FALSE)),"",VLOOKUP($A195&amp;$DR$2,$ER:$EX,3,FALSE))</f>
        <v/>
      </c>
      <c r="DS195" t="str">
        <f t="shared" ref="DS195:DS254" si="556">IF(ISERROR(VLOOKUP($A195&amp;$DS$2,$ER:$EX,5,FALSE)),"",VLOOKUP($A195&amp;$DS$2,$ER:$EX,5,FALSE))</f>
        <v/>
      </c>
      <c r="DT195" t="str">
        <f t="shared" ref="DT195:DT254" si="557">IF(ISERROR(VLOOKUP($A195&amp;$DT$2,$ER:$EX,6,FALSE)),"",VLOOKUP($A195&amp;$DT$2,$ER:$EX,6,FALSE))</f>
        <v/>
      </c>
      <c r="DU195" t="str">
        <f t="shared" ref="DU195:DU254" si="558">IF(ISERROR(VLOOKUP($A195&amp;$DU$2,$ER:$EX,7,FALSE)),"",VLOOKUP($A195&amp;$DU$2,$ER:$EX,7,FALSE))</f>
        <v/>
      </c>
      <c r="DV195" t="str">
        <f t="shared" ref="DV195:DV254" si="559">IF(ISERROR(VLOOKUP($A195&amp;$DV$2,$ER:$EX,3,FALSE)),"",VLOOKUP($A195&amp;$DV$2,$ER:$EX,3,FALSE))</f>
        <v/>
      </c>
      <c r="DW195" t="str">
        <f t="shared" ref="DW195:DW254" si="560">IF(ISERROR(VLOOKUP($A195&amp;$DW$2,$ER:$EX,5,FALSE)),"",VLOOKUP($A195&amp;$DW$2,$ER:$EX,5,FALSE))</f>
        <v/>
      </c>
      <c r="DX195" t="str">
        <f t="shared" ref="DX195:DX254" si="561">IF(ISERROR(VLOOKUP($A195&amp;$DX$2,$ER:$EX,6,FALSE)),"",VLOOKUP($A195&amp;$DX$2,$ER:$EX,6,FALSE))</f>
        <v/>
      </c>
      <c r="DY195" t="str">
        <f t="shared" ref="DY195:DY254" si="562">IF(ISERROR(VLOOKUP($A195&amp;$DY$2,$ER:$EX,7,FALSE)),"",VLOOKUP($A195&amp;$DY$2,$ER:$EX,7,FALSE))</f>
        <v/>
      </c>
      <c r="EA195" t="str">
        <f t="shared" ref="EA195:EA254" si="563">IF(ISERROR(VLOOKUP($A195&amp;$EA$2,$ER:$EX,3,FALSE)),"",VLOOKUP($A195&amp;$EA$2,$ER:$EX,3,FALSE))</f>
        <v/>
      </c>
      <c r="EB195" t="str">
        <f t="shared" ref="EB195:EB254" si="564">IF(ISERROR(VLOOKUP($A195&amp;$EB$2,$ER:$EX,5,FALSE)),"",VLOOKUP($A195&amp;$EB$2,$ER:$EX,5,FALSE))</f>
        <v/>
      </c>
      <c r="EC195" t="str">
        <f t="shared" ref="EC195:EC254" si="565">IF(ISERROR(VLOOKUP($A195&amp;$EC$2,$ER:$EX,6,FALSE)),"",VLOOKUP($A195&amp;$EC$2,$ER:$EX,6,FALSE))</f>
        <v/>
      </c>
      <c r="ED195" t="str">
        <f t="shared" ref="ED195:ED254" si="566">IF(ISERROR(VLOOKUP($A195&amp;$ED$2,$ER:$EX,7,FALSE)),"",VLOOKUP($A195&amp;$ED$2,$ER:$EX,7,FALSE))</f>
        <v/>
      </c>
      <c r="EE195" t="str">
        <f t="shared" ref="EE195:EE254" si="567">IF(ISERROR(VLOOKUP($A195&amp;$EE$2,$ER:$EX,3,FALSE)),"",VLOOKUP($A195&amp;$EE$2,$ER:$EX,3,FALSE))</f>
        <v/>
      </c>
      <c r="EF195" t="str">
        <f t="shared" ref="EF195:EF254" si="568">IF(ISERROR(VLOOKUP($A195&amp;$EF$2,$ER:$EX,5,FALSE)),"",VLOOKUP($A195&amp;$EF$2,$ER:$EX,5,FALSE))</f>
        <v/>
      </c>
      <c r="EG195" t="str">
        <f t="shared" ref="EG195:EG254" si="569">IF(ISERROR(VLOOKUP($A195&amp;$EG$2,$ER:$EX,6,FALSE)),"",VLOOKUP($A195&amp;$EG$2,$ER:$EX,6,FALSE))</f>
        <v/>
      </c>
      <c r="EH195" t="str">
        <f t="shared" ref="EH195:EH254" si="570">IF(ISERROR(VLOOKUP($A195&amp;$EH$2,$ER:$EX,7,FALSE)),"",VLOOKUP($A195&amp;$EH$2,$ER:$EX,7,FALSE))</f>
        <v/>
      </c>
      <c r="EI195" t="str">
        <f t="shared" ref="EI195:EI254" si="571">IF(ISERROR(VLOOKUP($A195&amp;$EI$2,$ER:$EX,3,FALSE)),"",VLOOKUP($A195&amp;$EI$2,$ER:$EX,3,FALSE))</f>
        <v/>
      </c>
      <c r="EJ195" t="str">
        <f t="shared" ref="EJ195:EJ254" si="572">IF(ISERROR(VLOOKUP($A195&amp;$EJ$2,$ER:$EX,5,FALSE)),"",VLOOKUP($A195&amp;$EJ$2,$ER:$EX,5,FALSE))</f>
        <v/>
      </c>
      <c r="EK195" t="str">
        <f t="shared" ref="EK195:EK254" si="573">IF(ISERROR(VLOOKUP($A195&amp;$EK$2,$ER:$EX,6,FALSE)),"",VLOOKUP($A195&amp;$EK$2,$ER:$EX,6,FALSE))</f>
        <v/>
      </c>
      <c r="EL195" t="str">
        <f t="shared" ref="EL195:EL254" si="574">IF(ISERROR(VLOOKUP($A195&amp;$EL$2,$ER:$EX,7,FALSE)),"",VLOOKUP($A195&amp;$EL$2,$ER:$EX,7,FALSE))</f>
        <v/>
      </c>
      <c r="EM195" t="str">
        <f t="shared" ref="EM195:EM254" si="575">IF(ISERROR(VLOOKUP($A195&amp;$EM$2,$ER:$EX,3,FALSE)),"",VLOOKUP($A195&amp;$EM$2,$ER:$EX,3,FALSE))</f>
        <v/>
      </c>
      <c r="EN195" t="str">
        <f t="shared" ref="EN195:EN254" si="576">IF(ISERROR(VLOOKUP($A195&amp;$EN$2,$ER:$EX,5,FALSE)),"",VLOOKUP($A195&amp;$EN$2,$ER:$EX,5,FALSE))</f>
        <v/>
      </c>
      <c r="EO195" t="str">
        <f t="shared" ref="EO195:EO254" si="577">IF(ISERROR(VLOOKUP($A195&amp;$EO$2,$ER:$EX,6,FALSE)),"",VLOOKUP($A195&amp;$EO$2,$ER:$EX,6,FALSE))</f>
        <v/>
      </c>
      <c r="EP195" t="str">
        <f t="shared" ref="EP195:EP254" si="578">IF(ISERROR(VLOOKUP($A195&amp;$EP$2,$ER:$EX,7,FALSE)),"",VLOOKUP($A195&amp;$EP$2,$ER:$EX,7,FALSE))</f>
        <v/>
      </c>
      <c r="ER195" t="str">
        <f t="shared" ref="ER195:ER258" si="579">ES195&amp;EU195</f>
        <v>25A-001.07.16.06.01.A.01Keren 81-100% functieverlies</v>
      </c>
      <c r="ES195" t="s">
        <v>10824</v>
      </c>
      <c r="ET195" t="b">
        <v>1</v>
      </c>
      <c r="EU195" t="s">
        <v>85</v>
      </c>
      <c r="EV195" t="b">
        <v>0</v>
      </c>
      <c r="EW195" t="b">
        <v>0</v>
      </c>
      <c r="EX195">
        <v>0.01</v>
      </c>
      <c r="EZ195">
        <v>0</v>
      </c>
      <c r="FA195">
        <v>0</v>
      </c>
      <c r="FC195">
        <v>0</v>
      </c>
      <c r="FD195">
        <v>0</v>
      </c>
      <c r="FF195">
        <v>0</v>
      </c>
      <c r="FG195">
        <v>0</v>
      </c>
      <c r="FI195">
        <v>0</v>
      </c>
      <c r="FJ195">
        <v>0</v>
      </c>
      <c r="FL195">
        <v>0</v>
      </c>
      <c r="FM195">
        <v>0</v>
      </c>
      <c r="FO195" t="s">
        <v>8874</v>
      </c>
    </row>
    <row r="196" spans="1:171" x14ac:dyDescent="0.25">
      <c r="A196" t="s">
        <v>7054</v>
      </c>
      <c r="B196" t="str">
        <f t="shared" si="435"/>
        <v/>
      </c>
      <c r="C196" t="str">
        <f t="shared" si="436"/>
        <v/>
      </c>
      <c r="D196" t="str">
        <f t="shared" si="437"/>
        <v/>
      </c>
      <c r="E196" t="str">
        <f t="shared" si="438"/>
        <v/>
      </c>
      <c r="F196" t="str">
        <f t="shared" si="439"/>
        <v/>
      </c>
      <c r="G196" t="str">
        <f t="shared" si="440"/>
        <v/>
      </c>
      <c r="H196" t="str">
        <f t="shared" si="441"/>
        <v/>
      </c>
      <c r="I196" t="str">
        <f t="shared" si="442"/>
        <v/>
      </c>
      <c r="J196" t="str">
        <f t="shared" si="443"/>
        <v/>
      </c>
      <c r="K196" t="str">
        <f t="shared" si="444"/>
        <v/>
      </c>
      <c r="L196" t="str">
        <f t="shared" si="445"/>
        <v/>
      </c>
      <c r="M196" t="str">
        <f t="shared" si="446"/>
        <v/>
      </c>
      <c r="N196" t="str">
        <f t="shared" si="447"/>
        <v/>
      </c>
      <c r="O196" t="str">
        <f t="shared" si="448"/>
        <v/>
      </c>
      <c r="P196" t="str">
        <f t="shared" si="449"/>
        <v/>
      </c>
      <c r="Q196" t="str">
        <f t="shared" si="450"/>
        <v/>
      </c>
      <c r="R196" t="str">
        <f t="shared" si="451"/>
        <v/>
      </c>
      <c r="S196" t="str">
        <f t="shared" si="452"/>
        <v/>
      </c>
      <c r="T196" t="str">
        <f t="shared" si="453"/>
        <v/>
      </c>
      <c r="U196" t="str">
        <f t="shared" si="454"/>
        <v/>
      </c>
      <c r="V196" t="str">
        <f t="shared" si="455"/>
        <v/>
      </c>
      <c r="W196" t="str">
        <f t="shared" si="456"/>
        <v/>
      </c>
      <c r="X196" t="str">
        <f t="shared" si="457"/>
        <v/>
      </c>
      <c r="Y196" t="str">
        <f t="shared" si="458"/>
        <v/>
      </c>
      <c r="Z196" t="str">
        <f t="shared" si="459"/>
        <v/>
      </c>
      <c r="AA196" t="str">
        <f t="shared" si="460"/>
        <v/>
      </c>
      <c r="AB196" t="str">
        <f t="shared" si="461"/>
        <v/>
      </c>
      <c r="AC196" t="str">
        <f t="shared" si="462"/>
        <v/>
      </c>
      <c r="AD196" t="str">
        <f t="shared" si="463"/>
        <v/>
      </c>
      <c r="AE196" t="str">
        <f t="shared" si="464"/>
        <v/>
      </c>
      <c r="AF196" t="str">
        <f t="shared" si="465"/>
        <v/>
      </c>
      <c r="AG196" t="str">
        <f t="shared" si="466"/>
        <v/>
      </c>
      <c r="AH196" t="str">
        <f t="shared" si="467"/>
        <v/>
      </c>
      <c r="AI196" t="str">
        <f t="shared" si="468"/>
        <v/>
      </c>
      <c r="AJ196" t="str">
        <f t="shared" si="469"/>
        <v/>
      </c>
      <c r="AK196" t="str">
        <f t="shared" si="470"/>
        <v/>
      </c>
      <c r="AL196" t="str">
        <f t="shared" si="471"/>
        <v/>
      </c>
      <c r="AM196" t="str">
        <f t="shared" si="472"/>
        <v/>
      </c>
      <c r="AN196" t="str">
        <f t="shared" si="473"/>
        <v/>
      </c>
      <c r="AO196" t="str">
        <f t="shared" si="474"/>
        <v/>
      </c>
      <c r="AP196" t="str">
        <f t="shared" si="475"/>
        <v/>
      </c>
      <c r="AQ196" t="str">
        <f t="shared" si="476"/>
        <v/>
      </c>
      <c r="AR196" t="str">
        <f t="shared" si="477"/>
        <v/>
      </c>
      <c r="AS196" t="str">
        <f t="shared" si="478"/>
        <v/>
      </c>
      <c r="AT196" t="str">
        <f t="shared" si="479"/>
        <v/>
      </c>
      <c r="AU196" t="str">
        <f t="shared" si="480"/>
        <v/>
      </c>
      <c r="AV196" t="str">
        <f t="shared" si="481"/>
        <v/>
      </c>
      <c r="AW196" t="str">
        <f t="shared" si="482"/>
        <v/>
      </c>
      <c r="AX196" t="str">
        <f t="shared" si="483"/>
        <v/>
      </c>
      <c r="AY196" t="str">
        <f t="shared" si="484"/>
        <v/>
      </c>
      <c r="AZ196" t="str">
        <f t="shared" si="485"/>
        <v/>
      </c>
      <c r="BA196" t="str">
        <f t="shared" si="486"/>
        <v/>
      </c>
      <c r="BB196" t="str">
        <f t="shared" si="487"/>
        <v/>
      </c>
      <c r="BC196" t="str">
        <f t="shared" si="488"/>
        <v/>
      </c>
      <c r="BD196" t="str">
        <f t="shared" si="489"/>
        <v/>
      </c>
      <c r="BE196" t="str">
        <f t="shared" si="490"/>
        <v/>
      </c>
      <c r="BF196" t="str">
        <f t="shared" si="491"/>
        <v/>
      </c>
      <c r="BG196" t="str">
        <f t="shared" si="492"/>
        <v/>
      </c>
      <c r="BH196" t="str">
        <f t="shared" si="493"/>
        <v/>
      </c>
      <c r="BI196" t="str">
        <f t="shared" si="494"/>
        <v/>
      </c>
      <c r="BJ196" t="str">
        <f t="shared" si="495"/>
        <v/>
      </c>
      <c r="BK196" t="str">
        <f t="shared" si="496"/>
        <v/>
      </c>
      <c r="BL196" t="str">
        <f t="shared" si="497"/>
        <v/>
      </c>
      <c r="BM196" t="str">
        <f t="shared" si="498"/>
        <v/>
      </c>
      <c r="BN196" t="str">
        <f t="shared" si="499"/>
        <v/>
      </c>
      <c r="BO196" t="str">
        <f t="shared" si="500"/>
        <v/>
      </c>
      <c r="BP196" t="str">
        <f t="shared" si="501"/>
        <v/>
      </c>
      <c r="BQ196" t="str">
        <f t="shared" si="502"/>
        <v/>
      </c>
      <c r="BR196" t="str">
        <f t="shared" si="503"/>
        <v/>
      </c>
      <c r="BS196" t="str">
        <f t="shared" si="504"/>
        <v/>
      </c>
      <c r="BT196" t="str">
        <f t="shared" si="505"/>
        <v/>
      </c>
      <c r="BU196" t="str">
        <f t="shared" si="506"/>
        <v/>
      </c>
      <c r="BV196" t="str">
        <f t="shared" si="507"/>
        <v/>
      </c>
      <c r="BW196" t="str">
        <f t="shared" si="508"/>
        <v/>
      </c>
      <c r="BX196" t="str">
        <f t="shared" si="509"/>
        <v/>
      </c>
      <c r="BY196" t="str">
        <f t="shared" si="510"/>
        <v/>
      </c>
      <c r="BZ196" t="str">
        <f t="shared" si="511"/>
        <v/>
      </c>
      <c r="CA196" t="str">
        <f t="shared" si="512"/>
        <v/>
      </c>
      <c r="CB196" t="str">
        <f t="shared" si="513"/>
        <v/>
      </c>
      <c r="CC196" t="str">
        <f t="shared" si="514"/>
        <v/>
      </c>
      <c r="CD196" t="str">
        <f t="shared" si="515"/>
        <v/>
      </c>
      <c r="CE196" t="str">
        <f t="shared" si="516"/>
        <v/>
      </c>
      <c r="CF196" t="str">
        <f t="shared" si="517"/>
        <v/>
      </c>
      <c r="CG196" t="str">
        <f t="shared" si="518"/>
        <v/>
      </c>
      <c r="CH196" t="str">
        <f t="shared" si="519"/>
        <v/>
      </c>
      <c r="CI196" t="str">
        <f t="shared" si="520"/>
        <v/>
      </c>
      <c r="CJ196" t="str">
        <f t="shared" si="521"/>
        <v/>
      </c>
      <c r="CK196" t="str">
        <f t="shared" si="522"/>
        <v/>
      </c>
      <c r="CL196" t="str">
        <f t="shared" si="523"/>
        <v/>
      </c>
      <c r="CM196" t="str">
        <f t="shared" si="524"/>
        <v/>
      </c>
      <c r="CN196" t="str">
        <f t="shared" si="525"/>
        <v/>
      </c>
      <c r="CO196" t="str">
        <f t="shared" si="526"/>
        <v/>
      </c>
      <c r="CP196" t="str">
        <f t="shared" si="527"/>
        <v/>
      </c>
      <c r="CQ196" t="str">
        <f t="shared" si="528"/>
        <v/>
      </c>
      <c r="CR196" t="str">
        <f t="shared" si="529"/>
        <v/>
      </c>
      <c r="CS196" t="str">
        <f t="shared" si="530"/>
        <v/>
      </c>
      <c r="CT196" t="str">
        <f t="shared" si="531"/>
        <v/>
      </c>
      <c r="CU196" t="str">
        <f t="shared" si="532"/>
        <v/>
      </c>
      <c r="CV196" t="str">
        <f t="shared" si="533"/>
        <v/>
      </c>
      <c r="CW196" t="str">
        <f t="shared" si="534"/>
        <v/>
      </c>
      <c r="CX196" t="str">
        <f t="shared" si="535"/>
        <v/>
      </c>
      <c r="CY196" t="str">
        <f t="shared" si="536"/>
        <v/>
      </c>
      <c r="CZ196" t="str">
        <f t="shared" si="537"/>
        <v/>
      </c>
      <c r="DA196" t="str">
        <f t="shared" si="538"/>
        <v/>
      </c>
      <c r="DB196" t="str">
        <f t="shared" si="539"/>
        <v/>
      </c>
      <c r="DC196" t="str">
        <f t="shared" si="540"/>
        <v/>
      </c>
      <c r="DD196" t="str">
        <f t="shared" si="541"/>
        <v/>
      </c>
      <c r="DE196" t="str">
        <f t="shared" si="542"/>
        <v/>
      </c>
      <c r="DF196" t="str">
        <f t="shared" si="543"/>
        <v/>
      </c>
      <c r="DG196" t="str">
        <f t="shared" si="544"/>
        <v/>
      </c>
      <c r="DH196" t="str">
        <f t="shared" si="545"/>
        <v/>
      </c>
      <c r="DI196" t="str">
        <f t="shared" si="546"/>
        <v/>
      </c>
      <c r="DJ196" t="str">
        <f t="shared" si="547"/>
        <v/>
      </c>
      <c r="DK196" t="str">
        <f t="shared" si="548"/>
        <v/>
      </c>
      <c r="DL196" t="str">
        <f t="shared" si="549"/>
        <v/>
      </c>
      <c r="DM196" t="str">
        <f t="shared" si="550"/>
        <v/>
      </c>
      <c r="DN196" t="str">
        <f t="shared" si="551"/>
        <v/>
      </c>
      <c r="DO196" t="str">
        <f t="shared" si="552"/>
        <v/>
      </c>
      <c r="DP196" t="str">
        <f t="shared" si="553"/>
        <v/>
      </c>
      <c r="DQ196" t="str">
        <f t="shared" si="554"/>
        <v/>
      </c>
      <c r="DR196" t="str">
        <f t="shared" si="555"/>
        <v/>
      </c>
      <c r="DS196" t="str">
        <f t="shared" si="556"/>
        <v/>
      </c>
      <c r="DT196" t="str">
        <f t="shared" si="557"/>
        <v/>
      </c>
      <c r="DU196" t="str">
        <f t="shared" si="558"/>
        <v/>
      </c>
      <c r="DV196" t="str">
        <f t="shared" si="559"/>
        <v/>
      </c>
      <c r="DW196" t="str">
        <f t="shared" si="560"/>
        <v/>
      </c>
      <c r="DX196" t="str">
        <f t="shared" si="561"/>
        <v/>
      </c>
      <c r="DY196" t="str">
        <f t="shared" si="562"/>
        <v/>
      </c>
      <c r="EA196" t="str">
        <f t="shared" si="563"/>
        <v/>
      </c>
      <c r="EB196" t="str">
        <f t="shared" si="564"/>
        <v/>
      </c>
      <c r="EC196" t="str">
        <f t="shared" si="565"/>
        <v/>
      </c>
      <c r="ED196" t="str">
        <f t="shared" si="566"/>
        <v/>
      </c>
      <c r="EE196" t="str">
        <f t="shared" si="567"/>
        <v/>
      </c>
      <c r="EF196" t="str">
        <f t="shared" si="568"/>
        <v/>
      </c>
      <c r="EG196" t="str">
        <f t="shared" si="569"/>
        <v/>
      </c>
      <c r="EH196" t="str">
        <f t="shared" si="570"/>
        <v/>
      </c>
      <c r="EI196" t="str">
        <f t="shared" si="571"/>
        <v/>
      </c>
      <c r="EJ196" t="str">
        <f t="shared" si="572"/>
        <v/>
      </c>
      <c r="EK196" t="str">
        <f t="shared" si="573"/>
        <v/>
      </c>
      <c r="EL196" t="str">
        <f t="shared" si="574"/>
        <v/>
      </c>
      <c r="EM196" t="str">
        <f t="shared" si="575"/>
        <v/>
      </c>
      <c r="EN196" t="str">
        <f t="shared" si="576"/>
        <v/>
      </c>
      <c r="EO196" t="str">
        <f t="shared" si="577"/>
        <v/>
      </c>
      <c r="EP196" t="str">
        <f t="shared" si="578"/>
        <v/>
      </c>
      <c r="ER196" t="str">
        <f t="shared" si="579"/>
        <v>25A-001.07.16.10.02.A.02Keren 81-100% functieverlies</v>
      </c>
      <c r="ES196" t="s">
        <v>10771</v>
      </c>
      <c r="ET196" t="b">
        <v>1</v>
      </c>
      <c r="EU196" t="s">
        <v>85</v>
      </c>
      <c r="EV196" t="b">
        <v>0</v>
      </c>
      <c r="EW196" t="b">
        <v>0</v>
      </c>
      <c r="EX196">
        <v>0.01</v>
      </c>
      <c r="EZ196">
        <v>0</v>
      </c>
      <c r="FA196">
        <v>0</v>
      </c>
      <c r="FC196">
        <v>0</v>
      </c>
      <c r="FD196">
        <v>0</v>
      </c>
      <c r="FF196">
        <v>0</v>
      </c>
      <c r="FG196">
        <v>0</v>
      </c>
      <c r="FI196">
        <v>0</v>
      </c>
      <c r="FJ196">
        <v>0</v>
      </c>
      <c r="FL196">
        <v>0</v>
      </c>
      <c r="FM196">
        <v>0</v>
      </c>
      <c r="FO196" t="s">
        <v>8874</v>
      </c>
    </row>
    <row r="197" spans="1:171" x14ac:dyDescent="0.25">
      <c r="A197" t="s">
        <v>7055</v>
      </c>
      <c r="B197" t="str">
        <f t="shared" si="435"/>
        <v/>
      </c>
      <c r="C197" t="str">
        <f t="shared" si="436"/>
        <v/>
      </c>
      <c r="D197" t="str">
        <f t="shared" si="437"/>
        <v/>
      </c>
      <c r="E197" t="str">
        <f t="shared" si="438"/>
        <v/>
      </c>
      <c r="F197" t="str">
        <f t="shared" si="439"/>
        <v/>
      </c>
      <c r="G197" t="str">
        <f t="shared" si="440"/>
        <v/>
      </c>
      <c r="H197" t="str">
        <f t="shared" si="441"/>
        <v/>
      </c>
      <c r="I197" t="str">
        <f t="shared" si="442"/>
        <v/>
      </c>
      <c r="J197" t="str">
        <f t="shared" si="443"/>
        <v/>
      </c>
      <c r="K197" t="str">
        <f t="shared" si="444"/>
        <v/>
      </c>
      <c r="L197" t="str">
        <f t="shared" si="445"/>
        <v/>
      </c>
      <c r="M197" t="str">
        <f t="shared" si="446"/>
        <v/>
      </c>
      <c r="N197" t="str">
        <f t="shared" si="447"/>
        <v/>
      </c>
      <c r="O197" t="str">
        <f t="shared" si="448"/>
        <v/>
      </c>
      <c r="P197" t="str">
        <f t="shared" si="449"/>
        <v/>
      </c>
      <c r="Q197" t="str">
        <f t="shared" si="450"/>
        <v/>
      </c>
      <c r="R197" t="str">
        <f t="shared" si="451"/>
        <v/>
      </c>
      <c r="S197" t="str">
        <f t="shared" si="452"/>
        <v/>
      </c>
      <c r="T197" t="str">
        <f t="shared" si="453"/>
        <v/>
      </c>
      <c r="U197" t="str">
        <f t="shared" si="454"/>
        <v/>
      </c>
      <c r="V197" t="str">
        <f t="shared" si="455"/>
        <v/>
      </c>
      <c r="W197" t="str">
        <f t="shared" si="456"/>
        <v/>
      </c>
      <c r="X197" t="str">
        <f t="shared" si="457"/>
        <v/>
      </c>
      <c r="Y197" t="str">
        <f t="shared" si="458"/>
        <v/>
      </c>
      <c r="Z197" t="str">
        <f t="shared" si="459"/>
        <v/>
      </c>
      <c r="AA197" t="str">
        <f t="shared" si="460"/>
        <v/>
      </c>
      <c r="AB197" t="str">
        <f t="shared" si="461"/>
        <v/>
      </c>
      <c r="AC197" t="str">
        <f t="shared" si="462"/>
        <v/>
      </c>
      <c r="AD197" t="str">
        <f t="shared" si="463"/>
        <v/>
      </c>
      <c r="AE197" t="str">
        <f t="shared" si="464"/>
        <v/>
      </c>
      <c r="AF197" t="str">
        <f t="shared" si="465"/>
        <v/>
      </c>
      <c r="AG197" t="str">
        <f t="shared" si="466"/>
        <v/>
      </c>
      <c r="AH197" t="str">
        <f t="shared" si="467"/>
        <v/>
      </c>
      <c r="AI197" t="str">
        <f t="shared" si="468"/>
        <v/>
      </c>
      <c r="AJ197" t="str">
        <f t="shared" si="469"/>
        <v/>
      </c>
      <c r="AK197" t="str">
        <f t="shared" si="470"/>
        <v/>
      </c>
      <c r="AL197" t="str">
        <f t="shared" si="471"/>
        <v/>
      </c>
      <c r="AM197" t="str">
        <f t="shared" si="472"/>
        <v/>
      </c>
      <c r="AN197" t="str">
        <f t="shared" si="473"/>
        <v/>
      </c>
      <c r="AO197" t="str">
        <f t="shared" si="474"/>
        <v/>
      </c>
      <c r="AP197" t="str">
        <f t="shared" si="475"/>
        <v/>
      </c>
      <c r="AQ197" t="str">
        <f t="shared" si="476"/>
        <v/>
      </c>
      <c r="AR197" t="str">
        <f t="shared" si="477"/>
        <v/>
      </c>
      <c r="AS197" t="str">
        <f t="shared" si="478"/>
        <v/>
      </c>
      <c r="AT197" t="str">
        <f t="shared" si="479"/>
        <v/>
      </c>
      <c r="AU197" t="str">
        <f t="shared" si="480"/>
        <v/>
      </c>
      <c r="AV197" t="str">
        <f t="shared" si="481"/>
        <v/>
      </c>
      <c r="AW197" t="str">
        <f t="shared" si="482"/>
        <v/>
      </c>
      <c r="AX197" t="str">
        <f t="shared" si="483"/>
        <v/>
      </c>
      <c r="AY197" t="str">
        <f t="shared" si="484"/>
        <v/>
      </c>
      <c r="AZ197" t="str">
        <f t="shared" si="485"/>
        <v/>
      </c>
      <c r="BA197" t="str">
        <f t="shared" si="486"/>
        <v/>
      </c>
      <c r="BB197" t="str">
        <f t="shared" si="487"/>
        <v/>
      </c>
      <c r="BC197" t="str">
        <f t="shared" si="488"/>
        <v/>
      </c>
      <c r="BD197" t="str">
        <f t="shared" si="489"/>
        <v/>
      </c>
      <c r="BE197" t="str">
        <f t="shared" si="490"/>
        <v/>
      </c>
      <c r="BF197" t="str">
        <f t="shared" si="491"/>
        <v/>
      </c>
      <c r="BG197" t="str">
        <f t="shared" si="492"/>
        <v/>
      </c>
      <c r="BH197" t="str">
        <f t="shared" si="493"/>
        <v/>
      </c>
      <c r="BI197" t="str">
        <f t="shared" si="494"/>
        <v/>
      </c>
      <c r="BJ197" t="str">
        <f t="shared" si="495"/>
        <v/>
      </c>
      <c r="BK197" t="str">
        <f t="shared" si="496"/>
        <v/>
      </c>
      <c r="BL197" t="str">
        <f t="shared" si="497"/>
        <v/>
      </c>
      <c r="BM197" t="str">
        <f t="shared" si="498"/>
        <v/>
      </c>
      <c r="BN197" t="str">
        <f t="shared" si="499"/>
        <v/>
      </c>
      <c r="BO197" t="str">
        <f t="shared" si="500"/>
        <v/>
      </c>
      <c r="BP197" t="str">
        <f t="shared" si="501"/>
        <v/>
      </c>
      <c r="BQ197" t="str">
        <f t="shared" si="502"/>
        <v/>
      </c>
      <c r="BR197" t="str">
        <f t="shared" si="503"/>
        <v/>
      </c>
      <c r="BS197" t="str">
        <f t="shared" si="504"/>
        <v/>
      </c>
      <c r="BT197" t="str">
        <f t="shared" si="505"/>
        <v/>
      </c>
      <c r="BU197" t="str">
        <f t="shared" si="506"/>
        <v/>
      </c>
      <c r="BV197" t="str">
        <f t="shared" si="507"/>
        <v/>
      </c>
      <c r="BW197" t="str">
        <f t="shared" si="508"/>
        <v/>
      </c>
      <c r="BX197" t="str">
        <f t="shared" si="509"/>
        <v/>
      </c>
      <c r="BY197" t="str">
        <f t="shared" si="510"/>
        <v/>
      </c>
      <c r="BZ197" t="str">
        <f t="shared" si="511"/>
        <v/>
      </c>
      <c r="CA197" t="str">
        <f t="shared" si="512"/>
        <v/>
      </c>
      <c r="CB197" t="str">
        <f t="shared" si="513"/>
        <v/>
      </c>
      <c r="CC197" t="str">
        <f t="shared" si="514"/>
        <v/>
      </c>
      <c r="CD197" t="str">
        <f t="shared" si="515"/>
        <v/>
      </c>
      <c r="CE197" t="str">
        <f t="shared" si="516"/>
        <v/>
      </c>
      <c r="CF197" t="str">
        <f t="shared" si="517"/>
        <v/>
      </c>
      <c r="CG197" t="str">
        <f t="shared" si="518"/>
        <v/>
      </c>
      <c r="CH197" t="str">
        <f t="shared" si="519"/>
        <v/>
      </c>
      <c r="CI197" t="str">
        <f t="shared" si="520"/>
        <v/>
      </c>
      <c r="CJ197" t="str">
        <f t="shared" si="521"/>
        <v/>
      </c>
      <c r="CK197" t="str">
        <f t="shared" si="522"/>
        <v/>
      </c>
      <c r="CL197" t="str">
        <f t="shared" si="523"/>
        <v/>
      </c>
      <c r="CM197" t="str">
        <f t="shared" si="524"/>
        <v/>
      </c>
      <c r="CN197" t="str">
        <f t="shared" si="525"/>
        <v/>
      </c>
      <c r="CO197" t="str">
        <f t="shared" si="526"/>
        <v/>
      </c>
      <c r="CP197" t="str">
        <f t="shared" si="527"/>
        <v/>
      </c>
      <c r="CQ197" t="str">
        <f t="shared" si="528"/>
        <v/>
      </c>
      <c r="CR197" t="str">
        <f t="shared" si="529"/>
        <v/>
      </c>
      <c r="CS197" t="str">
        <f t="shared" si="530"/>
        <v/>
      </c>
      <c r="CT197" t="str">
        <f t="shared" si="531"/>
        <v/>
      </c>
      <c r="CU197" t="str">
        <f t="shared" si="532"/>
        <v/>
      </c>
      <c r="CV197" t="str">
        <f t="shared" si="533"/>
        <v/>
      </c>
      <c r="CW197" t="str">
        <f t="shared" si="534"/>
        <v/>
      </c>
      <c r="CX197" t="str">
        <f t="shared" si="535"/>
        <v/>
      </c>
      <c r="CY197" t="str">
        <f t="shared" si="536"/>
        <v/>
      </c>
      <c r="CZ197" t="str">
        <f t="shared" si="537"/>
        <v/>
      </c>
      <c r="DA197" t="str">
        <f t="shared" si="538"/>
        <v/>
      </c>
      <c r="DB197" t="str">
        <f t="shared" si="539"/>
        <v/>
      </c>
      <c r="DC197" t="str">
        <f t="shared" si="540"/>
        <v/>
      </c>
      <c r="DD197" t="str">
        <f t="shared" si="541"/>
        <v/>
      </c>
      <c r="DE197" t="str">
        <f t="shared" si="542"/>
        <v/>
      </c>
      <c r="DF197" t="str">
        <f t="shared" si="543"/>
        <v/>
      </c>
      <c r="DG197" t="str">
        <f t="shared" si="544"/>
        <v/>
      </c>
      <c r="DH197" t="str">
        <f t="shared" si="545"/>
        <v/>
      </c>
      <c r="DI197" t="str">
        <f t="shared" si="546"/>
        <v/>
      </c>
      <c r="DJ197" t="str">
        <f t="shared" si="547"/>
        <v/>
      </c>
      <c r="DK197" t="str">
        <f t="shared" si="548"/>
        <v/>
      </c>
      <c r="DL197" t="str">
        <f t="shared" si="549"/>
        <v/>
      </c>
      <c r="DM197" t="str">
        <f t="shared" si="550"/>
        <v/>
      </c>
      <c r="DN197" t="str">
        <f t="shared" si="551"/>
        <v/>
      </c>
      <c r="DO197" t="str">
        <f t="shared" si="552"/>
        <v/>
      </c>
      <c r="DP197" t="str">
        <f t="shared" si="553"/>
        <v/>
      </c>
      <c r="DQ197" t="str">
        <f t="shared" si="554"/>
        <v/>
      </c>
      <c r="DR197" t="str">
        <f t="shared" si="555"/>
        <v/>
      </c>
      <c r="DS197" t="str">
        <f t="shared" si="556"/>
        <v/>
      </c>
      <c r="DT197" t="str">
        <f t="shared" si="557"/>
        <v/>
      </c>
      <c r="DU197" t="str">
        <f t="shared" si="558"/>
        <v/>
      </c>
      <c r="DV197" t="str">
        <f t="shared" si="559"/>
        <v/>
      </c>
      <c r="DW197" t="str">
        <f t="shared" si="560"/>
        <v/>
      </c>
      <c r="DX197" t="str">
        <f t="shared" si="561"/>
        <v/>
      </c>
      <c r="DY197" t="str">
        <f t="shared" si="562"/>
        <v/>
      </c>
      <c r="EA197" t="str">
        <f t="shared" si="563"/>
        <v/>
      </c>
      <c r="EB197" t="str">
        <f t="shared" si="564"/>
        <v/>
      </c>
      <c r="EC197" t="str">
        <f t="shared" si="565"/>
        <v/>
      </c>
      <c r="ED197" t="str">
        <f t="shared" si="566"/>
        <v/>
      </c>
      <c r="EE197" t="str">
        <f t="shared" si="567"/>
        <v/>
      </c>
      <c r="EF197" t="str">
        <f t="shared" si="568"/>
        <v/>
      </c>
      <c r="EG197" t="str">
        <f t="shared" si="569"/>
        <v/>
      </c>
      <c r="EH197" t="str">
        <f t="shared" si="570"/>
        <v/>
      </c>
      <c r="EI197" t="str">
        <f t="shared" si="571"/>
        <v/>
      </c>
      <c r="EJ197" t="str">
        <f t="shared" si="572"/>
        <v/>
      </c>
      <c r="EK197" t="str">
        <f t="shared" si="573"/>
        <v/>
      </c>
      <c r="EL197" t="str">
        <f t="shared" si="574"/>
        <v/>
      </c>
      <c r="EM197" t="str">
        <f t="shared" si="575"/>
        <v/>
      </c>
      <c r="EN197" t="str">
        <f t="shared" si="576"/>
        <v/>
      </c>
      <c r="EO197" t="str">
        <f t="shared" si="577"/>
        <v/>
      </c>
      <c r="EP197" t="str">
        <f t="shared" si="578"/>
        <v/>
      </c>
      <c r="ER197" t="str">
        <f t="shared" si="579"/>
        <v>25A-001.07.16.10.02.A.02VGM - Effect 3</v>
      </c>
      <c r="ES197" t="s">
        <v>10771</v>
      </c>
      <c r="ET197" t="b">
        <v>1</v>
      </c>
      <c r="EU197" t="s">
        <v>79</v>
      </c>
      <c r="EV197" t="b">
        <v>0</v>
      </c>
      <c r="EW197" t="b">
        <v>0</v>
      </c>
      <c r="EX197">
        <v>0.1</v>
      </c>
      <c r="EZ197">
        <v>0</v>
      </c>
      <c r="FA197">
        <v>0</v>
      </c>
      <c r="FC197">
        <v>0</v>
      </c>
      <c r="FD197">
        <v>0</v>
      </c>
      <c r="FF197">
        <v>0</v>
      </c>
      <c r="FG197">
        <v>0</v>
      </c>
      <c r="FI197">
        <v>0</v>
      </c>
      <c r="FJ197">
        <v>0</v>
      </c>
      <c r="FL197">
        <v>0</v>
      </c>
      <c r="FM197">
        <v>0</v>
      </c>
      <c r="FO197" t="s">
        <v>8886</v>
      </c>
    </row>
    <row r="198" spans="1:171" x14ac:dyDescent="0.25">
      <c r="A198" t="s">
        <v>7046</v>
      </c>
      <c r="B198" t="str">
        <f t="shared" si="435"/>
        <v/>
      </c>
      <c r="C198" t="str">
        <f t="shared" si="436"/>
        <v/>
      </c>
      <c r="D198" t="str">
        <f t="shared" si="437"/>
        <v/>
      </c>
      <c r="E198" t="str">
        <f t="shared" si="438"/>
        <v/>
      </c>
      <c r="F198" t="str">
        <f t="shared" si="439"/>
        <v/>
      </c>
      <c r="G198" t="str">
        <f t="shared" si="440"/>
        <v/>
      </c>
      <c r="H198" t="str">
        <f t="shared" si="441"/>
        <v/>
      </c>
      <c r="I198" t="str">
        <f t="shared" si="442"/>
        <v/>
      </c>
      <c r="J198" t="str">
        <f t="shared" si="443"/>
        <v/>
      </c>
      <c r="K198" t="str">
        <f t="shared" si="444"/>
        <v/>
      </c>
      <c r="L198" t="str">
        <f t="shared" si="445"/>
        <v/>
      </c>
      <c r="M198" t="str">
        <f t="shared" si="446"/>
        <v/>
      </c>
      <c r="N198" t="str">
        <f t="shared" si="447"/>
        <v/>
      </c>
      <c r="O198" t="str">
        <f t="shared" si="448"/>
        <v/>
      </c>
      <c r="P198" t="str">
        <f t="shared" si="449"/>
        <v/>
      </c>
      <c r="Q198" t="str">
        <f t="shared" si="450"/>
        <v/>
      </c>
      <c r="R198" t="str">
        <f t="shared" si="451"/>
        <v/>
      </c>
      <c r="S198" t="str">
        <f t="shared" si="452"/>
        <v/>
      </c>
      <c r="T198" t="str">
        <f t="shared" si="453"/>
        <v/>
      </c>
      <c r="U198" t="str">
        <f t="shared" si="454"/>
        <v/>
      </c>
      <c r="V198" t="str">
        <f t="shared" si="455"/>
        <v/>
      </c>
      <c r="W198" t="str">
        <f t="shared" si="456"/>
        <v/>
      </c>
      <c r="X198" t="str">
        <f t="shared" si="457"/>
        <v/>
      </c>
      <c r="Y198" t="str">
        <f t="shared" si="458"/>
        <v/>
      </c>
      <c r="Z198" t="str">
        <f t="shared" si="459"/>
        <v/>
      </c>
      <c r="AA198" t="str">
        <f t="shared" si="460"/>
        <v/>
      </c>
      <c r="AB198" t="str">
        <f t="shared" si="461"/>
        <v/>
      </c>
      <c r="AC198" t="str">
        <f t="shared" si="462"/>
        <v/>
      </c>
      <c r="AD198" t="str">
        <f t="shared" si="463"/>
        <v/>
      </c>
      <c r="AE198" t="str">
        <f t="shared" si="464"/>
        <v/>
      </c>
      <c r="AF198" t="str">
        <f t="shared" si="465"/>
        <v/>
      </c>
      <c r="AG198" t="str">
        <f t="shared" si="466"/>
        <v/>
      </c>
      <c r="AH198" t="str">
        <f t="shared" si="467"/>
        <v/>
      </c>
      <c r="AI198" t="str">
        <f t="shared" si="468"/>
        <v/>
      </c>
      <c r="AJ198" t="str">
        <f t="shared" si="469"/>
        <v/>
      </c>
      <c r="AK198" t="str">
        <f t="shared" si="470"/>
        <v/>
      </c>
      <c r="AL198" t="str">
        <f t="shared" si="471"/>
        <v/>
      </c>
      <c r="AM198" t="str">
        <f t="shared" si="472"/>
        <v/>
      </c>
      <c r="AN198" t="str">
        <f t="shared" si="473"/>
        <v/>
      </c>
      <c r="AO198" t="str">
        <f t="shared" si="474"/>
        <v/>
      </c>
      <c r="AP198" t="str">
        <f t="shared" si="475"/>
        <v/>
      </c>
      <c r="AQ198" t="str">
        <f t="shared" si="476"/>
        <v/>
      </c>
      <c r="AR198" t="str">
        <f t="shared" si="477"/>
        <v/>
      </c>
      <c r="AS198" t="str">
        <f t="shared" si="478"/>
        <v/>
      </c>
      <c r="AT198" t="str">
        <f t="shared" si="479"/>
        <v/>
      </c>
      <c r="AU198" t="str">
        <f t="shared" si="480"/>
        <v/>
      </c>
      <c r="AV198" t="str">
        <f t="shared" si="481"/>
        <v/>
      </c>
      <c r="AW198" t="str">
        <f t="shared" si="482"/>
        <v/>
      </c>
      <c r="AX198" t="str">
        <f t="shared" si="483"/>
        <v/>
      </c>
      <c r="AY198" t="str">
        <f t="shared" si="484"/>
        <v/>
      </c>
      <c r="AZ198" t="str">
        <f t="shared" si="485"/>
        <v/>
      </c>
      <c r="BA198" t="str">
        <f t="shared" si="486"/>
        <v/>
      </c>
      <c r="BB198" t="str">
        <f t="shared" si="487"/>
        <v/>
      </c>
      <c r="BC198" t="str">
        <f t="shared" si="488"/>
        <v/>
      </c>
      <c r="BD198" t="str">
        <f t="shared" si="489"/>
        <v/>
      </c>
      <c r="BE198" t="str">
        <f t="shared" si="490"/>
        <v/>
      </c>
      <c r="BF198" t="str">
        <f t="shared" si="491"/>
        <v/>
      </c>
      <c r="BG198" t="str">
        <f t="shared" si="492"/>
        <v/>
      </c>
      <c r="BH198" t="str">
        <f t="shared" si="493"/>
        <v/>
      </c>
      <c r="BI198" t="str">
        <f t="shared" si="494"/>
        <v/>
      </c>
      <c r="BJ198" t="str">
        <f t="shared" si="495"/>
        <v/>
      </c>
      <c r="BK198" t="str">
        <f t="shared" si="496"/>
        <v/>
      </c>
      <c r="BL198" t="str">
        <f t="shared" si="497"/>
        <v/>
      </c>
      <c r="BM198" t="str">
        <f t="shared" si="498"/>
        <v/>
      </c>
      <c r="BN198" t="str">
        <f t="shared" si="499"/>
        <v/>
      </c>
      <c r="BO198" t="str">
        <f t="shared" si="500"/>
        <v/>
      </c>
      <c r="BP198" t="str">
        <f t="shared" si="501"/>
        <v/>
      </c>
      <c r="BQ198" t="str">
        <f t="shared" si="502"/>
        <v/>
      </c>
      <c r="BR198" t="str">
        <f t="shared" si="503"/>
        <v/>
      </c>
      <c r="BS198" t="str">
        <f t="shared" si="504"/>
        <v/>
      </c>
      <c r="BT198" t="str">
        <f t="shared" si="505"/>
        <v/>
      </c>
      <c r="BU198" t="str">
        <f t="shared" si="506"/>
        <v/>
      </c>
      <c r="BV198" t="str">
        <f t="shared" si="507"/>
        <v/>
      </c>
      <c r="BW198" t="str">
        <f t="shared" si="508"/>
        <v/>
      </c>
      <c r="BX198" t="str">
        <f t="shared" si="509"/>
        <v/>
      </c>
      <c r="BY198" t="str">
        <f t="shared" si="510"/>
        <v/>
      </c>
      <c r="BZ198" t="str">
        <f t="shared" si="511"/>
        <v/>
      </c>
      <c r="CA198" t="str">
        <f t="shared" si="512"/>
        <v/>
      </c>
      <c r="CB198" t="str">
        <f t="shared" si="513"/>
        <v/>
      </c>
      <c r="CC198" t="str">
        <f t="shared" si="514"/>
        <v/>
      </c>
      <c r="CD198" t="str">
        <f t="shared" si="515"/>
        <v/>
      </c>
      <c r="CE198" t="str">
        <f t="shared" si="516"/>
        <v/>
      </c>
      <c r="CF198" t="str">
        <f t="shared" si="517"/>
        <v/>
      </c>
      <c r="CG198" t="str">
        <f t="shared" si="518"/>
        <v/>
      </c>
      <c r="CH198" t="str">
        <f t="shared" si="519"/>
        <v/>
      </c>
      <c r="CI198" t="str">
        <f t="shared" si="520"/>
        <v/>
      </c>
      <c r="CJ198" t="str">
        <f t="shared" si="521"/>
        <v/>
      </c>
      <c r="CK198" t="str">
        <f t="shared" si="522"/>
        <v/>
      </c>
      <c r="CL198" t="str">
        <f t="shared" si="523"/>
        <v/>
      </c>
      <c r="CM198" t="str">
        <f t="shared" si="524"/>
        <v/>
      </c>
      <c r="CN198" t="str">
        <f t="shared" si="525"/>
        <v/>
      </c>
      <c r="CO198" t="str">
        <f t="shared" si="526"/>
        <v/>
      </c>
      <c r="CP198" t="str">
        <f t="shared" si="527"/>
        <v/>
      </c>
      <c r="CQ198" t="str">
        <f t="shared" si="528"/>
        <v/>
      </c>
      <c r="CR198" t="str">
        <f t="shared" si="529"/>
        <v/>
      </c>
      <c r="CS198" t="str">
        <f t="shared" si="530"/>
        <v/>
      </c>
      <c r="CT198" t="str">
        <f t="shared" si="531"/>
        <v/>
      </c>
      <c r="CU198" t="str">
        <f t="shared" si="532"/>
        <v/>
      </c>
      <c r="CV198" t="str">
        <f t="shared" si="533"/>
        <v/>
      </c>
      <c r="CW198" t="str">
        <f t="shared" si="534"/>
        <v/>
      </c>
      <c r="CX198" t="str">
        <f t="shared" si="535"/>
        <v/>
      </c>
      <c r="CY198" t="str">
        <f t="shared" si="536"/>
        <v/>
      </c>
      <c r="CZ198" t="str">
        <f t="shared" si="537"/>
        <v/>
      </c>
      <c r="DA198" t="str">
        <f t="shared" si="538"/>
        <v/>
      </c>
      <c r="DB198" t="str">
        <f t="shared" si="539"/>
        <v/>
      </c>
      <c r="DC198" t="str">
        <f t="shared" si="540"/>
        <v/>
      </c>
      <c r="DD198" t="str">
        <f t="shared" si="541"/>
        <v/>
      </c>
      <c r="DE198" t="str">
        <f t="shared" si="542"/>
        <v/>
      </c>
      <c r="DF198" t="str">
        <f t="shared" si="543"/>
        <v/>
      </c>
      <c r="DG198" t="str">
        <f t="shared" si="544"/>
        <v/>
      </c>
      <c r="DH198" t="str">
        <f t="shared" si="545"/>
        <v/>
      </c>
      <c r="DI198" t="str">
        <f t="shared" si="546"/>
        <v/>
      </c>
      <c r="DJ198" t="str">
        <f t="shared" si="547"/>
        <v/>
      </c>
      <c r="DK198" t="str">
        <f t="shared" si="548"/>
        <v/>
      </c>
      <c r="DL198" t="str">
        <f t="shared" si="549"/>
        <v/>
      </c>
      <c r="DM198" t="str">
        <f t="shared" si="550"/>
        <v/>
      </c>
      <c r="DN198" t="str">
        <f t="shared" si="551"/>
        <v/>
      </c>
      <c r="DO198" t="str">
        <f t="shared" si="552"/>
        <v/>
      </c>
      <c r="DP198" t="str">
        <f t="shared" si="553"/>
        <v/>
      </c>
      <c r="DQ198" t="str">
        <f t="shared" si="554"/>
        <v/>
      </c>
      <c r="DR198" t="str">
        <f t="shared" si="555"/>
        <v/>
      </c>
      <c r="DS198" t="str">
        <f t="shared" si="556"/>
        <v/>
      </c>
      <c r="DT198" t="str">
        <f t="shared" si="557"/>
        <v/>
      </c>
      <c r="DU198" t="str">
        <f t="shared" si="558"/>
        <v/>
      </c>
      <c r="DV198" t="str">
        <f t="shared" si="559"/>
        <v/>
      </c>
      <c r="DW198" t="str">
        <f t="shared" si="560"/>
        <v/>
      </c>
      <c r="DX198" t="str">
        <f t="shared" si="561"/>
        <v/>
      </c>
      <c r="DY198" t="str">
        <f t="shared" si="562"/>
        <v/>
      </c>
      <c r="EA198" t="str">
        <f t="shared" si="563"/>
        <v/>
      </c>
      <c r="EB198" t="str">
        <f t="shared" si="564"/>
        <v/>
      </c>
      <c r="EC198" t="str">
        <f t="shared" si="565"/>
        <v/>
      </c>
      <c r="ED198" t="str">
        <f t="shared" si="566"/>
        <v/>
      </c>
      <c r="EE198" t="str">
        <f t="shared" si="567"/>
        <v/>
      </c>
      <c r="EF198" t="str">
        <f t="shared" si="568"/>
        <v/>
      </c>
      <c r="EG198" t="str">
        <f t="shared" si="569"/>
        <v/>
      </c>
      <c r="EH198" t="str">
        <f t="shared" si="570"/>
        <v/>
      </c>
      <c r="EI198" t="str">
        <f t="shared" si="571"/>
        <v/>
      </c>
      <c r="EJ198" t="str">
        <f t="shared" si="572"/>
        <v/>
      </c>
      <c r="EK198" t="str">
        <f t="shared" si="573"/>
        <v/>
      </c>
      <c r="EL198" t="str">
        <f t="shared" si="574"/>
        <v/>
      </c>
      <c r="EM198" t="str">
        <f t="shared" si="575"/>
        <v/>
      </c>
      <c r="EN198" t="str">
        <f t="shared" si="576"/>
        <v/>
      </c>
      <c r="EO198" t="str">
        <f t="shared" si="577"/>
        <v/>
      </c>
      <c r="EP198" t="str">
        <f t="shared" si="578"/>
        <v/>
      </c>
      <c r="ER198" t="str">
        <f t="shared" si="579"/>
        <v>25A-001.07.16.10.02.A.02Spuien 81-100% functieverlies</v>
      </c>
      <c r="ES198" t="s">
        <v>10771</v>
      </c>
      <c r="ET198" t="b">
        <v>1</v>
      </c>
      <c r="EU198" t="s">
        <v>88</v>
      </c>
      <c r="EV198" t="b">
        <v>0</v>
      </c>
      <c r="EW198" t="b">
        <v>1</v>
      </c>
      <c r="EX198">
        <v>1</v>
      </c>
      <c r="EZ198">
        <v>50</v>
      </c>
      <c r="FA198">
        <v>0</v>
      </c>
      <c r="FC198">
        <v>75</v>
      </c>
      <c r="FD198">
        <v>6</v>
      </c>
      <c r="FF198">
        <v>0</v>
      </c>
      <c r="FG198">
        <v>0</v>
      </c>
      <c r="FI198">
        <v>0</v>
      </c>
      <c r="FJ198">
        <v>288</v>
      </c>
      <c r="FL198">
        <v>4.5900999999999996</v>
      </c>
      <c r="FM198">
        <v>0.23760000000000001</v>
      </c>
      <c r="FO198" t="s">
        <v>88</v>
      </c>
    </row>
    <row r="199" spans="1:171" x14ac:dyDescent="0.25">
      <c r="A199" t="s">
        <v>7000</v>
      </c>
      <c r="B199" t="str">
        <f t="shared" si="435"/>
        <v/>
      </c>
      <c r="C199" t="str">
        <f t="shared" si="436"/>
        <v/>
      </c>
      <c r="D199" t="str">
        <f t="shared" si="437"/>
        <v/>
      </c>
      <c r="E199" t="str">
        <f t="shared" si="438"/>
        <v/>
      </c>
      <c r="F199" t="str">
        <f t="shared" si="439"/>
        <v/>
      </c>
      <c r="G199" t="str">
        <f t="shared" si="440"/>
        <v/>
      </c>
      <c r="H199" t="str">
        <f t="shared" si="441"/>
        <v/>
      </c>
      <c r="I199" t="str">
        <f t="shared" si="442"/>
        <v/>
      </c>
      <c r="J199" t="str">
        <f t="shared" si="443"/>
        <v/>
      </c>
      <c r="K199" t="str">
        <f t="shared" si="444"/>
        <v/>
      </c>
      <c r="L199" t="str">
        <f t="shared" si="445"/>
        <v/>
      </c>
      <c r="M199" t="str">
        <f t="shared" si="446"/>
        <v/>
      </c>
      <c r="N199" t="str">
        <f t="shared" si="447"/>
        <v/>
      </c>
      <c r="O199" t="str">
        <f t="shared" si="448"/>
        <v/>
      </c>
      <c r="P199" t="str">
        <f t="shared" si="449"/>
        <v/>
      </c>
      <c r="Q199" t="str">
        <f t="shared" si="450"/>
        <v/>
      </c>
      <c r="R199" t="str">
        <f t="shared" si="451"/>
        <v/>
      </c>
      <c r="S199" t="str">
        <f t="shared" si="452"/>
        <v/>
      </c>
      <c r="T199" t="str">
        <f t="shared" si="453"/>
        <v/>
      </c>
      <c r="U199" t="str">
        <f t="shared" si="454"/>
        <v/>
      </c>
      <c r="V199" t="str">
        <f t="shared" si="455"/>
        <v/>
      </c>
      <c r="W199" t="str">
        <f t="shared" si="456"/>
        <v/>
      </c>
      <c r="X199" t="str">
        <f t="shared" si="457"/>
        <v/>
      </c>
      <c r="Y199" t="str">
        <f t="shared" si="458"/>
        <v/>
      </c>
      <c r="Z199" t="str">
        <f t="shared" si="459"/>
        <v/>
      </c>
      <c r="AA199" t="str">
        <f t="shared" si="460"/>
        <v/>
      </c>
      <c r="AB199" t="str">
        <f t="shared" si="461"/>
        <v/>
      </c>
      <c r="AC199" t="str">
        <f t="shared" si="462"/>
        <v/>
      </c>
      <c r="AD199" t="str">
        <f t="shared" si="463"/>
        <v/>
      </c>
      <c r="AE199" t="str">
        <f t="shared" si="464"/>
        <v/>
      </c>
      <c r="AF199" t="str">
        <f t="shared" si="465"/>
        <v/>
      </c>
      <c r="AG199" t="str">
        <f t="shared" si="466"/>
        <v/>
      </c>
      <c r="AH199" t="str">
        <f t="shared" si="467"/>
        <v/>
      </c>
      <c r="AI199" t="str">
        <f t="shared" si="468"/>
        <v/>
      </c>
      <c r="AJ199" t="str">
        <f t="shared" si="469"/>
        <v/>
      </c>
      <c r="AK199" t="str">
        <f t="shared" si="470"/>
        <v/>
      </c>
      <c r="AL199" t="str">
        <f t="shared" si="471"/>
        <v/>
      </c>
      <c r="AM199" t="str">
        <f t="shared" si="472"/>
        <v/>
      </c>
      <c r="AN199" t="str">
        <f t="shared" si="473"/>
        <v/>
      </c>
      <c r="AO199" t="str">
        <f t="shared" si="474"/>
        <v/>
      </c>
      <c r="AP199" t="str">
        <f t="shared" si="475"/>
        <v/>
      </c>
      <c r="AQ199" t="str">
        <f t="shared" si="476"/>
        <v/>
      </c>
      <c r="AR199" t="str">
        <f t="shared" si="477"/>
        <v/>
      </c>
      <c r="AS199" t="str">
        <f t="shared" si="478"/>
        <v/>
      </c>
      <c r="AT199" t="str">
        <f t="shared" si="479"/>
        <v/>
      </c>
      <c r="AU199" t="str">
        <f t="shared" si="480"/>
        <v/>
      </c>
      <c r="AV199" t="str">
        <f t="shared" si="481"/>
        <v/>
      </c>
      <c r="AW199" t="str">
        <f t="shared" si="482"/>
        <v/>
      </c>
      <c r="AX199" t="str">
        <f t="shared" si="483"/>
        <v/>
      </c>
      <c r="AY199" t="str">
        <f t="shared" si="484"/>
        <v/>
      </c>
      <c r="AZ199" t="str">
        <f t="shared" si="485"/>
        <v/>
      </c>
      <c r="BA199" t="str">
        <f t="shared" si="486"/>
        <v/>
      </c>
      <c r="BB199" t="str">
        <f t="shared" si="487"/>
        <v/>
      </c>
      <c r="BC199" t="str">
        <f t="shared" si="488"/>
        <v/>
      </c>
      <c r="BD199" t="str">
        <f t="shared" si="489"/>
        <v/>
      </c>
      <c r="BE199" t="str">
        <f t="shared" si="490"/>
        <v/>
      </c>
      <c r="BF199" t="str">
        <f t="shared" si="491"/>
        <v/>
      </c>
      <c r="BG199" t="str">
        <f t="shared" si="492"/>
        <v/>
      </c>
      <c r="BH199" t="str">
        <f t="shared" si="493"/>
        <v/>
      </c>
      <c r="BI199" t="str">
        <f t="shared" si="494"/>
        <v/>
      </c>
      <c r="BJ199" t="str">
        <f t="shared" si="495"/>
        <v/>
      </c>
      <c r="BK199" t="str">
        <f t="shared" si="496"/>
        <v/>
      </c>
      <c r="BL199" t="str">
        <f t="shared" si="497"/>
        <v/>
      </c>
      <c r="BM199" t="str">
        <f t="shared" si="498"/>
        <v/>
      </c>
      <c r="BN199" t="str">
        <f t="shared" si="499"/>
        <v/>
      </c>
      <c r="BO199" t="str">
        <f t="shared" si="500"/>
        <v/>
      </c>
      <c r="BP199" t="str">
        <f t="shared" si="501"/>
        <v/>
      </c>
      <c r="BQ199" t="str">
        <f t="shared" si="502"/>
        <v/>
      </c>
      <c r="BR199" t="str">
        <f t="shared" si="503"/>
        <v/>
      </c>
      <c r="BS199" t="str">
        <f t="shared" si="504"/>
        <v/>
      </c>
      <c r="BT199" t="str">
        <f t="shared" si="505"/>
        <v/>
      </c>
      <c r="BU199" t="str">
        <f t="shared" si="506"/>
        <v/>
      </c>
      <c r="BV199" t="str">
        <f t="shared" si="507"/>
        <v/>
      </c>
      <c r="BW199" t="str">
        <f t="shared" si="508"/>
        <v/>
      </c>
      <c r="BX199" t="str">
        <f t="shared" si="509"/>
        <v/>
      </c>
      <c r="BY199" t="str">
        <f t="shared" si="510"/>
        <v/>
      </c>
      <c r="BZ199" t="str">
        <f t="shared" si="511"/>
        <v/>
      </c>
      <c r="CA199" t="str">
        <f t="shared" si="512"/>
        <v/>
      </c>
      <c r="CB199" t="str">
        <f t="shared" si="513"/>
        <v/>
      </c>
      <c r="CC199" t="str">
        <f t="shared" si="514"/>
        <v/>
      </c>
      <c r="CD199" t="str">
        <f t="shared" si="515"/>
        <v/>
      </c>
      <c r="CE199" t="str">
        <f t="shared" si="516"/>
        <v/>
      </c>
      <c r="CF199" t="str">
        <f t="shared" si="517"/>
        <v/>
      </c>
      <c r="CG199" t="str">
        <f t="shared" si="518"/>
        <v/>
      </c>
      <c r="CH199" t="str">
        <f t="shared" si="519"/>
        <v/>
      </c>
      <c r="CI199" t="str">
        <f t="shared" si="520"/>
        <v/>
      </c>
      <c r="CJ199" t="str">
        <f t="shared" si="521"/>
        <v/>
      </c>
      <c r="CK199" t="str">
        <f t="shared" si="522"/>
        <v/>
      </c>
      <c r="CL199" t="str">
        <f t="shared" si="523"/>
        <v/>
      </c>
      <c r="CM199" t="str">
        <f t="shared" si="524"/>
        <v/>
      </c>
      <c r="CN199" t="str">
        <f t="shared" si="525"/>
        <v/>
      </c>
      <c r="CO199" t="str">
        <f t="shared" si="526"/>
        <v/>
      </c>
      <c r="CP199" t="str">
        <f t="shared" si="527"/>
        <v/>
      </c>
      <c r="CQ199" t="str">
        <f t="shared" si="528"/>
        <v/>
      </c>
      <c r="CR199" t="str">
        <f t="shared" si="529"/>
        <v/>
      </c>
      <c r="CS199" t="str">
        <f t="shared" si="530"/>
        <v/>
      </c>
      <c r="CT199" t="str">
        <f t="shared" si="531"/>
        <v/>
      </c>
      <c r="CU199" t="str">
        <f t="shared" si="532"/>
        <v/>
      </c>
      <c r="CV199" t="str">
        <f t="shared" si="533"/>
        <v/>
      </c>
      <c r="CW199" t="str">
        <f t="shared" si="534"/>
        <v/>
      </c>
      <c r="CX199" t="str">
        <f t="shared" si="535"/>
        <v/>
      </c>
      <c r="CY199" t="str">
        <f t="shared" si="536"/>
        <v/>
      </c>
      <c r="CZ199" t="str">
        <f t="shared" si="537"/>
        <v/>
      </c>
      <c r="DA199" t="str">
        <f t="shared" si="538"/>
        <v/>
      </c>
      <c r="DB199" t="str">
        <f t="shared" si="539"/>
        <v/>
      </c>
      <c r="DC199" t="str">
        <f t="shared" si="540"/>
        <v/>
      </c>
      <c r="DD199" t="str">
        <f t="shared" si="541"/>
        <v/>
      </c>
      <c r="DE199" t="str">
        <f t="shared" si="542"/>
        <v/>
      </c>
      <c r="DF199" t="str">
        <f t="shared" si="543"/>
        <v/>
      </c>
      <c r="DG199" t="str">
        <f t="shared" si="544"/>
        <v/>
      </c>
      <c r="DH199" t="str">
        <f t="shared" si="545"/>
        <v/>
      </c>
      <c r="DI199" t="str">
        <f t="shared" si="546"/>
        <v/>
      </c>
      <c r="DJ199" t="str">
        <f t="shared" si="547"/>
        <v/>
      </c>
      <c r="DK199" t="str">
        <f t="shared" si="548"/>
        <v/>
      </c>
      <c r="DL199" t="str">
        <f t="shared" si="549"/>
        <v/>
      </c>
      <c r="DM199" t="str">
        <f t="shared" si="550"/>
        <v/>
      </c>
      <c r="DN199" t="str">
        <f t="shared" si="551"/>
        <v/>
      </c>
      <c r="DO199" t="str">
        <f t="shared" si="552"/>
        <v/>
      </c>
      <c r="DP199" t="str">
        <f t="shared" si="553"/>
        <v/>
      </c>
      <c r="DQ199" t="str">
        <f t="shared" si="554"/>
        <v/>
      </c>
      <c r="DR199" t="str">
        <f t="shared" si="555"/>
        <v/>
      </c>
      <c r="DS199" t="str">
        <f t="shared" si="556"/>
        <v/>
      </c>
      <c r="DT199" t="str">
        <f t="shared" si="557"/>
        <v/>
      </c>
      <c r="DU199" t="str">
        <f t="shared" si="558"/>
        <v/>
      </c>
      <c r="DV199" t="b">
        <f t="shared" si="559"/>
        <v>1</v>
      </c>
      <c r="DW199" t="b">
        <f t="shared" si="560"/>
        <v>0</v>
      </c>
      <c r="DX199" t="b">
        <f t="shared" si="561"/>
        <v>1</v>
      </c>
      <c r="DY199">
        <f t="shared" si="562"/>
        <v>1</v>
      </c>
      <c r="EA199" t="str">
        <f t="shared" si="563"/>
        <v/>
      </c>
      <c r="EB199" t="str">
        <f t="shared" si="564"/>
        <v/>
      </c>
      <c r="EC199" t="str">
        <f t="shared" si="565"/>
        <v/>
      </c>
      <c r="ED199" t="str">
        <f t="shared" si="566"/>
        <v/>
      </c>
      <c r="EE199" t="str">
        <f t="shared" si="567"/>
        <v/>
      </c>
      <c r="EF199" t="str">
        <f t="shared" si="568"/>
        <v/>
      </c>
      <c r="EG199" t="str">
        <f t="shared" si="569"/>
        <v/>
      </c>
      <c r="EH199" t="str">
        <f t="shared" si="570"/>
        <v/>
      </c>
      <c r="EI199" t="str">
        <f t="shared" si="571"/>
        <v/>
      </c>
      <c r="EJ199" t="str">
        <f t="shared" si="572"/>
        <v/>
      </c>
      <c r="EK199" t="str">
        <f t="shared" si="573"/>
        <v/>
      </c>
      <c r="EL199" t="str">
        <f t="shared" si="574"/>
        <v/>
      </c>
      <c r="EM199" t="str">
        <f t="shared" si="575"/>
        <v/>
      </c>
      <c r="EN199" t="str">
        <f t="shared" si="576"/>
        <v/>
      </c>
      <c r="EO199" t="str">
        <f t="shared" si="577"/>
        <v/>
      </c>
      <c r="EP199" t="str">
        <f t="shared" si="578"/>
        <v/>
      </c>
      <c r="ER199" t="str">
        <f t="shared" si="579"/>
        <v>25A-001.07.16.12.02.A.02Keren 81-100% functieverlies</v>
      </c>
      <c r="ES199" t="s">
        <v>10773</v>
      </c>
      <c r="ET199" t="b">
        <v>1</v>
      </c>
      <c r="EU199" t="s">
        <v>85</v>
      </c>
      <c r="EV199" t="b">
        <v>0</v>
      </c>
      <c r="EW199" t="b">
        <v>0</v>
      </c>
      <c r="EX199">
        <v>0.01</v>
      </c>
      <c r="EZ199">
        <v>0</v>
      </c>
      <c r="FA199">
        <v>0</v>
      </c>
      <c r="FC199">
        <v>25</v>
      </c>
      <c r="FD199">
        <v>4</v>
      </c>
      <c r="FF199">
        <v>0</v>
      </c>
      <c r="FG199">
        <v>0</v>
      </c>
      <c r="FI199">
        <v>0</v>
      </c>
      <c r="FJ199">
        <v>0</v>
      </c>
      <c r="FL199">
        <v>2.0488</v>
      </c>
      <c r="FM199">
        <v>0.27479999999999999</v>
      </c>
      <c r="FO199" t="s">
        <v>8874</v>
      </c>
    </row>
    <row r="200" spans="1:171" x14ac:dyDescent="0.25">
      <c r="A200" t="s">
        <v>6963</v>
      </c>
      <c r="B200" t="str">
        <f t="shared" si="435"/>
        <v/>
      </c>
      <c r="C200" t="str">
        <f t="shared" si="436"/>
        <v/>
      </c>
      <c r="D200" t="str">
        <f t="shared" si="437"/>
        <v/>
      </c>
      <c r="E200" t="str">
        <f t="shared" si="438"/>
        <v/>
      </c>
      <c r="F200" t="str">
        <f t="shared" si="439"/>
        <v/>
      </c>
      <c r="G200" t="str">
        <f t="shared" si="440"/>
        <v/>
      </c>
      <c r="H200" t="str">
        <f t="shared" si="441"/>
        <v/>
      </c>
      <c r="I200" t="str">
        <f t="shared" si="442"/>
        <v/>
      </c>
      <c r="J200" t="str">
        <f t="shared" si="443"/>
        <v/>
      </c>
      <c r="K200" t="str">
        <f t="shared" si="444"/>
        <v/>
      </c>
      <c r="L200" t="str">
        <f t="shared" si="445"/>
        <v/>
      </c>
      <c r="M200" t="str">
        <f t="shared" si="446"/>
        <v/>
      </c>
      <c r="N200" t="str">
        <f t="shared" si="447"/>
        <v/>
      </c>
      <c r="O200" t="str">
        <f t="shared" si="448"/>
        <v/>
      </c>
      <c r="P200" t="str">
        <f t="shared" si="449"/>
        <v/>
      </c>
      <c r="Q200" t="str">
        <f t="shared" si="450"/>
        <v/>
      </c>
      <c r="R200" t="str">
        <f t="shared" si="451"/>
        <v/>
      </c>
      <c r="S200" t="str">
        <f t="shared" si="452"/>
        <v/>
      </c>
      <c r="T200" t="str">
        <f t="shared" si="453"/>
        <v/>
      </c>
      <c r="U200" t="str">
        <f t="shared" si="454"/>
        <v/>
      </c>
      <c r="V200" t="str">
        <f t="shared" si="455"/>
        <v/>
      </c>
      <c r="W200" t="str">
        <f t="shared" si="456"/>
        <v/>
      </c>
      <c r="X200" t="str">
        <f t="shared" si="457"/>
        <v/>
      </c>
      <c r="Y200" t="str">
        <f t="shared" si="458"/>
        <v/>
      </c>
      <c r="Z200" t="str">
        <f t="shared" si="459"/>
        <v/>
      </c>
      <c r="AA200" t="str">
        <f t="shared" si="460"/>
        <v/>
      </c>
      <c r="AB200" t="str">
        <f t="shared" si="461"/>
        <v/>
      </c>
      <c r="AC200" t="str">
        <f t="shared" si="462"/>
        <v/>
      </c>
      <c r="AD200" t="str">
        <f t="shared" si="463"/>
        <v/>
      </c>
      <c r="AE200" t="str">
        <f t="shared" si="464"/>
        <v/>
      </c>
      <c r="AF200" t="str">
        <f t="shared" si="465"/>
        <v/>
      </c>
      <c r="AG200" t="str">
        <f t="shared" si="466"/>
        <v/>
      </c>
      <c r="AH200" t="b">
        <f t="shared" si="467"/>
        <v>1</v>
      </c>
      <c r="AI200" t="b">
        <f t="shared" si="468"/>
        <v>0</v>
      </c>
      <c r="AJ200" t="b">
        <f t="shared" si="469"/>
        <v>0</v>
      </c>
      <c r="AK200">
        <f t="shared" si="470"/>
        <v>1</v>
      </c>
      <c r="AL200" t="str">
        <f t="shared" si="471"/>
        <v/>
      </c>
      <c r="AM200" t="str">
        <f t="shared" si="472"/>
        <v/>
      </c>
      <c r="AN200" t="str">
        <f t="shared" si="473"/>
        <v/>
      </c>
      <c r="AO200" t="str">
        <f t="shared" si="474"/>
        <v/>
      </c>
      <c r="AP200" t="str">
        <f t="shared" si="475"/>
        <v/>
      </c>
      <c r="AQ200" t="str">
        <f t="shared" si="476"/>
        <v/>
      </c>
      <c r="AR200" t="str">
        <f t="shared" si="477"/>
        <v/>
      </c>
      <c r="AS200" t="str">
        <f t="shared" si="478"/>
        <v/>
      </c>
      <c r="AT200" t="str">
        <f t="shared" si="479"/>
        <v/>
      </c>
      <c r="AU200" t="str">
        <f t="shared" si="480"/>
        <v/>
      </c>
      <c r="AV200" t="str">
        <f t="shared" si="481"/>
        <v/>
      </c>
      <c r="AW200" t="str">
        <f t="shared" si="482"/>
        <v/>
      </c>
      <c r="AX200" t="str">
        <f t="shared" si="483"/>
        <v/>
      </c>
      <c r="AY200" t="str">
        <f t="shared" si="484"/>
        <v/>
      </c>
      <c r="AZ200" t="str">
        <f t="shared" si="485"/>
        <v/>
      </c>
      <c r="BA200" t="str">
        <f t="shared" si="486"/>
        <v/>
      </c>
      <c r="BB200" t="str">
        <f t="shared" si="487"/>
        <v/>
      </c>
      <c r="BC200" t="str">
        <f t="shared" si="488"/>
        <v/>
      </c>
      <c r="BD200" t="str">
        <f t="shared" si="489"/>
        <v/>
      </c>
      <c r="BE200" t="str">
        <f t="shared" si="490"/>
        <v/>
      </c>
      <c r="BF200" t="str">
        <f t="shared" si="491"/>
        <v/>
      </c>
      <c r="BG200" t="str">
        <f t="shared" si="492"/>
        <v/>
      </c>
      <c r="BH200" t="str">
        <f t="shared" si="493"/>
        <v/>
      </c>
      <c r="BI200" t="str">
        <f t="shared" si="494"/>
        <v/>
      </c>
      <c r="BJ200" t="str">
        <f t="shared" si="495"/>
        <v/>
      </c>
      <c r="BK200" t="str">
        <f t="shared" si="496"/>
        <v/>
      </c>
      <c r="BL200" t="str">
        <f t="shared" si="497"/>
        <v/>
      </c>
      <c r="BM200" t="str">
        <f t="shared" si="498"/>
        <v/>
      </c>
      <c r="BN200" t="str">
        <f t="shared" si="499"/>
        <v/>
      </c>
      <c r="BO200" t="str">
        <f t="shared" si="500"/>
        <v/>
      </c>
      <c r="BP200" t="str">
        <f t="shared" si="501"/>
        <v/>
      </c>
      <c r="BQ200" t="str">
        <f t="shared" si="502"/>
        <v/>
      </c>
      <c r="BR200" t="str">
        <f t="shared" si="503"/>
        <v/>
      </c>
      <c r="BS200" t="str">
        <f t="shared" si="504"/>
        <v/>
      </c>
      <c r="BT200" t="str">
        <f t="shared" si="505"/>
        <v/>
      </c>
      <c r="BU200" t="str">
        <f t="shared" si="506"/>
        <v/>
      </c>
      <c r="BV200" t="str">
        <f t="shared" si="507"/>
        <v/>
      </c>
      <c r="BW200" t="str">
        <f t="shared" si="508"/>
        <v/>
      </c>
      <c r="BX200" t="str">
        <f t="shared" si="509"/>
        <v/>
      </c>
      <c r="BY200" t="str">
        <f t="shared" si="510"/>
        <v/>
      </c>
      <c r="BZ200" t="str">
        <f t="shared" si="511"/>
        <v/>
      </c>
      <c r="CA200" t="str">
        <f t="shared" si="512"/>
        <v/>
      </c>
      <c r="CB200" t="str">
        <f t="shared" si="513"/>
        <v/>
      </c>
      <c r="CC200" t="str">
        <f t="shared" si="514"/>
        <v/>
      </c>
      <c r="CD200" t="str">
        <f t="shared" si="515"/>
        <v/>
      </c>
      <c r="CE200" t="str">
        <f t="shared" si="516"/>
        <v/>
      </c>
      <c r="CF200" t="str">
        <f t="shared" si="517"/>
        <v/>
      </c>
      <c r="CG200" t="str">
        <f t="shared" si="518"/>
        <v/>
      </c>
      <c r="CH200" t="str">
        <f t="shared" si="519"/>
        <v/>
      </c>
      <c r="CI200" t="str">
        <f t="shared" si="520"/>
        <v/>
      </c>
      <c r="CJ200" t="str">
        <f t="shared" si="521"/>
        <v/>
      </c>
      <c r="CK200" t="str">
        <f t="shared" si="522"/>
        <v/>
      </c>
      <c r="CL200" t="str">
        <f t="shared" si="523"/>
        <v/>
      </c>
      <c r="CM200" t="str">
        <f t="shared" si="524"/>
        <v/>
      </c>
      <c r="CN200" t="str">
        <f t="shared" si="525"/>
        <v/>
      </c>
      <c r="CO200" t="str">
        <f t="shared" si="526"/>
        <v/>
      </c>
      <c r="CP200" t="str">
        <f t="shared" si="527"/>
        <v/>
      </c>
      <c r="CQ200" t="str">
        <f t="shared" si="528"/>
        <v/>
      </c>
      <c r="CR200" t="str">
        <f t="shared" si="529"/>
        <v/>
      </c>
      <c r="CS200" t="str">
        <f t="shared" si="530"/>
        <v/>
      </c>
      <c r="CT200" t="str">
        <f t="shared" si="531"/>
        <v/>
      </c>
      <c r="CU200" t="str">
        <f t="shared" si="532"/>
        <v/>
      </c>
      <c r="CV200" t="str">
        <f t="shared" si="533"/>
        <v/>
      </c>
      <c r="CW200" t="str">
        <f t="shared" si="534"/>
        <v/>
      </c>
      <c r="CX200" t="str">
        <f t="shared" si="535"/>
        <v/>
      </c>
      <c r="CY200" t="str">
        <f t="shared" si="536"/>
        <v/>
      </c>
      <c r="CZ200" t="str">
        <f t="shared" si="537"/>
        <v/>
      </c>
      <c r="DA200" t="str">
        <f t="shared" si="538"/>
        <v/>
      </c>
      <c r="DB200" t="str">
        <f t="shared" si="539"/>
        <v/>
      </c>
      <c r="DC200" t="str">
        <f t="shared" si="540"/>
        <v/>
      </c>
      <c r="DD200" t="str">
        <f t="shared" si="541"/>
        <v/>
      </c>
      <c r="DE200" t="str">
        <f t="shared" si="542"/>
        <v/>
      </c>
      <c r="DF200" t="str">
        <f t="shared" si="543"/>
        <v/>
      </c>
      <c r="DG200" t="str">
        <f t="shared" si="544"/>
        <v/>
      </c>
      <c r="DH200" t="str">
        <f t="shared" si="545"/>
        <v/>
      </c>
      <c r="DI200" t="str">
        <f t="shared" si="546"/>
        <v/>
      </c>
      <c r="DJ200" t="str">
        <f t="shared" si="547"/>
        <v/>
      </c>
      <c r="DK200" t="str">
        <f t="shared" si="548"/>
        <v/>
      </c>
      <c r="DL200" t="str">
        <f t="shared" si="549"/>
        <v/>
      </c>
      <c r="DM200" t="str">
        <f t="shared" si="550"/>
        <v/>
      </c>
      <c r="DN200" t="str">
        <f t="shared" si="551"/>
        <v/>
      </c>
      <c r="DO200" t="str">
        <f t="shared" si="552"/>
        <v/>
      </c>
      <c r="DP200" t="str">
        <f t="shared" si="553"/>
        <v/>
      </c>
      <c r="DQ200" t="str">
        <f t="shared" si="554"/>
        <v/>
      </c>
      <c r="DR200" t="str">
        <f t="shared" si="555"/>
        <v/>
      </c>
      <c r="DS200" t="str">
        <f t="shared" si="556"/>
        <v/>
      </c>
      <c r="DT200" t="str">
        <f t="shared" si="557"/>
        <v/>
      </c>
      <c r="DU200" t="str">
        <f t="shared" si="558"/>
        <v/>
      </c>
      <c r="DV200" t="str">
        <f t="shared" si="559"/>
        <v/>
      </c>
      <c r="DW200" t="str">
        <f t="shared" si="560"/>
        <v/>
      </c>
      <c r="DX200" t="str">
        <f t="shared" si="561"/>
        <v/>
      </c>
      <c r="DY200" t="str">
        <f t="shared" si="562"/>
        <v/>
      </c>
      <c r="EA200" t="str">
        <f t="shared" si="563"/>
        <v/>
      </c>
      <c r="EB200" t="str">
        <f t="shared" si="564"/>
        <v/>
      </c>
      <c r="EC200" t="str">
        <f t="shared" si="565"/>
        <v/>
      </c>
      <c r="ED200" t="str">
        <f t="shared" si="566"/>
        <v/>
      </c>
      <c r="EE200" t="str">
        <f t="shared" si="567"/>
        <v/>
      </c>
      <c r="EF200" t="str">
        <f t="shared" si="568"/>
        <v/>
      </c>
      <c r="EG200" t="str">
        <f t="shared" si="569"/>
        <v/>
      </c>
      <c r="EH200" t="str">
        <f t="shared" si="570"/>
        <v/>
      </c>
      <c r="EI200" t="str">
        <f t="shared" si="571"/>
        <v/>
      </c>
      <c r="EJ200" t="str">
        <f t="shared" si="572"/>
        <v/>
      </c>
      <c r="EK200" t="str">
        <f t="shared" si="573"/>
        <v/>
      </c>
      <c r="EL200" t="str">
        <f t="shared" si="574"/>
        <v/>
      </c>
      <c r="EM200" t="str">
        <f t="shared" si="575"/>
        <v/>
      </c>
      <c r="EN200" t="str">
        <f t="shared" si="576"/>
        <v/>
      </c>
      <c r="EO200" t="str">
        <f t="shared" si="577"/>
        <v/>
      </c>
      <c r="EP200" t="str">
        <f t="shared" si="578"/>
        <v/>
      </c>
      <c r="ER200" t="str">
        <f t="shared" si="579"/>
        <v>25A-001.07.16.12.02.A.02VGM - Effect 3</v>
      </c>
      <c r="ES200" t="s">
        <v>10773</v>
      </c>
      <c r="ET200" t="b">
        <v>1</v>
      </c>
      <c r="EU200" t="s">
        <v>79</v>
      </c>
      <c r="EV200" t="b">
        <v>0</v>
      </c>
      <c r="EW200" t="b">
        <v>0</v>
      </c>
      <c r="EX200">
        <v>0.1</v>
      </c>
      <c r="EZ200">
        <v>0</v>
      </c>
      <c r="FA200">
        <v>0</v>
      </c>
      <c r="FC200">
        <v>49</v>
      </c>
      <c r="FD200">
        <v>0</v>
      </c>
      <c r="FF200">
        <v>0</v>
      </c>
      <c r="FG200">
        <v>0</v>
      </c>
      <c r="FI200">
        <v>0</v>
      </c>
      <c r="FJ200">
        <v>0</v>
      </c>
      <c r="FL200">
        <v>50.069499999999998</v>
      </c>
      <c r="FM200">
        <v>50.013800000000003</v>
      </c>
      <c r="FO200" t="s">
        <v>8886</v>
      </c>
    </row>
    <row r="201" spans="1:171" x14ac:dyDescent="0.25">
      <c r="A201" t="s">
        <v>6958</v>
      </c>
      <c r="B201" t="str">
        <f t="shared" si="435"/>
        <v/>
      </c>
      <c r="C201" t="str">
        <f t="shared" si="436"/>
        <v/>
      </c>
      <c r="D201" t="str">
        <f t="shared" si="437"/>
        <v/>
      </c>
      <c r="E201" t="str">
        <f t="shared" si="438"/>
        <v/>
      </c>
      <c r="F201" t="str">
        <f t="shared" si="439"/>
        <v/>
      </c>
      <c r="G201" t="str">
        <f t="shared" si="440"/>
        <v/>
      </c>
      <c r="H201" t="str">
        <f t="shared" si="441"/>
        <v/>
      </c>
      <c r="I201" t="str">
        <f t="shared" si="442"/>
        <v/>
      </c>
      <c r="J201" t="str">
        <f t="shared" si="443"/>
        <v/>
      </c>
      <c r="K201" t="str">
        <f t="shared" si="444"/>
        <v/>
      </c>
      <c r="L201" t="str">
        <f t="shared" si="445"/>
        <v/>
      </c>
      <c r="M201" t="str">
        <f t="shared" si="446"/>
        <v/>
      </c>
      <c r="N201" t="str">
        <f t="shared" si="447"/>
        <v/>
      </c>
      <c r="O201" t="str">
        <f t="shared" si="448"/>
        <v/>
      </c>
      <c r="P201" t="str">
        <f t="shared" si="449"/>
        <v/>
      </c>
      <c r="Q201" t="str">
        <f t="shared" si="450"/>
        <v/>
      </c>
      <c r="R201" t="str">
        <f t="shared" si="451"/>
        <v/>
      </c>
      <c r="S201" t="str">
        <f t="shared" si="452"/>
        <v/>
      </c>
      <c r="T201" t="str">
        <f t="shared" si="453"/>
        <v/>
      </c>
      <c r="U201" t="str">
        <f t="shared" si="454"/>
        <v/>
      </c>
      <c r="V201" t="str">
        <f t="shared" si="455"/>
        <v/>
      </c>
      <c r="W201" t="str">
        <f t="shared" si="456"/>
        <v/>
      </c>
      <c r="X201" t="str">
        <f t="shared" si="457"/>
        <v/>
      </c>
      <c r="Y201" t="str">
        <f t="shared" si="458"/>
        <v/>
      </c>
      <c r="Z201" t="str">
        <f t="shared" si="459"/>
        <v/>
      </c>
      <c r="AA201" t="str">
        <f t="shared" si="460"/>
        <v/>
      </c>
      <c r="AB201" t="str">
        <f t="shared" si="461"/>
        <v/>
      </c>
      <c r="AC201" t="str">
        <f t="shared" si="462"/>
        <v/>
      </c>
      <c r="AD201" t="str">
        <f t="shared" si="463"/>
        <v/>
      </c>
      <c r="AE201" t="str">
        <f t="shared" si="464"/>
        <v/>
      </c>
      <c r="AF201" t="str">
        <f t="shared" si="465"/>
        <v/>
      </c>
      <c r="AG201" t="str">
        <f t="shared" si="466"/>
        <v/>
      </c>
      <c r="AH201" t="str">
        <f t="shared" si="467"/>
        <v/>
      </c>
      <c r="AI201" t="str">
        <f t="shared" si="468"/>
        <v/>
      </c>
      <c r="AJ201" t="str">
        <f t="shared" si="469"/>
        <v/>
      </c>
      <c r="AK201" t="str">
        <f t="shared" si="470"/>
        <v/>
      </c>
      <c r="AL201" t="str">
        <f t="shared" si="471"/>
        <v/>
      </c>
      <c r="AM201" t="str">
        <f t="shared" si="472"/>
        <v/>
      </c>
      <c r="AN201" t="str">
        <f t="shared" si="473"/>
        <v/>
      </c>
      <c r="AO201" t="str">
        <f t="shared" si="474"/>
        <v/>
      </c>
      <c r="AP201" t="str">
        <f t="shared" si="475"/>
        <v/>
      </c>
      <c r="AQ201" t="str">
        <f t="shared" si="476"/>
        <v/>
      </c>
      <c r="AR201" t="str">
        <f t="shared" si="477"/>
        <v/>
      </c>
      <c r="AS201" t="str">
        <f t="shared" si="478"/>
        <v/>
      </c>
      <c r="AT201" t="str">
        <f t="shared" si="479"/>
        <v/>
      </c>
      <c r="AU201" t="str">
        <f t="shared" si="480"/>
        <v/>
      </c>
      <c r="AV201" t="str">
        <f t="shared" si="481"/>
        <v/>
      </c>
      <c r="AW201" t="str">
        <f t="shared" si="482"/>
        <v/>
      </c>
      <c r="AX201" t="str">
        <f t="shared" si="483"/>
        <v/>
      </c>
      <c r="AY201" t="str">
        <f t="shared" si="484"/>
        <v/>
      </c>
      <c r="AZ201" t="str">
        <f t="shared" si="485"/>
        <v/>
      </c>
      <c r="BA201" t="str">
        <f t="shared" si="486"/>
        <v/>
      </c>
      <c r="BB201" t="str">
        <f t="shared" si="487"/>
        <v/>
      </c>
      <c r="BC201" t="str">
        <f t="shared" si="488"/>
        <v/>
      </c>
      <c r="BD201" t="str">
        <f t="shared" si="489"/>
        <v/>
      </c>
      <c r="BE201" t="str">
        <f t="shared" si="490"/>
        <v/>
      </c>
      <c r="BF201" t="str">
        <f t="shared" si="491"/>
        <v/>
      </c>
      <c r="BG201" t="str">
        <f t="shared" si="492"/>
        <v/>
      </c>
      <c r="BH201" t="str">
        <f t="shared" si="493"/>
        <v/>
      </c>
      <c r="BI201" t="str">
        <f t="shared" si="494"/>
        <v/>
      </c>
      <c r="BJ201" t="str">
        <f t="shared" si="495"/>
        <v/>
      </c>
      <c r="BK201" t="str">
        <f t="shared" si="496"/>
        <v/>
      </c>
      <c r="BL201" t="str">
        <f t="shared" si="497"/>
        <v/>
      </c>
      <c r="BM201" t="str">
        <f t="shared" si="498"/>
        <v/>
      </c>
      <c r="BN201" t="str">
        <f t="shared" si="499"/>
        <v/>
      </c>
      <c r="BO201" t="str">
        <f t="shared" si="500"/>
        <v/>
      </c>
      <c r="BP201" t="str">
        <f t="shared" si="501"/>
        <v/>
      </c>
      <c r="BQ201" t="str">
        <f t="shared" si="502"/>
        <v/>
      </c>
      <c r="BR201" t="str">
        <f t="shared" si="503"/>
        <v/>
      </c>
      <c r="BS201" t="str">
        <f t="shared" si="504"/>
        <v/>
      </c>
      <c r="BT201" t="str">
        <f t="shared" si="505"/>
        <v/>
      </c>
      <c r="BU201" t="str">
        <f t="shared" si="506"/>
        <v/>
      </c>
      <c r="BV201" t="str">
        <f t="shared" si="507"/>
        <v/>
      </c>
      <c r="BW201" t="str">
        <f t="shared" si="508"/>
        <v/>
      </c>
      <c r="BX201" t="str">
        <f t="shared" si="509"/>
        <v/>
      </c>
      <c r="BY201" t="str">
        <f t="shared" si="510"/>
        <v/>
      </c>
      <c r="BZ201" t="str">
        <f t="shared" si="511"/>
        <v/>
      </c>
      <c r="CA201" t="str">
        <f t="shared" si="512"/>
        <v/>
      </c>
      <c r="CB201" t="str">
        <f t="shared" si="513"/>
        <v/>
      </c>
      <c r="CC201" t="str">
        <f t="shared" si="514"/>
        <v/>
      </c>
      <c r="CD201" t="str">
        <f t="shared" si="515"/>
        <v/>
      </c>
      <c r="CE201" t="str">
        <f t="shared" si="516"/>
        <v/>
      </c>
      <c r="CF201" t="str">
        <f t="shared" si="517"/>
        <v/>
      </c>
      <c r="CG201" t="str">
        <f t="shared" si="518"/>
        <v/>
      </c>
      <c r="CH201" t="str">
        <f t="shared" si="519"/>
        <v/>
      </c>
      <c r="CI201" t="str">
        <f t="shared" si="520"/>
        <v/>
      </c>
      <c r="CJ201" t="str">
        <f t="shared" si="521"/>
        <v/>
      </c>
      <c r="CK201" t="str">
        <f t="shared" si="522"/>
        <v/>
      </c>
      <c r="CL201" t="str">
        <f t="shared" si="523"/>
        <v/>
      </c>
      <c r="CM201" t="str">
        <f t="shared" si="524"/>
        <v/>
      </c>
      <c r="CN201" t="str">
        <f t="shared" si="525"/>
        <v/>
      </c>
      <c r="CO201" t="str">
        <f t="shared" si="526"/>
        <v/>
      </c>
      <c r="CP201" t="str">
        <f t="shared" si="527"/>
        <v/>
      </c>
      <c r="CQ201" t="str">
        <f t="shared" si="528"/>
        <v/>
      </c>
      <c r="CR201" t="str">
        <f t="shared" si="529"/>
        <v/>
      </c>
      <c r="CS201" t="str">
        <f t="shared" si="530"/>
        <v/>
      </c>
      <c r="CT201" t="str">
        <f t="shared" si="531"/>
        <v/>
      </c>
      <c r="CU201" t="str">
        <f t="shared" si="532"/>
        <v/>
      </c>
      <c r="CV201" t="str">
        <f t="shared" si="533"/>
        <v/>
      </c>
      <c r="CW201" t="str">
        <f t="shared" si="534"/>
        <v/>
      </c>
      <c r="CX201" t="str">
        <f t="shared" si="535"/>
        <v/>
      </c>
      <c r="CY201" t="str">
        <f t="shared" si="536"/>
        <v/>
      </c>
      <c r="CZ201" t="str">
        <f t="shared" si="537"/>
        <v/>
      </c>
      <c r="DA201" t="str">
        <f t="shared" si="538"/>
        <v/>
      </c>
      <c r="DB201" t="str">
        <f t="shared" si="539"/>
        <v/>
      </c>
      <c r="DC201" t="str">
        <f t="shared" si="540"/>
        <v/>
      </c>
      <c r="DD201" t="str">
        <f t="shared" si="541"/>
        <v/>
      </c>
      <c r="DE201" t="str">
        <f t="shared" si="542"/>
        <v/>
      </c>
      <c r="DF201" t="str">
        <f t="shared" si="543"/>
        <v/>
      </c>
      <c r="DG201" t="str">
        <f t="shared" si="544"/>
        <v/>
      </c>
      <c r="DH201" t="str">
        <f t="shared" si="545"/>
        <v/>
      </c>
      <c r="DI201" t="str">
        <f t="shared" si="546"/>
        <v/>
      </c>
      <c r="DJ201" t="str">
        <f t="shared" si="547"/>
        <v/>
      </c>
      <c r="DK201" t="str">
        <f t="shared" si="548"/>
        <v/>
      </c>
      <c r="DL201" t="str">
        <f t="shared" si="549"/>
        <v/>
      </c>
      <c r="DM201" t="str">
        <f t="shared" si="550"/>
        <v/>
      </c>
      <c r="DN201" t="str">
        <f t="shared" si="551"/>
        <v/>
      </c>
      <c r="DO201" t="str">
        <f t="shared" si="552"/>
        <v/>
      </c>
      <c r="DP201" t="str">
        <f t="shared" si="553"/>
        <v/>
      </c>
      <c r="DQ201" t="str">
        <f t="shared" si="554"/>
        <v/>
      </c>
      <c r="DR201" t="str">
        <f t="shared" si="555"/>
        <v/>
      </c>
      <c r="DS201" t="str">
        <f t="shared" si="556"/>
        <v/>
      </c>
      <c r="DT201" t="str">
        <f t="shared" si="557"/>
        <v/>
      </c>
      <c r="DU201" t="str">
        <f t="shared" si="558"/>
        <v/>
      </c>
      <c r="DV201" t="b">
        <f t="shared" si="559"/>
        <v>1</v>
      </c>
      <c r="DW201" t="b">
        <f t="shared" si="560"/>
        <v>0</v>
      </c>
      <c r="DX201" t="b">
        <f t="shared" si="561"/>
        <v>0</v>
      </c>
      <c r="DY201">
        <f t="shared" si="562"/>
        <v>1</v>
      </c>
      <c r="EA201" t="str">
        <f t="shared" si="563"/>
        <v/>
      </c>
      <c r="EB201" t="str">
        <f t="shared" si="564"/>
        <v/>
      </c>
      <c r="EC201" t="str">
        <f t="shared" si="565"/>
        <v/>
      </c>
      <c r="ED201" t="str">
        <f t="shared" si="566"/>
        <v/>
      </c>
      <c r="EE201" t="str">
        <f t="shared" si="567"/>
        <v/>
      </c>
      <c r="EF201" t="str">
        <f t="shared" si="568"/>
        <v/>
      </c>
      <c r="EG201" t="str">
        <f t="shared" si="569"/>
        <v/>
      </c>
      <c r="EH201" t="str">
        <f t="shared" si="570"/>
        <v/>
      </c>
      <c r="EI201" t="str">
        <f t="shared" si="571"/>
        <v/>
      </c>
      <c r="EJ201" t="str">
        <f t="shared" si="572"/>
        <v/>
      </c>
      <c r="EK201" t="str">
        <f t="shared" si="573"/>
        <v/>
      </c>
      <c r="EL201" t="str">
        <f t="shared" si="574"/>
        <v/>
      </c>
      <c r="EM201" t="str">
        <f t="shared" si="575"/>
        <v/>
      </c>
      <c r="EN201" t="str">
        <f t="shared" si="576"/>
        <v/>
      </c>
      <c r="EO201" t="str">
        <f t="shared" si="577"/>
        <v/>
      </c>
      <c r="EP201" t="str">
        <f t="shared" si="578"/>
        <v/>
      </c>
      <c r="ER201" t="str">
        <f t="shared" si="579"/>
        <v>25A-001.07.16.12.02.A.02Spuien 81-100% functieverlies</v>
      </c>
      <c r="ES201" t="s">
        <v>10773</v>
      </c>
      <c r="ET201" t="b">
        <v>1</v>
      </c>
      <c r="EU201" t="s">
        <v>88</v>
      </c>
      <c r="EV201" t="b">
        <v>0</v>
      </c>
      <c r="EW201" t="b">
        <v>1</v>
      </c>
      <c r="EX201">
        <v>0.1</v>
      </c>
      <c r="EZ201">
        <v>0</v>
      </c>
      <c r="FA201">
        <v>0</v>
      </c>
      <c r="FC201">
        <v>49</v>
      </c>
      <c r="FD201">
        <v>0</v>
      </c>
      <c r="FF201">
        <v>0</v>
      </c>
      <c r="FG201">
        <v>0</v>
      </c>
      <c r="FI201">
        <v>294</v>
      </c>
      <c r="FJ201">
        <v>0</v>
      </c>
      <c r="FL201">
        <v>5.0049000000000001</v>
      </c>
      <c r="FM201">
        <v>4.9976000000000003</v>
      </c>
      <c r="FO201" t="s">
        <v>8879</v>
      </c>
    </row>
    <row r="202" spans="1:171" x14ac:dyDescent="0.25">
      <c r="A202" t="s">
        <v>10852</v>
      </c>
      <c r="B202" t="str">
        <f t="shared" si="435"/>
        <v/>
      </c>
      <c r="C202" t="str">
        <f t="shared" si="436"/>
        <v/>
      </c>
      <c r="D202" t="str">
        <f t="shared" si="437"/>
        <v/>
      </c>
      <c r="E202" t="str">
        <f t="shared" si="438"/>
        <v/>
      </c>
      <c r="F202" t="str">
        <f t="shared" si="439"/>
        <v/>
      </c>
      <c r="G202" t="str">
        <f t="shared" si="440"/>
        <v/>
      </c>
      <c r="H202" t="str">
        <f t="shared" si="441"/>
        <v/>
      </c>
      <c r="I202" t="str">
        <f t="shared" si="442"/>
        <v/>
      </c>
      <c r="J202" t="str">
        <f t="shared" si="443"/>
        <v/>
      </c>
      <c r="K202" t="str">
        <f t="shared" si="444"/>
        <v/>
      </c>
      <c r="L202" t="str">
        <f t="shared" si="445"/>
        <v/>
      </c>
      <c r="M202" t="str">
        <f t="shared" si="446"/>
        <v/>
      </c>
      <c r="N202" t="str">
        <f t="shared" si="447"/>
        <v/>
      </c>
      <c r="O202" t="str">
        <f t="shared" si="448"/>
        <v/>
      </c>
      <c r="P202" t="str">
        <f t="shared" si="449"/>
        <v/>
      </c>
      <c r="Q202" t="str">
        <f t="shared" si="450"/>
        <v/>
      </c>
      <c r="R202" t="str">
        <f t="shared" si="451"/>
        <v/>
      </c>
      <c r="S202" t="str">
        <f t="shared" si="452"/>
        <v/>
      </c>
      <c r="T202" t="str">
        <f t="shared" si="453"/>
        <v/>
      </c>
      <c r="U202" t="str">
        <f t="shared" si="454"/>
        <v/>
      </c>
      <c r="V202" t="str">
        <f t="shared" si="455"/>
        <v/>
      </c>
      <c r="W202" t="str">
        <f t="shared" si="456"/>
        <v/>
      </c>
      <c r="X202" t="str">
        <f t="shared" si="457"/>
        <v/>
      </c>
      <c r="Y202" t="str">
        <f t="shared" si="458"/>
        <v/>
      </c>
      <c r="Z202" t="str">
        <f t="shared" si="459"/>
        <v/>
      </c>
      <c r="AA202" t="str">
        <f t="shared" si="460"/>
        <v/>
      </c>
      <c r="AB202" t="str">
        <f t="shared" si="461"/>
        <v/>
      </c>
      <c r="AC202" t="str">
        <f t="shared" si="462"/>
        <v/>
      </c>
      <c r="AD202" t="str">
        <f t="shared" si="463"/>
        <v/>
      </c>
      <c r="AE202" t="str">
        <f t="shared" si="464"/>
        <v/>
      </c>
      <c r="AF202" t="str">
        <f t="shared" si="465"/>
        <v/>
      </c>
      <c r="AG202" t="str">
        <f t="shared" si="466"/>
        <v/>
      </c>
      <c r="AH202" t="str">
        <f t="shared" si="467"/>
        <v/>
      </c>
      <c r="AI202" t="str">
        <f t="shared" si="468"/>
        <v/>
      </c>
      <c r="AJ202" t="str">
        <f t="shared" si="469"/>
        <v/>
      </c>
      <c r="AK202" t="str">
        <f t="shared" si="470"/>
        <v/>
      </c>
      <c r="AL202" t="b">
        <f t="shared" si="471"/>
        <v>1</v>
      </c>
      <c r="AM202" t="b">
        <f t="shared" si="472"/>
        <v>0</v>
      </c>
      <c r="AN202" t="b">
        <f t="shared" si="473"/>
        <v>0</v>
      </c>
      <c r="AO202">
        <f t="shared" si="474"/>
        <v>1</v>
      </c>
      <c r="AP202" t="str">
        <f t="shared" si="475"/>
        <v/>
      </c>
      <c r="AQ202" t="str">
        <f t="shared" si="476"/>
        <v/>
      </c>
      <c r="AR202" t="str">
        <f t="shared" si="477"/>
        <v/>
      </c>
      <c r="AS202" t="str">
        <f t="shared" si="478"/>
        <v/>
      </c>
      <c r="AT202" t="str">
        <f t="shared" si="479"/>
        <v/>
      </c>
      <c r="AU202" t="str">
        <f t="shared" si="480"/>
        <v/>
      </c>
      <c r="AV202" t="str">
        <f t="shared" si="481"/>
        <v/>
      </c>
      <c r="AW202" t="str">
        <f t="shared" si="482"/>
        <v/>
      </c>
      <c r="AX202" t="str">
        <f t="shared" si="483"/>
        <v/>
      </c>
      <c r="AY202" t="str">
        <f t="shared" si="484"/>
        <v/>
      </c>
      <c r="AZ202" t="str">
        <f t="shared" si="485"/>
        <v/>
      </c>
      <c r="BA202" t="str">
        <f t="shared" si="486"/>
        <v/>
      </c>
      <c r="BB202" t="str">
        <f t="shared" si="487"/>
        <v/>
      </c>
      <c r="BC202" t="str">
        <f t="shared" si="488"/>
        <v/>
      </c>
      <c r="BD202" t="str">
        <f t="shared" si="489"/>
        <v/>
      </c>
      <c r="BE202" t="str">
        <f t="shared" si="490"/>
        <v/>
      </c>
      <c r="BF202" t="str">
        <f t="shared" si="491"/>
        <v/>
      </c>
      <c r="BG202" t="str">
        <f t="shared" si="492"/>
        <v/>
      </c>
      <c r="BH202" t="str">
        <f t="shared" si="493"/>
        <v/>
      </c>
      <c r="BI202" t="str">
        <f t="shared" si="494"/>
        <v/>
      </c>
      <c r="BJ202" t="str">
        <f t="shared" si="495"/>
        <v/>
      </c>
      <c r="BK202" t="str">
        <f t="shared" si="496"/>
        <v/>
      </c>
      <c r="BL202" t="str">
        <f t="shared" si="497"/>
        <v/>
      </c>
      <c r="BM202" t="str">
        <f t="shared" si="498"/>
        <v/>
      </c>
      <c r="BN202" t="str">
        <f t="shared" si="499"/>
        <v/>
      </c>
      <c r="BO202" t="str">
        <f t="shared" si="500"/>
        <v/>
      </c>
      <c r="BP202" t="str">
        <f t="shared" si="501"/>
        <v/>
      </c>
      <c r="BQ202" t="str">
        <f t="shared" si="502"/>
        <v/>
      </c>
      <c r="BR202" t="str">
        <f t="shared" si="503"/>
        <v/>
      </c>
      <c r="BS202" t="str">
        <f t="shared" si="504"/>
        <v/>
      </c>
      <c r="BT202" t="str">
        <f t="shared" si="505"/>
        <v/>
      </c>
      <c r="BU202" t="str">
        <f t="shared" si="506"/>
        <v/>
      </c>
      <c r="BV202" t="str">
        <f t="shared" si="507"/>
        <v/>
      </c>
      <c r="BW202" t="str">
        <f t="shared" si="508"/>
        <v/>
      </c>
      <c r="BX202" t="str">
        <f t="shared" si="509"/>
        <v/>
      </c>
      <c r="BY202" t="str">
        <f t="shared" si="510"/>
        <v/>
      </c>
      <c r="BZ202" t="str">
        <f t="shared" si="511"/>
        <v/>
      </c>
      <c r="CA202" t="str">
        <f t="shared" si="512"/>
        <v/>
      </c>
      <c r="CB202" t="str">
        <f t="shared" si="513"/>
        <v/>
      </c>
      <c r="CC202" t="str">
        <f t="shared" si="514"/>
        <v/>
      </c>
      <c r="CD202" t="str">
        <f t="shared" si="515"/>
        <v/>
      </c>
      <c r="CE202" t="str">
        <f t="shared" si="516"/>
        <v/>
      </c>
      <c r="CF202" t="str">
        <f t="shared" si="517"/>
        <v/>
      </c>
      <c r="CG202" t="str">
        <f t="shared" si="518"/>
        <v/>
      </c>
      <c r="CH202" t="str">
        <f t="shared" si="519"/>
        <v/>
      </c>
      <c r="CI202" t="str">
        <f t="shared" si="520"/>
        <v/>
      </c>
      <c r="CJ202" t="str">
        <f t="shared" si="521"/>
        <v/>
      </c>
      <c r="CK202" t="str">
        <f t="shared" si="522"/>
        <v/>
      </c>
      <c r="CL202" t="str">
        <f t="shared" si="523"/>
        <v/>
      </c>
      <c r="CM202" t="str">
        <f t="shared" si="524"/>
        <v/>
      </c>
      <c r="CN202" t="str">
        <f t="shared" si="525"/>
        <v/>
      </c>
      <c r="CO202" t="str">
        <f t="shared" si="526"/>
        <v/>
      </c>
      <c r="CP202" t="str">
        <f t="shared" si="527"/>
        <v/>
      </c>
      <c r="CQ202" t="str">
        <f t="shared" si="528"/>
        <v/>
      </c>
      <c r="CR202" t="str">
        <f t="shared" si="529"/>
        <v/>
      </c>
      <c r="CS202" t="str">
        <f t="shared" si="530"/>
        <v/>
      </c>
      <c r="CT202" t="str">
        <f t="shared" si="531"/>
        <v/>
      </c>
      <c r="CU202" t="str">
        <f t="shared" si="532"/>
        <v/>
      </c>
      <c r="CV202" t="str">
        <f t="shared" si="533"/>
        <v/>
      </c>
      <c r="CW202" t="str">
        <f t="shared" si="534"/>
        <v/>
      </c>
      <c r="CX202" t="str">
        <f t="shared" si="535"/>
        <v/>
      </c>
      <c r="CY202" t="str">
        <f t="shared" si="536"/>
        <v/>
      </c>
      <c r="CZ202" t="str">
        <f t="shared" si="537"/>
        <v/>
      </c>
      <c r="DA202" t="str">
        <f t="shared" si="538"/>
        <v/>
      </c>
      <c r="DB202" t="str">
        <f t="shared" si="539"/>
        <v/>
      </c>
      <c r="DC202" t="str">
        <f t="shared" si="540"/>
        <v/>
      </c>
      <c r="DD202" t="str">
        <f t="shared" si="541"/>
        <v/>
      </c>
      <c r="DE202" t="str">
        <f t="shared" si="542"/>
        <v/>
      </c>
      <c r="DF202" t="str">
        <f t="shared" si="543"/>
        <v/>
      </c>
      <c r="DG202" t="str">
        <f t="shared" si="544"/>
        <v/>
      </c>
      <c r="DH202" t="str">
        <f t="shared" si="545"/>
        <v/>
      </c>
      <c r="DI202" t="str">
        <f t="shared" si="546"/>
        <v/>
      </c>
      <c r="DJ202" t="str">
        <f t="shared" si="547"/>
        <v/>
      </c>
      <c r="DK202" t="str">
        <f t="shared" si="548"/>
        <v/>
      </c>
      <c r="DL202" t="str">
        <f t="shared" si="549"/>
        <v/>
      </c>
      <c r="DM202" t="str">
        <f t="shared" si="550"/>
        <v/>
      </c>
      <c r="DN202" t="str">
        <f t="shared" si="551"/>
        <v/>
      </c>
      <c r="DO202" t="str">
        <f t="shared" si="552"/>
        <v/>
      </c>
      <c r="DP202" t="str">
        <f t="shared" si="553"/>
        <v/>
      </c>
      <c r="DQ202" t="str">
        <f t="shared" si="554"/>
        <v/>
      </c>
      <c r="DR202" t="str">
        <f t="shared" si="555"/>
        <v/>
      </c>
      <c r="DS202" t="str">
        <f t="shared" si="556"/>
        <v/>
      </c>
      <c r="DT202" t="str">
        <f t="shared" si="557"/>
        <v/>
      </c>
      <c r="DU202" t="str">
        <f t="shared" si="558"/>
        <v/>
      </c>
      <c r="DV202" t="str">
        <f t="shared" si="559"/>
        <v/>
      </c>
      <c r="DW202" t="str">
        <f t="shared" si="560"/>
        <v/>
      </c>
      <c r="DX202" t="str">
        <f t="shared" si="561"/>
        <v/>
      </c>
      <c r="DY202" t="str">
        <f t="shared" si="562"/>
        <v/>
      </c>
      <c r="EA202" t="str">
        <f t="shared" si="563"/>
        <v/>
      </c>
      <c r="EB202" t="str">
        <f t="shared" si="564"/>
        <v/>
      </c>
      <c r="EC202" t="str">
        <f t="shared" si="565"/>
        <v/>
      </c>
      <c r="ED202" t="str">
        <f t="shared" si="566"/>
        <v/>
      </c>
      <c r="EE202" t="str">
        <f t="shared" si="567"/>
        <v/>
      </c>
      <c r="EF202" t="str">
        <f t="shared" si="568"/>
        <v/>
      </c>
      <c r="EG202" t="str">
        <f t="shared" si="569"/>
        <v/>
      </c>
      <c r="EH202" t="str">
        <f t="shared" si="570"/>
        <v/>
      </c>
      <c r="EI202" t="str">
        <f t="shared" si="571"/>
        <v/>
      </c>
      <c r="EJ202" t="str">
        <f t="shared" si="572"/>
        <v/>
      </c>
      <c r="EK202" t="str">
        <f t="shared" si="573"/>
        <v/>
      </c>
      <c r="EL202" t="str">
        <f t="shared" si="574"/>
        <v/>
      </c>
      <c r="EM202" t="str">
        <f t="shared" si="575"/>
        <v/>
      </c>
      <c r="EN202" t="str">
        <f t="shared" si="576"/>
        <v/>
      </c>
      <c r="EO202" t="str">
        <f t="shared" si="577"/>
        <v/>
      </c>
      <c r="EP202" t="str">
        <f t="shared" si="578"/>
        <v/>
      </c>
      <c r="ER202" t="str">
        <f t="shared" si="579"/>
        <v>25A-001.07.17.01.01.A.03Keren 81-100% functieverlies</v>
      </c>
      <c r="ES202" t="s">
        <v>10750</v>
      </c>
      <c r="ET202" t="b">
        <v>1</v>
      </c>
      <c r="EU202" t="s">
        <v>85</v>
      </c>
      <c r="EV202" t="b">
        <v>0</v>
      </c>
      <c r="EW202" t="b">
        <v>0</v>
      </c>
      <c r="EX202">
        <v>0.01</v>
      </c>
      <c r="EZ202">
        <v>0</v>
      </c>
      <c r="FA202">
        <v>0</v>
      </c>
      <c r="FC202">
        <v>0</v>
      </c>
      <c r="FD202">
        <v>0</v>
      </c>
      <c r="FF202">
        <v>0</v>
      </c>
      <c r="FG202">
        <v>0</v>
      </c>
      <c r="FI202">
        <v>0</v>
      </c>
      <c r="FJ202">
        <v>0</v>
      </c>
      <c r="FL202">
        <v>0.50590000000000002</v>
      </c>
      <c r="FM202">
        <v>0.50590000000000002</v>
      </c>
      <c r="FO202" t="s">
        <v>8874</v>
      </c>
    </row>
    <row r="203" spans="1:171" x14ac:dyDescent="0.25">
      <c r="A203" t="s">
        <v>7016</v>
      </c>
      <c r="B203" t="str">
        <f t="shared" si="435"/>
        <v/>
      </c>
      <c r="C203" t="str">
        <f t="shared" si="436"/>
        <v/>
      </c>
      <c r="D203" t="str">
        <f t="shared" si="437"/>
        <v/>
      </c>
      <c r="E203" t="str">
        <f t="shared" si="438"/>
        <v/>
      </c>
      <c r="F203" t="str">
        <f t="shared" si="439"/>
        <v/>
      </c>
      <c r="G203" t="str">
        <f t="shared" si="440"/>
        <v/>
      </c>
      <c r="H203" t="str">
        <f t="shared" si="441"/>
        <v/>
      </c>
      <c r="I203" t="str">
        <f t="shared" si="442"/>
        <v/>
      </c>
      <c r="J203" t="str">
        <f t="shared" si="443"/>
        <v/>
      </c>
      <c r="K203" t="str">
        <f t="shared" si="444"/>
        <v/>
      </c>
      <c r="L203" t="str">
        <f t="shared" si="445"/>
        <v/>
      </c>
      <c r="M203" t="str">
        <f t="shared" si="446"/>
        <v/>
      </c>
      <c r="N203" t="str">
        <f t="shared" si="447"/>
        <v/>
      </c>
      <c r="O203" t="str">
        <f t="shared" si="448"/>
        <v/>
      </c>
      <c r="P203" t="str">
        <f t="shared" si="449"/>
        <v/>
      </c>
      <c r="Q203" t="str">
        <f t="shared" si="450"/>
        <v/>
      </c>
      <c r="R203" t="str">
        <f t="shared" si="451"/>
        <v/>
      </c>
      <c r="S203" t="str">
        <f t="shared" si="452"/>
        <v/>
      </c>
      <c r="T203" t="str">
        <f t="shared" si="453"/>
        <v/>
      </c>
      <c r="U203" t="str">
        <f t="shared" si="454"/>
        <v/>
      </c>
      <c r="V203" t="str">
        <f t="shared" si="455"/>
        <v/>
      </c>
      <c r="W203" t="str">
        <f t="shared" si="456"/>
        <v/>
      </c>
      <c r="X203" t="str">
        <f t="shared" si="457"/>
        <v/>
      </c>
      <c r="Y203" t="str">
        <f t="shared" si="458"/>
        <v/>
      </c>
      <c r="Z203" t="str">
        <f t="shared" si="459"/>
        <v/>
      </c>
      <c r="AA203" t="str">
        <f t="shared" si="460"/>
        <v/>
      </c>
      <c r="AB203" t="str">
        <f t="shared" si="461"/>
        <v/>
      </c>
      <c r="AC203" t="str">
        <f t="shared" si="462"/>
        <v/>
      </c>
      <c r="AD203" t="str">
        <f t="shared" si="463"/>
        <v/>
      </c>
      <c r="AE203" t="str">
        <f t="shared" si="464"/>
        <v/>
      </c>
      <c r="AF203" t="str">
        <f t="shared" si="465"/>
        <v/>
      </c>
      <c r="AG203" t="str">
        <f t="shared" si="466"/>
        <v/>
      </c>
      <c r="AH203" t="str">
        <f t="shared" si="467"/>
        <v/>
      </c>
      <c r="AI203" t="str">
        <f t="shared" si="468"/>
        <v/>
      </c>
      <c r="AJ203" t="str">
        <f t="shared" si="469"/>
        <v/>
      </c>
      <c r="AK203" t="str">
        <f t="shared" si="470"/>
        <v/>
      </c>
      <c r="AL203" t="str">
        <f t="shared" si="471"/>
        <v/>
      </c>
      <c r="AM203" t="str">
        <f t="shared" si="472"/>
        <v/>
      </c>
      <c r="AN203" t="str">
        <f t="shared" si="473"/>
        <v/>
      </c>
      <c r="AO203" t="str">
        <f t="shared" si="474"/>
        <v/>
      </c>
      <c r="AP203" t="str">
        <f t="shared" si="475"/>
        <v/>
      </c>
      <c r="AQ203" t="str">
        <f t="shared" si="476"/>
        <v/>
      </c>
      <c r="AR203" t="str">
        <f t="shared" si="477"/>
        <v/>
      </c>
      <c r="AS203" t="str">
        <f t="shared" si="478"/>
        <v/>
      </c>
      <c r="AT203" t="str">
        <f t="shared" si="479"/>
        <v/>
      </c>
      <c r="AU203" t="str">
        <f t="shared" si="480"/>
        <v/>
      </c>
      <c r="AV203" t="str">
        <f t="shared" si="481"/>
        <v/>
      </c>
      <c r="AW203" t="str">
        <f t="shared" si="482"/>
        <v/>
      </c>
      <c r="AX203" t="str">
        <f t="shared" si="483"/>
        <v/>
      </c>
      <c r="AY203" t="str">
        <f t="shared" si="484"/>
        <v/>
      </c>
      <c r="AZ203" t="str">
        <f t="shared" si="485"/>
        <v/>
      </c>
      <c r="BA203" t="str">
        <f t="shared" si="486"/>
        <v/>
      </c>
      <c r="BB203" t="str">
        <f t="shared" si="487"/>
        <v/>
      </c>
      <c r="BC203" t="str">
        <f t="shared" si="488"/>
        <v/>
      </c>
      <c r="BD203" t="str">
        <f t="shared" si="489"/>
        <v/>
      </c>
      <c r="BE203" t="str">
        <f t="shared" si="490"/>
        <v/>
      </c>
      <c r="BF203" t="str">
        <f t="shared" si="491"/>
        <v/>
      </c>
      <c r="BG203" t="str">
        <f t="shared" si="492"/>
        <v/>
      </c>
      <c r="BH203" t="str">
        <f t="shared" si="493"/>
        <v/>
      </c>
      <c r="BI203" t="str">
        <f t="shared" si="494"/>
        <v/>
      </c>
      <c r="BJ203" t="str">
        <f t="shared" si="495"/>
        <v/>
      </c>
      <c r="BK203" t="str">
        <f t="shared" si="496"/>
        <v/>
      </c>
      <c r="BL203" t="str">
        <f t="shared" si="497"/>
        <v/>
      </c>
      <c r="BM203" t="str">
        <f t="shared" si="498"/>
        <v/>
      </c>
      <c r="BN203" t="str">
        <f t="shared" si="499"/>
        <v/>
      </c>
      <c r="BO203" t="str">
        <f t="shared" si="500"/>
        <v/>
      </c>
      <c r="BP203" t="str">
        <f t="shared" si="501"/>
        <v/>
      </c>
      <c r="BQ203" t="str">
        <f t="shared" si="502"/>
        <v/>
      </c>
      <c r="BR203" t="str">
        <f t="shared" si="503"/>
        <v/>
      </c>
      <c r="BS203" t="str">
        <f t="shared" si="504"/>
        <v/>
      </c>
      <c r="BT203" t="str">
        <f t="shared" si="505"/>
        <v/>
      </c>
      <c r="BU203" t="str">
        <f t="shared" si="506"/>
        <v/>
      </c>
      <c r="BV203" t="str">
        <f t="shared" si="507"/>
        <v/>
      </c>
      <c r="BW203" t="str">
        <f t="shared" si="508"/>
        <v/>
      </c>
      <c r="BX203" t="str">
        <f t="shared" si="509"/>
        <v/>
      </c>
      <c r="BY203" t="str">
        <f t="shared" si="510"/>
        <v/>
      </c>
      <c r="BZ203" t="str">
        <f t="shared" si="511"/>
        <v/>
      </c>
      <c r="CA203" t="str">
        <f t="shared" si="512"/>
        <v/>
      </c>
      <c r="CB203" t="str">
        <f t="shared" si="513"/>
        <v/>
      </c>
      <c r="CC203" t="str">
        <f t="shared" si="514"/>
        <v/>
      </c>
      <c r="CD203" t="str">
        <f t="shared" si="515"/>
        <v/>
      </c>
      <c r="CE203" t="str">
        <f t="shared" si="516"/>
        <v/>
      </c>
      <c r="CF203" t="str">
        <f t="shared" si="517"/>
        <v/>
      </c>
      <c r="CG203" t="str">
        <f t="shared" si="518"/>
        <v/>
      </c>
      <c r="CH203" t="str">
        <f t="shared" si="519"/>
        <v/>
      </c>
      <c r="CI203" t="str">
        <f t="shared" si="520"/>
        <v/>
      </c>
      <c r="CJ203" t="str">
        <f t="shared" si="521"/>
        <v/>
      </c>
      <c r="CK203" t="str">
        <f t="shared" si="522"/>
        <v/>
      </c>
      <c r="CL203" t="str">
        <f t="shared" si="523"/>
        <v/>
      </c>
      <c r="CM203" t="str">
        <f t="shared" si="524"/>
        <v/>
      </c>
      <c r="CN203" t="str">
        <f t="shared" si="525"/>
        <v/>
      </c>
      <c r="CO203" t="str">
        <f t="shared" si="526"/>
        <v/>
      </c>
      <c r="CP203" t="str">
        <f t="shared" si="527"/>
        <v/>
      </c>
      <c r="CQ203" t="str">
        <f t="shared" si="528"/>
        <v/>
      </c>
      <c r="CR203" t="str">
        <f t="shared" si="529"/>
        <v/>
      </c>
      <c r="CS203" t="str">
        <f t="shared" si="530"/>
        <v/>
      </c>
      <c r="CT203" t="str">
        <f t="shared" si="531"/>
        <v/>
      </c>
      <c r="CU203" t="str">
        <f t="shared" si="532"/>
        <v/>
      </c>
      <c r="CV203" t="str">
        <f t="shared" si="533"/>
        <v/>
      </c>
      <c r="CW203" t="str">
        <f t="shared" si="534"/>
        <v/>
      </c>
      <c r="CX203" t="str">
        <f t="shared" si="535"/>
        <v/>
      </c>
      <c r="CY203" t="str">
        <f t="shared" si="536"/>
        <v/>
      </c>
      <c r="CZ203" t="str">
        <f t="shared" si="537"/>
        <v/>
      </c>
      <c r="DA203" t="str">
        <f t="shared" si="538"/>
        <v/>
      </c>
      <c r="DB203" t="str">
        <f t="shared" si="539"/>
        <v/>
      </c>
      <c r="DC203" t="str">
        <f t="shared" si="540"/>
        <v/>
      </c>
      <c r="DD203" t="str">
        <f t="shared" si="541"/>
        <v/>
      </c>
      <c r="DE203" t="str">
        <f t="shared" si="542"/>
        <v/>
      </c>
      <c r="DF203" t="b">
        <f t="shared" si="543"/>
        <v>1</v>
      </c>
      <c r="DG203" t="b">
        <f t="shared" si="544"/>
        <v>0</v>
      </c>
      <c r="DH203" t="b">
        <f t="shared" si="545"/>
        <v>0</v>
      </c>
      <c r="DI203">
        <f t="shared" si="546"/>
        <v>1</v>
      </c>
      <c r="DJ203" t="str">
        <f t="shared" si="547"/>
        <v/>
      </c>
      <c r="DK203" t="str">
        <f t="shared" si="548"/>
        <v/>
      </c>
      <c r="DL203" t="str">
        <f t="shared" si="549"/>
        <v/>
      </c>
      <c r="DM203" t="str">
        <f t="shared" si="550"/>
        <v/>
      </c>
      <c r="DN203" t="str">
        <f t="shared" si="551"/>
        <v/>
      </c>
      <c r="DO203" t="str">
        <f t="shared" si="552"/>
        <v/>
      </c>
      <c r="DP203" t="str">
        <f t="shared" si="553"/>
        <v/>
      </c>
      <c r="DQ203" t="str">
        <f t="shared" si="554"/>
        <v/>
      </c>
      <c r="DR203" t="str">
        <f t="shared" si="555"/>
        <v/>
      </c>
      <c r="DS203" t="str">
        <f t="shared" si="556"/>
        <v/>
      </c>
      <c r="DT203" t="str">
        <f t="shared" si="557"/>
        <v/>
      </c>
      <c r="DU203" t="str">
        <f t="shared" si="558"/>
        <v/>
      </c>
      <c r="DV203" t="str">
        <f t="shared" si="559"/>
        <v/>
      </c>
      <c r="DW203" t="str">
        <f t="shared" si="560"/>
        <v/>
      </c>
      <c r="DX203" t="str">
        <f t="shared" si="561"/>
        <v/>
      </c>
      <c r="DY203" t="str">
        <f t="shared" si="562"/>
        <v/>
      </c>
      <c r="EA203" t="str">
        <f t="shared" si="563"/>
        <v/>
      </c>
      <c r="EB203" t="str">
        <f t="shared" si="564"/>
        <v/>
      </c>
      <c r="EC203" t="str">
        <f t="shared" si="565"/>
        <v/>
      </c>
      <c r="ED203" t="str">
        <f t="shared" si="566"/>
        <v/>
      </c>
      <c r="EE203" t="str">
        <f t="shared" si="567"/>
        <v/>
      </c>
      <c r="EF203" t="str">
        <f t="shared" si="568"/>
        <v/>
      </c>
      <c r="EG203" t="str">
        <f t="shared" si="569"/>
        <v/>
      </c>
      <c r="EH203" t="str">
        <f t="shared" si="570"/>
        <v/>
      </c>
      <c r="EI203" t="str">
        <f t="shared" si="571"/>
        <v/>
      </c>
      <c r="EJ203" t="str">
        <f t="shared" si="572"/>
        <v/>
      </c>
      <c r="EK203" t="str">
        <f t="shared" si="573"/>
        <v/>
      </c>
      <c r="EL203" t="str">
        <f t="shared" si="574"/>
        <v/>
      </c>
      <c r="EM203" t="str">
        <f t="shared" si="575"/>
        <v/>
      </c>
      <c r="EN203" t="str">
        <f t="shared" si="576"/>
        <v/>
      </c>
      <c r="EO203" t="str">
        <f t="shared" si="577"/>
        <v/>
      </c>
      <c r="EP203" t="str">
        <f t="shared" si="578"/>
        <v/>
      </c>
      <c r="ER203" t="str">
        <f t="shared" si="579"/>
        <v>25A-001.07.17.01.01.A.03Spuien 81-100% functieverlies</v>
      </c>
      <c r="ES203" t="s">
        <v>10750</v>
      </c>
      <c r="ET203" t="b">
        <v>1</v>
      </c>
      <c r="EU203" t="s">
        <v>88</v>
      </c>
      <c r="EV203" t="b">
        <v>0</v>
      </c>
      <c r="EW203" t="b">
        <v>0</v>
      </c>
      <c r="EX203">
        <v>1</v>
      </c>
      <c r="EZ203">
        <v>50</v>
      </c>
      <c r="FA203">
        <v>0</v>
      </c>
      <c r="FC203">
        <v>50</v>
      </c>
      <c r="FD203">
        <v>1</v>
      </c>
      <c r="FF203">
        <v>0</v>
      </c>
      <c r="FG203">
        <v>0</v>
      </c>
      <c r="FI203">
        <v>0</v>
      </c>
      <c r="FJ203">
        <v>0</v>
      </c>
      <c r="FL203">
        <v>0.99880000000000002</v>
      </c>
      <c r="FM203">
        <v>6.0499999999999998E-2</v>
      </c>
      <c r="FO203" t="s">
        <v>88</v>
      </c>
    </row>
    <row r="204" spans="1:171" x14ac:dyDescent="0.25">
      <c r="A204" t="s">
        <v>7017</v>
      </c>
      <c r="B204" t="str">
        <f t="shared" si="435"/>
        <v/>
      </c>
      <c r="C204" t="str">
        <f t="shared" si="436"/>
        <v/>
      </c>
      <c r="D204" t="str">
        <f t="shared" si="437"/>
        <v/>
      </c>
      <c r="E204" t="str">
        <f t="shared" si="438"/>
        <v/>
      </c>
      <c r="F204" t="str">
        <f t="shared" si="439"/>
        <v/>
      </c>
      <c r="G204" t="str">
        <f t="shared" si="440"/>
        <v/>
      </c>
      <c r="H204" t="str">
        <f t="shared" si="441"/>
        <v/>
      </c>
      <c r="I204" t="str">
        <f t="shared" si="442"/>
        <v/>
      </c>
      <c r="J204" t="str">
        <f t="shared" si="443"/>
        <v/>
      </c>
      <c r="K204" t="str">
        <f t="shared" si="444"/>
        <v/>
      </c>
      <c r="L204" t="str">
        <f t="shared" si="445"/>
        <v/>
      </c>
      <c r="M204" t="str">
        <f t="shared" si="446"/>
        <v/>
      </c>
      <c r="N204" t="str">
        <f t="shared" si="447"/>
        <v/>
      </c>
      <c r="O204" t="str">
        <f t="shared" si="448"/>
        <v/>
      </c>
      <c r="P204" t="str">
        <f t="shared" si="449"/>
        <v/>
      </c>
      <c r="Q204" t="str">
        <f t="shared" si="450"/>
        <v/>
      </c>
      <c r="R204" t="str">
        <f t="shared" si="451"/>
        <v/>
      </c>
      <c r="S204" t="str">
        <f t="shared" si="452"/>
        <v/>
      </c>
      <c r="T204" t="str">
        <f t="shared" si="453"/>
        <v/>
      </c>
      <c r="U204" t="str">
        <f t="shared" si="454"/>
        <v/>
      </c>
      <c r="V204" t="str">
        <f t="shared" si="455"/>
        <v/>
      </c>
      <c r="W204" t="str">
        <f t="shared" si="456"/>
        <v/>
      </c>
      <c r="X204" t="str">
        <f t="shared" si="457"/>
        <v/>
      </c>
      <c r="Y204" t="str">
        <f t="shared" si="458"/>
        <v/>
      </c>
      <c r="Z204" t="str">
        <f t="shared" si="459"/>
        <v/>
      </c>
      <c r="AA204" t="str">
        <f t="shared" si="460"/>
        <v/>
      </c>
      <c r="AB204" t="str">
        <f t="shared" si="461"/>
        <v/>
      </c>
      <c r="AC204" t="str">
        <f t="shared" si="462"/>
        <v/>
      </c>
      <c r="AD204" t="str">
        <f t="shared" si="463"/>
        <v/>
      </c>
      <c r="AE204" t="str">
        <f t="shared" si="464"/>
        <v/>
      </c>
      <c r="AF204" t="str">
        <f t="shared" si="465"/>
        <v/>
      </c>
      <c r="AG204" t="str">
        <f t="shared" si="466"/>
        <v/>
      </c>
      <c r="AH204" t="str">
        <f t="shared" si="467"/>
        <v/>
      </c>
      <c r="AI204" t="str">
        <f t="shared" si="468"/>
        <v/>
      </c>
      <c r="AJ204" t="str">
        <f t="shared" si="469"/>
        <v/>
      </c>
      <c r="AK204" t="str">
        <f t="shared" si="470"/>
        <v/>
      </c>
      <c r="AL204" t="str">
        <f t="shared" si="471"/>
        <v/>
      </c>
      <c r="AM204" t="str">
        <f t="shared" si="472"/>
        <v/>
      </c>
      <c r="AN204" t="str">
        <f t="shared" si="473"/>
        <v/>
      </c>
      <c r="AO204" t="str">
        <f t="shared" si="474"/>
        <v/>
      </c>
      <c r="AP204" t="str">
        <f t="shared" si="475"/>
        <v/>
      </c>
      <c r="AQ204" t="str">
        <f t="shared" si="476"/>
        <v/>
      </c>
      <c r="AR204" t="str">
        <f t="shared" si="477"/>
        <v/>
      </c>
      <c r="AS204" t="str">
        <f t="shared" si="478"/>
        <v/>
      </c>
      <c r="AT204" t="str">
        <f t="shared" si="479"/>
        <v/>
      </c>
      <c r="AU204" t="str">
        <f t="shared" si="480"/>
        <v/>
      </c>
      <c r="AV204" t="str">
        <f t="shared" si="481"/>
        <v/>
      </c>
      <c r="AW204" t="str">
        <f t="shared" si="482"/>
        <v/>
      </c>
      <c r="AX204" t="str">
        <f t="shared" si="483"/>
        <v/>
      </c>
      <c r="AY204" t="str">
        <f t="shared" si="484"/>
        <v/>
      </c>
      <c r="AZ204" t="str">
        <f t="shared" si="485"/>
        <v/>
      </c>
      <c r="BA204" t="str">
        <f t="shared" si="486"/>
        <v/>
      </c>
      <c r="BB204" t="str">
        <f t="shared" si="487"/>
        <v/>
      </c>
      <c r="BC204" t="str">
        <f t="shared" si="488"/>
        <v/>
      </c>
      <c r="BD204" t="str">
        <f t="shared" si="489"/>
        <v/>
      </c>
      <c r="BE204" t="str">
        <f t="shared" si="490"/>
        <v/>
      </c>
      <c r="BF204" t="str">
        <f t="shared" si="491"/>
        <v/>
      </c>
      <c r="BG204" t="str">
        <f t="shared" si="492"/>
        <v/>
      </c>
      <c r="BH204" t="str">
        <f t="shared" si="493"/>
        <v/>
      </c>
      <c r="BI204" t="str">
        <f t="shared" si="494"/>
        <v/>
      </c>
      <c r="BJ204" t="str">
        <f t="shared" si="495"/>
        <v/>
      </c>
      <c r="BK204" t="str">
        <f t="shared" si="496"/>
        <v/>
      </c>
      <c r="BL204" t="str">
        <f t="shared" si="497"/>
        <v/>
      </c>
      <c r="BM204" t="str">
        <f t="shared" si="498"/>
        <v/>
      </c>
      <c r="BN204" t="str">
        <f t="shared" si="499"/>
        <v/>
      </c>
      <c r="BO204" t="str">
        <f t="shared" si="500"/>
        <v/>
      </c>
      <c r="BP204" t="str">
        <f t="shared" si="501"/>
        <v/>
      </c>
      <c r="BQ204" t="str">
        <f t="shared" si="502"/>
        <v/>
      </c>
      <c r="BR204" t="str">
        <f t="shared" si="503"/>
        <v/>
      </c>
      <c r="BS204" t="str">
        <f t="shared" si="504"/>
        <v/>
      </c>
      <c r="BT204" t="str">
        <f t="shared" si="505"/>
        <v/>
      </c>
      <c r="BU204" t="str">
        <f t="shared" si="506"/>
        <v/>
      </c>
      <c r="BV204" t="str">
        <f t="shared" si="507"/>
        <v/>
      </c>
      <c r="BW204" t="str">
        <f t="shared" si="508"/>
        <v/>
      </c>
      <c r="BX204" t="str">
        <f t="shared" si="509"/>
        <v/>
      </c>
      <c r="BY204" t="str">
        <f t="shared" si="510"/>
        <v/>
      </c>
      <c r="BZ204" t="str">
        <f t="shared" si="511"/>
        <v/>
      </c>
      <c r="CA204" t="str">
        <f t="shared" si="512"/>
        <v/>
      </c>
      <c r="CB204" t="str">
        <f t="shared" si="513"/>
        <v/>
      </c>
      <c r="CC204" t="str">
        <f t="shared" si="514"/>
        <v/>
      </c>
      <c r="CD204" t="str">
        <f t="shared" si="515"/>
        <v/>
      </c>
      <c r="CE204" t="str">
        <f t="shared" si="516"/>
        <v/>
      </c>
      <c r="CF204" t="str">
        <f t="shared" si="517"/>
        <v/>
      </c>
      <c r="CG204" t="str">
        <f t="shared" si="518"/>
        <v/>
      </c>
      <c r="CH204" t="str">
        <f t="shared" si="519"/>
        <v/>
      </c>
      <c r="CI204" t="str">
        <f t="shared" si="520"/>
        <v/>
      </c>
      <c r="CJ204" t="str">
        <f t="shared" si="521"/>
        <v/>
      </c>
      <c r="CK204" t="str">
        <f t="shared" si="522"/>
        <v/>
      </c>
      <c r="CL204" t="str">
        <f t="shared" si="523"/>
        <v/>
      </c>
      <c r="CM204" t="str">
        <f t="shared" si="524"/>
        <v/>
      </c>
      <c r="CN204" t="str">
        <f t="shared" si="525"/>
        <v/>
      </c>
      <c r="CO204" t="str">
        <f t="shared" si="526"/>
        <v/>
      </c>
      <c r="CP204" t="str">
        <f t="shared" si="527"/>
        <v/>
      </c>
      <c r="CQ204" t="str">
        <f t="shared" si="528"/>
        <v/>
      </c>
      <c r="CR204" t="str">
        <f t="shared" si="529"/>
        <v/>
      </c>
      <c r="CS204" t="str">
        <f t="shared" si="530"/>
        <v/>
      </c>
      <c r="CT204" t="str">
        <f t="shared" si="531"/>
        <v/>
      </c>
      <c r="CU204" t="str">
        <f t="shared" si="532"/>
        <v/>
      </c>
      <c r="CV204" t="str">
        <f t="shared" si="533"/>
        <v/>
      </c>
      <c r="CW204" t="str">
        <f t="shared" si="534"/>
        <v/>
      </c>
      <c r="CX204" t="str">
        <f t="shared" si="535"/>
        <v/>
      </c>
      <c r="CY204" t="str">
        <f t="shared" si="536"/>
        <v/>
      </c>
      <c r="CZ204" t="str">
        <f t="shared" si="537"/>
        <v/>
      </c>
      <c r="DA204" t="str">
        <f t="shared" si="538"/>
        <v/>
      </c>
      <c r="DB204" t="str">
        <f t="shared" si="539"/>
        <v/>
      </c>
      <c r="DC204" t="str">
        <f t="shared" si="540"/>
        <v/>
      </c>
      <c r="DD204" t="str">
        <f t="shared" si="541"/>
        <v/>
      </c>
      <c r="DE204" t="str">
        <f t="shared" si="542"/>
        <v/>
      </c>
      <c r="DF204" t="b">
        <f t="shared" si="543"/>
        <v>1</v>
      </c>
      <c r="DG204" t="b">
        <f t="shared" si="544"/>
        <v>0</v>
      </c>
      <c r="DH204" t="b">
        <f t="shared" si="545"/>
        <v>0</v>
      </c>
      <c r="DI204">
        <f t="shared" si="546"/>
        <v>1</v>
      </c>
      <c r="DJ204" t="str">
        <f t="shared" si="547"/>
        <v/>
      </c>
      <c r="DK204" t="str">
        <f t="shared" si="548"/>
        <v/>
      </c>
      <c r="DL204" t="str">
        <f t="shared" si="549"/>
        <v/>
      </c>
      <c r="DM204" t="str">
        <f t="shared" si="550"/>
        <v/>
      </c>
      <c r="DN204" t="str">
        <f t="shared" si="551"/>
        <v/>
      </c>
      <c r="DO204" t="str">
        <f t="shared" si="552"/>
        <v/>
      </c>
      <c r="DP204" t="str">
        <f t="shared" si="553"/>
        <v/>
      </c>
      <c r="DQ204" t="str">
        <f t="shared" si="554"/>
        <v/>
      </c>
      <c r="DR204" t="str">
        <f t="shared" si="555"/>
        <v/>
      </c>
      <c r="DS204" t="str">
        <f t="shared" si="556"/>
        <v/>
      </c>
      <c r="DT204" t="str">
        <f t="shared" si="557"/>
        <v/>
      </c>
      <c r="DU204" t="str">
        <f t="shared" si="558"/>
        <v/>
      </c>
      <c r="DV204" t="str">
        <f t="shared" si="559"/>
        <v/>
      </c>
      <c r="DW204" t="str">
        <f t="shared" si="560"/>
        <v/>
      </c>
      <c r="DX204" t="str">
        <f t="shared" si="561"/>
        <v/>
      </c>
      <c r="DY204" t="str">
        <f t="shared" si="562"/>
        <v/>
      </c>
      <c r="EA204" t="str">
        <f t="shared" si="563"/>
        <v/>
      </c>
      <c r="EB204" t="str">
        <f t="shared" si="564"/>
        <v/>
      </c>
      <c r="EC204" t="str">
        <f t="shared" si="565"/>
        <v/>
      </c>
      <c r="ED204" t="str">
        <f t="shared" si="566"/>
        <v/>
      </c>
      <c r="EE204" t="str">
        <f t="shared" si="567"/>
        <v/>
      </c>
      <c r="EF204" t="str">
        <f t="shared" si="568"/>
        <v/>
      </c>
      <c r="EG204" t="str">
        <f t="shared" si="569"/>
        <v/>
      </c>
      <c r="EH204" t="str">
        <f t="shared" si="570"/>
        <v/>
      </c>
      <c r="EI204" t="str">
        <f t="shared" si="571"/>
        <v/>
      </c>
      <c r="EJ204" t="str">
        <f t="shared" si="572"/>
        <v/>
      </c>
      <c r="EK204" t="str">
        <f t="shared" si="573"/>
        <v/>
      </c>
      <c r="EL204" t="str">
        <f t="shared" si="574"/>
        <v/>
      </c>
      <c r="EM204" t="str">
        <f t="shared" si="575"/>
        <v/>
      </c>
      <c r="EN204" t="str">
        <f t="shared" si="576"/>
        <v/>
      </c>
      <c r="EO204" t="str">
        <f t="shared" si="577"/>
        <v/>
      </c>
      <c r="EP204" t="str">
        <f t="shared" si="578"/>
        <v/>
      </c>
      <c r="ER204" t="str">
        <f t="shared" si="579"/>
        <v>25A-001.07.17.02.01.A.01Keren 81-100% functieverlies</v>
      </c>
      <c r="ES204" t="s">
        <v>10776</v>
      </c>
      <c r="ET204" t="b">
        <v>1</v>
      </c>
      <c r="EU204" t="s">
        <v>85</v>
      </c>
      <c r="EV204" t="b">
        <v>0</v>
      </c>
      <c r="EW204" t="b">
        <v>0</v>
      </c>
      <c r="EX204">
        <v>0.01</v>
      </c>
      <c r="EZ204">
        <v>50</v>
      </c>
      <c r="FA204">
        <v>0</v>
      </c>
      <c r="FC204">
        <v>325</v>
      </c>
      <c r="FD204">
        <v>2</v>
      </c>
      <c r="FF204">
        <v>0</v>
      </c>
      <c r="FG204">
        <v>0</v>
      </c>
      <c r="FI204">
        <v>0</v>
      </c>
      <c r="FJ204">
        <v>0</v>
      </c>
      <c r="FL204">
        <v>1.0750999999999999</v>
      </c>
      <c r="FM204">
        <v>0.26350000000000001</v>
      </c>
      <c r="FO204" t="s">
        <v>8874</v>
      </c>
    </row>
    <row r="205" spans="1:171" x14ac:dyDescent="0.25">
      <c r="A205" t="s">
        <v>7002</v>
      </c>
      <c r="B205" t="str">
        <f t="shared" si="435"/>
        <v/>
      </c>
      <c r="C205" t="str">
        <f t="shared" si="436"/>
        <v/>
      </c>
      <c r="D205" t="str">
        <f t="shared" si="437"/>
        <v/>
      </c>
      <c r="E205" t="str">
        <f t="shared" si="438"/>
        <v/>
      </c>
      <c r="F205" t="str">
        <f t="shared" si="439"/>
        <v/>
      </c>
      <c r="G205" t="str">
        <f t="shared" si="440"/>
        <v/>
      </c>
      <c r="H205" t="str">
        <f t="shared" si="441"/>
        <v/>
      </c>
      <c r="I205" t="str">
        <f t="shared" si="442"/>
        <v/>
      </c>
      <c r="J205" t="str">
        <f t="shared" si="443"/>
        <v/>
      </c>
      <c r="K205" t="str">
        <f t="shared" si="444"/>
        <v/>
      </c>
      <c r="L205" t="str">
        <f t="shared" si="445"/>
        <v/>
      </c>
      <c r="M205" t="str">
        <f t="shared" si="446"/>
        <v/>
      </c>
      <c r="N205" t="str">
        <f t="shared" si="447"/>
        <v/>
      </c>
      <c r="O205" t="str">
        <f t="shared" si="448"/>
        <v/>
      </c>
      <c r="P205" t="str">
        <f t="shared" si="449"/>
        <v/>
      </c>
      <c r="Q205" t="str">
        <f t="shared" si="450"/>
        <v/>
      </c>
      <c r="R205" t="str">
        <f t="shared" si="451"/>
        <v/>
      </c>
      <c r="S205" t="str">
        <f t="shared" si="452"/>
        <v/>
      </c>
      <c r="T205" t="str">
        <f t="shared" si="453"/>
        <v/>
      </c>
      <c r="U205" t="str">
        <f t="shared" si="454"/>
        <v/>
      </c>
      <c r="V205" t="str">
        <f t="shared" si="455"/>
        <v/>
      </c>
      <c r="W205" t="str">
        <f t="shared" si="456"/>
        <v/>
      </c>
      <c r="X205" t="str">
        <f t="shared" si="457"/>
        <v/>
      </c>
      <c r="Y205" t="str">
        <f t="shared" si="458"/>
        <v/>
      </c>
      <c r="Z205" t="str">
        <f t="shared" si="459"/>
        <v/>
      </c>
      <c r="AA205" t="str">
        <f t="shared" si="460"/>
        <v/>
      </c>
      <c r="AB205" t="str">
        <f t="shared" si="461"/>
        <v/>
      </c>
      <c r="AC205" t="str">
        <f t="shared" si="462"/>
        <v/>
      </c>
      <c r="AD205" t="str">
        <f t="shared" si="463"/>
        <v/>
      </c>
      <c r="AE205" t="str">
        <f t="shared" si="464"/>
        <v/>
      </c>
      <c r="AF205" t="str">
        <f t="shared" si="465"/>
        <v/>
      </c>
      <c r="AG205" t="str">
        <f t="shared" si="466"/>
        <v/>
      </c>
      <c r="AH205" t="str">
        <f t="shared" si="467"/>
        <v/>
      </c>
      <c r="AI205" t="str">
        <f t="shared" si="468"/>
        <v/>
      </c>
      <c r="AJ205" t="str">
        <f t="shared" si="469"/>
        <v/>
      </c>
      <c r="AK205" t="str">
        <f t="shared" si="470"/>
        <v/>
      </c>
      <c r="AL205" t="str">
        <f t="shared" si="471"/>
        <v/>
      </c>
      <c r="AM205" t="str">
        <f t="shared" si="472"/>
        <v/>
      </c>
      <c r="AN205" t="str">
        <f t="shared" si="473"/>
        <v/>
      </c>
      <c r="AO205" t="str">
        <f t="shared" si="474"/>
        <v/>
      </c>
      <c r="AP205" t="str">
        <f t="shared" si="475"/>
        <v/>
      </c>
      <c r="AQ205" t="str">
        <f t="shared" si="476"/>
        <v/>
      </c>
      <c r="AR205" t="str">
        <f t="shared" si="477"/>
        <v/>
      </c>
      <c r="AS205" t="str">
        <f t="shared" si="478"/>
        <v/>
      </c>
      <c r="AT205" t="str">
        <f t="shared" si="479"/>
        <v/>
      </c>
      <c r="AU205" t="str">
        <f t="shared" si="480"/>
        <v/>
      </c>
      <c r="AV205" t="str">
        <f t="shared" si="481"/>
        <v/>
      </c>
      <c r="AW205" t="str">
        <f t="shared" si="482"/>
        <v/>
      </c>
      <c r="AX205" t="str">
        <f t="shared" si="483"/>
        <v/>
      </c>
      <c r="AY205" t="str">
        <f t="shared" si="484"/>
        <v/>
      </c>
      <c r="AZ205" t="str">
        <f t="shared" si="485"/>
        <v/>
      </c>
      <c r="BA205" t="str">
        <f t="shared" si="486"/>
        <v/>
      </c>
      <c r="BB205" t="str">
        <f t="shared" si="487"/>
        <v/>
      </c>
      <c r="BC205" t="str">
        <f t="shared" si="488"/>
        <v/>
      </c>
      <c r="BD205" t="str">
        <f t="shared" si="489"/>
        <v/>
      </c>
      <c r="BE205" t="str">
        <f t="shared" si="490"/>
        <v/>
      </c>
      <c r="BF205" t="str">
        <f t="shared" si="491"/>
        <v/>
      </c>
      <c r="BG205" t="str">
        <f t="shared" si="492"/>
        <v/>
      </c>
      <c r="BH205" t="str">
        <f t="shared" si="493"/>
        <v/>
      </c>
      <c r="BI205" t="str">
        <f t="shared" si="494"/>
        <v/>
      </c>
      <c r="BJ205" t="str">
        <f t="shared" si="495"/>
        <v/>
      </c>
      <c r="BK205" t="str">
        <f t="shared" si="496"/>
        <v/>
      </c>
      <c r="BL205" t="str">
        <f t="shared" si="497"/>
        <v/>
      </c>
      <c r="BM205" t="str">
        <f t="shared" si="498"/>
        <v/>
      </c>
      <c r="BN205" t="str">
        <f t="shared" si="499"/>
        <v/>
      </c>
      <c r="BO205" t="str">
        <f t="shared" si="500"/>
        <v/>
      </c>
      <c r="BP205" t="str">
        <f t="shared" si="501"/>
        <v/>
      </c>
      <c r="BQ205" t="str">
        <f t="shared" si="502"/>
        <v/>
      </c>
      <c r="BR205" t="str">
        <f t="shared" si="503"/>
        <v/>
      </c>
      <c r="BS205" t="str">
        <f t="shared" si="504"/>
        <v/>
      </c>
      <c r="BT205" t="str">
        <f t="shared" si="505"/>
        <v/>
      </c>
      <c r="BU205" t="str">
        <f t="shared" si="506"/>
        <v/>
      </c>
      <c r="BV205" t="str">
        <f t="shared" si="507"/>
        <v/>
      </c>
      <c r="BW205" t="str">
        <f t="shared" si="508"/>
        <v/>
      </c>
      <c r="BX205" t="str">
        <f t="shared" si="509"/>
        <v/>
      </c>
      <c r="BY205" t="str">
        <f t="shared" si="510"/>
        <v/>
      </c>
      <c r="BZ205" t="str">
        <f t="shared" si="511"/>
        <v/>
      </c>
      <c r="CA205" t="str">
        <f t="shared" si="512"/>
        <v/>
      </c>
      <c r="CB205" t="str">
        <f t="shared" si="513"/>
        <v/>
      </c>
      <c r="CC205" t="str">
        <f t="shared" si="514"/>
        <v/>
      </c>
      <c r="CD205" t="str">
        <f t="shared" si="515"/>
        <v/>
      </c>
      <c r="CE205" t="str">
        <f t="shared" si="516"/>
        <v/>
      </c>
      <c r="CF205" t="str">
        <f t="shared" si="517"/>
        <v/>
      </c>
      <c r="CG205" t="str">
        <f t="shared" si="518"/>
        <v/>
      </c>
      <c r="CH205" t="str">
        <f t="shared" si="519"/>
        <v/>
      </c>
      <c r="CI205" t="str">
        <f t="shared" si="520"/>
        <v/>
      </c>
      <c r="CJ205" t="str">
        <f t="shared" si="521"/>
        <v/>
      </c>
      <c r="CK205" t="str">
        <f t="shared" si="522"/>
        <v/>
      </c>
      <c r="CL205" t="str">
        <f t="shared" si="523"/>
        <v/>
      </c>
      <c r="CM205" t="str">
        <f t="shared" si="524"/>
        <v/>
      </c>
      <c r="CN205" t="str">
        <f t="shared" si="525"/>
        <v/>
      </c>
      <c r="CO205" t="str">
        <f t="shared" si="526"/>
        <v/>
      </c>
      <c r="CP205" t="str">
        <f t="shared" si="527"/>
        <v/>
      </c>
      <c r="CQ205" t="str">
        <f t="shared" si="528"/>
        <v/>
      </c>
      <c r="CR205" t="str">
        <f t="shared" si="529"/>
        <v/>
      </c>
      <c r="CS205" t="str">
        <f t="shared" si="530"/>
        <v/>
      </c>
      <c r="CT205" t="str">
        <f t="shared" si="531"/>
        <v/>
      </c>
      <c r="CU205" t="str">
        <f t="shared" si="532"/>
        <v/>
      </c>
      <c r="CV205" t="str">
        <f t="shared" si="533"/>
        <v/>
      </c>
      <c r="CW205" t="str">
        <f t="shared" si="534"/>
        <v/>
      </c>
      <c r="CX205" t="str">
        <f t="shared" si="535"/>
        <v/>
      </c>
      <c r="CY205" t="str">
        <f t="shared" si="536"/>
        <v/>
      </c>
      <c r="CZ205" t="str">
        <f t="shared" si="537"/>
        <v/>
      </c>
      <c r="DA205" t="str">
        <f t="shared" si="538"/>
        <v/>
      </c>
      <c r="DB205" t="str">
        <f t="shared" si="539"/>
        <v/>
      </c>
      <c r="DC205" t="str">
        <f t="shared" si="540"/>
        <v/>
      </c>
      <c r="DD205" t="str">
        <f t="shared" si="541"/>
        <v/>
      </c>
      <c r="DE205" t="str">
        <f t="shared" si="542"/>
        <v/>
      </c>
      <c r="DF205" t="b">
        <f t="shared" si="543"/>
        <v>1</v>
      </c>
      <c r="DG205" t="b">
        <f t="shared" si="544"/>
        <v>0</v>
      </c>
      <c r="DH205" t="b">
        <f t="shared" si="545"/>
        <v>0</v>
      </c>
      <c r="DI205">
        <f t="shared" si="546"/>
        <v>1</v>
      </c>
      <c r="DJ205" t="str">
        <f t="shared" si="547"/>
        <v/>
      </c>
      <c r="DK205" t="str">
        <f t="shared" si="548"/>
        <v/>
      </c>
      <c r="DL205" t="str">
        <f t="shared" si="549"/>
        <v/>
      </c>
      <c r="DM205" t="str">
        <f t="shared" si="550"/>
        <v/>
      </c>
      <c r="DN205" t="str">
        <f t="shared" si="551"/>
        <v/>
      </c>
      <c r="DO205" t="str">
        <f t="shared" si="552"/>
        <v/>
      </c>
      <c r="DP205" t="str">
        <f t="shared" si="553"/>
        <v/>
      </c>
      <c r="DQ205" t="str">
        <f t="shared" si="554"/>
        <v/>
      </c>
      <c r="DR205" t="str">
        <f t="shared" si="555"/>
        <v/>
      </c>
      <c r="DS205" t="str">
        <f t="shared" si="556"/>
        <v/>
      </c>
      <c r="DT205" t="str">
        <f t="shared" si="557"/>
        <v/>
      </c>
      <c r="DU205" t="str">
        <f t="shared" si="558"/>
        <v/>
      </c>
      <c r="DV205" t="str">
        <f t="shared" si="559"/>
        <v/>
      </c>
      <c r="DW205" t="str">
        <f t="shared" si="560"/>
        <v/>
      </c>
      <c r="DX205" t="str">
        <f t="shared" si="561"/>
        <v/>
      </c>
      <c r="DY205" t="str">
        <f t="shared" si="562"/>
        <v/>
      </c>
      <c r="EA205" t="str">
        <f t="shared" si="563"/>
        <v/>
      </c>
      <c r="EB205" t="str">
        <f t="shared" si="564"/>
        <v/>
      </c>
      <c r="EC205" t="str">
        <f t="shared" si="565"/>
        <v/>
      </c>
      <c r="ED205" t="str">
        <f t="shared" si="566"/>
        <v/>
      </c>
      <c r="EE205" t="str">
        <f t="shared" si="567"/>
        <v/>
      </c>
      <c r="EF205" t="str">
        <f t="shared" si="568"/>
        <v/>
      </c>
      <c r="EG205" t="str">
        <f t="shared" si="569"/>
        <v/>
      </c>
      <c r="EH205" t="str">
        <f t="shared" si="570"/>
        <v/>
      </c>
      <c r="EI205" t="str">
        <f t="shared" si="571"/>
        <v/>
      </c>
      <c r="EJ205" t="str">
        <f t="shared" si="572"/>
        <v/>
      </c>
      <c r="EK205" t="str">
        <f t="shared" si="573"/>
        <v/>
      </c>
      <c r="EL205" t="str">
        <f t="shared" si="574"/>
        <v/>
      </c>
      <c r="EM205" t="str">
        <f t="shared" si="575"/>
        <v/>
      </c>
      <c r="EN205" t="str">
        <f t="shared" si="576"/>
        <v/>
      </c>
      <c r="EO205" t="str">
        <f t="shared" si="577"/>
        <v/>
      </c>
      <c r="EP205" t="str">
        <f t="shared" si="578"/>
        <v/>
      </c>
      <c r="ER205" t="str">
        <f t="shared" si="579"/>
        <v>25A-001.07.17.02.01.A.01Spuien 81-100% functieverlies</v>
      </c>
      <c r="ES205" t="s">
        <v>10776</v>
      </c>
      <c r="ET205" t="b">
        <v>1</v>
      </c>
      <c r="EU205" t="s">
        <v>88</v>
      </c>
      <c r="EV205" t="b">
        <v>0</v>
      </c>
      <c r="EW205" t="b">
        <v>1</v>
      </c>
      <c r="EX205">
        <v>1</v>
      </c>
      <c r="EZ205">
        <v>0</v>
      </c>
      <c r="FA205">
        <v>0</v>
      </c>
      <c r="FC205">
        <v>0</v>
      </c>
      <c r="FD205">
        <v>0</v>
      </c>
      <c r="FF205">
        <v>0</v>
      </c>
      <c r="FG205">
        <v>0</v>
      </c>
      <c r="FI205">
        <v>0</v>
      </c>
      <c r="FJ205">
        <v>0</v>
      </c>
      <c r="FL205">
        <v>249.4999</v>
      </c>
      <c r="FM205">
        <v>249.4999</v>
      </c>
      <c r="FO205" t="s">
        <v>88</v>
      </c>
    </row>
    <row r="206" spans="1:171" x14ac:dyDescent="0.25">
      <c r="A206" t="s">
        <v>7035</v>
      </c>
      <c r="B206" t="str">
        <f t="shared" si="435"/>
        <v/>
      </c>
      <c r="C206" t="str">
        <f t="shared" si="436"/>
        <v/>
      </c>
      <c r="D206" t="str">
        <f t="shared" si="437"/>
        <v/>
      </c>
      <c r="E206" t="str">
        <f t="shared" si="438"/>
        <v/>
      </c>
      <c r="F206" t="str">
        <f t="shared" si="439"/>
        <v/>
      </c>
      <c r="G206" t="str">
        <f t="shared" si="440"/>
        <v/>
      </c>
      <c r="H206" t="str">
        <f t="shared" si="441"/>
        <v/>
      </c>
      <c r="I206" t="str">
        <f t="shared" si="442"/>
        <v/>
      </c>
      <c r="J206" t="str">
        <f t="shared" si="443"/>
        <v/>
      </c>
      <c r="K206" t="str">
        <f t="shared" si="444"/>
        <v/>
      </c>
      <c r="L206" t="str">
        <f t="shared" si="445"/>
        <v/>
      </c>
      <c r="M206" t="str">
        <f t="shared" si="446"/>
        <v/>
      </c>
      <c r="N206" t="str">
        <f t="shared" si="447"/>
        <v/>
      </c>
      <c r="O206" t="str">
        <f t="shared" si="448"/>
        <v/>
      </c>
      <c r="P206" t="str">
        <f t="shared" si="449"/>
        <v/>
      </c>
      <c r="Q206" t="str">
        <f t="shared" si="450"/>
        <v/>
      </c>
      <c r="R206" t="str">
        <f t="shared" si="451"/>
        <v/>
      </c>
      <c r="S206" t="str">
        <f t="shared" si="452"/>
        <v/>
      </c>
      <c r="T206" t="str">
        <f t="shared" si="453"/>
        <v/>
      </c>
      <c r="U206" t="str">
        <f t="shared" si="454"/>
        <v/>
      </c>
      <c r="V206" t="b">
        <f t="shared" si="455"/>
        <v>1</v>
      </c>
      <c r="W206" t="b">
        <f t="shared" si="456"/>
        <v>1</v>
      </c>
      <c r="X206" t="b">
        <f t="shared" si="457"/>
        <v>1</v>
      </c>
      <c r="Y206">
        <f t="shared" si="458"/>
        <v>1</v>
      </c>
      <c r="Z206" t="str">
        <f t="shared" si="459"/>
        <v/>
      </c>
      <c r="AA206" t="str">
        <f t="shared" si="460"/>
        <v/>
      </c>
      <c r="AB206" t="str">
        <f t="shared" si="461"/>
        <v/>
      </c>
      <c r="AC206" t="str">
        <f t="shared" si="462"/>
        <v/>
      </c>
      <c r="AD206" t="str">
        <f t="shared" si="463"/>
        <v/>
      </c>
      <c r="AE206" t="str">
        <f t="shared" si="464"/>
        <v/>
      </c>
      <c r="AF206" t="str">
        <f t="shared" si="465"/>
        <v/>
      </c>
      <c r="AG206" t="str">
        <f t="shared" si="466"/>
        <v/>
      </c>
      <c r="AH206" t="str">
        <f t="shared" si="467"/>
        <v/>
      </c>
      <c r="AI206" t="str">
        <f t="shared" si="468"/>
        <v/>
      </c>
      <c r="AJ206" t="str">
        <f t="shared" si="469"/>
        <v/>
      </c>
      <c r="AK206" t="str">
        <f t="shared" si="470"/>
        <v/>
      </c>
      <c r="AL206" t="str">
        <f t="shared" si="471"/>
        <v/>
      </c>
      <c r="AM206" t="str">
        <f t="shared" si="472"/>
        <v/>
      </c>
      <c r="AN206" t="str">
        <f t="shared" si="473"/>
        <v/>
      </c>
      <c r="AO206" t="str">
        <f t="shared" si="474"/>
        <v/>
      </c>
      <c r="AP206" t="str">
        <f t="shared" si="475"/>
        <v/>
      </c>
      <c r="AQ206" t="str">
        <f t="shared" si="476"/>
        <v/>
      </c>
      <c r="AR206" t="str">
        <f t="shared" si="477"/>
        <v/>
      </c>
      <c r="AS206" t="str">
        <f t="shared" si="478"/>
        <v/>
      </c>
      <c r="AT206" t="str">
        <f t="shared" si="479"/>
        <v/>
      </c>
      <c r="AU206" t="str">
        <f t="shared" si="480"/>
        <v/>
      </c>
      <c r="AV206" t="str">
        <f t="shared" si="481"/>
        <v/>
      </c>
      <c r="AW206" t="str">
        <f t="shared" si="482"/>
        <v/>
      </c>
      <c r="AX206" t="str">
        <f t="shared" si="483"/>
        <v/>
      </c>
      <c r="AY206" t="str">
        <f t="shared" si="484"/>
        <v/>
      </c>
      <c r="AZ206" t="str">
        <f t="shared" si="485"/>
        <v/>
      </c>
      <c r="BA206" t="str">
        <f t="shared" si="486"/>
        <v/>
      </c>
      <c r="BB206" t="str">
        <f t="shared" si="487"/>
        <v/>
      </c>
      <c r="BC206" t="str">
        <f t="shared" si="488"/>
        <v/>
      </c>
      <c r="BD206" t="str">
        <f t="shared" si="489"/>
        <v/>
      </c>
      <c r="BE206" t="str">
        <f t="shared" si="490"/>
        <v/>
      </c>
      <c r="BF206" t="str">
        <f t="shared" si="491"/>
        <v/>
      </c>
      <c r="BG206" t="str">
        <f t="shared" si="492"/>
        <v/>
      </c>
      <c r="BH206" t="str">
        <f t="shared" si="493"/>
        <v/>
      </c>
      <c r="BI206" t="str">
        <f t="shared" si="494"/>
        <v/>
      </c>
      <c r="BJ206" t="str">
        <f t="shared" si="495"/>
        <v/>
      </c>
      <c r="BK206" t="str">
        <f t="shared" si="496"/>
        <v/>
      </c>
      <c r="BL206" t="str">
        <f t="shared" si="497"/>
        <v/>
      </c>
      <c r="BM206" t="str">
        <f t="shared" si="498"/>
        <v/>
      </c>
      <c r="BN206" t="str">
        <f t="shared" si="499"/>
        <v/>
      </c>
      <c r="BO206" t="str">
        <f t="shared" si="500"/>
        <v/>
      </c>
      <c r="BP206" t="str">
        <f t="shared" si="501"/>
        <v/>
      </c>
      <c r="BQ206" t="str">
        <f t="shared" si="502"/>
        <v/>
      </c>
      <c r="BR206" t="str">
        <f t="shared" si="503"/>
        <v/>
      </c>
      <c r="BS206" t="str">
        <f t="shared" si="504"/>
        <v/>
      </c>
      <c r="BT206" t="str">
        <f t="shared" si="505"/>
        <v/>
      </c>
      <c r="BU206" t="str">
        <f t="shared" si="506"/>
        <v/>
      </c>
      <c r="BV206" t="str">
        <f t="shared" si="507"/>
        <v/>
      </c>
      <c r="BW206" t="str">
        <f t="shared" si="508"/>
        <v/>
      </c>
      <c r="BX206" t="str">
        <f t="shared" si="509"/>
        <v/>
      </c>
      <c r="BY206" t="str">
        <f t="shared" si="510"/>
        <v/>
      </c>
      <c r="BZ206" t="str">
        <f t="shared" si="511"/>
        <v/>
      </c>
      <c r="CA206" t="str">
        <f t="shared" si="512"/>
        <v/>
      </c>
      <c r="CB206" t="str">
        <f t="shared" si="513"/>
        <v/>
      </c>
      <c r="CC206" t="str">
        <f t="shared" si="514"/>
        <v/>
      </c>
      <c r="CD206" t="str">
        <f t="shared" si="515"/>
        <v/>
      </c>
      <c r="CE206" t="str">
        <f t="shared" si="516"/>
        <v/>
      </c>
      <c r="CF206" t="str">
        <f t="shared" si="517"/>
        <v/>
      </c>
      <c r="CG206" t="str">
        <f t="shared" si="518"/>
        <v/>
      </c>
      <c r="CH206" t="str">
        <f t="shared" si="519"/>
        <v/>
      </c>
      <c r="CI206" t="str">
        <f t="shared" si="520"/>
        <v/>
      </c>
      <c r="CJ206" t="str">
        <f t="shared" si="521"/>
        <v/>
      </c>
      <c r="CK206" t="str">
        <f t="shared" si="522"/>
        <v/>
      </c>
      <c r="CL206" t="str">
        <f t="shared" si="523"/>
        <v/>
      </c>
      <c r="CM206" t="str">
        <f t="shared" si="524"/>
        <v/>
      </c>
      <c r="CN206" t="str">
        <f t="shared" si="525"/>
        <v/>
      </c>
      <c r="CO206" t="str">
        <f t="shared" si="526"/>
        <v/>
      </c>
      <c r="CP206" t="str">
        <f t="shared" si="527"/>
        <v/>
      </c>
      <c r="CQ206" t="str">
        <f t="shared" si="528"/>
        <v/>
      </c>
      <c r="CR206" t="str">
        <f t="shared" si="529"/>
        <v/>
      </c>
      <c r="CS206" t="str">
        <f t="shared" si="530"/>
        <v/>
      </c>
      <c r="CT206" t="str">
        <f t="shared" si="531"/>
        <v/>
      </c>
      <c r="CU206" t="str">
        <f t="shared" si="532"/>
        <v/>
      </c>
      <c r="CV206" t="str">
        <f t="shared" si="533"/>
        <v/>
      </c>
      <c r="CW206" t="str">
        <f t="shared" si="534"/>
        <v/>
      </c>
      <c r="CX206" t="str">
        <f t="shared" si="535"/>
        <v/>
      </c>
      <c r="CY206" t="str">
        <f t="shared" si="536"/>
        <v/>
      </c>
      <c r="CZ206" t="str">
        <f t="shared" si="537"/>
        <v/>
      </c>
      <c r="DA206" t="str">
        <f t="shared" si="538"/>
        <v/>
      </c>
      <c r="DB206" t="str">
        <f t="shared" si="539"/>
        <v/>
      </c>
      <c r="DC206" t="str">
        <f t="shared" si="540"/>
        <v/>
      </c>
      <c r="DD206" t="str">
        <f t="shared" si="541"/>
        <v/>
      </c>
      <c r="DE206" t="str">
        <f t="shared" si="542"/>
        <v/>
      </c>
      <c r="DF206" t="str">
        <f t="shared" si="543"/>
        <v/>
      </c>
      <c r="DG206" t="str">
        <f t="shared" si="544"/>
        <v/>
      </c>
      <c r="DH206" t="str">
        <f t="shared" si="545"/>
        <v/>
      </c>
      <c r="DI206" t="str">
        <f t="shared" si="546"/>
        <v/>
      </c>
      <c r="DJ206" t="str">
        <f t="shared" si="547"/>
        <v/>
      </c>
      <c r="DK206" t="str">
        <f t="shared" si="548"/>
        <v/>
      </c>
      <c r="DL206" t="str">
        <f t="shared" si="549"/>
        <v/>
      </c>
      <c r="DM206" t="str">
        <f t="shared" si="550"/>
        <v/>
      </c>
      <c r="DN206" t="str">
        <f t="shared" si="551"/>
        <v/>
      </c>
      <c r="DO206" t="str">
        <f t="shared" si="552"/>
        <v/>
      </c>
      <c r="DP206" t="str">
        <f t="shared" si="553"/>
        <v/>
      </c>
      <c r="DQ206" t="str">
        <f t="shared" si="554"/>
        <v/>
      </c>
      <c r="DR206" t="str">
        <f t="shared" si="555"/>
        <v/>
      </c>
      <c r="DS206" t="str">
        <f t="shared" si="556"/>
        <v/>
      </c>
      <c r="DT206" t="str">
        <f t="shared" si="557"/>
        <v/>
      </c>
      <c r="DU206" t="str">
        <f t="shared" si="558"/>
        <v/>
      </c>
      <c r="DV206" t="str">
        <f t="shared" si="559"/>
        <v/>
      </c>
      <c r="DW206" t="str">
        <f t="shared" si="560"/>
        <v/>
      </c>
      <c r="DX206" t="str">
        <f t="shared" si="561"/>
        <v/>
      </c>
      <c r="DY206" t="str">
        <f t="shared" si="562"/>
        <v/>
      </c>
      <c r="EA206" t="str">
        <f t="shared" si="563"/>
        <v/>
      </c>
      <c r="EB206" t="str">
        <f t="shared" si="564"/>
        <v/>
      </c>
      <c r="EC206" t="str">
        <f t="shared" si="565"/>
        <v/>
      </c>
      <c r="ED206" t="str">
        <f t="shared" si="566"/>
        <v/>
      </c>
      <c r="EE206" t="str">
        <f t="shared" si="567"/>
        <v/>
      </c>
      <c r="EF206" t="str">
        <f t="shared" si="568"/>
        <v/>
      </c>
      <c r="EG206" t="str">
        <f t="shared" si="569"/>
        <v/>
      </c>
      <c r="EH206" t="str">
        <f t="shared" si="570"/>
        <v/>
      </c>
      <c r="EI206" t="str">
        <f t="shared" si="571"/>
        <v/>
      </c>
      <c r="EJ206" t="str">
        <f t="shared" si="572"/>
        <v/>
      </c>
      <c r="EK206" t="str">
        <f t="shared" si="573"/>
        <v/>
      </c>
      <c r="EL206" t="str">
        <f t="shared" si="574"/>
        <v/>
      </c>
      <c r="EM206" t="str">
        <f t="shared" si="575"/>
        <v/>
      </c>
      <c r="EN206" t="str">
        <f t="shared" si="576"/>
        <v/>
      </c>
      <c r="EO206" t="str">
        <f t="shared" si="577"/>
        <v/>
      </c>
      <c r="EP206" t="str">
        <f t="shared" si="578"/>
        <v/>
      </c>
      <c r="ER206" t="str">
        <f t="shared" si="579"/>
        <v>25A-001.07.17.04.01.A.01Keren 81-100% functieverlies</v>
      </c>
      <c r="ES206" t="s">
        <v>10779</v>
      </c>
      <c r="ET206" t="b">
        <v>1</v>
      </c>
      <c r="EU206" t="s">
        <v>85</v>
      </c>
      <c r="EV206" t="b">
        <v>0</v>
      </c>
      <c r="EW206" t="b">
        <v>0</v>
      </c>
      <c r="EX206">
        <v>0.01</v>
      </c>
      <c r="EZ206">
        <v>0</v>
      </c>
      <c r="FA206">
        <v>0</v>
      </c>
      <c r="FC206">
        <v>98.983000000000004</v>
      </c>
      <c r="FD206">
        <v>1</v>
      </c>
      <c r="FF206">
        <v>0</v>
      </c>
      <c r="FG206">
        <v>0</v>
      </c>
      <c r="FI206">
        <v>0</v>
      </c>
      <c r="FJ206">
        <v>4380</v>
      </c>
      <c r="FL206">
        <v>0.42320000000000002</v>
      </c>
      <c r="FM206">
        <v>8.6400000000000005E-2</v>
      </c>
      <c r="FO206" t="s">
        <v>8874</v>
      </c>
    </row>
    <row r="207" spans="1:171" x14ac:dyDescent="0.25">
      <c r="A207" t="s">
        <v>7042</v>
      </c>
      <c r="B207" t="str">
        <f t="shared" si="435"/>
        <v/>
      </c>
      <c r="C207" t="str">
        <f t="shared" si="436"/>
        <v/>
      </c>
      <c r="D207" t="str">
        <f t="shared" si="437"/>
        <v/>
      </c>
      <c r="E207" t="str">
        <f t="shared" si="438"/>
        <v/>
      </c>
      <c r="F207" t="str">
        <f t="shared" si="439"/>
        <v/>
      </c>
      <c r="G207" t="str">
        <f t="shared" si="440"/>
        <v/>
      </c>
      <c r="H207" t="str">
        <f t="shared" si="441"/>
        <v/>
      </c>
      <c r="I207" t="str">
        <f t="shared" si="442"/>
        <v/>
      </c>
      <c r="J207" t="str">
        <f t="shared" si="443"/>
        <v/>
      </c>
      <c r="K207" t="str">
        <f t="shared" si="444"/>
        <v/>
      </c>
      <c r="L207" t="str">
        <f t="shared" si="445"/>
        <v/>
      </c>
      <c r="M207" t="str">
        <f t="shared" si="446"/>
        <v/>
      </c>
      <c r="N207" t="str">
        <f t="shared" si="447"/>
        <v/>
      </c>
      <c r="O207" t="str">
        <f t="shared" si="448"/>
        <v/>
      </c>
      <c r="P207" t="str">
        <f t="shared" si="449"/>
        <v/>
      </c>
      <c r="Q207" t="str">
        <f t="shared" si="450"/>
        <v/>
      </c>
      <c r="R207" t="str">
        <f t="shared" si="451"/>
        <v/>
      </c>
      <c r="S207" t="str">
        <f t="shared" si="452"/>
        <v/>
      </c>
      <c r="T207" t="str">
        <f t="shared" si="453"/>
        <v/>
      </c>
      <c r="U207" t="str">
        <f t="shared" si="454"/>
        <v/>
      </c>
      <c r="V207" t="b">
        <f t="shared" si="455"/>
        <v>1</v>
      </c>
      <c r="W207" t="b">
        <f t="shared" si="456"/>
        <v>0</v>
      </c>
      <c r="X207" t="b">
        <f t="shared" si="457"/>
        <v>1</v>
      </c>
      <c r="Y207">
        <f t="shared" si="458"/>
        <v>1</v>
      </c>
      <c r="Z207" t="str">
        <f t="shared" si="459"/>
        <v/>
      </c>
      <c r="AA207" t="str">
        <f t="shared" si="460"/>
        <v/>
      </c>
      <c r="AB207" t="str">
        <f t="shared" si="461"/>
        <v/>
      </c>
      <c r="AC207" t="str">
        <f t="shared" si="462"/>
        <v/>
      </c>
      <c r="AD207" t="str">
        <f t="shared" si="463"/>
        <v/>
      </c>
      <c r="AE207" t="str">
        <f t="shared" si="464"/>
        <v/>
      </c>
      <c r="AF207" t="str">
        <f t="shared" si="465"/>
        <v/>
      </c>
      <c r="AG207" t="str">
        <f t="shared" si="466"/>
        <v/>
      </c>
      <c r="AH207" t="str">
        <f t="shared" si="467"/>
        <v/>
      </c>
      <c r="AI207" t="str">
        <f t="shared" si="468"/>
        <v/>
      </c>
      <c r="AJ207" t="str">
        <f t="shared" si="469"/>
        <v/>
      </c>
      <c r="AK207" t="str">
        <f t="shared" si="470"/>
        <v/>
      </c>
      <c r="AL207" t="str">
        <f t="shared" si="471"/>
        <v/>
      </c>
      <c r="AM207" t="str">
        <f t="shared" si="472"/>
        <v/>
      </c>
      <c r="AN207" t="str">
        <f t="shared" si="473"/>
        <v/>
      </c>
      <c r="AO207" t="str">
        <f t="shared" si="474"/>
        <v/>
      </c>
      <c r="AP207" t="str">
        <f t="shared" si="475"/>
        <v/>
      </c>
      <c r="AQ207" t="str">
        <f t="shared" si="476"/>
        <v/>
      </c>
      <c r="AR207" t="str">
        <f t="shared" si="477"/>
        <v/>
      </c>
      <c r="AS207" t="str">
        <f t="shared" si="478"/>
        <v/>
      </c>
      <c r="AT207" t="str">
        <f t="shared" si="479"/>
        <v/>
      </c>
      <c r="AU207" t="str">
        <f t="shared" si="480"/>
        <v/>
      </c>
      <c r="AV207" t="str">
        <f t="shared" si="481"/>
        <v/>
      </c>
      <c r="AW207" t="str">
        <f t="shared" si="482"/>
        <v/>
      </c>
      <c r="AX207" t="str">
        <f t="shared" si="483"/>
        <v/>
      </c>
      <c r="AY207" t="str">
        <f t="shared" si="484"/>
        <v/>
      </c>
      <c r="AZ207" t="str">
        <f t="shared" si="485"/>
        <v/>
      </c>
      <c r="BA207" t="str">
        <f t="shared" si="486"/>
        <v/>
      </c>
      <c r="BB207" t="str">
        <f t="shared" si="487"/>
        <v/>
      </c>
      <c r="BC207" t="str">
        <f t="shared" si="488"/>
        <v/>
      </c>
      <c r="BD207" t="str">
        <f t="shared" si="489"/>
        <v/>
      </c>
      <c r="BE207" t="str">
        <f t="shared" si="490"/>
        <v/>
      </c>
      <c r="BF207" t="b">
        <f t="shared" si="491"/>
        <v>1</v>
      </c>
      <c r="BG207" t="b">
        <f t="shared" si="492"/>
        <v>0</v>
      </c>
      <c r="BH207" t="b">
        <f t="shared" si="493"/>
        <v>0</v>
      </c>
      <c r="BI207">
        <f t="shared" si="494"/>
        <v>0.01</v>
      </c>
      <c r="BJ207" t="str">
        <f t="shared" si="495"/>
        <v/>
      </c>
      <c r="BK207" t="str">
        <f t="shared" si="496"/>
        <v/>
      </c>
      <c r="BL207" t="str">
        <f t="shared" si="497"/>
        <v/>
      </c>
      <c r="BM207" t="str">
        <f t="shared" si="498"/>
        <v/>
      </c>
      <c r="BN207" t="str">
        <f t="shared" si="499"/>
        <v/>
      </c>
      <c r="BO207" t="str">
        <f t="shared" si="500"/>
        <v/>
      </c>
      <c r="BP207" t="str">
        <f t="shared" si="501"/>
        <v/>
      </c>
      <c r="BQ207" t="str">
        <f t="shared" si="502"/>
        <v/>
      </c>
      <c r="BR207" t="str">
        <f t="shared" si="503"/>
        <v/>
      </c>
      <c r="BS207" t="str">
        <f t="shared" si="504"/>
        <v/>
      </c>
      <c r="BT207" t="str">
        <f t="shared" si="505"/>
        <v/>
      </c>
      <c r="BU207" t="str">
        <f t="shared" si="506"/>
        <v/>
      </c>
      <c r="BV207" t="str">
        <f t="shared" si="507"/>
        <v/>
      </c>
      <c r="BW207" t="str">
        <f t="shared" si="508"/>
        <v/>
      </c>
      <c r="BX207" t="str">
        <f t="shared" si="509"/>
        <v/>
      </c>
      <c r="BY207" t="str">
        <f t="shared" si="510"/>
        <v/>
      </c>
      <c r="BZ207" t="str">
        <f t="shared" si="511"/>
        <v/>
      </c>
      <c r="CA207" t="str">
        <f t="shared" si="512"/>
        <v/>
      </c>
      <c r="CB207" t="str">
        <f t="shared" si="513"/>
        <v/>
      </c>
      <c r="CC207" t="str">
        <f t="shared" si="514"/>
        <v/>
      </c>
      <c r="CD207" t="str">
        <f t="shared" si="515"/>
        <v/>
      </c>
      <c r="CE207" t="str">
        <f t="shared" si="516"/>
        <v/>
      </c>
      <c r="CF207" t="str">
        <f t="shared" si="517"/>
        <v/>
      </c>
      <c r="CG207" t="str">
        <f t="shared" si="518"/>
        <v/>
      </c>
      <c r="CH207" t="str">
        <f t="shared" si="519"/>
        <v/>
      </c>
      <c r="CI207" t="str">
        <f t="shared" si="520"/>
        <v/>
      </c>
      <c r="CJ207" t="str">
        <f t="shared" si="521"/>
        <v/>
      </c>
      <c r="CK207" t="str">
        <f t="shared" si="522"/>
        <v/>
      </c>
      <c r="CL207" t="str">
        <f t="shared" si="523"/>
        <v/>
      </c>
      <c r="CM207" t="str">
        <f t="shared" si="524"/>
        <v/>
      </c>
      <c r="CN207" t="str">
        <f t="shared" si="525"/>
        <v/>
      </c>
      <c r="CO207" t="str">
        <f t="shared" si="526"/>
        <v/>
      </c>
      <c r="CP207" t="str">
        <f t="shared" si="527"/>
        <v/>
      </c>
      <c r="CQ207" t="str">
        <f t="shared" si="528"/>
        <v/>
      </c>
      <c r="CR207" t="str">
        <f t="shared" si="529"/>
        <v/>
      </c>
      <c r="CS207" t="str">
        <f t="shared" si="530"/>
        <v/>
      </c>
      <c r="CT207" t="str">
        <f t="shared" si="531"/>
        <v/>
      </c>
      <c r="CU207" t="str">
        <f t="shared" si="532"/>
        <v/>
      </c>
      <c r="CV207" t="str">
        <f t="shared" si="533"/>
        <v/>
      </c>
      <c r="CW207" t="str">
        <f t="shared" si="534"/>
        <v/>
      </c>
      <c r="CX207" t="str">
        <f t="shared" si="535"/>
        <v/>
      </c>
      <c r="CY207" t="str">
        <f t="shared" si="536"/>
        <v/>
      </c>
      <c r="CZ207" t="str">
        <f t="shared" si="537"/>
        <v/>
      </c>
      <c r="DA207" t="str">
        <f t="shared" si="538"/>
        <v/>
      </c>
      <c r="DB207" t="str">
        <f t="shared" si="539"/>
        <v/>
      </c>
      <c r="DC207" t="str">
        <f t="shared" si="540"/>
        <v/>
      </c>
      <c r="DD207" t="str">
        <f t="shared" si="541"/>
        <v/>
      </c>
      <c r="DE207" t="str">
        <f t="shared" si="542"/>
        <v/>
      </c>
      <c r="DF207" t="str">
        <f t="shared" si="543"/>
        <v/>
      </c>
      <c r="DG207" t="str">
        <f t="shared" si="544"/>
        <v/>
      </c>
      <c r="DH207" t="str">
        <f t="shared" si="545"/>
        <v/>
      </c>
      <c r="DI207" t="str">
        <f t="shared" si="546"/>
        <v/>
      </c>
      <c r="DJ207" t="str">
        <f t="shared" si="547"/>
        <v/>
      </c>
      <c r="DK207" t="str">
        <f t="shared" si="548"/>
        <v/>
      </c>
      <c r="DL207" t="str">
        <f t="shared" si="549"/>
        <v/>
      </c>
      <c r="DM207" t="str">
        <f t="shared" si="550"/>
        <v/>
      </c>
      <c r="DN207" t="b">
        <f t="shared" si="551"/>
        <v>1</v>
      </c>
      <c r="DO207" t="b">
        <f t="shared" si="552"/>
        <v>1</v>
      </c>
      <c r="DP207" t="b">
        <f t="shared" si="553"/>
        <v>1</v>
      </c>
      <c r="DQ207">
        <f t="shared" si="554"/>
        <v>2.5000000000000001E-5</v>
      </c>
      <c r="DR207" t="str">
        <f t="shared" si="555"/>
        <v/>
      </c>
      <c r="DS207" t="str">
        <f t="shared" si="556"/>
        <v/>
      </c>
      <c r="DT207" t="str">
        <f t="shared" si="557"/>
        <v/>
      </c>
      <c r="DU207" t="str">
        <f t="shared" si="558"/>
        <v/>
      </c>
      <c r="DV207" t="str">
        <f t="shared" si="559"/>
        <v/>
      </c>
      <c r="DW207" t="str">
        <f t="shared" si="560"/>
        <v/>
      </c>
      <c r="DX207" t="str">
        <f t="shared" si="561"/>
        <v/>
      </c>
      <c r="DY207" t="str">
        <f t="shared" si="562"/>
        <v/>
      </c>
      <c r="EA207" t="str">
        <f t="shared" si="563"/>
        <v/>
      </c>
      <c r="EB207" t="str">
        <f t="shared" si="564"/>
        <v/>
      </c>
      <c r="EC207" t="str">
        <f t="shared" si="565"/>
        <v/>
      </c>
      <c r="ED207" t="str">
        <f t="shared" si="566"/>
        <v/>
      </c>
      <c r="EE207" t="str">
        <f t="shared" si="567"/>
        <v/>
      </c>
      <c r="EF207" t="str">
        <f t="shared" si="568"/>
        <v/>
      </c>
      <c r="EG207" t="str">
        <f t="shared" si="569"/>
        <v/>
      </c>
      <c r="EH207" t="str">
        <f t="shared" si="570"/>
        <v/>
      </c>
      <c r="EI207" t="str">
        <f t="shared" si="571"/>
        <v/>
      </c>
      <c r="EJ207" t="str">
        <f t="shared" si="572"/>
        <v/>
      </c>
      <c r="EK207" t="str">
        <f t="shared" si="573"/>
        <v/>
      </c>
      <c r="EL207" t="str">
        <f t="shared" si="574"/>
        <v/>
      </c>
      <c r="EM207" t="str">
        <f t="shared" si="575"/>
        <v/>
      </c>
      <c r="EN207" t="str">
        <f t="shared" si="576"/>
        <v/>
      </c>
      <c r="EO207" t="str">
        <f t="shared" si="577"/>
        <v/>
      </c>
      <c r="EP207" t="str">
        <f t="shared" si="578"/>
        <v/>
      </c>
      <c r="ER207" t="str">
        <f t="shared" si="579"/>
        <v>25A-001.07.17.04.01.A.01Spuien 81-100% functieverlies</v>
      </c>
      <c r="ES207" t="s">
        <v>10779</v>
      </c>
      <c r="ET207" t="b">
        <v>1</v>
      </c>
      <c r="EU207" t="s">
        <v>88</v>
      </c>
      <c r="EV207" t="b">
        <v>0</v>
      </c>
      <c r="EW207" t="b">
        <v>1</v>
      </c>
      <c r="EX207">
        <v>1</v>
      </c>
      <c r="EZ207">
        <v>0</v>
      </c>
      <c r="FA207">
        <v>0</v>
      </c>
      <c r="FC207">
        <v>185</v>
      </c>
      <c r="FD207">
        <v>1</v>
      </c>
      <c r="FF207">
        <v>0</v>
      </c>
      <c r="FG207">
        <v>0</v>
      </c>
      <c r="FI207">
        <v>0</v>
      </c>
      <c r="FJ207">
        <v>168</v>
      </c>
      <c r="FL207">
        <v>0.99590000000000001</v>
      </c>
      <c r="FM207">
        <v>9.5100000000000004E-2</v>
      </c>
      <c r="FO207" t="s">
        <v>88</v>
      </c>
    </row>
    <row r="208" spans="1:171" x14ac:dyDescent="0.25">
      <c r="A208" t="s">
        <v>6973</v>
      </c>
      <c r="B208" t="str">
        <f t="shared" si="435"/>
        <v/>
      </c>
      <c r="C208" t="str">
        <f t="shared" si="436"/>
        <v/>
      </c>
      <c r="D208" t="str">
        <f t="shared" si="437"/>
        <v/>
      </c>
      <c r="E208" t="str">
        <f t="shared" si="438"/>
        <v/>
      </c>
      <c r="F208" t="str">
        <f t="shared" si="439"/>
        <v/>
      </c>
      <c r="G208" t="str">
        <f t="shared" si="440"/>
        <v/>
      </c>
      <c r="H208" t="str">
        <f t="shared" si="441"/>
        <v/>
      </c>
      <c r="I208" t="str">
        <f t="shared" si="442"/>
        <v/>
      </c>
      <c r="J208" t="str">
        <f t="shared" si="443"/>
        <v/>
      </c>
      <c r="K208" t="str">
        <f t="shared" si="444"/>
        <v/>
      </c>
      <c r="L208" t="str">
        <f t="shared" si="445"/>
        <v/>
      </c>
      <c r="M208" t="str">
        <f t="shared" si="446"/>
        <v/>
      </c>
      <c r="N208" t="str">
        <f t="shared" si="447"/>
        <v/>
      </c>
      <c r="O208" t="str">
        <f t="shared" si="448"/>
        <v/>
      </c>
      <c r="P208" t="str">
        <f t="shared" si="449"/>
        <v/>
      </c>
      <c r="Q208" t="str">
        <f t="shared" si="450"/>
        <v/>
      </c>
      <c r="R208" t="str">
        <f t="shared" si="451"/>
        <v/>
      </c>
      <c r="S208" t="str">
        <f t="shared" si="452"/>
        <v/>
      </c>
      <c r="T208" t="str">
        <f t="shared" si="453"/>
        <v/>
      </c>
      <c r="U208" t="str">
        <f t="shared" si="454"/>
        <v/>
      </c>
      <c r="V208" t="b">
        <f t="shared" si="455"/>
        <v>1</v>
      </c>
      <c r="W208" t="b">
        <f t="shared" si="456"/>
        <v>0</v>
      </c>
      <c r="X208" t="b">
        <f t="shared" si="457"/>
        <v>1</v>
      </c>
      <c r="Y208">
        <f t="shared" si="458"/>
        <v>1</v>
      </c>
      <c r="Z208" t="str">
        <f t="shared" si="459"/>
        <v/>
      </c>
      <c r="AA208" t="str">
        <f t="shared" si="460"/>
        <v/>
      </c>
      <c r="AB208" t="str">
        <f t="shared" si="461"/>
        <v/>
      </c>
      <c r="AC208" t="str">
        <f t="shared" si="462"/>
        <v/>
      </c>
      <c r="AD208" t="str">
        <f t="shared" si="463"/>
        <v/>
      </c>
      <c r="AE208" t="str">
        <f t="shared" si="464"/>
        <v/>
      </c>
      <c r="AF208" t="str">
        <f t="shared" si="465"/>
        <v/>
      </c>
      <c r="AG208" t="str">
        <f t="shared" si="466"/>
        <v/>
      </c>
      <c r="AH208" t="str">
        <f t="shared" si="467"/>
        <v/>
      </c>
      <c r="AI208" t="str">
        <f t="shared" si="468"/>
        <v/>
      </c>
      <c r="AJ208" t="str">
        <f t="shared" si="469"/>
        <v/>
      </c>
      <c r="AK208" t="str">
        <f t="shared" si="470"/>
        <v/>
      </c>
      <c r="AL208" t="str">
        <f t="shared" si="471"/>
        <v/>
      </c>
      <c r="AM208" t="str">
        <f t="shared" si="472"/>
        <v/>
      </c>
      <c r="AN208" t="str">
        <f t="shared" si="473"/>
        <v/>
      </c>
      <c r="AO208" t="str">
        <f t="shared" si="474"/>
        <v/>
      </c>
      <c r="AP208" t="str">
        <f t="shared" si="475"/>
        <v/>
      </c>
      <c r="AQ208" t="str">
        <f t="shared" si="476"/>
        <v/>
      </c>
      <c r="AR208" t="str">
        <f t="shared" si="477"/>
        <v/>
      </c>
      <c r="AS208" t="str">
        <f t="shared" si="478"/>
        <v/>
      </c>
      <c r="AT208" t="str">
        <f t="shared" si="479"/>
        <v/>
      </c>
      <c r="AU208" t="str">
        <f t="shared" si="480"/>
        <v/>
      </c>
      <c r="AV208" t="str">
        <f t="shared" si="481"/>
        <v/>
      </c>
      <c r="AW208" t="str">
        <f t="shared" si="482"/>
        <v/>
      </c>
      <c r="AX208" t="str">
        <f t="shared" si="483"/>
        <v/>
      </c>
      <c r="AY208" t="str">
        <f t="shared" si="484"/>
        <v/>
      </c>
      <c r="AZ208" t="str">
        <f t="shared" si="485"/>
        <v/>
      </c>
      <c r="BA208" t="str">
        <f t="shared" si="486"/>
        <v/>
      </c>
      <c r="BB208" t="str">
        <f t="shared" si="487"/>
        <v/>
      </c>
      <c r="BC208" t="str">
        <f t="shared" si="488"/>
        <v/>
      </c>
      <c r="BD208" t="str">
        <f t="shared" si="489"/>
        <v/>
      </c>
      <c r="BE208" t="str">
        <f t="shared" si="490"/>
        <v/>
      </c>
      <c r="BF208" t="b">
        <f t="shared" si="491"/>
        <v>1</v>
      </c>
      <c r="BG208" t="b">
        <f t="shared" si="492"/>
        <v>0</v>
      </c>
      <c r="BH208" t="b">
        <f t="shared" si="493"/>
        <v>0</v>
      </c>
      <c r="BI208">
        <f t="shared" si="494"/>
        <v>0.01</v>
      </c>
      <c r="BJ208" t="str">
        <f t="shared" si="495"/>
        <v/>
      </c>
      <c r="BK208" t="str">
        <f t="shared" si="496"/>
        <v/>
      </c>
      <c r="BL208" t="str">
        <f t="shared" si="497"/>
        <v/>
      </c>
      <c r="BM208" t="str">
        <f t="shared" si="498"/>
        <v/>
      </c>
      <c r="BN208" t="str">
        <f t="shared" si="499"/>
        <v/>
      </c>
      <c r="BO208" t="str">
        <f t="shared" si="500"/>
        <v/>
      </c>
      <c r="BP208" t="str">
        <f t="shared" si="501"/>
        <v/>
      </c>
      <c r="BQ208" t="str">
        <f t="shared" si="502"/>
        <v/>
      </c>
      <c r="BR208" t="str">
        <f t="shared" si="503"/>
        <v/>
      </c>
      <c r="BS208" t="str">
        <f t="shared" si="504"/>
        <v/>
      </c>
      <c r="BT208" t="str">
        <f t="shared" si="505"/>
        <v/>
      </c>
      <c r="BU208" t="str">
        <f t="shared" si="506"/>
        <v/>
      </c>
      <c r="BV208" t="str">
        <f t="shared" si="507"/>
        <v/>
      </c>
      <c r="BW208" t="str">
        <f t="shared" si="508"/>
        <v/>
      </c>
      <c r="BX208" t="str">
        <f t="shared" si="509"/>
        <v/>
      </c>
      <c r="BY208" t="str">
        <f t="shared" si="510"/>
        <v/>
      </c>
      <c r="BZ208" t="str">
        <f t="shared" si="511"/>
        <v/>
      </c>
      <c r="CA208" t="str">
        <f t="shared" si="512"/>
        <v/>
      </c>
      <c r="CB208" t="str">
        <f t="shared" si="513"/>
        <v/>
      </c>
      <c r="CC208" t="str">
        <f t="shared" si="514"/>
        <v/>
      </c>
      <c r="CD208" t="str">
        <f t="shared" si="515"/>
        <v/>
      </c>
      <c r="CE208" t="str">
        <f t="shared" si="516"/>
        <v/>
      </c>
      <c r="CF208" t="str">
        <f t="shared" si="517"/>
        <v/>
      </c>
      <c r="CG208" t="str">
        <f t="shared" si="518"/>
        <v/>
      </c>
      <c r="CH208" t="str">
        <f t="shared" si="519"/>
        <v/>
      </c>
      <c r="CI208" t="str">
        <f t="shared" si="520"/>
        <v/>
      </c>
      <c r="CJ208" t="str">
        <f t="shared" si="521"/>
        <v/>
      </c>
      <c r="CK208" t="str">
        <f t="shared" si="522"/>
        <v/>
      </c>
      <c r="CL208" t="str">
        <f t="shared" si="523"/>
        <v/>
      </c>
      <c r="CM208" t="str">
        <f t="shared" si="524"/>
        <v/>
      </c>
      <c r="CN208" t="str">
        <f t="shared" si="525"/>
        <v/>
      </c>
      <c r="CO208" t="str">
        <f t="shared" si="526"/>
        <v/>
      </c>
      <c r="CP208" t="str">
        <f t="shared" si="527"/>
        <v/>
      </c>
      <c r="CQ208" t="str">
        <f t="shared" si="528"/>
        <v/>
      </c>
      <c r="CR208" t="str">
        <f t="shared" si="529"/>
        <v/>
      </c>
      <c r="CS208" t="str">
        <f t="shared" si="530"/>
        <v/>
      </c>
      <c r="CT208" t="str">
        <f t="shared" si="531"/>
        <v/>
      </c>
      <c r="CU208" t="str">
        <f t="shared" si="532"/>
        <v/>
      </c>
      <c r="CV208" t="str">
        <f t="shared" si="533"/>
        <v/>
      </c>
      <c r="CW208" t="str">
        <f t="shared" si="534"/>
        <v/>
      </c>
      <c r="CX208" t="str">
        <f t="shared" si="535"/>
        <v/>
      </c>
      <c r="CY208" t="str">
        <f t="shared" si="536"/>
        <v/>
      </c>
      <c r="CZ208" t="str">
        <f t="shared" si="537"/>
        <v/>
      </c>
      <c r="DA208" t="str">
        <f t="shared" si="538"/>
        <v/>
      </c>
      <c r="DB208" t="str">
        <f t="shared" si="539"/>
        <v/>
      </c>
      <c r="DC208" t="str">
        <f t="shared" si="540"/>
        <v/>
      </c>
      <c r="DD208" t="str">
        <f t="shared" si="541"/>
        <v/>
      </c>
      <c r="DE208" t="str">
        <f t="shared" si="542"/>
        <v/>
      </c>
      <c r="DF208" t="str">
        <f t="shared" si="543"/>
        <v/>
      </c>
      <c r="DG208" t="str">
        <f t="shared" si="544"/>
        <v/>
      </c>
      <c r="DH208" t="str">
        <f t="shared" si="545"/>
        <v/>
      </c>
      <c r="DI208" t="str">
        <f t="shared" si="546"/>
        <v/>
      </c>
      <c r="DJ208" t="str">
        <f t="shared" si="547"/>
        <v/>
      </c>
      <c r="DK208" t="str">
        <f t="shared" si="548"/>
        <v/>
      </c>
      <c r="DL208" t="str">
        <f t="shared" si="549"/>
        <v/>
      </c>
      <c r="DM208" t="str">
        <f t="shared" si="550"/>
        <v/>
      </c>
      <c r="DN208" t="b">
        <f t="shared" si="551"/>
        <v>1</v>
      </c>
      <c r="DO208" t="b">
        <f t="shared" si="552"/>
        <v>1</v>
      </c>
      <c r="DP208" t="b">
        <f t="shared" si="553"/>
        <v>1</v>
      </c>
      <c r="DQ208">
        <f t="shared" si="554"/>
        <v>2.5000000000000001E-5</v>
      </c>
      <c r="DR208" t="str">
        <f t="shared" si="555"/>
        <v/>
      </c>
      <c r="DS208" t="str">
        <f t="shared" si="556"/>
        <v/>
      </c>
      <c r="DT208" t="str">
        <f t="shared" si="557"/>
        <v/>
      </c>
      <c r="DU208" t="str">
        <f t="shared" si="558"/>
        <v/>
      </c>
      <c r="DV208" t="str">
        <f t="shared" si="559"/>
        <v/>
      </c>
      <c r="DW208" t="str">
        <f t="shared" si="560"/>
        <v/>
      </c>
      <c r="DX208" t="str">
        <f t="shared" si="561"/>
        <v/>
      </c>
      <c r="DY208" t="str">
        <f t="shared" si="562"/>
        <v/>
      </c>
      <c r="EA208" t="str">
        <f t="shared" si="563"/>
        <v/>
      </c>
      <c r="EB208" t="str">
        <f t="shared" si="564"/>
        <v/>
      </c>
      <c r="EC208" t="str">
        <f t="shared" si="565"/>
        <v/>
      </c>
      <c r="ED208" t="str">
        <f t="shared" si="566"/>
        <v/>
      </c>
      <c r="EE208" t="str">
        <f t="shared" si="567"/>
        <v/>
      </c>
      <c r="EF208" t="str">
        <f t="shared" si="568"/>
        <v/>
      </c>
      <c r="EG208" t="str">
        <f t="shared" si="569"/>
        <v/>
      </c>
      <c r="EH208" t="str">
        <f t="shared" si="570"/>
        <v/>
      </c>
      <c r="EI208" t="str">
        <f t="shared" si="571"/>
        <v/>
      </c>
      <c r="EJ208" t="str">
        <f t="shared" si="572"/>
        <v/>
      </c>
      <c r="EK208" t="str">
        <f t="shared" si="573"/>
        <v/>
      </c>
      <c r="EL208" t="str">
        <f t="shared" si="574"/>
        <v/>
      </c>
      <c r="EM208" t="str">
        <f t="shared" si="575"/>
        <v/>
      </c>
      <c r="EN208" t="str">
        <f t="shared" si="576"/>
        <v/>
      </c>
      <c r="EO208" t="str">
        <f t="shared" si="577"/>
        <v/>
      </c>
      <c r="EP208" t="str">
        <f t="shared" si="578"/>
        <v/>
      </c>
      <c r="ER208" t="str">
        <f t="shared" si="579"/>
        <v>25A-001.07.17.06.01.A.01Spuien 0-20% functieverlies</v>
      </c>
      <c r="ES208" t="s">
        <v>10748</v>
      </c>
      <c r="ET208" t="b">
        <v>1</v>
      </c>
      <c r="EU208" t="s">
        <v>89</v>
      </c>
      <c r="EV208" t="b">
        <v>0</v>
      </c>
      <c r="EW208" t="b">
        <v>0</v>
      </c>
      <c r="EX208">
        <v>0.1</v>
      </c>
      <c r="EZ208">
        <v>9</v>
      </c>
      <c r="FA208">
        <v>0</v>
      </c>
      <c r="FC208">
        <v>84</v>
      </c>
      <c r="FD208">
        <v>2</v>
      </c>
      <c r="FF208">
        <v>0</v>
      </c>
      <c r="FG208">
        <v>0</v>
      </c>
      <c r="FI208">
        <v>0</v>
      </c>
      <c r="FJ208">
        <v>16</v>
      </c>
      <c r="FL208">
        <v>1.0123</v>
      </c>
      <c r="FM208">
        <v>5.5399999999999998E-2</v>
      </c>
      <c r="FO208" t="s">
        <v>8876</v>
      </c>
    </row>
    <row r="209" spans="1:171" x14ac:dyDescent="0.25">
      <c r="A209" t="s">
        <v>6972</v>
      </c>
      <c r="B209" t="str">
        <f t="shared" si="435"/>
        <v/>
      </c>
      <c r="C209" t="str">
        <f t="shared" si="436"/>
        <v/>
      </c>
      <c r="D209" t="str">
        <f t="shared" si="437"/>
        <v/>
      </c>
      <c r="E209" t="str">
        <f t="shared" si="438"/>
        <v/>
      </c>
      <c r="F209" t="str">
        <f t="shared" si="439"/>
        <v/>
      </c>
      <c r="G209" t="str">
        <f t="shared" si="440"/>
        <v/>
      </c>
      <c r="H209" t="str">
        <f t="shared" si="441"/>
        <v/>
      </c>
      <c r="I209" t="str">
        <f t="shared" si="442"/>
        <v/>
      </c>
      <c r="J209" t="str">
        <f t="shared" si="443"/>
        <v/>
      </c>
      <c r="K209" t="str">
        <f t="shared" si="444"/>
        <v/>
      </c>
      <c r="L209" t="str">
        <f t="shared" si="445"/>
        <v/>
      </c>
      <c r="M209" t="str">
        <f t="shared" si="446"/>
        <v/>
      </c>
      <c r="N209" t="str">
        <f t="shared" si="447"/>
        <v/>
      </c>
      <c r="O209" t="str">
        <f t="shared" si="448"/>
        <v/>
      </c>
      <c r="P209" t="str">
        <f t="shared" si="449"/>
        <v/>
      </c>
      <c r="Q209" t="str">
        <f t="shared" si="450"/>
        <v/>
      </c>
      <c r="R209" t="str">
        <f t="shared" si="451"/>
        <v/>
      </c>
      <c r="S209" t="str">
        <f t="shared" si="452"/>
        <v/>
      </c>
      <c r="T209" t="str">
        <f t="shared" si="453"/>
        <v/>
      </c>
      <c r="U209" t="str">
        <f t="shared" si="454"/>
        <v/>
      </c>
      <c r="V209" t="b">
        <f t="shared" si="455"/>
        <v>1</v>
      </c>
      <c r="W209" t="b">
        <f t="shared" si="456"/>
        <v>0</v>
      </c>
      <c r="X209" t="b">
        <f t="shared" si="457"/>
        <v>0</v>
      </c>
      <c r="Y209">
        <f t="shared" si="458"/>
        <v>1</v>
      </c>
      <c r="Z209" t="str">
        <f t="shared" si="459"/>
        <v/>
      </c>
      <c r="AA209" t="str">
        <f t="shared" si="460"/>
        <v/>
      </c>
      <c r="AB209" t="str">
        <f t="shared" si="461"/>
        <v/>
      </c>
      <c r="AC209" t="str">
        <f t="shared" si="462"/>
        <v/>
      </c>
      <c r="AD209" t="str">
        <f t="shared" si="463"/>
        <v/>
      </c>
      <c r="AE209" t="str">
        <f t="shared" si="464"/>
        <v/>
      </c>
      <c r="AF209" t="str">
        <f t="shared" si="465"/>
        <v/>
      </c>
      <c r="AG209" t="str">
        <f t="shared" si="466"/>
        <v/>
      </c>
      <c r="AH209" t="str">
        <f t="shared" si="467"/>
        <v/>
      </c>
      <c r="AI209" t="str">
        <f t="shared" si="468"/>
        <v/>
      </c>
      <c r="AJ209" t="str">
        <f t="shared" si="469"/>
        <v/>
      </c>
      <c r="AK209" t="str">
        <f t="shared" si="470"/>
        <v/>
      </c>
      <c r="AL209" t="str">
        <f t="shared" si="471"/>
        <v/>
      </c>
      <c r="AM209" t="str">
        <f t="shared" si="472"/>
        <v/>
      </c>
      <c r="AN209" t="str">
        <f t="shared" si="473"/>
        <v/>
      </c>
      <c r="AO209" t="str">
        <f t="shared" si="474"/>
        <v/>
      </c>
      <c r="AP209" t="str">
        <f t="shared" si="475"/>
        <v/>
      </c>
      <c r="AQ209" t="str">
        <f t="shared" si="476"/>
        <v/>
      </c>
      <c r="AR209" t="str">
        <f t="shared" si="477"/>
        <v/>
      </c>
      <c r="AS209" t="str">
        <f t="shared" si="478"/>
        <v/>
      </c>
      <c r="AT209" t="str">
        <f t="shared" si="479"/>
        <v/>
      </c>
      <c r="AU209" t="str">
        <f t="shared" si="480"/>
        <v/>
      </c>
      <c r="AV209" t="str">
        <f t="shared" si="481"/>
        <v/>
      </c>
      <c r="AW209" t="str">
        <f t="shared" si="482"/>
        <v/>
      </c>
      <c r="AX209" t="str">
        <f t="shared" si="483"/>
        <v/>
      </c>
      <c r="AY209" t="str">
        <f t="shared" si="484"/>
        <v/>
      </c>
      <c r="AZ209" t="str">
        <f t="shared" si="485"/>
        <v/>
      </c>
      <c r="BA209" t="str">
        <f t="shared" si="486"/>
        <v/>
      </c>
      <c r="BB209" t="str">
        <f t="shared" si="487"/>
        <v/>
      </c>
      <c r="BC209" t="str">
        <f t="shared" si="488"/>
        <v/>
      </c>
      <c r="BD209" t="str">
        <f t="shared" si="489"/>
        <v/>
      </c>
      <c r="BE209" t="str">
        <f t="shared" si="490"/>
        <v/>
      </c>
      <c r="BF209" t="b">
        <f t="shared" si="491"/>
        <v>1</v>
      </c>
      <c r="BG209" t="b">
        <f t="shared" si="492"/>
        <v>0</v>
      </c>
      <c r="BH209" t="b">
        <f t="shared" si="493"/>
        <v>0</v>
      </c>
      <c r="BI209">
        <f t="shared" si="494"/>
        <v>0.01</v>
      </c>
      <c r="BJ209" t="str">
        <f t="shared" si="495"/>
        <v/>
      </c>
      <c r="BK209" t="str">
        <f t="shared" si="496"/>
        <v/>
      </c>
      <c r="BL209" t="str">
        <f t="shared" si="497"/>
        <v/>
      </c>
      <c r="BM209" t="str">
        <f t="shared" si="498"/>
        <v/>
      </c>
      <c r="BN209" t="str">
        <f t="shared" si="499"/>
        <v/>
      </c>
      <c r="BO209" t="str">
        <f t="shared" si="500"/>
        <v/>
      </c>
      <c r="BP209" t="str">
        <f t="shared" si="501"/>
        <v/>
      </c>
      <c r="BQ209" t="str">
        <f t="shared" si="502"/>
        <v/>
      </c>
      <c r="BR209" t="str">
        <f t="shared" si="503"/>
        <v/>
      </c>
      <c r="BS209" t="str">
        <f t="shared" si="504"/>
        <v/>
      </c>
      <c r="BT209" t="str">
        <f t="shared" si="505"/>
        <v/>
      </c>
      <c r="BU209" t="str">
        <f t="shared" si="506"/>
        <v/>
      </c>
      <c r="BV209" t="str">
        <f t="shared" si="507"/>
        <v/>
      </c>
      <c r="BW209" t="str">
        <f t="shared" si="508"/>
        <v/>
      </c>
      <c r="BX209" t="str">
        <f t="shared" si="509"/>
        <v/>
      </c>
      <c r="BY209" t="str">
        <f t="shared" si="510"/>
        <v/>
      </c>
      <c r="BZ209" t="str">
        <f t="shared" si="511"/>
        <v/>
      </c>
      <c r="CA209" t="str">
        <f t="shared" si="512"/>
        <v/>
      </c>
      <c r="CB209" t="str">
        <f t="shared" si="513"/>
        <v/>
      </c>
      <c r="CC209" t="str">
        <f t="shared" si="514"/>
        <v/>
      </c>
      <c r="CD209" t="str">
        <f t="shared" si="515"/>
        <v/>
      </c>
      <c r="CE209" t="str">
        <f t="shared" si="516"/>
        <v/>
      </c>
      <c r="CF209" t="str">
        <f t="shared" si="517"/>
        <v/>
      </c>
      <c r="CG209" t="str">
        <f t="shared" si="518"/>
        <v/>
      </c>
      <c r="CH209" t="str">
        <f t="shared" si="519"/>
        <v/>
      </c>
      <c r="CI209" t="str">
        <f t="shared" si="520"/>
        <v/>
      </c>
      <c r="CJ209" t="str">
        <f t="shared" si="521"/>
        <v/>
      </c>
      <c r="CK209" t="str">
        <f t="shared" si="522"/>
        <v/>
      </c>
      <c r="CL209" t="str">
        <f t="shared" si="523"/>
        <v/>
      </c>
      <c r="CM209" t="str">
        <f t="shared" si="524"/>
        <v/>
      </c>
      <c r="CN209" t="str">
        <f t="shared" si="525"/>
        <v/>
      </c>
      <c r="CO209" t="str">
        <f t="shared" si="526"/>
        <v/>
      </c>
      <c r="CP209" t="str">
        <f t="shared" si="527"/>
        <v/>
      </c>
      <c r="CQ209" t="str">
        <f t="shared" si="528"/>
        <v/>
      </c>
      <c r="CR209" t="str">
        <f t="shared" si="529"/>
        <v/>
      </c>
      <c r="CS209" t="str">
        <f t="shared" si="530"/>
        <v/>
      </c>
      <c r="CT209" t="str">
        <f t="shared" si="531"/>
        <v/>
      </c>
      <c r="CU209" t="str">
        <f t="shared" si="532"/>
        <v/>
      </c>
      <c r="CV209" t="str">
        <f t="shared" si="533"/>
        <v/>
      </c>
      <c r="CW209" t="str">
        <f t="shared" si="534"/>
        <v/>
      </c>
      <c r="CX209" t="str">
        <f t="shared" si="535"/>
        <v/>
      </c>
      <c r="CY209" t="str">
        <f t="shared" si="536"/>
        <v/>
      </c>
      <c r="CZ209" t="str">
        <f t="shared" si="537"/>
        <v/>
      </c>
      <c r="DA209" t="str">
        <f t="shared" si="538"/>
        <v/>
      </c>
      <c r="DB209" t="str">
        <f t="shared" si="539"/>
        <v/>
      </c>
      <c r="DC209" t="str">
        <f t="shared" si="540"/>
        <v/>
      </c>
      <c r="DD209" t="str">
        <f t="shared" si="541"/>
        <v/>
      </c>
      <c r="DE209" t="str">
        <f t="shared" si="542"/>
        <v/>
      </c>
      <c r="DF209" t="str">
        <f t="shared" si="543"/>
        <v/>
      </c>
      <c r="DG209" t="str">
        <f t="shared" si="544"/>
        <v/>
      </c>
      <c r="DH209" t="str">
        <f t="shared" si="545"/>
        <v/>
      </c>
      <c r="DI209" t="str">
        <f t="shared" si="546"/>
        <v/>
      </c>
      <c r="DJ209" t="str">
        <f t="shared" si="547"/>
        <v/>
      </c>
      <c r="DK209" t="str">
        <f t="shared" si="548"/>
        <v/>
      </c>
      <c r="DL209" t="str">
        <f t="shared" si="549"/>
        <v/>
      </c>
      <c r="DM209" t="str">
        <f t="shared" si="550"/>
        <v/>
      </c>
      <c r="DN209" t="str">
        <f t="shared" si="551"/>
        <v/>
      </c>
      <c r="DO209" t="str">
        <f t="shared" si="552"/>
        <v/>
      </c>
      <c r="DP209" t="str">
        <f t="shared" si="553"/>
        <v/>
      </c>
      <c r="DQ209" t="str">
        <f t="shared" si="554"/>
        <v/>
      </c>
      <c r="DR209" t="str">
        <f t="shared" si="555"/>
        <v/>
      </c>
      <c r="DS209" t="str">
        <f t="shared" si="556"/>
        <v/>
      </c>
      <c r="DT209" t="str">
        <f t="shared" si="557"/>
        <v/>
      </c>
      <c r="DU209" t="str">
        <f t="shared" si="558"/>
        <v/>
      </c>
      <c r="DV209" t="str">
        <f t="shared" si="559"/>
        <v/>
      </c>
      <c r="DW209" t="str">
        <f t="shared" si="560"/>
        <v/>
      </c>
      <c r="DX209" t="str">
        <f t="shared" si="561"/>
        <v/>
      </c>
      <c r="DY209" t="str">
        <f t="shared" si="562"/>
        <v/>
      </c>
      <c r="EA209" t="str">
        <f t="shared" si="563"/>
        <v/>
      </c>
      <c r="EB209" t="str">
        <f t="shared" si="564"/>
        <v/>
      </c>
      <c r="EC209" t="str">
        <f t="shared" si="565"/>
        <v/>
      </c>
      <c r="ED209" t="str">
        <f t="shared" si="566"/>
        <v/>
      </c>
      <c r="EE209" t="str">
        <f t="shared" si="567"/>
        <v/>
      </c>
      <c r="EF209" t="str">
        <f t="shared" si="568"/>
        <v/>
      </c>
      <c r="EG209" t="str">
        <f t="shared" si="569"/>
        <v/>
      </c>
      <c r="EH209" t="str">
        <f t="shared" si="570"/>
        <v/>
      </c>
      <c r="EI209" t="str">
        <f t="shared" si="571"/>
        <v/>
      </c>
      <c r="EJ209" t="str">
        <f t="shared" si="572"/>
        <v/>
      </c>
      <c r="EK209" t="str">
        <f t="shared" si="573"/>
        <v/>
      </c>
      <c r="EL209" t="str">
        <f t="shared" si="574"/>
        <v/>
      </c>
      <c r="EM209" t="str">
        <f t="shared" si="575"/>
        <v/>
      </c>
      <c r="EN209" t="str">
        <f t="shared" si="576"/>
        <v/>
      </c>
      <c r="EO209" t="str">
        <f t="shared" si="577"/>
        <v/>
      </c>
      <c r="EP209" t="str">
        <f t="shared" si="578"/>
        <v/>
      </c>
      <c r="ER209" t="str">
        <f t="shared" si="579"/>
        <v>25A-001.07.17.06.01.A.01Keren 81-100% functieverlies</v>
      </c>
      <c r="ES209" t="s">
        <v>10748</v>
      </c>
      <c r="ET209" t="b">
        <v>1</v>
      </c>
      <c r="EU209" t="s">
        <v>85</v>
      </c>
      <c r="EV209" t="b">
        <v>0</v>
      </c>
      <c r="EW209" t="b">
        <v>0</v>
      </c>
      <c r="EX209">
        <v>0.01</v>
      </c>
      <c r="EZ209">
        <v>50</v>
      </c>
      <c r="FA209">
        <v>0</v>
      </c>
      <c r="FC209">
        <v>75</v>
      </c>
      <c r="FD209">
        <v>13</v>
      </c>
      <c r="FF209">
        <v>0</v>
      </c>
      <c r="FG209">
        <v>0</v>
      </c>
      <c r="FI209">
        <v>0</v>
      </c>
      <c r="FJ209">
        <v>73</v>
      </c>
      <c r="FL209">
        <v>10</v>
      </c>
      <c r="FM209">
        <v>0</v>
      </c>
      <c r="FO209" t="s">
        <v>8874</v>
      </c>
    </row>
    <row r="210" spans="1:171" x14ac:dyDescent="0.25">
      <c r="A210" t="s">
        <v>6936</v>
      </c>
      <c r="B210" t="str">
        <f t="shared" si="435"/>
        <v/>
      </c>
      <c r="C210" t="str">
        <f t="shared" si="436"/>
        <v/>
      </c>
      <c r="D210" t="str">
        <f t="shared" si="437"/>
        <v/>
      </c>
      <c r="E210" t="str">
        <f t="shared" si="438"/>
        <v/>
      </c>
      <c r="F210" t="str">
        <f t="shared" si="439"/>
        <v/>
      </c>
      <c r="G210" t="str">
        <f t="shared" si="440"/>
        <v/>
      </c>
      <c r="H210" t="str">
        <f t="shared" si="441"/>
        <v/>
      </c>
      <c r="I210" t="str">
        <f t="shared" si="442"/>
        <v/>
      </c>
      <c r="J210" t="str">
        <f t="shared" si="443"/>
        <v/>
      </c>
      <c r="K210" t="str">
        <f t="shared" si="444"/>
        <v/>
      </c>
      <c r="L210" t="str">
        <f t="shared" si="445"/>
        <v/>
      </c>
      <c r="M210" t="str">
        <f t="shared" si="446"/>
        <v/>
      </c>
      <c r="N210" t="str">
        <f t="shared" si="447"/>
        <v/>
      </c>
      <c r="O210" t="str">
        <f t="shared" si="448"/>
        <v/>
      </c>
      <c r="P210" t="str">
        <f t="shared" si="449"/>
        <v/>
      </c>
      <c r="Q210" t="str">
        <f t="shared" si="450"/>
        <v/>
      </c>
      <c r="R210" t="str">
        <f t="shared" si="451"/>
        <v/>
      </c>
      <c r="S210" t="str">
        <f t="shared" si="452"/>
        <v/>
      </c>
      <c r="T210" t="str">
        <f t="shared" si="453"/>
        <v/>
      </c>
      <c r="U210" t="str">
        <f t="shared" si="454"/>
        <v/>
      </c>
      <c r="V210" t="b">
        <f t="shared" si="455"/>
        <v>1</v>
      </c>
      <c r="W210" t="b">
        <f t="shared" si="456"/>
        <v>0</v>
      </c>
      <c r="X210" t="b">
        <f t="shared" si="457"/>
        <v>1</v>
      </c>
      <c r="Y210">
        <f t="shared" si="458"/>
        <v>1</v>
      </c>
      <c r="Z210" t="str">
        <f t="shared" si="459"/>
        <v/>
      </c>
      <c r="AA210" t="str">
        <f t="shared" si="460"/>
        <v/>
      </c>
      <c r="AB210" t="str">
        <f t="shared" si="461"/>
        <v/>
      </c>
      <c r="AC210" t="str">
        <f t="shared" si="462"/>
        <v/>
      </c>
      <c r="AD210" t="str">
        <f t="shared" si="463"/>
        <v/>
      </c>
      <c r="AE210" t="str">
        <f t="shared" si="464"/>
        <v/>
      </c>
      <c r="AF210" t="str">
        <f t="shared" si="465"/>
        <v/>
      </c>
      <c r="AG210" t="str">
        <f t="shared" si="466"/>
        <v/>
      </c>
      <c r="AH210" t="str">
        <f t="shared" si="467"/>
        <v/>
      </c>
      <c r="AI210" t="str">
        <f t="shared" si="468"/>
        <v/>
      </c>
      <c r="AJ210" t="str">
        <f t="shared" si="469"/>
        <v/>
      </c>
      <c r="AK210" t="str">
        <f t="shared" si="470"/>
        <v/>
      </c>
      <c r="AL210" t="str">
        <f t="shared" si="471"/>
        <v/>
      </c>
      <c r="AM210" t="str">
        <f t="shared" si="472"/>
        <v/>
      </c>
      <c r="AN210" t="str">
        <f t="shared" si="473"/>
        <v/>
      </c>
      <c r="AO210" t="str">
        <f t="shared" si="474"/>
        <v/>
      </c>
      <c r="AP210" t="str">
        <f t="shared" si="475"/>
        <v/>
      </c>
      <c r="AQ210" t="str">
        <f t="shared" si="476"/>
        <v/>
      </c>
      <c r="AR210" t="str">
        <f t="shared" si="477"/>
        <v/>
      </c>
      <c r="AS210" t="str">
        <f t="shared" si="478"/>
        <v/>
      </c>
      <c r="AT210" t="str">
        <f t="shared" si="479"/>
        <v/>
      </c>
      <c r="AU210" t="str">
        <f t="shared" si="480"/>
        <v/>
      </c>
      <c r="AV210" t="str">
        <f t="shared" si="481"/>
        <v/>
      </c>
      <c r="AW210" t="str">
        <f t="shared" si="482"/>
        <v/>
      </c>
      <c r="AX210" t="str">
        <f t="shared" si="483"/>
        <v/>
      </c>
      <c r="AY210" t="str">
        <f t="shared" si="484"/>
        <v/>
      </c>
      <c r="AZ210" t="str">
        <f t="shared" si="485"/>
        <v/>
      </c>
      <c r="BA210" t="str">
        <f t="shared" si="486"/>
        <v/>
      </c>
      <c r="BB210" t="str">
        <f t="shared" si="487"/>
        <v/>
      </c>
      <c r="BC210" t="str">
        <f t="shared" si="488"/>
        <v/>
      </c>
      <c r="BD210" t="str">
        <f t="shared" si="489"/>
        <v/>
      </c>
      <c r="BE210" t="str">
        <f t="shared" si="490"/>
        <v/>
      </c>
      <c r="BF210" t="b">
        <f t="shared" si="491"/>
        <v>1</v>
      </c>
      <c r="BG210" t="b">
        <f t="shared" si="492"/>
        <v>0</v>
      </c>
      <c r="BH210" t="b">
        <f t="shared" si="493"/>
        <v>0</v>
      </c>
      <c r="BI210">
        <f t="shared" si="494"/>
        <v>0.01</v>
      </c>
      <c r="BJ210" t="str">
        <f t="shared" si="495"/>
        <v/>
      </c>
      <c r="BK210" t="str">
        <f t="shared" si="496"/>
        <v/>
      </c>
      <c r="BL210" t="str">
        <f t="shared" si="497"/>
        <v/>
      </c>
      <c r="BM210" t="str">
        <f t="shared" si="498"/>
        <v/>
      </c>
      <c r="BN210" t="str">
        <f t="shared" si="499"/>
        <v/>
      </c>
      <c r="BO210" t="str">
        <f t="shared" si="500"/>
        <v/>
      </c>
      <c r="BP210" t="str">
        <f t="shared" si="501"/>
        <v/>
      </c>
      <c r="BQ210" t="str">
        <f t="shared" si="502"/>
        <v/>
      </c>
      <c r="BR210" t="str">
        <f t="shared" si="503"/>
        <v/>
      </c>
      <c r="BS210" t="str">
        <f t="shared" si="504"/>
        <v/>
      </c>
      <c r="BT210" t="str">
        <f t="shared" si="505"/>
        <v/>
      </c>
      <c r="BU210" t="str">
        <f t="shared" si="506"/>
        <v/>
      </c>
      <c r="BV210" t="str">
        <f t="shared" si="507"/>
        <v/>
      </c>
      <c r="BW210" t="str">
        <f t="shared" si="508"/>
        <v/>
      </c>
      <c r="BX210" t="str">
        <f t="shared" si="509"/>
        <v/>
      </c>
      <c r="BY210" t="str">
        <f t="shared" si="510"/>
        <v/>
      </c>
      <c r="BZ210" t="str">
        <f t="shared" si="511"/>
        <v/>
      </c>
      <c r="CA210" t="str">
        <f t="shared" si="512"/>
        <v/>
      </c>
      <c r="CB210" t="str">
        <f t="shared" si="513"/>
        <v/>
      </c>
      <c r="CC210" t="str">
        <f t="shared" si="514"/>
        <v/>
      </c>
      <c r="CD210" t="str">
        <f t="shared" si="515"/>
        <v/>
      </c>
      <c r="CE210" t="str">
        <f t="shared" si="516"/>
        <v/>
      </c>
      <c r="CF210" t="str">
        <f t="shared" si="517"/>
        <v/>
      </c>
      <c r="CG210" t="str">
        <f t="shared" si="518"/>
        <v/>
      </c>
      <c r="CH210" t="str">
        <f t="shared" si="519"/>
        <v/>
      </c>
      <c r="CI210" t="str">
        <f t="shared" si="520"/>
        <v/>
      </c>
      <c r="CJ210" t="str">
        <f t="shared" si="521"/>
        <v/>
      </c>
      <c r="CK210" t="str">
        <f t="shared" si="522"/>
        <v/>
      </c>
      <c r="CL210" t="str">
        <f t="shared" si="523"/>
        <v/>
      </c>
      <c r="CM210" t="str">
        <f t="shared" si="524"/>
        <v/>
      </c>
      <c r="CN210" t="str">
        <f t="shared" si="525"/>
        <v/>
      </c>
      <c r="CO210" t="str">
        <f t="shared" si="526"/>
        <v/>
      </c>
      <c r="CP210" t="str">
        <f t="shared" si="527"/>
        <v/>
      </c>
      <c r="CQ210" t="str">
        <f t="shared" si="528"/>
        <v/>
      </c>
      <c r="CR210" t="str">
        <f t="shared" si="529"/>
        <v/>
      </c>
      <c r="CS210" t="str">
        <f t="shared" si="530"/>
        <v/>
      </c>
      <c r="CT210" t="str">
        <f t="shared" si="531"/>
        <v/>
      </c>
      <c r="CU210" t="str">
        <f t="shared" si="532"/>
        <v/>
      </c>
      <c r="CV210" t="str">
        <f t="shared" si="533"/>
        <v/>
      </c>
      <c r="CW210" t="str">
        <f t="shared" si="534"/>
        <v/>
      </c>
      <c r="CX210" t="str">
        <f t="shared" si="535"/>
        <v/>
      </c>
      <c r="CY210" t="str">
        <f t="shared" si="536"/>
        <v/>
      </c>
      <c r="CZ210" t="str">
        <f t="shared" si="537"/>
        <v/>
      </c>
      <c r="DA210" t="str">
        <f t="shared" si="538"/>
        <v/>
      </c>
      <c r="DB210" t="str">
        <f t="shared" si="539"/>
        <v/>
      </c>
      <c r="DC210" t="str">
        <f t="shared" si="540"/>
        <v/>
      </c>
      <c r="DD210" t="str">
        <f t="shared" si="541"/>
        <v/>
      </c>
      <c r="DE210" t="str">
        <f t="shared" si="542"/>
        <v/>
      </c>
      <c r="DF210" t="b">
        <f t="shared" si="543"/>
        <v>1</v>
      </c>
      <c r="DG210" t="b">
        <f t="shared" si="544"/>
        <v>0</v>
      </c>
      <c r="DH210" t="b">
        <f t="shared" si="545"/>
        <v>0</v>
      </c>
      <c r="DI210">
        <f t="shared" si="546"/>
        <v>1</v>
      </c>
      <c r="DJ210" t="str">
        <f t="shared" si="547"/>
        <v/>
      </c>
      <c r="DK210" t="str">
        <f t="shared" si="548"/>
        <v/>
      </c>
      <c r="DL210" t="str">
        <f t="shared" si="549"/>
        <v/>
      </c>
      <c r="DM210" t="str">
        <f t="shared" si="550"/>
        <v/>
      </c>
      <c r="DN210" t="b">
        <f t="shared" si="551"/>
        <v>1</v>
      </c>
      <c r="DO210" t="b">
        <f t="shared" si="552"/>
        <v>1</v>
      </c>
      <c r="DP210" t="b">
        <f t="shared" si="553"/>
        <v>1</v>
      </c>
      <c r="DQ210">
        <f t="shared" si="554"/>
        <v>2.5000000000000001E-5</v>
      </c>
      <c r="DR210" t="str">
        <f t="shared" si="555"/>
        <v/>
      </c>
      <c r="DS210" t="str">
        <f t="shared" si="556"/>
        <v/>
      </c>
      <c r="DT210" t="str">
        <f t="shared" si="557"/>
        <v/>
      </c>
      <c r="DU210" t="str">
        <f t="shared" si="558"/>
        <v/>
      </c>
      <c r="DV210" t="str">
        <f t="shared" si="559"/>
        <v/>
      </c>
      <c r="DW210" t="str">
        <f t="shared" si="560"/>
        <v/>
      </c>
      <c r="DX210" t="str">
        <f t="shared" si="561"/>
        <v/>
      </c>
      <c r="DY210" t="str">
        <f t="shared" si="562"/>
        <v/>
      </c>
      <c r="EA210" t="str">
        <f t="shared" si="563"/>
        <v/>
      </c>
      <c r="EB210" t="str">
        <f t="shared" si="564"/>
        <v/>
      </c>
      <c r="EC210" t="str">
        <f t="shared" si="565"/>
        <v/>
      </c>
      <c r="ED210" t="str">
        <f t="shared" si="566"/>
        <v/>
      </c>
      <c r="EE210" t="str">
        <f t="shared" si="567"/>
        <v/>
      </c>
      <c r="EF210" t="str">
        <f t="shared" si="568"/>
        <v/>
      </c>
      <c r="EG210" t="str">
        <f t="shared" si="569"/>
        <v/>
      </c>
      <c r="EH210" t="str">
        <f t="shared" si="570"/>
        <v/>
      </c>
      <c r="EI210" t="str">
        <f t="shared" si="571"/>
        <v/>
      </c>
      <c r="EJ210" t="str">
        <f t="shared" si="572"/>
        <v/>
      </c>
      <c r="EK210" t="str">
        <f t="shared" si="573"/>
        <v/>
      </c>
      <c r="EL210" t="str">
        <f t="shared" si="574"/>
        <v/>
      </c>
      <c r="EM210" t="str">
        <f t="shared" si="575"/>
        <v/>
      </c>
      <c r="EN210" t="str">
        <f t="shared" si="576"/>
        <v/>
      </c>
      <c r="EO210" t="str">
        <f t="shared" si="577"/>
        <v/>
      </c>
      <c r="EP210" t="str">
        <f t="shared" si="578"/>
        <v/>
      </c>
      <c r="ER210" t="str">
        <f t="shared" si="579"/>
        <v>25A-001.07.17.06.01.A.01VGM - Effect 5</v>
      </c>
      <c r="ES210" t="s">
        <v>10748</v>
      </c>
      <c r="ET210" t="b">
        <v>1</v>
      </c>
      <c r="EU210" t="s">
        <v>76</v>
      </c>
      <c r="EV210" t="b">
        <v>1</v>
      </c>
      <c r="EW210" t="b">
        <v>1</v>
      </c>
      <c r="EX210">
        <v>2.5000000000000001E-5</v>
      </c>
      <c r="EZ210">
        <v>0</v>
      </c>
      <c r="FA210">
        <v>0</v>
      </c>
      <c r="FC210">
        <v>100</v>
      </c>
      <c r="FD210">
        <v>2</v>
      </c>
      <c r="FF210">
        <v>0</v>
      </c>
      <c r="FG210">
        <v>0</v>
      </c>
      <c r="FI210">
        <v>0</v>
      </c>
      <c r="FJ210">
        <v>32</v>
      </c>
      <c r="FL210">
        <v>1.5582</v>
      </c>
      <c r="FM210">
        <v>0.1779</v>
      </c>
      <c r="FO210" t="s">
        <v>863</v>
      </c>
    </row>
    <row r="211" spans="1:171" x14ac:dyDescent="0.25">
      <c r="A211" t="s">
        <v>7004</v>
      </c>
      <c r="B211" t="str">
        <f t="shared" si="435"/>
        <v/>
      </c>
      <c r="C211" t="str">
        <f t="shared" si="436"/>
        <v/>
      </c>
      <c r="D211" t="str">
        <f t="shared" si="437"/>
        <v/>
      </c>
      <c r="E211" t="str">
        <f t="shared" si="438"/>
        <v/>
      </c>
      <c r="F211" t="str">
        <f t="shared" si="439"/>
        <v/>
      </c>
      <c r="G211" t="str">
        <f t="shared" si="440"/>
        <v/>
      </c>
      <c r="H211" t="str">
        <f t="shared" si="441"/>
        <v/>
      </c>
      <c r="I211" t="str">
        <f t="shared" si="442"/>
        <v/>
      </c>
      <c r="J211" t="str">
        <f t="shared" si="443"/>
        <v/>
      </c>
      <c r="K211" t="str">
        <f t="shared" si="444"/>
        <v/>
      </c>
      <c r="L211" t="str">
        <f t="shared" si="445"/>
        <v/>
      </c>
      <c r="M211" t="str">
        <f t="shared" si="446"/>
        <v/>
      </c>
      <c r="N211" t="str">
        <f t="shared" si="447"/>
        <v/>
      </c>
      <c r="O211" t="str">
        <f t="shared" si="448"/>
        <v/>
      </c>
      <c r="P211" t="str">
        <f t="shared" si="449"/>
        <v/>
      </c>
      <c r="Q211" t="str">
        <f t="shared" si="450"/>
        <v/>
      </c>
      <c r="R211" t="str">
        <f t="shared" si="451"/>
        <v/>
      </c>
      <c r="S211" t="str">
        <f t="shared" si="452"/>
        <v/>
      </c>
      <c r="T211" t="str">
        <f t="shared" si="453"/>
        <v/>
      </c>
      <c r="U211" t="str">
        <f t="shared" si="454"/>
        <v/>
      </c>
      <c r="V211" t="str">
        <f t="shared" si="455"/>
        <v/>
      </c>
      <c r="W211" t="str">
        <f t="shared" si="456"/>
        <v/>
      </c>
      <c r="X211" t="str">
        <f t="shared" si="457"/>
        <v/>
      </c>
      <c r="Y211" t="str">
        <f t="shared" si="458"/>
        <v/>
      </c>
      <c r="Z211" t="str">
        <f t="shared" si="459"/>
        <v/>
      </c>
      <c r="AA211" t="str">
        <f t="shared" si="460"/>
        <v/>
      </c>
      <c r="AB211" t="str">
        <f t="shared" si="461"/>
        <v/>
      </c>
      <c r="AC211" t="str">
        <f t="shared" si="462"/>
        <v/>
      </c>
      <c r="AD211" t="str">
        <f t="shared" si="463"/>
        <v/>
      </c>
      <c r="AE211" t="str">
        <f t="shared" si="464"/>
        <v/>
      </c>
      <c r="AF211" t="str">
        <f t="shared" si="465"/>
        <v/>
      </c>
      <c r="AG211" t="str">
        <f t="shared" si="466"/>
        <v/>
      </c>
      <c r="AH211" t="str">
        <f t="shared" si="467"/>
        <v/>
      </c>
      <c r="AI211" t="str">
        <f t="shared" si="468"/>
        <v/>
      </c>
      <c r="AJ211" t="str">
        <f t="shared" si="469"/>
        <v/>
      </c>
      <c r="AK211" t="str">
        <f t="shared" si="470"/>
        <v/>
      </c>
      <c r="AL211" t="str">
        <f t="shared" si="471"/>
        <v/>
      </c>
      <c r="AM211" t="str">
        <f t="shared" si="472"/>
        <v/>
      </c>
      <c r="AN211" t="str">
        <f t="shared" si="473"/>
        <v/>
      </c>
      <c r="AO211" t="str">
        <f t="shared" si="474"/>
        <v/>
      </c>
      <c r="AP211" t="str">
        <f t="shared" si="475"/>
        <v/>
      </c>
      <c r="AQ211" t="str">
        <f t="shared" si="476"/>
        <v/>
      </c>
      <c r="AR211" t="str">
        <f t="shared" si="477"/>
        <v/>
      </c>
      <c r="AS211" t="str">
        <f t="shared" si="478"/>
        <v/>
      </c>
      <c r="AT211" t="str">
        <f t="shared" si="479"/>
        <v/>
      </c>
      <c r="AU211" t="str">
        <f t="shared" si="480"/>
        <v/>
      </c>
      <c r="AV211" t="str">
        <f t="shared" si="481"/>
        <v/>
      </c>
      <c r="AW211" t="str">
        <f t="shared" si="482"/>
        <v/>
      </c>
      <c r="AX211" t="str">
        <f t="shared" si="483"/>
        <v/>
      </c>
      <c r="AY211" t="str">
        <f t="shared" si="484"/>
        <v/>
      </c>
      <c r="AZ211" t="str">
        <f t="shared" si="485"/>
        <v/>
      </c>
      <c r="BA211" t="str">
        <f t="shared" si="486"/>
        <v/>
      </c>
      <c r="BB211" t="str">
        <f t="shared" si="487"/>
        <v/>
      </c>
      <c r="BC211" t="str">
        <f t="shared" si="488"/>
        <v/>
      </c>
      <c r="BD211" t="str">
        <f t="shared" si="489"/>
        <v/>
      </c>
      <c r="BE211" t="str">
        <f t="shared" si="490"/>
        <v/>
      </c>
      <c r="BF211" t="str">
        <f t="shared" si="491"/>
        <v/>
      </c>
      <c r="BG211" t="str">
        <f t="shared" si="492"/>
        <v/>
      </c>
      <c r="BH211" t="str">
        <f t="shared" si="493"/>
        <v/>
      </c>
      <c r="BI211" t="str">
        <f t="shared" si="494"/>
        <v/>
      </c>
      <c r="BJ211" t="str">
        <f t="shared" si="495"/>
        <v/>
      </c>
      <c r="BK211" t="str">
        <f t="shared" si="496"/>
        <v/>
      </c>
      <c r="BL211" t="str">
        <f t="shared" si="497"/>
        <v/>
      </c>
      <c r="BM211" t="str">
        <f t="shared" si="498"/>
        <v/>
      </c>
      <c r="BN211" t="str">
        <f t="shared" si="499"/>
        <v/>
      </c>
      <c r="BO211" t="str">
        <f t="shared" si="500"/>
        <v/>
      </c>
      <c r="BP211" t="str">
        <f t="shared" si="501"/>
        <v/>
      </c>
      <c r="BQ211" t="str">
        <f t="shared" si="502"/>
        <v/>
      </c>
      <c r="BR211" t="str">
        <f t="shared" si="503"/>
        <v/>
      </c>
      <c r="BS211" t="str">
        <f t="shared" si="504"/>
        <v/>
      </c>
      <c r="BT211" t="str">
        <f t="shared" si="505"/>
        <v/>
      </c>
      <c r="BU211" t="str">
        <f t="shared" si="506"/>
        <v/>
      </c>
      <c r="BV211" t="str">
        <f t="shared" si="507"/>
        <v/>
      </c>
      <c r="BW211" t="str">
        <f t="shared" si="508"/>
        <v/>
      </c>
      <c r="BX211" t="str">
        <f t="shared" si="509"/>
        <v/>
      </c>
      <c r="BY211" t="str">
        <f t="shared" si="510"/>
        <v/>
      </c>
      <c r="BZ211" t="str">
        <f t="shared" si="511"/>
        <v/>
      </c>
      <c r="CA211" t="str">
        <f t="shared" si="512"/>
        <v/>
      </c>
      <c r="CB211" t="str">
        <f t="shared" si="513"/>
        <v/>
      </c>
      <c r="CC211" t="str">
        <f t="shared" si="514"/>
        <v/>
      </c>
      <c r="CD211" t="str">
        <f t="shared" si="515"/>
        <v/>
      </c>
      <c r="CE211" t="str">
        <f t="shared" si="516"/>
        <v/>
      </c>
      <c r="CF211" t="str">
        <f t="shared" si="517"/>
        <v/>
      </c>
      <c r="CG211" t="str">
        <f t="shared" si="518"/>
        <v/>
      </c>
      <c r="CH211" t="str">
        <f t="shared" si="519"/>
        <v/>
      </c>
      <c r="CI211" t="str">
        <f t="shared" si="520"/>
        <v/>
      </c>
      <c r="CJ211" t="str">
        <f t="shared" si="521"/>
        <v/>
      </c>
      <c r="CK211" t="str">
        <f t="shared" si="522"/>
        <v/>
      </c>
      <c r="CL211" t="str">
        <f t="shared" si="523"/>
        <v/>
      </c>
      <c r="CM211" t="str">
        <f t="shared" si="524"/>
        <v/>
      </c>
      <c r="CN211" t="str">
        <f t="shared" si="525"/>
        <v/>
      </c>
      <c r="CO211" t="str">
        <f t="shared" si="526"/>
        <v/>
      </c>
      <c r="CP211" t="str">
        <f t="shared" si="527"/>
        <v/>
      </c>
      <c r="CQ211" t="str">
        <f t="shared" si="528"/>
        <v/>
      </c>
      <c r="CR211" t="str">
        <f t="shared" si="529"/>
        <v/>
      </c>
      <c r="CS211" t="str">
        <f t="shared" si="530"/>
        <v/>
      </c>
      <c r="CT211" t="str">
        <f t="shared" si="531"/>
        <v/>
      </c>
      <c r="CU211" t="str">
        <f t="shared" si="532"/>
        <v/>
      </c>
      <c r="CV211" t="str">
        <f t="shared" si="533"/>
        <v/>
      </c>
      <c r="CW211" t="str">
        <f t="shared" si="534"/>
        <v/>
      </c>
      <c r="CX211" t="str">
        <f t="shared" si="535"/>
        <v/>
      </c>
      <c r="CY211" t="str">
        <f t="shared" si="536"/>
        <v/>
      </c>
      <c r="CZ211" t="str">
        <f t="shared" si="537"/>
        <v/>
      </c>
      <c r="DA211" t="str">
        <f t="shared" si="538"/>
        <v/>
      </c>
      <c r="DB211" t="str">
        <f t="shared" si="539"/>
        <v/>
      </c>
      <c r="DC211" t="str">
        <f t="shared" si="540"/>
        <v/>
      </c>
      <c r="DD211" t="str">
        <f t="shared" si="541"/>
        <v/>
      </c>
      <c r="DE211" t="str">
        <f t="shared" si="542"/>
        <v/>
      </c>
      <c r="DF211" t="str">
        <f t="shared" si="543"/>
        <v/>
      </c>
      <c r="DG211" t="str">
        <f t="shared" si="544"/>
        <v/>
      </c>
      <c r="DH211" t="str">
        <f t="shared" si="545"/>
        <v/>
      </c>
      <c r="DI211" t="str">
        <f t="shared" si="546"/>
        <v/>
      </c>
      <c r="DJ211" t="str">
        <f t="shared" si="547"/>
        <v/>
      </c>
      <c r="DK211" t="str">
        <f t="shared" si="548"/>
        <v/>
      </c>
      <c r="DL211" t="str">
        <f t="shared" si="549"/>
        <v/>
      </c>
      <c r="DM211" t="str">
        <f t="shared" si="550"/>
        <v/>
      </c>
      <c r="DN211" t="str">
        <f t="shared" si="551"/>
        <v/>
      </c>
      <c r="DO211" t="str">
        <f t="shared" si="552"/>
        <v/>
      </c>
      <c r="DP211" t="str">
        <f t="shared" si="553"/>
        <v/>
      </c>
      <c r="DQ211" t="str">
        <f t="shared" si="554"/>
        <v/>
      </c>
      <c r="DR211" t="str">
        <f t="shared" si="555"/>
        <v/>
      </c>
      <c r="DS211" t="str">
        <f t="shared" si="556"/>
        <v/>
      </c>
      <c r="DT211" t="str">
        <f t="shared" si="557"/>
        <v/>
      </c>
      <c r="DU211" t="str">
        <f t="shared" si="558"/>
        <v/>
      </c>
      <c r="DV211" t="str">
        <f t="shared" si="559"/>
        <v/>
      </c>
      <c r="DW211" t="str">
        <f t="shared" si="560"/>
        <v/>
      </c>
      <c r="DX211" t="str">
        <f t="shared" si="561"/>
        <v/>
      </c>
      <c r="DY211" t="str">
        <f t="shared" si="562"/>
        <v/>
      </c>
      <c r="EA211" t="str">
        <f t="shared" si="563"/>
        <v/>
      </c>
      <c r="EB211" t="str">
        <f t="shared" si="564"/>
        <v/>
      </c>
      <c r="EC211" t="str">
        <f t="shared" si="565"/>
        <v/>
      </c>
      <c r="ED211" t="str">
        <f t="shared" si="566"/>
        <v/>
      </c>
      <c r="EE211" t="str">
        <f t="shared" si="567"/>
        <v/>
      </c>
      <c r="EF211" t="str">
        <f t="shared" si="568"/>
        <v/>
      </c>
      <c r="EG211" t="str">
        <f t="shared" si="569"/>
        <v/>
      </c>
      <c r="EH211" t="str">
        <f t="shared" si="570"/>
        <v/>
      </c>
      <c r="EI211" t="str">
        <f t="shared" si="571"/>
        <v/>
      </c>
      <c r="EJ211" t="str">
        <f t="shared" si="572"/>
        <v/>
      </c>
      <c r="EK211" t="str">
        <f t="shared" si="573"/>
        <v/>
      </c>
      <c r="EL211" t="str">
        <f t="shared" si="574"/>
        <v/>
      </c>
      <c r="EM211" t="str">
        <f t="shared" si="575"/>
        <v/>
      </c>
      <c r="EN211" t="str">
        <f t="shared" si="576"/>
        <v/>
      </c>
      <c r="EO211" t="str">
        <f t="shared" si="577"/>
        <v/>
      </c>
      <c r="EP211" t="str">
        <f t="shared" si="578"/>
        <v/>
      </c>
      <c r="ER211" t="str">
        <f t="shared" si="579"/>
        <v>25A-001.07.17.11.01.A.01Secundaire functionaliteit</v>
      </c>
      <c r="ES211" t="s">
        <v>10751</v>
      </c>
      <c r="ET211" t="b">
        <v>1</v>
      </c>
      <c r="EU211" t="s">
        <v>77</v>
      </c>
      <c r="EV211" t="b">
        <v>0</v>
      </c>
      <c r="EW211" t="b">
        <v>1</v>
      </c>
      <c r="EX211">
        <v>1</v>
      </c>
      <c r="EZ211">
        <v>0</v>
      </c>
      <c r="FA211">
        <v>0</v>
      </c>
      <c r="FC211">
        <v>0</v>
      </c>
      <c r="FD211">
        <v>0</v>
      </c>
      <c r="FF211">
        <v>0</v>
      </c>
      <c r="FG211">
        <v>0</v>
      </c>
      <c r="FI211">
        <v>0</v>
      </c>
      <c r="FJ211">
        <v>0</v>
      </c>
      <c r="FL211">
        <v>4</v>
      </c>
      <c r="FM211">
        <v>4</v>
      </c>
      <c r="FO211" t="s">
        <v>77</v>
      </c>
    </row>
    <row r="212" spans="1:171" x14ac:dyDescent="0.25">
      <c r="A212" t="s">
        <v>10815</v>
      </c>
      <c r="B212" t="str">
        <f t="shared" si="435"/>
        <v/>
      </c>
      <c r="C212" t="str">
        <f t="shared" si="436"/>
        <v/>
      </c>
      <c r="D212" t="str">
        <f t="shared" si="437"/>
        <v/>
      </c>
      <c r="E212" t="str">
        <f t="shared" si="438"/>
        <v/>
      </c>
      <c r="F212" t="str">
        <f t="shared" si="439"/>
        <v/>
      </c>
      <c r="G212" t="str">
        <f t="shared" si="440"/>
        <v/>
      </c>
      <c r="H212" t="str">
        <f t="shared" si="441"/>
        <v/>
      </c>
      <c r="I212" t="str">
        <f t="shared" si="442"/>
        <v/>
      </c>
      <c r="J212" t="str">
        <f t="shared" si="443"/>
        <v/>
      </c>
      <c r="K212" t="str">
        <f t="shared" si="444"/>
        <v/>
      </c>
      <c r="L212" t="str">
        <f t="shared" si="445"/>
        <v/>
      </c>
      <c r="M212" t="str">
        <f t="shared" si="446"/>
        <v/>
      </c>
      <c r="N212" t="str">
        <f t="shared" si="447"/>
        <v/>
      </c>
      <c r="O212" t="str">
        <f t="shared" si="448"/>
        <v/>
      </c>
      <c r="P212" t="str">
        <f t="shared" si="449"/>
        <v/>
      </c>
      <c r="Q212" t="str">
        <f t="shared" si="450"/>
        <v/>
      </c>
      <c r="R212" t="str">
        <f t="shared" si="451"/>
        <v/>
      </c>
      <c r="S212" t="str">
        <f t="shared" si="452"/>
        <v/>
      </c>
      <c r="T212" t="str">
        <f t="shared" si="453"/>
        <v/>
      </c>
      <c r="U212" t="str">
        <f t="shared" si="454"/>
        <v/>
      </c>
      <c r="V212" t="str">
        <f t="shared" si="455"/>
        <v/>
      </c>
      <c r="W212" t="str">
        <f t="shared" si="456"/>
        <v/>
      </c>
      <c r="X212" t="str">
        <f t="shared" si="457"/>
        <v/>
      </c>
      <c r="Y212" t="str">
        <f t="shared" si="458"/>
        <v/>
      </c>
      <c r="Z212" t="str">
        <f t="shared" si="459"/>
        <v/>
      </c>
      <c r="AA212" t="str">
        <f t="shared" si="460"/>
        <v/>
      </c>
      <c r="AB212" t="str">
        <f t="shared" si="461"/>
        <v/>
      </c>
      <c r="AC212" t="str">
        <f t="shared" si="462"/>
        <v/>
      </c>
      <c r="AD212" t="str">
        <f t="shared" si="463"/>
        <v/>
      </c>
      <c r="AE212" t="str">
        <f t="shared" si="464"/>
        <v/>
      </c>
      <c r="AF212" t="str">
        <f t="shared" si="465"/>
        <v/>
      </c>
      <c r="AG212" t="str">
        <f t="shared" si="466"/>
        <v/>
      </c>
      <c r="AH212" t="str">
        <f t="shared" si="467"/>
        <v/>
      </c>
      <c r="AI212" t="str">
        <f t="shared" si="468"/>
        <v/>
      </c>
      <c r="AJ212" t="str">
        <f t="shared" si="469"/>
        <v/>
      </c>
      <c r="AK212" t="str">
        <f t="shared" si="470"/>
        <v/>
      </c>
      <c r="AL212" t="b">
        <f t="shared" si="471"/>
        <v>1</v>
      </c>
      <c r="AM212" t="b">
        <f t="shared" si="472"/>
        <v>0</v>
      </c>
      <c r="AN212" t="b">
        <f t="shared" si="473"/>
        <v>1</v>
      </c>
      <c r="AO212">
        <f t="shared" si="474"/>
        <v>1</v>
      </c>
      <c r="AP212" t="str">
        <f t="shared" si="475"/>
        <v/>
      </c>
      <c r="AQ212" t="str">
        <f t="shared" si="476"/>
        <v/>
      </c>
      <c r="AR212" t="str">
        <f t="shared" si="477"/>
        <v/>
      </c>
      <c r="AS212" t="str">
        <f t="shared" si="478"/>
        <v/>
      </c>
      <c r="AT212" t="str">
        <f t="shared" si="479"/>
        <v/>
      </c>
      <c r="AU212" t="str">
        <f t="shared" si="480"/>
        <v/>
      </c>
      <c r="AV212" t="str">
        <f t="shared" si="481"/>
        <v/>
      </c>
      <c r="AW212" t="str">
        <f t="shared" si="482"/>
        <v/>
      </c>
      <c r="AX212" t="str">
        <f t="shared" si="483"/>
        <v/>
      </c>
      <c r="AY212" t="str">
        <f t="shared" si="484"/>
        <v/>
      </c>
      <c r="AZ212" t="str">
        <f t="shared" si="485"/>
        <v/>
      </c>
      <c r="BA212" t="str">
        <f t="shared" si="486"/>
        <v/>
      </c>
      <c r="BB212" t="str">
        <f t="shared" si="487"/>
        <v/>
      </c>
      <c r="BC212" t="str">
        <f t="shared" si="488"/>
        <v/>
      </c>
      <c r="BD212" t="str">
        <f t="shared" si="489"/>
        <v/>
      </c>
      <c r="BE212" t="str">
        <f t="shared" si="490"/>
        <v/>
      </c>
      <c r="BF212" t="b">
        <f t="shared" si="491"/>
        <v>1</v>
      </c>
      <c r="BG212" t="b">
        <f t="shared" si="492"/>
        <v>0</v>
      </c>
      <c r="BH212" t="b">
        <f t="shared" si="493"/>
        <v>0</v>
      </c>
      <c r="BI212">
        <f t="shared" si="494"/>
        <v>0.01</v>
      </c>
      <c r="BJ212" t="str">
        <f t="shared" si="495"/>
        <v/>
      </c>
      <c r="BK212" t="str">
        <f t="shared" si="496"/>
        <v/>
      </c>
      <c r="BL212" t="str">
        <f t="shared" si="497"/>
        <v/>
      </c>
      <c r="BM212" t="str">
        <f t="shared" si="498"/>
        <v/>
      </c>
      <c r="BN212" t="str">
        <f t="shared" si="499"/>
        <v/>
      </c>
      <c r="BO212" t="str">
        <f t="shared" si="500"/>
        <v/>
      </c>
      <c r="BP212" t="str">
        <f t="shared" si="501"/>
        <v/>
      </c>
      <c r="BQ212" t="str">
        <f t="shared" si="502"/>
        <v/>
      </c>
      <c r="BR212" t="str">
        <f t="shared" si="503"/>
        <v/>
      </c>
      <c r="BS212" t="str">
        <f t="shared" si="504"/>
        <v/>
      </c>
      <c r="BT212" t="str">
        <f t="shared" si="505"/>
        <v/>
      </c>
      <c r="BU212" t="str">
        <f t="shared" si="506"/>
        <v/>
      </c>
      <c r="BV212" t="str">
        <f t="shared" si="507"/>
        <v/>
      </c>
      <c r="BW212" t="str">
        <f t="shared" si="508"/>
        <v/>
      </c>
      <c r="BX212" t="str">
        <f t="shared" si="509"/>
        <v/>
      </c>
      <c r="BY212" t="str">
        <f t="shared" si="510"/>
        <v/>
      </c>
      <c r="BZ212" t="str">
        <f t="shared" si="511"/>
        <v/>
      </c>
      <c r="CA212" t="str">
        <f t="shared" si="512"/>
        <v/>
      </c>
      <c r="CB212" t="str">
        <f t="shared" si="513"/>
        <v/>
      </c>
      <c r="CC212" t="str">
        <f t="shared" si="514"/>
        <v/>
      </c>
      <c r="CD212" t="str">
        <f t="shared" si="515"/>
        <v/>
      </c>
      <c r="CE212" t="str">
        <f t="shared" si="516"/>
        <v/>
      </c>
      <c r="CF212" t="str">
        <f t="shared" si="517"/>
        <v/>
      </c>
      <c r="CG212" t="str">
        <f t="shared" si="518"/>
        <v/>
      </c>
      <c r="CH212" t="str">
        <f t="shared" si="519"/>
        <v/>
      </c>
      <c r="CI212" t="str">
        <f t="shared" si="520"/>
        <v/>
      </c>
      <c r="CJ212" t="str">
        <f t="shared" si="521"/>
        <v/>
      </c>
      <c r="CK212" t="str">
        <f t="shared" si="522"/>
        <v/>
      </c>
      <c r="CL212" t="str">
        <f t="shared" si="523"/>
        <v/>
      </c>
      <c r="CM212" t="str">
        <f t="shared" si="524"/>
        <v/>
      </c>
      <c r="CN212" t="str">
        <f t="shared" si="525"/>
        <v/>
      </c>
      <c r="CO212" t="str">
        <f t="shared" si="526"/>
        <v/>
      </c>
      <c r="CP212" t="str">
        <f t="shared" si="527"/>
        <v/>
      </c>
      <c r="CQ212" t="str">
        <f t="shared" si="528"/>
        <v/>
      </c>
      <c r="CR212" t="str">
        <f t="shared" si="529"/>
        <v/>
      </c>
      <c r="CS212" t="str">
        <f t="shared" si="530"/>
        <v/>
      </c>
      <c r="CT212" t="str">
        <f t="shared" si="531"/>
        <v/>
      </c>
      <c r="CU212" t="str">
        <f t="shared" si="532"/>
        <v/>
      </c>
      <c r="CV212" t="str">
        <f t="shared" si="533"/>
        <v/>
      </c>
      <c r="CW212" t="str">
        <f t="shared" si="534"/>
        <v/>
      </c>
      <c r="CX212" t="str">
        <f t="shared" si="535"/>
        <v/>
      </c>
      <c r="CY212" t="str">
        <f t="shared" si="536"/>
        <v/>
      </c>
      <c r="CZ212" t="str">
        <f t="shared" si="537"/>
        <v/>
      </c>
      <c r="DA212" t="str">
        <f t="shared" si="538"/>
        <v/>
      </c>
      <c r="DB212" t="str">
        <f t="shared" si="539"/>
        <v/>
      </c>
      <c r="DC212" t="str">
        <f t="shared" si="540"/>
        <v/>
      </c>
      <c r="DD212" t="str">
        <f t="shared" si="541"/>
        <v/>
      </c>
      <c r="DE212" t="str">
        <f t="shared" si="542"/>
        <v/>
      </c>
      <c r="DF212" t="b">
        <f t="shared" si="543"/>
        <v>1</v>
      </c>
      <c r="DG212" t="b">
        <f t="shared" si="544"/>
        <v>0</v>
      </c>
      <c r="DH212" t="b">
        <f t="shared" si="545"/>
        <v>0</v>
      </c>
      <c r="DI212">
        <f t="shared" si="546"/>
        <v>0.1</v>
      </c>
      <c r="DJ212" t="str">
        <f t="shared" si="547"/>
        <v/>
      </c>
      <c r="DK212" t="str">
        <f t="shared" si="548"/>
        <v/>
      </c>
      <c r="DL212" t="str">
        <f t="shared" si="549"/>
        <v/>
      </c>
      <c r="DM212" t="str">
        <f t="shared" si="550"/>
        <v/>
      </c>
      <c r="DN212" t="str">
        <f t="shared" si="551"/>
        <v/>
      </c>
      <c r="DO212" t="str">
        <f t="shared" si="552"/>
        <v/>
      </c>
      <c r="DP212" t="str">
        <f t="shared" si="553"/>
        <v/>
      </c>
      <c r="DQ212" t="str">
        <f t="shared" si="554"/>
        <v/>
      </c>
      <c r="DR212" t="str">
        <f t="shared" si="555"/>
        <v/>
      </c>
      <c r="DS212" t="str">
        <f t="shared" si="556"/>
        <v/>
      </c>
      <c r="DT212" t="str">
        <f t="shared" si="557"/>
        <v/>
      </c>
      <c r="DU212" t="str">
        <f t="shared" si="558"/>
        <v/>
      </c>
      <c r="DV212" t="str">
        <f t="shared" si="559"/>
        <v/>
      </c>
      <c r="DW212" t="str">
        <f t="shared" si="560"/>
        <v/>
      </c>
      <c r="DX212" t="str">
        <f t="shared" si="561"/>
        <v/>
      </c>
      <c r="DY212" t="str">
        <f t="shared" si="562"/>
        <v/>
      </c>
      <c r="EA212" t="str">
        <f t="shared" si="563"/>
        <v/>
      </c>
      <c r="EB212" t="str">
        <f t="shared" si="564"/>
        <v/>
      </c>
      <c r="EC212" t="str">
        <f t="shared" si="565"/>
        <v/>
      </c>
      <c r="ED212" t="str">
        <f t="shared" si="566"/>
        <v/>
      </c>
      <c r="EE212" t="str">
        <f t="shared" si="567"/>
        <v/>
      </c>
      <c r="EF212" t="str">
        <f t="shared" si="568"/>
        <v/>
      </c>
      <c r="EG212" t="str">
        <f t="shared" si="569"/>
        <v/>
      </c>
      <c r="EH212" t="str">
        <f t="shared" si="570"/>
        <v/>
      </c>
      <c r="EI212" t="str">
        <f t="shared" si="571"/>
        <v/>
      </c>
      <c r="EJ212" t="str">
        <f t="shared" si="572"/>
        <v/>
      </c>
      <c r="EK212" t="str">
        <f t="shared" si="573"/>
        <v/>
      </c>
      <c r="EL212" t="str">
        <f t="shared" si="574"/>
        <v/>
      </c>
      <c r="EM212" t="str">
        <f t="shared" si="575"/>
        <v/>
      </c>
      <c r="EN212" t="str">
        <f t="shared" si="576"/>
        <v/>
      </c>
      <c r="EO212" t="str">
        <f t="shared" si="577"/>
        <v/>
      </c>
      <c r="EP212" t="str">
        <f t="shared" si="578"/>
        <v/>
      </c>
      <c r="ER212" t="str">
        <f t="shared" si="579"/>
        <v>25A-001.07.17.13.01.A.02Keren 81-100% functieverlies</v>
      </c>
      <c r="ES212" t="s">
        <v>10774</v>
      </c>
      <c r="ET212" t="b">
        <v>1</v>
      </c>
      <c r="EU212" t="s">
        <v>85</v>
      </c>
      <c r="EV212" t="b">
        <v>0</v>
      </c>
      <c r="EW212" t="b">
        <v>0</v>
      </c>
      <c r="EX212">
        <v>0.01</v>
      </c>
      <c r="EZ212">
        <v>0</v>
      </c>
      <c r="FA212">
        <v>0</v>
      </c>
      <c r="FC212">
        <v>50</v>
      </c>
      <c r="FD212">
        <v>6</v>
      </c>
      <c r="FF212">
        <v>0</v>
      </c>
      <c r="FG212">
        <v>0</v>
      </c>
      <c r="FI212">
        <v>0</v>
      </c>
      <c r="FJ212">
        <v>12</v>
      </c>
      <c r="FL212">
        <v>4.6257000000000001</v>
      </c>
      <c r="FM212">
        <v>0</v>
      </c>
      <c r="FO212" t="s">
        <v>8874</v>
      </c>
    </row>
    <row r="213" spans="1:171" x14ac:dyDescent="0.25">
      <c r="A213" t="s">
        <v>10849</v>
      </c>
      <c r="B213" t="str">
        <f t="shared" si="435"/>
        <v/>
      </c>
      <c r="C213" t="str">
        <f t="shared" si="436"/>
        <v/>
      </c>
      <c r="D213" t="str">
        <f t="shared" si="437"/>
        <v/>
      </c>
      <c r="E213" t="str">
        <f t="shared" si="438"/>
        <v/>
      </c>
      <c r="F213" t="str">
        <f t="shared" si="439"/>
        <v/>
      </c>
      <c r="G213" t="str">
        <f t="shared" si="440"/>
        <v/>
      </c>
      <c r="H213" t="str">
        <f t="shared" si="441"/>
        <v/>
      </c>
      <c r="I213" t="str">
        <f t="shared" si="442"/>
        <v/>
      </c>
      <c r="J213" t="str">
        <f t="shared" si="443"/>
        <v/>
      </c>
      <c r="K213" t="str">
        <f t="shared" si="444"/>
        <v/>
      </c>
      <c r="L213" t="str">
        <f t="shared" si="445"/>
        <v/>
      </c>
      <c r="M213" t="str">
        <f t="shared" si="446"/>
        <v/>
      </c>
      <c r="N213" t="str">
        <f t="shared" si="447"/>
        <v/>
      </c>
      <c r="O213" t="str">
        <f t="shared" si="448"/>
        <v/>
      </c>
      <c r="P213" t="str">
        <f t="shared" si="449"/>
        <v/>
      </c>
      <c r="Q213" t="str">
        <f t="shared" si="450"/>
        <v/>
      </c>
      <c r="R213" t="str">
        <f t="shared" si="451"/>
        <v/>
      </c>
      <c r="S213" t="str">
        <f t="shared" si="452"/>
        <v/>
      </c>
      <c r="T213" t="str">
        <f t="shared" si="453"/>
        <v/>
      </c>
      <c r="U213" t="str">
        <f t="shared" si="454"/>
        <v/>
      </c>
      <c r="V213" t="str">
        <f t="shared" si="455"/>
        <v/>
      </c>
      <c r="W213" t="str">
        <f t="shared" si="456"/>
        <v/>
      </c>
      <c r="X213" t="str">
        <f t="shared" si="457"/>
        <v/>
      </c>
      <c r="Y213" t="str">
        <f t="shared" si="458"/>
        <v/>
      </c>
      <c r="Z213" t="str">
        <f t="shared" si="459"/>
        <v/>
      </c>
      <c r="AA213" t="str">
        <f t="shared" si="460"/>
        <v/>
      </c>
      <c r="AB213" t="str">
        <f t="shared" si="461"/>
        <v/>
      </c>
      <c r="AC213" t="str">
        <f t="shared" si="462"/>
        <v/>
      </c>
      <c r="AD213" t="str">
        <f t="shared" si="463"/>
        <v/>
      </c>
      <c r="AE213" t="str">
        <f t="shared" si="464"/>
        <v/>
      </c>
      <c r="AF213" t="str">
        <f t="shared" si="465"/>
        <v/>
      </c>
      <c r="AG213" t="str">
        <f t="shared" si="466"/>
        <v/>
      </c>
      <c r="AH213" t="str">
        <f t="shared" si="467"/>
        <v/>
      </c>
      <c r="AI213" t="str">
        <f t="shared" si="468"/>
        <v/>
      </c>
      <c r="AJ213" t="str">
        <f t="shared" si="469"/>
        <v/>
      </c>
      <c r="AK213" t="str">
        <f t="shared" si="470"/>
        <v/>
      </c>
      <c r="AL213" t="str">
        <f t="shared" si="471"/>
        <v/>
      </c>
      <c r="AM213" t="str">
        <f t="shared" si="472"/>
        <v/>
      </c>
      <c r="AN213" t="str">
        <f t="shared" si="473"/>
        <v/>
      </c>
      <c r="AO213" t="str">
        <f t="shared" si="474"/>
        <v/>
      </c>
      <c r="AP213" t="str">
        <f t="shared" si="475"/>
        <v/>
      </c>
      <c r="AQ213" t="str">
        <f t="shared" si="476"/>
        <v/>
      </c>
      <c r="AR213" t="str">
        <f t="shared" si="477"/>
        <v/>
      </c>
      <c r="AS213" t="str">
        <f t="shared" si="478"/>
        <v/>
      </c>
      <c r="AT213" t="str">
        <f t="shared" si="479"/>
        <v/>
      </c>
      <c r="AU213" t="str">
        <f t="shared" si="480"/>
        <v/>
      </c>
      <c r="AV213" t="str">
        <f t="shared" si="481"/>
        <v/>
      </c>
      <c r="AW213" t="str">
        <f t="shared" si="482"/>
        <v/>
      </c>
      <c r="AX213" t="str">
        <f t="shared" si="483"/>
        <v/>
      </c>
      <c r="AY213" t="str">
        <f t="shared" si="484"/>
        <v/>
      </c>
      <c r="AZ213" t="str">
        <f t="shared" si="485"/>
        <v/>
      </c>
      <c r="BA213" t="str">
        <f t="shared" si="486"/>
        <v/>
      </c>
      <c r="BB213" t="str">
        <f t="shared" si="487"/>
        <v/>
      </c>
      <c r="BC213" t="str">
        <f t="shared" si="488"/>
        <v/>
      </c>
      <c r="BD213" t="str">
        <f t="shared" si="489"/>
        <v/>
      </c>
      <c r="BE213" t="str">
        <f t="shared" si="490"/>
        <v/>
      </c>
      <c r="BF213" t="str">
        <f t="shared" si="491"/>
        <v/>
      </c>
      <c r="BG213" t="str">
        <f t="shared" si="492"/>
        <v/>
      </c>
      <c r="BH213" t="str">
        <f t="shared" si="493"/>
        <v/>
      </c>
      <c r="BI213" t="str">
        <f t="shared" si="494"/>
        <v/>
      </c>
      <c r="BJ213" t="str">
        <f t="shared" si="495"/>
        <v/>
      </c>
      <c r="BK213" t="str">
        <f t="shared" si="496"/>
        <v/>
      </c>
      <c r="BL213" t="str">
        <f t="shared" si="497"/>
        <v/>
      </c>
      <c r="BM213" t="str">
        <f t="shared" si="498"/>
        <v/>
      </c>
      <c r="BN213" t="str">
        <f t="shared" si="499"/>
        <v/>
      </c>
      <c r="BO213" t="str">
        <f t="shared" si="500"/>
        <v/>
      </c>
      <c r="BP213" t="str">
        <f t="shared" si="501"/>
        <v/>
      </c>
      <c r="BQ213" t="str">
        <f t="shared" si="502"/>
        <v/>
      </c>
      <c r="BR213" t="str">
        <f t="shared" si="503"/>
        <v/>
      </c>
      <c r="BS213" t="str">
        <f t="shared" si="504"/>
        <v/>
      </c>
      <c r="BT213" t="str">
        <f t="shared" si="505"/>
        <v/>
      </c>
      <c r="BU213" t="str">
        <f t="shared" si="506"/>
        <v/>
      </c>
      <c r="BV213" t="str">
        <f t="shared" si="507"/>
        <v/>
      </c>
      <c r="BW213" t="str">
        <f t="shared" si="508"/>
        <v/>
      </c>
      <c r="BX213" t="str">
        <f t="shared" si="509"/>
        <v/>
      </c>
      <c r="BY213" t="str">
        <f t="shared" si="510"/>
        <v/>
      </c>
      <c r="BZ213" t="str">
        <f t="shared" si="511"/>
        <v/>
      </c>
      <c r="CA213" t="str">
        <f t="shared" si="512"/>
        <v/>
      </c>
      <c r="CB213" t="str">
        <f t="shared" si="513"/>
        <v/>
      </c>
      <c r="CC213" t="str">
        <f t="shared" si="514"/>
        <v/>
      </c>
      <c r="CD213" t="str">
        <f t="shared" si="515"/>
        <v/>
      </c>
      <c r="CE213" t="str">
        <f t="shared" si="516"/>
        <v/>
      </c>
      <c r="CF213" t="str">
        <f t="shared" si="517"/>
        <v/>
      </c>
      <c r="CG213" t="str">
        <f t="shared" si="518"/>
        <v/>
      </c>
      <c r="CH213" t="str">
        <f t="shared" si="519"/>
        <v/>
      </c>
      <c r="CI213" t="str">
        <f t="shared" si="520"/>
        <v/>
      </c>
      <c r="CJ213" t="str">
        <f t="shared" si="521"/>
        <v/>
      </c>
      <c r="CK213" t="str">
        <f t="shared" si="522"/>
        <v/>
      </c>
      <c r="CL213" t="str">
        <f t="shared" si="523"/>
        <v/>
      </c>
      <c r="CM213" t="str">
        <f t="shared" si="524"/>
        <v/>
      </c>
      <c r="CN213" t="str">
        <f t="shared" si="525"/>
        <v/>
      </c>
      <c r="CO213" t="str">
        <f t="shared" si="526"/>
        <v/>
      </c>
      <c r="CP213" t="str">
        <f t="shared" si="527"/>
        <v/>
      </c>
      <c r="CQ213" t="str">
        <f t="shared" si="528"/>
        <v/>
      </c>
      <c r="CR213" t="str">
        <f t="shared" si="529"/>
        <v/>
      </c>
      <c r="CS213" t="str">
        <f t="shared" si="530"/>
        <v/>
      </c>
      <c r="CT213" t="str">
        <f t="shared" si="531"/>
        <v/>
      </c>
      <c r="CU213" t="str">
        <f t="shared" si="532"/>
        <v/>
      </c>
      <c r="CV213" t="str">
        <f t="shared" si="533"/>
        <v/>
      </c>
      <c r="CW213" t="str">
        <f t="shared" si="534"/>
        <v/>
      </c>
      <c r="CX213" t="str">
        <f t="shared" si="535"/>
        <v/>
      </c>
      <c r="CY213" t="str">
        <f t="shared" si="536"/>
        <v/>
      </c>
      <c r="CZ213" t="str">
        <f t="shared" si="537"/>
        <v/>
      </c>
      <c r="DA213" t="str">
        <f t="shared" si="538"/>
        <v/>
      </c>
      <c r="DB213" t="str">
        <f t="shared" si="539"/>
        <v/>
      </c>
      <c r="DC213" t="str">
        <f t="shared" si="540"/>
        <v/>
      </c>
      <c r="DD213" t="str">
        <f t="shared" si="541"/>
        <v/>
      </c>
      <c r="DE213" t="str">
        <f t="shared" si="542"/>
        <v/>
      </c>
      <c r="DF213" t="str">
        <f t="shared" si="543"/>
        <v/>
      </c>
      <c r="DG213" t="str">
        <f t="shared" si="544"/>
        <v/>
      </c>
      <c r="DH213" t="str">
        <f t="shared" si="545"/>
        <v/>
      </c>
      <c r="DI213" t="str">
        <f t="shared" si="546"/>
        <v/>
      </c>
      <c r="DJ213" t="str">
        <f t="shared" si="547"/>
        <v/>
      </c>
      <c r="DK213" t="str">
        <f t="shared" si="548"/>
        <v/>
      </c>
      <c r="DL213" t="str">
        <f t="shared" si="549"/>
        <v/>
      </c>
      <c r="DM213" t="str">
        <f t="shared" si="550"/>
        <v/>
      </c>
      <c r="DN213" t="str">
        <f t="shared" si="551"/>
        <v/>
      </c>
      <c r="DO213" t="str">
        <f t="shared" si="552"/>
        <v/>
      </c>
      <c r="DP213" t="str">
        <f t="shared" si="553"/>
        <v/>
      </c>
      <c r="DQ213" t="str">
        <f t="shared" si="554"/>
        <v/>
      </c>
      <c r="DR213" t="str">
        <f t="shared" si="555"/>
        <v/>
      </c>
      <c r="DS213" t="str">
        <f t="shared" si="556"/>
        <v/>
      </c>
      <c r="DT213" t="str">
        <f t="shared" si="557"/>
        <v/>
      </c>
      <c r="DU213" t="str">
        <f t="shared" si="558"/>
        <v/>
      </c>
      <c r="DV213" t="b">
        <f t="shared" si="559"/>
        <v>1</v>
      </c>
      <c r="DW213" t="b">
        <f t="shared" si="560"/>
        <v>0</v>
      </c>
      <c r="DX213" t="b">
        <f t="shared" si="561"/>
        <v>1</v>
      </c>
      <c r="DY213">
        <f t="shared" si="562"/>
        <v>1</v>
      </c>
      <c r="EA213" t="str">
        <f t="shared" si="563"/>
        <v/>
      </c>
      <c r="EB213" t="str">
        <f t="shared" si="564"/>
        <v/>
      </c>
      <c r="EC213" t="str">
        <f t="shared" si="565"/>
        <v/>
      </c>
      <c r="ED213" t="str">
        <f t="shared" si="566"/>
        <v/>
      </c>
      <c r="EE213" t="str">
        <f t="shared" si="567"/>
        <v/>
      </c>
      <c r="EF213" t="str">
        <f t="shared" si="568"/>
        <v/>
      </c>
      <c r="EG213" t="str">
        <f t="shared" si="569"/>
        <v/>
      </c>
      <c r="EH213" t="str">
        <f t="shared" si="570"/>
        <v/>
      </c>
      <c r="EI213" t="str">
        <f t="shared" si="571"/>
        <v/>
      </c>
      <c r="EJ213" t="str">
        <f t="shared" si="572"/>
        <v/>
      </c>
      <c r="EK213" t="str">
        <f t="shared" si="573"/>
        <v/>
      </c>
      <c r="EL213" t="str">
        <f t="shared" si="574"/>
        <v/>
      </c>
      <c r="EM213" t="str">
        <f t="shared" si="575"/>
        <v/>
      </c>
      <c r="EN213" t="str">
        <f t="shared" si="576"/>
        <v/>
      </c>
      <c r="EO213" t="str">
        <f t="shared" si="577"/>
        <v/>
      </c>
      <c r="EP213" t="str">
        <f t="shared" si="578"/>
        <v/>
      </c>
      <c r="ER213" t="str">
        <f t="shared" si="579"/>
        <v>25A-001.07.17.13.01.A.02VGM - Effect 3</v>
      </c>
      <c r="ES213" t="s">
        <v>10774</v>
      </c>
      <c r="ET213" t="b">
        <v>1</v>
      </c>
      <c r="EU213" t="s">
        <v>79</v>
      </c>
      <c r="EV213" t="b">
        <v>0</v>
      </c>
      <c r="EW213" t="b">
        <v>0</v>
      </c>
      <c r="EX213">
        <v>0.1</v>
      </c>
      <c r="EZ213">
        <v>5</v>
      </c>
      <c r="FA213">
        <v>0</v>
      </c>
      <c r="FC213">
        <v>5</v>
      </c>
      <c r="FD213">
        <v>0</v>
      </c>
      <c r="FF213">
        <v>0</v>
      </c>
      <c r="FG213">
        <v>0</v>
      </c>
      <c r="FI213">
        <v>0</v>
      </c>
      <c r="FJ213">
        <v>0</v>
      </c>
      <c r="FL213">
        <v>1.1476</v>
      </c>
      <c r="FM213">
        <v>1.1476</v>
      </c>
      <c r="FO213" t="s">
        <v>8886</v>
      </c>
    </row>
    <row r="214" spans="1:171" x14ac:dyDescent="0.25">
      <c r="A214" t="s">
        <v>10813</v>
      </c>
      <c r="B214" t="str">
        <f t="shared" si="435"/>
        <v/>
      </c>
      <c r="C214" t="str">
        <f t="shared" si="436"/>
        <v/>
      </c>
      <c r="D214" t="str">
        <f t="shared" si="437"/>
        <v/>
      </c>
      <c r="E214" t="str">
        <f t="shared" si="438"/>
        <v/>
      </c>
      <c r="F214" t="str">
        <f t="shared" si="439"/>
        <v/>
      </c>
      <c r="G214" t="str">
        <f t="shared" si="440"/>
        <v/>
      </c>
      <c r="H214" t="str">
        <f t="shared" si="441"/>
        <v/>
      </c>
      <c r="I214" t="str">
        <f t="shared" si="442"/>
        <v/>
      </c>
      <c r="J214" t="str">
        <f t="shared" si="443"/>
        <v/>
      </c>
      <c r="K214" t="str">
        <f t="shared" si="444"/>
        <v/>
      </c>
      <c r="L214" t="str">
        <f t="shared" si="445"/>
        <v/>
      </c>
      <c r="M214" t="str">
        <f t="shared" si="446"/>
        <v/>
      </c>
      <c r="N214" t="str">
        <f t="shared" si="447"/>
        <v/>
      </c>
      <c r="O214" t="str">
        <f t="shared" si="448"/>
        <v/>
      </c>
      <c r="P214" t="str">
        <f t="shared" si="449"/>
        <v/>
      </c>
      <c r="Q214" t="str">
        <f t="shared" si="450"/>
        <v/>
      </c>
      <c r="R214" t="str">
        <f t="shared" si="451"/>
        <v/>
      </c>
      <c r="S214" t="str">
        <f t="shared" si="452"/>
        <v/>
      </c>
      <c r="T214" t="str">
        <f t="shared" si="453"/>
        <v/>
      </c>
      <c r="U214" t="str">
        <f t="shared" si="454"/>
        <v/>
      </c>
      <c r="V214" t="str">
        <f t="shared" si="455"/>
        <v/>
      </c>
      <c r="W214" t="str">
        <f t="shared" si="456"/>
        <v/>
      </c>
      <c r="X214" t="str">
        <f t="shared" si="457"/>
        <v/>
      </c>
      <c r="Y214" t="str">
        <f t="shared" si="458"/>
        <v/>
      </c>
      <c r="Z214" t="str">
        <f t="shared" si="459"/>
        <v/>
      </c>
      <c r="AA214" t="str">
        <f t="shared" si="460"/>
        <v/>
      </c>
      <c r="AB214" t="str">
        <f t="shared" si="461"/>
        <v/>
      </c>
      <c r="AC214" t="str">
        <f t="shared" si="462"/>
        <v/>
      </c>
      <c r="AD214" t="str">
        <f t="shared" si="463"/>
        <v/>
      </c>
      <c r="AE214" t="str">
        <f t="shared" si="464"/>
        <v/>
      </c>
      <c r="AF214" t="str">
        <f t="shared" si="465"/>
        <v/>
      </c>
      <c r="AG214" t="str">
        <f t="shared" si="466"/>
        <v/>
      </c>
      <c r="AH214" t="str">
        <f t="shared" si="467"/>
        <v/>
      </c>
      <c r="AI214" t="str">
        <f t="shared" si="468"/>
        <v/>
      </c>
      <c r="AJ214" t="str">
        <f t="shared" si="469"/>
        <v/>
      </c>
      <c r="AK214" t="str">
        <f t="shared" si="470"/>
        <v/>
      </c>
      <c r="AL214" t="b">
        <f t="shared" si="471"/>
        <v>1</v>
      </c>
      <c r="AM214" t="b">
        <f t="shared" si="472"/>
        <v>1</v>
      </c>
      <c r="AN214" t="b">
        <f t="shared" si="473"/>
        <v>1</v>
      </c>
      <c r="AO214">
        <f t="shared" si="474"/>
        <v>1</v>
      </c>
      <c r="AP214" t="str">
        <f t="shared" si="475"/>
        <v/>
      </c>
      <c r="AQ214" t="str">
        <f t="shared" si="476"/>
        <v/>
      </c>
      <c r="AR214" t="str">
        <f t="shared" si="477"/>
        <v/>
      </c>
      <c r="AS214" t="str">
        <f t="shared" si="478"/>
        <v/>
      </c>
      <c r="AT214" t="str">
        <f t="shared" si="479"/>
        <v/>
      </c>
      <c r="AU214" t="str">
        <f t="shared" si="480"/>
        <v/>
      </c>
      <c r="AV214" t="str">
        <f t="shared" si="481"/>
        <v/>
      </c>
      <c r="AW214" t="str">
        <f t="shared" si="482"/>
        <v/>
      </c>
      <c r="AX214" t="str">
        <f t="shared" si="483"/>
        <v/>
      </c>
      <c r="AY214" t="str">
        <f t="shared" si="484"/>
        <v/>
      </c>
      <c r="AZ214" t="str">
        <f t="shared" si="485"/>
        <v/>
      </c>
      <c r="BA214" t="str">
        <f t="shared" si="486"/>
        <v/>
      </c>
      <c r="BB214" t="str">
        <f t="shared" si="487"/>
        <v/>
      </c>
      <c r="BC214" t="str">
        <f t="shared" si="488"/>
        <v/>
      </c>
      <c r="BD214" t="str">
        <f t="shared" si="489"/>
        <v/>
      </c>
      <c r="BE214" t="str">
        <f t="shared" si="490"/>
        <v/>
      </c>
      <c r="BF214" t="str">
        <f t="shared" si="491"/>
        <v/>
      </c>
      <c r="BG214" t="str">
        <f t="shared" si="492"/>
        <v/>
      </c>
      <c r="BH214" t="str">
        <f t="shared" si="493"/>
        <v/>
      </c>
      <c r="BI214" t="str">
        <f t="shared" si="494"/>
        <v/>
      </c>
      <c r="BJ214" t="str">
        <f t="shared" si="495"/>
        <v/>
      </c>
      <c r="BK214" t="str">
        <f t="shared" si="496"/>
        <v/>
      </c>
      <c r="BL214" t="str">
        <f t="shared" si="497"/>
        <v/>
      </c>
      <c r="BM214" t="str">
        <f t="shared" si="498"/>
        <v/>
      </c>
      <c r="BN214" t="str">
        <f t="shared" si="499"/>
        <v/>
      </c>
      <c r="BO214" t="str">
        <f t="shared" si="500"/>
        <v/>
      </c>
      <c r="BP214" t="str">
        <f t="shared" si="501"/>
        <v/>
      </c>
      <c r="BQ214" t="str">
        <f t="shared" si="502"/>
        <v/>
      </c>
      <c r="BR214" t="str">
        <f t="shared" si="503"/>
        <v/>
      </c>
      <c r="BS214" t="str">
        <f t="shared" si="504"/>
        <v/>
      </c>
      <c r="BT214" t="str">
        <f t="shared" si="505"/>
        <v/>
      </c>
      <c r="BU214" t="str">
        <f t="shared" si="506"/>
        <v/>
      </c>
      <c r="BV214" t="str">
        <f t="shared" si="507"/>
        <v/>
      </c>
      <c r="BW214" t="str">
        <f t="shared" si="508"/>
        <v/>
      </c>
      <c r="BX214" t="str">
        <f t="shared" si="509"/>
        <v/>
      </c>
      <c r="BY214" t="str">
        <f t="shared" si="510"/>
        <v/>
      </c>
      <c r="BZ214" t="str">
        <f t="shared" si="511"/>
        <v/>
      </c>
      <c r="CA214" t="str">
        <f t="shared" si="512"/>
        <v/>
      </c>
      <c r="CB214" t="str">
        <f t="shared" si="513"/>
        <v/>
      </c>
      <c r="CC214" t="str">
        <f t="shared" si="514"/>
        <v/>
      </c>
      <c r="CD214" t="str">
        <f t="shared" si="515"/>
        <v/>
      </c>
      <c r="CE214" t="str">
        <f t="shared" si="516"/>
        <v/>
      </c>
      <c r="CF214" t="str">
        <f t="shared" si="517"/>
        <v/>
      </c>
      <c r="CG214" t="str">
        <f t="shared" si="518"/>
        <v/>
      </c>
      <c r="CH214" t="str">
        <f t="shared" si="519"/>
        <v/>
      </c>
      <c r="CI214" t="str">
        <f t="shared" si="520"/>
        <v/>
      </c>
      <c r="CJ214" t="str">
        <f t="shared" si="521"/>
        <v/>
      </c>
      <c r="CK214" t="str">
        <f t="shared" si="522"/>
        <v/>
      </c>
      <c r="CL214" t="str">
        <f t="shared" si="523"/>
        <v/>
      </c>
      <c r="CM214" t="str">
        <f t="shared" si="524"/>
        <v/>
      </c>
      <c r="CN214" t="str">
        <f t="shared" si="525"/>
        <v/>
      </c>
      <c r="CO214" t="str">
        <f t="shared" si="526"/>
        <v/>
      </c>
      <c r="CP214" t="str">
        <f t="shared" si="527"/>
        <v/>
      </c>
      <c r="CQ214" t="str">
        <f t="shared" si="528"/>
        <v/>
      </c>
      <c r="CR214" t="str">
        <f t="shared" si="529"/>
        <v/>
      </c>
      <c r="CS214" t="str">
        <f t="shared" si="530"/>
        <v/>
      </c>
      <c r="CT214" t="str">
        <f t="shared" si="531"/>
        <v/>
      </c>
      <c r="CU214" t="str">
        <f t="shared" si="532"/>
        <v/>
      </c>
      <c r="CV214" t="str">
        <f t="shared" si="533"/>
        <v/>
      </c>
      <c r="CW214" t="str">
        <f t="shared" si="534"/>
        <v/>
      </c>
      <c r="CX214" t="str">
        <f t="shared" si="535"/>
        <v/>
      </c>
      <c r="CY214" t="str">
        <f t="shared" si="536"/>
        <v/>
      </c>
      <c r="CZ214" t="str">
        <f t="shared" si="537"/>
        <v/>
      </c>
      <c r="DA214" t="str">
        <f t="shared" si="538"/>
        <v/>
      </c>
      <c r="DB214" t="str">
        <f t="shared" si="539"/>
        <v/>
      </c>
      <c r="DC214" t="str">
        <f t="shared" si="540"/>
        <v/>
      </c>
      <c r="DD214" t="str">
        <f t="shared" si="541"/>
        <v/>
      </c>
      <c r="DE214" t="str">
        <f t="shared" si="542"/>
        <v/>
      </c>
      <c r="DF214" t="str">
        <f t="shared" si="543"/>
        <v/>
      </c>
      <c r="DG214" t="str">
        <f t="shared" si="544"/>
        <v/>
      </c>
      <c r="DH214" t="str">
        <f t="shared" si="545"/>
        <v/>
      </c>
      <c r="DI214" t="str">
        <f t="shared" si="546"/>
        <v/>
      </c>
      <c r="DJ214" t="str">
        <f t="shared" si="547"/>
        <v/>
      </c>
      <c r="DK214" t="str">
        <f t="shared" si="548"/>
        <v/>
      </c>
      <c r="DL214" t="str">
        <f t="shared" si="549"/>
        <v/>
      </c>
      <c r="DM214" t="str">
        <f t="shared" si="550"/>
        <v/>
      </c>
      <c r="DN214" t="str">
        <f t="shared" si="551"/>
        <v/>
      </c>
      <c r="DO214" t="str">
        <f t="shared" si="552"/>
        <v/>
      </c>
      <c r="DP214" t="str">
        <f t="shared" si="553"/>
        <v/>
      </c>
      <c r="DQ214" t="str">
        <f t="shared" si="554"/>
        <v/>
      </c>
      <c r="DR214" t="str">
        <f t="shared" si="555"/>
        <v/>
      </c>
      <c r="DS214" t="str">
        <f t="shared" si="556"/>
        <v/>
      </c>
      <c r="DT214" t="str">
        <f t="shared" si="557"/>
        <v/>
      </c>
      <c r="DU214" t="str">
        <f t="shared" si="558"/>
        <v/>
      </c>
      <c r="DV214" t="str">
        <f t="shared" si="559"/>
        <v/>
      </c>
      <c r="DW214" t="str">
        <f t="shared" si="560"/>
        <v/>
      </c>
      <c r="DX214" t="str">
        <f t="shared" si="561"/>
        <v/>
      </c>
      <c r="DY214" t="str">
        <f t="shared" si="562"/>
        <v/>
      </c>
      <c r="EA214" t="str">
        <f t="shared" si="563"/>
        <v/>
      </c>
      <c r="EB214" t="str">
        <f t="shared" si="564"/>
        <v/>
      </c>
      <c r="EC214" t="str">
        <f t="shared" si="565"/>
        <v/>
      </c>
      <c r="ED214" t="str">
        <f t="shared" si="566"/>
        <v/>
      </c>
      <c r="EE214" t="str">
        <f t="shared" si="567"/>
        <v/>
      </c>
      <c r="EF214" t="str">
        <f t="shared" si="568"/>
        <v/>
      </c>
      <c r="EG214" t="str">
        <f t="shared" si="569"/>
        <v/>
      </c>
      <c r="EH214" t="str">
        <f t="shared" si="570"/>
        <v/>
      </c>
      <c r="EI214" t="str">
        <f t="shared" si="571"/>
        <v/>
      </c>
      <c r="EJ214" t="str">
        <f t="shared" si="572"/>
        <v/>
      </c>
      <c r="EK214" t="str">
        <f t="shared" si="573"/>
        <v/>
      </c>
      <c r="EL214" t="str">
        <f t="shared" si="574"/>
        <v/>
      </c>
      <c r="EM214" t="str">
        <f t="shared" si="575"/>
        <v/>
      </c>
      <c r="EN214" t="str">
        <f t="shared" si="576"/>
        <v/>
      </c>
      <c r="EO214" t="str">
        <f t="shared" si="577"/>
        <v/>
      </c>
      <c r="EP214" t="str">
        <f t="shared" si="578"/>
        <v/>
      </c>
      <c r="ER214" t="str">
        <f t="shared" si="579"/>
        <v>25A-001.07.17.13.01.A.02Spuien 81-100% functieverlies</v>
      </c>
      <c r="ES214" t="s">
        <v>10774</v>
      </c>
      <c r="ET214" t="b">
        <v>1</v>
      </c>
      <c r="EU214" t="s">
        <v>88</v>
      </c>
      <c r="EV214" t="b">
        <v>0</v>
      </c>
      <c r="EW214" t="b">
        <v>1</v>
      </c>
      <c r="EX214">
        <v>0.1</v>
      </c>
      <c r="EZ214">
        <v>2</v>
      </c>
      <c r="FA214">
        <v>0</v>
      </c>
      <c r="FC214">
        <v>2</v>
      </c>
      <c r="FD214">
        <v>1</v>
      </c>
      <c r="FF214">
        <v>0</v>
      </c>
      <c r="FG214">
        <v>0</v>
      </c>
      <c r="FI214">
        <v>0</v>
      </c>
      <c r="FJ214">
        <v>56</v>
      </c>
      <c r="FL214">
        <v>0.49930000000000002</v>
      </c>
      <c r="FM214">
        <v>0.13469999999999999</v>
      </c>
      <c r="FO214" t="s">
        <v>8879</v>
      </c>
    </row>
    <row r="215" spans="1:171" x14ac:dyDescent="0.25">
      <c r="A215" t="s">
        <v>10841</v>
      </c>
      <c r="B215" t="str">
        <f t="shared" si="435"/>
        <v/>
      </c>
      <c r="C215" t="str">
        <f t="shared" si="436"/>
        <v/>
      </c>
      <c r="D215" t="str">
        <f t="shared" si="437"/>
        <v/>
      </c>
      <c r="E215" t="str">
        <f t="shared" si="438"/>
        <v/>
      </c>
      <c r="F215" t="str">
        <f t="shared" si="439"/>
        <v/>
      </c>
      <c r="G215" t="str">
        <f t="shared" si="440"/>
        <v/>
      </c>
      <c r="H215" t="str">
        <f t="shared" si="441"/>
        <v/>
      </c>
      <c r="I215" t="str">
        <f t="shared" si="442"/>
        <v/>
      </c>
      <c r="J215" t="str">
        <f t="shared" si="443"/>
        <v/>
      </c>
      <c r="K215" t="str">
        <f t="shared" si="444"/>
        <v/>
      </c>
      <c r="L215" t="str">
        <f t="shared" si="445"/>
        <v/>
      </c>
      <c r="M215" t="str">
        <f t="shared" si="446"/>
        <v/>
      </c>
      <c r="N215" t="str">
        <f t="shared" si="447"/>
        <v/>
      </c>
      <c r="O215" t="str">
        <f t="shared" si="448"/>
        <v/>
      </c>
      <c r="P215" t="str">
        <f t="shared" si="449"/>
        <v/>
      </c>
      <c r="Q215" t="str">
        <f t="shared" si="450"/>
        <v/>
      </c>
      <c r="R215" t="str">
        <f t="shared" si="451"/>
        <v/>
      </c>
      <c r="S215" t="str">
        <f t="shared" si="452"/>
        <v/>
      </c>
      <c r="T215" t="str">
        <f t="shared" si="453"/>
        <v/>
      </c>
      <c r="U215" t="str">
        <f t="shared" si="454"/>
        <v/>
      </c>
      <c r="V215" t="str">
        <f t="shared" si="455"/>
        <v/>
      </c>
      <c r="W215" t="str">
        <f t="shared" si="456"/>
        <v/>
      </c>
      <c r="X215" t="str">
        <f t="shared" si="457"/>
        <v/>
      </c>
      <c r="Y215" t="str">
        <f t="shared" si="458"/>
        <v/>
      </c>
      <c r="Z215" t="str">
        <f t="shared" si="459"/>
        <v/>
      </c>
      <c r="AA215" t="str">
        <f t="shared" si="460"/>
        <v/>
      </c>
      <c r="AB215" t="str">
        <f t="shared" si="461"/>
        <v/>
      </c>
      <c r="AC215" t="str">
        <f t="shared" si="462"/>
        <v/>
      </c>
      <c r="AD215" t="str">
        <f t="shared" si="463"/>
        <v/>
      </c>
      <c r="AE215" t="str">
        <f t="shared" si="464"/>
        <v/>
      </c>
      <c r="AF215" t="str">
        <f t="shared" si="465"/>
        <v/>
      </c>
      <c r="AG215" t="str">
        <f t="shared" si="466"/>
        <v/>
      </c>
      <c r="AH215" t="str">
        <f t="shared" si="467"/>
        <v/>
      </c>
      <c r="AI215" t="str">
        <f t="shared" si="468"/>
        <v/>
      </c>
      <c r="AJ215" t="str">
        <f t="shared" si="469"/>
        <v/>
      </c>
      <c r="AK215" t="str">
        <f t="shared" si="470"/>
        <v/>
      </c>
      <c r="AL215" t="str">
        <f t="shared" si="471"/>
        <v/>
      </c>
      <c r="AM215" t="str">
        <f t="shared" si="472"/>
        <v/>
      </c>
      <c r="AN215" t="str">
        <f t="shared" si="473"/>
        <v/>
      </c>
      <c r="AO215" t="str">
        <f t="shared" si="474"/>
        <v/>
      </c>
      <c r="AP215" t="str">
        <f t="shared" si="475"/>
        <v/>
      </c>
      <c r="AQ215" t="str">
        <f t="shared" si="476"/>
        <v/>
      </c>
      <c r="AR215" t="str">
        <f t="shared" si="477"/>
        <v/>
      </c>
      <c r="AS215" t="str">
        <f t="shared" si="478"/>
        <v/>
      </c>
      <c r="AT215" t="str">
        <f t="shared" si="479"/>
        <v/>
      </c>
      <c r="AU215" t="str">
        <f t="shared" si="480"/>
        <v/>
      </c>
      <c r="AV215" t="str">
        <f t="shared" si="481"/>
        <v/>
      </c>
      <c r="AW215" t="str">
        <f t="shared" si="482"/>
        <v/>
      </c>
      <c r="AX215" t="str">
        <f t="shared" si="483"/>
        <v/>
      </c>
      <c r="AY215" t="str">
        <f t="shared" si="484"/>
        <v/>
      </c>
      <c r="AZ215" t="str">
        <f t="shared" si="485"/>
        <v/>
      </c>
      <c r="BA215" t="str">
        <f t="shared" si="486"/>
        <v/>
      </c>
      <c r="BB215" t="str">
        <f t="shared" si="487"/>
        <v/>
      </c>
      <c r="BC215" t="str">
        <f t="shared" si="488"/>
        <v/>
      </c>
      <c r="BD215" t="str">
        <f t="shared" si="489"/>
        <v/>
      </c>
      <c r="BE215" t="str">
        <f t="shared" si="490"/>
        <v/>
      </c>
      <c r="BF215" t="b">
        <f t="shared" si="491"/>
        <v>1</v>
      </c>
      <c r="BG215" t="b">
        <f t="shared" si="492"/>
        <v>0</v>
      </c>
      <c r="BH215" t="b">
        <f t="shared" si="493"/>
        <v>0</v>
      </c>
      <c r="BI215">
        <f t="shared" si="494"/>
        <v>1</v>
      </c>
      <c r="BJ215" t="str">
        <f t="shared" si="495"/>
        <v/>
      </c>
      <c r="BK215" t="str">
        <f t="shared" si="496"/>
        <v/>
      </c>
      <c r="BL215" t="str">
        <f t="shared" si="497"/>
        <v/>
      </c>
      <c r="BM215" t="str">
        <f t="shared" si="498"/>
        <v/>
      </c>
      <c r="BN215" t="str">
        <f t="shared" si="499"/>
        <v/>
      </c>
      <c r="BO215" t="str">
        <f t="shared" si="500"/>
        <v/>
      </c>
      <c r="BP215" t="str">
        <f t="shared" si="501"/>
        <v/>
      </c>
      <c r="BQ215" t="str">
        <f t="shared" si="502"/>
        <v/>
      </c>
      <c r="BR215" t="str">
        <f t="shared" si="503"/>
        <v/>
      </c>
      <c r="BS215" t="str">
        <f t="shared" si="504"/>
        <v/>
      </c>
      <c r="BT215" t="str">
        <f t="shared" si="505"/>
        <v/>
      </c>
      <c r="BU215" t="str">
        <f t="shared" si="506"/>
        <v/>
      </c>
      <c r="BV215" t="str">
        <f t="shared" si="507"/>
        <v/>
      </c>
      <c r="BW215" t="str">
        <f t="shared" si="508"/>
        <v/>
      </c>
      <c r="BX215" t="str">
        <f t="shared" si="509"/>
        <v/>
      </c>
      <c r="BY215" t="str">
        <f t="shared" si="510"/>
        <v/>
      </c>
      <c r="BZ215" t="str">
        <f t="shared" si="511"/>
        <v/>
      </c>
      <c r="CA215" t="str">
        <f t="shared" si="512"/>
        <v/>
      </c>
      <c r="CB215" t="str">
        <f t="shared" si="513"/>
        <v/>
      </c>
      <c r="CC215" t="str">
        <f t="shared" si="514"/>
        <v/>
      </c>
      <c r="CD215" t="str">
        <f t="shared" si="515"/>
        <v/>
      </c>
      <c r="CE215" t="str">
        <f t="shared" si="516"/>
        <v/>
      </c>
      <c r="CF215" t="str">
        <f t="shared" si="517"/>
        <v/>
      </c>
      <c r="CG215" t="str">
        <f t="shared" si="518"/>
        <v/>
      </c>
      <c r="CH215" t="str">
        <f t="shared" si="519"/>
        <v/>
      </c>
      <c r="CI215" t="str">
        <f t="shared" si="520"/>
        <v/>
      </c>
      <c r="CJ215" t="str">
        <f t="shared" si="521"/>
        <v/>
      </c>
      <c r="CK215" t="str">
        <f t="shared" si="522"/>
        <v/>
      </c>
      <c r="CL215" t="str">
        <f t="shared" si="523"/>
        <v/>
      </c>
      <c r="CM215" t="str">
        <f t="shared" si="524"/>
        <v/>
      </c>
      <c r="CN215" t="str">
        <f t="shared" si="525"/>
        <v/>
      </c>
      <c r="CO215" t="str">
        <f t="shared" si="526"/>
        <v/>
      </c>
      <c r="CP215" t="str">
        <f t="shared" si="527"/>
        <v/>
      </c>
      <c r="CQ215" t="str">
        <f t="shared" si="528"/>
        <v/>
      </c>
      <c r="CR215" t="str">
        <f t="shared" si="529"/>
        <v/>
      </c>
      <c r="CS215" t="str">
        <f t="shared" si="530"/>
        <v/>
      </c>
      <c r="CT215" t="str">
        <f t="shared" si="531"/>
        <v/>
      </c>
      <c r="CU215" t="str">
        <f t="shared" si="532"/>
        <v/>
      </c>
      <c r="CV215" t="str">
        <f t="shared" si="533"/>
        <v/>
      </c>
      <c r="CW215" t="str">
        <f t="shared" si="534"/>
        <v/>
      </c>
      <c r="CX215" t="str">
        <f t="shared" si="535"/>
        <v/>
      </c>
      <c r="CY215" t="str">
        <f t="shared" si="536"/>
        <v/>
      </c>
      <c r="CZ215" t="str">
        <f t="shared" si="537"/>
        <v/>
      </c>
      <c r="DA215" t="str">
        <f t="shared" si="538"/>
        <v/>
      </c>
      <c r="DB215" t="str">
        <f t="shared" si="539"/>
        <v/>
      </c>
      <c r="DC215" t="str">
        <f t="shared" si="540"/>
        <v/>
      </c>
      <c r="DD215" t="str">
        <f t="shared" si="541"/>
        <v/>
      </c>
      <c r="DE215" t="str">
        <f t="shared" si="542"/>
        <v/>
      </c>
      <c r="DF215" t="str">
        <f t="shared" si="543"/>
        <v/>
      </c>
      <c r="DG215" t="str">
        <f t="shared" si="544"/>
        <v/>
      </c>
      <c r="DH215" t="str">
        <f t="shared" si="545"/>
        <v/>
      </c>
      <c r="DI215" t="str">
        <f t="shared" si="546"/>
        <v/>
      </c>
      <c r="DJ215" t="str">
        <f t="shared" si="547"/>
        <v/>
      </c>
      <c r="DK215" t="str">
        <f t="shared" si="548"/>
        <v/>
      </c>
      <c r="DL215" t="str">
        <f t="shared" si="549"/>
        <v/>
      </c>
      <c r="DM215" t="str">
        <f t="shared" si="550"/>
        <v/>
      </c>
      <c r="DN215" t="str">
        <f t="shared" si="551"/>
        <v/>
      </c>
      <c r="DO215" t="str">
        <f t="shared" si="552"/>
        <v/>
      </c>
      <c r="DP215" t="str">
        <f t="shared" si="553"/>
        <v/>
      </c>
      <c r="DQ215" t="str">
        <f t="shared" si="554"/>
        <v/>
      </c>
      <c r="DR215" t="str">
        <f t="shared" si="555"/>
        <v/>
      </c>
      <c r="DS215" t="str">
        <f t="shared" si="556"/>
        <v/>
      </c>
      <c r="DT215" t="str">
        <f t="shared" si="557"/>
        <v/>
      </c>
      <c r="DU215" t="str">
        <f t="shared" si="558"/>
        <v/>
      </c>
      <c r="DV215" t="str">
        <f t="shared" si="559"/>
        <v/>
      </c>
      <c r="DW215" t="str">
        <f t="shared" si="560"/>
        <v/>
      </c>
      <c r="DX215" t="str">
        <f t="shared" si="561"/>
        <v/>
      </c>
      <c r="DY215" t="str">
        <f t="shared" si="562"/>
        <v/>
      </c>
      <c r="EA215" t="str">
        <f t="shared" si="563"/>
        <v/>
      </c>
      <c r="EB215" t="str">
        <f t="shared" si="564"/>
        <v/>
      </c>
      <c r="EC215" t="str">
        <f t="shared" si="565"/>
        <v/>
      </c>
      <c r="ED215" t="str">
        <f t="shared" si="566"/>
        <v/>
      </c>
      <c r="EE215" t="str">
        <f t="shared" si="567"/>
        <v/>
      </c>
      <c r="EF215" t="str">
        <f t="shared" si="568"/>
        <v/>
      </c>
      <c r="EG215" t="str">
        <f t="shared" si="569"/>
        <v/>
      </c>
      <c r="EH215" t="str">
        <f t="shared" si="570"/>
        <v/>
      </c>
      <c r="EI215" t="str">
        <f t="shared" si="571"/>
        <v/>
      </c>
      <c r="EJ215" t="str">
        <f t="shared" si="572"/>
        <v/>
      </c>
      <c r="EK215" t="str">
        <f t="shared" si="573"/>
        <v/>
      </c>
      <c r="EL215" t="str">
        <f t="shared" si="574"/>
        <v/>
      </c>
      <c r="EM215" t="str">
        <f t="shared" si="575"/>
        <v/>
      </c>
      <c r="EN215" t="str">
        <f t="shared" si="576"/>
        <v/>
      </c>
      <c r="EO215" t="str">
        <f t="shared" si="577"/>
        <v/>
      </c>
      <c r="EP215" t="str">
        <f t="shared" si="578"/>
        <v/>
      </c>
      <c r="ER215" t="str">
        <f t="shared" si="579"/>
        <v>25A-001.07.17.13.01.A.03Keren 81-100% functieverlies</v>
      </c>
      <c r="ES215" t="s">
        <v>10775</v>
      </c>
      <c r="ET215" t="b">
        <v>1</v>
      </c>
      <c r="EU215" t="s">
        <v>85</v>
      </c>
      <c r="EV215" t="b">
        <v>0</v>
      </c>
      <c r="EW215" t="b">
        <v>0</v>
      </c>
      <c r="EX215">
        <v>1</v>
      </c>
      <c r="EZ215">
        <v>0</v>
      </c>
      <c r="FA215">
        <v>0</v>
      </c>
      <c r="FC215">
        <v>0</v>
      </c>
      <c r="FD215">
        <v>0</v>
      </c>
      <c r="FF215">
        <v>0</v>
      </c>
      <c r="FG215">
        <v>0</v>
      </c>
      <c r="FI215">
        <v>0</v>
      </c>
      <c r="FJ215">
        <v>0</v>
      </c>
      <c r="FL215">
        <v>0</v>
      </c>
      <c r="FM215">
        <v>0</v>
      </c>
      <c r="FO215" t="s">
        <v>85</v>
      </c>
    </row>
    <row r="216" spans="1:171" x14ac:dyDescent="0.25">
      <c r="A216" t="s">
        <v>11650</v>
      </c>
      <c r="B216" t="str">
        <f t="shared" si="435"/>
        <v/>
      </c>
      <c r="C216" t="str">
        <f t="shared" si="436"/>
        <v/>
      </c>
      <c r="D216" t="str">
        <f t="shared" si="437"/>
        <v/>
      </c>
      <c r="E216" t="str">
        <f t="shared" si="438"/>
        <v/>
      </c>
      <c r="F216" t="str">
        <f t="shared" si="439"/>
        <v/>
      </c>
      <c r="G216" t="str">
        <f t="shared" si="440"/>
        <v/>
      </c>
      <c r="H216" t="str">
        <f t="shared" si="441"/>
        <v/>
      </c>
      <c r="I216" t="str">
        <f t="shared" si="442"/>
        <v/>
      </c>
      <c r="J216" t="str">
        <f t="shared" si="443"/>
        <v/>
      </c>
      <c r="K216" t="str">
        <f t="shared" si="444"/>
        <v/>
      </c>
      <c r="L216" t="str">
        <f t="shared" si="445"/>
        <v/>
      </c>
      <c r="M216" t="str">
        <f t="shared" si="446"/>
        <v/>
      </c>
      <c r="N216" t="str">
        <f t="shared" si="447"/>
        <v/>
      </c>
      <c r="O216" t="str">
        <f t="shared" si="448"/>
        <v/>
      </c>
      <c r="P216" t="str">
        <f t="shared" si="449"/>
        <v/>
      </c>
      <c r="Q216" t="str">
        <f t="shared" si="450"/>
        <v/>
      </c>
      <c r="R216" t="str">
        <f t="shared" si="451"/>
        <v/>
      </c>
      <c r="S216" t="str">
        <f t="shared" si="452"/>
        <v/>
      </c>
      <c r="T216" t="str">
        <f t="shared" si="453"/>
        <v/>
      </c>
      <c r="U216" t="str">
        <f t="shared" si="454"/>
        <v/>
      </c>
      <c r="V216" t="b">
        <f t="shared" si="455"/>
        <v>1</v>
      </c>
      <c r="W216" t="b">
        <f t="shared" si="456"/>
        <v>0</v>
      </c>
      <c r="X216" t="b">
        <f t="shared" si="457"/>
        <v>0</v>
      </c>
      <c r="Y216">
        <f t="shared" si="458"/>
        <v>1</v>
      </c>
      <c r="Z216" t="str">
        <f t="shared" si="459"/>
        <v/>
      </c>
      <c r="AA216" t="str">
        <f t="shared" si="460"/>
        <v/>
      </c>
      <c r="AB216" t="str">
        <f t="shared" si="461"/>
        <v/>
      </c>
      <c r="AC216" t="str">
        <f t="shared" si="462"/>
        <v/>
      </c>
      <c r="AD216" t="str">
        <f t="shared" si="463"/>
        <v/>
      </c>
      <c r="AE216" t="str">
        <f t="shared" si="464"/>
        <v/>
      </c>
      <c r="AF216" t="str">
        <f t="shared" si="465"/>
        <v/>
      </c>
      <c r="AG216" t="str">
        <f t="shared" si="466"/>
        <v/>
      </c>
      <c r="AH216" t="str">
        <f t="shared" si="467"/>
        <v/>
      </c>
      <c r="AI216" t="str">
        <f t="shared" si="468"/>
        <v/>
      </c>
      <c r="AJ216" t="str">
        <f t="shared" si="469"/>
        <v/>
      </c>
      <c r="AK216" t="str">
        <f t="shared" si="470"/>
        <v/>
      </c>
      <c r="AL216" t="str">
        <f t="shared" si="471"/>
        <v/>
      </c>
      <c r="AM216" t="str">
        <f t="shared" si="472"/>
        <v/>
      </c>
      <c r="AN216" t="str">
        <f t="shared" si="473"/>
        <v/>
      </c>
      <c r="AO216" t="str">
        <f t="shared" si="474"/>
        <v/>
      </c>
      <c r="AP216" t="str">
        <f t="shared" si="475"/>
        <v/>
      </c>
      <c r="AQ216" t="str">
        <f t="shared" si="476"/>
        <v/>
      </c>
      <c r="AR216" t="str">
        <f t="shared" si="477"/>
        <v/>
      </c>
      <c r="AS216" t="str">
        <f t="shared" si="478"/>
        <v/>
      </c>
      <c r="AT216" t="str">
        <f t="shared" si="479"/>
        <v/>
      </c>
      <c r="AU216" t="str">
        <f t="shared" si="480"/>
        <v/>
      </c>
      <c r="AV216" t="str">
        <f t="shared" si="481"/>
        <v/>
      </c>
      <c r="AW216" t="str">
        <f t="shared" si="482"/>
        <v/>
      </c>
      <c r="AX216" t="str">
        <f t="shared" si="483"/>
        <v/>
      </c>
      <c r="AY216" t="str">
        <f t="shared" si="484"/>
        <v/>
      </c>
      <c r="AZ216" t="str">
        <f t="shared" si="485"/>
        <v/>
      </c>
      <c r="BA216" t="str">
        <f t="shared" si="486"/>
        <v/>
      </c>
      <c r="BB216" t="str">
        <f t="shared" si="487"/>
        <v/>
      </c>
      <c r="BC216" t="str">
        <f t="shared" si="488"/>
        <v/>
      </c>
      <c r="BD216" t="str">
        <f t="shared" si="489"/>
        <v/>
      </c>
      <c r="BE216" t="str">
        <f t="shared" si="490"/>
        <v/>
      </c>
      <c r="BF216" t="str">
        <f t="shared" si="491"/>
        <v/>
      </c>
      <c r="BG216" t="str">
        <f t="shared" si="492"/>
        <v/>
      </c>
      <c r="BH216" t="str">
        <f t="shared" si="493"/>
        <v/>
      </c>
      <c r="BI216" t="str">
        <f t="shared" si="494"/>
        <v/>
      </c>
      <c r="BJ216" t="str">
        <f t="shared" si="495"/>
        <v/>
      </c>
      <c r="BK216" t="str">
        <f t="shared" si="496"/>
        <v/>
      </c>
      <c r="BL216" t="str">
        <f t="shared" si="497"/>
        <v/>
      </c>
      <c r="BM216" t="str">
        <f t="shared" si="498"/>
        <v/>
      </c>
      <c r="BN216" t="str">
        <f t="shared" si="499"/>
        <v/>
      </c>
      <c r="BO216" t="str">
        <f t="shared" si="500"/>
        <v/>
      </c>
      <c r="BP216" t="str">
        <f t="shared" si="501"/>
        <v/>
      </c>
      <c r="BQ216" t="str">
        <f t="shared" si="502"/>
        <v/>
      </c>
      <c r="BR216" t="str">
        <f t="shared" si="503"/>
        <v/>
      </c>
      <c r="BS216" t="str">
        <f t="shared" si="504"/>
        <v/>
      </c>
      <c r="BT216" t="str">
        <f t="shared" si="505"/>
        <v/>
      </c>
      <c r="BU216" t="str">
        <f t="shared" si="506"/>
        <v/>
      </c>
      <c r="BV216" t="str">
        <f t="shared" si="507"/>
        <v/>
      </c>
      <c r="BW216" t="str">
        <f t="shared" si="508"/>
        <v/>
      </c>
      <c r="BX216" t="str">
        <f t="shared" si="509"/>
        <v/>
      </c>
      <c r="BY216" t="str">
        <f t="shared" si="510"/>
        <v/>
      </c>
      <c r="BZ216" t="str">
        <f t="shared" si="511"/>
        <v/>
      </c>
      <c r="CA216" t="str">
        <f t="shared" si="512"/>
        <v/>
      </c>
      <c r="CB216" t="str">
        <f t="shared" si="513"/>
        <v/>
      </c>
      <c r="CC216" t="str">
        <f t="shared" si="514"/>
        <v/>
      </c>
      <c r="CD216" t="str">
        <f t="shared" si="515"/>
        <v/>
      </c>
      <c r="CE216" t="str">
        <f t="shared" si="516"/>
        <v/>
      </c>
      <c r="CF216" t="str">
        <f t="shared" si="517"/>
        <v/>
      </c>
      <c r="CG216" t="str">
        <f t="shared" si="518"/>
        <v/>
      </c>
      <c r="CH216" t="str">
        <f t="shared" si="519"/>
        <v/>
      </c>
      <c r="CI216" t="str">
        <f t="shared" si="520"/>
        <v/>
      </c>
      <c r="CJ216" t="str">
        <f t="shared" si="521"/>
        <v/>
      </c>
      <c r="CK216" t="str">
        <f t="shared" si="522"/>
        <v/>
      </c>
      <c r="CL216" t="str">
        <f t="shared" si="523"/>
        <v/>
      </c>
      <c r="CM216" t="str">
        <f t="shared" si="524"/>
        <v/>
      </c>
      <c r="CN216" t="str">
        <f t="shared" si="525"/>
        <v/>
      </c>
      <c r="CO216" t="str">
        <f t="shared" si="526"/>
        <v/>
      </c>
      <c r="CP216" t="str">
        <f t="shared" si="527"/>
        <v/>
      </c>
      <c r="CQ216" t="str">
        <f t="shared" si="528"/>
        <v/>
      </c>
      <c r="CR216" t="str">
        <f t="shared" si="529"/>
        <v/>
      </c>
      <c r="CS216" t="str">
        <f t="shared" si="530"/>
        <v/>
      </c>
      <c r="CT216" t="str">
        <f t="shared" si="531"/>
        <v/>
      </c>
      <c r="CU216" t="str">
        <f t="shared" si="532"/>
        <v/>
      </c>
      <c r="CV216" t="str">
        <f t="shared" si="533"/>
        <v/>
      </c>
      <c r="CW216" t="str">
        <f t="shared" si="534"/>
        <v/>
      </c>
      <c r="CX216" t="str">
        <f t="shared" si="535"/>
        <v/>
      </c>
      <c r="CY216" t="str">
        <f t="shared" si="536"/>
        <v/>
      </c>
      <c r="CZ216" t="str">
        <f t="shared" si="537"/>
        <v/>
      </c>
      <c r="DA216" t="str">
        <f t="shared" si="538"/>
        <v/>
      </c>
      <c r="DB216" t="str">
        <f t="shared" si="539"/>
        <v/>
      </c>
      <c r="DC216" t="str">
        <f t="shared" si="540"/>
        <v/>
      </c>
      <c r="DD216" t="str">
        <f t="shared" si="541"/>
        <v/>
      </c>
      <c r="DE216" t="str">
        <f t="shared" si="542"/>
        <v/>
      </c>
      <c r="DF216" t="str">
        <f t="shared" si="543"/>
        <v/>
      </c>
      <c r="DG216" t="str">
        <f t="shared" si="544"/>
        <v/>
      </c>
      <c r="DH216" t="str">
        <f t="shared" si="545"/>
        <v/>
      </c>
      <c r="DI216" t="str">
        <f t="shared" si="546"/>
        <v/>
      </c>
      <c r="DJ216" t="str">
        <f t="shared" si="547"/>
        <v/>
      </c>
      <c r="DK216" t="str">
        <f t="shared" si="548"/>
        <v/>
      </c>
      <c r="DL216" t="str">
        <f t="shared" si="549"/>
        <v/>
      </c>
      <c r="DM216" t="str">
        <f t="shared" si="550"/>
        <v/>
      </c>
      <c r="DN216" t="str">
        <f t="shared" si="551"/>
        <v/>
      </c>
      <c r="DO216" t="str">
        <f t="shared" si="552"/>
        <v/>
      </c>
      <c r="DP216" t="str">
        <f t="shared" si="553"/>
        <v/>
      </c>
      <c r="DQ216" t="str">
        <f t="shared" si="554"/>
        <v/>
      </c>
      <c r="DR216" t="str">
        <f t="shared" si="555"/>
        <v/>
      </c>
      <c r="DS216" t="str">
        <f t="shared" si="556"/>
        <v/>
      </c>
      <c r="DT216" t="str">
        <f t="shared" si="557"/>
        <v/>
      </c>
      <c r="DU216" t="str">
        <f t="shared" si="558"/>
        <v/>
      </c>
      <c r="DV216" t="str">
        <f t="shared" si="559"/>
        <v/>
      </c>
      <c r="DW216" t="str">
        <f t="shared" si="560"/>
        <v/>
      </c>
      <c r="DX216" t="str">
        <f t="shared" si="561"/>
        <v/>
      </c>
      <c r="DY216" t="str">
        <f t="shared" si="562"/>
        <v/>
      </c>
      <c r="EA216" t="str">
        <f t="shared" si="563"/>
        <v/>
      </c>
      <c r="EB216" t="str">
        <f t="shared" si="564"/>
        <v/>
      </c>
      <c r="EC216" t="str">
        <f t="shared" si="565"/>
        <v/>
      </c>
      <c r="ED216" t="str">
        <f t="shared" si="566"/>
        <v/>
      </c>
      <c r="EE216" t="str">
        <f t="shared" si="567"/>
        <v/>
      </c>
      <c r="EF216" t="str">
        <f t="shared" si="568"/>
        <v/>
      </c>
      <c r="EG216" t="str">
        <f t="shared" si="569"/>
        <v/>
      </c>
      <c r="EH216" t="str">
        <f t="shared" si="570"/>
        <v/>
      </c>
      <c r="EI216" t="str">
        <f t="shared" si="571"/>
        <v/>
      </c>
      <c r="EJ216" t="str">
        <f t="shared" si="572"/>
        <v/>
      </c>
      <c r="EK216" t="str">
        <f t="shared" si="573"/>
        <v/>
      </c>
      <c r="EL216" t="str">
        <f t="shared" si="574"/>
        <v/>
      </c>
      <c r="EM216" t="str">
        <f t="shared" si="575"/>
        <v/>
      </c>
      <c r="EN216" t="str">
        <f t="shared" si="576"/>
        <v/>
      </c>
      <c r="EO216" t="str">
        <f t="shared" si="577"/>
        <v/>
      </c>
      <c r="EP216" t="str">
        <f t="shared" si="578"/>
        <v/>
      </c>
      <c r="ER216" t="str">
        <f t="shared" si="579"/>
        <v>25A-001.07.17.13.01.A.03VGM - Effect 3</v>
      </c>
      <c r="ES216" t="s">
        <v>10775</v>
      </c>
      <c r="ET216" t="b">
        <v>1</v>
      </c>
      <c r="EU216" t="s">
        <v>79</v>
      </c>
      <c r="EV216" t="b">
        <v>0</v>
      </c>
      <c r="EW216" t="b">
        <v>0</v>
      </c>
      <c r="EX216">
        <v>0.1</v>
      </c>
      <c r="EZ216">
        <v>0</v>
      </c>
      <c r="FA216">
        <v>0</v>
      </c>
      <c r="FC216">
        <v>0</v>
      </c>
      <c r="FD216">
        <v>0</v>
      </c>
      <c r="FF216">
        <v>0</v>
      </c>
      <c r="FG216">
        <v>0</v>
      </c>
      <c r="FI216">
        <v>0</v>
      </c>
      <c r="FJ216">
        <v>0</v>
      </c>
      <c r="FL216">
        <v>3.5623999999999998</v>
      </c>
      <c r="FM216">
        <v>3.5623999999999998</v>
      </c>
      <c r="FO216" t="s">
        <v>8886</v>
      </c>
    </row>
    <row r="217" spans="1:171" x14ac:dyDescent="0.25">
      <c r="A217" t="s">
        <v>11648</v>
      </c>
      <c r="B217" t="str">
        <f t="shared" si="435"/>
        <v/>
      </c>
      <c r="C217" t="str">
        <f t="shared" si="436"/>
        <v/>
      </c>
      <c r="D217" t="str">
        <f t="shared" si="437"/>
        <v/>
      </c>
      <c r="E217" t="str">
        <f t="shared" si="438"/>
        <v/>
      </c>
      <c r="F217" t="str">
        <f t="shared" si="439"/>
        <v/>
      </c>
      <c r="G217" t="str">
        <f t="shared" si="440"/>
        <v/>
      </c>
      <c r="H217" t="str">
        <f t="shared" si="441"/>
        <v/>
      </c>
      <c r="I217" t="str">
        <f t="shared" si="442"/>
        <v/>
      </c>
      <c r="J217" t="str">
        <f t="shared" si="443"/>
        <v/>
      </c>
      <c r="K217" t="str">
        <f t="shared" si="444"/>
        <v/>
      </c>
      <c r="L217" t="str">
        <f t="shared" si="445"/>
        <v/>
      </c>
      <c r="M217" t="str">
        <f t="shared" si="446"/>
        <v/>
      </c>
      <c r="N217" t="str">
        <f t="shared" si="447"/>
        <v/>
      </c>
      <c r="O217" t="str">
        <f t="shared" si="448"/>
        <v/>
      </c>
      <c r="P217" t="str">
        <f t="shared" si="449"/>
        <v/>
      </c>
      <c r="Q217" t="str">
        <f t="shared" si="450"/>
        <v/>
      </c>
      <c r="R217" t="str">
        <f t="shared" si="451"/>
        <v/>
      </c>
      <c r="S217" t="str">
        <f t="shared" si="452"/>
        <v/>
      </c>
      <c r="T217" t="str">
        <f t="shared" si="453"/>
        <v/>
      </c>
      <c r="U217" t="str">
        <f t="shared" si="454"/>
        <v/>
      </c>
      <c r="V217" t="b">
        <f t="shared" si="455"/>
        <v>1</v>
      </c>
      <c r="W217" t="b">
        <f t="shared" si="456"/>
        <v>0</v>
      </c>
      <c r="X217" t="b">
        <f t="shared" si="457"/>
        <v>1</v>
      </c>
      <c r="Y217">
        <f t="shared" si="458"/>
        <v>1</v>
      </c>
      <c r="Z217" t="str">
        <f t="shared" si="459"/>
        <v/>
      </c>
      <c r="AA217" t="str">
        <f t="shared" si="460"/>
        <v/>
      </c>
      <c r="AB217" t="str">
        <f t="shared" si="461"/>
        <v/>
      </c>
      <c r="AC217" t="str">
        <f t="shared" si="462"/>
        <v/>
      </c>
      <c r="AD217" t="str">
        <f t="shared" si="463"/>
        <v/>
      </c>
      <c r="AE217" t="str">
        <f t="shared" si="464"/>
        <v/>
      </c>
      <c r="AF217" t="str">
        <f t="shared" si="465"/>
        <v/>
      </c>
      <c r="AG217" t="str">
        <f t="shared" si="466"/>
        <v/>
      </c>
      <c r="AH217" t="str">
        <f t="shared" si="467"/>
        <v/>
      </c>
      <c r="AI217" t="str">
        <f t="shared" si="468"/>
        <v/>
      </c>
      <c r="AJ217" t="str">
        <f t="shared" si="469"/>
        <v/>
      </c>
      <c r="AK217" t="str">
        <f t="shared" si="470"/>
        <v/>
      </c>
      <c r="AL217" t="str">
        <f t="shared" si="471"/>
        <v/>
      </c>
      <c r="AM217" t="str">
        <f t="shared" si="472"/>
        <v/>
      </c>
      <c r="AN217" t="str">
        <f t="shared" si="473"/>
        <v/>
      </c>
      <c r="AO217" t="str">
        <f t="shared" si="474"/>
        <v/>
      </c>
      <c r="AP217" t="str">
        <f t="shared" si="475"/>
        <v/>
      </c>
      <c r="AQ217" t="str">
        <f t="shared" si="476"/>
        <v/>
      </c>
      <c r="AR217" t="str">
        <f t="shared" si="477"/>
        <v/>
      </c>
      <c r="AS217" t="str">
        <f t="shared" si="478"/>
        <v/>
      </c>
      <c r="AT217" t="str">
        <f t="shared" si="479"/>
        <v/>
      </c>
      <c r="AU217" t="str">
        <f t="shared" si="480"/>
        <v/>
      </c>
      <c r="AV217" t="str">
        <f t="shared" si="481"/>
        <v/>
      </c>
      <c r="AW217" t="str">
        <f t="shared" si="482"/>
        <v/>
      </c>
      <c r="AX217" t="str">
        <f t="shared" si="483"/>
        <v/>
      </c>
      <c r="AY217" t="str">
        <f t="shared" si="484"/>
        <v/>
      </c>
      <c r="AZ217" t="str">
        <f t="shared" si="485"/>
        <v/>
      </c>
      <c r="BA217" t="str">
        <f t="shared" si="486"/>
        <v/>
      </c>
      <c r="BB217" t="str">
        <f t="shared" si="487"/>
        <v/>
      </c>
      <c r="BC217" t="str">
        <f t="shared" si="488"/>
        <v/>
      </c>
      <c r="BD217" t="str">
        <f t="shared" si="489"/>
        <v/>
      </c>
      <c r="BE217" t="str">
        <f t="shared" si="490"/>
        <v/>
      </c>
      <c r="BF217" t="b">
        <f t="shared" si="491"/>
        <v>1</v>
      </c>
      <c r="BG217" t="b">
        <f t="shared" si="492"/>
        <v>0</v>
      </c>
      <c r="BH217" t="b">
        <f t="shared" si="493"/>
        <v>0</v>
      </c>
      <c r="BI217">
        <f t="shared" si="494"/>
        <v>0.01</v>
      </c>
      <c r="BJ217" t="str">
        <f t="shared" si="495"/>
        <v/>
      </c>
      <c r="BK217" t="str">
        <f t="shared" si="496"/>
        <v/>
      </c>
      <c r="BL217" t="str">
        <f t="shared" si="497"/>
        <v/>
      </c>
      <c r="BM217" t="str">
        <f t="shared" si="498"/>
        <v/>
      </c>
      <c r="BN217" t="str">
        <f t="shared" si="499"/>
        <v/>
      </c>
      <c r="BO217" t="str">
        <f t="shared" si="500"/>
        <v/>
      </c>
      <c r="BP217" t="str">
        <f t="shared" si="501"/>
        <v/>
      </c>
      <c r="BQ217" t="str">
        <f t="shared" si="502"/>
        <v/>
      </c>
      <c r="BR217" t="str">
        <f t="shared" si="503"/>
        <v/>
      </c>
      <c r="BS217" t="str">
        <f t="shared" si="504"/>
        <v/>
      </c>
      <c r="BT217" t="str">
        <f t="shared" si="505"/>
        <v/>
      </c>
      <c r="BU217" t="str">
        <f t="shared" si="506"/>
        <v/>
      </c>
      <c r="BV217" t="str">
        <f t="shared" si="507"/>
        <v/>
      </c>
      <c r="BW217" t="str">
        <f t="shared" si="508"/>
        <v/>
      </c>
      <c r="BX217" t="str">
        <f t="shared" si="509"/>
        <v/>
      </c>
      <c r="BY217" t="str">
        <f t="shared" si="510"/>
        <v/>
      </c>
      <c r="BZ217" t="str">
        <f t="shared" si="511"/>
        <v/>
      </c>
      <c r="CA217" t="str">
        <f t="shared" si="512"/>
        <v/>
      </c>
      <c r="CB217" t="str">
        <f t="shared" si="513"/>
        <v/>
      </c>
      <c r="CC217" t="str">
        <f t="shared" si="514"/>
        <v/>
      </c>
      <c r="CD217" t="str">
        <f t="shared" si="515"/>
        <v/>
      </c>
      <c r="CE217" t="str">
        <f t="shared" si="516"/>
        <v/>
      </c>
      <c r="CF217" t="str">
        <f t="shared" si="517"/>
        <v/>
      </c>
      <c r="CG217" t="str">
        <f t="shared" si="518"/>
        <v/>
      </c>
      <c r="CH217" t="str">
        <f t="shared" si="519"/>
        <v/>
      </c>
      <c r="CI217" t="str">
        <f t="shared" si="520"/>
        <v/>
      </c>
      <c r="CJ217" t="str">
        <f t="shared" si="521"/>
        <v/>
      </c>
      <c r="CK217" t="str">
        <f t="shared" si="522"/>
        <v/>
      </c>
      <c r="CL217" t="str">
        <f t="shared" si="523"/>
        <v/>
      </c>
      <c r="CM217" t="str">
        <f t="shared" si="524"/>
        <v/>
      </c>
      <c r="CN217" t="str">
        <f t="shared" si="525"/>
        <v/>
      </c>
      <c r="CO217" t="str">
        <f t="shared" si="526"/>
        <v/>
      </c>
      <c r="CP217" t="str">
        <f t="shared" si="527"/>
        <v/>
      </c>
      <c r="CQ217" t="str">
        <f t="shared" si="528"/>
        <v/>
      </c>
      <c r="CR217" t="str">
        <f t="shared" si="529"/>
        <v/>
      </c>
      <c r="CS217" t="str">
        <f t="shared" si="530"/>
        <v/>
      </c>
      <c r="CT217" t="str">
        <f t="shared" si="531"/>
        <v/>
      </c>
      <c r="CU217" t="str">
        <f t="shared" si="532"/>
        <v/>
      </c>
      <c r="CV217" t="str">
        <f t="shared" si="533"/>
        <v/>
      </c>
      <c r="CW217" t="str">
        <f t="shared" si="534"/>
        <v/>
      </c>
      <c r="CX217" t="str">
        <f t="shared" si="535"/>
        <v/>
      </c>
      <c r="CY217" t="str">
        <f t="shared" si="536"/>
        <v/>
      </c>
      <c r="CZ217" t="str">
        <f t="shared" si="537"/>
        <v/>
      </c>
      <c r="DA217" t="str">
        <f t="shared" si="538"/>
        <v/>
      </c>
      <c r="DB217" t="str">
        <f t="shared" si="539"/>
        <v/>
      </c>
      <c r="DC217" t="str">
        <f t="shared" si="540"/>
        <v/>
      </c>
      <c r="DD217" t="str">
        <f t="shared" si="541"/>
        <v/>
      </c>
      <c r="DE217" t="str">
        <f t="shared" si="542"/>
        <v/>
      </c>
      <c r="DF217" t="str">
        <f t="shared" si="543"/>
        <v/>
      </c>
      <c r="DG217" t="str">
        <f t="shared" si="544"/>
        <v/>
      </c>
      <c r="DH217" t="str">
        <f t="shared" si="545"/>
        <v/>
      </c>
      <c r="DI217" t="str">
        <f t="shared" si="546"/>
        <v/>
      </c>
      <c r="DJ217" t="str">
        <f t="shared" si="547"/>
        <v/>
      </c>
      <c r="DK217" t="str">
        <f t="shared" si="548"/>
        <v/>
      </c>
      <c r="DL217" t="str">
        <f t="shared" si="549"/>
        <v/>
      </c>
      <c r="DM217" t="str">
        <f t="shared" si="550"/>
        <v/>
      </c>
      <c r="DN217" t="str">
        <f t="shared" si="551"/>
        <v/>
      </c>
      <c r="DO217" t="str">
        <f t="shared" si="552"/>
        <v/>
      </c>
      <c r="DP217" t="str">
        <f t="shared" si="553"/>
        <v/>
      </c>
      <c r="DQ217" t="str">
        <f t="shared" si="554"/>
        <v/>
      </c>
      <c r="DR217" t="str">
        <f t="shared" si="555"/>
        <v/>
      </c>
      <c r="DS217" t="str">
        <f t="shared" si="556"/>
        <v/>
      </c>
      <c r="DT217" t="str">
        <f t="shared" si="557"/>
        <v/>
      </c>
      <c r="DU217" t="str">
        <f t="shared" si="558"/>
        <v/>
      </c>
      <c r="DV217" t="str">
        <f t="shared" si="559"/>
        <v/>
      </c>
      <c r="DW217" t="str">
        <f t="shared" si="560"/>
        <v/>
      </c>
      <c r="DX217" t="str">
        <f t="shared" si="561"/>
        <v/>
      </c>
      <c r="DY217" t="str">
        <f t="shared" si="562"/>
        <v/>
      </c>
      <c r="EA217" t="str">
        <f t="shared" si="563"/>
        <v/>
      </c>
      <c r="EB217" t="str">
        <f t="shared" si="564"/>
        <v/>
      </c>
      <c r="EC217" t="str">
        <f t="shared" si="565"/>
        <v/>
      </c>
      <c r="ED217" t="str">
        <f t="shared" si="566"/>
        <v/>
      </c>
      <c r="EE217" t="str">
        <f t="shared" si="567"/>
        <v/>
      </c>
      <c r="EF217" t="str">
        <f t="shared" si="568"/>
        <v/>
      </c>
      <c r="EG217" t="str">
        <f t="shared" si="569"/>
        <v/>
      </c>
      <c r="EH217" t="str">
        <f t="shared" si="570"/>
        <v/>
      </c>
      <c r="EI217" t="str">
        <f t="shared" si="571"/>
        <v/>
      </c>
      <c r="EJ217" t="str">
        <f t="shared" si="572"/>
        <v/>
      </c>
      <c r="EK217" t="str">
        <f t="shared" si="573"/>
        <v/>
      </c>
      <c r="EL217" t="str">
        <f t="shared" si="574"/>
        <v/>
      </c>
      <c r="EM217" t="str">
        <f t="shared" si="575"/>
        <v/>
      </c>
      <c r="EN217" t="str">
        <f t="shared" si="576"/>
        <v/>
      </c>
      <c r="EO217" t="str">
        <f t="shared" si="577"/>
        <v/>
      </c>
      <c r="EP217" t="str">
        <f t="shared" si="578"/>
        <v/>
      </c>
      <c r="ER217" t="str">
        <f t="shared" si="579"/>
        <v>25A-001.07.17.13.01.A.03Spuien 0-20% functieverlies</v>
      </c>
      <c r="ES217" t="s">
        <v>10775</v>
      </c>
      <c r="ET217" t="b">
        <v>1</v>
      </c>
      <c r="EU217" t="s">
        <v>89</v>
      </c>
      <c r="EV217" t="b">
        <v>0</v>
      </c>
      <c r="EW217" t="b">
        <v>1</v>
      </c>
      <c r="EX217">
        <v>1</v>
      </c>
      <c r="EZ217">
        <v>0</v>
      </c>
      <c r="FA217">
        <v>0</v>
      </c>
      <c r="FC217">
        <v>150</v>
      </c>
      <c r="FD217">
        <v>4</v>
      </c>
      <c r="FF217">
        <v>0</v>
      </c>
      <c r="FG217">
        <v>0</v>
      </c>
      <c r="FI217">
        <v>0</v>
      </c>
      <c r="FJ217">
        <v>64</v>
      </c>
      <c r="FL217">
        <v>2.9597000000000002</v>
      </c>
      <c r="FM217">
        <v>0.36130000000000001</v>
      </c>
      <c r="FO217" t="s">
        <v>89</v>
      </c>
    </row>
    <row r="218" spans="1:171" x14ac:dyDescent="0.25">
      <c r="A218" t="s">
        <v>11649</v>
      </c>
      <c r="B218" t="str">
        <f t="shared" si="435"/>
        <v/>
      </c>
      <c r="C218" t="str">
        <f t="shared" si="436"/>
        <v/>
      </c>
      <c r="D218" t="str">
        <f t="shared" si="437"/>
        <v/>
      </c>
      <c r="E218" t="str">
        <f t="shared" si="438"/>
        <v/>
      </c>
      <c r="F218" t="str">
        <f t="shared" si="439"/>
        <v/>
      </c>
      <c r="G218" t="str">
        <f t="shared" si="440"/>
        <v/>
      </c>
      <c r="H218" t="str">
        <f t="shared" si="441"/>
        <v/>
      </c>
      <c r="I218" t="str">
        <f t="shared" si="442"/>
        <v/>
      </c>
      <c r="J218" t="str">
        <f t="shared" si="443"/>
        <v/>
      </c>
      <c r="K218" t="str">
        <f t="shared" si="444"/>
        <v/>
      </c>
      <c r="L218" t="str">
        <f t="shared" si="445"/>
        <v/>
      </c>
      <c r="M218" t="str">
        <f t="shared" si="446"/>
        <v/>
      </c>
      <c r="N218" t="str">
        <f t="shared" si="447"/>
        <v/>
      </c>
      <c r="O218" t="str">
        <f t="shared" si="448"/>
        <v/>
      </c>
      <c r="P218" t="str">
        <f t="shared" si="449"/>
        <v/>
      </c>
      <c r="Q218" t="str">
        <f t="shared" si="450"/>
        <v/>
      </c>
      <c r="R218" t="str">
        <f t="shared" si="451"/>
        <v/>
      </c>
      <c r="S218" t="str">
        <f t="shared" si="452"/>
        <v/>
      </c>
      <c r="T218" t="str">
        <f t="shared" si="453"/>
        <v/>
      </c>
      <c r="U218" t="str">
        <f t="shared" si="454"/>
        <v/>
      </c>
      <c r="V218" t="b">
        <f t="shared" si="455"/>
        <v>1</v>
      </c>
      <c r="W218" t="b">
        <f t="shared" si="456"/>
        <v>0</v>
      </c>
      <c r="X218" t="b">
        <f t="shared" si="457"/>
        <v>1</v>
      </c>
      <c r="Y218">
        <f t="shared" si="458"/>
        <v>1</v>
      </c>
      <c r="Z218" t="str">
        <f t="shared" si="459"/>
        <v/>
      </c>
      <c r="AA218" t="str">
        <f t="shared" si="460"/>
        <v/>
      </c>
      <c r="AB218" t="str">
        <f t="shared" si="461"/>
        <v/>
      </c>
      <c r="AC218" t="str">
        <f t="shared" si="462"/>
        <v/>
      </c>
      <c r="AD218" t="str">
        <f t="shared" si="463"/>
        <v/>
      </c>
      <c r="AE218" t="str">
        <f t="shared" si="464"/>
        <v/>
      </c>
      <c r="AF218" t="str">
        <f t="shared" si="465"/>
        <v/>
      </c>
      <c r="AG218" t="str">
        <f t="shared" si="466"/>
        <v/>
      </c>
      <c r="AH218" t="str">
        <f t="shared" si="467"/>
        <v/>
      </c>
      <c r="AI218" t="str">
        <f t="shared" si="468"/>
        <v/>
      </c>
      <c r="AJ218" t="str">
        <f t="shared" si="469"/>
        <v/>
      </c>
      <c r="AK218" t="str">
        <f t="shared" si="470"/>
        <v/>
      </c>
      <c r="AL218" t="str">
        <f t="shared" si="471"/>
        <v/>
      </c>
      <c r="AM218" t="str">
        <f t="shared" si="472"/>
        <v/>
      </c>
      <c r="AN218" t="str">
        <f t="shared" si="473"/>
        <v/>
      </c>
      <c r="AO218" t="str">
        <f t="shared" si="474"/>
        <v/>
      </c>
      <c r="AP218" t="str">
        <f t="shared" si="475"/>
        <v/>
      </c>
      <c r="AQ218" t="str">
        <f t="shared" si="476"/>
        <v/>
      </c>
      <c r="AR218" t="str">
        <f t="shared" si="477"/>
        <v/>
      </c>
      <c r="AS218" t="str">
        <f t="shared" si="478"/>
        <v/>
      </c>
      <c r="AT218" t="str">
        <f t="shared" si="479"/>
        <v/>
      </c>
      <c r="AU218" t="str">
        <f t="shared" si="480"/>
        <v/>
      </c>
      <c r="AV218" t="str">
        <f t="shared" si="481"/>
        <v/>
      </c>
      <c r="AW218" t="str">
        <f t="shared" si="482"/>
        <v/>
      </c>
      <c r="AX218" t="str">
        <f t="shared" si="483"/>
        <v/>
      </c>
      <c r="AY218" t="str">
        <f t="shared" si="484"/>
        <v/>
      </c>
      <c r="AZ218" t="str">
        <f t="shared" si="485"/>
        <v/>
      </c>
      <c r="BA218" t="str">
        <f t="shared" si="486"/>
        <v/>
      </c>
      <c r="BB218" t="str">
        <f t="shared" si="487"/>
        <v/>
      </c>
      <c r="BC218" t="str">
        <f t="shared" si="488"/>
        <v/>
      </c>
      <c r="BD218" t="str">
        <f t="shared" si="489"/>
        <v/>
      </c>
      <c r="BE218" t="str">
        <f t="shared" si="490"/>
        <v/>
      </c>
      <c r="BF218" t="b">
        <f t="shared" si="491"/>
        <v>1</v>
      </c>
      <c r="BG218" t="b">
        <f t="shared" si="492"/>
        <v>0</v>
      </c>
      <c r="BH218" t="b">
        <f t="shared" si="493"/>
        <v>0</v>
      </c>
      <c r="BI218">
        <f t="shared" si="494"/>
        <v>0.01</v>
      </c>
      <c r="BJ218" t="str">
        <f t="shared" si="495"/>
        <v/>
      </c>
      <c r="BK218" t="str">
        <f t="shared" si="496"/>
        <v/>
      </c>
      <c r="BL218" t="str">
        <f t="shared" si="497"/>
        <v/>
      </c>
      <c r="BM218" t="str">
        <f t="shared" si="498"/>
        <v/>
      </c>
      <c r="BN218" t="str">
        <f t="shared" si="499"/>
        <v/>
      </c>
      <c r="BO218" t="str">
        <f t="shared" si="500"/>
        <v/>
      </c>
      <c r="BP218" t="str">
        <f t="shared" si="501"/>
        <v/>
      </c>
      <c r="BQ218" t="str">
        <f t="shared" si="502"/>
        <v/>
      </c>
      <c r="BR218" t="str">
        <f t="shared" si="503"/>
        <v/>
      </c>
      <c r="BS218" t="str">
        <f t="shared" si="504"/>
        <v/>
      </c>
      <c r="BT218" t="str">
        <f t="shared" si="505"/>
        <v/>
      </c>
      <c r="BU218" t="str">
        <f t="shared" si="506"/>
        <v/>
      </c>
      <c r="BV218" t="str">
        <f t="shared" si="507"/>
        <v/>
      </c>
      <c r="BW218" t="str">
        <f t="shared" si="508"/>
        <v/>
      </c>
      <c r="BX218" t="str">
        <f t="shared" si="509"/>
        <v/>
      </c>
      <c r="BY218" t="str">
        <f t="shared" si="510"/>
        <v/>
      </c>
      <c r="BZ218" t="str">
        <f t="shared" si="511"/>
        <v/>
      </c>
      <c r="CA218" t="str">
        <f t="shared" si="512"/>
        <v/>
      </c>
      <c r="CB218" t="str">
        <f t="shared" si="513"/>
        <v/>
      </c>
      <c r="CC218" t="str">
        <f t="shared" si="514"/>
        <v/>
      </c>
      <c r="CD218" t="str">
        <f t="shared" si="515"/>
        <v/>
      </c>
      <c r="CE218" t="str">
        <f t="shared" si="516"/>
        <v/>
      </c>
      <c r="CF218" t="str">
        <f t="shared" si="517"/>
        <v/>
      </c>
      <c r="CG218" t="str">
        <f t="shared" si="518"/>
        <v/>
      </c>
      <c r="CH218" t="str">
        <f t="shared" si="519"/>
        <v/>
      </c>
      <c r="CI218" t="str">
        <f t="shared" si="520"/>
        <v/>
      </c>
      <c r="CJ218" t="str">
        <f t="shared" si="521"/>
        <v/>
      </c>
      <c r="CK218" t="str">
        <f t="shared" si="522"/>
        <v/>
      </c>
      <c r="CL218" t="str">
        <f t="shared" si="523"/>
        <v/>
      </c>
      <c r="CM218" t="str">
        <f t="shared" si="524"/>
        <v/>
      </c>
      <c r="CN218" t="str">
        <f t="shared" si="525"/>
        <v/>
      </c>
      <c r="CO218" t="str">
        <f t="shared" si="526"/>
        <v/>
      </c>
      <c r="CP218" t="str">
        <f t="shared" si="527"/>
        <v/>
      </c>
      <c r="CQ218" t="str">
        <f t="shared" si="528"/>
        <v/>
      </c>
      <c r="CR218" t="str">
        <f t="shared" si="529"/>
        <v/>
      </c>
      <c r="CS218" t="str">
        <f t="shared" si="530"/>
        <v/>
      </c>
      <c r="CT218" t="str">
        <f t="shared" si="531"/>
        <v/>
      </c>
      <c r="CU218" t="str">
        <f t="shared" si="532"/>
        <v/>
      </c>
      <c r="CV218" t="str">
        <f t="shared" si="533"/>
        <v/>
      </c>
      <c r="CW218" t="str">
        <f t="shared" si="534"/>
        <v/>
      </c>
      <c r="CX218" t="str">
        <f t="shared" si="535"/>
        <v/>
      </c>
      <c r="CY218" t="str">
        <f t="shared" si="536"/>
        <v/>
      </c>
      <c r="CZ218" t="str">
        <f t="shared" si="537"/>
        <v/>
      </c>
      <c r="DA218" t="str">
        <f t="shared" si="538"/>
        <v/>
      </c>
      <c r="DB218" t="str">
        <f t="shared" si="539"/>
        <v/>
      </c>
      <c r="DC218" t="str">
        <f t="shared" si="540"/>
        <v/>
      </c>
      <c r="DD218" t="str">
        <f t="shared" si="541"/>
        <v/>
      </c>
      <c r="DE218" t="str">
        <f t="shared" si="542"/>
        <v/>
      </c>
      <c r="DF218" t="str">
        <f t="shared" si="543"/>
        <v/>
      </c>
      <c r="DG218" t="str">
        <f t="shared" si="544"/>
        <v/>
      </c>
      <c r="DH218" t="str">
        <f t="shared" si="545"/>
        <v/>
      </c>
      <c r="DI218" t="str">
        <f t="shared" si="546"/>
        <v/>
      </c>
      <c r="DJ218" t="str">
        <f t="shared" si="547"/>
        <v/>
      </c>
      <c r="DK218" t="str">
        <f t="shared" si="548"/>
        <v/>
      </c>
      <c r="DL218" t="str">
        <f t="shared" si="549"/>
        <v/>
      </c>
      <c r="DM218" t="str">
        <f t="shared" si="550"/>
        <v/>
      </c>
      <c r="DN218" t="str">
        <f t="shared" si="551"/>
        <v/>
      </c>
      <c r="DO218" t="str">
        <f t="shared" si="552"/>
        <v/>
      </c>
      <c r="DP218" t="str">
        <f t="shared" si="553"/>
        <v/>
      </c>
      <c r="DQ218" t="str">
        <f t="shared" si="554"/>
        <v/>
      </c>
      <c r="DR218" t="str">
        <f t="shared" si="555"/>
        <v/>
      </c>
      <c r="DS218" t="str">
        <f t="shared" si="556"/>
        <v/>
      </c>
      <c r="DT218" t="str">
        <f t="shared" si="557"/>
        <v/>
      </c>
      <c r="DU218" t="str">
        <f t="shared" si="558"/>
        <v/>
      </c>
      <c r="DV218" t="str">
        <f t="shared" si="559"/>
        <v/>
      </c>
      <c r="DW218" t="str">
        <f t="shared" si="560"/>
        <v/>
      </c>
      <c r="DX218" t="str">
        <f t="shared" si="561"/>
        <v/>
      </c>
      <c r="DY218" t="str">
        <f t="shared" si="562"/>
        <v/>
      </c>
      <c r="EA218" t="str">
        <f t="shared" si="563"/>
        <v/>
      </c>
      <c r="EB218" t="str">
        <f t="shared" si="564"/>
        <v/>
      </c>
      <c r="EC218" t="str">
        <f t="shared" si="565"/>
        <v/>
      </c>
      <c r="ED218" t="str">
        <f t="shared" si="566"/>
        <v/>
      </c>
      <c r="EE218" t="str">
        <f t="shared" si="567"/>
        <v/>
      </c>
      <c r="EF218" t="str">
        <f t="shared" si="568"/>
        <v/>
      </c>
      <c r="EG218" t="str">
        <f t="shared" si="569"/>
        <v/>
      </c>
      <c r="EH218" t="str">
        <f t="shared" si="570"/>
        <v/>
      </c>
      <c r="EI218" t="str">
        <f t="shared" si="571"/>
        <v/>
      </c>
      <c r="EJ218" t="str">
        <f t="shared" si="572"/>
        <v/>
      </c>
      <c r="EK218" t="str">
        <f t="shared" si="573"/>
        <v/>
      </c>
      <c r="EL218" t="str">
        <f t="shared" si="574"/>
        <v/>
      </c>
      <c r="EM218" t="str">
        <f t="shared" si="575"/>
        <v/>
      </c>
      <c r="EN218" t="str">
        <f t="shared" si="576"/>
        <v/>
      </c>
      <c r="EO218" t="str">
        <f t="shared" si="577"/>
        <v/>
      </c>
      <c r="EP218" t="str">
        <f t="shared" si="578"/>
        <v/>
      </c>
      <c r="ER218" t="str">
        <f t="shared" si="579"/>
        <v>25A-001.07.17.19.02.A.01Spuien 0-20% functieverlies</v>
      </c>
      <c r="ES218" t="s">
        <v>10853</v>
      </c>
      <c r="ET218" t="b">
        <v>1</v>
      </c>
      <c r="EU218" t="s">
        <v>89</v>
      </c>
      <c r="EV218" t="b">
        <v>0</v>
      </c>
      <c r="EW218" t="b">
        <v>1</v>
      </c>
      <c r="EX218">
        <v>1</v>
      </c>
      <c r="EZ218">
        <v>0</v>
      </c>
      <c r="FA218">
        <v>0</v>
      </c>
      <c r="FC218">
        <v>150</v>
      </c>
      <c r="FD218">
        <v>4</v>
      </c>
      <c r="FF218">
        <v>0</v>
      </c>
      <c r="FG218">
        <v>0</v>
      </c>
      <c r="FI218">
        <v>0</v>
      </c>
      <c r="FJ218">
        <v>64</v>
      </c>
      <c r="FL218">
        <v>2.9597000000000002</v>
      </c>
      <c r="FM218">
        <v>0.36130000000000001</v>
      </c>
      <c r="FO218" t="s">
        <v>89</v>
      </c>
    </row>
    <row r="219" spans="1:171" x14ac:dyDescent="0.25">
      <c r="A219" t="s">
        <v>7043</v>
      </c>
      <c r="B219" t="str">
        <f t="shared" si="435"/>
        <v/>
      </c>
      <c r="C219" t="str">
        <f t="shared" si="436"/>
        <v/>
      </c>
      <c r="D219" t="str">
        <f t="shared" si="437"/>
        <v/>
      </c>
      <c r="E219" t="str">
        <f t="shared" si="438"/>
        <v/>
      </c>
      <c r="F219" t="str">
        <f t="shared" si="439"/>
        <v/>
      </c>
      <c r="G219" t="str">
        <f t="shared" si="440"/>
        <v/>
      </c>
      <c r="H219" t="str">
        <f t="shared" si="441"/>
        <v/>
      </c>
      <c r="I219" t="str">
        <f t="shared" si="442"/>
        <v/>
      </c>
      <c r="J219" t="str">
        <f t="shared" si="443"/>
        <v/>
      </c>
      <c r="K219" t="str">
        <f t="shared" si="444"/>
        <v/>
      </c>
      <c r="L219" t="str">
        <f t="shared" si="445"/>
        <v/>
      </c>
      <c r="M219" t="str">
        <f t="shared" si="446"/>
        <v/>
      </c>
      <c r="N219" t="str">
        <f t="shared" si="447"/>
        <v/>
      </c>
      <c r="O219" t="str">
        <f t="shared" si="448"/>
        <v/>
      </c>
      <c r="P219" t="str">
        <f t="shared" si="449"/>
        <v/>
      </c>
      <c r="Q219" t="str">
        <f t="shared" si="450"/>
        <v/>
      </c>
      <c r="R219" t="str">
        <f t="shared" si="451"/>
        <v/>
      </c>
      <c r="S219" t="str">
        <f t="shared" si="452"/>
        <v/>
      </c>
      <c r="T219" t="str">
        <f t="shared" si="453"/>
        <v/>
      </c>
      <c r="U219" t="str">
        <f t="shared" si="454"/>
        <v/>
      </c>
      <c r="V219" t="str">
        <f t="shared" si="455"/>
        <v/>
      </c>
      <c r="W219" t="str">
        <f t="shared" si="456"/>
        <v/>
      </c>
      <c r="X219" t="str">
        <f t="shared" si="457"/>
        <v/>
      </c>
      <c r="Y219" t="str">
        <f t="shared" si="458"/>
        <v/>
      </c>
      <c r="Z219" t="str">
        <f t="shared" si="459"/>
        <v/>
      </c>
      <c r="AA219" t="str">
        <f t="shared" si="460"/>
        <v/>
      </c>
      <c r="AB219" t="str">
        <f t="shared" si="461"/>
        <v/>
      </c>
      <c r="AC219" t="str">
        <f t="shared" si="462"/>
        <v/>
      </c>
      <c r="AD219" t="str">
        <f t="shared" si="463"/>
        <v/>
      </c>
      <c r="AE219" t="str">
        <f t="shared" si="464"/>
        <v/>
      </c>
      <c r="AF219" t="str">
        <f t="shared" si="465"/>
        <v/>
      </c>
      <c r="AG219" t="str">
        <f t="shared" si="466"/>
        <v/>
      </c>
      <c r="AH219" t="str">
        <f t="shared" si="467"/>
        <v/>
      </c>
      <c r="AI219" t="str">
        <f t="shared" si="468"/>
        <v/>
      </c>
      <c r="AJ219" t="str">
        <f t="shared" si="469"/>
        <v/>
      </c>
      <c r="AK219" t="str">
        <f t="shared" si="470"/>
        <v/>
      </c>
      <c r="AL219" t="b">
        <f t="shared" si="471"/>
        <v>1</v>
      </c>
      <c r="AM219" t="b">
        <f t="shared" si="472"/>
        <v>0</v>
      </c>
      <c r="AN219" t="b">
        <f t="shared" si="473"/>
        <v>1</v>
      </c>
      <c r="AO219">
        <f t="shared" si="474"/>
        <v>1</v>
      </c>
      <c r="AP219" t="str">
        <f t="shared" si="475"/>
        <v/>
      </c>
      <c r="AQ219" t="str">
        <f t="shared" si="476"/>
        <v/>
      </c>
      <c r="AR219" t="str">
        <f t="shared" si="477"/>
        <v/>
      </c>
      <c r="AS219" t="str">
        <f t="shared" si="478"/>
        <v/>
      </c>
      <c r="AT219" t="str">
        <f t="shared" si="479"/>
        <v/>
      </c>
      <c r="AU219" t="str">
        <f t="shared" si="480"/>
        <v/>
      </c>
      <c r="AV219" t="str">
        <f t="shared" si="481"/>
        <v/>
      </c>
      <c r="AW219" t="str">
        <f t="shared" si="482"/>
        <v/>
      </c>
      <c r="AX219" t="str">
        <f t="shared" si="483"/>
        <v/>
      </c>
      <c r="AY219" t="str">
        <f t="shared" si="484"/>
        <v/>
      </c>
      <c r="AZ219" t="str">
        <f t="shared" si="485"/>
        <v/>
      </c>
      <c r="BA219" t="str">
        <f t="shared" si="486"/>
        <v/>
      </c>
      <c r="BB219" t="str">
        <f t="shared" si="487"/>
        <v/>
      </c>
      <c r="BC219" t="str">
        <f t="shared" si="488"/>
        <v/>
      </c>
      <c r="BD219" t="str">
        <f t="shared" si="489"/>
        <v/>
      </c>
      <c r="BE219" t="str">
        <f t="shared" si="490"/>
        <v/>
      </c>
      <c r="BF219" t="str">
        <f t="shared" si="491"/>
        <v/>
      </c>
      <c r="BG219" t="str">
        <f t="shared" si="492"/>
        <v/>
      </c>
      <c r="BH219" t="str">
        <f t="shared" si="493"/>
        <v/>
      </c>
      <c r="BI219" t="str">
        <f t="shared" si="494"/>
        <v/>
      </c>
      <c r="BJ219" t="str">
        <f t="shared" si="495"/>
        <v/>
      </c>
      <c r="BK219" t="str">
        <f t="shared" si="496"/>
        <v/>
      </c>
      <c r="BL219" t="str">
        <f t="shared" si="497"/>
        <v/>
      </c>
      <c r="BM219" t="str">
        <f t="shared" si="498"/>
        <v/>
      </c>
      <c r="BN219" t="str">
        <f t="shared" si="499"/>
        <v/>
      </c>
      <c r="BO219" t="str">
        <f t="shared" si="500"/>
        <v/>
      </c>
      <c r="BP219" t="str">
        <f t="shared" si="501"/>
        <v/>
      </c>
      <c r="BQ219" t="str">
        <f t="shared" si="502"/>
        <v/>
      </c>
      <c r="BR219" t="str">
        <f t="shared" si="503"/>
        <v/>
      </c>
      <c r="BS219" t="str">
        <f t="shared" si="504"/>
        <v/>
      </c>
      <c r="BT219" t="str">
        <f t="shared" si="505"/>
        <v/>
      </c>
      <c r="BU219" t="str">
        <f t="shared" si="506"/>
        <v/>
      </c>
      <c r="BV219" t="str">
        <f t="shared" si="507"/>
        <v/>
      </c>
      <c r="BW219" t="str">
        <f t="shared" si="508"/>
        <v/>
      </c>
      <c r="BX219" t="str">
        <f t="shared" si="509"/>
        <v/>
      </c>
      <c r="BY219" t="str">
        <f t="shared" si="510"/>
        <v/>
      </c>
      <c r="BZ219" t="str">
        <f t="shared" si="511"/>
        <v/>
      </c>
      <c r="CA219" t="str">
        <f t="shared" si="512"/>
        <v/>
      </c>
      <c r="CB219" t="str">
        <f t="shared" si="513"/>
        <v/>
      </c>
      <c r="CC219" t="str">
        <f t="shared" si="514"/>
        <v/>
      </c>
      <c r="CD219" t="str">
        <f t="shared" si="515"/>
        <v/>
      </c>
      <c r="CE219" t="str">
        <f t="shared" si="516"/>
        <v/>
      </c>
      <c r="CF219" t="str">
        <f t="shared" si="517"/>
        <v/>
      </c>
      <c r="CG219" t="str">
        <f t="shared" si="518"/>
        <v/>
      </c>
      <c r="CH219" t="str">
        <f t="shared" si="519"/>
        <v/>
      </c>
      <c r="CI219" t="str">
        <f t="shared" si="520"/>
        <v/>
      </c>
      <c r="CJ219" t="str">
        <f t="shared" si="521"/>
        <v/>
      </c>
      <c r="CK219" t="str">
        <f t="shared" si="522"/>
        <v/>
      </c>
      <c r="CL219" t="str">
        <f t="shared" si="523"/>
        <v/>
      </c>
      <c r="CM219" t="str">
        <f t="shared" si="524"/>
        <v/>
      </c>
      <c r="CN219" t="str">
        <f t="shared" si="525"/>
        <v/>
      </c>
      <c r="CO219" t="str">
        <f t="shared" si="526"/>
        <v/>
      </c>
      <c r="CP219" t="str">
        <f t="shared" si="527"/>
        <v/>
      </c>
      <c r="CQ219" t="str">
        <f t="shared" si="528"/>
        <v/>
      </c>
      <c r="CR219" t="str">
        <f t="shared" si="529"/>
        <v/>
      </c>
      <c r="CS219" t="str">
        <f t="shared" si="530"/>
        <v/>
      </c>
      <c r="CT219" t="str">
        <f t="shared" si="531"/>
        <v/>
      </c>
      <c r="CU219" t="str">
        <f t="shared" si="532"/>
        <v/>
      </c>
      <c r="CV219" t="str">
        <f t="shared" si="533"/>
        <v/>
      </c>
      <c r="CW219" t="str">
        <f t="shared" si="534"/>
        <v/>
      </c>
      <c r="CX219" t="str">
        <f t="shared" si="535"/>
        <v/>
      </c>
      <c r="CY219" t="str">
        <f t="shared" si="536"/>
        <v/>
      </c>
      <c r="CZ219" t="str">
        <f t="shared" si="537"/>
        <v/>
      </c>
      <c r="DA219" t="str">
        <f t="shared" si="538"/>
        <v/>
      </c>
      <c r="DB219" t="str">
        <f t="shared" si="539"/>
        <v/>
      </c>
      <c r="DC219" t="str">
        <f t="shared" si="540"/>
        <v/>
      </c>
      <c r="DD219" t="str">
        <f t="shared" si="541"/>
        <v/>
      </c>
      <c r="DE219" t="str">
        <f t="shared" si="542"/>
        <v/>
      </c>
      <c r="DF219" t="str">
        <f t="shared" si="543"/>
        <v/>
      </c>
      <c r="DG219" t="str">
        <f t="shared" si="544"/>
        <v/>
      </c>
      <c r="DH219" t="str">
        <f t="shared" si="545"/>
        <v/>
      </c>
      <c r="DI219" t="str">
        <f t="shared" si="546"/>
        <v/>
      </c>
      <c r="DJ219" t="str">
        <f t="shared" si="547"/>
        <v/>
      </c>
      <c r="DK219" t="str">
        <f t="shared" si="548"/>
        <v/>
      </c>
      <c r="DL219" t="str">
        <f t="shared" si="549"/>
        <v/>
      </c>
      <c r="DM219" t="str">
        <f t="shared" si="550"/>
        <v/>
      </c>
      <c r="DN219" t="str">
        <f t="shared" si="551"/>
        <v/>
      </c>
      <c r="DO219" t="str">
        <f t="shared" si="552"/>
        <v/>
      </c>
      <c r="DP219" t="str">
        <f t="shared" si="553"/>
        <v/>
      </c>
      <c r="DQ219" t="str">
        <f t="shared" si="554"/>
        <v/>
      </c>
      <c r="DR219" t="str">
        <f t="shared" si="555"/>
        <v/>
      </c>
      <c r="DS219" t="str">
        <f t="shared" si="556"/>
        <v/>
      </c>
      <c r="DT219" t="str">
        <f t="shared" si="557"/>
        <v/>
      </c>
      <c r="DU219" t="str">
        <f t="shared" si="558"/>
        <v/>
      </c>
      <c r="DV219" t="str">
        <f t="shared" si="559"/>
        <v/>
      </c>
      <c r="DW219" t="str">
        <f t="shared" si="560"/>
        <v/>
      </c>
      <c r="DX219" t="str">
        <f t="shared" si="561"/>
        <v/>
      </c>
      <c r="DY219" t="str">
        <f t="shared" si="562"/>
        <v/>
      </c>
      <c r="EA219" t="str">
        <f t="shared" si="563"/>
        <v/>
      </c>
      <c r="EB219" t="str">
        <f t="shared" si="564"/>
        <v/>
      </c>
      <c r="EC219" t="str">
        <f t="shared" si="565"/>
        <v/>
      </c>
      <c r="ED219" t="str">
        <f t="shared" si="566"/>
        <v/>
      </c>
      <c r="EE219" t="str">
        <f t="shared" si="567"/>
        <v/>
      </c>
      <c r="EF219" t="str">
        <f t="shared" si="568"/>
        <v/>
      </c>
      <c r="EG219" t="str">
        <f t="shared" si="569"/>
        <v/>
      </c>
      <c r="EH219" t="str">
        <f t="shared" si="570"/>
        <v/>
      </c>
      <c r="EI219" t="str">
        <f t="shared" si="571"/>
        <v/>
      </c>
      <c r="EJ219" t="str">
        <f t="shared" si="572"/>
        <v/>
      </c>
      <c r="EK219" t="str">
        <f t="shared" si="573"/>
        <v/>
      </c>
      <c r="EL219" t="str">
        <f t="shared" si="574"/>
        <v/>
      </c>
      <c r="EM219" t="str">
        <f t="shared" si="575"/>
        <v/>
      </c>
      <c r="EN219" t="str">
        <f t="shared" si="576"/>
        <v/>
      </c>
      <c r="EO219" t="str">
        <f t="shared" si="577"/>
        <v/>
      </c>
      <c r="EP219" t="str">
        <f t="shared" si="578"/>
        <v/>
      </c>
      <c r="ER219" t="str">
        <f t="shared" si="579"/>
        <v>25A-001.07.17.19.02.A.01Keren 81-100% functieverlies</v>
      </c>
      <c r="ES219" t="s">
        <v>10853</v>
      </c>
      <c r="ET219" t="b">
        <v>1</v>
      </c>
      <c r="EU219" t="s">
        <v>85</v>
      </c>
      <c r="EV219" t="b">
        <v>0</v>
      </c>
      <c r="EW219" t="b">
        <v>0</v>
      </c>
      <c r="EX219">
        <v>0.01</v>
      </c>
      <c r="EZ219">
        <v>0</v>
      </c>
      <c r="FA219">
        <v>0</v>
      </c>
      <c r="FC219">
        <v>0</v>
      </c>
      <c r="FD219">
        <v>2</v>
      </c>
      <c r="FF219">
        <v>0</v>
      </c>
      <c r="FG219">
        <v>0</v>
      </c>
      <c r="FI219">
        <v>0</v>
      </c>
      <c r="FJ219">
        <v>48</v>
      </c>
      <c r="FL219">
        <v>1.3434999999999999</v>
      </c>
      <c r="FM219">
        <v>0.3397</v>
      </c>
      <c r="FO219" t="s">
        <v>8874</v>
      </c>
    </row>
    <row r="220" spans="1:171" x14ac:dyDescent="0.25">
      <c r="A220" t="s">
        <v>10810</v>
      </c>
      <c r="B220" t="str">
        <f t="shared" si="435"/>
        <v/>
      </c>
      <c r="C220" t="str">
        <f t="shared" si="436"/>
        <v/>
      </c>
      <c r="D220" t="str">
        <f t="shared" si="437"/>
        <v/>
      </c>
      <c r="E220" t="str">
        <f t="shared" si="438"/>
        <v/>
      </c>
      <c r="F220" t="str">
        <f t="shared" si="439"/>
        <v/>
      </c>
      <c r="G220" t="str">
        <f t="shared" si="440"/>
        <v/>
      </c>
      <c r="H220" t="str">
        <f t="shared" si="441"/>
        <v/>
      </c>
      <c r="I220" t="str">
        <f t="shared" si="442"/>
        <v/>
      </c>
      <c r="J220" t="str">
        <f t="shared" si="443"/>
        <v/>
      </c>
      <c r="K220" t="str">
        <f t="shared" si="444"/>
        <v/>
      </c>
      <c r="L220" t="str">
        <f t="shared" si="445"/>
        <v/>
      </c>
      <c r="M220" t="str">
        <f t="shared" si="446"/>
        <v/>
      </c>
      <c r="N220" t="str">
        <f t="shared" si="447"/>
        <v/>
      </c>
      <c r="O220" t="str">
        <f t="shared" si="448"/>
        <v/>
      </c>
      <c r="P220" t="str">
        <f t="shared" si="449"/>
        <v/>
      </c>
      <c r="Q220" t="str">
        <f t="shared" si="450"/>
        <v/>
      </c>
      <c r="R220" t="str">
        <f t="shared" si="451"/>
        <v/>
      </c>
      <c r="S220" t="str">
        <f t="shared" si="452"/>
        <v/>
      </c>
      <c r="T220" t="str">
        <f t="shared" si="453"/>
        <v/>
      </c>
      <c r="U220" t="str">
        <f t="shared" si="454"/>
        <v/>
      </c>
      <c r="V220" t="str">
        <f t="shared" si="455"/>
        <v/>
      </c>
      <c r="W220" t="str">
        <f t="shared" si="456"/>
        <v/>
      </c>
      <c r="X220" t="str">
        <f t="shared" si="457"/>
        <v/>
      </c>
      <c r="Y220" t="str">
        <f t="shared" si="458"/>
        <v/>
      </c>
      <c r="Z220" t="b">
        <f t="shared" si="459"/>
        <v>1</v>
      </c>
      <c r="AA220" t="b">
        <f t="shared" si="460"/>
        <v>0</v>
      </c>
      <c r="AB220" t="b">
        <f t="shared" si="461"/>
        <v>1</v>
      </c>
      <c r="AC220">
        <f t="shared" si="462"/>
        <v>0.1</v>
      </c>
      <c r="AD220" t="str">
        <f t="shared" si="463"/>
        <v/>
      </c>
      <c r="AE220" t="str">
        <f t="shared" si="464"/>
        <v/>
      </c>
      <c r="AF220" t="str">
        <f t="shared" si="465"/>
        <v/>
      </c>
      <c r="AG220" t="str">
        <f t="shared" si="466"/>
        <v/>
      </c>
      <c r="AH220" t="str">
        <f t="shared" si="467"/>
        <v/>
      </c>
      <c r="AI220" t="str">
        <f t="shared" si="468"/>
        <v/>
      </c>
      <c r="AJ220" t="str">
        <f t="shared" si="469"/>
        <v/>
      </c>
      <c r="AK220" t="str">
        <f t="shared" si="470"/>
        <v/>
      </c>
      <c r="AL220" t="str">
        <f t="shared" si="471"/>
        <v/>
      </c>
      <c r="AM220" t="str">
        <f t="shared" si="472"/>
        <v/>
      </c>
      <c r="AN220" t="str">
        <f t="shared" si="473"/>
        <v/>
      </c>
      <c r="AO220" t="str">
        <f t="shared" si="474"/>
        <v/>
      </c>
      <c r="AP220" t="str">
        <f t="shared" si="475"/>
        <v/>
      </c>
      <c r="AQ220" t="str">
        <f t="shared" si="476"/>
        <v/>
      </c>
      <c r="AR220" t="str">
        <f t="shared" si="477"/>
        <v/>
      </c>
      <c r="AS220" t="str">
        <f t="shared" si="478"/>
        <v/>
      </c>
      <c r="AT220" t="str">
        <f t="shared" si="479"/>
        <v/>
      </c>
      <c r="AU220" t="str">
        <f t="shared" si="480"/>
        <v/>
      </c>
      <c r="AV220" t="str">
        <f t="shared" si="481"/>
        <v/>
      </c>
      <c r="AW220" t="str">
        <f t="shared" si="482"/>
        <v/>
      </c>
      <c r="AX220" t="str">
        <f t="shared" si="483"/>
        <v/>
      </c>
      <c r="AY220" t="str">
        <f t="shared" si="484"/>
        <v/>
      </c>
      <c r="AZ220" t="str">
        <f t="shared" si="485"/>
        <v/>
      </c>
      <c r="BA220" t="str">
        <f t="shared" si="486"/>
        <v/>
      </c>
      <c r="BB220" t="str">
        <f t="shared" si="487"/>
        <v/>
      </c>
      <c r="BC220" t="str">
        <f t="shared" si="488"/>
        <v/>
      </c>
      <c r="BD220" t="str">
        <f t="shared" si="489"/>
        <v/>
      </c>
      <c r="BE220" t="str">
        <f t="shared" si="490"/>
        <v/>
      </c>
      <c r="BF220" t="b">
        <f t="shared" si="491"/>
        <v>1</v>
      </c>
      <c r="BG220" t="b">
        <f t="shared" si="492"/>
        <v>0</v>
      </c>
      <c r="BH220" t="b">
        <f t="shared" si="493"/>
        <v>0</v>
      </c>
      <c r="BI220">
        <f t="shared" si="494"/>
        <v>0.01</v>
      </c>
      <c r="BJ220" t="str">
        <f t="shared" si="495"/>
        <v/>
      </c>
      <c r="BK220" t="str">
        <f t="shared" si="496"/>
        <v/>
      </c>
      <c r="BL220" t="str">
        <f t="shared" si="497"/>
        <v/>
      </c>
      <c r="BM220" t="str">
        <f t="shared" si="498"/>
        <v/>
      </c>
      <c r="BN220" t="str">
        <f t="shared" si="499"/>
        <v/>
      </c>
      <c r="BO220" t="str">
        <f t="shared" si="500"/>
        <v/>
      </c>
      <c r="BP220" t="str">
        <f t="shared" si="501"/>
        <v/>
      </c>
      <c r="BQ220" t="str">
        <f t="shared" si="502"/>
        <v/>
      </c>
      <c r="BR220" t="str">
        <f t="shared" si="503"/>
        <v/>
      </c>
      <c r="BS220" t="str">
        <f t="shared" si="504"/>
        <v/>
      </c>
      <c r="BT220" t="str">
        <f t="shared" si="505"/>
        <v/>
      </c>
      <c r="BU220" t="str">
        <f t="shared" si="506"/>
        <v/>
      </c>
      <c r="BV220" t="str">
        <f t="shared" si="507"/>
        <v/>
      </c>
      <c r="BW220" t="str">
        <f t="shared" si="508"/>
        <v/>
      </c>
      <c r="BX220" t="str">
        <f t="shared" si="509"/>
        <v/>
      </c>
      <c r="BY220" t="str">
        <f t="shared" si="510"/>
        <v/>
      </c>
      <c r="BZ220" t="str">
        <f t="shared" si="511"/>
        <v/>
      </c>
      <c r="CA220" t="str">
        <f t="shared" si="512"/>
        <v/>
      </c>
      <c r="CB220" t="str">
        <f t="shared" si="513"/>
        <v/>
      </c>
      <c r="CC220" t="str">
        <f t="shared" si="514"/>
        <v/>
      </c>
      <c r="CD220" t="str">
        <f t="shared" si="515"/>
        <v/>
      </c>
      <c r="CE220" t="str">
        <f t="shared" si="516"/>
        <v/>
      </c>
      <c r="CF220" t="str">
        <f t="shared" si="517"/>
        <v/>
      </c>
      <c r="CG220" t="str">
        <f t="shared" si="518"/>
        <v/>
      </c>
      <c r="CH220" t="str">
        <f t="shared" si="519"/>
        <v/>
      </c>
      <c r="CI220" t="str">
        <f t="shared" si="520"/>
        <v/>
      </c>
      <c r="CJ220" t="str">
        <f t="shared" si="521"/>
        <v/>
      </c>
      <c r="CK220" t="str">
        <f t="shared" si="522"/>
        <v/>
      </c>
      <c r="CL220" t="str">
        <f t="shared" si="523"/>
        <v/>
      </c>
      <c r="CM220" t="str">
        <f t="shared" si="524"/>
        <v/>
      </c>
      <c r="CN220" t="str">
        <f t="shared" si="525"/>
        <v/>
      </c>
      <c r="CO220" t="str">
        <f t="shared" si="526"/>
        <v/>
      </c>
      <c r="CP220" t="str">
        <f t="shared" si="527"/>
        <v/>
      </c>
      <c r="CQ220" t="str">
        <f t="shared" si="528"/>
        <v/>
      </c>
      <c r="CR220" t="str">
        <f t="shared" si="529"/>
        <v/>
      </c>
      <c r="CS220" t="str">
        <f t="shared" si="530"/>
        <v/>
      </c>
      <c r="CT220" t="str">
        <f t="shared" si="531"/>
        <v/>
      </c>
      <c r="CU220" t="str">
        <f t="shared" si="532"/>
        <v/>
      </c>
      <c r="CV220" t="str">
        <f t="shared" si="533"/>
        <v/>
      </c>
      <c r="CW220" t="str">
        <f t="shared" si="534"/>
        <v/>
      </c>
      <c r="CX220" t="str">
        <f t="shared" si="535"/>
        <v/>
      </c>
      <c r="CY220" t="str">
        <f t="shared" si="536"/>
        <v/>
      </c>
      <c r="CZ220" t="str">
        <f t="shared" si="537"/>
        <v/>
      </c>
      <c r="DA220" t="str">
        <f t="shared" si="538"/>
        <v/>
      </c>
      <c r="DB220" t="str">
        <f t="shared" si="539"/>
        <v/>
      </c>
      <c r="DC220" t="str">
        <f t="shared" si="540"/>
        <v/>
      </c>
      <c r="DD220" t="str">
        <f t="shared" si="541"/>
        <v/>
      </c>
      <c r="DE220" t="str">
        <f t="shared" si="542"/>
        <v/>
      </c>
      <c r="DF220" t="str">
        <f t="shared" si="543"/>
        <v/>
      </c>
      <c r="DG220" t="str">
        <f t="shared" si="544"/>
        <v/>
      </c>
      <c r="DH220" t="str">
        <f t="shared" si="545"/>
        <v/>
      </c>
      <c r="DI220" t="str">
        <f t="shared" si="546"/>
        <v/>
      </c>
      <c r="DJ220" t="str">
        <f t="shared" si="547"/>
        <v/>
      </c>
      <c r="DK220" t="str">
        <f t="shared" si="548"/>
        <v/>
      </c>
      <c r="DL220" t="str">
        <f t="shared" si="549"/>
        <v/>
      </c>
      <c r="DM220" t="str">
        <f t="shared" si="550"/>
        <v/>
      </c>
      <c r="DN220" t="str">
        <f t="shared" si="551"/>
        <v/>
      </c>
      <c r="DO220" t="str">
        <f t="shared" si="552"/>
        <v/>
      </c>
      <c r="DP220" t="str">
        <f t="shared" si="553"/>
        <v/>
      </c>
      <c r="DQ220" t="str">
        <f t="shared" si="554"/>
        <v/>
      </c>
      <c r="DR220" t="str">
        <f t="shared" si="555"/>
        <v/>
      </c>
      <c r="DS220" t="str">
        <f t="shared" si="556"/>
        <v/>
      </c>
      <c r="DT220" t="str">
        <f t="shared" si="557"/>
        <v/>
      </c>
      <c r="DU220" t="str">
        <f t="shared" si="558"/>
        <v/>
      </c>
      <c r="DV220" t="str">
        <f t="shared" si="559"/>
        <v/>
      </c>
      <c r="DW220" t="str">
        <f t="shared" si="560"/>
        <v/>
      </c>
      <c r="DX220" t="str">
        <f t="shared" si="561"/>
        <v/>
      </c>
      <c r="DY220" t="str">
        <f t="shared" si="562"/>
        <v/>
      </c>
      <c r="EA220" t="str">
        <f t="shared" si="563"/>
        <v/>
      </c>
      <c r="EB220" t="str">
        <f t="shared" si="564"/>
        <v/>
      </c>
      <c r="EC220" t="str">
        <f t="shared" si="565"/>
        <v/>
      </c>
      <c r="ED220" t="str">
        <f t="shared" si="566"/>
        <v/>
      </c>
      <c r="EE220" t="str">
        <f t="shared" si="567"/>
        <v/>
      </c>
      <c r="EF220" t="str">
        <f t="shared" si="568"/>
        <v/>
      </c>
      <c r="EG220" t="str">
        <f t="shared" si="569"/>
        <v/>
      </c>
      <c r="EH220" t="str">
        <f t="shared" si="570"/>
        <v/>
      </c>
      <c r="EI220" t="str">
        <f t="shared" si="571"/>
        <v/>
      </c>
      <c r="EJ220" t="str">
        <f t="shared" si="572"/>
        <v/>
      </c>
      <c r="EK220" t="str">
        <f t="shared" si="573"/>
        <v/>
      </c>
      <c r="EL220" t="str">
        <f t="shared" si="574"/>
        <v/>
      </c>
      <c r="EM220" t="str">
        <f t="shared" si="575"/>
        <v/>
      </c>
      <c r="EN220" t="str">
        <f t="shared" si="576"/>
        <v/>
      </c>
      <c r="EO220" t="str">
        <f t="shared" si="577"/>
        <v/>
      </c>
      <c r="EP220" t="str">
        <f t="shared" si="578"/>
        <v/>
      </c>
      <c r="ER220" t="str">
        <f t="shared" si="579"/>
        <v>25A-001.07.17.19.02.A.01VGM - Effect 5</v>
      </c>
      <c r="ES220" t="s">
        <v>10853</v>
      </c>
      <c r="ET220" t="b">
        <v>1</v>
      </c>
      <c r="EU220" t="s">
        <v>76</v>
      </c>
      <c r="EV220" t="b">
        <v>1</v>
      </c>
      <c r="EW220" t="b">
        <v>1</v>
      </c>
      <c r="EX220">
        <v>2.5000000000000001E-5</v>
      </c>
      <c r="EZ220">
        <v>0</v>
      </c>
      <c r="FA220">
        <v>0</v>
      </c>
      <c r="FC220">
        <v>75</v>
      </c>
      <c r="FD220">
        <v>4</v>
      </c>
      <c r="FF220">
        <v>0</v>
      </c>
      <c r="FG220">
        <v>0</v>
      </c>
      <c r="FI220">
        <v>0</v>
      </c>
      <c r="FJ220">
        <v>16</v>
      </c>
      <c r="FL220">
        <v>2.9333</v>
      </c>
      <c r="FM220">
        <v>0.26550000000000001</v>
      </c>
      <c r="FO220" t="s">
        <v>863</v>
      </c>
    </row>
    <row r="221" spans="1:171" x14ac:dyDescent="0.25">
      <c r="A221" t="s">
        <v>6975</v>
      </c>
      <c r="B221" t="str">
        <f t="shared" si="435"/>
        <v/>
      </c>
      <c r="C221" t="str">
        <f t="shared" si="436"/>
        <v/>
      </c>
      <c r="D221" t="str">
        <f t="shared" si="437"/>
        <v/>
      </c>
      <c r="E221" t="str">
        <f t="shared" si="438"/>
        <v/>
      </c>
      <c r="F221" t="str">
        <f t="shared" si="439"/>
        <v/>
      </c>
      <c r="G221" t="str">
        <f t="shared" si="440"/>
        <v/>
      </c>
      <c r="H221" t="str">
        <f t="shared" si="441"/>
        <v/>
      </c>
      <c r="I221" t="str">
        <f t="shared" si="442"/>
        <v/>
      </c>
      <c r="J221" t="str">
        <f t="shared" si="443"/>
        <v/>
      </c>
      <c r="K221" t="str">
        <f t="shared" si="444"/>
        <v/>
      </c>
      <c r="L221" t="str">
        <f t="shared" si="445"/>
        <v/>
      </c>
      <c r="M221" t="str">
        <f t="shared" si="446"/>
        <v/>
      </c>
      <c r="N221" t="str">
        <f t="shared" si="447"/>
        <v/>
      </c>
      <c r="O221" t="str">
        <f t="shared" si="448"/>
        <v/>
      </c>
      <c r="P221" t="str">
        <f t="shared" si="449"/>
        <v/>
      </c>
      <c r="Q221" t="str">
        <f t="shared" si="450"/>
        <v/>
      </c>
      <c r="R221" t="str">
        <f t="shared" si="451"/>
        <v/>
      </c>
      <c r="S221" t="str">
        <f t="shared" si="452"/>
        <v/>
      </c>
      <c r="T221" t="str">
        <f t="shared" si="453"/>
        <v/>
      </c>
      <c r="U221" t="str">
        <f t="shared" si="454"/>
        <v/>
      </c>
      <c r="V221" t="b">
        <f t="shared" si="455"/>
        <v>1</v>
      </c>
      <c r="W221" t="b">
        <f t="shared" si="456"/>
        <v>0</v>
      </c>
      <c r="X221" t="b">
        <f t="shared" si="457"/>
        <v>0</v>
      </c>
      <c r="Y221">
        <f t="shared" si="458"/>
        <v>1</v>
      </c>
      <c r="Z221" t="str">
        <f t="shared" si="459"/>
        <v/>
      </c>
      <c r="AA221" t="str">
        <f t="shared" si="460"/>
        <v/>
      </c>
      <c r="AB221" t="str">
        <f t="shared" si="461"/>
        <v/>
      </c>
      <c r="AC221" t="str">
        <f t="shared" si="462"/>
        <v/>
      </c>
      <c r="AD221" t="str">
        <f t="shared" si="463"/>
        <v/>
      </c>
      <c r="AE221" t="str">
        <f t="shared" si="464"/>
        <v/>
      </c>
      <c r="AF221" t="str">
        <f t="shared" si="465"/>
        <v/>
      </c>
      <c r="AG221" t="str">
        <f t="shared" si="466"/>
        <v/>
      </c>
      <c r="AH221" t="str">
        <f t="shared" si="467"/>
        <v/>
      </c>
      <c r="AI221" t="str">
        <f t="shared" si="468"/>
        <v/>
      </c>
      <c r="AJ221" t="str">
        <f t="shared" si="469"/>
        <v/>
      </c>
      <c r="AK221" t="str">
        <f t="shared" si="470"/>
        <v/>
      </c>
      <c r="AL221" t="str">
        <f t="shared" si="471"/>
        <v/>
      </c>
      <c r="AM221" t="str">
        <f t="shared" si="472"/>
        <v/>
      </c>
      <c r="AN221" t="str">
        <f t="shared" si="473"/>
        <v/>
      </c>
      <c r="AO221" t="str">
        <f t="shared" si="474"/>
        <v/>
      </c>
      <c r="AP221" t="str">
        <f t="shared" si="475"/>
        <v/>
      </c>
      <c r="AQ221" t="str">
        <f t="shared" si="476"/>
        <v/>
      </c>
      <c r="AR221" t="str">
        <f t="shared" si="477"/>
        <v/>
      </c>
      <c r="AS221" t="str">
        <f t="shared" si="478"/>
        <v/>
      </c>
      <c r="AT221" t="str">
        <f t="shared" si="479"/>
        <v/>
      </c>
      <c r="AU221" t="str">
        <f t="shared" si="480"/>
        <v/>
      </c>
      <c r="AV221" t="str">
        <f t="shared" si="481"/>
        <v/>
      </c>
      <c r="AW221" t="str">
        <f t="shared" si="482"/>
        <v/>
      </c>
      <c r="AX221" t="str">
        <f t="shared" si="483"/>
        <v/>
      </c>
      <c r="AY221" t="str">
        <f t="shared" si="484"/>
        <v/>
      </c>
      <c r="AZ221" t="str">
        <f t="shared" si="485"/>
        <v/>
      </c>
      <c r="BA221" t="str">
        <f t="shared" si="486"/>
        <v/>
      </c>
      <c r="BB221" t="str">
        <f t="shared" si="487"/>
        <v/>
      </c>
      <c r="BC221" t="str">
        <f t="shared" si="488"/>
        <v/>
      </c>
      <c r="BD221" t="str">
        <f t="shared" si="489"/>
        <v/>
      </c>
      <c r="BE221" t="str">
        <f t="shared" si="490"/>
        <v/>
      </c>
      <c r="BF221" t="b">
        <f t="shared" si="491"/>
        <v>1</v>
      </c>
      <c r="BG221" t="b">
        <f t="shared" si="492"/>
        <v>0</v>
      </c>
      <c r="BH221" t="b">
        <f t="shared" si="493"/>
        <v>0</v>
      </c>
      <c r="BI221">
        <f t="shared" si="494"/>
        <v>0.01</v>
      </c>
      <c r="BJ221" t="str">
        <f t="shared" si="495"/>
        <v/>
      </c>
      <c r="BK221" t="str">
        <f t="shared" si="496"/>
        <v/>
      </c>
      <c r="BL221" t="str">
        <f t="shared" si="497"/>
        <v/>
      </c>
      <c r="BM221" t="str">
        <f t="shared" si="498"/>
        <v/>
      </c>
      <c r="BN221" t="str">
        <f t="shared" si="499"/>
        <v/>
      </c>
      <c r="BO221" t="str">
        <f t="shared" si="500"/>
        <v/>
      </c>
      <c r="BP221" t="str">
        <f t="shared" si="501"/>
        <v/>
      </c>
      <c r="BQ221" t="str">
        <f t="shared" si="502"/>
        <v/>
      </c>
      <c r="BR221" t="str">
        <f t="shared" si="503"/>
        <v/>
      </c>
      <c r="BS221" t="str">
        <f t="shared" si="504"/>
        <v/>
      </c>
      <c r="BT221" t="str">
        <f t="shared" si="505"/>
        <v/>
      </c>
      <c r="BU221" t="str">
        <f t="shared" si="506"/>
        <v/>
      </c>
      <c r="BV221" t="str">
        <f t="shared" si="507"/>
        <v/>
      </c>
      <c r="BW221" t="str">
        <f t="shared" si="508"/>
        <v/>
      </c>
      <c r="BX221" t="str">
        <f t="shared" si="509"/>
        <v/>
      </c>
      <c r="BY221" t="str">
        <f t="shared" si="510"/>
        <v/>
      </c>
      <c r="BZ221" t="str">
        <f t="shared" si="511"/>
        <v/>
      </c>
      <c r="CA221" t="str">
        <f t="shared" si="512"/>
        <v/>
      </c>
      <c r="CB221" t="str">
        <f t="shared" si="513"/>
        <v/>
      </c>
      <c r="CC221" t="str">
        <f t="shared" si="514"/>
        <v/>
      </c>
      <c r="CD221" t="str">
        <f t="shared" si="515"/>
        <v/>
      </c>
      <c r="CE221" t="str">
        <f t="shared" si="516"/>
        <v/>
      </c>
      <c r="CF221" t="str">
        <f t="shared" si="517"/>
        <v/>
      </c>
      <c r="CG221" t="str">
        <f t="shared" si="518"/>
        <v/>
      </c>
      <c r="CH221" t="str">
        <f t="shared" si="519"/>
        <v/>
      </c>
      <c r="CI221" t="str">
        <f t="shared" si="520"/>
        <v/>
      </c>
      <c r="CJ221" t="str">
        <f t="shared" si="521"/>
        <v/>
      </c>
      <c r="CK221" t="str">
        <f t="shared" si="522"/>
        <v/>
      </c>
      <c r="CL221" t="str">
        <f t="shared" si="523"/>
        <v/>
      </c>
      <c r="CM221" t="str">
        <f t="shared" si="524"/>
        <v/>
      </c>
      <c r="CN221" t="str">
        <f t="shared" si="525"/>
        <v/>
      </c>
      <c r="CO221" t="str">
        <f t="shared" si="526"/>
        <v/>
      </c>
      <c r="CP221" t="str">
        <f t="shared" si="527"/>
        <v/>
      </c>
      <c r="CQ221" t="str">
        <f t="shared" si="528"/>
        <v/>
      </c>
      <c r="CR221" t="str">
        <f t="shared" si="529"/>
        <v/>
      </c>
      <c r="CS221" t="str">
        <f t="shared" si="530"/>
        <v/>
      </c>
      <c r="CT221" t="str">
        <f t="shared" si="531"/>
        <v/>
      </c>
      <c r="CU221" t="str">
        <f t="shared" si="532"/>
        <v/>
      </c>
      <c r="CV221" t="str">
        <f t="shared" si="533"/>
        <v/>
      </c>
      <c r="CW221" t="str">
        <f t="shared" si="534"/>
        <v/>
      </c>
      <c r="CX221" t="str">
        <f t="shared" si="535"/>
        <v/>
      </c>
      <c r="CY221" t="str">
        <f t="shared" si="536"/>
        <v/>
      </c>
      <c r="CZ221" t="str">
        <f t="shared" si="537"/>
        <v/>
      </c>
      <c r="DA221" t="str">
        <f t="shared" si="538"/>
        <v/>
      </c>
      <c r="DB221" t="str">
        <f t="shared" si="539"/>
        <v/>
      </c>
      <c r="DC221" t="str">
        <f t="shared" si="540"/>
        <v/>
      </c>
      <c r="DD221" t="str">
        <f t="shared" si="541"/>
        <v/>
      </c>
      <c r="DE221" t="str">
        <f t="shared" si="542"/>
        <v/>
      </c>
      <c r="DF221" t="str">
        <f t="shared" si="543"/>
        <v/>
      </c>
      <c r="DG221" t="str">
        <f t="shared" si="544"/>
        <v/>
      </c>
      <c r="DH221" t="str">
        <f t="shared" si="545"/>
        <v/>
      </c>
      <c r="DI221" t="str">
        <f t="shared" si="546"/>
        <v/>
      </c>
      <c r="DJ221" t="str">
        <f t="shared" si="547"/>
        <v/>
      </c>
      <c r="DK221" t="str">
        <f t="shared" si="548"/>
        <v/>
      </c>
      <c r="DL221" t="str">
        <f t="shared" si="549"/>
        <v/>
      </c>
      <c r="DM221" t="str">
        <f t="shared" si="550"/>
        <v/>
      </c>
      <c r="DN221" t="str">
        <f t="shared" si="551"/>
        <v/>
      </c>
      <c r="DO221" t="str">
        <f t="shared" si="552"/>
        <v/>
      </c>
      <c r="DP221" t="str">
        <f t="shared" si="553"/>
        <v/>
      </c>
      <c r="DQ221" t="str">
        <f t="shared" si="554"/>
        <v/>
      </c>
      <c r="DR221" t="str">
        <f t="shared" si="555"/>
        <v/>
      </c>
      <c r="DS221" t="str">
        <f t="shared" si="556"/>
        <v/>
      </c>
      <c r="DT221" t="str">
        <f t="shared" si="557"/>
        <v/>
      </c>
      <c r="DU221" t="str">
        <f t="shared" si="558"/>
        <v/>
      </c>
      <c r="DV221" t="str">
        <f t="shared" si="559"/>
        <v/>
      </c>
      <c r="DW221" t="str">
        <f t="shared" si="560"/>
        <v/>
      </c>
      <c r="DX221" t="str">
        <f t="shared" si="561"/>
        <v/>
      </c>
      <c r="DY221" t="str">
        <f t="shared" si="562"/>
        <v/>
      </c>
      <c r="EA221" t="str">
        <f t="shared" si="563"/>
        <v/>
      </c>
      <c r="EB221" t="str">
        <f t="shared" si="564"/>
        <v/>
      </c>
      <c r="EC221" t="str">
        <f t="shared" si="565"/>
        <v/>
      </c>
      <c r="ED221" t="str">
        <f t="shared" si="566"/>
        <v/>
      </c>
      <c r="EE221" t="str">
        <f t="shared" si="567"/>
        <v/>
      </c>
      <c r="EF221" t="str">
        <f t="shared" si="568"/>
        <v/>
      </c>
      <c r="EG221" t="str">
        <f t="shared" si="569"/>
        <v/>
      </c>
      <c r="EH221" t="str">
        <f t="shared" si="570"/>
        <v/>
      </c>
      <c r="EI221" t="str">
        <f t="shared" si="571"/>
        <v/>
      </c>
      <c r="EJ221" t="str">
        <f t="shared" si="572"/>
        <v/>
      </c>
      <c r="EK221" t="str">
        <f t="shared" si="573"/>
        <v/>
      </c>
      <c r="EL221" t="str">
        <f t="shared" si="574"/>
        <v/>
      </c>
      <c r="EM221" t="str">
        <f t="shared" si="575"/>
        <v/>
      </c>
      <c r="EN221" t="str">
        <f t="shared" si="576"/>
        <v/>
      </c>
      <c r="EO221" t="str">
        <f t="shared" si="577"/>
        <v/>
      </c>
      <c r="EP221" t="str">
        <f t="shared" si="578"/>
        <v/>
      </c>
      <c r="ER221" t="str">
        <f t="shared" si="579"/>
        <v>25A-001.07.17.20.01.A.01Spuien 0-20% functieverlies</v>
      </c>
      <c r="ES221" t="s">
        <v>10843</v>
      </c>
      <c r="ET221" t="b">
        <v>1</v>
      </c>
      <c r="EU221" t="s">
        <v>89</v>
      </c>
      <c r="EV221" t="b">
        <v>0</v>
      </c>
      <c r="EW221" t="b">
        <v>1</v>
      </c>
      <c r="EX221">
        <v>1</v>
      </c>
      <c r="EZ221">
        <v>0</v>
      </c>
      <c r="FA221">
        <v>0</v>
      </c>
      <c r="FC221">
        <v>0</v>
      </c>
      <c r="FD221">
        <v>0</v>
      </c>
      <c r="FF221">
        <v>0</v>
      </c>
      <c r="FG221">
        <v>0</v>
      </c>
      <c r="FI221">
        <v>0</v>
      </c>
      <c r="FJ221">
        <v>0</v>
      </c>
      <c r="FL221">
        <v>1.0043</v>
      </c>
      <c r="FM221">
        <v>1.0043</v>
      </c>
      <c r="FO221" t="s">
        <v>89</v>
      </c>
    </row>
    <row r="222" spans="1:171" x14ac:dyDescent="0.25">
      <c r="A222" t="s">
        <v>10844</v>
      </c>
      <c r="B222" t="str">
        <f t="shared" si="435"/>
        <v/>
      </c>
      <c r="C222" t="str">
        <f t="shared" si="436"/>
        <v/>
      </c>
      <c r="D222" t="str">
        <f t="shared" si="437"/>
        <v/>
      </c>
      <c r="E222" t="str">
        <f t="shared" si="438"/>
        <v/>
      </c>
      <c r="F222" t="str">
        <f t="shared" si="439"/>
        <v/>
      </c>
      <c r="G222" t="str">
        <f t="shared" si="440"/>
        <v/>
      </c>
      <c r="H222" t="str">
        <f t="shared" si="441"/>
        <v/>
      </c>
      <c r="I222" t="str">
        <f t="shared" si="442"/>
        <v/>
      </c>
      <c r="J222" t="str">
        <f t="shared" si="443"/>
        <v/>
      </c>
      <c r="K222" t="str">
        <f t="shared" si="444"/>
        <v/>
      </c>
      <c r="L222" t="str">
        <f t="shared" si="445"/>
        <v/>
      </c>
      <c r="M222" t="str">
        <f t="shared" si="446"/>
        <v/>
      </c>
      <c r="N222" t="str">
        <f t="shared" si="447"/>
        <v/>
      </c>
      <c r="O222" t="str">
        <f t="shared" si="448"/>
        <v/>
      </c>
      <c r="P222" t="str">
        <f t="shared" si="449"/>
        <v/>
      </c>
      <c r="Q222" t="str">
        <f t="shared" si="450"/>
        <v/>
      </c>
      <c r="R222" t="str">
        <f t="shared" si="451"/>
        <v/>
      </c>
      <c r="S222" t="str">
        <f t="shared" si="452"/>
        <v/>
      </c>
      <c r="T222" t="str">
        <f t="shared" si="453"/>
        <v/>
      </c>
      <c r="U222" t="str">
        <f t="shared" si="454"/>
        <v/>
      </c>
      <c r="V222" t="str">
        <f t="shared" si="455"/>
        <v/>
      </c>
      <c r="W222" t="str">
        <f t="shared" si="456"/>
        <v/>
      </c>
      <c r="X222" t="str">
        <f t="shared" si="457"/>
        <v/>
      </c>
      <c r="Y222" t="str">
        <f t="shared" si="458"/>
        <v/>
      </c>
      <c r="Z222" t="str">
        <f t="shared" si="459"/>
        <v/>
      </c>
      <c r="AA222" t="str">
        <f t="shared" si="460"/>
        <v/>
      </c>
      <c r="AB222" t="str">
        <f t="shared" si="461"/>
        <v/>
      </c>
      <c r="AC222" t="str">
        <f t="shared" si="462"/>
        <v/>
      </c>
      <c r="AD222" t="str">
        <f t="shared" si="463"/>
        <v/>
      </c>
      <c r="AE222" t="str">
        <f t="shared" si="464"/>
        <v/>
      </c>
      <c r="AF222" t="str">
        <f t="shared" si="465"/>
        <v/>
      </c>
      <c r="AG222" t="str">
        <f t="shared" si="466"/>
        <v/>
      </c>
      <c r="AH222" t="str">
        <f t="shared" si="467"/>
        <v/>
      </c>
      <c r="AI222" t="str">
        <f t="shared" si="468"/>
        <v/>
      </c>
      <c r="AJ222" t="str">
        <f t="shared" si="469"/>
        <v/>
      </c>
      <c r="AK222" t="str">
        <f t="shared" si="470"/>
        <v/>
      </c>
      <c r="AL222" t="b">
        <f t="shared" si="471"/>
        <v>1</v>
      </c>
      <c r="AM222" t="b">
        <f t="shared" si="472"/>
        <v>0</v>
      </c>
      <c r="AN222" t="b">
        <f t="shared" si="473"/>
        <v>0</v>
      </c>
      <c r="AO222">
        <f t="shared" si="474"/>
        <v>1</v>
      </c>
      <c r="AP222" t="str">
        <f t="shared" si="475"/>
        <v/>
      </c>
      <c r="AQ222" t="str">
        <f t="shared" si="476"/>
        <v/>
      </c>
      <c r="AR222" t="str">
        <f t="shared" si="477"/>
        <v/>
      </c>
      <c r="AS222" t="str">
        <f t="shared" si="478"/>
        <v/>
      </c>
      <c r="AT222" t="str">
        <f t="shared" si="479"/>
        <v/>
      </c>
      <c r="AU222" t="str">
        <f t="shared" si="480"/>
        <v/>
      </c>
      <c r="AV222" t="str">
        <f t="shared" si="481"/>
        <v/>
      </c>
      <c r="AW222" t="str">
        <f t="shared" si="482"/>
        <v/>
      </c>
      <c r="AX222" t="str">
        <f t="shared" si="483"/>
        <v/>
      </c>
      <c r="AY222" t="str">
        <f t="shared" si="484"/>
        <v/>
      </c>
      <c r="AZ222" t="str">
        <f t="shared" si="485"/>
        <v/>
      </c>
      <c r="BA222" t="str">
        <f t="shared" si="486"/>
        <v/>
      </c>
      <c r="BB222" t="str">
        <f t="shared" si="487"/>
        <v/>
      </c>
      <c r="BC222" t="str">
        <f t="shared" si="488"/>
        <v/>
      </c>
      <c r="BD222" t="str">
        <f t="shared" si="489"/>
        <v/>
      </c>
      <c r="BE222" t="str">
        <f t="shared" si="490"/>
        <v/>
      </c>
      <c r="BF222" t="b">
        <f t="shared" si="491"/>
        <v>1</v>
      </c>
      <c r="BG222" t="b">
        <f t="shared" si="492"/>
        <v>0</v>
      </c>
      <c r="BH222" t="b">
        <f t="shared" si="493"/>
        <v>0</v>
      </c>
      <c r="BI222">
        <f t="shared" si="494"/>
        <v>0.01</v>
      </c>
      <c r="BJ222" t="str">
        <f t="shared" si="495"/>
        <v/>
      </c>
      <c r="BK222" t="str">
        <f t="shared" si="496"/>
        <v/>
      </c>
      <c r="BL222" t="str">
        <f t="shared" si="497"/>
        <v/>
      </c>
      <c r="BM222" t="str">
        <f t="shared" si="498"/>
        <v/>
      </c>
      <c r="BN222" t="str">
        <f t="shared" si="499"/>
        <v/>
      </c>
      <c r="BO222" t="str">
        <f t="shared" si="500"/>
        <v/>
      </c>
      <c r="BP222" t="str">
        <f t="shared" si="501"/>
        <v/>
      </c>
      <c r="BQ222" t="str">
        <f t="shared" si="502"/>
        <v/>
      </c>
      <c r="BR222" t="str">
        <f t="shared" si="503"/>
        <v/>
      </c>
      <c r="BS222" t="str">
        <f t="shared" si="504"/>
        <v/>
      </c>
      <c r="BT222" t="str">
        <f t="shared" si="505"/>
        <v/>
      </c>
      <c r="BU222" t="str">
        <f t="shared" si="506"/>
        <v/>
      </c>
      <c r="BV222" t="str">
        <f t="shared" si="507"/>
        <v/>
      </c>
      <c r="BW222" t="str">
        <f t="shared" si="508"/>
        <v/>
      </c>
      <c r="BX222" t="str">
        <f t="shared" si="509"/>
        <v/>
      </c>
      <c r="BY222" t="str">
        <f t="shared" si="510"/>
        <v/>
      </c>
      <c r="BZ222" t="str">
        <f t="shared" si="511"/>
        <v/>
      </c>
      <c r="CA222" t="str">
        <f t="shared" si="512"/>
        <v/>
      </c>
      <c r="CB222" t="str">
        <f t="shared" si="513"/>
        <v/>
      </c>
      <c r="CC222" t="str">
        <f t="shared" si="514"/>
        <v/>
      </c>
      <c r="CD222" t="str">
        <f t="shared" si="515"/>
        <v/>
      </c>
      <c r="CE222" t="str">
        <f t="shared" si="516"/>
        <v/>
      </c>
      <c r="CF222" t="str">
        <f t="shared" si="517"/>
        <v/>
      </c>
      <c r="CG222" t="str">
        <f t="shared" si="518"/>
        <v/>
      </c>
      <c r="CH222" t="str">
        <f t="shared" si="519"/>
        <v/>
      </c>
      <c r="CI222" t="str">
        <f t="shared" si="520"/>
        <v/>
      </c>
      <c r="CJ222" t="str">
        <f t="shared" si="521"/>
        <v/>
      </c>
      <c r="CK222" t="str">
        <f t="shared" si="522"/>
        <v/>
      </c>
      <c r="CL222" t="str">
        <f t="shared" si="523"/>
        <v/>
      </c>
      <c r="CM222" t="str">
        <f t="shared" si="524"/>
        <v/>
      </c>
      <c r="CN222" t="str">
        <f t="shared" si="525"/>
        <v/>
      </c>
      <c r="CO222" t="str">
        <f t="shared" si="526"/>
        <v/>
      </c>
      <c r="CP222" t="str">
        <f t="shared" si="527"/>
        <v/>
      </c>
      <c r="CQ222" t="str">
        <f t="shared" si="528"/>
        <v/>
      </c>
      <c r="CR222" t="str">
        <f t="shared" si="529"/>
        <v/>
      </c>
      <c r="CS222" t="str">
        <f t="shared" si="530"/>
        <v/>
      </c>
      <c r="CT222" t="str">
        <f t="shared" si="531"/>
        <v/>
      </c>
      <c r="CU222" t="str">
        <f t="shared" si="532"/>
        <v/>
      </c>
      <c r="CV222" t="str">
        <f t="shared" si="533"/>
        <v/>
      </c>
      <c r="CW222" t="str">
        <f t="shared" si="534"/>
        <v/>
      </c>
      <c r="CX222" t="str">
        <f t="shared" si="535"/>
        <v/>
      </c>
      <c r="CY222" t="str">
        <f t="shared" si="536"/>
        <v/>
      </c>
      <c r="CZ222" t="str">
        <f t="shared" si="537"/>
        <v/>
      </c>
      <c r="DA222" t="str">
        <f t="shared" si="538"/>
        <v/>
      </c>
      <c r="DB222" t="str">
        <f t="shared" si="539"/>
        <v/>
      </c>
      <c r="DC222" t="str">
        <f t="shared" si="540"/>
        <v/>
      </c>
      <c r="DD222" t="str">
        <f t="shared" si="541"/>
        <v/>
      </c>
      <c r="DE222" t="str">
        <f t="shared" si="542"/>
        <v/>
      </c>
      <c r="DF222" t="str">
        <f t="shared" si="543"/>
        <v/>
      </c>
      <c r="DG222" t="str">
        <f t="shared" si="544"/>
        <v/>
      </c>
      <c r="DH222" t="str">
        <f t="shared" si="545"/>
        <v/>
      </c>
      <c r="DI222" t="str">
        <f t="shared" si="546"/>
        <v/>
      </c>
      <c r="DJ222" t="str">
        <f t="shared" si="547"/>
        <v/>
      </c>
      <c r="DK222" t="str">
        <f t="shared" si="548"/>
        <v/>
      </c>
      <c r="DL222" t="str">
        <f t="shared" si="549"/>
        <v/>
      </c>
      <c r="DM222" t="str">
        <f t="shared" si="550"/>
        <v/>
      </c>
      <c r="DN222" t="str">
        <f t="shared" si="551"/>
        <v/>
      </c>
      <c r="DO222" t="str">
        <f t="shared" si="552"/>
        <v/>
      </c>
      <c r="DP222" t="str">
        <f t="shared" si="553"/>
        <v/>
      </c>
      <c r="DQ222" t="str">
        <f t="shared" si="554"/>
        <v/>
      </c>
      <c r="DR222" t="str">
        <f t="shared" si="555"/>
        <v/>
      </c>
      <c r="DS222" t="str">
        <f t="shared" si="556"/>
        <v/>
      </c>
      <c r="DT222" t="str">
        <f t="shared" si="557"/>
        <v/>
      </c>
      <c r="DU222" t="str">
        <f t="shared" si="558"/>
        <v/>
      </c>
      <c r="DV222" t="str">
        <f t="shared" si="559"/>
        <v/>
      </c>
      <c r="DW222" t="str">
        <f t="shared" si="560"/>
        <v/>
      </c>
      <c r="DX222" t="str">
        <f t="shared" si="561"/>
        <v/>
      </c>
      <c r="DY222" t="str">
        <f t="shared" si="562"/>
        <v/>
      </c>
      <c r="EA222" t="str">
        <f t="shared" si="563"/>
        <v/>
      </c>
      <c r="EB222" t="str">
        <f t="shared" si="564"/>
        <v/>
      </c>
      <c r="EC222" t="str">
        <f t="shared" si="565"/>
        <v/>
      </c>
      <c r="ED222" t="str">
        <f t="shared" si="566"/>
        <v/>
      </c>
      <c r="EE222" t="str">
        <f t="shared" si="567"/>
        <v/>
      </c>
      <c r="EF222" t="str">
        <f t="shared" si="568"/>
        <v/>
      </c>
      <c r="EG222" t="str">
        <f t="shared" si="569"/>
        <v/>
      </c>
      <c r="EH222" t="str">
        <f t="shared" si="570"/>
        <v/>
      </c>
      <c r="EI222" t="str">
        <f t="shared" si="571"/>
        <v/>
      </c>
      <c r="EJ222" t="str">
        <f t="shared" si="572"/>
        <v/>
      </c>
      <c r="EK222" t="str">
        <f t="shared" si="573"/>
        <v/>
      </c>
      <c r="EL222" t="str">
        <f t="shared" si="574"/>
        <v/>
      </c>
      <c r="EM222" t="str">
        <f t="shared" si="575"/>
        <v/>
      </c>
      <c r="EN222" t="str">
        <f t="shared" si="576"/>
        <v/>
      </c>
      <c r="EO222" t="str">
        <f t="shared" si="577"/>
        <v/>
      </c>
      <c r="EP222" t="str">
        <f t="shared" si="578"/>
        <v/>
      </c>
      <c r="ER222" t="str">
        <f t="shared" si="579"/>
        <v>25A-001.07.17.20.01.A.01Keren 81-100% functieverlies</v>
      </c>
      <c r="ES222" t="s">
        <v>10843</v>
      </c>
      <c r="ET222" t="b">
        <v>1</v>
      </c>
      <c r="EU222" t="s">
        <v>85</v>
      </c>
      <c r="EV222" t="b">
        <v>0</v>
      </c>
      <c r="EW222" t="b">
        <v>0</v>
      </c>
      <c r="EX222">
        <v>0.01</v>
      </c>
      <c r="EZ222">
        <v>0</v>
      </c>
      <c r="FA222">
        <v>0</v>
      </c>
      <c r="FC222">
        <v>325</v>
      </c>
      <c r="FD222">
        <v>2</v>
      </c>
      <c r="FF222">
        <v>0</v>
      </c>
      <c r="FG222">
        <v>0</v>
      </c>
      <c r="FI222">
        <v>0</v>
      </c>
      <c r="FJ222">
        <v>16</v>
      </c>
      <c r="FL222">
        <v>1.1008</v>
      </c>
      <c r="FM222">
        <v>1.1599999999999999E-2</v>
      </c>
      <c r="FO222" t="s">
        <v>8874</v>
      </c>
    </row>
    <row r="223" spans="1:171" x14ac:dyDescent="0.25">
      <c r="A223" t="s">
        <v>10809</v>
      </c>
      <c r="B223" t="str">
        <f t="shared" si="435"/>
        <v/>
      </c>
      <c r="C223" t="str">
        <f t="shared" si="436"/>
        <v/>
      </c>
      <c r="D223" t="str">
        <f t="shared" si="437"/>
        <v/>
      </c>
      <c r="E223" t="str">
        <f t="shared" si="438"/>
        <v/>
      </c>
      <c r="F223" t="str">
        <f t="shared" si="439"/>
        <v/>
      </c>
      <c r="G223" t="str">
        <f t="shared" si="440"/>
        <v/>
      </c>
      <c r="H223" t="str">
        <f t="shared" si="441"/>
        <v/>
      </c>
      <c r="I223" t="str">
        <f t="shared" si="442"/>
        <v/>
      </c>
      <c r="J223" t="str">
        <f t="shared" si="443"/>
        <v/>
      </c>
      <c r="K223" t="str">
        <f t="shared" si="444"/>
        <v/>
      </c>
      <c r="L223" t="str">
        <f t="shared" si="445"/>
        <v/>
      </c>
      <c r="M223" t="str">
        <f t="shared" si="446"/>
        <v/>
      </c>
      <c r="N223" t="str">
        <f t="shared" si="447"/>
        <v/>
      </c>
      <c r="O223" t="str">
        <f t="shared" si="448"/>
        <v/>
      </c>
      <c r="P223" t="str">
        <f t="shared" si="449"/>
        <v/>
      </c>
      <c r="Q223" t="str">
        <f t="shared" si="450"/>
        <v/>
      </c>
      <c r="R223" t="str">
        <f t="shared" si="451"/>
        <v/>
      </c>
      <c r="S223" t="str">
        <f t="shared" si="452"/>
        <v/>
      </c>
      <c r="T223" t="str">
        <f t="shared" si="453"/>
        <v/>
      </c>
      <c r="U223" t="str">
        <f t="shared" si="454"/>
        <v/>
      </c>
      <c r="V223" t="str">
        <f t="shared" si="455"/>
        <v/>
      </c>
      <c r="W223" t="str">
        <f t="shared" si="456"/>
        <v/>
      </c>
      <c r="X223" t="str">
        <f t="shared" si="457"/>
        <v/>
      </c>
      <c r="Y223" t="str">
        <f t="shared" si="458"/>
        <v/>
      </c>
      <c r="Z223" t="str">
        <f t="shared" si="459"/>
        <v/>
      </c>
      <c r="AA223" t="str">
        <f t="shared" si="460"/>
        <v/>
      </c>
      <c r="AB223" t="str">
        <f t="shared" si="461"/>
        <v/>
      </c>
      <c r="AC223" t="str">
        <f t="shared" si="462"/>
        <v/>
      </c>
      <c r="AD223" t="str">
        <f t="shared" si="463"/>
        <v/>
      </c>
      <c r="AE223" t="str">
        <f t="shared" si="464"/>
        <v/>
      </c>
      <c r="AF223" t="str">
        <f t="shared" si="465"/>
        <v/>
      </c>
      <c r="AG223" t="str">
        <f t="shared" si="466"/>
        <v/>
      </c>
      <c r="AH223" t="str">
        <f t="shared" si="467"/>
        <v/>
      </c>
      <c r="AI223" t="str">
        <f t="shared" si="468"/>
        <v/>
      </c>
      <c r="AJ223" t="str">
        <f t="shared" si="469"/>
        <v/>
      </c>
      <c r="AK223" t="str">
        <f t="shared" si="470"/>
        <v/>
      </c>
      <c r="AL223" t="b">
        <f t="shared" si="471"/>
        <v>1</v>
      </c>
      <c r="AM223" t="b">
        <f t="shared" si="472"/>
        <v>0</v>
      </c>
      <c r="AN223" t="b">
        <f t="shared" si="473"/>
        <v>1</v>
      </c>
      <c r="AO223">
        <f t="shared" si="474"/>
        <v>0.1</v>
      </c>
      <c r="AP223" t="str">
        <f t="shared" si="475"/>
        <v/>
      </c>
      <c r="AQ223" t="str">
        <f t="shared" si="476"/>
        <v/>
      </c>
      <c r="AR223" t="str">
        <f t="shared" si="477"/>
        <v/>
      </c>
      <c r="AS223" t="str">
        <f t="shared" si="478"/>
        <v/>
      </c>
      <c r="AT223" t="str">
        <f t="shared" si="479"/>
        <v/>
      </c>
      <c r="AU223" t="str">
        <f t="shared" si="480"/>
        <v/>
      </c>
      <c r="AV223" t="str">
        <f t="shared" si="481"/>
        <v/>
      </c>
      <c r="AW223" t="str">
        <f t="shared" si="482"/>
        <v/>
      </c>
      <c r="AX223" t="str">
        <f t="shared" si="483"/>
        <v/>
      </c>
      <c r="AY223" t="str">
        <f t="shared" si="484"/>
        <v/>
      </c>
      <c r="AZ223" t="str">
        <f t="shared" si="485"/>
        <v/>
      </c>
      <c r="BA223" t="str">
        <f t="shared" si="486"/>
        <v/>
      </c>
      <c r="BB223" t="str">
        <f t="shared" si="487"/>
        <v/>
      </c>
      <c r="BC223" t="str">
        <f t="shared" si="488"/>
        <v/>
      </c>
      <c r="BD223" t="str">
        <f t="shared" si="489"/>
        <v/>
      </c>
      <c r="BE223" t="str">
        <f t="shared" si="490"/>
        <v/>
      </c>
      <c r="BF223" t="b">
        <f t="shared" si="491"/>
        <v>1</v>
      </c>
      <c r="BG223" t="b">
        <f t="shared" si="492"/>
        <v>0</v>
      </c>
      <c r="BH223" t="b">
        <f t="shared" si="493"/>
        <v>0</v>
      </c>
      <c r="BI223">
        <f t="shared" si="494"/>
        <v>0.01</v>
      </c>
      <c r="BJ223" t="str">
        <f t="shared" si="495"/>
        <v/>
      </c>
      <c r="BK223" t="str">
        <f t="shared" si="496"/>
        <v/>
      </c>
      <c r="BL223" t="str">
        <f t="shared" si="497"/>
        <v/>
      </c>
      <c r="BM223" t="str">
        <f t="shared" si="498"/>
        <v/>
      </c>
      <c r="BN223" t="str">
        <f t="shared" si="499"/>
        <v/>
      </c>
      <c r="BO223" t="str">
        <f t="shared" si="500"/>
        <v/>
      </c>
      <c r="BP223" t="str">
        <f t="shared" si="501"/>
        <v/>
      </c>
      <c r="BQ223" t="str">
        <f t="shared" si="502"/>
        <v/>
      </c>
      <c r="BR223" t="str">
        <f t="shared" si="503"/>
        <v/>
      </c>
      <c r="BS223" t="str">
        <f t="shared" si="504"/>
        <v/>
      </c>
      <c r="BT223" t="str">
        <f t="shared" si="505"/>
        <v/>
      </c>
      <c r="BU223" t="str">
        <f t="shared" si="506"/>
        <v/>
      </c>
      <c r="BV223" t="str">
        <f t="shared" si="507"/>
        <v/>
      </c>
      <c r="BW223" t="str">
        <f t="shared" si="508"/>
        <v/>
      </c>
      <c r="BX223" t="str">
        <f t="shared" si="509"/>
        <v/>
      </c>
      <c r="BY223" t="str">
        <f t="shared" si="510"/>
        <v/>
      </c>
      <c r="BZ223" t="str">
        <f t="shared" si="511"/>
        <v/>
      </c>
      <c r="CA223" t="str">
        <f t="shared" si="512"/>
        <v/>
      </c>
      <c r="CB223" t="str">
        <f t="shared" si="513"/>
        <v/>
      </c>
      <c r="CC223" t="str">
        <f t="shared" si="514"/>
        <v/>
      </c>
      <c r="CD223" t="str">
        <f t="shared" si="515"/>
        <v/>
      </c>
      <c r="CE223" t="str">
        <f t="shared" si="516"/>
        <v/>
      </c>
      <c r="CF223" t="str">
        <f t="shared" si="517"/>
        <v/>
      </c>
      <c r="CG223" t="str">
        <f t="shared" si="518"/>
        <v/>
      </c>
      <c r="CH223" t="str">
        <f t="shared" si="519"/>
        <v/>
      </c>
      <c r="CI223" t="str">
        <f t="shared" si="520"/>
        <v/>
      </c>
      <c r="CJ223" t="str">
        <f t="shared" si="521"/>
        <v/>
      </c>
      <c r="CK223" t="str">
        <f t="shared" si="522"/>
        <v/>
      </c>
      <c r="CL223" t="str">
        <f t="shared" si="523"/>
        <v/>
      </c>
      <c r="CM223" t="str">
        <f t="shared" si="524"/>
        <v/>
      </c>
      <c r="CN223" t="str">
        <f t="shared" si="525"/>
        <v/>
      </c>
      <c r="CO223" t="str">
        <f t="shared" si="526"/>
        <v/>
      </c>
      <c r="CP223" t="str">
        <f t="shared" si="527"/>
        <v/>
      </c>
      <c r="CQ223" t="str">
        <f t="shared" si="528"/>
        <v/>
      </c>
      <c r="CR223" t="str">
        <f t="shared" si="529"/>
        <v/>
      </c>
      <c r="CS223" t="str">
        <f t="shared" si="530"/>
        <v/>
      </c>
      <c r="CT223" t="str">
        <f t="shared" si="531"/>
        <v/>
      </c>
      <c r="CU223" t="str">
        <f t="shared" si="532"/>
        <v/>
      </c>
      <c r="CV223" t="str">
        <f t="shared" si="533"/>
        <v/>
      </c>
      <c r="CW223" t="str">
        <f t="shared" si="534"/>
        <v/>
      </c>
      <c r="CX223" t="str">
        <f t="shared" si="535"/>
        <v/>
      </c>
      <c r="CY223" t="str">
        <f t="shared" si="536"/>
        <v/>
      </c>
      <c r="CZ223" t="str">
        <f t="shared" si="537"/>
        <v/>
      </c>
      <c r="DA223" t="str">
        <f t="shared" si="538"/>
        <v/>
      </c>
      <c r="DB223" t="str">
        <f t="shared" si="539"/>
        <v/>
      </c>
      <c r="DC223" t="str">
        <f t="shared" si="540"/>
        <v/>
      </c>
      <c r="DD223" t="str">
        <f t="shared" si="541"/>
        <v/>
      </c>
      <c r="DE223" t="str">
        <f t="shared" si="542"/>
        <v/>
      </c>
      <c r="DF223" t="str">
        <f t="shared" si="543"/>
        <v/>
      </c>
      <c r="DG223" t="str">
        <f t="shared" si="544"/>
        <v/>
      </c>
      <c r="DH223" t="str">
        <f t="shared" si="545"/>
        <v/>
      </c>
      <c r="DI223" t="str">
        <f t="shared" si="546"/>
        <v/>
      </c>
      <c r="DJ223" t="str">
        <f t="shared" si="547"/>
        <v/>
      </c>
      <c r="DK223" t="str">
        <f t="shared" si="548"/>
        <v/>
      </c>
      <c r="DL223" t="str">
        <f t="shared" si="549"/>
        <v/>
      </c>
      <c r="DM223" t="str">
        <f t="shared" si="550"/>
        <v/>
      </c>
      <c r="DN223" t="str">
        <f t="shared" si="551"/>
        <v/>
      </c>
      <c r="DO223" t="str">
        <f t="shared" si="552"/>
        <v/>
      </c>
      <c r="DP223" t="str">
        <f t="shared" si="553"/>
        <v/>
      </c>
      <c r="DQ223" t="str">
        <f t="shared" si="554"/>
        <v/>
      </c>
      <c r="DR223" t="str">
        <f t="shared" si="555"/>
        <v/>
      </c>
      <c r="DS223" t="str">
        <f t="shared" si="556"/>
        <v/>
      </c>
      <c r="DT223" t="str">
        <f t="shared" si="557"/>
        <v/>
      </c>
      <c r="DU223" t="str">
        <f t="shared" si="558"/>
        <v/>
      </c>
      <c r="DV223" t="str">
        <f t="shared" si="559"/>
        <v/>
      </c>
      <c r="DW223" t="str">
        <f t="shared" si="560"/>
        <v/>
      </c>
      <c r="DX223" t="str">
        <f t="shared" si="561"/>
        <v/>
      </c>
      <c r="DY223" t="str">
        <f t="shared" si="562"/>
        <v/>
      </c>
      <c r="EA223" t="str">
        <f t="shared" si="563"/>
        <v/>
      </c>
      <c r="EB223" t="str">
        <f t="shared" si="564"/>
        <v/>
      </c>
      <c r="EC223" t="str">
        <f t="shared" si="565"/>
        <v/>
      </c>
      <c r="ED223" t="str">
        <f t="shared" si="566"/>
        <v/>
      </c>
      <c r="EE223" t="str">
        <f t="shared" si="567"/>
        <v/>
      </c>
      <c r="EF223" t="str">
        <f t="shared" si="568"/>
        <v/>
      </c>
      <c r="EG223" t="str">
        <f t="shared" si="569"/>
        <v/>
      </c>
      <c r="EH223" t="str">
        <f t="shared" si="570"/>
        <v/>
      </c>
      <c r="EI223" t="str">
        <f t="shared" si="571"/>
        <v/>
      </c>
      <c r="EJ223" t="str">
        <f t="shared" si="572"/>
        <v/>
      </c>
      <c r="EK223" t="str">
        <f t="shared" si="573"/>
        <v/>
      </c>
      <c r="EL223" t="str">
        <f t="shared" si="574"/>
        <v/>
      </c>
      <c r="EM223" t="str">
        <f t="shared" si="575"/>
        <v/>
      </c>
      <c r="EN223" t="str">
        <f t="shared" si="576"/>
        <v/>
      </c>
      <c r="EO223" t="str">
        <f t="shared" si="577"/>
        <v/>
      </c>
      <c r="EP223" t="str">
        <f t="shared" si="578"/>
        <v/>
      </c>
      <c r="ER223" t="str">
        <f t="shared" si="579"/>
        <v>25A-001.07.17.20.02.A.03Keren 81-100% functieverlies</v>
      </c>
      <c r="ES223" t="s">
        <v>10777</v>
      </c>
      <c r="ET223" t="b">
        <v>1</v>
      </c>
      <c r="EU223" t="s">
        <v>85</v>
      </c>
      <c r="EV223" t="b">
        <v>0</v>
      </c>
      <c r="EW223" t="b">
        <v>0</v>
      </c>
      <c r="EX223">
        <v>0.01</v>
      </c>
      <c r="EZ223">
        <v>0</v>
      </c>
      <c r="FA223">
        <v>0</v>
      </c>
      <c r="FC223">
        <v>75</v>
      </c>
      <c r="FD223">
        <v>4</v>
      </c>
      <c r="FF223">
        <v>0</v>
      </c>
      <c r="FG223">
        <v>0</v>
      </c>
      <c r="FI223">
        <v>0</v>
      </c>
      <c r="FJ223">
        <v>16</v>
      </c>
      <c r="FL223">
        <v>2.9333</v>
      </c>
      <c r="FM223">
        <v>0.26550000000000001</v>
      </c>
      <c r="FO223" t="s">
        <v>8874</v>
      </c>
    </row>
    <row r="224" spans="1:171" x14ac:dyDescent="0.25">
      <c r="A224" t="s">
        <v>10811</v>
      </c>
      <c r="B224" t="str">
        <f t="shared" si="435"/>
        <v/>
      </c>
      <c r="C224" t="str">
        <f t="shared" si="436"/>
        <v/>
      </c>
      <c r="D224" t="str">
        <f t="shared" si="437"/>
        <v/>
      </c>
      <c r="E224" t="str">
        <f t="shared" si="438"/>
        <v/>
      </c>
      <c r="F224" t="str">
        <f t="shared" si="439"/>
        <v/>
      </c>
      <c r="G224" t="str">
        <f t="shared" si="440"/>
        <v/>
      </c>
      <c r="H224" t="str">
        <f t="shared" si="441"/>
        <v/>
      </c>
      <c r="I224" t="str">
        <f t="shared" si="442"/>
        <v/>
      </c>
      <c r="J224" t="str">
        <f t="shared" si="443"/>
        <v/>
      </c>
      <c r="K224" t="str">
        <f t="shared" si="444"/>
        <v/>
      </c>
      <c r="L224" t="str">
        <f t="shared" si="445"/>
        <v/>
      </c>
      <c r="M224" t="str">
        <f t="shared" si="446"/>
        <v/>
      </c>
      <c r="N224" t="str">
        <f t="shared" si="447"/>
        <v/>
      </c>
      <c r="O224" t="str">
        <f t="shared" si="448"/>
        <v/>
      </c>
      <c r="P224" t="str">
        <f t="shared" si="449"/>
        <v/>
      </c>
      <c r="Q224" t="str">
        <f t="shared" si="450"/>
        <v/>
      </c>
      <c r="R224" t="str">
        <f t="shared" si="451"/>
        <v/>
      </c>
      <c r="S224" t="str">
        <f t="shared" si="452"/>
        <v/>
      </c>
      <c r="T224" t="str">
        <f t="shared" si="453"/>
        <v/>
      </c>
      <c r="U224" t="str">
        <f t="shared" si="454"/>
        <v/>
      </c>
      <c r="V224" t="str">
        <f t="shared" si="455"/>
        <v/>
      </c>
      <c r="W224" t="str">
        <f t="shared" si="456"/>
        <v/>
      </c>
      <c r="X224" t="str">
        <f t="shared" si="457"/>
        <v/>
      </c>
      <c r="Y224" t="str">
        <f t="shared" si="458"/>
        <v/>
      </c>
      <c r="Z224" t="str">
        <f t="shared" si="459"/>
        <v/>
      </c>
      <c r="AA224" t="str">
        <f t="shared" si="460"/>
        <v/>
      </c>
      <c r="AB224" t="str">
        <f t="shared" si="461"/>
        <v/>
      </c>
      <c r="AC224" t="str">
        <f t="shared" si="462"/>
        <v/>
      </c>
      <c r="AD224" t="b">
        <f t="shared" si="463"/>
        <v>1</v>
      </c>
      <c r="AE224" t="b">
        <f t="shared" si="464"/>
        <v>0</v>
      </c>
      <c r="AF224" t="b">
        <f t="shared" si="465"/>
        <v>1</v>
      </c>
      <c r="AG224">
        <f t="shared" si="466"/>
        <v>0.1</v>
      </c>
      <c r="AH224" t="str">
        <f t="shared" si="467"/>
        <v/>
      </c>
      <c r="AI224" t="str">
        <f t="shared" si="468"/>
        <v/>
      </c>
      <c r="AJ224" t="str">
        <f t="shared" si="469"/>
        <v/>
      </c>
      <c r="AK224" t="str">
        <f t="shared" si="470"/>
        <v/>
      </c>
      <c r="AL224" t="str">
        <f t="shared" si="471"/>
        <v/>
      </c>
      <c r="AM224" t="str">
        <f t="shared" si="472"/>
        <v/>
      </c>
      <c r="AN224" t="str">
        <f t="shared" si="473"/>
        <v/>
      </c>
      <c r="AO224" t="str">
        <f t="shared" si="474"/>
        <v/>
      </c>
      <c r="AP224" t="str">
        <f t="shared" si="475"/>
        <v/>
      </c>
      <c r="AQ224" t="str">
        <f t="shared" si="476"/>
        <v/>
      </c>
      <c r="AR224" t="str">
        <f t="shared" si="477"/>
        <v/>
      </c>
      <c r="AS224" t="str">
        <f t="shared" si="478"/>
        <v/>
      </c>
      <c r="AT224" t="str">
        <f t="shared" si="479"/>
        <v/>
      </c>
      <c r="AU224" t="str">
        <f t="shared" si="480"/>
        <v/>
      </c>
      <c r="AV224" t="str">
        <f t="shared" si="481"/>
        <v/>
      </c>
      <c r="AW224" t="str">
        <f t="shared" si="482"/>
        <v/>
      </c>
      <c r="AX224" t="str">
        <f t="shared" si="483"/>
        <v/>
      </c>
      <c r="AY224" t="str">
        <f t="shared" si="484"/>
        <v/>
      </c>
      <c r="AZ224" t="str">
        <f t="shared" si="485"/>
        <v/>
      </c>
      <c r="BA224" t="str">
        <f t="shared" si="486"/>
        <v/>
      </c>
      <c r="BB224" t="str">
        <f t="shared" si="487"/>
        <v/>
      </c>
      <c r="BC224" t="str">
        <f t="shared" si="488"/>
        <v/>
      </c>
      <c r="BD224" t="str">
        <f t="shared" si="489"/>
        <v/>
      </c>
      <c r="BE224" t="str">
        <f t="shared" si="490"/>
        <v/>
      </c>
      <c r="BF224" t="b">
        <f t="shared" si="491"/>
        <v>1</v>
      </c>
      <c r="BG224" t="b">
        <f t="shared" si="492"/>
        <v>0</v>
      </c>
      <c r="BH224" t="b">
        <f t="shared" si="493"/>
        <v>0</v>
      </c>
      <c r="BI224">
        <f t="shared" si="494"/>
        <v>0.01</v>
      </c>
      <c r="BJ224" t="str">
        <f t="shared" si="495"/>
        <v/>
      </c>
      <c r="BK224" t="str">
        <f t="shared" si="496"/>
        <v/>
      </c>
      <c r="BL224" t="str">
        <f t="shared" si="497"/>
        <v/>
      </c>
      <c r="BM224" t="str">
        <f t="shared" si="498"/>
        <v/>
      </c>
      <c r="BN224" t="str">
        <f t="shared" si="499"/>
        <v/>
      </c>
      <c r="BO224" t="str">
        <f t="shared" si="500"/>
        <v/>
      </c>
      <c r="BP224" t="str">
        <f t="shared" si="501"/>
        <v/>
      </c>
      <c r="BQ224" t="str">
        <f t="shared" si="502"/>
        <v/>
      </c>
      <c r="BR224" t="str">
        <f t="shared" si="503"/>
        <v/>
      </c>
      <c r="BS224" t="str">
        <f t="shared" si="504"/>
        <v/>
      </c>
      <c r="BT224" t="str">
        <f t="shared" si="505"/>
        <v/>
      </c>
      <c r="BU224" t="str">
        <f t="shared" si="506"/>
        <v/>
      </c>
      <c r="BV224" t="str">
        <f t="shared" si="507"/>
        <v/>
      </c>
      <c r="BW224" t="str">
        <f t="shared" si="508"/>
        <v/>
      </c>
      <c r="BX224" t="str">
        <f t="shared" si="509"/>
        <v/>
      </c>
      <c r="BY224" t="str">
        <f t="shared" si="510"/>
        <v/>
      </c>
      <c r="BZ224" t="str">
        <f t="shared" si="511"/>
        <v/>
      </c>
      <c r="CA224" t="str">
        <f t="shared" si="512"/>
        <v/>
      </c>
      <c r="CB224" t="str">
        <f t="shared" si="513"/>
        <v/>
      </c>
      <c r="CC224" t="str">
        <f t="shared" si="514"/>
        <v/>
      </c>
      <c r="CD224" t="str">
        <f t="shared" si="515"/>
        <v/>
      </c>
      <c r="CE224" t="str">
        <f t="shared" si="516"/>
        <v/>
      </c>
      <c r="CF224" t="str">
        <f t="shared" si="517"/>
        <v/>
      </c>
      <c r="CG224" t="str">
        <f t="shared" si="518"/>
        <v/>
      </c>
      <c r="CH224" t="str">
        <f t="shared" si="519"/>
        <v/>
      </c>
      <c r="CI224" t="str">
        <f t="shared" si="520"/>
        <v/>
      </c>
      <c r="CJ224" t="str">
        <f t="shared" si="521"/>
        <v/>
      </c>
      <c r="CK224" t="str">
        <f t="shared" si="522"/>
        <v/>
      </c>
      <c r="CL224" t="str">
        <f t="shared" si="523"/>
        <v/>
      </c>
      <c r="CM224" t="str">
        <f t="shared" si="524"/>
        <v/>
      </c>
      <c r="CN224" t="str">
        <f t="shared" si="525"/>
        <v/>
      </c>
      <c r="CO224" t="str">
        <f t="shared" si="526"/>
        <v/>
      </c>
      <c r="CP224" t="str">
        <f t="shared" si="527"/>
        <v/>
      </c>
      <c r="CQ224" t="str">
        <f t="shared" si="528"/>
        <v/>
      </c>
      <c r="CR224" t="str">
        <f t="shared" si="529"/>
        <v/>
      </c>
      <c r="CS224" t="str">
        <f t="shared" si="530"/>
        <v/>
      </c>
      <c r="CT224" t="str">
        <f t="shared" si="531"/>
        <v/>
      </c>
      <c r="CU224" t="str">
        <f t="shared" si="532"/>
        <v/>
      </c>
      <c r="CV224" t="str">
        <f t="shared" si="533"/>
        <v/>
      </c>
      <c r="CW224" t="str">
        <f t="shared" si="534"/>
        <v/>
      </c>
      <c r="CX224" t="str">
        <f t="shared" si="535"/>
        <v/>
      </c>
      <c r="CY224" t="str">
        <f t="shared" si="536"/>
        <v/>
      </c>
      <c r="CZ224" t="str">
        <f t="shared" si="537"/>
        <v/>
      </c>
      <c r="DA224" t="str">
        <f t="shared" si="538"/>
        <v/>
      </c>
      <c r="DB224" t="str">
        <f t="shared" si="539"/>
        <v/>
      </c>
      <c r="DC224" t="str">
        <f t="shared" si="540"/>
        <v/>
      </c>
      <c r="DD224" t="str">
        <f t="shared" si="541"/>
        <v/>
      </c>
      <c r="DE224" t="str">
        <f t="shared" si="542"/>
        <v/>
      </c>
      <c r="DF224" t="str">
        <f t="shared" si="543"/>
        <v/>
      </c>
      <c r="DG224" t="str">
        <f t="shared" si="544"/>
        <v/>
      </c>
      <c r="DH224" t="str">
        <f t="shared" si="545"/>
        <v/>
      </c>
      <c r="DI224" t="str">
        <f t="shared" si="546"/>
        <v/>
      </c>
      <c r="DJ224" t="str">
        <f t="shared" si="547"/>
        <v/>
      </c>
      <c r="DK224" t="str">
        <f t="shared" si="548"/>
        <v/>
      </c>
      <c r="DL224" t="str">
        <f t="shared" si="549"/>
        <v/>
      </c>
      <c r="DM224" t="str">
        <f t="shared" si="550"/>
        <v/>
      </c>
      <c r="DN224" t="str">
        <f t="shared" si="551"/>
        <v/>
      </c>
      <c r="DO224" t="str">
        <f t="shared" si="552"/>
        <v/>
      </c>
      <c r="DP224" t="str">
        <f t="shared" si="553"/>
        <v/>
      </c>
      <c r="DQ224" t="str">
        <f t="shared" si="554"/>
        <v/>
      </c>
      <c r="DR224" t="str">
        <f t="shared" si="555"/>
        <v/>
      </c>
      <c r="DS224" t="str">
        <f t="shared" si="556"/>
        <v/>
      </c>
      <c r="DT224" t="str">
        <f t="shared" si="557"/>
        <v/>
      </c>
      <c r="DU224" t="str">
        <f t="shared" si="558"/>
        <v/>
      </c>
      <c r="DV224" t="str">
        <f t="shared" si="559"/>
        <v/>
      </c>
      <c r="DW224" t="str">
        <f t="shared" si="560"/>
        <v/>
      </c>
      <c r="DX224" t="str">
        <f t="shared" si="561"/>
        <v/>
      </c>
      <c r="DY224" t="str">
        <f t="shared" si="562"/>
        <v/>
      </c>
      <c r="EA224" t="str">
        <f t="shared" si="563"/>
        <v/>
      </c>
      <c r="EB224" t="str">
        <f t="shared" si="564"/>
        <v/>
      </c>
      <c r="EC224" t="str">
        <f t="shared" si="565"/>
        <v/>
      </c>
      <c r="ED224" t="str">
        <f t="shared" si="566"/>
        <v/>
      </c>
      <c r="EE224" t="str">
        <f t="shared" si="567"/>
        <v/>
      </c>
      <c r="EF224" t="str">
        <f t="shared" si="568"/>
        <v/>
      </c>
      <c r="EG224" t="str">
        <f t="shared" si="569"/>
        <v/>
      </c>
      <c r="EH224" t="str">
        <f t="shared" si="570"/>
        <v/>
      </c>
      <c r="EI224" t="str">
        <f t="shared" si="571"/>
        <v/>
      </c>
      <c r="EJ224" t="str">
        <f t="shared" si="572"/>
        <v/>
      </c>
      <c r="EK224" t="str">
        <f t="shared" si="573"/>
        <v/>
      </c>
      <c r="EL224" t="str">
        <f t="shared" si="574"/>
        <v/>
      </c>
      <c r="EM224" t="str">
        <f t="shared" si="575"/>
        <v/>
      </c>
      <c r="EN224" t="str">
        <f t="shared" si="576"/>
        <v/>
      </c>
      <c r="EO224" t="str">
        <f t="shared" si="577"/>
        <v/>
      </c>
      <c r="EP224" t="str">
        <f t="shared" si="578"/>
        <v/>
      </c>
      <c r="ER224" t="str">
        <f t="shared" si="579"/>
        <v>25A-001.07.17.20.02.A.03VGM - Effect 3</v>
      </c>
      <c r="ES224" t="s">
        <v>10777</v>
      </c>
      <c r="ET224" t="b">
        <v>1</v>
      </c>
      <c r="EU224" t="s">
        <v>79</v>
      </c>
      <c r="EV224" t="b">
        <v>0</v>
      </c>
      <c r="EW224" t="b">
        <v>0</v>
      </c>
      <c r="EX224">
        <v>0.1</v>
      </c>
      <c r="EZ224">
        <v>0</v>
      </c>
      <c r="FA224">
        <v>0</v>
      </c>
      <c r="FC224">
        <v>75</v>
      </c>
      <c r="FD224">
        <v>4</v>
      </c>
      <c r="FF224">
        <v>0</v>
      </c>
      <c r="FG224">
        <v>0</v>
      </c>
      <c r="FI224">
        <v>0</v>
      </c>
      <c r="FJ224">
        <v>16</v>
      </c>
      <c r="FL224">
        <v>2.9333</v>
      </c>
      <c r="FM224">
        <v>0.26550000000000001</v>
      </c>
      <c r="FO224" t="s">
        <v>8886</v>
      </c>
    </row>
    <row r="225" spans="1:171" x14ac:dyDescent="0.25">
      <c r="A225" t="s">
        <v>7008</v>
      </c>
      <c r="B225" t="str">
        <f t="shared" si="435"/>
        <v/>
      </c>
      <c r="C225" t="str">
        <f t="shared" si="436"/>
        <v/>
      </c>
      <c r="D225" t="str">
        <f t="shared" si="437"/>
        <v/>
      </c>
      <c r="E225" t="str">
        <f t="shared" si="438"/>
        <v/>
      </c>
      <c r="F225" t="str">
        <f t="shared" si="439"/>
        <v/>
      </c>
      <c r="G225" t="str">
        <f t="shared" si="440"/>
        <v/>
      </c>
      <c r="H225" t="str">
        <f t="shared" si="441"/>
        <v/>
      </c>
      <c r="I225" t="str">
        <f t="shared" si="442"/>
        <v/>
      </c>
      <c r="J225" t="str">
        <f t="shared" si="443"/>
        <v/>
      </c>
      <c r="K225" t="str">
        <f t="shared" si="444"/>
        <v/>
      </c>
      <c r="L225" t="str">
        <f t="shared" si="445"/>
        <v/>
      </c>
      <c r="M225" t="str">
        <f t="shared" si="446"/>
        <v/>
      </c>
      <c r="N225" t="str">
        <f t="shared" si="447"/>
        <v/>
      </c>
      <c r="O225" t="str">
        <f t="shared" si="448"/>
        <v/>
      </c>
      <c r="P225" t="str">
        <f t="shared" si="449"/>
        <v/>
      </c>
      <c r="Q225" t="str">
        <f t="shared" si="450"/>
        <v/>
      </c>
      <c r="R225" t="str">
        <f t="shared" si="451"/>
        <v/>
      </c>
      <c r="S225" t="str">
        <f t="shared" si="452"/>
        <v/>
      </c>
      <c r="T225" t="str">
        <f t="shared" si="453"/>
        <v/>
      </c>
      <c r="U225" t="str">
        <f t="shared" si="454"/>
        <v/>
      </c>
      <c r="V225" t="b">
        <f t="shared" si="455"/>
        <v>1</v>
      </c>
      <c r="W225" t="b">
        <f t="shared" si="456"/>
        <v>0</v>
      </c>
      <c r="X225" t="b">
        <f t="shared" si="457"/>
        <v>0</v>
      </c>
      <c r="Y225">
        <f t="shared" si="458"/>
        <v>1</v>
      </c>
      <c r="Z225" t="str">
        <f t="shared" si="459"/>
        <v/>
      </c>
      <c r="AA225" t="str">
        <f t="shared" si="460"/>
        <v/>
      </c>
      <c r="AB225" t="str">
        <f t="shared" si="461"/>
        <v/>
      </c>
      <c r="AC225" t="str">
        <f t="shared" si="462"/>
        <v/>
      </c>
      <c r="AD225" t="str">
        <f t="shared" si="463"/>
        <v/>
      </c>
      <c r="AE225" t="str">
        <f t="shared" si="464"/>
        <v/>
      </c>
      <c r="AF225" t="str">
        <f t="shared" si="465"/>
        <v/>
      </c>
      <c r="AG225" t="str">
        <f t="shared" si="466"/>
        <v/>
      </c>
      <c r="AH225" t="str">
        <f t="shared" si="467"/>
        <v/>
      </c>
      <c r="AI225" t="str">
        <f t="shared" si="468"/>
        <v/>
      </c>
      <c r="AJ225" t="str">
        <f t="shared" si="469"/>
        <v/>
      </c>
      <c r="AK225" t="str">
        <f t="shared" si="470"/>
        <v/>
      </c>
      <c r="AL225" t="str">
        <f t="shared" si="471"/>
        <v/>
      </c>
      <c r="AM225" t="str">
        <f t="shared" si="472"/>
        <v/>
      </c>
      <c r="AN225" t="str">
        <f t="shared" si="473"/>
        <v/>
      </c>
      <c r="AO225" t="str">
        <f t="shared" si="474"/>
        <v/>
      </c>
      <c r="AP225" t="str">
        <f t="shared" si="475"/>
        <v/>
      </c>
      <c r="AQ225" t="str">
        <f t="shared" si="476"/>
        <v/>
      </c>
      <c r="AR225" t="str">
        <f t="shared" si="477"/>
        <v/>
      </c>
      <c r="AS225" t="str">
        <f t="shared" si="478"/>
        <v/>
      </c>
      <c r="AT225" t="str">
        <f t="shared" si="479"/>
        <v/>
      </c>
      <c r="AU225" t="str">
        <f t="shared" si="480"/>
        <v/>
      </c>
      <c r="AV225" t="str">
        <f t="shared" si="481"/>
        <v/>
      </c>
      <c r="AW225" t="str">
        <f t="shared" si="482"/>
        <v/>
      </c>
      <c r="AX225" t="str">
        <f t="shared" si="483"/>
        <v/>
      </c>
      <c r="AY225" t="str">
        <f t="shared" si="484"/>
        <v/>
      </c>
      <c r="AZ225" t="str">
        <f t="shared" si="485"/>
        <v/>
      </c>
      <c r="BA225" t="str">
        <f t="shared" si="486"/>
        <v/>
      </c>
      <c r="BB225" t="str">
        <f t="shared" si="487"/>
        <v/>
      </c>
      <c r="BC225" t="str">
        <f t="shared" si="488"/>
        <v/>
      </c>
      <c r="BD225" t="str">
        <f t="shared" si="489"/>
        <v/>
      </c>
      <c r="BE225" t="str">
        <f t="shared" si="490"/>
        <v/>
      </c>
      <c r="BF225" t="b">
        <f t="shared" si="491"/>
        <v>1</v>
      </c>
      <c r="BG225" t="b">
        <f t="shared" si="492"/>
        <v>0</v>
      </c>
      <c r="BH225" t="b">
        <f t="shared" si="493"/>
        <v>0</v>
      </c>
      <c r="BI225">
        <f t="shared" si="494"/>
        <v>0.01</v>
      </c>
      <c r="BJ225" t="str">
        <f t="shared" si="495"/>
        <v/>
      </c>
      <c r="BK225" t="str">
        <f t="shared" si="496"/>
        <v/>
      </c>
      <c r="BL225" t="str">
        <f t="shared" si="497"/>
        <v/>
      </c>
      <c r="BM225" t="str">
        <f t="shared" si="498"/>
        <v/>
      </c>
      <c r="BN225" t="str">
        <f t="shared" si="499"/>
        <v/>
      </c>
      <c r="BO225" t="str">
        <f t="shared" si="500"/>
        <v/>
      </c>
      <c r="BP225" t="str">
        <f t="shared" si="501"/>
        <v/>
      </c>
      <c r="BQ225" t="str">
        <f t="shared" si="502"/>
        <v/>
      </c>
      <c r="BR225" t="str">
        <f t="shared" si="503"/>
        <v/>
      </c>
      <c r="BS225" t="str">
        <f t="shared" si="504"/>
        <v/>
      </c>
      <c r="BT225" t="str">
        <f t="shared" si="505"/>
        <v/>
      </c>
      <c r="BU225" t="str">
        <f t="shared" si="506"/>
        <v/>
      </c>
      <c r="BV225" t="str">
        <f t="shared" si="507"/>
        <v/>
      </c>
      <c r="BW225" t="str">
        <f t="shared" si="508"/>
        <v/>
      </c>
      <c r="BX225" t="str">
        <f t="shared" si="509"/>
        <v/>
      </c>
      <c r="BY225" t="str">
        <f t="shared" si="510"/>
        <v/>
      </c>
      <c r="BZ225" t="str">
        <f t="shared" si="511"/>
        <v/>
      </c>
      <c r="CA225" t="str">
        <f t="shared" si="512"/>
        <v/>
      </c>
      <c r="CB225" t="str">
        <f t="shared" si="513"/>
        <v/>
      </c>
      <c r="CC225" t="str">
        <f t="shared" si="514"/>
        <v/>
      </c>
      <c r="CD225" t="str">
        <f t="shared" si="515"/>
        <v/>
      </c>
      <c r="CE225" t="str">
        <f t="shared" si="516"/>
        <v/>
      </c>
      <c r="CF225" t="str">
        <f t="shared" si="517"/>
        <v/>
      </c>
      <c r="CG225" t="str">
        <f t="shared" si="518"/>
        <v/>
      </c>
      <c r="CH225" t="str">
        <f t="shared" si="519"/>
        <v/>
      </c>
      <c r="CI225" t="str">
        <f t="shared" si="520"/>
        <v/>
      </c>
      <c r="CJ225" t="str">
        <f t="shared" si="521"/>
        <v/>
      </c>
      <c r="CK225" t="str">
        <f t="shared" si="522"/>
        <v/>
      </c>
      <c r="CL225" t="str">
        <f t="shared" si="523"/>
        <v/>
      </c>
      <c r="CM225" t="str">
        <f t="shared" si="524"/>
        <v/>
      </c>
      <c r="CN225" t="str">
        <f t="shared" si="525"/>
        <v/>
      </c>
      <c r="CO225" t="str">
        <f t="shared" si="526"/>
        <v/>
      </c>
      <c r="CP225" t="str">
        <f t="shared" si="527"/>
        <v/>
      </c>
      <c r="CQ225" t="str">
        <f t="shared" si="528"/>
        <v/>
      </c>
      <c r="CR225" t="str">
        <f t="shared" si="529"/>
        <v/>
      </c>
      <c r="CS225" t="str">
        <f t="shared" si="530"/>
        <v/>
      </c>
      <c r="CT225" t="str">
        <f t="shared" si="531"/>
        <v/>
      </c>
      <c r="CU225" t="str">
        <f t="shared" si="532"/>
        <v/>
      </c>
      <c r="CV225" t="str">
        <f t="shared" si="533"/>
        <v/>
      </c>
      <c r="CW225" t="str">
        <f t="shared" si="534"/>
        <v/>
      </c>
      <c r="CX225" t="str">
        <f t="shared" si="535"/>
        <v/>
      </c>
      <c r="CY225" t="str">
        <f t="shared" si="536"/>
        <v/>
      </c>
      <c r="CZ225" t="str">
        <f t="shared" si="537"/>
        <v/>
      </c>
      <c r="DA225" t="str">
        <f t="shared" si="538"/>
        <v/>
      </c>
      <c r="DB225" t="str">
        <f t="shared" si="539"/>
        <v/>
      </c>
      <c r="DC225" t="str">
        <f t="shared" si="540"/>
        <v/>
      </c>
      <c r="DD225" t="str">
        <f t="shared" si="541"/>
        <v/>
      </c>
      <c r="DE225" t="str">
        <f t="shared" si="542"/>
        <v/>
      </c>
      <c r="DF225" t="str">
        <f t="shared" si="543"/>
        <v/>
      </c>
      <c r="DG225" t="str">
        <f t="shared" si="544"/>
        <v/>
      </c>
      <c r="DH225" t="str">
        <f t="shared" si="545"/>
        <v/>
      </c>
      <c r="DI225" t="str">
        <f t="shared" si="546"/>
        <v/>
      </c>
      <c r="DJ225" t="str">
        <f t="shared" si="547"/>
        <v/>
      </c>
      <c r="DK225" t="str">
        <f t="shared" si="548"/>
        <v/>
      </c>
      <c r="DL225" t="str">
        <f t="shared" si="549"/>
        <v/>
      </c>
      <c r="DM225" t="str">
        <f t="shared" si="550"/>
        <v/>
      </c>
      <c r="DN225" t="str">
        <f t="shared" si="551"/>
        <v/>
      </c>
      <c r="DO225" t="str">
        <f t="shared" si="552"/>
        <v/>
      </c>
      <c r="DP225" t="str">
        <f t="shared" si="553"/>
        <v/>
      </c>
      <c r="DQ225" t="str">
        <f t="shared" si="554"/>
        <v/>
      </c>
      <c r="DR225" t="str">
        <f t="shared" si="555"/>
        <v/>
      </c>
      <c r="DS225" t="str">
        <f t="shared" si="556"/>
        <v/>
      </c>
      <c r="DT225" t="str">
        <f t="shared" si="557"/>
        <v/>
      </c>
      <c r="DU225" t="str">
        <f t="shared" si="558"/>
        <v/>
      </c>
      <c r="DV225" t="str">
        <f t="shared" si="559"/>
        <v/>
      </c>
      <c r="DW225" t="str">
        <f t="shared" si="560"/>
        <v/>
      </c>
      <c r="DX225" t="str">
        <f t="shared" si="561"/>
        <v/>
      </c>
      <c r="DY225" t="str">
        <f t="shared" si="562"/>
        <v/>
      </c>
      <c r="EA225" t="str">
        <f t="shared" si="563"/>
        <v/>
      </c>
      <c r="EB225" t="str">
        <f t="shared" si="564"/>
        <v/>
      </c>
      <c r="EC225" t="str">
        <f t="shared" si="565"/>
        <v/>
      </c>
      <c r="ED225" t="str">
        <f t="shared" si="566"/>
        <v/>
      </c>
      <c r="EE225" t="str">
        <f t="shared" si="567"/>
        <v/>
      </c>
      <c r="EF225" t="str">
        <f t="shared" si="568"/>
        <v/>
      </c>
      <c r="EG225" t="str">
        <f t="shared" si="569"/>
        <v/>
      </c>
      <c r="EH225" t="str">
        <f t="shared" si="570"/>
        <v/>
      </c>
      <c r="EI225" t="str">
        <f t="shared" si="571"/>
        <v/>
      </c>
      <c r="EJ225" t="str">
        <f t="shared" si="572"/>
        <v/>
      </c>
      <c r="EK225" t="str">
        <f t="shared" si="573"/>
        <v/>
      </c>
      <c r="EL225" t="str">
        <f t="shared" si="574"/>
        <v/>
      </c>
      <c r="EM225" t="str">
        <f t="shared" si="575"/>
        <v/>
      </c>
      <c r="EN225" t="str">
        <f t="shared" si="576"/>
        <v/>
      </c>
      <c r="EO225" t="str">
        <f t="shared" si="577"/>
        <v/>
      </c>
      <c r="EP225" t="str">
        <f t="shared" si="578"/>
        <v/>
      </c>
      <c r="ER225" t="str">
        <f t="shared" si="579"/>
        <v>25A-001.07.17.20.02.A.03Spuien 81-100% functieverlies</v>
      </c>
      <c r="ES225" t="s">
        <v>10777</v>
      </c>
      <c r="ET225" t="b">
        <v>1</v>
      </c>
      <c r="EU225" t="s">
        <v>88</v>
      </c>
      <c r="EV225" t="b">
        <v>0</v>
      </c>
      <c r="EW225" t="b">
        <v>1</v>
      </c>
      <c r="EX225">
        <v>0.01</v>
      </c>
      <c r="EZ225">
        <v>0</v>
      </c>
      <c r="FA225">
        <v>0</v>
      </c>
      <c r="FC225">
        <v>0</v>
      </c>
      <c r="FD225">
        <v>0</v>
      </c>
      <c r="FF225">
        <v>0</v>
      </c>
      <c r="FG225">
        <v>0</v>
      </c>
      <c r="FI225">
        <v>0</v>
      </c>
      <c r="FJ225">
        <v>0</v>
      </c>
      <c r="FL225">
        <v>1.0043</v>
      </c>
      <c r="FM225">
        <v>1.0043</v>
      </c>
      <c r="FO225" t="s">
        <v>878</v>
      </c>
    </row>
    <row r="226" spans="1:171" x14ac:dyDescent="0.25">
      <c r="A226" t="s">
        <v>10812</v>
      </c>
      <c r="B226" t="str">
        <f t="shared" si="435"/>
        <v/>
      </c>
      <c r="C226" t="str">
        <f t="shared" si="436"/>
        <v/>
      </c>
      <c r="D226" t="str">
        <f t="shared" si="437"/>
        <v/>
      </c>
      <c r="E226" t="str">
        <f t="shared" si="438"/>
        <v/>
      </c>
      <c r="F226" t="str">
        <f t="shared" si="439"/>
        <v/>
      </c>
      <c r="G226" t="str">
        <f t="shared" si="440"/>
        <v/>
      </c>
      <c r="H226" t="str">
        <f t="shared" si="441"/>
        <v/>
      </c>
      <c r="I226" t="str">
        <f t="shared" si="442"/>
        <v/>
      </c>
      <c r="J226" t="str">
        <f t="shared" si="443"/>
        <v/>
      </c>
      <c r="K226" t="str">
        <f t="shared" si="444"/>
        <v/>
      </c>
      <c r="L226" t="str">
        <f t="shared" si="445"/>
        <v/>
      </c>
      <c r="M226" t="str">
        <f t="shared" si="446"/>
        <v/>
      </c>
      <c r="N226" t="str">
        <f t="shared" si="447"/>
        <v/>
      </c>
      <c r="O226" t="str">
        <f t="shared" si="448"/>
        <v/>
      </c>
      <c r="P226" t="str">
        <f t="shared" si="449"/>
        <v/>
      </c>
      <c r="Q226" t="str">
        <f t="shared" si="450"/>
        <v/>
      </c>
      <c r="R226" t="str">
        <f t="shared" si="451"/>
        <v/>
      </c>
      <c r="S226" t="str">
        <f t="shared" si="452"/>
        <v/>
      </c>
      <c r="T226" t="str">
        <f t="shared" si="453"/>
        <v/>
      </c>
      <c r="U226" t="str">
        <f t="shared" si="454"/>
        <v/>
      </c>
      <c r="V226" t="str">
        <f t="shared" si="455"/>
        <v/>
      </c>
      <c r="W226" t="str">
        <f t="shared" si="456"/>
        <v/>
      </c>
      <c r="X226" t="str">
        <f t="shared" si="457"/>
        <v/>
      </c>
      <c r="Y226" t="str">
        <f t="shared" si="458"/>
        <v/>
      </c>
      <c r="Z226" t="b">
        <f t="shared" si="459"/>
        <v>1</v>
      </c>
      <c r="AA226" t="b">
        <f t="shared" si="460"/>
        <v>0</v>
      </c>
      <c r="AB226" t="b">
        <f t="shared" si="461"/>
        <v>1</v>
      </c>
      <c r="AC226">
        <f t="shared" si="462"/>
        <v>0.1</v>
      </c>
      <c r="AD226" t="str">
        <f t="shared" si="463"/>
        <v/>
      </c>
      <c r="AE226" t="str">
        <f t="shared" si="464"/>
        <v/>
      </c>
      <c r="AF226" t="str">
        <f t="shared" si="465"/>
        <v/>
      </c>
      <c r="AG226" t="str">
        <f t="shared" si="466"/>
        <v/>
      </c>
      <c r="AH226" t="str">
        <f t="shared" si="467"/>
        <v/>
      </c>
      <c r="AI226" t="str">
        <f t="shared" si="468"/>
        <v/>
      </c>
      <c r="AJ226" t="str">
        <f t="shared" si="469"/>
        <v/>
      </c>
      <c r="AK226" t="str">
        <f t="shared" si="470"/>
        <v/>
      </c>
      <c r="AL226" t="str">
        <f t="shared" si="471"/>
        <v/>
      </c>
      <c r="AM226" t="str">
        <f t="shared" si="472"/>
        <v/>
      </c>
      <c r="AN226" t="str">
        <f t="shared" si="473"/>
        <v/>
      </c>
      <c r="AO226" t="str">
        <f t="shared" si="474"/>
        <v/>
      </c>
      <c r="AP226" t="str">
        <f t="shared" si="475"/>
        <v/>
      </c>
      <c r="AQ226" t="str">
        <f t="shared" si="476"/>
        <v/>
      </c>
      <c r="AR226" t="str">
        <f t="shared" si="477"/>
        <v/>
      </c>
      <c r="AS226" t="str">
        <f t="shared" si="478"/>
        <v/>
      </c>
      <c r="AT226" t="str">
        <f t="shared" si="479"/>
        <v/>
      </c>
      <c r="AU226" t="str">
        <f t="shared" si="480"/>
        <v/>
      </c>
      <c r="AV226" t="str">
        <f t="shared" si="481"/>
        <v/>
      </c>
      <c r="AW226" t="str">
        <f t="shared" si="482"/>
        <v/>
      </c>
      <c r="AX226" t="str">
        <f t="shared" si="483"/>
        <v/>
      </c>
      <c r="AY226" t="str">
        <f t="shared" si="484"/>
        <v/>
      </c>
      <c r="AZ226" t="str">
        <f t="shared" si="485"/>
        <v/>
      </c>
      <c r="BA226" t="str">
        <f t="shared" si="486"/>
        <v/>
      </c>
      <c r="BB226" t="str">
        <f t="shared" si="487"/>
        <v/>
      </c>
      <c r="BC226" t="str">
        <f t="shared" si="488"/>
        <v/>
      </c>
      <c r="BD226" t="str">
        <f t="shared" si="489"/>
        <v/>
      </c>
      <c r="BE226" t="str">
        <f t="shared" si="490"/>
        <v/>
      </c>
      <c r="BF226" t="b">
        <f t="shared" si="491"/>
        <v>1</v>
      </c>
      <c r="BG226" t="b">
        <f t="shared" si="492"/>
        <v>0</v>
      </c>
      <c r="BH226" t="b">
        <f t="shared" si="493"/>
        <v>0</v>
      </c>
      <c r="BI226">
        <f t="shared" si="494"/>
        <v>0.01</v>
      </c>
      <c r="BJ226" t="str">
        <f t="shared" si="495"/>
        <v/>
      </c>
      <c r="BK226" t="str">
        <f t="shared" si="496"/>
        <v/>
      </c>
      <c r="BL226" t="str">
        <f t="shared" si="497"/>
        <v/>
      </c>
      <c r="BM226" t="str">
        <f t="shared" si="498"/>
        <v/>
      </c>
      <c r="BN226" t="str">
        <f t="shared" si="499"/>
        <v/>
      </c>
      <c r="BO226" t="str">
        <f t="shared" si="500"/>
        <v/>
      </c>
      <c r="BP226" t="str">
        <f t="shared" si="501"/>
        <v/>
      </c>
      <c r="BQ226" t="str">
        <f t="shared" si="502"/>
        <v/>
      </c>
      <c r="BR226" t="str">
        <f t="shared" si="503"/>
        <v/>
      </c>
      <c r="BS226" t="str">
        <f t="shared" si="504"/>
        <v/>
      </c>
      <c r="BT226" t="str">
        <f t="shared" si="505"/>
        <v/>
      </c>
      <c r="BU226" t="str">
        <f t="shared" si="506"/>
        <v/>
      </c>
      <c r="BV226" t="str">
        <f t="shared" si="507"/>
        <v/>
      </c>
      <c r="BW226" t="str">
        <f t="shared" si="508"/>
        <v/>
      </c>
      <c r="BX226" t="str">
        <f t="shared" si="509"/>
        <v/>
      </c>
      <c r="BY226" t="str">
        <f t="shared" si="510"/>
        <v/>
      </c>
      <c r="BZ226" t="str">
        <f t="shared" si="511"/>
        <v/>
      </c>
      <c r="CA226" t="str">
        <f t="shared" si="512"/>
        <v/>
      </c>
      <c r="CB226" t="str">
        <f t="shared" si="513"/>
        <v/>
      </c>
      <c r="CC226" t="str">
        <f t="shared" si="514"/>
        <v/>
      </c>
      <c r="CD226" t="str">
        <f t="shared" si="515"/>
        <v/>
      </c>
      <c r="CE226" t="str">
        <f t="shared" si="516"/>
        <v/>
      </c>
      <c r="CF226" t="str">
        <f t="shared" si="517"/>
        <v/>
      </c>
      <c r="CG226" t="str">
        <f t="shared" si="518"/>
        <v/>
      </c>
      <c r="CH226" t="str">
        <f t="shared" si="519"/>
        <v/>
      </c>
      <c r="CI226" t="str">
        <f t="shared" si="520"/>
        <v/>
      </c>
      <c r="CJ226" t="str">
        <f t="shared" si="521"/>
        <v/>
      </c>
      <c r="CK226" t="str">
        <f t="shared" si="522"/>
        <v/>
      </c>
      <c r="CL226" t="str">
        <f t="shared" si="523"/>
        <v/>
      </c>
      <c r="CM226" t="str">
        <f t="shared" si="524"/>
        <v/>
      </c>
      <c r="CN226" t="str">
        <f t="shared" si="525"/>
        <v/>
      </c>
      <c r="CO226" t="str">
        <f t="shared" si="526"/>
        <v/>
      </c>
      <c r="CP226" t="str">
        <f t="shared" si="527"/>
        <v/>
      </c>
      <c r="CQ226" t="str">
        <f t="shared" si="528"/>
        <v/>
      </c>
      <c r="CR226" t="str">
        <f t="shared" si="529"/>
        <v/>
      </c>
      <c r="CS226" t="str">
        <f t="shared" si="530"/>
        <v/>
      </c>
      <c r="CT226" t="str">
        <f t="shared" si="531"/>
        <v/>
      </c>
      <c r="CU226" t="str">
        <f t="shared" si="532"/>
        <v/>
      </c>
      <c r="CV226" t="str">
        <f t="shared" si="533"/>
        <v/>
      </c>
      <c r="CW226" t="str">
        <f t="shared" si="534"/>
        <v/>
      </c>
      <c r="CX226" t="str">
        <f t="shared" si="535"/>
        <v/>
      </c>
      <c r="CY226" t="str">
        <f t="shared" si="536"/>
        <v/>
      </c>
      <c r="CZ226" t="str">
        <f t="shared" si="537"/>
        <v/>
      </c>
      <c r="DA226" t="str">
        <f t="shared" si="538"/>
        <v/>
      </c>
      <c r="DB226" t="str">
        <f t="shared" si="539"/>
        <v/>
      </c>
      <c r="DC226" t="str">
        <f t="shared" si="540"/>
        <v/>
      </c>
      <c r="DD226" t="str">
        <f t="shared" si="541"/>
        <v/>
      </c>
      <c r="DE226" t="str">
        <f t="shared" si="542"/>
        <v/>
      </c>
      <c r="DF226" t="str">
        <f t="shared" si="543"/>
        <v/>
      </c>
      <c r="DG226" t="str">
        <f t="shared" si="544"/>
        <v/>
      </c>
      <c r="DH226" t="str">
        <f t="shared" si="545"/>
        <v/>
      </c>
      <c r="DI226" t="str">
        <f t="shared" si="546"/>
        <v/>
      </c>
      <c r="DJ226" t="str">
        <f t="shared" si="547"/>
        <v/>
      </c>
      <c r="DK226" t="str">
        <f t="shared" si="548"/>
        <v/>
      </c>
      <c r="DL226" t="str">
        <f t="shared" si="549"/>
        <v/>
      </c>
      <c r="DM226" t="str">
        <f t="shared" si="550"/>
        <v/>
      </c>
      <c r="DN226" t="str">
        <f t="shared" si="551"/>
        <v/>
      </c>
      <c r="DO226" t="str">
        <f t="shared" si="552"/>
        <v/>
      </c>
      <c r="DP226" t="str">
        <f t="shared" si="553"/>
        <v/>
      </c>
      <c r="DQ226" t="str">
        <f t="shared" si="554"/>
        <v/>
      </c>
      <c r="DR226" t="str">
        <f t="shared" si="555"/>
        <v/>
      </c>
      <c r="DS226" t="str">
        <f t="shared" si="556"/>
        <v/>
      </c>
      <c r="DT226" t="str">
        <f t="shared" si="557"/>
        <v/>
      </c>
      <c r="DU226" t="str">
        <f t="shared" si="558"/>
        <v/>
      </c>
      <c r="DV226" t="str">
        <f t="shared" si="559"/>
        <v/>
      </c>
      <c r="DW226" t="str">
        <f t="shared" si="560"/>
        <v/>
      </c>
      <c r="DX226" t="str">
        <f t="shared" si="561"/>
        <v/>
      </c>
      <c r="DY226" t="str">
        <f t="shared" si="562"/>
        <v/>
      </c>
      <c r="EA226" t="str">
        <f t="shared" si="563"/>
        <v/>
      </c>
      <c r="EB226" t="str">
        <f t="shared" si="564"/>
        <v/>
      </c>
      <c r="EC226" t="str">
        <f t="shared" si="565"/>
        <v/>
      </c>
      <c r="ED226" t="str">
        <f t="shared" si="566"/>
        <v/>
      </c>
      <c r="EE226" t="str">
        <f t="shared" si="567"/>
        <v/>
      </c>
      <c r="EF226" t="str">
        <f t="shared" si="568"/>
        <v/>
      </c>
      <c r="EG226" t="str">
        <f t="shared" si="569"/>
        <v/>
      </c>
      <c r="EH226" t="str">
        <f t="shared" si="570"/>
        <v/>
      </c>
      <c r="EI226" t="str">
        <f t="shared" si="571"/>
        <v/>
      </c>
      <c r="EJ226" t="str">
        <f t="shared" si="572"/>
        <v/>
      </c>
      <c r="EK226" t="str">
        <f t="shared" si="573"/>
        <v/>
      </c>
      <c r="EL226" t="str">
        <f t="shared" si="574"/>
        <v/>
      </c>
      <c r="EM226" t="str">
        <f t="shared" si="575"/>
        <v/>
      </c>
      <c r="EN226" t="str">
        <f t="shared" si="576"/>
        <v/>
      </c>
      <c r="EO226" t="str">
        <f t="shared" si="577"/>
        <v/>
      </c>
      <c r="EP226" t="str">
        <f t="shared" si="578"/>
        <v/>
      </c>
      <c r="ER226" t="str">
        <f t="shared" si="579"/>
        <v>25A-001.07.17.20.02.A.04Keren 81-100% functieverlies</v>
      </c>
      <c r="ES226" t="s">
        <v>10778</v>
      </c>
      <c r="ET226" t="b">
        <v>1</v>
      </c>
      <c r="EU226" t="s">
        <v>85</v>
      </c>
      <c r="EV226" t="b">
        <v>0</v>
      </c>
      <c r="EW226" t="b">
        <v>0</v>
      </c>
      <c r="EX226">
        <v>0.01</v>
      </c>
      <c r="EZ226">
        <v>0</v>
      </c>
      <c r="FA226">
        <v>0</v>
      </c>
      <c r="FC226">
        <v>75</v>
      </c>
      <c r="FD226">
        <v>4</v>
      </c>
      <c r="FF226">
        <v>0</v>
      </c>
      <c r="FG226">
        <v>0</v>
      </c>
      <c r="FI226">
        <v>0</v>
      </c>
      <c r="FJ226">
        <v>16</v>
      </c>
      <c r="FL226">
        <v>2.9333</v>
      </c>
      <c r="FM226">
        <v>0.26550000000000001</v>
      </c>
      <c r="FO226" t="s">
        <v>8874</v>
      </c>
    </row>
    <row r="227" spans="1:171" x14ac:dyDescent="0.25">
      <c r="A227" t="s">
        <v>7009</v>
      </c>
      <c r="B227" t="str">
        <f t="shared" si="435"/>
        <v/>
      </c>
      <c r="C227" t="str">
        <f t="shared" si="436"/>
        <v/>
      </c>
      <c r="D227" t="str">
        <f t="shared" si="437"/>
        <v/>
      </c>
      <c r="E227" t="str">
        <f t="shared" si="438"/>
        <v/>
      </c>
      <c r="F227" t="str">
        <f t="shared" si="439"/>
        <v/>
      </c>
      <c r="G227" t="str">
        <f t="shared" si="440"/>
        <v/>
      </c>
      <c r="H227" t="str">
        <f t="shared" si="441"/>
        <v/>
      </c>
      <c r="I227" t="str">
        <f t="shared" si="442"/>
        <v/>
      </c>
      <c r="J227" t="str">
        <f t="shared" si="443"/>
        <v/>
      </c>
      <c r="K227" t="str">
        <f t="shared" si="444"/>
        <v/>
      </c>
      <c r="L227" t="str">
        <f t="shared" si="445"/>
        <v/>
      </c>
      <c r="M227" t="str">
        <f t="shared" si="446"/>
        <v/>
      </c>
      <c r="N227" t="str">
        <f t="shared" si="447"/>
        <v/>
      </c>
      <c r="O227" t="str">
        <f t="shared" si="448"/>
        <v/>
      </c>
      <c r="P227" t="str">
        <f t="shared" si="449"/>
        <v/>
      </c>
      <c r="Q227" t="str">
        <f t="shared" si="450"/>
        <v/>
      </c>
      <c r="R227" t="str">
        <f t="shared" si="451"/>
        <v/>
      </c>
      <c r="S227" t="str">
        <f t="shared" si="452"/>
        <v/>
      </c>
      <c r="T227" t="str">
        <f t="shared" si="453"/>
        <v/>
      </c>
      <c r="U227" t="str">
        <f t="shared" si="454"/>
        <v/>
      </c>
      <c r="V227" t="b">
        <f t="shared" si="455"/>
        <v>1</v>
      </c>
      <c r="W227" t="b">
        <f t="shared" si="456"/>
        <v>0</v>
      </c>
      <c r="X227" t="b">
        <f t="shared" si="457"/>
        <v>0</v>
      </c>
      <c r="Y227">
        <f t="shared" si="458"/>
        <v>1</v>
      </c>
      <c r="Z227" t="str">
        <f t="shared" si="459"/>
        <v/>
      </c>
      <c r="AA227" t="str">
        <f t="shared" si="460"/>
        <v/>
      </c>
      <c r="AB227" t="str">
        <f t="shared" si="461"/>
        <v/>
      </c>
      <c r="AC227" t="str">
        <f t="shared" si="462"/>
        <v/>
      </c>
      <c r="AD227" t="str">
        <f t="shared" si="463"/>
        <v/>
      </c>
      <c r="AE227" t="str">
        <f t="shared" si="464"/>
        <v/>
      </c>
      <c r="AF227" t="str">
        <f t="shared" si="465"/>
        <v/>
      </c>
      <c r="AG227" t="str">
        <f t="shared" si="466"/>
        <v/>
      </c>
      <c r="AH227" t="str">
        <f t="shared" si="467"/>
        <v/>
      </c>
      <c r="AI227" t="str">
        <f t="shared" si="468"/>
        <v/>
      </c>
      <c r="AJ227" t="str">
        <f t="shared" si="469"/>
        <v/>
      </c>
      <c r="AK227" t="str">
        <f t="shared" si="470"/>
        <v/>
      </c>
      <c r="AL227" t="str">
        <f t="shared" si="471"/>
        <v/>
      </c>
      <c r="AM227" t="str">
        <f t="shared" si="472"/>
        <v/>
      </c>
      <c r="AN227" t="str">
        <f t="shared" si="473"/>
        <v/>
      </c>
      <c r="AO227" t="str">
        <f t="shared" si="474"/>
        <v/>
      </c>
      <c r="AP227" t="str">
        <f t="shared" si="475"/>
        <v/>
      </c>
      <c r="AQ227" t="str">
        <f t="shared" si="476"/>
        <v/>
      </c>
      <c r="AR227" t="str">
        <f t="shared" si="477"/>
        <v/>
      </c>
      <c r="AS227" t="str">
        <f t="shared" si="478"/>
        <v/>
      </c>
      <c r="AT227" t="str">
        <f t="shared" si="479"/>
        <v/>
      </c>
      <c r="AU227" t="str">
        <f t="shared" si="480"/>
        <v/>
      </c>
      <c r="AV227" t="str">
        <f t="shared" si="481"/>
        <v/>
      </c>
      <c r="AW227" t="str">
        <f t="shared" si="482"/>
        <v/>
      </c>
      <c r="AX227" t="str">
        <f t="shared" si="483"/>
        <v/>
      </c>
      <c r="AY227" t="str">
        <f t="shared" si="484"/>
        <v/>
      </c>
      <c r="AZ227" t="str">
        <f t="shared" si="485"/>
        <v/>
      </c>
      <c r="BA227" t="str">
        <f t="shared" si="486"/>
        <v/>
      </c>
      <c r="BB227" t="str">
        <f t="shared" si="487"/>
        <v/>
      </c>
      <c r="BC227" t="str">
        <f t="shared" si="488"/>
        <v/>
      </c>
      <c r="BD227" t="str">
        <f t="shared" si="489"/>
        <v/>
      </c>
      <c r="BE227" t="str">
        <f t="shared" si="490"/>
        <v/>
      </c>
      <c r="BF227" t="b">
        <f t="shared" si="491"/>
        <v>1</v>
      </c>
      <c r="BG227" t="b">
        <f t="shared" si="492"/>
        <v>0</v>
      </c>
      <c r="BH227" t="b">
        <f t="shared" si="493"/>
        <v>0</v>
      </c>
      <c r="BI227">
        <f t="shared" si="494"/>
        <v>0.01</v>
      </c>
      <c r="BJ227" t="str">
        <f t="shared" si="495"/>
        <v/>
      </c>
      <c r="BK227" t="str">
        <f t="shared" si="496"/>
        <v/>
      </c>
      <c r="BL227" t="str">
        <f t="shared" si="497"/>
        <v/>
      </c>
      <c r="BM227" t="str">
        <f t="shared" si="498"/>
        <v/>
      </c>
      <c r="BN227" t="str">
        <f t="shared" si="499"/>
        <v/>
      </c>
      <c r="BO227" t="str">
        <f t="shared" si="500"/>
        <v/>
      </c>
      <c r="BP227" t="str">
        <f t="shared" si="501"/>
        <v/>
      </c>
      <c r="BQ227" t="str">
        <f t="shared" si="502"/>
        <v/>
      </c>
      <c r="BR227" t="str">
        <f t="shared" si="503"/>
        <v/>
      </c>
      <c r="BS227" t="str">
        <f t="shared" si="504"/>
        <v/>
      </c>
      <c r="BT227" t="str">
        <f t="shared" si="505"/>
        <v/>
      </c>
      <c r="BU227" t="str">
        <f t="shared" si="506"/>
        <v/>
      </c>
      <c r="BV227" t="str">
        <f t="shared" si="507"/>
        <v/>
      </c>
      <c r="BW227" t="str">
        <f t="shared" si="508"/>
        <v/>
      </c>
      <c r="BX227" t="str">
        <f t="shared" si="509"/>
        <v/>
      </c>
      <c r="BY227" t="str">
        <f t="shared" si="510"/>
        <v/>
      </c>
      <c r="BZ227" t="str">
        <f t="shared" si="511"/>
        <v/>
      </c>
      <c r="CA227" t="str">
        <f t="shared" si="512"/>
        <v/>
      </c>
      <c r="CB227" t="str">
        <f t="shared" si="513"/>
        <v/>
      </c>
      <c r="CC227" t="str">
        <f t="shared" si="514"/>
        <v/>
      </c>
      <c r="CD227" t="str">
        <f t="shared" si="515"/>
        <v/>
      </c>
      <c r="CE227" t="str">
        <f t="shared" si="516"/>
        <v/>
      </c>
      <c r="CF227" t="str">
        <f t="shared" si="517"/>
        <v/>
      </c>
      <c r="CG227" t="str">
        <f t="shared" si="518"/>
        <v/>
      </c>
      <c r="CH227" t="str">
        <f t="shared" si="519"/>
        <v/>
      </c>
      <c r="CI227" t="str">
        <f t="shared" si="520"/>
        <v/>
      </c>
      <c r="CJ227" t="str">
        <f t="shared" si="521"/>
        <v/>
      </c>
      <c r="CK227" t="str">
        <f t="shared" si="522"/>
        <v/>
      </c>
      <c r="CL227" t="str">
        <f t="shared" si="523"/>
        <v/>
      </c>
      <c r="CM227" t="str">
        <f t="shared" si="524"/>
        <v/>
      </c>
      <c r="CN227" t="str">
        <f t="shared" si="525"/>
        <v/>
      </c>
      <c r="CO227" t="str">
        <f t="shared" si="526"/>
        <v/>
      </c>
      <c r="CP227" t="str">
        <f t="shared" si="527"/>
        <v/>
      </c>
      <c r="CQ227" t="str">
        <f t="shared" si="528"/>
        <v/>
      </c>
      <c r="CR227" t="str">
        <f t="shared" si="529"/>
        <v/>
      </c>
      <c r="CS227" t="str">
        <f t="shared" si="530"/>
        <v/>
      </c>
      <c r="CT227" t="str">
        <f t="shared" si="531"/>
        <v/>
      </c>
      <c r="CU227" t="str">
        <f t="shared" si="532"/>
        <v/>
      </c>
      <c r="CV227" t="str">
        <f t="shared" si="533"/>
        <v/>
      </c>
      <c r="CW227" t="str">
        <f t="shared" si="534"/>
        <v/>
      </c>
      <c r="CX227" t="str">
        <f t="shared" si="535"/>
        <v/>
      </c>
      <c r="CY227" t="str">
        <f t="shared" si="536"/>
        <v/>
      </c>
      <c r="CZ227" t="str">
        <f t="shared" si="537"/>
        <v/>
      </c>
      <c r="DA227" t="str">
        <f t="shared" si="538"/>
        <v/>
      </c>
      <c r="DB227" t="str">
        <f t="shared" si="539"/>
        <v/>
      </c>
      <c r="DC227" t="str">
        <f t="shared" si="540"/>
        <v/>
      </c>
      <c r="DD227" t="str">
        <f t="shared" si="541"/>
        <v/>
      </c>
      <c r="DE227" t="str">
        <f t="shared" si="542"/>
        <v/>
      </c>
      <c r="DF227" t="str">
        <f t="shared" si="543"/>
        <v/>
      </c>
      <c r="DG227" t="str">
        <f t="shared" si="544"/>
        <v/>
      </c>
      <c r="DH227" t="str">
        <f t="shared" si="545"/>
        <v/>
      </c>
      <c r="DI227" t="str">
        <f t="shared" si="546"/>
        <v/>
      </c>
      <c r="DJ227" t="str">
        <f t="shared" si="547"/>
        <v/>
      </c>
      <c r="DK227" t="str">
        <f t="shared" si="548"/>
        <v/>
      </c>
      <c r="DL227" t="str">
        <f t="shared" si="549"/>
        <v/>
      </c>
      <c r="DM227" t="str">
        <f t="shared" si="550"/>
        <v/>
      </c>
      <c r="DN227" t="str">
        <f t="shared" si="551"/>
        <v/>
      </c>
      <c r="DO227" t="str">
        <f t="shared" si="552"/>
        <v/>
      </c>
      <c r="DP227" t="str">
        <f t="shared" si="553"/>
        <v/>
      </c>
      <c r="DQ227" t="str">
        <f t="shared" si="554"/>
        <v/>
      </c>
      <c r="DR227" t="str">
        <f t="shared" si="555"/>
        <v/>
      </c>
      <c r="DS227" t="str">
        <f t="shared" si="556"/>
        <v/>
      </c>
      <c r="DT227" t="str">
        <f t="shared" si="557"/>
        <v/>
      </c>
      <c r="DU227" t="str">
        <f t="shared" si="558"/>
        <v/>
      </c>
      <c r="DV227" t="str">
        <f t="shared" si="559"/>
        <v/>
      </c>
      <c r="DW227" t="str">
        <f t="shared" si="560"/>
        <v/>
      </c>
      <c r="DX227" t="str">
        <f t="shared" si="561"/>
        <v/>
      </c>
      <c r="DY227" t="str">
        <f t="shared" si="562"/>
        <v/>
      </c>
      <c r="EA227" t="str">
        <f t="shared" si="563"/>
        <v/>
      </c>
      <c r="EB227" t="str">
        <f t="shared" si="564"/>
        <v/>
      </c>
      <c r="EC227" t="str">
        <f t="shared" si="565"/>
        <v/>
      </c>
      <c r="ED227" t="str">
        <f t="shared" si="566"/>
        <v/>
      </c>
      <c r="EE227" t="str">
        <f t="shared" si="567"/>
        <v/>
      </c>
      <c r="EF227" t="str">
        <f t="shared" si="568"/>
        <v/>
      </c>
      <c r="EG227" t="str">
        <f t="shared" si="569"/>
        <v/>
      </c>
      <c r="EH227" t="str">
        <f t="shared" si="570"/>
        <v/>
      </c>
      <c r="EI227" t="str">
        <f t="shared" si="571"/>
        <v/>
      </c>
      <c r="EJ227" t="str">
        <f t="shared" si="572"/>
        <v/>
      </c>
      <c r="EK227" t="str">
        <f t="shared" si="573"/>
        <v/>
      </c>
      <c r="EL227" t="str">
        <f t="shared" si="574"/>
        <v/>
      </c>
      <c r="EM227" t="str">
        <f t="shared" si="575"/>
        <v/>
      </c>
      <c r="EN227" t="str">
        <f t="shared" si="576"/>
        <v/>
      </c>
      <c r="EO227" t="str">
        <f t="shared" si="577"/>
        <v/>
      </c>
      <c r="EP227" t="str">
        <f t="shared" si="578"/>
        <v/>
      </c>
      <c r="ER227" t="str">
        <f t="shared" si="579"/>
        <v>25A-001.07.17.20.02.A.04VGM - Effect 3</v>
      </c>
      <c r="ES227" t="s">
        <v>10778</v>
      </c>
      <c r="ET227" t="b">
        <v>1</v>
      </c>
      <c r="EU227" t="s">
        <v>79</v>
      </c>
      <c r="EV227" t="b">
        <v>0</v>
      </c>
      <c r="EW227" t="b">
        <v>0</v>
      </c>
      <c r="EX227">
        <v>0.1</v>
      </c>
      <c r="EZ227">
        <v>0</v>
      </c>
      <c r="FA227">
        <v>0</v>
      </c>
      <c r="FC227">
        <v>0</v>
      </c>
      <c r="FD227">
        <v>0</v>
      </c>
      <c r="FF227">
        <v>0</v>
      </c>
      <c r="FG227">
        <v>0</v>
      </c>
      <c r="FI227">
        <v>0</v>
      </c>
      <c r="FJ227">
        <v>0</v>
      </c>
      <c r="FL227">
        <v>1.0043</v>
      </c>
      <c r="FM227">
        <v>1.0043</v>
      </c>
      <c r="FO227" t="s">
        <v>8886</v>
      </c>
    </row>
    <row r="228" spans="1:171" x14ac:dyDescent="0.25">
      <c r="A228" t="s">
        <v>6943</v>
      </c>
      <c r="B228" t="str">
        <f t="shared" si="435"/>
        <v/>
      </c>
      <c r="C228" t="str">
        <f t="shared" si="436"/>
        <v/>
      </c>
      <c r="D228" t="str">
        <f t="shared" si="437"/>
        <v/>
      </c>
      <c r="E228" t="str">
        <f t="shared" si="438"/>
        <v/>
      </c>
      <c r="F228" t="str">
        <f t="shared" si="439"/>
        <v/>
      </c>
      <c r="G228" t="str">
        <f t="shared" si="440"/>
        <v/>
      </c>
      <c r="H228" t="str">
        <f t="shared" si="441"/>
        <v/>
      </c>
      <c r="I228" t="str">
        <f t="shared" si="442"/>
        <v/>
      </c>
      <c r="J228" t="str">
        <f t="shared" si="443"/>
        <v/>
      </c>
      <c r="K228" t="str">
        <f t="shared" si="444"/>
        <v/>
      </c>
      <c r="L228" t="str">
        <f t="shared" si="445"/>
        <v/>
      </c>
      <c r="M228" t="str">
        <f t="shared" si="446"/>
        <v/>
      </c>
      <c r="N228" t="str">
        <f t="shared" si="447"/>
        <v/>
      </c>
      <c r="O228" t="str">
        <f t="shared" si="448"/>
        <v/>
      </c>
      <c r="P228" t="str">
        <f t="shared" si="449"/>
        <v/>
      </c>
      <c r="Q228" t="str">
        <f t="shared" si="450"/>
        <v/>
      </c>
      <c r="R228" t="str">
        <f t="shared" si="451"/>
        <v/>
      </c>
      <c r="S228" t="str">
        <f t="shared" si="452"/>
        <v/>
      </c>
      <c r="T228" t="str">
        <f t="shared" si="453"/>
        <v/>
      </c>
      <c r="U228" t="str">
        <f t="shared" si="454"/>
        <v/>
      </c>
      <c r="V228" t="b">
        <f t="shared" si="455"/>
        <v>1</v>
      </c>
      <c r="W228" t="b">
        <f t="shared" si="456"/>
        <v>0</v>
      </c>
      <c r="X228" t="b">
        <f t="shared" si="457"/>
        <v>1</v>
      </c>
      <c r="Y228">
        <f t="shared" si="458"/>
        <v>0.01</v>
      </c>
      <c r="Z228" t="str">
        <f t="shared" si="459"/>
        <v/>
      </c>
      <c r="AA228" t="str">
        <f t="shared" si="460"/>
        <v/>
      </c>
      <c r="AB228" t="str">
        <f t="shared" si="461"/>
        <v/>
      </c>
      <c r="AC228" t="str">
        <f t="shared" si="462"/>
        <v/>
      </c>
      <c r="AD228" t="str">
        <f t="shared" si="463"/>
        <v/>
      </c>
      <c r="AE228" t="str">
        <f t="shared" si="464"/>
        <v/>
      </c>
      <c r="AF228" t="str">
        <f t="shared" si="465"/>
        <v/>
      </c>
      <c r="AG228" t="str">
        <f t="shared" si="466"/>
        <v/>
      </c>
      <c r="AH228" t="str">
        <f t="shared" si="467"/>
        <v/>
      </c>
      <c r="AI228" t="str">
        <f t="shared" si="468"/>
        <v/>
      </c>
      <c r="AJ228" t="str">
        <f t="shared" si="469"/>
        <v/>
      </c>
      <c r="AK228" t="str">
        <f t="shared" si="470"/>
        <v/>
      </c>
      <c r="AL228" t="str">
        <f t="shared" si="471"/>
        <v/>
      </c>
      <c r="AM228" t="str">
        <f t="shared" si="472"/>
        <v/>
      </c>
      <c r="AN228" t="str">
        <f t="shared" si="473"/>
        <v/>
      </c>
      <c r="AO228" t="str">
        <f t="shared" si="474"/>
        <v/>
      </c>
      <c r="AP228" t="str">
        <f t="shared" si="475"/>
        <v/>
      </c>
      <c r="AQ228" t="str">
        <f t="shared" si="476"/>
        <v/>
      </c>
      <c r="AR228" t="str">
        <f t="shared" si="477"/>
        <v/>
      </c>
      <c r="AS228" t="str">
        <f t="shared" si="478"/>
        <v/>
      </c>
      <c r="AT228" t="str">
        <f t="shared" si="479"/>
        <v/>
      </c>
      <c r="AU228" t="str">
        <f t="shared" si="480"/>
        <v/>
      </c>
      <c r="AV228" t="str">
        <f t="shared" si="481"/>
        <v/>
      </c>
      <c r="AW228" t="str">
        <f t="shared" si="482"/>
        <v/>
      </c>
      <c r="AX228" t="str">
        <f t="shared" si="483"/>
        <v/>
      </c>
      <c r="AY228" t="str">
        <f t="shared" si="484"/>
        <v/>
      </c>
      <c r="AZ228" t="str">
        <f t="shared" si="485"/>
        <v/>
      </c>
      <c r="BA228" t="str">
        <f t="shared" si="486"/>
        <v/>
      </c>
      <c r="BB228" t="str">
        <f t="shared" si="487"/>
        <v/>
      </c>
      <c r="BC228" t="str">
        <f t="shared" si="488"/>
        <v/>
      </c>
      <c r="BD228" t="str">
        <f t="shared" si="489"/>
        <v/>
      </c>
      <c r="BE228" t="str">
        <f t="shared" si="490"/>
        <v/>
      </c>
      <c r="BF228" t="b">
        <f t="shared" si="491"/>
        <v>1</v>
      </c>
      <c r="BG228" t="b">
        <f t="shared" si="492"/>
        <v>0</v>
      </c>
      <c r="BH228" t="b">
        <f t="shared" si="493"/>
        <v>0</v>
      </c>
      <c r="BI228">
        <f t="shared" si="494"/>
        <v>0.01</v>
      </c>
      <c r="BJ228" t="str">
        <f t="shared" si="495"/>
        <v/>
      </c>
      <c r="BK228" t="str">
        <f t="shared" si="496"/>
        <v/>
      </c>
      <c r="BL228" t="str">
        <f t="shared" si="497"/>
        <v/>
      </c>
      <c r="BM228" t="str">
        <f t="shared" si="498"/>
        <v/>
      </c>
      <c r="BN228" t="str">
        <f t="shared" si="499"/>
        <v/>
      </c>
      <c r="BO228" t="str">
        <f t="shared" si="500"/>
        <v/>
      </c>
      <c r="BP228" t="str">
        <f t="shared" si="501"/>
        <v/>
      </c>
      <c r="BQ228" t="str">
        <f t="shared" si="502"/>
        <v/>
      </c>
      <c r="BR228" t="str">
        <f t="shared" si="503"/>
        <v/>
      </c>
      <c r="BS228" t="str">
        <f t="shared" si="504"/>
        <v/>
      </c>
      <c r="BT228" t="str">
        <f t="shared" si="505"/>
        <v/>
      </c>
      <c r="BU228" t="str">
        <f t="shared" si="506"/>
        <v/>
      </c>
      <c r="BV228" t="str">
        <f t="shared" si="507"/>
        <v/>
      </c>
      <c r="BW228" t="str">
        <f t="shared" si="508"/>
        <v/>
      </c>
      <c r="BX228" t="str">
        <f t="shared" si="509"/>
        <v/>
      </c>
      <c r="BY228" t="str">
        <f t="shared" si="510"/>
        <v/>
      </c>
      <c r="BZ228" t="str">
        <f t="shared" si="511"/>
        <v/>
      </c>
      <c r="CA228" t="str">
        <f t="shared" si="512"/>
        <v/>
      </c>
      <c r="CB228" t="str">
        <f t="shared" si="513"/>
        <v/>
      </c>
      <c r="CC228" t="str">
        <f t="shared" si="514"/>
        <v/>
      </c>
      <c r="CD228" t="str">
        <f t="shared" si="515"/>
        <v/>
      </c>
      <c r="CE228" t="str">
        <f t="shared" si="516"/>
        <v/>
      </c>
      <c r="CF228" t="str">
        <f t="shared" si="517"/>
        <v/>
      </c>
      <c r="CG228" t="str">
        <f t="shared" si="518"/>
        <v/>
      </c>
      <c r="CH228" t="str">
        <f t="shared" si="519"/>
        <v/>
      </c>
      <c r="CI228" t="str">
        <f t="shared" si="520"/>
        <v/>
      </c>
      <c r="CJ228" t="str">
        <f t="shared" si="521"/>
        <v/>
      </c>
      <c r="CK228" t="str">
        <f t="shared" si="522"/>
        <v/>
      </c>
      <c r="CL228" t="str">
        <f t="shared" si="523"/>
        <v/>
      </c>
      <c r="CM228" t="str">
        <f t="shared" si="524"/>
        <v/>
      </c>
      <c r="CN228" t="str">
        <f t="shared" si="525"/>
        <v/>
      </c>
      <c r="CO228" t="str">
        <f t="shared" si="526"/>
        <v/>
      </c>
      <c r="CP228" t="str">
        <f t="shared" si="527"/>
        <v/>
      </c>
      <c r="CQ228" t="str">
        <f t="shared" si="528"/>
        <v/>
      </c>
      <c r="CR228" t="str">
        <f t="shared" si="529"/>
        <v/>
      </c>
      <c r="CS228" t="str">
        <f t="shared" si="530"/>
        <v/>
      </c>
      <c r="CT228" t="str">
        <f t="shared" si="531"/>
        <v/>
      </c>
      <c r="CU228" t="str">
        <f t="shared" si="532"/>
        <v/>
      </c>
      <c r="CV228" t="str">
        <f t="shared" si="533"/>
        <v/>
      </c>
      <c r="CW228" t="str">
        <f t="shared" si="534"/>
        <v/>
      </c>
      <c r="CX228" t="str">
        <f t="shared" si="535"/>
        <v/>
      </c>
      <c r="CY228" t="str">
        <f t="shared" si="536"/>
        <v/>
      </c>
      <c r="CZ228" t="str">
        <f t="shared" si="537"/>
        <v/>
      </c>
      <c r="DA228" t="str">
        <f t="shared" si="538"/>
        <v/>
      </c>
      <c r="DB228" t="str">
        <f t="shared" si="539"/>
        <v/>
      </c>
      <c r="DC228" t="str">
        <f t="shared" si="540"/>
        <v/>
      </c>
      <c r="DD228" t="str">
        <f t="shared" si="541"/>
        <v/>
      </c>
      <c r="DE228" t="str">
        <f t="shared" si="542"/>
        <v/>
      </c>
      <c r="DF228" t="str">
        <f t="shared" si="543"/>
        <v/>
      </c>
      <c r="DG228" t="str">
        <f t="shared" si="544"/>
        <v/>
      </c>
      <c r="DH228" t="str">
        <f t="shared" si="545"/>
        <v/>
      </c>
      <c r="DI228" t="str">
        <f t="shared" si="546"/>
        <v/>
      </c>
      <c r="DJ228" t="str">
        <f t="shared" si="547"/>
        <v/>
      </c>
      <c r="DK228" t="str">
        <f t="shared" si="548"/>
        <v/>
      </c>
      <c r="DL228" t="str">
        <f t="shared" si="549"/>
        <v/>
      </c>
      <c r="DM228" t="str">
        <f t="shared" si="550"/>
        <v/>
      </c>
      <c r="DN228" t="b">
        <f t="shared" si="551"/>
        <v>1</v>
      </c>
      <c r="DO228" t="b">
        <f t="shared" si="552"/>
        <v>1</v>
      </c>
      <c r="DP228" t="b">
        <f t="shared" si="553"/>
        <v>1</v>
      </c>
      <c r="DQ228">
        <f t="shared" si="554"/>
        <v>2.5000000000000001E-5</v>
      </c>
      <c r="DR228" t="str">
        <f t="shared" si="555"/>
        <v/>
      </c>
      <c r="DS228" t="str">
        <f t="shared" si="556"/>
        <v/>
      </c>
      <c r="DT228" t="str">
        <f t="shared" si="557"/>
        <v/>
      </c>
      <c r="DU228" t="str">
        <f t="shared" si="558"/>
        <v/>
      </c>
      <c r="DV228" t="str">
        <f t="shared" si="559"/>
        <v/>
      </c>
      <c r="DW228" t="str">
        <f t="shared" si="560"/>
        <v/>
      </c>
      <c r="DX228" t="str">
        <f t="shared" si="561"/>
        <v/>
      </c>
      <c r="DY228" t="str">
        <f t="shared" si="562"/>
        <v/>
      </c>
      <c r="EA228" t="str">
        <f t="shared" si="563"/>
        <v/>
      </c>
      <c r="EB228" t="str">
        <f t="shared" si="564"/>
        <v/>
      </c>
      <c r="EC228" t="str">
        <f t="shared" si="565"/>
        <v/>
      </c>
      <c r="ED228" t="str">
        <f t="shared" si="566"/>
        <v/>
      </c>
      <c r="EE228" t="str">
        <f t="shared" si="567"/>
        <v/>
      </c>
      <c r="EF228" t="str">
        <f t="shared" si="568"/>
        <v/>
      </c>
      <c r="EG228" t="str">
        <f t="shared" si="569"/>
        <v/>
      </c>
      <c r="EH228" t="str">
        <f t="shared" si="570"/>
        <v/>
      </c>
      <c r="EI228" t="str">
        <f t="shared" si="571"/>
        <v/>
      </c>
      <c r="EJ228" t="str">
        <f t="shared" si="572"/>
        <v/>
      </c>
      <c r="EK228" t="str">
        <f t="shared" si="573"/>
        <v/>
      </c>
      <c r="EL228" t="str">
        <f t="shared" si="574"/>
        <v/>
      </c>
      <c r="EM228" t="str">
        <f t="shared" si="575"/>
        <v/>
      </c>
      <c r="EN228" t="str">
        <f t="shared" si="576"/>
        <v/>
      </c>
      <c r="EO228" t="str">
        <f t="shared" si="577"/>
        <v/>
      </c>
      <c r="EP228" t="str">
        <f t="shared" si="578"/>
        <v/>
      </c>
      <c r="ER228" t="str">
        <f t="shared" si="579"/>
        <v>25A-001.07.17.20.02.A.04Spuien 81-100% functieverlies</v>
      </c>
      <c r="ES228" t="s">
        <v>10778</v>
      </c>
      <c r="ET228" t="b">
        <v>1</v>
      </c>
      <c r="EU228" t="s">
        <v>88</v>
      </c>
      <c r="EV228" t="b">
        <v>0</v>
      </c>
      <c r="EW228" t="b">
        <v>0</v>
      </c>
      <c r="EX228">
        <v>0.01</v>
      </c>
      <c r="EZ228">
        <v>10</v>
      </c>
      <c r="FA228">
        <v>0</v>
      </c>
      <c r="FC228">
        <v>85</v>
      </c>
      <c r="FD228">
        <v>3</v>
      </c>
      <c r="FF228">
        <v>0</v>
      </c>
      <c r="FG228">
        <v>0</v>
      </c>
      <c r="FI228">
        <v>0</v>
      </c>
      <c r="FJ228">
        <v>12</v>
      </c>
      <c r="FL228">
        <v>2.1448</v>
      </c>
      <c r="FM228">
        <v>0.21709999999999999</v>
      </c>
      <c r="FO228" t="s">
        <v>878</v>
      </c>
    </row>
    <row r="229" spans="1:171" x14ac:dyDescent="0.25">
      <c r="A229" t="s">
        <v>6979</v>
      </c>
      <c r="B229" t="str">
        <f t="shared" si="435"/>
        <v/>
      </c>
      <c r="C229" t="str">
        <f t="shared" si="436"/>
        <v/>
      </c>
      <c r="D229" t="str">
        <f t="shared" si="437"/>
        <v/>
      </c>
      <c r="E229" t="str">
        <f t="shared" si="438"/>
        <v/>
      </c>
      <c r="F229" t="str">
        <f t="shared" si="439"/>
        <v/>
      </c>
      <c r="G229" t="str">
        <f t="shared" si="440"/>
        <v/>
      </c>
      <c r="H229" t="str">
        <f t="shared" si="441"/>
        <v/>
      </c>
      <c r="I229" t="str">
        <f t="shared" si="442"/>
        <v/>
      </c>
      <c r="J229" t="str">
        <f t="shared" si="443"/>
        <v/>
      </c>
      <c r="K229" t="str">
        <f t="shared" si="444"/>
        <v/>
      </c>
      <c r="L229" t="str">
        <f t="shared" si="445"/>
        <v/>
      </c>
      <c r="M229" t="str">
        <f t="shared" si="446"/>
        <v/>
      </c>
      <c r="N229" t="str">
        <f t="shared" si="447"/>
        <v/>
      </c>
      <c r="O229" t="str">
        <f t="shared" si="448"/>
        <v/>
      </c>
      <c r="P229" t="str">
        <f t="shared" si="449"/>
        <v/>
      </c>
      <c r="Q229" t="str">
        <f t="shared" si="450"/>
        <v/>
      </c>
      <c r="R229" t="str">
        <f t="shared" si="451"/>
        <v/>
      </c>
      <c r="S229" t="str">
        <f t="shared" si="452"/>
        <v/>
      </c>
      <c r="T229" t="str">
        <f t="shared" si="453"/>
        <v/>
      </c>
      <c r="U229" t="str">
        <f t="shared" si="454"/>
        <v/>
      </c>
      <c r="V229" t="str">
        <f t="shared" si="455"/>
        <v/>
      </c>
      <c r="W229" t="str">
        <f t="shared" si="456"/>
        <v/>
      </c>
      <c r="X229" t="str">
        <f t="shared" si="457"/>
        <v/>
      </c>
      <c r="Y229" t="str">
        <f t="shared" si="458"/>
        <v/>
      </c>
      <c r="Z229" t="str">
        <f t="shared" si="459"/>
        <v/>
      </c>
      <c r="AA229" t="str">
        <f t="shared" si="460"/>
        <v/>
      </c>
      <c r="AB229" t="str">
        <f t="shared" si="461"/>
        <v/>
      </c>
      <c r="AC229" t="str">
        <f t="shared" si="462"/>
        <v/>
      </c>
      <c r="AD229" t="str">
        <f t="shared" si="463"/>
        <v/>
      </c>
      <c r="AE229" t="str">
        <f t="shared" si="464"/>
        <v/>
      </c>
      <c r="AF229" t="str">
        <f t="shared" si="465"/>
        <v/>
      </c>
      <c r="AG229" t="str">
        <f t="shared" si="466"/>
        <v/>
      </c>
      <c r="AH229" t="str">
        <f t="shared" si="467"/>
        <v/>
      </c>
      <c r="AI229" t="str">
        <f t="shared" si="468"/>
        <v/>
      </c>
      <c r="AJ229" t="str">
        <f t="shared" si="469"/>
        <v/>
      </c>
      <c r="AK229" t="str">
        <f t="shared" si="470"/>
        <v/>
      </c>
      <c r="AL229" t="str">
        <f t="shared" si="471"/>
        <v/>
      </c>
      <c r="AM229" t="str">
        <f t="shared" si="472"/>
        <v/>
      </c>
      <c r="AN229" t="str">
        <f t="shared" si="473"/>
        <v/>
      </c>
      <c r="AO229" t="str">
        <f t="shared" si="474"/>
        <v/>
      </c>
      <c r="AP229" t="str">
        <f t="shared" si="475"/>
        <v/>
      </c>
      <c r="AQ229" t="str">
        <f t="shared" si="476"/>
        <v/>
      </c>
      <c r="AR229" t="str">
        <f t="shared" si="477"/>
        <v/>
      </c>
      <c r="AS229" t="str">
        <f t="shared" si="478"/>
        <v/>
      </c>
      <c r="AT229" t="str">
        <f t="shared" si="479"/>
        <v/>
      </c>
      <c r="AU229" t="str">
        <f t="shared" si="480"/>
        <v/>
      </c>
      <c r="AV229" t="str">
        <f t="shared" si="481"/>
        <v/>
      </c>
      <c r="AW229" t="str">
        <f t="shared" si="482"/>
        <v/>
      </c>
      <c r="AX229" t="str">
        <f t="shared" si="483"/>
        <v/>
      </c>
      <c r="AY229" t="str">
        <f t="shared" si="484"/>
        <v/>
      </c>
      <c r="AZ229" t="str">
        <f t="shared" si="485"/>
        <v/>
      </c>
      <c r="BA229" t="str">
        <f t="shared" si="486"/>
        <v/>
      </c>
      <c r="BB229" t="str">
        <f t="shared" si="487"/>
        <v/>
      </c>
      <c r="BC229" t="str">
        <f t="shared" si="488"/>
        <v/>
      </c>
      <c r="BD229" t="str">
        <f t="shared" si="489"/>
        <v/>
      </c>
      <c r="BE229" t="str">
        <f t="shared" si="490"/>
        <v/>
      </c>
      <c r="BF229" t="str">
        <f t="shared" si="491"/>
        <v/>
      </c>
      <c r="BG229" t="str">
        <f t="shared" si="492"/>
        <v/>
      </c>
      <c r="BH229" t="str">
        <f t="shared" si="493"/>
        <v/>
      </c>
      <c r="BI229" t="str">
        <f t="shared" si="494"/>
        <v/>
      </c>
      <c r="BJ229" t="str">
        <f t="shared" si="495"/>
        <v/>
      </c>
      <c r="BK229" t="str">
        <f t="shared" si="496"/>
        <v/>
      </c>
      <c r="BL229" t="str">
        <f t="shared" si="497"/>
        <v/>
      </c>
      <c r="BM229" t="str">
        <f t="shared" si="498"/>
        <v/>
      </c>
      <c r="BN229" t="str">
        <f t="shared" si="499"/>
        <v/>
      </c>
      <c r="BO229" t="str">
        <f t="shared" si="500"/>
        <v/>
      </c>
      <c r="BP229" t="str">
        <f t="shared" si="501"/>
        <v/>
      </c>
      <c r="BQ229" t="str">
        <f t="shared" si="502"/>
        <v/>
      </c>
      <c r="BR229" t="str">
        <f t="shared" si="503"/>
        <v/>
      </c>
      <c r="BS229" t="str">
        <f t="shared" si="504"/>
        <v/>
      </c>
      <c r="BT229" t="str">
        <f t="shared" si="505"/>
        <v/>
      </c>
      <c r="BU229" t="str">
        <f t="shared" si="506"/>
        <v/>
      </c>
      <c r="BV229" t="str">
        <f t="shared" si="507"/>
        <v/>
      </c>
      <c r="BW229" t="str">
        <f t="shared" si="508"/>
        <v/>
      </c>
      <c r="BX229" t="str">
        <f t="shared" si="509"/>
        <v/>
      </c>
      <c r="BY229" t="str">
        <f t="shared" si="510"/>
        <v/>
      </c>
      <c r="BZ229" t="str">
        <f t="shared" si="511"/>
        <v/>
      </c>
      <c r="CA229" t="str">
        <f t="shared" si="512"/>
        <v/>
      </c>
      <c r="CB229" t="str">
        <f t="shared" si="513"/>
        <v/>
      </c>
      <c r="CC229" t="str">
        <f t="shared" si="514"/>
        <v/>
      </c>
      <c r="CD229" t="str">
        <f t="shared" si="515"/>
        <v/>
      </c>
      <c r="CE229" t="str">
        <f t="shared" si="516"/>
        <v/>
      </c>
      <c r="CF229" t="str">
        <f t="shared" si="517"/>
        <v/>
      </c>
      <c r="CG229" t="str">
        <f t="shared" si="518"/>
        <v/>
      </c>
      <c r="CH229" t="str">
        <f t="shared" si="519"/>
        <v/>
      </c>
      <c r="CI229" t="str">
        <f t="shared" si="520"/>
        <v/>
      </c>
      <c r="CJ229" t="str">
        <f t="shared" si="521"/>
        <v/>
      </c>
      <c r="CK229" t="str">
        <f t="shared" si="522"/>
        <v/>
      </c>
      <c r="CL229" t="str">
        <f t="shared" si="523"/>
        <v/>
      </c>
      <c r="CM229" t="str">
        <f t="shared" si="524"/>
        <v/>
      </c>
      <c r="CN229" t="str">
        <f t="shared" si="525"/>
        <v/>
      </c>
      <c r="CO229" t="str">
        <f t="shared" si="526"/>
        <v/>
      </c>
      <c r="CP229" t="str">
        <f t="shared" si="527"/>
        <v/>
      </c>
      <c r="CQ229" t="str">
        <f t="shared" si="528"/>
        <v/>
      </c>
      <c r="CR229" t="str">
        <f t="shared" si="529"/>
        <v/>
      </c>
      <c r="CS229" t="str">
        <f t="shared" si="530"/>
        <v/>
      </c>
      <c r="CT229" t="str">
        <f t="shared" si="531"/>
        <v/>
      </c>
      <c r="CU229" t="str">
        <f t="shared" si="532"/>
        <v/>
      </c>
      <c r="CV229" t="str">
        <f t="shared" si="533"/>
        <v/>
      </c>
      <c r="CW229" t="str">
        <f t="shared" si="534"/>
        <v/>
      </c>
      <c r="CX229" t="str">
        <f t="shared" si="535"/>
        <v/>
      </c>
      <c r="CY229" t="str">
        <f t="shared" si="536"/>
        <v/>
      </c>
      <c r="CZ229" t="str">
        <f t="shared" si="537"/>
        <v/>
      </c>
      <c r="DA229" t="str">
        <f t="shared" si="538"/>
        <v/>
      </c>
      <c r="DB229" t="str">
        <f t="shared" si="539"/>
        <v/>
      </c>
      <c r="DC229" t="str">
        <f t="shared" si="540"/>
        <v/>
      </c>
      <c r="DD229" t="str">
        <f t="shared" si="541"/>
        <v/>
      </c>
      <c r="DE229" t="str">
        <f t="shared" si="542"/>
        <v/>
      </c>
      <c r="DF229" t="str">
        <f t="shared" si="543"/>
        <v/>
      </c>
      <c r="DG229" t="str">
        <f t="shared" si="544"/>
        <v/>
      </c>
      <c r="DH229" t="str">
        <f t="shared" si="545"/>
        <v/>
      </c>
      <c r="DI229" t="str">
        <f t="shared" si="546"/>
        <v/>
      </c>
      <c r="DJ229" t="str">
        <f t="shared" si="547"/>
        <v/>
      </c>
      <c r="DK229" t="str">
        <f t="shared" si="548"/>
        <v/>
      </c>
      <c r="DL229" t="str">
        <f t="shared" si="549"/>
        <v/>
      </c>
      <c r="DM229" t="str">
        <f t="shared" si="550"/>
        <v/>
      </c>
      <c r="DN229" t="b">
        <f t="shared" si="551"/>
        <v>1</v>
      </c>
      <c r="DO229" t="b">
        <f t="shared" si="552"/>
        <v>0</v>
      </c>
      <c r="DP229" t="b">
        <f t="shared" si="553"/>
        <v>0</v>
      </c>
      <c r="DQ229">
        <f t="shared" si="554"/>
        <v>0.01</v>
      </c>
      <c r="DR229" t="str">
        <f t="shared" si="555"/>
        <v/>
      </c>
      <c r="DS229" t="str">
        <f t="shared" si="556"/>
        <v/>
      </c>
      <c r="DT229" t="str">
        <f t="shared" si="557"/>
        <v/>
      </c>
      <c r="DU229" t="str">
        <f t="shared" si="558"/>
        <v/>
      </c>
      <c r="DV229" t="b">
        <f t="shared" si="559"/>
        <v>1</v>
      </c>
      <c r="DW229" t="b">
        <f t="shared" si="560"/>
        <v>0</v>
      </c>
      <c r="DX229" t="b">
        <f t="shared" si="561"/>
        <v>1</v>
      </c>
      <c r="DY229">
        <f t="shared" si="562"/>
        <v>1</v>
      </c>
      <c r="EA229" t="str">
        <f t="shared" si="563"/>
        <v/>
      </c>
      <c r="EB229" t="str">
        <f t="shared" si="564"/>
        <v/>
      </c>
      <c r="EC229" t="str">
        <f t="shared" si="565"/>
        <v/>
      </c>
      <c r="ED229" t="str">
        <f t="shared" si="566"/>
        <v/>
      </c>
      <c r="EE229" t="str">
        <f t="shared" si="567"/>
        <v/>
      </c>
      <c r="EF229" t="str">
        <f t="shared" si="568"/>
        <v/>
      </c>
      <c r="EG229" t="str">
        <f t="shared" si="569"/>
        <v/>
      </c>
      <c r="EH229" t="str">
        <f t="shared" si="570"/>
        <v/>
      </c>
      <c r="EI229" t="str">
        <f t="shared" si="571"/>
        <v/>
      </c>
      <c r="EJ229" t="str">
        <f t="shared" si="572"/>
        <v/>
      </c>
      <c r="EK229" t="str">
        <f t="shared" si="573"/>
        <v/>
      </c>
      <c r="EL229" t="str">
        <f t="shared" si="574"/>
        <v/>
      </c>
      <c r="EM229" t="str">
        <f t="shared" si="575"/>
        <v/>
      </c>
      <c r="EN229" t="str">
        <f t="shared" si="576"/>
        <v/>
      </c>
      <c r="EO229" t="str">
        <f t="shared" si="577"/>
        <v/>
      </c>
      <c r="EP229" t="str">
        <f t="shared" si="578"/>
        <v/>
      </c>
      <c r="ER229" t="str">
        <f t="shared" si="579"/>
        <v>25A-001.07.17.20.03.A.01Spuien 81-100% functieverlies</v>
      </c>
      <c r="ES229" t="s">
        <v>10817</v>
      </c>
      <c r="ET229" t="b">
        <v>1</v>
      </c>
      <c r="EU229" t="s">
        <v>88</v>
      </c>
      <c r="EV229" t="b">
        <v>0</v>
      </c>
      <c r="EW229" t="b">
        <v>0</v>
      </c>
      <c r="EX229">
        <v>0.01</v>
      </c>
      <c r="EZ229">
        <v>50</v>
      </c>
      <c r="FA229">
        <v>1.4965999999999999</v>
      </c>
      <c r="FC229">
        <v>50</v>
      </c>
      <c r="FD229">
        <v>3.0072999999999999</v>
      </c>
      <c r="FF229">
        <v>400</v>
      </c>
      <c r="FG229">
        <v>5.9863999999999997</v>
      </c>
      <c r="FI229">
        <v>400</v>
      </c>
      <c r="FJ229">
        <v>12.029199999999999</v>
      </c>
      <c r="FL229">
        <v>1.4459</v>
      </c>
      <c r="FM229">
        <v>0.51949999999999996</v>
      </c>
      <c r="FO229" t="s">
        <v>878</v>
      </c>
    </row>
    <row r="230" spans="1:171" x14ac:dyDescent="0.25">
      <c r="A230" t="s">
        <v>6944</v>
      </c>
      <c r="B230" t="str">
        <f t="shared" si="435"/>
        <v/>
      </c>
      <c r="C230" t="str">
        <f t="shared" si="436"/>
        <v/>
      </c>
      <c r="D230" t="str">
        <f t="shared" si="437"/>
        <v/>
      </c>
      <c r="E230" t="str">
        <f t="shared" si="438"/>
        <v/>
      </c>
      <c r="F230" t="str">
        <f t="shared" si="439"/>
        <v/>
      </c>
      <c r="G230" t="str">
        <f t="shared" si="440"/>
        <v/>
      </c>
      <c r="H230" t="str">
        <f t="shared" si="441"/>
        <v/>
      </c>
      <c r="I230" t="str">
        <f t="shared" si="442"/>
        <v/>
      </c>
      <c r="J230" t="str">
        <f t="shared" si="443"/>
        <v/>
      </c>
      <c r="K230" t="str">
        <f t="shared" si="444"/>
        <v/>
      </c>
      <c r="L230" t="str">
        <f t="shared" si="445"/>
        <v/>
      </c>
      <c r="M230" t="str">
        <f t="shared" si="446"/>
        <v/>
      </c>
      <c r="N230" t="str">
        <f t="shared" si="447"/>
        <v/>
      </c>
      <c r="O230" t="str">
        <f t="shared" si="448"/>
        <v/>
      </c>
      <c r="P230" t="str">
        <f t="shared" si="449"/>
        <v/>
      </c>
      <c r="Q230" t="str">
        <f t="shared" si="450"/>
        <v/>
      </c>
      <c r="R230" t="str">
        <f t="shared" si="451"/>
        <v/>
      </c>
      <c r="S230" t="str">
        <f t="shared" si="452"/>
        <v/>
      </c>
      <c r="T230" t="str">
        <f t="shared" si="453"/>
        <v/>
      </c>
      <c r="U230" t="str">
        <f t="shared" si="454"/>
        <v/>
      </c>
      <c r="V230" t="str">
        <f t="shared" si="455"/>
        <v/>
      </c>
      <c r="W230" t="str">
        <f t="shared" si="456"/>
        <v/>
      </c>
      <c r="X230" t="str">
        <f t="shared" si="457"/>
        <v/>
      </c>
      <c r="Y230" t="str">
        <f t="shared" si="458"/>
        <v/>
      </c>
      <c r="Z230" t="str">
        <f t="shared" si="459"/>
        <v/>
      </c>
      <c r="AA230" t="str">
        <f t="shared" si="460"/>
        <v/>
      </c>
      <c r="AB230" t="str">
        <f t="shared" si="461"/>
        <v/>
      </c>
      <c r="AC230" t="str">
        <f t="shared" si="462"/>
        <v/>
      </c>
      <c r="AD230" t="str">
        <f t="shared" si="463"/>
        <v/>
      </c>
      <c r="AE230" t="str">
        <f t="shared" si="464"/>
        <v/>
      </c>
      <c r="AF230" t="str">
        <f t="shared" si="465"/>
        <v/>
      </c>
      <c r="AG230" t="str">
        <f t="shared" si="466"/>
        <v/>
      </c>
      <c r="AH230" t="str">
        <f t="shared" si="467"/>
        <v/>
      </c>
      <c r="AI230" t="str">
        <f t="shared" si="468"/>
        <v/>
      </c>
      <c r="AJ230" t="str">
        <f t="shared" si="469"/>
        <v/>
      </c>
      <c r="AK230" t="str">
        <f t="shared" si="470"/>
        <v/>
      </c>
      <c r="AL230" t="str">
        <f t="shared" si="471"/>
        <v/>
      </c>
      <c r="AM230" t="str">
        <f t="shared" si="472"/>
        <v/>
      </c>
      <c r="AN230" t="str">
        <f t="shared" si="473"/>
        <v/>
      </c>
      <c r="AO230" t="str">
        <f t="shared" si="474"/>
        <v/>
      </c>
      <c r="AP230" t="str">
        <f t="shared" si="475"/>
        <v/>
      </c>
      <c r="AQ230" t="str">
        <f t="shared" si="476"/>
        <v/>
      </c>
      <c r="AR230" t="str">
        <f t="shared" si="477"/>
        <v/>
      </c>
      <c r="AS230" t="str">
        <f t="shared" si="478"/>
        <v/>
      </c>
      <c r="AT230" t="str">
        <f t="shared" si="479"/>
        <v/>
      </c>
      <c r="AU230" t="str">
        <f t="shared" si="480"/>
        <v/>
      </c>
      <c r="AV230" t="str">
        <f t="shared" si="481"/>
        <v/>
      </c>
      <c r="AW230" t="str">
        <f t="shared" si="482"/>
        <v/>
      </c>
      <c r="AX230" t="str">
        <f t="shared" si="483"/>
        <v/>
      </c>
      <c r="AY230" t="str">
        <f t="shared" si="484"/>
        <v/>
      </c>
      <c r="AZ230" t="str">
        <f t="shared" si="485"/>
        <v/>
      </c>
      <c r="BA230" t="str">
        <f t="shared" si="486"/>
        <v/>
      </c>
      <c r="BB230" t="str">
        <f t="shared" si="487"/>
        <v/>
      </c>
      <c r="BC230" t="str">
        <f t="shared" si="488"/>
        <v/>
      </c>
      <c r="BD230" t="str">
        <f t="shared" si="489"/>
        <v/>
      </c>
      <c r="BE230" t="str">
        <f t="shared" si="490"/>
        <v/>
      </c>
      <c r="BF230" t="str">
        <f t="shared" si="491"/>
        <v/>
      </c>
      <c r="BG230" t="str">
        <f t="shared" si="492"/>
        <v/>
      </c>
      <c r="BH230" t="str">
        <f t="shared" si="493"/>
        <v/>
      </c>
      <c r="BI230" t="str">
        <f t="shared" si="494"/>
        <v/>
      </c>
      <c r="BJ230" t="str">
        <f t="shared" si="495"/>
        <v/>
      </c>
      <c r="BK230" t="str">
        <f t="shared" si="496"/>
        <v/>
      </c>
      <c r="BL230" t="str">
        <f t="shared" si="497"/>
        <v/>
      </c>
      <c r="BM230" t="str">
        <f t="shared" si="498"/>
        <v/>
      </c>
      <c r="BN230" t="str">
        <f t="shared" si="499"/>
        <v/>
      </c>
      <c r="BO230" t="str">
        <f t="shared" si="500"/>
        <v/>
      </c>
      <c r="BP230" t="str">
        <f t="shared" si="501"/>
        <v/>
      </c>
      <c r="BQ230" t="str">
        <f t="shared" si="502"/>
        <v/>
      </c>
      <c r="BR230" t="str">
        <f t="shared" si="503"/>
        <v/>
      </c>
      <c r="BS230" t="str">
        <f t="shared" si="504"/>
        <v/>
      </c>
      <c r="BT230" t="str">
        <f t="shared" si="505"/>
        <v/>
      </c>
      <c r="BU230" t="str">
        <f t="shared" si="506"/>
        <v/>
      </c>
      <c r="BV230" t="str">
        <f t="shared" si="507"/>
        <v/>
      </c>
      <c r="BW230" t="str">
        <f t="shared" si="508"/>
        <v/>
      </c>
      <c r="BX230" t="str">
        <f t="shared" si="509"/>
        <v/>
      </c>
      <c r="BY230" t="str">
        <f t="shared" si="510"/>
        <v/>
      </c>
      <c r="BZ230" t="str">
        <f t="shared" si="511"/>
        <v/>
      </c>
      <c r="CA230" t="str">
        <f t="shared" si="512"/>
        <v/>
      </c>
      <c r="CB230" t="str">
        <f t="shared" si="513"/>
        <v/>
      </c>
      <c r="CC230" t="str">
        <f t="shared" si="514"/>
        <v/>
      </c>
      <c r="CD230" t="str">
        <f t="shared" si="515"/>
        <v/>
      </c>
      <c r="CE230" t="str">
        <f t="shared" si="516"/>
        <v/>
      </c>
      <c r="CF230" t="str">
        <f t="shared" si="517"/>
        <v/>
      </c>
      <c r="CG230" t="str">
        <f t="shared" si="518"/>
        <v/>
      </c>
      <c r="CH230" t="str">
        <f t="shared" si="519"/>
        <v/>
      </c>
      <c r="CI230" t="str">
        <f t="shared" si="520"/>
        <v/>
      </c>
      <c r="CJ230" t="str">
        <f t="shared" si="521"/>
        <v/>
      </c>
      <c r="CK230" t="str">
        <f t="shared" si="522"/>
        <v/>
      </c>
      <c r="CL230" t="str">
        <f t="shared" si="523"/>
        <v/>
      </c>
      <c r="CM230" t="str">
        <f t="shared" si="524"/>
        <v/>
      </c>
      <c r="CN230" t="str">
        <f t="shared" si="525"/>
        <v/>
      </c>
      <c r="CO230" t="str">
        <f t="shared" si="526"/>
        <v/>
      </c>
      <c r="CP230" t="str">
        <f t="shared" si="527"/>
        <v/>
      </c>
      <c r="CQ230" t="str">
        <f t="shared" si="528"/>
        <v/>
      </c>
      <c r="CR230" t="str">
        <f t="shared" si="529"/>
        <v/>
      </c>
      <c r="CS230" t="str">
        <f t="shared" si="530"/>
        <v/>
      </c>
      <c r="CT230" t="str">
        <f t="shared" si="531"/>
        <v/>
      </c>
      <c r="CU230" t="str">
        <f t="shared" si="532"/>
        <v/>
      </c>
      <c r="CV230" t="str">
        <f t="shared" si="533"/>
        <v/>
      </c>
      <c r="CW230" t="str">
        <f t="shared" si="534"/>
        <v/>
      </c>
      <c r="CX230" t="str">
        <f t="shared" si="535"/>
        <v/>
      </c>
      <c r="CY230" t="str">
        <f t="shared" si="536"/>
        <v/>
      </c>
      <c r="CZ230" t="str">
        <f t="shared" si="537"/>
        <v/>
      </c>
      <c r="DA230" t="str">
        <f t="shared" si="538"/>
        <v/>
      </c>
      <c r="DB230" t="str">
        <f t="shared" si="539"/>
        <v/>
      </c>
      <c r="DC230" t="str">
        <f t="shared" si="540"/>
        <v/>
      </c>
      <c r="DD230" t="str">
        <f t="shared" si="541"/>
        <v/>
      </c>
      <c r="DE230" t="str">
        <f t="shared" si="542"/>
        <v/>
      </c>
      <c r="DF230" t="str">
        <f t="shared" si="543"/>
        <v/>
      </c>
      <c r="DG230" t="str">
        <f t="shared" si="544"/>
        <v/>
      </c>
      <c r="DH230" t="str">
        <f t="shared" si="545"/>
        <v/>
      </c>
      <c r="DI230" t="str">
        <f t="shared" si="546"/>
        <v/>
      </c>
      <c r="DJ230" t="str">
        <f t="shared" si="547"/>
        <v/>
      </c>
      <c r="DK230" t="str">
        <f t="shared" si="548"/>
        <v/>
      </c>
      <c r="DL230" t="str">
        <f t="shared" si="549"/>
        <v/>
      </c>
      <c r="DM230" t="str">
        <f t="shared" si="550"/>
        <v/>
      </c>
      <c r="DN230" t="str">
        <f t="shared" si="551"/>
        <v/>
      </c>
      <c r="DO230" t="str">
        <f t="shared" si="552"/>
        <v/>
      </c>
      <c r="DP230" t="str">
        <f t="shared" si="553"/>
        <v/>
      </c>
      <c r="DQ230" t="str">
        <f t="shared" si="554"/>
        <v/>
      </c>
      <c r="DR230" t="str">
        <f t="shared" si="555"/>
        <v/>
      </c>
      <c r="DS230" t="str">
        <f t="shared" si="556"/>
        <v/>
      </c>
      <c r="DT230" t="str">
        <f t="shared" si="557"/>
        <v/>
      </c>
      <c r="DU230" t="str">
        <f t="shared" si="558"/>
        <v/>
      </c>
      <c r="DV230" t="b">
        <f t="shared" si="559"/>
        <v>1</v>
      </c>
      <c r="DW230" t="b">
        <f t="shared" si="560"/>
        <v>0</v>
      </c>
      <c r="DX230" t="b">
        <f t="shared" si="561"/>
        <v>1</v>
      </c>
      <c r="DY230">
        <f t="shared" si="562"/>
        <v>1</v>
      </c>
      <c r="EA230" t="str">
        <f t="shared" si="563"/>
        <v/>
      </c>
      <c r="EB230" t="str">
        <f t="shared" si="564"/>
        <v/>
      </c>
      <c r="EC230" t="str">
        <f t="shared" si="565"/>
        <v/>
      </c>
      <c r="ED230" t="str">
        <f t="shared" si="566"/>
        <v/>
      </c>
      <c r="EE230" t="str">
        <f t="shared" si="567"/>
        <v/>
      </c>
      <c r="EF230" t="str">
        <f t="shared" si="568"/>
        <v/>
      </c>
      <c r="EG230" t="str">
        <f t="shared" si="569"/>
        <v/>
      </c>
      <c r="EH230" t="str">
        <f t="shared" si="570"/>
        <v/>
      </c>
      <c r="EI230" t="str">
        <f t="shared" si="571"/>
        <v/>
      </c>
      <c r="EJ230" t="str">
        <f t="shared" si="572"/>
        <v/>
      </c>
      <c r="EK230" t="str">
        <f t="shared" si="573"/>
        <v/>
      </c>
      <c r="EL230" t="str">
        <f t="shared" si="574"/>
        <v/>
      </c>
      <c r="EM230" t="str">
        <f t="shared" si="575"/>
        <v/>
      </c>
      <c r="EN230" t="str">
        <f t="shared" si="576"/>
        <v/>
      </c>
      <c r="EO230" t="str">
        <f t="shared" si="577"/>
        <v/>
      </c>
      <c r="EP230" t="str">
        <f t="shared" si="578"/>
        <v/>
      </c>
      <c r="ER230" t="str">
        <f t="shared" si="579"/>
        <v>25A-001.07.17.20.03.A.01Keren 81-100% functieverlies</v>
      </c>
      <c r="ES230" t="s">
        <v>10817</v>
      </c>
      <c r="ET230" t="b">
        <v>1</v>
      </c>
      <c r="EU230" t="s">
        <v>85</v>
      </c>
      <c r="EV230" t="b">
        <v>0</v>
      </c>
      <c r="EW230" t="b">
        <v>0</v>
      </c>
      <c r="EX230">
        <v>0.01</v>
      </c>
      <c r="EZ230">
        <v>0</v>
      </c>
      <c r="FA230">
        <v>0</v>
      </c>
      <c r="FC230">
        <v>75</v>
      </c>
      <c r="FD230">
        <v>3</v>
      </c>
      <c r="FF230">
        <v>0</v>
      </c>
      <c r="FG230">
        <v>0</v>
      </c>
      <c r="FI230">
        <v>0</v>
      </c>
      <c r="FJ230">
        <v>678</v>
      </c>
      <c r="FL230">
        <v>2.1745000000000001</v>
      </c>
      <c r="FM230">
        <v>0.183</v>
      </c>
      <c r="FO230" t="s">
        <v>8874</v>
      </c>
    </row>
    <row r="231" spans="1:171" x14ac:dyDescent="0.25">
      <c r="A231" t="s">
        <v>6971</v>
      </c>
      <c r="B231" t="str">
        <f t="shared" si="435"/>
        <v/>
      </c>
      <c r="C231" t="str">
        <f t="shared" si="436"/>
        <v/>
      </c>
      <c r="D231" t="str">
        <f t="shared" si="437"/>
        <v/>
      </c>
      <c r="E231" t="str">
        <f t="shared" si="438"/>
        <v/>
      </c>
      <c r="F231" t="str">
        <f t="shared" si="439"/>
        <v/>
      </c>
      <c r="G231" t="str">
        <f t="shared" si="440"/>
        <v/>
      </c>
      <c r="H231" t="str">
        <f t="shared" si="441"/>
        <v/>
      </c>
      <c r="I231" t="str">
        <f t="shared" si="442"/>
        <v/>
      </c>
      <c r="J231" t="str">
        <f t="shared" si="443"/>
        <v/>
      </c>
      <c r="K231" t="str">
        <f t="shared" si="444"/>
        <v/>
      </c>
      <c r="L231" t="str">
        <f t="shared" si="445"/>
        <v/>
      </c>
      <c r="M231" t="str">
        <f t="shared" si="446"/>
        <v/>
      </c>
      <c r="N231" t="str">
        <f t="shared" si="447"/>
        <v/>
      </c>
      <c r="O231" t="str">
        <f t="shared" si="448"/>
        <v/>
      </c>
      <c r="P231" t="str">
        <f t="shared" si="449"/>
        <v/>
      </c>
      <c r="Q231" t="str">
        <f t="shared" si="450"/>
        <v/>
      </c>
      <c r="R231" t="str">
        <f t="shared" si="451"/>
        <v/>
      </c>
      <c r="S231" t="str">
        <f t="shared" si="452"/>
        <v/>
      </c>
      <c r="T231" t="str">
        <f t="shared" si="453"/>
        <v/>
      </c>
      <c r="U231" t="str">
        <f t="shared" si="454"/>
        <v/>
      </c>
      <c r="V231" t="str">
        <f t="shared" si="455"/>
        <v/>
      </c>
      <c r="W231" t="str">
        <f t="shared" si="456"/>
        <v/>
      </c>
      <c r="X231" t="str">
        <f t="shared" si="457"/>
        <v/>
      </c>
      <c r="Y231" t="str">
        <f t="shared" si="458"/>
        <v/>
      </c>
      <c r="Z231" t="str">
        <f t="shared" si="459"/>
        <v/>
      </c>
      <c r="AA231" t="str">
        <f t="shared" si="460"/>
        <v/>
      </c>
      <c r="AB231" t="str">
        <f t="shared" si="461"/>
        <v/>
      </c>
      <c r="AC231" t="str">
        <f t="shared" si="462"/>
        <v/>
      </c>
      <c r="AD231" t="str">
        <f t="shared" si="463"/>
        <v/>
      </c>
      <c r="AE231" t="str">
        <f t="shared" si="464"/>
        <v/>
      </c>
      <c r="AF231" t="str">
        <f t="shared" si="465"/>
        <v/>
      </c>
      <c r="AG231" t="str">
        <f t="shared" si="466"/>
        <v/>
      </c>
      <c r="AH231" t="str">
        <f t="shared" si="467"/>
        <v/>
      </c>
      <c r="AI231" t="str">
        <f t="shared" si="468"/>
        <v/>
      </c>
      <c r="AJ231" t="str">
        <f t="shared" si="469"/>
        <v/>
      </c>
      <c r="AK231" t="str">
        <f t="shared" si="470"/>
        <v/>
      </c>
      <c r="AL231" t="str">
        <f t="shared" si="471"/>
        <v/>
      </c>
      <c r="AM231" t="str">
        <f t="shared" si="472"/>
        <v/>
      </c>
      <c r="AN231" t="str">
        <f t="shared" si="473"/>
        <v/>
      </c>
      <c r="AO231" t="str">
        <f t="shared" si="474"/>
        <v/>
      </c>
      <c r="AP231" t="str">
        <f t="shared" si="475"/>
        <v/>
      </c>
      <c r="AQ231" t="str">
        <f t="shared" si="476"/>
        <v/>
      </c>
      <c r="AR231" t="str">
        <f t="shared" si="477"/>
        <v/>
      </c>
      <c r="AS231" t="str">
        <f t="shared" si="478"/>
        <v/>
      </c>
      <c r="AT231" t="str">
        <f t="shared" si="479"/>
        <v/>
      </c>
      <c r="AU231" t="str">
        <f t="shared" si="480"/>
        <v/>
      </c>
      <c r="AV231" t="str">
        <f t="shared" si="481"/>
        <v/>
      </c>
      <c r="AW231" t="str">
        <f t="shared" si="482"/>
        <v/>
      </c>
      <c r="AX231" t="str">
        <f t="shared" si="483"/>
        <v/>
      </c>
      <c r="AY231" t="str">
        <f t="shared" si="484"/>
        <v/>
      </c>
      <c r="AZ231" t="str">
        <f t="shared" si="485"/>
        <v/>
      </c>
      <c r="BA231" t="str">
        <f t="shared" si="486"/>
        <v/>
      </c>
      <c r="BB231" t="str">
        <f t="shared" si="487"/>
        <v/>
      </c>
      <c r="BC231" t="str">
        <f t="shared" si="488"/>
        <v/>
      </c>
      <c r="BD231" t="str">
        <f t="shared" si="489"/>
        <v/>
      </c>
      <c r="BE231" t="str">
        <f t="shared" si="490"/>
        <v/>
      </c>
      <c r="BF231" t="str">
        <f t="shared" si="491"/>
        <v/>
      </c>
      <c r="BG231" t="str">
        <f t="shared" si="492"/>
        <v/>
      </c>
      <c r="BH231" t="str">
        <f t="shared" si="493"/>
        <v/>
      </c>
      <c r="BI231" t="str">
        <f t="shared" si="494"/>
        <v/>
      </c>
      <c r="BJ231" t="str">
        <f t="shared" si="495"/>
        <v/>
      </c>
      <c r="BK231" t="str">
        <f t="shared" si="496"/>
        <v/>
      </c>
      <c r="BL231" t="str">
        <f t="shared" si="497"/>
        <v/>
      </c>
      <c r="BM231" t="str">
        <f t="shared" si="498"/>
        <v/>
      </c>
      <c r="BN231" t="str">
        <f t="shared" si="499"/>
        <v/>
      </c>
      <c r="BO231" t="str">
        <f t="shared" si="500"/>
        <v/>
      </c>
      <c r="BP231" t="str">
        <f t="shared" si="501"/>
        <v/>
      </c>
      <c r="BQ231" t="str">
        <f t="shared" si="502"/>
        <v/>
      </c>
      <c r="BR231" t="str">
        <f t="shared" si="503"/>
        <v/>
      </c>
      <c r="BS231" t="str">
        <f t="shared" si="504"/>
        <v/>
      </c>
      <c r="BT231" t="str">
        <f t="shared" si="505"/>
        <v/>
      </c>
      <c r="BU231" t="str">
        <f t="shared" si="506"/>
        <v/>
      </c>
      <c r="BV231" t="str">
        <f t="shared" si="507"/>
        <v/>
      </c>
      <c r="BW231" t="str">
        <f t="shared" si="508"/>
        <v/>
      </c>
      <c r="BX231" t="str">
        <f t="shared" si="509"/>
        <v/>
      </c>
      <c r="BY231" t="str">
        <f t="shared" si="510"/>
        <v/>
      </c>
      <c r="BZ231" t="str">
        <f t="shared" si="511"/>
        <v/>
      </c>
      <c r="CA231" t="str">
        <f t="shared" si="512"/>
        <v/>
      </c>
      <c r="CB231" t="str">
        <f t="shared" si="513"/>
        <v/>
      </c>
      <c r="CC231" t="str">
        <f t="shared" si="514"/>
        <v/>
      </c>
      <c r="CD231" t="str">
        <f t="shared" si="515"/>
        <v/>
      </c>
      <c r="CE231" t="str">
        <f t="shared" si="516"/>
        <v/>
      </c>
      <c r="CF231" t="str">
        <f t="shared" si="517"/>
        <v/>
      </c>
      <c r="CG231" t="str">
        <f t="shared" si="518"/>
        <v/>
      </c>
      <c r="CH231" t="str">
        <f t="shared" si="519"/>
        <v/>
      </c>
      <c r="CI231" t="str">
        <f t="shared" si="520"/>
        <v/>
      </c>
      <c r="CJ231" t="str">
        <f t="shared" si="521"/>
        <v/>
      </c>
      <c r="CK231" t="str">
        <f t="shared" si="522"/>
        <v/>
      </c>
      <c r="CL231" t="str">
        <f t="shared" si="523"/>
        <v/>
      </c>
      <c r="CM231" t="str">
        <f t="shared" si="524"/>
        <v/>
      </c>
      <c r="CN231" t="str">
        <f t="shared" si="525"/>
        <v/>
      </c>
      <c r="CO231" t="str">
        <f t="shared" si="526"/>
        <v/>
      </c>
      <c r="CP231" t="str">
        <f t="shared" si="527"/>
        <v/>
      </c>
      <c r="CQ231" t="str">
        <f t="shared" si="528"/>
        <v/>
      </c>
      <c r="CR231" t="str">
        <f t="shared" si="529"/>
        <v/>
      </c>
      <c r="CS231" t="str">
        <f t="shared" si="530"/>
        <v/>
      </c>
      <c r="CT231" t="str">
        <f t="shared" si="531"/>
        <v/>
      </c>
      <c r="CU231" t="str">
        <f t="shared" si="532"/>
        <v/>
      </c>
      <c r="CV231" t="str">
        <f t="shared" si="533"/>
        <v/>
      </c>
      <c r="CW231" t="str">
        <f t="shared" si="534"/>
        <v/>
      </c>
      <c r="CX231" t="str">
        <f t="shared" si="535"/>
        <v/>
      </c>
      <c r="CY231" t="str">
        <f t="shared" si="536"/>
        <v/>
      </c>
      <c r="CZ231" t="str">
        <f t="shared" si="537"/>
        <v/>
      </c>
      <c r="DA231" t="str">
        <f t="shared" si="538"/>
        <v/>
      </c>
      <c r="DB231" t="str">
        <f t="shared" si="539"/>
        <v/>
      </c>
      <c r="DC231" t="str">
        <f t="shared" si="540"/>
        <v/>
      </c>
      <c r="DD231" t="str">
        <f t="shared" si="541"/>
        <v/>
      </c>
      <c r="DE231" t="str">
        <f t="shared" si="542"/>
        <v/>
      </c>
      <c r="DF231" t="str">
        <f t="shared" si="543"/>
        <v/>
      </c>
      <c r="DG231" t="str">
        <f t="shared" si="544"/>
        <v/>
      </c>
      <c r="DH231" t="str">
        <f t="shared" si="545"/>
        <v/>
      </c>
      <c r="DI231" t="str">
        <f t="shared" si="546"/>
        <v/>
      </c>
      <c r="DJ231" t="str">
        <f t="shared" si="547"/>
        <v/>
      </c>
      <c r="DK231" t="str">
        <f t="shared" si="548"/>
        <v/>
      </c>
      <c r="DL231" t="str">
        <f t="shared" si="549"/>
        <v/>
      </c>
      <c r="DM231" t="str">
        <f t="shared" si="550"/>
        <v/>
      </c>
      <c r="DN231" t="str">
        <f t="shared" si="551"/>
        <v/>
      </c>
      <c r="DO231" t="str">
        <f t="shared" si="552"/>
        <v/>
      </c>
      <c r="DP231" t="str">
        <f t="shared" si="553"/>
        <v/>
      </c>
      <c r="DQ231" t="str">
        <f t="shared" si="554"/>
        <v/>
      </c>
      <c r="DR231" t="str">
        <f t="shared" si="555"/>
        <v/>
      </c>
      <c r="DS231" t="str">
        <f t="shared" si="556"/>
        <v/>
      </c>
      <c r="DT231" t="str">
        <f t="shared" si="557"/>
        <v/>
      </c>
      <c r="DU231" t="str">
        <f t="shared" si="558"/>
        <v/>
      </c>
      <c r="DV231" t="b">
        <f t="shared" si="559"/>
        <v>1</v>
      </c>
      <c r="DW231" t="b">
        <f t="shared" si="560"/>
        <v>0</v>
      </c>
      <c r="DX231" t="b">
        <f t="shared" si="561"/>
        <v>1</v>
      </c>
      <c r="DY231">
        <f t="shared" si="562"/>
        <v>1</v>
      </c>
      <c r="EA231" t="str">
        <f t="shared" si="563"/>
        <v/>
      </c>
      <c r="EB231" t="str">
        <f t="shared" si="564"/>
        <v/>
      </c>
      <c r="EC231" t="str">
        <f t="shared" si="565"/>
        <v/>
      </c>
      <c r="ED231" t="str">
        <f t="shared" si="566"/>
        <v/>
      </c>
      <c r="EE231" t="str">
        <f t="shared" si="567"/>
        <v/>
      </c>
      <c r="EF231" t="str">
        <f t="shared" si="568"/>
        <v/>
      </c>
      <c r="EG231" t="str">
        <f t="shared" si="569"/>
        <v/>
      </c>
      <c r="EH231" t="str">
        <f t="shared" si="570"/>
        <v/>
      </c>
      <c r="EI231" t="str">
        <f t="shared" si="571"/>
        <v/>
      </c>
      <c r="EJ231" t="str">
        <f t="shared" si="572"/>
        <v/>
      </c>
      <c r="EK231" t="str">
        <f t="shared" si="573"/>
        <v/>
      </c>
      <c r="EL231" t="str">
        <f t="shared" si="574"/>
        <v/>
      </c>
      <c r="EM231" t="str">
        <f t="shared" si="575"/>
        <v/>
      </c>
      <c r="EN231" t="str">
        <f t="shared" si="576"/>
        <v/>
      </c>
      <c r="EO231" t="str">
        <f t="shared" si="577"/>
        <v/>
      </c>
      <c r="EP231" t="str">
        <f t="shared" si="578"/>
        <v/>
      </c>
      <c r="ER231" t="str">
        <f t="shared" si="579"/>
        <v>25A-001.07.17.21.01.A.03Spuien 0-20% functieverlies</v>
      </c>
      <c r="ES231" t="s">
        <v>10754</v>
      </c>
      <c r="ET231" t="b">
        <v>1</v>
      </c>
      <c r="EU231" t="s">
        <v>89</v>
      </c>
      <c r="EV231" t="b">
        <v>0</v>
      </c>
      <c r="EW231" t="b">
        <v>1</v>
      </c>
      <c r="EX231">
        <v>0.1</v>
      </c>
      <c r="EZ231">
        <v>0</v>
      </c>
      <c r="FA231">
        <v>0</v>
      </c>
      <c r="FC231">
        <v>273.70710000000003</v>
      </c>
      <c r="FD231">
        <v>4</v>
      </c>
      <c r="FF231">
        <v>0</v>
      </c>
      <c r="FG231">
        <v>0</v>
      </c>
      <c r="FI231">
        <v>0</v>
      </c>
      <c r="FJ231">
        <v>28</v>
      </c>
      <c r="FL231">
        <v>3.0794000000000001</v>
      </c>
      <c r="FM231">
        <v>0.36630000000000001</v>
      </c>
      <c r="FO231" t="s">
        <v>8876</v>
      </c>
    </row>
    <row r="232" spans="1:171" x14ac:dyDescent="0.25">
      <c r="A232" t="s">
        <v>10755</v>
      </c>
      <c r="B232" t="str">
        <f t="shared" si="435"/>
        <v/>
      </c>
      <c r="C232" t="str">
        <f t="shared" si="436"/>
        <v/>
      </c>
      <c r="D232" t="str">
        <f t="shared" si="437"/>
        <v/>
      </c>
      <c r="E232" t="str">
        <f t="shared" si="438"/>
        <v/>
      </c>
      <c r="F232" t="str">
        <f t="shared" si="439"/>
        <v/>
      </c>
      <c r="G232" t="str">
        <f t="shared" si="440"/>
        <v/>
      </c>
      <c r="H232" t="str">
        <f t="shared" si="441"/>
        <v/>
      </c>
      <c r="I232" t="str">
        <f t="shared" si="442"/>
        <v/>
      </c>
      <c r="J232" t="str">
        <f t="shared" si="443"/>
        <v/>
      </c>
      <c r="K232" t="str">
        <f t="shared" si="444"/>
        <v/>
      </c>
      <c r="L232" t="str">
        <f t="shared" si="445"/>
        <v/>
      </c>
      <c r="M232" t="str">
        <f t="shared" si="446"/>
        <v/>
      </c>
      <c r="N232" t="str">
        <f t="shared" si="447"/>
        <v/>
      </c>
      <c r="O232" t="str">
        <f t="shared" si="448"/>
        <v/>
      </c>
      <c r="P232" t="str">
        <f t="shared" si="449"/>
        <v/>
      </c>
      <c r="Q232" t="str">
        <f t="shared" si="450"/>
        <v/>
      </c>
      <c r="R232" t="str">
        <f t="shared" si="451"/>
        <v/>
      </c>
      <c r="S232" t="str">
        <f t="shared" si="452"/>
        <v/>
      </c>
      <c r="T232" t="str">
        <f t="shared" si="453"/>
        <v/>
      </c>
      <c r="U232" t="str">
        <f t="shared" si="454"/>
        <v/>
      </c>
      <c r="V232" t="str">
        <f t="shared" si="455"/>
        <v/>
      </c>
      <c r="W232" t="str">
        <f t="shared" si="456"/>
        <v/>
      </c>
      <c r="X232" t="str">
        <f t="shared" si="457"/>
        <v/>
      </c>
      <c r="Y232" t="str">
        <f t="shared" si="458"/>
        <v/>
      </c>
      <c r="Z232" t="str">
        <f t="shared" si="459"/>
        <v/>
      </c>
      <c r="AA232" t="str">
        <f t="shared" si="460"/>
        <v/>
      </c>
      <c r="AB232" t="str">
        <f t="shared" si="461"/>
        <v/>
      </c>
      <c r="AC232" t="str">
        <f t="shared" si="462"/>
        <v/>
      </c>
      <c r="AD232" t="str">
        <f t="shared" si="463"/>
        <v/>
      </c>
      <c r="AE232" t="str">
        <f t="shared" si="464"/>
        <v/>
      </c>
      <c r="AF232" t="str">
        <f t="shared" si="465"/>
        <v/>
      </c>
      <c r="AG232" t="str">
        <f t="shared" si="466"/>
        <v/>
      </c>
      <c r="AH232" t="str">
        <f t="shared" si="467"/>
        <v/>
      </c>
      <c r="AI232" t="str">
        <f t="shared" si="468"/>
        <v/>
      </c>
      <c r="AJ232" t="str">
        <f t="shared" si="469"/>
        <v/>
      </c>
      <c r="AK232" t="str">
        <f t="shared" si="470"/>
        <v/>
      </c>
      <c r="AL232" t="str">
        <f t="shared" si="471"/>
        <v/>
      </c>
      <c r="AM232" t="str">
        <f t="shared" si="472"/>
        <v/>
      </c>
      <c r="AN232" t="str">
        <f t="shared" si="473"/>
        <v/>
      </c>
      <c r="AO232" t="str">
        <f t="shared" si="474"/>
        <v/>
      </c>
      <c r="AP232" t="str">
        <f t="shared" si="475"/>
        <v/>
      </c>
      <c r="AQ232" t="str">
        <f t="shared" si="476"/>
        <v/>
      </c>
      <c r="AR232" t="str">
        <f t="shared" si="477"/>
        <v/>
      </c>
      <c r="AS232" t="str">
        <f t="shared" si="478"/>
        <v/>
      </c>
      <c r="AT232" t="str">
        <f t="shared" si="479"/>
        <v/>
      </c>
      <c r="AU232" t="str">
        <f t="shared" si="480"/>
        <v/>
      </c>
      <c r="AV232" t="str">
        <f t="shared" si="481"/>
        <v/>
      </c>
      <c r="AW232" t="str">
        <f t="shared" si="482"/>
        <v/>
      </c>
      <c r="AX232" t="str">
        <f t="shared" si="483"/>
        <v/>
      </c>
      <c r="AY232" t="str">
        <f t="shared" si="484"/>
        <v/>
      </c>
      <c r="AZ232" t="str">
        <f t="shared" si="485"/>
        <v/>
      </c>
      <c r="BA232" t="str">
        <f t="shared" si="486"/>
        <v/>
      </c>
      <c r="BB232" t="str">
        <f t="shared" si="487"/>
        <v/>
      </c>
      <c r="BC232" t="str">
        <f t="shared" si="488"/>
        <v/>
      </c>
      <c r="BD232" t="str">
        <f t="shared" si="489"/>
        <v/>
      </c>
      <c r="BE232" t="str">
        <f t="shared" si="490"/>
        <v/>
      </c>
      <c r="BF232" t="str">
        <f t="shared" si="491"/>
        <v/>
      </c>
      <c r="BG232" t="str">
        <f t="shared" si="492"/>
        <v/>
      </c>
      <c r="BH232" t="str">
        <f t="shared" si="493"/>
        <v/>
      </c>
      <c r="BI232" t="str">
        <f t="shared" si="494"/>
        <v/>
      </c>
      <c r="BJ232" t="str">
        <f t="shared" si="495"/>
        <v/>
      </c>
      <c r="BK232" t="str">
        <f t="shared" si="496"/>
        <v/>
      </c>
      <c r="BL232" t="str">
        <f t="shared" si="497"/>
        <v/>
      </c>
      <c r="BM232" t="str">
        <f t="shared" si="498"/>
        <v/>
      </c>
      <c r="BN232" t="str">
        <f t="shared" si="499"/>
        <v/>
      </c>
      <c r="BO232" t="str">
        <f t="shared" si="500"/>
        <v/>
      </c>
      <c r="BP232" t="str">
        <f t="shared" si="501"/>
        <v/>
      </c>
      <c r="BQ232" t="str">
        <f t="shared" si="502"/>
        <v/>
      </c>
      <c r="BR232" t="str">
        <f t="shared" si="503"/>
        <v/>
      </c>
      <c r="BS232" t="str">
        <f t="shared" si="504"/>
        <v/>
      </c>
      <c r="BT232" t="str">
        <f t="shared" si="505"/>
        <v/>
      </c>
      <c r="BU232" t="str">
        <f t="shared" si="506"/>
        <v/>
      </c>
      <c r="BV232" t="str">
        <f t="shared" si="507"/>
        <v/>
      </c>
      <c r="BW232" t="str">
        <f t="shared" si="508"/>
        <v/>
      </c>
      <c r="BX232" t="str">
        <f t="shared" si="509"/>
        <v/>
      </c>
      <c r="BY232" t="str">
        <f t="shared" si="510"/>
        <v/>
      </c>
      <c r="BZ232" t="str">
        <f t="shared" si="511"/>
        <v/>
      </c>
      <c r="CA232" t="str">
        <f t="shared" si="512"/>
        <v/>
      </c>
      <c r="CB232" t="str">
        <f t="shared" si="513"/>
        <v/>
      </c>
      <c r="CC232" t="str">
        <f t="shared" si="514"/>
        <v/>
      </c>
      <c r="CD232" t="str">
        <f t="shared" si="515"/>
        <v/>
      </c>
      <c r="CE232" t="str">
        <f t="shared" si="516"/>
        <v/>
      </c>
      <c r="CF232" t="str">
        <f t="shared" si="517"/>
        <v/>
      </c>
      <c r="CG232" t="str">
        <f t="shared" si="518"/>
        <v/>
      </c>
      <c r="CH232" t="str">
        <f t="shared" si="519"/>
        <v/>
      </c>
      <c r="CI232" t="str">
        <f t="shared" si="520"/>
        <v/>
      </c>
      <c r="CJ232" t="str">
        <f t="shared" si="521"/>
        <v/>
      </c>
      <c r="CK232" t="str">
        <f t="shared" si="522"/>
        <v/>
      </c>
      <c r="CL232" t="str">
        <f t="shared" si="523"/>
        <v/>
      </c>
      <c r="CM232" t="str">
        <f t="shared" si="524"/>
        <v/>
      </c>
      <c r="CN232" t="str">
        <f t="shared" si="525"/>
        <v/>
      </c>
      <c r="CO232" t="str">
        <f t="shared" si="526"/>
        <v/>
      </c>
      <c r="CP232" t="str">
        <f t="shared" si="527"/>
        <v/>
      </c>
      <c r="CQ232" t="str">
        <f t="shared" si="528"/>
        <v/>
      </c>
      <c r="CR232" t="str">
        <f t="shared" si="529"/>
        <v/>
      </c>
      <c r="CS232" t="str">
        <f t="shared" si="530"/>
        <v/>
      </c>
      <c r="CT232" t="str">
        <f t="shared" si="531"/>
        <v/>
      </c>
      <c r="CU232" t="str">
        <f t="shared" si="532"/>
        <v/>
      </c>
      <c r="CV232" t="str">
        <f t="shared" si="533"/>
        <v/>
      </c>
      <c r="CW232" t="str">
        <f t="shared" si="534"/>
        <v/>
      </c>
      <c r="CX232" t="str">
        <f t="shared" si="535"/>
        <v/>
      </c>
      <c r="CY232" t="str">
        <f t="shared" si="536"/>
        <v/>
      </c>
      <c r="CZ232" t="str">
        <f t="shared" si="537"/>
        <v/>
      </c>
      <c r="DA232" t="str">
        <f t="shared" si="538"/>
        <v/>
      </c>
      <c r="DB232" t="str">
        <f t="shared" si="539"/>
        <v/>
      </c>
      <c r="DC232" t="str">
        <f t="shared" si="540"/>
        <v/>
      </c>
      <c r="DD232" t="str">
        <f t="shared" si="541"/>
        <v/>
      </c>
      <c r="DE232" t="str">
        <f t="shared" si="542"/>
        <v/>
      </c>
      <c r="DF232" t="str">
        <f t="shared" si="543"/>
        <v/>
      </c>
      <c r="DG232" t="str">
        <f t="shared" si="544"/>
        <v/>
      </c>
      <c r="DH232" t="str">
        <f t="shared" si="545"/>
        <v/>
      </c>
      <c r="DI232" t="str">
        <f t="shared" si="546"/>
        <v/>
      </c>
      <c r="DJ232" t="str">
        <f t="shared" si="547"/>
        <v/>
      </c>
      <c r="DK232" t="str">
        <f t="shared" si="548"/>
        <v/>
      </c>
      <c r="DL232" t="str">
        <f t="shared" si="549"/>
        <v/>
      </c>
      <c r="DM232" t="str">
        <f t="shared" si="550"/>
        <v/>
      </c>
      <c r="DN232" t="str">
        <f t="shared" si="551"/>
        <v/>
      </c>
      <c r="DO232" t="str">
        <f t="shared" si="552"/>
        <v/>
      </c>
      <c r="DP232" t="str">
        <f t="shared" si="553"/>
        <v/>
      </c>
      <c r="DQ232" t="str">
        <f t="shared" si="554"/>
        <v/>
      </c>
      <c r="DR232" t="str">
        <f t="shared" si="555"/>
        <v/>
      </c>
      <c r="DS232" t="str">
        <f t="shared" si="556"/>
        <v/>
      </c>
      <c r="DT232" t="str">
        <f t="shared" si="557"/>
        <v/>
      </c>
      <c r="DU232" t="str">
        <f t="shared" si="558"/>
        <v/>
      </c>
      <c r="DV232" t="b">
        <f t="shared" si="559"/>
        <v>1</v>
      </c>
      <c r="DW232" t="b">
        <f t="shared" si="560"/>
        <v>0</v>
      </c>
      <c r="DX232" t="b">
        <f t="shared" si="561"/>
        <v>0</v>
      </c>
      <c r="DY232">
        <f t="shared" si="562"/>
        <v>1</v>
      </c>
      <c r="EA232" t="str">
        <f t="shared" si="563"/>
        <v/>
      </c>
      <c r="EB232" t="str">
        <f t="shared" si="564"/>
        <v/>
      </c>
      <c r="EC232" t="str">
        <f t="shared" si="565"/>
        <v/>
      </c>
      <c r="ED232" t="str">
        <f t="shared" si="566"/>
        <v/>
      </c>
      <c r="EE232" t="str">
        <f t="shared" si="567"/>
        <v/>
      </c>
      <c r="EF232" t="str">
        <f t="shared" si="568"/>
        <v/>
      </c>
      <c r="EG232" t="str">
        <f t="shared" si="569"/>
        <v/>
      </c>
      <c r="EH232" t="str">
        <f t="shared" si="570"/>
        <v/>
      </c>
      <c r="EI232" t="str">
        <f t="shared" si="571"/>
        <v/>
      </c>
      <c r="EJ232" t="str">
        <f t="shared" si="572"/>
        <v/>
      </c>
      <c r="EK232" t="str">
        <f t="shared" si="573"/>
        <v/>
      </c>
      <c r="EL232" t="str">
        <f t="shared" si="574"/>
        <v/>
      </c>
      <c r="EM232" t="str">
        <f t="shared" si="575"/>
        <v/>
      </c>
      <c r="EN232" t="str">
        <f t="shared" si="576"/>
        <v/>
      </c>
      <c r="EO232" t="str">
        <f t="shared" si="577"/>
        <v/>
      </c>
      <c r="EP232" t="str">
        <f t="shared" si="578"/>
        <v/>
      </c>
      <c r="ER232" t="str">
        <f t="shared" si="579"/>
        <v>25A-001.07.17.21.01.A.03Keren 81-100% functieverlies</v>
      </c>
      <c r="ES232" t="s">
        <v>10754</v>
      </c>
      <c r="ET232" t="b">
        <v>1</v>
      </c>
      <c r="EU232" t="s">
        <v>85</v>
      </c>
      <c r="EV232" t="b">
        <v>0</v>
      </c>
      <c r="EW232" t="b">
        <v>0</v>
      </c>
      <c r="EX232">
        <v>0.01</v>
      </c>
      <c r="EZ232">
        <v>0</v>
      </c>
      <c r="FA232">
        <v>0</v>
      </c>
      <c r="FC232">
        <v>50</v>
      </c>
      <c r="FD232">
        <v>6</v>
      </c>
      <c r="FF232">
        <v>0</v>
      </c>
      <c r="FG232">
        <v>0</v>
      </c>
      <c r="FI232">
        <v>0</v>
      </c>
      <c r="FJ232">
        <v>12</v>
      </c>
      <c r="FL232">
        <v>4.6257000000000001</v>
      </c>
      <c r="FM232">
        <v>0.55920000000000003</v>
      </c>
      <c r="FO232" t="s">
        <v>8874</v>
      </c>
    </row>
    <row r="233" spans="1:171" x14ac:dyDescent="0.25">
      <c r="A233" t="s">
        <v>6980</v>
      </c>
      <c r="B233" t="str">
        <f t="shared" si="435"/>
        <v/>
      </c>
      <c r="C233" t="str">
        <f t="shared" si="436"/>
        <v/>
      </c>
      <c r="D233" t="str">
        <f t="shared" si="437"/>
        <v/>
      </c>
      <c r="E233" t="str">
        <f t="shared" si="438"/>
        <v/>
      </c>
      <c r="F233" t="str">
        <f t="shared" si="439"/>
        <v/>
      </c>
      <c r="G233" t="str">
        <f t="shared" si="440"/>
        <v/>
      </c>
      <c r="H233" t="str">
        <f t="shared" si="441"/>
        <v/>
      </c>
      <c r="I233" t="str">
        <f t="shared" si="442"/>
        <v/>
      </c>
      <c r="J233" t="str">
        <f t="shared" si="443"/>
        <v/>
      </c>
      <c r="K233" t="str">
        <f t="shared" si="444"/>
        <v/>
      </c>
      <c r="L233" t="str">
        <f t="shared" si="445"/>
        <v/>
      </c>
      <c r="M233" t="str">
        <f t="shared" si="446"/>
        <v/>
      </c>
      <c r="N233" t="str">
        <f t="shared" si="447"/>
        <v/>
      </c>
      <c r="O233" t="str">
        <f t="shared" si="448"/>
        <v/>
      </c>
      <c r="P233" t="str">
        <f t="shared" si="449"/>
        <v/>
      </c>
      <c r="Q233" t="str">
        <f t="shared" si="450"/>
        <v/>
      </c>
      <c r="R233" t="str">
        <f t="shared" si="451"/>
        <v/>
      </c>
      <c r="S233" t="str">
        <f t="shared" si="452"/>
        <v/>
      </c>
      <c r="T233" t="str">
        <f t="shared" si="453"/>
        <v/>
      </c>
      <c r="U233" t="str">
        <f t="shared" si="454"/>
        <v/>
      </c>
      <c r="V233" t="str">
        <f t="shared" si="455"/>
        <v/>
      </c>
      <c r="W233" t="str">
        <f t="shared" si="456"/>
        <v/>
      </c>
      <c r="X233" t="str">
        <f t="shared" si="457"/>
        <v/>
      </c>
      <c r="Y233" t="str">
        <f t="shared" si="458"/>
        <v/>
      </c>
      <c r="Z233" t="str">
        <f t="shared" si="459"/>
        <v/>
      </c>
      <c r="AA233" t="str">
        <f t="shared" si="460"/>
        <v/>
      </c>
      <c r="AB233" t="str">
        <f t="shared" si="461"/>
        <v/>
      </c>
      <c r="AC233" t="str">
        <f t="shared" si="462"/>
        <v/>
      </c>
      <c r="AD233" t="str">
        <f t="shared" si="463"/>
        <v/>
      </c>
      <c r="AE233" t="str">
        <f t="shared" si="464"/>
        <v/>
      </c>
      <c r="AF233" t="str">
        <f t="shared" si="465"/>
        <v/>
      </c>
      <c r="AG233" t="str">
        <f t="shared" si="466"/>
        <v/>
      </c>
      <c r="AH233" t="str">
        <f t="shared" si="467"/>
        <v/>
      </c>
      <c r="AI233" t="str">
        <f t="shared" si="468"/>
        <v/>
      </c>
      <c r="AJ233" t="str">
        <f t="shared" si="469"/>
        <v/>
      </c>
      <c r="AK233" t="str">
        <f t="shared" si="470"/>
        <v/>
      </c>
      <c r="AL233" t="str">
        <f t="shared" si="471"/>
        <v/>
      </c>
      <c r="AM233" t="str">
        <f t="shared" si="472"/>
        <v/>
      </c>
      <c r="AN233" t="str">
        <f t="shared" si="473"/>
        <v/>
      </c>
      <c r="AO233" t="str">
        <f t="shared" si="474"/>
        <v/>
      </c>
      <c r="AP233" t="str">
        <f t="shared" si="475"/>
        <v/>
      </c>
      <c r="AQ233" t="str">
        <f t="shared" si="476"/>
        <v/>
      </c>
      <c r="AR233" t="str">
        <f t="shared" si="477"/>
        <v/>
      </c>
      <c r="AS233" t="str">
        <f t="shared" si="478"/>
        <v/>
      </c>
      <c r="AT233" t="str">
        <f t="shared" si="479"/>
        <v/>
      </c>
      <c r="AU233" t="str">
        <f t="shared" si="480"/>
        <v/>
      </c>
      <c r="AV233" t="str">
        <f t="shared" si="481"/>
        <v/>
      </c>
      <c r="AW233" t="str">
        <f t="shared" si="482"/>
        <v/>
      </c>
      <c r="AX233" t="str">
        <f t="shared" si="483"/>
        <v/>
      </c>
      <c r="AY233" t="str">
        <f t="shared" si="484"/>
        <v/>
      </c>
      <c r="AZ233" t="str">
        <f t="shared" si="485"/>
        <v/>
      </c>
      <c r="BA233" t="str">
        <f t="shared" si="486"/>
        <v/>
      </c>
      <c r="BB233" t="str">
        <f t="shared" si="487"/>
        <v/>
      </c>
      <c r="BC233" t="str">
        <f t="shared" si="488"/>
        <v/>
      </c>
      <c r="BD233" t="str">
        <f t="shared" si="489"/>
        <v/>
      </c>
      <c r="BE233" t="str">
        <f t="shared" si="490"/>
        <v/>
      </c>
      <c r="BF233" t="str">
        <f t="shared" si="491"/>
        <v/>
      </c>
      <c r="BG233" t="str">
        <f t="shared" si="492"/>
        <v/>
      </c>
      <c r="BH233" t="str">
        <f t="shared" si="493"/>
        <v/>
      </c>
      <c r="BI233" t="str">
        <f t="shared" si="494"/>
        <v/>
      </c>
      <c r="BJ233" t="str">
        <f t="shared" si="495"/>
        <v/>
      </c>
      <c r="BK233" t="str">
        <f t="shared" si="496"/>
        <v/>
      </c>
      <c r="BL233" t="str">
        <f t="shared" si="497"/>
        <v/>
      </c>
      <c r="BM233" t="str">
        <f t="shared" si="498"/>
        <v/>
      </c>
      <c r="BN233" t="str">
        <f t="shared" si="499"/>
        <v/>
      </c>
      <c r="BO233" t="str">
        <f t="shared" si="500"/>
        <v/>
      </c>
      <c r="BP233" t="str">
        <f t="shared" si="501"/>
        <v/>
      </c>
      <c r="BQ233" t="str">
        <f t="shared" si="502"/>
        <v/>
      </c>
      <c r="BR233" t="str">
        <f t="shared" si="503"/>
        <v/>
      </c>
      <c r="BS233" t="str">
        <f t="shared" si="504"/>
        <v/>
      </c>
      <c r="BT233" t="str">
        <f t="shared" si="505"/>
        <v/>
      </c>
      <c r="BU233" t="str">
        <f t="shared" si="506"/>
        <v/>
      </c>
      <c r="BV233" t="str">
        <f t="shared" si="507"/>
        <v/>
      </c>
      <c r="BW233" t="str">
        <f t="shared" si="508"/>
        <v/>
      </c>
      <c r="BX233" t="str">
        <f t="shared" si="509"/>
        <v/>
      </c>
      <c r="BY233" t="str">
        <f t="shared" si="510"/>
        <v/>
      </c>
      <c r="BZ233" t="str">
        <f t="shared" si="511"/>
        <v/>
      </c>
      <c r="CA233" t="str">
        <f t="shared" si="512"/>
        <v/>
      </c>
      <c r="CB233" t="str">
        <f t="shared" si="513"/>
        <v/>
      </c>
      <c r="CC233" t="str">
        <f t="shared" si="514"/>
        <v/>
      </c>
      <c r="CD233" t="str">
        <f t="shared" si="515"/>
        <v/>
      </c>
      <c r="CE233" t="str">
        <f t="shared" si="516"/>
        <v/>
      </c>
      <c r="CF233" t="str">
        <f t="shared" si="517"/>
        <v/>
      </c>
      <c r="CG233" t="str">
        <f t="shared" si="518"/>
        <v/>
      </c>
      <c r="CH233" t="str">
        <f t="shared" si="519"/>
        <v/>
      </c>
      <c r="CI233" t="str">
        <f t="shared" si="520"/>
        <v/>
      </c>
      <c r="CJ233" t="str">
        <f t="shared" si="521"/>
        <v/>
      </c>
      <c r="CK233" t="str">
        <f t="shared" si="522"/>
        <v/>
      </c>
      <c r="CL233" t="str">
        <f t="shared" si="523"/>
        <v/>
      </c>
      <c r="CM233" t="str">
        <f t="shared" si="524"/>
        <v/>
      </c>
      <c r="CN233" t="str">
        <f t="shared" si="525"/>
        <v/>
      </c>
      <c r="CO233" t="str">
        <f t="shared" si="526"/>
        <v/>
      </c>
      <c r="CP233" t="str">
        <f t="shared" si="527"/>
        <v/>
      </c>
      <c r="CQ233" t="str">
        <f t="shared" si="528"/>
        <v/>
      </c>
      <c r="CR233" t="str">
        <f t="shared" si="529"/>
        <v/>
      </c>
      <c r="CS233" t="str">
        <f t="shared" si="530"/>
        <v/>
      </c>
      <c r="CT233" t="str">
        <f t="shared" si="531"/>
        <v/>
      </c>
      <c r="CU233" t="str">
        <f t="shared" si="532"/>
        <v/>
      </c>
      <c r="CV233" t="str">
        <f t="shared" si="533"/>
        <v/>
      </c>
      <c r="CW233" t="str">
        <f t="shared" si="534"/>
        <v/>
      </c>
      <c r="CX233" t="str">
        <f t="shared" si="535"/>
        <v/>
      </c>
      <c r="CY233" t="str">
        <f t="shared" si="536"/>
        <v/>
      </c>
      <c r="CZ233" t="str">
        <f t="shared" si="537"/>
        <v/>
      </c>
      <c r="DA233" t="str">
        <f t="shared" si="538"/>
        <v/>
      </c>
      <c r="DB233" t="str">
        <f t="shared" si="539"/>
        <v/>
      </c>
      <c r="DC233" t="str">
        <f t="shared" si="540"/>
        <v/>
      </c>
      <c r="DD233" t="str">
        <f t="shared" si="541"/>
        <v/>
      </c>
      <c r="DE233" t="str">
        <f t="shared" si="542"/>
        <v/>
      </c>
      <c r="DF233" t="str">
        <f t="shared" si="543"/>
        <v/>
      </c>
      <c r="DG233" t="str">
        <f t="shared" si="544"/>
        <v/>
      </c>
      <c r="DH233" t="str">
        <f t="shared" si="545"/>
        <v/>
      </c>
      <c r="DI233" t="str">
        <f t="shared" si="546"/>
        <v/>
      </c>
      <c r="DJ233" t="str">
        <f t="shared" si="547"/>
        <v/>
      </c>
      <c r="DK233" t="str">
        <f t="shared" si="548"/>
        <v/>
      </c>
      <c r="DL233" t="str">
        <f t="shared" si="549"/>
        <v/>
      </c>
      <c r="DM233" t="str">
        <f t="shared" si="550"/>
        <v/>
      </c>
      <c r="DN233" t="str">
        <f t="shared" si="551"/>
        <v/>
      </c>
      <c r="DO233" t="str">
        <f t="shared" si="552"/>
        <v/>
      </c>
      <c r="DP233" t="str">
        <f t="shared" si="553"/>
        <v/>
      </c>
      <c r="DQ233" t="str">
        <f t="shared" si="554"/>
        <v/>
      </c>
      <c r="DR233" t="str">
        <f t="shared" si="555"/>
        <v/>
      </c>
      <c r="DS233" t="str">
        <f t="shared" si="556"/>
        <v/>
      </c>
      <c r="DT233" t="str">
        <f t="shared" si="557"/>
        <v/>
      </c>
      <c r="DU233" t="str">
        <f t="shared" si="558"/>
        <v/>
      </c>
      <c r="DV233" t="str">
        <f t="shared" si="559"/>
        <v/>
      </c>
      <c r="DW233" t="str">
        <f t="shared" si="560"/>
        <v/>
      </c>
      <c r="DX233" t="str">
        <f t="shared" si="561"/>
        <v/>
      </c>
      <c r="DY233" t="str">
        <f t="shared" si="562"/>
        <v/>
      </c>
      <c r="EA233" t="str">
        <f t="shared" si="563"/>
        <v/>
      </c>
      <c r="EB233" t="str">
        <f t="shared" si="564"/>
        <v/>
      </c>
      <c r="EC233" t="str">
        <f t="shared" si="565"/>
        <v/>
      </c>
      <c r="ED233" t="str">
        <f t="shared" si="566"/>
        <v/>
      </c>
      <c r="EE233" t="str">
        <f t="shared" si="567"/>
        <v/>
      </c>
      <c r="EF233" t="str">
        <f t="shared" si="568"/>
        <v/>
      </c>
      <c r="EG233" t="str">
        <f t="shared" si="569"/>
        <v/>
      </c>
      <c r="EH233" t="str">
        <f t="shared" si="570"/>
        <v/>
      </c>
      <c r="EI233" t="str">
        <f t="shared" si="571"/>
        <v/>
      </c>
      <c r="EJ233" t="str">
        <f t="shared" si="572"/>
        <v/>
      </c>
      <c r="EK233" t="str">
        <f t="shared" si="573"/>
        <v/>
      </c>
      <c r="EL233" t="str">
        <f t="shared" si="574"/>
        <v/>
      </c>
      <c r="EM233" t="str">
        <f t="shared" si="575"/>
        <v/>
      </c>
      <c r="EN233" t="str">
        <f t="shared" si="576"/>
        <v/>
      </c>
      <c r="EO233" t="str">
        <f t="shared" si="577"/>
        <v/>
      </c>
      <c r="EP233" t="str">
        <f t="shared" si="578"/>
        <v/>
      </c>
      <c r="ER233" t="str">
        <f t="shared" si="579"/>
        <v>25A-001.08.01.02.01.A.01Spuien 81-100% functieverlies</v>
      </c>
      <c r="ES233" t="s">
        <v>7026</v>
      </c>
      <c r="ET233" t="b">
        <v>1</v>
      </c>
      <c r="EU233" t="s">
        <v>88</v>
      </c>
      <c r="EV233" t="b">
        <v>0</v>
      </c>
      <c r="EW233" t="b">
        <v>1</v>
      </c>
      <c r="EX233">
        <v>1</v>
      </c>
      <c r="EZ233">
        <v>0</v>
      </c>
      <c r="FA233">
        <v>0</v>
      </c>
      <c r="FC233">
        <v>99</v>
      </c>
      <c r="FD233">
        <v>0</v>
      </c>
      <c r="FF233">
        <v>0</v>
      </c>
      <c r="FG233">
        <v>0</v>
      </c>
      <c r="FI233">
        <v>0</v>
      </c>
      <c r="FJ233">
        <v>0</v>
      </c>
      <c r="FL233">
        <v>0</v>
      </c>
      <c r="FM233">
        <v>0</v>
      </c>
      <c r="FO233" t="s">
        <v>88</v>
      </c>
    </row>
    <row r="234" spans="1:171" x14ac:dyDescent="0.25">
      <c r="A234" t="s">
        <v>6987</v>
      </c>
      <c r="B234" t="str">
        <f t="shared" si="435"/>
        <v/>
      </c>
      <c r="C234" t="str">
        <f t="shared" si="436"/>
        <v/>
      </c>
      <c r="D234" t="str">
        <f t="shared" si="437"/>
        <v/>
      </c>
      <c r="E234" t="str">
        <f t="shared" si="438"/>
        <v/>
      </c>
      <c r="F234" t="str">
        <f t="shared" si="439"/>
        <v/>
      </c>
      <c r="G234" t="str">
        <f t="shared" si="440"/>
        <v/>
      </c>
      <c r="H234" t="str">
        <f t="shared" si="441"/>
        <v/>
      </c>
      <c r="I234" t="str">
        <f t="shared" si="442"/>
        <v/>
      </c>
      <c r="J234" t="str">
        <f t="shared" si="443"/>
        <v/>
      </c>
      <c r="K234" t="str">
        <f t="shared" si="444"/>
        <v/>
      </c>
      <c r="L234" t="str">
        <f t="shared" si="445"/>
        <v/>
      </c>
      <c r="M234" t="str">
        <f t="shared" si="446"/>
        <v/>
      </c>
      <c r="N234" t="str">
        <f t="shared" si="447"/>
        <v/>
      </c>
      <c r="O234" t="str">
        <f t="shared" si="448"/>
        <v/>
      </c>
      <c r="P234" t="str">
        <f t="shared" si="449"/>
        <v/>
      </c>
      <c r="Q234" t="str">
        <f t="shared" si="450"/>
        <v/>
      </c>
      <c r="R234" t="str">
        <f t="shared" si="451"/>
        <v/>
      </c>
      <c r="S234" t="str">
        <f t="shared" si="452"/>
        <v/>
      </c>
      <c r="T234" t="str">
        <f t="shared" si="453"/>
        <v/>
      </c>
      <c r="U234" t="str">
        <f t="shared" si="454"/>
        <v/>
      </c>
      <c r="V234" t="str">
        <f t="shared" si="455"/>
        <v/>
      </c>
      <c r="W234" t="str">
        <f t="shared" si="456"/>
        <v/>
      </c>
      <c r="X234" t="str">
        <f t="shared" si="457"/>
        <v/>
      </c>
      <c r="Y234" t="str">
        <f t="shared" si="458"/>
        <v/>
      </c>
      <c r="Z234" t="str">
        <f t="shared" si="459"/>
        <v/>
      </c>
      <c r="AA234" t="str">
        <f t="shared" si="460"/>
        <v/>
      </c>
      <c r="AB234" t="str">
        <f t="shared" si="461"/>
        <v/>
      </c>
      <c r="AC234" t="str">
        <f t="shared" si="462"/>
        <v/>
      </c>
      <c r="AD234" t="str">
        <f t="shared" si="463"/>
        <v/>
      </c>
      <c r="AE234" t="str">
        <f t="shared" si="464"/>
        <v/>
      </c>
      <c r="AF234" t="str">
        <f t="shared" si="465"/>
        <v/>
      </c>
      <c r="AG234" t="str">
        <f t="shared" si="466"/>
        <v/>
      </c>
      <c r="AH234" t="str">
        <f t="shared" si="467"/>
        <v/>
      </c>
      <c r="AI234" t="str">
        <f t="shared" si="468"/>
        <v/>
      </c>
      <c r="AJ234" t="str">
        <f t="shared" si="469"/>
        <v/>
      </c>
      <c r="AK234" t="str">
        <f t="shared" si="470"/>
        <v/>
      </c>
      <c r="AL234" t="str">
        <f t="shared" si="471"/>
        <v/>
      </c>
      <c r="AM234" t="str">
        <f t="shared" si="472"/>
        <v/>
      </c>
      <c r="AN234" t="str">
        <f t="shared" si="473"/>
        <v/>
      </c>
      <c r="AO234" t="str">
        <f t="shared" si="474"/>
        <v/>
      </c>
      <c r="AP234" t="str">
        <f t="shared" si="475"/>
        <v/>
      </c>
      <c r="AQ234" t="str">
        <f t="shared" si="476"/>
        <v/>
      </c>
      <c r="AR234" t="str">
        <f t="shared" si="477"/>
        <v/>
      </c>
      <c r="AS234" t="str">
        <f t="shared" si="478"/>
        <v/>
      </c>
      <c r="AT234" t="str">
        <f t="shared" si="479"/>
        <v/>
      </c>
      <c r="AU234" t="str">
        <f t="shared" si="480"/>
        <v/>
      </c>
      <c r="AV234" t="str">
        <f t="shared" si="481"/>
        <v/>
      </c>
      <c r="AW234" t="str">
        <f t="shared" si="482"/>
        <v/>
      </c>
      <c r="AX234" t="str">
        <f t="shared" si="483"/>
        <v/>
      </c>
      <c r="AY234" t="str">
        <f t="shared" si="484"/>
        <v/>
      </c>
      <c r="AZ234" t="str">
        <f t="shared" si="485"/>
        <v/>
      </c>
      <c r="BA234" t="str">
        <f t="shared" si="486"/>
        <v/>
      </c>
      <c r="BB234" t="str">
        <f t="shared" si="487"/>
        <v/>
      </c>
      <c r="BC234" t="str">
        <f t="shared" si="488"/>
        <v/>
      </c>
      <c r="BD234" t="str">
        <f t="shared" si="489"/>
        <v/>
      </c>
      <c r="BE234" t="str">
        <f t="shared" si="490"/>
        <v/>
      </c>
      <c r="BF234" t="str">
        <f t="shared" si="491"/>
        <v/>
      </c>
      <c r="BG234" t="str">
        <f t="shared" si="492"/>
        <v/>
      </c>
      <c r="BH234" t="str">
        <f t="shared" si="493"/>
        <v/>
      </c>
      <c r="BI234" t="str">
        <f t="shared" si="494"/>
        <v/>
      </c>
      <c r="BJ234" t="str">
        <f t="shared" si="495"/>
        <v/>
      </c>
      <c r="BK234" t="str">
        <f t="shared" si="496"/>
        <v/>
      </c>
      <c r="BL234" t="str">
        <f t="shared" si="497"/>
        <v/>
      </c>
      <c r="BM234" t="str">
        <f t="shared" si="498"/>
        <v/>
      </c>
      <c r="BN234" t="str">
        <f t="shared" si="499"/>
        <v/>
      </c>
      <c r="BO234" t="str">
        <f t="shared" si="500"/>
        <v/>
      </c>
      <c r="BP234" t="str">
        <f t="shared" si="501"/>
        <v/>
      </c>
      <c r="BQ234" t="str">
        <f t="shared" si="502"/>
        <v/>
      </c>
      <c r="BR234" t="str">
        <f t="shared" si="503"/>
        <v/>
      </c>
      <c r="BS234" t="str">
        <f t="shared" si="504"/>
        <v/>
      </c>
      <c r="BT234" t="str">
        <f t="shared" si="505"/>
        <v/>
      </c>
      <c r="BU234" t="str">
        <f t="shared" si="506"/>
        <v/>
      </c>
      <c r="BV234" t="str">
        <f t="shared" si="507"/>
        <v/>
      </c>
      <c r="BW234" t="str">
        <f t="shared" si="508"/>
        <v/>
      </c>
      <c r="BX234" t="str">
        <f t="shared" si="509"/>
        <v/>
      </c>
      <c r="BY234" t="str">
        <f t="shared" si="510"/>
        <v/>
      </c>
      <c r="BZ234" t="str">
        <f t="shared" si="511"/>
        <v/>
      </c>
      <c r="CA234" t="str">
        <f t="shared" si="512"/>
        <v/>
      </c>
      <c r="CB234" t="str">
        <f t="shared" si="513"/>
        <v/>
      </c>
      <c r="CC234" t="str">
        <f t="shared" si="514"/>
        <v/>
      </c>
      <c r="CD234" t="str">
        <f t="shared" si="515"/>
        <v/>
      </c>
      <c r="CE234" t="str">
        <f t="shared" si="516"/>
        <v/>
      </c>
      <c r="CF234" t="str">
        <f t="shared" si="517"/>
        <v/>
      </c>
      <c r="CG234" t="str">
        <f t="shared" si="518"/>
        <v/>
      </c>
      <c r="CH234" t="str">
        <f t="shared" si="519"/>
        <v/>
      </c>
      <c r="CI234" t="str">
        <f t="shared" si="520"/>
        <v/>
      </c>
      <c r="CJ234" t="str">
        <f t="shared" si="521"/>
        <v/>
      </c>
      <c r="CK234" t="str">
        <f t="shared" si="522"/>
        <v/>
      </c>
      <c r="CL234" t="str">
        <f t="shared" si="523"/>
        <v/>
      </c>
      <c r="CM234" t="str">
        <f t="shared" si="524"/>
        <v/>
      </c>
      <c r="CN234" t="str">
        <f t="shared" si="525"/>
        <v/>
      </c>
      <c r="CO234" t="str">
        <f t="shared" si="526"/>
        <v/>
      </c>
      <c r="CP234" t="str">
        <f t="shared" si="527"/>
        <v/>
      </c>
      <c r="CQ234" t="str">
        <f t="shared" si="528"/>
        <v/>
      </c>
      <c r="CR234" t="str">
        <f t="shared" si="529"/>
        <v/>
      </c>
      <c r="CS234" t="str">
        <f t="shared" si="530"/>
        <v/>
      </c>
      <c r="CT234" t="str">
        <f t="shared" si="531"/>
        <v/>
      </c>
      <c r="CU234" t="str">
        <f t="shared" si="532"/>
        <v/>
      </c>
      <c r="CV234" t="str">
        <f t="shared" si="533"/>
        <v/>
      </c>
      <c r="CW234" t="str">
        <f t="shared" si="534"/>
        <v/>
      </c>
      <c r="CX234" t="str">
        <f t="shared" si="535"/>
        <v/>
      </c>
      <c r="CY234" t="str">
        <f t="shared" si="536"/>
        <v/>
      </c>
      <c r="CZ234" t="str">
        <f t="shared" si="537"/>
        <v/>
      </c>
      <c r="DA234" t="str">
        <f t="shared" si="538"/>
        <v/>
      </c>
      <c r="DB234" t="str">
        <f t="shared" si="539"/>
        <v/>
      </c>
      <c r="DC234" t="str">
        <f t="shared" si="540"/>
        <v/>
      </c>
      <c r="DD234" t="str">
        <f t="shared" si="541"/>
        <v/>
      </c>
      <c r="DE234" t="str">
        <f t="shared" si="542"/>
        <v/>
      </c>
      <c r="DF234" t="str">
        <f t="shared" si="543"/>
        <v/>
      </c>
      <c r="DG234" t="str">
        <f t="shared" si="544"/>
        <v/>
      </c>
      <c r="DH234" t="str">
        <f t="shared" si="545"/>
        <v/>
      </c>
      <c r="DI234" t="str">
        <f t="shared" si="546"/>
        <v/>
      </c>
      <c r="DJ234" t="str">
        <f t="shared" si="547"/>
        <v/>
      </c>
      <c r="DK234" t="str">
        <f t="shared" si="548"/>
        <v/>
      </c>
      <c r="DL234" t="str">
        <f t="shared" si="549"/>
        <v/>
      </c>
      <c r="DM234" t="str">
        <f t="shared" si="550"/>
        <v/>
      </c>
      <c r="DN234" t="str">
        <f t="shared" si="551"/>
        <v/>
      </c>
      <c r="DO234" t="str">
        <f t="shared" si="552"/>
        <v/>
      </c>
      <c r="DP234" t="str">
        <f t="shared" si="553"/>
        <v/>
      </c>
      <c r="DQ234" t="str">
        <f t="shared" si="554"/>
        <v/>
      </c>
      <c r="DR234" t="str">
        <f t="shared" si="555"/>
        <v/>
      </c>
      <c r="DS234" t="str">
        <f t="shared" si="556"/>
        <v/>
      </c>
      <c r="DT234" t="str">
        <f t="shared" si="557"/>
        <v/>
      </c>
      <c r="DU234" t="str">
        <f t="shared" si="558"/>
        <v/>
      </c>
      <c r="DV234" t="str">
        <f t="shared" si="559"/>
        <v/>
      </c>
      <c r="DW234" t="str">
        <f t="shared" si="560"/>
        <v/>
      </c>
      <c r="DX234" t="str">
        <f t="shared" si="561"/>
        <v/>
      </c>
      <c r="DY234" t="str">
        <f t="shared" si="562"/>
        <v/>
      </c>
      <c r="EA234" t="str">
        <f t="shared" si="563"/>
        <v/>
      </c>
      <c r="EB234" t="str">
        <f t="shared" si="564"/>
        <v/>
      </c>
      <c r="EC234" t="str">
        <f t="shared" si="565"/>
        <v/>
      </c>
      <c r="ED234" t="str">
        <f t="shared" si="566"/>
        <v/>
      </c>
      <c r="EE234" t="str">
        <f t="shared" si="567"/>
        <v/>
      </c>
      <c r="EF234" t="str">
        <f t="shared" si="568"/>
        <v/>
      </c>
      <c r="EG234" t="str">
        <f t="shared" si="569"/>
        <v/>
      </c>
      <c r="EH234" t="str">
        <f t="shared" si="570"/>
        <v/>
      </c>
      <c r="EI234" t="str">
        <f t="shared" si="571"/>
        <v/>
      </c>
      <c r="EJ234" t="str">
        <f t="shared" si="572"/>
        <v/>
      </c>
      <c r="EK234" t="str">
        <f t="shared" si="573"/>
        <v/>
      </c>
      <c r="EL234" t="str">
        <f t="shared" si="574"/>
        <v/>
      </c>
      <c r="EM234" t="str">
        <f t="shared" si="575"/>
        <v/>
      </c>
      <c r="EN234" t="str">
        <f t="shared" si="576"/>
        <v/>
      </c>
      <c r="EO234" t="str">
        <f t="shared" si="577"/>
        <v/>
      </c>
      <c r="EP234" t="str">
        <f t="shared" si="578"/>
        <v/>
      </c>
      <c r="ER234" t="str">
        <f t="shared" si="579"/>
        <v>25A-001.08.04.01.01.A.01Spuien 81-100% functieverlies</v>
      </c>
      <c r="ES234" t="s">
        <v>7024</v>
      </c>
      <c r="ET234" t="b">
        <v>1</v>
      </c>
      <c r="EU234" t="s">
        <v>88</v>
      </c>
      <c r="EV234" t="b">
        <v>0</v>
      </c>
      <c r="EW234" t="b">
        <v>0</v>
      </c>
      <c r="EX234">
        <v>1</v>
      </c>
      <c r="EZ234">
        <v>0</v>
      </c>
      <c r="FA234">
        <v>0</v>
      </c>
      <c r="FC234">
        <v>49</v>
      </c>
      <c r="FD234">
        <v>0</v>
      </c>
      <c r="FF234">
        <v>0</v>
      </c>
      <c r="FG234">
        <v>0</v>
      </c>
      <c r="FI234">
        <v>1960</v>
      </c>
      <c r="FJ234">
        <v>0</v>
      </c>
      <c r="FL234">
        <v>0</v>
      </c>
      <c r="FM234">
        <v>0</v>
      </c>
      <c r="FO234" t="s">
        <v>88</v>
      </c>
    </row>
    <row r="235" spans="1:171" x14ac:dyDescent="0.25">
      <c r="A235" t="s">
        <v>6981</v>
      </c>
      <c r="B235" t="str">
        <f t="shared" si="435"/>
        <v/>
      </c>
      <c r="C235" t="str">
        <f t="shared" si="436"/>
        <v/>
      </c>
      <c r="D235" t="str">
        <f t="shared" si="437"/>
        <v/>
      </c>
      <c r="E235" t="str">
        <f t="shared" si="438"/>
        <v/>
      </c>
      <c r="F235" t="str">
        <f t="shared" si="439"/>
        <v/>
      </c>
      <c r="G235" t="str">
        <f t="shared" si="440"/>
        <v/>
      </c>
      <c r="H235" t="str">
        <f t="shared" si="441"/>
        <v/>
      </c>
      <c r="I235" t="str">
        <f t="shared" si="442"/>
        <v/>
      </c>
      <c r="J235" t="str">
        <f t="shared" si="443"/>
        <v/>
      </c>
      <c r="K235" t="str">
        <f t="shared" si="444"/>
        <v/>
      </c>
      <c r="L235" t="str">
        <f t="shared" si="445"/>
        <v/>
      </c>
      <c r="M235" t="str">
        <f t="shared" si="446"/>
        <v/>
      </c>
      <c r="N235" t="str">
        <f t="shared" si="447"/>
        <v/>
      </c>
      <c r="O235" t="str">
        <f t="shared" si="448"/>
        <v/>
      </c>
      <c r="P235" t="str">
        <f t="shared" si="449"/>
        <v/>
      </c>
      <c r="Q235" t="str">
        <f t="shared" si="450"/>
        <v/>
      </c>
      <c r="R235" t="str">
        <f t="shared" si="451"/>
        <v/>
      </c>
      <c r="S235" t="str">
        <f t="shared" si="452"/>
        <v/>
      </c>
      <c r="T235" t="str">
        <f t="shared" si="453"/>
        <v/>
      </c>
      <c r="U235" t="str">
        <f t="shared" si="454"/>
        <v/>
      </c>
      <c r="V235" t="str">
        <f t="shared" si="455"/>
        <v/>
      </c>
      <c r="W235" t="str">
        <f t="shared" si="456"/>
        <v/>
      </c>
      <c r="X235" t="str">
        <f t="shared" si="457"/>
        <v/>
      </c>
      <c r="Y235" t="str">
        <f t="shared" si="458"/>
        <v/>
      </c>
      <c r="Z235" t="str">
        <f t="shared" si="459"/>
        <v/>
      </c>
      <c r="AA235" t="str">
        <f t="shared" si="460"/>
        <v/>
      </c>
      <c r="AB235" t="str">
        <f t="shared" si="461"/>
        <v/>
      </c>
      <c r="AC235" t="str">
        <f t="shared" si="462"/>
        <v/>
      </c>
      <c r="AD235" t="str">
        <f t="shared" si="463"/>
        <v/>
      </c>
      <c r="AE235" t="str">
        <f t="shared" si="464"/>
        <v/>
      </c>
      <c r="AF235" t="str">
        <f t="shared" si="465"/>
        <v/>
      </c>
      <c r="AG235" t="str">
        <f t="shared" si="466"/>
        <v/>
      </c>
      <c r="AH235" t="str">
        <f t="shared" si="467"/>
        <v/>
      </c>
      <c r="AI235" t="str">
        <f t="shared" si="468"/>
        <v/>
      </c>
      <c r="AJ235" t="str">
        <f t="shared" si="469"/>
        <v/>
      </c>
      <c r="AK235" t="str">
        <f t="shared" si="470"/>
        <v/>
      </c>
      <c r="AL235" t="str">
        <f t="shared" si="471"/>
        <v/>
      </c>
      <c r="AM235" t="str">
        <f t="shared" si="472"/>
        <v/>
      </c>
      <c r="AN235" t="str">
        <f t="shared" si="473"/>
        <v/>
      </c>
      <c r="AO235" t="str">
        <f t="shared" si="474"/>
        <v/>
      </c>
      <c r="AP235" t="str">
        <f t="shared" si="475"/>
        <v/>
      </c>
      <c r="AQ235" t="str">
        <f t="shared" si="476"/>
        <v/>
      </c>
      <c r="AR235" t="str">
        <f t="shared" si="477"/>
        <v/>
      </c>
      <c r="AS235" t="str">
        <f t="shared" si="478"/>
        <v/>
      </c>
      <c r="AT235" t="str">
        <f t="shared" si="479"/>
        <v/>
      </c>
      <c r="AU235" t="str">
        <f t="shared" si="480"/>
        <v/>
      </c>
      <c r="AV235" t="str">
        <f t="shared" si="481"/>
        <v/>
      </c>
      <c r="AW235" t="str">
        <f t="shared" si="482"/>
        <v/>
      </c>
      <c r="AX235" t="str">
        <f t="shared" si="483"/>
        <v/>
      </c>
      <c r="AY235" t="str">
        <f t="shared" si="484"/>
        <v/>
      </c>
      <c r="AZ235" t="str">
        <f t="shared" si="485"/>
        <v/>
      </c>
      <c r="BA235" t="str">
        <f t="shared" si="486"/>
        <v/>
      </c>
      <c r="BB235" t="str">
        <f t="shared" si="487"/>
        <v/>
      </c>
      <c r="BC235" t="str">
        <f t="shared" si="488"/>
        <v/>
      </c>
      <c r="BD235" t="str">
        <f t="shared" si="489"/>
        <v/>
      </c>
      <c r="BE235" t="str">
        <f t="shared" si="490"/>
        <v/>
      </c>
      <c r="BF235" t="str">
        <f t="shared" si="491"/>
        <v/>
      </c>
      <c r="BG235" t="str">
        <f t="shared" si="492"/>
        <v/>
      </c>
      <c r="BH235" t="str">
        <f t="shared" si="493"/>
        <v/>
      </c>
      <c r="BI235" t="str">
        <f t="shared" si="494"/>
        <v/>
      </c>
      <c r="BJ235" t="str">
        <f t="shared" si="495"/>
        <v/>
      </c>
      <c r="BK235" t="str">
        <f t="shared" si="496"/>
        <v/>
      </c>
      <c r="BL235" t="str">
        <f t="shared" si="497"/>
        <v/>
      </c>
      <c r="BM235" t="str">
        <f t="shared" si="498"/>
        <v/>
      </c>
      <c r="BN235" t="str">
        <f t="shared" si="499"/>
        <v/>
      </c>
      <c r="BO235" t="str">
        <f t="shared" si="500"/>
        <v/>
      </c>
      <c r="BP235" t="str">
        <f t="shared" si="501"/>
        <v/>
      </c>
      <c r="BQ235" t="str">
        <f t="shared" si="502"/>
        <v/>
      </c>
      <c r="BR235" t="str">
        <f t="shared" si="503"/>
        <v/>
      </c>
      <c r="BS235" t="str">
        <f t="shared" si="504"/>
        <v/>
      </c>
      <c r="BT235" t="str">
        <f t="shared" si="505"/>
        <v/>
      </c>
      <c r="BU235" t="str">
        <f t="shared" si="506"/>
        <v/>
      </c>
      <c r="BV235" t="str">
        <f t="shared" si="507"/>
        <v/>
      </c>
      <c r="BW235" t="str">
        <f t="shared" si="508"/>
        <v/>
      </c>
      <c r="BX235" t="str">
        <f t="shared" si="509"/>
        <v/>
      </c>
      <c r="BY235" t="str">
        <f t="shared" si="510"/>
        <v/>
      </c>
      <c r="BZ235" t="str">
        <f t="shared" si="511"/>
        <v/>
      </c>
      <c r="CA235" t="str">
        <f t="shared" si="512"/>
        <v/>
      </c>
      <c r="CB235" t="str">
        <f t="shared" si="513"/>
        <v/>
      </c>
      <c r="CC235" t="str">
        <f t="shared" si="514"/>
        <v/>
      </c>
      <c r="CD235" t="str">
        <f t="shared" si="515"/>
        <v/>
      </c>
      <c r="CE235" t="str">
        <f t="shared" si="516"/>
        <v/>
      </c>
      <c r="CF235" t="str">
        <f t="shared" si="517"/>
        <v/>
      </c>
      <c r="CG235" t="str">
        <f t="shared" si="518"/>
        <v/>
      </c>
      <c r="CH235" t="str">
        <f t="shared" si="519"/>
        <v/>
      </c>
      <c r="CI235" t="str">
        <f t="shared" si="520"/>
        <v/>
      </c>
      <c r="CJ235" t="str">
        <f t="shared" si="521"/>
        <v/>
      </c>
      <c r="CK235" t="str">
        <f t="shared" si="522"/>
        <v/>
      </c>
      <c r="CL235" t="str">
        <f t="shared" si="523"/>
        <v/>
      </c>
      <c r="CM235" t="str">
        <f t="shared" si="524"/>
        <v/>
      </c>
      <c r="CN235" t="str">
        <f t="shared" si="525"/>
        <v/>
      </c>
      <c r="CO235" t="str">
        <f t="shared" si="526"/>
        <v/>
      </c>
      <c r="CP235" t="str">
        <f t="shared" si="527"/>
        <v/>
      </c>
      <c r="CQ235" t="str">
        <f t="shared" si="528"/>
        <v/>
      </c>
      <c r="CR235" t="str">
        <f t="shared" si="529"/>
        <v/>
      </c>
      <c r="CS235" t="str">
        <f t="shared" si="530"/>
        <v/>
      </c>
      <c r="CT235" t="str">
        <f t="shared" si="531"/>
        <v/>
      </c>
      <c r="CU235" t="str">
        <f t="shared" si="532"/>
        <v/>
      </c>
      <c r="CV235" t="str">
        <f t="shared" si="533"/>
        <v/>
      </c>
      <c r="CW235" t="str">
        <f t="shared" si="534"/>
        <v/>
      </c>
      <c r="CX235" t="str">
        <f t="shared" si="535"/>
        <v/>
      </c>
      <c r="CY235" t="str">
        <f t="shared" si="536"/>
        <v/>
      </c>
      <c r="CZ235" t="str">
        <f t="shared" si="537"/>
        <v/>
      </c>
      <c r="DA235" t="str">
        <f t="shared" si="538"/>
        <v/>
      </c>
      <c r="DB235" t="str">
        <f t="shared" si="539"/>
        <v/>
      </c>
      <c r="DC235" t="str">
        <f t="shared" si="540"/>
        <v/>
      </c>
      <c r="DD235" t="str">
        <f t="shared" si="541"/>
        <v/>
      </c>
      <c r="DE235" t="str">
        <f t="shared" si="542"/>
        <v/>
      </c>
      <c r="DF235" t="str">
        <f t="shared" si="543"/>
        <v/>
      </c>
      <c r="DG235" t="str">
        <f t="shared" si="544"/>
        <v/>
      </c>
      <c r="DH235" t="str">
        <f t="shared" si="545"/>
        <v/>
      </c>
      <c r="DI235" t="str">
        <f t="shared" si="546"/>
        <v/>
      </c>
      <c r="DJ235" t="str">
        <f t="shared" si="547"/>
        <v/>
      </c>
      <c r="DK235" t="str">
        <f t="shared" si="548"/>
        <v/>
      </c>
      <c r="DL235" t="str">
        <f t="shared" si="549"/>
        <v/>
      </c>
      <c r="DM235" t="str">
        <f t="shared" si="550"/>
        <v/>
      </c>
      <c r="DN235" t="str">
        <f t="shared" si="551"/>
        <v/>
      </c>
      <c r="DO235" t="str">
        <f t="shared" si="552"/>
        <v/>
      </c>
      <c r="DP235" t="str">
        <f t="shared" si="553"/>
        <v/>
      </c>
      <c r="DQ235" t="str">
        <f t="shared" si="554"/>
        <v/>
      </c>
      <c r="DR235" t="str">
        <f t="shared" si="555"/>
        <v/>
      </c>
      <c r="DS235" t="str">
        <f t="shared" si="556"/>
        <v/>
      </c>
      <c r="DT235" t="str">
        <f t="shared" si="557"/>
        <v/>
      </c>
      <c r="DU235" t="str">
        <f t="shared" si="558"/>
        <v/>
      </c>
      <c r="DV235" t="str">
        <f t="shared" si="559"/>
        <v/>
      </c>
      <c r="DW235" t="str">
        <f t="shared" si="560"/>
        <v/>
      </c>
      <c r="DX235" t="str">
        <f t="shared" si="561"/>
        <v/>
      </c>
      <c r="DY235" t="str">
        <f t="shared" si="562"/>
        <v/>
      </c>
      <c r="EA235" t="str">
        <f t="shared" si="563"/>
        <v/>
      </c>
      <c r="EB235" t="str">
        <f t="shared" si="564"/>
        <v/>
      </c>
      <c r="EC235" t="str">
        <f t="shared" si="565"/>
        <v/>
      </c>
      <c r="ED235" t="str">
        <f t="shared" si="566"/>
        <v/>
      </c>
      <c r="EE235" t="str">
        <f t="shared" si="567"/>
        <v/>
      </c>
      <c r="EF235" t="str">
        <f t="shared" si="568"/>
        <v/>
      </c>
      <c r="EG235" t="str">
        <f t="shared" si="569"/>
        <v/>
      </c>
      <c r="EH235" t="str">
        <f t="shared" si="570"/>
        <v/>
      </c>
      <c r="EI235" t="str">
        <f t="shared" si="571"/>
        <v/>
      </c>
      <c r="EJ235" t="str">
        <f t="shared" si="572"/>
        <v/>
      </c>
      <c r="EK235" t="str">
        <f t="shared" si="573"/>
        <v/>
      </c>
      <c r="EL235" t="str">
        <f t="shared" si="574"/>
        <v/>
      </c>
      <c r="EM235" t="str">
        <f t="shared" si="575"/>
        <v/>
      </c>
      <c r="EN235" t="str">
        <f t="shared" si="576"/>
        <v/>
      </c>
      <c r="EO235" t="str">
        <f t="shared" si="577"/>
        <v/>
      </c>
      <c r="EP235" t="str">
        <f t="shared" si="578"/>
        <v/>
      </c>
      <c r="ER235" t="str">
        <f t="shared" si="579"/>
        <v>25A-001.08.04.01.01.A.02Spuien 81-100% functieverlies</v>
      </c>
      <c r="ES235" t="s">
        <v>7033</v>
      </c>
      <c r="ET235" t="b">
        <v>1</v>
      </c>
      <c r="EU235" t="s">
        <v>88</v>
      </c>
      <c r="EV235" t="b">
        <v>0</v>
      </c>
      <c r="EW235" t="b">
        <v>0</v>
      </c>
      <c r="EX235">
        <v>1</v>
      </c>
      <c r="EZ235">
        <v>0</v>
      </c>
      <c r="FA235">
        <v>0</v>
      </c>
      <c r="FC235">
        <v>49</v>
      </c>
      <c r="FD235">
        <v>0</v>
      </c>
      <c r="FF235">
        <v>0</v>
      </c>
      <c r="FG235">
        <v>0</v>
      </c>
      <c r="FI235">
        <v>0</v>
      </c>
      <c r="FJ235">
        <v>0</v>
      </c>
      <c r="FL235">
        <v>0</v>
      </c>
      <c r="FM235">
        <v>0</v>
      </c>
      <c r="FO235" t="s">
        <v>88</v>
      </c>
    </row>
    <row r="236" spans="1:171" x14ac:dyDescent="0.25">
      <c r="A236" t="s">
        <v>6985</v>
      </c>
      <c r="B236" t="str">
        <f t="shared" si="435"/>
        <v/>
      </c>
      <c r="C236" t="str">
        <f t="shared" si="436"/>
        <v/>
      </c>
      <c r="D236" t="str">
        <f t="shared" si="437"/>
        <v/>
      </c>
      <c r="E236" t="str">
        <f t="shared" si="438"/>
        <v/>
      </c>
      <c r="F236" t="str">
        <f t="shared" si="439"/>
        <v/>
      </c>
      <c r="G236" t="str">
        <f t="shared" si="440"/>
        <v/>
      </c>
      <c r="H236" t="str">
        <f t="shared" si="441"/>
        <v/>
      </c>
      <c r="I236" t="str">
        <f t="shared" si="442"/>
        <v/>
      </c>
      <c r="J236" t="str">
        <f t="shared" si="443"/>
        <v/>
      </c>
      <c r="K236" t="str">
        <f t="shared" si="444"/>
        <v/>
      </c>
      <c r="L236" t="str">
        <f t="shared" si="445"/>
        <v/>
      </c>
      <c r="M236" t="str">
        <f t="shared" si="446"/>
        <v/>
      </c>
      <c r="N236" t="str">
        <f t="shared" si="447"/>
        <v/>
      </c>
      <c r="O236" t="str">
        <f t="shared" si="448"/>
        <v/>
      </c>
      <c r="P236" t="str">
        <f t="shared" si="449"/>
        <v/>
      </c>
      <c r="Q236" t="str">
        <f t="shared" si="450"/>
        <v/>
      </c>
      <c r="R236" t="str">
        <f t="shared" si="451"/>
        <v/>
      </c>
      <c r="S236" t="str">
        <f t="shared" si="452"/>
        <v/>
      </c>
      <c r="T236" t="str">
        <f t="shared" si="453"/>
        <v/>
      </c>
      <c r="U236" t="str">
        <f t="shared" si="454"/>
        <v/>
      </c>
      <c r="V236" t="str">
        <f t="shared" si="455"/>
        <v/>
      </c>
      <c r="W236" t="str">
        <f t="shared" si="456"/>
        <v/>
      </c>
      <c r="X236" t="str">
        <f t="shared" si="457"/>
        <v/>
      </c>
      <c r="Y236" t="str">
        <f t="shared" si="458"/>
        <v/>
      </c>
      <c r="Z236" t="str">
        <f t="shared" si="459"/>
        <v/>
      </c>
      <c r="AA236" t="str">
        <f t="shared" si="460"/>
        <v/>
      </c>
      <c r="AB236" t="str">
        <f t="shared" si="461"/>
        <v/>
      </c>
      <c r="AC236" t="str">
        <f t="shared" si="462"/>
        <v/>
      </c>
      <c r="AD236" t="str">
        <f t="shared" si="463"/>
        <v/>
      </c>
      <c r="AE236" t="str">
        <f t="shared" si="464"/>
        <v/>
      </c>
      <c r="AF236" t="str">
        <f t="shared" si="465"/>
        <v/>
      </c>
      <c r="AG236" t="str">
        <f t="shared" si="466"/>
        <v/>
      </c>
      <c r="AH236" t="str">
        <f t="shared" si="467"/>
        <v/>
      </c>
      <c r="AI236" t="str">
        <f t="shared" si="468"/>
        <v/>
      </c>
      <c r="AJ236" t="str">
        <f t="shared" si="469"/>
        <v/>
      </c>
      <c r="AK236" t="str">
        <f t="shared" si="470"/>
        <v/>
      </c>
      <c r="AL236" t="str">
        <f t="shared" si="471"/>
        <v/>
      </c>
      <c r="AM236" t="str">
        <f t="shared" si="472"/>
        <v/>
      </c>
      <c r="AN236" t="str">
        <f t="shared" si="473"/>
        <v/>
      </c>
      <c r="AO236" t="str">
        <f t="shared" si="474"/>
        <v/>
      </c>
      <c r="AP236" t="str">
        <f t="shared" si="475"/>
        <v/>
      </c>
      <c r="AQ236" t="str">
        <f t="shared" si="476"/>
        <v/>
      </c>
      <c r="AR236" t="str">
        <f t="shared" si="477"/>
        <v/>
      </c>
      <c r="AS236" t="str">
        <f t="shared" si="478"/>
        <v/>
      </c>
      <c r="AT236" t="str">
        <f t="shared" si="479"/>
        <v/>
      </c>
      <c r="AU236" t="str">
        <f t="shared" si="480"/>
        <v/>
      </c>
      <c r="AV236" t="str">
        <f t="shared" si="481"/>
        <v/>
      </c>
      <c r="AW236" t="str">
        <f t="shared" si="482"/>
        <v/>
      </c>
      <c r="AX236" t="str">
        <f t="shared" si="483"/>
        <v/>
      </c>
      <c r="AY236" t="str">
        <f t="shared" si="484"/>
        <v/>
      </c>
      <c r="AZ236" t="str">
        <f t="shared" si="485"/>
        <v/>
      </c>
      <c r="BA236" t="str">
        <f t="shared" si="486"/>
        <v/>
      </c>
      <c r="BB236" t="str">
        <f t="shared" si="487"/>
        <v/>
      </c>
      <c r="BC236" t="str">
        <f t="shared" si="488"/>
        <v/>
      </c>
      <c r="BD236" t="str">
        <f t="shared" si="489"/>
        <v/>
      </c>
      <c r="BE236" t="str">
        <f t="shared" si="490"/>
        <v/>
      </c>
      <c r="BF236" t="str">
        <f t="shared" si="491"/>
        <v/>
      </c>
      <c r="BG236" t="str">
        <f t="shared" si="492"/>
        <v/>
      </c>
      <c r="BH236" t="str">
        <f t="shared" si="493"/>
        <v/>
      </c>
      <c r="BI236" t="str">
        <f t="shared" si="494"/>
        <v/>
      </c>
      <c r="BJ236" t="str">
        <f t="shared" si="495"/>
        <v/>
      </c>
      <c r="BK236" t="str">
        <f t="shared" si="496"/>
        <v/>
      </c>
      <c r="BL236" t="str">
        <f t="shared" si="497"/>
        <v/>
      </c>
      <c r="BM236" t="str">
        <f t="shared" si="498"/>
        <v/>
      </c>
      <c r="BN236" t="str">
        <f t="shared" si="499"/>
        <v/>
      </c>
      <c r="BO236" t="str">
        <f t="shared" si="500"/>
        <v/>
      </c>
      <c r="BP236" t="str">
        <f t="shared" si="501"/>
        <v/>
      </c>
      <c r="BQ236" t="str">
        <f t="shared" si="502"/>
        <v/>
      </c>
      <c r="BR236" t="str">
        <f t="shared" si="503"/>
        <v/>
      </c>
      <c r="BS236" t="str">
        <f t="shared" si="504"/>
        <v/>
      </c>
      <c r="BT236" t="str">
        <f t="shared" si="505"/>
        <v/>
      </c>
      <c r="BU236" t="str">
        <f t="shared" si="506"/>
        <v/>
      </c>
      <c r="BV236" t="str">
        <f t="shared" si="507"/>
        <v/>
      </c>
      <c r="BW236" t="str">
        <f t="shared" si="508"/>
        <v/>
      </c>
      <c r="BX236" t="str">
        <f t="shared" si="509"/>
        <v/>
      </c>
      <c r="BY236" t="str">
        <f t="shared" si="510"/>
        <v/>
      </c>
      <c r="BZ236" t="str">
        <f t="shared" si="511"/>
        <v/>
      </c>
      <c r="CA236" t="str">
        <f t="shared" si="512"/>
        <v/>
      </c>
      <c r="CB236" t="str">
        <f t="shared" si="513"/>
        <v/>
      </c>
      <c r="CC236" t="str">
        <f t="shared" si="514"/>
        <v/>
      </c>
      <c r="CD236" t="str">
        <f t="shared" si="515"/>
        <v/>
      </c>
      <c r="CE236" t="str">
        <f t="shared" si="516"/>
        <v/>
      </c>
      <c r="CF236" t="str">
        <f t="shared" si="517"/>
        <v/>
      </c>
      <c r="CG236" t="str">
        <f t="shared" si="518"/>
        <v/>
      </c>
      <c r="CH236" t="str">
        <f t="shared" si="519"/>
        <v/>
      </c>
      <c r="CI236" t="str">
        <f t="shared" si="520"/>
        <v/>
      </c>
      <c r="CJ236" t="str">
        <f t="shared" si="521"/>
        <v/>
      </c>
      <c r="CK236" t="str">
        <f t="shared" si="522"/>
        <v/>
      </c>
      <c r="CL236" t="str">
        <f t="shared" si="523"/>
        <v/>
      </c>
      <c r="CM236" t="str">
        <f t="shared" si="524"/>
        <v/>
      </c>
      <c r="CN236" t="str">
        <f t="shared" si="525"/>
        <v/>
      </c>
      <c r="CO236" t="str">
        <f t="shared" si="526"/>
        <v/>
      </c>
      <c r="CP236" t="str">
        <f t="shared" si="527"/>
        <v/>
      </c>
      <c r="CQ236" t="str">
        <f t="shared" si="528"/>
        <v/>
      </c>
      <c r="CR236" t="str">
        <f t="shared" si="529"/>
        <v/>
      </c>
      <c r="CS236" t="str">
        <f t="shared" si="530"/>
        <v/>
      </c>
      <c r="CT236" t="str">
        <f t="shared" si="531"/>
        <v/>
      </c>
      <c r="CU236" t="str">
        <f t="shared" si="532"/>
        <v/>
      </c>
      <c r="CV236" t="str">
        <f t="shared" si="533"/>
        <v/>
      </c>
      <c r="CW236" t="str">
        <f t="shared" si="534"/>
        <v/>
      </c>
      <c r="CX236" t="str">
        <f t="shared" si="535"/>
        <v/>
      </c>
      <c r="CY236" t="str">
        <f t="shared" si="536"/>
        <v/>
      </c>
      <c r="CZ236" t="str">
        <f t="shared" si="537"/>
        <v/>
      </c>
      <c r="DA236" t="str">
        <f t="shared" si="538"/>
        <v/>
      </c>
      <c r="DB236" t="str">
        <f t="shared" si="539"/>
        <v/>
      </c>
      <c r="DC236" t="str">
        <f t="shared" si="540"/>
        <v/>
      </c>
      <c r="DD236" t="str">
        <f t="shared" si="541"/>
        <v/>
      </c>
      <c r="DE236" t="str">
        <f t="shared" si="542"/>
        <v/>
      </c>
      <c r="DF236" t="str">
        <f t="shared" si="543"/>
        <v/>
      </c>
      <c r="DG236" t="str">
        <f t="shared" si="544"/>
        <v/>
      </c>
      <c r="DH236" t="str">
        <f t="shared" si="545"/>
        <v/>
      </c>
      <c r="DI236" t="str">
        <f t="shared" si="546"/>
        <v/>
      </c>
      <c r="DJ236" t="str">
        <f t="shared" si="547"/>
        <v/>
      </c>
      <c r="DK236" t="str">
        <f t="shared" si="548"/>
        <v/>
      </c>
      <c r="DL236" t="str">
        <f t="shared" si="549"/>
        <v/>
      </c>
      <c r="DM236" t="str">
        <f t="shared" si="550"/>
        <v/>
      </c>
      <c r="DN236" t="str">
        <f t="shared" si="551"/>
        <v/>
      </c>
      <c r="DO236" t="str">
        <f t="shared" si="552"/>
        <v/>
      </c>
      <c r="DP236" t="str">
        <f t="shared" si="553"/>
        <v/>
      </c>
      <c r="DQ236" t="str">
        <f t="shared" si="554"/>
        <v/>
      </c>
      <c r="DR236" t="str">
        <f t="shared" si="555"/>
        <v/>
      </c>
      <c r="DS236" t="str">
        <f t="shared" si="556"/>
        <v/>
      </c>
      <c r="DT236" t="str">
        <f t="shared" si="557"/>
        <v/>
      </c>
      <c r="DU236" t="str">
        <f t="shared" si="558"/>
        <v/>
      </c>
      <c r="DV236" t="str">
        <f t="shared" si="559"/>
        <v/>
      </c>
      <c r="DW236" t="str">
        <f t="shared" si="560"/>
        <v/>
      </c>
      <c r="DX236" t="str">
        <f t="shared" si="561"/>
        <v/>
      </c>
      <c r="DY236" t="str">
        <f t="shared" si="562"/>
        <v/>
      </c>
      <c r="EA236" t="str">
        <f t="shared" si="563"/>
        <v/>
      </c>
      <c r="EB236" t="str">
        <f t="shared" si="564"/>
        <v/>
      </c>
      <c r="EC236" t="str">
        <f t="shared" si="565"/>
        <v/>
      </c>
      <c r="ED236" t="str">
        <f t="shared" si="566"/>
        <v/>
      </c>
      <c r="EE236" t="str">
        <f t="shared" si="567"/>
        <v/>
      </c>
      <c r="EF236" t="str">
        <f t="shared" si="568"/>
        <v/>
      </c>
      <c r="EG236" t="str">
        <f t="shared" si="569"/>
        <v/>
      </c>
      <c r="EH236" t="str">
        <f t="shared" si="570"/>
        <v/>
      </c>
      <c r="EI236" t="str">
        <f t="shared" si="571"/>
        <v/>
      </c>
      <c r="EJ236" t="str">
        <f t="shared" si="572"/>
        <v/>
      </c>
      <c r="EK236" t="str">
        <f t="shared" si="573"/>
        <v/>
      </c>
      <c r="EL236" t="str">
        <f t="shared" si="574"/>
        <v/>
      </c>
      <c r="EM236" t="str">
        <f t="shared" si="575"/>
        <v/>
      </c>
      <c r="EN236" t="str">
        <f t="shared" si="576"/>
        <v/>
      </c>
      <c r="EO236" t="str">
        <f t="shared" si="577"/>
        <v/>
      </c>
      <c r="EP236" t="str">
        <f t="shared" si="578"/>
        <v/>
      </c>
      <c r="ER236" t="str">
        <f t="shared" si="579"/>
        <v>25A-001.08.05.01.01.A.01Spuien 81-100% functieverlies</v>
      </c>
      <c r="ES236" t="s">
        <v>10835</v>
      </c>
      <c r="ET236" t="b">
        <v>1</v>
      </c>
      <c r="EU236" t="s">
        <v>88</v>
      </c>
      <c r="EV236" t="b">
        <v>0</v>
      </c>
      <c r="EW236" t="b">
        <v>0</v>
      </c>
      <c r="EX236">
        <v>1</v>
      </c>
      <c r="EZ236">
        <v>0</v>
      </c>
      <c r="FA236">
        <v>0</v>
      </c>
      <c r="FC236">
        <v>299</v>
      </c>
      <c r="FD236">
        <v>0</v>
      </c>
      <c r="FF236">
        <v>0</v>
      </c>
      <c r="FG236">
        <v>0</v>
      </c>
      <c r="FI236">
        <v>0</v>
      </c>
      <c r="FJ236">
        <v>0</v>
      </c>
      <c r="FL236">
        <v>0</v>
      </c>
      <c r="FM236">
        <v>0</v>
      </c>
      <c r="FO236" t="s">
        <v>88</v>
      </c>
    </row>
    <row r="237" spans="1:171" x14ac:dyDescent="0.25">
      <c r="A237" t="s">
        <v>6986</v>
      </c>
      <c r="B237" t="str">
        <f t="shared" si="435"/>
        <v/>
      </c>
      <c r="C237" t="str">
        <f t="shared" si="436"/>
        <v/>
      </c>
      <c r="D237" t="str">
        <f t="shared" si="437"/>
        <v/>
      </c>
      <c r="E237" t="str">
        <f t="shared" si="438"/>
        <v/>
      </c>
      <c r="F237" t="str">
        <f t="shared" si="439"/>
        <v/>
      </c>
      <c r="G237" t="str">
        <f t="shared" si="440"/>
        <v/>
      </c>
      <c r="H237" t="str">
        <f t="shared" si="441"/>
        <v/>
      </c>
      <c r="I237" t="str">
        <f t="shared" si="442"/>
        <v/>
      </c>
      <c r="J237" t="str">
        <f t="shared" si="443"/>
        <v/>
      </c>
      <c r="K237" t="str">
        <f t="shared" si="444"/>
        <v/>
      </c>
      <c r="L237" t="str">
        <f t="shared" si="445"/>
        <v/>
      </c>
      <c r="M237" t="str">
        <f t="shared" si="446"/>
        <v/>
      </c>
      <c r="N237" t="str">
        <f t="shared" si="447"/>
        <v/>
      </c>
      <c r="O237" t="str">
        <f t="shared" si="448"/>
        <v/>
      </c>
      <c r="P237" t="str">
        <f t="shared" si="449"/>
        <v/>
      </c>
      <c r="Q237" t="str">
        <f t="shared" si="450"/>
        <v/>
      </c>
      <c r="R237" t="str">
        <f t="shared" si="451"/>
        <v/>
      </c>
      <c r="S237" t="str">
        <f t="shared" si="452"/>
        <v/>
      </c>
      <c r="T237" t="str">
        <f t="shared" si="453"/>
        <v/>
      </c>
      <c r="U237" t="str">
        <f t="shared" si="454"/>
        <v/>
      </c>
      <c r="V237" t="str">
        <f t="shared" si="455"/>
        <v/>
      </c>
      <c r="W237" t="str">
        <f t="shared" si="456"/>
        <v/>
      </c>
      <c r="X237" t="str">
        <f t="shared" si="457"/>
        <v/>
      </c>
      <c r="Y237" t="str">
        <f t="shared" si="458"/>
        <v/>
      </c>
      <c r="Z237" t="str">
        <f t="shared" si="459"/>
        <v/>
      </c>
      <c r="AA237" t="str">
        <f t="shared" si="460"/>
        <v/>
      </c>
      <c r="AB237" t="str">
        <f t="shared" si="461"/>
        <v/>
      </c>
      <c r="AC237" t="str">
        <f t="shared" si="462"/>
        <v/>
      </c>
      <c r="AD237" t="str">
        <f t="shared" si="463"/>
        <v/>
      </c>
      <c r="AE237" t="str">
        <f t="shared" si="464"/>
        <v/>
      </c>
      <c r="AF237" t="str">
        <f t="shared" si="465"/>
        <v/>
      </c>
      <c r="AG237" t="str">
        <f t="shared" si="466"/>
        <v/>
      </c>
      <c r="AH237" t="str">
        <f t="shared" si="467"/>
        <v/>
      </c>
      <c r="AI237" t="str">
        <f t="shared" si="468"/>
        <v/>
      </c>
      <c r="AJ237" t="str">
        <f t="shared" si="469"/>
        <v/>
      </c>
      <c r="AK237" t="str">
        <f t="shared" si="470"/>
        <v/>
      </c>
      <c r="AL237" t="str">
        <f t="shared" si="471"/>
        <v/>
      </c>
      <c r="AM237" t="str">
        <f t="shared" si="472"/>
        <v/>
      </c>
      <c r="AN237" t="str">
        <f t="shared" si="473"/>
        <v/>
      </c>
      <c r="AO237" t="str">
        <f t="shared" si="474"/>
        <v/>
      </c>
      <c r="AP237" t="str">
        <f t="shared" si="475"/>
        <v/>
      </c>
      <c r="AQ237" t="str">
        <f t="shared" si="476"/>
        <v/>
      </c>
      <c r="AR237" t="str">
        <f t="shared" si="477"/>
        <v/>
      </c>
      <c r="AS237" t="str">
        <f t="shared" si="478"/>
        <v/>
      </c>
      <c r="AT237" t="str">
        <f t="shared" si="479"/>
        <v/>
      </c>
      <c r="AU237" t="str">
        <f t="shared" si="480"/>
        <v/>
      </c>
      <c r="AV237" t="str">
        <f t="shared" si="481"/>
        <v/>
      </c>
      <c r="AW237" t="str">
        <f t="shared" si="482"/>
        <v/>
      </c>
      <c r="AX237" t="str">
        <f t="shared" si="483"/>
        <v/>
      </c>
      <c r="AY237" t="str">
        <f t="shared" si="484"/>
        <v/>
      </c>
      <c r="AZ237" t="str">
        <f t="shared" si="485"/>
        <v/>
      </c>
      <c r="BA237" t="str">
        <f t="shared" si="486"/>
        <v/>
      </c>
      <c r="BB237" t="str">
        <f t="shared" si="487"/>
        <v/>
      </c>
      <c r="BC237" t="str">
        <f t="shared" si="488"/>
        <v/>
      </c>
      <c r="BD237" t="str">
        <f t="shared" si="489"/>
        <v/>
      </c>
      <c r="BE237" t="str">
        <f t="shared" si="490"/>
        <v/>
      </c>
      <c r="BF237" t="str">
        <f t="shared" si="491"/>
        <v/>
      </c>
      <c r="BG237" t="str">
        <f t="shared" si="492"/>
        <v/>
      </c>
      <c r="BH237" t="str">
        <f t="shared" si="493"/>
        <v/>
      </c>
      <c r="BI237" t="str">
        <f t="shared" si="494"/>
        <v/>
      </c>
      <c r="BJ237" t="str">
        <f t="shared" si="495"/>
        <v/>
      </c>
      <c r="BK237" t="str">
        <f t="shared" si="496"/>
        <v/>
      </c>
      <c r="BL237" t="str">
        <f t="shared" si="497"/>
        <v/>
      </c>
      <c r="BM237" t="str">
        <f t="shared" si="498"/>
        <v/>
      </c>
      <c r="BN237" t="str">
        <f t="shared" si="499"/>
        <v/>
      </c>
      <c r="BO237" t="str">
        <f t="shared" si="500"/>
        <v/>
      </c>
      <c r="BP237" t="str">
        <f t="shared" si="501"/>
        <v/>
      </c>
      <c r="BQ237" t="str">
        <f t="shared" si="502"/>
        <v/>
      </c>
      <c r="BR237" t="str">
        <f t="shared" si="503"/>
        <v/>
      </c>
      <c r="BS237" t="str">
        <f t="shared" si="504"/>
        <v/>
      </c>
      <c r="BT237" t="str">
        <f t="shared" si="505"/>
        <v/>
      </c>
      <c r="BU237" t="str">
        <f t="shared" si="506"/>
        <v/>
      </c>
      <c r="BV237" t="str">
        <f t="shared" si="507"/>
        <v/>
      </c>
      <c r="BW237" t="str">
        <f t="shared" si="508"/>
        <v/>
      </c>
      <c r="BX237" t="str">
        <f t="shared" si="509"/>
        <v/>
      </c>
      <c r="BY237" t="str">
        <f t="shared" si="510"/>
        <v/>
      </c>
      <c r="BZ237" t="str">
        <f t="shared" si="511"/>
        <v/>
      </c>
      <c r="CA237" t="str">
        <f t="shared" si="512"/>
        <v/>
      </c>
      <c r="CB237" t="str">
        <f t="shared" si="513"/>
        <v/>
      </c>
      <c r="CC237" t="str">
        <f t="shared" si="514"/>
        <v/>
      </c>
      <c r="CD237" t="str">
        <f t="shared" si="515"/>
        <v/>
      </c>
      <c r="CE237" t="str">
        <f t="shared" si="516"/>
        <v/>
      </c>
      <c r="CF237" t="str">
        <f t="shared" si="517"/>
        <v/>
      </c>
      <c r="CG237" t="str">
        <f t="shared" si="518"/>
        <v/>
      </c>
      <c r="CH237" t="str">
        <f t="shared" si="519"/>
        <v/>
      </c>
      <c r="CI237" t="str">
        <f t="shared" si="520"/>
        <v/>
      </c>
      <c r="CJ237" t="str">
        <f t="shared" si="521"/>
        <v/>
      </c>
      <c r="CK237" t="str">
        <f t="shared" si="522"/>
        <v/>
      </c>
      <c r="CL237" t="str">
        <f t="shared" si="523"/>
        <v/>
      </c>
      <c r="CM237" t="str">
        <f t="shared" si="524"/>
        <v/>
      </c>
      <c r="CN237" t="str">
        <f t="shared" si="525"/>
        <v/>
      </c>
      <c r="CO237" t="str">
        <f t="shared" si="526"/>
        <v/>
      </c>
      <c r="CP237" t="str">
        <f t="shared" si="527"/>
        <v/>
      </c>
      <c r="CQ237" t="str">
        <f t="shared" si="528"/>
        <v/>
      </c>
      <c r="CR237" t="str">
        <f t="shared" si="529"/>
        <v/>
      </c>
      <c r="CS237" t="str">
        <f t="shared" si="530"/>
        <v/>
      </c>
      <c r="CT237" t="str">
        <f t="shared" si="531"/>
        <v/>
      </c>
      <c r="CU237" t="str">
        <f t="shared" si="532"/>
        <v/>
      </c>
      <c r="CV237" t="str">
        <f t="shared" si="533"/>
        <v/>
      </c>
      <c r="CW237" t="str">
        <f t="shared" si="534"/>
        <v/>
      </c>
      <c r="CX237" t="str">
        <f t="shared" si="535"/>
        <v/>
      </c>
      <c r="CY237" t="str">
        <f t="shared" si="536"/>
        <v/>
      </c>
      <c r="CZ237" t="str">
        <f t="shared" si="537"/>
        <v/>
      </c>
      <c r="DA237" t="str">
        <f t="shared" si="538"/>
        <v/>
      </c>
      <c r="DB237" t="str">
        <f t="shared" si="539"/>
        <v/>
      </c>
      <c r="DC237" t="str">
        <f t="shared" si="540"/>
        <v/>
      </c>
      <c r="DD237" t="str">
        <f t="shared" si="541"/>
        <v/>
      </c>
      <c r="DE237" t="str">
        <f t="shared" si="542"/>
        <v/>
      </c>
      <c r="DF237" t="str">
        <f t="shared" si="543"/>
        <v/>
      </c>
      <c r="DG237" t="str">
        <f t="shared" si="544"/>
        <v/>
      </c>
      <c r="DH237" t="str">
        <f t="shared" si="545"/>
        <v/>
      </c>
      <c r="DI237" t="str">
        <f t="shared" si="546"/>
        <v/>
      </c>
      <c r="DJ237" t="str">
        <f t="shared" si="547"/>
        <v/>
      </c>
      <c r="DK237" t="str">
        <f t="shared" si="548"/>
        <v/>
      </c>
      <c r="DL237" t="str">
        <f t="shared" si="549"/>
        <v/>
      </c>
      <c r="DM237" t="str">
        <f t="shared" si="550"/>
        <v/>
      </c>
      <c r="DN237" t="str">
        <f t="shared" si="551"/>
        <v/>
      </c>
      <c r="DO237" t="str">
        <f t="shared" si="552"/>
        <v/>
      </c>
      <c r="DP237" t="str">
        <f t="shared" si="553"/>
        <v/>
      </c>
      <c r="DQ237" t="str">
        <f t="shared" si="554"/>
        <v/>
      </c>
      <c r="DR237" t="str">
        <f t="shared" si="555"/>
        <v/>
      </c>
      <c r="DS237" t="str">
        <f t="shared" si="556"/>
        <v/>
      </c>
      <c r="DT237" t="str">
        <f t="shared" si="557"/>
        <v/>
      </c>
      <c r="DU237" t="str">
        <f t="shared" si="558"/>
        <v/>
      </c>
      <c r="DV237" t="str">
        <f t="shared" si="559"/>
        <v/>
      </c>
      <c r="DW237" t="str">
        <f t="shared" si="560"/>
        <v/>
      </c>
      <c r="DX237" t="str">
        <f t="shared" si="561"/>
        <v/>
      </c>
      <c r="DY237" t="str">
        <f t="shared" si="562"/>
        <v/>
      </c>
      <c r="EA237" t="str">
        <f t="shared" si="563"/>
        <v/>
      </c>
      <c r="EB237" t="str">
        <f t="shared" si="564"/>
        <v/>
      </c>
      <c r="EC237" t="str">
        <f t="shared" si="565"/>
        <v/>
      </c>
      <c r="ED237" t="str">
        <f t="shared" si="566"/>
        <v/>
      </c>
      <c r="EE237" t="str">
        <f t="shared" si="567"/>
        <v/>
      </c>
      <c r="EF237" t="str">
        <f t="shared" si="568"/>
        <v/>
      </c>
      <c r="EG237" t="str">
        <f t="shared" si="569"/>
        <v/>
      </c>
      <c r="EH237" t="str">
        <f t="shared" si="570"/>
        <v/>
      </c>
      <c r="EI237" t="str">
        <f t="shared" si="571"/>
        <v/>
      </c>
      <c r="EJ237" t="str">
        <f t="shared" si="572"/>
        <v/>
      </c>
      <c r="EK237" t="str">
        <f t="shared" si="573"/>
        <v/>
      </c>
      <c r="EL237" t="str">
        <f t="shared" si="574"/>
        <v/>
      </c>
      <c r="EM237" t="str">
        <f t="shared" si="575"/>
        <v/>
      </c>
      <c r="EN237" t="str">
        <f t="shared" si="576"/>
        <v/>
      </c>
      <c r="EO237" t="str">
        <f t="shared" si="577"/>
        <v/>
      </c>
      <c r="EP237" t="str">
        <f t="shared" si="578"/>
        <v/>
      </c>
      <c r="ER237" t="str">
        <f t="shared" si="579"/>
        <v>25A-001.08.05.01.01.A.02Spuien 81-100% functieverlies</v>
      </c>
      <c r="ES237" t="s">
        <v>7032</v>
      </c>
      <c r="ET237" t="b">
        <v>1</v>
      </c>
      <c r="EU237" t="s">
        <v>88</v>
      </c>
      <c r="EV237" t="b">
        <v>0</v>
      </c>
      <c r="EW237" t="b">
        <v>0</v>
      </c>
      <c r="EX237">
        <v>1</v>
      </c>
      <c r="EZ237">
        <v>0</v>
      </c>
      <c r="FA237">
        <v>0</v>
      </c>
      <c r="FC237">
        <v>599</v>
      </c>
      <c r="FD237">
        <v>0</v>
      </c>
      <c r="FF237">
        <v>0</v>
      </c>
      <c r="FG237">
        <v>0</v>
      </c>
      <c r="FI237">
        <v>0</v>
      </c>
      <c r="FJ237">
        <v>0</v>
      </c>
      <c r="FL237">
        <v>0</v>
      </c>
      <c r="FM237">
        <v>0</v>
      </c>
      <c r="FO237" t="s">
        <v>88</v>
      </c>
    </row>
    <row r="238" spans="1:171" x14ac:dyDescent="0.25">
      <c r="A238" t="s">
        <v>6988</v>
      </c>
      <c r="B238" t="str">
        <f t="shared" si="435"/>
        <v/>
      </c>
      <c r="C238" t="str">
        <f t="shared" si="436"/>
        <v/>
      </c>
      <c r="D238" t="str">
        <f t="shared" si="437"/>
        <v/>
      </c>
      <c r="E238" t="str">
        <f t="shared" si="438"/>
        <v/>
      </c>
      <c r="F238" t="str">
        <f t="shared" si="439"/>
        <v/>
      </c>
      <c r="G238" t="str">
        <f t="shared" si="440"/>
        <v/>
      </c>
      <c r="H238" t="str">
        <f t="shared" si="441"/>
        <v/>
      </c>
      <c r="I238" t="str">
        <f t="shared" si="442"/>
        <v/>
      </c>
      <c r="J238" t="str">
        <f t="shared" si="443"/>
        <v/>
      </c>
      <c r="K238" t="str">
        <f t="shared" si="444"/>
        <v/>
      </c>
      <c r="L238" t="str">
        <f t="shared" si="445"/>
        <v/>
      </c>
      <c r="M238" t="str">
        <f t="shared" si="446"/>
        <v/>
      </c>
      <c r="N238" t="str">
        <f t="shared" si="447"/>
        <v/>
      </c>
      <c r="O238" t="str">
        <f t="shared" si="448"/>
        <v/>
      </c>
      <c r="P238" t="str">
        <f t="shared" si="449"/>
        <v/>
      </c>
      <c r="Q238" t="str">
        <f t="shared" si="450"/>
        <v/>
      </c>
      <c r="R238" t="str">
        <f t="shared" si="451"/>
        <v/>
      </c>
      <c r="S238" t="str">
        <f t="shared" si="452"/>
        <v/>
      </c>
      <c r="T238" t="str">
        <f t="shared" si="453"/>
        <v/>
      </c>
      <c r="U238" t="str">
        <f t="shared" si="454"/>
        <v/>
      </c>
      <c r="V238" t="str">
        <f t="shared" si="455"/>
        <v/>
      </c>
      <c r="W238" t="str">
        <f t="shared" si="456"/>
        <v/>
      </c>
      <c r="X238" t="str">
        <f t="shared" si="457"/>
        <v/>
      </c>
      <c r="Y238" t="str">
        <f t="shared" si="458"/>
        <v/>
      </c>
      <c r="Z238" t="str">
        <f t="shared" si="459"/>
        <v/>
      </c>
      <c r="AA238" t="str">
        <f t="shared" si="460"/>
        <v/>
      </c>
      <c r="AB238" t="str">
        <f t="shared" si="461"/>
        <v/>
      </c>
      <c r="AC238" t="str">
        <f t="shared" si="462"/>
        <v/>
      </c>
      <c r="AD238" t="str">
        <f t="shared" si="463"/>
        <v/>
      </c>
      <c r="AE238" t="str">
        <f t="shared" si="464"/>
        <v/>
      </c>
      <c r="AF238" t="str">
        <f t="shared" si="465"/>
        <v/>
      </c>
      <c r="AG238" t="str">
        <f t="shared" si="466"/>
        <v/>
      </c>
      <c r="AH238" t="str">
        <f t="shared" si="467"/>
        <v/>
      </c>
      <c r="AI238" t="str">
        <f t="shared" si="468"/>
        <v/>
      </c>
      <c r="AJ238" t="str">
        <f t="shared" si="469"/>
        <v/>
      </c>
      <c r="AK238" t="str">
        <f t="shared" si="470"/>
        <v/>
      </c>
      <c r="AL238" t="str">
        <f t="shared" si="471"/>
        <v/>
      </c>
      <c r="AM238" t="str">
        <f t="shared" si="472"/>
        <v/>
      </c>
      <c r="AN238" t="str">
        <f t="shared" si="473"/>
        <v/>
      </c>
      <c r="AO238" t="str">
        <f t="shared" si="474"/>
        <v/>
      </c>
      <c r="AP238" t="str">
        <f t="shared" si="475"/>
        <v/>
      </c>
      <c r="AQ238" t="str">
        <f t="shared" si="476"/>
        <v/>
      </c>
      <c r="AR238" t="str">
        <f t="shared" si="477"/>
        <v/>
      </c>
      <c r="AS238" t="str">
        <f t="shared" si="478"/>
        <v/>
      </c>
      <c r="AT238" t="str">
        <f t="shared" si="479"/>
        <v/>
      </c>
      <c r="AU238" t="str">
        <f t="shared" si="480"/>
        <v/>
      </c>
      <c r="AV238" t="str">
        <f t="shared" si="481"/>
        <v/>
      </c>
      <c r="AW238" t="str">
        <f t="shared" si="482"/>
        <v/>
      </c>
      <c r="AX238" t="str">
        <f t="shared" si="483"/>
        <v/>
      </c>
      <c r="AY238" t="str">
        <f t="shared" si="484"/>
        <v/>
      </c>
      <c r="AZ238" t="str">
        <f t="shared" si="485"/>
        <v/>
      </c>
      <c r="BA238" t="str">
        <f t="shared" si="486"/>
        <v/>
      </c>
      <c r="BB238" t="str">
        <f t="shared" si="487"/>
        <v/>
      </c>
      <c r="BC238" t="str">
        <f t="shared" si="488"/>
        <v/>
      </c>
      <c r="BD238" t="str">
        <f t="shared" si="489"/>
        <v/>
      </c>
      <c r="BE238" t="str">
        <f t="shared" si="490"/>
        <v/>
      </c>
      <c r="BF238" t="str">
        <f t="shared" si="491"/>
        <v/>
      </c>
      <c r="BG238" t="str">
        <f t="shared" si="492"/>
        <v/>
      </c>
      <c r="BH238" t="str">
        <f t="shared" si="493"/>
        <v/>
      </c>
      <c r="BI238" t="str">
        <f t="shared" si="494"/>
        <v/>
      </c>
      <c r="BJ238" t="str">
        <f t="shared" si="495"/>
        <v/>
      </c>
      <c r="BK238" t="str">
        <f t="shared" si="496"/>
        <v/>
      </c>
      <c r="BL238" t="str">
        <f t="shared" si="497"/>
        <v/>
      </c>
      <c r="BM238" t="str">
        <f t="shared" si="498"/>
        <v/>
      </c>
      <c r="BN238" t="str">
        <f t="shared" si="499"/>
        <v/>
      </c>
      <c r="BO238" t="str">
        <f t="shared" si="500"/>
        <v/>
      </c>
      <c r="BP238" t="str">
        <f t="shared" si="501"/>
        <v/>
      </c>
      <c r="BQ238" t="str">
        <f t="shared" si="502"/>
        <v/>
      </c>
      <c r="BR238" t="str">
        <f t="shared" si="503"/>
        <v/>
      </c>
      <c r="BS238" t="str">
        <f t="shared" si="504"/>
        <v/>
      </c>
      <c r="BT238" t="str">
        <f t="shared" si="505"/>
        <v/>
      </c>
      <c r="BU238" t="str">
        <f t="shared" si="506"/>
        <v/>
      </c>
      <c r="BV238" t="str">
        <f t="shared" si="507"/>
        <v/>
      </c>
      <c r="BW238" t="str">
        <f t="shared" si="508"/>
        <v/>
      </c>
      <c r="BX238" t="str">
        <f t="shared" si="509"/>
        <v/>
      </c>
      <c r="BY238" t="str">
        <f t="shared" si="510"/>
        <v/>
      </c>
      <c r="BZ238" t="str">
        <f t="shared" si="511"/>
        <v/>
      </c>
      <c r="CA238" t="str">
        <f t="shared" si="512"/>
        <v/>
      </c>
      <c r="CB238" t="str">
        <f t="shared" si="513"/>
        <v/>
      </c>
      <c r="CC238" t="str">
        <f t="shared" si="514"/>
        <v/>
      </c>
      <c r="CD238" t="str">
        <f t="shared" si="515"/>
        <v/>
      </c>
      <c r="CE238" t="str">
        <f t="shared" si="516"/>
        <v/>
      </c>
      <c r="CF238" t="str">
        <f t="shared" si="517"/>
        <v/>
      </c>
      <c r="CG238" t="str">
        <f t="shared" si="518"/>
        <v/>
      </c>
      <c r="CH238" t="str">
        <f t="shared" si="519"/>
        <v/>
      </c>
      <c r="CI238" t="str">
        <f t="shared" si="520"/>
        <v/>
      </c>
      <c r="CJ238" t="str">
        <f t="shared" si="521"/>
        <v/>
      </c>
      <c r="CK238" t="str">
        <f t="shared" si="522"/>
        <v/>
      </c>
      <c r="CL238" t="str">
        <f t="shared" si="523"/>
        <v/>
      </c>
      <c r="CM238" t="str">
        <f t="shared" si="524"/>
        <v/>
      </c>
      <c r="CN238" t="str">
        <f t="shared" si="525"/>
        <v/>
      </c>
      <c r="CO238" t="str">
        <f t="shared" si="526"/>
        <v/>
      </c>
      <c r="CP238" t="str">
        <f t="shared" si="527"/>
        <v/>
      </c>
      <c r="CQ238" t="str">
        <f t="shared" si="528"/>
        <v/>
      </c>
      <c r="CR238" t="str">
        <f t="shared" si="529"/>
        <v/>
      </c>
      <c r="CS238" t="str">
        <f t="shared" si="530"/>
        <v/>
      </c>
      <c r="CT238" t="str">
        <f t="shared" si="531"/>
        <v/>
      </c>
      <c r="CU238" t="str">
        <f t="shared" si="532"/>
        <v/>
      </c>
      <c r="CV238" t="str">
        <f t="shared" si="533"/>
        <v/>
      </c>
      <c r="CW238" t="str">
        <f t="shared" si="534"/>
        <v/>
      </c>
      <c r="CX238" t="str">
        <f t="shared" si="535"/>
        <v/>
      </c>
      <c r="CY238" t="str">
        <f t="shared" si="536"/>
        <v/>
      </c>
      <c r="CZ238" t="str">
        <f t="shared" si="537"/>
        <v/>
      </c>
      <c r="DA238" t="str">
        <f t="shared" si="538"/>
        <v/>
      </c>
      <c r="DB238" t="str">
        <f t="shared" si="539"/>
        <v/>
      </c>
      <c r="DC238" t="str">
        <f t="shared" si="540"/>
        <v/>
      </c>
      <c r="DD238" t="str">
        <f t="shared" si="541"/>
        <v/>
      </c>
      <c r="DE238" t="str">
        <f t="shared" si="542"/>
        <v/>
      </c>
      <c r="DF238" t="str">
        <f t="shared" si="543"/>
        <v/>
      </c>
      <c r="DG238" t="str">
        <f t="shared" si="544"/>
        <v/>
      </c>
      <c r="DH238" t="str">
        <f t="shared" si="545"/>
        <v/>
      </c>
      <c r="DI238" t="str">
        <f t="shared" si="546"/>
        <v/>
      </c>
      <c r="DJ238" t="str">
        <f t="shared" si="547"/>
        <v/>
      </c>
      <c r="DK238" t="str">
        <f t="shared" si="548"/>
        <v/>
      </c>
      <c r="DL238" t="str">
        <f t="shared" si="549"/>
        <v/>
      </c>
      <c r="DM238" t="str">
        <f t="shared" si="550"/>
        <v/>
      </c>
      <c r="DN238" t="str">
        <f t="shared" si="551"/>
        <v/>
      </c>
      <c r="DO238" t="str">
        <f t="shared" si="552"/>
        <v/>
      </c>
      <c r="DP238" t="str">
        <f t="shared" si="553"/>
        <v/>
      </c>
      <c r="DQ238" t="str">
        <f t="shared" si="554"/>
        <v/>
      </c>
      <c r="DR238" t="str">
        <f t="shared" si="555"/>
        <v/>
      </c>
      <c r="DS238" t="str">
        <f t="shared" si="556"/>
        <v/>
      </c>
      <c r="DT238" t="str">
        <f t="shared" si="557"/>
        <v/>
      </c>
      <c r="DU238" t="str">
        <f t="shared" si="558"/>
        <v/>
      </c>
      <c r="DV238" t="str">
        <f t="shared" si="559"/>
        <v/>
      </c>
      <c r="DW238" t="str">
        <f t="shared" si="560"/>
        <v/>
      </c>
      <c r="DX238" t="str">
        <f t="shared" si="561"/>
        <v/>
      </c>
      <c r="DY238" t="str">
        <f t="shared" si="562"/>
        <v/>
      </c>
      <c r="EA238" t="str">
        <f t="shared" si="563"/>
        <v/>
      </c>
      <c r="EB238" t="str">
        <f t="shared" si="564"/>
        <v/>
      </c>
      <c r="EC238" t="str">
        <f t="shared" si="565"/>
        <v/>
      </c>
      <c r="ED238" t="str">
        <f t="shared" si="566"/>
        <v/>
      </c>
      <c r="EE238" t="str">
        <f t="shared" si="567"/>
        <v/>
      </c>
      <c r="EF238" t="str">
        <f t="shared" si="568"/>
        <v/>
      </c>
      <c r="EG238" t="str">
        <f t="shared" si="569"/>
        <v/>
      </c>
      <c r="EH238" t="str">
        <f t="shared" si="570"/>
        <v/>
      </c>
      <c r="EI238" t="str">
        <f t="shared" si="571"/>
        <v/>
      </c>
      <c r="EJ238" t="str">
        <f t="shared" si="572"/>
        <v/>
      </c>
      <c r="EK238" t="str">
        <f t="shared" si="573"/>
        <v/>
      </c>
      <c r="EL238" t="str">
        <f t="shared" si="574"/>
        <v/>
      </c>
      <c r="EM238" t="str">
        <f t="shared" si="575"/>
        <v/>
      </c>
      <c r="EN238" t="str">
        <f t="shared" si="576"/>
        <v/>
      </c>
      <c r="EO238" t="str">
        <f t="shared" si="577"/>
        <v/>
      </c>
      <c r="EP238" t="str">
        <f t="shared" si="578"/>
        <v/>
      </c>
      <c r="ER238" t="str">
        <f t="shared" si="579"/>
        <v>25A-001.08.05.02.01.A.01Spuien 81-100% functieverlies</v>
      </c>
      <c r="ES238" t="s">
        <v>7025</v>
      </c>
      <c r="ET238" t="b">
        <v>1</v>
      </c>
      <c r="EU238" t="s">
        <v>88</v>
      </c>
      <c r="EV238" t="b">
        <v>0</v>
      </c>
      <c r="EW238" t="b">
        <v>1</v>
      </c>
      <c r="EX238">
        <v>1</v>
      </c>
      <c r="EZ238">
        <v>0</v>
      </c>
      <c r="FA238">
        <v>0</v>
      </c>
      <c r="FC238">
        <v>570</v>
      </c>
      <c r="FD238">
        <v>0</v>
      </c>
      <c r="FF238">
        <v>0</v>
      </c>
      <c r="FG238">
        <v>0</v>
      </c>
      <c r="FI238">
        <v>0</v>
      </c>
      <c r="FJ238">
        <v>0</v>
      </c>
      <c r="FL238">
        <v>0</v>
      </c>
      <c r="FM238">
        <v>0</v>
      </c>
      <c r="FO238" t="s">
        <v>88</v>
      </c>
    </row>
    <row r="239" spans="1:171" x14ac:dyDescent="0.25">
      <c r="A239" t="s">
        <v>6989</v>
      </c>
      <c r="B239" t="str">
        <f t="shared" si="435"/>
        <v/>
      </c>
      <c r="C239" t="str">
        <f t="shared" si="436"/>
        <v/>
      </c>
      <c r="D239" t="str">
        <f t="shared" si="437"/>
        <v/>
      </c>
      <c r="E239" t="str">
        <f t="shared" si="438"/>
        <v/>
      </c>
      <c r="F239" t="str">
        <f t="shared" si="439"/>
        <v/>
      </c>
      <c r="G239" t="str">
        <f t="shared" si="440"/>
        <v/>
      </c>
      <c r="H239" t="str">
        <f t="shared" si="441"/>
        <v/>
      </c>
      <c r="I239" t="str">
        <f t="shared" si="442"/>
        <v/>
      </c>
      <c r="J239" t="str">
        <f t="shared" si="443"/>
        <v/>
      </c>
      <c r="K239" t="str">
        <f t="shared" si="444"/>
        <v/>
      </c>
      <c r="L239" t="str">
        <f t="shared" si="445"/>
        <v/>
      </c>
      <c r="M239" t="str">
        <f t="shared" si="446"/>
        <v/>
      </c>
      <c r="N239" t="str">
        <f t="shared" si="447"/>
        <v/>
      </c>
      <c r="O239" t="str">
        <f t="shared" si="448"/>
        <v/>
      </c>
      <c r="P239" t="str">
        <f t="shared" si="449"/>
        <v/>
      </c>
      <c r="Q239" t="str">
        <f t="shared" si="450"/>
        <v/>
      </c>
      <c r="R239" t="str">
        <f t="shared" si="451"/>
        <v/>
      </c>
      <c r="S239" t="str">
        <f t="shared" si="452"/>
        <v/>
      </c>
      <c r="T239" t="str">
        <f t="shared" si="453"/>
        <v/>
      </c>
      <c r="U239" t="str">
        <f t="shared" si="454"/>
        <v/>
      </c>
      <c r="V239" t="str">
        <f t="shared" si="455"/>
        <v/>
      </c>
      <c r="W239" t="str">
        <f t="shared" si="456"/>
        <v/>
      </c>
      <c r="X239" t="str">
        <f t="shared" si="457"/>
        <v/>
      </c>
      <c r="Y239" t="str">
        <f t="shared" si="458"/>
        <v/>
      </c>
      <c r="Z239" t="str">
        <f t="shared" si="459"/>
        <v/>
      </c>
      <c r="AA239" t="str">
        <f t="shared" si="460"/>
        <v/>
      </c>
      <c r="AB239" t="str">
        <f t="shared" si="461"/>
        <v/>
      </c>
      <c r="AC239" t="str">
        <f t="shared" si="462"/>
        <v/>
      </c>
      <c r="AD239" t="str">
        <f t="shared" si="463"/>
        <v/>
      </c>
      <c r="AE239" t="str">
        <f t="shared" si="464"/>
        <v/>
      </c>
      <c r="AF239" t="str">
        <f t="shared" si="465"/>
        <v/>
      </c>
      <c r="AG239" t="str">
        <f t="shared" si="466"/>
        <v/>
      </c>
      <c r="AH239" t="str">
        <f t="shared" si="467"/>
        <v/>
      </c>
      <c r="AI239" t="str">
        <f t="shared" si="468"/>
        <v/>
      </c>
      <c r="AJ239" t="str">
        <f t="shared" si="469"/>
        <v/>
      </c>
      <c r="AK239" t="str">
        <f t="shared" si="470"/>
        <v/>
      </c>
      <c r="AL239" t="str">
        <f t="shared" si="471"/>
        <v/>
      </c>
      <c r="AM239" t="str">
        <f t="shared" si="472"/>
        <v/>
      </c>
      <c r="AN239" t="str">
        <f t="shared" si="473"/>
        <v/>
      </c>
      <c r="AO239" t="str">
        <f t="shared" si="474"/>
        <v/>
      </c>
      <c r="AP239" t="str">
        <f t="shared" si="475"/>
        <v/>
      </c>
      <c r="AQ239" t="str">
        <f t="shared" si="476"/>
        <v/>
      </c>
      <c r="AR239" t="str">
        <f t="shared" si="477"/>
        <v/>
      </c>
      <c r="AS239" t="str">
        <f t="shared" si="478"/>
        <v/>
      </c>
      <c r="AT239" t="str">
        <f t="shared" si="479"/>
        <v/>
      </c>
      <c r="AU239" t="str">
        <f t="shared" si="480"/>
        <v/>
      </c>
      <c r="AV239" t="str">
        <f t="shared" si="481"/>
        <v/>
      </c>
      <c r="AW239" t="str">
        <f t="shared" si="482"/>
        <v/>
      </c>
      <c r="AX239" t="str">
        <f t="shared" si="483"/>
        <v/>
      </c>
      <c r="AY239" t="str">
        <f t="shared" si="484"/>
        <v/>
      </c>
      <c r="AZ239" t="str">
        <f t="shared" si="485"/>
        <v/>
      </c>
      <c r="BA239" t="str">
        <f t="shared" si="486"/>
        <v/>
      </c>
      <c r="BB239" t="str">
        <f t="shared" si="487"/>
        <v/>
      </c>
      <c r="BC239" t="str">
        <f t="shared" si="488"/>
        <v/>
      </c>
      <c r="BD239" t="str">
        <f t="shared" si="489"/>
        <v/>
      </c>
      <c r="BE239" t="str">
        <f t="shared" si="490"/>
        <v/>
      </c>
      <c r="BF239" t="str">
        <f t="shared" si="491"/>
        <v/>
      </c>
      <c r="BG239" t="str">
        <f t="shared" si="492"/>
        <v/>
      </c>
      <c r="BH239" t="str">
        <f t="shared" si="493"/>
        <v/>
      </c>
      <c r="BI239" t="str">
        <f t="shared" si="494"/>
        <v/>
      </c>
      <c r="BJ239" t="str">
        <f t="shared" si="495"/>
        <v/>
      </c>
      <c r="BK239" t="str">
        <f t="shared" si="496"/>
        <v/>
      </c>
      <c r="BL239" t="str">
        <f t="shared" si="497"/>
        <v/>
      </c>
      <c r="BM239" t="str">
        <f t="shared" si="498"/>
        <v/>
      </c>
      <c r="BN239" t="str">
        <f t="shared" si="499"/>
        <v/>
      </c>
      <c r="BO239" t="str">
        <f t="shared" si="500"/>
        <v/>
      </c>
      <c r="BP239" t="str">
        <f t="shared" si="501"/>
        <v/>
      </c>
      <c r="BQ239" t="str">
        <f t="shared" si="502"/>
        <v/>
      </c>
      <c r="BR239" t="str">
        <f t="shared" si="503"/>
        <v/>
      </c>
      <c r="BS239" t="str">
        <f t="shared" si="504"/>
        <v/>
      </c>
      <c r="BT239" t="str">
        <f t="shared" si="505"/>
        <v/>
      </c>
      <c r="BU239" t="str">
        <f t="shared" si="506"/>
        <v/>
      </c>
      <c r="BV239" t="str">
        <f t="shared" si="507"/>
        <v/>
      </c>
      <c r="BW239" t="str">
        <f t="shared" si="508"/>
        <v/>
      </c>
      <c r="BX239" t="str">
        <f t="shared" si="509"/>
        <v/>
      </c>
      <c r="BY239" t="str">
        <f t="shared" si="510"/>
        <v/>
      </c>
      <c r="BZ239" t="str">
        <f t="shared" si="511"/>
        <v/>
      </c>
      <c r="CA239" t="str">
        <f t="shared" si="512"/>
        <v/>
      </c>
      <c r="CB239" t="str">
        <f t="shared" si="513"/>
        <v/>
      </c>
      <c r="CC239" t="str">
        <f t="shared" si="514"/>
        <v/>
      </c>
      <c r="CD239" t="str">
        <f t="shared" si="515"/>
        <v/>
      </c>
      <c r="CE239" t="str">
        <f t="shared" si="516"/>
        <v/>
      </c>
      <c r="CF239" t="str">
        <f t="shared" si="517"/>
        <v/>
      </c>
      <c r="CG239" t="str">
        <f t="shared" si="518"/>
        <v/>
      </c>
      <c r="CH239" t="str">
        <f t="shared" si="519"/>
        <v/>
      </c>
      <c r="CI239" t="str">
        <f t="shared" si="520"/>
        <v/>
      </c>
      <c r="CJ239" t="str">
        <f t="shared" si="521"/>
        <v/>
      </c>
      <c r="CK239" t="str">
        <f t="shared" si="522"/>
        <v/>
      </c>
      <c r="CL239" t="str">
        <f t="shared" si="523"/>
        <v/>
      </c>
      <c r="CM239" t="str">
        <f t="shared" si="524"/>
        <v/>
      </c>
      <c r="CN239" t="str">
        <f t="shared" si="525"/>
        <v/>
      </c>
      <c r="CO239" t="str">
        <f t="shared" si="526"/>
        <v/>
      </c>
      <c r="CP239" t="str">
        <f t="shared" si="527"/>
        <v/>
      </c>
      <c r="CQ239" t="str">
        <f t="shared" si="528"/>
        <v/>
      </c>
      <c r="CR239" t="str">
        <f t="shared" si="529"/>
        <v/>
      </c>
      <c r="CS239" t="str">
        <f t="shared" si="530"/>
        <v/>
      </c>
      <c r="CT239" t="str">
        <f t="shared" si="531"/>
        <v/>
      </c>
      <c r="CU239" t="str">
        <f t="shared" si="532"/>
        <v/>
      </c>
      <c r="CV239" t="str">
        <f t="shared" si="533"/>
        <v/>
      </c>
      <c r="CW239" t="str">
        <f t="shared" si="534"/>
        <v/>
      </c>
      <c r="CX239" t="str">
        <f t="shared" si="535"/>
        <v/>
      </c>
      <c r="CY239" t="str">
        <f t="shared" si="536"/>
        <v/>
      </c>
      <c r="CZ239" t="str">
        <f t="shared" si="537"/>
        <v/>
      </c>
      <c r="DA239" t="str">
        <f t="shared" si="538"/>
        <v/>
      </c>
      <c r="DB239" t="str">
        <f t="shared" si="539"/>
        <v/>
      </c>
      <c r="DC239" t="str">
        <f t="shared" si="540"/>
        <v/>
      </c>
      <c r="DD239" t="str">
        <f t="shared" si="541"/>
        <v/>
      </c>
      <c r="DE239" t="str">
        <f t="shared" si="542"/>
        <v/>
      </c>
      <c r="DF239" t="str">
        <f t="shared" si="543"/>
        <v/>
      </c>
      <c r="DG239" t="str">
        <f t="shared" si="544"/>
        <v/>
      </c>
      <c r="DH239" t="str">
        <f t="shared" si="545"/>
        <v/>
      </c>
      <c r="DI239" t="str">
        <f t="shared" si="546"/>
        <v/>
      </c>
      <c r="DJ239" t="str">
        <f t="shared" si="547"/>
        <v/>
      </c>
      <c r="DK239" t="str">
        <f t="shared" si="548"/>
        <v/>
      </c>
      <c r="DL239" t="str">
        <f t="shared" si="549"/>
        <v/>
      </c>
      <c r="DM239" t="str">
        <f t="shared" si="550"/>
        <v/>
      </c>
      <c r="DN239" t="str">
        <f t="shared" si="551"/>
        <v/>
      </c>
      <c r="DO239" t="str">
        <f t="shared" si="552"/>
        <v/>
      </c>
      <c r="DP239" t="str">
        <f t="shared" si="553"/>
        <v/>
      </c>
      <c r="DQ239" t="str">
        <f t="shared" si="554"/>
        <v/>
      </c>
      <c r="DR239" t="str">
        <f t="shared" si="555"/>
        <v/>
      </c>
      <c r="DS239" t="str">
        <f t="shared" si="556"/>
        <v/>
      </c>
      <c r="DT239" t="str">
        <f t="shared" si="557"/>
        <v/>
      </c>
      <c r="DU239" t="str">
        <f t="shared" si="558"/>
        <v/>
      </c>
      <c r="DV239" t="str">
        <f t="shared" si="559"/>
        <v/>
      </c>
      <c r="DW239" t="str">
        <f t="shared" si="560"/>
        <v/>
      </c>
      <c r="DX239" t="str">
        <f t="shared" si="561"/>
        <v/>
      </c>
      <c r="DY239" t="str">
        <f t="shared" si="562"/>
        <v/>
      </c>
      <c r="EA239" t="str">
        <f t="shared" si="563"/>
        <v/>
      </c>
      <c r="EB239" t="str">
        <f t="shared" si="564"/>
        <v/>
      </c>
      <c r="EC239" t="str">
        <f t="shared" si="565"/>
        <v/>
      </c>
      <c r="ED239" t="str">
        <f t="shared" si="566"/>
        <v/>
      </c>
      <c r="EE239" t="str">
        <f t="shared" si="567"/>
        <v/>
      </c>
      <c r="EF239" t="str">
        <f t="shared" si="568"/>
        <v/>
      </c>
      <c r="EG239" t="str">
        <f t="shared" si="569"/>
        <v/>
      </c>
      <c r="EH239" t="str">
        <f t="shared" si="570"/>
        <v/>
      </c>
      <c r="EI239" t="str">
        <f t="shared" si="571"/>
        <v/>
      </c>
      <c r="EJ239" t="str">
        <f t="shared" si="572"/>
        <v/>
      </c>
      <c r="EK239" t="str">
        <f t="shared" si="573"/>
        <v/>
      </c>
      <c r="EL239" t="str">
        <f t="shared" si="574"/>
        <v/>
      </c>
      <c r="EM239" t="str">
        <f t="shared" si="575"/>
        <v/>
      </c>
      <c r="EN239" t="str">
        <f t="shared" si="576"/>
        <v/>
      </c>
      <c r="EO239" t="str">
        <f t="shared" si="577"/>
        <v/>
      </c>
      <c r="EP239" t="str">
        <f t="shared" si="578"/>
        <v/>
      </c>
      <c r="ER239" t="str">
        <f t="shared" si="579"/>
        <v>25A-001.08.05.03.01.A.01Secundaire functionaliteit</v>
      </c>
      <c r="ES239" t="s">
        <v>10836</v>
      </c>
      <c r="ET239" t="b">
        <v>1</v>
      </c>
      <c r="EU239" t="s">
        <v>77</v>
      </c>
      <c r="EV239" t="b">
        <v>0</v>
      </c>
      <c r="EW239" t="b">
        <v>1</v>
      </c>
      <c r="EX239">
        <v>1</v>
      </c>
      <c r="EZ239">
        <v>0</v>
      </c>
      <c r="FA239">
        <v>0</v>
      </c>
      <c r="FC239">
        <v>49</v>
      </c>
      <c r="FD239">
        <v>0</v>
      </c>
      <c r="FF239">
        <v>0</v>
      </c>
      <c r="FG239">
        <v>0</v>
      </c>
      <c r="FI239">
        <v>0</v>
      </c>
      <c r="FJ239">
        <v>0</v>
      </c>
      <c r="FL239">
        <v>0</v>
      </c>
      <c r="FM239">
        <v>0</v>
      </c>
      <c r="FO239" t="s">
        <v>77</v>
      </c>
    </row>
    <row r="240" spans="1:171" x14ac:dyDescent="0.25">
      <c r="A240" t="s">
        <v>6990</v>
      </c>
      <c r="B240" t="str">
        <f t="shared" si="435"/>
        <v/>
      </c>
      <c r="C240" t="str">
        <f t="shared" si="436"/>
        <v/>
      </c>
      <c r="D240" t="str">
        <f t="shared" si="437"/>
        <v/>
      </c>
      <c r="E240" t="str">
        <f t="shared" si="438"/>
        <v/>
      </c>
      <c r="F240" t="str">
        <f t="shared" si="439"/>
        <v/>
      </c>
      <c r="G240" t="str">
        <f t="shared" si="440"/>
        <v/>
      </c>
      <c r="H240" t="str">
        <f t="shared" si="441"/>
        <v/>
      </c>
      <c r="I240" t="str">
        <f t="shared" si="442"/>
        <v/>
      </c>
      <c r="J240" t="str">
        <f t="shared" si="443"/>
        <v/>
      </c>
      <c r="K240" t="str">
        <f t="shared" si="444"/>
        <v/>
      </c>
      <c r="L240" t="str">
        <f t="shared" si="445"/>
        <v/>
      </c>
      <c r="M240" t="str">
        <f t="shared" si="446"/>
        <v/>
      </c>
      <c r="N240" t="str">
        <f t="shared" si="447"/>
        <v/>
      </c>
      <c r="O240" t="str">
        <f t="shared" si="448"/>
        <v/>
      </c>
      <c r="P240" t="str">
        <f t="shared" si="449"/>
        <v/>
      </c>
      <c r="Q240" t="str">
        <f t="shared" si="450"/>
        <v/>
      </c>
      <c r="R240" t="str">
        <f t="shared" si="451"/>
        <v/>
      </c>
      <c r="S240" t="str">
        <f t="shared" si="452"/>
        <v/>
      </c>
      <c r="T240" t="str">
        <f t="shared" si="453"/>
        <v/>
      </c>
      <c r="U240" t="str">
        <f t="shared" si="454"/>
        <v/>
      </c>
      <c r="V240" t="str">
        <f t="shared" si="455"/>
        <v/>
      </c>
      <c r="W240" t="str">
        <f t="shared" si="456"/>
        <v/>
      </c>
      <c r="X240" t="str">
        <f t="shared" si="457"/>
        <v/>
      </c>
      <c r="Y240" t="str">
        <f t="shared" si="458"/>
        <v/>
      </c>
      <c r="Z240" t="str">
        <f t="shared" si="459"/>
        <v/>
      </c>
      <c r="AA240" t="str">
        <f t="shared" si="460"/>
        <v/>
      </c>
      <c r="AB240" t="str">
        <f t="shared" si="461"/>
        <v/>
      </c>
      <c r="AC240" t="str">
        <f t="shared" si="462"/>
        <v/>
      </c>
      <c r="AD240" t="str">
        <f t="shared" si="463"/>
        <v/>
      </c>
      <c r="AE240" t="str">
        <f t="shared" si="464"/>
        <v/>
      </c>
      <c r="AF240" t="str">
        <f t="shared" si="465"/>
        <v/>
      </c>
      <c r="AG240" t="str">
        <f t="shared" si="466"/>
        <v/>
      </c>
      <c r="AH240" t="str">
        <f t="shared" si="467"/>
        <v/>
      </c>
      <c r="AI240" t="str">
        <f t="shared" si="468"/>
        <v/>
      </c>
      <c r="AJ240" t="str">
        <f t="shared" si="469"/>
        <v/>
      </c>
      <c r="AK240" t="str">
        <f t="shared" si="470"/>
        <v/>
      </c>
      <c r="AL240" t="str">
        <f t="shared" si="471"/>
        <v/>
      </c>
      <c r="AM240" t="str">
        <f t="shared" si="472"/>
        <v/>
      </c>
      <c r="AN240" t="str">
        <f t="shared" si="473"/>
        <v/>
      </c>
      <c r="AO240" t="str">
        <f t="shared" si="474"/>
        <v/>
      </c>
      <c r="AP240" t="str">
        <f t="shared" si="475"/>
        <v/>
      </c>
      <c r="AQ240" t="str">
        <f t="shared" si="476"/>
        <v/>
      </c>
      <c r="AR240" t="str">
        <f t="shared" si="477"/>
        <v/>
      </c>
      <c r="AS240" t="str">
        <f t="shared" si="478"/>
        <v/>
      </c>
      <c r="AT240" t="str">
        <f t="shared" si="479"/>
        <v/>
      </c>
      <c r="AU240" t="str">
        <f t="shared" si="480"/>
        <v/>
      </c>
      <c r="AV240" t="str">
        <f t="shared" si="481"/>
        <v/>
      </c>
      <c r="AW240" t="str">
        <f t="shared" si="482"/>
        <v/>
      </c>
      <c r="AX240" t="str">
        <f t="shared" si="483"/>
        <v/>
      </c>
      <c r="AY240" t="str">
        <f t="shared" si="484"/>
        <v/>
      </c>
      <c r="AZ240" t="str">
        <f t="shared" si="485"/>
        <v/>
      </c>
      <c r="BA240" t="str">
        <f t="shared" si="486"/>
        <v/>
      </c>
      <c r="BB240" t="str">
        <f t="shared" si="487"/>
        <v/>
      </c>
      <c r="BC240" t="str">
        <f t="shared" si="488"/>
        <v/>
      </c>
      <c r="BD240" t="str">
        <f t="shared" si="489"/>
        <v/>
      </c>
      <c r="BE240" t="str">
        <f t="shared" si="490"/>
        <v/>
      </c>
      <c r="BF240" t="str">
        <f t="shared" si="491"/>
        <v/>
      </c>
      <c r="BG240" t="str">
        <f t="shared" si="492"/>
        <v/>
      </c>
      <c r="BH240" t="str">
        <f t="shared" si="493"/>
        <v/>
      </c>
      <c r="BI240" t="str">
        <f t="shared" si="494"/>
        <v/>
      </c>
      <c r="BJ240" t="str">
        <f t="shared" si="495"/>
        <v/>
      </c>
      <c r="BK240" t="str">
        <f t="shared" si="496"/>
        <v/>
      </c>
      <c r="BL240" t="str">
        <f t="shared" si="497"/>
        <v/>
      </c>
      <c r="BM240" t="str">
        <f t="shared" si="498"/>
        <v/>
      </c>
      <c r="BN240" t="str">
        <f t="shared" si="499"/>
        <v/>
      </c>
      <c r="BO240" t="str">
        <f t="shared" si="500"/>
        <v/>
      </c>
      <c r="BP240" t="str">
        <f t="shared" si="501"/>
        <v/>
      </c>
      <c r="BQ240" t="str">
        <f t="shared" si="502"/>
        <v/>
      </c>
      <c r="BR240" t="str">
        <f t="shared" si="503"/>
        <v/>
      </c>
      <c r="BS240" t="str">
        <f t="shared" si="504"/>
        <v/>
      </c>
      <c r="BT240" t="str">
        <f t="shared" si="505"/>
        <v/>
      </c>
      <c r="BU240" t="str">
        <f t="shared" si="506"/>
        <v/>
      </c>
      <c r="BV240" t="str">
        <f t="shared" si="507"/>
        <v/>
      </c>
      <c r="BW240" t="str">
        <f t="shared" si="508"/>
        <v/>
      </c>
      <c r="BX240" t="str">
        <f t="shared" si="509"/>
        <v/>
      </c>
      <c r="BY240" t="str">
        <f t="shared" si="510"/>
        <v/>
      </c>
      <c r="BZ240" t="str">
        <f t="shared" si="511"/>
        <v/>
      </c>
      <c r="CA240" t="str">
        <f t="shared" si="512"/>
        <v/>
      </c>
      <c r="CB240" t="str">
        <f t="shared" si="513"/>
        <v/>
      </c>
      <c r="CC240" t="str">
        <f t="shared" si="514"/>
        <v/>
      </c>
      <c r="CD240" t="str">
        <f t="shared" si="515"/>
        <v/>
      </c>
      <c r="CE240" t="str">
        <f t="shared" si="516"/>
        <v/>
      </c>
      <c r="CF240" t="str">
        <f t="shared" si="517"/>
        <v/>
      </c>
      <c r="CG240" t="str">
        <f t="shared" si="518"/>
        <v/>
      </c>
      <c r="CH240" t="str">
        <f t="shared" si="519"/>
        <v/>
      </c>
      <c r="CI240" t="str">
        <f t="shared" si="520"/>
        <v/>
      </c>
      <c r="CJ240" t="str">
        <f t="shared" si="521"/>
        <v/>
      </c>
      <c r="CK240" t="str">
        <f t="shared" si="522"/>
        <v/>
      </c>
      <c r="CL240" t="str">
        <f t="shared" si="523"/>
        <v/>
      </c>
      <c r="CM240" t="str">
        <f t="shared" si="524"/>
        <v/>
      </c>
      <c r="CN240" t="str">
        <f t="shared" si="525"/>
        <v/>
      </c>
      <c r="CO240" t="str">
        <f t="shared" si="526"/>
        <v/>
      </c>
      <c r="CP240" t="str">
        <f t="shared" si="527"/>
        <v/>
      </c>
      <c r="CQ240" t="str">
        <f t="shared" si="528"/>
        <v/>
      </c>
      <c r="CR240" t="str">
        <f t="shared" si="529"/>
        <v/>
      </c>
      <c r="CS240" t="str">
        <f t="shared" si="530"/>
        <v/>
      </c>
      <c r="CT240" t="str">
        <f t="shared" si="531"/>
        <v/>
      </c>
      <c r="CU240" t="str">
        <f t="shared" si="532"/>
        <v/>
      </c>
      <c r="CV240" t="str">
        <f t="shared" si="533"/>
        <v/>
      </c>
      <c r="CW240" t="str">
        <f t="shared" si="534"/>
        <v/>
      </c>
      <c r="CX240" t="str">
        <f t="shared" si="535"/>
        <v/>
      </c>
      <c r="CY240" t="str">
        <f t="shared" si="536"/>
        <v/>
      </c>
      <c r="CZ240" t="str">
        <f t="shared" si="537"/>
        <v/>
      </c>
      <c r="DA240" t="str">
        <f t="shared" si="538"/>
        <v/>
      </c>
      <c r="DB240" t="str">
        <f t="shared" si="539"/>
        <v/>
      </c>
      <c r="DC240" t="str">
        <f t="shared" si="540"/>
        <v/>
      </c>
      <c r="DD240" t="str">
        <f t="shared" si="541"/>
        <v/>
      </c>
      <c r="DE240" t="str">
        <f t="shared" si="542"/>
        <v/>
      </c>
      <c r="DF240" t="str">
        <f t="shared" si="543"/>
        <v/>
      </c>
      <c r="DG240" t="str">
        <f t="shared" si="544"/>
        <v/>
      </c>
      <c r="DH240" t="str">
        <f t="shared" si="545"/>
        <v/>
      </c>
      <c r="DI240" t="str">
        <f t="shared" si="546"/>
        <v/>
      </c>
      <c r="DJ240" t="str">
        <f t="shared" si="547"/>
        <v/>
      </c>
      <c r="DK240" t="str">
        <f t="shared" si="548"/>
        <v/>
      </c>
      <c r="DL240" t="str">
        <f t="shared" si="549"/>
        <v/>
      </c>
      <c r="DM240" t="str">
        <f t="shared" si="550"/>
        <v/>
      </c>
      <c r="DN240" t="str">
        <f t="shared" si="551"/>
        <v/>
      </c>
      <c r="DO240" t="str">
        <f t="shared" si="552"/>
        <v/>
      </c>
      <c r="DP240" t="str">
        <f t="shared" si="553"/>
        <v/>
      </c>
      <c r="DQ240" t="str">
        <f t="shared" si="554"/>
        <v/>
      </c>
      <c r="DR240" t="str">
        <f t="shared" si="555"/>
        <v/>
      </c>
      <c r="DS240" t="str">
        <f t="shared" si="556"/>
        <v/>
      </c>
      <c r="DT240" t="str">
        <f t="shared" si="557"/>
        <v/>
      </c>
      <c r="DU240" t="str">
        <f t="shared" si="558"/>
        <v/>
      </c>
      <c r="DV240" t="str">
        <f t="shared" si="559"/>
        <v/>
      </c>
      <c r="DW240" t="str">
        <f t="shared" si="560"/>
        <v/>
      </c>
      <c r="DX240" t="str">
        <f t="shared" si="561"/>
        <v/>
      </c>
      <c r="DY240" t="str">
        <f t="shared" si="562"/>
        <v/>
      </c>
      <c r="EA240" t="str">
        <f t="shared" si="563"/>
        <v/>
      </c>
      <c r="EB240" t="str">
        <f t="shared" si="564"/>
        <v/>
      </c>
      <c r="EC240" t="str">
        <f t="shared" si="565"/>
        <v/>
      </c>
      <c r="ED240" t="str">
        <f t="shared" si="566"/>
        <v/>
      </c>
      <c r="EE240" t="str">
        <f t="shared" si="567"/>
        <v/>
      </c>
      <c r="EF240" t="str">
        <f t="shared" si="568"/>
        <v/>
      </c>
      <c r="EG240" t="str">
        <f t="shared" si="569"/>
        <v/>
      </c>
      <c r="EH240" t="str">
        <f t="shared" si="570"/>
        <v/>
      </c>
      <c r="EI240" t="str">
        <f t="shared" si="571"/>
        <v/>
      </c>
      <c r="EJ240" t="str">
        <f t="shared" si="572"/>
        <v/>
      </c>
      <c r="EK240" t="str">
        <f t="shared" si="573"/>
        <v/>
      </c>
      <c r="EL240" t="str">
        <f t="shared" si="574"/>
        <v/>
      </c>
      <c r="EM240" t="str">
        <f t="shared" si="575"/>
        <v/>
      </c>
      <c r="EN240" t="str">
        <f t="shared" si="576"/>
        <v/>
      </c>
      <c r="EO240" t="str">
        <f t="shared" si="577"/>
        <v/>
      </c>
      <c r="EP240" t="str">
        <f t="shared" si="578"/>
        <v/>
      </c>
      <c r="ER240" t="str">
        <f t="shared" si="579"/>
        <v>25A-001.09.01.02.01.A.01Spuien 0-20% functieverlies</v>
      </c>
      <c r="ES240" t="s">
        <v>6930</v>
      </c>
      <c r="ET240" t="b">
        <v>1</v>
      </c>
      <c r="EU240" t="s">
        <v>89</v>
      </c>
      <c r="EV240" t="b">
        <v>1</v>
      </c>
      <c r="EW240" t="b">
        <v>1</v>
      </c>
      <c r="EX240">
        <v>1</v>
      </c>
      <c r="EZ240">
        <v>0</v>
      </c>
      <c r="FA240">
        <v>0</v>
      </c>
      <c r="FC240">
        <v>9</v>
      </c>
      <c r="FD240">
        <v>0</v>
      </c>
      <c r="FF240">
        <v>0</v>
      </c>
      <c r="FG240">
        <v>0</v>
      </c>
      <c r="FI240">
        <v>0</v>
      </c>
      <c r="FJ240">
        <v>0</v>
      </c>
      <c r="FL240">
        <v>0</v>
      </c>
      <c r="FM240">
        <v>0</v>
      </c>
      <c r="FO240" t="s">
        <v>89</v>
      </c>
    </row>
    <row r="241" spans="1:171" x14ac:dyDescent="0.25">
      <c r="A241" t="s">
        <v>6991</v>
      </c>
      <c r="B241" t="str">
        <f t="shared" si="435"/>
        <v/>
      </c>
      <c r="C241" t="str">
        <f t="shared" si="436"/>
        <v/>
      </c>
      <c r="D241" t="str">
        <f t="shared" si="437"/>
        <v/>
      </c>
      <c r="E241" t="str">
        <f t="shared" si="438"/>
        <v/>
      </c>
      <c r="F241" t="str">
        <f t="shared" si="439"/>
        <v/>
      </c>
      <c r="G241" t="str">
        <f t="shared" si="440"/>
        <v/>
      </c>
      <c r="H241" t="str">
        <f t="shared" si="441"/>
        <v/>
      </c>
      <c r="I241" t="str">
        <f t="shared" si="442"/>
        <v/>
      </c>
      <c r="J241" t="str">
        <f t="shared" si="443"/>
        <v/>
      </c>
      <c r="K241" t="str">
        <f t="shared" si="444"/>
        <v/>
      </c>
      <c r="L241" t="str">
        <f t="shared" si="445"/>
        <v/>
      </c>
      <c r="M241" t="str">
        <f t="shared" si="446"/>
        <v/>
      </c>
      <c r="N241" t="str">
        <f t="shared" si="447"/>
        <v/>
      </c>
      <c r="O241" t="str">
        <f t="shared" si="448"/>
        <v/>
      </c>
      <c r="P241" t="str">
        <f t="shared" si="449"/>
        <v/>
      </c>
      <c r="Q241" t="str">
        <f t="shared" si="450"/>
        <v/>
      </c>
      <c r="R241" t="str">
        <f t="shared" si="451"/>
        <v/>
      </c>
      <c r="S241" t="str">
        <f t="shared" si="452"/>
        <v/>
      </c>
      <c r="T241" t="str">
        <f t="shared" si="453"/>
        <v/>
      </c>
      <c r="U241" t="str">
        <f t="shared" si="454"/>
        <v/>
      </c>
      <c r="V241" t="str">
        <f t="shared" si="455"/>
        <v/>
      </c>
      <c r="W241" t="str">
        <f t="shared" si="456"/>
        <v/>
      </c>
      <c r="X241" t="str">
        <f t="shared" si="457"/>
        <v/>
      </c>
      <c r="Y241" t="str">
        <f t="shared" si="458"/>
        <v/>
      </c>
      <c r="Z241" t="str">
        <f t="shared" si="459"/>
        <v/>
      </c>
      <c r="AA241" t="str">
        <f t="shared" si="460"/>
        <v/>
      </c>
      <c r="AB241" t="str">
        <f t="shared" si="461"/>
        <v/>
      </c>
      <c r="AC241" t="str">
        <f t="shared" si="462"/>
        <v/>
      </c>
      <c r="AD241" t="str">
        <f t="shared" si="463"/>
        <v/>
      </c>
      <c r="AE241" t="str">
        <f t="shared" si="464"/>
        <v/>
      </c>
      <c r="AF241" t="str">
        <f t="shared" si="465"/>
        <v/>
      </c>
      <c r="AG241" t="str">
        <f t="shared" si="466"/>
        <v/>
      </c>
      <c r="AH241" t="str">
        <f t="shared" si="467"/>
        <v/>
      </c>
      <c r="AI241" t="str">
        <f t="shared" si="468"/>
        <v/>
      </c>
      <c r="AJ241" t="str">
        <f t="shared" si="469"/>
        <v/>
      </c>
      <c r="AK241" t="str">
        <f t="shared" si="470"/>
        <v/>
      </c>
      <c r="AL241" t="str">
        <f t="shared" si="471"/>
        <v/>
      </c>
      <c r="AM241" t="str">
        <f t="shared" si="472"/>
        <v/>
      </c>
      <c r="AN241" t="str">
        <f t="shared" si="473"/>
        <v/>
      </c>
      <c r="AO241" t="str">
        <f t="shared" si="474"/>
        <v/>
      </c>
      <c r="AP241" t="str">
        <f t="shared" si="475"/>
        <v/>
      </c>
      <c r="AQ241" t="str">
        <f t="shared" si="476"/>
        <v/>
      </c>
      <c r="AR241" t="str">
        <f t="shared" si="477"/>
        <v/>
      </c>
      <c r="AS241" t="str">
        <f t="shared" si="478"/>
        <v/>
      </c>
      <c r="AT241" t="str">
        <f t="shared" si="479"/>
        <v/>
      </c>
      <c r="AU241" t="str">
        <f t="shared" si="480"/>
        <v/>
      </c>
      <c r="AV241" t="str">
        <f t="shared" si="481"/>
        <v/>
      </c>
      <c r="AW241" t="str">
        <f t="shared" si="482"/>
        <v/>
      </c>
      <c r="AX241" t="str">
        <f t="shared" si="483"/>
        <v/>
      </c>
      <c r="AY241" t="str">
        <f t="shared" si="484"/>
        <v/>
      </c>
      <c r="AZ241" t="str">
        <f t="shared" si="485"/>
        <v/>
      </c>
      <c r="BA241" t="str">
        <f t="shared" si="486"/>
        <v/>
      </c>
      <c r="BB241" t="str">
        <f t="shared" si="487"/>
        <v/>
      </c>
      <c r="BC241" t="str">
        <f t="shared" si="488"/>
        <v/>
      </c>
      <c r="BD241" t="str">
        <f t="shared" si="489"/>
        <v/>
      </c>
      <c r="BE241" t="str">
        <f t="shared" si="490"/>
        <v/>
      </c>
      <c r="BF241" t="str">
        <f t="shared" si="491"/>
        <v/>
      </c>
      <c r="BG241" t="str">
        <f t="shared" si="492"/>
        <v/>
      </c>
      <c r="BH241" t="str">
        <f t="shared" si="493"/>
        <v/>
      </c>
      <c r="BI241" t="str">
        <f t="shared" si="494"/>
        <v/>
      </c>
      <c r="BJ241" t="str">
        <f t="shared" si="495"/>
        <v/>
      </c>
      <c r="BK241" t="str">
        <f t="shared" si="496"/>
        <v/>
      </c>
      <c r="BL241" t="str">
        <f t="shared" si="497"/>
        <v/>
      </c>
      <c r="BM241" t="str">
        <f t="shared" si="498"/>
        <v/>
      </c>
      <c r="BN241" t="str">
        <f t="shared" si="499"/>
        <v/>
      </c>
      <c r="BO241" t="str">
        <f t="shared" si="500"/>
        <v/>
      </c>
      <c r="BP241" t="str">
        <f t="shared" si="501"/>
        <v/>
      </c>
      <c r="BQ241" t="str">
        <f t="shared" si="502"/>
        <v/>
      </c>
      <c r="BR241" t="str">
        <f t="shared" si="503"/>
        <v/>
      </c>
      <c r="BS241" t="str">
        <f t="shared" si="504"/>
        <v/>
      </c>
      <c r="BT241" t="str">
        <f t="shared" si="505"/>
        <v/>
      </c>
      <c r="BU241" t="str">
        <f t="shared" si="506"/>
        <v/>
      </c>
      <c r="BV241" t="str">
        <f t="shared" si="507"/>
        <v/>
      </c>
      <c r="BW241" t="str">
        <f t="shared" si="508"/>
        <v/>
      </c>
      <c r="BX241" t="str">
        <f t="shared" si="509"/>
        <v/>
      </c>
      <c r="BY241" t="str">
        <f t="shared" si="510"/>
        <v/>
      </c>
      <c r="BZ241" t="str">
        <f t="shared" si="511"/>
        <v/>
      </c>
      <c r="CA241" t="str">
        <f t="shared" si="512"/>
        <v/>
      </c>
      <c r="CB241" t="str">
        <f t="shared" si="513"/>
        <v/>
      </c>
      <c r="CC241" t="str">
        <f t="shared" si="514"/>
        <v/>
      </c>
      <c r="CD241" t="str">
        <f t="shared" si="515"/>
        <v/>
      </c>
      <c r="CE241" t="str">
        <f t="shared" si="516"/>
        <v/>
      </c>
      <c r="CF241" t="str">
        <f t="shared" si="517"/>
        <v/>
      </c>
      <c r="CG241" t="str">
        <f t="shared" si="518"/>
        <v/>
      </c>
      <c r="CH241" t="str">
        <f t="shared" si="519"/>
        <v/>
      </c>
      <c r="CI241" t="str">
        <f t="shared" si="520"/>
        <v/>
      </c>
      <c r="CJ241" t="str">
        <f t="shared" si="521"/>
        <v/>
      </c>
      <c r="CK241" t="str">
        <f t="shared" si="522"/>
        <v/>
      </c>
      <c r="CL241" t="str">
        <f t="shared" si="523"/>
        <v/>
      </c>
      <c r="CM241" t="str">
        <f t="shared" si="524"/>
        <v/>
      </c>
      <c r="CN241" t="str">
        <f t="shared" si="525"/>
        <v/>
      </c>
      <c r="CO241" t="str">
        <f t="shared" si="526"/>
        <v/>
      </c>
      <c r="CP241" t="str">
        <f t="shared" si="527"/>
        <v/>
      </c>
      <c r="CQ241" t="str">
        <f t="shared" si="528"/>
        <v/>
      </c>
      <c r="CR241" t="str">
        <f t="shared" si="529"/>
        <v/>
      </c>
      <c r="CS241" t="str">
        <f t="shared" si="530"/>
        <v/>
      </c>
      <c r="CT241" t="str">
        <f t="shared" si="531"/>
        <v/>
      </c>
      <c r="CU241" t="str">
        <f t="shared" si="532"/>
        <v/>
      </c>
      <c r="CV241" t="str">
        <f t="shared" si="533"/>
        <v/>
      </c>
      <c r="CW241" t="str">
        <f t="shared" si="534"/>
        <v/>
      </c>
      <c r="CX241" t="str">
        <f t="shared" si="535"/>
        <v/>
      </c>
      <c r="CY241" t="str">
        <f t="shared" si="536"/>
        <v/>
      </c>
      <c r="CZ241" t="str">
        <f t="shared" si="537"/>
        <v/>
      </c>
      <c r="DA241" t="str">
        <f t="shared" si="538"/>
        <v/>
      </c>
      <c r="DB241" t="str">
        <f t="shared" si="539"/>
        <v/>
      </c>
      <c r="DC241" t="str">
        <f t="shared" si="540"/>
        <v/>
      </c>
      <c r="DD241" t="str">
        <f t="shared" si="541"/>
        <v/>
      </c>
      <c r="DE241" t="str">
        <f t="shared" si="542"/>
        <v/>
      </c>
      <c r="DF241" t="str">
        <f t="shared" si="543"/>
        <v/>
      </c>
      <c r="DG241" t="str">
        <f t="shared" si="544"/>
        <v/>
      </c>
      <c r="DH241" t="str">
        <f t="shared" si="545"/>
        <v/>
      </c>
      <c r="DI241" t="str">
        <f t="shared" si="546"/>
        <v/>
      </c>
      <c r="DJ241" t="str">
        <f t="shared" si="547"/>
        <v/>
      </c>
      <c r="DK241" t="str">
        <f t="shared" si="548"/>
        <v/>
      </c>
      <c r="DL241" t="str">
        <f t="shared" si="549"/>
        <v/>
      </c>
      <c r="DM241" t="str">
        <f t="shared" si="550"/>
        <v/>
      </c>
      <c r="DN241" t="str">
        <f t="shared" si="551"/>
        <v/>
      </c>
      <c r="DO241" t="str">
        <f t="shared" si="552"/>
        <v/>
      </c>
      <c r="DP241" t="str">
        <f t="shared" si="553"/>
        <v/>
      </c>
      <c r="DQ241" t="str">
        <f t="shared" si="554"/>
        <v/>
      </c>
      <c r="DR241" t="str">
        <f t="shared" si="555"/>
        <v/>
      </c>
      <c r="DS241" t="str">
        <f t="shared" si="556"/>
        <v/>
      </c>
      <c r="DT241" t="str">
        <f t="shared" si="557"/>
        <v/>
      </c>
      <c r="DU241" t="str">
        <f t="shared" si="558"/>
        <v/>
      </c>
      <c r="DV241" t="str">
        <f t="shared" si="559"/>
        <v/>
      </c>
      <c r="DW241" t="str">
        <f t="shared" si="560"/>
        <v/>
      </c>
      <c r="DX241" t="str">
        <f t="shared" si="561"/>
        <v/>
      </c>
      <c r="DY241" t="str">
        <f t="shared" si="562"/>
        <v/>
      </c>
      <c r="EA241" t="str">
        <f t="shared" si="563"/>
        <v/>
      </c>
      <c r="EB241" t="str">
        <f t="shared" si="564"/>
        <v/>
      </c>
      <c r="EC241" t="str">
        <f t="shared" si="565"/>
        <v/>
      </c>
      <c r="ED241" t="str">
        <f t="shared" si="566"/>
        <v/>
      </c>
      <c r="EE241" t="str">
        <f t="shared" si="567"/>
        <v/>
      </c>
      <c r="EF241" t="str">
        <f t="shared" si="568"/>
        <v/>
      </c>
      <c r="EG241" t="str">
        <f t="shared" si="569"/>
        <v/>
      </c>
      <c r="EH241" t="str">
        <f t="shared" si="570"/>
        <v/>
      </c>
      <c r="EI241" t="str">
        <f t="shared" si="571"/>
        <v/>
      </c>
      <c r="EJ241" t="str">
        <f t="shared" si="572"/>
        <v/>
      </c>
      <c r="EK241" t="str">
        <f t="shared" si="573"/>
        <v/>
      </c>
      <c r="EL241" t="str">
        <f t="shared" si="574"/>
        <v/>
      </c>
      <c r="EM241" t="str">
        <f t="shared" si="575"/>
        <v/>
      </c>
      <c r="EN241" t="str">
        <f t="shared" si="576"/>
        <v/>
      </c>
      <c r="EO241" t="str">
        <f t="shared" si="577"/>
        <v/>
      </c>
      <c r="EP241" t="str">
        <f t="shared" si="578"/>
        <v/>
      </c>
      <c r="ER241" t="str">
        <f t="shared" si="579"/>
        <v>25A-001.09.01.02.01.A.01VGM - Effect 3</v>
      </c>
      <c r="ES241" t="s">
        <v>6930</v>
      </c>
      <c r="ET241" t="b">
        <v>1</v>
      </c>
      <c r="EU241" t="s">
        <v>79</v>
      </c>
      <c r="EV241" t="b">
        <v>1</v>
      </c>
      <c r="EW241" t="b">
        <v>1</v>
      </c>
      <c r="EX241">
        <v>2.5000000000000001E-4</v>
      </c>
      <c r="EZ241">
        <v>0</v>
      </c>
      <c r="FA241">
        <v>0</v>
      </c>
      <c r="FC241">
        <v>49</v>
      </c>
      <c r="FD241">
        <v>0</v>
      </c>
      <c r="FF241">
        <v>0</v>
      </c>
      <c r="FG241">
        <v>0</v>
      </c>
      <c r="FI241">
        <v>0</v>
      </c>
      <c r="FJ241">
        <v>0</v>
      </c>
      <c r="FL241">
        <v>0</v>
      </c>
      <c r="FM241">
        <v>0</v>
      </c>
      <c r="FO241" t="s">
        <v>8875</v>
      </c>
    </row>
    <row r="242" spans="1:171" x14ac:dyDescent="0.25">
      <c r="A242" t="s">
        <v>10859</v>
      </c>
      <c r="B242" t="str">
        <f t="shared" si="435"/>
        <v/>
      </c>
      <c r="C242" t="str">
        <f t="shared" si="436"/>
        <v/>
      </c>
      <c r="D242" t="str">
        <f t="shared" si="437"/>
        <v/>
      </c>
      <c r="E242" t="str">
        <f t="shared" si="438"/>
        <v/>
      </c>
      <c r="F242" t="str">
        <f t="shared" si="439"/>
        <v/>
      </c>
      <c r="G242" t="str">
        <f t="shared" si="440"/>
        <v/>
      </c>
      <c r="H242" t="str">
        <f t="shared" si="441"/>
        <v/>
      </c>
      <c r="I242" t="str">
        <f t="shared" si="442"/>
        <v/>
      </c>
      <c r="J242" t="str">
        <f t="shared" si="443"/>
        <v/>
      </c>
      <c r="K242" t="str">
        <f t="shared" si="444"/>
        <v/>
      </c>
      <c r="L242" t="str">
        <f t="shared" si="445"/>
        <v/>
      </c>
      <c r="M242" t="str">
        <f t="shared" si="446"/>
        <v/>
      </c>
      <c r="N242" t="str">
        <f t="shared" si="447"/>
        <v/>
      </c>
      <c r="O242" t="str">
        <f t="shared" si="448"/>
        <v/>
      </c>
      <c r="P242" t="str">
        <f t="shared" si="449"/>
        <v/>
      </c>
      <c r="Q242" t="str">
        <f t="shared" si="450"/>
        <v/>
      </c>
      <c r="R242" t="str">
        <f t="shared" si="451"/>
        <v/>
      </c>
      <c r="S242" t="str">
        <f t="shared" si="452"/>
        <v/>
      </c>
      <c r="T242" t="str">
        <f t="shared" si="453"/>
        <v/>
      </c>
      <c r="U242" t="str">
        <f t="shared" si="454"/>
        <v/>
      </c>
      <c r="V242" t="str">
        <f t="shared" si="455"/>
        <v/>
      </c>
      <c r="W242" t="str">
        <f t="shared" si="456"/>
        <v/>
      </c>
      <c r="X242" t="str">
        <f t="shared" si="457"/>
        <v/>
      </c>
      <c r="Y242" t="str">
        <f t="shared" si="458"/>
        <v/>
      </c>
      <c r="Z242" t="str">
        <f t="shared" si="459"/>
        <v/>
      </c>
      <c r="AA242" t="str">
        <f t="shared" si="460"/>
        <v/>
      </c>
      <c r="AB242" t="str">
        <f t="shared" si="461"/>
        <v/>
      </c>
      <c r="AC242" t="str">
        <f t="shared" si="462"/>
        <v/>
      </c>
      <c r="AD242" t="str">
        <f t="shared" si="463"/>
        <v/>
      </c>
      <c r="AE242" t="str">
        <f t="shared" si="464"/>
        <v/>
      </c>
      <c r="AF242" t="str">
        <f t="shared" si="465"/>
        <v/>
      </c>
      <c r="AG242" t="str">
        <f t="shared" si="466"/>
        <v/>
      </c>
      <c r="AH242" t="str">
        <f t="shared" si="467"/>
        <v/>
      </c>
      <c r="AI242" t="str">
        <f t="shared" si="468"/>
        <v/>
      </c>
      <c r="AJ242" t="str">
        <f t="shared" si="469"/>
        <v/>
      </c>
      <c r="AK242" t="str">
        <f t="shared" si="470"/>
        <v/>
      </c>
      <c r="AL242" t="str">
        <f t="shared" si="471"/>
        <v/>
      </c>
      <c r="AM242" t="str">
        <f t="shared" si="472"/>
        <v/>
      </c>
      <c r="AN242" t="str">
        <f t="shared" si="473"/>
        <v/>
      </c>
      <c r="AO242" t="str">
        <f t="shared" si="474"/>
        <v/>
      </c>
      <c r="AP242" t="str">
        <f t="shared" si="475"/>
        <v/>
      </c>
      <c r="AQ242" t="str">
        <f t="shared" si="476"/>
        <v/>
      </c>
      <c r="AR242" t="str">
        <f t="shared" si="477"/>
        <v/>
      </c>
      <c r="AS242" t="str">
        <f t="shared" si="478"/>
        <v/>
      </c>
      <c r="AT242" t="str">
        <f t="shared" si="479"/>
        <v/>
      </c>
      <c r="AU242" t="str">
        <f t="shared" si="480"/>
        <v/>
      </c>
      <c r="AV242" t="str">
        <f t="shared" si="481"/>
        <v/>
      </c>
      <c r="AW242" t="str">
        <f t="shared" si="482"/>
        <v/>
      </c>
      <c r="AX242" t="str">
        <f t="shared" si="483"/>
        <v/>
      </c>
      <c r="AY242" t="str">
        <f t="shared" si="484"/>
        <v/>
      </c>
      <c r="AZ242" t="str">
        <f t="shared" si="485"/>
        <v/>
      </c>
      <c r="BA242" t="str">
        <f t="shared" si="486"/>
        <v/>
      </c>
      <c r="BB242" t="str">
        <f t="shared" si="487"/>
        <v/>
      </c>
      <c r="BC242" t="str">
        <f t="shared" si="488"/>
        <v/>
      </c>
      <c r="BD242" t="str">
        <f t="shared" si="489"/>
        <v/>
      </c>
      <c r="BE242" t="str">
        <f t="shared" si="490"/>
        <v/>
      </c>
      <c r="BF242" t="str">
        <f t="shared" si="491"/>
        <v/>
      </c>
      <c r="BG242" t="str">
        <f t="shared" si="492"/>
        <v/>
      </c>
      <c r="BH242" t="str">
        <f t="shared" si="493"/>
        <v/>
      </c>
      <c r="BI242" t="str">
        <f t="shared" si="494"/>
        <v/>
      </c>
      <c r="BJ242" t="str">
        <f t="shared" si="495"/>
        <v/>
      </c>
      <c r="BK242" t="str">
        <f t="shared" si="496"/>
        <v/>
      </c>
      <c r="BL242" t="str">
        <f t="shared" si="497"/>
        <v/>
      </c>
      <c r="BM242" t="str">
        <f t="shared" si="498"/>
        <v/>
      </c>
      <c r="BN242" t="str">
        <f t="shared" si="499"/>
        <v/>
      </c>
      <c r="BO242" t="str">
        <f t="shared" si="500"/>
        <v/>
      </c>
      <c r="BP242" t="str">
        <f t="shared" si="501"/>
        <v/>
      </c>
      <c r="BQ242" t="str">
        <f t="shared" si="502"/>
        <v/>
      </c>
      <c r="BR242" t="str">
        <f t="shared" si="503"/>
        <v/>
      </c>
      <c r="BS242" t="str">
        <f t="shared" si="504"/>
        <v/>
      </c>
      <c r="BT242" t="str">
        <f t="shared" si="505"/>
        <v/>
      </c>
      <c r="BU242" t="str">
        <f t="shared" si="506"/>
        <v/>
      </c>
      <c r="BV242" t="str">
        <f t="shared" si="507"/>
        <v/>
      </c>
      <c r="BW242" t="str">
        <f t="shared" si="508"/>
        <v/>
      </c>
      <c r="BX242" t="str">
        <f t="shared" si="509"/>
        <v/>
      </c>
      <c r="BY242" t="str">
        <f t="shared" si="510"/>
        <v/>
      </c>
      <c r="BZ242" t="str">
        <f t="shared" si="511"/>
        <v/>
      </c>
      <c r="CA242" t="str">
        <f t="shared" si="512"/>
        <v/>
      </c>
      <c r="CB242" t="str">
        <f t="shared" si="513"/>
        <v/>
      </c>
      <c r="CC242" t="str">
        <f t="shared" si="514"/>
        <v/>
      </c>
      <c r="CD242" t="str">
        <f t="shared" si="515"/>
        <v/>
      </c>
      <c r="CE242" t="str">
        <f t="shared" si="516"/>
        <v/>
      </c>
      <c r="CF242" t="str">
        <f t="shared" si="517"/>
        <v/>
      </c>
      <c r="CG242" t="str">
        <f t="shared" si="518"/>
        <v/>
      </c>
      <c r="CH242" t="str">
        <f t="shared" si="519"/>
        <v/>
      </c>
      <c r="CI242" t="str">
        <f t="shared" si="520"/>
        <v/>
      </c>
      <c r="CJ242" t="str">
        <f t="shared" si="521"/>
        <v/>
      </c>
      <c r="CK242" t="str">
        <f t="shared" si="522"/>
        <v/>
      </c>
      <c r="CL242" t="str">
        <f t="shared" si="523"/>
        <v/>
      </c>
      <c r="CM242" t="str">
        <f t="shared" si="524"/>
        <v/>
      </c>
      <c r="CN242" t="str">
        <f t="shared" si="525"/>
        <v/>
      </c>
      <c r="CO242" t="str">
        <f t="shared" si="526"/>
        <v/>
      </c>
      <c r="CP242" t="str">
        <f t="shared" si="527"/>
        <v/>
      </c>
      <c r="CQ242" t="str">
        <f t="shared" si="528"/>
        <v/>
      </c>
      <c r="CR242" t="str">
        <f t="shared" si="529"/>
        <v/>
      </c>
      <c r="CS242" t="str">
        <f t="shared" si="530"/>
        <v/>
      </c>
      <c r="CT242" t="str">
        <f t="shared" si="531"/>
        <v/>
      </c>
      <c r="CU242" t="str">
        <f t="shared" si="532"/>
        <v/>
      </c>
      <c r="CV242" t="str">
        <f t="shared" si="533"/>
        <v/>
      </c>
      <c r="CW242" t="str">
        <f t="shared" si="534"/>
        <v/>
      </c>
      <c r="CX242" t="str">
        <f t="shared" si="535"/>
        <v/>
      </c>
      <c r="CY242" t="str">
        <f t="shared" si="536"/>
        <v/>
      </c>
      <c r="CZ242" t="str">
        <f t="shared" si="537"/>
        <v/>
      </c>
      <c r="DA242" t="str">
        <f t="shared" si="538"/>
        <v/>
      </c>
      <c r="DB242" t="str">
        <f t="shared" si="539"/>
        <v/>
      </c>
      <c r="DC242" t="str">
        <f t="shared" si="540"/>
        <v/>
      </c>
      <c r="DD242" t="str">
        <f t="shared" si="541"/>
        <v/>
      </c>
      <c r="DE242" t="str">
        <f t="shared" si="542"/>
        <v/>
      </c>
      <c r="DF242" t="str">
        <f t="shared" si="543"/>
        <v/>
      </c>
      <c r="DG242" t="str">
        <f t="shared" si="544"/>
        <v/>
      </c>
      <c r="DH242" t="str">
        <f t="shared" si="545"/>
        <v/>
      </c>
      <c r="DI242" t="str">
        <f t="shared" si="546"/>
        <v/>
      </c>
      <c r="DJ242" t="str">
        <f t="shared" si="547"/>
        <v/>
      </c>
      <c r="DK242" t="str">
        <f t="shared" si="548"/>
        <v/>
      </c>
      <c r="DL242" t="str">
        <f t="shared" si="549"/>
        <v/>
      </c>
      <c r="DM242" t="str">
        <f t="shared" si="550"/>
        <v/>
      </c>
      <c r="DN242" t="str">
        <f t="shared" si="551"/>
        <v/>
      </c>
      <c r="DO242" t="str">
        <f t="shared" si="552"/>
        <v/>
      </c>
      <c r="DP242" t="str">
        <f t="shared" si="553"/>
        <v/>
      </c>
      <c r="DQ242" t="str">
        <f t="shared" si="554"/>
        <v/>
      </c>
      <c r="DR242" t="str">
        <f t="shared" si="555"/>
        <v/>
      </c>
      <c r="DS242" t="str">
        <f t="shared" si="556"/>
        <v/>
      </c>
      <c r="DT242" t="str">
        <f t="shared" si="557"/>
        <v/>
      </c>
      <c r="DU242" t="str">
        <f t="shared" si="558"/>
        <v/>
      </c>
      <c r="DV242" t="str">
        <f t="shared" si="559"/>
        <v/>
      </c>
      <c r="DW242" t="str">
        <f t="shared" si="560"/>
        <v/>
      </c>
      <c r="DX242" t="str">
        <f t="shared" si="561"/>
        <v/>
      </c>
      <c r="DY242" t="str">
        <f t="shared" si="562"/>
        <v/>
      </c>
      <c r="EA242" t="str">
        <f t="shared" si="563"/>
        <v/>
      </c>
      <c r="EB242" t="str">
        <f t="shared" si="564"/>
        <v/>
      </c>
      <c r="EC242" t="str">
        <f t="shared" si="565"/>
        <v/>
      </c>
      <c r="ED242" t="str">
        <f t="shared" si="566"/>
        <v/>
      </c>
      <c r="EE242" t="str">
        <f t="shared" si="567"/>
        <v/>
      </c>
      <c r="EF242" t="str">
        <f t="shared" si="568"/>
        <v/>
      </c>
      <c r="EG242" t="str">
        <f t="shared" si="569"/>
        <v/>
      </c>
      <c r="EH242" t="str">
        <f t="shared" si="570"/>
        <v/>
      </c>
      <c r="EI242" t="str">
        <f t="shared" si="571"/>
        <v/>
      </c>
      <c r="EJ242" t="str">
        <f t="shared" si="572"/>
        <v/>
      </c>
      <c r="EK242" t="str">
        <f t="shared" si="573"/>
        <v/>
      </c>
      <c r="EL242" t="str">
        <f t="shared" si="574"/>
        <v/>
      </c>
      <c r="EM242" t="str">
        <f t="shared" si="575"/>
        <v/>
      </c>
      <c r="EN242" t="str">
        <f t="shared" si="576"/>
        <v/>
      </c>
      <c r="EO242" t="str">
        <f t="shared" si="577"/>
        <v/>
      </c>
      <c r="EP242" t="str">
        <f t="shared" si="578"/>
        <v/>
      </c>
      <c r="ER242" t="str">
        <f t="shared" si="579"/>
        <v>25A-001.09.01.02.01.A.02Spuien 0-20% functieverlies</v>
      </c>
      <c r="ES242" t="s">
        <v>6932</v>
      </c>
      <c r="ET242" t="b">
        <v>1</v>
      </c>
      <c r="EU242" t="s">
        <v>89</v>
      </c>
      <c r="EV242" t="b">
        <v>1</v>
      </c>
      <c r="EW242" t="b">
        <v>1</v>
      </c>
      <c r="EX242">
        <v>1</v>
      </c>
      <c r="EZ242">
        <v>0</v>
      </c>
      <c r="FA242">
        <v>0</v>
      </c>
      <c r="FC242">
        <v>49</v>
      </c>
      <c r="FD242">
        <v>0</v>
      </c>
      <c r="FF242">
        <v>0</v>
      </c>
      <c r="FG242">
        <v>0</v>
      </c>
      <c r="FI242">
        <v>392</v>
      </c>
      <c r="FJ242">
        <v>0</v>
      </c>
      <c r="FL242">
        <v>5.3199999999999997E-2</v>
      </c>
      <c r="FM242">
        <v>5.4199999999999998E-2</v>
      </c>
      <c r="FO242" t="s">
        <v>89</v>
      </c>
    </row>
    <row r="243" spans="1:171" x14ac:dyDescent="0.25">
      <c r="A243" t="s">
        <v>6983</v>
      </c>
      <c r="B243" t="str">
        <f t="shared" si="435"/>
        <v/>
      </c>
      <c r="C243" t="str">
        <f t="shared" si="436"/>
        <v/>
      </c>
      <c r="D243" t="str">
        <f t="shared" si="437"/>
        <v/>
      </c>
      <c r="E243" t="str">
        <f t="shared" si="438"/>
        <v/>
      </c>
      <c r="F243" t="str">
        <f t="shared" si="439"/>
        <v/>
      </c>
      <c r="G243" t="str">
        <f t="shared" si="440"/>
        <v/>
      </c>
      <c r="H243" t="str">
        <f t="shared" si="441"/>
        <v/>
      </c>
      <c r="I243" t="str">
        <f t="shared" si="442"/>
        <v/>
      </c>
      <c r="J243" t="str">
        <f t="shared" si="443"/>
        <v/>
      </c>
      <c r="K243" t="str">
        <f t="shared" si="444"/>
        <v/>
      </c>
      <c r="L243" t="str">
        <f t="shared" si="445"/>
        <v/>
      </c>
      <c r="M243" t="str">
        <f t="shared" si="446"/>
        <v/>
      </c>
      <c r="N243" t="str">
        <f t="shared" si="447"/>
        <v/>
      </c>
      <c r="O243" t="str">
        <f t="shared" si="448"/>
        <v/>
      </c>
      <c r="P243" t="str">
        <f t="shared" si="449"/>
        <v/>
      </c>
      <c r="Q243" t="str">
        <f t="shared" si="450"/>
        <v/>
      </c>
      <c r="R243" t="str">
        <f t="shared" si="451"/>
        <v/>
      </c>
      <c r="S243" t="str">
        <f t="shared" si="452"/>
        <v/>
      </c>
      <c r="T243" t="str">
        <f t="shared" si="453"/>
        <v/>
      </c>
      <c r="U243" t="str">
        <f t="shared" si="454"/>
        <v/>
      </c>
      <c r="V243" t="str">
        <f t="shared" si="455"/>
        <v/>
      </c>
      <c r="W243" t="str">
        <f t="shared" si="456"/>
        <v/>
      </c>
      <c r="X243" t="str">
        <f t="shared" si="457"/>
        <v/>
      </c>
      <c r="Y243" t="str">
        <f t="shared" si="458"/>
        <v/>
      </c>
      <c r="Z243" t="str">
        <f t="shared" si="459"/>
        <v/>
      </c>
      <c r="AA243" t="str">
        <f t="shared" si="460"/>
        <v/>
      </c>
      <c r="AB243" t="str">
        <f t="shared" si="461"/>
        <v/>
      </c>
      <c r="AC243" t="str">
        <f t="shared" si="462"/>
        <v/>
      </c>
      <c r="AD243" t="str">
        <f t="shared" si="463"/>
        <v/>
      </c>
      <c r="AE243" t="str">
        <f t="shared" si="464"/>
        <v/>
      </c>
      <c r="AF243" t="str">
        <f t="shared" si="465"/>
        <v/>
      </c>
      <c r="AG243" t="str">
        <f t="shared" si="466"/>
        <v/>
      </c>
      <c r="AH243" t="str">
        <f t="shared" si="467"/>
        <v/>
      </c>
      <c r="AI243" t="str">
        <f t="shared" si="468"/>
        <v/>
      </c>
      <c r="AJ243" t="str">
        <f t="shared" si="469"/>
        <v/>
      </c>
      <c r="AK243" t="str">
        <f t="shared" si="470"/>
        <v/>
      </c>
      <c r="AL243" t="str">
        <f t="shared" si="471"/>
        <v/>
      </c>
      <c r="AM243" t="str">
        <f t="shared" si="472"/>
        <v/>
      </c>
      <c r="AN243" t="str">
        <f t="shared" si="473"/>
        <v/>
      </c>
      <c r="AO243" t="str">
        <f t="shared" si="474"/>
        <v/>
      </c>
      <c r="AP243" t="str">
        <f t="shared" si="475"/>
        <v/>
      </c>
      <c r="AQ243" t="str">
        <f t="shared" si="476"/>
        <v/>
      </c>
      <c r="AR243" t="str">
        <f t="shared" si="477"/>
        <v/>
      </c>
      <c r="AS243" t="str">
        <f t="shared" si="478"/>
        <v/>
      </c>
      <c r="AT243" t="str">
        <f t="shared" si="479"/>
        <v/>
      </c>
      <c r="AU243" t="str">
        <f t="shared" si="480"/>
        <v/>
      </c>
      <c r="AV243" t="str">
        <f t="shared" si="481"/>
        <v/>
      </c>
      <c r="AW243" t="str">
        <f t="shared" si="482"/>
        <v/>
      </c>
      <c r="AX243" t="str">
        <f t="shared" si="483"/>
        <v/>
      </c>
      <c r="AY243" t="str">
        <f t="shared" si="484"/>
        <v/>
      </c>
      <c r="AZ243" t="str">
        <f t="shared" si="485"/>
        <v/>
      </c>
      <c r="BA243" t="str">
        <f t="shared" si="486"/>
        <v/>
      </c>
      <c r="BB243" t="str">
        <f t="shared" si="487"/>
        <v/>
      </c>
      <c r="BC243" t="str">
        <f t="shared" si="488"/>
        <v/>
      </c>
      <c r="BD243" t="str">
        <f t="shared" si="489"/>
        <v/>
      </c>
      <c r="BE243" t="str">
        <f t="shared" si="490"/>
        <v/>
      </c>
      <c r="BF243" t="str">
        <f t="shared" si="491"/>
        <v/>
      </c>
      <c r="BG243" t="str">
        <f t="shared" si="492"/>
        <v/>
      </c>
      <c r="BH243" t="str">
        <f t="shared" si="493"/>
        <v/>
      </c>
      <c r="BI243" t="str">
        <f t="shared" si="494"/>
        <v/>
      </c>
      <c r="BJ243" t="str">
        <f t="shared" si="495"/>
        <v/>
      </c>
      <c r="BK243" t="str">
        <f t="shared" si="496"/>
        <v/>
      </c>
      <c r="BL243" t="str">
        <f t="shared" si="497"/>
        <v/>
      </c>
      <c r="BM243" t="str">
        <f t="shared" si="498"/>
        <v/>
      </c>
      <c r="BN243" t="str">
        <f t="shared" si="499"/>
        <v/>
      </c>
      <c r="BO243" t="str">
        <f t="shared" si="500"/>
        <v/>
      </c>
      <c r="BP243" t="str">
        <f t="shared" si="501"/>
        <v/>
      </c>
      <c r="BQ243" t="str">
        <f t="shared" si="502"/>
        <v/>
      </c>
      <c r="BR243" t="str">
        <f t="shared" si="503"/>
        <v/>
      </c>
      <c r="BS243" t="str">
        <f t="shared" si="504"/>
        <v/>
      </c>
      <c r="BT243" t="str">
        <f t="shared" si="505"/>
        <v/>
      </c>
      <c r="BU243" t="str">
        <f t="shared" si="506"/>
        <v/>
      </c>
      <c r="BV243" t="str">
        <f t="shared" si="507"/>
        <v/>
      </c>
      <c r="BW243" t="str">
        <f t="shared" si="508"/>
        <v/>
      </c>
      <c r="BX243" t="str">
        <f t="shared" si="509"/>
        <v/>
      </c>
      <c r="BY243" t="str">
        <f t="shared" si="510"/>
        <v/>
      </c>
      <c r="BZ243" t="str">
        <f t="shared" si="511"/>
        <v/>
      </c>
      <c r="CA243" t="str">
        <f t="shared" si="512"/>
        <v/>
      </c>
      <c r="CB243" t="str">
        <f t="shared" si="513"/>
        <v/>
      </c>
      <c r="CC243" t="str">
        <f t="shared" si="514"/>
        <v/>
      </c>
      <c r="CD243" t="str">
        <f t="shared" si="515"/>
        <v/>
      </c>
      <c r="CE243" t="str">
        <f t="shared" si="516"/>
        <v/>
      </c>
      <c r="CF243" t="str">
        <f t="shared" si="517"/>
        <v/>
      </c>
      <c r="CG243" t="str">
        <f t="shared" si="518"/>
        <v/>
      </c>
      <c r="CH243" t="str">
        <f t="shared" si="519"/>
        <v/>
      </c>
      <c r="CI243" t="str">
        <f t="shared" si="520"/>
        <v/>
      </c>
      <c r="CJ243" t="str">
        <f t="shared" si="521"/>
        <v/>
      </c>
      <c r="CK243" t="str">
        <f t="shared" si="522"/>
        <v/>
      </c>
      <c r="CL243" t="str">
        <f t="shared" si="523"/>
        <v/>
      </c>
      <c r="CM243" t="str">
        <f t="shared" si="524"/>
        <v/>
      </c>
      <c r="CN243" t="str">
        <f t="shared" si="525"/>
        <v/>
      </c>
      <c r="CO243" t="str">
        <f t="shared" si="526"/>
        <v/>
      </c>
      <c r="CP243" t="str">
        <f t="shared" si="527"/>
        <v/>
      </c>
      <c r="CQ243" t="str">
        <f t="shared" si="528"/>
        <v/>
      </c>
      <c r="CR243" t="str">
        <f t="shared" si="529"/>
        <v/>
      </c>
      <c r="CS243" t="str">
        <f t="shared" si="530"/>
        <v/>
      </c>
      <c r="CT243" t="str">
        <f t="shared" si="531"/>
        <v/>
      </c>
      <c r="CU243" t="str">
        <f t="shared" si="532"/>
        <v/>
      </c>
      <c r="CV243" t="str">
        <f t="shared" si="533"/>
        <v/>
      </c>
      <c r="CW243" t="str">
        <f t="shared" si="534"/>
        <v/>
      </c>
      <c r="CX243" t="str">
        <f t="shared" si="535"/>
        <v/>
      </c>
      <c r="CY243" t="str">
        <f t="shared" si="536"/>
        <v/>
      </c>
      <c r="CZ243" t="str">
        <f t="shared" si="537"/>
        <v/>
      </c>
      <c r="DA243" t="str">
        <f t="shared" si="538"/>
        <v/>
      </c>
      <c r="DB243" t="str">
        <f t="shared" si="539"/>
        <v/>
      </c>
      <c r="DC243" t="str">
        <f t="shared" si="540"/>
        <v/>
      </c>
      <c r="DD243" t="str">
        <f t="shared" si="541"/>
        <v/>
      </c>
      <c r="DE243" t="str">
        <f t="shared" si="542"/>
        <v/>
      </c>
      <c r="DF243" t="str">
        <f t="shared" si="543"/>
        <v/>
      </c>
      <c r="DG243" t="str">
        <f t="shared" si="544"/>
        <v/>
      </c>
      <c r="DH243" t="str">
        <f t="shared" si="545"/>
        <v/>
      </c>
      <c r="DI243" t="str">
        <f t="shared" si="546"/>
        <v/>
      </c>
      <c r="DJ243" t="str">
        <f t="shared" si="547"/>
        <v/>
      </c>
      <c r="DK243" t="str">
        <f t="shared" si="548"/>
        <v/>
      </c>
      <c r="DL243" t="str">
        <f t="shared" si="549"/>
        <v/>
      </c>
      <c r="DM243" t="str">
        <f t="shared" si="550"/>
        <v/>
      </c>
      <c r="DN243" t="str">
        <f t="shared" si="551"/>
        <v/>
      </c>
      <c r="DO243" t="str">
        <f t="shared" si="552"/>
        <v/>
      </c>
      <c r="DP243" t="str">
        <f t="shared" si="553"/>
        <v/>
      </c>
      <c r="DQ243" t="str">
        <f t="shared" si="554"/>
        <v/>
      </c>
      <c r="DR243" t="str">
        <f t="shared" si="555"/>
        <v/>
      </c>
      <c r="DS243" t="str">
        <f t="shared" si="556"/>
        <v/>
      </c>
      <c r="DT243" t="str">
        <f t="shared" si="557"/>
        <v/>
      </c>
      <c r="DU243" t="str">
        <f t="shared" si="558"/>
        <v/>
      </c>
      <c r="DV243" t="str">
        <f t="shared" si="559"/>
        <v/>
      </c>
      <c r="DW243" t="str">
        <f t="shared" si="560"/>
        <v/>
      </c>
      <c r="DX243" t="str">
        <f t="shared" si="561"/>
        <v/>
      </c>
      <c r="DY243" t="str">
        <f t="shared" si="562"/>
        <v/>
      </c>
      <c r="EA243" t="str">
        <f t="shared" si="563"/>
        <v/>
      </c>
      <c r="EB243" t="str">
        <f t="shared" si="564"/>
        <v/>
      </c>
      <c r="EC243" t="str">
        <f t="shared" si="565"/>
        <v/>
      </c>
      <c r="ED243" t="str">
        <f t="shared" si="566"/>
        <v/>
      </c>
      <c r="EE243" t="str">
        <f t="shared" si="567"/>
        <v/>
      </c>
      <c r="EF243" t="str">
        <f t="shared" si="568"/>
        <v/>
      </c>
      <c r="EG243" t="str">
        <f t="shared" si="569"/>
        <v/>
      </c>
      <c r="EH243" t="str">
        <f t="shared" si="570"/>
        <v/>
      </c>
      <c r="EI243" t="str">
        <f t="shared" si="571"/>
        <v/>
      </c>
      <c r="EJ243" t="str">
        <f t="shared" si="572"/>
        <v/>
      </c>
      <c r="EK243" t="str">
        <f t="shared" si="573"/>
        <v/>
      </c>
      <c r="EL243" t="str">
        <f t="shared" si="574"/>
        <v/>
      </c>
      <c r="EM243" t="str">
        <f t="shared" si="575"/>
        <v/>
      </c>
      <c r="EN243" t="str">
        <f t="shared" si="576"/>
        <v/>
      </c>
      <c r="EO243" t="str">
        <f t="shared" si="577"/>
        <v/>
      </c>
      <c r="EP243" t="str">
        <f t="shared" si="578"/>
        <v/>
      </c>
      <c r="ER243" t="str">
        <f t="shared" si="579"/>
        <v>25A-001.09.01.02.01.A.02VGM - Effect 3</v>
      </c>
      <c r="ES243" t="s">
        <v>6932</v>
      </c>
      <c r="ET243" t="b">
        <v>1</v>
      </c>
      <c r="EU243" t="s">
        <v>79</v>
      </c>
      <c r="EV243" t="b">
        <v>1</v>
      </c>
      <c r="EW243" t="b">
        <v>1</v>
      </c>
      <c r="EX243">
        <v>2.5000000000000001E-4</v>
      </c>
      <c r="EZ243">
        <v>0</v>
      </c>
      <c r="FA243">
        <v>0</v>
      </c>
      <c r="FC243">
        <v>49</v>
      </c>
      <c r="FD243">
        <v>0</v>
      </c>
      <c r="FF243">
        <v>0</v>
      </c>
      <c r="FG243">
        <v>0</v>
      </c>
      <c r="FI243">
        <v>0</v>
      </c>
      <c r="FJ243">
        <v>0</v>
      </c>
      <c r="FL243">
        <v>0</v>
      </c>
      <c r="FM243">
        <v>0</v>
      </c>
      <c r="FO243" t="s">
        <v>8875</v>
      </c>
    </row>
    <row r="244" spans="1:171" x14ac:dyDescent="0.25">
      <c r="A244" t="s">
        <v>6992</v>
      </c>
      <c r="B244" t="str">
        <f t="shared" si="435"/>
        <v/>
      </c>
      <c r="C244" t="str">
        <f t="shared" si="436"/>
        <v/>
      </c>
      <c r="D244" t="str">
        <f t="shared" si="437"/>
        <v/>
      </c>
      <c r="E244" t="str">
        <f t="shared" si="438"/>
        <v/>
      </c>
      <c r="F244" t="str">
        <f t="shared" si="439"/>
        <v/>
      </c>
      <c r="G244" t="str">
        <f t="shared" si="440"/>
        <v/>
      </c>
      <c r="H244" t="str">
        <f t="shared" si="441"/>
        <v/>
      </c>
      <c r="I244" t="str">
        <f t="shared" si="442"/>
        <v/>
      </c>
      <c r="J244" t="str">
        <f t="shared" si="443"/>
        <v/>
      </c>
      <c r="K244" t="str">
        <f t="shared" si="444"/>
        <v/>
      </c>
      <c r="L244" t="str">
        <f t="shared" si="445"/>
        <v/>
      </c>
      <c r="M244" t="str">
        <f t="shared" si="446"/>
        <v/>
      </c>
      <c r="N244" t="str">
        <f t="shared" si="447"/>
        <v/>
      </c>
      <c r="O244" t="str">
        <f t="shared" si="448"/>
        <v/>
      </c>
      <c r="P244" t="str">
        <f t="shared" si="449"/>
        <v/>
      </c>
      <c r="Q244" t="str">
        <f t="shared" si="450"/>
        <v/>
      </c>
      <c r="R244" t="str">
        <f t="shared" si="451"/>
        <v/>
      </c>
      <c r="S244" t="str">
        <f t="shared" si="452"/>
        <v/>
      </c>
      <c r="T244" t="str">
        <f t="shared" si="453"/>
        <v/>
      </c>
      <c r="U244" t="str">
        <f t="shared" si="454"/>
        <v/>
      </c>
      <c r="V244" t="str">
        <f t="shared" si="455"/>
        <v/>
      </c>
      <c r="W244" t="str">
        <f t="shared" si="456"/>
        <v/>
      </c>
      <c r="X244" t="str">
        <f t="shared" si="457"/>
        <v/>
      </c>
      <c r="Y244" t="str">
        <f t="shared" si="458"/>
        <v/>
      </c>
      <c r="Z244" t="str">
        <f t="shared" si="459"/>
        <v/>
      </c>
      <c r="AA244" t="str">
        <f t="shared" si="460"/>
        <v/>
      </c>
      <c r="AB244" t="str">
        <f t="shared" si="461"/>
        <v/>
      </c>
      <c r="AC244" t="str">
        <f t="shared" si="462"/>
        <v/>
      </c>
      <c r="AD244" t="str">
        <f t="shared" si="463"/>
        <v/>
      </c>
      <c r="AE244" t="str">
        <f t="shared" si="464"/>
        <v/>
      </c>
      <c r="AF244" t="str">
        <f t="shared" si="465"/>
        <v/>
      </c>
      <c r="AG244" t="str">
        <f t="shared" si="466"/>
        <v/>
      </c>
      <c r="AH244" t="str">
        <f t="shared" si="467"/>
        <v/>
      </c>
      <c r="AI244" t="str">
        <f t="shared" si="468"/>
        <v/>
      </c>
      <c r="AJ244" t="str">
        <f t="shared" si="469"/>
        <v/>
      </c>
      <c r="AK244" t="str">
        <f t="shared" si="470"/>
        <v/>
      </c>
      <c r="AL244" t="str">
        <f t="shared" si="471"/>
        <v/>
      </c>
      <c r="AM244" t="str">
        <f t="shared" si="472"/>
        <v/>
      </c>
      <c r="AN244" t="str">
        <f t="shared" si="473"/>
        <v/>
      </c>
      <c r="AO244" t="str">
        <f t="shared" si="474"/>
        <v/>
      </c>
      <c r="AP244" t="str">
        <f t="shared" si="475"/>
        <v/>
      </c>
      <c r="AQ244" t="str">
        <f t="shared" si="476"/>
        <v/>
      </c>
      <c r="AR244" t="str">
        <f t="shared" si="477"/>
        <v/>
      </c>
      <c r="AS244" t="str">
        <f t="shared" si="478"/>
        <v/>
      </c>
      <c r="AT244" t="str">
        <f t="shared" si="479"/>
        <v/>
      </c>
      <c r="AU244" t="str">
        <f t="shared" si="480"/>
        <v/>
      </c>
      <c r="AV244" t="str">
        <f t="shared" si="481"/>
        <v/>
      </c>
      <c r="AW244" t="str">
        <f t="shared" si="482"/>
        <v/>
      </c>
      <c r="AX244" t="str">
        <f t="shared" si="483"/>
        <v/>
      </c>
      <c r="AY244" t="str">
        <f t="shared" si="484"/>
        <v/>
      </c>
      <c r="AZ244" t="str">
        <f t="shared" si="485"/>
        <v/>
      </c>
      <c r="BA244" t="str">
        <f t="shared" si="486"/>
        <v/>
      </c>
      <c r="BB244" t="str">
        <f t="shared" si="487"/>
        <v/>
      </c>
      <c r="BC244" t="str">
        <f t="shared" si="488"/>
        <v/>
      </c>
      <c r="BD244" t="str">
        <f t="shared" si="489"/>
        <v/>
      </c>
      <c r="BE244" t="str">
        <f t="shared" si="490"/>
        <v/>
      </c>
      <c r="BF244" t="str">
        <f t="shared" si="491"/>
        <v/>
      </c>
      <c r="BG244" t="str">
        <f t="shared" si="492"/>
        <v/>
      </c>
      <c r="BH244" t="str">
        <f t="shared" si="493"/>
        <v/>
      </c>
      <c r="BI244" t="str">
        <f t="shared" si="494"/>
        <v/>
      </c>
      <c r="BJ244" t="str">
        <f t="shared" si="495"/>
        <v/>
      </c>
      <c r="BK244" t="str">
        <f t="shared" si="496"/>
        <v/>
      </c>
      <c r="BL244" t="str">
        <f t="shared" si="497"/>
        <v/>
      </c>
      <c r="BM244" t="str">
        <f t="shared" si="498"/>
        <v/>
      </c>
      <c r="BN244" t="str">
        <f t="shared" si="499"/>
        <v/>
      </c>
      <c r="BO244" t="str">
        <f t="shared" si="500"/>
        <v/>
      </c>
      <c r="BP244" t="str">
        <f t="shared" si="501"/>
        <v/>
      </c>
      <c r="BQ244" t="str">
        <f t="shared" si="502"/>
        <v/>
      </c>
      <c r="BR244" t="str">
        <f t="shared" si="503"/>
        <v/>
      </c>
      <c r="BS244" t="str">
        <f t="shared" si="504"/>
        <v/>
      </c>
      <c r="BT244" t="str">
        <f t="shared" si="505"/>
        <v/>
      </c>
      <c r="BU244" t="str">
        <f t="shared" si="506"/>
        <v/>
      </c>
      <c r="BV244" t="str">
        <f t="shared" si="507"/>
        <v/>
      </c>
      <c r="BW244" t="str">
        <f t="shared" si="508"/>
        <v/>
      </c>
      <c r="BX244" t="str">
        <f t="shared" si="509"/>
        <v/>
      </c>
      <c r="BY244" t="str">
        <f t="shared" si="510"/>
        <v/>
      </c>
      <c r="BZ244" t="str">
        <f t="shared" si="511"/>
        <v/>
      </c>
      <c r="CA244" t="str">
        <f t="shared" si="512"/>
        <v/>
      </c>
      <c r="CB244" t="str">
        <f t="shared" si="513"/>
        <v/>
      </c>
      <c r="CC244" t="str">
        <f t="shared" si="514"/>
        <v/>
      </c>
      <c r="CD244" t="str">
        <f t="shared" si="515"/>
        <v/>
      </c>
      <c r="CE244" t="str">
        <f t="shared" si="516"/>
        <v/>
      </c>
      <c r="CF244" t="str">
        <f t="shared" si="517"/>
        <v/>
      </c>
      <c r="CG244" t="str">
        <f t="shared" si="518"/>
        <v/>
      </c>
      <c r="CH244" t="str">
        <f t="shared" si="519"/>
        <v/>
      </c>
      <c r="CI244" t="str">
        <f t="shared" si="520"/>
        <v/>
      </c>
      <c r="CJ244" t="str">
        <f t="shared" si="521"/>
        <v/>
      </c>
      <c r="CK244" t="str">
        <f t="shared" si="522"/>
        <v/>
      </c>
      <c r="CL244" t="str">
        <f t="shared" si="523"/>
        <v/>
      </c>
      <c r="CM244" t="str">
        <f t="shared" si="524"/>
        <v/>
      </c>
      <c r="CN244" t="str">
        <f t="shared" si="525"/>
        <v/>
      </c>
      <c r="CO244" t="str">
        <f t="shared" si="526"/>
        <v/>
      </c>
      <c r="CP244" t="str">
        <f t="shared" si="527"/>
        <v/>
      </c>
      <c r="CQ244" t="str">
        <f t="shared" si="528"/>
        <v/>
      </c>
      <c r="CR244" t="str">
        <f t="shared" si="529"/>
        <v/>
      </c>
      <c r="CS244" t="str">
        <f t="shared" si="530"/>
        <v/>
      </c>
      <c r="CT244" t="str">
        <f t="shared" si="531"/>
        <v/>
      </c>
      <c r="CU244" t="str">
        <f t="shared" si="532"/>
        <v/>
      </c>
      <c r="CV244" t="str">
        <f t="shared" si="533"/>
        <v/>
      </c>
      <c r="CW244" t="str">
        <f t="shared" si="534"/>
        <v/>
      </c>
      <c r="CX244" t="str">
        <f t="shared" si="535"/>
        <v/>
      </c>
      <c r="CY244" t="str">
        <f t="shared" si="536"/>
        <v/>
      </c>
      <c r="CZ244" t="str">
        <f t="shared" si="537"/>
        <v/>
      </c>
      <c r="DA244" t="str">
        <f t="shared" si="538"/>
        <v/>
      </c>
      <c r="DB244" t="str">
        <f t="shared" si="539"/>
        <v/>
      </c>
      <c r="DC244" t="str">
        <f t="shared" si="540"/>
        <v/>
      </c>
      <c r="DD244" t="str">
        <f t="shared" si="541"/>
        <v/>
      </c>
      <c r="DE244" t="str">
        <f t="shared" si="542"/>
        <v/>
      </c>
      <c r="DF244" t="str">
        <f t="shared" si="543"/>
        <v/>
      </c>
      <c r="DG244" t="str">
        <f t="shared" si="544"/>
        <v/>
      </c>
      <c r="DH244" t="str">
        <f t="shared" si="545"/>
        <v/>
      </c>
      <c r="DI244" t="str">
        <f t="shared" si="546"/>
        <v/>
      </c>
      <c r="DJ244" t="str">
        <f t="shared" si="547"/>
        <v/>
      </c>
      <c r="DK244" t="str">
        <f t="shared" si="548"/>
        <v/>
      </c>
      <c r="DL244" t="str">
        <f t="shared" si="549"/>
        <v/>
      </c>
      <c r="DM244" t="str">
        <f t="shared" si="550"/>
        <v/>
      </c>
      <c r="DN244" t="str">
        <f t="shared" si="551"/>
        <v/>
      </c>
      <c r="DO244" t="str">
        <f t="shared" si="552"/>
        <v/>
      </c>
      <c r="DP244" t="str">
        <f t="shared" si="553"/>
        <v/>
      </c>
      <c r="DQ244" t="str">
        <f t="shared" si="554"/>
        <v/>
      </c>
      <c r="DR244" t="str">
        <f t="shared" si="555"/>
        <v/>
      </c>
      <c r="DS244" t="str">
        <f t="shared" si="556"/>
        <v/>
      </c>
      <c r="DT244" t="str">
        <f t="shared" si="557"/>
        <v/>
      </c>
      <c r="DU244" t="str">
        <f t="shared" si="558"/>
        <v/>
      </c>
      <c r="DV244" t="str">
        <f t="shared" si="559"/>
        <v/>
      </c>
      <c r="DW244" t="str">
        <f t="shared" si="560"/>
        <v/>
      </c>
      <c r="DX244" t="str">
        <f t="shared" si="561"/>
        <v/>
      </c>
      <c r="DY244" t="str">
        <f t="shared" si="562"/>
        <v/>
      </c>
      <c r="EA244" t="str">
        <f t="shared" si="563"/>
        <v/>
      </c>
      <c r="EB244" t="str">
        <f t="shared" si="564"/>
        <v/>
      </c>
      <c r="EC244" t="str">
        <f t="shared" si="565"/>
        <v/>
      </c>
      <c r="ED244" t="str">
        <f t="shared" si="566"/>
        <v/>
      </c>
      <c r="EE244" t="str">
        <f t="shared" si="567"/>
        <v/>
      </c>
      <c r="EF244" t="str">
        <f t="shared" si="568"/>
        <v/>
      </c>
      <c r="EG244" t="str">
        <f t="shared" si="569"/>
        <v/>
      </c>
      <c r="EH244" t="str">
        <f t="shared" si="570"/>
        <v/>
      </c>
      <c r="EI244" t="str">
        <f t="shared" si="571"/>
        <v/>
      </c>
      <c r="EJ244" t="str">
        <f t="shared" si="572"/>
        <v/>
      </c>
      <c r="EK244" t="str">
        <f t="shared" si="573"/>
        <v/>
      </c>
      <c r="EL244" t="str">
        <f t="shared" si="574"/>
        <v/>
      </c>
      <c r="EM244" t="str">
        <f t="shared" si="575"/>
        <v/>
      </c>
      <c r="EN244" t="str">
        <f t="shared" si="576"/>
        <v/>
      </c>
      <c r="EO244" t="str">
        <f t="shared" si="577"/>
        <v/>
      </c>
      <c r="EP244" t="str">
        <f t="shared" si="578"/>
        <v/>
      </c>
      <c r="ER244" t="str">
        <f t="shared" si="579"/>
        <v>25A-001.09.01.07.01.A.01Spuien 21-40% functieverlies</v>
      </c>
      <c r="ES244" t="s">
        <v>6931</v>
      </c>
      <c r="ET244" t="b">
        <v>1</v>
      </c>
      <c r="EU244" t="s">
        <v>95</v>
      </c>
      <c r="EV244" t="b">
        <v>1</v>
      </c>
      <c r="EW244" t="b">
        <v>1</v>
      </c>
      <c r="EX244">
        <v>1</v>
      </c>
      <c r="EZ244">
        <v>0</v>
      </c>
      <c r="FA244">
        <v>0</v>
      </c>
      <c r="FC244">
        <v>299</v>
      </c>
      <c r="FD244">
        <v>0</v>
      </c>
      <c r="FF244">
        <v>0</v>
      </c>
      <c r="FG244">
        <v>0</v>
      </c>
      <c r="FI244">
        <v>0</v>
      </c>
      <c r="FJ244">
        <v>0</v>
      </c>
      <c r="FL244">
        <v>0</v>
      </c>
      <c r="FM244">
        <v>0</v>
      </c>
      <c r="FO244" t="s">
        <v>95</v>
      </c>
    </row>
    <row r="245" spans="1:171" x14ac:dyDescent="0.25">
      <c r="A245" t="s">
        <v>6993</v>
      </c>
      <c r="B245" t="str">
        <f t="shared" si="435"/>
        <v/>
      </c>
      <c r="C245" t="str">
        <f t="shared" si="436"/>
        <v/>
      </c>
      <c r="D245" t="str">
        <f t="shared" si="437"/>
        <v/>
      </c>
      <c r="E245" t="str">
        <f t="shared" si="438"/>
        <v/>
      </c>
      <c r="F245" t="str">
        <f t="shared" si="439"/>
        <v/>
      </c>
      <c r="G245" t="str">
        <f t="shared" si="440"/>
        <v/>
      </c>
      <c r="H245" t="str">
        <f t="shared" si="441"/>
        <v/>
      </c>
      <c r="I245" t="str">
        <f t="shared" si="442"/>
        <v/>
      </c>
      <c r="J245" t="str">
        <f t="shared" si="443"/>
        <v/>
      </c>
      <c r="K245" t="str">
        <f t="shared" si="444"/>
        <v/>
      </c>
      <c r="L245" t="str">
        <f t="shared" si="445"/>
        <v/>
      </c>
      <c r="M245" t="str">
        <f t="shared" si="446"/>
        <v/>
      </c>
      <c r="N245" t="str">
        <f t="shared" si="447"/>
        <v/>
      </c>
      <c r="O245" t="str">
        <f t="shared" si="448"/>
        <v/>
      </c>
      <c r="P245" t="str">
        <f t="shared" si="449"/>
        <v/>
      </c>
      <c r="Q245" t="str">
        <f t="shared" si="450"/>
        <v/>
      </c>
      <c r="R245" t="str">
        <f t="shared" si="451"/>
        <v/>
      </c>
      <c r="S245" t="str">
        <f t="shared" si="452"/>
        <v/>
      </c>
      <c r="T245" t="str">
        <f t="shared" si="453"/>
        <v/>
      </c>
      <c r="U245" t="str">
        <f t="shared" si="454"/>
        <v/>
      </c>
      <c r="V245" t="str">
        <f t="shared" si="455"/>
        <v/>
      </c>
      <c r="W245" t="str">
        <f t="shared" si="456"/>
        <v/>
      </c>
      <c r="X245" t="str">
        <f t="shared" si="457"/>
        <v/>
      </c>
      <c r="Y245" t="str">
        <f t="shared" si="458"/>
        <v/>
      </c>
      <c r="Z245" t="str">
        <f t="shared" si="459"/>
        <v/>
      </c>
      <c r="AA245" t="str">
        <f t="shared" si="460"/>
        <v/>
      </c>
      <c r="AB245" t="str">
        <f t="shared" si="461"/>
        <v/>
      </c>
      <c r="AC245" t="str">
        <f t="shared" si="462"/>
        <v/>
      </c>
      <c r="AD245" t="str">
        <f t="shared" si="463"/>
        <v/>
      </c>
      <c r="AE245" t="str">
        <f t="shared" si="464"/>
        <v/>
      </c>
      <c r="AF245" t="str">
        <f t="shared" si="465"/>
        <v/>
      </c>
      <c r="AG245" t="str">
        <f t="shared" si="466"/>
        <v/>
      </c>
      <c r="AH245" t="str">
        <f t="shared" si="467"/>
        <v/>
      </c>
      <c r="AI245" t="str">
        <f t="shared" si="468"/>
        <v/>
      </c>
      <c r="AJ245" t="str">
        <f t="shared" si="469"/>
        <v/>
      </c>
      <c r="AK245" t="str">
        <f t="shared" si="470"/>
        <v/>
      </c>
      <c r="AL245" t="str">
        <f t="shared" si="471"/>
        <v/>
      </c>
      <c r="AM245" t="str">
        <f t="shared" si="472"/>
        <v/>
      </c>
      <c r="AN245" t="str">
        <f t="shared" si="473"/>
        <v/>
      </c>
      <c r="AO245" t="str">
        <f t="shared" si="474"/>
        <v/>
      </c>
      <c r="AP245" t="str">
        <f t="shared" si="475"/>
        <v/>
      </c>
      <c r="AQ245" t="str">
        <f t="shared" si="476"/>
        <v/>
      </c>
      <c r="AR245" t="str">
        <f t="shared" si="477"/>
        <v/>
      </c>
      <c r="AS245" t="str">
        <f t="shared" si="478"/>
        <v/>
      </c>
      <c r="AT245" t="str">
        <f t="shared" si="479"/>
        <v/>
      </c>
      <c r="AU245" t="str">
        <f t="shared" si="480"/>
        <v/>
      </c>
      <c r="AV245" t="str">
        <f t="shared" si="481"/>
        <v/>
      </c>
      <c r="AW245" t="str">
        <f t="shared" si="482"/>
        <v/>
      </c>
      <c r="AX245" t="str">
        <f t="shared" si="483"/>
        <v/>
      </c>
      <c r="AY245" t="str">
        <f t="shared" si="484"/>
        <v/>
      </c>
      <c r="AZ245" t="str">
        <f t="shared" si="485"/>
        <v/>
      </c>
      <c r="BA245" t="str">
        <f t="shared" si="486"/>
        <v/>
      </c>
      <c r="BB245" t="str">
        <f t="shared" si="487"/>
        <v/>
      </c>
      <c r="BC245" t="str">
        <f t="shared" si="488"/>
        <v/>
      </c>
      <c r="BD245" t="str">
        <f t="shared" si="489"/>
        <v/>
      </c>
      <c r="BE245" t="str">
        <f t="shared" si="490"/>
        <v/>
      </c>
      <c r="BF245" t="str">
        <f t="shared" si="491"/>
        <v/>
      </c>
      <c r="BG245" t="str">
        <f t="shared" si="492"/>
        <v/>
      </c>
      <c r="BH245" t="str">
        <f t="shared" si="493"/>
        <v/>
      </c>
      <c r="BI245" t="str">
        <f t="shared" si="494"/>
        <v/>
      </c>
      <c r="BJ245" t="str">
        <f t="shared" si="495"/>
        <v/>
      </c>
      <c r="BK245" t="str">
        <f t="shared" si="496"/>
        <v/>
      </c>
      <c r="BL245" t="str">
        <f t="shared" si="497"/>
        <v/>
      </c>
      <c r="BM245" t="str">
        <f t="shared" si="498"/>
        <v/>
      </c>
      <c r="BN245" t="str">
        <f t="shared" si="499"/>
        <v/>
      </c>
      <c r="BO245" t="str">
        <f t="shared" si="500"/>
        <v/>
      </c>
      <c r="BP245" t="str">
        <f t="shared" si="501"/>
        <v/>
      </c>
      <c r="BQ245" t="str">
        <f t="shared" si="502"/>
        <v/>
      </c>
      <c r="BR245" t="str">
        <f t="shared" si="503"/>
        <v/>
      </c>
      <c r="BS245" t="str">
        <f t="shared" si="504"/>
        <v/>
      </c>
      <c r="BT245" t="str">
        <f t="shared" si="505"/>
        <v/>
      </c>
      <c r="BU245" t="str">
        <f t="shared" si="506"/>
        <v/>
      </c>
      <c r="BV245" t="str">
        <f t="shared" si="507"/>
        <v/>
      </c>
      <c r="BW245" t="str">
        <f t="shared" si="508"/>
        <v/>
      </c>
      <c r="BX245" t="str">
        <f t="shared" si="509"/>
        <v/>
      </c>
      <c r="BY245" t="str">
        <f t="shared" si="510"/>
        <v/>
      </c>
      <c r="BZ245" t="str">
        <f t="shared" si="511"/>
        <v/>
      </c>
      <c r="CA245" t="str">
        <f t="shared" si="512"/>
        <v/>
      </c>
      <c r="CB245" t="str">
        <f t="shared" si="513"/>
        <v/>
      </c>
      <c r="CC245" t="str">
        <f t="shared" si="514"/>
        <v/>
      </c>
      <c r="CD245" t="str">
        <f t="shared" si="515"/>
        <v/>
      </c>
      <c r="CE245" t="str">
        <f t="shared" si="516"/>
        <v/>
      </c>
      <c r="CF245" t="str">
        <f t="shared" si="517"/>
        <v/>
      </c>
      <c r="CG245" t="str">
        <f t="shared" si="518"/>
        <v/>
      </c>
      <c r="CH245" t="str">
        <f t="shared" si="519"/>
        <v/>
      </c>
      <c r="CI245" t="str">
        <f t="shared" si="520"/>
        <v/>
      </c>
      <c r="CJ245" t="str">
        <f t="shared" si="521"/>
        <v/>
      </c>
      <c r="CK245" t="str">
        <f t="shared" si="522"/>
        <v/>
      </c>
      <c r="CL245" t="str">
        <f t="shared" si="523"/>
        <v/>
      </c>
      <c r="CM245" t="str">
        <f t="shared" si="524"/>
        <v/>
      </c>
      <c r="CN245" t="str">
        <f t="shared" si="525"/>
        <v/>
      </c>
      <c r="CO245" t="str">
        <f t="shared" si="526"/>
        <v/>
      </c>
      <c r="CP245" t="str">
        <f t="shared" si="527"/>
        <v/>
      </c>
      <c r="CQ245" t="str">
        <f t="shared" si="528"/>
        <v/>
      </c>
      <c r="CR245" t="str">
        <f t="shared" si="529"/>
        <v/>
      </c>
      <c r="CS245" t="str">
        <f t="shared" si="530"/>
        <v/>
      </c>
      <c r="CT245" t="str">
        <f t="shared" si="531"/>
        <v/>
      </c>
      <c r="CU245" t="str">
        <f t="shared" si="532"/>
        <v/>
      </c>
      <c r="CV245" t="str">
        <f t="shared" si="533"/>
        <v/>
      </c>
      <c r="CW245" t="str">
        <f t="shared" si="534"/>
        <v/>
      </c>
      <c r="CX245" t="str">
        <f t="shared" si="535"/>
        <v/>
      </c>
      <c r="CY245" t="str">
        <f t="shared" si="536"/>
        <v/>
      </c>
      <c r="CZ245" t="str">
        <f t="shared" si="537"/>
        <v/>
      </c>
      <c r="DA245" t="str">
        <f t="shared" si="538"/>
        <v/>
      </c>
      <c r="DB245" t="str">
        <f t="shared" si="539"/>
        <v/>
      </c>
      <c r="DC245" t="str">
        <f t="shared" si="540"/>
        <v/>
      </c>
      <c r="DD245" t="str">
        <f t="shared" si="541"/>
        <v/>
      </c>
      <c r="DE245" t="str">
        <f t="shared" si="542"/>
        <v/>
      </c>
      <c r="DF245" t="str">
        <f t="shared" si="543"/>
        <v/>
      </c>
      <c r="DG245" t="str">
        <f t="shared" si="544"/>
        <v/>
      </c>
      <c r="DH245" t="str">
        <f t="shared" si="545"/>
        <v/>
      </c>
      <c r="DI245" t="str">
        <f t="shared" si="546"/>
        <v/>
      </c>
      <c r="DJ245" t="str">
        <f t="shared" si="547"/>
        <v/>
      </c>
      <c r="DK245" t="str">
        <f t="shared" si="548"/>
        <v/>
      </c>
      <c r="DL245" t="str">
        <f t="shared" si="549"/>
        <v/>
      </c>
      <c r="DM245" t="str">
        <f t="shared" si="550"/>
        <v/>
      </c>
      <c r="DN245" t="str">
        <f t="shared" si="551"/>
        <v/>
      </c>
      <c r="DO245" t="str">
        <f t="shared" si="552"/>
        <v/>
      </c>
      <c r="DP245" t="str">
        <f t="shared" si="553"/>
        <v/>
      </c>
      <c r="DQ245" t="str">
        <f t="shared" si="554"/>
        <v/>
      </c>
      <c r="DR245" t="str">
        <f t="shared" si="555"/>
        <v/>
      </c>
      <c r="DS245" t="str">
        <f t="shared" si="556"/>
        <v/>
      </c>
      <c r="DT245" t="str">
        <f t="shared" si="557"/>
        <v/>
      </c>
      <c r="DU245" t="str">
        <f t="shared" si="558"/>
        <v/>
      </c>
      <c r="DV245" t="str">
        <f t="shared" si="559"/>
        <v/>
      </c>
      <c r="DW245" t="str">
        <f t="shared" si="560"/>
        <v/>
      </c>
      <c r="DX245" t="str">
        <f t="shared" si="561"/>
        <v/>
      </c>
      <c r="DY245" t="str">
        <f t="shared" si="562"/>
        <v/>
      </c>
      <c r="EA245" t="str">
        <f t="shared" si="563"/>
        <v/>
      </c>
      <c r="EB245" t="str">
        <f t="shared" si="564"/>
        <v/>
      </c>
      <c r="EC245" t="str">
        <f t="shared" si="565"/>
        <v/>
      </c>
      <c r="ED245" t="str">
        <f t="shared" si="566"/>
        <v/>
      </c>
      <c r="EE245" t="str">
        <f t="shared" si="567"/>
        <v/>
      </c>
      <c r="EF245" t="str">
        <f t="shared" si="568"/>
        <v/>
      </c>
      <c r="EG245" t="str">
        <f t="shared" si="569"/>
        <v/>
      </c>
      <c r="EH245" t="str">
        <f t="shared" si="570"/>
        <v/>
      </c>
      <c r="EI245" t="str">
        <f t="shared" si="571"/>
        <v/>
      </c>
      <c r="EJ245" t="str">
        <f t="shared" si="572"/>
        <v/>
      </c>
      <c r="EK245" t="str">
        <f t="shared" si="573"/>
        <v/>
      </c>
      <c r="EL245" t="str">
        <f t="shared" si="574"/>
        <v/>
      </c>
      <c r="EM245" t="str">
        <f t="shared" si="575"/>
        <v/>
      </c>
      <c r="EN245" t="str">
        <f t="shared" si="576"/>
        <v/>
      </c>
      <c r="EO245" t="str">
        <f t="shared" si="577"/>
        <v/>
      </c>
      <c r="EP245" t="str">
        <f t="shared" si="578"/>
        <v/>
      </c>
      <c r="ER245" t="str">
        <f t="shared" si="579"/>
        <v>25A-001.09.01.07.01.A.01VGM - Effect 3</v>
      </c>
      <c r="ES245" t="s">
        <v>6931</v>
      </c>
      <c r="ET245" t="b">
        <v>1</v>
      </c>
      <c r="EU245" t="s">
        <v>79</v>
      </c>
      <c r="EV245" t="b">
        <v>1</v>
      </c>
      <c r="EW245" t="b">
        <v>1</v>
      </c>
      <c r="EX245">
        <v>2.5000000000000001E-4</v>
      </c>
      <c r="EZ245">
        <v>0</v>
      </c>
      <c r="FA245">
        <v>0</v>
      </c>
      <c r="FC245">
        <v>49</v>
      </c>
      <c r="FD245">
        <v>0</v>
      </c>
      <c r="FF245">
        <v>0</v>
      </c>
      <c r="FG245">
        <v>0</v>
      </c>
      <c r="FI245">
        <v>0</v>
      </c>
      <c r="FJ245">
        <v>0</v>
      </c>
      <c r="FL245">
        <v>0</v>
      </c>
      <c r="FM245">
        <v>0</v>
      </c>
      <c r="FO245" t="s">
        <v>8875</v>
      </c>
    </row>
    <row r="246" spans="1:171" x14ac:dyDescent="0.25">
      <c r="A246" t="s">
        <v>7047</v>
      </c>
      <c r="B246" t="str">
        <f t="shared" si="435"/>
        <v/>
      </c>
      <c r="C246" t="str">
        <f t="shared" si="436"/>
        <v/>
      </c>
      <c r="D246" t="str">
        <f t="shared" si="437"/>
        <v/>
      </c>
      <c r="E246" t="str">
        <f t="shared" si="438"/>
        <v/>
      </c>
      <c r="F246" t="str">
        <f t="shared" si="439"/>
        <v/>
      </c>
      <c r="G246" t="str">
        <f t="shared" si="440"/>
        <v/>
      </c>
      <c r="H246" t="str">
        <f t="shared" si="441"/>
        <v/>
      </c>
      <c r="I246" t="str">
        <f t="shared" si="442"/>
        <v/>
      </c>
      <c r="J246" t="str">
        <f t="shared" si="443"/>
        <v/>
      </c>
      <c r="K246" t="str">
        <f t="shared" si="444"/>
        <v/>
      </c>
      <c r="L246" t="str">
        <f t="shared" si="445"/>
        <v/>
      </c>
      <c r="M246" t="str">
        <f t="shared" si="446"/>
        <v/>
      </c>
      <c r="N246" t="str">
        <f t="shared" si="447"/>
        <v/>
      </c>
      <c r="O246" t="str">
        <f t="shared" si="448"/>
        <v/>
      </c>
      <c r="P246" t="str">
        <f t="shared" si="449"/>
        <v/>
      </c>
      <c r="Q246" t="str">
        <f t="shared" si="450"/>
        <v/>
      </c>
      <c r="R246" t="str">
        <f t="shared" si="451"/>
        <v/>
      </c>
      <c r="S246" t="str">
        <f t="shared" si="452"/>
        <v/>
      </c>
      <c r="T246" t="str">
        <f t="shared" si="453"/>
        <v/>
      </c>
      <c r="U246" t="str">
        <f t="shared" si="454"/>
        <v/>
      </c>
      <c r="V246" t="str">
        <f t="shared" si="455"/>
        <v/>
      </c>
      <c r="W246" t="str">
        <f t="shared" si="456"/>
        <v/>
      </c>
      <c r="X246" t="str">
        <f t="shared" si="457"/>
        <v/>
      </c>
      <c r="Y246" t="str">
        <f t="shared" si="458"/>
        <v/>
      </c>
      <c r="Z246" t="str">
        <f t="shared" si="459"/>
        <v/>
      </c>
      <c r="AA246" t="str">
        <f t="shared" si="460"/>
        <v/>
      </c>
      <c r="AB246" t="str">
        <f t="shared" si="461"/>
        <v/>
      </c>
      <c r="AC246" t="str">
        <f t="shared" si="462"/>
        <v/>
      </c>
      <c r="AD246" t="str">
        <f t="shared" si="463"/>
        <v/>
      </c>
      <c r="AE246" t="str">
        <f t="shared" si="464"/>
        <v/>
      </c>
      <c r="AF246" t="str">
        <f t="shared" si="465"/>
        <v/>
      </c>
      <c r="AG246" t="str">
        <f t="shared" si="466"/>
        <v/>
      </c>
      <c r="AH246" t="str">
        <f t="shared" si="467"/>
        <v/>
      </c>
      <c r="AI246" t="str">
        <f t="shared" si="468"/>
        <v/>
      </c>
      <c r="AJ246" t="str">
        <f t="shared" si="469"/>
        <v/>
      </c>
      <c r="AK246" t="str">
        <f t="shared" si="470"/>
        <v/>
      </c>
      <c r="AL246" t="str">
        <f t="shared" si="471"/>
        <v/>
      </c>
      <c r="AM246" t="str">
        <f t="shared" si="472"/>
        <v/>
      </c>
      <c r="AN246" t="str">
        <f t="shared" si="473"/>
        <v/>
      </c>
      <c r="AO246" t="str">
        <f t="shared" si="474"/>
        <v/>
      </c>
      <c r="AP246" t="str">
        <f t="shared" si="475"/>
        <v/>
      </c>
      <c r="AQ246" t="str">
        <f t="shared" si="476"/>
        <v/>
      </c>
      <c r="AR246" t="str">
        <f t="shared" si="477"/>
        <v/>
      </c>
      <c r="AS246" t="str">
        <f t="shared" si="478"/>
        <v/>
      </c>
      <c r="AT246" t="str">
        <f t="shared" si="479"/>
        <v/>
      </c>
      <c r="AU246" t="str">
        <f t="shared" si="480"/>
        <v/>
      </c>
      <c r="AV246" t="str">
        <f t="shared" si="481"/>
        <v/>
      </c>
      <c r="AW246" t="str">
        <f t="shared" si="482"/>
        <v/>
      </c>
      <c r="AX246" t="str">
        <f t="shared" si="483"/>
        <v/>
      </c>
      <c r="AY246" t="str">
        <f t="shared" si="484"/>
        <v/>
      </c>
      <c r="AZ246" t="str">
        <f t="shared" si="485"/>
        <v/>
      </c>
      <c r="BA246" t="str">
        <f t="shared" si="486"/>
        <v/>
      </c>
      <c r="BB246" t="str">
        <f t="shared" si="487"/>
        <v/>
      </c>
      <c r="BC246" t="str">
        <f t="shared" si="488"/>
        <v/>
      </c>
      <c r="BD246" t="str">
        <f t="shared" si="489"/>
        <v/>
      </c>
      <c r="BE246" t="str">
        <f t="shared" si="490"/>
        <v/>
      </c>
      <c r="BF246" t="str">
        <f t="shared" si="491"/>
        <v/>
      </c>
      <c r="BG246" t="str">
        <f t="shared" si="492"/>
        <v/>
      </c>
      <c r="BH246" t="str">
        <f t="shared" si="493"/>
        <v/>
      </c>
      <c r="BI246" t="str">
        <f t="shared" si="494"/>
        <v/>
      </c>
      <c r="BJ246" t="str">
        <f t="shared" si="495"/>
        <v/>
      </c>
      <c r="BK246" t="str">
        <f t="shared" si="496"/>
        <v/>
      </c>
      <c r="BL246" t="str">
        <f t="shared" si="497"/>
        <v/>
      </c>
      <c r="BM246" t="str">
        <f t="shared" si="498"/>
        <v/>
      </c>
      <c r="BN246" t="str">
        <f t="shared" si="499"/>
        <v/>
      </c>
      <c r="BO246" t="str">
        <f t="shared" si="500"/>
        <v/>
      </c>
      <c r="BP246" t="str">
        <f t="shared" si="501"/>
        <v/>
      </c>
      <c r="BQ246" t="str">
        <f t="shared" si="502"/>
        <v/>
      </c>
      <c r="BR246" t="str">
        <f t="shared" si="503"/>
        <v/>
      </c>
      <c r="BS246" t="str">
        <f t="shared" si="504"/>
        <v/>
      </c>
      <c r="BT246" t="str">
        <f t="shared" si="505"/>
        <v/>
      </c>
      <c r="BU246" t="str">
        <f t="shared" si="506"/>
        <v/>
      </c>
      <c r="BV246" t="str">
        <f t="shared" si="507"/>
        <v/>
      </c>
      <c r="BW246" t="str">
        <f t="shared" si="508"/>
        <v/>
      </c>
      <c r="BX246" t="str">
        <f t="shared" si="509"/>
        <v/>
      </c>
      <c r="BY246" t="str">
        <f t="shared" si="510"/>
        <v/>
      </c>
      <c r="BZ246" t="str">
        <f t="shared" si="511"/>
        <v/>
      </c>
      <c r="CA246" t="str">
        <f t="shared" si="512"/>
        <v/>
      </c>
      <c r="CB246" t="str">
        <f t="shared" si="513"/>
        <v/>
      </c>
      <c r="CC246" t="str">
        <f t="shared" si="514"/>
        <v/>
      </c>
      <c r="CD246" t="str">
        <f t="shared" si="515"/>
        <v/>
      </c>
      <c r="CE246" t="str">
        <f t="shared" si="516"/>
        <v/>
      </c>
      <c r="CF246" t="str">
        <f t="shared" si="517"/>
        <v/>
      </c>
      <c r="CG246" t="str">
        <f t="shared" si="518"/>
        <v/>
      </c>
      <c r="CH246" t="str">
        <f t="shared" si="519"/>
        <v/>
      </c>
      <c r="CI246" t="str">
        <f t="shared" si="520"/>
        <v/>
      </c>
      <c r="CJ246" t="str">
        <f t="shared" si="521"/>
        <v/>
      </c>
      <c r="CK246" t="str">
        <f t="shared" si="522"/>
        <v/>
      </c>
      <c r="CL246" t="str">
        <f t="shared" si="523"/>
        <v/>
      </c>
      <c r="CM246" t="str">
        <f t="shared" si="524"/>
        <v/>
      </c>
      <c r="CN246" t="str">
        <f t="shared" si="525"/>
        <v/>
      </c>
      <c r="CO246" t="str">
        <f t="shared" si="526"/>
        <v/>
      </c>
      <c r="CP246" t="str">
        <f t="shared" si="527"/>
        <v/>
      </c>
      <c r="CQ246" t="str">
        <f t="shared" si="528"/>
        <v/>
      </c>
      <c r="CR246" t="str">
        <f t="shared" si="529"/>
        <v/>
      </c>
      <c r="CS246" t="str">
        <f t="shared" si="530"/>
        <v/>
      </c>
      <c r="CT246" t="str">
        <f t="shared" si="531"/>
        <v/>
      </c>
      <c r="CU246" t="str">
        <f t="shared" si="532"/>
        <v/>
      </c>
      <c r="CV246" t="str">
        <f t="shared" si="533"/>
        <v/>
      </c>
      <c r="CW246" t="str">
        <f t="shared" si="534"/>
        <v/>
      </c>
      <c r="CX246" t="str">
        <f t="shared" si="535"/>
        <v/>
      </c>
      <c r="CY246" t="str">
        <f t="shared" si="536"/>
        <v/>
      </c>
      <c r="CZ246" t="str">
        <f t="shared" si="537"/>
        <v/>
      </c>
      <c r="DA246" t="str">
        <f t="shared" si="538"/>
        <v/>
      </c>
      <c r="DB246" t="str">
        <f t="shared" si="539"/>
        <v/>
      </c>
      <c r="DC246" t="str">
        <f t="shared" si="540"/>
        <v/>
      </c>
      <c r="DD246" t="str">
        <f t="shared" si="541"/>
        <v/>
      </c>
      <c r="DE246" t="str">
        <f t="shared" si="542"/>
        <v/>
      </c>
      <c r="DF246" t="str">
        <f t="shared" si="543"/>
        <v/>
      </c>
      <c r="DG246" t="str">
        <f t="shared" si="544"/>
        <v/>
      </c>
      <c r="DH246" t="str">
        <f t="shared" si="545"/>
        <v/>
      </c>
      <c r="DI246" t="str">
        <f t="shared" si="546"/>
        <v/>
      </c>
      <c r="DJ246" t="str">
        <f t="shared" si="547"/>
        <v/>
      </c>
      <c r="DK246" t="str">
        <f t="shared" si="548"/>
        <v/>
      </c>
      <c r="DL246" t="str">
        <f t="shared" si="549"/>
        <v/>
      </c>
      <c r="DM246" t="str">
        <f t="shared" si="550"/>
        <v/>
      </c>
      <c r="DN246" t="str">
        <f t="shared" si="551"/>
        <v/>
      </c>
      <c r="DO246" t="str">
        <f t="shared" si="552"/>
        <v/>
      </c>
      <c r="DP246" t="str">
        <f t="shared" si="553"/>
        <v/>
      </c>
      <c r="DQ246" t="str">
        <f t="shared" si="554"/>
        <v/>
      </c>
      <c r="DR246" t="str">
        <f t="shared" si="555"/>
        <v/>
      </c>
      <c r="DS246" t="str">
        <f t="shared" si="556"/>
        <v/>
      </c>
      <c r="DT246" t="str">
        <f t="shared" si="557"/>
        <v/>
      </c>
      <c r="DU246" t="str">
        <f t="shared" si="558"/>
        <v/>
      </c>
      <c r="DV246" t="str">
        <f t="shared" si="559"/>
        <v/>
      </c>
      <c r="DW246" t="str">
        <f t="shared" si="560"/>
        <v/>
      </c>
      <c r="DX246" t="str">
        <f t="shared" si="561"/>
        <v/>
      </c>
      <c r="DY246" t="str">
        <f t="shared" si="562"/>
        <v/>
      </c>
      <c r="EA246" t="str">
        <f t="shared" si="563"/>
        <v/>
      </c>
      <c r="EB246" t="str">
        <f t="shared" si="564"/>
        <v/>
      </c>
      <c r="EC246" t="str">
        <f t="shared" si="565"/>
        <v/>
      </c>
      <c r="ED246" t="str">
        <f t="shared" si="566"/>
        <v/>
      </c>
      <c r="EE246" t="str">
        <f t="shared" si="567"/>
        <v/>
      </c>
      <c r="EF246" t="str">
        <f t="shared" si="568"/>
        <v/>
      </c>
      <c r="EG246" t="str">
        <f t="shared" si="569"/>
        <v/>
      </c>
      <c r="EH246" t="str">
        <f t="shared" si="570"/>
        <v/>
      </c>
      <c r="EI246" t="str">
        <f t="shared" si="571"/>
        <v/>
      </c>
      <c r="EJ246" t="str">
        <f t="shared" si="572"/>
        <v/>
      </c>
      <c r="EK246" t="str">
        <f t="shared" si="573"/>
        <v/>
      </c>
      <c r="EL246" t="str">
        <f t="shared" si="574"/>
        <v/>
      </c>
      <c r="EM246" t="str">
        <f t="shared" si="575"/>
        <v/>
      </c>
      <c r="EN246" t="str">
        <f t="shared" si="576"/>
        <v/>
      </c>
      <c r="EO246" t="str">
        <f t="shared" si="577"/>
        <v/>
      </c>
      <c r="EP246" t="str">
        <f t="shared" si="578"/>
        <v/>
      </c>
      <c r="ER246" t="str">
        <f t="shared" si="579"/>
        <v>25A-001.09.02.05.01.A.01Spuien 0-20% functieverlies</v>
      </c>
      <c r="ES246" t="s">
        <v>10745</v>
      </c>
      <c r="ET246" t="b">
        <v>1</v>
      </c>
      <c r="EU246" t="s">
        <v>89</v>
      </c>
      <c r="EV246" t="b">
        <v>1</v>
      </c>
      <c r="EW246" t="b">
        <v>0</v>
      </c>
      <c r="EX246">
        <v>1</v>
      </c>
      <c r="EZ246">
        <v>0</v>
      </c>
      <c r="FA246">
        <v>0</v>
      </c>
      <c r="FC246">
        <v>9</v>
      </c>
      <c r="FD246">
        <v>0</v>
      </c>
      <c r="FF246">
        <v>0</v>
      </c>
      <c r="FG246">
        <v>0</v>
      </c>
      <c r="FI246">
        <v>13140</v>
      </c>
      <c r="FJ246">
        <v>0</v>
      </c>
      <c r="FL246">
        <v>0</v>
      </c>
      <c r="FM246">
        <v>0</v>
      </c>
      <c r="FO246" t="s">
        <v>89</v>
      </c>
    </row>
    <row r="247" spans="1:171" x14ac:dyDescent="0.25">
      <c r="A247" t="s">
        <v>7048</v>
      </c>
      <c r="B247" t="str">
        <f t="shared" si="435"/>
        <v/>
      </c>
      <c r="C247" t="str">
        <f t="shared" si="436"/>
        <v/>
      </c>
      <c r="D247" t="str">
        <f t="shared" si="437"/>
        <v/>
      </c>
      <c r="E247" t="str">
        <f t="shared" si="438"/>
        <v/>
      </c>
      <c r="F247" t="str">
        <f t="shared" si="439"/>
        <v/>
      </c>
      <c r="G247" t="str">
        <f t="shared" si="440"/>
        <v/>
      </c>
      <c r="H247" t="str">
        <f t="shared" si="441"/>
        <v/>
      </c>
      <c r="I247" t="str">
        <f t="shared" si="442"/>
        <v/>
      </c>
      <c r="J247" t="str">
        <f t="shared" si="443"/>
        <v/>
      </c>
      <c r="K247" t="str">
        <f t="shared" si="444"/>
        <v/>
      </c>
      <c r="L247" t="str">
        <f t="shared" si="445"/>
        <v/>
      </c>
      <c r="M247" t="str">
        <f t="shared" si="446"/>
        <v/>
      </c>
      <c r="N247" t="str">
        <f t="shared" si="447"/>
        <v/>
      </c>
      <c r="O247" t="str">
        <f t="shared" si="448"/>
        <v/>
      </c>
      <c r="P247" t="str">
        <f t="shared" si="449"/>
        <v/>
      </c>
      <c r="Q247" t="str">
        <f t="shared" si="450"/>
        <v/>
      </c>
      <c r="R247" t="str">
        <f t="shared" si="451"/>
        <v/>
      </c>
      <c r="S247" t="str">
        <f t="shared" si="452"/>
        <v/>
      </c>
      <c r="T247" t="str">
        <f t="shared" si="453"/>
        <v/>
      </c>
      <c r="U247" t="str">
        <f t="shared" si="454"/>
        <v/>
      </c>
      <c r="V247" t="str">
        <f t="shared" si="455"/>
        <v/>
      </c>
      <c r="W247" t="str">
        <f t="shared" si="456"/>
        <v/>
      </c>
      <c r="X247" t="str">
        <f t="shared" si="457"/>
        <v/>
      </c>
      <c r="Y247" t="str">
        <f t="shared" si="458"/>
        <v/>
      </c>
      <c r="Z247" t="str">
        <f t="shared" si="459"/>
        <v/>
      </c>
      <c r="AA247" t="str">
        <f t="shared" si="460"/>
        <v/>
      </c>
      <c r="AB247" t="str">
        <f t="shared" si="461"/>
        <v/>
      </c>
      <c r="AC247" t="str">
        <f t="shared" si="462"/>
        <v/>
      </c>
      <c r="AD247" t="str">
        <f t="shared" si="463"/>
        <v/>
      </c>
      <c r="AE247" t="str">
        <f t="shared" si="464"/>
        <v/>
      </c>
      <c r="AF247" t="str">
        <f t="shared" si="465"/>
        <v/>
      </c>
      <c r="AG247" t="str">
        <f t="shared" si="466"/>
        <v/>
      </c>
      <c r="AH247" t="str">
        <f t="shared" si="467"/>
        <v/>
      </c>
      <c r="AI247" t="str">
        <f t="shared" si="468"/>
        <v/>
      </c>
      <c r="AJ247" t="str">
        <f t="shared" si="469"/>
        <v/>
      </c>
      <c r="AK247" t="str">
        <f t="shared" si="470"/>
        <v/>
      </c>
      <c r="AL247" t="str">
        <f t="shared" si="471"/>
        <v/>
      </c>
      <c r="AM247" t="str">
        <f t="shared" si="472"/>
        <v/>
      </c>
      <c r="AN247" t="str">
        <f t="shared" si="473"/>
        <v/>
      </c>
      <c r="AO247" t="str">
        <f t="shared" si="474"/>
        <v/>
      </c>
      <c r="AP247" t="str">
        <f t="shared" si="475"/>
        <v/>
      </c>
      <c r="AQ247" t="str">
        <f t="shared" si="476"/>
        <v/>
      </c>
      <c r="AR247" t="str">
        <f t="shared" si="477"/>
        <v/>
      </c>
      <c r="AS247" t="str">
        <f t="shared" si="478"/>
        <v/>
      </c>
      <c r="AT247" t="str">
        <f t="shared" si="479"/>
        <v/>
      </c>
      <c r="AU247" t="str">
        <f t="shared" si="480"/>
        <v/>
      </c>
      <c r="AV247" t="str">
        <f t="shared" si="481"/>
        <v/>
      </c>
      <c r="AW247" t="str">
        <f t="shared" si="482"/>
        <v/>
      </c>
      <c r="AX247" t="str">
        <f t="shared" si="483"/>
        <v/>
      </c>
      <c r="AY247" t="str">
        <f t="shared" si="484"/>
        <v/>
      </c>
      <c r="AZ247" t="str">
        <f t="shared" si="485"/>
        <v/>
      </c>
      <c r="BA247" t="str">
        <f t="shared" si="486"/>
        <v/>
      </c>
      <c r="BB247" t="str">
        <f t="shared" si="487"/>
        <v/>
      </c>
      <c r="BC247" t="str">
        <f t="shared" si="488"/>
        <v/>
      </c>
      <c r="BD247" t="str">
        <f t="shared" si="489"/>
        <v/>
      </c>
      <c r="BE247" t="str">
        <f t="shared" si="490"/>
        <v/>
      </c>
      <c r="BF247" t="str">
        <f t="shared" si="491"/>
        <v/>
      </c>
      <c r="BG247" t="str">
        <f t="shared" si="492"/>
        <v/>
      </c>
      <c r="BH247" t="str">
        <f t="shared" si="493"/>
        <v/>
      </c>
      <c r="BI247" t="str">
        <f t="shared" si="494"/>
        <v/>
      </c>
      <c r="BJ247" t="str">
        <f t="shared" si="495"/>
        <v/>
      </c>
      <c r="BK247" t="str">
        <f t="shared" si="496"/>
        <v/>
      </c>
      <c r="BL247" t="str">
        <f t="shared" si="497"/>
        <v/>
      </c>
      <c r="BM247" t="str">
        <f t="shared" si="498"/>
        <v/>
      </c>
      <c r="BN247" t="str">
        <f t="shared" si="499"/>
        <v/>
      </c>
      <c r="BO247" t="str">
        <f t="shared" si="500"/>
        <v/>
      </c>
      <c r="BP247" t="str">
        <f t="shared" si="501"/>
        <v/>
      </c>
      <c r="BQ247" t="str">
        <f t="shared" si="502"/>
        <v/>
      </c>
      <c r="BR247" t="str">
        <f t="shared" si="503"/>
        <v/>
      </c>
      <c r="BS247" t="str">
        <f t="shared" si="504"/>
        <v/>
      </c>
      <c r="BT247" t="str">
        <f t="shared" si="505"/>
        <v/>
      </c>
      <c r="BU247" t="str">
        <f t="shared" si="506"/>
        <v/>
      </c>
      <c r="BV247" t="str">
        <f t="shared" si="507"/>
        <v/>
      </c>
      <c r="BW247" t="str">
        <f t="shared" si="508"/>
        <v/>
      </c>
      <c r="BX247" t="str">
        <f t="shared" si="509"/>
        <v/>
      </c>
      <c r="BY247" t="str">
        <f t="shared" si="510"/>
        <v/>
      </c>
      <c r="BZ247" t="str">
        <f t="shared" si="511"/>
        <v/>
      </c>
      <c r="CA247" t="str">
        <f t="shared" si="512"/>
        <v/>
      </c>
      <c r="CB247" t="str">
        <f t="shared" si="513"/>
        <v/>
      </c>
      <c r="CC247" t="str">
        <f t="shared" si="514"/>
        <v/>
      </c>
      <c r="CD247" t="str">
        <f t="shared" si="515"/>
        <v/>
      </c>
      <c r="CE247" t="str">
        <f t="shared" si="516"/>
        <v/>
      </c>
      <c r="CF247" t="str">
        <f t="shared" si="517"/>
        <v/>
      </c>
      <c r="CG247" t="str">
        <f t="shared" si="518"/>
        <v/>
      </c>
      <c r="CH247" t="str">
        <f t="shared" si="519"/>
        <v/>
      </c>
      <c r="CI247" t="str">
        <f t="shared" si="520"/>
        <v/>
      </c>
      <c r="CJ247" t="str">
        <f t="shared" si="521"/>
        <v/>
      </c>
      <c r="CK247" t="str">
        <f t="shared" si="522"/>
        <v/>
      </c>
      <c r="CL247" t="str">
        <f t="shared" si="523"/>
        <v/>
      </c>
      <c r="CM247" t="str">
        <f t="shared" si="524"/>
        <v/>
      </c>
      <c r="CN247" t="str">
        <f t="shared" si="525"/>
        <v/>
      </c>
      <c r="CO247" t="str">
        <f t="shared" si="526"/>
        <v/>
      </c>
      <c r="CP247" t="str">
        <f t="shared" si="527"/>
        <v/>
      </c>
      <c r="CQ247" t="str">
        <f t="shared" si="528"/>
        <v/>
      </c>
      <c r="CR247" t="str">
        <f t="shared" si="529"/>
        <v/>
      </c>
      <c r="CS247" t="str">
        <f t="shared" si="530"/>
        <v/>
      </c>
      <c r="CT247" t="str">
        <f t="shared" si="531"/>
        <v/>
      </c>
      <c r="CU247" t="str">
        <f t="shared" si="532"/>
        <v/>
      </c>
      <c r="CV247" t="str">
        <f t="shared" si="533"/>
        <v/>
      </c>
      <c r="CW247" t="str">
        <f t="shared" si="534"/>
        <v/>
      </c>
      <c r="CX247" t="str">
        <f t="shared" si="535"/>
        <v/>
      </c>
      <c r="CY247" t="str">
        <f t="shared" si="536"/>
        <v/>
      </c>
      <c r="CZ247" t="str">
        <f t="shared" si="537"/>
        <v/>
      </c>
      <c r="DA247" t="str">
        <f t="shared" si="538"/>
        <v/>
      </c>
      <c r="DB247" t="str">
        <f t="shared" si="539"/>
        <v/>
      </c>
      <c r="DC247" t="str">
        <f t="shared" si="540"/>
        <v/>
      </c>
      <c r="DD247" t="str">
        <f t="shared" si="541"/>
        <v/>
      </c>
      <c r="DE247" t="str">
        <f t="shared" si="542"/>
        <v/>
      </c>
      <c r="DF247" t="str">
        <f t="shared" si="543"/>
        <v/>
      </c>
      <c r="DG247" t="str">
        <f t="shared" si="544"/>
        <v/>
      </c>
      <c r="DH247" t="str">
        <f t="shared" si="545"/>
        <v/>
      </c>
      <c r="DI247" t="str">
        <f t="shared" si="546"/>
        <v/>
      </c>
      <c r="DJ247" t="str">
        <f t="shared" si="547"/>
        <v/>
      </c>
      <c r="DK247" t="str">
        <f t="shared" si="548"/>
        <v/>
      </c>
      <c r="DL247" t="str">
        <f t="shared" si="549"/>
        <v/>
      </c>
      <c r="DM247" t="str">
        <f t="shared" si="550"/>
        <v/>
      </c>
      <c r="DN247" t="str">
        <f t="shared" si="551"/>
        <v/>
      </c>
      <c r="DO247" t="str">
        <f t="shared" si="552"/>
        <v/>
      </c>
      <c r="DP247" t="str">
        <f t="shared" si="553"/>
        <v/>
      </c>
      <c r="DQ247" t="str">
        <f t="shared" si="554"/>
        <v/>
      </c>
      <c r="DR247" t="str">
        <f t="shared" si="555"/>
        <v/>
      </c>
      <c r="DS247" t="str">
        <f t="shared" si="556"/>
        <v/>
      </c>
      <c r="DT247" t="str">
        <f t="shared" si="557"/>
        <v/>
      </c>
      <c r="DU247" t="str">
        <f t="shared" si="558"/>
        <v/>
      </c>
      <c r="DV247" t="str">
        <f t="shared" si="559"/>
        <v/>
      </c>
      <c r="DW247" t="str">
        <f t="shared" si="560"/>
        <v/>
      </c>
      <c r="DX247" t="str">
        <f t="shared" si="561"/>
        <v/>
      </c>
      <c r="DY247" t="str">
        <f t="shared" si="562"/>
        <v/>
      </c>
      <c r="EA247" t="str">
        <f t="shared" si="563"/>
        <v/>
      </c>
      <c r="EB247" t="str">
        <f t="shared" si="564"/>
        <v/>
      </c>
      <c r="EC247" t="str">
        <f t="shared" si="565"/>
        <v/>
      </c>
      <c r="ED247" t="str">
        <f t="shared" si="566"/>
        <v/>
      </c>
      <c r="EE247" t="str">
        <f t="shared" si="567"/>
        <v/>
      </c>
      <c r="EF247" t="str">
        <f t="shared" si="568"/>
        <v/>
      </c>
      <c r="EG247" t="str">
        <f t="shared" si="569"/>
        <v/>
      </c>
      <c r="EH247" t="str">
        <f t="shared" si="570"/>
        <v/>
      </c>
      <c r="EI247" t="str">
        <f t="shared" si="571"/>
        <v/>
      </c>
      <c r="EJ247" t="str">
        <f t="shared" si="572"/>
        <v/>
      </c>
      <c r="EK247" t="str">
        <f t="shared" si="573"/>
        <v/>
      </c>
      <c r="EL247" t="str">
        <f t="shared" si="574"/>
        <v/>
      </c>
      <c r="EM247" t="str">
        <f t="shared" si="575"/>
        <v/>
      </c>
      <c r="EN247" t="str">
        <f t="shared" si="576"/>
        <v/>
      </c>
      <c r="EO247" t="str">
        <f t="shared" si="577"/>
        <v/>
      </c>
      <c r="EP247" t="str">
        <f t="shared" si="578"/>
        <v/>
      </c>
      <c r="ER247" t="str">
        <f t="shared" si="579"/>
        <v>25A-001.09.02.05.01.A.01Spuien 81-100% functieverlies</v>
      </c>
      <c r="ES247" t="s">
        <v>10745</v>
      </c>
      <c r="ET247" t="b">
        <v>1</v>
      </c>
      <c r="EU247" t="s">
        <v>88</v>
      </c>
      <c r="EV247" t="b">
        <v>0</v>
      </c>
      <c r="EW247" t="b">
        <v>1</v>
      </c>
      <c r="EX247">
        <v>8.2199999999999995E-2</v>
      </c>
      <c r="EZ247">
        <v>49</v>
      </c>
      <c r="FA247">
        <v>0</v>
      </c>
      <c r="FC247">
        <v>49</v>
      </c>
      <c r="FD247">
        <v>0</v>
      </c>
      <c r="FF247">
        <v>65856</v>
      </c>
      <c r="FG247">
        <v>0</v>
      </c>
      <c r="FI247">
        <v>65856</v>
      </c>
      <c r="FJ247">
        <v>0</v>
      </c>
      <c r="FL247">
        <v>0</v>
      </c>
      <c r="FM247">
        <v>0</v>
      </c>
      <c r="FO247" t="s">
        <v>8881</v>
      </c>
    </row>
    <row r="248" spans="1:171" x14ac:dyDescent="0.25">
      <c r="A248" t="s">
        <v>7049</v>
      </c>
      <c r="B248" t="str">
        <f t="shared" si="435"/>
        <v/>
      </c>
      <c r="C248" t="str">
        <f t="shared" si="436"/>
        <v/>
      </c>
      <c r="D248" t="str">
        <f t="shared" si="437"/>
        <v/>
      </c>
      <c r="E248" t="str">
        <f t="shared" si="438"/>
        <v/>
      </c>
      <c r="F248" t="str">
        <f t="shared" si="439"/>
        <v/>
      </c>
      <c r="G248" t="str">
        <f t="shared" si="440"/>
        <v/>
      </c>
      <c r="H248" t="str">
        <f t="shared" si="441"/>
        <v/>
      </c>
      <c r="I248" t="str">
        <f t="shared" si="442"/>
        <v/>
      </c>
      <c r="J248" t="str">
        <f t="shared" si="443"/>
        <v/>
      </c>
      <c r="K248" t="str">
        <f t="shared" si="444"/>
        <v/>
      </c>
      <c r="L248" t="str">
        <f t="shared" si="445"/>
        <v/>
      </c>
      <c r="M248" t="str">
        <f t="shared" si="446"/>
        <v/>
      </c>
      <c r="N248" t="str">
        <f t="shared" si="447"/>
        <v/>
      </c>
      <c r="O248" t="str">
        <f t="shared" si="448"/>
        <v/>
      </c>
      <c r="P248" t="str">
        <f t="shared" si="449"/>
        <v/>
      </c>
      <c r="Q248" t="str">
        <f t="shared" si="450"/>
        <v/>
      </c>
      <c r="R248" t="str">
        <f t="shared" si="451"/>
        <v/>
      </c>
      <c r="S248" t="str">
        <f t="shared" si="452"/>
        <v/>
      </c>
      <c r="T248" t="str">
        <f t="shared" si="453"/>
        <v/>
      </c>
      <c r="U248" t="str">
        <f t="shared" si="454"/>
        <v/>
      </c>
      <c r="V248" t="str">
        <f t="shared" si="455"/>
        <v/>
      </c>
      <c r="W248" t="str">
        <f t="shared" si="456"/>
        <v/>
      </c>
      <c r="X248" t="str">
        <f t="shared" si="457"/>
        <v/>
      </c>
      <c r="Y248" t="str">
        <f t="shared" si="458"/>
        <v/>
      </c>
      <c r="Z248" t="str">
        <f t="shared" si="459"/>
        <v/>
      </c>
      <c r="AA248" t="str">
        <f t="shared" si="460"/>
        <v/>
      </c>
      <c r="AB248" t="str">
        <f t="shared" si="461"/>
        <v/>
      </c>
      <c r="AC248" t="str">
        <f t="shared" si="462"/>
        <v/>
      </c>
      <c r="AD248" t="str">
        <f t="shared" si="463"/>
        <v/>
      </c>
      <c r="AE248" t="str">
        <f t="shared" si="464"/>
        <v/>
      </c>
      <c r="AF248" t="str">
        <f t="shared" si="465"/>
        <v/>
      </c>
      <c r="AG248" t="str">
        <f t="shared" si="466"/>
        <v/>
      </c>
      <c r="AH248" t="str">
        <f t="shared" si="467"/>
        <v/>
      </c>
      <c r="AI248" t="str">
        <f t="shared" si="468"/>
        <v/>
      </c>
      <c r="AJ248" t="str">
        <f t="shared" si="469"/>
        <v/>
      </c>
      <c r="AK248" t="str">
        <f t="shared" si="470"/>
        <v/>
      </c>
      <c r="AL248" t="str">
        <f t="shared" si="471"/>
        <v/>
      </c>
      <c r="AM248" t="str">
        <f t="shared" si="472"/>
        <v/>
      </c>
      <c r="AN248" t="str">
        <f t="shared" si="473"/>
        <v/>
      </c>
      <c r="AO248" t="str">
        <f t="shared" si="474"/>
        <v/>
      </c>
      <c r="AP248" t="str">
        <f t="shared" si="475"/>
        <v/>
      </c>
      <c r="AQ248" t="str">
        <f t="shared" si="476"/>
        <v/>
      </c>
      <c r="AR248" t="str">
        <f t="shared" si="477"/>
        <v/>
      </c>
      <c r="AS248" t="str">
        <f t="shared" si="478"/>
        <v/>
      </c>
      <c r="AT248" t="str">
        <f t="shared" si="479"/>
        <v/>
      </c>
      <c r="AU248" t="str">
        <f t="shared" si="480"/>
        <v/>
      </c>
      <c r="AV248" t="str">
        <f t="shared" si="481"/>
        <v/>
      </c>
      <c r="AW248" t="str">
        <f t="shared" si="482"/>
        <v/>
      </c>
      <c r="AX248" t="str">
        <f t="shared" si="483"/>
        <v/>
      </c>
      <c r="AY248" t="str">
        <f t="shared" si="484"/>
        <v/>
      </c>
      <c r="AZ248" t="str">
        <f t="shared" si="485"/>
        <v/>
      </c>
      <c r="BA248" t="str">
        <f t="shared" si="486"/>
        <v/>
      </c>
      <c r="BB248" t="str">
        <f t="shared" si="487"/>
        <v/>
      </c>
      <c r="BC248" t="str">
        <f t="shared" si="488"/>
        <v/>
      </c>
      <c r="BD248" t="str">
        <f t="shared" si="489"/>
        <v/>
      </c>
      <c r="BE248" t="str">
        <f t="shared" si="490"/>
        <v/>
      </c>
      <c r="BF248" t="str">
        <f t="shared" si="491"/>
        <v/>
      </c>
      <c r="BG248" t="str">
        <f t="shared" si="492"/>
        <v/>
      </c>
      <c r="BH248" t="str">
        <f t="shared" si="493"/>
        <v/>
      </c>
      <c r="BI248" t="str">
        <f t="shared" si="494"/>
        <v/>
      </c>
      <c r="BJ248" t="str">
        <f t="shared" si="495"/>
        <v/>
      </c>
      <c r="BK248" t="str">
        <f t="shared" si="496"/>
        <v/>
      </c>
      <c r="BL248" t="str">
        <f t="shared" si="497"/>
        <v/>
      </c>
      <c r="BM248" t="str">
        <f t="shared" si="498"/>
        <v/>
      </c>
      <c r="BN248" t="str">
        <f t="shared" si="499"/>
        <v/>
      </c>
      <c r="BO248" t="str">
        <f t="shared" si="500"/>
        <v/>
      </c>
      <c r="BP248" t="str">
        <f t="shared" si="501"/>
        <v/>
      </c>
      <c r="BQ248" t="str">
        <f t="shared" si="502"/>
        <v/>
      </c>
      <c r="BR248" t="str">
        <f t="shared" si="503"/>
        <v/>
      </c>
      <c r="BS248" t="str">
        <f t="shared" si="504"/>
        <v/>
      </c>
      <c r="BT248" t="str">
        <f t="shared" si="505"/>
        <v/>
      </c>
      <c r="BU248" t="str">
        <f t="shared" si="506"/>
        <v/>
      </c>
      <c r="BV248" t="str">
        <f t="shared" si="507"/>
        <v/>
      </c>
      <c r="BW248" t="str">
        <f t="shared" si="508"/>
        <v/>
      </c>
      <c r="BX248" t="str">
        <f t="shared" si="509"/>
        <v/>
      </c>
      <c r="BY248" t="str">
        <f t="shared" si="510"/>
        <v/>
      </c>
      <c r="BZ248" t="str">
        <f t="shared" si="511"/>
        <v/>
      </c>
      <c r="CA248" t="str">
        <f t="shared" si="512"/>
        <v/>
      </c>
      <c r="CB248" t="str">
        <f t="shared" si="513"/>
        <v/>
      </c>
      <c r="CC248" t="str">
        <f t="shared" si="514"/>
        <v/>
      </c>
      <c r="CD248" t="str">
        <f t="shared" si="515"/>
        <v/>
      </c>
      <c r="CE248" t="str">
        <f t="shared" si="516"/>
        <v/>
      </c>
      <c r="CF248" t="str">
        <f t="shared" si="517"/>
        <v/>
      </c>
      <c r="CG248" t="str">
        <f t="shared" si="518"/>
        <v/>
      </c>
      <c r="CH248" t="str">
        <f t="shared" si="519"/>
        <v/>
      </c>
      <c r="CI248" t="str">
        <f t="shared" si="520"/>
        <v/>
      </c>
      <c r="CJ248" t="str">
        <f t="shared" si="521"/>
        <v/>
      </c>
      <c r="CK248" t="str">
        <f t="shared" si="522"/>
        <v/>
      </c>
      <c r="CL248" t="str">
        <f t="shared" si="523"/>
        <v/>
      </c>
      <c r="CM248" t="str">
        <f t="shared" si="524"/>
        <v/>
      </c>
      <c r="CN248" t="str">
        <f t="shared" si="525"/>
        <v/>
      </c>
      <c r="CO248" t="str">
        <f t="shared" si="526"/>
        <v/>
      </c>
      <c r="CP248" t="str">
        <f t="shared" si="527"/>
        <v/>
      </c>
      <c r="CQ248" t="str">
        <f t="shared" si="528"/>
        <v/>
      </c>
      <c r="CR248" t="str">
        <f t="shared" si="529"/>
        <v/>
      </c>
      <c r="CS248" t="str">
        <f t="shared" si="530"/>
        <v/>
      </c>
      <c r="CT248" t="str">
        <f t="shared" si="531"/>
        <v/>
      </c>
      <c r="CU248" t="str">
        <f t="shared" si="532"/>
        <v/>
      </c>
      <c r="CV248" t="str">
        <f t="shared" si="533"/>
        <v/>
      </c>
      <c r="CW248" t="str">
        <f t="shared" si="534"/>
        <v/>
      </c>
      <c r="CX248" t="str">
        <f t="shared" si="535"/>
        <v/>
      </c>
      <c r="CY248" t="str">
        <f t="shared" si="536"/>
        <v/>
      </c>
      <c r="CZ248" t="str">
        <f t="shared" si="537"/>
        <v/>
      </c>
      <c r="DA248" t="str">
        <f t="shared" si="538"/>
        <v/>
      </c>
      <c r="DB248" t="str">
        <f t="shared" si="539"/>
        <v/>
      </c>
      <c r="DC248" t="str">
        <f t="shared" si="540"/>
        <v/>
      </c>
      <c r="DD248" t="str">
        <f t="shared" si="541"/>
        <v/>
      </c>
      <c r="DE248" t="str">
        <f t="shared" si="542"/>
        <v/>
      </c>
      <c r="DF248" t="str">
        <f t="shared" si="543"/>
        <v/>
      </c>
      <c r="DG248" t="str">
        <f t="shared" si="544"/>
        <v/>
      </c>
      <c r="DH248" t="str">
        <f t="shared" si="545"/>
        <v/>
      </c>
      <c r="DI248" t="str">
        <f t="shared" si="546"/>
        <v/>
      </c>
      <c r="DJ248" t="str">
        <f t="shared" si="547"/>
        <v/>
      </c>
      <c r="DK248" t="str">
        <f t="shared" si="548"/>
        <v/>
      </c>
      <c r="DL248" t="str">
        <f t="shared" si="549"/>
        <v/>
      </c>
      <c r="DM248" t="str">
        <f t="shared" si="550"/>
        <v/>
      </c>
      <c r="DN248" t="str">
        <f t="shared" si="551"/>
        <v/>
      </c>
      <c r="DO248" t="str">
        <f t="shared" si="552"/>
        <v/>
      </c>
      <c r="DP248" t="str">
        <f t="shared" si="553"/>
        <v/>
      </c>
      <c r="DQ248" t="str">
        <f t="shared" si="554"/>
        <v/>
      </c>
      <c r="DR248" t="str">
        <f t="shared" si="555"/>
        <v/>
      </c>
      <c r="DS248" t="str">
        <f t="shared" si="556"/>
        <v/>
      </c>
      <c r="DT248" t="str">
        <f t="shared" si="557"/>
        <v/>
      </c>
      <c r="DU248" t="str">
        <f t="shared" si="558"/>
        <v/>
      </c>
      <c r="DV248" t="str">
        <f t="shared" si="559"/>
        <v/>
      </c>
      <c r="DW248" t="str">
        <f t="shared" si="560"/>
        <v/>
      </c>
      <c r="DX248" t="str">
        <f t="shared" si="561"/>
        <v/>
      </c>
      <c r="DY248" t="str">
        <f t="shared" si="562"/>
        <v/>
      </c>
      <c r="EA248" t="str">
        <f t="shared" si="563"/>
        <v/>
      </c>
      <c r="EB248" t="str">
        <f t="shared" si="564"/>
        <v/>
      </c>
      <c r="EC248" t="str">
        <f t="shared" si="565"/>
        <v/>
      </c>
      <c r="ED248" t="str">
        <f t="shared" si="566"/>
        <v/>
      </c>
      <c r="EE248" t="str">
        <f t="shared" si="567"/>
        <v/>
      </c>
      <c r="EF248" t="str">
        <f t="shared" si="568"/>
        <v/>
      </c>
      <c r="EG248" t="str">
        <f t="shared" si="569"/>
        <v/>
      </c>
      <c r="EH248" t="str">
        <f t="shared" si="570"/>
        <v/>
      </c>
      <c r="EI248" t="str">
        <f t="shared" si="571"/>
        <v/>
      </c>
      <c r="EJ248" t="str">
        <f t="shared" si="572"/>
        <v/>
      </c>
      <c r="EK248" t="str">
        <f t="shared" si="573"/>
        <v/>
      </c>
      <c r="EL248" t="str">
        <f t="shared" si="574"/>
        <v/>
      </c>
      <c r="EM248" t="str">
        <f t="shared" si="575"/>
        <v/>
      </c>
      <c r="EN248" t="str">
        <f t="shared" si="576"/>
        <v/>
      </c>
      <c r="EO248" t="str">
        <f t="shared" si="577"/>
        <v/>
      </c>
      <c r="EP248" t="str">
        <f t="shared" si="578"/>
        <v/>
      </c>
      <c r="ER248" t="str">
        <f t="shared" si="579"/>
        <v>25A-001.09.02.05.01.A.01VGM - Effect 3</v>
      </c>
      <c r="ES248" t="s">
        <v>10745</v>
      </c>
      <c r="ET248" t="b">
        <v>1</v>
      </c>
      <c r="EU248" t="s">
        <v>79</v>
      </c>
      <c r="EV248" t="b">
        <v>1</v>
      </c>
      <c r="EW248" t="b">
        <v>1</v>
      </c>
      <c r="EX248">
        <v>2.5000000000000001E-4</v>
      </c>
      <c r="EZ248">
        <v>0</v>
      </c>
      <c r="FA248">
        <v>0</v>
      </c>
      <c r="FC248">
        <v>49</v>
      </c>
      <c r="FD248">
        <v>0</v>
      </c>
      <c r="FF248">
        <v>0</v>
      </c>
      <c r="FG248">
        <v>0</v>
      </c>
      <c r="FI248">
        <v>0</v>
      </c>
      <c r="FJ248">
        <v>0</v>
      </c>
      <c r="FL248">
        <v>0</v>
      </c>
      <c r="FM248">
        <v>0</v>
      </c>
      <c r="FO248" t="s">
        <v>8875</v>
      </c>
    </row>
    <row r="249" spans="1:171" x14ac:dyDescent="0.25">
      <c r="A249" t="s">
        <v>6982</v>
      </c>
      <c r="B249" t="str">
        <f t="shared" si="435"/>
        <v/>
      </c>
      <c r="C249" t="str">
        <f t="shared" si="436"/>
        <v/>
      </c>
      <c r="D249" t="str">
        <f t="shared" si="437"/>
        <v/>
      </c>
      <c r="E249" t="str">
        <f t="shared" si="438"/>
        <v/>
      </c>
      <c r="F249" t="str">
        <f t="shared" si="439"/>
        <v/>
      </c>
      <c r="G249" t="str">
        <f t="shared" si="440"/>
        <v/>
      </c>
      <c r="H249" t="str">
        <f t="shared" si="441"/>
        <v/>
      </c>
      <c r="I249" t="str">
        <f t="shared" si="442"/>
        <v/>
      </c>
      <c r="J249" t="str">
        <f t="shared" si="443"/>
        <v/>
      </c>
      <c r="K249" t="str">
        <f t="shared" si="444"/>
        <v/>
      </c>
      <c r="L249" t="str">
        <f t="shared" si="445"/>
        <v/>
      </c>
      <c r="M249" t="str">
        <f t="shared" si="446"/>
        <v/>
      </c>
      <c r="N249" t="str">
        <f t="shared" si="447"/>
        <v/>
      </c>
      <c r="O249" t="str">
        <f t="shared" si="448"/>
        <v/>
      </c>
      <c r="P249" t="str">
        <f t="shared" si="449"/>
        <v/>
      </c>
      <c r="Q249" t="str">
        <f t="shared" si="450"/>
        <v/>
      </c>
      <c r="R249" t="str">
        <f t="shared" si="451"/>
        <v/>
      </c>
      <c r="S249" t="str">
        <f t="shared" si="452"/>
        <v/>
      </c>
      <c r="T249" t="str">
        <f t="shared" si="453"/>
        <v/>
      </c>
      <c r="U249" t="str">
        <f t="shared" si="454"/>
        <v/>
      </c>
      <c r="V249" t="str">
        <f t="shared" si="455"/>
        <v/>
      </c>
      <c r="W249" t="str">
        <f t="shared" si="456"/>
        <v/>
      </c>
      <c r="X249" t="str">
        <f t="shared" si="457"/>
        <v/>
      </c>
      <c r="Y249" t="str">
        <f t="shared" si="458"/>
        <v/>
      </c>
      <c r="Z249" t="str">
        <f t="shared" si="459"/>
        <v/>
      </c>
      <c r="AA249" t="str">
        <f t="shared" si="460"/>
        <v/>
      </c>
      <c r="AB249" t="str">
        <f t="shared" si="461"/>
        <v/>
      </c>
      <c r="AC249" t="str">
        <f t="shared" si="462"/>
        <v/>
      </c>
      <c r="AD249" t="str">
        <f t="shared" si="463"/>
        <v/>
      </c>
      <c r="AE249" t="str">
        <f t="shared" si="464"/>
        <v/>
      </c>
      <c r="AF249" t="str">
        <f t="shared" si="465"/>
        <v/>
      </c>
      <c r="AG249" t="str">
        <f t="shared" si="466"/>
        <v/>
      </c>
      <c r="AH249" t="str">
        <f t="shared" si="467"/>
        <v/>
      </c>
      <c r="AI249" t="str">
        <f t="shared" si="468"/>
        <v/>
      </c>
      <c r="AJ249" t="str">
        <f t="shared" si="469"/>
        <v/>
      </c>
      <c r="AK249" t="str">
        <f t="shared" si="470"/>
        <v/>
      </c>
      <c r="AL249" t="str">
        <f t="shared" si="471"/>
        <v/>
      </c>
      <c r="AM249" t="str">
        <f t="shared" si="472"/>
        <v/>
      </c>
      <c r="AN249" t="str">
        <f t="shared" si="473"/>
        <v/>
      </c>
      <c r="AO249" t="str">
        <f t="shared" si="474"/>
        <v/>
      </c>
      <c r="AP249" t="str">
        <f t="shared" si="475"/>
        <v/>
      </c>
      <c r="AQ249" t="str">
        <f t="shared" si="476"/>
        <v/>
      </c>
      <c r="AR249" t="str">
        <f t="shared" si="477"/>
        <v/>
      </c>
      <c r="AS249" t="str">
        <f t="shared" si="478"/>
        <v/>
      </c>
      <c r="AT249" t="str">
        <f t="shared" si="479"/>
        <v/>
      </c>
      <c r="AU249" t="str">
        <f t="shared" si="480"/>
        <v/>
      </c>
      <c r="AV249" t="str">
        <f t="shared" si="481"/>
        <v/>
      </c>
      <c r="AW249" t="str">
        <f t="shared" si="482"/>
        <v/>
      </c>
      <c r="AX249" t="str">
        <f t="shared" si="483"/>
        <v/>
      </c>
      <c r="AY249" t="str">
        <f t="shared" si="484"/>
        <v/>
      </c>
      <c r="AZ249" t="str">
        <f t="shared" si="485"/>
        <v/>
      </c>
      <c r="BA249" t="str">
        <f t="shared" si="486"/>
        <v/>
      </c>
      <c r="BB249" t="str">
        <f t="shared" si="487"/>
        <v/>
      </c>
      <c r="BC249" t="str">
        <f t="shared" si="488"/>
        <v/>
      </c>
      <c r="BD249" t="str">
        <f t="shared" si="489"/>
        <v/>
      </c>
      <c r="BE249" t="str">
        <f t="shared" si="490"/>
        <v/>
      </c>
      <c r="BF249" t="str">
        <f t="shared" si="491"/>
        <v/>
      </c>
      <c r="BG249" t="str">
        <f t="shared" si="492"/>
        <v/>
      </c>
      <c r="BH249" t="str">
        <f t="shared" si="493"/>
        <v/>
      </c>
      <c r="BI249" t="str">
        <f t="shared" si="494"/>
        <v/>
      </c>
      <c r="BJ249" t="str">
        <f t="shared" si="495"/>
        <v/>
      </c>
      <c r="BK249" t="str">
        <f t="shared" si="496"/>
        <v/>
      </c>
      <c r="BL249" t="str">
        <f t="shared" si="497"/>
        <v/>
      </c>
      <c r="BM249" t="str">
        <f t="shared" si="498"/>
        <v/>
      </c>
      <c r="BN249" t="str">
        <f t="shared" si="499"/>
        <v/>
      </c>
      <c r="BO249" t="str">
        <f t="shared" si="500"/>
        <v/>
      </c>
      <c r="BP249" t="str">
        <f t="shared" si="501"/>
        <v/>
      </c>
      <c r="BQ249" t="str">
        <f t="shared" si="502"/>
        <v/>
      </c>
      <c r="BR249" t="str">
        <f t="shared" si="503"/>
        <v/>
      </c>
      <c r="BS249" t="str">
        <f t="shared" si="504"/>
        <v/>
      </c>
      <c r="BT249" t="str">
        <f t="shared" si="505"/>
        <v/>
      </c>
      <c r="BU249" t="str">
        <f t="shared" si="506"/>
        <v/>
      </c>
      <c r="BV249" t="str">
        <f t="shared" si="507"/>
        <v/>
      </c>
      <c r="BW249" t="str">
        <f t="shared" si="508"/>
        <v/>
      </c>
      <c r="BX249" t="str">
        <f t="shared" si="509"/>
        <v/>
      </c>
      <c r="BY249" t="str">
        <f t="shared" si="510"/>
        <v/>
      </c>
      <c r="BZ249" t="str">
        <f t="shared" si="511"/>
        <v/>
      </c>
      <c r="CA249" t="str">
        <f t="shared" si="512"/>
        <v/>
      </c>
      <c r="CB249" t="str">
        <f t="shared" si="513"/>
        <v/>
      </c>
      <c r="CC249" t="str">
        <f t="shared" si="514"/>
        <v/>
      </c>
      <c r="CD249" t="str">
        <f t="shared" si="515"/>
        <v/>
      </c>
      <c r="CE249" t="str">
        <f t="shared" si="516"/>
        <v/>
      </c>
      <c r="CF249" t="str">
        <f t="shared" si="517"/>
        <v/>
      </c>
      <c r="CG249" t="str">
        <f t="shared" si="518"/>
        <v/>
      </c>
      <c r="CH249" t="str">
        <f t="shared" si="519"/>
        <v/>
      </c>
      <c r="CI249" t="str">
        <f t="shared" si="520"/>
        <v/>
      </c>
      <c r="CJ249" t="str">
        <f t="shared" si="521"/>
        <v/>
      </c>
      <c r="CK249" t="str">
        <f t="shared" si="522"/>
        <v/>
      </c>
      <c r="CL249" t="str">
        <f t="shared" si="523"/>
        <v/>
      </c>
      <c r="CM249" t="str">
        <f t="shared" si="524"/>
        <v/>
      </c>
      <c r="CN249" t="str">
        <f t="shared" si="525"/>
        <v/>
      </c>
      <c r="CO249" t="str">
        <f t="shared" si="526"/>
        <v/>
      </c>
      <c r="CP249" t="str">
        <f t="shared" si="527"/>
        <v/>
      </c>
      <c r="CQ249" t="str">
        <f t="shared" si="528"/>
        <v/>
      </c>
      <c r="CR249" t="str">
        <f t="shared" si="529"/>
        <v/>
      </c>
      <c r="CS249" t="str">
        <f t="shared" si="530"/>
        <v/>
      </c>
      <c r="CT249" t="str">
        <f t="shared" si="531"/>
        <v/>
      </c>
      <c r="CU249" t="str">
        <f t="shared" si="532"/>
        <v/>
      </c>
      <c r="CV249" t="str">
        <f t="shared" si="533"/>
        <v/>
      </c>
      <c r="CW249" t="str">
        <f t="shared" si="534"/>
        <v/>
      </c>
      <c r="CX249" t="str">
        <f t="shared" si="535"/>
        <v/>
      </c>
      <c r="CY249" t="str">
        <f t="shared" si="536"/>
        <v/>
      </c>
      <c r="CZ249" t="str">
        <f t="shared" si="537"/>
        <v/>
      </c>
      <c r="DA249" t="str">
        <f t="shared" si="538"/>
        <v/>
      </c>
      <c r="DB249" t="str">
        <f t="shared" si="539"/>
        <v/>
      </c>
      <c r="DC249" t="str">
        <f t="shared" si="540"/>
        <v/>
      </c>
      <c r="DD249" t="str">
        <f t="shared" si="541"/>
        <v/>
      </c>
      <c r="DE249" t="str">
        <f t="shared" si="542"/>
        <v/>
      </c>
      <c r="DF249" t="str">
        <f t="shared" si="543"/>
        <v/>
      </c>
      <c r="DG249" t="str">
        <f t="shared" si="544"/>
        <v/>
      </c>
      <c r="DH249" t="str">
        <f t="shared" si="545"/>
        <v/>
      </c>
      <c r="DI249" t="str">
        <f t="shared" si="546"/>
        <v/>
      </c>
      <c r="DJ249" t="str">
        <f t="shared" si="547"/>
        <v/>
      </c>
      <c r="DK249" t="str">
        <f t="shared" si="548"/>
        <v/>
      </c>
      <c r="DL249" t="str">
        <f t="shared" si="549"/>
        <v/>
      </c>
      <c r="DM249" t="str">
        <f t="shared" si="550"/>
        <v/>
      </c>
      <c r="DN249" t="str">
        <f t="shared" si="551"/>
        <v/>
      </c>
      <c r="DO249" t="str">
        <f t="shared" si="552"/>
        <v/>
      </c>
      <c r="DP249" t="str">
        <f t="shared" si="553"/>
        <v/>
      </c>
      <c r="DQ249" t="str">
        <f t="shared" si="554"/>
        <v/>
      </c>
      <c r="DR249" t="str">
        <f t="shared" si="555"/>
        <v/>
      </c>
      <c r="DS249" t="str">
        <f t="shared" si="556"/>
        <v/>
      </c>
      <c r="DT249" t="str">
        <f t="shared" si="557"/>
        <v/>
      </c>
      <c r="DU249" t="str">
        <f t="shared" si="558"/>
        <v/>
      </c>
      <c r="DV249" t="str">
        <f t="shared" si="559"/>
        <v/>
      </c>
      <c r="DW249" t="str">
        <f t="shared" si="560"/>
        <v/>
      </c>
      <c r="DX249" t="str">
        <f t="shared" si="561"/>
        <v/>
      </c>
      <c r="DY249" t="str">
        <f t="shared" si="562"/>
        <v/>
      </c>
      <c r="EA249" t="str">
        <f t="shared" si="563"/>
        <v/>
      </c>
      <c r="EB249" t="str">
        <f t="shared" si="564"/>
        <v/>
      </c>
      <c r="EC249" t="str">
        <f t="shared" si="565"/>
        <v/>
      </c>
      <c r="ED249" t="str">
        <f t="shared" si="566"/>
        <v/>
      </c>
      <c r="EE249" t="str">
        <f t="shared" si="567"/>
        <v/>
      </c>
      <c r="EF249" t="str">
        <f t="shared" si="568"/>
        <v/>
      </c>
      <c r="EG249" t="str">
        <f t="shared" si="569"/>
        <v/>
      </c>
      <c r="EH249" t="str">
        <f t="shared" si="570"/>
        <v/>
      </c>
      <c r="EI249" t="str">
        <f t="shared" si="571"/>
        <v/>
      </c>
      <c r="EJ249" t="str">
        <f t="shared" si="572"/>
        <v/>
      </c>
      <c r="EK249" t="str">
        <f t="shared" si="573"/>
        <v/>
      </c>
      <c r="EL249" t="str">
        <f t="shared" si="574"/>
        <v/>
      </c>
      <c r="EM249" t="str">
        <f t="shared" si="575"/>
        <v/>
      </c>
      <c r="EN249" t="str">
        <f t="shared" si="576"/>
        <v/>
      </c>
      <c r="EO249" t="str">
        <f t="shared" si="577"/>
        <v/>
      </c>
      <c r="EP249" t="str">
        <f t="shared" si="578"/>
        <v/>
      </c>
      <c r="ER249" t="str">
        <f t="shared" si="579"/>
        <v>25A-001.09.02.07.01.A.01Spuien 81-100% functieverlies</v>
      </c>
      <c r="ES249" t="s">
        <v>10746</v>
      </c>
      <c r="ET249" t="b">
        <v>1</v>
      </c>
      <c r="EU249" t="s">
        <v>88</v>
      </c>
      <c r="EV249" t="b">
        <v>0</v>
      </c>
      <c r="EW249" t="b">
        <v>1</v>
      </c>
      <c r="EX249">
        <v>5.4999999999999997E-3</v>
      </c>
      <c r="EZ249">
        <v>0</v>
      </c>
      <c r="FA249">
        <v>0</v>
      </c>
      <c r="FC249">
        <v>24</v>
      </c>
      <c r="FD249">
        <v>0</v>
      </c>
      <c r="FF249">
        <v>0</v>
      </c>
      <c r="FG249">
        <v>0</v>
      </c>
      <c r="FI249">
        <v>0</v>
      </c>
      <c r="FJ249">
        <v>0</v>
      </c>
      <c r="FL249">
        <v>0</v>
      </c>
      <c r="FM249">
        <v>0</v>
      </c>
      <c r="FO249" t="s">
        <v>8882</v>
      </c>
    </row>
    <row r="250" spans="1:171" x14ac:dyDescent="0.25">
      <c r="A250" t="s">
        <v>6984</v>
      </c>
      <c r="B250" t="str">
        <f t="shared" si="435"/>
        <v/>
      </c>
      <c r="C250" t="str">
        <f t="shared" si="436"/>
        <v/>
      </c>
      <c r="D250" t="str">
        <f t="shared" si="437"/>
        <v/>
      </c>
      <c r="E250" t="str">
        <f t="shared" si="438"/>
        <v/>
      </c>
      <c r="F250" t="str">
        <f t="shared" si="439"/>
        <v/>
      </c>
      <c r="G250" t="str">
        <f t="shared" si="440"/>
        <v/>
      </c>
      <c r="H250" t="str">
        <f t="shared" si="441"/>
        <v/>
      </c>
      <c r="I250" t="str">
        <f t="shared" si="442"/>
        <v/>
      </c>
      <c r="J250" t="str">
        <f t="shared" si="443"/>
        <v/>
      </c>
      <c r="K250" t="str">
        <f t="shared" si="444"/>
        <v/>
      </c>
      <c r="L250" t="str">
        <f t="shared" si="445"/>
        <v/>
      </c>
      <c r="M250" t="str">
        <f t="shared" si="446"/>
        <v/>
      </c>
      <c r="N250" t="str">
        <f t="shared" si="447"/>
        <v/>
      </c>
      <c r="O250" t="str">
        <f t="shared" si="448"/>
        <v/>
      </c>
      <c r="P250" t="str">
        <f t="shared" si="449"/>
        <v/>
      </c>
      <c r="Q250" t="str">
        <f t="shared" si="450"/>
        <v/>
      </c>
      <c r="R250" t="str">
        <f t="shared" si="451"/>
        <v/>
      </c>
      <c r="S250" t="str">
        <f t="shared" si="452"/>
        <v/>
      </c>
      <c r="T250" t="str">
        <f t="shared" si="453"/>
        <v/>
      </c>
      <c r="U250" t="str">
        <f t="shared" si="454"/>
        <v/>
      </c>
      <c r="V250" t="str">
        <f t="shared" si="455"/>
        <v/>
      </c>
      <c r="W250" t="str">
        <f t="shared" si="456"/>
        <v/>
      </c>
      <c r="X250" t="str">
        <f t="shared" si="457"/>
        <v/>
      </c>
      <c r="Y250" t="str">
        <f t="shared" si="458"/>
        <v/>
      </c>
      <c r="Z250" t="str">
        <f t="shared" si="459"/>
        <v/>
      </c>
      <c r="AA250" t="str">
        <f t="shared" si="460"/>
        <v/>
      </c>
      <c r="AB250" t="str">
        <f t="shared" si="461"/>
        <v/>
      </c>
      <c r="AC250" t="str">
        <f t="shared" si="462"/>
        <v/>
      </c>
      <c r="AD250" t="str">
        <f t="shared" si="463"/>
        <v/>
      </c>
      <c r="AE250" t="str">
        <f t="shared" si="464"/>
        <v/>
      </c>
      <c r="AF250" t="str">
        <f t="shared" si="465"/>
        <v/>
      </c>
      <c r="AG250" t="str">
        <f t="shared" si="466"/>
        <v/>
      </c>
      <c r="AH250" t="str">
        <f t="shared" si="467"/>
        <v/>
      </c>
      <c r="AI250" t="str">
        <f t="shared" si="468"/>
        <v/>
      </c>
      <c r="AJ250" t="str">
        <f t="shared" si="469"/>
        <v/>
      </c>
      <c r="AK250" t="str">
        <f t="shared" si="470"/>
        <v/>
      </c>
      <c r="AL250" t="str">
        <f t="shared" si="471"/>
        <v/>
      </c>
      <c r="AM250" t="str">
        <f t="shared" si="472"/>
        <v/>
      </c>
      <c r="AN250" t="str">
        <f t="shared" si="473"/>
        <v/>
      </c>
      <c r="AO250" t="str">
        <f t="shared" si="474"/>
        <v/>
      </c>
      <c r="AP250" t="str">
        <f t="shared" si="475"/>
        <v/>
      </c>
      <c r="AQ250" t="str">
        <f t="shared" si="476"/>
        <v/>
      </c>
      <c r="AR250" t="str">
        <f t="shared" si="477"/>
        <v/>
      </c>
      <c r="AS250" t="str">
        <f t="shared" si="478"/>
        <v/>
      </c>
      <c r="AT250" t="str">
        <f t="shared" si="479"/>
        <v/>
      </c>
      <c r="AU250" t="str">
        <f t="shared" si="480"/>
        <v/>
      </c>
      <c r="AV250" t="str">
        <f t="shared" si="481"/>
        <v/>
      </c>
      <c r="AW250" t="str">
        <f t="shared" si="482"/>
        <v/>
      </c>
      <c r="AX250" t="str">
        <f t="shared" si="483"/>
        <v/>
      </c>
      <c r="AY250" t="str">
        <f t="shared" si="484"/>
        <v/>
      </c>
      <c r="AZ250" t="str">
        <f t="shared" si="485"/>
        <v/>
      </c>
      <c r="BA250" t="str">
        <f t="shared" si="486"/>
        <v/>
      </c>
      <c r="BB250" t="str">
        <f t="shared" si="487"/>
        <v/>
      </c>
      <c r="BC250" t="str">
        <f t="shared" si="488"/>
        <v/>
      </c>
      <c r="BD250" t="str">
        <f t="shared" si="489"/>
        <v/>
      </c>
      <c r="BE250" t="str">
        <f t="shared" si="490"/>
        <v/>
      </c>
      <c r="BF250" t="str">
        <f t="shared" si="491"/>
        <v/>
      </c>
      <c r="BG250" t="str">
        <f t="shared" si="492"/>
        <v/>
      </c>
      <c r="BH250" t="str">
        <f t="shared" si="493"/>
        <v/>
      </c>
      <c r="BI250" t="str">
        <f t="shared" si="494"/>
        <v/>
      </c>
      <c r="BJ250" t="str">
        <f t="shared" si="495"/>
        <v/>
      </c>
      <c r="BK250" t="str">
        <f t="shared" si="496"/>
        <v/>
      </c>
      <c r="BL250" t="str">
        <f t="shared" si="497"/>
        <v/>
      </c>
      <c r="BM250" t="str">
        <f t="shared" si="498"/>
        <v/>
      </c>
      <c r="BN250" t="str">
        <f t="shared" si="499"/>
        <v/>
      </c>
      <c r="BO250" t="str">
        <f t="shared" si="500"/>
        <v/>
      </c>
      <c r="BP250" t="str">
        <f t="shared" si="501"/>
        <v/>
      </c>
      <c r="BQ250" t="str">
        <f t="shared" si="502"/>
        <v/>
      </c>
      <c r="BR250" t="str">
        <f t="shared" si="503"/>
        <v/>
      </c>
      <c r="BS250" t="str">
        <f t="shared" si="504"/>
        <v/>
      </c>
      <c r="BT250" t="str">
        <f t="shared" si="505"/>
        <v/>
      </c>
      <c r="BU250" t="str">
        <f t="shared" si="506"/>
        <v/>
      </c>
      <c r="BV250" t="str">
        <f t="shared" si="507"/>
        <v/>
      </c>
      <c r="BW250" t="str">
        <f t="shared" si="508"/>
        <v/>
      </c>
      <c r="BX250" t="str">
        <f t="shared" si="509"/>
        <v/>
      </c>
      <c r="BY250" t="str">
        <f t="shared" si="510"/>
        <v/>
      </c>
      <c r="BZ250" t="str">
        <f t="shared" si="511"/>
        <v/>
      </c>
      <c r="CA250" t="str">
        <f t="shared" si="512"/>
        <v/>
      </c>
      <c r="CB250" t="str">
        <f t="shared" si="513"/>
        <v/>
      </c>
      <c r="CC250" t="str">
        <f t="shared" si="514"/>
        <v/>
      </c>
      <c r="CD250" t="str">
        <f t="shared" si="515"/>
        <v/>
      </c>
      <c r="CE250" t="str">
        <f t="shared" si="516"/>
        <v/>
      </c>
      <c r="CF250" t="str">
        <f t="shared" si="517"/>
        <v/>
      </c>
      <c r="CG250" t="str">
        <f t="shared" si="518"/>
        <v/>
      </c>
      <c r="CH250" t="str">
        <f t="shared" si="519"/>
        <v/>
      </c>
      <c r="CI250" t="str">
        <f t="shared" si="520"/>
        <v/>
      </c>
      <c r="CJ250" t="str">
        <f t="shared" si="521"/>
        <v/>
      </c>
      <c r="CK250" t="str">
        <f t="shared" si="522"/>
        <v/>
      </c>
      <c r="CL250" t="str">
        <f t="shared" si="523"/>
        <v/>
      </c>
      <c r="CM250" t="str">
        <f t="shared" si="524"/>
        <v/>
      </c>
      <c r="CN250" t="str">
        <f t="shared" si="525"/>
        <v/>
      </c>
      <c r="CO250" t="str">
        <f t="shared" si="526"/>
        <v/>
      </c>
      <c r="CP250" t="str">
        <f t="shared" si="527"/>
        <v/>
      </c>
      <c r="CQ250" t="str">
        <f t="shared" si="528"/>
        <v/>
      </c>
      <c r="CR250" t="str">
        <f t="shared" si="529"/>
        <v/>
      </c>
      <c r="CS250" t="str">
        <f t="shared" si="530"/>
        <v/>
      </c>
      <c r="CT250" t="str">
        <f t="shared" si="531"/>
        <v/>
      </c>
      <c r="CU250" t="str">
        <f t="shared" si="532"/>
        <v/>
      </c>
      <c r="CV250" t="str">
        <f t="shared" si="533"/>
        <v/>
      </c>
      <c r="CW250" t="str">
        <f t="shared" si="534"/>
        <v/>
      </c>
      <c r="CX250" t="str">
        <f t="shared" si="535"/>
        <v/>
      </c>
      <c r="CY250" t="str">
        <f t="shared" si="536"/>
        <v/>
      </c>
      <c r="CZ250" t="str">
        <f t="shared" si="537"/>
        <v/>
      </c>
      <c r="DA250" t="str">
        <f t="shared" si="538"/>
        <v/>
      </c>
      <c r="DB250" t="str">
        <f t="shared" si="539"/>
        <v/>
      </c>
      <c r="DC250" t="str">
        <f t="shared" si="540"/>
        <v/>
      </c>
      <c r="DD250" t="str">
        <f t="shared" si="541"/>
        <v/>
      </c>
      <c r="DE250" t="str">
        <f t="shared" si="542"/>
        <v/>
      </c>
      <c r="DF250" t="str">
        <f t="shared" si="543"/>
        <v/>
      </c>
      <c r="DG250" t="str">
        <f t="shared" si="544"/>
        <v/>
      </c>
      <c r="DH250" t="str">
        <f t="shared" si="545"/>
        <v/>
      </c>
      <c r="DI250" t="str">
        <f t="shared" si="546"/>
        <v/>
      </c>
      <c r="DJ250" t="str">
        <f t="shared" si="547"/>
        <v/>
      </c>
      <c r="DK250" t="str">
        <f t="shared" si="548"/>
        <v/>
      </c>
      <c r="DL250" t="str">
        <f t="shared" si="549"/>
        <v/>
      </c>
      <c r="DM250" t="str">
        <f t="shared" si="550"/>
        <v/>
      </c>
      <c r="DN250" t="str">
        <f t="shared" si="551"/>
        <v/>
      </c>
      <c r="DO250" t="str">
        <f t="shared" si="552"/>
        <v/>
      </c>
      <c r="DP250" t="str">
        <f t="shared" si="553"/>
        <v/>
      </c>
      <c r="DQ250" t="str">
        <f t="shared" si="554"/>
        <v/>
      </c>
      <c r="DR250" t="str">
        <f t="shared" si="555"/>
        <v/>
      </c>
      <c r="DS250" t="str">
        <f t="shared" si="556"/>
        <v/>
      </c>
      <c r="DT250" t="str">
        <f t="shared" si="557"/>
        <v/>
      </c>
      <c r="DU250" t="str">
        <f t="shared" si="558"/>
        <v/>
      </c>
      <c r="DV250" t="str">
        <f t="shared" si="559"/>
        <v/>
      </c>
      <c r="DW250" t="str">
        <f t="shared" si="560"/>
        <v/>
      </c>
      <c r="DX250" t="str">
        <f t="shared" si="561"/>
        <v/>
      </c>
      <c r="DY250" t="str">
        <f t="shared" si="562"/>
        <v/>
      </c>
      <c r="EA250" t="str">
        <f t="shared" si="563"/>
        <v/>
      </c>
      <c r="EB250" t="str">
        <f t="shared" si="564"/>
        <v/>
      </c>
      <c r="EC250" t="str">
        <f t="shared" si="565"/>
        <v/>
      </c>
      <c r="ED250" t="str">
        <f t="shared" si="566"/>
        <v/>
      </c>
      <c r="EE250" t="str">
        <f t="shared" si="567"/>
        <v/>
      </c>
      <c r="EF250" t="str">
        <f t="shared" si="568"/>
        <v/>
      </c>
      <c r="EG250" t="str">
        <f t="shared" si="569"/>
        <v/>
      </c>
      <c r="EH250" t="str">
        <f t="shared" si="570"/>
        <v/>
      </c>
      <c r="EI250" t="str">
        <f t="shared" si="571"/>
        <v/>
      </c>
      <c r="EJ250" t="str">
        <f t="shared" si="572"/>
        <v/>
      </c>
      <c r="EK250" t="str">
        <f t="shared" si="573"/>
        <v/>
      </c>
      <c r="EL250" t="str">
        <f t="shared" si="574"/>
        <v/>
      </c>
      <c r="EM250" t="str">
        <f t="shared" si="575"/>
        <v/>
      </c>
      <c r="EN250" t="str">
        <f t="shared" si="576"/>
        <v/>
      </c>
      <c r="EO250" t="str">
        <f t="shared" si="577"/>
        <v/>
      </c>
      <c r="EP250" t="str">
        <f t="shared" si="578"/>
        <v/>
      </c>
      <c r="ER250" t="str">
        <f t="shared" si="579"/>
        <v>25A-001.09.02.07.01.A.01Spuien 21-40% functieverlies</v>
      </c>
      <c r="ES250" t="s">
        <v>10746</v>
      </c>
      <c r="ET250" t="b">
        <v>1</v>
      </c>
      <c r="EU250" t="s">
        <v>95</v>
      </c>
      <c r="EV250" t="b">
        <v>0</v>
      </c>
      <c r="EW250" t="b">
        <v>0</v>
      </c>
      <c r="EX250">
        <v>1</v>
      </c>
      <c r="EZ250">
        <v>0</v>
      </c>
      <c r="FA250">
        <v>0</v>
      </c>
      <c r="FC250">
        <v>49</v>
      </c>
      <c r="FD250">
        <v>0</v>
      </c>
      <c r="FF250">
        <v>0</v>
      </c>
      <c r="FG250">
        <v>0</v>
      </c>
      <c r="FI250">
        <v>0</v>
      </c>
      <c r="FJ250">
        <v>0</v>
      </c>
      <c r="FL250">
        <v>0</v>
      </c>
      <c r="FM250">
        <v>0</v>
      </c>
      <c r="FO250" t="s">
        <v>95</v>
      </c>
    </row>
    <row r="251" spans="1:171" x14ac:dyDescent="0.25">
      <c r="A251" t="s">
        <v>6994</v>
      </c>
      <c r="B251" t="str">
        <f t="shared" si="435"/>
        <v/>
      </c>
      <c r="C251" t="str">
        <f t="shared" si="436"/>
        <v/>
      </c>
      <c r="D251" t="str">
        <f t="shared" si="437"/>
        <v/>
      </c>
      <c r="E251" t="str">
        <f t="shared" si="438"/>
        <v/>
      </c>
      <c r="F251" t="str">
        <f t="shared" si="439"/>
        <v/>
      </c>
      <c r="G251" t="str">
        <f t="shared" si="440"/>
        <v/>
      </c>
      <c r="H251" t="str">
        <f t="shared" si="441"/>
        <v/>
      </c>
      <c r="I251" t="str">
        <f t="shared" si="442"/>
        <v/>
      </c>
      <c r="J251" t="str">
        <f t="shared" si="443"/>
        <v/>
      </c>
      <c r="K251" t="str">
        <f t="shared" si="444"/>
        <v/>
      </c>
      <c r="L251" t="str">
        <f t="shared" si="445"/>
        <v/>
      </c>
      <c r="M251" t="str">
        <f t="shared" si="446"/>
        <v/>
      </c>
      <c r="N251" t="str">
        <f t="shared" si="447"/>
        <v/>
      </c>
      <c r="O251" t="str">
        <f t="shared" si="448"/>
        <v/>
      </c>
      <c r="P251" t="str">
        <f t="shared" si="449"/>
        <v/>
      </c>
      <c r="Q251" t="str">
        <f t="shared" si="450"/>
        <v/>
      </c>
      <c r="R251" t="str">
        <f t="shared" si="451"/>
        <v/>
      </c>
      <c r="S251" t="str">
        <f t="shared" si="452"/>
        <v/>
      </c>
      <c r="T251" t="str">
        <f t="shared" si="453"/>
        <v/>
      </c>
      <c r="U251" t="str">
        <f t="shared" si="454"/>
        <v/>
      </c>
      <c r="V251" t="str">
        <f t="shared" si="455"/>
        <v/>
      </c>
      <c r="W251" t="str">
        <f t="shared" si="456"/>
        <v/>
      </c>
      <c r="X251" t="str">
        <f t="shared" si="457"/>
        <v/>
      </c>
      <c r="Y251" t="str">
        <f t="shared" si="458"/>
        <v/>
      </c>
      <c r="Z251" t="str">
        <f t="shared" si="459"/>
        <v/>
      </c>
      <c r="AA251" t="str">
        <f t="shared" si="460"/>
        <v/>
      </c>
      <c r="AB251" t="str">
        <f t="shared" si="461"/>
        <v/>
      </c>
      <c r="AC251" t="str">
        <f t="shared" si="462"/>
        <v/>
      </c>
      <c r="AD251" t="str">
        <f t="shared" si="463"/>
        <v/>
      </c>
      <c r="AE251" t="str">
        <f t="shared" si="464"/>
        <v/>
      </c>
      <c r="AF251" t="str">
        <f t="shared" si="465"/>
        <v/>
      </c>
      <c r="AG251" t="str">
        <f t="shared" si="466"/>
        <v/>
      </c>
      <c r="AH251" t="str">
        <f t="shared" si="467"/>
        <v/>
      </c>
      <c r="AI251" t="str">
        <f t="shared" si="468"/>
        <v/>
      </c>
      <c r="AJ251" t="str">
        <f t="shared" si="469"/>
        <v/>
      </c>
      <c r="AK251" t="str">
        <f t="shared" si="470"/>
        <v/>
      </c>
      <c r="AL251" t="str">
        <f t="shared" si="471"/>
        <v/>
      </c>
      <c r="AM251" t="str">
        <f t="shared" si="472"/>
        <v/>
      </c>
      <c r="AN251" t="str">
        <f t="shared" si="473"/>
        <v/>
      </c>
      <c r="AO251" t="str">
        <f t="shared" si="474"/>
        <v/>
      </c>
      <c r="AP251" t="str">
        <f t="shared" si="475"/>
        <v/>
      </c>
      <c r="AQ251" t="str">
        <f t="shared" si="476"/>
        <v/>
      </c>
      <c r="AR251" t="str">
        <f t="shared" si="477"/>
        <v/>
      </c>
      <c r="AS251" t="str">
        <f t="shared" si="478"/>
        <v/>
      </c>
      <c r="AT251" t="str">
        <f t="shared" si="479"/>
        <v/>
      </c>
      <c r="AU251" t="str">
        <f t="shared" si="480"/>
        <v/>
      </c>
      <c r="AV251" t="str">
        <f t="shared" si="481"/>
        <v/>
      </c>
      <c r="AW251" t="str">
        <f t="shared" si="482"/>
        <v/>
      </c>
      <c r="AX251" t="str">
        <f t="shared" si="483"/>
        <v/>
      </c>
      <c r="AY251" t="str">
        <f t="shared" si="484"/>
        <v/>
      </c>
      <c r="AZ251" t="str">
        <f t="shared" si="485"/>
        <v/>
      </c>
      <c r="BA251" t="str">
        <f t="shared" si="486"/>
        <v/>
      </c>
      <c r="BB251" t="str">
        <f t="shared" si="487"/>
        <v/>
      </c>
      <c r="BC251" t="str">
        <f t="shared" si="488"/>
        <v/>
      </c>
      <c r="BD251" t="str">
        <f t="shared" si="489"/>
        <v/>
      </c>
      <c r="BE251" t="str">
        <f t="shared" si="490"/>
        <v/>
      </c>
      <c r="BF251" t="str">
        <f t="shared" si="491"/>
        <v/>
      </c>
      <c r="BG251" t="str">
        <f t="shared" si="492"/>
        <v/>
      </c>
      <c r="BH251" t="str">
        <f t="shared" si="493"/>
        <v/>
      </c>
      <c r="BI251" t="str">
        <f t="shared" si="494"/>
        <v/>
      </c>
      <c r="BJ251" t="str">
        <f t="shared" si="495"/>
        <v/>
      </c>
      <c r="BK251" t="str">
        <f t="shared" si="496"/>
        <v/>
      </c>
      <c r="BL251" t="str">
        <f t="shared" si="497"/>
        <v/>
      </c>
      <c r="BM251" t="str">
        <f t="shared" si="498"/>
        <v/>
      </c>
      <c r="BN251" t="str">
        <f t="shared" si="499"/>
        <v/>
      </c>
      <c r="BO251" t="str">
        <f t="shared" si="500"/>
        <v/>
      </c>
      <c r="BP251" t="str">
        <f t="shared" si="501"/>
        <v/>
      </c>
      <c r="BQ251" t="str">
        <f t="shared" si="502"/>
        <v/>
      </c>
      <c r="BR251" t="str">
        <f t="shared" si="503"/>
        <v/>
      </c>
      <c r="BS251" t="str">
        <f t="shared" si="504"/>
        <v/>
      </c>
      <c r="BT251" t="str">
        <f t="shared" si="505"/>
        <v/>
      </c>
      <c r="BU251" t="str">
        <f t="shared" si="506"/>
        <v/>
      </c>
      <c r="BV251" t="str">
        <f t="shared" si="507"/>
        <v/>
      </c>
      <c r="BW251" t="str">
        <f t="shared" si="508"/>
        <v/>
      </c>
      <c r="BX251" t="str">
        <f t="shared" si="509"/>
        <v/>
      </c>
      <c r="BY251" t="str">
        <f t="shared" si="510"/>
        <v/>
      </c>
      <c r="BZ251" t="str">
        <f t="shared" si="511"/>
        <v/>
      </c>
      <c r="CA251" t="str">
        <f t="shared" si="512"/>
        <v/>
      </c>
      <c r="CB251" t="str">
        <f t="shared" si="513"/>
        <v/>
      </c>
      <c r="CC251" t="str">
        <f t="shared" si="514"/>
        <v/>
      </c>
      <c r="CD251" t="str">
        <f t="shared" si="515"/>
        <v/>
      </c>
      <c r="CE251" t="str">
        <f t="shared" si="516"/>
        <v/>
      </c>
      <c r="CF251" t="str">
        <f t="shared" si="517"/>
        <v/>
      </c>
      <c r="CG251" t="str">
        <f t="shared" si="518"/>
        <v/>
      </c>
      <c r="CH251" t="str">
        <f t="shared" si="519"/>
        <v/>
      </c>
      <c r="CI251" t="str">
        <f t="shared" si="520"/>
        <v/>
      </c>
      <c r="CJ251" t="str">
        <f t="shared" si="521"/>
        <v/>
      </c>
      <c r="CK251" t="str">
        <f t="shared" si="522"/>
        <v/>
      </c>
      <c r="CL251" t="str">
        <f t="shared" si="523"/>
        <v/>
      </c>
      <c r="CM251" t="str">
        <f t="shared" si="524"/>
        <v/>
      </c>
      <c r="CN251" t="str">
        <f t="shared" si="525"/>
        <v/>
      </c>
      <c r="CO251" t="str">
        <f t="shared" si="526"/>
        <v/>
      </c>
      <c r="CP251" t="str">
        <f t="shared" si="527"/>
        <v/>
      </c>
      <c r="CQ251" t="str">
        <f t="shared" si="528"/>
        <v/>
      </c>
      <c r="CR251" t="str">
        <f t="shared" si="529"/>
        <v/>
      </c>
      <c r="CS251" t="str">
        <f t="shared" si="530"/>
        <v/>
      </c>
      <c r="CT251" t="str">
        <f t="shared" si="531"/>
        <v/>
      </c>
      <c r="CU251" t="str">
        <f t="shared" si="532"/>
        <v/>
      </c>
      <c r="CV251" t="str">
        <f t="shared" si="533"/>
        <v/>
      </c>
      <c r="CW251" t="str">
        <f t="shared" si="534"/>
        <v/>
      </c>
      <c r="CX251" t="str">
        <f t="shared" si="535"/>
        <v/>
      </c>
      <c r="CY251" t="str">
        <f t="shared" si="536"/>
        <v/>
      </c>
      <c r="CZ251" t="str">
        <f t="shared" si="537"/>
        <v/>
      </c>
      <c r="DA251" t="str">
        <f t="shared" si="538"/>
        <v/>
      </c>
      <c r="DB251" t="str">
        <f t="shared" si="539"/>
        <v/>
      </c>
      <c r="DC251" t="str">
        <f t="shared" si="540"/>
        <v/>
      </c>
      <c r="DD251" t="str">
        <f t="shared" si="541"/>
        <v/>
      </c>
      <c r="DE251" t="str">
        <f t="shared" si="542"/>
        <v/>
      </c>
      <c r="DF251" t="str">
        <f t="shared" si="543"/>
        <v/>
      </c>
      <c r="DG251" t="str">
        <f t="shared" si="544"/>
        <v/>
      </c>
      <c r="DH251" t="str">
        <f t="shared" si="545"/>
        <v/>
      </c>
      <c r="DI251" t="str">
        <f t="shared" si="546"/>
        <v/>
      </c>
      <c r="DJ251" t="str">
        <f t="shared" si="547"/>
        <v/>
      </c>
      <c r="DK251" t="str">
        <f t="shared" si="548"/>
        <v/>
      </c>
      <c r="DL251" t="str">
        <f t="shared" si="549"/>
        <v/>
      </c>
      <c r="DM251" t="str">
        <f t="shared" si="550"/>
        <v/>
      </c>
      <c r="DN251" t="str">
        <f t="shared" si="551"/>
        <v/>
      </c>
      <c r="DO251" t="str">
        <f t="shared" si="552"/>
        <v/>
      </c>
      <c r="DP251" t="str">
        <f t="shared" si="553"/>
        <v/>
      </c>
      <c r="DQ251" t="str">
        <f t="shared" si="554"/>
        <v/>
      </c>
      <c r="DR251" t="str">
        <f t="shared" si="555"/>
        <v/>
      </c>
      <c r="DS251" t="str">
        <f t="shared" si="556"/>
        <v/>
      </c>
      <c r="DT251" t="str">
        <f t="shared" si="557"/>
        <v/>
      </c>
      <c r="DU251" t="str">
        <f t="shared" si="558"/>
        <v/>
      </c>
      <c r="DV251" t="str">
        <f t="shared" si="559"/>
        <v/>
      </c>
      <c r="DW251" t="str">
        <f t="shared" si="560"/>
        <v/>
      </c>
      <c r="DX251" t="str">
        <f t="shared" si="561"/>
        <v/>
      </c>
      <c r="DY251" t="str">
        <f t="shared" si="562"/>
        <v/>
      </c>
      <c r="EA251" t="str">
        <f t="shared" si="563"/>
        <v/>
      </c>
      <c r="EB251" t="str">
        <f t="shared" si="564"/>
        <v/>
      </c>
      <c r="EC251" t="str">
        <f t="shared" si="565"/>
        <v/>
      </c>
      <c r="ED251" t="str">
        <f t="shared" si="566"/>
        <v/>
      </c>
      <c r="EE251" t="str">
        <f t="shared" si="567"/>
        <v/>
      </c>
      <c r="EF251" t="str">
        <f t="shared" si="568"/>
        <v/>
      </c>
      <c r="EG251" t="str">
        <f t="shared" si="569"/>
        <v/>
      </c>
      <c r="EH251" t="str">
        <f t="shared" si="570"/>
        <v/>
      </c>
      <c r="EI251" t="str">
        <f t="shared" si="571"/>
        <v/>
      </c>
      <c r="EJ251" t="str">
        <f t="shared" si="572"/>
        <v/>
      </c>
      <c r="EK251" t="str">
        <f t="shared" si="573"/>
        <v/>
      </c>
      <c r="EL251" t="str">
        <f t="shared" si="574"/>
        <v/>
      </c>
      <c r="EM251" t="str">
        <f t="shared" si="575"/>
        <v/>
      </c>
      <c r="EN251" t="str">
        <f t="shared" si="576"/>
        <v/>
      </c>
      <c r="EO251" t="str">
        <f t="shared" si="577"/>
        <v/>
      </c>
      <c r="EP251" t="str">
        <f t="shared" si="578"/>
        <v/>
      </c>
      <c r="ER251" t="str">
        <f t="shared" si="579"/>
        <v>25A-001.09.02.07.01.A.01VGM - Effect 3</v>
      </c>
      <c r="ES251" t="s">
        <v>10746</v>
      </c>
      <c r="ET251" t="b">
        <v>1</v>
      </c>
      <c r="EU251" t="s">
        <v>79</v>
      </c>
      <c r="EV251" t="b">
        <v>1</v>
      </c>
      <c r="EW251" t="b">
        <v>1</v>
      </c>
      <c r="EX251">
        <v>2.5000000000000001E-4</v>
      </c>
      <c r="EZ251">
        <v>0</v>
      </c>
      <c r="FA251">
        <v>0</v>
      </c>
      <c r="FC251">
        <v>49</v>
      </c>
      <c r="FD251">
        <v>0</v>
      </c>
      <c r="FF251">
        <v>0</v>
      </c>
      <c r="FG251">
        <v>0</v>
      </c>
      <c r="FI251">
        <v>0</v>
      </c>
      <c r="FJ251">
        <v>0</v>
      </c>
      <c r="FL251">
        <v>0</v>
      </c>
      <c r="FM251">
        <v>0</v>
      </c>
      <c r="FO251" t="s">
        <v>8875</v>
      </c>
    </row>
    <row r="252" spans="1:171" x14ac:dyDescent="0.25">
      <c r="A252" t="s">
        <v>6976</v>
      </c>
      <c r="B252" t="str">
        <f t="shared" si="435"/>
        <v/>
      </c>
      <c r="C252" t="str">
        <f t="shared" si="436"/>
        <v/>
      </c>
      <c r="D252" t="str">
        <f t="shared" si="437"/>
        <v/>
      </c>
      <c r="E252" t="str">
        <f t="shared" si="438"/>
        <v/>
      </c>
      <c r="F252" t="str">
        <f t="shared" si="439"/>
        <v/>
      </c>
      <c r="G252" t="str">
        <f t="shared" si="440"/>
        <v/>
      </c>
      <c r="H252" t="str">
        <f t="shared" si="441"/>
        <v/>
      </c>
      <c r="I252" t="str">
        <f t="shared" si="442"/>
        <v/>
      </c>
      <c r="J252" t="str">
        <f t="shared" si="443"/>
        <v/>
      </c>
      <c r="K252" t="str">
        <f t="shared" si="444"/>
        <v/>
      </c>
      <c r="L252" t="str">
        <f t="shared" si="445"/>
        <v/>
      </c>
      <c r="M252" t="str">
        <f t="shared" si="446"/>
        <v/>
      </c>
      <c r="N252" t="str">
        <f t="shared" si="447"/>
        <v/>
      </c>
      <c r="O252" t="str">
        <f t="shared" si="448"/>
        <v/>
      </c>
      <c r="P252" t="str">
        <f t="shared" si="449"/>
        <v/>
      </c>
      <c r="Q252" t="str">
        <f t="shared" si="450"/>
        <v/>
      </c>
      <c r="R252" t="str">
        <f t="shared" si="451"/>
        <v/>
      </c>
      <c r="S252" t="str">
        <f t="shared" si="452"/>
        <v/>
      </c>
      <c r="T252" t="str">
        <f t="shared" si="453"/>
        <v/>
      </c>
      <c r="U252" t="str">
        <f t="shared" si="454"/>
        <v/>
      </c>
      <c r="V252" t="str">
        <f t="shared" si="455"/>
        <v/>
      </c>
      <c r="W252" t="str">
        <f t="shared" si="456"/>
        <v/>
      </c>
      <c r="X252" t="str">
        <f t="shared" si="457"/>
        <v/>
      </c>
      <c r="Y252" t="str">
        <f t="shared" si="458"/>
        <v/>
      </c>
      <c r="Z252" t="b">
        <f t="shared" si="459"/>
        <v>1</v>
      </c>
      <c r="AA252" t="b">
        <f t="shared" si="460"/>
        <v>0</v>
      </c>
      <c r="AB252" t="b">
        <f t="shared" si="461"/>
        <v>0</v>
      </c>
      <c r="AC252">
        <f t="shared" si="462"/>
        <v>1</v>
      </c>
      <c r="AD252" t="str">
        <f t="shared" si="463"/>
        <v/>
      </c>
      <c r="AE252" t="str">
        <f t="shared" si="464"/>
        <v/>
      </c>
      <c r="AF252" t="str">
        <f t="shared" si="465"/>
        <v/>
      </c>
      <c r="AG252" t="str">
        <f t="shared" si="466"/>
        <v/>
      </c>
      <c r="AH252" t="str">
        <f t="shared" si="467"/>
        <v/>
      </c>
      <c r="AI252" t="str">
        <f t="shared" si="468"/>
        <v/>
      </c>
      <c r="AJ252" t="str">
        <f t="shared" si="469"/>
        <v/>
      </c>
      <c r="AK252" t="str">
        <f t="shared" si="470"/>
        <v/>
      </c>
      <c r="AL252" t="str">
        <f t="shared" si="471"/>
        <v/>
      </c>
      <c r="AM252" t="str">
        <f t="shared" si="472"/>
        <v/>
      </c>
      <c r="AN252" t="str">
        <f t="shared" si="473"/>
        <v/>
      </c>
      <c r="AO252" t="str">
        <f t="shared" si="474"/>
        <v/>
      </c>
      <c r="AP252" t="str">
        <f t="shared" si="475"/>
        <v/>
      </c>
      <c r="AQ252" t="str">
        <f t="shared" si="476"/>
        <v/>
      </c>
      <c r="AR252" t="str">
        <f t="shared" si="477"/>
        <v/>
      </c>
      <c r="AS252" t="str">
        <f t="shared" si="478"/>
        <v/>
      </c>
      <c r="AT252" t="str">
        <f t="shared" si="479"/>
        <v/>
      </c>
      <c r="AU252" t="str">
        <f t="shared" si="480"/>
        <v/>
      </c>
      <c r="AV252" t="str">
        <f t="shared" si="481"/>
        <v/>
      </c>
      <c r="AW252" t="str">
        <f t="shared" si="482"/>
        <v/>
      </c>
      <c r="AX252" t="str">
        <f t="shared" si="483"/>
        <v/>
      </c>
      <c r="AY252" t="str">
        <f t="shared" si="484"/>
        <v/>
      </c>
      <c r="AZ252" t="str">
        <f t="shared" si="485"/>
        <v/>
      </c>
      <c r="BA252" t="str">
        <f t="shared" si="486"/>
        <v/>
      </c>
      <c r="BB252" t="str">
        <f t="shared" si="487"/>
        <v/>
      </c>
      <c r="BC252" t="str">
        <f t="shared" si="488"/>
        <v/>
      </c>
      <c r="BD252" t="str">
        <f t="shared" si="489"/>
        <v/>
      </c>
      <c r="BE252" t="str">
        <f t="shared" si="490"/>
        <v/>
      </c>
      <c r="BF252" t="str">
        <f t="shared" si="491"/>
        <v/>
      </c>
      <c r="BG252" t="str">
        <f t="shared" si="492"/>
        <v/>
      </c>
      <c r="BH252" t="str">
        <f t="shared" si="493"/>
        <v/>
      </c>
      <c r="BI252" t="str">
        <f t="shared" si="494"/>
        <v/>
      </c>
      <c r="BJ252" t="str">
        <f t="shared" si="495"/>
        <v/>
      </c>
      <c r="BK252" t="str">
        <f t="shared" si="496"/>
        <v/>
      </c>
      <c r="BL252" t="str">
        <f t="shared" si="497"/>
        <v/>
      </c>
      <c r="BM252" t="str">
        <f t="shared" si="498"/>
        <v/>
      </c>
      <c r="BN252" t="str">
        <f t="shared" si="499"/>
        <v/>
      </c>
      <c r="BO252" t="str">
        <f t="shared" si="500"/>
        <v/>
      </c>
      <c r="BP252" t="str">
        <f t="shared" si="501"/>
        <v/>
      </c>
      <c r="BQ252" t="str">
        <f t="shared" si="502"/>
        <v/>
      </c>
      <c r="BR252" t="str">
        <f t="shared" si="503"/>
        <v/>
      </c>
      <c r="BS252" t="str">
        <f t="shared" si="504"/>
        <v/>
      </c>
      <c r="BT252" t="str">
        <f t="shared" si="505"/>
        <v/>
      </c>
      <c r="BU252" t="str">
        <f t="shared" si="506"/>
        <v/>
      </c>
      <c r="BV252" t="str">
        <f t="shared" si="507"/>
        <v/>
      </c>
      <c r="BW252" t="str">
        <f t="shared" si="508"/>
        <v/>
      </c>
      <c r="BX252" t="str">
        <f t="shared" si="509"/>
        <v/>
      </c>
      <c r="BY252" t="str">
        <f t="shared" si="510"/>
        <v/>
      </c>
      <c r="BZ252" t="str">
        <f t="shared" si="511"/>
        <v/>
      </c>
      <c r="CA252" t="str">
        <f t="shared" si="512"/>
        <v/>
      </c>
      <c r="CB252" t="str">
        <f t="shared" si="513"/>
        <v/>
      </c>
      <c r="CC252" t="str">
        <f t="shared" si="514"/>
        <v/>
      </c>
      <c r="CD252" t="str">
        <f t="shared" si="515"/>
        <v/>
      </c>
      <c r="CE252" t="str">
        <f t="shared" si="516"/>
        <v/>
      </c>
      <c r="CF252" t="str">
        <f t="shared" si="517"/>
        <v/>
      </c>
      <c r="CG252" t="str">
        <f t="shared" si="518"/>
        <v/>
      </c>
      <c r="CH252" t="str">
        <f t="shared" si="519"/>
        <v/>
      </c>
      <c r="CI252" t="str">
        <f t="shared" si="520"/>
        <v/>
      </c>
      <c r="CJ252" t="str">
        <f t="shared" si="521"/>
        <v/>
      </c>
      <c r="CK252" t="str">
        <f t="shared" si="522"/>
        <v/>
      </c>
      <c r="CL252" t="str">
        <f t="shared" si="523"/>
        <v/>
      </c>
      <c r="CM252" t="str">
        <f t="shared" si="524"/>
        <v/>
      </c>
      <c r="CN252" t="str">
        <f t="shared" si="525"/>
        <v/>
      </c>
      <c r="CO252" t="str">
        <f t="shared" si="526"/>
        <v/>
      </c>
      <c r="CP252" t="str">
        <f t="shared" si="527"/>
        <v/>
      </c>
      <c r="CQ252" t="str">
        <f t="shared" si="528"/>
        <v/>
      </c>
      <c r="CR252" t="str">
        <f t="shared" si="529"/>
        <v/>
      </c>
      <c r="CS252" t="str">
        <f t="shared" si="530"/>
        <v/>
      </c>
      <c r="CT252" t="str">
        <f t="shared" si="531"/>
        <v/>
      </c>
      <c r="CU252" t="str">
        <f t="shared" si="532"/>
        <v/>
      </c>
      <c r="CV252" t="str">
        <f t="shared" si="533"/>
        <v/>
      </c>
      <c r="CW252" t="str">
        <f t="shared" si="534"/>
        <v/>
      </c>
      <c r="CX252" t="str">
        <f t="shared" si="535"/>
        <v/>
      </c>
      <c r="CY252" t="str">
        <f t="shared" si="536"/>
        <v/>
      </c>
      <c r="CZ252" t="str">
        <f t="shared" si="537"/>
        <v/>
      </c>
      <c r="DA252" t="str">
        <f t="shared" si="538"/>
        <v/>
      </c>
      <c r="DB252" t="str">
        <f t="shared" si="539"/>
        <v/>
      </c>
      <c r="DC252" t="str">
        <f t="shared" si="540"/>
        <v/>
      </c>
      <c r="DD252" t="str">
        <f t="shared" si="541"/>
        <v/>
      </c>
      <c r="DE252" t="str">
        <f t="shared" si="542"/>
        <v/>
      </c>
      <c r="DF252" t="str">
        <f t="shared" si="543"/>
        <v/>
      </c>
      <c r="DG252" t="str">
        <f t="shared" si="544"/>
        <v/>
      </c>
      <c r="DH252" t="str">
        <f t="shared" si="545"/>
        <v/>
      </c>
      <c r="DI252" t="str">
        <f t="shared" si="546"/>
        <v/>
      </c>
      <c r="DJ252" t="str">
        <f t="shared" si="547"/>
        <v/>
      </c>
      <c r="DK252" t="str">
        <f t="shared" si="548"/>
        <v/>
      </c>
      <c r="DL252" t="str">
        <f t="shared" si="549"/>
        <v/>
      </c>
      <c r="DM252" t="str">
        <f t="shared" si="550"/>
        <v/>
      </c>
      <c r="DN252" t="str">
        <f t="shared" si="551"/>
        <v/>
      </c>
      <c r="DO252" t="str">
        <f t="shared" si="552"/>
        <v/>
      </c>
      <c r="DP252" t="str">
        <f t="shared" si="553"/>
        <v/>
      </c>
      <c r="DQ252" t="str">
        <f t="shared" si="554"/>
        <v/>
      </c>
      <c r="DR252" t="str">
        <f t="shared" si="555"/>
        <v/>
      </c>
      <c r="DS252" t="str">
        <f t="shared" si="556"/>
        <v/>
      </c>
      <c r="DT252" t="str">
        <f t="shared" si="557"/>
        <v/>
      </c>
      <c r="DU252" t="str">
        <f t="shared" si="558"/>
        <v/>
      </c>
      <c r="DV252" t="str">
        <f t="shared" si="559"/>
        <v/>
      </c>
      <c r="DW252" t="str">
        <f t="shared" si="560"/>
        <v/>
      </c>
      <c r="DX252" t="str">
        <f t="shared" si="561"/>
        <v/>
      </c>
      <c r="DY252" t="str">
        <f t="shared" si="562"/>
        <v/>
      </c>
      <c r="EA252" t="str">
        <f t="shared" si="563"/>
        <v/>
      </c>
      <c r="EB252" t="str">
        <f t="shared" si="564"/>
        <v/>
      </c>
      <c r="EC252" t="str">
        <f t="shared" si="565"/>
        <v/>
      </c>
      <c r="ED252" t="str">
        <f t="shared" si="566"/>
        <v/>
      </c>
      <c r="EE252" t="str">
        <f t="shared" si="567"/>
        <v/>
      </c>
      <c r="EF252" t="str">
        <f t="shared" si="568"/>
        <v/>
      </c>
      <c r="EG252" t="str">
        <f t="shared" si="569"/>
        <v/>
      </c>
      <c r="EH252" t="str">
        <f t="shared" si="570"/>
        <v/>
      </c>
      <c r="EI252" t="str">
        <f t="shared" si="571"/>
        <v/>
      </c>
      <c r="EJ252" t="str">
        <f t="shared" si="572"/>
        <v/>
      </c>
      <c r="EK252" t="str">
        <f t="shared" si="573"/>
        <v/>
      </c>
      <c r="EL252" t="str">
        <f t="shared" si="574"/>
        <v/>
      </c>
      <c r="EM252" t="str">
        <f t="shared" si="575"/>
        <v/>
      </c>
      <c r="EN252" t="str">
        <f t="shared" si="576"/>
        <v/>
      </c>
      <c r="EO252" t="str">
        <f t="shared" si="577"/>
        <v/>
      </c>
      <c r="EP252" t="str">
        <f t="shared" si="578"/>
        <v/>
      </c>
      <c r="ER252" t="str">
        <f t="shared" si="579"/>
        <v>25A-001.09.02.11.01.A.01Spuien 81-100% functieverlies</v>
      </c>
      <c r="ES252" t="s">
        <v>6935</v>
      </c>
      <c r="ET252" t="b">
        <v>1</v>
      </c>
      <c r="EU252" t="s">
        <v>88</v>
      </c>
      <c r="EV252" t="b">
        <v>1</v>
      </c>
      <c r="EW252" t="b">
        <v>1</v>
      </c>
      <c r="EX252">
        <v>0.05</v>
      </c>
      <c r="EZ252">
        <v>0</v>
      </c>
      <c r="FA252">
        <v>0</v>
      </c>
      <c r="FC252">
        <v>73</v>
      </c>
      <c r="FD252">
        <v>0</v>
      </c>
      <c r="FF252">
        <v>0</v>
      </c>
      <c r="FG252">
        <v>0</v>
      </c>
      <c r="FI252">
        <v>0</v>
      </c>
      <c r="FJ252">
        <v>0</v>
      </c>
      <c r="FL252">
        <v>16.618200000000002</v>
      </c>
      <c r="FM252">
        <v>16.724699999999999</v>
      </c>
      <c r="FO252" t="s">
        <v>8883</v>
      </c>
    </row>
    <row r="253" spans="1:171" x14ac:dyDescent="0.25">
      <c r="A253" t="s">
        <v>6977</v>
      </c>
      <c r="B253" t="str">
        <f t="shared" si="435"/>
        <v/>
      </c>
      <c r="C253" t="str">
        <f t="shared" si="436"/>
        <v/>
      </c>
      <c r="D253" t="str">
        <f t="shared" si="437"/>
        <v/>
      </c>
      <c r="E253" t="str">
        <f t="shared" si="438"/>
        <v/>
      </c>
      <c r="F253" t="str">
        <f t="shared" si="439"/>
        <v/>
      </c>
      <c r="G253" t="str">
        <f t="shared" si="440"/>
        <v/>
      </c>
      <c r="H253" t="str">
        <f t="shared" si="441"/>
        <v/>
      </c>
      <c r="I253" t="str">
        <f t="shared" si="442"/>
        <v/>
      </c>
      <c r="J253" t="str">
        <f t="shared" si="443"/>
        <v/>
      </c>
      <c r="K253" t="str">
        <f t="shared" si="444"/>
        <v/>
      </c>
      <c r="L253" t="str">
        <f t="shared" si="445"/>
        <v/>
      </c>
      <c r="M253" t="str">
        <f t="shared" si="446"/>
        <v/>
      </c>
      <c r="N253" t="str">
        <f t="shared" si="447"/>
        <v/>
      </c>
      <c r="O253" t="str">
        <f t="shared" si="448"/>
        <v/>
      </c>
      <c r="P253" t="str">
        <f t="shared" si="449"/>
        <v/>
      </c>
      <c r="Q253" t="str">
        <f t="shared" si="450"/>
        <v/>
      </c>
      <c r="R253" t="str">
        <f t="shared" si="451"/>
        <v/>
      </c>
      <c r="S253" t="str">
        <f t="shared" si="452"/>
        <v/>
      </c>
      <c r="T253" t="str">
        <f t="shared" si="453"/>
        <v/>
      </c>
      <c r="U253" t="str">
        <f t="shared" si="454"/>
        <v/>
      </c>
      <c r="V253" t="str">
        <f t="shared" si="455"/>
        <v/>
      </c>
      <c r="W253" t="str">
        <f t="shared" si="456"/>
        <v/>
      </c>
      <c r="X253" t="str">
        <f t="shared" si="457"/>
        <v/>
      </c>
      <c r="Y253" t="str">
        <f t="shared" si="458"/>
        <v/>
      </c>
      <c r="Z253" t="str">
        <f t="shared" si="459"/>
        <v/>
      </c>
      <c r="AA253" t="str">
        <f t="shared" si="460"/>
        <v/>
      </c>
      <c r="AB253" t="str">
        <f t="shared" si="461"/>
        <v/>
      </c>
      <c r="AC253" t="str">
        <f t="shared" si="462"/>
        <v/>
      </c>
      <c r="AD253" t="b">
        <f t="shared" si="463"/>
        <v>1</v>
      </c>
      <c r="AE253" t="b">
        <f t="shared" si="464"/>
        <v>0</v>
      </c>
      <c r="AF253" t="b">
        <f t="shared" si="465"/>
        <v>0</v>
      </c>
      <c r="AG253">
        <f t="shared" si="466"/>
        <v>1</v>
      </c>
      <c r="AH253" t="str">
        <f t="shared" si="467"/>
        <v/>
      </c>
      <c r="AI253" t="str">
        <f t="shared" si="468"/>
        <v/>
      </c>
      <c r="AJ253" t="str">
        <f t="shared" si="469"/>
        <v/>
      </c>
      <c r="AK253" t="str">
        <f t="shared" si="470"/>
        <v/>
      </c>
      <c r="AL253" t="str">
        <f t="shared" si="471"/>
        <v/>
      </c>
      <c r="AM253" t="str">
        <f t="shared" si="472"/>
        <v/>
      </c>
      <c r="AN253" t="str">
        <f t="shared" si="473"/>
        <v/>
      </c>
      <c r="AO253" t="str">
        <f t="shared" si="474"/>
        <v/>
      </c>
      <c r="AP253" t="str">
        <f t="shared" si="475"/>
        <v/>
      </c>
      <c r="AQ253" t="str">
        <f t="shared" si="476"/>
        <v/>
      </c>
      <c r="AR253" t="str">
        <f t="shared" si="477"/>
        <v/>
      </c>
      <c r="AS253" t="str">
        <f t="shared" si="478"/>
        <v/>
      </c>
      <c r="AT253" t="str">
        <f t="shared" si="479"/>
        <v/>
      </c>
      <c r="AU253" t="str">
        <f t="shared" si="480"/>
        <v/>
      </c>
      <c r="AV253" t="str">
        <f t="shared" si="481"/>
        <v/>
      </c>
      <c r="AW253" t="str">
        <f t="shared" si="482"/>
        <v/>
      </c>
      <c r="AX253" t="str">
        <f t="shared" si="483"/>
        <v/>
      </c>
      <c r="AY253" t="str">
        <f t="shared" si="484"/>
        <v/>
      </c>
      <c r="AZ253" t="str">
        <f t="shared" si="485"/>
        <v/>
      </c>
      <c r="BA253" t="str">
        <f t="shared" si="486"/>
        <v/>
      </c>
      <c r="BB253" t="str">
        <f t="shared" si="487"/>
        <v/>
      </c>
      <c r="BC253" t="str">
        <f t="shared" si="488"/>
        <v/>
      </c>
      <c r="BD253" t="str">
        <f t="shared" si="489"/>
        <v/>
      </c>
      <c r="BE253" t="str">
        <f t="shared" si="490"/>
        <v/>
      </c>
      <c r="BF253" t="str">
        <f t="shared" si="491"/>
        <v/>
      </c>
      <c r="BG253" t="str">
        <f t="shared" si="492"/>
        <v/>
      </c>
      <c r="BH253" t="str">
        <f t="shared" si="493"/>
        <v/>
      </c>
      <c r="BI253" t="str">
        <f t="shared" si="494"/>
        <v/>
      </c>
      <c r="BJ253" t="str">
        <f t="shared" si="495"/>
        <v/>
      </c>
      <c r="BK253" t="str">
        <f t="shared" si="496"/>
        <v/>
      </c>
      <c r="BL253" t="str">
        <f t="shared" si="497"/>
        <v/>
      </c>
      <c r="BM253" t="str">
        <f t="shared" si="498"/>
        <v/>
      </c>
      <c r="BN253" t="str">
        <f t="shared" si="499"/>
        <v/>
      </c>
      <c r="BO253" t="str">
        <f t="shared" si="500"/>
        <v/>
      </c>
      <c r="BP253" t="str">
        <f t="shared" si="501"/>
        <v/>
      </c>
      <c r="BQ253" t="str">
        <f t="shared" si="502"/>
        <v/>
      </c>
      <c r="BR253" t="str">
        <f t="shared" si="503"/>
        <v/>
      </c>
      <c r="BS253" t="str">
        <f t="shared" si="504"/>
        <v/>
      </c>
      <c r="BT253" t="str">
        <f t="shared" si="505"/>
        <v/>
      </c>
      <c r="BU253" t="str">
        <f t="shared" si="506"/>
        <v/>
      </c>
      <c r="BV253" t="str">
        <f t="shared" si="507"/>
        <v/>
      </c>
      <c r="BW253" t="str">
        <f t="shared" si="508"/>
        <v/>
      </c>
      <c r="BX253" t="str">
        <f t="shared" si="509"/>
        <v/>
      </c>
      <c r="BY253" t="str">
        <f t="shared" si="510"/>
        <v/>
      </c>
      <c r="BZ253" t="str">
        <f t="shared" si="511"/>
        <v/>
      </c>
      <c r="CA253" t="str">
        <f t="shared" si="512"/>
        <v/>
      </c>
      <c r="CB253" t="str">
        <f t="shared" si="513"/>
        <v/>
      </c>
      <c r="CC253" t="str">
        <f t="shared" si="514"/>
        <v/>
      </c>
      <c r="CD253" t="str">
        <f t="shared" si="515"/>
        <v/>
      </c>
      <c r="CE253" t="str">
        <f t="shared" si="516"/>
        <v/>
      </c>
      <c r="CF253" t="str">
        <f t="shared" si="517"/>
        <v/>
      </c>
      <c r="CG253" t="str">
        <f t="shared" si="518"/>
        <v/>
      </c>
      <c r="CH253" t="str">
        <f t="shared" si="519"/>
        <v/>
      </c>
      <c r="CI253" t="str">
        <f t="shared" si="520"/>
        <v/>
      </c>
      <c r="CJ253" t="str">
        <f t="shared" si="521"/>
        <v/>
      </c>
      <c r="CK253" t="str">
        <f t="shared" si="522"/>
        <v/>
      </c>
      <c r="CL253" t="str">
        <f t="shared" si="523"/>
        <v/>
      </c>
      <c r="CM253" t="str">
        <f t="shared" si="524"/>
        <v/>
      </c>
      <c r="CN253" t="str">
        <f t="shared" si="525"/>
        <v/>
      </c>
      <c r="CO253" t="str">
        <f t="shared" si="526"/>
        <v/>
      </c>
      <c r="CP253" t="str">
        <f t="shared" si="527"/>
        <v/>
      </c>
      <c r="CQ253" t="str">
        <f t="shared" si="528"/>
        <v/>
      </c>
      <c r="CR253" t="str">
        <f t="shared" si="529"/>
        <v/>
      </c>
      <c r="CS253" t="str">
        <f t="shared" si="530"/>
        <v/>
      </c>
      <c r="CT253" t="str">
        <f t="shared" si="531"/>
        <v/>
      </c>
      <c r="CU253" t="str">
        <f t="shared" si="532"/>
        <v/>
      </c>
      <c r="CV253" t="str">
        <f t="shared" si="533"/>
        <v/>
      </c>
      <c r="CW253" t="str">
        <f t="shared" si="534"/>
        <v/>
      </c>
      <c r="CX253" t="str">
        <f t="shared" si="535"/>
        <v/>
      </c>
      <c r="CY253" t="str">
        <f t="shared" si="536"/>
        <v/>
      </c>
      <c r="CZ253" t="str">
        <f t="shared" si="537"/>
        <v/>
      </c>
      <c r="DA253" t="str">
        <f t="shared" si="538"/>
        <v/>
      </c>
      <c r="DB253" t="str">
        <f t="shared" si="539"/>
        <v/>
      </c>
      <c r="DC253" t="str">
        <f t="shared" si="540"/>
        <v/>
      </c>
      <c r="DD253" t="str">
        <f t="shared" si="541"/>
        <v/>
      </c>
      <c r="DE253" t="str">
        <f t="shared" si="542"/>
        <v/>
      </c>
      <c r="DF253" t="str">
        <f t="shared" si="543"/>
        <v/>
      </c>
      <c r="DG253" t="str">
        <f t="shared" si="544"/>
        <v/>
      </c>
      <c r="DH253" t="str">
        <f t="shared" si="545"/>
        <v/>
      </c>
      <c r="DI253" t="str">
        <f t="shared" si="546"/>
        <v/>
      </c>
      <c r="DJ253" t="str">
        <f t="shared" si="547"/>
        <v/>
      </c>
      <c r="DK253" t="str">
        <f t="shared" si="548"/>
        <v/>
      </c>
      <c r="DL253" t="str">
        <f t="shared" si="549"/>
        <v/>
      </c>
      <c r="DM253" t="str">
        <f t="shared" si="550"/>
        <v/>
      </c>
      <c r="DN253" t="str">
        <f t="shared" si="551"/>
        <v/>
      </c>
      <c r="DO253" t="str">
        <f t="shared" si="552"/>
        <v/>
      </c>
      <c r="DP253" t="str">
        <f t="shared" si="553"/>
        <v/>
      </c>
      <c r="DQ253" t="str">
        <f t="shared" si="554"/>
        <v/>
      </c>
      <c r="DR253" t="str">
        <f t="shared" si="555"/>
        <v/>
      </c>
      <c r="DS253" t="str">
        <f t="shared" si="556"/>
        <v/>
      </c>
      <c r="DT253" t="str">
        <f t="shared" si="557"/>
        <v/>
      </c>
      <c r="DU253" t="str">
        <f t="shared" si="558"/>
        <v/>
      </c>
      <c r="DV253" t="str">
        <f t="shared" si="559"/>
        <v/>
      </c>
      <c r="DW253" t="str">
        <f t="shared" si="560"/>
        <v/>
      </c>
      <c r="DX253" t="str">
        <f t="shared" si="561"/>
        <v/>
      </c>
      <c r="DY253" t="str">
        <f t="shared" si="562"/>
        <v/>
      </c>
      <c r="EA253" t="str">
        <f t="shared" si="563"/>
        <v/>
      </c>
      <c r="EB253" t="str">
        <f t="shared" si="564"/>
        <v/>
      </c>
      <c r="EC253" t="str">
        <f t="shared" si="565"/>
        <v/>
      </c>
      <c r="ED253" t="str">
        <f t="shared" si="566"/>
        <v/>
      </c>
      <c r="EE253" t="str">
        <f t="shared" si="567"/>
        <v/>
      </c>
      <c r="EF253" t="str">
        <f t="shared" si="568"/>
        <v/>
      </c>
      <c r="EG253" t="str">
        <f t="shared" si="569"/>
        <v/>
      </c>
      <c r="EH253" t="str">
        <f t="shared" si="570"/>
        <v/>
      </c>
      <c r="EI253" t="str">
        <f t="shared" si="571"/>
        <v/>
      </c>
      <c r="EJ253" t="str">
        <f t="shared" si="572"/>
        <v/>
      </c>
      <c r="EK253" t="str">
        <f t="shared" si="573"/>
        <v/>
      </c>
      <c r="EL253" t="str">
        <f t="shared" si="574"/>
        <v/>
      </c>
      <c r="EM253" t="str">
        <f t="shared" si="575"/>
        <v/>
      </c>
      <c r="EN253" t="str">
        <f t="shared" si="576"/>
        <v/>
      </c>
      <c r="EO253" t="str">
        <f t="shared" si="577"/>
        <v/>
      </c>
      <c r="EP253" t="str">
        <f t="shared" si="578"/>
        <v/>
      </c>
      <c r="ER253" t="str">
        <f t="shared" si="579"/>
        <v>25A-001.09.02.11.01.A.01Keren 81-100% functieverlies</v>
      </c>
      <c r="ES253" t="s">
        <v>6935</v>
      </c>
      <c r="ET253" t="b">
        <v>1</v>
      </c>
      <c r="EU253" t="s">
        <v>85</v>
      </c>
      <c r="EV253" t="b">
        <v>0</v>
      </c>
      <c r="EW253" t="b">
        <v>0</v>
      </c>
      <c r="EX253">
        <v>0.01</v>
      </c>
      <c r="EZ253">
        <v>0</v>
      </c>
      <c r="FA253">
        <v>0</v>
      </c>
      <c r="FC253">
        <v>73</v>
      </c>
      <c r="FD253">
        <v>0</v>
      </c>
      <c r="FF253">
        <v>0</v>
      </c>
      <c r="FG253">
        <v>0</v>
      </c>
      <c r="FI253">
        <v>0</v>
      </c>
      <c r="FJ253">
        <v>0</v>
      </c>
      <c r="FL253">
        <v>16.618200000000002</v>
      </c>
      <c r="FM253">
        <v>16.724699999999999</v>
      </c>
      <c r="FO253" t="s">
        <v>8874</v>
      </c>
    </row>
    <row r="254" spans="1:171" x14ac:dyDescent="0.25">
      <c r="A254" t="s">
        <v>6978</v>
      </c>
      <c r="B254" t="str">
        <f t="shared" si="435"/>
        <v/>
      </c>
      <c r="C254" t="str">
        <f t="shared" si="436"/>
        <v/>
      </c>
      <c r="D254" t="str">
        <f t="shared" si="437"/>
        <v/>
      </c>
      <c r="E254" t="str">
        <f t="shared" si="438"/>
        <v/>
      </c>
      <c r="F254" t="str">
        <f t="shared" si="439"/>
        <v/>
      </c>
      <c r="G254" t="str">
        <f t="shared" si="440"/>
        <v/>
      </c>
      <c r="H254" t="str">
        <f t="shared" si="441"/>
        <v/>
      </c>
      <c r="I254" t="str">
        <f t="shared" si="442"/>
        <v/>
      </c>
      <c r="J254" t="str">
        <f t="shared" si="443"/>
        <v/>
      </c>
      <c r="K254" t="str">
        <f t="shared" si="444"/>
        <v/>
      </c>
      <c r="L254" t="str">
        <f t="shared" si="445"/>
        <v/>
      </c>
      <c r="M254" t="str">
        <f t="shared" si="446"/>
        <v/>
      </c>
      <c r="N254" t="str">
        <f t="shared" si="447"/>
        <v/>
      </c>
      <c r="O254" t="str">
        <f t="shared" si="448"/>
        <v/>
      </c>
      <c r="P254" t="str">
        <f t="shared" si="449"/>
        <v/>
      </c>
      <c r="Q254" t="str">
        <f t="shared" si="450"/>
        <v/>
      </c>
      <c r="R254" t="str">
        <f t="shared" si="451"/>
        <v/>
      </c>
      <c r="S254" t="str">
        <f t="shared" si="452"/>
        <v/>
      </c>
      <c r="T254" t="str">
        <f t="shared" si="453"/>
        <v/>
      </c>
      <c r="U254" t="str">
        <f t="shared" si="454"/>
        <v/>
      </c>
      <c r="V254" t="str">
        <f t="shared" si="455"/>
        <v/>
      </c>
      <c r="W254" t="str">
        <f t="shared" si="456"/>
        <v/>
      </c>
      <c r="X254" t="str">
        <f t="shared" si="457"/>
        <v/>
      </c>
      <c r="Y254" t="str">
        <f t="shared" si="458"/>
        <v/>
      </c>
      <c r="Z254" t="b">
        <f t="shared" si="459"/>
        <v>1</v>
      </c>
      <c r="AA254" t="b">
        <f t="shared" si="460"/>
        <v>0</v>
      </c>
      <c r="AB254" t="b">
        <f t="shared" si="461"/>
        <v>0</v>
      </c>
      <c r="AC254">
        <f t="shared" si="462"/>
        <v>1</v>
      </c>
      <c r="AD254" t="str">
        <f t="shared" si="463"/>
        <v/>
      </c>
      <c r="AE254" t="str">
        <f t="shared" si="464"/>
        <v/>
      </c>
      <c r="AF254" t="str">
        <f t="shared" si="465"/>
        <v/>
      </c>
      <c r="AG254" t="str">
        <f t="shared" si="466"/>
        <v/>
      </c>
      <c r="AH254" t="str">
        <f t="shared" si="467"/>
        <v/>
      </c>
      <c r="AI254" t="str">
        <f t="shared" si="468"/>
        <v/>
      </c>
      <c r="AJ254" t="str">
        <f t="shared" si="469"/>
        <v/>
      </c>
      <c r="AK254" t="str">
        <f t="shared" si="470"/>
        <v/>
      </c>
      <c r="AL254" t="str">
        <f t="shared" si="471"/>
        <v/>
      </c>
      <c r="AM254" t="str">
        <f t="shared" si="472"/>
        <v/>
      </c>
      <c r="AN254" t="str">
        <f t="shared" si="473"/>
        <v/>
      </c>
      <c r="AO254" t="str">
        <f t="shared" si="474"/>
        <v/>
      </c>
      <c r="AP254" t="str">
        <f t="shared" si="475"/>
        <v/>
      </c>
      <c r="AQ254" t="str">
        <f t="shared" si="476"/>
        <v/>
      </c>
      <c r="AR254" t="str">
        <f t="shared" si="477"/>
        <v/>
      </c>
      <c r="AS254" t="str">
        <f t="shared" si="478"/>
        <v/>
      </c>
      <c r="AT254" t="str">
        <f t="shared" si="479"/>
        <v/>
      </c>
      <c r="AU254" t="str">
        <f t="shared" si="480"/>
        <v/>
      </c>
      <c r="AV254" t="str">
        <f t="shared" si="481"/>
        <v/>
      </c>
      <c r="AW254" t="str">
        <f t="shared" si="482"/>
        <v/>
      </c>
      <c r="AX254" t="str">
        <f t="shared" si="483"/>
        <v/>
      </c>
      <c r="AY254" t="str">
        <f t="shared" si="484"/>
        <v/>
      </c>
      <c r="AZ254" t="str">
        <f t="shared" si="485"/>
        <v/>
      </c>
      <c r="BA254" t="str">
        <f t="shared" si="486"/>
        <v/>
      </c>
      <c r="BB254" t="str">
        <f t="shared" si="487"/>
        <v/>
      </c>
      <c r="BC254" t="str">
        <f t="shared" si="488"/>
        <v/>
      </c>
      <c r="BD254" t="str">
        <f t="shared" si="489"/>
        <v/>
      </c>
      <c r="BE254" t="str">
        <f t="shared" si="490"/>
        <v/>
      </c>
      <c r="BF254" t="str">
        <f t="shared" si="491"/>
        <v/>
      </c>
      <c r="BG254" t="str">
        <f t="shared" si="492"/>
        <v/>
      </c>
      <c r="BH254" t="str">
        <f t="shared" si="493"/>
        <v/>
      </c>
      <c r="BI254" t="str">
        <f t="shared" si="494"/>
        <v/>
      </c>
      <c r="BJ254" t="str">
        <f t="shared" si="495"/>
        <v/>
      </c>
      <c r="BK254" t="str">
        <f t="shared" si="496"/>
        <v/>
      </c>
      <c r="BL254" t="str">
        <f t="shared" si="497"/>
        <v/>
      </c>
      <c r="BM254" t="str">
        <f t="shared" si="498"/>
        <v/>
      </c>
      <c r="BN254" t="str">
        <f t="shared" si="499"/>
        <v/>
      </c>
      <c r="BO254" t="str">
        <f t="shared" si="500"/>
        <v/>
      </c>
      <c r="BP254" t="str">
        <f t="shared" si="501"/>
        <v/>
      </c>
      <c r="BQ254" t="str">
        <f t="shared" si="502"/>
        <v/>
      </c>
      <c r="BR254" t="str">
        <f t="shared" si="503"/>
        <v/>
      </c>
      <c r="BS254" t="str">
        <f t="shared" si="504"/>
        <v/>
      </c>
      <c r="BT254" t="str">
        <f t="shared" si="505"/>
        <v/>
      </c>
      <c r="BU254" t="str">
        <f t="shared" si="506"/>
        <v/>
      </c>
      <c r="BV254" t="str">
        <f t="shared" si="507"/>
        <v/>
      </c>
      <c r="BW254" t="str">
        <f t="shared" si="508"/>
        <v/>
      </c>
      <c r="BX254" t="str">
        <f t="shared" si="509"/>
        <v/>
      </c>
      <c r="BY254" t="str">
        <f t="shared" si="510"/>
        <v/>
      </c>
      <c r="BZ254" t="str">
        <f t="shared" si="511"/>
        <v/>
      </c>
      <c r="CA254" t="str">
        <f t="shared" si="512"/>
        <v/>
      </c>
      <c r="CB254" t="str">
        <f t="shared" si="513"/>
        <v/>
      </c>
      <c r="CC254" t="str">
        <f t="shared" si="514"/>
        <v/>
      </c>
      <c r="CD254" t="str">
        <f t="shared" si="515"/>
        <v/>
      </c>
      <c r="CE254" t="str">
        <f t="shared" si="516"/>
        <v/>
      </c>
      <c r="CF254" t="str">
        <f t="shared" si="517"/>
        <v/>
      </c>
      <c r="CG254" t="str">
        <f t="shared" si="518"/>
        <v/>
      </c>
      <c r="CH254" t="str">
        <f t="shared" si="519"/>
        <v/>
      </c>
      <c r="CI254" t="str">
        <f t="shared" si="520"/>
        <v/>
      </c>
      <c r="CJ254" t="str">
        <f t="shared" si="521"/>
        <v/>
      </c>
      <c r="CK254" t="str">
        <f t="shared" si="522"/>
        <v/>
      </c>
      <c r="CL254" t="str">
        <f t="shared" si="523"/>
        <v/>
      </c>
      <c r="CM254" t="str">
        <f t="shared" si="524"/>
        <v/>
      </c>
      <c r="CN254" t="str">
        <f t="shared" si="525"/>
        <v/>
      </c>
      <c r="CO254" t="str">
        <f t="shared" si="526"/>
        <v/>
      </c>
      <c r="CP254" t="str">
        <f t="shared" si="527"/>
        <v/>
      </c>
      <c r="CQ254" t="str">
        <f t="shared" si="528"/>
        <v/>
      </c>
      <c r="CR254" t="str">
        <f t="shared" si="529"/>
        <v/>
      </c>
      <c r="CS254" t="str">
        <f t="shared" si="530"/>
        <v/>
      </c>
      <c r="CT254" t="str">
        <f t="shared" si="531"/>
        <v/>
      </c>
      <c r="CU254" t="str">
        <f t="shared" si="532"/>
        <v/>
      </c>
      <c r="CV254" t="str">
        <f t="shared" si="533"/>
        <v/>
      </c>
      <c r="CW254" t="str">
        <f t="shared" si="534"/>
        <v/>
      </c>
      <c r="CX254" t="str">
        <f t="shared" si="535"/>
        <v/>
      </c>
      <c r="CY254" t="str">
        <f t="shared" si="536"/>
        <v/>
      </c>
      <c r="CZ254" t="str">
        <f t="shared" si="537"/>
        <v/>
      </c>
      <c r="DA254" t="str">
        <f t="shared" si="538"/>
        <v/>
      </c>
      <c r="DB254" t="str">
        <f t="shared" si="539"/>
        <v/>
      </c>
      <c r="DC254" t="str">
        <f t="shared" si="540"/>
        <v/>
      </c>
      <c r="DD254" t="str">
        <f t="shared" si="541"/>
        <v/>
      </c>
      <c r="DE254" t="str">
        <f t="shared" si="542"/>
        <v/>
      </c>
      <c r="DF254" t="str">
        <f t="shared" si="543"/>
        <v/>
      </c>
      <c r="DG254" t="str">
        <f t="shared" si="544"/>
        <v/>
      </c>
      <c r="DH254" t="str">
        <f t="shared" si="545"/>
        <v/>
      </c>
      <c r="DI254" t="str">
        <f t="shared" si="546"/>
        <v/>
      </c>
      <c r="DJ254" t="str">
        <f t="shared" si="547"/>
        <v/>
      </c>
      <c r="DK254" t="str">
        <f t="shared" si="548"/>
        <v/>
      </c>
      <c r="DL254" t="str">
        <f t="shared" si="549"/>
        <v/>
      </c>
      <c r="DM254" t="str">
        <f t="shared" si="550"/>
        <v/>
      </c>
      <c r="DN254" t="str">
        <f t="shared" si="551"/>
        <v/>
      </c>
      <c r="DO254" t="str">
        <f t="shared" si="552"/>
        <v/>
      </c>
      <c r="DP254" t="str">
        <f t="shared" si="553"/>
        <v/>
      </c>
      <c r="DQ254" t="str">
        <f t="shared" si="554"/>
        <v/>
      </c>
      <c r="DR254" t="str">
        <f t="shared" si="555"/>
        <v/>
      </c>
      <c r="DS254" t="str">
        <f t="shared" si="556"/>
        <v/>
      </c>
      <c r="DT254" t="str">
        <f t="shared" si="557"/>
        <v/>
      </c>
      <c r="DU254" t="str">
        <f t="shared" si="558"/>
        <v/>
      </c>
      <c r="DV254" t="str">
        <f t="shared" si="559"/>
        <v/>
      </c>
      <c r="DW254" t="str">
        <f t="shared" si="560"/>
        <v/>
      </c>
      <c r="DX254" t="str">
        <f t="shared" si="561"/>
        <v/>
      </c>
      <c r="DY254" t="str">
        <f t="shared" si="562"/>
        <v/>
      </c>
      <c r="EA254" t="str">
        <f t="shared" si="563"/>
        <v/>
      </c>
      <c r="EB254" t="str">
        <f t="shared" si="564"/>
        <v/>
      </c>
      <c r="EC254" t="str">
        <f t="shared" si="565"/>
        <v/>
      </c>
      <c r="ED254" t="str">
        <f t="shared" si="566"/>
        <v/>
      </c>
      <c r="EE254" t="str">
        <f t="shared" si="567"/>
        <v/>
      </c>
      <c r="EF254" t="str">
        <f t="shared" si="568"/>
        <v/>
      </c>
      <c r="EG254" t="str">
        <f t="shared" si="569"/>
        <v/>
      </c>
      <c r="EH254" t="str">
        <f t="shared" si="570"/>
        <v/>
      </c>
      <c r="EI254" t="str">
        <f t="shared" si="571"/>
        <v/>
      </c>
      <c r="EJ254" t="str">
        <f t="shared" si="572"/>
        <v/>
      </c>
      <c r="EK254" t="str">
        <f t="shared" si="573"/>
        <v/>
      </c>
      <c r="EL254" t="str">
        <f t="shared" si="574"/>
        <v/>
      </c>
      <c r="EM254" t="str">
        <f t="shared" si="575"/>
        <v/>
      </c>
      <c r="EN254" t="str">
        <f t="shared" si="576"/>
        <v/>
      </c>
      <c r="EO254" t="str">
        <f t="shared" si="577"/>
        <v/>
      </c>
      <c r="EP254" t="str">
        <f t="shared" si="578"/>
        <v/>
      </c>
      <c r="ER254" t="str">
        <f t="shared" si="579"/>
        <v>25A-001.09.02.11.01.A.01VGM - Effect 3</v>
      </c>
      <c r="ES254" t="s">
        <v>6935</v>
      </c>
      <c r="ET254" t="b">
        <v>1</v>
      </c>
      <c r="EU254" t="s">
        <v>79</v>
      </c>
      <c r="EV254" t="b">
        <v>1</v>
      </c>
      <c r="EW254" t="b">
        <v>1</v>
      </c>
      <c r="EX254">
        <v>2.5000000000000001E-4</v>
      </c>
      <c r="EZ254">
        <v>0</v>
      </c>
      <c r="FA254">
        <v>0</v>
      </c>
      <c r="FC254">
        <v>73</v>
      </c>
      <c r="FD254">
        <v>0</v>
      </c>
      <c r="FF254">
        <v>0</v>
      </c>
      <c r="FG254">
        <v>0</v>
      </c>
      <c r="FI254">
        <v>0</v>
      </c>
      <c r="FJ254">
        <v>0</v>
      </c>
      <c r="FL254">
        <v>16.618200000000002</v>
      </c>
      <c r="FM254">
        <v>16.724699999999999</v>
      </c>
      <c r="FO254" t="s">
        <v>8875</v>
      </c>
    </row>
    <row r="255" spans="1:171" x14ac:dyDescent="0.25">
      <c r="ER255" t="str">
        <f t="shared" si="579"/>
        <v>25A-001.09.02.12.01.A.01Spuien 81-100% functieverlies</v>
      </c>
      <c r="ES255" t="s">
        <v>6934</v>
      </c>
      <c r="ET255" t="b">
        <v>1</v>
      </c>
      <c r="EU255" t="s">
        <v>88</v>
      </c>
      <c r="EV255" t="b">
        <v>1</v>
      </c>
      <c r="EW255" t="b">
        <v>1</v>
      </c>
      <c r="EX255">
        <v>0.05</v>
      </c>
      <c r="FO255" t="s">
        <v>8883</v>
      </c>
    </row>
    <row r="256" spans="1:171" x14ac:dyDescent="0.25">
      <c r="ER256" t="str">
        <f t="shared" si="579"/>
        <v>25A-001.09.02.12.01.A.01Keren 81-100% functieverlies</v>
      </c>
      <c r="ES256" t="s">
        <v>6934</v>
      </c>
      <c r="ET256" t="b">
        <v>1</v>
      </c>
      <c r="EU256" t="s">
        <v>85</v>
      </c>
      <c r="EV256" t="b">
        <v>0</v>
      </c>
      <c r="EW256" t="b">
        <v>0</v>
      </c>
      <c r="EX256">
        <v>0.01</v>
      </c>
      <c r="FO256" t="s">
        <v>8874</v>
      </c>
    </row>
    <row r="257" spans="148:171" x14ac:dyDescent="0.25">
      <c r="ER257" t="str">
        <f t="shared" si="579"/>
        <v>25A-001.09.02.12.01.A.01VGM - Effect 3</v>
      </c>
      <c r="ES257" t="s">
        <v>6934</v>
      </c>
      <c r="ET257" t="b">
        <v>1</v>
      </c>
      <c r="EU257" t="s">
        <v>79</v>
      </c>
      <c r="EV257" t="b">
        <v>1</v>
      </c>
      <c r="EW257" t="b">
        <v>1</v>
      </c>
      <c r="EX257">
        <v>2.5000000000000001E-4</v>
      </c>
      <c r="FO257" t="s">
        <v>8875</v>
      </c>
    </row>
    <row r="258" spans="148:171" x14ac:dyDescent="0.25">
      <c r="ER258" t="str">
        <f t="shared" si="579"/>
        <v>25A-001.09.02.13.01.A.01Secundaire functionaliteit</v>
      </c>
      <c r="ES258" t="s">
        <v>6933</v>
      </c>
      <c r="ET258" t="b">
        <v>1</v>
      </c>
      <c r="EU258" t="s">
        <v>77</v>
      </c>
      <c r="EV258" t="b">
        <v>1</v>
      </c>
      <c r="EW258" t="b">
        <v>1</v>
      </c>
      <c r="EX258">
        <v>1</v>
      </c>
      <c r="FO258" t="s">
        <v>77</v>
      </c>
    </row>
    <row r="259" spans="148:171" x14ac:dyDescent="0.25">
      <c r="ER259" t="str">
        <f t="shared" ref="ER259:ER322" si="580">ES259&amp;EU259</f>
        <v>25A-001.09.02.13.01.A.01VGM - Effect 3</v>
      </c>
      <c r="ES259" t="s">
        <v>6933</v>
      </c>
      <c r="ET259" t="b">
        <v>1</v>
      </c>
      <c r="EU259" t="s">
        <v>79</v>
      </c>
      <c r="EV259" t="b">
        <v>1</v>
      </c>
      <c r="EW259" t="b">
        <v>1</v>
      </c>
      <c r="EX259">
        <v>2.5000000000000001E-4</v>
      </c>
      <c r="FO259" t="s">
        <v>8875</v>
      </c>
    </row>
    <row r="260" spans="148:171" x14ac:dyDescent="0.25">
      <c r="ER260" t="str">
        <f t="shared" si="580"/>
        <v>25A-001.09.02.15.01.A.01Spuien 81-100% functieverlies</v>
      </c>
      <c r="ES260" t="s">
        <v>10801</v>
      </c>
      <c r="ET260" t="b">
        <v>1</v>
      </c>
      <c r="EU260" t="s">
        <v>88</v>
      </c>
      <c r="EV260" t="b">
        <v>1</v>
      </c>
      <c r="EW260" t="b">
        <v>1</v>
      </c>
      <c r="EX260">
        <v>1</v>
      </c>
      <c r="FO260" t="s">
        <v>88</v>
      </c>
    </row>
    <row r="261" spans="148:171" x14ac:dyDescent="0.25">
      <c r="ER261" t="str">
        <f t="shared" si="580"/>
        <v>25A-001.09.02.15.01.A.01Keren 81-100% functieverlies</v>
      </c>
      <c r="ES261" t="s">
        <v>10801</v>
      </c>
      <c r="ET261" t="b">
        <v>1</v>
      </c>
      <c r="EU261" t="s">
        <v>85</v>
      </c>
      <c r="EV261" t="b">
        <v>0</v>
      </c>
      <c r="EW261" t="b">
        <v>0</v>
      </c>
      <c r="EX261">
        <v>0.01</v>
      </c>
      <c r="FO261" t="s">
        <v>8874</v>
      </c>
    </row>
    <row r="262" spans="148:171" x14ac:dyDescent="0.25">
      <c r="ER262" t="str">
        <f t="shared" si="580"/>
        <v>25A-001.09.02.15.01.A.01VGM - Effect 3</v>
      </c>
      <c r="ES262" t="s">
        <v>10801</v>
      </c>
      <c r="ET262" t="b">
        <v>1</v>
      </c>
      <c r="EU262" t="s">
        <v>79</v>
      </c>
      <c r="EV262" t="b">
        <v>1</v>
      </c>
      <c r="EW262" t="b">
        <v>1</v>
      </c>
      <c r="EX262">
        <v>2.5000000000000001E-4</v>
      </c>
      <c r="FO262" t="s">
        <v>8875</v>
      </c>
    </row>
    <row r="263" spans="148:171" x14ac:dyDescent="0.25">
      <c r="ER263" t="str">
        <f t="shared" si="580"/>
        <v>25A-001.09.03.01.01.A.01Spuien 81-100% functieverlies</v>
      </c>
      <c r="ES263" t="s">
        <v>7027</v>
      </c>
      <c r="ET263" t="b">
        <v>1</v>
      </c>
      <c r="EU263" t="s">
        <v>88</v>
      </c>
      <c r="EV263" t="b">
        <v>0</v>
      </c>
      <c r="EW263" t="b">
        <v>1</v>
      </c>
      <c r="EX263">
        <v>1</v>
      </c>
      <c r="FO263" t="s">
        <v>88</v>
      </c>
    </row>
    <row r="264" spans="148:171" x14ac:dyDescent="0.25">
      <c r="ER264" t="str">
        <f t="shared" si="580"/>
        <v>25A-001.09.03.01.01.A.01Keren 81-100% functieverlies</v>
      </c>
      <c r="ES264" t="s">
        <v>7027</v>
      </c>
      <c r="ET264" t="b">
        <v>1</v>
      </c>
      <c r="EU264" t="s">
        <v>85</v>
      </c>
      <c r="EV264" t="b">
        <v>0</v>
      </c>
      <c r="EW264" t="b">
        <v>0</v>
      </c>
      <c r="EX264">
        <v>0.01</v>
      </c>
      <c r="FO264" t="s">
        <v>8874</v>
      </c>
    </row>
    <row r="265" spans="148:171" x14ac:dyDescent="0.25">
      <c r="ER265" t="str">
        <f t="shared" si="580"/>
        <v>25A-001.09.03.01.01.A.01VGM - Effect 5</v>
      </c>
      <c r="ES265" t="s">
        <v>7027</v>
      </c>
      <c r="ET265" t="b">
        <v>1</v>
      </c>
      <c r="EU265" t="s">
        <v>76</v>
      </c>
      <c r="EV265" t="b">
        <v>1</v>
      </c>
      <c r="EW265" t="b">
        <v>1</v>
      </c>
      <c r="EX265">
        <v>2.5000000000000001E-5</v>
      </c>
      <c r="FO265" t="s">
        <v>863</v>
      </c>
    </row>
    <row r="266" spans="148:171" x14ac:dyDescent="0.25">
      <c r="ER266" t="str">
        <f t="shared" si="580"/>
        <v>25A-001.09.03.02.01.A.01Spuien 21-40% functieverlies</v>
      </c>
      <c r="ES266" t="s">
        <v>10794</v>
      </c>
      <c r="ET266" t="b">
        <v>1</v>
      </c>
      <c r="EU266" t="s">
        <v>95</v>
      </c>
      <c r="EV266" t="b">
        <v>1</v>
      </c>
      <c r="EW266" t="b">
        <v>1</v>
      </c>
      <c r="EX266">
        <v>1</v>
      </c>
      <c r="FO266" t="s">
        <v>95</v>
      </c>
    </row>
    <row r="267" spans="148:171" x14ac:dyDescent="0.25">
      <c r="ER267" t="str">
        <f t="shared" si="580"/>
        <v>25A-001.09.03.02.01.A.01VGM - Effect 5</v>
      </c>
      <c r="ES267" t="s">
        <v>10794</v>
      </c>
      <c r="ET267" t="b">
        <v>1</v>
      </c>
      <c r="EU267" t="s">
        <v>76</v>
      </c>
      <c r="EV267" t="b">
        <v>1</v>
      </c>
      <c r="EW267" t="b">
        <v>1</v>
      </c>
      <c r="EX267">
        <v>2.5000000000000001E-5</v>
      </c>
      <c r="FO267" t="s">
        <v>863</v>
      </c>
    </row>
    <row r="268" spans="148:171" x14ac:dyDescent="0.25">
      <c r="ER268" t="str">
        <f t="shared" si="580"/>
        <v>25A-001.09.03.04.01.A.01Spuien 81-100% functieverlies</v>
      </c>
      <c r="ES268" t="s">
        <v>6965</v>
      </c>
      <c r="ET268" t="b">
        <v>1</v>
      </c>
      <c r="EU268" t="s">
        <v>88</v>
      </c>
      <c r="EV268" t="b">
        <v>1</v>
      </c>
      <c r="EW268" t="b">
        <v>1</v>
      </c>
      <c r="EX268">
        <v>0.05</v>
      </c>
      <c r="FO268" t="s">
        <v>8883</v>
      </c>
    </row>
    <row r="269" spans="148:171" x14ac:dyDescent="0.25">
      <c r="ER269" t="str">
        <f t="shared" si="580"/>
        <v>25A-001.09.03.04.01.A.01Keren 81-100% functieverlies</v>
      </c>
      <c r="ES269" t="s">
        <v>6965</v>
      </c>
      <c r="ET269" t="b">
        <v>1</v>
      </c>
      <c r="EU269" t="s">
        <v>85</v>
      </c>
      <c r="EV269" t="b">
        <v>0</v>
      </c>
      <c r="EW269" t="b">
        <v>0</v>
      </c>
      <c r="EX269">
        <v>0.01</v>
      </c>
      <c r="FO269" t="s">
        <v>8874</v>
      </c>
    </row>
    <row r="270" spans="148:171" x14ac:dyDescent="0.25">
      <c r="ER270" t="str">
        <f t="shared" si="580"/>
        <v>25A-001.09.03.04.01.A.01VGM - Effect 5</v>
      </c>
      <c r="ES270" t="s">
        <v>6965</v>
      </c>
      <c r="ET270" t="b">
        <v>1</v>
      </c>
      <c r="EU270" t="s">
        <v>76</v>
      </c>
      <c r="EV270" t="b">
        <v>1</v>
      </c>
      <c r="EW270" t="b">
        <v>1</v>
      </c>
      <c r="EX270">
        <v>2.5000000000000001E-5</v>
      </c>
      <c r="FO270" t="s">
        <v>863</v>
      </c>
    </row>
    <row r="271" spans="148:171" x14ac:dyDescent="0.25">
      <c r="ER271" t="str">
        <f t="shared" si="580"/>
        <v>25A-001.09.03.05.01.A.01Secundaire functionaliteit</v>
      </c>
      <c r="ES271" t="s">
        <v>6942</v>
      </c>
      <c r="ET271" t="b">
        <v>1</v>
      </c>
      <c r="EU271" t="s">
        <v>77</v>
      </c>
      <c r="EV271" t="b">
        <v>1</v>
      </c>
      <c r="EW271" t="b">
        <v>1</v>
      </c>
      <c r="EX271">
        <v>1</v>
      </c>
      <c r="FO271" t="s">
        <v>77</v>
      </c>
    </row>
    <row r="272" spans="148:171" x14ac:dyDescent="0.25">
      <c r="ER272" t="str">
        <f t="shared" si="580"/>
        <v>25A-001.09.03.05.01.A.01VGM - Effect 5</v>
      </c>
      <c r="ES272" t="s">
        <v>6942</v>
      </c>
      <c r="ET272" t="b">
        <v>1</v>
      </c>
      <c r="EU272" t="s">
        <v>76</v>
      </c>
      <c r="EV272" t="b">
        <v>1</v>
      </c>
      <c r="EW272" t="b">
        <v>1</v>
      </c>
      <c r="EX272">
        <v>2.5000000000000001E-5</v>
      </c>
      <c r="FO272" t="s">
        <v>863</v>
      </c>
    </row>
    <row r="273" spans="148:171" x14ac:dyDescent="0.25">
      <c r="ER273" t="str">
        <f t="shared" si="580"/>
        <v>25A-001.09.03.06.01.A.01Spuien 0-20% functieverlies</v>
      </c>
      <c r="ES273" t="s">
        <v>10806</v>
      </c>
      <c r="ET273" t="b">
        <v>1</v>
      </c>
      <c r="EU273" t="s">
        <v>89</v>
      </c>
      <c r="EV273" t="b">
        <v>0</v>
      </c>
      <c r="EW273" t="b">
        <v>1</v>
      </c>
      <c r="EX273">
        <v>1</v>
      </c>
      <c r="FO273" t="s">
        <v>89</v>
      </c>
    </row>
    <row r="274" spans="148:171" x14ac:dyDescent="0.25">
      <c r="ER274" t="str">
        <f t="shared" si="580"/>
        <v>25A-001.09.03.06.01.A.01VGM - Effect 5</v>
      </c>
      <c r="ES274" t="s">
        <v>10806</v>
      </c>
      <c r="ET274" t="b">
        <v>1</v>
      </c>
      <c r="EU274" t="s">
        <v>76</v>
      </c>
      <c r="EV274" t="b">
        <v>1</v>
      </c>
      <c r="EW274" t="b">
        <v>1</v>
      </c>
      <c r="EX274">
        <v>2.5000000000000001E-5</v>
      </c>
      <c r="FO274" t="s">
        <v>863</v>
      </c>
    </row>
    <row r="275" spans="148:171" x14ac:dyDescent="0.25">
      <c r="ER275" t="str">
        <f t="shared" si="580"/>
        <v>25A-001.09.03.08.01.A.01Spuien 81-100% functieverlies</v>
      </c>
      <c r="ES275" t="s">
        <v>6941</v>
      </c>
      <c r="ET275" t="b">
        <v>1</v>
      </c>
      <c r="EU275" t="s">
        <v>88</v>
      </c>
      <c r="EV275" t="b">
        <v>1</v>
      </c>
      <c r="EW275" t="b">
        <v>1</v>
      </c>
      <c r="EX275">
        <v>0.05</v>
      </c>
      <c r="FO275" t="s">
        <v>8883</v>
      </c>
    </row>
    <row r="276" spans="148:171" x14ac:dyDescent="0.25">
      <c r="ER276" t="str">
        <f t="shared" si="580"/>
        <v>25A-001.09.03.08.01.A.01Keren 81-100% functieverlies</v>
      </c>
      <c r="ES276" t="s">
        <v>6941</v>
      </c>
      <c r="ET276" t="b">
        <v>1</v>
      </c>
      <c r="EU276" t="s">
        <v>85</v>
      </c>
      <c r="EV276" t="b">
        <v>0</v>
      </c>
      <c r="EW276" t="b">
        <v>0</v>
      </c>
      <c r="EX276">
        <v>0.01</v>
      </c>
      <c r="FO276" t="s">
        <v>8874</v>
      </c>
    </row>
    <row r="277" spans="148:171" x14ac:dyDescent="0.25">
      <c r="ER277" t="str">
        <f t="shared" si="580"/>
        <v>25A-001.09.03.08.01.A.01VGM - Effect 5</v>
      </c>
      <c r="ES277" t="s">
        <v>6941</v>
      </c>
      <c r="ET277" t="b">
        <v>1</v>
      </c>
      <c r="EU277" t="s">
        <v>76</v>
      </c>
      <c r="EV277" t="b">
        <v>1</v>
      </c>
      <c r="EW277" t="b">
        <v>1</v>
      </c>
      <c r="EX277">
        <v>2.5000000000000001E-5</v>
      </c>
      <c r="FO277" t="s">
        <v>863</v>
      </c>
    </row>
    <row r="278" spans="148:171" x14ac:dyDescent="0.25">
      <c r="ER278" t="str">
        <f t="shared" si="580"/>
        <v>25A-001.09.03.09.01.A.01Spuien 21-40% functieverlies</v>
      </c>
      <c r="ES278" t="s">
        <v>10802</v>
      </c>
      <c r="ET278" t="b">
        <v>1</v>
      </c>
      <c r="EU278" t="s">
        <v>95</v>
      </c>
      <c r="EV278" t="b">
        <v>0</v>
      </c>
      <c r="EW278" t="b">
        <v>0</v>
      </c>
      <c r="EX278">
        <v>1</v>
      </c>
      <c r="FO278" t="s">
        <v>95</v>
      </c>
    </row>
    <row r="279" spans="148:171" x14ac:dyDescent="0.25">
      <c r="ER279" t="str">
        <f t="shared" si="580"/>
        <v>25A-001.09.03.09.01.A.01Keren 81-100% functieverlies</v>
      </c>
      <c r="ES279" t="s">
        <v>10802</v>
      </c>
      <c r="ET279" t="b">
        <v>1</v>
      </c>
      <c r="EU279" t="s">
        <v>85</v>
      </c>
      <c r="EV279" t="b">
        <v>0</v>
      </c>
      <c r="EW279" t="b">
        <v>0</v>
      </c>
      <c r="EX279">
        <v>0.01</v>
      </c>
      <c r="FO279" t="s">
        <v>8874</v>
      </c>
    </row>
    <row r="280" spans="148:171" x14ac:dyDescent="0.25">
      <c r="ER280" t="str">
        <f t="shared" si="580"/>
        <v>25A-001.09.03.09.01.A.01VGM - Effect 5</v>
      </c>
      <c r="ES280" t="s">
        <v>10802</v>
      </c>
      <c r="ET280" t="b">
        <v>1</v>
      </c>
      <c r="EU280" t="s">
        <v>76</v>
      </c>
      <c r="EV280" t="b">
        <v>1</v>
      </c>
      <c r="EW280" t="b">
        <v>1</v>
      </c>
      <c r="EX280">
        <v>2.5000000000000001E-5</v>
      </c>
      <c r="FO280" t="s">
        <v>863</v>
      </c>
    </row>
    <row r="281" spans="148:171" x14ac:dyDescent="0.25">
      <c r="ER281" t="str">
        <f t="shared" si="580"/>
        <v>25A-001.09.03.09.02.A.01Spuien 81-100% functieverlies</v>
      </c>
      <c r="ES281" t="s">
        <v>6966</v>
      </c>
      <c r="ET281" t="b">
        <v>1</v>
      </c>
      <c r="EU281" t="s">
        <v>88</v>
      </c>
      <c r="EV281" t="b">
        <v>0</v>
      </c>
      <c r="EW281" t="b">
        <v>1</v>
      </c>
      <c r="EX281">
        <v>0.05</v>
      </c>
      <c r="FO281" t="s">
        <v>8883</v>
      </c>
    </row>
    <row r="282" spans="148:171" x14ac:dyDescent="0.25">
      <c r="ER282" t="str">
        <f t="shared" si="580"/>
        <v>25A-001.09.03.09.02.A.01Keren 81-100% functieverlies</v>
      </c>
      <c r="ES282" t="s">
        <v>6966</v>
      </c>
      <c r="ET282" t="b">
        <v>1</v>
      </c>
      <c r="EU282" t="s">
        <v>85</v>
      </c>
      <c r="EV282" t="b">
        <v>0</v>
      </c>
      <c r="EW282" t="b">
        <v>0</v>
      </c>
      <c r="EX282">
        <v>0.01</v>
      </c>
      <c r="FO282" t="s">
        <v>8874</v>
      </c>
    </row>
    <row r="283" spans="148:171" x14ac:dyDescent="0.25">
      <c r="ER283" t="str">
        <f t="shared" si="580"/>
        <v>25A-001.09.03.09.02.A.01VGM - Effect 5</v>
      </c>
      <c r="ES283" t="s">
        <v>6966</v>
      </c>
      <c r="ET283" t="b">
        <v>1</v>
      </c>
      <c r="EU283" t="s">
        <v>76</v>
      </c>
      <c r="EV283" t="b">
        <v>1</v>
      </c>
      <c r="EW283" t="b">
        <v>1</v>
      </c>
      <c r="EX283">
        <v>2.5000000000000001E-5</v>
      </c>
      <c r="FO283" t="s">
        <v>863</v>
      </c>
    </row>
    <row r="284" spans="148:171" x14ac:dyDescent="0.25">
      <c r="ER284" t="str">
        <f t="shared" si="580"/>
        <v>25A-001.09.04.02.01.A.01Spuien 81-100% functieverlies</v>
      </c>
      <c r="ES284" t="s">
        <v>7011</v>
      </c>
      <c r="ET284" t="b">
        <v>1</v>
      </c>
      <c r="EU284" t="s">
        <v>88</v>
      </c>
      <c r="EV284" t="b">
        <v>0</v>
      </c>
      <c r="EW284" t="b">
        <v>0</v>
      </c>
      <c r="EX284">
        <v>0.05</v>
      </c>
      <c r="FO284" t="s">
        <v>8883</v>
      </c>
    </row>
    <row r="285" spans="148:171" x14ac:dyDescent="0.25">
      <c r="ER285" t="str">
        <f t="shared" si="580"/>
        <v>25A-001.09.04.02.01.A.01Keren 81-100% functieverlies</v>
      </c>
      <c r="ES285" t="s">
        <v>7011</v>
      </c>
      <c r="ET285" t="b">
        <v>1</v>
      </c>
      <c r="EU285" t="s">
        <v>85</v>
      </c>
      <c r="EV285" t="b">
        <v>0</v>
      </c>
      <c r="EW285" t="b">
        <v>0</v>
      </c>
      <c r="EX285">
        <v>0.01</v>
      </c>
      <c r="FO285" t="s">
        <v>8874</v>
      </c>
    </row>
    <row r="286" spans="148:171" x14ac:dyDescent="0.25">
      <c r="ER286" t="str">
        <f t="shared" si="580"/>
        <v>25A-001.09.04.02.01.A.01VGM - Effect 3</v>
      </c>
      <c r="ES286" t="s">
        <v>7011</v>
      </c>
      <c r="ET286" t="b">
        <v>1</v>
      </c>
      <c r="EU286" t="s">
        <v>79</v>
      </c>
      <c r="EV286" t="b">
        <v>1</v>
      </c>
      <c r="EW286" t="b">
        <v>1</v>
      </c>
      <c r="EX286">
        <v>2.5000000000000001E-4</v>
      </c>
      <c r="FO286" t="s">
        <v>8875</v>
      </c>
    </row>
    <row r="287" spans="148:171" x14ac:dyDescent="0.25">
      <c r="ER287" t="str">
        <f t="shared" si="580"/>
        <v>25A-001.09.04.04.01.A.03Spuien 81-100% functieverlies</v>
      </c>
      <c r="ES287" t="s">
        <v>7001</v>
      </c>
      <c r="ET287" t="b">
        <v>1</v>
      </c>
      <c r="EU287" t="s">
        <v>88</v>
      </c>
      <c r="EV287" t="b">
        <v>0</v>
      </c>
      <c r="EW287" t="b">
        <v>0</v>
      </c>
      <c r="EX287">
        <v>1</v>
      </c>
      <c r="FO287" t="s">
        <v>88</v>
      </c>
    </row>
    <row r="288" spans="148:171" x14ac:dyDescent="0.25">
      <c r="ER288" t="str">
        <f t="shared" si="580"/>
        <v>25A-001.09.04.04.01.A.03Keren 81-100% functieverlies</v>
      </c>
      <c r="ES288" t="s">
        <v>7001</v>
      </c>
      <c r="ET288" t="b">
        <v>1</v>
      </c>
      <c r="EU288" t="s">
        <v>85</v>
      </c>
      <c r="EV288" t="b">
        <v>0</v>
      </c>
      <c r="EW288" t="b">
        <v>0</v>
      </c>
      <c r="EX288">
        <v>1</v>
      </c>
      <c r="FO288" t="s">
        <v>85</v>
      </c>
    </row>
    <row r="289" spans="148:171" x14ac:dyDescent="0.25">
      <c r="ER289" t="str">
        <f t="shared" si="580"/>
        <v>25A-001.09.04.04.01.A.03VGM - Effect 3</v>
      </c>
      <c r="ES289" t="s">
        <v>7001</v>
      </c>
      <c r="ET289" t="b">
        <v>1</v>
      </c>
      <c r="EU289" t="s">
        <v>79</v>
      </c>
      <c r="EV289" t="b">
        <v>0</v>
      </c>
      <c r="EW289" t="b">
        <v>0</v>
      </c>
      <c r="EX289">
        <v>0.1</v>
      </c>
      <c r="FO289" t="s">
        <v>8886</v>
      </c>
    </row>
    <row r="290" spans="148:171" x14ac:dyDescent="0.25">
      <c r="ER290" t="str">
        <f t="shared" si="580"/>
        <v>25A-001.09.04.06.01.A.01Spuien 81-100% functieverlies</v>
      </c>
      <c r="ES290" t="s">
        <v>10805</v>
      </c>
      <c r="ET290" t="b">
        <v>1</v>
      </c>
      <c r="EU290" t="s">
        <v>88</v>
      </c>
      <c r="EV290" t="b">
        <v>0</v>
      </c>
      <c r="EW290" t="b">
        <v>1</v>
      </c>
      <c r="EX290">
        <v>0.05</v>
      </c>
      <c r="FO290" t="s">
        <v>8883</v>
      </c>
    </row>
    <row r="291" spans="148:171" x14ac:dyDescent="0.25">
      <c r="ER291" t="str">
        <f t="shared" si="580"/>
        <v>25A-001.09.04.06.01.A.01Keren 81-100% functieverlies</v>
      </c>
      <c r="ES291" t="s">
        <v>10805</v>
      </c>
      <c r="ET291" t="b">
        <v>1</v>
      </c>
      <c r="EU291" t="s">
        <v>85</v>
      </c>
      <c r="EV291" t="b">
        <v>0</v>
      </c>
      <c r="EW291" t="b">
        <v>0</v>
      </c>
      <c r="EX291">
        <v>0.01</v>
      </c>
      <c r="FO291" t="s">
        <v>8874</v>
      </c>
    </row>
    <row r="292" spans="148:171" x14ac:dyDescent="0.25">
      <c r="ER292" t="str">
        <f t="shared" si="580"/>
        <v>25A-001.09.04.06.01.A.01VGM - Effect 3</v>
      </c>
      <c r="ES292" t="s">
        <v>10805</v>
      </c>
      <c r="ET292" t="b">
        <v>1</v>
      </c>
      <c r="EU292" t="s">
        <v>79</v>
      </c>
      <c r="EV292" t="b">
        <v>1</v>
      </c>
      <c r="EW292" t="b">
        <v>1</v>
      </c>
      <c r="EX292">
        <v>2.5000000000000001E-4</v>
      </c>
      <c r="FO292" t="s">
        <v>8875</v>
      </c>
    </row>
    <row r="293" spans="148:171" x14ac:dyDescent="0.25">
      <c r="ER293" t="str">
        <f t="shared" si="580"/>
        <v>25A-001.09.04.07.01.A.01Spuien 81-100% functieverlies</v>
      </c>
      <c r="ES293" t="s">
        <v>6964</v>
      </c>
      <c r="ET293" t="b">
        <v>1</v>
      </c>
      <c r="EU293" t="s">
        <v>88</v>
      </c>
      <c r="EV293" t="b">
        <v>0</v>
      </c>
      <c r="EW293" t="b">
        <v>1</v>
      </c>
      <c r="EX293">
        <v>0.01</v>
      </c>
      <c r="FO293" t="s">
        <v>878</v>
      </c>
    </row>
    <row r="294" spans="148:171" x14ac:dyDescent="0.25">
      <c r="ER294" t="str">
        <f t="shared" si="580"/>
        <v>25A-001.09.04.07.01.A.01Keren 81-100% functieverlies</v>
      </c>
      <c r="ES294" t="s">
        <v>6964</v>
      </c>
      <c r="ET294" t="b">
        <v>1</v>
      </c>
      <c r="EU294" t="s">
        <v>85</v>
      </c>
      <c r="EV294" t="b">
        <v>0</v>
      </c>
      <c r="EW294" t="b">
        <v>0</v>
      </c>
      <c r="EX294">
        <v>0.01</v>
      </c>
      <c r="FO294" t="s">
        <v>8874</v>
      </c>
    </row>
    <row r="295" spans="148:171" x14ac:dyDescent="0.25">
      <c r="ER295" t="str">
        <f t="shared" si="580"/>
        <v>25A-001.09.04.07.01.A.01VGM - Effect 3</v>
      </c>
      <c r="ES295" t="s">
        <v>6964</v>
      </c>
      <c r="ET295" t="b">
        <v>1</v>
      </c>
      <c r="EU295" t="s">
        <v>79</v>
      </c>
      <c r="EV295" t="b">
        <v>1</v>
      </c>
      <c r="EW295" t="b">
        <v>1</v>
      </c>
      <c r="EX295">
        <v>2.5000000000000001E-4</v>
      </c>
      <c r="FO295" t="s">
        <v>8875</v>
      </c>
    </row>
    <row r="296" spans="148:171" x14ac:dyDescent="0.25">
      <c r="ER296" t="str">
        <f t="shared" si="580"/>
        <v>25A-001.09.07.04.01.A.02Spuien 81-100% functieverlies</v>
      </c>
      <c r="ES296" t="s">
        <v>6996</v>
      </c>
      <c r="ET296" t="b">
        <v>1</v>
      </c>
      <c r="EU296" t="s">
        <v>88</v>
      </c>
      <c r="EV296" t="b">
        <v>0</v>
      </c>
      <c r="EW296" t="b">
        <v>1</v>
      </c>
      <c r="EX296">
        <v>0.01</v>
      </c>
      <c r="FO296" t="s">
        <v>878</v>
      </c>
    </row>
    <row r="297" spans="148:171" x14ac:dyDescent="0.25">
      <c r="ER297" t="str">
        <f t="shared" si="580"/>
        <v>25A-001.09.07.04.01.A.02Keren 81-100% functieverlies</v>
      </c>
      <c r="ES297" t="s">
        <v>6996</v>
      </c>
      <c r="ET297" t="b">
        <v>1</v>
      </c>
      <c r="EU297" t="s">
        <v>85</v>
      </c>
      <c r="EV297" t="b">
        <v>0</v>
      </c>
      <c r="EW297" t="b">
        <v>0</v>
      </c>
      <c r="EX297">
        <v>0.01</v>
      </c>
      <c r="FO297" t="s">
        <v>8874</v>
      </c>
    </row>
    <row r="298" spans="148:171" x14ac:dyDescent="0.25">
      <c r="ER298" t="str">
        <f t="shared" si="580"/>
        <v>25A-001.09.07.04.01.A.02VGM - Effect 3</v>
      </c>
      <c r="ES298" t="s">
        <v>6996</v>
      </c>
      <c r="ET298" t="b">
        <v>1</v>
      </c>
      <c r="EU298" t="s">
        <v>79</v>
      </c>
      <c r="EV298" t="b">
        <v>0</v>
      </c>
      <c r="EW298" t="b">
        <v>0</v>
      </c>
      <c r="EX298">
        <v>0.1</v>
      </c>
      <c r="FO298" t="s">
        <v>8886</v>
      </c>
    </row>
    <row r="299" spans="148:171" x14ac:dyDescent="0.25">
      <c r="ER299" t="str">
        <f t="shared" si="580"/>
        <v>25A-001.09.07.05.01.A.01VGM - Effect 4</v>
      </c>
      <c r="ES299" t="s">
        <v>7010</v>
      </c>
      <c r="ET299" t="b">
        <v>1</v>
      </c>
      <c r="EU299" t="s">
        <v>104</v>
      </c>
      <c r="EV299" t="b">
        <v>0</v>
      </c>
      <c r="EW299" t="b">
        <v>1</v>
      </c>
      <c r="EX299">
        <v>1</v>
      </c>
      <c r="FO299" t="s">
        <v>104</v>
      </c>
    </row>
    <row r="300" spans="148:171" x14ac:dyDescent="0.25">
      <c r="ER300" t="str">
        <f t="shared" si="580"/>
        <v>25A-001.09.07.05.01.A.01Spuien 81-100% functieverlies</v>
      </c>
      <c r="ES300" t="s">
        <v>7010</v>
      </c>
      <c r="ET300" t="b">
        <v>1</v>
      </c>
      <c r="EU300" t="s">
        <v>88</v>
      </c>
      <c r="EV300" t="b">
        <v>0</v>
      </c>
      <c r="EW300" t="b">
        <v>1</v>
      </c>
      <c r="EX300">
        <v>0.01</v>
      </c>
      <c r="FO300" t="s">
        <v>878</v>
      </c>
    </row>
    <row r="301" spans="148:171" x14ac:dyDescent="0.25">
      <c r="ER301" t="str">
        <f t="shared" si="580"/>
        <v>25A-001.09.07.06.01.A.01Spuien 81-100% functieverlies</v>
      </c>
      <c r="ES301" t="s">
        <v>6945</v>
      </c>
      <c r="ET301" t="b">
        <v>1</v>
      </c>
      <c r="EU301" t="s">
        <v>88</v>
      </c>
      <c r="EV301" t="b">
        <v>0</v>
      </c>
      <c r="EW301" t="b">
        <v>1</v>
      </c>
      <c r="EX301">
        <v>0.01</v>
      </c>
      <c r="FO301" t="s">
        <v>878</v>
      </c>
    </row>
    <row r="302" spans="148:171" x14ac:dyDescent="0.25">
      <c r="ER302" t="str">
        <f t="shared" si="580"/>
        <v>25A-001.09.07.06.01.A.01Keren 81-100% functieverlies</v>
      </c>
      <c r="ES302" t="s">
        <v>6945</v>
      </c>
      <c r="ET302" t="b">
        <v>1</v>
      </c>
      <c r="EU302" t="s">
        <v>85</v>
      </c>
      <c r="EV302" t="b">
        <v>0</v>
      </c>
      <c r="EW302" t="b">
        <v>0</v>
      </c>
      <c r="EX302">
        <v>0.01</v>
      </c>
      <c r="FO302" t="s">
        <v>8874</v>
      </c>
    </row>
    <row r="303" spans="148:171" x14ac:dyDescent="0.25">
      <c r="ER303" t="str">
        <f t="shared" si="580"/>
        <v>25A-001.09.07.06.01.A.02Spuien 81-100% functieverlies</v>
      </c>
      <c r="ES303" t="s">
        <v>7039</v>
      </c>
      <c r="ET303" t="b">
        <v>1</v>
      </c>
      <c r="EU303" t="s">
        <v>88</v>
      </c>
      <c r="EV303" t="b">
        <v>0</v>
      </c>
      <c r="EW303" t="b">
        <v>0</v>
      </c>
      <c r="EX303">
        <v>0.01</v>
      </c>
      <c r="FO303" t="s">
        <v>878</v>
      </c>
    </row>
    <row r="304" spans="148:171" x14ac:dyDescent="0.25">
      <c r="ER304" t="str">
        <f t="shared" si="580"/>
        <v>25A-001.09.07.06.01.A.02Keren 81-100% functieverlies</v>
      </c>
      <c r="ES304" t="s">
        <v>7039</v>
      </c>
      <c r="ET304" t="b">
        <v>1</v>
      </c>
      <c r="EU304" t="s">
        <v>85</v>
      </c>
      <c r="EV304" t="b">
        <v>0</v>
      </c>
      <c r="EW304" t="b">
        <v>0</v>
      </c>
      <c r="EX304">
        <v>0.01</v>
      </c>
      <c r="FO304" t="s">
        <v>8874</v>
      </c>
    </row>
    <row r="305" spans="148:171" x14ac:dyDescent="0.25">
      <c r="ER305" t="str">
        <f t="shared" si="580"/>
        <v>25A-001.09.08.02.01.A.01Spuien 81-100% functieverlies</v>
      </c>
      <c r="ES305" t="s">
        <v>10833</v>
      </c>
      <c r="ET305" t="b">
        <v>1</v>
      </c>
      <c r="EU305" t="s">
        <v>88</v>
      </c>
      <c r="EV305" t="b">
        <v>0</v>
      </c>
      <c r="EW305" t="b">
        <v>1</v>
      </c>
      <c r="EX305">
        <v>0.01</v>
      </c>
      <c r="FO305" t="s">
        <v>878</v>
      </c>
    </row>
    <row r="306" spans="148:171" x14ac:dyDescent="0.25">
      <c r="ER306" t="str">
        <f t="shared" si="580"/>
        <v>25A-001.09.08.02.01.A.01Keren 81-100% functieverlies</v>
      </c>
      <c r="ES306" t="s">
        <v>10833</v>
      </c>
      <c r="ET306" t="b">
        <v>1</v>
      </c>
      <c r="EU306" t="s">
        <v>85</v>
      </c>
      <c r="EV306" t="b">
        <v>0</v>
      </c>
      <c r="EW306" t="b">
        <v>0</v>
      </c>
      <c r="EX306">
        <v>0.01</v>
      </c>
      <c r="FO306" t="s">
        <v>8874</v>
      </c>
    </row>
    <row r="307" spans="148:171" x14ac:dyDescent="0.25">
      <c r="ER307" t="str">
        <f t="shared" si="580"/>
        <v>25A-001.09.08.05.01.A.01Spuien 81-100% functieverlies</v>
      </c>
      <c r="ES307" t="s">
        <v>10834</v>
      </c>
      <c r="ET307" t="b">
        <v>1</v>
      </c>
      <c r="EU307" t="s">
        <v>88</v>
      </c>
      <c r="EV307" t="b">
        <v>0</v>
      </c>
      <c r="EW307" t="b">
        <v>1</v>
      </c>
      <c r="EX307">
        <v>0.01</v>
      </c>
      <c r="FO307" t="s">
        <v>878</v>
      </c>
    </row>
    <row r="308" spans="148:171" x14ac:dyDescent="0.25">
      <c r="ER308" t="str">
        <f t="shared" si="580"/>
        <v>25A-001.09.08.05.01.A.01Keren 81-100% functieverlies</v>
      </c>
      <c r="ES308" t="s">
        <v>10834</v>
      </c>
      <c r="ET308" t="b">
        <v>1</v>
      </c>
      <c r="EU308" t="s">
        <v>85</v>
      </c>
      <c r="EV308" t="b">
        <v>0</v>
      </c>
      <c r="EW308" t="b">
        <v>0</v>
      </c>
      <c r="EX308">
        <v>0.01</v>
      </c>
      <c r="FO308" t="s">
        <v>8874</v>
      </c>
    </row>
    <row r="309" spans="148:171" x14ac:dyDescent="0.25">
      <c r="ER309" t="str">
        <f t="shared" si="580"/>
        <v>25A-001.09.09.01.01.A.01Spuien 61-80% functieverlies</v>
      </c>
      <c r="ES309" t="s">
        <v>10832</v>
      </c>
      <c r="ET309" t="b">
        <v>1</v>
      </c>
      <c r="EU309" t="s">
        <v>101</v>
      </c>
      <c r="EV309" t="b">
        <v>0</v>
      </c>
      <c r="EW309" t="b">
        <v>1</v>
      </c>
      <c r="EX309">
        <v>0.01</v>
      </c>
      <c r="FO309" t="s">
        <v>8884</v>
      </c>
    </row>
    <row r="310" spans="148:171" x14ac:dyDescent="0.25">
      <c r="ER310" t="str">
        <f t="shared" si="580"/>
        <v>25A-001.09.09.01.01.A.01Keren 81-100% functieverlies</v>
      </c>
      <c r="ES310" t="s">
        <v>10832</v>
      </c>
      <c r="ET310" t="b">
        <v>1</v>
      </c>
      <c r="EU310" t="s">
        <v>85</v>
      </c>
      <c r="EV310" t="b">
        <v>0</v>
      </c>
      <c r="EW310" t="b">
        <v>0</v>
      </c>
      <c r="EX310">
        <v>0.01</v>
      </c>
      <c r="FO310" t="s">
        <v>8874</v>
      </c>
    </row>
    <row r="311" spans="148:171" x14ac:dyDescent="0.25">
      <c r="ER311" t="str">
        <f t="shared" si="580"/>
        <v>25A-001.09.09.03.01.A.01Spuien 61-80% functieverlies</v>
      </c>
      <c r="ES311" t="s">
        <v>7030</v>
      </c>
      <c r="ET311" t="b">
        <v>1</v>
      </c>
      <c r="EU311" t="s">
        <v>101</v>
      </c>
      <c r="EV311" t="b">
        <v>0</v>
      </c>
      <c r="EW311" t="b">
        <v>1</v>
      </c>
      <c r="EX311">
        <v>0.01</v>
      </c>
      <c r="FO311" t="s">
        <v>8884</v>
      </c>
    </row>
    <row r="312" spans="148:171" x14ac:dyDescent="0.25">
      <c r="ER312" t="str">
        <f t="shared" si="580"/>
        <v>25A-001.09.09.03.01.A.01Keren 81-100% functieverlies</v>
      </c>
      <c r="ES312" t="s">
        <v>7030</v>
      </c>
      <c r="ET312" t="b">
        <v>1</v>
      </c>
      <c r="EU312" t="s">
        <v>85</v>
      </c>
      <c r="EV312" t="b">
        <v>0</v>
      </c>
      <c r="EW312" t="b">
        <v>0</v>
      </c>
      <c r="EX312">
        <v>0.01</v>
      </c>
      <c r="FO312" t="s">
        <v>8874</v>
      </c>
    </row>
    <row r="313" spans="148:171" x14ac:dyDescent="0.25">
      <c r="ER313" t="str">
        <f t="shared" si="580"/>
        <v>25A-001.09.10.01.01.A.01Spuien 21-40% functieverlies</v>
      </c>
      <c r="ES313" t="s">
        <v>7028</v>
      </c>
      <c r="ET313" t="b">
        <v>1</v>
      </c>
      <c r="EU313" t="s">
        <v>95</v>
      </c>
      <c r="EV313" t="b">
        <v>0</v>
      </c>
      <c r="EW313" t="b">
        <v>1</v>
      </c>
      <c r="EX313">
        <v>0.01</v>
      </c>
      <c r="FO313" t="s">
        <v>8885</v>
      </c>
    </row>
    <row r="314" spans="148:171" x14ac:dyDescent="0.25">
      <c r="ER314" t="str">
        <f t="shared" si="580"/>
        <v>25A-001.09.10.01.01.A.01Keren 81-100% functieverlies</v>
      </c>
      <c r="ES314" t="s">
        <v>7028</v>
      </c>
      <c r="ET314" t="b">
        <v>1</v>
      </c>
      <c r="EU314" t="s">
        <v>85</v>
      </c>
      <c r="EV314" t="b">
        <v>0</v>
      </c>
      <c r="EW314" t="b">
        <v>0</v>
      </c>
      <c r="EX314">
        <v>0.01</v>
      </c>
      <c r="FO314" t="s">
        <v>8874</v>
      </c>
    </row>
    <row r="315" spans="148:171" x14ac:dyDescent="0.25">
      <c r="ER315" t="str">
        <f t="shared" si="580"/>
        <v>25A-001.09.10.03.01.A.01Spuien 21-40% functieverlies</v>
      </c>
      <c r="ES315" t="s">
        <v>7029</v>
      </c>
      <c r="ET315" t="b">
        <v>1</v>
      </c>
      <c r="EU315" t="s">
        <v>95</v>
      </c>
      <c r="EV315" t="b">
        <v>0</v>
      </c>
      <c r="EW315" t="b">
        <v>1</v>
      </c>
      <c r="EX315">
        <v>0.01</v>
      </c>
      <c r="FO315" t="s">
        <v>8885</v>
      </c>
    </row>
    <row r="316" spans="148:171" x14ac:dyDescent="0.25">
      <c r="ER316" t="str">
        <f t="shared" si="580"/>
        <v>25A-001.09.10.03.01.A.01Keren 81-100% functieverlies</v>
      </c>
      <c r="ES316" t="s">
        <v>7029</v>
      </c>
      <c r="ET316" t="b">
        <v>1</v>
      </c>
      <c r="EU316" t="s">
        <v>85</v>
      </c>
      <c r="EV316" t="b">
        <v>0</v>
      </c>
      <c r="EW316" t="b">
        <v>0</v>
      </c>
      <c r="EX316">
        <v>0.01</v>
      </c>
      <c r="FO316" t="s">
        <v>8874</v>
      </c>
    </row>
    <row r="317" spans="148:171" x14ac:dyDescent="0.25">
      <c r="ER317" t="str">
        <f t="shared" si="580"/>
        <v>25A-001.10.01.09.01.A.01Secundaire functionaliteit</v>
      </c>
      <c r="ES317" t="s">
        <v>6948</v>
      </c>
      <c r="ET317" t="b">
        <v>1</v>
      </c>
      <c r="EU317" t="s">
        <v>77</v>
      </c>
      <c r="EV317" t="b">
        <v>0</v>
      </c>
      <c r="EW317" t="b">
        <v>1</v>
      </c>
      <c r="EX317">
        <v>1</v>
      </c>
      <c r="FO317" t="s">
        <v>77</v>
      </c>
    </row>
    <row r="318" spans="148:171" x14ac:dyDescent="0.25">
      <c r="ER318" t="str">
        <f t="shared" si="580"/>
        <v>25A-001.10.01.09.01.A.01VGM - Effect 5</v>
      </c>
      <c r="ES318" t="s">
        <v>6948</v>
      </c>
      <c r="ET318" t="b">
        <v>1</v>
      </c>
      <c r="EU318" t="s">
        <v>76</v>
      </c>
      <c r="EV318" t="b">
        <v>0</v>
      </c>
      <c r="EW318" t="b">
        <v>1</v>
      </c>
      <c r="EX318">
        <v>0.01</v>
      </c>
      <c r="FO318" t="s">
        <v>862</v>
      </c>
    </row>
    <row r="319" spans="148:171" x14ac:dyDescent="0.25">
      <c r="ER319" t="str">
        <f t="shared" si="580"/>
        <v>25A-001.10.01.09.01.A.01Spuien 21-40% functieverlies</v>
      </c>
      <c r="ES319" t="s">
        <v>6948</v>
      </c>
      <c r="ET319" t="b">
        <v>1</v>
      </c>
      <c r="EU319" t="s">
        <v>95</v>
      </c>
      <c r="EV319" t="b">
        <v>0</v>
      </c>
      <c r="EW319" t="b">
        <v>0</v>
      </c>
      <c r="EX319">
        <v>0.1</v>
      </c>
      <c r="FO319" t="s">
        <v>8880</v>
      </c>
    </row>
    <row r="320" spans="148:171" x14ac:dyDescent="0.25">
      <c r="ER320" t="str">
        <f t="shared" si="580"/>
        <v>25A-001.10.01.09.02.A.01Secundaire functionaliteit</v>
      </c>
      <c r="ES320" t="s">
        <v>10797</v>
      </c>
      <c r="ET320" t="b">
        <v>1</v>
      </c>
      <c r="EU320" t="s">
        <v>77</v>
      </c>
      <c r="EV320" t="b">
        <v>0</v>
      </c>
      <c r="EW320" t="b">
        <v>1</v>
      </c>
      <c r="EX320">
        <v>1</v>
      </c>
      <c r="FO320" t="s">
        <v>77</v>
      </c>
    </row>
    <row r="321" spans="148:171" x14ac:dyDescent="0.25">
      <c r="ER321" t="str">
        <f t="shared" si="580"/>
        <v>25A-001.10.01.09.02.A.01VGM - Effect 5</v>
      </c>
      <c r="ES321" t="s">
        <v>10797</v>
      </c>
      <c r="ET321" t="b">
        <v>1</v>
      </c>
      <c r="EU321" t="s">
        <v>76</v>
      </c>
      <c r="EV321" t="b">
        <v>1</v>
      </c>
      <c r="EW321" t="b">
        <v>1</v>
      </c>
      <c r="EX321">
        <v>2.5000000000000001E-5</v>
      </c>
      <c r="FO321" t="s">
        <v>863</v>
      </c>
    </row>
    <row r="322" spans="148:171" x14ac:dyDescent="0.25">
      <c r="ER322" t="str">
        <f t="shared" si="580"/>
        <v>25A-001.10.02.14.01.A.01Spuien 0-20% functieverlies</v>
      </c>
      <c r="ES322" t="s">
        <v>6955</v>
      </c>
      <c r="ET322" t="b">
        <v>1</v>
      </c>
      <c r="EU322" t="s">
        <v>89</v>
      </c>
      <c r="EV322" t="b">
        <v>0</v>
      </c>
      <c r="EW322" t="b">
        <v>1</v>
      </c>
      <c r="EX322">
        <v>0.01</v>
      </c>
      <c r="FO322" t="s">
        <v>8877</v>
      </c>
    </row>
    <row r="323" spans="148:171" x14ac:dyDescent="0.25">
      <c r="ER323" t="str">
        <f t="shared" ref="ER323:ER386" si="581">ES323&amp;EU323</f>
        <v>25A-001.10.02.14.01.A.01VGM - Effect 5</v>
      </c>
      <c r="ES323" t="s">
        <v>6955</v>
      </c>
      <c r="ET323" t="b">
        <v>1</v>
      </c>
      <c r="EU323" t="s">
        <v>76</v>
      </c>
      <c r="EV323" t="b">
        <v>0</v>
      </c>
      <c r="EW323" t="b">
        <v>1</v>
      </c>
      <c r="EX323">
        <v>0.01</v>
      </c>
      <c r="FO323" t="s">
        <v>862</v>
      </c>
    </row>
    <row r="324" spans="148:171" x14ac:dyDescent="0.25">
      <c r="ER324" t="str">
        <f t="shared" si="581"/>
        <v>25A-001.10.02.14.01.A.03Spuien 0-20% functieverlies</v>
      </c>
      <c r="ES324" t="s">
        <v>6962</v>
      </c>
      <c r="ET324" t="b">
        <v>1</v>
      </c>
      <c r="EU324" t="s">
        <v>89</v>
      </c>
      <c r="EV324" t="b">
        <v>0</v>
      </c>
      <c r="EW324" t="b">
        <v>1</v>
      </c>
      <c r="EX324">
        <v>1</v>
      </c>
      <c r="FO324" t="s">
        <v>89</v>
      </c>
    </row>
    <row r="325" spans="148:171" x14ac:dyDescent="0.25">
      <c r="ER325" t="str">
        <f t="shared" si="581"/>
        <v>25A-001.10.03.04.01.A.01Spuien 0-20% functieverlies</v>
      </c>
      <c r="ES325" t="s">
        <v>6961</v>
      </c>
      <c r="ET325" t="b">
        <v>1</v>
      </c>
      <c r="EU325" t="s">
        <v>89</v>
      </c>
      <c r="EV325" t="b">
        <v>0</v>
      </c>
      <c r="EW325" t="b">
        <v>1</v>
      </c>
      <c r="EX325">
        <v>1</v>
      </c>
      <c r="FO325" t="s">
        <v>89</v>
      </c>
    </row>
    <row r="326" spans="148:171" x14ac:dyDescent="0.25">
      <c r="ER326" t="str">
        <f t="shared" si="581"/>
        <v>25A-001.11.01.01.01.B.01VGM - Effect 5</v>
      </c>
      <c r="ES326" t="s">
        <v>7007</v>
      </c>
      <c r="ET326" t="b">
        <v>1</v>
      </c>
      <c r="EU326" t="s">
        <v>76</v>
      </c>
      <c r="EV326" t="b">
        <v>1</v>
      </c>
      <c r="EW326" t="b">
        <v>1</v>
      </c>
      <c r="EX326">
        <v>0.01</v>
      </c>
      <c r="FO326" t="s">
        <v>862</v>
      </c>
    </row>
    <row r="327" spans="148:171" x14ac:dyDescent="0.25">
      <c r="ER327" t="str">
        <f t="shared" si="581"/>
        <v>25A-001.11.01.01.01.B.01Spuien 81-100% functieverlies</v>
      </c>
      <c r="ES327" t="s">
        <v>7007</v>
      </c>
      <c r="ET327" t="b">
        <v>1</v>
      </c>
      <c r="EU327" t="s">
        <v>88</v>
      </c>
      <c r="EV327" t="b">
        <v>0</v>
      </c>
      <c r="EW327" t="b">
        <v>0</v>
      </c>
      <c r="EX327">
        <v>1</v>
      </c>
      <c r="FO327" t="s">
        <v>88</v>
      </c>
    </row>
    <row r="328" spans="148:171" x14ac:dyDescent="0.25">
      <c r="ER328" t="str">
        <f t="shared" si="581"/>
        <v>25A-001.11.01.03.01.B.01VGM - Effect 5</v>
      </c>
      <c r="ES328" t="s">
        <v>6970</v>
      </c>
      <c r="ET328" t="b">
        <v>1</v>
      </c>
      <c r="EU328" t="s">
        <v>76</v>
      </c>
      <c r="EV328" t="b">
        <v>0</v>
      </c>
      <c r="EW328" t="b">
        <v>0</v>
      </c>
      <c r="EX328">
        <v>0.01</v>
      </c>
      <c r="FO328" t="s">
        <v>862</v>
      </c>
    </row>
    <row r="329" spans="148:171" x14ac:dyDescent="0.25">
      <c r="ER329" t="str">
        <f t="shared" si="581"/>
        <v>25A-001.11.01.03.01.B.01Spuien 81-100% functieverlies</v>
      </c>
      <c r="ES329" t="s">
        <v>6970</v>
      </c>
      <c r="ET329" t="b">
        <v>1</v>
      </c>
      <c r="EU329" t="s">
        <v>88</v>
      </c>
      <c r="EV329" t="b">
        <v>0</v>
      </c>
      <c r="EW329" t="b">
        <v>1</v>
      </c>
      <c r="EX329">
        <v>1</v>
      </c>
      <c r="FO329" t="s">
        <v>88</v>
      </c>
    </row>
    <row r="330" spans="148:171" x14ac:dyDescent="0.25">
      <c r="ER330" t="str">
        <f t="shared" si="581"/>
        <v>25A-001.11.01.03.01.B.02VGM - Effect 5</v>
      </c>
      <c r="ES330" t="s">
        <v>7005</v>
      </c>
      <c r="ET330" t="b">
        <v>1</v>
      </c>
      <c r="EU330" t="s">
        <v>76</v>
      </c>
      <c r="EV330" t="b">
        <v>0</v>
      </c>
      <c r="EW330" t="b">
        <v>0</v>
      </c>
      <c r="EX330">
        <v>0.01</v>
      </c>
      <c r="FO330" t="s">
        <v>862</v>
      </c>
    </row>
    <row r="331" spans="148:171" x14ac:dyDescent="0.25">
      <c r="ER331" t="str">
        <f t="shared" si="581"/>
        <v>25A-001.11.01.03.01.B.02Spuien 81-100% functieverlies</v>
      </c>
      <c r="ES331" t="s">
        <v>7005</v>
      </c>
      <c r="ET331" t="b">
        <v>1</v>
      </c>
      <c r="EU331" t="s">
        <v>88</v>
      </c>
      <c r="EV331" t="b">
        <v>0</v>
      </c>
      <c r="EW331" t="b">
        <v>0</v>
      </c>
      <c r="EX331">
        <v>0.01</v>
      </c>
      <c r="FO331" t="s">
        <v>878</v>
      </c>
    </row>
    <row r="332" spans="148:171" x14ac:dyDescent="0.25">
      <c r="ER332" t="str">
        <f t="shared" si="581"/>
        <v>25A-001.11.01.03.01.B.03VGM - Effect 5</v>
      </c>
      <c r="ES332" t="s">
        <v>7006</v>
      </c>
      <c r="ET332" t="b">
        <v>1</v>
      </c>
      <c r="EU332" t="s">
        <v>76</v>
      </c>
      <c r="EV332" t="b">
        <v>0</v>
      </c>
      <c r="EW332" t="b">
        <v>0</v>
      </c>
      <c r="EX332">
        <v>0.01</v>
      </c>
      <c r="FO332" t="s">
        <v>862</v>
      </c>
    </row>
    <row r="333" spans="148:171" x14ac:dyDescent="0.25">
      <c r="ER333" t="str">
        <f t="shared" si="581"/>
        <v>25A-001.11.01.03.01.B.03Spuien 81-100% functieverlies</v>
      </c>
      <c r="ES333" t="s">
        <v>7006</v>
      </c>
      <c r="ET333" t="b">
        <v>1</v>
      </c>
      <c r="EU333" t="s">
        <v>88</v>
      </c>
      <c r="EV333" t="b">
        <v>0</v>
      </c>
      <c r="EW333" t="b">
        <v>0</v>
      </c>
      <c r="EX333">
        <v>0.01</v>
      </c>
      <c r="FO333" t="s">
        <v>878</v>
      </c>
    </row>
    <row r="334" spans="148:171" x14ac:dyDescent="0.25">
      <c r="ER334" t="str">
        <f t="shared" si="581"/>
        <v>25A-001.11.02.02.01.A.02VGM - Effect 5</v>
      </c>
      <c r="ES334" t="s">
        <v>6968</v>
      </c>
      <c r="ET334" t="b">
        <v>1</v>
      </c>
      <c r="EU334" t="s">
        <v>76</v>
      </c>
      <c r="EV334" t="b">
        <v>0</v>
      </c>
      <c r="EW334" t="b">
        <v>0</v>
      </c>
      <c r="EX334">
        <v>0.01</v>
      </c>
      <c r="FO334" t="s">
        <v>862</v>
      </c>
    </row>
    <row r="335" spans="148:171" x14ac:dyDescent="0.25">
      <c r="ER335" t="str">
        <f t="shared" si="581"/>
        <v>25A-001.11.02.02.01.A.02Secundaire functionaliteit</v>
      </c>
      <c r="ES335" t="s">
        <v>6968</v>
      </c>
      <c r="ET335" t="b">
        <v>1</v>
      </c>
      <c r="EU335" t="s">
        <v>77</v>
      </c>
      <c r="EV335" t="b">
        <v>0</v>
      </c>
      <c r="EW335" t="b">
        <v>1</v>
      </c>
      <c r="EX335">
        <v>1</v>
      </c>
      <c r="FO335" t="s">
        <v>77</v>
      </c>
    </row>
    <row r="336" spans="148:171" x14ac:dyDescent="0.25">
      <c r="ER336" t="str">
        <f t="shared" si="581"/>
        <v>25A-001.11.02.02.02.A.01VGM - Effect 5</v>
      </c>
      <c r="ES336" t="s">
        <v>10808</v>
      </c>
      <c r="ET336" t="b">
        <v>1</v>
      </c>
      <c r="EU336" t="s">
        <v>76</v>
      </c>
      <c r="EV336" t="b">
        <v>0</v>
      </c>
      <c r="EW336" t="b">
        <v>0</v>
      </c>
      <c r="EX336">
        <v>0.01</v>
      </c>
      <c r="FO336" t="s">
        <v>862</v>
      </c>
    </row>
    <row r="337" spans="148:171" x14ac:dyDescent="0.25">
      <c r="ER337" t="str">
        <f t="shared" si="581"/>
        <v>25A-001.11.02.02.02.A.01Secundaire functionaliteit</v>
      </c>
      <c r="ES337" t="s">
        <v>10808</v>
      </c>
      <c r="ET337" t="b">
        <v>1</v>
      </c>
      <c r="EU337" t="s">
        <v>77</v>
      </c>
      <c r="EV337" t="b">
        <v>0</v>
      </c>
      <c r="EW337" t="b">
        <v>1</v>
      </c>
      <c r="EX337">
        <v>1</v>
      </c>
      <c r="FO337" t="s">
        <v>77</v>
      </c>
    </row>
    <row r="338" spans="148:171" x14ac:dyDescent="0.25">
      <c r="ER338" t="str">
        <f t="shared" si="581"/>
        <v>25A-001.11.02.04.01.A.01VGM - Effect 5</v>
      </c>
      <c r="ES338" t="s">
        <v>6956</v>
      </c>
      <c r="ET338" t="b">
        <v>1</v>
      </c>
      <c r="EU338" t="s">
        <v>76</v>
      </c>
      <c r="EV338" t="b">
        <v>0</v>
      </c>
      <c r="EW338" t="b">
        <v>1</v>
      </c>
      <c r="EX338">
        <v>0.01</v>
      </c>
      <c r="FO338" t="s">
        <v>862</v>
      </c>
    </row>
    <row r="339" spans="148:171" x14ac:dyDescent="0.25">
      <c r="ER339" t="str">
        <f t="shared" si="581"/>
        <v>25A-001.11.02.04.01.A.01Secundaire functionaliteit</v>
      </c>
      <c r="ES339" t="s">
        <v>6956</v>
      </c>
      <c r="ET339" t="b">
        <v>1</v>
      </c>
      <c r="EU339" t="s">
        <v>77</v>
      </c>
      <c r="EV339" t="b">
        <v>0</v>
      </c>
      <c r="EW339" t="b">
        <v>0</v>
      </c>
      <c r="EX339">
        <v>1</v>
      </c>
      <c r="FO339" t="s">
        <v>77</v>
      </c>
    </row>
    <row r="340" spans="148:171" x14ac:dyDescent="0.25">
      <c r="ER340" t="str">
        <f t="shared" si="581"/>
        <v>25A-001.11.02.06.01.A.01VGM - Effect 5</v>
      </c>
      <c r="ES340" t="s">
        <v>7041</v>
      </c>
      <c r="ET340" t="b">
        <v>1</v>
      </c>
      <c r="EU340" t="s">
        <v>76</v>
      </c>
      <c r="EV340" t="b">
        <v>0</v>
      </c>
      <c r="EW340" t="b">
        <v>0</v>
      </c>
      <c r="EX340">
        <v>0.01</v>
      </c>
      <c r="FO340" t="s">
        <v>862</v>
      </c>
    </row>
    <row r="341" spans="148:171" x14ac:dyDescent="0.25">
      <c r="ER341" t="str">
        <f t="shared" si="581"/>
        <v>25A-001.11.02.06.01.A.01Spuien 81-100% functieverlies</v>
      </c>
      <c r="ES341" t="s">
        <v>7041</v>
      </c>
      <c r="ET341" t="b">
        <v>1</v>
      </c>
      <c r="EU341" t="s">
        <v>88</v>
      </c>
      <c r="EV341" t="b">
        <v>0</v>
      </c>
      <c r="EW341" t="b">
        <v>0</v>
      </c>
      <c r="EX341">
        <v>0.01</v>
      </c>
      <c r="FO341" t="s">
        <v>878</v>
      </c>
    </row>
    <row r="342" spans="148:171" x14ac:dyDescent="0.25">
      <c r="ER342" t="str">
        <f t="shared" si="581"/>
        <v>25A-001.11.05.02.01.A.01Secundaire functionaliteit</v>
      </c>
      <c r="ES342" t="s">
        <v>6937</v>
      </c>
      <c r="ET342" t="b">
        <v>1</v>
      </c>
      <c r="EU342" t="s">
        <v>77</v>
      </c>
      <c r="EV342" t="b">
        <v>0</v>
      </c>
      <c r="EW342" t="b">
        <v>1</v>
      </c>
      <c r="EX342">
        <v>1</v>
      </c>
      <c r="FO342" t="s">
        <v>77</v>
      </c>
    </row>
    <row r="343" spans="148:171" x14ac:dyDescent="0.25">
      <c r="ER343" t="str">
        <f t="shared" si="581"/>
        <v>25A-001.11.05.02.01.A.01VGM - Effect 3</v>
      </c>
      <c r="ES343" t="s">
        <v>6937</v>
      </c>
      <c r="ET343" t="b">
        <v>1</v>
      </c>
      <c r="EU343" t="s">
        <v>79</v>
      </c>
      <c r="EV343" t="b">
        <v>0</v>
      </c>
      <c r="EW343" t="b">
        <v>1</v>
      </c>
      <c r="EX343">
        <v>1</v>
      </c>
      <c r="FO343" t="s">
        <v>79</v>
      </c>
    </row>
    <row r="344" spans="148:171" x14ac:dyDescent="0.25">
      <c r="ER344" t="str">
        <f t="shared" si="581"/>
        <v>25A-001.11.05.02.01.A.02Secundaire functionaliteit</v>
      </c>
      <c r="ES344" t="s">
        <v>6946</v>
      </c>
      <c r="ET344" t="b">
        <v>1</v>
      </c>
      <c r="EU344" t="s">
        <v>77</v>
      </c>
      <c r="EV344" t="b">
        <v>0</v>
      </c>
      <c r="EW344" t="b">
        <v>1</v>
      </c>
      <c r="EX344">
        <v>1</v>
      </c>
      <c r="FO344" t="s">
        <v>77</v>
      </c>
    </row>
    <row r="345" spans="148:171" x14ac:dyDescent="0.25">
      <c r="ER345" t="str">
        <f t="shared" si="581"/>
        <v>25A-001.11.05.02.01.A.02VGM - Effect 3</v>
      </c>
      <c r="ES345" t="s">
        <v>6946</v>
      </c>
      <c r="ET345" t="b">
        <v>1</v>
      </c>
      <c r="EU345" t="s">
        <v>79</v>
      </c>
      <c r="EV345" t="b">
        <v>0</v>
      </c>
      <c r="EW345" t="b">
        <v>1</v>
      </c>
      <c r="EX345">
        <v>1</v>
      </c>
      <c r="FO345" t="s">
        <v>79</v>
      </c>
    </row>
    <row r="346" spans="148:171" x14ac:dyDescent="0.25">
      <c r="ER346" t="str">
        <f t="shared" si="581"/>
        <v>25A-001.11.05.02.01.A.03Secundaire functionaliteit</v>
      </c>
      <c r="ES346" t="s">
        <v>6947</v>
      </c>
      <c r="ET346" t="b">
        <v>1</v>
      </c>
      <c r="EU346" t="s">
        <v>77</v>
      </c>
      <c r="EV346" t="b">
        <v>0</v>
      </c>
      <c r="EW346" t="b">
        <v>1</v>
      </c>
      <c r="EX346">
        <v>0.1</v>
      </c>
      <c r="FO346" t="s">
        <v>8878</v>
      </c>
    </row>
    <row r="347" spans="148:171" x14ac:dyDescent="0.25">
      <c r="ER347" t="str">
        <f t="shared" si="581"/>
        <v>25A-001.11.05.02.01.A.03VGM - Effect 3</v>
      </c>
      <c r="ES347" t="s">
        <v>6947</v>
      </c>
      <c r="ET347" t="b">
        <v>1</v>
      </c>
      <c r="EU347" t="s">
        <v>79</v>
      </c>
      <c r="EV347" t="b">
        <v>0</v>
      </c>
      <c r="EW347" t="b">
        <v>1</v>
      </c>
      <c r="EX347">
        <v>0.1</v>
      </c>
      <c r="FO347" t="s">
        <v>8886</v>
      </c>
    </row>
    <row r="348" spans="148:171" x14ac:dyDescent="0.25">
      <c r="ER348" t="str">
        <f t="shared" si="581"/>
        <v>25A-001.11.06.08.01.A.01VGM - Effect 5</v>
      </c>
      <c r="ES348" t="s">
        <v>6957</v>
      </c>
      <c r="ET348" t="b">
        <v>1</v>
      </c>
      <c r="EU348" t="s">
        <v>76</v>
      </c>
      <c r="EV348" t="b">
        <v>0</v>
      </c>
      <c r="EW348" t="b">
        <v>0</v>
      </c>
      <c r="EX348">
        <v>1</v>
      </c>
      <c r="FO348" t="s">
        <v>76</v>
      </c>
    </row>
    <row r="349" spans="148:171" x14ac:dyDescent="0.25">
      <c r="ER349" t="str">
        <f t="shared" si="581"/>
        <v>25A-001.11.06.08.01.A.01Spuien 81-100% functieverlies</v>
      </c>
      <c r="ES349" t="s">
        <v>6957</v>
      </c>
      <c r="ET349" t="b">
        <v>1</v>
      </c>
      <c r="EU349" t="s">
        <v>88</v>
      </c>
      <c r="EV349" t="b">
        <v>0</v>
      </c>
      <c r="EW349" t="b">
        <v>0</v>
      </c>
      <c r="EX349">
        <v>0.01</v>
      </c>
      <c r="FO349" t="s">
        <v>878</v>
      </c>
    </row>
    <row r="350" spans="148:171" x14ac:dyDescent="0.25">
      <c r="ER350" t="str">
        <f t="shared" si="581"/>
        <v>25A-001.11.09.02.01.A.01Secundaire functionaliteit</v>
      </c>
      <c r="ES350" t="s">
        <v>7012</v>
      </c>
      <c r="ET350" t="b">
        <v>1</v>
      </c>
      <c r="EU350" t="s">
        <v>77</v>
      </c>
      <c r="EV350" t="b">
        <v>1</v>
      </c>
      <c r="EW350" t="b">
        <v>1</v>
      </c>
      <c r="EX350">
        <v>1</v>
      </c>
      <c r="FO350" t="s">
        <v>77</v>
      </c>
    </row>
    <row r="351" spans="148:171" x14ac:dyDescent="0.25">
      <c r="ER351" t="str">
        <f t="shared" si="581"/>
        <v>25A-001.11.09.05.01.A.01Secundaire functionaliteit</v>
      </c>
      <c r="ES351" t="s">
        <v>7031</v>
      </c>
      <c r="ET351" t="b">
        <v>1</v>
      </c>
      <c r="EU351" t="s">
        <v>77</v>
      </c>
      <c r="EV351" t="b">
        <v>0</v>
      </c>
      <c r="EW351" t="b">
        <v>1</v>
      </c>
      <c r="EX351">
        <v>1</v>
      </c>
      <c r="FO351" t="s">
        <v>77</v>
      </c>
    </row>
    <row r="352" spans="148:171" x14ac:dyDescent="0.25">
      <c r="ER352" t="str">
        <f t="shared" si="581"/>
        <v>25A-001.11.10.03.01.A.01Spuien 61-80% functieverlies</v>
      </c>
      <c r="ES352" t="s">
        <v>6969</v>
      </c>
      <c r="ET352" t="b">
        <v>1</v>
      </c>
      <c r="EU352" t="s">
        <v>101</v>
      </c>
      <c r="EV352" t="b">
        <v>0</v>
      </c>
      <c r="EW352" t="b">
        <v>0</v>
      </c>
      <c r="EX352">
        <v>0.05</v>
      </c>
      <c r="FO352" t="s">
        <v>8887</v>
      </c>
    </row>
    <row r="353" spans="148:171" x14ac:dyDescent="0.25">
      <c r="ER353" t="str">
        <f t="shared" si="581"/>
        <v>25A-001.11.10.06.01.A.01Secundaire functionaliteit</v>
      </c>
      <c r="ES353" t="s">
        <v>6959</v>
      </c>
      <c r="ET353" t="b">
        <v>1</v>
      </c>
      <c r="EU353" t="s">
        <v>77</v>
      </c>
      <c r="EV353" t="b">
        <v>1</v>
      </c>
      <c r="EW353" t="b">
        <v>1</v>
      </c>
      <c r="EX353">
        <v>1</v>
      </c>
      <c r="FO353" t="s">
        <v>77</v>
      </c>
    </row>
    <row r="354" spans="148:171" x14ac:dyDescent="0.25">
      <c r="ER354" t="str">
        <f t="shared" si="581"/>
        <v>25A-001.11.10.07.02.A.01Spuien 21-40% functieverlies</v>
      </c>
      <c r="ES354" t="s">
        <v>10816</v>
      </c>
      <c r="ET354" t="b">
        <v>1</v>
      </c>
      <c r="EU354" t="s">
        <v>95</v>
      </c>
      <c r="EV354" t="b">
        <v>1</v>
      </c>
      <c r="EW354" t="b">
        <v>1</v>
      </c>
      <c r="EX354">
        <v>0.1</v>
      </c>
      <c r="FO354" t="s">
        <v>8880</v>
      </c>
    </row>
    <row r="355" spans="148:171" x14ac:dyDescent="0.25">
      <c r="ER355" t="str">
        <f t="shared" si="581"/>
        <v>25A-001.11.10.13.01.A.01Spuien 81-100% functieverlies</v>
      </c>
      <c r="ES355" t="s">
        <v>6974</v>
      </c>
      <c r="ET355" t="b">
        <v>1</v>
      </c>
      <c r="EU355" t="s">
        <v>88</v>
      </c>
      <c r="EV355" t="b">
        <v>0</v>
      </c>
      <c r="EW355" t="b">
        <v>1</v>
      </c>
      <c r="EX355">
        <v>0.1</v>
      </c>
      <c r="FO355" t="s">
        <v>8879</v>
      </c>
    </row>
    <row r="356" spans="148:171" x14ac:dyDescent="0.25">
      <c r="ER356" t="str">
        <f t="shared" si="581"/>
        <v>25A-001.11.10.19.01.A.01Spuien 41-60% functieverlies</v>
      </c>
      <c r="ES356" t="s">
        <v>10814</v>
      </c>
      <c r="ET356" t="b">
        <v>1</v>
      </c>
      <c r="EU356" t="s">
        <v>91</v>
      </c>
      <c r="EV356" t="b">
        <v>0</v>
      </c>
      <c r="EW356" t="b">
        <v>0</v>
      </c>
      <c r="EX356">
        <v>0.01</v>
      </c>
      <c r="FO356" t="s">
        <v>10965</v>
      </c>
    </row>
    <row r="357" spans="148:171" x14ac:dyDescent="0.25">
      <c r="ER357" t="str">
        <f t="shared" si="581"/>
        <v>25A-001.11.11.01.01.A.01Secundaire functionaliteit</v>
      </c>
      <c r="ES357" t="s">
        <v>7013</v>
      </c>
      <c r="ET357" t="b">
        <v>1</v>
      </c>
      <c r="EU357" t="s">
        <v>77</v>
      </c>
      <c r="EV357" t="b">
        <v>0</v>
      </c>
      <c r="EW357" t="b">
        <v>1</v>
      </c>
      <c r="EX357">
        <v>1</v>
      </c>
      <c r="FO357" t="s">
        <v>77</v>
      </c>
    </row>
    <row r="358" spans="148:171" x14ac:dyDescent="0.25">
      <c r="ER358" t="str">
        <f t="shared" si="581"/>
        <v>25A-001.11.11.01.01.A.01VGM - Effect 5</v>
      </c>
      <c r="ES358" t="s">
        <v>7013</v>
      </c>
      <c r="ET358" t="b">
        <v>1</v>
      </c>
      <c r="EU358" t="s">
        <v>76</v>
      </c>
      <c r="EV358" t="b">
        <v>1</v>
      </c>
      <c r="EW358" t="b">
        <v>1</v>
      </c>
      <c r="EX358">
        <v>2.5000000000000001E-5</v>
      </c>
      <c r="FO358" t="s">
        <v>863</v>
      </c>
    </row>
    <row r="359" spans="148:171" x14ac:dyDescent="0.25">
      <c r="ER359" t="str">
        <f t="shared" si="581"/>
        <v>25A-001.11.13.03.01.A.01Secundaire functionaliteit</v>
      </c>
      <c r="ES359" t="s">
        <v>7014</v>
      </c>
      <c r="ET359" t="b">
        <v>1</v>
      </c>
      <c r="EU359" t="s">
        <v>77</v>
      </c>
      <c r="EV359" t="b">
        <v>0</v>
      </c>
      <c r="EW359" t="b">
        <v>1</v>
      </c>
      <c r="EX359">
        <v>1</v>
      </c>
      <c r="FO359" t="s">
        <v>77</v>
      </c>
    </row>
    <row r="360" spans="148:171" x14ac:dyDescent="0.25">
      <c r="ER360" t="str">
        <f t="shared" si="581"/>
        <v>25A-001.11.13.03.01.A.01VGM - Effect 3</v>
      </c>
      <c r="ES360" t="s">
        <v>7014</v>
      </c>
      <c r="ET360" t="b">
        <v>1</v>
      </c>
      <c r="EU360" t="s">
        <v>79</v>
      </c>
      <c r="EV360" t="b">
        <v>0</v>
      </c>
      <c r="EW360" t="b">
        <v>1</v>
      </c>
      <c r="EX360">
        <v>0.01</v>
      </c>
      <c r="FO360" t="s">
        <v>8888</v>
      </c>
    </row>
    <row r="361" spans="148:171" x14ac:dyDescent="0.25">
      <c r="ER361" t="str">
        <f t="shared" si="581"/>
        <v>25A-001.11.19.47.03.01.A.01Secundaire functionaliteit</v>
      </c>
      <c r="ES361" t="s">
        <v>10830</v>
      </c>
      <c r="ET361" t="b">
        <v>1</v>
      </c>
      <c r="EU361" t="s">
        <v>77</v>
      </c>
      <c r="EV361" t="b">
        <v>0</v>
      </c>
      <c r="EW361" t="b">
        <v>1</v>
      </c>
      <c r="EX361">
        <v>1</v>
      </c>
      <c r="FO361" t="s">
        <v>77</v>
      </c>
    </row>
    <row r="362" spans="148:171" x14ac:dyDescent="0.25">
      <c r="ER362" t="str">
        <f t="shared" si="581"/>
        <v>25A-001.11.19.47.03.01.A.02Secundaire functionaliteit</v>
      </c>
      <c r="ES362" t="s">
        <v>10831</v>
      </c>
      <c r="ET362" t="b">
        <v>1</v>
      </c>
      <c r="EU362" t="s">
        <v>77</v>
      </c>
      <c r="EV362" t="b">
        <v>0</v>
      </c>
      <c r="EW362" t="b">
        <v>1</v>
      </c>
      <c r="EX362">
        <v>1</v>
      </c>
      <c r="FO362" t="s">
        <v>77</v>
      </c>
    </row>
    <row r="363" spans="148:171" x14ac:dyDescent="0.25">
      <c r="ER363" t="str">
        <f t="shared" si="581"/>
        <v>25A-001.11.19.47.03.01.A.03Secundaire functionaliteit</v>
      </c>
      <c r="ES363" t="s">
        <v>10842</v>
      </c>
      <c r="ET363" t="b">
        <v>1</v>
      </c>
      <c r="EU363" t="s">
        <v>77</v>
      </c>
      <c r="EV363" t="b">
        <v>0</v>
      </c>
      <c r="EW363" t="b">
        <v>1</v>
      </c>
      <c r="EX363">
        <v>1</v>
      </c>
      <c r="FO363" t="s">
        <v>77</v>
      </c>
    </row>
    <row r="364" spans="148:171" x14ac:dyDescent="0.25">
      <c r="ER364" t="str">
        <f t="shared" si="581"/>
        <v>25A-001.11.21.01.01.A.01Secundaire functionaliteit</v>
      </c>
      <c r="ES364" t="s">
        <v>7015</v>
      </c>
      <c r="ET364" t="b">
        <v>1</v>
      </c>
      <c r="EU364" t="s">
        <v>77</v>
      </c>
      <c r="EV364" t="b">
        <v>0</v>
      </c>
      <c r="EW364" t="b">
        <v>1</v>
      </c>
      <c r="EX364">
        <v>1</v>
      </c>
      <c r="FO364" t="s">
        <v>77</v>
      </c>
    </row>
    <row r="365" spans="148:171" x14ac:dyDescent="0.25">
      <c r="ER365" t="str">
        <f t="shared" si="581"/>
        <v>25A-001.11.21.01.01.A.01VGM - Effect 3</v>
      </c>
      <c r="ES365" t="s">
        <v>7015</v>
      </c>
      <c r="ET365" t="b">
        <v>1</v>
      </c>
      <c r="EU365" t="s">
        <v>79</v>
      </c>
      <c r="EV365" t="b">
        <v>0</v>
      </c>
      <c r="EW365" t="b">
        <v>0</v>
      </c>
      <c r="EX365">
        <v>1</v>
      </c>
      <c r="FO365" t="s">
        <v>79</v>
      </c>
    </row>
    <row r="366" spans="148:171" x14ac:dyDescent="0.25">
      <c r="ER366" t="str">
        <f t="shared" si="581"/>
        <v>25A-001.11.24.03.01.A.01VGM - Effect 5</v>
      </c>
      <c r="ES366" t="s">
        <v>6938</v>
      </c>
      <c r="ET366" t="b">
        <v>1</v>
      </c>
      <c r="EU366" t="s">
        <v>76</v>
      </c>
      <c r="EV366" t="b">
        <v>0</v>
      </c>
      <c r="EW366" t="b">
        <v>0</v>
      </c>
      <c r="EX366">
        <v>0.01</v>
      </c>
      <c r="FO366" t="s">
        <v>862</v>
      </c>
    </row>
    <row r="367" spans="148:171" x14ac:dyDescent="0.25">
      <c r="ER367" t="str">
        <f t="shared" si="581"/>
        <v>25A-001.11.24.03.01.A.02VGM - Effect 5</v>
      </c>
      <c r="ES367" t="s">
        <v>6967</v>
      </c>
      <c r="ET367" t="b">
        <v>1</v>
      </c>
      <c r="EU367" t="s">
        <v>76</v>
      </c>
      <c r="EV367" t="b">
        <v>0</v>
      </c>
      <c r="EW367" t="b">
        <v>0</v>
      </c>
      <c r="EX367">
        <v>0.01</v>
      </c>
      <c r="FO367" t="s">
        <v>862</v>
      </c>
    </row>
    <row r="368" spans="148:171" x14ac:dyDescent="0.25">
      <c r="ER368" t="str">
        <f t="shared" si="581"/>
        <v>25A-001.11.28.01.A.01Spuien 81-100% functieverlies</v>
      </c>
      <c r="ES368" t="s">
        <v>6960</v>
      </c>
      <c r="ET368" t="b">
        <v>1</v>
      </c>
      <c r="EU368" t="s">
        <v>88</v>
      </c>
      <c r="EV368" t="b">
        <v>0</v>
      </c>
      <c r="EW368" t="b">
        <v>0</v>
      </c>
      <c r="EX368">
        <v>1</v>
      </c>
      <c r="FO368" t="s">
        <v>88</v>
      </c>
    </row>
    <row r="369" spans="148:171" x14ac:dyDescent="0.25">
      <c r="ER369" t="str">
        <f t="shared" si="581"/>
        <v>25A-001.11.28.01.A.01VGM - Effect 3</v>
      </c>
      <c r="ES369" t="s">
        <v>6960</v>
      </c>
      <c r="ET369" t="b">
        <v>1</v>
      </c>
      <c r="EU369" t="s">
        <v>79</v>
      </c>
      <c r="EV369" t="b">
        <v>0</v>
      </c>
      <c r="EW369" t="b">
        <v>1</v>
      </c>
      <c r="EX369">
        <v>1</v>
      </c>
      <c r="FO369" t="s">
        <v>79</v>
      </c>
    </row>
    <row r="370" spans="148:171" x14ac:dyDescent="0.25">
      <c r="ER370" t="str">
        <f t="shared" si="581"/>
        <v>25A-001.11.30.02.01.A.01Spuien 81-100% functieverlies</v>
      </c>
      <c r="ES370" t="s">
        <v>10850</v>
      </c>
      <c r="ET370" t="b">
        <v>1</v>
      </c>
      <c r="EU370" t="s">
        <v>88</v>
      </c>
      <c r="EV370" t="b">
        <v>0</v>
      </c>
      <c r="EW370" t="b">
        <v>1</v>
      </c>
      <c r="EX370">
        <v>0.1</v>
      </c>
      <c r="FO370" t="s">
        <v>8879</v>
      </c>
    </row>
    <row r="371" spans="148:171" x14ac:dyDescent="0.25">
      <c r="ER371" t="str">
        <f t="shared" si="581"/>
        <v>25A-001.11.30.02.01.A.01Keren 81-100% functieverlies</v>
      </c>
      <c r="ES371" t="s">
        <v>10850</v>
      </c>
      <c r="ET371" t="b">
        <v>1</v>
      </c>
      <c r="EU371" t="s">
        <v>85</v>
      </c>
      <c r="EV371" t="b">
        <v>0</v>
      </c>
      <c r="EW371" t="b">
        <v>0</v>
      </c>
      <c r="EX371">
        <v>0.01</v>
      </c>
      <c r="FO371" t="s">
        <v>8874</v>
      </c>
    </row>
    <row r="372" spans="148:171" x14ac:dyDescent="0.25">
      <c r="ER372" t="str">
        <f t="shared" si="581"/>
        <v>25A-001.11.30.03.01.A.01Spuien 81-100% functieverlies</v>
      </c>
      <c r="ES372" t="s">
        <v>10851</v>
      </c>
      <c r="ET372" t="b">
        <v>1</v>
      </c>
      <c r="EU372" t="s">
        <v>88</v>
      </c>
      <c r="EV372" t="b">
        <v>0</v>
      </c>
      <c r="EW372" t="b">
        <v>0</v>
      </c>
      <c r="EX372">
        <v>0.1</v>
      </c>
      <c r="FO372" t="s">
        <v>8879</v>
      </c>
    </row>
    <row r="373" spans="148:171" x14ac:dyDescent="0.25">
      <c r="ER373" t="str">
        <f t="shared" si="581"/>
        <v>25A-001.11.30.03.01.A.01Keren 81-100% functieverlies</v>
      </c>
      <c r="ES373" t="s">
        <v>10851</v>
      </c>
      <c r="ET373" t="b">
        <v>1</v>
      </c>
      <c r="EU373" t="s">
        <v>85</v>
      </c>
      <c r="EV373" t="b">
        <v>0</v>
      </c>
      <c r="EW373" t="b">
        <v>0</v>
      </c>
      <c r="EX373">
        <v>0.01</v>
      </c>
      <c r="FO373" t="s">
        <v>8874</v>
      </c>
    </row>
    <row r="374" spans="148:171" x14ac:dyDescent="0.25">
      <c r="ER374" t="str">
        <f t="shared" si="581"/>
        <v>25A-001.11.30.04.01.A.01.01Spuien 81-100% functieverlies</v>
      </c>
      <c r="ES374" t="s">
        <v>10854</v>
      </c>
      <c r="ET374" t="b">
        <v>1</v>
      </c>
      <c r="EU374" t="s">
        <v>88</v>
      </c>
      <c r="EV374" t="b">
        <v>0</v>
      </c>
      <c r="EW374" t="b">
        <v>1</v>
      </c>
      <c r="EX374">
        <v>0.1</v>
      </c>
      <c r="FO374" t="s">
        <v>8879</v>
      </c>
    </row>
    <row r="375" spans="148:171" x14ac:dyDescent="0.25">
      <c r="ER375" t="str">
        <f t="shared" si="581"/>
        <v>25A-001.11.30.04.01.A.01.01Keren 81-100% functieverlies</v>
      </c>
      <c r="ES375" t="s">
        <v>10854</v>
      </c>
      <c r="ET375" t="b">
        <v>1</v>
      </c>
      <c r="EU375" t="s">
        <v>85</v>
      </c>
      <c r="EV375" t="b">
        <v>0</v>
      </c>
      <c r="EW375" t="b">
        <v>0</v>
      </c>
      <c r="EX375">
        <v>0.01</v>
      </c>
      <c r="FO375" t="s">
        <v>8874</v>
      </c>
    </row>
    <row r="376" spans="148:171" x14ac:dyDescent="0.25">
      <c r="ER376" t="str">
        <f t="shared" si="581"/>
        <v>25A-001.11.30.05.01.A.01.01Spuien 81-100% functieverlies</v>
      </c>
      <c r="ES376" t="s">
        <v>10855</v>
      </c>
      <c r="ET376" t="b">
        <v>1</v>
      </c>
      <c r="EU376" t="s">
        <v>88</v>
      </c>
      <c r="EV376" t="b">
        <v>0</v>
      </c>
      <c r="EW376" t="b">
        <v>1</v>
      </c>
      <c r="EX376">
        <v>0.1</v>
      </c>
      <c r="FO376" t="s">
        <v>8879</v>
      </c>
    </row>
    <row r="377" spans="148:171" x14ac:dyDescent="0.25">
      <c r="ER377" t="str">
        <f t="shared" si="581"/>
        <v>25A-001.11.30.05.01.A.01.01Keren 81-100% functieverlies</v>
      </c>
      <c r="ES377" t="s">
        <v>10855</v>
      </c>
      <c r="ET377" t="b">
        <v>1</v>
      </c>
      <c r="EU377" t="s">
        <v>85</v>
      </c>
      <c r="EV377" t="b">
        <v>0</v>
      </c>
      <c r="EW377" t="b">
        <v>0</v>
      </c>
      <c r="EX377">
        <v>0.01</v>
      </c>
      <c r="FO377" t="s">
        <v>8874</v>
      </c>
    </row>
    <row r="378" spans="148:171" x14ac:dyDescent="0.25">
      <c r="ER378" t="str">
        <f t="shared" si="581"/>
        <v>25A-001.11.30.06.01.A.02Spuien 81-100% functieverlies</v>
      </c>
      <c r="ES378" t="s">
        <v>10857</v>
      </c>
      <c r="ET378" t="b">
        <v>1</v>
      </c>
      <c r="EU378" t="s">
        <v>88</v>
      </c>
      <c r="EV378" t="b">
        <v>0</v>
      </c>
      <c r="EW378" t="b">
        <v>0</v>
      </c>
      <c r="EX378">
        <v>0.1</v>
      </c>
      <c r="FO378" t="s">
        <v>8879</v>
      </c>
    </row>
    <row r="379" spans="148:171" x14ac:dyDescent="0.25">
      <c r="ER379" t="str">
        <f t="shared" si="581"/>
        <v>25A-001.11.30.07.01.A.02Spuien 81-100% functieverlies</v>
      </c>
      <c r="ES379" t="s">
        <v>10856</v>
      </c>
      <c r="ET379" t="b">
        <v>1</v>
      </c>
      <c r="EU379" t="s">
        <v>88</v>
      </c>
      <c r="EV379" t="b">
        <v>0</v>
      </c>
      <c r="EW379" t="b">
        <v>1</v>
      </c>
      <c r="EX379">
        <v>0.1</v>
      </c>
      <c r="FO379" t="s">
        <v>8879</v>
      </c>
    </row>
    <row r="380" spans="148:171" x14ac:dyDescent="0.25">
      <c r="ER380" t="str">
        <f t="shared" si="581"/>
        <v>25A-001.11.30.07.01.A.02Keren 81-100% functieverlies</v>
      </c>
      <c r="ES380" t="s">
        <v>10856</v>
      </c>
      <c r="ET380" t="b">
        <v>1</v>
      </c>
      <c r="EU380" t="s">
        <v>85</v>
      </c>
      <c r="EV380" t="b">
        <v>0</v>
      </c>
      <c r="EW380" t="b">
        <v>0</v>
      </c>
      <c r="EX380">
        <v>0.01</v>
      </c>
      <c r="FO380" t="s">
        <v>8874</v>
      </c>
    </row>
    <row r="381" spans="148:171" x14ac:dyDescent="0.25">
      <c r="ER381" t="str">
        <f t="shared" si="581"/>
        <v>25A-001.11.33.03.01.A.01Spuien 81-100% functieverlies</v>
      </c>
      <c r="ES381" t="s">
        <v>10838</v>
      </c>
      <c r="ET381" t="b">
        <v>1</v>
      </c>
      <c r="EU381" t="s">
        <v>88</v>
      </c>
      <c r="EV381" t="b">
        <v>0</v>
      </c>
      <c r="EW381" t="b">
        <v>0</v>
      </c>
      <c r="EX381">
        <v>0.01</v>
      </c>
      <c r="FO381" t="s">
        <v>878</v>
      </c>
    </row>
    <row r="382" spans="148:171" x14ac:dyDescent="0.25">
      <c r="ER382" t="str">
        <f t="shared" si="581"/>
        <v>25A-001.12.11.01.A.01Secundaire functionaliteit</v>
      </c>
      <c r="ES382" t="s">
        <v>7000</v>
      </c>
      <c r="ET382" t="b">
        <v>1</v>
      </c>
      <c r="EU382" t="s">
        <v>77</v>
      </c>
      <c r="EV382" t="b">
        <v>0</v>
      </c>
      <c r="EW382" t="b">
        <v>1</v>
      </c>
      <c r="EX382">
        <v>1</v>
      </c>
      <c r="FO382" t="s">
        <v>77</v>
      </c>
    </row>
    <row r="383" spans="148:171" x14ac:dyDescent="0.25">
      <c r="ER383" t="str">
        <f t="shared" si="581"/>
        <v>25A-001.12.11.01.A.02Spuien 61-80% functieverlies</v>
      </c>
      <c r="ES383" t="s">
        <v>6963</v>
      </c>
      <c r="ET383" t="b">
        <v>1</v>
      </c>
      <c r="EU383" t="s">
        <v>101</v>
      </c>
      <c r="EV383" t="b">
        <v>0</v>
      </c>
      <c r="EW383" t="b">
        <v>0</v>
      </c>
      <c r="EX383">
        <v>1</v>
      </c>
      <c r="FO383" t="s">
        <v>101</v>
      </c>
    </row>
    <row r="384" spans="148:171" x14ac:dyDescent="0.25">
      <c r="ER384" t="str">
        <f t="shared" si="581"/>
        <v>25A-001.13.03.11.01.A.01Secundaire functionaliteit</v>
      </c>
      <c r="ES384" t="s">
        <v>6958</v>
      </c>
      <c r="ET384" t="b">
        <v>1</v>
      </c>
      <c r="EU384" t="s">
        <v>77</v>
      </c>
      <c r="EV384" t="b">
        <v>0</v>
      </c>
      <c r="EW384" t="b">
        <v>0</v>
      </c>
      <c r="EX384">
        <v>1</v>
      </c>
      <c r="FO384" t="s">
        <v>77</v>
      </c>
    </row>
    <row r="385" spans="148:171" x14ac:dyDescent="0.25">
      <c r="ER385" t="str">
        <f t="shared" si="581"/>
        <v>25A-001.13.09.01.A.01Spuien 81-100% functieverlies</v>
      </c>
      <c r="ES385" t="s">
        <v>10852</v>
      </c>
      <c r="ET385" t="b">
        <v>1</v>
      </c>
      <c r="EU385" t="s">
        <v>88</v>
      </c>
      <c r="EV385" t="b">
        <v>0</v>
      </c>
      <c r="EW385" t="b">
        <v>0</v>
      </c>
      <c r="EX385">
        <v>1</v>
      </c>
      <c r="FO385" t="s">
        <v>88</v>
      </c>
    </row>
    <row r="386" spans="148:171" x14ac:dyDescent="0.25">
      <c r="ER386" t="str">
        <f t="shared" si="581"/>
        <v>25A-001.13.10.05.01.A.01VGM - Effect 3</v>
      </c>
      <c r="ES386" t="s">
        <v>7016</v>
      </c>
      <c r="ET386" t="b">
        <v>1</v>
      </c>
      <c r="EU386" t="s">
        <v>79</v>
      </c>
      <c r="EV386" t="b">
        <v>0</v>
      </c>
      <c r="EW386" t="b">
        <v>0</v>
      </c>
      <c r="EX386">
        <v>1</v>
      </c>
      <c r="FO386" t="s">
        <v>79</v>
      </c>
    </row>
    <row r="387" spans="148:171" x14ac:dyDescent="0.25">
      <c r="ER387" t="str">
        <f t="shared" ref="ER387:ER440" si="582">ES387&amp;EU387</f>
        <v>25A-001.13.10.05.01.A.02VGM - Effect 3</v>
      </c>
      <c r="ES387" t="s">
        <v>7017</v>
      </c>
      <c r="ET387" t="b">
        <v>1</v>
      </c>
      <c r="EU387" t="s">
        <v>79</v>
      </c>
      <c r="EV387" t="b">
        <v>0</v>
      </c>
      <c r="EW387" t="b">
        <v>0</v>
      </c>
      <c r="EX387">
        <v>1</v>
      </c>
      <c r="FO387" t="s">
        <v>79</v>
      </c>
    </row>
    <row r="388" spans="148:171" x14ac:dyDescent="0.25">
      <c r="ER388" t="str">
        <f t="shared" si="582"/>
        <v>25A-001.13.10.05.01.A.03VGM - Effect 3</v>
      </c>
      <c r="ES388" t="s">
        <v>7002</v>
      </c>
      <c r="ET388" t="b">
        <v>1</v>
      </c>
      <c r="EU388" t="s">
        <v>79</v>
      </c>
      <c r="EV388" t="b">
        <v>0</v>
      </c>
      <c r="EW388" t="b">
        <v>0</v>
      </c>
      <c r="EX388">
        <v>1</v>
      </c>
      <c r="FO388" t="s">
        <v>79</v>
      </c>
    </row>
    <row r="389" spans="148:171" x14ac:dyDescent="0.25">
      <c r="ER389" t="str">
        <f t="shared" si="582"/>
        <v>25A-001.14.01.01.01.A.02Spuien 0-20% functieverlies</v>
      </c>
      <c r="ES389" t="s">
        <v>7035</v>
      </c>
      <c r="ET389" t="b">
        <v>1</v>
      </c>
      <c r="EU389" t="s">
        <v>89</v>
      </c>
      <c r="EV389" t="b">
        <v>1</v>
      </c>
      <c r="EW389" t="b">
        <v>1</v>
      </c>
      <c r="EX389">
        <v>1</v>
      </c>
      <c r="FO389" t="s">
        <v>89</v>
      </c>
    </row>
    <row r="390" spans="148:171" x14ac:dyDescent="0.25">
      <c r="ER390" t="str">
        <f t="shared" si="582"/>
        <v>25A-001.14.05.05.01.A.01Spuien 0-20% functieverlies</v>
      </c>
      <c r="ES390" t="s">
        <v>7042</v>
      </c>
      <c r="ET390" t="b">
        <v>1</v>
      </c>
      <c r="EU390" t="s">
        <v>89</v>
      </c>
      <c r="EV390" t="b">
        <v>0</v>
      </c>
      <c r="EW390" t="b">
        <v>1</v>
      </c>
      <c r="EX390">
        <v>1</v>
      </c>
      <c r="FO390" t="s">
        <v>89</v>
      </c>
    </row>
    <row r="391" spans="148:171" x14ac:dyDescent="0.25">
      <c r="ER391" t="str">
        <f t="shared" si="582"/>
        <v>25A-001.14.05.05.01.A.01Keren 81-100% functieverlies</v>
      </c>
      <c r="ES391" t="s">
        <v>7042</v>
      </c>
      <c r="ET391" t="b">
        <v>1</v>
      </c>
      <c r="EU391" t="s">
        <v>85</v>
      </c>
      <c r="EV391" t="b">
        <v>0</v>
      </c>
      <c r="EW391" t="b">
        <v>0</v>
      </c>
      <c r="EX391">
        <v>0.01</v>
      </c>
      <c r="FO391" t="s">
        <v>8874</v>
      </c>
    </row>
    <row r="392" spans="148:171" x14ac:dyDescent="0.25">
      <c r="ER392" t="str">
        <f t="shared" si="582"/>
        <v>25A-001.14.05.05.01.A.01VGM - Effect 5</v>
      </c>
      <c r="ES392" t="s">
        <v>7042</v>
      </c>
      <c r="ET392" t="b">
        <v>1</v>
      </c>
      <c r="EU392" t="s">
        <v>76</v>
      </c>
      <c r="EV392" t="b">
        <v>1</v>
      </c>
      <c r="EW392" t="b">
        <v>1</v>
      </c>
      <c r="EX392">
        <v>2.5000000000000001E-5</v>
      </c>
      <c r="FO392" t="s">
        <v>863</v>
      </c>
    </row>
    <row r="393" spans="148:171" x14ac:dyDescent="0.25">
      <c r="ER393" t="str">
        <f t="shared" si="582"/>
        <v>25A-001.14.05.05.01.A.02Spuien 0-20% functieverlies</v>
      </c>
      <c r="ES393" t="s">
        <v>6973</v>
      </c>
      <c r="ET393" t="b">
        <v>1</v>
      </c>
      <c r="EU393" t="s">
        <v>89</v>
      </c>
      <c r="EV393" t="b">
        <v>0</v>
      </c>
      <c r="EW393" t="b">
        <v>1</v>
      </c>
      <c r="EX393">
        <v>1</v>
      </c>
      <c r="FO393" t="s">
        <v>89</v>
      </c>
    </row>
    <row r="394" spans="148:171" x14ac:dyDescent="0.25">
      <c r="ER394" t="str">
        <f t="shared" si="582"/>
        <v>25A-001.14.05.05.01.A.02Keren 81-100% functieverlies</v>
      </c>
      <c r="ES394" t="s">
        <v>6973</v>
      </c>
      <c r="ET394" t="b">
        <v>1</v>
      </c>
      <c r="EU394" t="s">
        <v>85</v>
      </c>
      <c r="EV394" t="b">
        <v>0</v>
      </c>
      <c r="EW394" t="b">
        <v>0</v>
      </c>
      <c r="EX394">
        <v>0.01</v>
      </c>
      <c r="FO394" t="s">
        <v>8874</v>
      </c>
    </row>
    <row r="395" spans="148:171" x14ac:dyDescent="0.25">
      <c r="ER395" t="str">
        <f t="shared" si="582"/>
        <v>25A-001.14.05.05.01.A.02VGM - Effect 5</v>
      </c>
      <c r="ES395" t="s">
        <v>6973</v>
      </c>
      <c r="ET395" t="b">
        <v>1</v>
      </c>
      <c r="EU395" t="s">
        <v>76</v>
      </c>
      <c r="EV395" t="b">
        <v>1</v>
      </c>
      <c r="EW395" t="b">
        <v>1</v>
      </c>
      <c r="EX395">
        <v>2.5000000000000001E-5</v>
      </c>
      <c r="FO395" t="s">
        <v>863</v>
      </c>
    </row>
    <row r="396" spans="148:171" x14ac:dyDescent="0.25">
      <c r="ER396" t="str">
        <f t="shared" si="582"/>
        <v>25A-001.14.05.09.01.A.01Keren 81-100% functieverlies</v>
      </c>
      <c r="ES396" t="s">
        <v>6972</v>
      </c>
      <c r="ET396" t="b">
        <v>1</v>
      </c>
      <c r="EU396" t="s">
        <v>85</v>
      </c>
      <c r="EV396" t="b">
        <v>0</v>
      </c>
      <c r="EW396" t="b">
        <v>0</v>
      </c>
      <c r="EX396">
        <v>0.01</v>
      </c>
      <c r="FO396" t="s">
        <v>8874</v>
      </c>
    </row>
    <row r="397" spans="148:171" x14ac:dyDescent="0.25">
      <c r="ER397" t="str">
        <f t="shared" si="582"/>
        <v>25A-001.14.05.09.01.A.01Spuien 0-20% functieverlies</v>
      </c>
      <c r="ES397" t="s">
        <v>6972</v>
      </c>
      <c r="ET397" t="b">
        <v>1</v>
      </c>
      <c r="EU397" t="s">
        <v>89</v>
      </c>
      <c r="EV397" t="b">
        <v>0</v>
      </c>
      <c r="EW397" t="b">
        <v>0</v>
      </c>
      <c r="EX397">
        <v>1</v>
      </c>
      <c r="FO397" t="s">
        <v>89</v>
      </c>
    </row>
    <row r="398" spans="148:171" x14ac:dyDescent="0.25">
      <c r="ER398" t="str">
        <f t="shared" si="582"/>
        <v>25A-001.14.05.10.01.A.03Keren 81-100% functieverlies</v>
      </c>
      <c r="ES398" t="s">
        <v>6936</v>
      </c>
      <c r="ET398" t="b">
        <v>1</v>
      </c>
      <c r="EU398" t="s">
        <v>85</v>
      </c>
      <c r="EV398" t="b">
        <v>0</v>
      </c>
      <c r="EW398" t="b">
        <v>0</v>
      </c>
      <c r="EX398">
        <v>0.01</v>
      </c>
      <c r="FO398" t="s">
        <v>8874</v>
      </c>
    </row>
    <row r="399" spans="148:171" x14ac:dyDescent="0.25">
      <c r="ER399" t="str">
        <f t="shared" si="582"/>
        <v>25A-001.14.05.10.01.A.03VGM - Effect 3</v>
      </c>
      <c r="ES399" t="s">
        <v>6936</v>
      </c>
      <c r="ET399" t="b">
        <v>1</v>
      </c>
      <c r="EU399" t="s">
        <v>79</v>
      </c>
      <c r="EV399" t="b">
        <v>0</v>
      </c>
      <c r="EW399" t="b">
        <v>0</v>
      </c>
      <c r="EX399">
        <v>1</v>
      </c>
      <c r="FO399" t="s">
        <v>79</v>
      </c>
    </row>
    <row r="400" spans="148:171" x14ac:dyDescent="0.25">
      <c r="ER400" t="str">
        <f t="shared" si="582"/>
        <v>25A-001.14.05.10.01.A.03Spuien 0-20% functieverlies</v>
      </c>
      <c r="ES400" t="s">
        <v>6936</v>
      </c>
      <c r="ET400" t="b">
        <v>1</v>
      </c>
      <c r="EU400" t="s">
        <v>89</v>
      </c>
      <c r="EV400" t="b">
        <v>0</v>
      </c>
      <c r="EW400" t="b">
        <v>1</v>
      </c>
      <c r="EX400">
        <v>1</v>
      </c>
      <c r="FO400" t="s">
        <v>89</v>
      </c>
    </row>
    <row r="401" spans="148:171" x14ac:dyDescent="0.25">
      <c r="ER401" t="str">
        <f t="shared" si="582"/>
        <v>25A-001.14.05.10.01.A.03VGM - Effect 5</v>
      </c>
      <c r="ES401" t="s">
        <v>6936</v>
      </c>
      <c r="ET401" t="b">
        <v>1</v>
      </c>
      <c r="EU401" t="s">
        <v>76</v>
      </c>
      <c r="EV401" t="b">
        <v>1</v>
      </c>
      <c r="EW401" t="b">
        <v>1</v>
      </c>
      <c r="EX401">
        <v>2.5000000000000001E-5</v>
      </c>
      <c r="FO401" t="s">
        <v>863</v>
      </c>
    </row>
    <row r="402" spans="148:171" x14ac:dyDescent="0.25">
      <c r="ER402" t="str">
        <f t="shared" si="582"/>
        <v>25A-001.14.05.14.01.A.07Spuien 81-100% functieverlies</v>
      </c>
      <c r="ES402" t="s">
        <v>10815</v>
      </c>
      <c r="ET402" t="b">
        <v>1</v>
      </c>
      <c r="EU402" t="s">
        <v>88</v>
      </c>
      <c r="EV402" t="b">
        <v>0</v>
      </c>
      <c r="EW402" t="b">
        <v>1</v>
      </c>
      <c r="EX402">
        <v>1</v>
      </c>
      <c r="FO402" t="s">
        <v>88</v>
      </c>
    </row>
    <row r="403" spans="148:171" x14ac:dyDescent="0.25">
      <c r="ER403" t="str">
        <f t="shared" si="582"/>
        <v>25A-001.14.05.14.01.A.07Keren 81-100% functieverlies</v>
      </c>
      <c r="ES403" t="s">
        <v>10815</v>
      </c>
      <c r="ET403" t="b">
        <v>1</v>
      </c>
      <c r="EU403" t="s">
        <v>85</v>
      </c>
      <c r="EV403" t="b">
        <v>0</v>
      </c>
      <c r="EW403" t="b">
        <v>0</v>
      </c>
      <c r="EX403">
        <v>0.01</v>
      </c>
      <c r="FO403" t="s">
        <v>8874</v>
      </c>
    </row>
    <row r="404" spans="148:171" x14ac:dyDescent="0.25">
      <c r="ER404" t="str">
        <f t="shared" si="582"/>
        <v>25A-001.14.05.14.01.A.07VGM - Effect 3</v>
      </c>
      <c r="ES404" t="s">
        <v>10815</v>
      </c>
      <c r="ET404" t="b">
        <v>1</v>
      </c>
      <c r="EU404" t="s">
        <v>79</v>
      </c>
      <c r="EV404" t="b">
        <v>0</v>
      </c>
      <c r="EW404" t="b">
        <v>0</v>
      </c>
      <c r="EX404">
        <v>0.1</v>
      </c>
      <c r="FO404" t="s">
        <v>8886</v>
      </c>
    </row>
    <row r="405" spans="148:171" x14ac:dyDescent="0.25">
      <c r="ER405" t="str">
        <f t="shared" si="582"/>
        <v>25A-001.14.12.03.01.A.01Secundaire functionaliteit</v>
      </c>
      <c r="ES405" t="s">
        <v>10849</v>
      </c>
      <c r="ET405" t="b">
        <v>1</v>
      </c>
      <c r="EU405" t="s">
        <v>77</v>
      </c>
      <c r="EV405" t="b">
        <v>0</v>
      </c>
      <c r="EW405" t="b">
        <v>1</v>
      </c>
      <c r="EX405">
        <v>1</v>
      </c>
      <c r="FO405" t="s">
        <v>77</v>
      </c>
    </row>
    <row r="406" spans="148:171" x14ac:dyDescent="0.25">
      <c r="ER406" t="str">
        <f t="shared" si="582"/>
        <v>25A-001.14.12.03.02.A.01Spuien 81-100% functieverlies</v>
      </c>
      <c r="ES406" t="s">
        <v>10813</v>
      </c>
      <c r="ET406" t="b">
        <v>1</v>
      </c>
      <c r="EU406" t="s">
        <v>88</v>
      </c>
      <c r="EV406" t="b">
        <v>1</v>
      </c>
      <c r="EW406" t="b">
        <v>1</v>
      </c>
      <c r="EX406">
        <v>1</v>
      </c>
      <c r="FO406" t="s">
        <v>88</v>
      </c>
    </row>
    <row r="407" spans="148:171" x14ac:dyDescent="0.25">
      <c r="ER407" t="str">
        <f t="shared" si="582"/>
        <v>25A-001.14.12.03.03.A.01Keren 81-100% functieverlies</v>
      </c>
      <c r="ES407" t="s">
        <v>10841</v>
      </c>
      <c r="ET407" t="b">
        <v>1</v>
      </c>
      <c r="EU407" t="s">
        <v>85</v>
      </c>
      <c r="EV407" t="b">
        <v>0</v>
      </c>
      <c r="EW407" t="b">
        <v>0</v>
      </c>
      <c r="EX407">
        <v>1</v>
      </c>
      <c r="FO407" t="s">
        <v>85</v>
      </c>
    </row>
    <row r="408" spans="148:171" x14ac:dyDescent="0.25">
      <c r="ER408" t="str">
        <f t="shared" si="582"/>
        <v>25A-001.14.27.01.01.A.01Spuien 0-20% functieverlies</v>
      </c>
      <c r="ES408" t="s">
        <v>11650</v>
      </c>
      <c r="ET408" t="b">
        <v>1</v>
      </c>
      <c r="EU408" t="s">
        <v>89</v>
      </c>
      <c r="EV408" t="b">
        <v>0</v>
      </c>
      <c r="EW408" t="b">
        <v>0</v>
      </c>
      <c r="EX408">
        <v>1</v>
      </c>
      <c r="FO408" t="s">
        <v>89</v>
      </c>
    </row>
    <row r="409" spans="148:171" x14ac:dyDescent="0.25">
      <c r="ER409" t="str">
        <f t="shared" si="582"/>
        <v>25A-001.14.27.07.01.A.01Spuien 0-20% functieverlies</v>
      </c>
      <c r="ES409" t="s">
        <v>11648</v>
      </c>
      <c r="ET409" t="b">
        <v>1</v>
      </c>
      <c r="EU409" t="s">
        <v>89</v>
      </c>
      <c r="EV409" t="b">
        <v>0</v>
      </c>
      <c r="EW409" t="b">
        <v>1</v>
      </c>
      <c r="EX409">
        <v>1</v>
      </c>
      <c r="FO409" t="s">
        <v>89</v>
      </c>
    </row>
    <row r="410" spans="148:171" x14ac:dyDescent="0.25">
      <c r="ER410" t="str">
        <f t="shared" si="582"/>
        <v>25A-001.14.27.07.01.A.01Keren 81-100% functieverlies</v>
      </c>
      <c r="ES410" t="s">
        <v>11648</v>
      </c>
      <c r="ET410" t="b">
        <v>1</v>
      </c>
      <c r="EU410" t="s">
        <v>85</v>
      </c>
      <c r="EV410" t="b">
        <v>0</v>
      </c>
      <c r="EW410" t="b">
        <v>0</v>
      </c>
      <c r="EX410">
        <v>0.01</v>
      </c>
      <c r="FO410" t="s">
        <v>8874</v>
      </c>
    </row>
    <row r="411" spans="148:171" x14ac:dyDescent="0.25">
      <c r="ER411" t="str">
        <f t="shared" si="582"/>
        <v>25A-001.14.27.08.01.A.01Spuien 0-20% functieverlies</v>
      </c>
      <c r="ES411" t="s">
        <v>11649</v>
      </c>
      <c r="ET411" t="b">
        <v>1</v>
      </c>
      <c r="EU411" t="s">
        <v>89</v>
      </c>
      <c r="EV411" t="b">
        <v>0</v>
      </c>
      <c r="EW411" t="b">
        <v>1</v>
      </c>
      <c r="EX411">
        <v>1</v>
      </c>
      <c r="FO411" t="s">
        <v>89</v>
      </c>
    </row>
    <row r="412" spans="148:171" x14ac:dyDescent="0.25">
      <c r="ER412" t="str">
        <f t="shared" si="582"/>
        <v>25A-001.14.27.08.01.A.01Keren 81-100% functieverlies</v>
      </c>
      <c r="ES412" t="s">
        <v>11649</v>
      </c>
      <c r="ET412" t="b">
        <v>1</v>
      </c>
      <c r="EU412" t="s">
        <v>85</v>
      </c>
      <c r="EV412" t="b">
        <v>0</v>
      </c>
      <c r="EW412" t="b">
        <v>0</v>
      </c>
      <c r="EX412">
        <v>0.01</v>
      </c>
      <c r="FO412" t="s">
        <v>8874</v>
      </c>
    </row>
    <row r="413" spans="148:171" x14ac:dyDescent="0.25">
      <c r="ER413" t="str">
        <f t="shared" si="582"/>
        <v>25A-001.16.01.01.01.A.01Spuien 81-100% functieverlies</v>
      </c>
      <c r="ES413" t="s">
        <v>7043</v>
      </c>
      <c r="ET413" t="b">
        <v>1</v>
      </c>
      <c r="EU413" t="s">
        <v>88</v>
      </c>
      <c r="EV413" t="b">
        <v>0</v>
      </c>
      <c r="EW413" t="b">
        <v>1</v>
      </c>
      <c r="EX413">
        <v>1</v>
      </c>
      <c r="FO413" t="s">
        <v>88</v>
      </c>
    </row>
    <row r="414" spans="148:171" x14ac:dyDescent="0.25">
      <c r="ER414" t="str">
        <f t="shared" si="582"/>
        <v>25A-001.17.06.02.01.A.01Spuien 21-40% functieverlies</v>
      </c>
      <c r="ES414" t="s">
        <v>10810</v>
      </c>
      <c r="ET414" t="b">
        <v>1</v>
      </c>
      <c r="EU414" t="s">
        <v>95</v>
      </c>
      <c r="EV414" t="b">
        <v>0</v>
      </c>
      <c r="EW414" t="b">
        <v>1</v>
      </c>
      <c r="EX414">
        <v>0.1</v>
      </c>
      <c r="FO414" t="s">
        <v>8880</v>
      </c>
    </row>
    <row r="415" spans="148:171" x14ac:dyDescent="0.25">
      <c r="ER415" t="str">
        <f t="shared" si="582"/>
        <v>25A-001.17.06.02.01.A.01Keren 81-100% functieverlies</v>
      </c>
      <c r="ES415" t="s">
        <v>10810</v>
      </c>
      <c r="ET415" t="b">
        <v>1</v>
      </c>
      <c r="EU415" t="s">
        <v>85</v>
      </c>
      <c r="EV415" t="b">
        <v>0</v>
      </c>
      <c r="EW415" t="b">
        <v>0</v>
      </c>
      <c r="EX415">
        <v>0.01</v>
      </c>
      <c r="FO415" t="s">
        <v>8874</v>
      </c>
    </row>
    <row r="416" spans="148:171" x14ac:dyDescent="0.25">
      <c r="ER416" t="str">
        <f t="shared" si="582"/>
        <v>25A-001.17.06.03.01.A.01Spuien 0-20% functieverlies</v>
      </c>
      <c r="ES416" t="s">
        <v>6975</v>
      </c>
      <c r="ET416" t="b">
        <v>1</v>
      </c>
      <c r="EU416" t="s">
        <v>89</v>
      </c>
      <c r="EV416" t="b">
        <v>0</v>
      </c>
      <c r="EW416" t="b">
        <v>0</v>
      </c>
      <c r="EX416">
        <v>1</v>
      </c>
      <c r="FO416" t="s">
        <v>89</v>
      </c>
    </row>
    <row r="417" spans="148:171" x14ac:dyDescent="0.25">
      <c r="ER417" t="str">
        <f t="shared" si="582"/>
        <v>25A-001.17.06.03.01.A.01Keren 81-100% functieverlies</v>
      </c>
      <c r="ES417" t="s">
        <v>6975</v>
      </c>
      <c r="ET417" t="b">
        <v>1</v>
      </c>
      <c r="EU417" t="s">
        <v>85</v>
      </c>
      <c r="EV417" t="b">
        <v>0</v>
      </c>
      <c r="EW417" t="b">
        <v>0</v>
      </c>
      <c r="EX417">
        <v>0.01</v>
      </c>
      <c r="FO417" t="s">
        <v>8874</v>
      </c>
    </row>
    <row r="418" spans="148:171" x14ac:dyDescent="0.25">
      <c r="ER418" t="str">
        <f t="shared" si="582"/>
        <v>25A-001.17.06.06.01.A.01Spuien 81-100% functieverlies</v>
      </c>
      <c r="ES418" t="s">
        <v>10844</v>
      </c>
      <c r="ET418" t="b">
        <v>1</v>
      </c>
      <c r="EU418" t="s">
        <v>88</v>
      </c>
      <c r="EV418" t="b">
        <v>0</v>
      </c>
      <c r="EW418" t="b">
        <v>0</v>
      </c>
      <c r="EX418">
        <v>1</v>
      </c>
      <c r="FO418" t="s">
        <v>88</v>
      </c>
    </row>
    <row r="419" spans="148:171" x14ac:dyDescent="0.25">
      <c r="ER419" t="str">
        <f t="shared" si="582"/>
        <v>25A-001.17.06.06.01.A.01Keren 81-100% functieverlies</v>
      </c>
      <c r="ES419" t="s">
        <v>10844</v>
      </c>
      <c r="ET419" t="b">
        <v>1</v>
      </c>
      <c r="EU419" t="s">
        <v>85</v>
      </c>
      <c r="EV419" t="b">
        <v>0</v>
      </c>
      <c r="EW419" t="b">
        <v>0</v>
      </c>
      <c r="EX419">
        <v>0.01</v>
      </c>
      <c r="FO419" t="s">
        <v>8874</v>
      </c>
    </row>
    <row r="420" spans="148:171" x14ac:dyDescent="0.25">
      <c r="ER420" t="str">
        <f t="shared" si="582"/>
        <v>25A-001.17.06.06.02.A.01Spuien 81-100% functieverlies</v>
      </c>
      <c r="ES420" t="s">
        <v>10809</v>
      </c>
      <c r="ET420" t="b">
        <v>1</v>
      </c>
      <c r="EU420" t="s">
        <v>88</v>
      </c>
      <c r="EV420" t="b">
        <v>0</v>
      </c>
      <c r="EW420" t="b">
        <v>1</v>
      </c>
      <c r="EX420">
        <v>0.1</v>
      </c>
      <c r="FO420" t="s">
        <v>8879</v>
      </c>
    </row>
    <row r="421" spans="148:171" x14ac:dyDescent="0.25">
      <c r="ER421" t="str">
        <f t="shared" si="582"/>
        <v>25A-001.17.06.06.02.A.01Keren 81-100% functieverlies</v>
      </c>
      <c r="ES421" t="s">
        <v>10809</v>
      </c>
      <c r="ET421" t="b">
        <v>1</v>
      </c>
      <c r="EU421" t="s">
        <v>85</v>
      </c>
      <c r="EV421" t="b">
        <v>0</v>
      </c>
      <c r="EW421" t="b">
        <v>0</v>
      </c>
      <c r="EX421">
        <v>0.01</v>
      </c>
      <c r="FO421" t="s">
        <v>8874</v>
      </c>
    </row>
    <row r="422" spans="148:171" x14ac:dyDescent="0.25">
      <c r="ER422" t="str">
        <f t="shared" si="582"/>
        <v>25A-001.17.08.04.01.A.01Spuien 41-60% functieverlies</v>
      </c>
      <c r="ES422" t="s">
        <v>10811</v>
      </c>
      <c r="ET422" t="b">
        <v>1</v>
      </c>
      <c r="EU422" t="s">
        <v>91</v>
      </c>
      <c r="EV422" t="b">
        <v>0</v>
      </c>
      <c r="EW422" t="b">
        <v>1</v>
      </c>
      <c r="EX422">
        <v>0.1</v>
      </c>
      <c r="FO422" t="s">
        <v>8889</v>
      </c>
    </row>
    <row r="423" spans="148:171" x14ac:dyDescent="0.25">
      <c r="ER423" t="str">
        <f t="shared" si="582"/>
        <v>25A-001.17.08.04.01.A.01Keren 81-100% functieverlies</v>
      </c>
      <c r="ES423" t="s">
        <v>10811</v>
      </c>
      <c r="ET423" t="b">
        <v>1</v>
      </c>
      <c r="EU423" t="s">
        <v>85</v>
      </c>
      <c r="EV423" t="b">
        <v>0</v>
      </c>
      <c r="EW423" t="b">
        <v>0</v>
      </c>
      <c r="EX423">
        <v>0.01</v>
      </c>
      <c r="FO423" t="s">
        <v>8874</v>
      </c>
    </row>
    <row r="424" spans="148:171" x14ac:dyDescent="0.25">
      <c r="ER424" t="str">
        <f t="shared" si="582"/>
        <v>25A-001.17.08.05.01.A.01Spuien 0-20% functieverlies</v>
      </c>
      <c r="ES424" t="s">
        <v>7008</v>
      </c>
      <c r="ET424" t="b">
        <v>1</v>
      </c>
      <c r="EU424" t="s">
        <v>89</v>
      </c>
      <c r="EV424" t="b">
        <v>0</v>
      </c>
      <c r="EW424" t="b">
        <v>0</v>
      </c>
      <c r="EX424">
        <v>1</v>
      </c>
      <c r="FO424" t="s">
        <v>89</v>
      </c>
    </row>
    <row r="425" spans="148:171" x14ac:dyDescent="0.25">
      <c r="ER425" t="str">
        <f t="shared" si="582"/>
        <v>25A-001.17.08.05.01.A.01Keren 81-100% functieverlies</v>
      </c>
      <c r="ES425" t="s">
        <v>7008</v>
      </c>
      <c r="ET425" t="b">
        <v>1</v>
      </c>
      <c r="EU425" t="s">
        <v>85</v>
      </c>
      <c r="EV425" t="b">
        <v>0</v>
      </c>
      <c r="EW425" t="b">
        <v>0</v>
      </c>
      <c r="EX425">
        <v>0.01</v>
      </c>
      <c r="FO425" t="s">
        <v>8874</v>
      </c>
    </row>
    <row r="426" spans="148:171" x14ac:dyDescent="0.25">
      <c r="ER426" t="str">
        <f t="shared" si="582"/>
        <v>25A-001.17.09.04.01.A.01Spuien 21-40% functieverlies</v>
      </c>
      <c r="ES426" t="s">
        <v>10812</v>
      </c>
      <c r="ET426" t="b">
        <v>1</v>
      </c>
      <c r="EU426" t="s">
        <v>95</v>
      </c>
      <c r="EV426" t="b">
        <v>0</v>
      </c>
      <c r="EW426" t="b">
        <v>1</v>
      </c>
      <c r="EX426">
        <v>0.1</v>
      </c>
      <c r="FO426" t="s">
        <v>8880</v>
      </c>
    </row>
    <row r="427" spans="148:171" x14ac:dyDescent="0.25">
      <c r="ER427" t="str">
        <f t="shared" si="582"/>
        <v>25A-001.17.09.04.01.A.01Keren 81-100% functieverlies</v>
      </c>
      <c r="ES427" t="s">
        <v>10812</v>
      </c>
      <c r="ET427" t="b">
        <v>1</v>
      </c>
      <c r="EU427" t="s">
        <v>85</v>
      </c>
      <c r="EV427" t="b">
        <v>0</v>
      </c>
      <c r="EW427" t="b">
        <v>0</v>
      </c>
      <c r="EX427">
        <v>0.01</v>
      </c>
      <c r="FO427" t="s">
        <v>8874</v>
      </c>
    </row>
    <row r="428" spans="148:171" x14ac:dyDescent="0.25">
      <c r="ER428" t="str">
        <f t="shared" si="582"/>
        <v>25A-001.17.09.05.01.A.01Spuien 0-20% functieverlies</v>
      </c>
      <c r="ES428" t="s">
        <v>7009</v>
      </c>
      <c r="ET428" t="b">
        <v>1</v>
      </c>
      <c r="EU428" t="s">
        <v>89</v>
      </c>
      <c r="EV428" t="b">
        <v>0</v>
      </c>
      <c r="EW428" t="b">
        <v>0</v>
      </c>
      <c r="EX428">
        <v>1</v>
      </c>
      <c r="FO428" t="s">
        <v>89</v>
      </c>
    </row>
    <row r="429" spans="148:171" x14ac:dyDescent="0.25">
      <c r="ER429" t="str">
        <f t="shared" si="582"/>
        <v>25A-001.17.09.05.01.A.01Keren 81-100% functieverlies</v>
      </c>
      <c r="ES429" t="s">
        <v>7009</v>
      </c>
      <c r="ET429" t="b">
        <v>1</v>
      </c>
      <c r="EU429" t="s">
        <v>85</v>
      </c>
      <c r="EV429" t="b">
        <v>0</v>
      </c>
      <c r="EW429" t="b">
        <v>0</v>
      </c>
      <c r="EX429">
        <v>0.01</v>
      </c>
      <c r="FO429" t="s">
        <v>8874</v>
      </c>
    </row>
    <row r="430" spans="148:171" x14ac:dyDescent="0.25">
      <c r="ER430" t="str">
        <f t="shared" si="582"/>
        <v>25A-001.18.01.01.01.A.01Keren 81-100% functieverlies</v>
      </c>
      <c r="ES430" t="s">
        <v>6943</v>
      </c>
      <c r="ET430" t="b">
        <v>1</v>
      </c>
      <c r="EU430" t="s">
        <v>85</v>
      </c>
      <c r="EV430" t="b">
        <v>0</v>
      </c>
      <c r="EW430" t="b">
        <v>0</v>
      </c>
      <c r="EX430">
        <v>0.01</v>
      </c>
      <c r="FO430" t="s">
        <v>8874</v>
      </c>
    </row>
    <row r="431" spans="148:171" x14ac:dyDescent="0.25">
      <c r="ER431" t="str">
        <f t="shared" si="582"/>
        <v>25A-001.18.01.01.01.A.01Spuien 0-20% functieverlies</v>
      </c>
      <c r="ES431" t="s">
        <v>6943</v>
      </c>
      <c r="ET431" t="b">
        <v>1</v>
      </c>
      <c r="EU431" t="s">
        <v>89</v>
      </c>
      <c r="EV431" t="b">
        <v>0</v>
      </c>
      <c r="EW431" t="b">
        <v>1</v>
      </c>
      <c r="EX431">
        <v>0.01</v>
      </c>
      <c r="FO431" t="s">
        <v>8877</v>
      </c>
    </row>
    <row r="432" spans="148:171" x14ac:dyDescent="0.25">
      <c r="ER432" t="str">
        <f t="shared" si="582"/>
        <v>25A-001.18.01.01.01.A.01VGM - Effect 5</v>
      </c>
      <c r="ES432" t="s">
        <v>6943</v>
      </c>
      <c r="ET432" t="b">
        <v>1</v>
      </c>
      <c r="EU432" t="s">
        <v>76</v>
      </c>
      <c r="EV432" t="b">
        <v>1</v>
      </c>
      <c r="EW432" t="b">
        <v>1</v>
      </c>
      <c r="EX432">
        <v>2.5000000000000001E-5</v>
      </c>
      <c r="FO432" t="s">
        <v>863</v>
      </c>
    </row>
    <row r="433" spans="148:171" x14ac:dyDescent="0.25">
      <c r="ER433" t="str">
        <f t="shared" si="582"/>
        <v>25A-001.19.05.01.01.A.01VGM - Effect 5</v>
      </c>
      <c r="ES433" t="s">
        <v>6979</v>
      </c>
      <c r="ET433" t="b">
        <v>1</v>
      </c>
      <c r="EU433" t="s">
        <v>76</v>
      </c>
      <c r="EV433" t="b">
        <v>0</v>
      </c>
      <c r="EW433" t="b">
        <v>0</v>
      </c>
      <c r="EX433">
        <v>0.01</v>
      </c>
      <c r="FO433" t="s">
        <v>862</v>
      </c>
    </row>
    <row r="434" spans="148:171" x14ac:dyDescent="0.25">
      <c r="ER434" t="str">
        <f t="shared" si="582"/>
        <v>25A-001.19.05.01.01.A.01Secundaire functionaliteit</v>
      </c>
      <c r="ES434" t="s">
        <v>6979</v>
      </c>
      <c r="ET434" t="b">
        <v>1</v>
      </c>
      <c r="EU434" t="s">
        <v>77</v>
      </c>
      <c r="EV434" t="b">
        <v>0</v>
      </c>
      <c r="EW434" t="b">
        <v>1</v>
      </c>
      <c r="EX434">
        <v>1</v>
      </c>
      <c r="FO434" t="s">
        <v>77</v>
      </c>
    </row>
    <row r="435" spans="148:171" x14ac:dyDescent="0.25">
      <c r="ER435" t="str">
        <f t="shared" si="582"/>
        <v>25A-001.19.08.03.01.A.01Secundaire functionaliteit</v>
      </c>
      <c r="ES435" t="s">
        <v>6944</v>
      </c>
      <c r="ET435" t="b">
        <v>1</v>
      </c>
      <c r="EU435" t="s">
        <v>77</v>
      </c>
      <c r="EV435" t="b">
        <v>0</v>
      </c>
      <c r="EW435" t="b">
        <v>1</v>
      </c>
      <c r="EX435">
        <v>1</v>
      </c>
      <c r="FO435" t="s">
        <v>77</v>
      </c>
    </row>
    <row r="436" spans="148:171" x14ac:dyDescent="0.25">
      <c r="ER436" t="str">
        <f t="shared" si="582"/>
        <v>25A-001.19.09.01.01.A.01Secundaire functionaliteit</v>
      </c>
      <c r="ES436" t="s">
        <v>6971</v>
      </c>
      <c r="ET436" t="b">
        <v>1</v>
      </c>
      <c r="EU436" t="s">
        <v>77</v>
      </c>
      <c r="EV436" t="b">
        <v>0</v>
      </c>
      <c r="EW436" t="b">
        <v>1</v>
      </c>
      <c r="EX436">
        <v>1</v>
      </c>
      <c r="FO436" t="s">
        <v>77</v>
      </c>
    </row>
    <row r="437" spans="148:171" x14ac:dyDescent="0.25">
      <c r="ER437" t="str">
        <f t="shared" si="582"/>
        <v>25A-001.19.09.01.02.A.02Secundaire functionaliteit</v>
      </c>
      <c r="ES437" t="s">
        <v>10755</v>
      </c>
      <c r="ET437" t="b">
        <v>1</v>
      </c>
      <c r="EU437" t="s">
        <v>77</v>
      </c>
      <c r="EV437" t="b">
        <v>0</v>
      </c>
      <c r="EW437" t="b">
        <v>0</v>
      </c>
      <c r="EX437">
        <v>1</v>
      </c>
      <c r="FO437" t="s">
        <v>77</v>
      </c>
    </row>
    <row r="438" spans="148:171" x14ac:dyDescent="0.25">
      <c r="ER438" t="str">
        <f t="shared" si="582"/>
        <v>25A-001.20.01.01.01.A.02Spuien 21-40% functieverlies</v>
      </c>
      <c r="ES438" t="s">
        <v>6976</v>
      </c>
      <c r="ET438" t="b">
        <v>1</v>
      </c>
      <c r="EU438" t="s">
        <v>95</v>
      </c>
      <c r="EV438" t="b">
        <v>0</v>
      </c>
      <c r="EW438" t="b">
        <v>0</v>
      </c>
      <c r="EX438">
        <v>1</v>
      </c>
      <c r="FO438" t="s">
        <v>95</v>
      </c>
    </row>
    <row r="439" spans="148:171" x14ac:dyDescent="0.25">
      <c r="ER439" t="str">
        <f t="shared" si="582"/>
        <v>25A-001.20.02.01.01.A.01Spuien 41-60% functieverlies</v>
      </c>
      <c r="ES439" t="s">
        <v>6977</v>
      </c>
      <c r="ET439" t="b">
        <v>1</v>
      </c>
      <c r="EU439" t="s">
        <v>91</v>
      </c>
      <c r="EV439" t="b">
        <v>0</v>
      </c>
      <c r="EW439" t="b">
        <v>0</v>
      </c>
      <c r="EX439">
        <v>1</v>
      </c>
      <c r="FO439" t="s">
        <v>91</v>
      </c>
    </row>
    <row r="440" spans="148:171" x14ac:dyDescent="0.25">
      <c r="ER440" t="str">
        <f t="shared" si="582"/>
        <v>25A-001.20.03.01.01.A.01Spuien 21-40% functieverlies</v>
      </c>
      <c r="ES440" t="s">
        <v>6978</v>
      </c>
      <c r="ET440" t="b">
        <v>1</v>
      </c>
      <c r="EU440" t="s">
        <v>95</v>
      </c>
      <c r="EV440" t="b">
        <v>0</v>
      </c>
      <c r="EW440" t="b">
        <v>0</v>
      </c>
      <c r="EX440">
        <v>1</v>
      </c>
      <c r="FO440" t="s">
        <v>95</v>
      </c>
    </row>
  </sheetData>
  <customSheetViews>
    <customSheetView guid="{DF77C17A-1F9B-4C7C-A758-9CC924269777}" scale="90" showAutoFilter="1" topLeftCell="EM1">
      <selection activeCell="FX3" sqref="FX3:GA300"/>
      <pageMargins left="0.7" right="0.7" top="0.75" bottom="0.75" header="0.3" footer="0.3"/>
      <pageSetup paperSize="9" orientation="portrait" horizontalDpi="4294967293" r:id="rId1"/>
      <autoFilter ref="B1:EY1" xr:uid="{C0814ADA-244A-42E6-B9F3-19A3040AD780}"/>
    </customSheetView>
  </customSheetViews>
  <mergeCells count="3">
    <mergeCell ref="ER1:EX1"/>
    <mergeCell ref="EZ1:FA1"/>
    <mergeCell ref="FC1:FD1"/>
  </mergeCells>
  <pageMargins left="0.7" right="0.7" top="0.75" bottom="0.75" header="0.3" footer="0.3"/>
  <pageSetup paperSize="9" orientation="portrait" horizontalDpi="4294967293"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5">
    <tabColor theme="4" tint="0.79998168889431442"/>
  </sheetPr>
  <dimension ref="A1:AA223"/>
  <sheetViews>
    <sheetView topLeftCell="E46" zoomScale="80" zoomScaleNormal="80" workbookViewId="0">
      <selection activeCell="T1" sqref="T1"/>
    </sheetView>
  </sheetViews>
  <sheetFormatPr defaultColWidth="9.08984375" defaultRowHeight="12.5" x14ac:dyDescent="0.25"/>
  <cols>
    <col min="1" max="1" width="9.08984375" style="2"/>
    <col min="2" max="2" width="10.6328125" style="2" customWidth="1"/>
    <col min="3" max="5" width="9.08984375" style="2"/>
    <col min="6" max="12" width="13.453125" style="2" customWidth="1"/>
    <col min="13" max="13" width="13.36328125" style="2" customWidth="1"/>
    <col min="14" max="19" width="13.453125" style="2" customWidth="1"/>
    <col min="20" max="20" width="14.36328125" style="2" customWidth="1"/>
    <col min="21" max="21" width="13.90625" style="2" bestFit="1" customWidth="1"/>
    <col min="22" max="22" width="9.453125" style="2" bestFit="1" customWidth="1"/>
    <col min="23" max="24" width="9.08984375" style="2"/>
    <col min="25" max="25" width="10.6328125" style="2" customWidth="1"/>
    <col min="26" max="26" width="22.90625" style="2" customWidth="1"/>
    <col min="27" max="27" width="18.6328125" style="2" customWidth="1"/>
    <col min="28" max="28" width="8.6328125" style="2" bestFit="1" customWidth="1"/>
    <col min="29" max="33" width="3.36328125" style="2" bestFit="1" customWidth="1"/>
    <col min="34" max="34" width="9" style="2" customWidth="1"/>
    <col min="35" max="39" width="3.36328125" style="2" bestFit="1" customWidth="1"/>
    <col min="40" max="44" width="3" style="2" bestFit="1" customWidth="1"/>
    <col min="45" max="45" width="8.08984375" style="2" customWidth="1"/>
    <col min="46" max="16384" width="9.08984375" style="2"/>
  </cols>
  <sheetData>
    <row r="1" spans="1:27" ht="13" thickBot="1" x14ac:dyDescent="0.3"/>
    <row r="2" spans="1:27" ht="28" x14ac:dyDescent="0.6">
      <c r="B2" s="12"/>
      <c r="C2" s="13"/>
      <c r="D2" s="13"/>
      <c r="E2" s="13"/>
      <c r="F2" s="13"/>
      <c r="G2" s="13"/>
      <c r="H2" s="13"/>
      <c r="I2" s="14" t="s">
        <v>313</v>
      </c>
      <c r="J2" s="13"/>
      <c r="K2" s="13"/>
      <c r="L2" s="13"/>
      <c r="M2" s="15"/>
      <c r="N2" s="13"/>
      <c r="O2" s="13"/>
      <c r="P2" s="13"/>
      <c r="Q2" s="13"/>
      <c r="R2" s="16"/>
    </row>
    <row r="3" spans="1:27" ht="18" x14ac:dyDescent="0.4">
      <c r="B3" s="17" t="s">
        <v>23</v>
      </c>
      <c r="M3" s="18" t="s">
        <v>24</v>
      </c>
      <c r="O3" s="3"/>
      <c r="R3" s="19"/>
    </row>
    <row r="4" spans="1:27" x14ac:dyDescent="0.25">
      <c r="B4" s="20"/>
      <c r="R4" s="19"/>
    </row>
    <row r="5" spans="1:27" x14ac:dyDescent="0.25">
      <c r="B5" s="374" t="s">
        <v>25</v>
      </c>
      <c r="C5" s="375"/>
      <c r="D5" s="375"/>
      <c r="E5" s="376"/>
      <c r="F5" s="21"/>
      <c r="G5" s="21"/>
      <c r="H5" s="21"/>
      <c r="I5" s="21"/>
      <c r="J5" s="21"/>
      <c r="K5" s="21"/>
      <c r="L5" s="21"/>
      <c r="M5" s="383" t="s">
        <v>25</v>
      </c>
      <c r="N5" s="375"/>
      <c r="O5" s="375"/>
      <c r="P5" s="376"/>
      <c r="Q5" s="21"/>
      <c r="R5" s="22"/>
      <c r="S5" s="21"/>
    </row>
    <row r="6" spans="1:27" x14ac:dyDescent="0.25">
      <c r="B6" s="23" t="s">
        <v>26</v>
      </c>
      <c r="C6" s="24" t="s">
        <v>27</v>
      </c>
      <c r="D6" s="24" t="s">
        <v>28</v>
      </c>
      <c r="E6" s="25" t="s">
        <v>29</v>
      </c>
      <c r="F6" s="26" t="s">
        <v>30</v>
      </c>
      <c r="G6" s="26" t="s">
        <v>31</v>
      </c>
      <c r="H6" s="26" t="s">
        <v>32</v>
      </c>
      <c r="I6" s="26" t="s">
        <v>33</v>
      </c>
      <c r="J6" s="26" t="s">
        <v>34</v>
      </c>
      <c r="K6" s="27"/>
      <c r="L6" s="27"/>
      <c r="M6" s="24" t="s">
        <v>26</v>
      </c>
      <c r="N6" s="24" t="s">
        <v>27</v>
      </c>
      <c r="O6" s="24" t="s">
        <v>28</v>
      </c>
      <c r="P6" s="25" t="s">
        <v>29</v>
      </c>
      <c r="Q6" s="26" t="s">
        <v>16</v>
      </c>
      <c r="R6" s="28"/>
      <c r="S6" s="27"/>
    </row>
    <row r="7" spans="1:27" x14ac:dyDescent="0.25">
      <c r="A7" s="75" t="s">
        <v>244</v>
      </c>
      <c r="B7" s="23">
        <v>0</v>
      </c>
      <c r="C7" s="24">
        <v>0</v>
      </c>
      <c r="D7" s="24" t="e">
        <f>SUM(F7:K7)</f>
        <v>#REF!</v>
      </c>
      <c r="E7" s="29" t="s">
        <v>35</v>
      </c>
      <c r="F7" s="30" t="e">
        <f>IF($Y$31=1,F52,IF($Y$31=2,F96,IF($Y$31=3,F140,IF($Y$31=4,F184,0))))</f>
        <v>#REF!</v>
      </c>
      <c r="G7" s="30" t="e">
        <f t="shared" ref="F7:J16" si="0">IF($Y$31=1,G52,IF($Y$31=2,G96,IF($Y$31=3,G140,IF($Y$31=4,G184,0))))</f>
        <v>#REF!</v>
      </c>
      <c r="H7" s="30" t="e">
        <f t="shared" si="0"/>
        <v>#REF!</v>
      </c>
      <c r="I7" s="30" t="e">
        <f t="shared" si="0"/>
        <v>#REF!</v>
      </c>
      <c r="J7" s="30" t="e">
        <f t="shared" si="0"/>
        <v>#REF!</v>
      </c>
      <c r="K7" s="21"/>
      <c r="L7" s="21"/>
      <c r="M7" s="24">
        <v>0</v>
      </c>
      <c r="N7" s="24">
        <v>0</v>
      </c>
      <c r="O7" s="24" t="e">
        <f>SUM(Q7:Q7)</f>
        <v>#REF!</v>
      </c>
      <c r="P7" s="29" t="s">
        <v>35</v>
      </c>
      <c r="Q7" s="30" t="e">
        <f t="shared" ref="Q7:Q44" si="1">IF($Y$31=1,K52,IF($Y$31=2,K96,IF($Y$31=3,K140,IF($Y$31=4,K184,0))))</f>
        <v>#REF!</v>
      </c>
      <c r="R7" s="22"/>
      <c r="S7" s="21"/>
      <c r="T7" s="31"/>
      <c r="U7" s="32"/>
      <c r="V7" s="33"/>
      <c r="W7" s="33"/>
    </row>
    <row r="8" spans="1:27" x14ac:dyDescent="0.25">
      <c r="A8" s="75" t="s">
        <v>244</v>
      </c>
      <c r="B8" s="23">
        <v>1</v>
      </c>
      <c r="C8" s="24">
        <v>1</v>
      </c>
      <c r="D8" s="24" t="e">
        <f t="shared" ref="D8:D42" si="2">SUM(F8:K8)</f>
        <v>#REF!</v>
      </c>
      <c r="E8" s="25">
        <f t="shared" ref="E8:E19" si="3">+B8*10+C8</f>
        <v>11</v>
      </c>
      <c r="F8" s="30" t="e">
        <f>IF($Y$31=1,F53,IF($Y$31=2,F97,IF($Y$31=3,F141,IF($Y$31=4,F185,0))))</f>
        <v>#REF!</v>
      </c>
      <c r="G8" s="30" t="e">
        <f t="shared" si="0"/>
        <v>#REF!</v>
      </c>
      <c r="H8" s="30" t="e">
        <f t="shared" si="0"/>
        <v>#REF!</v>
      </c>
      <c r="I8" s="30" t="e">
        <f t="shared" si="0"/>
        <v>#REF!</v>
      </c>
      <c r="J8" s="30" t="e">
        <f t="shared" si="0"/>
        <v>#REF!</v>
      </c>
      <c r="K8" s="21"/>
      <c r="L8" s="21"/>
      <c r="M8" s="24">
        <v>1</v>
      </c>
      <c r="N8" s="24">
        <v>1</v>
      </c>
      <c r="O8" s="24" t="e">
        <f t="shared" ref="O8:O43" si="4">SUM(Q8:Q8)</f>
        <v>#REF!</v>
      </c>
      <c r="P8" s="25">
        <f t="shared" ref="P8:P39" si="5">+M8*10+N8</f>
        <v>11</v>
      </c>
      <c r="Q8" s="30" t="e">
        <f t="shared" si="1"/>
        <v>#REF!</v>
      </c>
      <c r="R8" s="22"/>
      <c r="S8" s="21"/>
      <c r="T8" s="34"/>
      <c r="U8" s="21"/>
      <c r="V8" s="33"/>
      <c r="W8" s="33"/>
    </row>
    <row r="9" spans="1:27" x14ac:dyDescent="0.25">
      <c r="A9" s="75" t="s">
        <v>244</v>
      </c>
      <c r="B9" s="23">
        <v>1</v>
      </c>
      <c r="C9" s="24">
        <v>2</v>
      </c>
      <c r="D9" s="24" t="e">
        <f t="shared" si="2"/>
        <v>#REF!</v>
      </c>
      <c r="E9" s="25">
        <f t="shared" si="3"/>
        <v>12</v>
      </c>
      <c r="F9" s="30" t="e">
        <f t="shared" si="0"/>
        <v>#REF!</v>
      </c>
      <c r="G9" s="30" t="e">
        <f t="shared" si="0"/>
        <v>#REF!</v>
      </c>
      <c r="H9" s="30" t="e">
        <f t="shared" si="0"/>
        <v>#REF!</v>
      </c>
      <c r="I9" s="30" t="e">
        <f t="shared" si="0"/>
        <v>#REF!</v>
      </c>
      <c r="J9" s="30" t="e">
        <f t="shared" si="0"/>
        <v>#REF!</v>
      </c>
      <c r="K9" s="21"/>
      <c r="L9" s="21"/>
      <c r="M9" s="24">
        <v>1</v>
      </c>
      <c r="N9" s="24">
        <v>2</v>
      </c>
      <c r="O9" s="24" t="e">
        <f t="shared" si="4"/>
        <v>#REF!</v>
      </c>
      <c r="P9" s="25">
        <f t="shared" si="5"/>
        <v>12</v>
      </c>
      <c r="Q9" s="30" t="e">
        <f t="shared" si="1"/>
        <v>#REF!</v>
      </c>
      <c r="R9" s="22"/>
      <c r="S9" s="21"/>
      <c r="T9" s="34"/>
      <c r="U9" s="21"/>
      <c r="V9" s="33"/>
      <c r="W9" s="33"/>
    </row>
    <row r="10" spans="1:27" x14ac:dyDescent="0.25">
      <c r="A10" s="75" t="s">
        <v>244</v>
      </c>
      <c r="B10" s="23">
        <v>1</v>
      </c>
      <c r="C10" s="24">
        <v>3</v>
      </c>
      <c r="D10" s="24" t="e">
        <f t="shared" si="2"/>
        <v>#REF!</v>
      </c>
      <c r="E10" s="25">
        <f t="shared" si="3"/>
        <v>13</v>
      </c>
      <c r="F10" s="30" t="e">
        <f t="shared" si="0"/>
        <v>#REF!</v>
      </c>
      <c r="G10" s="30" t="e">
        <f t="shared" si="0"/>
        <v>#REF!</v>
      </c>
      <c r="H10" s="30" t="e">
        <f t="shared" si="0"/>
        <v>#REF!</v>
      </c>
      <c r="I10" s="30" t="e">
        <f t="shared" si="0"/>
        <v>#REF!</v>
      </c>
      <c r="J10" s="30" t="e">
        <f t="shared" si="0"/>
        <v>#REF!</v>
      </c>
      <c r="K10" s="21"/>
      <c r="L10" s="21"/>
      <c r="M10" s="24">
        <v>1</v>
      </c>
      <c r="N10" s="24">
        <v>3</v>
      </c>
      <c r="O10" s="24" t="e">
        <f t="shared" si="4"/>
        <v>#REF!</v>
      </c>
      <c r="P10" s="25">
        <f t="shared" si="5"/>
        <v>13</v>
      </c>
      <c r="Q10" s="30" t="e">
        <f t="shared" si="1"/>
        <v>#REF!</v>
      </c>
      <c r="R10" s="22"/>
      <c r="S10" s="21"/>
      <c r="T10" s="21"/>
      <c r="U10" s="33"/>
      <c r="V10" s="33"/>
      <c r="W10" s="33"/>
      <c r="X10" s="34"/>
      <c r="Y10" s="30" t="s">
        <v>36</v>
      </c>
      <c r="Z10" s="24" t="s">
        <v>37</v>
      </c>
      <c r="AA10" s="24" t="s">
        <v>28</v>
      </c>
    </row>
    <row r="11" spans="1:27" ht="13" x14ac:dyDescent="0.3">
      <c r="A11" s="75" t="s">
        <v>244</v>
      </c>
      <c r="B11" s="23">
        <v>1</v>
      </c>
      <c r="C11" s="24">
        <v>4</v>
      </c>
      <c r="D11" s="24" t="e">
        <f t="shared" si="2"/>
        <v>#REF!</v>
      </c>
      <c r="E11" s="25">
        <f t="shared" si="3"/>
        <v>14</v>
      </c>
      <c r="F11" s="30" t="e">
        <f t="shared" si="0"/>
        <v>#REF!</v>
      </c>
      <c r="G11" s="30" t="e">
        <f t="shared" si="0"/>
        <v>#REF!</v>
      </c>
      <c r="H11" s="30" t="e">
        <f t="shared" si="0"/>
        <v>#REF!</v>
      </c>
      <c r="I11" s="30" t="e">
        <f t="shared" si="0"/>
        <v>#REF!</v>
      </c>
      <c r="J11" s="30" t="e">
        <f t="shared" si="0"/>
        <v>#REF!</v>
      </c>
      <c r="K11" s="21"/>
      <c r="L11" s="21"/>
      <c r="M11" s="24">
        <v>1</v>
      </c>
      <c r="N11" s="24">
        <v>4</v>
      </c>
      <c r="O11" s="24" t="e">
        <f t="shared" si="4"/>
        <v>#REF!</v>
      </c>
      <c r="P11" s="25">
        <f t="shared" si="5"/>
        <v>14</v>
      </c>
      <c r="Q11" s="30" t="e">
        <f t="shared" si="1"/>
        <v>#REF!</v>
      </c>
      <c r="R11" s="22"/>
      <c r="S11" s="21"/>
      <c r="T11" s="35"/>
      <c r="U11" s="380" t="s">
        <v>38</v>
      </c>
      <c r="V11" s="381"/>
      <c r="W11" s="381"/>
      <c r="X11" s="382"/>
      <c r="Y11" s="36">
        <v>1</v>
      </c>
      <c r="Z11" s="24"/>
      <c r="AA11" s="24"/>
    </row>
    <row r="12" spans="1:27" ht="13" x14ac:dyDescent="0.3">
      <c r="A12" s="75" t="s">
        <v>244</v>
      </c>
      <c r="B12" s="23">
        <v>1</v>
      </c>
      <c r="C12" s="24">
        <v>5</v>
      </c>
      <c r="D12" s="24" t="e">
        <f t="shared" si="2"/>
        <v>#REF!</v>
      </c>
      <c r="E12" s="25">
        <f t="shared" si="3"/>
        <v>15</v>
      </c>
      <c r="F12" s="30" t="e">
        <f t="shared" si="0"/>
        <v>#REF!</v>
      </c>
      <c r="G12" s="30" t="e">
        <f t="shared" si="0"/>
        <v>#REF!</v>
      </c>
      <c r="H12" s="30" t="e">
        <f t="shared" si="0"/>
        <v>#REF!</v>
      </c>
      <c r="I12" s="30" t="e">
        <f t="shared" si="0"/>
        <v>#REF!</v>
      </c>
      <c r="J12" s="30" t="e">
        <f t="shared" si="0"/>
        <v>#REF!</v>
      </c>
      <c r="K12" s="21"/>
      <c r="L12" s="21"/>
      <c r="M12" s="24">
        <v>1</v>
      </c>
      <c r="N12" s="24">
        <v>5</v>
      </c>
      <c r="O12" s="24" t="e">
        <f t="shared" si="4"/>
        <v>#REF!</v>
      </c>
      <c r="P12" s="25">
        <f t="shared" si="5"/>
        <v>15</v>
      </c>
      <c r="Q12" s="30" t="e">
        <f t="shared" si="1"/>
        <v>#REF!</v>
      </c>
      <c r="R12" s="22"/>
      <c r="S12" s="21"/>
      <c r="T12" s="35"/>
      <c r="U12" s="377" t="e">
        <f>#REF!</f>
        <v>#REF!</v>
      </c>
      <c r="V12" s="378"/>
      <c r="W12" s="378"/>
      <c r="X12" s="379"/>
      <c r="Y12" s="66" t="b">
        <v>1</v>
      </c>
      <c r="Z12" s="24" t="e">
        <f>#REF!</f>
        <v>#REF!</v>
      </c>
      <c r="AA12" s="53" t="e">
        <f>IF(selectie1&lt;&gt;"",COUNTIF(#REF!,"*" &amp; Z12 &amp; "*")+COUNTIF(#REF!,"*" &amp; "SS" &amp; "*")+COUNTIF(#REF!,"*" &amp; "SSS" &amp; "*")+COUNTIF(#REF!,"*" &amp; "SSSS" &amp; "*")+COUNTIF(#REF!,"*" &amp; "SSSSS" &amp; "*"),0)</f>
        <v>#REF!</v>
      </c>
    </row>
    <row r="13" spans="1:27" ht="13" x14ac:dyDescent="0.3">
      <c r="A13" s="75" t="s">
        <v>252</v>
      </c>
      <c r="B13" s="23">
        <v>1</v>
      </c>
      <c r="C13" s="24">
        <v>6</v>
      </c>
      <c r="D13" s="24" t="e">
        <f t="shared" si="2"/>
        <v>#REF!</v>
      </c>
      <c r="E13" s="25">
        <f t="shared" si="3"/>
        <v>16</v>
      </c>
      <c r="F13" s="30" t="e">
        <f t="shared" si="0"/>
        <v>#REF!</v>
      </c>
      <c r="G13" s="30" t="e">
        <f t="shared" si="0"/>
        <v>#REF!</v>
      </c>
      <c r="H13" s="30" t="e">
        <f t="shared" si="0"/>
        <v>#REF!</v>
      </c>
      <c r="I13" s="30" t="e">
        <f t="shared" si="0"/>
        <v>#REF!</v>
      </c>
      <c r="J13" s="30" t="e">
        <f t="shared" si="0"/>
        <v>#REF!</v>
      </c>
      <c r="K13" s="21"/>
      <c r="L13" s="21"/>
      <c r="M13" s="24">
        <v>1</v>
      </c>
      <c r="N13" s="24">
        <v>6</v>
      </c>
      <c r="O13" s="24" t="e">
        <f t="shared" si="4"/>
        <v>#REF!</v>
      </c>
      <c r="P13" s="25">
        <f t="shared" si="5"/>
        <v>16</v>
      </c>
      <c r="Q13" s="30" t="e">
        <f t="shared" si="1"/>
        <v>#REF!</v>
      </c>
      <c r="R13" s="22"/>
      <c r="S13" s="21"/>
      <c r="T13" s="35"/>
      <c r="U13" s="377" t="e">
        <f>#REF!</f>
        <v>#REF!</v>
      </c>
      <c r="V13" s="378"/>
      <c r="W13" s="378"/>
      <c r="X13" s="379"/>
      <c r="Y13" s="37" t="b">
        <v>1</v>
      </c>
      <c r="Z13" s="24" t="e">
        <f>#REF!</f>
        <v>#REF!</v>
      </c>
      <c r="AA13" s="53" t="e">
        <f>IF(selectie2&lt;&gt;"",COUNTIF(#REF!,"*" &amp; Z13 &amp; "*")+COUNTIF(#REF!,"*" &amp; "PP" &amp; "*")+COUNTIF(#REF!,"*" &amp; "PPP" &amp; "*")+COUNTIF(#REF!,"*" &amp; "PPPP" &amp; "*")+COUNTIF(#REF!,"*" &amp; "PPPPP" &amp; "*"),0)</f>
        <v>#REF!</v>
      </c>
    </row>
    <row r="14" spans="1:27" ht="13" x14ac:dyDescent="0.3">
      <c r="A14" s="75" t="s">
        <v>244</v>
      </c>
      <c r="B14" s="23">
        <v>2</v>
      </c>
      <c r="C14" s="24">
        <v>1</v>
      </c>
      <c r="D14" s="24" t="e">
        <f t="shared" si="2"/>
        <v>#REF!</v>
      </c>
      <c r="E14" s="25">
        <f t="shared" si="3"/>
        <v>21</v>
      </c>
      <c r="F14" s="30" t="e">
        <f t="shared" si="0"/>
        <v>#REF!</v>
      </c>
      <c r="G14" s="30" t="e">
        <f t="shared" si="0"/>
        <v>#REF!</v>
      </c>
      <c r="H14" s="30" t="e">
        <f t="shared" si="0"/>
        <v>#REF!</v>
      </c>
      <c r="I14" s="30" t="e">
        <f t="shared" si="0"/>
        <v>#REF!</v>
      </c>
      <c r="J14" s="30" t="e">
        <f t="shared" si="0"/>
        <v>#REF!</v>
      </c>
      <c r="K14" s="21"/>
      <c r="L14" s="21"/>
      <c r="M14" s="24">
        <v>2</v>
      </c>
      <c r="N14" s="24">
        <v>1</v>
      </c>
      <c r="O14" s="24" t="e">
        <f t="shared" si="4"/>
        <v>#REF!</v>
      </c>
      <c r="P14" s="25">
        <f t="shared" si="5"/>
        <v>21</v>
      </c>
      <c r="Q14" s="30" t="e">
        <f t="shared" si="1"/>
        <v>#REF!</v>
      </c>
      <c r="R14" s="22"/>
      <c r="S14" s="21"/>
      <c r="T14" s="35"/>
      <c r="U14" s="377" t="e">
        <f>#REF!</f>
        <v>#REF!</v>
      </c>
      <c r="V14" s="378"/>
      <c r="W14" s="378"/>
      <c r="X14" s="379"/>
      <c r="Y14" s="39" t="b">
        <v>1</v>
      </c>
      <c r="Z14" s="24" t="e">
        <f>#REF!</f>
        <v>#REF!</v>
      </c>
      <c r="AA14" s="53" t="e">
        <f>IF(selectie3&lt;&gt;"",COUNTIF(#REF!,"*" &amp; Z14 &amp; "*")+COUNTIF(#REF!,"*" &amp; "KK" &amp; "*")+COUNTIF(#REF!,"*" &amp; "KKK" &amp; "*")+COUNTIF(#REF!,"*" &amp; "KKKK" &amp; "*")+COUNTIF(#REF!,"*" &amp; "KKKKK" &amp; "*"),0)</f>
        <v>#REF!</v>
      </c>
    </row>
    <row r="15" spans="1:27" ht="13" x14ac:dyDescent="0.3">
      <c r="A15" s="75" t="s">
        <v>244</v>
      </c>
      <c r="B15" s="23">
        <v>2</v>
      </c>
      <c r="C15" s="24">
        <v>2</v>
      </c>
      <c r="D15" s="24" t="e">
        <f t="shared" si="2"/>
        <v>#REF!</v>
      </c>
      <c r="E15" s="25">
        <f t="shared" si="3"/>
        <v>22</v>
      </c>
      <c r="F15" s="30" t="e">
        <f>IF($Y$31=1,F60,IF($Y$31=2,F104,IF($Y$31=3,F148,IF($Y$31=4,F192,0))))</f>
        <v>#REF!</v>
      </c>
      <c r="G15" s="30" t="e">
        <f t="shared" si="0"/>
        <v>#REF!</v>
      </c>
      <c r="H15" s="30" t="e">
        <f>IF($Y$31=1,H60,IF($Y$31=2,H104,IF($Y$31=3,H148,IF($Y$31=4,H192,0))))</f>
        <v>#REF!</v>
      </c>
      <c r="I15" s="30" t="e">
        <f t="shared" si="0"/>
        <v>#REF!</v>
      </c>
      <c r="J15" s="30" t="e">
        <f t="shared" si="0"/>
        <v>#REF!</v>
      </c>
      <c r="K15" s="21"/>
      <c r="L15" s="21"/>
      <c r="M15" s="24">
        <v>2</v>
      </c>
      <c r="N15" s="24">
        <v>2</v>
      </c>
      <c r="O15" s="24" t="e">
        <f t="shared" si="4"/>
        <v>#REF!</v>
      </c>
      <c r="P15" s="25">
        <f t="shared" si="5"/>
        <v>22</v>
      </c>
      <c r="Q15" s="30" t="e">
        <f t="shared" si="1"/>
        <v>#REF!</v>
      </c>
      <c r="R15" s="22"/>
      <c r="S15" s="21"/>
      <c r="T15" s="35"/>
      <c r="U15" s="377" t="e">
        <f>#REF!</f>
        <v>#REF!</v>
      </c>
      <c r="V15" s="378"/>
      <c r="W15" s="378"/>
      <c r="X15" s="379"/>
      <c r="Y15" s="39" t="b">
        <v>1</v>
      </c>
      <c r="Z15" s="24" t="e">
        <f>#REF!</f>
        <v>#REF!</v>
      </c>
      <c r="AA15" s="53" t="e">
        <f>IF(selectie4&lt;&gt;"",COUNTIF(#REF!,"*" &amp; Z15 &amp; "*")+COUNTIF(#REF!,"*" &amp; "RR" &amp; "*")+COUNTIF(#REF!,"*" &amp; "RRR" &amp; "*")+COUNTIF(#REF!,"*" &amp; "RRRR" &amp; "*")+COUNTIF(#REF!,"*" &amp; "RRRRR" &amp; "*"),0)</f>
        <v>#REF!</v>
      </c>
    </row>
    <row r="16" spans="1:27" ht="13" x14ac:dyDescent="0.3">
      <c r="A16" s="75" t="s">
        <v>244</v>
      </c>
      <c r="B16" s="23">
        <v>2</v>
      </c>
      <c r="C16" s="24">
        <v>3</v>
      </c>
      <c r="D16" s="24" t="e">
        <f t="shared" si="2"/>
        <v>#REF!</v>
      </c>
      <c r="E16" s="25">
        <f t="shared" si="3"/>
        <v>23</v>
      </c>
      <c r="F16" s="30" t="e">
        <f t="shared" si="0"/>
        <v>#REF!</v>
      </c>
      <c r="G16" s="30" t="e">
        <f t="shared" si="0"/>
        <v>#REF!</v>
      </c>
      <c r="H16" s="30" t="e">
        <f t="shared" si="0"/>
        <v>#REF!</v>
      </c>
      <c r="I16" s="30" t="e">
        <f t="shared" si="0"/>
        <v>#REF!</v>
      </c>
      <c r="J16" s="30" t="e">
        <f t="shared" si="0"/>
        <v>#REF!</v>
      </c>
      <c r="K16" s="21"/>
      <c r="L16" s="21"/>
      <c r="M16" s="24">
        <v>2</v>
      </c>
      <c r="N16" s="24">
        <v>3</v>
      </c>
      <c r="O16" s="24" t="e">
        <f t="shared" si="4"/>
        <v>#REF!</v>
      </c>
      <c r="P16" s="25">
        <f t="shared" si="5"/>
        <v>23</v>
      </c>
      <c r="Q16" s="30" t="e">
        <f t="shared" si="1"/>
        <v>#REF!</v>
      </c>
      <c r="R16" s="22"/>
      <c r="S16" s="21"/>
      <c r="T16" s="35"/>
      <c r="U16" s="377" t="e">
        <f>#REF!</f>
        <v>#REF!</v>
      </c>
      <c r="V16" s="378"/>
      <c r="W16" s="378"/>
      <c r="X16" s="379"/>
      <c r="Y16" s="37" t="b">
        <v>1</v>
      </c>
      <c r="Z16" s="24" t="e">
        <f>#REF!</f>
        <v>#REF!</v>
      </c>
      <c r="AA16" s="53" t="e">
        <f>IF(selectie5&lt;&gt;"",COUNTIF(#REF!,"*" &amp; Z16 &amp; "*")+COUNTIF(#REF!,"*" &amp; "VV" &amp; "*")+COUNTIF(#REF!,"*" &amp; "VVV" &amp; "*")+COUNTIF(#REF!,"*" &amp; "VVVV" &amp; "*")+COUNTIF(#REF!,"*" &amp; "VVVVV" &amp; "*"),0)</f>
        <v>#REF!</v>
      </c>
    </row>
    <row r="17" spans="1:27" ht="13" x14ac:dyDescent="0.3">
      <c r="A17" s="75" t="s">
        <v>244</v>
      </c>
      <c r="B17" s="23">
        <v>2</v>
      </c>
      <c r="C17" s="24">
        <v>4</v>
      </c>
      <c r="D17" s="24" t="e">
        <f t="shared" si="2"/>
        <v>#REF!</v>
      </c>
      <c r="E17" s="25">
        <f t="shared" si="3"/>
        <v>24</v>
      </c>
      <c r="F17" s="30" t="e">
        <f t="shared" ref="F17:J26" si="6">IF($Y$31=1,F62,IF($Y$31=2,F106,IF($Y$31=3,F150,IF($Y$31=4,F194,0))))</f>
        <v>#REF!</v>
      </c>
      <c r="G17" s="30" t="e">
        <f t="shared" si="6"/>
        <v>#REF!</v>
      </c>
      <c r="H17" s="30" t="e">
        <f t="shared" si="6"/>
        <v>#REF!</v>
      </c>
      <c r="I17" s="30" t="e">
        <f t="shared" si="6"/>
        <v>#REF!</v>
      </c>
      <c r="J17" s="30" t="e">
        <f t="shared" si="6"/>
        <v>#REF!</v>
      </c>
      <c r="K17" s="21"/>
      <c r="L17" s="21"/>
      <c r="M17" s="24">
        <v>2</v>
      </c>
      <c r="N17" s="24">
        <v>4</v>
      </c>
      <c r="O17" s="24" t="e">
        <f t="shared" si="4"/>
        <v>#REF!</v>
      </c>
      <c r="P17" s="25">
        <f t="shared" si="5"/>
        <v>24</v>
      </c>
      <c r="Q17" s="30" t="e">
        <f t="shared" si="1"/>
        <v>#REF!</v>
      </c>
      <c r="R17" s="22"/>
      <c r="S17" s="21"/>
      <c r="T17" s="21"/>
      <c r="U17" s="377" t="e">
        <f>#REF!</f>
        <v>#REF!</v>
      </c>
      <c r="V17" s="378"/>
      <c r="W17" s="378"/>
      <c r="X17" s="379"/>
      <c r="Y17" s="37" t="b">
        <v>1</v>
      </c>
      <c r="Z17" s="24" t="e">
        <f>#REF!</f>
        <v>#REF!</v>
      </c>
      <c r="AA17" s="53" t="e">
        <f>IF(Selectie6&lt;&gt;"",COUNTIF(#REF!,"*" &amp; Z17 &amp; "*")+COUNTIF(#REF!,"*" &amp; "ZZ" &amp; "*")+COUNTIF(#REF!,"*" &amp; "ZZZ" &amp; "*")+COUNTIF(#REF!,"*" &amp; "ZZZZ" &amp; "*")+COUNTIF(#REF!,"*" &amp; "ZZZZZ" &amp; "*"),0)</f>
        <v>#REF!</v>
      </c>
    </row>
    <row r="18" spans="1:27" x14ac:dyDescent="0.25">
      <c r="A18" s="75" t="s">
        <v>252</v>
      </c>
      <c r="B18" s="23">
        <v>2</v>
      </c>
      <c r="C18" s="24">
        <v>5</v>
      </c>
      <c r="D18" s="24" t="e">
        <f t="shared" si="2"/>
        <v>#REF!</v>
      </c>
      <c r="E18" s="25">
        <f t="shared" si="3"/>
        <v>25</v>
      </c>
      <c r="F18" s="30" t="e">
        <f t="shared" si="6"/>
        <v>#REF!</v>
      </c>
      <c r="G18" s="30" t="e">
        <f t="shared" si="6"/>
        <v>#REF!</v>
      </c>
      <c r="H18" s="30" t="e">
        <f t="shared" si="6"/>
        <v>#REF!</v>
      </c>
      <c r="I18" s="30" t="e">
        <f t="shared" si="6"/>
        <v>#REF!</v>
      </c>
      <c r="J18" s="30" t="e">
        <f t="shared" si="6"/>
        <v>#REF!</v>
      </c>
      <c r="K18" s="21"/>
      <c r="L18" s="21"/>
      <c r="M18" s="24">
        <v>2</v>
      </c>
      <c r="N18" s="24">
        <v>5</v>
      </c>
      <c r="O18" s="24" t="e">
        <f t="shared" si="4"/>
        <v>#REF!</v>
      </c>
      <c r="P18" s="25">
        <f t="shared" si="5"/>
        <v>25</v>
      </c>
      <c r="Q18" s="30" t="e">
        <f t="shared" si="1"/>
        <v>#REF!</v>
      </c>
      <c r="R18" s="22"/>
      <c r="S18" s="21"/>
      <c r="U18" s="380" t="s">
        <v>39</v>
      </c>
      <c r="V18" s="381"/>
      <c r="W18" s="381"/>
      <c r="X18" s="382"/>
      <c r="Y18" s="40"/>
      <c r="Z18" s="40"/>
      <c r="AA18" s="54" t="e">
        <f>SUM(AA12:AA17)</f>
        <v>#REF!</v>
      </c>
    </row>
    <row r="19" spans="1:27" x14ac:dyDescent="0.25">
      <c r="A19" s="75" t="s">
        <v>256</v>
      </c>
      <c r="B19" s="23">
        <v>2</v>
      </c>
      <c r="C19" s="24">
        <v>6</v>
      </c>
      <c r="D19" s="24" t="e">
        <f t="shared" si="2"/>
        <v>#REF!</v>
      </c>
      <c r="E19" s="25">
        <f t="shared" si="3"/>
        <v>26</v>
      </c>
      <c r="F19" s="30" t="e">
        <f t="shared" si="6"/>
        <v>#REF!</v>
      </c>
      <c r="G19" s="30" t="e">
        <f t="shared" si="6"/>
        <v>#REF!</v>
      </c>
      <c r="H19" s="30" t="e">
        <f t="shared" si="6"/>
        <v>#REF!</v>
      </c>
      <c r="I19" s="30" t="e">
        <f t="shared" si="6"/>
        <v>#REF!</v>
      </c>
      <c r="J19" s="30" t="e">
        <f t="shared" si="6"/>
        <v>#REF!</v>
      </c>
      <c r="K19" s="21"/>
      <c r="L19" s="21"/>
      <c r="M19" s="24">
        <v>2</v>
      </c>
      <c r="N19" s="24">
        <v>6</v>
      </c>
      <c r="O19" s="24" t="e">
        <f t="shared" si="4"/>
        <v>#REF!</v>
      </c>
      <c r="P19" s="25">
        <f t="shared" si="5"/>
        <v>26</v>
      </c>
      <c r="Q19" s="30" t="e">
        <f t="shared" si="1"/>
        <v>#REF!</v>
      </c>
      <c r="R19" s="22"/>
      <c r="S19" s="21"/>
      <c r="AA19" s="33"/>
    </row>
    <row r="20" spans="1:27" x14ac:dyDescent="0.25">
      <c r="A20" s="75" t="s">
        <v>244</v>
      </c>
      <c r="B20" s="23">
        <v>3</v>
      </c>
      <c r="C20" s="24">
        <v>1</v>
      </c>
      <c r="D20" s="24" t="e">
        <f t="shared" si="2"/>
        <v>#REF!</v>
      </c>
      <c r="E20" s="25">
        <f t="shared" ref="E20:E39" si="7">+B20*10+C20</f>
        <v>31</v>
      </c>
      <c r="F20" s="30" t="e">
        <f t="shared" si="6"/>
        <v>#REF!</v>
      </c>
      <c r="G20" s="30" t="e">
        <f t="shared" si="6"/>
        <v>#REF!</v>
      </c>
      <c r="H20" s="30" t="e">
        <f t="shared" si="6"/>
        <v>#REF!</v>
      </c>
      <c r="I20" s="30" t="e">
        <f t="shared" si="6"/>
        <v>#REF!</v>
      </c>
      <c r="J20" s="30" t="e">
        <f t="shared" si="6"/>
        <v>#REF!</v>
      </c>
      <c r="K20" s="21"/>
      <c r="L20" s="21"/>
      <c r="M20" s="24">
        <v>3</v>
      </c>
      <c r="N20" s="24">
        <v>1</v>
      </c>
      <c r="O20" s="24" t="e">
        <f t="shared" si="4"/>
        <v>#REF!</v>
      </c>
      <c r="P20" s="25">
        <f t="shared" si="5"/>
        <v>31</v>
      </c>
      <c r="Q20" s="30" t="e">
        <f t="shared" si="1"/>
        <v>#REF!</v>
      </c>
      <c r="R20" s="22"/>
      <c r="S20" s="21"/>
      <c r="V20" s="33"/>
    </row>
    <row r="21" spans="1:27" x14ac:dyDescent="0.25">
      <c r="A21" s="75" t="s">
        <v>244</v>
      </c>
      <c r="B21" s="23">
        <v>3</v>
      </c>
      <c r="C21" s="24">
        <v>2</v>
      </c>
      <c r="D21" s="24" t="e">
        <f t="shared" si="2"/>
        <v>#REF!</v>
      </c>
      <c r="E21" s="25">
        <f t="shared" si="7"/>
        <v>32</v>
      </c>
      <c r="F21" s="30" t="e">
        <f t="shared" si="6"/>
        <v>#REF!</v>
      </c>
      <c r="G21" s="30" t="e">
        <f t="shared" si="6"/>
        <v>#REF!</v>
      </c>
      <c r="H21" s="30" t="e">
        <f t="shared" si="6"/>
        <v>#REF!</v>
      </c>
      <c r="I21" s="30" t="e">
        <f t="shared" si="6"/>
        <v>#REF!</v>
      </c>
      <c r="J21" s="30" t="e">
        <f t="shared" si="6"/>
        <v>#REF!</v>
      </c>
      <c r="K21" s="21"/>
      <c r="L21" s="21"/>
      <c r="M21" s="24">
        <v>3</v>
      </c>
      <c r="N21" s="24">
        <v>2</v>
      </c>
      <c r="O21" s="24" t="e">
        <f t="shared" si="4"/>
        <v>#REF!</v>
      </c>
      <c r="P21" s="25">
        <f t="shared" si="5"/>
        <v>32</v>
      </c>
      <c r="Q21" s="30" t="e">
        <f t="shared" si="1"/>
        <v>#REF!</v>
      </c>
      <c r="R21" s="22"/>
      <c r="S21" s="21"/>
      <c r="T21" s="34"/>
      <c r="V21" s="33"/>
    </row>
    <row r="22" spans="1:27" x14ac:dyDescent="0.25">
      <c r="A22" s="75" t="s">
        <v>244</v>
      </c>
      <c r="B22" s="23">
        <v>3</v>
      </c>
      <c r="C22" s="24">
        <v>3</v>
      </c>
      <c r="D22" s="24" t="e">
        <f t="shared" si="2"/>
        <v>#REF!</v>
      </c>
      <c r="E22" s="25">
        <f t="shared" si="7"/>
        <v>33</v>
      </c>
      <c r="F22" s="30" t="e">
        <f t="shared" si="6"/>
        <v>#REF!</v>
      </c>
      <c r="G22" s="30" t="e">
        <f t="shared" si="6"/>
        <v>#REF!</v>
      </c>
      <c r="H22" s="30" t="e">
        <f t="shared" si="6"/>
        <v>#REF!</v>
      </c>
      <c r="I22" s="30" t="e">
        <f t="shared" si="6"/>
        <v>#REF!</v>
      </c>
      <c r="J22" s="30" t="e">
        <f t="shared" si="6"/>
        <v>#REF!</v>
      </c>
      <c r="K22" s="21"/>
      <c r="L22" s="21"/>
      <c r="M22" s="24">
        <v>3</v>
      </c>
      <c r="N22" s="24">
        <v>3</v>
      </c>
      <c r="O22" s="24" t="e">
        <f t="shared" si="4"/>
        <v>#REF!</v>
      </c>
      <c r="P22" s="25">
        <f t="shared" si="5"/>
        <v>33</v>
      </c>
      <c r="Q22" s="30" t="e">
        <f t="shared" si="1"/>
        <v>#REF!</v>
      </c>
      <c r="R22" s="22"/>
      <c r="S22" s="21"/>
      <c r="T22" s="21"/>
      <c r="U22" s="33"/>
      <c r="V22" s="33"/>
      <c r="W22" s="33"/>
      <c r="X22" s="34"/>
      <c r="Y22" s="30" t="s">
        <v>36</v>
      </c>
      <c r="Z22" s="24" t="s">
        <v>37</v>
      </c>
      <c r="AA22" s="24" t="s">
        <v>28</v>
      </c>
    </row>
    <row r="23" spans="1:27" ht="13" x14ac:dyDescent="0.3">
      <c r="A23" s="75" t="s">
        <v>252</v>
      </c>
      <c r="B23" s="23">
        <v>3</v>
      </c>
      <c r="C23" s="24">
        <v>4</v>
      </c>
      <c r="D23" s="24" t="e">
        <f t="shared" si="2"/>
        <v>#REF!</v>
      </c>
      <c r="E23" s="25">
        <f t="shared" si="7"/>
        <v>34</v>
      </c>
      <c r="F23" s="30" t="e">
        <f t="shared" si="6"/>
        <v>#REF!</v>
      </c>
      <c r="G23" s="30" t="e">
        <f t="shared" si="6"/>
        <v>#REF!</v>
      </c>
      <c r="H23" s="30" t="e">
        <f t="shared" si="6"/>
        <v>#REF!</v>
      </c>
      <c r="I23" s="30" t="e">
        <f t="shared" si="6"/>
        <v>#REF!</v>
      </c>
      <c r="J23" s="30" t="e">
        <f t="shared" si="6"/>
        <v>#REF!</v>
      </c>
      <c r="K23" s="21"/>
      <c r="L23" s="21"/>
      <c r="M23" s="24">
        <v>3</v>
      </c>
      <c r="N23" s="24">
        <v>4</v>
      </c>
      <c r="O23" s="24" t="e">
        <f t="shared" si="4"/>
        <v>#REF!</v>
      </c>
      <c r="P23" s="25">
        <f t="shared" si="5"/>
        <v>34</v>
      </c>
      <c r="Q23" s="30" t="e">
        <f t="shared" si="1"/>
        <v>#REF!</v>
      </c>
      <c r="R23" s="22"/>
      <c r="S23" s="21"/>
      <c r="T23" s="35"/>
      <c r="U23" s="380"/>
      <c r="V23" s="381"/>
      <c r="W23" s="381"/>
      <c r="X23" s="382"/>
      <c r="Y23" s="36"/>
      <c r="Z23" s="24"/>
      <c r="AA23" s="24"/>
    </row>
    <row r="24" spans="1:27" ht="13" x14ac:dyDescent="0.3">
      <c r="A24" s="75" t="s">
        <v>256</v>
      </c>
      <c r="B24" s="23">
        <v>3</v>
      </c>
      <c r="C24" s="24">
        <v>5</v>
      </c>
      <c r="D24" s="24" t="e">
        <f t="shared" si="2"/>
        <v>#REF!</v>
      </c>
      <c r="E24" s="25">
        <f t="shared" si="7"/>
        <v>35</v>
      </c>
      <c r="F24" s="30" t="e">
        <f t="shared" si="6"/>
        <v>#REF!</v>
      </c>
      <c r="G24" s="30" t="e">
        <f t="shared" si="6"/>
        <v>#REF!</v>
      </c>
      <c r="H24" s="30" t="e">
        <f t="shared" si="6"/>
        <v>#REF!</v>
      </c>
      <c r="I24" s="30" t="e">
        <f t="shared" si="6"/>
        <v>#REF!</v>
      </c>
      <c r="J24" s="30" t="e">
        <f t="shared" si="6"/>
        <v>#REF!</v>
      </c>
      <c r="K24" s="21"/>
      <c r="L24" s="21"/>
      <c r="M24" s="24">
        <v>3</v>
      </c>
      <c r="N24" s="24">
        <v>5</v>
      </c>
      <c r="O24" s="24" t="e">
        <f t="shared" si="4"/>
        <v>#REF!</v>
      </c>
      <c r="P24" s="25">
        <f t="shared" si="5"/>
        <v>35</v>
      </c>
      <c r="Q24" s="30" t="e">
        <f t="shared" si="1"/>
        <v>#REF!</v>
      </c>
      <c r="R24" s="22"/>
      <c r="S24" s="21"/>
      <c r="T24" s="35"/>
      <c r="U24" s="377" t="s">
        <v>5</v>
      </c>
      <c r="V24" s="378"/>
      <c r="W24" s="378"/>
      <c r="X24" s="379"/>
      <c r="Y24" s="39" t="b">
        <v>1</v>
      </c>
      <c r="Z24" s="24">
        <v>10</v>
      </c>
      <c r="AA24" s="38" t="e">
        <f>IF(selectie1&lt;&gt;"",COUNTIF(#REF!,"*" &amp; Z24 &amp; "*"),0)</f>
        <v>#REF!</v>
      </c>
    </row>
    <row r="25" spans="1:27" ht="13" x14ac:dyDescent="0.3">
      <c r="A25" s="75" t="s">
        <v>256</v>
      </c>
      <c r="B25" s="23">
        <v>3</v>
      </c>
      <c r="C25" s="24">
        <v>6</v>
      </c>
      <c r="D25" s="24" t="e">
        <f t="shared" si="2"/>
        <v>#REF!</v>
      </c>
      <c r="E25" s="25">
        <f t="shared" si="7"/>
        <v>36</v>
      </c>
      <c r="F25" s="30" t="e">
        <f t="shared" si="6"/>
        <v>#REF!</v>
      </c>
      <c r="G25" s="30" t="e">
        <f t="shared" si="6"/>
        <v>#REF!</v>
      </c>
      <c r="H25" s="30" t="e">
        <f t="shared" si="6"/>
        <v>#REF!</v>
      </c>
      <c r="I25" s="30" t="e">
        <f t="shared" si="6"/>
        <v>#REF!</v>
      </c>
      <c r="J25" s="30" t="e">
        <f t="shared" si="6"/>
        <v>#REF!</v>
      </c>
      <c r="K25" s="21"/>
      <c r="L25" s="21"/>
      <c r="M25" s="24">
        <v>3</v>
      </c>
      <c r="N25" s="24">
        <v>6</v>
      </c>
      <c r="O25" s="24" t="e">
        <f t="shared" si="4"/>
        <v>#REF!</v>
      </c>
      <c r="P25" s="25">
        <f t="shared" si="5"/>
        <v>36</v>
      </c>
      <c r="Q25" s="30" t="e">
        <f t="shared" si="1"/>
        <v>#REF!</v>
      </c>
      <c r="R25" s="22"/>
      <c r="S25" s="21"/>
      <c r="T25" s="35"/>
      <c r="U25" s="377" t="s">
        <v>6</v>
      </c>
      <c r="V25" s="378"/>
      <c r="W25" s="378"/>
      <c r="X25" s="379"/>
      <c r="Y25" s="39" t="b">
        <v>1</v>
      </c>
      <c r="Z25" s="24">
        <v>30</v>
      </c>
      <c r="AA25" s="38" t="e">
        <f>IF(selectie2&lt;&gt;"",COUNTIF(#REF!,"*" &amp; Z25 &amp; "*"),0)</f>
        <v>#REF!</v>
      </c>
    </row>
    <row r="26" spans="1:27" ht="13" x14ac:dyDescent="0.3">
      <c r="A26" s="75" t="s">
        <v>244</v>
      </c>
      <c r="B26" s="23">
        <v>4</v>
      </c>
      <c r="C26" s="24">
        <v>1</v>
      </c>
      <c r="D26" s="24" t="e">
        <f t="shared" si="2"/>
        <v>#REF!</v>
      </c>
      <c r="E26" s="25">
        <f t="shared" si="7"/>
        <v>41</v>
      </c>
      <c r="F26" s="30" t="e">
        <f t="shared" si="6"/>
        <v>#REF!</v>
      </c>
      <c r="G26" s="30" t="e">
        <f t="shared" si="6"/>
        <v>#REF!</v>
      </c>
      <c r="H26" s="30" t="e">
        <f t="shared" si="6"/>
        <v>#REF!</v>
      </c>
      <c r="I26" s="30" t="e">
        <f t="shared" si="6"/>
        <v>#REF!</v>
      </c>
      <c r="J26" s="30" t="e">
        <f t="shared" si="6"/>
        <v>#REF!</v>
      </c>
      <c r="K26" s="21"/>
      <c r="L26" s="21"/>
      <c r="M26" s="24">
        <v>4</v>
      </c>
      <c r="N26" s="24">
        <v>1</v>
      </c>
      <c r="O26" s="24" t="e">
        <f t="shared" si="4"/>
        <v>#REF!</v>
      </c>
      <c r="P26" s="25">
        <f t="shared" si="5"/>
        <v>41</v>
      </c>
      <c r="Q26" s="30" t="e">
        <f t="shared" si="1"/>
        <v>#REF!</v>
      </c>
      <c r="R26" s="22"/>
      <c r="S26" s="21"/>
      <c r="T26" s="35"/>
      <c r="U26" s="377" t="s">
        <v>7</v>
      </c>
      <c r="V26" s="378"/>
      <c r="W26" s="378"/>
      <c r="X26" s="379"/>
      <c r="Y26" s="39" t="b">
        <v>1</v>
      </c>
      <c r="Z26" s="24">
        <v>50</v>
      </c>
      <c r="AA26" s="38" t="e">
        <f>IF(selectie3&lt;&gt;"",COUNTIF(#REF!,"*" &amp; Z26 &amp; "*"),0)</f>
        <v>#REF!</v>
      </c>
    </row>
    <row r="27" spans="1:27" ht="13" x14ac:dyDescent="0.3">
      <c r="A27" s="75" t="s">
        <v>244</v>
      </c>
      <c r="B27" s="23">
        <v>4</v>
      </c>
      <c r="C27" s="24">
        <v>2</v>
      </c>
      <c r="D27" s="24" t="e">
        <f t="shared" si="2"/>
        <v>#REF!</v>
      </c>
      <c r="E27" s="25">
        <f t="shared" si="7"/>
        <v>42</v>
      </c>
      <c r="F27" s="30" t="e">
        <f t="shared" ref="F27:J36" si="8">IF($Y$31=1,F72,IF($Y$31=2,F116,IF($Y$31=3,F160,IF($Y$31=4,F204,0))))</f>
        <v>#REF!</v>
      </c>
      <c r="G27" s="30" t="e">
        <f t="shared" si="8"/>
        <v>#REF!</v>
      </c>
      <c r="H27" s="30" t="e">
        <f t="shared" si="8"/>
        <v>#REF!</v>
      </c>
      <c r="I27" s="30" t="e">
        <f t="shared" si="8"/>
        <v>#REF!</v>
      </c>
      <c r="J27" s="30" t="e">
        <f t="shared" si="8"/>
        <v>#REF!</v>
      </c>
      <c r="K27" s="21"/>
      <c r="L27" s="21"/>
      <c r="M27" s="24">
        <v>4</v>
      </c>
      <c r="N27" s="24">
        <v>2</v>
      </c>
      <c r="O27" s="24" t="e">
        <f t="shared" si="4"/>
        <v>#REF!</v>
      </c>
      <c r="P27" s="25">
        <f t="shared" si="5"/>
        <v>42</v>
      </c>
      <c r="Q27" s="30" t="e">
        <f t="shared" si="1"/>
        <v>#REF!</v>
      </c>
      <c r="R27" s="22"/>
      <c r="S27" s="21"/>
      <c r="T27" s="35"/>
      <c r="U27" s="377" t="s">
        <v>8</v>
      </c>
      <c r="V27" s="378"/>
      <c r="W27" s="378"/>
      <c r="X27" s="379"/>
      <c r="Y27" s="39" t="b">
        <v>1</v>
      </c>
      <c r="Z27" s="24">
        <v>70</v>
      </c>
      <c r="AA27" s="38" t="e">
        <f>IF(selectie4&lt;&gt;"",COUNTIF(#REF!,"*" &amp; Z27 &amp; "*"),0)</f>
        <v>#REF!</v>
      </c>
    </row>
    <row r="28" spans="1:27" ht="13" x14ac:dyDescent="0.3">
      <c r="A28" s="75" t="s">
        <v>252</v>
      </c>
      <c r="B28" s="23">
        <v>4</v>
      </c>
      <c r="C28" s="24">
        <v>3</v>
      </c>
      <c r="D28" s="24" t="e">
        <f t="shared" si="2"/>
        <v>#REF!</v>
      </c>
      <c r="E28" s="25">
        <f t="shared" si="7"/>
        <v>43</v>
      </c>
      <c r="F28" s="30" t="e">
        <f t="shared" si="8"/>
        <v>#REF!</v>
      </c>
      <c r="G28" s="30" t="e">
        <f t="shared" si="8"/>
        <v>#REF!</v>
      </c>
      <c r="H28" s="30" t="e">
        <f t="shared" si="8"/>
        <v>#REF!</v>
      </c>
      <c r="I28" s="30" t="e">
        <f t="shared" si="8"/>
        <v>#REF!</v>
      </c>
      <c r="J28" s="30" t="e">
        <f t="shared" si="8"/>
        <v>#REF!</v>
      </c>
      <c r="K28" s="21"/>
      <c r="L28" s="21"/>
      <c r="M28" s="24">
        <v>4</v>
      </c>
      <c r="N28" s="24">
        <v>3</v>
      </c>
      <c r="O28" s="24" t="e">
        <f t="shared" si="4"/>
        <v>#REF!</v>
      </c>
      <c r="P28" s="25">
        <f t="shared" si="5"/>
        <v>43</v>
      </c>
      <c r="Q28" s="30" t="e">
        <f t="shared" si="1"/>
        <v>#REF!</v>
      </c>
      <c r="R28" s="22"/>
      <c r="S28" s="21"/>
      <c r="T28" s="21"/>
      <c r="U28" s="377" t="s">
        <v>9</v>
      </c>
      <c r="V28" s="378"/>
      <c r="W28" s="378"/>
      <c r="X28" s="379"/>
      <c r="Y28" s="37" t="b">
        <v>1</v>
      </c>
      <c r="Z28" s="24">
        <v>90</v>
      </c>
      <c r="AA28" s="38" t="e">
        <f>IF(selectie5&lt;&gt;"",COUNTIF(#REF!,"*" &amp; Z28 &amp; "*"),0)</f>
        <v>#REF!</v>
      </c>
    </row>
    <row r="29" spans="1:27" x14ac:dyDescent="0.25">
      <c r="A29" s="75" t="s">
        <v>256</v>
      </c>
      <c r="B29" s="23">
        <v>4</v>
      </c>
      <c r="C29" s="24">
        <v>4</v>
      </c>
      <c r="D29" s="24" t="e">
        <f t="shared" si="2"/>
        <v>#REF!</v>
      </c>
      <c r="E29" s="25">
        <f t="shared" si="7"/>
        <v>44</v>
      </c>
      <c r="F29" s="30" t="e">
        <f t="shared" si="8"/>
        <v>#REF!</v>
      </c>
      <c r="G29" s="30" t="e">
        <f t="shared" si="8"/>
        <v>#REF!</v>
      </c>
      <c r="H29" s="30" t="e">
        <f t="shared" si="8"/>
        <v>#REF!</v>
      </c>
      <c r="I29" s="30" t="e">
        <f t="shared" si="8"/>
        <v>#REF!</v>
      </c>
      <c r="J29" s="30" t="e">
        <f t="shared" si="8"/>
        <v>#REF!</v>
      </c>
      <c r="K29" s="21"/>
      <c r="L29" s="21"/>
      <c r="M29" s="24">
        <v>4</v>
      </c>
      <c r="N29" s="24">
        <v>4</v>
      </c>
      <c r="O29" s="24" t="e">
        <f t="shared" si="4"/>
        <v>#REF!</v>
      </c>
      <c r="P29" s="25">
        <f t="shared" si="5"/>
        <v>44</v>
      </c>
      <c r="Q29" s="30" t="e">
        <f t="shared" si="1"/>
        <v>#REF!</v>
      </c>
      <c r="R29" s="22"/>
      <c r="S29" s="21"/>
      <c r="T29" s="27"/>
      <c r="U29" s="380" t="s">
        <v>39</v>
      </c>
      <c r="V29" s="381"/>
      <c r="W29" s="381"/>
      <c r="X29" s="382"/>
      <c r="Y29" s="40"/>
      <c r="Z29" s="40"/>
      <c r="AA29" s="41" t="e">
        <f>SUM(AA24:AA28)</f>
        <v>#REF!</v>
      </c>
    </row>
    <row r="30" spans="1:27" x14ac:dyDescent="0.25">
      <c r="A30" s="75" t="s">
        <v>256</v>
      </c>
      <c r="B30" s="23">
        <v>4</v>
      </c>
      <c r="C30" s="24">
        <v>5</v>
      </c>
      <c r="D30" s="24" t="e">
        <f t="shared" si="2"/>
        <v>#REF!</v>
      </c>
      <c r="E30" s="25">
        <f t="shared" si="7"/>
        <v>45</v>
      </c>
      <c r="F30" s="30" t="e">
        <f t="shared" si="8"/>
        <v>#REF!</v>
      </c>
      <c r="G30" s="30" t="e">
        <f t="shared" si="8"/>
        <v>#REF!</v>
      </c>
      <c r="H30" s="30" t="e">
        <f t="shared" si="8"/>
        <v>#REF!</v>
      </c>
      <c r="I30" s="30" t="e">
        <f t="shared" si="8"/>
        <v>#REF!</v>
      </c>
      <c r="J30" s="30" t="e">
        <f t="shared" si="8"/>
        <v>#REF!</v>
      </c>
      <c r="K30" s="21"/>
      <c r="L30" s="21"/>
      <c r="M30" s="24">
        <v>4</v>
      </c>
      <c r="N30" s="24">
        <v>5</v>
      </c>
      <c r="O30" s="24" t="e">
        <f t="shared" si="4"/>
        <v>#REF!</v>
      </c>
      <c r="P30" s="25">
        <f t="shared" si="5"/>
        <v>45</v>
      </c>
      <c r="Q30" s="30" t="e">
        <f t="shared" si="1"/>
        <v>#REF!</v>
      </c>
      <c r="R30" s="22"/>
      <c r="S30" s="21"/>
      <c r="T30" s="21"/>
      <c r="U30" s="384"/>
      <c r="V30" s="384"/>
      <c r="W30" s="384"/>
      <c r="X30" s="384"/>
      <c r="Y30" s="27"/>
      <c r="Z30" s="33"/>
      <c r="AA30" s="42"/>
    </row>
    <row r="31" spans="1:27" x14ac:dyDescent="0.25">
      <c r="A31" s="75" t="s">
        <v>256</v>
      </c>
      <c r="B31" s="23">
        <v>4</v>
      </c>
      <c r="C31" s="24">
        <v>6</v>
      </c>
      <c r="D31" s="24" t="e">
        <f t="shared" si="2"/>
        <v>#REF!</v>
      </c>
      <c r="E31" s="25">
        <f t="shared" si="7"/>
        <v>46</v>
      </c>
      <c r="F31" s="30" t="e">
        <f t="shared" si="8"/>
        <v>#REF!</v>
      </c>
      <c r="G31" s="30" t="e">
        <f t="shared" si="8"/>
        <v>#REF!</v>
      </c>
      <c r="H31" s="30" t="e">
        <f t="shared" si="8"/>
        <v>#REF!</v>
      </c>
      <c r="I31" s="30" t="e">
        <f t="shared" si="8"/>
        <v>#REF!</v>
      </c>
      <c r="J31" s="30" t="e">
        <f t="shared" si="8"/>
        <v>#REF!</v>
      </c>
      <c r="K31" s="21"/>
      <c r="L31" s="21"/>
      <c r="M31" s="24">
        <v>4</v>
      </c>
      <c r="N31" s="24">
        <v>6</v>
      </c>
      <c r="O31" s="24" t="e">
        <f t="shared" si="4"/>
        <v>#REF!</v>
      </c>
      <c r="P31" s="25">
        <f t="shared" si="5"/>
        <v>46</v>
      </c>
      <c r="Q31" s="30" t="e">
        <f t="shared" si="1"/>
        <v>#REF!</v>
      </c>
      <c r="R31" s="22"/>
      <c r="S31" s="21"/>
      <c r="T31" s="21"/>
      <c r="U31" s="380" t="s">
        <v>1</v>
      </c>
      <c r="V31" s="381"/>
      <c r="W31" s="381"/>
      <c r="X31" s="382"/>
      <c r="Y31" s="43">
        <v>2</v>
      </c>
      <c r="Z31" s="2">
        <v>1</v>
      </c>
      <c r="AA31" s="102" t="s">
        <v>17</v>
      </c>
    </row>
    <row r="32" spans="1:27" x14ac:dyDescent="0.25">
      <c r="A32" s="75" t="s">
        <v>244</v>
      </c>
      <c r="B32" s="23">
        <v>5</v>
      </c>
      <c r="C32" s="24">
        <v>1</v>
      </c>
      <c r="D32" s="24" t="e">
        <f t="shared" si="2"/>
        <v>#REF!</v>
      </c>
      <c r="E32" s="25">
        <f t="shared" si="7"/>
        <v>51</v>
      </c>
      <c r="F32" s="30" t="e">
        <f t="shared" si="8"/>
        <v>#REF!</v>
      </c>
      <c r="G32" s="30" t="e">
        <f t="shared" si="8"/>
        <v>#REF!</v>
      </c>
      <c r="H32" s="30" t="e">
        <f t="shared" si="8"/>
        <v>#REF!</v>
      </c>
      <c r="I32" s="30" t="e">
        <f t="shared" si="8"/>
        <v>#REF!</v>
      </c>
      <c r="J32" s="30" t="e">
        <f t="shared" si="8"/>
        <v>#REF!</v>
      </c>
      <c r="K32" s="21"/>
      <c r="L32" s="21"/>
      <c r="M32" s="24">
        <v>5</v>
      </c>
      <c r="N32" s="24">
        <v>1</v>
      </c>
      <c r="O32" s="24" t="e">
        <f t="shared" si="4"/>
        <v>#REF!</v>
      </c>
      <c r="P32" s="25">
        <f t="shared" si="5"/>
        <v>51</v>
      </c>
      <c r="Q32" s="30" t="e">
        <f t="shared" si="1"/>
        <v>#REF!</v>
      </c>
      <c r="R32" s="22"/>
      <c r="S32" s="21"/>
      <c r="T32" s="21"/>
      <c r="Z32" s="2">
        <v>2</v>
      </c>
      <c r="AA32" s="2" t="s">
        <v>18</v>
      </c>
    </row>
    <row r="33" spans="1:27" x14ac:dyDescent="0.25">
      <c r="A33" s="75" t="s">
        <v>252</v>
      </c>
      <c r="B33" s="23">
        <v>5</v>
      </c>
      <c r="C33" s="24">
        <v>2</v>
      </c>
      <c r="D33" s="24" t="e">
        <f t="shared" si="2"/>
        <v>#REF!</v>
      </c>
      <c r="E33" s="25">
        <f t="shared" si="7"/>
        <v>52</v>
      </c>
      <c r="F33" s="30" t="e">
        <f t="shared" si="8"/>
        <v>#REF!</v>
      </c>
      <c r="G33" s="30" t="e">
        <f t="shared" si="8"/>
        <v>#REF!</v>
      </c>
      <c r="H33" s="30" t="e">
        <f t="shared" si="8"/>
        <v>#REF!</v>
      </c>
      <c r="I33" s="30" t="e">
        <f t="shared" si="8"/>
        <v>#REF!</v>
      </c>
      <c r="J33" s="30" t="e">
        <f t="shared" si="8"/>
        <v>#REF!</v>
      </c>
      <c r="K33" s="21"/>
      <c r="L33" s="21"/>
      <c r="M33" s="24">
        <v>5</v>
      </c>
      <c r="N33" s="24">
        <v>2</v>
      </c>
      <c r="O33" s="24" t="e">
        <f t="shared" si="4"/>
        <v>#REF!</v>
      </c>
      <c r="P33" s="25">
        <f t="shared" si="5"/>
        <v>52</v>
      </c>
      <c r="Q33" s="30" t="e">
        <f t="shared" si="1"/>
        <v>#REF!</v>
      </c>
      <c r="R33" s="22"/>
      <c r="S33" s="21"/>
      <c r="T33" s="21"/>
      <c r="U33" s="385" t="s">
        <v>22</v>
      </c>
      <c r="V33" s="385"/>
      <c r="W33" s="385"/>
      <c r="X33" s="385"/>
      <c r="Y33" s="43">
        <v>1</v>
      </c>
      <c r="Z33" s="2">
        <v>3</v>
      </c>
      <c r="AA33" s="2" t="s">
        <v>20</v>
      </c>
    </row>
    <row r="34" spans="1:27" x14ac:dyDescent="0.25">
      <c r="A34" s="75" t="s">
        <v>256</v>
      </c>
      <c r="B34" s="23">
        <v>5</v>
      </c>
      <c r="C34" s="24">
        <v>3</v>
      </c>
      <c r="D34" s="24" t="e">
        <f t="shared" si="2"/>
        <v>#REF!</v>
      </c>
      <c r="E34" s="25">
        <f t="shared" si="7"/>
        <v>53</v>
      </c>
      <c r="F34" s="30" t="e">
        <f t="shared" si="8"/>
        <v>#REF!</v>
      </c>
      <c r="G34" s="30" t="e">
        <f t="shared" si="8"/>
        <v>#REF!</v>
      </c>
      <c r="H34" s="30" t="e">
        <f t="shared" si="8"/>
        <v>#REF!</v>
      </c>
      <c r="I34" s="30" t="e">
        <f t="shared" si="8"/>
        <v>#REF!</v>
      </c>
      <c r="J34" s="30" t="e">
        <f t="shared" si="8"/>
        <v>#REF!</v>
      </c>
      <c r="K34" s="21"/>
      <c r="L34" s="21"/>
      <c r="M34" s="24">
        <v>5</v>
      </c>
      <c r="N34" s="24">
        <v>3</v>
      </c>
      <c r="O34" s="24" t="e">
        <f t="shared" si="4"/>
        <v>#REF!</v>
      </c>
      <c r="P34" s="25">
        <f t="shared" si="5"/>
        <v>53</v>
      </c>
      <c r="Q34" s="30" t="e">
        <f t="shared" si="1"/>
        <v>#REF!</v>
      </c>
      <c r="R34" s="22"/>
      <c r="S34" s="21"/>
      <c r="T34" s="21"/>
      <c r="Z34" s="2">
        <v>4</v>
      </c>
      <c r="AA34" s="2" t="s">
        <v>21</v>
      </c>
    </row>
    <row r="35" spans="1:27" x14ac:dyDescent="0.25">
      <c r="A35" s="75" t="s">
        <v>256</v>
      </c>
      <c r="B35" s="23">
        <v>5</v>
      </c>
      <c r="C35" s="24">
        <v>4</v>
      </c>
      <c r="D35" s="24" t="e">
        <f t="shared" si="2"/>
        <v>#REF!</v>
      </c>
      <c r="E35" s="25">
        <f t="shared" si="7"/>
        <v>54</v>
      </c>
      <c r="F35" s="30" t="e">
        <f t="shared" si="8"/>
        <v>#REF!</v>
      </c>
      <c r="G35" s="30" t="e">
        <f t="shared" si="8"/>
        <v>#REF!</v>
      </c>
      <c r="H35" s="30" t="e">
        <f t="shared" si="8"/>
        <v>#REF!</v>
      </c>
      <c r="I35" s="30" t="e">
        <f t="shared" si="8"/>
        <v>#REF!</v>
      </c>
      <c r="J35" s="30" t="e">
        <f t="shared" si="8"/>
        <v>#REF!</v>
      </c>
      <c r="K35" s="21"/>
      <c r="L35" s="21"/>
      <c r="M35" s="24">
        <v>5</v>
      </c>
      <c r="N35" s="24">
        <v>4</v>
      </c>
      <c r="O35" s="24" t="e">
        <f t="shared" si="4"/>
        <v>#REF!</v>
      </c>
      <c r="P35" s="25">
        <f t="shared" si="5"/>
        <v>54</v>
      </c>
      <c r="Q35" s="30" t="e">
        <f t="shared" si="1"/>
        <v>#REF!</v>
      </c>
      <c r="R35" s="22"/>
      <c r="S35" s="21"/>
      <c r="U35" s="3"/>
    </row>
    <row r="36" spans="1:27" x14ac:dyDescent="0.25">
      <c r="A36" s="75" t="s">
        <v>256</v>
      </c>
      <c r="B36" s="23">
        <v>5</v>
      </c>
      <c r="C36" s="24">
        <v>5</v>
      </c>
      <c r="D36" s="24" t="e">
        <f t="shared" si="2"/>
        <v>#REF!</v>
      </c>
      <c r="E36" s="25">
        <f t="shared" si="7"/>
        <v>55</v>
      </c>
      <c r="F36" s="30" t="e">
        <f t="shared" si="8"/>
        <v>#REF!</v>
      </c>
      <c r="G36" s="30" t="e">
        <f t="shared" si="8"/>
        <v>#REF!</v>
      </c>
      <c r="H36" s="30" t="e">
        <f t="shared" si="8"/>
        <v>#REF!</v>
      </c>
      <c r="I36" s="30" t="e">
        <f t="shared" si="8"/>
        <v>#REF!</v>
      </c>
      <c r="J36" s="30" t="e">
        <f t="shared" si="8"/>
        <v>#REF!</v>
      </c>
      <c r="K36" s="21"/>
      <c r="L36" s="21"/>
      <c r="M36" s="24">
        <v>5</v>
      </c>
      <c r="N36" s="24">
        <v>5</v>
      </c>
      <c r="O36" s="24" t="e">
        <f t="shared" si="4"/>
        <v>#REF!</v>
      </c>
      <c r="P36" s="25">
        <f t="shared" si="5"/>
        <v>55</v>
      </c>
      <c r="Q36" s="30" t="e">
        <f t="shared" si="1"/>
        <v>#REF!</v>
      </c>
      <c r="R36" s="22"/>
      <c r="S36" s="21"/>
      <c r="U36" s="3"/>
    </row>
    <row r="37" spans="1:27" x14ac:dyDescent="0.25">
      <c r="A37" s="75" t="s">
        <v>256</v>
      </c>
      <c r="B37" s="23">
        <v>5</v>
      </c>
      <c r="C37" s="24">
        <v>6</v>
      </c>
      <c r="D37" s="24" t="e">
        <f t="shared" si="2"/>
        <v>#REF!</v>
      </c>
      <c r="E37" s="25">
        <f t="shared" si="7"/>
        <v>56</v>
      </c>
      <c r="F37" s="30" t="e">
        <f t="shared" ref="F37:J43" si="9">IF($Y$31=1,F82,IF($Y$31=2,F126,IF($Y$31=3,F170,IF($Y$31=4,F214,0))))</f>
        <v>#REF!</v>
      </c>
      <c r="G37" s="30" t="e">
        <f t="shared" si="9"/>
        <v>#REF!</v>
      </c>
      <c r="H37" s="30" t="e">
        <f t="shared" si="9"/>
        <v>#REF!</v>
      </c>
      <c r="I37" s="30" t="e">
        <f t="shared" si="9"/>
        <v>#REF!</v>
      </c>
      <c r="J37" s="30" t="e">
        <f t="shared" si="9"/>
        <v>#REF!</v>
      </c>
      <c r="K37" s="21"/>
      <c r="L37" s="21"/>
      <c r="M37" s="24">
        <v>5</v>
      </c>
      <c r="N37" s="24">
        <v>6</v>
      </c>
      <c r="O37" s="24" t="e">
        <f t="shared" si="4"/>
        <v>#REF!</v>
      </c>
      <c r="P37" s="25">
        <f t="shared" si="5"/>
        <v>56</v>
      </c>
      <c r="Q37" s="30" t="e">
        <f t="shared" si="1"/>
        <v>#REF!</v>
      </c>
      <c r="R37" s="22"/>
      <c r="S37" s="21"/>
    </row>
    <row r="38" spans="1:27" x14ac:dyDescent="0.25">
      <c r="A38" s="75" t="s">
        <v>252</v>
      </c>
      <c r="B38" s="23">
        <v>6</v>
      </c>
      <c r="C38" s="24">
        <v>1</v>
      </c>
      <c r="D38" s="24" t="e">
        <f t="shared" si="2"/>
        <v>#REF!</v>
      </c>
      <c r="E38" s="25">
        <f t="shared" si="7"/>
        <v>61</v>
      </c>
      <c r="F38" s="30" t="e">
        <f t="shared" si="9"/>
        <v>#REF!</v>
      </c>
      <c r="G38" s="30" t="e">
        <f t="shared" si="9"/>
        <v>#REF!</v>
      </c>
      <c r="H38" s="30" t="e">
        <f t="shared" si="9"/>
        <v>#REF!</v>
      </c>
      <c r="I38" s="30" t="e">
        <f t="shared" si="9"/>
        <v>#REF!</v>
      </c>
      <c r="J38" s="30" t="e">
        <f t="shared" si="9"/>
        <v>#REF!</v>
      </c>
      <c r="K38" s="21"/>
      <c r="L38" s="21"/>
      <c r="M38" s="24">
        <v>6</v>
      </c>
      <c r="N38" s="24">
        <v>1</v>
      </c>
      <c r="O38" s="24" t="e">
        <f t="shared" si="4"/>
        <v>#REF!</v>
      </c>
      <c r="P38" s="25">
        <f t="shared" si="5"/>
        <v>61</v>
      </c>
      <c r="Q38" s="30" t="e">
        <f t="shared" si="1"/>
        <v>#REF!</v>
      </c>
      <c r="R38" s="22"/>
      <c r="S38" s="21"/>
    </row>
    <row r="39" spans="1:27" x14ac:dyDescent="0.25">
      <c r="A39" s="75" t="s">
        <v>256</v>
      </c>
      <c r="B39" s="23">
        <v>6</v>
      </c>
      <c r="C39" s="24">
        <v>2</v>
      </c>
      <c r="D39" s="24" t="e">
        <f t="shared" si="2"/>
        <v>#REF!</v>
      </c>
      <c r="E39" s="25">
        <f t="shared" si="7"/>
        <v>62</v>
      </c>
      <c r="F39" s="30" t="e">
        <f t="shared" si="9"/>
        <v>#REF!</v>
      </c>
      <c r="G39" s="30" t="e">
        <f t="shared" si="9"/>
        <v>#REF!</v>
      </c>
      <c r="H39" s="30" t="e">
        <f t="shared" si="9"/>
        <v>#REF!</v>
      </c>
      <c r="I39" s="30" t="e">
        <f t="shared" si="9"/>
        <v>#REF!</v>
      </c>
      <c r="J39" s="30" t="e">
        <f t="shared" si="9"/>
        <v>#REF!</v>
      </c>
      <c r="K39" s="21"/>
      <c r="L39" s="21"/>
      <c r="M39" s="24">
        <v>6</v>
      </c>
      <c r="N39" s="24">
        <v>2</v>
      </c>
      <c r="O39" s="24" t="e">
        <f t="shared" si="4"/>
        <v>#REF!</v>
      </c>
      <c r="P39" s="25">
        <f t="shared" si="5"/>
        <v>62</v>
      </c>
      <c r="Q39" s="30" t="e">
        <f t="shared" si="1"/>
        <v>#REF!</v>
      </c>
      <c r="R39" s="22"/>
      <c r="S39" s="21"/>
    </row>
    <row r="40" spans="1:27" x14ac:dyDescent="0.25">
      <c r="A40" s="75" t="s">
        <v>256</v>
      </c>
      <c r="B40" s="23">
        <v>6</v>
      </c>
      <c r="C40" s="24">
        <v>3</v>
      </c>
      <c r="D40" s="24" t="e">
        <f t="shared" si="2"/>
        <v>#REF!</v>
      </c>
      <c r="E40" s="25">
        <f>+B40*10+C40</f>
        <v>63</v>
      </c>
      <c r="F40" s="30" t="e">
        <f t="shared" si="9"/>
        <v>#REF!</v>
      </c>
      <c r="G40" s="30" t="e">
        <f t="shared" si="9"/>
        <v>#REF!</v>
      </c>
      <c r="H40" s="30" t="e">
        <f t="shared" si="9"/>
        <v>#REF!</v>
      </c>
      <c r="I40" s="30" t="e">
        <f t="shared" si="9"/>
        <v>#REF!</v>
      </c>
      <c r="J40" s="30" t="e">
        <f t="shared" si="9"/>
        <v>#REF!</v>
      </c>
      <c r="K40" s="21"/>
      <c r="L40" s="21"/>
      <c r="M40" s="24">
        <v>6</v>
      </c>
      <c r="N40" s="24">
        <v>3</v>
      </c>
      <c r="O40" s="24" t="e">
        <f t="shared" si="4"/>
        <v>#REF!</v>
      </c>
      <c r="P40" s="25">
        <f>+M40*10+N40</f>
        <v>63</v>
      </c>
      <c r="Q40" s="30" t="e">
        <f t="shared" si="1"/>
        <v>#REF!</v>
      </c>
      <c r="R40" s="22"/>
      <c r="S40" s="21"/>
    </row>
    <row r="41" spans="1:27" x14ac:dyDescent="0.25">
      <c r="A41" s="75" t="s">
        <v>256</v>
      </c>
      <c r="B41" s="23">
        <v>6</v>
      </c>
      <c r="C41" s="24">
        <v>4</v>
      </c>
      <c r="D41" s="24" t="e">
        <f t="shared" si="2"/>
        <v>#REF!</v>
      </c>
      <c r="E41" s="25">
        <f>+B41*10+C41</f>
        <v>64</v>
      </c>
      <c r="F41" s="30" t="e">
        <f t="shared" si="9"/>
        <v>#REF!</v>
      </c>
      <c r="G41" s="30" t="e">
        <f t="shared" si="9"/>
        <v>#REF!</v>
      </c>
      <c r="H41" s="30" t="e">
        <f t="shared" si="9"/>
        <v>#REF!</v>
      </c>
      <c r="I41" s="30" t="e">
        <f t="shared" si="9"/>
        <v>#REF!</v>
      </c>
      <c r="J41" s="30" t="e">
        <f t="shared" si="9"/>
        <v>#REF!</v>
      </c>
      <c r="K41" s="21"/>
      <c r="L41" s="21"/>
      <c r="M41" s="24">
        <v>6</v>
      </c>
      <c r="N41" s="24">
        <v>4</v>
      </c>
      <c r="O41" s="24" t="e">
        <f t="shared" si="4"/>
        <v>#REF!</v>
      </c>
      <c r="P41" s="25">
        <f>+M41*10+N41</f>
        <v>64</v>
      </c>
      <c r="Q41" s="30" t="e">
        <f t="shared" si="1"/>
        <v>#REF!</v>
      </c>
      <c r="R41" s="22"/>
      <c r="S41" s="21"/>
    </row>
    <row r="42" spans="1:27" x14ac:dyDescent="0.25">
      <c r="A42" s="75" t="s">
        <v>256</v>
      </c>
      <c r="B42" s="23">
        <v>6</v>
      </c>
      <c r="C42" s="24">
        <v>5</v>
      </c>
      <c r="D42" s="24" t="e">
        <f t="shared" si="2"/>
        <v>#REF!</v>
      </c>
      <c r="E42" s="25">
        <f>+B42*10+C42</f>
        <v>65</v>
      </c>
      <c r="F42" s="30" t="e">
        <f t="shared" si="9"/>
        <v>#REF!</v>
      </c>
      <c r="G42" s="30" t="e">
        <f t="shared" si="9"/>
        <v>#REF!</v>
      </c>
      <c r="H42" s="30" t="e">
        <f t="shared" si="9"/>
        <v>#REF!</v>
      </c>
      <c r="I42" s="30" t="e">
        <f t="shared" si="9"/>
        <v>#REF!</v>
      </c>
      <c r="J42" s="30" t="e">
        <f t="shared" si="9"/>
        <v>#REF!</v>
      </c>
      <c r="K42" s="21"/>
      <c r="L42" s="21"/>
      <c r="M42" s="24">
        <v>6</v>
      </c>
      <c r="N42" s="24">
        <v>5</v>
      </c>
      <c r="O42" s="24" t="e">
        <f t="shared" si="4"/>
        <v>#REF!</v>
      </c>
      <c r="P42" s="25">
        <f>+M42*10+N42</f>
        <v>65</v>
      </c>
      <c r="Q42" s="30" t="e">
        <f t="shared" si="1"/>
        <v>#REF!</v>
      </c>
      <c r="R42" s="22"/>
      <c r="S42" s="21"/>
    </row>
    <row r="43" spans="1:27" x14ac:dyDescent="0.25">
      <c r="A43" s="75" t="s">
        <v>256</v>
      </c>
      <c r="B43" s="23">
        <v>6</v>
      </c>
      <c r="C43" s="24">
        <v>6</v>
      </c>
      <c r="D43" s="24" t="e">
        <f>SUM(F43:K43)</f>
        <v>#REF!</v>
      </c>
      <c r="E43" s="25">
        <f>+B43*10+C43</f>
        <v>66</v>
      </c>
      <c r="F43" s="30" t="e">
        <f t="shared" si="9"/>
        <v>#REF!</v>
      </c>
      <c r="G43" s="30" t="e">
        <f t="shared" si="9"/>
        <v>#REF!</v>
      </c>
      <c r="H43" s="30" t="e">
        <f t="shared" si="9"/>
        <v>#REF!</v>
      </c>
      <c r="I43" s="30" t="e">
        <f t="shared" si="9"/>
        <v>#REF!</v>
      </c>
      <c r="J43" s="30" t="e">
        <f t="shared" si="9"/>
        <v>#REF!</v>
      </c>
      <c r="K43" s="21"/>
      <c r="L43" s="21"/>
      <c r="M43" s="24">
        <v>6</v>
      </c>
      <c r="N43" s="24">
        <v>6</v>
      </c>
      <c r="O43" s="24" t="e">
        <f t="shared" si="4"/>
        <v>#REF!</v>
      </c>
      <c r="P43" s="25">
        <f>+M43*10+N43</f>
        <v>66</v>
      </c>
      <c r="Q43" s="30" t="e">
        <f t="shared" si="1"/>
        <v>#REF!</v>
      </c>
      <c r="R43" s="22"/>
      <c r="S43" s="21"/>
      <c r="AA43" s="3"/>
    </row>
    <row r="44" spans="1:27" x14ac:dyDescent="0.25">
      <c r="B44" s="374" t="s">
        <v>39</v>
      </c>
      <c r="C44" s="376"/>
      <c r="D44" s="24" t="e">
        <f>SUM(D7:D43)</f>
        <v>#REF!</v>
      </c>
      <c r="E44" s="25"/>
      <c r="F44" s="30" t="e">
        <f>SUM(F7:F43)</f>
        <v>#REF!</v>
      </c>
      <c r="G44" s="30" t="e">
        <f>SUM(G7:G43)</f>
        <v>#REF!</v>
      </c>
      <c r="H44" s="30" t="e">
        <f>SUM(H7:H43)</f>
        <v>#REF!</v>
      </c>
      <c r="I44" s="30" t="e">
        <f>SUM(I7:I43)</f>
        <v>#REF!</v>
      </c>
      <c r="J44" s="30" t="e">
        <f>SUM(J7:J43)</f>
        <v>#REF!</v>
      </c>
      <c r="K44" s="21"/>
      <c r="L44" s="21"/>
      <c r="M44" s="383" t="s">
        <v>39</v>
      </c>
      <c r="N44" s="376"/>
      <c r="O44" s="24" t="e">
        <f>SUM(O7:O43)</f>
        <v>#REF!</v>
      </c>
      <c r="P44" s="25"/>
      <c r="Q44" s="30" t="e">
        <f t="shared" si="1"/>
        <v>#REF!</v>
      </c>
      <c r="R44" s="22"/>
      <c r="S44" s="21"/>
      <c r="Z44" s="3"/>
    </row>
    <row r="45" spans="1:27" x14ac:dyDescent="0.25">
      <c r="B45" s="44"/>
      <c r="C45" s="33"/>
      <c r="D45" s="33"/>
      <c r="E45" s="45"/>
      <c r="F45" s="21"/>
      <c r="G45" s="21"/>
      <c r="H45" s="21"/>
      <c r="I45" s="21"/>
      <c r="J45" s="21"/>
      <c r="K45" s="21"/>
      <c r="L45" s="21"/>
      <c r="M45" s="21"/>
      <c r="N45" s="21"/>
      <c r="O45" s="21"/>
      <c r="P45" s="21"/>
      <c r="Q45" s="21"/>
      <c r="R45" s="22"/>
      <c r="S45" s="21"/>
      <c r="Z45" s="3"/>
    </row>
    <row r="46" spans="1:27" x14ac:dyDescent="0.25">
      <c r="B46" s="44"/>
      <c r="C46" s="33"/>
      <c r="D46" s="33"/>
      <c r="E46" s="45"/>
      <c r="F46" s="21"/>
      <c r="G46" s="21"/>
      <c r="H46" s="21"/>
      <c r="I46" s="21"/>
      <c r="J46" s="21"/>
      <c r="K46" s="21"/>
      <c r="L46" s="21"/>
      <c r="M46" s="21"/>
      <c r="N46" s="21"/>
      <c r="O46" s="21"/>
      <c r="P46" s="21"/>
      <c r="Q46" s="21"/>
      <c r="R46" s="22"/>
      <c r="S46" s="21"/>
      <c r="Z46" s="3"/>
    </row>
    <row r="47" spans="1:27" ht="18" x14ac:dyDescent="0.4">
      <c r="B47" s="17" t="s">
        <v>40</v>
      </c>
      <c r="R47" s="19"/>
    </row>
    <row r="48" spans="1:27" x14ac:dyDescent="0.25">
      <c r="B48" s="20"/>
      <c r="R48" s="19"/>
    </row>
    <row r="49" spans="2:23" x14ac:dyDescent="0.25">
      <c r="B49" s="20"/>
      <c r="R49" s="19"/>
    </row>
    <row r="50" spans="2:23" x14ac:dyDescent="0.25">
      <c r="B50" s="374" t="s">
        <v>25</v>
      </c>
      <c r="C50" s="375"/>
      <c r="D50" s="375"/>
      <c r="E50" s="376"/>
      <c r="F50" s="21"/>
      <c r="G50" s="21"/>
      <c r="H50" s="21"/>
      <c r="I50" s="21"/>
      <c r="J50" s="21"/>
      <c r="K50" s="21"/>
      <c r="L50" s="21"/>
      <c r="M50" s="21"/>
      <c r="N50" s="21"/>
      <c r="O50" s="21"/>
      <c r="P50" s="21"/>
      <c r="Q50" s="21"/>
      <c r="R50" s="22"/>
      <c r="S50" s="21"/>
    </row>
    <row r="51" spans="2:23" x14ac:dyDescent="0.25">
      <c r="B51" s="23" t="s">
        <v>26</v>
      </c>
      <c r="C51" s="24" t="s">
        <v>27</v>
      </c>
      <c r="D51" s="24" t="s">
        <v>28</v>
      </c>
      <c r="E51" s="25" t="s">
        <v>29</v>
      </c>
      <c r="F51" s="26" t="s">
        <v>30</v>
      </c>
      <c r="G51" s="26" t="s">
        <v>31</v>
      </c>
      <c r="H51" s="26" t="s">
        <v>32</v>
      </c>
      <c r="I51" s="26" t="s">
        <v>33</v>
      </c>
      <c r="J51" s="26" t="s">
        <v>34</v>
      </c>
      <c r="K51" s="26" t="s">
        <v>16</v>
      </c>
      <c r="L51" s="27"/>
      <c r="M51" s="27"/>
      <c r="N51" s="27"/>
      <c r="O51" s="27"/>
      <c r="P51" s="27"/>
      <c r="Q51" s="27"/>
      <c r="R51" s="28"/>
      <c r="S51" s="27"/>
    </row>
    <row r="52" spans="2:23" x14ac:dyDescent="0.25">
      <c r="B52" s="23">
        <v>0</v>
      </c>
      <c r="C52" s="24">
        <v>0</v>
      </c>
      <c r="D52" s="24" t="e">
        <f>SUM(F52:K52)</f>
        <v>#REF!</v>
      </c>
      <c r="E52" s="29" t="s">
        <v>35</v>
      </c>
      <c r="F52" s="30" t="e">
        <f>IF(AND($Y$12=TRUE,$Y$24=TRUE),COUNTIF(#REF!,$Z$24&amp; $Z$12&amp; "*" &amp;E52),0)+IF(AND($Y$13=TRUE,$Y$24=TRUE),COUNTIF(#REF!,$Z$24&amp; $Z$13&amp; "*" &amp;E52),0)+IF(AND($Y$14=TRUE,$Y$24=TRUE),COUNTIF(#REF!,$Z$24&amp; $Z$14&amp; "*" &amp;E52),0)+IF(AND($Y$15=TRUE,$Y$24=TRUE),COUNTIF(#REF!,$Z$24&amp; $Z$15&amp; "*" &amp;E52),0)+IF(AND($Y$16=TRUE,$Y$24=TRUE),COUNTIF(#REF!,$Z$24&amp; $Z$16&amp; "*" &amp;E52),0)+IF(AND($Y$17=TRUE,,$Y$24=TRUE),COUNTIF(#REF!,$Z$24&amp; $Z$17&amp; "*" &amp;E52),0)</f>
        <v>#REF!</v>
      </c>
      <c r="G52" s="30" t="e">
        <f>IF(AND($Y$12=TRUE,$Y$25=TRUE),COUNTIF(#REF!,$Z$25 &amp; $Z$12&amp; "*" &amp;E52),0)+IF(AND($Y$13=TRUE,$Y$25=TRUE),COUNTIF(#REF!,$Z$25 &amp; $Z$13&amp; "*" &amp;E52),0)+IF(AND($Y$14=TRUE,$Y$25=TRUE),COUNTIF(#REF!,$Z$25 &amp; $Z$14&amp; "*" &amp;E52),0)+IF(AND($Y$15=TRUE,$Y$25=TRUE),COUNTIF(#REF!,$Z$25 &amp; $Z$15&amp; "*" &amp;E52),0)+IF(AND($Y$16=TRUE,$Y$25=TRUE),COUNTIF(#REF!,$Z$25 &amp; $Z$16&amp; "*" &amp;E52),0)+IF(AND($Y$17=TRUE,,$Y$25=TRUE),COUNTIF(#REF!,$Z$25&amp; $Z$17&amp; "*" &amp;E52),0)</f>
        <v>#REF!</v>
      </c>
      <c r="H52" s="30" t="e">
        <f>IF(AND($Y$12=TRUE,$Y$26=TRUE),COUNTIF(#REF!,$Z$26 &amp; $Z$12&amp; "*" &amp;E52),0)+IF(AND($Y$13=TRUE,$Y$26=TRUE),COUNTIF(#REF!,$Z$26 &amp; $Z$13&amp; "*" &amp;E52),0)+IF(AND($Y$14=TRUE,$Y$26=TRUE),COUNTIF(#REF!,$Z$26 &amp; $Z$14&amp; "*" &amp;E52),0)+IF(AND($Y$15=TRUE,$Y$26=TRUE),COUNTIF(#REF!,$Z$26 &amp; $Z$15&amp; "*" &amp;E52),0)+IF(AND($Y$16=TRUE,$Y$26=TRUE),COUNTIF(#REF!,$Z$26 &amp; $Z$16&amp; "*" &amp;E52),0)+IF(AND($Y$17=TRUE,,$Y$26=TRUE),COUNTIF(#REF!,$Z$26&amp; $Z$17&amp; "*" &amp;E52),0)</f>
        <v>#REF!</v>
      </c>
      <c r="I52" s="30" t="e">
        <f>IF(AND($Y$12=TRUE,$Y$27=TRUE),COUNTIF(#REF!,$Z$27&amp; $Z$12&amp; "*" &amp;E52),0)+IF(AND($Y$13=TRUE,$Y$27=TRUE),COUNTIF(#REF!,$Z$27 &amp; $Z$13&amp; "*" &amp;E52),0)+IF(AND($Y$14=TRUE,$Y$27=TRUE),COUNTIF(#REF!,$Z$27 &amp; $Z$14&amp; "*" &amp;E52),0)+IF(AND($Y$15=TRUE,$Y$27=TRUE),COUNTIF(#REF!,$Z$27 &amp; $Z$15&amp; "*" &amp;E52),0)+IF(AND($Y$16=TRUE,$Y$27=TRUE),COUNTIF(#REF!,$Z$27 &amp; $Z$16&amp; "*" &amp;E52),0)+IF(AND($Y$17=TRUE,,$Y$27=TRUE),COUNTIF(#REF!,$Z$27&amp; $Z$17&amp; "*" &amp;E52),0)</f>
        <v>#REF!</v>
      </c>
      <c r="J52" s="30" t="e">
        <f>IF(AND($Y$12=TRUE,$Y$28=TRUE),COUNTIF(#REF!,$Z$28 &amp; $Z$12&amp; "*" &amp;E52),0)+IF(AND($Y$13=TRUE,$Y$28=TRUE),COUNTIF(#REF!,$Z$28 &amp; $Z$13&amp; "*" &amp;E52),0)+IF(AND($Y$14=TRUE,$Y$28=TRUE),COUNTIF(#REF!,$Z$28 &amp; $Z$14&amp; "*" &amp;E52),0)+IF(AND($Y$15=TRUE,$Y$28=TRUE),COUNTIF(#REF!,$Z$28 &amp; $Z$15&amp; "*" &amp;E52),0)+IF(AND($Y$16=TRUE,$Y$28=TRUE),COUNTIF(#REF!,$Z$28 &amp; $Z$16&amp; "*" &amp;E52),0)+IF(AND($Y$17=TRUE,,$Y$28=TRUE),COUNTIF(#REF!,$Z$28 &amp; $Z$17&amp; "*" &amp;E52),0)</f>
        <v>#REF!</v>
      </c>
      <c r="K52" s="30" t="e">
        <f>IF($Y$16=TRUE,COUNTIF(#REF!,"*" &amp; $Z$16&amp; "*" &amp;E52),0)</f>
        <v>#REF!</v>
      </c>
      <c r="L52" s="21"/>
      <c r="M52" s="21"/>
      <c r="N52" s="21"/>
      <c r="O52" s="21"/>
      <c r="P52" s="21"/>
      <c r="Q52" s="21"/>
      <c r="R52" s="22"/>
      <c r="S52" s="21"/>
      <c r="T52" s="31"/>
      <c r="U52" s="32"/>
      <c r="V52" s="33"/>
      <c r="W52" s="33"/>
    </row>
    <row r="53" spans="2:23" x14ac:dyDescent="0.25">
      <c r="B53" s="23">
        <v>1</v>
      </c>
      <c r="C53" s="24">
        <v>1</v>
      </c>
      <c r="D53" s="24" t="e">
        <f t="shared" ref="D53:D88" si="10">SUM(F53:K53)</f>
        <v>#REF!</v>
      </c>
      <c r="E53" s="25">
        <f>+B53*10+C53</f>
        <v>11</v>
      </c>
      <c r="F53" s="30" t="e">
        <f>IF(AND($Y$12=TRUE,$Y$24=TRUE),COUNTIF(#REF!,$Z$24&amp; $Z$12&amp; "*" &amp;E53),0)+IF(AND($Y$13=TRUE,$Y$24=TRUE),COUNTIF(#REF!,$Z$24&amp; $Z$13&amp; "*" &amp;E53),0)+IF(AND($Y$14=TRUE,$Y$24=TRUE),COUNTIF(#REF!,$Z$24&amp; $Z$14&amp; "*" &amp;E53),0)+IF(AND($Y$15=TRUE,$Y$24=TRUE),COUNTIF(#REF!,$Z$24&amp; $Z$15&amp; "*" &amp;E53),0)+IF(AND($Y$16=TRUE,$Y$24=TRUE),COUNTIF(#REF!,$Z$24&amp; $Z$16&amp; "*" &amp;E53),0)+IF(AND($Y$17=TRUE,,$Y$24=TRUE),COUNTIF(#REF!,$Z$24&amp; $Z$17&amp; "*" &amp;E53),0)</f>
        <v>#REF!</v>
      </c>
      <c r="G53" s="30" t="e">
        <f>IF(AND($Y$12=TRUE,$Y$25=TRUE),COUNTIF(#REF!,$Z$25 &amp; $Z$12&amp; "*" &amp;E53),0)+IF(AND($Y$13=TRUE,$Y$25=TRUE),COUNTIF(#REF!,$Z$25 &amp; $Z$13&amp; "*" &amp;E53),0)+IF(AND($Y$14=TRUE,$Y$25=TRUE),COUNTIF(#REF!,$Z$25 &amp; $Z$14&amp; "*" &amp;E53),0)+IF(AND($Y$15=TRUE,$Y$25=TRUE),COUNTIF(#REF!,$Z$25 &amp; $Z$15&amp; "*" &amp;E53),0)+IF(AND($Y$16=TRUE,$Y$25=TRUE),COUNTIF(#REF!,$Z$25 &amp; $Z$16&amp; "*" &amp;E53),0)+IF(AND($Y$17=TRUE,,$Y$25=TRUE),COUNTIF(#REF!,$Z$25&amp; $Z$17&amp; "*" &amp;E53),0)</f>
        <v>#REF!</v>
      </c>
      <c r="H53" s="30" t="e">
        <f>IF(AND($Y$12=TRUE,$Y$26=TRUE),COUNTIF(#REF!,$Z$26 &amp; $Z$12&amp; "*" &amp;E53),0)+IF(AND($Y$13=TRUE,$Y$26=TRUE),COUNTIF(#REF!,$Z$26 &amp; $Z$13&amp; "*" &amp;E53),0)+IF(AND($Y$14=TRUE,$Y$26=TRUE),COUNTIF(#REF!,$Z$26 &amp; $Z$14&amp; "*" &amp;E53),0)+IF(AND($Y$15=TRUE,$Y$26=TRUE),COUNTIF(#REF!,$Z$26 &amp; $Z$15&amp; "*" &amp;E53),0)+IF(AND($Y$16=TRUE,$Y$26=TRUE),COUNTIF(#REF!,$Z$26 &amp; $Z$16&amp; "*" &amp;E53),0)+IF(AND($Y$17=TRUE,,$Y$26=TRUE),COUNTIF(#REF!,$Z$26&amp; $Z$17&amp; "*" &amp;E53),0)</f>
        <v>#REF!</v>
      </c>
      <c r="I53" s="30" t="e">
        <f>IF(AND($Y$12=TRUE,$Y$27=TRUE),COUNTIF(#REF!,$Z$27&amp; $Z$12&amp; "*" &amp;E53),0)+IF(AND($Y$13=TRUE,$Y$27=TRUE),COUNTIF(#REF!,$Z$27 &amp; $Z$13&amp; "*" &amp;E53),0)+IF(AND($Y$14=TRUE,$Y$27=TRUE),COUNTIF(#REF!,$Z$27 &amp; $Z$14&amp; "*" &amp;E53),0)+IF(AND($Y$15=TRUE,$Y$27=TRUE),COUNTIF(#REF!,$Z$27 &amp; $Z$15&amp; "*" &amp;E53),0)+IF(AND($Y$16=TRUE,$Y$27=TRUE),COUNTIF(#REF!,$Z$27 &amp; $Z$16&amp; "*" &amp;E53),0)+IF(AND($Y$17=TRUE,,$Y$27=TRUE),COUNTIF(#REF!,$Z$27&amp; $Z$17&amp; "*" &amp;E53),0)</f>
        <v>#REF!</v>
      </c>
      <c r="J53" s="30" t="e">
        <f>IF(AND($Y$12=TRUE,$Y$28=TRUE),COUNTIF(#REF!,$Z$28 &amp; $Z$12&amp; "*" &amp;E53),0)+IF(AND($Y$13=TRUE,$Y$28=TRUE),COUNTIF(#REF!,$Z$28 &amp; $Z$13&amp; "*" &amp;E53),0)+IF(AND($Y$14=TRUE,$Y$28=TRUE),COUNTIF(#REF!,$Z$28 &amp; $Z$14&amp; "*" &amp;E53),0)+IF(AND($Y$15=TRUE,$Y$28=TRUE),COUNTIF(#REF!,$Z$28 &amp; $Z$15&amp; "*" &amp;E53),0)+IF(AND($Y$16=TRUE,$Y$28=TRUE),COUNTIF(#REF!,$Z$28 &amp; $Z$16&amp; "*" &amp;E53),0)+IF(AND($Y$17=TRUE,,$Y$28=TRUE),COUNTIF(#REF!,$Z$28 &amp; $Z$17&amp; "*" &amp;E53),0)</f>
        <v>#REF!</v>
      </c>
      <c r="K53" s="30" t="e">
        <f>IF($Y$16=TRUE,COUNTIF(#REF!,"*" &amp; $Z$16&amp; "*" &amp;E53),0)</f>
        <v>#REF!</v>
      </c>
      <c r="L53" s="21"/>
      <c r="M53" s="21"/>
      <c r="N53" s="21"/>
      <c r="O53" s="21"/>
      <c r="P53" s="21"/>
      <c r="Q53" s="21"/>
      <c r="R53" s="22"/>
      <c r="S53" s="21"/>
      <c r="T53" s="34"/>
      <c r="U53" s="21"/>
      <c r="V53" s="33"/>
      <c r="W53" s="33"/>
    </row>
    <row r="54" spans="2:23" x14ac:dyDescent="0.25">
      <c r="B54" s="23">
        <v>1</v>
      </c>
      <c r="C54" s="24">
        <v>2</v>
      </c>
      <c r="D54" s="24" t="e">
        <f>SUM(F54:K54)</f>
        <v>#REF!</v>
      </c>
      <c r="E54" s="25">
        <f t="shared" ref="E54:E74" si="11">+B54*10+C54</f>
        <v>12</v>
      </c>
      <c r="F54" s="30" t="e">
        <f>IF(AND($Y$12=TRUE,$Y$24=TRUE),COUNTIF(#REF!,$Z$24&amp; $Z$12&amp; "*" &amp;E54),0)+IF(AND($Y$13=TRUE,$Y$24=TRUE),COUNTIF(#REF!,$Z$24&amp; $Z$13&amp; "*" &amp;E54),0)+IF(AND($Y$14=TRUE,$Y$24=TRUE),COUNTIF(#REF!,$Z$24&amp; $Z$14&amp; "*" &amp;E54),0)+IF(AND($Y$15=TRUE,$Y$24=TRUE),COUNTIF(#REF!,$Z$24&amp; $Z$15&amp; "*" &amp;E54),0)+IF(AND($Y$16=TRUE,$Y$24=TRUE),COUNTIF(#REF!,$Z$24&amp; $Z$16&amp; "*" &amp;E54),0)+IF(AND($Y$17=TRUE,,$Y$24=TRUE),COUNTIF(#REF!,$Z$24&amp; $Z$17&amp; "*" &amp;E54),0)</f>
        <v>#REF!</v>
      </c>
      <c r="G54" s="30" t="e">
        <f>IF(AND($Y$12=TRUE,$Y$25=TRUE),COUNTIF(#REF!,$Z$25 &amp; $Z$12&amp; "*" &amp;E54),0)+IF(AND($Y$13=TRUE,$Y$25=TRUE),COUNTIF(#REF!,$Z$25 &amp; $Z$13&amp; "*" &amp;E54),0)+IF(AND($Y$14=TRUE,$Y$25=TRUE),COUNTIF(#REF!,$Z$25 &amp; $Z$14&amp; "*" &amp;E54),0)+IF(AND($Y$15=TRUE,$Y$25=TRUE),COUNTIF(#REF!,$Z$25 &amp; $Z$15&amp; "*" &amp;E54),0)+IF(AND($Y$16=TRUE,$Y$25=TRUE),COUNTIF(#REF!,$Z$25 &amp; $Z$16&amp; "*" &amp;E54),0)+IF(AND($Y$17=TRUE,,$Y$25=TRUE),COUNTIF(#REF!,$Z$25&amp; $Z$17&amp; "*" &amp;E54),0)</f>
        <v>#REF!</v>
      </c>
      <c r="H54" s="30" t="e">
        <f>IF(AND($Y$12=TRUE,$Y$26=TRUE),COUNTIF(#REF!,$Z$26 &amp; $Z$12&amp; "*" &amp;E54),0)+IF(AND($Y$13=TRUE,$Y$26=TRUE),COUNTIF(#REF!,$Z$26 &amp; $Z$13&amp; "*" &amp;E54),0)+IF(AND($Y$14=TRUE,$Y$26=TRUE),COUNTIF(#REF!,$Z$26 &amp; $Z$14&amp; "*" &amp;E54),0)+IF(AND($Y$15=TRUE,$Y$26=TRUE),COUNTIF(#REF!,$Z$26 &amp; $Z$15&amp; "*" &amp;E54),0)+IF(AND($Y$16=TRUE,$Y$26=TRUE),COUNTIF(#REF!,$Z$26 &amp; $Z$16&amp; "*" &amp;E54),0)+IF(AND($Y$17=TRUE,,$Y$26=TRUE),COUNTIF(#REF!,$Z$26&amp; $Z$17&amp; "*" &amp;E54),0)</f>
        <v>#REF!</v>
      </c>
      <c r="I54" s="30" t="e">
        <f>IF(AND($Y$12=TRUE,$Y$27=TRUE),COUNTIF(#REF!,$Z$27&amp; $Z$12&amp; "*" &amp;E54),0)+IF(AND($Y$13=TRUE,$Y$27=TRUE),COUNTIF(#REF!,$Z$27 &amp; $Z$13&amp; "*" &amp;E54),0)+IF(AND($Y$14=TRUE,$Y$27=TRUE),COUNTIF(#REF!,$Z$27 &amp; $Z$14&amp; "*" &amp;E54),0)+IF(AND($Y$15=TRUE,$Y$27=TRUE),COUNTIF(#REF!,$Z$27 &amp; $Z$15&amp; "*" &amp;E54),0)+IF(AND($Y$16=TRUE,$Y$27=TRUE),COUNTIF(#REF!,$Z$27 &amp; $Z$16&amp; "*" &amp;E54),0)+IF(AND($Y$17=TRUE,,$Y$27=TRUE),COUNTIF(#REF!,$Z$27&amp; $Z$17&amp; "*" &amp;E54),0)</f>
        <v>#REF!</v>
      </c>
      <c r="J54" s="30" t="e">
        <f>IF(AND($Y$12=TRUE,$Y$28=TRUE),COUNTIF(#REF!,$Z$28 &amp; $Z$12&amp; "*" &amp;E54),0)+IF(AND($Y$13=TRUE,$Y$28=TRUE),COUNTIF(#REF!,$Z$28 &amp; $Z$13&amp; "*" &amp;E54),0)+IF(AND($Y$14=TRUE,$Y$28=TRUE),COUNTIF(#REF!,$Z$28 &amp; $Z$14&amp; "*" &amp;E54),0)+IF(AND($Y$15=TRUE,$Y$28=TRUE),COUNTIF(#REF!,$Z$28 &amp; $Z$15&amp; "*" &amp;E54),0)+IF(AND($Y$16=TRUE,$Y$28=TRUE),COUNTIF(#REF!,$Z$28 &amp; $Z$16&amp; "*" &amp;E54),0)+IF(AND($Y$17=TRUE,,$Y$28=TRUE),COUNTIF(#REF!,$Z$28 &amp; $Z$17&amp; "*" &amp;E54),0)</f>
        <v>#REF!</v>
      </c>
      <c r="K54" s="30" t="e">
        <f>IF($Y$16=TRUE,COUNTIF(#REF!,"*" &amp; $Z$16&amp; "*" &amp;E54),0)</f>
        <v>#REF!</v>
      </c>
      <c r="L54" s="21"/>
      <c r="M54" s="21"/>
      <c r="N54" s="21"/>
      <c r="O54" s="21"/>
      <c r="P54" s="21"/>
      <c r="Q54" s="21"/>
      <c r="R54" s="22"/>
      <c r="S54" s="21"/>
    </row>
    <row r="55" spans="2:23" x14ac:dyDescent="0.25">
      <c r="B55" s="23">
        <v>1</v>
      </c>
      <c r="C55" s="24">
        <v>3</v>
      </c>
      <c r="D55" s="24" t="e">
        <f t="shared" si="10"/>
        <v>#REF!</v>
      </c>
      <c r="E55" s="25">
        <f t="shared" si="11"/>
        <v>13</v>
      </c>
      <c r="F55" s="30" t="e">
        <f>IF(AND($Y$12=TRUE,$Y$24=TRUE),COUNTIF(#REF!,$Z$24&amp; $Z$12&amp; "*" &amp;E55),0)+IF(AND($Y$13=TRUE,$Y$24=TRUE),COUNTIF(#REF!,$Z$24&amp; $Z$13&amp; "*" &amp;E55),0)+IF(AND($Y$14=TRUE,$Y$24=TRUE),COUNTIF(#REF!,$Z$24&amp; $Z$14&amp; "*" &amp;E55),0)+IF(AND($Y$15=TRUE,$Y$24=TRUE),COUNTIF(#REF!,$Z$24&amp; $Z$15&amp; "*" &amp;E55),0)+IF(AND($Y$16=TRUE,$Y$24=TRUE),COUNTIF(#REF!,$Z$24&amp; $Z$16&amp; "*" &amp;E55),0)+IF(AND($Y$17=TRUE,,$Y$24=TRUE),COUNTIF(#REF!,$Z$24&amp; $Z$17&amp; "*" &amp;E55),0)</f>
        <v>#REF!</v>
      </c>
      <c r="G55" s="30" t="e">
        <f>IF(AND($Y$12=TRUE,$Y$25=TRUE),COUNTIF(#REF!,$Z$25 &amp; $Z$12&amp; "*" &amp;E55),0)+IF(AND($Y$13=TRUE,$Y$25=TRUE),COUNTIF(#REF!,$Z$25 &amp; $Z$13&amp; "*" &amp;E55),0)+IF(AND($Y$14=TRUE,$Y$25=TRUE),COUNTIF(#REF!,$Z$25 &amp; $Z$14&amp; "*" &amp;E55),0)+IF(AND($Y$15=TRUE,$Y$25=TRUE),COUNTIF(#REF!,$Z$25 &amp; $Z$15&amp; "*" &amp;E55),0)+IF(AND($Y$16=TRUE,$Y$25=TRUE),COUNTIF(#REF!,$Z$25 &amp; $Z$16&amp; "*" &amp;E55),0)+IF(AND($Y$17=TRUE,,$Y$25=TRUE),COUNTIF(#REF!,$Z$25&amp; $Z$17&amp; "*" &amp;E55),0)</f>
        <v>#REF!</v>
      </c>
      <c r="H55" s="30" t="e">
        <f>IF(AND($Y$12=TRUE,$Y$26=TRUE),COUNTIF(#REF!,$Z$26 &amp; $Z$12&amp; "*" &amp;E55),0)+IF(AND($Y$13=TRUE,$Y$26=TRUE),COUNTIF(#REF!,$Z$26 &amp; $Z$13&amp; "*" &amp;E55),0)+IF(AND($Y$14=TRUE,$Y$26=TRUE),COUNTIF(#REF!,$Z$26 &amp; $Z$14&amp; "*" &amp;E55),0)+IF(AND($Y$15=TRUE,$Y$26=TRUE),COUNTIF(#REF!,$Z$26 &amp; $Z$15&amp; "*" &amp;E55),0)+IF(AND($Y$16=TRUE,$Y$26=TRUE),COUNTIF(#REF!,$Z$26 &amp; $Z$16&amp; "*" &amp;E55),0)+IF(AND($Y$17=TRUE,,$Y$26=TRUE),COUNTIF(#REF!,$Z$26&amp; $Z$17&amp; "*" &amp;E55),0)</f>
        <v>#REF!</v>
      </c>
      <c r="I55" s="30" t="e">
        <f>IF(AND($Y$12=TRUE,$Y$27=TRUE),COUNTIF(#REF!,$Z$27&amp; $Z$12&amp; "*" &amp;E55),0)+IF(AND($Y$13=TRUE,$Y$27=TRUE),COUNTIF(#REF!,$Z$27 &amp; $Z$13&amp; "*" &amp;E55),0)+IF(AND($Y$14=TRUE,$Y$27=TRUE),COUNTIF(#REF!,$Z$27 &amp; $Z$14&amp; "*" &amp;E55),0)+IF(AND($Y$15=TRUE,$Y$27=TRUE),COUNTIF(#REF!,$Z$27 &amp; $Z$15&amp; "*" &amp;E55),0)+IF(AND($Y$16=TRUE,$Y$27=TRUE),COUNTIF(#REF!,$Z$27 &amp; $Z$16&amp; "*" &amp;E55),0)+IF(AND($Y$17=TRUE,,$Y$27=TRUE),COUNTIF(#REF!,$Z$27&amp; $Z$17&amp; "*" &amp;E55),0)</f>
        <v>#REF!</v>
      </c>
      <c r="J55" s="30" t="e">
        <f>IF(AND($Y$12=TRUE,$Y$28=TRUE),COUNTIF(#REF!,$Z$28 &amp; $Z$12&amp; "*" &amp;E55),0)+IF(AND($Y$13=TRUE,$Y$28=TRUE),COUNTIF(#REF!,$Z$28 &amp; $Z$13&amp; "*" &amp;E55),0)+IF(AND($Y$14=TRUE,$Y$28=TRUE),COUNTIF(#REF!,$Z$28 &amp; $Z$14&amp; "*" &amp;E55),0)+IF(AND($Y$15=TRUE,$Y$28=TRUE),COUNTIF(#REF!,$Z$28 &amp; $Z$15&amp; "*" &amp;E55),0)+IF(AND($Y$16=TRUE,$Y$28=TRUE),COUNTIF(#REF!,$Z$28 &amp; $Z$16&amp; "*" &amp;E55),0)+IF(AND($Y$17=TRUE,,$Y$28=TRUE),COUNTIF(#REF!,$Z$28 &amp; $Z$17&amp; "*" &amp;E55),0)</f>
        <v>#REF!</v>
      </c>
      <c r="K55" s="30" t="e">
        <f>IF($Y$16=TRUE,COUNTIF(#REF!,"*" &amp; $Z$16&amp; "*" &amp;E55),0)</f>
        <v>#REF!</v>
      </c>
      <c r="L55" s="21"/>
      <c r="M55" s="21"/>
      <c r="N55" s="21"/>
      <c r="O55" s="21"/>
      <c r="P55" s="21"/>
      <c r="Q55" s="21"/>
      <c r="R55" s="22"/>
      <c r="S55" s="21"/>
    </row>
    <row r="56" spans="2:23" x14ac:dyDescent="0.25">
      <c r="B56" s="23">
        <v>1</v>
      </c>
      <c r="C56" s="24">
        <v>4</v>
      </c>
      <c r="D56" s="24" t="e">
        <f t="shared" si="10"/>
        <v>#REF!</v>
      </c>
      <c r="E56" s="25">
        <f t="shared" si="11"/>
        <v>14</v>
      </c>
      <c r="F56" s="30" t="e">
        <f>IF(AND($Y$12=TRUE,$Y$24=TRUE),COUNTIF(#REF!,$Z$24&amp; $Z$12&amp; "*" &amp;E56),0)+IF(AND($Y$13=TRUE,$Y$24=TRUE),COUNTIF(#REF!,$Z$24&amp; $Z$13&amp; "*" &amp;E56),0)+IF(AND($Y$14=TRUE,$Y$24=TRUE),COUNTIF(#REF!,$Z$24&amp; $Z$14&amp; "*" &amp;E56),0)+IF(AND($Y$15=TRUE,$Y$24=TRUE),COUNTIF(#REF!,$Z$24&amp; $Z$15&amp; "*" &amp;E56),0)+IF(AND($Y$16=TRUE,$Y$24=TRUE),COUNTIF(#REF!,$Z$24&amp; $Z$16&amp; "*" &amp;E56),0)+IF(AND($Y$17=TRUE,,$Y$24=TRUE),COUNTIF(#REF!,$Z$24&amp; $Z$17&amp; "*" &amp;E56),0)</f>
        <v>#REF!</v>
      </c>
      <c r="G56" s="30" t="e">
        <f>IF(AND($Y$12=TRUE,$Y$25=TRUE),COUNTIF(#REF!,$Z$25 &amp; $Z$12&amp; "*" &amp;E56),0)+IF(AND($Y$13=TRUE,$Y$25=TRUE),COUNTIF(#REF!,$Z$25 &amp; $Z$13&amp; "*" &amp;E56),0)+IF(AND($Y$14=TRUE,$Y$25=TRUE),COUNTIF(#REF!,$Z$25 &amp; $Z$14&amp; "*" &amp;E56),0)+IF(AND($Y$15=TRUE,$Y$25=TRUE),COUNTIF(#REF!,$Z$25 &amp; $Z$15&amp; "*" &amp;E56),0)+IF(AND($Y$16=TRUE,$Y$25=TRUE),COUNTIF(#REF!,$Z$25 &amp; $Z$16&amp; "*" &amp;E56),0)+IF(AND($Y$17=TRUE,,$Y$25=TRUE),COUNTIF(#REF!,$Z$25&amp; $Z$17&amp; "*" &amp;E56),0)</f>
        <v>#REF!</v>
      </c>
      <c r="H56" s="30" t="e">
        <f>IF(AND($Y$12=TRUE,$Y$26=TRUE),COUNTIF(#REF!,$Z$26 &amp; $Z$12&amp; "*" &amp;E56),0)+IF(AND($Y$13=TRUE,$Y$26=TRUE),COUNTIF(#REF!,$Z$26 &amp; $Z$13&amp; "*" &amp;E56),0)+IF(AND($Y$14=TRUE,$Y$26=TRUE),COUNTIF(#REF!,$Z$26 &amp; $Z$14&amp; "*" &amp;E56),0)+IF(AND($Y$15=TRUE,$Y$26=TRUE),COUNTIF(#REF!,$Z$26 &amp; $Z$15&amp; "*" &amp;E56),0)+IF(AND($Y$16=TRUE,$Y$26=TRUE),COUNTIF(#REF!,$Z$26 &amp; $Z$16&amp; "*" &amp;E56),0)+IF(AND($Y$17=TRUE,,$Y$26=TRUE),COUNTIF(#REF!,$Z$26&amp; $Z$17&amp; "*" &amp;E56),0)</f>
        <v>#REF!</v>
      </c>
      <c r="I56" s="30" t="e">
        <f>IF(AND($Y$12=TRUE,$Y$27=TRUE),COUNTIF(#REF!,$Z$27&amp; $Z$12&amp; "*" &amp;E56),0)+IF(AND($Y$13=TRUE,$Y$27=TRUE),COUNTIF(#REF!,$Z$27 &amp; $Z$13&amp; "*" &amp;E56),0)+IF(AND($Y$14=TRUE,$Y$27=TRUE),COUNTIF(#REF!,$Z$27 &amp; $Z$14&amp; "*" &amp;E56),0)+IF(AND($Y$15=TRUE,$Y$27=TRUE),COUNTIF(#REF!,$Z$27 &amp; $Z$15&amp; "*" &amp;E56),0)+IF(AND($Y$16=TRUE,$Y$27=TRUE),COUNTIF(#REF!,$Z$27 &amp; $Z$16&amp; "*" &amp;E56),0)+IF(AND($Y$17=TRUE,,$Y$27=TRUE),COUNTIF(#REF!,$Z$27&amp; $Z$17&amp; "*" &amp;E56),0)</f>
        <v>#REF!</v>
      </c>
      <c r="J56" s="30" t="e">
        <f>IF(AND($Y$12=TRUE,$Y$28=TRUE),COUNTIF(#REF!,$Z$28 &amp; $Z$12&amp; "*" &amp;E56),0)+IF(AND($Y$13=TRUE,$Y$28=TRUE),COUNTIF(#REF!,$Z$28 &amp; $Z$13&amp; "*" &amp;E56),0)+IF(AND($Y$14=TRUE,$Y$28=TRUE),COUNTIF(#REF!,$Z$28 &amp; $Z$14&amp; "*" &amp;E56),0)+IF(AND($Y$15=TRUE,$Y$28=TRUE),COUNTIF(#REF!,$Z$28 &amp; $Z$15&amp; "*" &amp;E56),0)+IF(AND($Y$16=TRUE,$Y$28=TRUE),COUNTIF(#REF!,$Z$28 &amp; $Z$16&amp; "*" &amp;E56),0)+IF(AND($Y$17=TRUE,,$Y$28=TRUE),COUNTIF(#REF!,$Z$28 &amp; $Z$17&amp; "*" &amp;E56),0)</f>
        <v>#REF!</v>
      </c>
      <c r="K56" s="30" t="e">
        <f>IF($Y$16=TRUE,COUNTIF(#REF!,"*" &amp; $Z$16&amp; "*" &amp;E56),0)</f>
        <v>#REF!</v>
      </c>
      <c r="L56" s="21"/>
      <c r="M56" s="21"/>
      <c r="N56" s="21"/>
      <c r="O56" s="21"/>
      <c r="P56" s="21"/>
      <c r="Q56" s="21"/>
      <c r="R56" s="22"/>
      <c r="S56" s="21"/>
    </row>
    <row r="57" spans="2:23" x14ac:dyDescent="0.25">
      <c r="B57" s="23">
        <v>1</v>
      </c>
      <c r="C57" s="24">
        <v>5</v>
      </c>
      <c r="D57" s="24" t="e">
        <f t="shared" si="10"/>
        <v>#REF!</v>
      </c>
      <c r="E57" s="25">
        <f>+B57*10+C57</f>
        <v>15</v>
      </c>
      <c r="F57" s="30" t="e">
        <f>IF(AND($Y$12=TRUE,$Y$24=TRUE),COUNTIF(#REF!,$Z$24&amp; $Z$12&amp; "*" &amp;E57),0)+IF(AND($Y$13=TRUE,$Y$24=TRUE),COUNTIF(#REF!,$Z$24&amp; $Z$13&amp; "*" &amp;E57),0)+IF(AND($Y$14=TRUE,$Y$24=TRUE),COUNTIF(#REF!,$Z$24&amp; $Z$14&amp; "*" &amp;E57),0)+IF(AND($Y$15=TRUE,$Y$24=TRUE),COUNTIF(#REF!,$Z$24&amp; $Z$15&amp; "*" &amp;E57),0)+IF(AND($Y$16=TRUE,$Y$24=TRUE),COUNTIF(#REF!,$Z$24&amp; $Z$16&amp; "*" &amp;E57),0)+IF(AND($Y$17=TRUE,,$Y$24=TRUE),COUNTIF(#REF!,$Z$24&amp; $Z$17&amp; "*" &amp;E57),0)</f>
        <v>#REF!</v>
      </c>
      <c r="G57" s="30" t="e">
        <f>IF(AND($Y$12=TRUE,$Y$25=TRUE),COUNTIF(#REF!,$Z$25 &amp; $Z$12&amp; "*" &amp;E57),0)+IF(AND($Y$13=TRUE,$Y$25=TRUE),COUNTIF(#REF!,$Z$25 &amp; $Z$13&amp; "*" &amp;E57),0)+IF(AND($Y$14=TRUE,$Y$25=TRUE),COUNTIF(#REF!,$Z$25 &amp; $Z$14&amp; "*" &amp;E57),0)+IF(AND($Y$15=TRUE,$Y$25=TRUE),COUNTIF(#REF!,$Z$25 &amp; $Z$15&amp; "*" &amp;E57),0)+IF(AND($Y$16=TRUE,$Y$25=TRUE),COUNTIF(#REF!,$Z$25 &amp; $Z$16&amp; "*" &amp;E57),0)+IF(AND($Y$17=TRUE,,$Y$25=TRUE),COUNTIF(#REF!,$Z$25&amp; $Z$17&amp; "*" &amp;E57),0)</f>
        <v>#REF!</v>
      </c>
      <c r="H57" s="30" t="e">
        <f>IF(AND($Y$12=TRUE,$Y$26=TRUE),COUNTIF(#REF!,$Z$26 &amp; $Z$12&amp; "*" &amp;E57),0)+IF(AND($Y$13=TRUE,$Y$26=TRUE),COUNTIF(#REF!,$Z$26 &amp; $Z$13&amp; "*" &amp;E57),0)+IF(AND($Y$14=TRUE,$Y$26=TRUE),COUNTIF(#REF!,$Z$26 &amp; $Z$14&amp; "*" &amp;E57),0)+IF(AND($Y$15=TRUE,$Y$26=TRUE),COUNTIF(#REF!,$Z$26 &amp; $Z$15&amp; "*" &amp;E57),0)+IF(AND($Y$16=TRUE,$Y$26=TRUE),COUNTIF(#REF!,$Z$26 &amp; $Z$16&amp; "*" &amp;E57),0)+IF(AND($Y$17=TRUE,,$Y$26=TRUE),COUNTIF(#REF!,$Z$26&amp; $Z$17&amp; "*" &amp;E57),0)</f>
        <v>#REF!</v>
      </c>
      <c r="I57" s="30" t="e">
        <f>IF(AND($Y$12=TRUE,$Y$27=TRUE),COUNTIF(#REF!,$Z$27&amp; $Z$12&amp; "*" &amp;E57),0)+IF(AND($Y$13=TRUE,$Y$27=TRUE),COUNTIF(#REF!,$Z$27 &amp; $Z$13&amp; "*" &amp;E57),0)+IF(AND($Y$14=TRUE,$Y$27=TRUE),COUNTIF(#REF!,$Z$27 &amp; $Z$14&amp; "*" &amp;E57),0)+IF(AND($Y$15=TRUE,$Y$27=TRUE),COUNTIF(#REF!,$Z$27 &amp; $Z$15&amp; "*" &amp;E57),0)+IF(AND($Y$16=TRUE,$Y$27=TRUE),COUNTIF(#REF!,$Z$27 &amp; $Z$16&amp; "*" &amp;E57),0)+IF(AND($Y$17=TRUE,,$Y$27=TRUE),COUNTIF(#REF!,$Z$27&amp; $Z$17&amp; "*" &amp;E57),0)</f>
        <v>#REF!</v>
      </c>
      <c r="J57" s="30" t="e">
        <f>IF(AND($Y$12=TRUE,$Y$28=TRUE),COUNTIF(#REF!,$Z$28 &amp; $Z$12&amp; "*" &amp;E57),0)+IF(AND($Y$13=TRUE,$Y$28=TRUE),COUNTIF(#REF!,$Z$28 &amp; $Z$13&amp; "*" &amp;E57),0)+IF(AND($Y$14=TRUE,$Y$28=TRUE),COUNTIF(#REF!,$Z$28 &amp; $Z$14&amp; "*" &amp;E57),0)+IF(AND($Y$15=TRUE,$Y$28=TRUE),COUNTIF(#REF!,$Z$28 &amp; $Z$15&amp; "*" &amp;E57),0)+IF(AND($Y$16=TRUE,$Y$28=TRUE),COUNTIF(#REF!,$Z$28 &amp; $Z$16&amp; "*" &amp;E57),0)+IF(AND($Y$17=TRUE,,$Y$28=TRUE),COUNTIF(#REF!,$Z$28 &amp; $Z$17&amp; "*" &amp;E57),0)</f>
        <v>#REF!</v>
      </c>
      <c r="K57" s="30" t="e">
        <f>IF($Y$16=TRUE,COUNTIF(#REF!,"*" &amp; $Z$16&amp; "*" &amp;E57),0)</f>
        <v>#REF!</v>
      </c>
      <c r="L57" s="21"/>
      <c r="M57" s="21"/>
      <c r="N57" s="21"/>
      <c r="O57" s="21"/>
      <c r="P57" s="21"/>
      <c r="Q57" s="21"/>
      <c r="R57" s="22"/>
      <c r="S57" s="21"/>
    </row>
    <row r="58" spans="2:23" x14ac:dyDescent="0.25">
      <c r="B58" s="23">
        <v>1</v>
      </c>
      <c r="C58" s="24">
        <v>6</v>
      </c>
      <c r="D58" s="24" t="e">
        <f t="shared" si="10"/>
        <v>#REF!</v>
      </c>
      <c r="E58" s="25">
        <f>+B58*10+C58</f>
        <v>16</v>
      </c>
      <c r="F58" s="30" t="e">
        <f>IF(AND($Y$12=TRUE,$Y$24=TRUE),COUNTIF(#REF!,$Z$24&amp; $Z$12&amp; "*" &amp;E58),0)+IF(AND($Y$13=TRUE,$Y$24=TRUE),COUNTIF(#REF!,$Z$24&amp; $Z$13&amp; "*" &amp;E58),0)+IF(AND($Y$14=TRUE,$Y$24=TRUE),COUNTIF(#REF!,$Z$24&amp; $Z$14&amp; "*" &amp;E58),0)+IF(AND($Y$15=TRUE,$Y$24=TRUE),COUNTIF(#REF!,$Z$24&amp; $Z$15&amp; "*" &amp;E58),0)+IF(AND($Y$16=TRUE,$Y$24=TRUE),COUNTIF(#REF!,$Z$24&amp; $Z$16&amp; "*" &amp;E58),0)+IF(AND($Y$17=TRUE,,$Y$24=TRUE),COUNTIF(#REF!,$Z$24&amp; $Z$17&amp; "*" &amp;E58),0)</f>
        <v>#REF!</v>
      </c>
      <c r="G58" s="30" t="e">
        <f>IF(AND($Y$12=TRUE,$Y$25=TRUE),COUNTIF(#REF!,$Z$25 &amp; $Z$12&amp; "*" &amp;E58),0)+IF(AND($Y$13=TRUE,$Y$25=TRUE),COUNTIF(#REF!,$Z$25 &amp; $Z$13&amp; "*" &amp;E58),0)+IF(AND($Y$14=TRUE,$Y$25=TRUE),COUNTIF(#REF!,$Z$25 &amp; $Z$14&amp; "*" &amp;E58),0)+IF(AND($Y$15=TRUE,$Y$25=TRUE),COUNTIF(#REF!,$Z$25 &amp; $Z$15&amp; "*" &amp;E58),0)+IF(AND($Y$16=TRUE,$Y$25=TRUE),COUNTIF(#REF!,$Z$25 &amp; $Z$16&amp; "*" &amp;E58),0)+IF(AND($Y$17=TRUE,,$Y$25=TRUE),COUNTIF(#REF!,$Z$25&amp; $Z$17&amp; "*" &amp;E58),0)</f>
        <v>#REF!</v>
      </c>
      <c r="H58" s="30" t="e">
        <f>IF(AND($Y$12=TRUE,$Y$26=TRUE),COUNTIF(#REF!,$Z$26 &amp; $Z$12&amp; "*" &amp;E58),0)+IF(AND($Y$13=TRUE,$Y$26=TRUE),COUNTIF(#REF!,$Z$26 &amp; $Z$13&amp; "*" &amp;E58),0)+IF(AND($Y$14=TRUE,$Y$26=TRUE),COUNTIF(#REF!,$Z$26 &amp; $Z$14&amp; "*" &amp;E58),0)+IF(AND($Y$15=TRUE,$Y$26=TRUE),COUNTIF(#REF!,$Z$26 &amp; $Z$15&amp; "*" &amp;E58),0)+IF(AND($Y$16=TRUE,$Y$26=TRUE),COUNTIF(#REF!,$Z$26 &amp; $Z$16&amp; "*" &amp;E58),0)+IF(AND($Y$17=TRUE,,$Y$26=TRUE),COUNTIF(#REF!,$Z$26&amp; $Z$17&amp; "*" &amp;E58),0)</f>
        <v>#REF!</v>
      </c>
      <c r="I58" s="30" t="e">
        <f>IF(AND($Y$12=TRUE,$Y$27=TRUE),COUNTIF(#REF!,$Z$27&amp; $Z$12&amp; "*" &amp;E58),0)+IF(AND($Y$13=TRUE,$Y$27=TRUE),COUNTIF(#REF!,$Z$27 &amp; $Z$13&amp; "*" &amp;E58),0)+IF(AND($Y$14=TRUE,$Y$27=TRUE),COUNTIF(#REF!,$Z$27 &amp; $Z$14&amp; "*" &amp;E58),0)+IF(AND($Y$15=TRUE,$Y$27=TRUE),COUNTIF(#REF!,$Z$27 &amp; $Z$15&amp; "*" &amp;E58),0)+IF(AND($Y$16=TRUE,$Y$27=TRUE),COUNTIF(#REF!,$Z$27 &amp; $Z$16&amp; "*" &amp;E58),0)+IF(AND($Y$17=TRUE,,$Y$27=TRUE),COUNTIF(#REF!,$Z$27&amp; $Z$17&amp; "*" &amp;E58),0)</f>
        <v>#REF!</v>
      </c>
      <c r="J58" s="30" t="e">
        <f>IF(AND($Y$12=TRUE,$Y$28=TRUE),COUNTIF(#REF!,$Z$28 &amp; $Z$12&amp; "*" &amp;E58),0)+IF(AND($Y$13=TRUE,$Y$28=TRUE),COUNTIF(#REF!,$Z$28 &amp; $Z$13&amp; "*" &amp;E58),0)+IF(AND($Y$14=TRUE,$Y$28=TRUE),COUNTIF(#REF!,$Z$28 &amp; $Z$14&amp; "*" &amp;E58),0)+IF(AND($Y$15=TRUE,$Y$28=TRUE),COUNTIF(#REF!,$Z$28 &amp; $Z$15&amp; "*" &amp;E58),0)+IF(AND($Y$16=TRUE,$Y$28=TRUE),COUNTIF(#REF!,$Z$28 &amp; $Z$16&amp; "*" &amp;E58),0)+IF(AND($Y$17=TRUE,,$Y$28=TRUE),COUNTIF(#REF!,$Z$28 &amp; $Z$17&amp; "*" &amp;E58),0)</f>
        <v>#REF!</v>
      </c>
      <c r="K58" s="30" t="e">
        <f>IF($Y$16=TRUE,COUNTIF(#REF!,"*" &amp; $Z$16&amp; "*" &amp;E58),0)</f>
        <v>#REF!</v>
      </c>
      <c r="L58" s="21"/>
      <c r="M58" s="21"/>
      <c r="N58" s="21"/>
      <c r="O58" s="21"/>
      <c r="P58" s="21"/>
      <c r="Q58" s="21"/>
      <c r="R58" s="22"/>
      <c r="S58" s="21"/>
    </row>
    <row r="59" spans="2:23" x14ac:dyDescent="0.25">
      <c r="B59" s="23">
        <v>2</v>
      </c>
      <c r="C59" s="24">
        <v>1</v>
      </c>
      <c r="D59" s="24" t="e">
        <f t="shared" si="10"/>
        <v>#REF!</v>
      </c>
      <c r="E59" s="25">
        <f t="shared" si="11"/>
        <v>21</v>
      </c>
      <c r="F59" s="30" t="e">
        <f>IF(AND($Y$12=TRUE,$Y$24=TRUE),COUNTIF(#REF!,$Z$24&amp; $Z$12&amp; "*" &amp;E59),0)+IF(AND($Y$13=TRUE,$Y$24=TRUE),COUNTIF(#REF!,$Z$24&amp; $Z$13&amp; "*" &amp;E59),0)+IF(AND($Y$14=TRUE,$Y$24=TRUE),COUNTIF(#REF!,$Z$24&amp; $Z$14&amp; "*" &amp;E59),0)+IF(AND($Y$15=TRUE,$Y$24=TRUE),COUNTIF(#REF!,$Z$24&amp; $Z$15&amp; "*" &amp;E59),0)+IF(AND($Y$16=TRUE,$Y$24=TRUE),COUNTIF(#REF!,$Z$24&amp; $Z$16&amp; "*" &amp;E59),0)+IF(AND($Y$17=TRUE,,$Y$24=TRUE),COUNTIF(#REF!,$Z$24&amp; $Z$17&amp; "*" &amp;E59),0)</f>
        <v>#REF!</v>
      </c>
      <c r="G59" s="30" t="e">
        <f>IF(AND($Y$12=TRUE,$Y$25=TRUE),COUNTIF(#REF!,$Z$25 &amp; $Z$12&amp; "*" &amp;E59),0)+IF(AND($Y$13=TRUE,$Y$25=TRUE),COUNTIF(#REF!,$Z$25 &amp; $Z$13&amp; "*" &amp;E59),0)+IF(AND($Y$14=TRUE,$Y$25=TRUE),COUNTIF(#REF!,$Z$25 &amp; $Z$14&amp; "*" &amp;E59),0)+IF(AND($Y$15=TRUE,$Y$25=TRUE),COUNTIF(#REF!,$Z$25 &amp; $Z$15&amp; "*" &amp;E59),0)+IF(AND($Y$16=TRUE,$Y$25=TRUE),COUNTIF(#REF!,$Z$25 &amp; $Z$16&amp; "*" &amp;E59),0)+IF(AND($Y$17=TRUE,,$Y$25=TRUE),COUNTIF(#REF!,$Z$25&amp; $Z$17&amp; "*" &amp;E59),0)</f>
        <v>#REF!</v>
      </c>
      <c r="H59" s="30" t="e">
        <f>IF(AND($Y$12=TRUE,$Y$26=TRUE),COUNTIF(#REF!,$Z$26 &amp; $Z$12&amp; "*" &amp;E59),0)+IF(AND($Y$13=TRUE,$Y$26=TRUE),COUNTIF(#REF!,$Z$26 &amp; $Z$13&amp; "*" &amp;E59),0)+IF(AND($Y$14=TRUE,$Y$26=TRUE),COUNTIF(#REF!,$Z$26 &amp; $Z$14&amp; "*" &amp;E59),0)+IF(AND($Y$15=TRUE,$Y$26=TRUE),COUNTIF(#REF!,$Z$26 &amp; $Z$15&amp; "*" &amp;E59),0)+IF(AND($Y$16=TRUE,$Y$26=TRUE),COUNTIF(#REF!,$Z$26 &amp; $Z$16&amp; "*" &amp;E59),0)+IF(AND($Y$17=TRUE,,$Y$26=TRUE),COUNTIF(#REF!,$Z$26&amp; $Z$17&amp; "*" &amp;E59),0)</f>
        <v>#REF!</v>
      </c>
      <c r="I59" s="30" t="e">
        <f>IF(AND($Y$12=TRUE,$Y$27=TRUE),COUNTIF(#REF!,$Z$27&amp; $Z$12&amp; "*" &amp;E59),0)+IF(AND($Y$13=TRUE,$Y$27=TRUE),COUNTIF(#REF!,$Z$27 &amp; $Z$13&amp; "*" &amp;E59),0)+IF(AND($Y$14=TRUE,$Y$27=TRUE),COUNTIF(#REF!,$Z$27 &amp; $Z$14&amp; "*" &amp;E59),0)+IF(AND($Y$15=TRUE,$Y$27=TRUE),COUNTIF(#REF!,$Z$27 &amp; $Z$15&amp; "*" &amp;E59),0)+IF(AND($Y$16=TRUE,$Y$27=TRUE),COUNTIF(#REF!,$Z$27 &amp; $Z$16&amp; "*" &amp;E59),0)+IF(AND($Y$17=TRUE,,$Y$27=TRUE),COUNTIF(#REF!,$Z$27&amp; $Z$17&amp; "*" &amp;E59),0)</f>
        <v>#REF!</v>
      </c>
      <c r="J59" s="30" t="e">
        <f>IF(AND($Y$12=TRUE,$Y$28=TRUE),COUNTIF(#REF!,$Z$28 &amp; $Z$12&amp; "*" &amp;E59),0)+IF(AND($Y$13=TRUE,$Y$28=TRUE),COUNTIF(#REF!,$Z$28 &amp; $Z$13&amp; "*" &amp;E59),0)+IF(AND($Y$14=TRUE,$Y$28=TRUE),COUNTIF(#REF!,$Z$28 &amp; $Z$14&amp; "*" &amp;E59),0)+IF(AND($Y$15=TRUE,$Y$28=TRUE),COUNTIF(#REF!,$Z$28 &amp; $Z$15&amp; "*" &amp;E59),0)+IF(AND($Y$16=TRUE,$Y$28=TRUE),COUNTIF(#REF!,$Z$28 &amp; $Z$16&amp; "*" &amp;E59),0)+IF(AND($Y$17=TRUE,,$Y$28=TRUE),COUNTIF(#REF!,$Z$28 &amp; $Z$17&amp; "*" &amp;E59),0)</f>
        <v>#REF!</v>
      </c>
      <c r="K59" s="30" t="e">
        <f>IF($Y$16=TRUE,COUNTIF(#REF!,"*" &amp; $Z$16&amp; "*" &amp;E59),0)</f>
        <v>#REF!</v>
      </c>
      <c r="L59" s="21"/>
      <c r="M59" s="21"/>
      <c r="N59" s="21"/>
      <c r="O59" s="21"/>
      <c r="P59" s="21"/>
      <c r="Q59" s="21"/>
      <c r="R59" s="22"/>
      <c r="S59" s="21"/>
    </row>
    <row r="60" spans="2:23" x14ac:dyDescent="0.25">
      <c r="B60" s="23">
        <v>2</v>
      </c>
      <c r="C60" s="24">
        <v>2</v>
      </c>
      <c r="D60" s="24" t="e">
        <f t="shared" si="10"/>
        <v>#REF!</v>
      </c>
      <c r="E60" s="25">
        <f t="shared" si="11"/>
        <v>22</v>
      </c>
      <c r="F60" s="30" t="e">
        <f>IF(AND($Y$12=TRUE,$Y$24=TRUE),COUNTIF(#REF!,$Z$24&amp; $Z$12&amp; "*" &amp;E60),0)+IF(AND($Y$13=TRUE,$Y$24=TRUE),COUNTIF(#REF!,$Z$24&amp; $Z$13&amp; "*" &amp;E60),0)+IF(AND($Y$14=TRUE,$Y$24=TRUE),COUNTIF(#REF!,$Z$24&amp; $Z$14&amp; "*" &amp;E60),0)+IF(AND($Y$15=TRUE,$Y$24=TRUE),COUNTIF(#REF!,$Z$24&amp; $Z$15&amp; "*" &amp;E60),0)+IF(AND($Y$16=TRUE,$Y$24=TRUE),COUNTIF(#REF!,$Z$24&amp; $Z$16&amp; "*" &amp;E60),0)+IF(AND($Y$17=TRUE,,$Y$24=TRUE),COUNTIF(#REF!,$Z$24&amp; $Z$17&amp; "*" &amp;E60),0)</f>
        <v>#REF!</v>
      </c>
      <c r="G60" s="30" t="e">
        <f>IF(AND($Y$12=TRUE,$Y$25=TRUE),COUNTIF(#REF!,$Z$25 &amp; $Z$12&amp; "*" &amp;E60),0)+IF(AND($Y$13=TRUE,$Y$25=TRUE),COUNTIF(#REF!,$Z$25 &amp; $Z$13&amp; "*" &amp;E60),0)+IF(AND($Y$14=TRUE,$Y$25=TRUE),COUNTIF(#REF!,$Z$25 &amp; $Z$14&amp; "*" &amp;E60),0)+IF(AND($Y$15=TRUE,$Y$25=TRUE),COUNTIF(#REF!,$Z$25 &amp; $Z$15&amp; "*" &amp;E60),0)+IF(AND($Y$16=TRUE,$Y$25=TRUE),COUNTIF(#REF!,$Z$25 &amp; $Z$16&amp; "*" &amp;E60),0)+IF(AND($Y$17=TRUE,,$Y$25=TRUE),COUNTIF(#REF!,$Z$25&amp; $Z$17&amp; "*" &amp;E60),0)</f>
        <v>#REF!</v>
      </c>
      <c r="H60" s="30" t="e">
        <f>IF(AND($Y$12=TRUE,$Y$26=TRUE),COUNTIF(#REF!,$Z$26 &amp; $Z$12&amp; "*" &amp;E60),0)+IF(AND($Y$13=TRUE,$Y$26=TRUE),COUNTIF(#REF!,$Z$26 &amp; $Z$13&amp; "*" &amp;E60),0)+IF(AND($Y$14=TRUE,$Y$26=TRUE),COUNTIF(#REF!,$Z$26 &amp; $Z$14&amp; "*" &amp;E60),0)+IF(AND($Y$15=TRUE,$Y$26=TRUE),COUNTIF(#REF!,$Z$26 &amp; $Z$15&amp; "*" &amp;E60),0)+IF(AND($Y$16=TRUE,$Y$26=TRUE),COUNTIF(#REF!,$Z$26 &amp; $Z$16&amp; "*" &amp;E60),0)+IF(AND($Y$17=TRUE,,$Y$26=TRUE),COUNTIF(#REF!,$Z$26&amp; $Z$17&amp; "*" &amp;E60),0)</f>
        <v>#REF!</v>
      </c>
      <c r="I60" s="30" t="e">
        <f>IF(AND($Y$12=TRUE,$Y$27=TRUE),COUNTIF(#REF!,$Z$27&amp; $Z$12&amp; "*" &amp;E60),0)+IF(AND($Y$13=TRUE,$Y$27=TRUE),COUNTIF(#REF!,$Z$27 &amp; $Z$13&amp; "*" &amp;E60),0)+IF(AND($Y$14=TRUE,$Y$27=TRUE),COUNTIF(#REF!,$Z$27 &amp; $Z$14&amp; "*" &amp;E60),0)+IF(AND($Y$15=TRUE,$Y$27=TRUE),COUNTIF(#REF!,$Z$27 &amp; $Z$15&amp; "*" &amp;E60),0)+IF(AND($Y$16=TRUE,$Y$27=TRUE),COUNTIF(#REF!,$Z$27 &amp; $Z$16&amp; "*" &amp;E60),0)+IF(AND($Y$17=TRUE,,$Y$27=TRUE),COUNTIF(#REF!,$Z$27&amp; $Z$17&amp; "*" &amp;E60),0)</f>
        <v>#REF!</v>
      </c>
      <c r="J60" s="30" t="e">
        <f>IF(AND($Y$12=TRUE,$Y$28=TRUE),COUNTIF(#REF!,$Z$28 &amp; $Z$12&amp; "*" &amp;E60),0)+IF(AND($Y$13=TRUE,$Y$28=TRUE),COUNTIF(#REF!,$Z$28 &amp; $Z$13&amp; "*" &amp;E60),0)+IF(AND($Y$14=TRUE,$Y$28=TRUE),COUNTIF(#REF!,$Z$28 &amp; $Z$14&amp; "*" &amp;E60),0)+IF(AND($Y$15=TRUE,$Y$28=TRUE),COUNTIF(#REF!,$Z$28 &amp; $Z$15&amp; "*" &amp;E60),0)+IF(AND($Y$16=TRUE,$Y$28=TRUE),COUNTIF(#REF!,$Z$28 &amp; $Z$16&amp; "*" &amp;E60),0)+IF(AND($Y$17=TRUE,,$Y$28=TRUE),COUNTIF(#REF!,$Z$28 &amp; $Z$17&amp; "*" &amp;E60),0)</f>
        <v>#REF!</v>
      </c>
      <c r="K60" s="30" t="e">
        <f>IF($Y$16=TRUE,COUNTIF(#REF!,"*" &amp; $Z$16&amp; "*" &amp;E60),0)</f>
        <v>#REF!</v>
      </c>
      <c r="L60" s="21"/>
      <c r="M60" s="21"/>
      <c r="N60" s="21"/>
      <c r="O60" s="21"/>
      <c r="P60" s="21"/>
      <c r="Q60" s="21"/>
      <c r="R60" s="22"/>
      <c r="S60" s="21"/>
    </row>
    <row r="61" spans="2:23" x14ac:dyDescent="0.25">
      <c r="B61" s="23">
        <v>2</v>
      </c>
      <c r="C61" s="24">
        <v>3</v>
      </c>
      <c r="D61" s="24" t="e">
        <f t="shared" si="10"/>
        <v>#REF!</v>
      </c>
      <c r="E61" s="25">
        <f t="shared" si="11"/>
        <v>23</v>
      </c>
      <c r="F61" s="30" t="e">
        <f>IF(AND($Y$12=TRUE,$Y$24=TRUE),COUNTIF(#REF!,$Z$24&amp; $Z$12&amp; "*" &amp;E61),0)+IF(AND($Y$13=TRUE,$Y$24=TRUE),COUNTIF(#REF!,$Z$24&amp; $Z$13&amp; "*" &amp;E61),0)+IF(AND($Y$14=TRUE,$Y$24=TRUE),COUNTIF(#REF!,$Z$24&amp; $Z$14&amp; "*" &amp;E61),0)+IF(AND($Y$15=TRUE,$Y$24=TRUE),COUNTIF(#REF!,$Z$24&amp; $Z$15&amp; "*" &amp;E61),0)+IF(AND($Y$16=TRUE,$Y$24=TRUE),COUNTIF(#REF!,$Z$24&amp; $Z$16&amp; "*" &amp;E61),0)+IF(AND($Y$17=TRUE,,$Y$24=TRUE),COUNTIF(#REF!,$Z$24&amp; $Z$17&amp; "*" &amp;E61),0)</f>
        <v>#REF!</v>
      </c>
      <c r="G61" s="30" t="e">
        <f>IF(AND($Y$12=TRUE,$Y$25=TRUE),COUNTIF(#REF!,$Z$25 &amp; $Z$12&amp; "*" &amp;E61),0)+IF(AND($Y$13=TRUE,$Y$25=TRUE),COUNTIF(#REF!,$Z$25 &amp; $Z$13&amp; "*" &amp;E61),0)+IF(AND($Y$14=TRUE,$Y$25=TRUE),COUNTIF(#REF!,$Z$25 &amp; $Z$14&amp; "*" &amp;E61),0)+IF(AND($Y$15=TRUE,$Y$25=TRUE),COUNTIF(#REF!,$Z$25 &amp; $Z$15&amp; "*" &amp;E61),0)+IF(AND($Y$16=TRUE,$Y$25=TRUE),COUNTIF(#REF!,$Z$25 &amp; $Z$16&amp; "*" &amp;E61),0)+IF(AND($Y$17=TRUE,,$Y$25=TRUE),COUNTIF(#REF!,$Z$25&amp; $Z$17&amp; "*" &amp;E61),0)</f>
        <v>#REF!</v>
      </c>
      <c r="H61" s="30" t="e">
        <f>IF(AND($Y$12=TRUE,$Y$26=TRUE),COUNTIF(#REF!,$Z$26 &amp; $Z$12&amp; "*" &amp;E61),0)+IF(AND($Y$13=TRUE,$Y$26=TRUE),COUNTIF(#REF!,$Z$26 &amp; $Z$13&amp; "*" &amp;E61),0)+IF(AND($Y$14=TRUE,$Y$26=TRUE),COUNTIF(#REF!,$Z$26 &amp; $Z$14&amp; "*" &amp;E61),0)+IF(AND($Y$15=TRUE,$Y$26=TRUE),COUNTIF(#REF!,$Z$26 &amp; $Z$15&amp; "*" &amp;E61),0)+IF(AND($Y$16=TRUE,$Y$26=TRUE),COUNTIF(#REF!,$Z$26 &amp; $Z$16&amp; "*" &amp;E61),0)+IF(AND($Y$17=TRUE,,$Y$26=TRUE),COUNTIF(#REF!,$Z$26&amp; $Z$17&amp; "*" &amp;E61),0)</f>
        <v>#REF!</v>
      </c>
      <c r="I61" s="30" t="e">
        <f>IF(AND($Y$12=TRUE,$Y$27=TRUE),COUNTIF(#REF!,$Z$27&amp; $Z$12&amp; "*" &amp;E61),0)+IF(AND($Y$13=TRUE,$Y$27=TRUE),COUNTIF(#REF!,$Z$27 &amp; $Z$13&amp; "*" &amp;E61),0)+IF(AND($Y$14=TRUE,$Y$27=TRUE),COUNTIF(#REF!,$Z$27 &amp; $Z$14&amp; "*" &amp;E61),0)+IF(AND($Y$15=TRUE,$Y$27=TRUE),COUNTIF(#REF!,$Z$27 &amp; $Z$15&amp; "*" &amp;E61),0)+IF(AND($Y$16=TRUE,$Y$27=TRUE),COUNTIF(#REF!,$Z$27 &amp; $Z$16&amp; "*" &amp;E61),0)+IF(AND($Y$17=TRUE,,$Y$27=TRUE),COUNTIF(#REF!,$Z$27&amp; $Z$17&amp; "*" &amp;E61),0)</f>
        <v>#REF!</v>
      </c>
      <c r="J61" s="30" t="e">
        <f>IF(AND($Y$12=TRUE,$Y$28=TRUE),COUNTIF(#REF!,$Z$28 &amp; $Z$12&amp; "*" &amp;E61),0)+IF(AND($Y$13=TRUE,$Y$28=TRUE),COUNTIF(#REF!,$Z$28 &amp; $Z$13&amp; "*" &amp;E61),0)+IF(AND($Y$14=TRUE,$Y$28=TRUE),COUNTIF(#REF!,$Z$28 &amp; $Z$14&amp; "*" &amp;E61),0)+IF(AND($Y$15=TRUE,$Y$28=TRUE),COUNTIF(#REF!,$Z$28 &amp; $Z$15&amp; "*" &amp;E61),0)+IF(AND($Y$16=TRUE,$Y$28=TRUE),COUNTIF(#REF!,$Z$28 &amp; $Z$16&amp; "*" &amp;E61),0)+IF(AND($Y$17=TRUE,,$Y$28=TRUE),COUNTIF(#REF!,$Z$28 &amp; $Z$17&amp; "*" &amp;E61),0)</f>
        <v>#REF!</v>
      </c>
      <c r="K61" s="30" t="e">
        <f>IF($Y$16=TRUE,COUNTIF(#REF!,"*" &amp; $Z$16&amp; "*" &amp;E61),0)</f>
        <v>#REF!</v>
      </c>
      <c r="L61" s="21"/>
      <c r="M61" s="21"/>
      <c r="N61" s="21"/>
      <c r="O61" s="21"/>
      <c r="P61" s="21"/>
      <c r="Q61" s="21"/>
      <c r="R61" s="22"/>
      <c r="S61" s="21"/>
    </row>
    <row r="62" spans="2:23" x14ac:dyDescent="0.25">
      <c r="B62" s="23">
        <v>2</v>
      </c>
      <c r="C62" s="24">
        <v>4</v>
      </c>
      <c r="D62" s="24" t="e">
        <f t="shared" si="10"/>
        <v>#REF!</v>
      </c>
      <c r="E62" s="25">
        <f t="shared" si="11"/>
        <v>24</v>
      </c>
      <c r="F62" s="30" t="e">
        <f>IF(AND($Y$12=TRUE,$Y$24=TRUE),COUNTIF(#REF!,$Z$24&amp; $Z$12&amp; "*" &amp;E62),0)+IF(AND($Y$13=TRUE,$Y$24=TRUE),COUNTIF(#REF!,$Z$24&amp; $Z$13&amp; "*" &amp;E62),0)+IF(AND($Y$14=TRUE,$Y$24=TRUE),COUNTIF(#REF!,$Z$24&amp; $Z$14&amp; "*" &amp;E62),0)+IF(AND($Y$15=TRUE,$Y$24=TRUE),COUNTIF(#REF!,$Z$24&amp; $Z$15&amp; "*" &amp;E62),0)+IF(AND($Y$16=TRUE,$Y$24=TRUE),COUNTIF(#REF!,$Z$24&amp; $Z$16&amp; "*" &amp;E62),0)+IF(AND($Y$17=TRUE,,$Y$24=TRUE),COUNTIF(#REF!,$Z$24&amp; $Z$17&amp; "*" &amp;E62),0)</f>
        <v>#REF!</v>
      </c>
      <c r="G62" s="30" t="e">
        <f>IF(AND($Y$12=TRUE,$Y$25=TRUE),COUNTIF(#REF!,$Z$25 &amp; $Z$12&amp; "*" &amp;E62),0)+IF(AND($Y$13=TRUE,$Y$25=TRUE),COUNTIF(#REF!,$Z$25 &amp; $Z$13&amp; "*" &amp;E62),0)+IF(AND($Y$14=TRUE,$Y$25=TRUE),COUNTIF(#REF!,$Z$25 &amp; $Z$14&amp; "*" &amp;E62),0)+IF(AND($Y$15=TRUE,$Y$25=TRUE),COUNTIF(#REF!,$Z$25 &amp; $Z$15&amp; "*" &amp;E62),0)+IF(AND($Y$16=TRUE,$Y$25=TRUE),COUNTIF(#REF!,$Z$25 &amp; $Z$16&amp; "*" &amp;E62),0)+IF(AND($Y$17=TRUE,,$Y$25=TRUE),COUNTIF(#REF!,$Z$25&amp; $Z$17&amp; "*" &amp;E62),0)</f>
        <v>#REF!</v>
      </c>
      <c r="H62" s="30" t="e">
        <f>IF(AND($Y$12=TRUE,$Y$26=TRUE),COUNTIF(#REF!,$Z$26 &amp; $Z$12&amp; "*" &amp;E62),0)+IF(AND($Y$13=TRUE,$Y$26=TRUE),COUNTIF(#REF!,$Z$26 &amp; $Z$13&amp; "*" &amp;E62),0)+IF(AND($Y$14=TRUE,$Y$26=TRUE),COUNTIF(#REF!,$Z$26 &amp; $Z$14&amp; "*" &amp;E62),0)+IF(AND($Y$15=TRUE,$Y$26=TRUE),COUNTIF(#REF!,$Z$26 &amp; $Z$15&amp; "*" &amp;E62),0)+IF(AND($Y$16=TRUE,$Y$26=TRUE),COUNTIF(#REF!,$Z$26 &amp; $Z$16&amp; "*" &amp;E62),0)+IF(AND($Y$17=TRUE,,$Y$26=TRUE),COUNTIF(#REF!,$Z$26&amp; $Z$17&amp; "*" &amp;E62),0)</f>
        <v>#REF!</v>
      </c>
      <c r="I62" s="30" t="e">
        <f>IF(AND($Y$12=TRUE,$Y$27=TRUE),COUNTIF(#REF!,$Z$27&amp; $Z$12&amp; "*" &amp;E62),0)+IF(AND($Y$13=TRUE,$Y$27=TRUE),COUNTIF(#REF!,$Z$27 &amp; $Z$13&amp; "*" &amp;E62),0)+IF(AND($Y$14=TRUE,$Y$27=TRUE),COUNTIF(#REF!,$Z$27 &amp; $Z$14&amp; "*" &amp;E62),0)+IF(AND($Y$15=TRUE,$Y$27=TRUE),COUNTIF(#REF!,$Z$27 &amp; $Z$15&amp; "*" &amp;E62),0)+IF(AND($Y$16=TRUE,$Y$27=TRUE),COUNTIF(#REF!,$Z$27 &amp; $Z$16&amp; "*" &amp;E62),0)+IF(AND($Y$17=TRUE,,$Y$27=TRUE),COUNTIF(#REF!,$Z$27&amp; $Z$17&amp; "*" &amp;E62),0)</f>
        <v>#REF!</v>
      </c>
      <c r="J62" s="30" t="e">
        <f>IF(AND($Y$12=TRUE,$Y$28=TRUE),COUNTIF(#REF!,$Z$28 &amp; $Z$12&amp; "*" &amp;E62),0)+IF(AND($Y$13=TRUE,$Y$28=TRUE),COUNTIF(#REF!,$Z$28 &amp; $Z$13&amp; "*" &amp;E62),0)+IF(AND($Y$14=TRUE,$Y$28=TRUE),COUNTIF(#REF!,$Z$28 &amp; $Z$14&amp; "*" &amp;E62),0)+IF(AND($Y$15=TRUE,$Y$28=TRUE),COUNTIF(#REF!,$Z$28 &amp; $Z$15&amp; "*" &amp;E62),0)+IF(AND($Y$16=TRUE,$Y$28=TRUE),COUNTIF(#REF!,$Z$28 &amp; $Z$16&amp; "*" &amp;E62),0)+IF(AND($Y$17=TRUE,,$Y$28=TRUE),COUNTIF(#REF!,$Z$28 &amp; $Z$17&amp; "*" &amp;E62),0)</f>
        <v>#REF!</v>
      </c>
      <c r="K62" s="30" t="e">
        <f>IF($Y$16=TRUE,COUNTIF(#REF!,"*" &amp; $Z$16&amp; "*" &amp;E62),0)</f>
        <v>#REF!</v>
      </c>
      <c r="L62" s="21"/>
      <c r="M62" s="21"/>
      <c r="N62" s="21"/>
      <c r="O62" s="21"/>
      <c r="P62" s="21"/>
      <c r="Q62" s="21"/>
      <c r="R62" s="22"/>
      <c r="S62" s="21"/>
    </row>
    <row r="63" spans="2:23" x14ac:dyDescent="0.25">
      <c r="B63" s="23">
        <v>2</v>
      </c>
      <c r="C63" s="24">
        <v>5</v>
      </c>
      <c r="D63" s="24" t="e">
        <f t="shared" si="10"/>
        <v>#REF!</v>
      </c>
      <c r="E63" s="25">
        <f>+B63*10+C63</f>
        <v>25</v>
      </c>
      <c r="F63" s="30" t="e">
        <f>IF(AND($Y$12=TRUE,$Y$24=TRUE),COUNTIF(#REF!,$Z$24&amp; $Z$12&amp; "*" &amp;E63),0)+IF(AND($Y$13=TRUE,$Y$24=TRUE),COUNTIF(#REF!,$Z$24&amp; $Z$13&amp; "*" &amp;E63),0)+IF(AND($Y$14=TRUE,$Y$24=TRUE),COUNTIF(#REF!,$Z$24&amp; $Z$14&amp; "*" &amp;E63),0)+IF(AND($Y$15=TRUE,$Y$24=TRUE),COUNTIF(#REF!,$Z$24&amp; $Z$15&amp; "*" &amp;E63),0)+IF(AND($Y$16=TRUE,$Y$24=TRUE),COUNTIF(#REF!,$Z$24&amp; $Z$16&amp; "*" &amp;E63),0)+IF(AND($Y$17=TRUE,,$Y$24=TRUE),COUNTIF(#REF!,$Z$24&amp; $Z$17&amp; "*" &amp;E63),0)</f>
        <v>#REF!</v>
      </c>
      <c r="G63" s="30" t="e">
        <f>IF(AND($Y$12=TRUE,$Y$25=TRUE),COUNTIF(#REF!,$Z$25 &amp; $Z$12&amp; "*" &amp;E63),0)+IF(AND($Y$13=TRUE,$Y$25=TRUE),COUNTIF(#REF!,$Z$25 &amp; $Z$13&amp; "*" &amp;E63),0)+IF(AND($Y$14=TRUE,$Y$25=TRUE),COUNTIF(#REF!,$Z$25 &amp; $Z$14&amp; "*" &amp;E63),0)+IF(AND($Y$15=TRUE,$Y$25=TRUE),COUNTIF(#REF!,$Z$25 &amp; $Z$15&amp; "*" &amp;E63),0)+IF(AND($Y$16=TRUE,$Y$25=TRUE),COUNTIF(#REF!,$Z$25 &amp; $Z$16&amp; "*" &amp;E63),0)+IF(AND($Y$17=TRUE,,$Y$25=TRUE),COUNTIF(#REF!,$Z$25&amp; $Z$17&amp; "*" &amp;E63),0)</f>
        <v>#REF!</v>
      </c>
      <c r="H63" s="30" t="e">
        <f>IF(AND($Y$12=TRUE,$Y$26=TRUE),COUNTIF(#REF!,$Z$26 &amp; $Z$12&amp; "*" &amp;E63),0)+IF(AND($Y$13=TRUE,$Y$26=TRUE),COUNTIF(#REF!,$Z$26 &amp; $Z$13&amp; "*" &amp;E63),0)+IF(AND($Y$14=TRUE,$Y$26=TRUE),COUNTIF(#REF!,$Z$26 &amp; $Z$14&amp; "*" &amp;E63),0)+IF(AND($Y$15=TRUE,$Y$26=TRUE),COUNTIF(#REF!,$Z$26 &amp; $Z$15&amp; "*" &amp;E63),0)+IF(AND($Y$16=TRUE,$Y$26=TRUE),COUNTIF(#REF!,$Z$26 &amp; $Z$16&amp; "*" &amp;E63),0)+IF(AND($Y$17=TRUE,,$Y$26=TRUE),COUNTIF(#REF!,$Z$26&amp; $Z$17&amp; "*" &amp;E63),0)</f>
        <v>#REF!</v>
      </c>
      <c r="I63" s="30" t="e">
        <f>IF(AND($Y$12=TRUE,$Y$27=TRUE),COUNTIF(#REF!,$Z$27&amp; $Z$12&amp; "*" &amp;E63),0)+IF(AND($Y$13=TRUE,$Y$27=TRUE),COUNTIF(#REF!,$Z$27 &amp; $Z$13&amp; "*" &amp;E63),0)+IF(AND($Y$14=TRUE,$Y$27=TRUE),COUNTIF(#REF!,$Z$27 &amp; $Z$14&amp; "*" &amp;E63),0)+IF(AND($Y$15=TRUE,$Y$27=TRUE),COUNTIF(#REF!,$Z$27 &amp; $Z$15&amp; "*" &amp;E63),0)+IF(AND($Y$16=TRUE,$Y$27=TRUE),COUNTIF(#REF!,$Z$27 &amp; $Z$16&amp; "*" &amp;E63),0)+IF(AND($Y$17=TRUE,,$Y$27=TRUE),COUNTIF(#REF!,$Z$27&amp; $Z$17&amp; "*" &amp;E63),0)</f>
        <v>#REF!</v>
      </c>
      <c r="J63" s="30" t="e">
        <f>IF(AND($Y$12=TRUE,$Y$28=TRUE),COUNTIF(#REF!,$Z$28 &amp; $Z$12&amp; "*" &amp;E63),0)+IF(AND($Y$13=TRUE,$Y$28=TRUE),COUNTIF(#REF!,$Z$28 &amp; $Z$13&amp; "*" &amp;E63),0)+IF(AND($Y$14=TRUE,$Y$28=TRUE),COUNTIF(#REF!,$Z$28 &amp; $Z$14&amp; "*" &amp;E63),0)+IF(AND($Y$15=TRUE,$Y$28=TRUE),COUNTIF(#REF!,$Z$28 &amp; $Z$15&amp; "*" &amp;E63),0)+IF(AND($Y$16=TRUE,$Y$28=TRUE),COUNTIF(#REF!,$Z$28 &amp; $Z$16&amp; "*" &amp;E63),0)+IF(AND($Y$17=TRUE,,$Y$28=TRUE),COUNTIF(#REF!,$Z$28 &amp; $Z$17&amp; "*" &amp;E63),0)</f>
        <v>#REF!</v>
      </c>
      <c r="K63" s="30" t="e">
        <f>IF($Y$16=TRUE,COUNTIF(#REF!,"*" &amp; $Z$16&amp; "*" &amp;E63),0)</f>
        <v>#REF!</v>
      </c>
      <c r="L63" s="21"/>
      <c r="M63" s="21"/>
      <c r="N63" s="21"/>
      <c r="O63" s="21"/>
      <c r="P63" s="21"/>
      <c r="Q63" s="21"/>
      <c r="R63" s="22"/>
      <c r="S63" s="21"/>
    </row>
    <row r="64" spans="2:23" x14ac:dyDescent="0.25">
      <c r="B64" s="23">
        <v>2</v>
      </c>
      <c r="C64" s="24">
        <v>6</v>
      </c>
      <c r="D64" s="24" t="e">
        <f t="shared" si="10"/>
        <v>#REF!</v>
      </c>
      <c r="E64" s="25">
        <f>+B64*10+C64</f>
        <v>26</v>
      </c>
      <c r="F64" s="30" t="e">
        <f>IF(AND($Y$12=TRUE,$Y$24=TRUE),COUNTIF(#REF!,$Z$24&amp; $Z$12&amp; "*" &amp;E64),0)+IF(AND($Y$13=TRUE,$Y$24=TRUE),COUNTIF(#REF!,$Z$24&amp; $Z$13&amp; "*" &amp;E64),0)+IF(AND($Y$14=TRUE,$Y$24=TRUE),COUNTIF(#REF!,$Z$24&amp; $Z$14&amp; "*" &amp;E64),0)+IF(AND($Y$15=TRUE,$Y$24=TRUE),COUNTIF(#REF!,$Z$24&amp; $Z$15&amp; "*" &amp;E64),0)+IF(AND($Y$16=TRUE,$Y$24=TRUE),COUNTIF(#REF!,$Z$24&amp; $Z$16&amp; "*" &amp;E64),0)+IF(AND($Y$17=TRUE,,$Y$24=TRUE),COUNTIF(#REF!,$Z$24&amp; $Z$17&amp; "*" &amp;E64),0)</f>
        <v>#REF!</v>
      </c>
      <c r="G64" s="30" t="e">
        <f>IF(AND($Y$12=TRUE,$Y$25=TRUE),COUNTIF(#REF!,$Z$25 &amp; $Z$12&amp; "*" &amp;E64),0)+IF(AND($Y$13=TRUE,$Y$25=TRUE),COUNTIF(#REF!,$Z$25 &amp; $Z$13&amp; "*" &amp;E64),0)+IF(AND($Y$14=TRUE,$Y$25=TRUE),COUNTIF(#REF!,$Z$25 &amp; $Z$14&amp; "*" &amp;E64),0)+IF(AND($Y$15=TRUE,$Y$25=TRUE),COUNTIF(#REF!,$Z$25 &amp; $Z$15&amp; "*" &amp;E64),0)+IF(AND($Y$16=TRUE,$Y$25=TRUE),COUNTIF(#REF!,$Z$25 &amp; $Z$16&amp; "*" &amp;E64),0)+IF(AND($Y$17=TRUE,,$Y$25=TRUE),COUNTIF(#REF!,$Z$25&amp; $Z$17&amp; "*" &amp;E64),0)</f>
        <v>#REF!</v>
      </c>
      <c r="H64" s="30" t="e">
        <f>IF(AND($Y$12=TRUE,$Y$26=TRUE),COUNTIF(#REF!,$Z$26 &amp; $Z$12&amp; "*" &amp;E64),0)+IF(AND($Y$13=TRUE,$Y$26=TRUE),COUNTIF(#REF!,$Z$26 &amp; $Z$13&amp; "*" &amp;E64),0)+IF(AND($Y$14=TRUE,$Y$26=TRUE),COUNTIF(#REF!,$Z$26 &amp; $Z$14&amp; "*" &amp;E64),0)+IF(AND($Y$15=TRUE,$Y$26=TRUE),COUNTIF(#REF!,$Z$26 &amp; $Z$15&amp; "*" &amp;E64),0)+IF(AND($Y$16=TRUE,$Y$26=TRUE),COUNTIF(#REF!,$Z$26 &amp; $Z$16&amp; "*" &amp;E64),0)+IF(AND($Y$17=TRUE,,$Y$26=TRUE),COUNTIF(#REF!,$Z$26&amp; $Z$17&amp; "*" &amp;E64),0)</f>
        <v>#REF!</v>
      </c>
      <c r="I64" s="30" t="e">
        <f>IF(AND($Y$12=TRUE,$Y$27=TRUE),COUNTIF(#REF!,$Z$27&amp; $Z$12&amp; "*" &amp;E64),0)+IF(AND($Y$13=TRUE,$Y$27=TRUE),COUNTIF(#REF!,$Z$27 &amp; $Z$13&amp; "*" &amp;E64),0)+IF(AND($Y$14=TRUE,$Y$27=TRUE),COUNTIF(#REF!,$Z$27 &amp; $Z$14&amp; "*" &amp;E64),0)+IF(AND($Y$15=TRUE,$Y$27=TRUE),COUNTIF(#REF!,$Z$27 &amp; $Z$15&amp; "*" &amp;E64),0)+IF(AND($Y$16=TRUE,$Y$27=TRUE),COUNTIF(#REF!,$Z$27 &amp; $Z$16&amp; "*" &amp;E64),0)+IF(AND($Y$17=TRUE,,$Y$27=TRUE),COUNTIF(#REF!,$Z$27&amp; $Z$17&amp; "*" &amp;E64),0)</f>
        <v>#REF!</v>
      </c>
      <c r="J64" s="30" t="e">
        <f>IF(AND($Y$12=TRUE,$Y$28=TRUE),COUNTIF(#REF!,$Z$28 &amp; $Z$12&amp; "*" &amp;E64),0)+IF(AND($Y$13=TRUE,$Y$28=TRUE),COUNTIF(#REF!,$Z$28 &amp; $Z$13&amp; "*" &amp;E64),0)+IF(AND($Y$14=TRUE,$Y$28=TRUE),COUNTIF(#REF!,$Z$28 &amp; $Z$14&amp; "*" &amp;E64),0)+IF(AND($Y$15=TRUE,$Y$28=TRUE),COUNTIF(#REF!,$Z$28 &amp; $Z$15&amp; "*" &amp;E64),0)+IF(AND($Y$16=TRUE,$Y$28=TRUE),COUNTIF(#REF!,$Z$28 &amp; $Z$16&amp; "*" &amp;E64),0)+IF(AND($Y$17=TRUE,,$Y$28=TRUE),COUNTIF(#REF!,$Z$28 &amp; $Z$17&amp; "*" &amp;E64),0)</f>
        <v>#REF!</v>
      </c>
      <c r="K64" s="30" t="e">
        <f>IF($Y$16=TRUE,COUNTIF(#REF!,"*" &amp; $Z$16&amp; "*" &amp;E64),0)</f>
        <v>#REF!</v>
      </c>
      <c r="L64" s="21"/>
      <c r="M64" s="21"/>
      <c r="N64" s="21"/>
      <c r="O64" s="21"/>
      <c r="P64" s="21"/>
      <c r="Q64" s="21"/>
      <c r="R64" s="22"/>
      <c r="S64" s="21"/>
    </row>
    <row r="65" spans="2:20" x14ac:dyDescent="0.25">
      <c r="B65" s="23">
        <v>3</v>
      </c>
      <c r="C65" s="24">
        <v>1</v>
      </c>
      <c r="D65" s="24" t="e">
        <f t="shared" si="10"/>
        <v>#REF!</v>
      </c>
      <c r="E65" s="25">
        <f t="shared" si="11"/>
        <v>31</v>
      </c>
      <c r="F65" s="30" t="e">
        <f>IF(AND($Y$12=TRUE,$Y$24=TRUE),COUNTIF(#REF!,$Z$24&amp; $Z$12&amp; "*" &amp;E65),0)+IF(AND($Y$13=TRUE,$Y$24=TRUE),COUNTIF(#REF!,$Z$24&amp; $Z$13&amp; "*" &amp;E65),0)+IF(AND($Y$14=TRUE,$Y$24=TRUE),COUNTIF(#REF!,$Z$24&amp; $Z$14&amp; "*" &amp;E65),0)+IF(AND($Y$15=TRUE,$Y$24=TRUE),COUNTIF(#REF!,$Z$24&amp; $Z$15&amp; "*" &amp;E65),0)+IF(AND($Y$16=TRUE,$Y$24=TRUE),COUNTIF(#REF!,$Z$24&amp; $Z$16&amp; "*" &amp;E65),0)+IF(AND($Y$17=TRUE,,$Y$24=TRUE),COUNTIF(#REF!,$Z$24&amp; $Z$17&amp; "*" &amp;E65),0)</f>
        <v>#REF!</v>
      </c>
      <c r="G65" s="30" t="e">
        <f>IF(AND($Y$12=TRUE,$Y$25=TRUE),COUNTIF(#REF!,$Z$25 &amp; $Z$12&amp; "*" &amp;E65),0)+IF(AND($Y$13=TRUE,$Y$25=TRUE),COUNTIF(#REF!,$Z$25 &amp; $Z$13&amp; "*" &amp;E65),0)+IF(AND($Y$14=TRUE,$Y$25=TRUE),COUNTIF(#REF!,$Z$25 &amp; $Z$14&amp; "*" &amp;E65),0)+IF(AND($Y$15=TRUE,$Y$25=TRUE),COUNTIF(#REF!,$Z$25 &amp; $Z$15&amp; "*" &amp;E65),0)+IF(AND($Y$16=TRUE,$Y$25=TRUE),COUNTIF(#REF!,$Z$25 &amp; $Z$16&amp; "*" &amp;E65),0)+IF(AND($Y$17=TRUE,,$Y$25=TRUE),COUNTIF(#REF!,$Z$25&amp; $Z$17&amp; "*" &amp;E65),0)</f>
        <v>#REF!</v>
      </c>
      <c r="H65" s="30" t="e">
        <f>IF(AND($Y$12=TRUE,$Y$26=TRUE),COUNTIF(#REF!,$Z$26 &amp; $Z$12&amp; "*" &amp;E65),0)+IF(AND($Y$13=TRUE,$Y$26=TRUE),COUNTIF(#REF!,$Z$26 &amp; $Z$13&amp; "*" &amp;E65),0)+IF(AND($Y$14=TRUE,$Y$26=TRUE),COUNTIF(#REF!,$Z$26 &amp; $Z$14&amp; "*" &amp;E65),0)+IF(AND($Y$15=TRUE,$Y$26=TRUE),COUNTIF(#REF!,$Z$26 &amp; $Z$15&amp; "*" &amp;E65),0)+IF(AND($Y$16=TRUE,$Y$26=TRUE),COUNTIF(#REF!,$Z$26 &amp; $Z$16&amp; "*" &amp;E65),0)+IF(AND($Y$17=TRUE,,$Y$26=TRUE),COUNTIF(#REF!,$Z$26&amp; $Z$17&amp; "*" &amp;E65),0)</f>
        <v>#REF!</v>
      </c>
      <c r="I65" s="30" t="e">
        <f>IF(AND($Y$12=TRUE,$Y$27=TRUE),COUNTIF(#REF!,$Z$27&amp; $Z$12&amp; "*" &amp;E65),0)+IF(AND($Y$13=TRUE,$Y$27=TRUE),COUNTIF(#REF!,$Z$27 &amp; $Z$13&amp; "*" &amp;E65),0)+IF(AND($Y$14=TRUE,$Y$27=TRUE),COUNTIF(#REF!,$Z$27 &amp; $Z$14&amp; "*" &amp;E65),0)+IF(AND($Y$15=TRUE,$Y$27=TRUE),COUNTIF(#REF!,$Z$27 &amp; $Z$15&amp; "*" &amp;E65),0)+IF(AND($Y$16=TRUE,$Y$27=TRUE),COUNTIF(#REF!,$Z$27 &amp; $Z$16&amp; "*" &amp;E65),0)+IF(AND($Y$17=TRUE,,$Y$27=TRUE),COUNTIF(#REF!,$Z$27&amp; $Z$17&amp; "*" &amp;E65),0)</f>
        <v>#REF!</v>
      </c>
      <c r="J65" s="30" t="e">
        <f>IF(AND($Y$12=TRUE,$Y$28=TRUE),COUNTIF(#REF!,$Z$28 &amp; $Z$12&amp; "*" &amp;E65),0)+IF(AND($Y$13=TRUE,$Y$28=TRUE),COUNTIF(#REF!,$Z$28 &amp; $Z$13&amp; "*" &amp;E65),0)+IF(AND($Y$14=TRUE,$Y$28=TRUE),COUNTIF(#REF!,$Z$28 &amp; $Z$14&amp; "*" &amp;E65),0)+IF(AND($Y$15=TRUE,$Y$28=TRUE),COUNTIF(#REF!,$Z$28 &amp; $Z$15&amp; "*" &amp;E65),0)+IF(AND($Y$16=TRUE,$Y$28=TRUE),COUNTIF(#REF!,$Z$28 &amp; $Z$16&amp; "*" &amp;E65),0)+IF(AND($Y$17=TRUE,,$Y$28=TRUE),COUNTIF(#REF!,$Z$28 &amp; $Z$17&amp; "*" &amp;E65),0)</f>
        <v>#REF!</v>
      </c>
      <c r="K65" s="30" t="e">
        <f>IF($Y$16=TRUE,COUNTIF(#REF!,"*" &amp; $Z$16&amp; "*" &amp;E65),0)</f>
        <v>#REF!</v>
      </c>
      <c r="L65" s="21"/>
      <c r="M65" s="21"/>
      <c r="N65" s="21"/>
      <c r="O65" s="21"/>
      <c r="P65" s="21"/>
      <c r="Q65" s="21"/>
      <c r="R65" s="22"/>
      <c r="S65" s="21"/>
    </row>
    <row r="66" spans="2:20" x14ac:dyDescent="0.25">
      <c r="B66" s="23">
        <v>3</v>
      </c>
      <c r="C66" s="24">
        <v>2</v>
      </c>
      <c r="D66" s="24" t="e">
        <f t="shared" si="10"/>
        <v>#REF!</v>
      </c>
      <c r="E66" s="25">
        <f t="shared" si="11"/>
        <v>32</v>
      </c>
      <c r="F66" s="30" t="e">
        <f>IF(AND($Y$12=TRUE,$Y$24=TRUE),COUNTIF(#REF!,$Z$24&amp; $Z$12&amp; "*" &amp;E66),0)+IF(AND($Y$13=TRUE,$Y$24=TRUE),COUNTIF(#REF!,$Z$24&amp; $Z$13&amp; "*" &amp;E66),0)+IF(AND($Y$14=TRUE,$Y$24=TRUE),COUNTIF(#REF!,$Z$24&amp; $Z$14&amp; "*" &amp;E66),0)+IF(AND($Y$15=TRUE,$Y$24=TRUE),COUNTIF(#REF!,$Z$24&amp; $Z$15&amp; "*" &amp;E66),0)+IF(AND($Y$16=TRUE,$Y$24=TRUE),COUNTIF(#REF!,$Z$24&amp; $Z$16&amp; "*" &amp;E66),0)+IF(AND($Y$17=TRUE,,$Y$24=TRUE),COUNTIF(#REF!,$Z$24&amp; $Z$17&amp; "*" &amp;E66),0)</f>
        <v>#REF!</v>
      </c>
      <c r="G66" s="30" t="e">
        <f>IF(AND($Y$12=TRUE,$Y$25=TRUE),COUNTIF(#REF!,$Z$25 &amp; $Z$12&amp; "*" &amp;E66),0)+IF(AND($Y$13=TRUE,$Y$25=TRUE),COUNTIF(#REF!,$Z$25 &amp; $Z$13&amp; "*" &amp;E66),0)+IF(AND($Y$14=TRUE,$Y$25=TRUE),COUNTIF(#REF!,$Z$25 &amp; $Z$14&amp; "*" &amp;E66),0)+IF(AND($Y$15=TRUE,$Y$25=TRUE),COUNTIF(#REF!,$Z$25 &amp; $Z$15&amp; "*" &amp;E66),0)+IF(AND($Y$16=TRUE,$Y$25=TRUE),COUNTIF(#REF!,$Z$25 &amp; $Z$16&amp; "*" &amp;E66),0)+IF(AND($Y$17=TRUE,,$Y$25=TRUE),COUNTIF(#REF!,$Z$25&amp; $Z$17&amp; "*" &amp;E66),0)</f>
        <v>#REF!</v>
      </c>
      <c r="H66" s="30" t="e">
        <f>IF(AND($Y$12=TRUE,$Y$26=TRUE),COUNTIF(#REF!,$Z$26 &amp; $Z$12&amp; "*" &amp;E66),0)+IF(AND($Y$13=TRUE,$Y$26=TRUE),COUNTIF(#REF!,$Z$26 &amp; $Z$13&amp; "*" &amp;E66),0)+IF(AND($Y$14=TRUE,$Y$26=TRUE),COUNTIF(#REF!,$Z$26 &amp; $Z$14&amp; "*" &amp;E66),0)+IF(AND($Y$15=TRUE,$Y$26=TRUE),COUNTIF(#REF!,$Z$26 &amp; $Z$15&amp; "*" &amp;E66),0)+IF(AND($Y$16=TRUE,$Y$26=TRUE),COUNTIF(#REF!,$Z$26 &amp; $Z$16&amp; "*" &amp;E66),0)+IF(AND($Y$17=TRUE,,$Y$26=TRUE),COUNTIF(#REF!,$Z$26&amp; $Z$17&amp; "*" &amp;E66),0)</f>
        <v>#REF!</v>
      </c>
      <c r="I66" s="30" t="e">
        <f>IF(AND($Y$12=TRUE,$Y$27=TRUE),COUNTIF(#REF!,$Z$27&amp; $Z$12&amp; "*" &amp;E66),0)+IF(AND($Y$13=TRUE,$Y$27=TRUE),COUNTIF(#REF!,$Z$27 &amp; $Z$13&amp; "*" &amp;E66),0)+IF(AND($Y$14=TRUE,$Y$27=TRUE),COUNTIF(#REF!,$Z$27 &amp; $Z$14&amp; "*" &amp;E66),0)+IF(AND($Y$15=TRUE,$Y$27=TRUE),COUNTIF(#REF!,$Z$27 &amp; $Z$15&amp; "*" &amp;E66),0)+IF(AND($Y$16=TRUE,$Y$27=TRUE),COUNTIF(#REF!,$Z$27 &amp; $Z$16&amp; "*" &amp;E66),0)+IF(AND($Y$17=TRUE,,$Y$27=TRUE),COUNTIF(#REF!,$Z$27&amp; $Z$17&amp; "*" &amp;E66),0)</f>
        <v>#REF!</v>
      </c>
      <c r="J66" s="30" t="e">
        <f>IF(AND($Y$12=TRUE,$Y$28=TRUE),COUNTIF(#REF!,$Z$28 &amp; $Z$12&amp; "*" &amp;E66),0)+IF(AND($Y$13=TRUE,$Y$28=TRUE),COUNTIF(#REF!,$Z$28 &amp; $Z$13&amp; "*" &amp;E66),0)+IF(AND($Y$14=TRUE,$Y$28=TRUE),COUNTIF(#REF!,$Z$28 &amp; $Z$14&amp; "*" &amp;E66),0)+IF(AND($Y$15=TRUE,$Y$28=TRUE),COUNTIF(#REF!,$Z$28 &amp; $Z$15&amp; "*" &amp;E66),0)+IF(AND($Y$16=TRUE,$Y$28=TRUE),COUNTIF(#REF!,$Z$28 &amp; $Z$16&amp; "*" &amp;E66),0)+IF(AND($Y$17=TRUE,,$Y$28=TRUE),COUNTIF(#REF!,$Z$28 &amp; $Z$17&amp; "*" &amp;E66),0)</f>
        <v>#REF!</v>
      </c>
      <c r="K66" s="30" t="e">
        <f>IF($Y$16=TRUE,COUNTIF(#REF!,"*" &amp; $Z$16&amp; "*" &amp;E66),0)</f>
        <v>#REF!</v>
      </c>
      <c r="L66" s="21"/>
      <c r="M66" s="21"/>
      <c r="N66" s="21"/>
      <c r="O66" s="21"/>
      <c r="P66" s="21"/>
      <c r="Q66" s="21"/>
      <c r="R66" s="22"/>
      <c r="S66" s="21"/>
    </row>
    <row r="67" spans="2:20" x14ac:dyDescent="0.25">
      <c r="B67" s="23">
        <v>3</v>
      </c>
      <c r="C67" s="24">
        <v>3</v>
      </c>
      <c r="D67" s="24" t="e">
        <f t="shared" si="10"/>
        <v>#REF!</v>
      </c>
      <c r="E67" s="25">
        <f t="shared" si="11"/>
        <v>33</v>
      </c>
      <c r="F67" s="30" t="e">
        <f>IF(AND($Y$12=TRUE,$Y$24=TRUE),COUNTIF(#REF!,$Z$24&amp; $Z$12&amp; "*" &amp;E67),0)+IF(AND($Y$13=TRUE,$Y$24=TRUE),COUNTIF(#REF!,$Z$24&amp; $Z$13&amp; "*" &amp;E67),0)+IF(AND($Y$14=TRUE,$Y$24=TRUE),COUNTIF(#REF!,$Z$24&amp; $Z$14&amp; "*" &amp;E67),0)+IF(AND($Y$15=TRUE,$Y$24=TRUE),COUNTIF(#REF!,$Z$24&amp; $Z$15&amp; "*" &amp;E67),0)+IF(AND($Y$16=TRUE,$Y$24=TRUE),COUNTIF(#REF!,$Z$24&amp; $Z$16&amp; "*" &amp;E67),0)+IF(AND($Y$17=TRUE,,$Y$24=TRUE),COUNTIF(#REF!,$Z$24&amp; $Z$17&amp; "*" &amp;E67),0)</f>
        <v>#REF!</v>
      </c>
      <c r="G67" s="30" t="e">
        <f>IF(AND($Y$12=TRUE,$Y$25=TRUE),COUNTIF(#REF!,$Z$25 &amp; $Z$12&amp; "*" &amp;E67),0)+IF(AND($Y$13=TRUE,$Y$25=TRUE),COUNTIF(#REF!,$Z$25 &amp; $Z$13&amp; "*" &amp;E67),0)+IF(AND($Y$14=TRUE,$Y$25=TRUE),COUNTIF(#REF!,$Z$25 &amp; $Z$14&amp; "*" &amp;E67),0)+IF(AND($Y$15=TRUE,$Y$25=TRUE),COUNTIF(#REF!,$Z$25 &amp; $Z$15&amp; "*" &amp;E67),0)+IF(AND($Y$16=TRUE,$Y$25=TRUE),COUNTIF(#REF!,$Z$25 &amp; $Z$16&amp; "*" &amp;E67),0)+IF(AND($Y$17=TRUE,,$Y$25=TRUE),COUNTIF(#REF!,$Z$25&amp; $Z$17&amp; "*" &amp;E67),0)</f>
        <v>#REF!</v>
      </c>
      <c r="H67" s="30" t="e">
        <f>IF(AND($Y$12=TRUE,$Y$26=TRUE),COUNTIF(#REF!,$Z$26 &amp; $Z$12&amp; "*" &amp;E67),0)+IF(AND($Y$13=TRUE,$Y$26=TRUE),COUNTIF(#REF!,$Z$26 &amp; $Z$13&amp; "*" &amp;E67),0)+IF(AND($Y$14=TRUE,$Y$26=TRUE),COUNTIF(#REF!,$Z$26 &amp; $Z$14&amp; "*" &amp;E67),0)+IF(AND($Y$15=TRUE,$Y$26=TRUE),COUNTIF(#REF!,$Z$26 &amp; $Z$15&amp; "*" &amp;E67),0)+IF(AND($Y$16=TRUE,$Y$26=TRUE),COUNTIF(#REF!,$Z$26 &amp; $Z$16&amp; "*" &amp;E67),0)+IF(AND($Y$17=TRUE,,$Y$26=TRUE),COUNTIF(#REF!,$Z$26&amp; $Z$17&amp; "*" &amp;E67),0)</f>
        <v>#REF!</v>
      </c>
      <c r="I67" s="30" t="e">
        <f>IF(AND($Y$12=TRUE,$Y$27=TRUE),COUNTIF(#REF!,$Z$27&amp; $Z$12&amp; "*" &amp;E67),0)+IF(AND($Y$13=TRUE,$Y$27=TRUE),COUNTIF(#REF!,$Z$27 &amp; $Z$13&amp; "*" &amp;E67),0)+IF(AND($Y$14=TRUE,$Y$27=TRUE),COUNTIF(#REF!,$Z$27 &amp; $Z$14&amp; "*" &amp;E67),0)+IF(AND($Y$15=TRUE,$Y$27=TRUE),COUNTIF(#REF!,$Z$27 &amp; $Z$15&amp; "*" &amp;E67),0)+IF(AND($Y$16=TRUE,$Y$27=TRUE),COUNTIF(#REF!,$Z$27 &amp; $Z$16&amp; "*" &amp;E67),0)+IF(AND($Y$17=TRUE,,$Y$27=TRUE),COUNTIF(#REF!,$Z$27&amp; $Z$17&amp; "*" &amp;E67),0)</f>
        <v>#REF!</v>
      </c>
      <c r="J67" s="30" t="e">
        <f>IF(AND($Y$12=TRUE,$Y$28=TRUE),COUNTIF(#REF!,$Z$28 &amp; $Z$12&amp; "*" &amp;E67),0)+IF(AND($Y$13=TRUE,$Y$28=TRUE),COUNTIF(#REF!,$Z$28 &amp; $Z$13&amp; "*" &amp;E67),0)+IF(AND($Y$14=TRUE,$Y$28=TRUE),COUNTIF(#REF!,$Z$28 &amp; $Z$14&amp; "*" &amp;E67),0)+IF(AND($Y$15=TRUE,$Y$28=TRUE),COUNTIF(#REF!,$Z$28 &amp; $Z$15&amp; "*" &amp;E67),0)+IF(AND($Y$16=TRUE,$Y$28=TRUE),COUNTIF(#REF!,$Z$28 &amp; $Z$16&amp; "*" &amp;E67),0)+IF(AND($Y$17=TRUE,,$Y$28=TRUE),COUNTIF(#REF!,$Z$28 &amp; $Z$17&amp; "*" &amp;E67),0)</f>
        <v>#REF!</v>
      </c>
      <c r="K67" s="30" t="e">
        <f>IF($Y$16=TRUE,COUNTIF(#REF!,"*" &amp; $Z$16&amp; "*" &amp;E67),0)</f>
        <v>#REF!</v>
      </c>
      <c r="L67" s="21"/>
      <c r="M67" s="21"/>
      <c r="N67" s="21"/>
      <c r="O67" s="21"/>
      <c r="P67" s="21"/>
      <c r="Q67" s="21"/>
      <c r="R67" s="22"/>
      <c r="S67" s="21"/>
    </row>
    <row r="68" spans="2:20" x14ac:dyDescent="0.25">
      <c r="B68" s="23">
        <v>3</v>
      </c>
      <c r="C68" s="24">
        <v>4</v>
      </c>
      <c r="D68" s="24" t="e">
        <f t="shared" si="10"/>
        <v>#REF!</v>
      </c>
      <c r="E68" s="25">
        <f t="shared" si="11"/>
        <v>34</v>
      </c>
      <c r="F68" s="30" t="e">
        <f>IF(AND($Y$12=TRUE,$Y$24=TRUE),COUNTIF(#REF!,$Z$24&amp; $Z$12&amp; "*" &amp;E68),0)+IF(AND($Y$13=TRUE,$Y$24=TRUE),COUNTIF(#REF!,$Z$24&amp; $Z$13&amp; "*" &amp;E68),0)+IF(AND($Y$14=TRUE,$Y$24=TRUE),COUNTIF(#REF!,$Z$24&amp; $Z$14&amp; "*" &amp;E68),0)+IF(AND($Y$15=TRUE,$Y$24=TRUE),COUNTIF(#REF!,$Z$24&amp; $Z$15&amp; "*" &amp;E68),0)+IF(AND($Y$16=TRUE,$Y$24=TRUE),COUNTIF(#REF!,$Z$24&amp; $Z$16&amp; "*" &amp;E68),0)+IF(AND($Y$17=TRUE,,$Y$24=TRUE),COUNTIF(#REF!,$Z$24&amp; $Z$17&amp; "*" &amp;E68),0)</f>
        <v>#REF!</v>
      </c>
      <c r="G68" s="30" t="e">
        <f>IF(AND($Y$12=TRUE,$Y$25=TRUE),COUNTIF(#REF!,$Z$25 &amp; $Z$12&amp; "*" &amp;E68),0)+IF(AND($Y$13=TRUE,$Y$25=TRUE),COUNTIF(#REF!,$Z$25 &amp; $Z$13&amp; "*" &amp;E68),0)+IF(AND($Y$14=TRUE,$Y$25=TRUE),COUNTIF(#REF!,$Z$25 &amp; $Z$14&amp; "*" &amp;E68),0)+IF(AND($Y$15=TRUE,$Y$25=TRUE),COUNTIF(#REF!,$Z$25 &amp; $Z$15&amp; "*" &amp;E68),0)+IF(AND($Y$16=TRUE,$Y$25=TRUE),COUNTIF(#REF!,$Z$25 &amp; $Z$16&amp; "*" &amp;E68),0)+IF(AND($Y$17=TRUE,,$Y$25=TRUE),COUNTIF(#REF!,$Z$25&amp; $Z$17&amp; "*" &amp;E68),0)</f>
        <v>#REF!</v>
      </c>
      <c r="H68" s="30" t="e">
        <f>IF(AND($Y$12=TRUE,$Y$26=TRUE),COUNTIF(#REF!,$Z$26 &amp; $Z$12&amp; "*" &amp;E68),0)+IF(AND($Y$13=TRUE,$Y$26=TRUE),COUNTIF(#REF!,$Z$26 &amp; $Z$13&amp; "*" &amp;E68),0)+IF(AND($Y$14=TRUE,$Y$26=TRUE),COUNTIF(#REF!,$Z$26 &amp; $Z$14&amp; "*" &amp;E68),0)+IF(AND($Y$15=TRUE,$Y$26=TRUE),COUNTIF(#REF!,$Z$26 &amp; $Z$15&amp; "*" &amp;E68),0)+IF(AND($Y$16=TRUE,$Y$26=TRUE),COUNTIF(#REF!,$Z$26 &amp; $Z$16&amp; "*" &amp;E68),0)+IF(AND($Y$17=TRUE,,$Y$26=TRUE),COUNTIF(#REF!,$Z$26&amp; $Z$17&amp; "*" &amp;E68),0)</f>
        <v>#REF!</v>
      </c>
      <c r="I68" s="30" t="e">
        <f>IF(AND($Y$12=TRUE,$Y$27=TRUE),COUNTIF(#REF!,$Z$27&amp; $Z$12&amp; "*" &amp;E68),0)+IF(AND($Y$13=TRUE,$Y$27=TRUE),COUNTIF(#REF!,$Z$27 &amp; $Z$13&amp; "*" &amp;E68),0)+IF(AND($Y$14=TRUE,$Y$27=TRUE),COUNTIF(#REF!,$Z$27 &amp; $Z$14&amp; "*" &amp;E68),0)+IF(AND($Y$15=TRUE,$Y$27=TRUE),COUNTIF(#REF!,$Z$27 &amp; $Z$15&amp; "*" &amp;E68),0)+IF(AND($Y$16=TRUE,$Y$27=TRUE),COUNTIF(#REF!,$Z$27 &amp; $Z$16&amp; "*" &amp;E68),0)+IF(AND($Y$17=TRUE,,$Y$27=TRUE),COUNTIF(#REF!,$Z$27&amp; $Z$17&amp; "*" &amp;E68),0)</f>
        <v>#REF!</v>
      </c>
      <c r="J68" s="30" t="e">
        <f>IF(AND($Y$12=TRUE,$Y$28=TRUE),COUNTIF(#REF!,$Z$28 &amp; $Z$12&amp; "*" &amp;E68),0)+IF(AND($Y$13=TRUE,$Y$28=TRUE),COUNTIF(#REF!,$Z$28 &amp; $Z$13&amp; "*" &amp;E68),0)+IF(AND($Y$14=TRUE,$Y$28=TRUE),COUNTIF(#REF!,$Z$28 &amp; $Z$14&amp; "*" &amp;E68),0)+IF(AND($Y$15=TRUE,$Y$28=TRUE),COUNTIF(#REF!,$Z$28 &amp; $Z$15&amp; "*" &amp;E68),0)+IF(AND($Y$16=TRUE,$Y$28=TRUE),COUNTIF(#REF!,$Z$28 &amp; $Z$16&amp; "*" &amp;E68),0)+IF(AND($Y$17=TRUE,,$Y$28=TRUE),COUNTIF(#REF!,$Z$28 &amp; $Z$17&amp; "*" &amp;E68),0)</f>
        <v>#REF!</v>
      </c>
      <c r="K68" s="30" t="e">
        <f>IF($Y$16=TRUE,COUNTIF(#REF!,"*" &amp; $Z$16&amp; "*" &amp;E68),0)</f>
        <v>#REF!</v>
      </c>
      <c r="L68" s="21"/>
      <c r="M68" s="21"/>
      <c r="N68" s="21"/>
      <c r="O68" s="21"/>
      <c r="P68" s="21"/>
      <c r="Q68" s="21"/>
      <c r="R68" s="22"/>
      <c r="S68" s="21"/>
    </row>
    <row r="69" spans="2:20" x14ac:dyDescent="0.25">
      <c r="B69" s="23">
        <v>3</v>
      </c>
      <c r="C69" s="24">
        <v>5</v>
      </c>
      <c r="D69" s="24" t="e">
        <f t="shared" si="10"/>
        <v>#REF!</v>
      </c>
      <c r="E69" s="25">
        <f t="shared" si="11"/>
        <v>35</v>
      </c>
      <c r="F69" s="30" t="e">
        <f>IF(AND($Y$12=TRUE,$Y$24=TRUE),COUNTIF(#REF!,$Z$24&amp; $Z$12&amp; "*" &amp;E69),0)+IF(AND($Y$13=TRUE,$Y$24=TRUE),COUNTIF(#REF!,$Z$24&amp; $Z$13&amp; "*" &amp;E69),0)+IF(AND($Y$14=TRUE,$Y$24=TRUE),COUNTIF(#REF!,$Z$24&amp; $Z$14&amp; "*" &amp;E69),0)+IF(AND($Y$15=TRUE,$Y$24=TRUE),COUNTIF(#REF!,$Z$24&amp; $Z$15&amp; "*" &amp;E69),0)+IF(AND($Y$16=TRUE,$Y$24=TRUE),COUNTIF(#REF!,$Z$24&amp; $Z$16&amp; "*" &amp;E69),0)+IF(AND($Y$17=TRUE,,$Y$24=TRUE),COUNTIF(#REF!,$Z$24&amp; $Z$17&amp; "*" &amp;E69),0)</f>
        <v>#REF!</v>
      </c>
      <c r="G69" s="30" t="e">
        <f>IF(AND($Y$12=TRUE,$Y$25=TRUE),COUNTIF(#REF!,$Z$25 &amp; $Z$12&amp; "*" &amp;E69),0)+IF(AND($Y$13=TRUE,$Y$25=TRUE),COUNTIF(#REF!,$Z$25 &amp; $Z$13&amp; "*" &amp;E69),0)+IF(AND($Y$14=TRUE,$Y$25=TRUE),COUNTIF(#REF!,$Z$25 &amp; $Z$14&amp; "*" &amp;E69),0)+IF(AND($Y$15=TRUE,$Y$25=TRUE),COUNTIF(#REF!,$Z$25 &amp; $Z$15&amp; "*" &amp;E69),0)+IF(AND($Y$16=TRUE,$Y$25=TRUE),COUNTIF(#REF!,$Z$25 &amp; $Z$16&amp; "*" &amp;E69),0)+IF(AND($Y$17=TRUE,,$Y$25=TRUE),COUNTIF(#REF!,$Z$25&amp; $Z$17&amp; "*" &amp;E69),0)</f>
        <v>#REF!</v>
      </c>
      <c r="H69" s="30" t="e">
        <f>IF(AND($Y$12=TRUE,$Y$26=TRUE),COUNTIF(#REF!,$Z$26 &amp; $Z$12&amp; "*" &amp;E69),0)+IF(AND($Y$13=TRUE,$Y$26=TRUE),COUNTIF(#REF!,$Z$26 &amp; $Z$13&amp; "*" &amp;E69),0)+IF(AND($Y$14=TRUE,$Y$26=TRUE),COUNTIF(#REF!,$Z$26 &amp; $Z$14&amp; "*" &amp;E69),0)+IF(AND($Y$15=TRUE,$Y$26=TRUE),COUNTIF(#REF!,$Z$26 &amp; $Z$15&amp; "*" &amp;E69),0)+IF(AND($Y$16=TRUE,$Y$26=TRUE),COUNTIF(#REF!,$Z$26 &amp; $Z$16&amp; "*" &amp;E69),0)+IF(AND($Y$17=TRUE,,$Y$26=TRUE),COUNTIF(#REF!,$Z$26&amp; $Z$17&amp; "*" &amp;E69),0)</f>
        <v>#REF!</v>
      </c>
      <c r="I69" s="30" t="e">
        <f>IF(AND($Y$12=TRUE,$Y$27=TRUE),COUNTIF(#REF!,$Z$27&amp; $Z$12&amp; "*" &amp;E69),0)+IF(AND($Y$13=TRUE,$Y$27=TRUE),COUNTIF(#REF!,$Z$27 &amp; $Z$13&amp; "*" &amp;E69),0)+IF(AND($Y$14=TRUE,$Y$27=TRUE),COUNTIF(#REF!,$Z$27 &amp; $Z$14&amp; "*" &amp;E69),0)+IF(AND($Y$15=TRUE,$Y$27=TRUE),COUNTIF(#REF!,$Z$27 &amp; $Z$15&amp; "*" &amp;E69),0)+IF(AND($Y$16=TRUE,$Y$27=TRUE),COUNTIF(#REF!,$Z$27 &amp; $Z$16&amp; "*" &amp;E69),0)+IF(AND($Y$17=TRUE,,$Y$27=TRUE),COUNTIF(#REF!,$Z$27&amp; $Z$17&amp; "*" &amp;E69),0)</f>
        <v>#REF!</v>
      </c>
      <c r="J69" s="30" t="e">
        <f>IF(AND($Y$12=TRUE,$Y$28=TRUE),COUNTIF(#REF!,$Z$28 &amp; $Z$12&amp; "*" &amp;E69),0)+IF(AND($Y$13=TRUE,$Y$28=TRUE),COUNTIF(#REF!,$Z$28 &amp; $Z$13&amp; "*" &amp;E69),0)+IF(AND($Y$14=TRUE,$Y$28=TRUE),COUNTIF(#REF!,$Z$28 &amp; $Z$14&amp; "*" &amp;E69),0)+IF(AND($Y$15=TRUE,$Y$28=TRUE),COUNTIF(#REF!,$Z$28 &amp; $Z$15&amp; "*" &amp;E69),0)+IF(AND($Y$16=TRUE,$Y$28=TRUE),COUNTIF(#REF!,$Z$28 &amp; $Z$16&amp; "*" &amp;E69),0)+IF(AND($Y$17=TRUE,,$Y$28=TRUE),COUNTIF(#REF!,$Z$28 &amp; $Z$17&amp; "*" &amp;E69),0)</f>
        <v>#REF!</v>
      </c>
      <c r="K69" s="30" t="e">
        <f>IF($Y$16=TRUE,COUNTIF(#REF!,"*" &amp; $Z$16&amp; "*" &amp;E69),0)</f>
        <v>#REF!</v>
      </c>
      <c r="L69" s="21"/>
      <c r="M69" s="21"/>
      <c r="N69" s="21"/>
      <c r="O69" s="21"/>
      <c r="P69" s="21"/>
      <c r="Q69" s="21"/>
      <c r="R69" s="22"/>
      <c r="S69" s="21"/>
    </row>
    <row r="70" spans="2:20" x14ac:dyDescent="0.25">
      <c r="B70" s="23">
        <v>3</v>
      </c>
      <c r="C70" s="24">
        <v>6</v>
      </c>
      <c r="D70" s="24" t="e">
        <f t="shared" si="10"/>
        <v>#REF!</v>
      </c>
      <c r="E70" s="25">
        <f t="shared" si="11"/>
        <v>36</v>
      </c>
      <c r="F70" s="30" t="e">
        <f>IF(AND($Y$12=TRUE,$Y$24=TRUE),COUNTIF(#REF!,$Z$24&amp; $Z$12&amp; "*" &amp;E70),0)+IF(AND($Y$13=TRUE,$Y$24=TRUE),COUNTIF(#REF!,$Z$24&amp; $Z$13&amp; "*" &amp;E70),0)+IF(AND($Y$14=TRUE,$Y$24=TRUE),COUNTIF(#REF!,$Z$24&amp; $Z$14&amp; "*" &amp;E70),0)+IF(AND($Y$15=TRUE,$Y$24=TRUE),COUNTIF(#REF!,$Z$24&amp; $Z$15&amp; "*" &amp;E70),0)+IF(AND($Y$16=TRUE,$Y$24=TRUE),COUNTIF(#REF!,$Z$24&amp; $Z$16&amp; "*" &amp;E70),0)+IF(AND($Y$17=TRUE,,$Y$24=TRUE),COUNTIF(#REF!,$Z$24&amp; $Z$17&amp; "*" &amp;E70),0)</f>
        <v>#REF!</v>
      </c>
      <c r="G70" s="30" t="e">
        <f>IF(AND($Y$12=TRUE,$Y$25=TRUE),COUNTIF(#REF!,$Z$25 &amp; $Z$12&amp; "*" &amp;E70),0)+IF(AND($Y$13=TRUE,$Y$25=TRUE),COUNTIF(#REF!,$Z$25 &amp; $Z$13&amp; "*" &amp;E70),0)+IF(AND($Y$14=TRUE,$Y$25=TRUE),COUNTIF(#REF!,$Z$25 &amp; $Z$14&amp; "*" &amp;E70),0)+IF(AND($Y$15=TRUE,$Y$25=TRUE),COUNTIF(#REF!,$Z$25 &amp; $Z$15&amp; "*" &amp;E70),0)+IF(AND($Y$16=TRUE,$Y$25=TRUE),COUNTIF(#REF!,$Z$25 &amp; $Z$16&amp; "*" &amp;E70),0)+IF(AND($Y$17=TRUE,,$Y$25=TRUE),COUNTIF(#REF!,$Z$25&amp; $Z$17&amp; "*" &amp;E70),0)</f>
        <v>#REF!</v>
      </c>
      <c r="H70" s="30" t="e">
        <f>IF(AND($Y$12=TRUE,$Y$26=TRUE),COUNTIF(#REF!,$Z$26 &amp; $Z$12&amp; "*" &amp;E70),0)+IF(AND($Y$13=TRUE,$Y$26=TRUE),COUNTIF(#REF!,$Z$26 &amp; $Z$13&amp; "*" &amp;E70),0)+IF(AND($Y$14=TRUE,$Y$26=TRUE),COUNTIF(#REF!,$Z$26 &amp; $Z$14&amp; "*" &amp;E70),0)+IF(AND($Y$15=TRUE,$Y$26=TRUE),COUNTIF(#REF!,$Z$26 &amp; $Z$15&amp; "*" &amp;E70),0)+IF(AND($Y$16=TRUE,$Y$26=TRUE),COUNTIF(#REF!,$Z$26 &amp; $Z$16&amp; "*" &amp;E70),0)+IF(AND($Y$17=TRUE,,$Y$26=TRUE),COUNTIF(#REF!,$Z$26&amp; $Z$17&amp; "*" &amp;E70),0)</f>
        <v>#REF!</v>
      </c>
      <c r="I70" s="30" t="e">
        <f>IF(AND($Y$12=TRUE,$Y$27=TRUE),COUNTIF(#REF!,$Z$27&amp; $Z$12&amp; "*" &amp;E70),0)+IF(AND($Y$13=TRUE,$Y$27=TRUE),COUNTIF(#REF!,$Z$27 &amp; $Z$13&amp; "*" &amp;E70),0)+IF(AND($Y$14=TRUE,$Y$27=TRUE),COUNTIF(#REF!,$Z$27 &amp; $Z$14&amp; "*" &amp;E70),0)+IF(AND($Y$15=TRUE,$Y$27=TRUE),COUNTIF(#REF!,$Z$27 &amp; $Z$15&amp; "*" &amp;E70),0)+IF(AND($Y$16=TRUE,$Y$27=TRUE),COUNTIF(#REF!,$Z$27 &amp; $Z$16&amp; "*" &amp;E70),0)+IF(AND($Y$17=TRUE,,$Y$27=TRUE),COUNTIF(#REF!,$Z$27&amp; $Z$17&amp; "*" &amp;E70),0)</f>
        <v>#REF!</v>
      </c>
      <c r="J70" s="30" t="e">
        <f>IF(AND($Y$12=TRUE,$Y$28=TRUE),COUNTIF(#REF!,$Z$28 &amp; $Z$12&amp; "*" &amp;E70),0)+IF(AND($Y$13=TRUE,$Y$28=TRUE),COUNTIF(#REF!,$Z$28 &amp; $Z$13&amp; "*" &amp;E70),0)+IF(AND($Y$14=TRUE,$Y$28=TRUE),COUNTIF(#REF!,$Z$28 &amp; $Z$14&amp; "*" &amp;E70),0)+IF(AND($Y$15=TRUE,$Y$28=TRUE),COUNTIF(#REF!,$Z$28 &amp; $Z$15&amp; "*" &amp;E70),0)+IF(AND($Y$16=TRUE,$Y$28=TRUE),COUNTIF(#REF!,$Z$28 &amp; $Z$16&amp; "*" &amp;E70),0)+IF(AND($Y$17=TRUE,,$Y$28=TRUE),COUNTIF(#REF!,$Z$28 &amp; $Z$17&amp; "*" &amp;E70),0)</f>
        <v>#REF!</v>
      </c>
      <c r="K70" s="30" t="e">
        <f>IF($Y$16=TRUE,COUNTIF(#REF!,"*" &amp; $Z$16&amp; "*" &amp;E70),0)</f>
        <v>#REF!</v>
      </c>
      <c r="L70" s="21"/>
      <c r="M70" s="21"/>
      <c r="N70" s="21"/>
      <c r="O70" s="21"/>
      <c r="P70" s="21"/>
      <c r="Q70" s="21"/>
      <c r="R70" s="22"/>
      <c r="S70" s="21"/>
    </row>
    <row r="71" spans="2:20" x14ac:dyDescent="0.25">
      <c r="B71" s="23">
        <v>4</v>
      </c>
      <c r="C71" s="24">
        <v>1</v>
      </c>
      <c r="D71" s="24" t="e">
        <f t="shared" si="10"/>
        <v>#REF!</v>
      </c>
      <c r="E71" s="25">
        <f t="shared" si="11"/>
        <v>41</v>
      </c>
      <c r="F71" s="30" t="e">
        <f>IF(AND($Y$12=TRUE,$Y$24=TRUE),COUNTIF(#REF!,$Z$24&amp; $Z$12&amp; "*" &amp;E71),0)+IF(AND($Y$13=TRUE,$Y$24=TRUE),COUNTIF(#REF!,$Z$24&amp; $Z$13&amp; "*" &amp;E71),0)+IF(AND($Y$14=TRUE,$Y$24=TRUE),COUNTIF(#REF!,$Z$24&amp; $Z$14&amp; "*" &amp;E71),0)+IF(AND($Y$15=TRUE,$Y$24=TRUE),COUNTIF(#REF!,$Z$24&amp; $Z$15&amp; "*" &amp;E71),0)+IF(AND($Y$16=TRUE,$Y$24=TRUE),COUNTIF(#REF!,$Z$24&amp; $Z$16&amp; "*" &amp;E71),0)+IF(AND($Y$17=TRUE,,$Y$24=TRUE),COUNTIF(#REF!,$Z$24&amp; $Z$17&amp; "*" &amp;E71),0)</f>
        <v>#REF!</v>
      </c>
      <c r="G71" s="30" t="e">
        <f>IF(AND($Y$12=TRUE,$Y$25=TRUE),COUNTIF(#REF!,$Z$25 &amp; $Z$12&amp; "*" &amp;E71),0)+IF(AND($Y$13=TRUE,$Y$25=TRUE),COUNTIF(#REF!,$Z$25 &amp; $Z$13&amp; "*" &amp;E71),0)+IF(AND($Y$14=TRUE,$Y$25=TRUE),COUNTIF(#REF!,$Z$25 &amp; $Z$14&amp; "*" &amp;E71),0)+IF(AND($Y$15=TRUE,$Y$25=TRUE),COUNTIF(#REF!,$Z$25 &amp; $Z$15&amp; "*" &amp;E71),0)+IF(AND($Y$16=TRUE,$Y$25=TRUE),COUNTIF(#REF!,$Z$25 &amp; $Z$16&amp; "*" &amp;E71),0)+IF(AND($Y$17=TRUE,,$Y$25=TRUE),COUNTIF(#REF!,$Z$25&amp; $Z$17&amp; "*" &amp;E71),0)</f>
        <v>#REF!</v>
      </c>
      <c r="H71" s="30" t="e">
        <f>IF(AND($Y$12=TRUE,$Y$26=TRUE),COUNTIF(#REF!,$Z$26 &amp; $Z$12&amp; "*" &amp;E71),0)+IF(AND($Y$13=TRUE,$Y$26=TRUE),COUNTIF(#REF!,$Z$26 &amp; $Z$13&amp; "*" &amp;E71),0)+IF(AND($Y$14=TRUE,$Y$26=TRUE),COUNTIF(#REF!,$Z$26 &amp; $Z$14&amp; "*" &amp;E71),0)+IF(AND($Y$15=TRUE,$Y$26=TRUE),COUNTIF(#REF!,$Z$26 &amp; $Z$15&amp; "*" &amp;E71),0)+IF(AND($Y$16=TRUE,$Y$26=TRUE),COUNTIF(#REF!,$Z$26 &amp; $Z$16&amp; "*" &amp;E71),0)+IF(AND($Y$17=TRUE,,$Y$26=TRUE),COUNTIF(#REF!,$Z$26&amp; $Z$17&amp; "*" &amp;E71),0)</f>
        <v>#REF!</v>
      </c>
      <c r="I71" s="30" t="e">
        <f>IF(AND($Y$12=TRUE,$Y$27=TRUE),COUNTIF(#REF!,$Z$27&amp; $Z$12&amp; "*" &amp;E71),0)+IF(AND($Y$13=TRUE,$Y$27=TRUE),COUNTIF(#REF!,$Z$27 &amp; $Z$13&amp; "*" &amp;E71),0)+IF(AND($Y$14=TRUE,$Y$27=TRUE),COUNTIF(#REF!,$Z$27 &amp; $Z$14&amp; "*" &amp;E71),0)+IF(AND($Y$15=TRUE,$Y$27=TRUE),COUNTIF(#REF!,$Z$27 &amp; $Z$15&amp; "*" &amp;E71),0)+IF(AND($Y$16=TRUE,$Y$27=TRUE),COUNTIF(#REF!,$Z$27 &amp; $Z$16&amp; "*" &amp;E71),0)+IF(AND($Y$17=TRUE,,$Y$27=TRUE),COUNTIF(#REF!,$Z$27&amp; $Z$17&amp; "*" &amp;E71),0)</f>
        <v>#REF!</v>
      </c>
      <c r="J71" s="30" t="e">
        <f>IF(AND($Y$12=TRUE,$Y$28=TRUE),COUNTIF(#REF!,$Z$28 &amp; $Z$12&amp; "*" &amp;E71),0)+IF(AND($Y$13=TRUE,$Y$28=TRUE),COUNTIF(#REF!,$Z$28 &amp; $Z$13&amp; "*" &amp;E71),0)+IF(AND($Y$14=TRUE,$Y$28=TRUE),COUNTIF(#REF!,$Z$28 &amp; $Z$14&amp; "*" &amp;E71),0)+IF(AND($Y$15=TRUE,$Y$28=TRUE),COUNTIF(#REF!,$Z$28 &amp; $Z$15&amp; "*" &amp;E71),0)+IF(AND($Y$16=TRUE,$Y$28=TRUE),COUNTIF(#REF!,$Z$28 &amp; $Z$16&amp; "*" &amp;E71),0)+IF(AND($Y$17=TRUE,,$Y$28=TRUE),COUNTIF(#REF!,$Z$28 &amp; $Z$17&amp; "*" &amp;E71),0)</f>
        <v>#REF!</v>
      </c>
      <c r="K71" s="30" t="e">
        <f>IF($Y$16=TRUE,COUNTIF(#REF!,"*" &amp; $Z$16&amp; "*" &amp;E71),0)</f>
        <v>#REF!</v>
      </c>
      <c r="L71" s="21"/>
      <c r="M71" s="21"/>
      <c r="N71" s="21"/>
      <c r="O71" s="21"/>
      <c r="P71" s="21"/>
      <c r="Q71" s="21"/>
      <c r="R71" s="22"/>
      <c r="S71" s="21"/>
    </row>
    <row r="72" spans="2:20" x14ac:dyDescent="0.25">
      <c r="B72" s="23">
        <v>4</v>
      </c>
      <c r="C72" s="24">
        <v>2</v>
      </c>
      <c r="D72" s="24" t="e">
        <f t="shared" si="10"/>
        <v>#REF!</v>
      </c>
      <c r="E72" s="25">
        <f t="shared" si="11"/>
        <v>42</v>
      </c>
      <c r="F72" s="30" t="e">
        <f>IF(AND($Y$12=TRUE,$Y$24=TRUE),COUNTIF(#REF!,$Z$24&amp; $Z$12&amp; "*" &amp;E72),0)+IF(AND($Y$13=TRUE,$Y$24=TRUE),COUNTIF(#REF!,$Z$24&amp; $Z$13&amp; "*" &amp;E72),0)+IF(AND($Y$14=TRUE,$Y$24=TRUE),COUNTIF(#REF!,$Z$24&amp; $Z$14&amp; "*" &amp;E72),0)+IF(AND($Y$15=TRUE,$Y$24=TRUE),COUNTIF(#REF!,$Z$24&amp; $Z$15&amp; "*" &amp;E72),0)+IF(AND($Y$16=TRUE,$Y$24=TRUE),COUNTIF(#REF!,$Z$24&amp; $Z$16&amp; "*" &amp;E72),0)+IF(AND($Y$17=TRUE,,$Y$24=TRUE),COUNTIF(#REF!,$Z$24&amp; $Z$17&amp; "*" &amp;E72),0)</f>
        <v>#REF!</v>
      </c>
      <c r="G72" s="30" t="e">
        <f>IF(AND($Y$12=TRUE,$Y$25=TRUE),COUNTIF(#REF!,$Z$25 &amp; $Z$12&amp; "*" &amp;E72),0)+IF(AND($Y$13=TRUE,$Y$25=TRUE),COUNTIF(#REF!,$Z$25 &amp; $Z$13&amp; "*" &amp;E72),0)+IF(AND($Y$14=TRUE,$Y$25=TRUE),COUNTIF(#REF!,$Z$25 &amp; $Z$14&amp; "*" &amp;E72),0)+IF(AND($Y$15=TRUE,$Y$25=TRUE),COUNTIF(#REF!,$Z$25 &amp; $Z$15&amp; "*" &amp;E72),0)+IF(AND($Y$16=TRUE,$Y$25=TRUE),COUNTIF(#REF!,$Z$25 &amp; $Z$16&amp; "*" &amp;E72),0)+IF(AND($Y$17=TRUE,,$Y$25=TRUE),COUNTIF(#REF!,$Z$25&amp; $Z$17&amp; "*" &amp;E72),0)</f>
        <v>#REF!</v>
      </c>
      <c r="H72" s="30" t="e">
        <f>IF(AND($Y$12=TRUE,$Y$26=TRUE),COUNTIF(#REF!,$Z$26 &amp; $Z$12&amp; "*" &amp;E72),0)+IF(AND($Y$13=TRUE,$Y$26=TRUE),COUNTIF(#REF!,$Z$26 &amp; $Z$13&amp; "*" &amp;E72),0)+IF(AND($Y$14=TRUE,$Y$26=TRUE),COUNTIF(#REF!,$Z$26 &amp; $Z$14&amp; "*" &amp;E72),0)+IF(AND($Y$15=TRUE,$Y$26=TRUE),COUNTIF(#REF!,$Z$26 &amp; $Z$15&amp; "*" &amp;E72),0)+IF(AND($Y$16=TRUE,$Y$26=TRUE),COUNTIF(#REF!,$Z$26 &amp; $Z$16&amp; "*" &amp;E72),0)+IF(AND($Y$17=TRUE,,$Y$26=TRUE),COUNTIF(#REF!,$Z$26&amp; $Z$17&amp; "*" &amp;E72),0)</f>
        <v>#REF!</v>
      </c>
      <c r="I72" s="30" t="e">
        <f>IF(AND($Y$12=TRUE,$Y$27=TRUE),COUNTIF(#REF!,$Z$27&amp; $Z$12&amp; "*" &amp;E72),0)+IF(AND($Y$13=TRUE,$Y$27=TRUE),COUNTIF(#REF!,$Z$27 &amp; $Z$13&amp; "*" &amp;E72),0)+IF(AND($Y$14=TRUE,$Y$27=TRUE),COUNTIF(#REF!,$Z$27 &amp; $Z$14&amp; "*" &amp;E72),0)+IF(AND($Y$15=TRUE,$Y$27=TRUE),COUNTIF(#REF!,$Z$27 &amp; $Z$15&amp; "*" &amp;E72),0)+IF(AND($Y$16=TRUE,$Y$27=TRUE),COUNTIF(#REF!,$Z$27 &amp; $Z$16&amp; "*" &amp;E72),0)+IF(AND($Y$17=TRUE,,$Y$27=TRUE),COUNTIF(#REF!,$Z$27&amp; $Z$17&amp; "*" &amp;E72),0)</f>
        <v>#REF!</v>
      </c>
      <c r="J72" s="30" t="e">
        <f>IF(AND($Y$12=TRUE,$Y$28=TRUE),COUNTIF(#REF!,$Z$28 &amp; $Z$12&amp; "*" &amp;E72),0)+IF(AND($Y$13=TRUE,$Y$28=TRUE),COUNTIF(#REF!,$Z$28 &amp; $Z$13&amp; "*" &amp;E72),0)+IF(AND($Y$14=TRUE,$Y$28=TRUE),COUNTIF(#REF!,$Z$28 &amp; $Z$14&amp; "*" &amp;E72),0)+IF(AND($Y$15=TRUE,$Y$28=TRUE),COUNTIF(#REF!,$Z$28 &amp; $Z$15&amp; "*" &amp;E72),0)+IF(AND($Y$16=TRUE,$Y$28=TRUE),COUNTIF(#REF!,$Z$28 &amp; $Z$16&amp; "*" &amp;E72),0)+IF(AND($Y$17=TRUE,,$Y$28=TRUE),COUNTIF(#REF!,$Z$28 &amp; $Z$17&amp; "*" &amp;E72),0)</f>
        <v>#REF!</v>
      </c>
      <c r="K72" s="30" t="e">
        <f>IF($Y$16=TRUE,COUNTIF(#REF!,"*" &amp; $Z$16&amp; "*" &amp;E72),0)</f>
        <v>#REF!</v>
      </c>
      <c r="L72" s="21"/>
      <c r="M72" s="21"/>
      <c r="N72" s="21"/>
      <c r="O72" s="21"/>
      <c r="P72" s="21"/>
      <c r="Q72" s="21"/>
      <c r="R72" s="22"/>
      <c r="S72" s="21"/>
    </row>
    <row r="73" spans="2:20" x14ac:dyDescent="0.25">
      <c r="B73" s="23">
        <v>4</v>
      </c>
      <c r="C73" s="24">
        <v>3</v>
      </c>
      <c r="D73" s="24" t="e">
        <f t="shared" si="10"/>
        <v>#REF!</v>
      </c>
      <c r="E73" s="25">
        <f t="shared" si="11"/>
        <v>43</v>
      </c>
      <c r="F73" s="30" t="e">
        <f>IF(AND($Y$12=TRUE,$Y$24=TRUE),COUNTIF(#REF!,$Z$24&amp; $Z$12&amp; "*" &amp;E73),0)+IF(AND($Y$13=TRUE,$Y$24=TRUE),COUNTIF(#REF!,$Z$24&amp; $Z$13&amp; "*" &amp;E73),0)+IF(AND($Y$14=TRUE,$Y$24=TRUE),COUNTIF(#REF!,$Z$24&amp; $Z$14&amp; "*" &amp;E73),0)+IF(AND($Y$15=TRUE,$Y$24=TRUE),COUNTIF(#REF!,$Z$24&amp; $Z$15&amp; "*" &amp;E73),0)+IF(AND($Y$16=TRUE,$Y$24=TRUE),COUNTIF(#REF!,$Z$24&amp; $Z$16&amp; "*" &amp;E73),0)+IF(AND($Y$17=TRUE,,$Y$24=TRUE),COUNTIF(#REF!,$Z$24&amp; $Z$17&amp; "*" &amp;E73),0)</f>
        <v>#REF!</v>
      </c>
      <c r="G73" s="30" t="e">
        <f>IF(AND($Y$12=TRUE,$Y$25=TRUE),COUNTIF(#REF!,$Z$25 &amp; $Z$12&amp; "*" &amp;E73),0)+IF(AND($Y$13=TRUE,$Y$25=TRUE),COUNTIF(#REF!,$Z$25 &amp; $Z$13&amp; "*" &amp;E73),0)+IF(AND($Y$14=TRUE,$Y$25=TRUE),COUNTIF(#REF!,$Z$25 &amp; $Z$14&amp; "*" &amp;E73),0)+IF(AND($Y$15=TRUE,$Y$25=TRUE),COUNTIF(#REF!,$Z$25 &amp; $Z$15&amp; "*" &amp;E73),0)+IF(AND($Y$16=TRUE,$Y$25=TRUE),COUNTIF(#REF!,$Z$25 &amp; $Z$16&amp; "*" &amp;E73),0)+IF(AND($Y$17=TRUE,,$Y$25=TRUE),COUNTIF(#REF!,$Z$25&amp; $Z$17&amp; "*" &amp;E73),0)</f>
        <v>#REF!</v>
      </c>
      <c r="H73" s="30" t="e">
        <f>IF(AND($Y$12=TRUE,$Y$26=TRUE),COUNTIF(#REF!,$Z$26 &amp; $Z$12&amp; "*" &amp;E73),0)+IF(AND($Y$13=TRUE,$Y$26=TRUE),COUNTIF(#REF!,$Z$26 &amp; $Z$13&amp; "*" &amp;E73),0)+IF(AND($Y$14=TRUE,$Y$26=TRUE),COUNTIF(#REF!,$Z$26 &amp; $Z$14&amp; "*" &amp;E73),0)+IF(AND($Y$15=TRUE,$Y$26=TRUE),COUNTIF(#REF!,$Z$26 &amp; $Z$15&amp; "*" &amp;E73),0)+IF(AND($Y$16=TRUE,$Y$26=TRUE),COUNTIF(#REF!,$Z$26 &amp; $Z$16&amp; "*" &amp;E73),0)+IF(AND($Y$17=TRUE,,$Y$26=TRUE),COUNTIF(#REF!,$Z$26&amp; $Z$17&amp; "*" &amp;E73),0)</f>
        <v>#REF!</v>
      </c>
      <c r="I73" s="30" t="e">
        <f>IF(AND($Y$12=TRUE,$Y$27=TRUE),COUNTIF(#REF!,$Z$27&amp; $Z$12&amp; "*" &amp;E73),0)+IF(AND($Y$13=TRUE,$Y$27=TRUE),COUNTIF(#REF!,$Z$27 &amp; $Z$13&amp; "*" &amp;E73),0)+IF(AND($Y$14=TRUE,$Y$27=TRUE),COUNTIF(#REF!,$Z$27 &amp; $Z$14&amp; "*" &amp;E73),0)+IF(AND($Y$15=TRUE,$Y$27=TRUE),COUNTIF(#REF!,$Z$27 &amp; $Z$15&amp; "*" &amp;E73),0)+IF(AND($Y$16=TRUE,$Y$27=TRUE),COUNTIF(#REF!,$Z$27 &amp; $Z$16&amp; "*" &amp;E73),0)+IF(AND($Y$17=TRUE,,$Y$27=TRUE),COUNTIF(#REF!,$Z$27&amp; $Z$17&amp; "*" &amp;E73),0)</f>
        <v>#REF!</v>
      </c>
      <c r="J73" s="30" t="e">
        <f>IF(AND($Y$12=TRUE,$Y$28=TRUE),COUNTIF(#REF!,$Z$28 &amp; $Z$12&amp; "*" &amp;E73),0)+IF(AND($Y$13=TRUE,$Y$28=TRUE),COUNTIF(#REF!,$Z$28 &amp; $Z$13&amp; "*" &amp;E73),0)+IF(AND($Y$14=TRUE,$Y$28=TRUE),COUNTIF(#REF!,$Z$28 &amp; $Z$14&amp; "*" &amp;E73),0)+IF(AND($Y$15=TRUE,$Y$28=TRUE),COUNTIF(#REF!,$Z$28 &amp; $Z$15&amp; "*" &amp;E73),0)+IF(AND($Y$16=TRUE,$Y$28=TRUE),COUNTIF(#REF!,$Z$28 &amp; $Z$16&amp; "*" &amp;E73),0)+IF(AND($Y$17=TRUE,,$Y$28=TRUE),COUNTIF(#REF!,$Z$28 &amp; $Z$17&amp; "*" &amp;E73),0)</f>
        <v>#REF!</v>
      </c>
      <c r="K73" s="30" t="e">
        <f>IF($Y$16=TRUE,COUNTIF(#REF!,"*" &amp; $Z$16&amp; "*" &amp;E73),0)</f>
        <v>#REF!</v>
      </c>
      <c r="L73" s="21"/>
      <c r="M73" s="21"/>
      <c r="N73" s="21"/>
      <c r="O73" s="21"/>
      <c r="P73" s="21"/>
      <c r="Q73" s="21"/>
      <c r="R73" s="22"/>
      <c r="S73" s="21"/>
    </row>
    <row r="74" spans="2:20" x14ac:dyDescent="0.25">
      <c r="B74" s="23">
        <v>4</v>
      </c>
      <c r="C74" s="24">
        <v>4</v>
      </c>
      <c r="D74" s="24" t="e">
        <f t="shared" si="10"/>
        <v>#REF!</v>
      </c>
      <c r="E74" s="25">
        <f t="shared" si="11"/>
        <v>44</v>
      </c>
      <c r="F74" s="30" t="e">
        <f>IF(AND($Y$12=TRUE,$Y$24=TRUE),COUNTIF(#REF!,$Z$24&amp; $Z$12&amp; "*" &amp;E74),0)+IF(AND($Y$13=TRUE,$Y$24=TRUE),COUNTIF(#REF!,$Z$24&amp; $Z$13&amp; "*" &amp;E74),0)+IF(AND($Y$14=TRUE,$Y$24=TRUE),COUNTIF(#REF!,$Z$24&amp; $Z$14&amp; "*" &amp;E74),0)+IF(AND($Y$15=TRUE,$Y$24=TRUE),COUNTIF(#REF!,$Z$24&amp; $Z$15&amp; "*" &amp;E74),0)+IF(AND($Y$16=TRUE,$Y$24=TRUE),COUNTIF(#REF!,$Z$24&amp; $Z$16&amp; "*" &amp;E74),0)+IF(AND($Y$17=TRUE,,$Y$24=TRUE),COUNTIF(#REF!,$Z$24&amp; $Z$17&amp; "*" &amp;E74),0)</f>
        <v>#REF!</v>
      </c>
      <c r="G74" s="30" t="e">
        <f>IF(AND($Y$12=TRUE,$Y$25=TRUE),COUNTIF(#REF!,$Z$25 &amp; $Z$12&amp; "*" &amp;E74),0)+IF(AND($Y$13=TRUE,$Y$25=TRUE),COUNTIF(#REF!,$Z$25 &amp; $Z$13&amp; "*" &amp;E74),0)+IF(AND($Y$14=TRUE,$Y$25=TRUE),COUNTIF(#REF!,$Z$25 &amp; $Z$14&amp; "*" &amp;E74),0)+IF(AND($Y$15=TRUE,$Y$25=TRUE),COUNTIF(#REF!,$Z$25 &amp; $Z$15&amp; "*" &amp;E74),0)+IF(AND($Y$16=TRUE,$Y$25=TRUE),COUNTIF(#REF!,$Z$25 &amp; $Z$16&amp; "*" &amp;E74),0)+IF(AND($Y$17=TRUE,,$Y$25=TRUE),COUNTIF(#REF!,$Z$25&amp; $Z$17&amp; "*" &amp;E74),0)</f>
        <v>#REF!</v>
      </c>
      <c r="H74" s="30" t="e">
        <f>IF(AND($Y$12=TRUE,$Y$26=TRUE),COUNTIF(#REF!,$Z$26 &amp; $Z$12&amp; "*" &amp;E74),0)+IF(AND($Y$13=TRUE,$Y$26=TRUE),COUNTIF(#REF!,$Z$26 &amp; $Z$13&amp; "*" &amp;E74),0)+IF(AND($Y$14=TRUE,$Y$26=TRUE),COUNTIF(#REF!,$Z$26 &amp; $Z$14&amp; "*" &amp;E74),0)+IF(AND($Y$15=TRUE,$Y$26=TRUE),COUNTIF(#REF!,$Z$26 &amp; $Z$15&amp; "*" &amp;E74),0)+IF(AND($Y$16=TRUE,$Y$26=TRUE),COUNTIF(#REF!,$Z$26 &amp; $Z$16&amp; "*" &amp;E74),0)+IF(AND($Y$17=TRUE,,$Y$26=TRUE),COUNTIF(#REF!,$Z$26&amp; $Z$17&amp; "*" &amp;E74),0)</f>
        <v>#REF!</v>
      </c>
      <c r="I74" s="30" t="e">
        <f>IF(AND($Y$12=TRUE,$Y$27=TRUE),COUNTIF(#REF!,$Z$27&amp; $Z$12&amp; "*" &amp;E74),0)+IF(AND($Y$13=TRUE,$Y$27=TRUE),COUNTIF(#REF!,$Z$27 &amp; $Z$13&amp; "*" &amp;E74),0)+IF(AND($Y$14=TRUE,$Y$27=TRUE),COUNTIF(#REF!,$Z$27 &amp; $Z$14&amp; "*" &amp;E74),0)+IF(AND($Y$15=TRUE,$Y$27=TRUE),COUNTIF(#REF!,$Z$27 &amp; $Z$15&amp; "*" &amp;E74),0)+IF(AND($Y$16=TRUE,$Y$27=TRUE),COUNTIF(#REF!,$Z$27 &amp; $Z$16&amp; "*" &amp;E74),0)+IF(AND($Y$17=TRUE,,$Y$27=TRUE),COUNTIF(#REF!,$Z$27&amp; $Z$17&amp; "*" &amp;E74),0)</f>
        <v>#REF!</v>
      </c>
      <c r="J74" s="30" t="e">
        <f>IF(AND($Y$12=TRUE,$Y$28=TRUE),COUNTIF(#REF!,$Z$28 &amp; $Z$12&amp; "*" &amp;E74),0)+IF(AND($Y$13=TRUE,$Y$28=TRUE),COUNTIF(#REF!,$Z$28 &amp; $Z$13&amp; "*" &amp;E74),0)+IF(AND($Y$14=TRUE,$Y$28=TRUE),COUNTIF(#REF!,$Z$28 &amp; $Z$14&amp; "*" &amp;E74),0)+IF(AND($Y$15=TRUE,$Y$28=TRUE),COUNTIF(#REF!,$Z$28 &amp; $Z$15&amp; "*" &amp;E74),0)+IF(AND($Y$16=TRUE,$Y$28=TRUE),COUNTIF(#REF!,$Z$28 &amp; $Z$16&amp; "*" &amp;E74),0)+IF(AND($Y$17=TRUE,,$Y$28=TRUE),COUNTIF(#REF!,$Z$28 &amp; $Z$17&amp; "*" &amp;E74),0)</f>
        <v>#REF!</v>
      </c>
      <c r="K74" s="30" t="e">
        <f>IF($Y$16=TRUE,COUNTIF(#REF!,"*" &amp; $Z$16&amp; "*" &amp;E74),0)</f>
        <v>#REF!</v>
      </c>
      <c r="L74" s="21"/>
      <c r="M74" s="21"/>
      <c r="N74" s="21"/>
      <c r="O74" s="21"/>
      <c r="P74" s="21"/>
      <c r="Q74" s="21"/>
      <c r="R74" s="22"/>
      <c r="S74" s="21"/>
    </row>
    <row r="75" spans="2:20" x14ac:dyDescent="0.25">
      <c r="B75" s="23">
        <v>4</v>
      </c>
      <c r="C75" s="24">
        <v>5</v>
      </c>
      <c r="D75" s="24" t="e">
        <f t="shared" si="10"/>
        <v>#REF!</v>
      </c>
      <c r="E75" s="25">
        <f t="shared" ref="E75:E88" si="12">+B75*10+C75</f>
        <v>45</v>
      </c>
      <c r="F75" s="30" t="e">
        <f>IF(AND($Y$12=TRUE,$Y$24=TRUE),COUNTIF(#REF!,$Z$24&amp; $Z$12&amp; "*" &amp;E75),0)+IF(AND($Y$13=TRUE,$Y$24=TRUE),COUNTIF(#REF!,$Z$24&amp; $Z$13&amp; "*" &amp;E75),0)+IF(AND($Y$14=TRUE,$Y$24=TRUE),COUNTIF(#REF!,$Z$24&amp; $Z$14&amp; "*" &amp;E75),0)+IF(AND($Y$15=TRUE,$Y$24=TRUE),COUNTIF(#REF!,$Z$24&amp; $Z$15&amp; "*" &amp;E75),0)+IF(AND($Y$16=TRUE,$Y$24=TRUE),COUNTIF(#REF!,$Z$24&amp; $Z$16&amp; "*" &amp;E75),0)+IF(AND($Y$17=TRUE,,$Y$24=TRUE),COUNTIF(#REF!,$Z$24&amp; $Z$17&amp; "*" &amp;E75),0)</f>
        <v>#REF!</v>
      </c>
      <c r="G75" s="30" t="e">
        <f>IF(AND($Y$12=TRUE,$Y$25=TRUE),COUNTIF(#REF!,$Z$25 &amp; $Z$12&amp; "*" &amp;E75),0)+IF(AND($Y$13=TRUE,$Y$25=TRUE),COUNTIF(#REF!,$Z$25 &amp; $Z$13&amp; "*" &amp;E75),0)+IF(AND($Y$14=TRUE,$Y$25=TRUE),COUNTIF(#REF!,$Z$25 &amp; $Z$14&amp; "*" &amp;E75),0)+IF(AND($Y$15=TRUE,$Y$25=TRUE),COUNTIF(#REF!,$Z$25 &amp; $Z$15&amp; "*" &amp;E75),0)+IF(AND($Y$16=TRUE,$Y$25=TRUE),COUNTIF(#REF!,$Z$25 &amp; $Z$16&amp; "*" &amp;E75),0)+IF(AND($Y$17=TRUE,,$Y$25=TRUE),COUNTIF(#REF!,$Z$25&amp; $Z$17&amp; "*" &amp;E75),0)</f>
        <v>#REF!</v>
      </c>
      <c r="H75" s="30" t="e">
        <f>IF(AND($Y$12=TRUE,$Y$26=TRUE),COUNTIF(#REF!,$Z$26 &amp; $Z$12&amp; "*" &amp;E75),0)+IF(AND($Y$13=TRUE,$Y$26=TRUE),COUNTIF(#REF!,$Z$26 &amp; $Z$13&amp; "*" &amp;E75),0)+IF(AND($Y$14=TRUE,$Y$26=TRUE),COUNTIF(#REF!,$Z$26 &amp; $Z$14&amp; "*" &amp;E75),0)+IF(AND($Y$15=TRUE,$Y$26=TRUE),COUNTIF(#REF!,$Z$26 &amp; $Z$15&amp; "*" &amp;E75),0)+IF(AND($Y$16=TRUE,$Y$26=TRUE),COUNTIF(#REF!,$Z$26 &amp; $Z$16&amp; "*" &amp;E75),0)+IF(AND($Y$17=TRUE,,$Y$26=TRUE),COUNTIF(#REF!,$Z$26&amp; $Z$17&amp; "*" &amp;E75),0)</f>
        <v>#REF!</v>
      </c>
      <c r="I75" s="30" t="e">
        <f>IF(AND($Y$12=TRUE,$Y$27=TRUE),COUNTIF(#REF!,$Z$27&amp; $Z$12&amp; "*" &amp;E75),0)+IF(AND($Y$13=TRUE,$Y$27=TRUE),COUNTIF(#REF!,$Z$27 &amp; $Z$13&amp; "*" &amp;E75),0)+IF(AND($Y$14=TRUE,$Y$27=TRUE),COUNTIF(#REF!,$Z$27 &amp; $Z$14&amp; "*" &amp;E75),0)+IF(AND($Y$15=TRUE,$Y$27=TRUE),COUNTIF(#REF!,$Z$27 &amp; $Z$15&amp; "*" &amp;E75),0)+IF(AND($Y$16=TRUE,$Y$27=TRUE),COUNTIF(#REF!,$Z$27 &amp; $Z$16&amp; "*" &amp;E75),0)+IF(AND($Y$17=TRUE,,$Y$27=TRUE),COUNTIF(#REF!,$Z$27&amp; $Z$17&amp; "*" &amp;E75),0)</f>
        <v>#REF!</v>
      </c>
      <c r="J75" s="30" t="e">
        <f>IF(AND($Y$12=TRUE,$Y$28=TRUE),COUNTIF(#REF!,$Z$28 &amp; $Z$12&amp; "*" &amp;E75),0)+IF(AND($Y$13=TRUE,$Y$28=TRUE),COUNTIF(#REF!,$Z$28 &amp; $Z$13&amp; "*" &amp;E75),0)+IF(AND($Y$14=TRUE,$Y$28=TRUE),COUNTIF(#REF!,$Z$28 &amp; $Z$14&amp; "*" &amp;E75),0)+IF(AND($Y$15=TRUE,$Y$28=TRUE),COUNTIF(#REF!,$Z$28 &amp; $Z$15&amp; "*" &amp;E75),0)+IF(AND($Y$16=TRUE,$Y$28=TRUE),COUNTIF(#REF!,$Z$28 &amp; $Z$16&amp; "*" &amp;E75),0)+IF(AND($Y$17=TRUE,,$Y$28=TRUE),COUNTIF(#REF!,$Z$28 &amp; $Z$17&amp; "*" &amp;E75),0)</f>
        <v>#REF!</v>
      </c>
      <c r="K75" s="30" t="e">
        <f>IF($Y$16=TRUE,COUNTIF(#REF!,"*" &amp; $Z$16&amp; "*" &amp;E75),0)</f>
        <v>#REF!</v>
      </c>
      <c r="L75" s="21"/>
      <c r="M75" s="21"/>
      <c r="N75" s="21"/>
      <c r="O75" s="21"/>
      <c r="P75" s="21"/>
      <c r="Q75" s="21"/>
      <c r="R75" s="22"/>
      <c r="S75" s="21"/>
    </row>
    <row r="76" spans="2:20" x14ac:dyDescent="0.25">
      <c r="B76" s="23">
        <v>4</v>
      </c>
      <c r="C76" s="24">
        <v>6</v>
      </c>
      <c r="D76" s="24" t="e">
        <f t="shared" si="10"/>
        <v>#REF!</v>
      </c>
      <c r="E76" s="25">
        <f t="shared" si="12"/>
        <v>46</v>
      </c>
      <c r="F76" s="30" t="e">
        <f>IF(AND($Y$12=TRUE,$Y$24=TRUE),COUNTIF(#REF!,$Z$24&amp; $Z$12&amp; "*" &amp;E76),0)+IF(AND($Y$13=TRUE,$Y$24=TRUE),COUNTIF(#REF!,$Z$24&amp; $Z$13&amp; "*" &amp;E76),0)+IF(AND($Y$14=TRUE,$Y$24=TRUE),COUNTIF(#REF!,$Z$24&amp; $Z$14&amp; "*" &amp;E76),0)+IF(AND($Y$15=TRUE,$Y$24=TRUE),COUNTIF(#REF!,$Z$24&amp; $Z$15&amp; "*" &amp;E76),0)+IF(AND($Y$16=TRUE,$Y$24=TRUE),COUNTIF(#REF!,$Z$24&amp; $Z$16&amp; "*" &amp;E76),0)+IF(AND($Y$17=TRUE,,$Y$24=TRUE),COUNTIF(#REF!,$Z$24&amp; $Z$17&amp; "*" &amp;E76),0)</f>
        <v>#REF!</v>
      </c>
      <c r="G76" s="30" t="e">
        <f>IF(AND($Y$12=TRUE,$Y$25=TRUE),COUNTIF(#REF!,$Z$25 &amp; $Z$12&amp; "*" &amp;E76),0)+IF(AND($Y$13=TRUE,$Y$25=TRUE),COUNTIF(#REF!,$Z$25 &amp; $Z$13&amp; "*" &amp;E76),0)+IF(AND($Y$14=TRUE,$Y$25=TRUE),COUNTIF(#REF!,$Z$25 &amp; $Z$14&amp; "*" &amp;E76),0)+IF(AND($Y$15=TRUE,$Y$25=TRUE),COUNTIF(#REF!,$Z$25 &amp; $Z$15&amp; "*" &amp;E76),0)+IF(AND($Y$16=TRUE,$Y$25=TRUE),COUNTIF(#REF!,$Z$25 &amp; $Z$16&amp; "*" &amp;E76),0)+IF(AND($Y$17=TRUE,,$Y$25=TRUE),COUNTIF(#REF!,$Z$25&amp; $Z$17&amp; "*" &amp;E76),0)</f>
        <v>#REF!</v>
      </c>
      <c r="H76" s="30" t="e">
        <f>IF(AND($Y$12=TRUE,$Y$26=TRUE),COUNTIF(#REF!,$Z$26 &amp; $Z$12&amp; "*" &amp;E76),0)+IF(AND($Y$13=TRUE,$Y$26=TRUE),COUNTIF(#REF!,$Z$26 &amp; $Z$13&amp; "*" &amp;E76),0)+IF(AND($Y$14=TRUE,$Y$26=TRUE),COUNTIF(#REF!,$Z$26 &amp; $Z$14&amp; "*" &amp;E76),0)+IF(AND($Y$15=TRUE,$Y$26=TRUE),COUNTIF(#REF!,$Z$26 &amp; $Z$15&amp; "*" &amp;E76),0)+IF(AND($Y$16=TRUE,$Y$26=TRUE),COUNTIF(#REF!,$Z$26 &amp; $Z$16&amp; "*" &amp;E76),0)+IF(AND($Y$17=TRUE,,$Y$26=TRUE),COUNTIF(#REF!,$Z$26&amp; $Z$17&amp; "*" &amp;E76),0)</f>
        <v>#REF!</v>
      </c>
      <c r="I76" s="30" t="e">
        <f>IF(AND($Y$12=TRUE,$Y$27=TRUE),COUNTIF(#REF!,$Z$27&amp; $Z$12&amp; "*" &amp;E76),0)+IF(AND($Y$13=TRUE,$Y$27=TRUE),COUNTIF(#REF!,$Z$27 &amp; $Z$13&amp; "*" &amp;E76),0)+IF(AND($Y$14=TRUE,$Y$27=TRUE),COUNTIF(#REF!,$Z$27 &amp; $Z$14&amp; "*" &amp;E76),0)+IF(AND($Y$15=TRUE,$Y$27=TRUE),COUNTIF(#REF!,$Z$27 &amp; $Z$15&amp; "*" &amp;E76),0)+IF(AND($Y$16=TRUE,$Y$27=TRUE),COUNTIF(#REF!,$Z$27 &amp; $Z$16&amp; "*" &amp;E76),0)+IF(AND($Y$17=TRUE,,$Y$27=TRUE),COUNTIF(#REF!,$Z$27&amp; $Z$17&amp; "*" &amp;E76),0)</f>
        <v>#REF!</v>
      </c>
      <c r="J76" s="30" t="e">
        <f>IF(AND($Y$12=TRUE,$Y$28=TRUE),COUNTIF(#REF!,$Z$28 &amp; $Z$12&amp; "*" &amp;E76),0)+IF(AND($Y$13=TRUE,$Y$28=TRUE),COUNTIF(#REF!,$Z$28 &amp; $Z$13&amp; "*" &amp;E76),0)+IF(AND($Y$14=TRUE,$Y$28=TRUE),COUNTIF(#REF!,$Z$28 &amp; $Z$14&amp; "*" &amp;E76),0)+IF(AND($Y$15=TRUE,$Y$28=TRUE),COUNTIF(#REF!,$Z$28 &amp; $Z$15&amp; "*" &amp;E76),0)+IF(AND($Y$16=TRUE,$Y$28=TRUE),COUNTIF(#REF!,$Z$28 &amp; $Z$16&amp; "*" &amp;E76),0)+IF(AND($Y$17=TRUE,,$Y$28=TRUE),COUNTIF(#REF!,$Z$28 &amp; $Z$17&amp; "*" &amp;E76),0)</f>
        <v>#REF!</v>
      </c>
      <c r="K76" s="30" t="e">
        <f>IF($Y$16=TRUE,COUNTIF(#REF!,"*" &amp; $Z$16&amp; "*" &amp;E76),0)</f>
        <v>#REF!</v>
      </c>
      <c r="L76" s="21"/>
      <c r="M76" s="21"/>
      <c r="N76" s="21"/>
      <c r="O76" s="21"/>
      <c r="P76" s="21"/>
      <c r="Q76" s="21"/>
      <c r="R76" s="22"/>
      <c r="S76" s="21"/>
      <c r="T76" s="21"/>
    </row>
    <row r="77" spans="2:20" x14ac:dyDescent="0.25">
      <c r="B77" s="23">
        <v>5</v>
      </c>
      <c r="C77" s="24">
        <v>1</v>
      </c>
      <c r="D77" s="24" t="e">
        <f t="shared" si="10"/>
        <v>#REF!</v>
      </c>
      <c r="E77" s="25">
        <f t="shared" si="12"/>
        <v>51</v>
      </c>
      <c r="F77" s="30" t="e">
        <f>IF(AND($Y$12=TRUE,$Y$24=TRUE),COUNTIF(#REF!,$Z$24&amp; $Z$12&amp; "*" &amp;E77),0)+IF(AND($Y$13=TRUE,$Y$24=TRUE),COUNTIF(#REF!,$Z$24&amp; $Z$13&amp; "*" &amp;E77),0)+IF(AND($Y$14=TRUE,$Y$24=TRUE),COUNTIF(#REF!,$Z$24&amp; $Z$14&amp; "*" &amp;E77),0)+IF(AND($Y$15=TRUE,$Y$24=TRUE),COUNTIF(#REF!,$Z$24&amp; $Z$15&amp; "*" &amp;E77),0)+IF(AND($Y$16=TRUE,$Y$24=TRUE),COUNTIF(#REF!,$Z$24&amp; $Z$16&amp; "*" &amp;E77),0)+IF(AND($Y$17=TRUE,,$Y$24=TRUE),COUNTIF(#REF!,$Z$24&amp; $Z$17&amp; "*" &amp;E77),0)</f>
        <v>#REF!</v>
      </c>
      <c r="G77" s="30" t="e">
        <f>IF(AND($Y$12=TRUE,$Y$25=TRUE),COUNTIF(#REF!,$Z$25 &amp; $Z$12&amp; "*" &amp;E77),0)+IF(AND($Y$13=TRUE,$Y$25=TRUE),COUNTIF(#REF!,$Z$25 &amp; $Z$13&amp; "*" &amp;E77),0)+IF(AND($Y$14=TRUE,$Y$25=TRUE),COUNTIF(#REF!,$Z$25 &amp; $Z$14&amp; "*" &amp;E77),0)+IF(AND($Y$15=TRUE,$Y$25=TRUE),COUNTIF(#REF!,$Z$25 &amp; $Z$15&amp; "*" &amp;E77),0)+IF(AND($Y$16=TRUE,$Y$25=TRUE),COUNTIF(#REF!,$Z$25 &amp; $Z$16&amp; "*" &amp;E77),0)+IF(AND($Y$17=TRUE,,$Y$25=TRUE),COUNTIF(#REF!,$Z$25&amp; $Z$17&amp; "*" &amp;E77),0)</f>
        <v>#REF!</v>
      </c>
      <c r="H77" s="30" t="e">
        <f>IF(AND($Y$12=TRUE,$Y$26=TRUE),COUNTIF(#REF!,$Z$26 &amp; $Z$12&amp; "*" &amp;E77),0)+IF(AND($Y$13=TRUE,$Y$26=TRUE),COUNTIF(#REF!,$Z$26 &amp; $Z$13&amp; "*" &amp;E77),0)+IF(AND($Y$14=TRUE,$Y$26=TRUE),COUNTIF(#REF!,$Z$26 &amp; $Z$14&amp; "*" &amp;E77),0)+IF(AND($Y$15=TRUE,$Y$26=TRUE),COUNTIF(#REF!,$Z$26 &amp; $Z$15&amp; "*" &amp;E77),0)+IF(AND($Y$16=TRUE,$Y$26=TRUE),COUNTIF(#REF!,$Z$26 &amp; $Z$16&amp; "*" &amp;E77),0)+IF(AND($Y$17=TRUE,,$Y$26=TRUE),COUNTIF(#REF!,$Z$26&amp; $Z$17&amp; "*" &amp;E77),0)</f>
        <v>#REF!</v>
      </c>
      <c r="I77" s="30" t="e">
        <f>IF(AND($Y$12=TRUE,$Y$27=TRUE),COUNTIF(#REF!,$Z$27&amp; $Z$12&amp; "*" &amp;E77),0)+IF(AND($Y$13=TRUE,$Y$27=TRUE),COUNTIF(#REF!,$Z$27 &amp; $Z$13&amp; "*" &amp;E77),0)+IF(AND($Y$14=TRUE,$Y$27=TRUE),COUNTIF(#REF!,$Z$27 &amp; $Z$14&amp; "*" &amp;E77),0)+IF(AND($Y$15=TRUE,$Y$27=TRUE),COUNTIF(#REF!,$Z$27 &amp; $Z$15&amp; "*" &amp;E77),0)+IF(AND($Y$16=TRUE,$Y$27=TRUE),COUNTIF(#REF!,$Z$27 &amp; $Z$16&amp; "*" &amp;E77),0)+IF(AND($Y$17=TRUE,,$Y$27=TRUE),COUNTIF(#REF!,$Z$27&amp; $Z$17&amp; "*" &amp;E77),0)</f>
        <v>#REF!</v>
      </c>
      <c r="J77" s="30" t="e">
        <f>IF(AND($Y$12=TRUE,$Y$28=TRUE),COUNTIF(#REF!,$Z$28 &amp; $Z$12&amp; "*" &amp;E77),0)+IF(AND($Y$13=TRUE,$Y$28=TRUE),COUNTIF(#REF!,$Z$28 &amp; $Z$13&amp; "*" &amp;E77),0)+IF(AND($Y$14=TRUE,$Y$28=TRUE),COUNTIF(#REF!,$Z$28 &amp; $Z$14&amp; "*" &amp;E77),0)+IF(AND($Y$15=TRUE,$Y$28=TRUE),COUNTIF(#REF!,$Z$28 &amp; $Z$15&amp; "*" &amp;E77),0)+IF(AND($Y$16=TRUE,$Y$28=TRUE),COUNTIF(#REF!,$Z$28 &amp; $Z$16&amp; "*" &amp;E77),0)+IF(AND($Y$17=TRUE,,$Y$28=TRUE),COUNTIF(#REF!,$Z$28 &amp; $Z$17&amp; "*" &amp;E77),0)</f>
        <v>#REF!</v>
      </c>
      <c r="K77" s="30" t="e">
        <f>IF($Y$16=TRUE,COUNTIF(#REF!,"*" &amp; $Z$16&amp; "*" &amp;E77),0)</f>
        <v>#REF!</v>
      </c>
      <c r="L77" s="21"/>
      <c r="M77" s="21"/>
      <c r="N77" s="21"/>
      <c r="O77" s="21"/>
      <c r="P77" s="21"/>
      <c r="Q77" s="21"/>
      <c r="R77" s="22"/>
      <c r="S77" s="21"/>
      <c r="T77" s="21"/>
    </row>
    <row r="78" spans="2:20" x14ac:dyDescent="0.25">
      <c r="B78" s="23">
        <v>5</v>
      </c>
      <c r="C78" s="24">
        <v>2</v>
      </c>
      <c r="D78" s="24" t="e">
        <f t="shared" si="10"/>
        <v>#REF!</v>
      </c>
      <c r="E78" s="25">
        <f t="shared" si="12"/>
        <v>52</v>
      </c>
      <c r="F78" s="30" t="e">
        <f>IF(AND($Y$12=TRUE,$Y$24=TRUE),COUNTIF(#REF!,$Z$24&amp; $Z$12&amp; "*" &amp;E78),0)+IF(AND($Y$13=TRUE,$Y$24=TRUE),COUNTIF(#REF!,$Z$24&amp; $Z$13&amp; "*" &amp;E78),0)+IF(AND($Y$14=TRUE,$Y$24=TRUE),COUNTIF(#REF!,$Z$24&amp; $Z$14&amp; "*" &amp;E78),0)+IF(AND($Y$15=TRUE,$Y$24=TRUE),COUNTIF(#REF!,$Z$24&amp; $Z$15&amp; "*" &amp;E78),0)+IF(AND($Y$16=TRUE,$Y$24=TRUE),COUNTIF(#REF!,$Z$24&amp; $Z$16&amp; "*" &amp;E78),0)+IF(AND($Y$17=TRUE,,$Y$24=TRUE),COUNTIF(#REF!,$Z$24&amp; $Z$17&amp; "*" &amp;E78),0)</f>
        <v>#REF!</v>
      </c>
      <c r="G78" s="30" t="e">
        <f>IF(AND($Y$12=TRUE,$Y$25=TRUE),COUNTIF(#REF!,$Z$25 &amp; $Z$12&amp; "*" &amp;E78),0)+IF(AND($Y$13=TRUE,$Y$25=TRUE),COUNTIF(#REF!,$Z$25 &amp; $Z$13&amp; "*" &amp;E78),0)+IF(AND($Y$14=TRUE,$Y$25=TRUE),COUNTIF(#REF!,$Z$25 &amp; $Z$14&amp; "*" &amp;E78),0)+IF(AND($Y$15=TRUE,$Y$25=TRUE),COUNTIF(#REF!,$Z$25 &amp; $Z$15&amp; "*" &amp;E78),0)+IF(AND($Y$16=TRUE,$Y$25=TRUE),COUNTIF(#REF!,$Z$25 &amp; $Z$16&amp; "*" &amp;E78),0)+IF(AND($Y$17=TRUE,,$Y$25=TRUE),COUNTIF(#REF!,$Z$25&amp; $Z$17&amp; "*" &amp;E78),0)</f>
        <v>#REF!</v>
      </c>
      <c r="H78" s="30" t="e">
        <f>IF(AND($Y$12=TRUE,$Y$26=TRUE),COUNTIF(#REF!,$Z$26 &amp; $Z$12&amp; "*" &amp;E78),0)+IF(AND($Y$13=TRUE,$Y$26=TRUE),COUNTIF(#REF!,$Z$26 &amp; $Z$13&amp; "*" &amp;E78),0)+IF(AND($Y$14=TRUE,$Y$26=TRUE),COUNTIF(#REF!,$Z$26 &amp; $Z$14&amp; "*" &amp;E78),0)+IF(AND($Y$15=TRUE,$Y$26=TRUE),COUNTIF(#REF!,$Z$26 &amp; $Z$15&amp; "*" &amp;E78),0)+IF(AND($Y$16=TRUE,$Y$26=TRUE),COUNTIF(#REF!,$Z$26 &amp; $Z$16&amp; "*" &amp;E78),0)+IF(AND($Y$17=TRUE,,$Y$26=TRUE),COUNTIF(#REF!,$Z$26&amp; $Z$17&amp; "*" &amp;E78),0)</f>
        <v>#REF!</v>
      </c>
      <c r="I78" s="30" t="e">
        <f>IF(AND($Y$12=TRUE,$Y$27=TRUE),COUNTIF(#REF!,$Z$27&amp; $Z$12&amp; "*" &amp;E78),0)+IF(AND($Y$13=TRUE,$Y$27=TRUE),COUNTIF(#REF!,$Z$27 &amp; $Z$13&amp; "*" &amp;E78),0)+IF(AND($Y$14=TRUE,$Y$27=TRUE),COUNTIF(#REF!,$Z$27 &amp; $Z$14&amp; "*" &amp;E78),0)+IF(AND($Y$15=TRUE,$Y$27=TRUE),COUNTIF(#REF!,$Z$27 &amp; $Z$15&amp; "*" &amp;E78),0)+IF(AND($Y$16=TRUE,$Y$27=TRUE),COUNTIF(#REF!,$Z$27 &amp; $Z$16&amp; "*" &amp;E78),0)+IF(AND($Y$17=TRUE,,$Y$27=TRUE),COUNTIF(#REF!,$Z$27&amp; $Z$17&amp; "*" &amp;E78),0)</f>
        <v>#REF!</v>
      </c>
      <c r="J78" s="30" t="e">
        <f>IF(AND($Y$12=TRUE,$Y$28=TRUE),COUNTIF(#REF!,$Z$28 &amp; $Z$12&amp; "*" &amp;E78),0)+IF(AND($Y$13=TRUE,$Y$28=TRUE),COUNTIF(#REF!,$Z$28 &amp; $Z$13&amp; "*" &amp;E78),0)+IF(AND($Y$14=TRUE,$Y$28=TRUE),COUNTIF(#REF!,$Z$28 &amp; $Z$14&amp; "*" &amp;E78),0)+IF(AND($Y$15=TRUE,$Y$28=TRUE),COUNTIF(#REF!,$Z$28 &amp; $Z$15&amp; "*" &amp;E78),0)+IF(AND($Y$16=TRUE,$Y$28=TRUE),COUNTIF(#REF!,$Z$28 &amp; $Z$16&amp; "*" &amp;E78),0)+IF(AND($Y$17=TRUE,,$Y$28=TRUE),COUNTIF(#REF!,$Z$28 &amp; $Z$17&amp; "*" &amp;E78),0)</f>
        <v>#REF!</v>
      </c>
      <c r="K78" s="30" t="e">
        <f>IF($Y$16=TRUE,COUNTIF(#REF!,"*" &amp; $Z$16&amp; "*" &amp;E78),0)</f>
        <v>#REF!</v>
      </c>
      <c r="L78" s="21"/>
      <c r="M78" s="21"/>
      <c r="N78" s="21"/>
      <c r="O78" s="21"/>
      <c r="P78" s="21"/>
      <c r="Q78" s="21"/>
      <c r="R78" s="22"/>
      <c r="S78" s="21"/>
      <c r="T78" s="21"/>
    </row>
    <row r="79" spans="2:20" x14ac:dyDescent="0.25">
      <c r="B79" s="23">
        <v>5</v>
      </c>
      <c r="C79" s="24">
        <v>3</v>
      </c>
      <c r="D79" s="24" t="e">
        <f t="shared" si="10"/>
        <v>#REF!</v>
      </c>
      <c r="E79" s="25">
        <f t="shared" si="12"/>
        <v>53</v>
      </c>
      <c r="F79" s="30" t="e">
        <f>IF(AND($Y$12=TRUE,$Y$24=TRUE),COUNTIF(#REF!,$Z$24&amp; $Z$12&amp; "*" &amp;E79),0)+IF(AND($Y$13=TRUE,$Y$24=TRUE),COUNTIF(#REF!,$Z$24&amp; $Z$13&amp; "*" &amp;E79),0)+IF(AND($Y$14=TRUE,$Y$24=TRUE),COUNTIF(#REF!,$Z$24&amp; $Z$14&amp; "*" &amp;E79),0)+IF(AND($Y$15=TRUE,$Y$24=TRUE),COUNTIF(#REF!,$Z$24&amp; $Z$15&amp; "*" &amp;E79),0)+IF(AND($Y$16=TRUE,$Y$24=TRUE),COUNTIF(#REF!,$Z$24&amp; $Z$16&amp; "*" &amp;E79),0)+IF(AND($Y$17=TRUE,,$Y$24=TRUE),COUNTIF(#REF!,$Z$24&amp; $Z$17&amp; "*" &amp;E79),0)</f>
        <v>#REF!</v>
      </c>
      <c r="G79" s="30" t="e">
        <f>IF(AND($Y$12=TRUE,$Y$25=TRUE),COUNTIF(#REF!,$Z$25 &amp; $Z$12&amp; "*" &amp;E79),0)+IF(AND($Y$13=TRUE,$Y$25=TRUE),COUNTIF(#REF!,$Z$25 &amp; $Z$13&amp; "*" &amp;E79),0)+IF(AND($Y$14=TRUE,$Y$25=TRUE),COUNTIF(#REF!,$Z$25 &amp; $Z$14&amp; "*" &amp;E79),0)+IF(AND($Y$15=TRUE,$Y$25=TRUE),COUNTIF(#REF!,$Z$25 &amp; $Z$15&amp; "*" &amp;E79),0)+IF(AND($Y$16=TRUE,$Y$25=TRUE),COUNTIF(#REF!,$Z$25 &amp; $Z$16&amp; "*" &amp;E79),0)+IF(AND($Y$17=TRUE,,$Y$25=TRUE),COUNTIF(#REF!,$Z$25&amp; $Z$17&amp; "*" &amp;E79),0)</f>
        <v>#REF!</v>
      </c>
      <c r="H79" s="30" t="e">
        <f>IF(AND($Y$12=TRUE,$Y$26=TRUE),COUNTIF(#REF!,$Z$26 &amp; $Z$12&amp; "*" &amp;E79),0)+IF(AND($Y$13=TRUE,$Y$26=TRUE),COUNTIF(#REF!,$Z$26 &amp; $Z$13&amp; "*" &amp;E79),0)+IF(AND($Y$14=TRUE,$Y$26=TRUE),COUNTIF(#REF!,$Z$26 &amp; $Z$14&amp; "*" &amp;E79),0)+IF(AND($Y$15=TRUE,$Y$26=TRUE),COUNTIF(#REF!,$Z$26 &amp; $Z$15&amp; "*" &amp;E79),0)+IF(AND($Y$16=TRUE,$Y$26=TRUE),COUNTIF(#REF!,$Z$26 &amp; $Z$16&amp; "*" &amp;E79),0)+IF(AND($Y$17=TRUE,,$Y$26=TRUE),COUNTIF(#REF!,$Z$26&amp; $Z$17&amp; "*" &amp;E79),0)</f>
        <v>#REF!</v>
      </c>
      <c r="I79" s="30" t="e">
        <f>IF(AND($Y$12=TRUE,$Y$27=TRUE),COUNTIF(#REF!,$Z$27&amp; $Z$12&amp; "*" &amp;E79),0)+IF(AND($Y$13=TRUE,$Y$27=TRUE),COUNTIF(#REF!,$Z$27 &amp; $Z$13&amp; "*" &amp;E79),0)+IF(AND($Y$14=TRUE,$Y$27=TRUE),COUNTIF(#REF!,$Z$27 &amp; $Z$14&amp; "*" &amp;E79),0)+IF(AND($Y$15=TRUE,$Y$27=TRUE),COUNTIF(#REF!,$Z$27 &amp; $Z$15&amp; "*" &amp;E79),0)+IF(AND($Y$16=TRUE,$Y$27=TRUE),COUNTIF(#REF!,$Z$27 &amp; $Z$16&amp; "*" &amp;E79),0)+IF(AND($Y$17=TRUE,,$Y$27=TRUE),COUNTIF(#REF!,$Z$27&amp; $Z$17&amp; "*" &amp;E79),0)</f>
        <v>#REF!</v>
      </c>
      <c r="J79" s="30" t="e">
        <f>IF(AND($Y$12=TRUE,$Y$28=TRUE),COUNTIF(#REF!,$Z$28 &amp; $Z$12&amp; "*" &amp;E79),0)+IF(AND($Y$13=TRUE,$Y$28=TRUE),COUNTIF(#REF!,$Z$28 &amp; $Z$13&amp; "*" &amp;E79),0)+IF(AND($Y$14=TRUE,$Y$28=TRUE),COUNTIF(#REF!,$Z$28 &amp; $Z$14&amp; "*" &amp;E79),0)+IF(AND($Y$15=TRUE,$Y$28=TRUE),COUNTIF(#REF!,$Z$28 &amp; $Z$15&amp; "*" &amp;E79),0)+IF(AND($Y$16=TRUE,$Y$28=TRUE),COUNTIF(#REF!,$Z$28 &amp; $Z$16&amp; "*" &amp;E79),0)+IF(AND($Y$17=TRUE,,$Y$28=TRUE),COUNTIF(#REF!,$Z$28 &amp; $Z$17&amp; "*" &amp;E79),0)</f>
        <v>#REF!</v>
      </c>
      <c r="K79" s="30" t="e">
        <f>IF($Y$16=TRUE,COUNTIF(#REF!,"*" &amp; $Z$16&amp; "*" &amp;E79),0)</f>
        <v>#REF!</v>
      </c>
      <c r="L79" s="21"/>
      <c r="M79" s="21"/>
      <c r="N79" s="21"/>
      <c r="O79" s="21"/>
      <c r="P79" s="21"/>
      <c r="Q79" s="21"/>
      <c r="R79" s="22"/>
      <c r="S79" s="21"/>
      <c r="T79" s="21"/>
    </row>
    <row r="80" spans="2:20" x14ac:dyDescent="0.25">
      <c r="B80" s="23">
        <v>5</v>
      </c>
      <c r="C80" s="24">
        <v>4</v>
      </c>
      <c r="D80" s="24" t="e">
        <f t="shared" si="10"/>
        <v>#REF!</v>
      </c>
      <c r="E80" s="25">
        <f t="shared" si="12"/>
        <v>54</v>
      </c>
      <c r="F80" s="30" t="e">
        <f>IF(AND($Y$12=TRUE,$Y$24=TRUE),COUNTIF(#REF!,$Z$24&amp; $Z$12&amp; "*" &amp;E80),0)+IF(AND($Y$13=TRUE,$Y$24=TRUE),COUNTIF(#REF!,$Z$24&amp; $Z$13&amp; "*" &amp;E80),0)+IF(AND($Y$14=TRUE,$Y$24=TRUE),COUNTIF(#REF!,$Z$24&amp; $Z$14&amp; "*" &amp;E80),0)+IF(AND($Y$15=TRUE,$Y$24=TRUE),COUNTIF(#REF!,$Z$24&amp; $Z$15&amp; "*" &amp;E80),0)+IF(AND($Y$16=TRUE,$Y$24=TRUE),COUNTIF(#REF!,$Z$24&amp; $Z$16&amp; "*" &amp;E80),0)+IF(AND($Y$17=TRUE,,$Y$24=TRUE),COUNTIF(#REF!,$Z$24&amp; $Z$17&amp; "*" &amp;E80),0)</f>
        <v>#REF!</v>
      </c>
      <c r="G80" s="30" t="e">
        <f>IF(AND($Y$12=TRUE,$Y$25=TRUE),COUNTIF(#REF!,$Z$25 &amp; $Z$12&amp; "*" &amp;E80),0)+IF(AND($Y$13=TRUE,$Y$25=TRUE),COUNTIF(#REF!,$Z$25 &amp; $Z$13&amp; "*" &amp;E80),0)+IF(AND($Y$14=TRUE,$Y$25=TRUE),COUNTIF(#REF!,$Z$25 &amp; $Z$14&amp; "*" &amp;E80),0)+IF(AND($Y$15=TRUE,$Y$25=TRUE),COUNTIF(#REF!,$Z$25 &amp; $Z$15&amp; "*" &amp;E80),0)+IF(AND($Y$16=TRUE,$Y$25=TRUE),COUNTIF(#REF!,$Z$25 &amp; $Z$16&amp; "*" &amp;E80),0)+IF(AND($Y$17=TRUE,,$Y$25=TRUE),COUNTIF(#REF!,$Z$25&amp; $Z$17&amp; "*" &amp;E80),0)</f>
        <v>#REF!</v>
      </c>
      <c r="H80" s="30" t="e">
        <f>IF(AND($Y$12=TRUE,$Y$26=TRUE),COUNTIF(#REF!,$Z$26 &amp; $Z$12&amp; "*" &amp;E80),0)+IF(AND($Y$13=TRUE,$Y$26=TRUE),COUNTIF(#REF!,$Z$26 &amp; $Z$13&amp; "*" &amp;E80),0)+IF(AND($Y$14=TRUE,$Y$26=TRUE),COUNTIF(#REF!,$Z$26 &amp; $Z$14&amp; "*" &amp;E80),0)+IF(AND($Y$15=TRUE,$Y$26=TRUE),COUNTIF(#REF!,$Z$26 &amp; $Z$15&amp; "*" &amp;E80),0)+IF(AND($Y$16=TRUE,$Y$26=TRUE),COUNTIF(#REF!,$Z$26 &amp; $Z$16&amp; "*" &amp;E80),0)+IF(AND($Y$17=TRUE,,$Y$26=TRUE),COUNTIF(#REF!,$Z$26&amp; $Z$17&amp; "*" &amp;E80),0)</f>
        <v>#REF!</v>
      </c>
      <c r="I80" s="30" t="e">
        <f>IF(AND($Y$12=TRUE,$Y$27=TRUE),COUNTIF(#REF!,$Z$27&amp; $Z$12&amp; "*" &amp;E80),0)+IF(AND($Y$13=TRUE,$Y$27=TRUE),COUNTIF(#REF!,$Z$27 &amp; $Z$13&amp; "*" &amp;E80),0)+IF(AND($Y$14=TRUE,$Y$27=TRUE),COUNTIF(#REF!,$Z$27 &amp; $Z$14&amp; "*" &amp;E80),0)+IF(AND($Y$15=TRUE,$Y$27=TRUE),COUNTIF(#REF!,$Z$27 &amp; $Z$15&amp; "*" &amp;E80),0)+IF(AND($Y$16=TRUE,$Y$27=TRUE),COUNTIF(#REF!,$Z$27 &amp; $Z$16&amp; "*" &amp;E80),0)+IF(AND($Y$17=TRUE,,$Y$27=TRUE),COUNTIF(#REF!,$Z$27&amp; $Z$17&amp; "*" &amp;E80),0)</f>
        <v>#REF!</v>
      </c>
      <c r="J80" s="30" t="e">
        <f>IF(AND($Y$12=TRUE,$Y$28=TRUE),COUNTIF(#REF!,$Z$28 &amp; $Z$12&amp; "*" &amp;E80),0)+IF(AND($Y$13=TRUE,$Y$28=TRUE),COUNTIF(#REF!,$Z$28 &amp; $Z$13&amp; "*" &amp;E80),0)+IF(AND($Y$14=TRUE,$Y$28=TRUE),COUNTIF(#REF!,$Z$28 &amp; $Z$14&amp; "*" &amp;E80),0)+IF(AND($Y$15=TRUE,$Y$28=TRUE),COUNTIF(#REF!,$Z$28 &amp; $Z$15&amp; "*" &amp;E80),0)+IF(AND($Y$16=TRUE,$Y$28=TRUE),COUNTIF(#REF!,$Z$28 &amp; $Z$16&amp; "*" &amp;E80),0)+IF(AND($Y$17=TRUE,,$Y$28=TRUE),COUNTIF(#REF!,$Z$28 &amp; $Z$17&amp; "*" &amp;E80),0)</f>
        <v>#REF!</v>
      </c>
      <c r="K80" s="30" t="e">
        <f>IF($Y$16=TRUE,COUNTIF(#REF!,"*" &amp; $Z$16&amp; "*" &amp;E80),0)</f>
        <v>#REF!</v>
      </c>
      <c r="L80" s="21"/>
      <c r="M80" s="21"/>
      <c r="N80" s="21"/>
      <c r="O80" s="21"/>
      <c r="P80" s="21"/>
      <c r="Q80" s="21"/>
      <c r="R80" s="22"/>
      <c r="S80" s="21"/>
    </row>
    <row r="81" spans="2:27" x14ac:dyDescent="0.25">
      <c r="B81" s="23">
        <v>5</v>
      </c>
      <c r="C81" s="24">
        <v>5</v>
      </c>
      <c r="D81" s="24" t="e">
        <f t="shared" si="10"/>
        <v>#REF!</v>
      </c>
      <c r="E81" s="25">
        <f t="shared" si="12"/>
        <v>55</v>
      </c>
      <c r="F81" s="30" t="e">
        <f>IF(AND($Y$12=TRUE,$Y$24=TRUE),COUNTIF(#REF!,$Z$24&amp; $Z$12&amp; "*" &amp;E81),0)+IF(AND($Y$13=TRUE,$Y$24=TRUE),COUNTIF(#REF!,$Z$24&amp; $Z$13&amp; "*" &amp;E81),0)+IF(AND($Y$14=TRUE,$Y$24=TRUE),COUNTIF(#REF!,$Z$24&amp; $Z$14&amp; "*" &amp;E81),0)+IF(AND($Y$15=TRUE,$Y$24=TRUE),COUNTIF(#REF!,$Z$24&amp; $Z$15&amp; "*" &amp;E81),0)+IF(AND($Y$16=TRUE,$Y$24=TRUE),COUNTIF(#REF!,$Z$24&amp; $Z$16&amp; "*" &amp;E81),0)+IF(AND($Y$17=TRUE,,$Y$24=TRUE),COUNTIF(#REF!,$Z$24&amp; $Z$17&amp; "*" &amp;E81),0)</f>
        <v>#REF!</v>
      </c>
      <c r="G81" s="30" t="e">
        <f>IF(AND($Y$12=TRUE,$Y$25=TRUE),COUNTIF(#REF!,$Z$25 &amp; $Z$12&amp; "*" &amp;E81),0)+IF(AND($Y$13=TRUE,$Y$25=TRUE),COUNTIF(#REF!,$Z$25 &amp; $Z$13&amp; "*" &amp;E81),0)+IF(AND($Y$14=TRUE,$Y$25=TRUE),COUNTIF(#REF!,$Z$25 &amp; $Z$14&amp; "*" &amp;E81),0)+IF(AND($Y$15=TRUE,$Y$25=TRUE),COUNTIF(#REF!,$Z$25 &amp; $Z$15&amp; "*" &amp;E81),0)+IF(AND($Y$16=TRUE,$Y$25=TRUE),COUNTIF(#REF!,$Z$25 &amp; $Z$16&amp; "*" &amp;E81),0)+IF(AND($Y$17=TRUE,,$Y$25=TRUE),COUNTIF(#REF!,$Z$25&amp; $Z$17&amp; "*" &amp;E81),0)</f>
        <v>#REF!</v>
      </c>
      <c r="H81" s="30" t="e">
        <f>IF(AND($Y$12=TRUE,$Y$26=TRUE),COUNTIF(#REF!,$Z$26 &amp; $Z$12&amp; "*" &amp;E81),0)+IF(AND($Y$13=TRUE,$Y$26=TRUE),COUNTIF(#REF!,$Z$26 &amp; $Z$13&amp; "*" &amp;E81),0)+IF(AND($Y$14=TRUE,$Y$26=TRUE),COUNTIF(#REF!,$Z$26 &amp; $Z$14&amp; "*" &amp;E81),0)+IF(AND($Y$15=TRUE,$Y$26=TRUE),COUNTIF(#REF!,$Z$26 &amp; $Z$15&amp; "*" &amp;E81),0)+IF(AND($Y$16=TRUE,$Y$26=TRUE),COUNTIF(#REF!,$Z$26 &amp; $Z$16&amp; "*" &amp;E81),0)+IF(AND($Y$17=TRUE,,$Y$26=TRUE),COUNTIF(#REF!,$Z$26&amp; $Z$17&amp; "*" &amp;E81),0)</f>
        <v>#REF!</v>
      </c>
      <c r="I81" s="30" t="e">
        <f>IF(AND($Y$12=TRUE,$Y$27=TRUE),COUNTIF(#REF!,$Z$27&amp; $Z$12&amp; "*" &amp;E81),0)+IF(AND($Y$13=TRUE,$Y$27=TRUE),COUNTIF(#REF!,$Z$27 &amp; $Z$13&amp; "*" &amp;E81),0)+IF(AND($Y$14=TRUE,$Y$27=TRUE),COUNTIF(#REF!,$Z$27 &amp; $Z$14&amp; "*" &amp;E81),0)+IF(AND($Y$15=TRUE,$Y$27=TRUE),COUNTIF(#REF!,$Z$27 &amp; $Z$15&amp; "*" &amp;E81),0)+IF(AND($Y$16=TRUE,$Y$27=TRUE),COUNTIF(#REF!,$Z$27 &amp; $Z$16&amp; "*" &amp;E81),0)+IF(AND($Y$17=TRUE,,$Y$27=TRUE),COUNTIF(#REF!,$Z$27&amp; $Z$17&amp; "*" &amp;E81),0)</f>
        <v>#REF!</v>
      </c>
      <c r="J81" s="30" t="e">
        <f>IF(AND($Y$12=TRUE,$Y$28=TRUE),COUNTIF(#REF!,$Z$28 &amp; $Z$12&amp; "*" &amp;E81),0)+IF(AND($Y$13=TRUE,$Y$28=TRUE),COUNTIF(#REF!,$Z$28 &amp; $Z$13&amp; "*" &amp;E81),0)+IF(AND($Y$14=TRUE,$Y$28=TRUE),COUNTIF(#REF!,$Z$28 &amp; $Z$14&amp; "*" &amp;E81),0)+IF(AND($Y$15=TRUE,$Y$28=TRUE),COUNTIF(#REF!,$Z$28 &amp; $Z$15&amp; "*" &amp;E81),0)+IF(AND($Y$16=TRUE,$Y$28=TRUE),COUNTIF(#REF!,$Z$28 &amp; $Z$16&amp; "*" &amp;E81),0)+IF(AND($Y$17=TRUE,,$Y$28=TRUE),COUNTIF(#REF!,$Z$28 &amp; $Z$17&amp; "*" &amp;E81),0)</f>
        <v>#REF!</v>
      </c>
      <c r="K81" s="30" t="e">
        <f>IF($Y$16=TRUE,COUNTIF(#REF!,"*" &amp; $Z$16&amp; "*" &amp;E81),0)</f>
        <v>#REF!</v>
      </c>
      <c r="L81" s="21"/>
      <c r="M81" s="21"/>
      <c r="N81" s="21"/>
      <c r="O81" s="21"/>
      <c r="P81" s="21"/>
      <c r="Q81" s="21"/>
      <c r="R81" s="22"/>
      <c r="S81" s="21"/>
    </row>
    <row r="82" spans="2:27" x14ac:dyDescent="0.25">
      <c r="B82" s="23">
        <v>5</v>
      </c>
      <c r="C82" s="24">
        <v>6</v>
      </c>
      <c r="D82" s="24" t="e">
        <f t="shared" si="10"/>
        <v>#REF!</v>
      </c>
      <c r="E82" s="25">
        <f t="shared" si="12"/>
        <v>56</v>
      </c>
      <c r="F82" s="30" t="e">
        <f>IF(AND($Y$12=TRUE,$Y$24=TRUE),COUNTIF(#REF!,$Z$24&amp; $Z$12&amp; "*" &amp;E82),0)+IF(AND($Y$13=TRUE,$Y$24=TRUE),COUNTIF(#REF!,$Z$24&amp; $Z$13&amp; "*" &amp;E82),0)+IF(AND($Y$14=TRUE,$Y$24=TRUE),COUNTIF(#REF!,$Z$24&amp; $Z$14&amp; "*" &amp;E82),0)+IF(AND($Y$15=TRUE,$Y$24=TRUE),COUNTIF(#REF!,$Z$24&amp; $Z$15&amp; "*" &amp;E82),0)+IF(AND($Y$16=TRUE,$Y$24=TRUE),COUNTIF(#REF!,$Z$24&amp; $Z$16&amp; "*" &amp;E82),0)+IF(AND($Y$17=TRUE,,$Y$24=TRUE),COUNTIF(#REF!,$Z$24&amp; $Z$17&amp; "*" &amp;E82),0)</f>
        <v>#REF!</v>
      </c>
      <c r="G82" s="30" t="e">
        <f>IF(AND($Y$12=TRUE,$Y$25=TRUE),COUNTIF(#REF!,$Z$25 &amp; $Z$12&amp; "*" &amp;E82),0)+IF(AND($Y$13=TRUE,$Y$25=TRUE),COUNTIF(#REF!,$Z$25 &amp; $Z$13&amp; "*" &amp;E82),0)+IF(AND($Y$14=TRUE,$Y$25=TRUE),COUNTIF(#REF!,$Z$25 &amp; $Z$14&amp; "*" &amp;E82),0)+IF(AND($Y$15=TRUE,$Y$25=TRUE),COUNTIF(#REF!,$Z$25 &amp; $Z$15&amp; "*" &amp;E82),0)+IF(AND($Y$16=TRUE,$Y$25=TRUE),COUNTIF(#REF!,$Z$25 &amp; $Z$16&amp; "*" &amp;E82),0)+IF(AND($Y$17=TRUE,,$Y$25=TRUE),COUNTIF(#REF!,$Z$25&amp; $Z$17&amp; "*" &amp;E82),0)</f>
        <v>#REF!</v>
      </c>
      <c r="H82" s="30" t="e">
        <f>IF(AND($Y$12=TRUE,$Y$26=TRUE),COUNTIF(#REF!,$Z$26 &amp; $Z$12&amp; "*" &amp;E82),0)+IF(AND($Y$13=TRUE,$Y$26=TRUE),COUNTIF(#REF!,$Z$26 &amp; $Z$13&amp; "*" &amp;E82),0)+IF(AND($Y$14=TRUE,$Y$26=TRUE),COUNTIF(#REF!,$Z$26 &amp; $Z$14&amp; "*" &amp;E82),0)+IF(AND($Y$15=TRUE,$Y$26=TRUE),COUNTIF(#REF!,$Z$26 &amp; $Z$15&amp; "*" &amp;E82),0)+IF(AND($Y$16=TRUE,$Y$26=TRUE),COUNTIF(#REF!,$Z$26 &amp; $Z$16&amp; "*" &amp;E82),0)+IF(AND($Y$17=TRUE,,$Y$26=TRUE),COUNTIF(#REF!,$Z$26&amp; $Z$17&amp; "*" &amp;E82),0)</f>
        <v>#REF!</v>
      </c>
      <c r="I82" s="30" t="e">
        <f>IF(AND($Y$12=TRUE,$Y$27=TRUE),COUNTIF(#REF!,$Z$27&amp; $Z$12&amp; "*" &amp;E82),0)+IF(AND($Y$13=TRUE,$Y$27=TRUE),COUNTIF(#REF!,$Z$27 &amp; $Z$13&amp; "*" &amp;E82),0)+IF(AND($Y$14=TRUE,$Y$27=TRUE),COUNTIF(#REF!,$Z$27 &amp; $Z$14&amp; "*" &amp;E82),0)+IF(AND($Y$15=TRUE,$Y$27=TRUE),COUNTIF(#REF!,$Z$27 &amp; $Z$15&amp; "*" &amp;E82),0)+IF(AND($Y$16=TRUE,$Y$27=TRUE),COUNTIF(#REF!,$Z$27 &amp; $Z$16&amp; "*" &amp;E82),0)+IF(AND($Y$17=TRUE,,$Y$27=TRUE),COUNTIF(#REF!,$Z$27&amp; $Z$17&amp; "*" &amp;E82),0)</f>
        <v>#REF!</v>
      </c>
      <c r="J82" s="30" t="e">
        <f>IF(AND($Y$12=TRUE,$Y$28=TRUE),COUNTIF(#REF!,$Z$28 &amp; $Z$12&amp; "*" &amp;E82),0)+IF(AND($Y$13=TRUE,$Y$28=TRUE),COUNTIF(#REF!,$Z$28 &amp; $Z$13&amp; "*" &amp;E82),0)+IF(AND($Y$14=TRUE,$Y$28=TRUE),COUNTIF(#REF!,$Z$28 &amp; $Z$14&amp; "*" &amp;E82),0)+IF(AND($Y$15=TRUE,$Y$28=TRUE),COUNTIF(#REF!,$Z$28 &amp; $Z$15&amp; "*" &amp;E82),0)+IF(AND($Y$16=TRUE,$Y$28=TRUE),COUNTIF(#REF!,$Z$28 &amp; $Z$16&amp; "*" &amp;E82),0)+IF(AND($Y$17=TRUE,,$Y$28=TRUE),COUNTIF(#REF!,$Z$28 &amp; $Z$17&amp; "*" &amp;E82),0)</f>
        <v>#REF!</v>
      </c>
      <c r="K82" s="30" t="e">
        <f>IF($Y$16=TRUE,COUNTIF(#REF!,"*" &amp; $Z$16&amp; "*" &amp;E82),0)</f>
        <v>#REF!</v>
      </c>
      <c r="L82" s="21"/>
      <c r="M82" s="21"/>
      <c r="N82" s="21"/>
      <c r="O82" s="21"/>
      <c r="P82" s="21"/>
      <c r="Q82" s="21"/>
      <c r="R82" s="22"/>
      <c r="S82" s="21"/>
    </row>
    <row r="83" spans="2:27" x14ac:dyDescent="0.25">
      <c r="B83" s="23">
        <v>6</v>
      </c>
      <c r="C83" s="24">
        <v>1</v>
      </c>
      <c r="D83" s="24" t="e">
        <f t="shared" si="10"/>
        <v>#REF!</v>
      </c>
      <c r="E83" s="25">
        <f t="shared" si="12"/>
        <v>61</v>
      </c>
      <c r="F83" s="30" t="e">
        <f>IF(AND($Y$12=TRUE,$Y$24=TRUE),COUNTIF(#REF!,$Z$24&amp; $Z$12&amp; "*" &amp;E83),0)+IF(AND($Y$13=TRUE,$Y$24=TRUE),COUNTIF(#REF!,$Z$24&amp; $Z$13&amp; "*" &amp;E83),0)+IF(AND($Y$14=TRUE,$Y$24=TRUE),COUNTIF(#REF!,$Z$24&amp; $Z$14&amp; "*" &amp;E83),0)+IF(AND($Y$15=TRUE,$Y$24=TRUE),COUNTIF(#REF!,$Z$24&amp; $Z$15&amp; "*" &amp;E83),0)+IF(AND($Y$16=TRUE,$Y$24=TRUE),COUNTIF(#REF!,$Z$24&amp; $Z$16&amp; "*" &amp;E83),0)+IF(AND($Y$17=TRUE,,$Y$24=TRUE),COUNTIF(#REF!,$Z$24&amp; $Z$17&amp; "*" &amp;E83),0)</f>
        <v>#REF!</v>
      </c>
      <c r="G83" s="30" t="e">
        <f>IF(AND($Y$12=TRUE,$Y$25=TRUE),COUNTIF(#REF!,$Z$25 &amp; $Z$12&amp; "*" &amp;E83),0)+IF(AND($Y$13=TRUE,$Y$25=TRUE),COUNTIF(#REF!,$Z$25 &amp; $Z$13&amp; "*" &amp;E83),0)+IF(AND($Y$14=TRUE,$Y$25=TRUE),COUNTIF(#REF!,$Z$25 &amp; $Z$14&amp; "*" &amp;E83),0)+IF(AND($Y$15=TRUE,$Y$25=TRUE),COUNTIF(#REF!,$Z$25 &amp; $Z$15&amp; "*" &amp;E83),0)+IF(AND($Y$16=TRUE,$Y$25=TRUE),COUNTIF(#REF!,$Z$25 &amp; $Z$16&amp; "*" &amp;E83),0)+IF(AND($Y$17=TRUE,,$Y$25=TRUE),COUNTIF(#REF!,$Z$25&amp; $Z$17&amp; "*" &amp;E83),0)</f>
        <v>#REF!</v>
      </c>
      <c r="H83" s="30" t="e">
        <f>IF(AND($Y$12=TRUE,$Y$26=TRUE),COUNTIF(#REF!,$Z$26 &amp; $Z$12&amp; "*" &amp;E83),0)+IF(AND($Y$13=TRUE,$Y$26=TRUE),COUNTIF(#REF!,$Z$26 &amp; $Z$13&amp; "*" &amp;E83),0)+IF(AND($Y$14=TRUE,$Y$26=TRUE),COUNTIF(#REF!,$Z$26 &amp; $Z$14&amp; "*" &amp;E83),0)+IF(AND($Y$15=TRUE,$Y$26=TRUE),COUNTIF(#REF!,$Z$26 &amp; $Z$15&amp; "*" &amp;E83),0)+IF(AND($Y$16=TRUE,$Y$26=TRUE),COUNTIF(#REF!,$Z$26 &amp; $Z$16&amp; "*" &amp;E83),0)+IF(AND($Y$17=TRUE,,$Y$26=TRUE),COUNTIF(#REF!,$Z$26&amp; $Z$17&amp; "*" &amp;E83),0)</f>
        <v>#REF!</v>
      </c>
      <c r="I83" s="30" t="e">
        <f>IF(AND($Y$12=TRUE,$Y$27=TRUE),COUNTIF(#REF!,$Z$27&amp; $Z$12&amp; "*" &amp;E83),0)+IF(AND($Y$13=TRUE,$Y$27=TRUE),COUNTIF(#REF!,$Z$27 &amp; $Z$13&amp; "*" &amp;E83),0)+IF(AND($Y$14=TRUE,$Y$27=TRUE),COUNTIF(#REF!,$Z$27 &amp; $Z$14&amp; "*" &amp;E83),0)+IF(AND($Y$15=TRUE,$Y$27=TRUE),COUNTIF(#REF!,$Z$27 &amp; $Z$15&amp; "*" &amp;E83),0)+IF(AND($Y$16=TRUE,$Y$27=TRUE),COUNTIF(#REF!,$Z$27 &amp; $Z$16&amp; "*" &amp;E83),0)+IF(AND($Y$17=TRUE,,$Y$27=TRUE),COUNTIF(#REF!,$Z$27&amp; $Z$17&amp; "*" &amp;E83),0)</f>
        <v>#REF!</v>
      </c>
      <c r="J83" s="30" t="e">
        <f>IF(AND($Y$12=TRUE,$Y$28=TRUE),COUNTIF(#REF!,$Z$28 &amp; $Z$12&amp; "*" &amp;E83),0)+IF(AND($Y$13=TRUE,$Y$28=TRUE),COUNTIF(#REF!,$Z$28 &amp; $Z$13&amp; "*" &amp;E83),0)+IF(AND($Y$14=TRUE,$Y$28=TRUE),COUNTIF(#REF!,$Z$28 &amp; $Z$14&amp; "*" &amp;E83),0)+IF(AND($Y$15=TRUE,$Y$28=TRUE),COUNTIF(#REF!,$Z$28 &amp; $Z$15&amp; "*" &amp;E83),0)+IF(AND($Y$16=TRUE,$Y$28=TRUE),COUNTIF(#REF!,$Z$28 &amp; $Z$16&amp; "*" &amp;E83),0)+IF(AND($Y$17=TRUE,,$Y$28=TRUE),COUNTIF(#REF!,$Z$28 &amp; $Z$17&amp; "*" &amp;E83),0)</f>
        <v>#REF!</v>
      </c>
      <c r="K83" s="30" t="e">
        <f>IF($Y$16=TRUE,COUNTIF(#REF!,"*" &amp; $Z$16&amp; "*" &amp;E83),0)</f>
        <v>#REF!</v>
      </c>
      <c r="L83" s="21"/>
      <c r="M83" s="21"/>
      <c r="N83" s="21"/>
      <c r="O83" s="21"/>
      <c r="P83" s="21"/>
      <c r="Q83" s="21"/>
      <c r="R83" s="22"/>
      <c r="S83" s="21"/>
    </row>
    <row r="84" spans="2:27" x14ac:dyDescent="0.25">
      <c r="B84" s="23">
        <v>6</v>
      </c>
      <c r="C84" s="24">
        <v>2</v>
      </c>
      <c r="D84" s="24" t="e">
        <f t="shared" si="10"/>
        <v>#REF!</v>
      </c>
      <c r="E84" s="25">
        <f t="shared" si="12"/>
        <v>62</v>
      </c>
      <c r="F84" s="30" t="e">
        <f>IF(AND($Y$12=TRUE,$Y$24=TRUE),COUNTIF(#REF!,$Z$24&amp; $Z$12&amp; "*" &amp;E84),0)+IF(AND($Y$13=TRUE,$Y$24=TRUE),COUNTIF(#REF!,$Z$24&amp; $Z$13&amp; "*" &amp;E84),0)+IF(AND($Y$14=TRUE,$Y$24=TRUE),COUNTIF(#REF!,$Z$24&amp; $Z$14&amp; "*" &amp;E84),0)+IF(AND($Y$15=TRUE,$Y$24=TRUE),COUNTIF(#REF!,$Z$24&amp; $Z$15&amp; "*" &amp;E84),0)+IF(AND($Y$16=TRUE,$Y$24=TRUE),COUNTIF(#REF!,$Z$24&amp; $Z$16&amp; "*" &amp;E84),0)+IF(AND($Y$17=TRUE,,$Y$24=TRUE),COUNTIF(#REF!,$Z$24&amp; $Z$17&amp; "*" &amp;E84),0)</f>
        <v>#REF!</v>
      </c>
      <c r="G84" s="30" t="e">
        <f>IF(AND($Y$12=TRUE,$Y$25=TRUE),COUNTIF(#REF!,$Z$25 &amp; $Z$12&amp; "*" &amp;E84),0)+IF(AND($Y$13=TRUE,$Y$25=TRUE),COUNTIF(#REF!,$Z$25 &amp; $Z$13&amp; "*" &amp;E84),0)+IF(AND($Y$14=TRUE,$Y$25=TRUE),COUNTIF(#REF!,$Z$25 &amp; $Z$14&amp; "*" &amp;E84),0)+IF(AND($Y$15=TRUE,$Y$25=TRUE),COUNTIF(#REF!,$Z$25 &amp; $Z$15&amp; "*" &amp;E84),0)+IF(AND($Y$16=TRUE,$Y$25=TRUE),COUNTIF(#REF!,$Z$25 &amp; $Z$16&amp; "*" &amp;E84),0)+IF(AND($Y$17=TRUE,,$Y$25=TRUE),COUNTIF(#REF!,$Z$25&amp; $Z$17&amp; "*" &amp;E84),0)</f>
        <v>#REF!</v>
      </c>
      <c r="H84" s="30" t="e">
        <f>IF(AND($Y$12=TRUE,$Y$26=TRUE),COUNTIF(#REF!,$Z$26 &amp; $Z$12&amp; "*" &amp;E84),0)+IF(AND($Y$13=TRUE,$Y$26=TRUE),COUNTIF(#REF!,$Z$26 &amp; $Z$13&amp; "*" &amp;E84),0)+IF(AND($Y$14=TRUE,$Y$26=TRUE),COUNTIF(#REF!,$Z$26 &amp; $Z$14&amp; "*" &amp;E84),0)+IF(AND($Y$15=TRUE,$Y$26=TRUE),COUNTIF(#REF!,$Z$26 &amp; $Z$15&amp; "*" &amp;E84),0)+IF(AND($Y$16=TRUE,$Y$26=TRUE),COUNTIF(#REF!,$Z$26 &amp; $Z$16&amp; "*" &amp;E84),0)+IF(AND($Y$17=TRUE,,$Y$26=TRUE),COUNTIF(#REF!,$Z$26&amp; $Z$17&amp; "*" &amp;E84),0)</f>
        <v>#REF!</v>
      </c>
      <c r="I84" s="30" t="e">
        <f>IF(AND($Y$12=TRUE,$Y$27=TRUE),COUNTIF(#REF!,$Z$27&amp; $Z$12&amp; "*" &amp;E84),0)+IF(AND($Y$13=TRUE,$Y$27=TRUE),COUNTIF(#REF!,$Z$27 &amp; $Z$13&amp; "*" &amp;E84),0)+IF(AND($Y$14=TRUE,$Y$27=TRUE),COUNTIF(#REF!,$Z$27 &amp; $Z$14&amp; "*" &amp;E84),0)+IF(AND($Y$15=TRUE,$Y$27=TRUE),COUNTIF(#REF!,$Z$27 &amp; $Z$15&amp; "*" &amp;E84),0)+IF(AND($Y$16=TRUE,$Y$27=TRUE),COUNTIF(#REF!,$Z$27 &amp; $Z$16&amp; "*" &amp;E84),0)+IF(AND($Y$17=TRUE,,$Y$27=TRUE),COUNTIF(#REF!,$Z$27&amp; $Z$17&amp; "*" &amp;E84),0)</f>
        <v>#REF!</v>
      </c>
      <c r="J84" s="30" t="e">
        <f>IF(AND($Y$12=TRUE,$Y$28=TRUE),COUNTIF(#REF!,$Z$28 &amp; $Z$12&amp; "*" &amp;E84),0)+IF(AND($Y$13=TRUE,$Y$28=TRUE),COUNTIF(#REF!,$Z$28 &amp; $Z$13&amp; "*" &amp;E84),0)+IF(AND($Y$14=TRUE,$Y$28=TRUE),COUNTIF(#REF!,$Z$28 &amp; $Z$14&amp; "*" &amp;E84),0)+IF(AND($Y$15=TRUE,$Y$28=TRUE),COUNTIF(#REF!,$Z$28 &amp; $Z$15&amp; "*" &amp;E84),0)+IF(AND($Y$16=TRUE,$Y$28=TRUE),COUNTIF(#REF!,$Z$28 &amp; $Z$16&amp; "*" &amp;E84),0)+IF(AND($Y$17=TRUE,,$Y$28=TRUE),COUNTIF(#REF!,$Z$28 &amp; $Z$17&amp; "*" &amp;E84),0)</f>
        <v>#REF!</v>
      </c>
      <c r="K84" s="30" t="e">
        <f>IF($Y$16=TRUE,COUNTIF(#REF!,"*" &amp; $Z$16&amp; "*" &amp;E84),0)</f>
        <v>#REF!</v>
      </c>
      <c r="L84" s="21"/>
      <c r="M84" s="21"/>
      <c r="N84" s="21"/>
      <c r="O84" s="21"/>
      <c r="P84" s="21"/>
      <c r="Q84" s="21"/>
      <c r="R84" s="22"/>
      <c r="S84" s="21"/>
    </row>
    <row r="85" spans="2:27" x14ac:dyDescent="0.25">
      <c r="B85" s="23">
        <v>6</v>
      </c>
      <c r="C85" s="24">
        <v>3</v>
      </c>
      <c r="D85" s="24" t="e">
        <f t="shared" si="10"/>
        <v>#REF!</v>
      </c>
      <c r="E85" s="25">
        <f>+B85*10+C85</f>
        <v>63</v>
      </c>
      <c r="F85" s="30" t="e">
        <f>IF(AND($Y$12=TRUE,$Y$24=TRUE),COUNTIF(#REF!,$Z$24&amp; $Z$12&amp; "*" &amp;E85),0)+IF(AND($Y$13=TRUE,$Y$24=TRUE),COUNTIF(#REF!,$Z$24&amp; $Z$13&amp; "*" &amp;E85),0)+IF(AND($Y$14=TRUE,$Y$24=TRUE),COUNTIF(#REF!,$Z$24&amp; $Z$14&amp; "*" &amp;E85),0)+IF(AND($Y$15=TRUE,$Y$24=TRUE),COUNTIF(#REF!,$Z$24&amp; $Z$15&amp; "*" &amp;E85),0)+IF(AND($Y$16=TRUE,$Y$24=TRUE),COUNTIF(#REF!,$Z$24&amp; $Z$16&amp; "*" &amp;E85),0)+IF(AND($Y$17=TRUE,,$Y$24=TRUE),COUNTIF(#REF!,$Z$24&amp; $Z$17&amp; "*" &amp;E85),0)</f>
        <v>#REF!</v>
      </c>
      <c r="G85" s="30" t="e">
        <f>IF(AND($Y$12=TRUE,$Y$25=TRUE),COUNTIF(#REF!,$Z$25 &amp; $Z$12&amp; "*" &amp;E85),0)+IF(AND($Y$13=TRUE,$Y$25=TRUE),COUNTIF(#REF!,$Z$25 &amp; $Z$13&amp; "*" &amp;E85),0)+IF(AND($Y$14=TRUE,$Y$25=TRUE),COUNTIF(#REF!,$Z$25 &amp; $Z$14&amp; "*" &amp;E85),0)+IF(AND($Y$15=TRUE,$Y$25=TRUE),COUNTIF(#REF!,$Z$25 &amp; $Z$15&amp; "*" &amp;E85),0)+IF(AND($Y$16=TRUE,$Y$25=TRUE),COUNTIF(#REF!,$Z$25 &amp; $Z$16&amp; "*" &amp;E85),0)+IF(AND($Y$17=TRUE,,$Y$25=TRUE),COUNTIF(#REF!,$Z$25&amp; $Z$17&amp; "*" &amp;E85),0)</f>
        <v>#REF!</v>
      </c>
      <c r="H85" s="30" t="e">
        <f>IF(AND($Y$12=TRUE,$Y$26=TRUE),COUNTIF(#REF!,$Z$26 &amp; $Z$12&amp; "*" &amp;E85),0)+IF(AND($Y$13=TRUE,$Y$26=TRUE),COUNTIF(#REF!,$Z$26 &amp; $Z$13&amp; "*" &amp;E85),0)+IF(AND($Y$14=TRUE,$Y$26=TRUE),COUNTIF(#REF!,$Z$26 &amp; $Z$14&amp; "*" &amp;E85),0)+IF(AND($Y$15=TRUE,$Y$26=TRUE),COUNTIF(#REF!,$Z$26 &amp; $Z$15&amp; "*" &amp;E85),0)+IF(AND($Y$16=TRUE,$Y$26=TRUE),COUNTIF(#REF!,$Z$26 &amp; $Z$16&amp; "*" &amp;E85),0)+IF(AND($Y$17=TRUE,,$Y$26=TRUE),COUNTIF(#REF!,$Z$26&amp; $Z$17&amp; "*" &amp;E85),0)</f>
        <v>#REF!</v>
      </c>
      <c r="I85" s="30" t="e">
        <f>IF(AND($Y$12=TRUE,$Y$27=TRUE),COUNTIF(#REF!,$Z$27&amp; $Z$12&amp; "*" &amp;E85),0)+IF(AND($Y$13=TRUE,$Y$27=TRUE),COUNTIF(#REF!,$Z$27 &amp; $Z$13&amp; "*" &amp;E85),0)+IF(AND($Y$14=TRUE,$Y$27=TRUE),COUNTIF(#REF!,$Z$27 &amp; $Z$14&amp; "*" &amp;E85),0)+IF(AND($Y$15=TRUE,$Y$27=TRUE),COUNTIF(#REF!,$Z$27 &amp; $Z$15&amp; "*" &amp;E85),0)+IF(AND($Y$16=TRUE,$Y$27=TRUE),COUNTIF(#REF!,$Z$27 &amp; $Z$16&amp; "*" &amp;E85),0)+IF(AND($Y$17=TRUE,,$Y$27=TRUE),COUNTIF(#REF!,$Z$27&amp; $Z$17&amp; "*" &amp;E85),0)</f>
        <v>#REF!</v>
      </c>
      <c r="J85" s="30" t="e">
        <f>IF(AND($Y$12=TRUE,$Y$28=TRUE),COUNTIF(#REF!,$Z$28 &amp; $Z$12&amp; "*" &amp;E85),0)+IF(AND($Y$13=TRUE,$Y$28=TRUE),COUNTIF(#REF!,$Z$28 &amp; $Z$13&amp; "*" &amp;E85),0)+IF(AND($Y$14=TRUE,$Y$28=TRUE),COUNTIF(#REF!,$Z$28 &amp; $Z$14&amp; "*" &amp;E85),0)+IF(AND($Y$15=TRUE,$Y$28=TRUE),COUNTIF(#REF!,$Z$28 &amp; $Z$15&amp; "*" &amp;E85),0)+IF(AND($Y$16=TRUE,$Y$28=TRUE),COUNTIF(#REF!,$Z$28 &amp; $Z$16&amp; "*" &amp;E85),0)+IF(AND($Y$17=TRUE,,$Y$28=TRUE),COUNTIF(#REF!,$Z$28 &amp; $Z$17&amp; "*" &amp;E85),0)</f>
        <v>#REF!</v>
      </c>
      <c r="K85" s="30" t="e">
        <f>IF($Y$16=TRUE,COUNTIF(#REF!,"*" &amp; $Z$16&amp; "*" &amp;E85),0)</f>
        <v>#REF!</v>
      </c>
      <c r="L85" s="21"/>
      <c r="M85" s="21"/>
      <c r="N85" s="21"/>
      <c r="O85" s="21"/>
      <c r="P85" s="21"/>
      <c r="Q85" s="21"/>
      <c r="R85" s="22"/>
      <c r="S85" s="21"/>
    </row>
    <row r="86" spans="2:27" x14ac:dyDescent="0.25">
      <c r="B86" s="23">
        <v>6</v>
      </c>
      <c r="C86" s="24">
        <v>4</v>
      </c>
      <c r="D86" s="24" t="e">
        <f t="shared" si="10"/>
        <v>#REF!</v>
      </c>
      <c r="E86" s="25">
        <f>+B86*10+C86</f>
        <v>64</v>
      </c>
      <c r="F86" s="30" t="e">
        <f>IF(AND($Y$12=TRUE,$Y$24=TRUE),COUNTIF(#REF!,$Z$24&amp; $Z$12&amp; "*" &amp;E86),0)+IF(AND($Y$13=TRUE,$Y$24=TRUE),COUNTIF(#REF!,$Z$24&amp; $Z$13&amp; "*" &amp;E86),0)+IF(AND($Y$14=TRUE,$Y$24=TRUE),COUNTIF(#REF!,$Z$24&amp; $Z$14&amp; "*" &amp;E86),0)+IF(AND($Y$15=TRUE,$Y$24=TRUE),COUNTIF(#REF!,$Z$24&amp; $Z$15&amp; "*" &amp;E86),0)+IF(AND($Y$16=TRUE,$Y$24=TRUE),COUNTIF(#REF!,$Z$24&amp; $Z$16&amp; "*" &amp;E86),0)+IF(AND($Y$17=TRUE,,$Y$24=TRUE),COUNTIF(#REF!,$Z$24&amp; $Z$17&amp; "*" &amp;E86),0)</f>
        <v>#REF!</v>
      </c>
      <c r="G86" s="30" t="e">
        <f>IF(AND($Y$12=TRUE,$Y$25=TRUE),COUNTIF(#REF!,$Z$25 &amp; $Z$12&amp; "*" &amp;E86),0)+IF(AND($Y$13=TRUE,$Y$25=TRUE),COUNTIF(#REF!,$Z$25 &amp; $Z$13&amp; "*" &amp;E86),0)+IF(AND($Y$14=TRUE,$Y$25=TRUE),COUNTIF(#REF!,$Z$25 &amp; $Z$14&amp; "*" &amp;E86),0)+IF(AND($Y$15=TRUE,$Y$25=TRUE),COUNTIF(#REF!,$Z$25 &amp; $Z$15&amp; "*" &amp;E86),0)+IF(AND($Y$16=TRUE,$Y$25=TRUE),COUNTIF(#REF!,$Z$25 &amp; $Z$16&amp; "*" &amp;E86),0)+IF(AND($Y$17=TRUE,,$Y$25=TRUE),COUNTIF(#REF!,$Z$25&amp; $Z$17&amp; "*" &amp;E86),0)</f>
        <v>#REF!</v>
      </c>
      <c r="H86" s="30" t="e">
        <f>IF(AND($Y$12=TRUE,$Y$26=TRUE),COUNTIF(#REF!,$Z$26 &amp; $Z$12&amp; "*" &amp;E86),0)+IF(AND($Y$13=TRUE,$Y$26=TRUE),COUNTIF(#REF!,$Z$26 &amp; $Z$13&amp; "*" &amp;E86),0)+IF(AND($Y$14=TRUE,$Y$26=TRUE),COUNTIF(#REF!,$Z$26 &amp; $Z$14&amp; "*" &amp;E86),0)+IF(AND($Y$15=TRUE,$Y$26=TRUE),COUNTIF(#REF!,$Z$26 &amp; $Z$15&amp; "*" &amp;E86),0)+IF(AND($Y$16=TRUE,$Y$26=TRUE),COUNTIF(#REF!,$Z$26 &amp; $Z$16&amp; "*" &amp;E86),0)+IF(AND($Y$17=TRUE,,$Y$26=TRUE),COUNTIF(#REF!,$Z$26&amp; $Z$17&amp; "*" &amp;E86),0)</f>
        <v>#REF!</v>
      </c>
      <c r="I86" s="30" t="e">
        <f>IF(AND($Y$12=TRUE,$Y$27=TRUE),COUNTIF(#REF!,$Z$27&amp; $Z$12&amp; "*" &amp;E86),0)+IF(AND($Y$13=TRUE,$Y$27=TRUE),COUNTIF(#REF!,$Z$27 &amp; $Z$13&amp; "*" &amp;E86),0)+IF(AND($Y$14=TRUE,$Y$27=TRUE),COUNTIF(#REF!,$Z$27 &amp; $Z$14&amp; "*" &amp;E86),0)+IF(AND($Y$15=TRUE,$Y$27=TRUE),COUNTIF(#REF!,$Z$27 &amp; $Z$15&amp; "*" &amp;E86),0)+IF(AND($Y$16=TRUE,$Y$27=TRUE),COUNTIF(#REF!,$Z$27 &amp; $Z$16&amp; "*" &amp;E86),0)+IF(AND($Y$17=TRUE,,$Y$27=TRUE),COUNTIF(#REF!,$Z$27&amp; $Z$17&amp; "*" &amp;E86),0)</f>
        <v>#REF!</v>
      </c>
      <c r="J86" s="30" t="e">
        <f>IF(AND($Y$12=TRUE,$Y$28=TRUE),COUNTIF(#REF!,$Z$28 &amp; $Z$12&amp; "*" &amp;E86),0)+IF(AND($Y$13=TRUE,$Y$28=TRUE),COUNTIF(#REF!,$Z$28 &amp; $Z$13&amp; "*" &amp;E86),0)+IF(AND($Y$14=TRUE,$Y$28=TRUE),COUNTIF(#REF!,$Z$28 &amp; $Z$14&amp; "*" &amp;E86),0)+IF(AND($Y$15=TRUE,$Y$28=TRUE),COUNTIF(#REF!,$Z$28 &amp; $Z$15&amp; "*" &amp;E86),0)+IF(AND($Y$16=TRUE,$Y$28=TRUE),COUNTIF(#REF!,$Z$28 &amp; $Z$16&amp; "*" &amp;E86),0)+IF(AND($Y$17=TRUE,,$Y$28=TRUE),COUNTIF(#REF!,$Z$28 &amp; $Z$17&amp; "*" &amp;E86),0)</f>
        <v>#REF!</v>
      </c>
      <c r="K86" s="30" t="e">
        <f>IF($Y$16=TRUE,COUNTIF(#REF!,"*" &amp; $Z$16&amp; "*" &amp;E86),0)</f>
        <v>#REF!</v>
      </c>
      <c r="L86" s="21"/>
      <c r="M86" s="21"/>
      <c r="N86" s="21"/>
      <c r="O86" s="21"/>
      <c r="P86" s="21"/>
      <c r="Q86" s="21"/>
      <c r="R86" s="22"/>
      <c r="S86" s="21"/>
    </row>
    <row r="87" spans="2:27" x14ac:dyDescent="0.25">
      <c r="B87" s="23">
        <v>6</v>
      </c>
      <c r="C87" s="24">
        <v>5</v>
      </c>
      <c r="D87" s="24" t="e">
        <f t="shared" si="10"/>
        <v>#REF!</v>
      </c>
      <c r="E87" s="25">
        <f t="shared" si="12"/>
        <v>65</v>
      </c>
      <c r="F87" s="30" t="e">
        <f>IF(AND($Y$12=TRUE,$Y$24=TRUE),COUNTIF(#REF!,$Z$24&amp; $Z$12&amp; "*" &amp;E87),0)+IF(AND($Y$13=TRUE,$Y$24=TRUE),COUNTIF(#REF!,$Z$24&amp; $Z$13&amp; "*" &amp;E87),0)+IF(AND($Y$14=TRUE,$Y$24=TRUE),COUNTIF(#REF!,$Z$24&amp; $Z$14&amp; "*" &amp;E87),0)+IF(AND($Y$15=TRUE,$Y$24=TRUE),COUNTIF(#REF!,$Z$24&amp; $Z$15&amp; "*" &amp;E87),0)+IF(AND($Y$16=TRUE,$Y$24=TRUE),COUNTIF(#REF!,$Z$24&amp; $Z$16&amp; "*" &amp;E87),0)+IF(AND($Y$17=TRUE,,$Y$24=TRUE),COUNTIF(#REF!,$Z$24&amp; $Z$17&amp; "*" &amp;E87),0)</f>
        <v>#REF!</v>
      </c>
      <c r="G87" s="30" t="e">
        <f>IF(AND($Y$12=TRUE,$Y$25=TRUE),COUNTIF(#REF!,$Z$25 &amp; $Z$12&amp; "*" &amp;E87),0)+IF(AND($Y$13=TRUE,$Y$25=TRUE),COUNTIF(#REF!,$Z$25 &amp; $Z$13&amp; "*" &amp;E87),0)+IF(AND($Y$14=TRUE,$Y$25=TRUE),COUNTIF(#REF!,$Z$25 &amp; $Z$14&amp; "*" &amp;E87),0)+IF(AND($Y$15=TRUE,$Y$25=TRUE),COUNTIF(#REF!,$Z$25 &amp; $Z$15&amp; "*" &amp;E87),0)+IF(AND($Y$16=TRUE,$Y$25=TRUE),COUNTIF(#REF!,$Z$25 &amp; $Z$16&amp; "*" &amp;E87),0)+IF(AND($Y$17=TRUE,,$Y$25=TRUE),COUNTIF(#REF!,$Z$25&amp; $Z$17&amp; "*" &amp;E87),0)</f>
        <v>#REF!</v>
      </c>
      <c r="H87" s="30" t="e">
        <f>IF(AND($Y$12=TRUE,$Y$26=TRUE),COUNTIF(#REF!,$Z$26 &amp; $Z$12&amp; "*" &amp;E87),0)+IF(AND($Y$13=TRUE,$Y$26=TRUE),COUNTIF(#REF!,$Z$26 &amp; $Z$13&amp; "*" &amp;E87),0)+IF(AND($Y$14=TRUE,$Y$26=TRUE),COUNTIF(#REF!,$Z$26 &amp; $Z$14&amp; "*" &amp;E87),0)+IF(AND($Y$15=TRUE,$Y$26=TRUE),COUNTIF(#REF!,$Z$26 &amp; $Z$15&amp; "*" &amp;E87),0)+IF(AND($Y$16=TRUE,$Y$26=TRUE),COUNTIF(#REF!,$Z$26 &amp; $Z$16&amp; "*" &amp;E87),0)+IF(AND($Y$17=TRUE,,$Y$26=TRUE),COUNTIF(#REF!,$Z$26&amp; $Z$17&amp; "*" &amp;E87),0)</f>
        <v>#REF!</v>
      </c>
      <c r="I87" s="30" t="e">
        <f>IF(AND($Y$12=TRUE,$Y$27=TRUE),COUNTIF(#REF!,$Z$27&amp; $Z$12&amp; "*" &amp;E87),0)+IF(AND($Y$13=TRUE,$Y$27=TRUE),COUNTIF(#REF!,$Z$27 &amp; $Z$13&amp; "*" &amp;E87),0)+IF(AND($Y$14=TRUE,$Y$27=TRUE),COUNTIF(#REF!,$Z$27 &amp; $Z$14&amp; "*" &amp;E87),0)+IF(AND($Y$15=TRUE,$Y$27=TRUE),COUNTIF(#REF!,$Z$27 &amp; $Z$15&amp; "*" &amp;E87),0)+IF(AND($Y$16=TRUE,$Y$27=TRUE),COUNTIF(#REF!,$Z$27 &amp; $Z$16&amp; "*" &amp;E87),0)+IF(AND($Y$17=TRUE,,$Y$27=TRUE),COUNTIF(#REF!,$Z$27&amp; $Z$17&amp; "*" &amp;E87),0)</f>
        <v>#REF!</v>
      </c>
      <c r="J87" s="30" t="e">
        <f>IF(AND($Y$12=TRUE,$Y$28=TRUE),COUNTIF(#REF!,$Z$28 &amp; $Z$12&amp; "*" &amp;E87),0)+IF(AND($Y$13=TRUE,$Y$28=TRUE),COUNTIF(#REF!,$Z$28 &amp; $Z$13&amp; "*" &amp;E87),0)+IF(AND($Y$14=TRUE,$Y$28=TRUE),COUNTIF(#REF!,$Z$28 &amp; $Z$14&amp; "*" &amp;E87),0)+IF(AND($Y$15=TRUE,$Y$28=TRUE),COUNTIF(#REF!,$Z$28 &amp; $Z$15&amp; "*" &amp;E87),0)+IF(AND($Y$16=TRUE,$Y$28=TRUE),COUNTIF(#REF!,$Z$28 &amp; $Z$16&amp; "*" &amp;E87),0)+IF(AND($Y$17=TRUE,,$Y$28=TRUE),COUNTIF(#REF!,$Z$28 &amp; $Z$17&amp; "*" &amp;E87),0)</f>
        <v>#REF!</v>
      </c>
      <c r="K87" s="30" t="e">
        <f>IF($Y$16=TRUE,COUNTIF(#REF!,"*" &amp; $Z$16&amp; "*" &amp;E87),0)</f>
        <v>#REF!</v>
      </c>
      <c r="L87" s="21"/>
      <c r="M87" s="21"/>
      <c r="N87" s="21"/>
      <c r="O87" s="21"/>
      <c r="P87" s="21"/>
      <c r="Q87" s="21"/>
      <c r="R87" s="22"/>
      <c r="S87" s="21"/>
    </row>
    <row r="88" spans="2:27" x14ac:dyDescent="0.25">
      <c r="B88" s="23">
        <v>6</v>
      </c>
      <c r="C88" s="24">
        <v>6</v>
      </c>
      <c r="D88" s="24" t="e">
        <f t="shared" si="10"/>
        <v>#REF!</v>
      </c>
      <c r="E88" s="25">
        <f t="shared" si="12"/>
        <v>66</v>
      </c>
      <c r="F88" s="30" t="e">
        <f>IF(AND($Y$12=TRUE,$Y$24=TRUE),COUNTIF(#REF!,$Z$24&amp; $Z$12&amp; "*" &amp;E88),0)+IF(AND($Y$13=TRUE,$Y$24=TRUE),COUNTIF(#REF!,$Z$24&amp; $Z$13&amp; "*" &amp;E88),0)+IF(AND($Y$14=TRUE,$Y$24=TRUE),COUNTIF(#REF!,$Z$24&amp; $Z$14&amp; "*" &amp;E88),0)+IF(AND($Y$15=TRUE,$Y$24=TRUE),COUNTIF(#REF!,$Z$24&amp; $Z$15&amp; "*" &amp;E88),0)+IF(AND($Y$16=TRUE,$Y$24=TRUE),COUNTIF(#REF!,$Z$24&amp; $Z$16&amp; "*" &amp;E88),0)+IF(AND($Y$17=TRUE,,$Y$24=TRUE),COUNTIF(#REF!,$Z$24&amp; $Z$17&amp; "*" &amp;E88),0)</f>
        <v>#REF!</v>
      </c>
      <c r="G88" s="30" t="e">
        <f>IF(AND($Y$12=TRUE,$Y$25=TRUE),COUNTIF(#REF!,$Z$25 &amp; $Z$12&amp; "*" &amp;E88),0)+IF(AND($Y$13=TRUE,$Y$25=TRUE),COUNTIF(#REF!,$Z$25 &amp; $Z$13&amp; "*" &amp;E88),0)+IF(AND($Y$14=TRUE,$Y$25=TRUE),COUNTIF(#REF!,$Z$25 &amp; $Z$14&amp; "*" &amp;E88),0)+IF(AND($Y$15=TRUE,$Y$25=TRUE),COUNTIF(#REF!,$Z$25 &amp; $Z$15&amp; "*" &amp;E88),0)+IF(AND($Y$16=TRUE,$Y$25=TRUE),COUNTIF(#REF!,$Z$25 &amp; $Z$16&amp; "*" &amp;E88),0)+IF(AND($Y$17=TRUE,,$Y$25=TRUE),COUNTIF(#REF!,$Z$25&amp; $Z$17&amp; "*" &amp;E88),0)</f>
        <v>#REF!</v>
      </c>
      <c r="H88" s="30" t="e">
        <f>IF(AND($Y$12=TRUE,$Y$26=TRUE),COUNTIF(#REF!,$Z$26 &amp; $Z$12&amp; "*" &amp;E88),0)+IF(AND($Y$13=TRUE,$Y$26=TRUE),COUNTIF(#REF!,$Z$26 &amp; $Z$13&amp; "*" &amp;E88),0)+IF(AND($Y$14=TRUE,$Y$26=TRUE),COUNTIF(#REF!,$Z$26 &amp; $Z$14&amp; "*" &amp;E88),0)+IF(AND($Y$15=TRUE,$Y$26=TRUE),COUNTIF(#REF!,$Z$26 &amp; $Z$15&amp; "*" &amp;E88),0)+IF(AND($Y$16=TRUE,$Y$26=TRUE),COUNTIF(#REF!,$Z$26 &amp; $Z$16&amp; "*" &amp;E88),0)+IF(AND($Y$17=TRUE,,$Y$26=TRUE),COUNTIF(#REF!,$Z$26&amp; $Z$17&amp; "*" &amp;E88),0)</f>
        <v>#REF!</v>
      </c>
      <c r="I88" s="30" t="e">
        <f>IF(AND($Y$12=TRUE,$Y$27=TRUE),COUNTIF(#REF!,$Z$27&amp; $Z$12&amp; "*" &amp;E88),0)+IF(AND($Y$13=TRUE,$Y$27=TRUE),COUNTIF(#REF!,$Z$27 &amp; $Z$13&amp; "*" &amp;E88),0)+IF(AND($Y$14=TRUE,$Y$27=TRUE),COUNTIF(#REF!,$Z$27 &amp; $Z$14&amp; "*" &amp;E88),0)+IF(AND($Y$15=TRUE,$Y$27=TRUE),COUNTIF(#REF!,$Z$27 &amp; $Z$15&amp; "*" &amp;E88),0)+IF(AND($Y$16=TRUE,$Y$27=TRUE),COUNTIF(#REF!,$Z$27 &amp; $Z$16&amp; "*" &amp;E88),0)+IF(AND($Y$17=TRUE,,$Y$27=TRUE),COUNTIF(#REF!,$Z$27&amp; $Z$17&amp; "*" &amp;E88),0)</f>
        <v>#REF!</v>
      </c>
      <c r="J88" s="30" t="e">
        <f>IF(AND($Y$12=TRUE,$Y$28=TRUE),COUNTIF(#REF!,$Z$28 &amp; $Z$12&amp; "*" &amp;E88),0)+IF(AND($Y$13=TRUE,$Y$28=TRUE),COUNTIF(#REF!,$Z$28 &amp; $Z$13&amp; "*" &amp;E88),0)+IF(AND($Y$14=TRUE,$Y$28=TRUE),COUNTIF(#REF!,$Z$28 &amp; $Z$14&amp; "*" &amp;E88),0)+IF(AND($Y$15=TRUE,$Y$28=TRUE),COUNTIF(#REF!,$Z$28 &amp; $Z$15&amp; "*" &amp;E88),0)+IF(AND($Y$16=TRUE,$Y$28=TRUE),COUNTIF(#REF!,$Z$28 &amp; $Z$16&amp; "*" &amp;E88),0)+IF(AND($Y$17=TRUE,,$Y$28=TRUE),COUNTIF(#REF!,$Z$28 &amp; $Z$17&amp; "*" &amp;E88),0)</f>
        <v>#REF!</v>
      </c>
      <c r="K88" s="30" t="e">
        <f>IF($Y$16=TRUE,COUNTIF(#REF!,"*" &amp; $Z$16&amp; "*" &amp;E88),0)</f>
        <v>#REF!</v>
      </c>
      <c r="L88" s="21"/>
      <c r="M88" s="21"/>
      <c r="N88" s="21"/>
      <c r="O88" s="21"/>
      <c r="P88" s="21"/>
      <c r="Q88" s="21"/>
      <c r="R88" s="22"/>
      <c r="S88" s="21"/>
      <c r="AA88" s="3"/>
    </row>
    <row r="89" spans="2:27" x14ac:dyDescent="0.25">
      <c r="B89" s="374" t="s">
        <v>39</v>
      </c>
      <c r="C89" s="376"/>
      <c r="D89" s="24" t="e">
        <f>SUM(D52:D88)</f>
        <v>#REF!</v>
      </c>
      <c r="E89" s="25"/>
      <c r="F89" s="30" t="e">
        <f t="shared" ref="F89:K89" si="13">SUM(F52:F88)</f>
        <v>#REF!</v>
      </c>
      <c r="G89" s="30" t="e">
        <f t="shared" si="13"/>
        <v>#REF!</v>
      </c>
      <c r="H89" s="30" t="e">
        <f t="shared" si="13"/>
        <v>#REF!</v>
      </c>
      <c r="I89" s="30" t="e">
        <f t="shared" si="13"/>
        <v>#REF!</v>
      </c>
      <c r="J89" s="30" t="e">
        <f t="shared" si="13"/>
        <v>#REF!</v>
      </c>
      <c r="K89" s="30" t="e">
        <f t="shared" si="13"/>
        <v>#REF!</v>
      </c>
      <c r="L89" s="21"/>
      <c r="M89" s="21"/>
      <c r="N89" s="21"/>
      <c r="O89" s="21"/>
      <c r="P89" s="21"/>
      <c r="Q89" s="21"/>
      <c r="R89" s="22"/>
      <c r="S89" s="21"/>
      <c r="Z89" s="3"/>
    </row>
    <row r="90" spans="2:27" x14ac:dyDescent="0.25">
      <c r="B90" s="46"/>
      <c r="C90" s="47"/>
      <c r="D90" s="47"/>
      <c r="E90" s="48"/>
      <c r="F90" s="21"/>
      <c r="G90" s="21"/>
      <c r="H90" s="21"/>
      <c r="I90" s="21"/>
      <c r="J90" s="21"/>
      <c r="K90" s="21"/>
      <c r="L90" s="21"/>
      <c r="M90" s="21"/>
      <c r="N90" s="21"/>
      <c r="O90" s="21"/>
      <c r="P90" s="21"/>
      <c r="Q90" s="21"/>
      <c r="R90" s="22"/>
      <c r="S90" s="21"/>
    </row>
    <row r="91" spans="2:27" ht="18" x14ac:dyDescent="0.4">
      <c r="B91" s="17" t="s">
        <v>41</v>
      </c>
      <c r="R91" s="19"/>
    </row>
    <row r="92" spans="2:27" x14ac:dyDescent="0.25">
      <c r="B92" s="20"/>
      <c r="R92" s="19"/>
    </row>
    <row r="93" spans="2:27" x14ac:dyDescent="0.25">
      <c r="B93" s="20"/>
      <c r="R93" s="19"/>
    </row>
    <row r="94" spans="2:27" x14ac:dyDescent="0.25">
      <c r="B94" s="374" t="s">
        <v>25</v>
      </c>
      <c r="C94" s="375"/>
      <c r="D94" s="375"/>
      <c r="E94" s="376"/>
      <c r="F94" s="21"/>
      <c r="G94" s="21"/>
      <c r="H94" s="21"/>
      <c r="I94" s="21"/>
      <c r="J94" s="21"/>
      <c r="K94" s="21"/>
      <c r="L94" s="21"/>
      <c r="M94" s="21"/>
      <c r="N94" s="21"/>
      <c r="O94" s="21"/>
      <c r="P94" s="21"/>
      <c r="Q94" s="21"/>
      <c r="R94" s="22"/>
      <c r="S94" s="21"/>
    </row>
    <row r="95" spans="2:27" x14ac:dyDescent="0.25">
      <c r="B95" s="23" t="s">
        <v>26</v>
      </c>
      <c r="C95" s="24" t="s">
        <v>27</v>
      </c>
      <c r="D95" s="24" t="s">
        <v>28</v>
      </c>
      <c r="E95" s="25" t="s">
        <v>29</v>
      </c>
      <c r="F95" s="26" t="s">
        <v>30</v>
      </c>
      <c r="G95" s="26" t="s">
        <v>31</v>
      </c>
      <c r="H95" s="26" t="s">
        <v>32</v>
      </c>
      <c r="I95" s="26" t="s">
        <v>33</v>
      </c>
      <c r="J95" s="26" t="s">
        <v>34</v>
      </c>
      <c r="K95" s="26" t="s">
        <v>16</v>
      </c>
      <c r="L95" s="21"/>
      <c r="M95" s="21"/>
      <c r="N95" s="21"/>
      <c r="O95" s="21"/>
      <c r="P95" s="21"/>
      <c r="Q95" s="21"/>
      <c r="R95" s="22"/>
      <c r="S95" s="21"/>
    </row>
    <row r="96" spans="2:27" x14ac:dyDescent="0.25">
      <c r="B96" s="23">
        <v>0</v>
      </c>
      <c r="C96" s="24">
        <v>0</v>
      </c>
      <c r="D96" s="24" t="e">
        <f>SUM(F96:K96)</f>
        <v>#REF!</v>
      </c>
      <c r="E96" s="29" t="s">
        <v>35</v>
      </c>
      <c r="F96" s="30" t="e">
        <f>IF(AND($Y$12=TRUE,$Y$24=TRUE),COUNTIF(#REF!,$Z$24&amp; $Z$12&amp; "*" &amp;E96),0)+IF(AND($Y$13=TRUE,$Y$24=TRUE),COUNTIF(#REF!,$Z$24&amp; $Z$13&amp; "*" &amp;E96),0)+IF(AND($Y$14=TRUE,$Y$24=TRUE),COUNTIF(#REF!,$Z$24&amp; $Z$14&amp; "*" &amp;E96),0)+IF(AND($Y$15=TRUE,$Y$24=TRUE),COUNTIF(#REF!,$Z$24&amp; $Z$15&amp; "*" &amp;E96),0)+IF(AND($Y$16=TRUE,$Y$24=TRUE),COUNTIF(#REF!,$Z$24&amp; $Z$16&amp; "*" &amp;E96),0)+IF(AND($Y$17=TRUE,,$Y$24=TRUE),COUNTIF(#REF!,$Z$24&amp; $Z$17&amp; "*" &amp;E96),0)</f>
        <v>#REF!</v>
      </c>
      <c r="G96" s="30" t="e">
        <f>IF(AND($Y$12=TRUE,$Y$25=TRUE),COUNTIF(#REF!,$Z$25 &amp; $Z$12&amp; "*" &amp;E96),0)+IF(AND($Y$13=TRUE,$Y$25=TRUE),COUNTIF(#REF!,$Z$25 &amp; $Z$13&amp; "*" &amp;E96),0)+IF(AND($Y$14=TRUE,$Y$25=TRUE),COUNTIF(#REF!,$Z$25 &amp; $Z$14&amp; "*" &amp;E96),0)+IF(AND($Y$15=TRUE,$Y$25=TRUE),COUNTIF(#REF!,$Z$25 &amp; $Z$15&amp; "*" &amp;E96),0)+IF(AND($Y$16=TRUE,$Y$25=TRUE),COUNTIF(#REF!,$Z$25 &amp; $Z$16&amp; "*" &amp;E96),0)+IF(AND($Y$17=TRUE,,$Y$25=TRUE),COUNTIF(#REF!,$Z$25&amp; $Z$17&amp; "*" &amp;E96),0)</f>
        <v>#REF!</v>
      </c>
      <c r="H96" s="30" t="e">
        <f>IF(AND($Y$12=TRUE,$Y$26=TRUE),COUNTIF(#REF!,$Z$26 &amp; $Z$12&amp; "*" &amp;E96),0)+IF(AND($Y$13=TRUE,$Y$26=TRUE),COUNTIF(#REF!,$Z$26 &amp; $Z$13&amp; "*" &amp;E96),0)+IF(AND($Y$14=TRUE,$Y$26=TRUE),COUNTIF(#REF!,$Z$26 &amp; $Z$14&amp; "*" &amp;E96),0)+IF(AND($Y$15=TRUE,$Y$26=TRUE),COUNTIF(#REF!,$Z$26 &amp; $Z$15&amp; "*" &amp;E96),0)+IF(AND($Y$16=TRUE,$Y$26=TRUE),COUNTIF(#REF!,$Z$26 &amp; $Z$16&amp; "*" &amp;E96),0)+IF(AND($Y$17=TRUE,,$Y$26=TRUE),COUNTIF(#REF!,$Z$26&amp; $Z$17&amp; "*" &amp;E96),0)</f>
        <v>#REF!</v>
      </c>
      <c r="I96" s="30" t="e">
        <f>IF(AND($Y$12=TRUE,$Y$27=TRUE),COUNTIF(#REF!,$Z$27&amp; $Z$12&amp; "*" &amp;E96),0)+IF(AND($Y$13=TRUE,$Y$27=TRUE),COUNTIF(#REF!,$Z$27 &amp; $Z$13&amp; "*" &amp;E96),0)+IF(AND($Y$14=TRUE,$Y$27=TRUE),COUNTIF(#REF!,$Z$27 &amp; $Z$14&amp; "*" &amp;E96),0)+IF(AND($Y$15=TRUE,$Y$27=TRUE),COUNTIF(#REF!,$Z$27 &amp; $Z$15&amp; "*" &amp;E96),0)+IF(AND($Y$16=TRUE,$Y$27=TRUE),COUNTIF(#REF!,$Z$27 &amp; $Z$16&amp; "*" &amp;E96),0)+IF(AND($Y$17=TRUE,,$Y$27=TRUE),COUNTIF(#REF!,$Z$27&amp; $Z$17&amp; "*" &amp;E96),0)</f>
        <v>#REF!</v>
      </c>
      <c r="J96" s="30" t="e">
        <f>IF(AND($Y$12=TRUE,$Y$28=TRUE),COUNTIF(#REF!,$Z$28 &amp; $Z$12&amp; "*" &amp;E96),0)+IF(AND($Y$13=TRUE,$Y$28=TRUE),COUNTIF(#REF!,$Z$28 &amp; $Z$13&amp; "*" &amp;E96),0)+IF(AND($Y$14=TRUE,$Y$28=TRUE),COUNTIF(#REF!,$Z$28 &amp; $Z$14&amp; "*" &amp;E96),0)+IF(AND($Y$15=TRUE,$Y$28=TRUE),COUNTIF(#REF!,$Z$28 &amp; $Z$15&amp; "*" &amp;E96),0)+IF(AND($Y$16=TRUE,$Y$28=TRUE),COUNTIF(#REF!,$Z$28 &amp; $Z$16&amp; "*" &amp;E96),0)+IF(AND($Y$17=TRUE,,$Y$28=TRUE),COUNTIF(#REF!,$Z$28 &amp; $Z$17&amp; "*" &amp;E96),0)</f>
        <v>#REF!</v>
      </c>
      <c r="K96" s="30" t="e">
        <f>IF($Y$16=TRUE,COUNTIF(#REF!,"*" &amp; $Z$16&amp; "*" &amp;E96),0)</f>
        <v>#REF!</v>
      </c>
      <c r="L96" s="21"/>
      <c r="M96" s="21"/>
      <c r="N96" s="21"/>
      <c r="O96" s="21"/>
      <c r="P96" s="21"/>
      <c r="Q96" s="21"/>
      <c r="R96" s="22"/>
      <c r="S96" s="21"/>
      <c r="T96" s="31"/>
      <c r="U96" s="32"/>
      <c r="V96" s="33"/>
      <c r="W96" s="33"/>
    </row>
    <row r="97" spans="2:23" x14ac:dyDescent="0.25">
      <c r="B97" s="23">
        <v>1</v>
      </c>
      <c r="C97" s="24">
        <v>1</v>
      </c>
      <c r="D97" s="24" t="e">
        <f t="shared" ref="D97:D132" si="14">SUM(F97:K97)</f>
        <v>#REF!</v>
      </c>
      <c r="E97" s="25">
        <f t="shared" ref="E97:E108" si="15">+B97*10+C97</f>
        <v>11</v>
      </c>
      <c r="F97" s="30" t="e">
        <f>IF(AND($Y$12=TRUE,$Y$24=TRUE),COUNTIF(#REF!,$Z$24&amp; $Z$12&amp; "*" &amp;E97),0)+IF(AND($Y$13=TRUE,$Y$24=TRUE),COUNTIF(#REF!,$Z$24&amp; $Z$13&amp; "*" &amp;E97),0)+IF(AND($Y$14=TRUE,$Y$24=TRUE),COUNTIF(#REF!,$Z$24&amp; $Z$14&amp; "*" &amp;E97),0)+IF(AND($Y$15=TRUE,$Y$24=TRUE),COUNTIF(#REF!,$Z$24&amp; $Z$15&amp; "*" &amp;E97),0)+IF(AND($Y$16=TRUE,$Y$24=TRUE),COUNTIF(#REF!,$Z$24&amp; $Z$16&amp; "*" &amp;E97),0)+IF(AND($Y$17=TRUE,,$Y$24=TRUE),COUNTIF(#REF!,$Z$24&amp; $Z$17&amp; "*" &amp;E97),0)</f>
        <v>#REF!</v>
      </c>
      <c r="G97" s="30" t="e">
        <f>IF(AND($Y$12=TRUE,$Y$25=TRUE),COUNTIF(#REF!,$Z$25 &amp; $Z$12&amp; "*" &amp;E97),0)+IF(AND($Y$13=TRUE,$Y$25=TRUE),COUNTIF(#REF!,$Z$25 &amp; $Z$13&amp; "*" &amp;E97),0)+IF(AND($Y$14=TRUE,$Y$25=TRUE),COUNTIF(#REF!,$Z$25 &amp; $Z$14&amp; "*" &amp;E97),0)+IF(AND($Y$15=TRUE,$Y$25=TRUE),COUNTIF(#REF!,$Z$25 &amp; $Z$15&amp; "*" &amp;E97),0)+IF(AND($Y$16=TRUE,$Y$25=TRUE),COUNTIF(#REF!,$Z$25 &amp; $Z$16&amp; "*" &amp;E97),0)+IF(AND($Y$17=TRUE,,$Y$25=TRUE),COUNTIF(#REF!,$Z$25&amp; $Z$17&amp; "*" &amp;E97),0)</f>
        <v>#REF!</v>
      </c>
      <c r="H97" s="30" t="e">
        <f>IF(AND($Y$12=TRUE,$Y$26=TRUE),COUNTIF(#REF!,$Z$26 &amp; $Z$12&amp; "*" &amp;E97),0)+IF(AND($Y$13=TRUE,$Y$26=TRUE),COUNTIF(#REF!,$Z$26 &amp; $Z$13&amp; "*" &amp;E97),0)+IF(AND($Y$14=TRUE,$Y$26=TRUE),COUNTIF(#REF!,$Z$26 &amp; $Z$14&amp; "*" &amp;E97),0)+IF(AND($Y$15=TRUE,$Y$26=TRUE),COUNTIF(#REF!,$Z$26 &amp; $Z$15&amp; "*" &amp;E97),0)+IF(AND($Y$16=TRUE,$Y$26=TRUE),COUNTIF(#REF!,$Z$26 &amp; $Z$16&amp; "*" &amp;E97),0)+IF(AND($Y$17=TRUE,,$Y$26=TRUE),COUNTIF(#REF!,$Z$26&amp; $Z$17&amp; "*" &amp;E97),0)</f>
        <v>#REF!</v>
      </c>
      <c r="I97" s="30" t="e">
        <f>IF(AND($Y$12=TRUE,$Y$27=TRUE),COUNTIF(#REF!,$Z$27&amp; $Z$12&amp; "*" &amp;E97),0)+IF(AND($Y$13=TRUE,$Y$27=TRUE),COUNTIF(#REF!,$Z$27 &amp; $Z$13&amp; "*" &amp;E97),0)+IF(AND($Y$14=TRUE,$Y$27=TRUE),COUNTIF(#REF!,$Z$27 &amp; $Z$14&amp; "*" &amp;E97),0)+IF(AND($Y$15=TRUE,$Y$27=TRUE),COUNTIF(#REF!,$Z$27 &amp; $Z$15&amp; "*" &amp;E97),0)+IF(AND($Y$16=TRUE,$Y$27=TRUE),COUNTIF(#REF!,$Z$27 &amp; $Z$16&amp; "*" &amp;E97),0)+IF(AND($Y$17=TRUE,,$Y$27=TRUE),COUNTIF(#REF!,$Z$27&amp; $Z$17&amp; "*" &amp;E97),0)</f>
        <v>#REF!</v>
      </c>
      <c r="J97" s="30" t="e">
        <f>IF(AND($Y$12=TRUE,$Y$28=TRUE),COUNTIF(#REF!,$Z$28 &amp; $Z$12&amp; "*" &amp;E97),0)+IF(AND($Y$13=TRUE,$Y$28=TRUE),COUNTIF(#REF!,$Z$28 &amp; $Z$13&amp; "*" &amp;E97),0)+IF(AND($Y$14=TRUE,$Y$28=TRUE),COUNTIF(#REF!,$Z$28 &amp; $Z$14&amp; "*" &amp;E97),0)+IF(AND($Y$15=TRUE,$Y$28=TRUE),COUNTIF(#REF!,$Z$28 &amp; $Z$15&amp; "*" &amp;E97),0)+IF(AND($Y$16=TRUE,$Y$28=TRUE),COUNTIF(#REF!,$Z$28 &amp; $Z$16&amp; "*" &amp;E97),0)+IF(AND($Y$17=TRUE,,$Y$28=TRUE),COUNTIF(#REF!,$Z$28 &amp; $Z$17&amp; "*" &amp;E97),0)</f>
        <v>#REF!</v>
      </c>
      <c r="K97" s="30" t="e">
        <f>IF($Y$16=TRUE,COUNTIF(#REF!,"*" &amp; $Z$16&amp; "*" &amp;E53),0)</f>
        <v>#REF!</v>
      </c>
      <c r="L97" s="21"/>
      <c r="M97" s="21"/>
      <c r="N97" s="21"/>
      <c r="O97" s="21"/>
      <c r="P97" s="21"/>
      <c r="Q97" s="21"/>
      <c r="R97" s="22"/>
      <c r="S97" s="21"/>
      <c r="T97" s="34"/>
      <c r="U97" s="21"/>
      <c r="V97" s="33"/>
      <c r="W97" s="33"/>
    </row>
    <row r="98" spans="2:23" x14ac:dyDescent="0.25">
      <c r="B98" s="23">
        <v>1</v>
      </c>
      <c r="C98" s="24">
        <v>2</v>
      </c>
      <c r="D98" s="24" t="e">
        <f t="shared" si="14"/>
        <v>#REF!</v>
      </c>
      <c r="E98" s="25">
        <f t="shared" si="15"/>
        <v>12</v>
      </c>
      <c r="F98" s="30" t="e">
        <f>IF(AND($Y$12=TRUE,$Y$24=TRUE),COUNTIF(#REF!,$Z$24&amp; $Z$12&amp; "*" &amp;E98),0)+IF(AND($Y$13=TRUE,$Y$24=TRUE),COUNTIF(#REF!,$Z$24&amp; $Z$13&amp; "*" &amp;E98),0)+IF(AND($Y$14=TRUE,$Y$24=TRUE),COUNTIF(#REF!,$Z$24&amp; $Z$14&amp; "*" &amp;E98),0)+IF(AND($Y$15=TRUE,$Y$24=TRUE),COUNTIF(#REF!,$Z$24&amp; $Z$15&amp; "*" &amp;E98),0)+IF(AND($Y$16=TRUE,$Y$24=TRUE),COUNTIF(#REF!,$Z$24&amp; $Z$16&amp; "*" &amp;E98),0)+IF(AND($Y$17=TRUE,,$Y$24=TRUE),COUNTIF(#REF!,$Z$24&amp; $Z$17&amp; "*" &amp;E98),0)</f>
        <v>#REF!</v>
      </c>
      <c r="G98" s="30" t="e">
        <f>IF(AND($Y$12=TRUE,$Y$25=TRUE),COUNTIF(#REF!,$Z$25 &amp; $Z$12&amp; "*" &amp;E98),0)+IF(AND($Y$13=TRUE,$Y$25=TRUE),COUNTIF(#REF!,$Z$25 &amp; $Z$13&amp; "*" &amp;E98),0)+IF(AND($Y$14=TRUE,$Y$25=TRUE),COUNTIF(#REF!,$Z$25 &amp; $Z$14&amp; "*" &amp;E98),0)+IF(AND($Y$15=TRUE,$Y$25=TRUE),COUNTIF(#REF!,$Z$25 &amp; $Z$15&amp; "*" &amp;E98),0)+IF(AND($Y$16=TRUE,$Y$25=TRUE),COUNTIF(#REF!,$Z$25 &amp; $Z$16&amp; "*" &amp;E98),0)+IF(AND($Y$17=TRUE,,$Y$25=TRUE),COUNTIF(#REF!,$Z$25&amp; $Z$17&amp; "*" &amp;E98),0)</f>
        <v>#REF!</v>
      </c>
      <c r="H98" s="30" t="e">
        <f>IF(AND($Y$12=TRUE,$Y$26=TRUE),COUNTIF(#REF!,$Z$26 &amp; $Z$12&amp; "*" &amp;E98),0)+IF(AND($Y$13=TRUE,$Y$26=TRUE),COUNTIF(#REF!,$Z$26 &amp; $Z$13&amp; "*" &amp;E98),0)+IF(AND($Y$14=TRUE,$Y$26=TRUE),COUNTIF(#REF!,$Z$26 &amp; $Z$14&amp; "*" &amp;E98),0)+IF(AND($Y$15=TRUE,$Y$26=TRUE),COUNTIF(#REF!,$Z$26 &amp; $Z$15&amp; "*" &amp;E98),0)+IF(AND($Y$16=TRUE,$Y$26=TRUE),COUNTIF(#REF!,$Z$26 &amp; $Z$16&amp; "*" &amp;E98),0)+IF(AND($Y$17=TRUE,,$Y$26=TRUE),COUNTIF(#REF!,$Z$26&amp; $Z$17&amp; "*" &amp;E98),0)</f>
        <v>#REF!</v>
      </c>
      <c r="I98" s="30" t="e">
        <f>IF(AND($Y$12=TRUE,$Y$27=TRUE),COUNTIF(#REF!,$Z$27&amp; $Z$12&amp; "*" &amp;E98),0)+IF(AND($Y$13=TRUE,$Y$27=TRUE),COUNTIF(#REF!,$Z$27 &amp; $Z$13&amp; "*" &amp;E98),0)+IF(AND($Y$14=TRUE,$Y$27=TRUE),COUNTIF(#REF!,$Z$27 &amp; $Z$14&amp; "*" &amp;E98),0)+IF(AND($Y$15=TRUE,$Y$27=TRUE),COUNTIF(#REF!,$Z$27 &amp; $Z$15&amp; "*" &amp;E98),0)+IF(AND($Y$16=TRUE,$Y$27=TRUE),COUNTIF(#REF!,$Z$27 &amp; $Z$16&amp; "*" &amp;E98),0)+IF(AND($Y$17=TRUE,,$Y$27=TRUE),COUNTIF(#REF!,$Z$27&amp; $Z$17&amp; "*" &amp;E98),0)</f>
        <v>#REF!</v>
      </c>
      <c r="J98" s="30" t="e">
        <f>IF(AND($Y$12=TRUE,$Y$28=TRUE),COUNTIF(#REF!,$Z$28 &amp; $Z$12&amp; "*" &amp;E98),0)+IF(AND($Y$13=TRUE,$Y$28=TRUE),COUNTIF(#REF!,$Z$28 &amp; $Z$13&amp; "*" &amp;E98),0)+IF(AND($Y$14=TRUE,$Y$28=TRUE),COUNTIF(#REF!,$Z$28 &amp; $Z$14&amp; "*" &amp;E98),0)+IF(AND($Y$15=TRUE,$Y$28=TRUE),COUNTIF(#REF!,$Z$28 &amp; $Z$15&amp; "*" &amp;E98),0)+IF(AND($Y$16=TRUE,$Y$28=TRUE),COUNTIF(#REF!,$Z$28 &amp; $Z$16&amp; "*" &amp;E98),0)+IF(AND($Y$17=TRUE,,$Y$28=TRUE),COUNTIF(#REF!,$Z$28 &amp; $Z$17&amp; "*" &amp;E98),0)</f>
        <v>#REF!</v>
      </c>
      <c r="K98" s="30" t="e">
        <f>IF($Y$16=TRUE,COUNTIF(#REF!,"*" &amp; $Z$16&amp; "*" &amp;E54),0)</f>
        <v>#REF!</v>
      </c>
      <c r="L98" s="21"/>
      <c r="M98" s="21"/>
      <c r="N98" s="21"/>
      <c r="O98" s="21"/>
      <c r="P98" s="21"/>
      <c r="Q98" s="21"/>
      <c r="R98" s="22"/>
      <c r="S98" s="21"/>
      <c r="T98" s="34"/>
      <c r="U98" s="21"/>
      <c r="V98" s="33"/>
      <c r="W98" s="33"/>
    </row>
    <row r="99" spans="2:23" x14ac:dyDescent="0.25">
      <c r="B99" s="23">
        <v>1</v>
      </c>
      <c r="C99" s="24">
        <v>3</v>
      </c>
      <c r="D99" s="24" t="e">
        <f t="shared" si="14"/>
        <v>#REF!</v>
      </c>
      <c r="E99" s="25">
        <f t="shared" si="15"/>
        <v>13</v>
      </c>
      <c r="F99" s="30" t="e">
        <f>IF(AND($Y$12=TRUE,$Y$24=TRUE),COUNTIF(#REF!,$Z$24&amp; $Z$12&amp; "*" &amp;E99),0)+IF(AND($Y$13=TRUE,$Y$24=TRUE),COUNTIF(#REF!,$Z$24&amp; $Z$13&amp; "*" &amp;E99),0)+IF(AND($Y$14=TRUE,$Y$24=TRUE),COUNTIF(#REF!,$Z$24&amp; $Z$14&amp; "*" &amp;E99),0)+IF(AND($Y$15=TRUE,$Y$24=TRUE),COUNTIF(#REF!,$Z$24&amp; $Z$15&amp; "*" &amp;E99),0)+IF(AND($Y$16=TRUE,$Y$24=TRUE),COUNTIF(#REF!,$Z$24&amp; $Z$16&amp; "*" &amp;E99),0)+IF(AND($Y$17=TRUE,,$Y$24=TRUE),COUNTIF(#REF!,$Z$24&amp; $Z$17&amp; "*" &amp;E99),0)</f>
        <v>#REF!</v>
      </c>
      <c r="G99" s="30" t="e">
        <f>IF(AND($Y$12=TRUE,$Y$25=TRUE),COUNTIF(#REF!,$Z$25 &amp; $Z$12&amp; "*" &amp;E99),0)+IF(AND($Y$13=TRUE,$Y$25=TRUE),COUNTIF(#REF!,$Z$25 &amp; $Z$13&amp; "*" &amp;E99),0)+IF(AND($Y$14=TRUE,$Y$25=TRUE),COUNTIF(#REF!,$Z$25 &amp; $Z$14&amp; "*" &amp;E99),0)+IF(AND($Y$15=TRUE,$Y$25=TRUE),COUNTIF(#REF!,$Z$25 &amp; $Z$15&amp; "*" &amp;E99),0)+IF(AND($Y$16=TRUE,$Y$25=TRUE),COUNTIF(#REF!,$Z$25 &amp; $Z$16&amp; "*" &amp;E99),0)+IF(AND($Y$17=TRUE,,$Y$25=TRUE),COUNTIF(#REF!,$Z$25&amp; $Z$17&amp; "*" &amp;E99),0)</f>
        <v>#REF!</v>
      </c>
      <c r="H99" s="30" t="e">
        <f>IF(AND($Y$12=TRUE,$Y$26=TRUE),COUNTIF(#REF!,$Z$26 &amp; $Z$12&amp; "*" &amp;E99),0)+IF(AND($Y$13=TRUE,$Y$26=TRUE),COUNTIF(#REF!,$Z$26 &amp; $Z$13&amp; "*" &amp;E99),0)+IF(AND($Y$14=TRUE,$Y$26=TRUE),COUNTIF(#REF!,$Z$26 &amp; $Z$14&amp; "*" &amp;E99),0)+IF(AND($Y$15=TRUE,$Y$26=TRUE),COUNTIF(#REF!,$Z$26 &amp; $Z$15&amp; "*" &amp;E99),0)+IF(AND($Y$16=TRUE,$Y$26=TRUE),COUNTIF(#REF!,$Z$26 &amp; $Z$16&amp; "*" &amp;E99),0)+IF(AND($Y$17=TRUE,,$Y$26=TRUE),COUNTIF(#REF!,$Z$26&amp; $Z$17&amp; "*" &amp;E99),0)</f>
        <v>#REF!</v>
      </c>
      <c r="I99" s="30" t="e">
        <f>IF(AND($Y$12=TRUE,$Y$27=TRUE),COUNTIF(#REF!,$Z$27&amp; $Z$12&amp; "*" &amp;E99),0)+IF(AND($Y$13=TRUE,$Y$27=TRUE),COUNTIF(#REF!,$Z$27 &amp; $Z$13&amp; "*" &amp;E99),0)+IF(AND($Y$14=TRUE,$Y$27=TRUE),COUNTIF(#REF!,$Z$27 &amp; $Z$14&amp; "*" &amp;E99),0)+IF(AND($Y$15=TRUE,$Y$27=TRUE),COUNTIF(#REF!,$Z$27 &amp; $Z$15&amp; "*" &amp;E99),0)+IF(AND($Y$16=TRUE,$Y$27=TRUE),COUNTIF(#REF!,$Z$27 &amp; $Z$16&amp; "*" &amp;E99),0)+IF(AND($Y$17=TRUE,,$Y$27=TRUE),COUNTIF(#REF!,$Z$27&amp; $Z$17&amp; "*" &amp;E99),0)</f>
        <v>#REF!</v>
      </c>
      <c r="J99" s="30" t="e">
        <f>IF(AND($Y$12=TRUE,$Y$28=TRUE),COUNTIF(#REF!,$Z$28 &amp; $Z$12&amp; "*" &amp;E99),0)+IF(AND($Y$13=TRUE,$Y$28=TRUE),COUNTIF(#REF!,$Z$28 &amp; $Z$13&amp; "*" &amp;E99),0)+IF(AND($Y$14=TRUE,$Y$28=TRUE),COUNTIF(#REF!,$Z$28 &amp; $Z$14&amp; "*" &amp;E99),0)+IF(AND($Y$15=TRUE,$Y$28=TRUE),COUNTIF(#REF!,$Z$28 &amp; $Z$15&amp; "*" &amp;E99),0)+IF(AND($Y$16=TRUE,$Y$28=TRUE),COUNTIF(#REF!,$Z$28 &amp; $Z$16&amp; "*" &amp;E99),0)+IF(AND($Y$17=TRUE,,$Y$28=TRUE),COUNTIF(#REF!,$Z$28 &amp; $Z$17&amp; "*" &amp;E99),0)</f>
        <v>#REF!</v>
      </c>
      <c r="K99" s="30" t="e">
        <f>IF($Y$16=TRUE,COUNTIF(#REF!,"*" &amp; $Z$16&amp; "*" &amp;E55),0)</f>
        <v>#REF!</v>
      </c>
      <c r="L99" s="21"/>
      <c r="M99" s="21"/>
      <c r="N99" s="21"/>
      <c r="O99" s="21"/>
      <c r="P99" s="21"/>
      <c r="Q99" s="21"/>
      <c r="R99" s="22"/>
      <c r="S99" s="21"/>
      <c r="T99" s="21"/>
      <c r="U99" s="33"/>
      <c r="V99" s="33"/>
      <c r="W99" s="33"/>
    </row>
    <row r="100" spans="2:23" ht="13" x14ac:dyDescent="0.3">
      <c r="B100" s="23">
        <v>1</v>
      </c>
      <c r="C100" s="24">
        <v>4</v>
      </c>
      <c r="D100" s="24" t="e">
        <f t="shared" si="14"/>
        <v>#REF!</v>
      </c>
      <c r="E100" s="25">
        <f t="shared" si="15"/>
        <v>14</v>
      </c>
      <c r="F100" s="30" t="e">
        <f>IF(AND($Y$12=TRUE,$Y$24=TRUE),COUNTIF(#REF!,$Z$24&amp; $Z$12&amp; "*" &amp;E100),0)+IF(AND($Y$13=TRUE,$Y$24=TRUE),COUNTIF(#REF!,$Z$24&amp; $Z$13&amp; "*" &amp;E100),0)+IF(AND($Y$14=TRUE,$Y$24=TRUE),COUNTIF(#REF!,$Z$24&amp; $Z$14&amp; "*" &amp;E100),0)+IF(AND($Y$15=TRUE,$Y$24=TRUE),COUNTIF(#REF!,$Z$24&amp; $Z$15&amp; "*" &amp;E100),0)+IF(AND($Y$16=TRUE,$Y$24=TRUE),COUNTIF(#REF!,$Z$24&amp; $Z$16&amp; "*" &amp;E100),0)+IF(AND($Y$17=TRUE,,$Y$24=TRUE),COUNTIF(#REF!,$Z$24&amp; $Z$17&amp; "*" &amp;E100),0)</f>
        <v>#REF!</v>
      </c>
      <c r="G100" s="30" t="e">
        <f>IF(AND($Y$12=TRUE,$Y$25=TRUE),COUNTIF(#REF!,$Z$25 &amp; $Z$12&amp; "*" &amp;E100),0)+IF(AND($Y$13=TRUE,$Y$25=TRUE),COUNTIF(#REF!,$Z$25 &amp; $Z$13&amp; "*" &amp;E100),0)+IF(AND($Y$14=TRUE,$Y$25=TRUE),COUNTIF(#REF!,$Z$25 &amp; $Z$14&amp; "*" &amp;E100),0)+IF(AND($Y$15=TRUE,$Y$25=TRUE),COUNTIF(#REF!,$Z$25 &amp; $Z$15&amp; "*" &amp;E100),0)+IF(AND($Y$16=TRUE,$Y$25=TRUE),COUNTIF(#REF!,$Z$25 &amp; $Z$16&amp; "*" &amp;E100),0)+IF(AND($Y$17=TRUE,,$Y$25=TRUE),COUNTIF(#REF!,$Z$25&amp; $Z$17&amp; "*" &amp;E100),0)</f>
        <v>#REF!</v>
      </c>
      <c r="H100" s="30" t="e">
        <f>IF(AND($Y$12=TRUE,$Y$26=TRUE),COUNTIF(#REF!,$Z$26 &amp; $Z$12&amp; "*" &amp;E100),0)+IF(AND($Y$13=TRUE,$Y$26=TRUE),COUNTIF(#REF!,$Z$26 &amp; $Z$13&amp; "*" &amp;E100),0)+IF(AND($Y$14=TRUE,$Y$26=TRUE),COUNTIF(#REF!,$Z$26 &amp; $Z$14&amp; "*" &amp;E100),0)+IF(AND($Y$15=TRUE,$Y$26=TRUE),COUNTIF(#REF!,$Z$26 &amp; $Z$15&amp; "*" &amp;E100),0)+IF(AND($Y$16=TRUE,$Y$26=TRUE),COUNTIF(#REF!,$Z$26 &amp; $Z$16&amp; "*" &amp;E100),0)+IF(AND($Y$17=TRUE,,$Y$26=TRUE),COUNTIF(#REF!,$Z$26&amp; $Z$17&amp; "*" &amp;E100),0)</f>
        <v>#REF!</v>
      </c>
      <c r="I100" s="30" t="e">
        <f>IF(AND($Y$12=TRUE,$Y$27=TRUE),COUNTIF(#REF!,$Z$27&amp; $Z$12&amp; "*" &amp;E100),0)+IF(AND($Y$13=TRUE,$Y$27=TRUE),COUNTIF(#REF!,$Z$27 &amp; $Z$13&amp; "*" &amp;E100),0)+IF(AND($Y$14=TRUE,$Y$27=TRUE),COUNTIF(#REF!,$Z$27 &amp; $Z$14&amp; "*" &amp;E100),0)+IF(AND($Y$15=TRUE,$Y$27=TRUE),COUNTIF(#REF!,$Z$27 &amp; $Z$15&amp; "*" &amp;E100),0)+IF(AND($Y$16=TRUE,$Y$27=TRUE),COUNTIF(#REF!,$Z$27 &amp; $Z$16&amp; "*" &amp;E100),0)+IF(AND($Y$17=TRUE,,$Y$27=TRUE),COUNTIF(#REF!,$Z$27&amp; $Z$17&amp; "*" &amp;E100),0)</f>
        <v>#REF!</v>
      </c>
      <c r="J100" s="30" t="e">
        <f>IF(AND($Y$12=TRUE,$Y$28=TRUE),COUNTIF(#REF!,$Z$28 &amp; $Z$12&amp; "*" &amp;E100),0)+IF(AND($Y$13=TRUE,$Y$28=TRUE),COUNTIF(#REF!,$Z$28 &amp; $Z$13&amp; "*" &amp;E100),0)+IF(AND($Y$14=TRUE,$Y$28=TRUE),COUNTIF(#REF!,$Z$28 &amp; $Z$14&amp; "*" &amp;E100),0)+IF(AND($Y$15=TRUE,$Y$28=TRUE),COUNTIF(#REF!,$Z$28 &amp; $Z$15&amp; "*" &amp;E100),0)+IF(AND($Y$16=TRUE,$Y$28=TRUE),COUNTIF(#REF!,$Z$28 &amp; $Z$16&amp; "*" &amp;E100),0)+IF(AND($Y$17=TRUE,,$Y$28=TRUE),COUNTIF(#REF!,$Z$28 &amp; $Z$17&amp; "*" &amp;E100),0)</f>
        <v>#REF!</v>
      </c>
      <c r="K100" s="30" t="e">
        <f>IF($Y$16=TRUE,COUNTIF(#REF!,"*" &amp; $Z$16&amp; "*" &amp;E56),0)</f>
        <v>#REF!</v>
      </c>
      <c r="L100" s="21"/>
      <c r="M100" s="21"/>
      <c r="N100" s="21"/>
      <c r="O100" s="21"/>
      <c r="P100" s="21"/>
      <c r="Q100" s="21"/>
      <c r="R100" s="22"/>
      <c r="S100" s="21"/>
      <c r="T100" s="35"/>
      <c r="U100" s="27"/>
      <c r="V100" s="33"/>
      <c r="W100" s="42"/>
    </row>
    <row r="101" spans="2:23" ht="13" x14ac:dyDescent="0.3">
      <c r="B101" s="23">
        <v>1</v>
      </c>
      <c r="C101" s="24">
        <v>5</v>
      </c>
      <c r="D101" s="24" t="e">
        <f t="shared" si="14"/>
        <v>#REF!</v>
      </c>
      <c r="E101" s="25">
        <f t="shared" si="15"/>
        <v>15</v>
      </c>
      <c r="F101" s="30" t="e">
        <f>IF(AND($Y$12=TRUE,$Y$24=TRUE),COUNTIF(#REF!,$Z$24&amp; $Z$12&amp; "*" &amp;E101),0)+IF(AND($Y$13=TRUE,$Y$24=TRUE),COUNTIF(#REF!,$Z$24&amp; $Z$13&amp; "*" &amp;E101),0)+IF(AND($Y$14=TRUE,$Y$24=TRUE),COUNTIF(#REF!,$Z$24&amp; $Z$14&amp; "*" &amp;E101),0)+IF(AND($Y$15=TRUE,$Y$24=TRUE),COUNTIF(#REF!,$Z$24&amp; $Z$15&amp; "*" &amp;E101),0)+IF(AND($Y$16=TRUE,$Y$24=TRUE),COUNTIF(#REF!,$Z$24&amp; $Z$16&amp; "*" &amp;E101),0)+IF(AND($Y$17=TRUE,,$Y$24=TRUE),COUNTIF(#REF!,$Z$24&amp; $Z$17&amp; "*" &amp;E101),0)</f>
        <v>#REF!</v>
      </c>
      <c r="G101" s="30" t="e">
        <f>IF(AND($Y$12=TRUE,$Y$25=TRUE),COUNTIF(#REF!,$Z$25 &amp; $Z$12&amp; "*" &amp;E101),0)+IF(AND($Y$13=TRUE,$Y$25=TRUE),COUNTIF(#REF!,$Z$25 &amp; $Z$13&amp; "*" &amp;E101),0)+IF(AND($Y$14=TRUE,$Y$25=TRUE),COUNTIF(#REF!,$Z$25 &amp; $Z$14&amp; "*" &amp;E101),0)+IF(AND($Y$15=TRUE,$Y$25=TRUE),COUNTIF(#REF!,$Z$25 &amp; $Z$15&amp; "*" &amp;E101),0)+IF(AND($Y$16=TRUE,$Y$25=TRUE),COUNTIF(#REF!,$Z$25 &amp; $Z$16&amp; "*" &amp;E101),0)+IF(AND($Y$17=TRUE,,$Y$25=TRUE),COUNTIF(#REF!,$Z$25&amp; $Z$17&amp; "*" &amp;E101),0)</f>
        <v>#REF!</v>
      </c>
      <c r="H101" s="30" t="e">
        <f>IF(AND($Y$12=TRUE,$Y$26=TRUE),COUNTIF(#REF!,$Z$26 &amp; $Z$12&amp; "*" &amp;E101),0)+IF(AND($Y$13=TRUE,$Y$26=TRUE),COUNTIF(#REF!,$Z$26 &amp; $Z$13&amp; "*" &amp;E101),0)+IF(AND($Y$14=TRUE,$Y$26=TRUE),COUNTIF(#REF!,$Z$26 &amp; $Z$14&amp; "*" &amp;E101),0)+IF(AND($Y$15=TRUE,$Y$26=TRUE),COUNTIF(#REF!,$Z$26 &amp; $Z$15&amp; "*" &amp;E101),0)+IF(AND($Y$16=TRUE,$Y$26=TRUE),COUNTIF(#REF!,$Z$26 &amp; $Z$16&amp; "*" &amp;E101),0)+IF(AND($Y$17=TRUE,,$Y$26=TRUE),COUNTIF(#REF!,$Z$26&amp; $Z$17&amp; "*" &amp;E101),0)</f>
        <v>#REF!</v>
      </c>
      <c r="I101" s="30" t="e">
        <f>IF(AND($Y$12=TRUE,$Y$27=TRUE),COUNTIF(#REF!,$Z$27&amp; $Z$12&amp; "*" &amp;E101),0)+IF(AND($Y$13=TRUE,$Y$27=TRUE),COUNTIF(#REF!,$Z$27 &amp; $Z$13&amp; "*" &amp;E101),0)+IF(AND($Y$14=TRUE,$Y$27=TRUE),COUNTIF(#REF!,$Z$27 &amp; $Z$14&amp; "*" &amp;E101),0)+IF(AND($Y$15=TRUE,$Y$27=TRUE),COUNTIF(#REF!,$Z$27 &amp; $Z$15&amp; "*" &amp;E101),0)+IF(AND($Y$16=TRUE,$Y$27=TRUE),COUNTIF(#REF!,$Z$27 &amp; $Z$16&amp; "*" &amp;E101),0)+IF(AND($Y$17=TRUE,,$Y$27=TRUE),COUNTIF(#REF!,$Z$27&amp; $Z$17&amp; "*" &amp;E101),0)</f>
        <v>#REF!</v>
      </c>
      <c r="J101" s="30" t="e">
        <f>IF(AND($Y$12=TRUE,$Y$28=TRUE),COUNTIF(#REF!,$Z$28 &amp; $Z$12&amp; "*" &amp;E101),0)+IF(AND($Y$13=TRUE,$Y$28=TRUE),COUNTIF(#REF!,$Z$28 &amp; $Z$13&amp; "*" &amp;E101),0)+IF(AND($Y$14=TRUE,$Y$28=TRUE),COUNTIF(#REF!,$Z$28 &amp; $Z$14&amp; "*" &amp;E101),0)+IF(AND($Y$15=TRUE,$Y$28=TRUE),COUNTIF(#REF!,$Z$28 &amp; $Z$15&amp; "*" &amp;E101),0)+IF(AND($Y$16=TRUE,$Y$28=TRUE),COUNTIF(#REF!,$Z$28 &amp; $Z$16&amp; "*" &amp;E101),0)+IF(AND($Y$17=TRUE,,$Y$28=TRUE),COUNTIF(#REF!,$Z$28 &amp; $Z$17&amp; "*" &amp;E101),0)</f>
        <v>#REF!</v>
      </c>
      <c r="K101" s="30" t="e">
        <f>IF($Y$16=TRUE,COUNTIF(#REF!,"*" &amp; $Z$16&amp; "*" &amp;E57),0)</f>
        <v>#REF!</v>
      </c>
      <c r="L101" s="21"/>
      <c r="M101" s="21"/>
      <c r="N101" s="21"/>
      <c r="O101" s="21"/>
      <c r="P101" s="21"/>
      <c r="Q101" s="21"/>
      <c r="R101" s="22"/>
      <c r="S101" s="21"/>
      <c r="T101" s="35"/>
      <c r="U101" s="27"/>
      <c r="V101" s="33"/>
      <c r="W101" s="42"/>
    </row>
    <row r="102" spans="2:23" ht="13" x14ac:dyDescent="0.3">
      <c r="B102" s="23">
        <v>1</v>
      </c>
      <c r="C102" s="24">
        <v>6</v>
      </c>
      <c r="D102" s="24" t="e">
        <f t="shared" si="14"/>
        <v>#REF!</v>
      </c>
      <c r="E102" s="25">
        <f t="shared" si="15"/>
        <v>16</v>
      </c>
      <c r="F102" s="30" t="e">
        <f>IF(AND($Y$12=TRUE,$Y$24=TRUE),COUNTIF(#REF!,$Z$24&amp; $Z$12&amp; "*" &amp;E102),0)+IF(AND($Y$13=TRUE,$Y$24=TRUE),COUNTIF(#REF!,$Z$24&amp; $Z$13&amp; "*" &amp;E102),0)+IF(AND($Y$14=TRUE,$Y$24=TRUE),COUNTIF(#REF!,$Z$24&amp; $Z$14&amp; "*" &amp;E102),0)+IF(AND($Y$15=TRUE,$Y$24=TRUE),COUNTIF(#REF!,$Z$24&amp; $Z$15&amp; "*" &amp;E102),0)+IF(AND($Y$16=TRUE,$Y$24=TRUE),COUNTIF(#REF!,$Z$24&amp; $Z$16&amp; "*" &amp;E102),0)+IF(AND($Y$17=TRUE,,$Y$24=TRUE),COUNTIF(#REF!,$Z$24&amp; $Z$17&amp; "*" &amp;E102),0)</f>
        <v>#REF!</v>
      </c>
      <c r="G102" s="30" t="e">
        <f>IF(AND($Y$12=TRUE,$Y$25=TRUE),COUNTIF(#REF!,$Z$25 &amp; $Z$12&amp; "*" &amp;E102),0)+IF(AND($Y$13=TRUE,$Y$25=TRUE),COUNTIF(#REF!,$Z$25 &amp; $Z$13&amp; "*" &amp;E102),0)+IF(AND($Y$14=TRUE,$Y$25=TRUE),COUNTIF(#REF!,$Z$25 &amp; $Z$14&amp; "*" &amp;E102),0)+IF(AND($Y$15=TRUE,$Y$25=TRUE),COUNTIF(#REF!,$Z$25 &amp; $Z$15&amp; "*" &amp;E102),0)+IF(AND($Y$16=TRUE,$Y$25=TRUE),COUNTIF(#REF!,$Z$25 &amp; $Z$16&amp; "*" &amp;E102),0)+IF(AND($Y$17=TRUE,,$Y$25=TRUE),COUNTIF(#REF!,$Z$25&amp; $Z$17&amp; "*" &amp;E102),0)</f>
        <v>#REF!</v>
      </c>
      <c r="H102" s="30" t="e">
        <f>IF(AND($Y$12=TRUE,$Y$26=TRUE),COUNTIF(#REF!,$Z$26 &amp; $Z$12&amp; "*" &amp;E102),0)+IF(AND($Y$13=TRUE,$Y$26=TRUE),COUNTIF(#REF!,$Z$26 &amp; $Z$13&amp; "*" &amp;E102),0)+IF(AND($Y$14=TRUE,$Y$26=TRUE),COUNTIF(#REF!,$Z$26 &amp; $Z$14&amp; "*" &amp;E102),0)+IF(AND($Y$15=TRUE,$Y$26=TRUE),COUNTIF(#REF!,$Z$26 &amp; $Z$15&amp; "*" &amp;E102),0)+IF(AND($Y$16=TRUE,$Y$26=TRUE),COUNTIF(#REF!,$Z$26 &amp; $Z$16&amp; "*" &amp;E102),0)+IF(AND($Y$17=TRUE,,$Y$26=TRUE),COUNTIF(#REF!,$Z$26&amp; $Z$17&amp; "*" &amp;E102),0)</f>
        <v>#REF!</v>
      </c>
      <c r="I102" s="30" t="e">
        <f>IF(AND($Y$12=TRUE,$Y$27=TRUE),COUNTIF(#REF!,$Z$27&amp; $Z$12&amp; "*" &amp;E102),0)+IF(AND($Y$13=TRUE,$Y$27=TRUE),COUNTIF(#REF!,$Z$27 &amp; $Z$13&amp; "*" &amp;E102),0)+IF(AND($Y$14=TRUE,$Y$27=TRUE),COUNTIF(#REF!,$Z$27 &amp; $Z$14&amp; "*" &amp;E102),0)+IF(AND($Y$15=TRUE,$Y$27=TRUE),COUNTIF(#REF!,$Z$27 &amp; $Z$15&amp; "*" &amp;E102),0)+IF(AND($Y$16=TRUE,$Y$27=TRUE),COUNTIF(#REF!,$Z$27 &amp; $Z$16&amp; "*" &amp;E102),0)+IF(AND($Y$17=TRUE,,$Y$27=TRUE),COUNTIF(#REF!,$Z$27&amp; $Z$17&amp; "*" &amp;E102),0)</f>
        <v>#REF!</v>
      </c>
      <c r="J102" s="30" t="e">
        <f>IF(AND($Y$12=TRUE,$Y$28=TRUE),COUNTIF(#REF!,$Z$28 &amp; $Z$12&amp; "*" &amp;E102),0)+IF(AND($Y$13=TRUE,$Y$28=TRUE),COUNTIF(#REF!,$Z$28 &amp; $Z$13&amp; "*" &amp;E102),0)+IF(AND($Y$14=TRUE,$Y$28=TRUE),COUNTIF(#REF!,$Z$28 &amp; $Z$14&amp; "*" &amp;E102),0)+IF(AND($Y$15=TRUE,$Y$28=TRUE),COUNTIF(#REF!,$Z$28 &amp; $Z$15&amp; "*" &amp;E102),0)+IF(AND($Y$16=TRUE,$Y$28=TRUE),COUNTIF(#REF!,$Z$28 &amp; $Z$16&amp; "*" &amp;E102),0)+IF(AND($Y$17=TRUE,,$Y$28=TRUE),COUNTIF(#REF!,$Z$28 &amp; $Z$17&amp; "*" &amp;E102),0)</f>
        <v>#REF!</v>
      </c>
      <c r="K102" s="30" t="e">
        <f>IF($Y$16=TRUE,COUNTIF(#REF!,"*" &amp; $Z$16&amp; "*" &amp;E58),0)</f>
        <v>#REF!</v>
      </c>
      <c r="L102" s="21"/>
      <c r="M102" s="21"/>
      <c r="N102" s="21"/>
      <c r="O102" s="21"/>
      <c r="P102" s="21"/>
      <c r="Q102" s="21"/>
      <c r="R102" s="22"/>
      <c r="S102" s="21"/>
      <c r="T102" s="35"/>
      <c r="U102" s="21"/>
      <c r="V102" s="33"/>
      <c r="W102" s="42"/>
    </row>
    <row r="103" spans="2:23" ht="13" x14ac:dyDescent="0.3">
      <c r="B103" s="23">
        <v>2</v>
      </c>
      <c r="C103" s="24">
        <v>1</v>
      </c>
      <c r="D103" s="24" t="e">
        <f t="shared" si="14"/>
        <v>#REF!</v>
      </c>
      <c r="E103" s="25">
        <f t="shared" si="15"/>
        <v>21</v>
      </c>
      <c r="F103" s="30" t="e">
        <f>IF(AND($Y$12=TRUE,$Y$24=TRUE),COUNTIF(#REF!,$Z$24&amp; $Z$12&amp; "*" &amp;E103),0)+IF(AND($Y$13=TRUE,$Y$24=TRUE),COUNTIF(#REF!,$Z$24&amp; $Z$13&amp; "*" &amp;E103),0)+IF(AND($Y$14=TRUE,$Y$24=TRUE),COUNTIF(#REF!,$Z$24&amp; $Z$14&amp; "*" &amp;E103),0)+IF(AND($Y$15=TRUE,$Y$24=TRUE),COUNTIF(#REF!,$Z$24&amp; $Z$15&amp; "*" &amp;E103),0)+IF(AND($Y$16=TRUE,$Y$24=TRUE),COUNTIF(#REF!,$Z$24&amp; $Z$16&amp; "*" &amp;E103),0)+IF(AND($Y$17=TRUE,,$Y$24=TRUE),COUNTIF(#REF!,$Z$24&amp; $Z$17&amp; "*" &amp;E103),0)</f>
        <v>#REF!</v>
      </c>
      <c r="G103" s="30" t="e">
        <f>IF(AND($Y$12=TRUE,$Y$25=TRUE),COUNTIF(#REF!,$Z$25 &amp; $Z$12&amp; "*" &amp;E103),0)+IF(AND($Y$13=TRUE,$Y$25=TRUE),COUNTIF(#REF!,$Z$25 &amp; $Z$13&amp; "*" &amp;E103),0)+IF(AND($Y$14=TRUE,$Y$25=TRUE),COUNTIF(#REF!,$Z$25 &amp; $Z$14&amp; "*" &amp;E103),0)+IF(AND($Y$15=TRUE,$Y$25=TRUE),COUNTIF(#REF!,$Z$25 &amp; $Z$15&amp; "*" &amp;E103),0)+IF(AND($Y$16=TRUE,$Y$25=TRUE),COUNTIF(#REF!,$Z$25 &amp; $Z$16&amp; "*" &amp;E103),0)+IF(AND($Y$17=TRUE,,$Y$25=TRUE),COUNTIF(#REF!,$Z$25&amp; $Z$17&amp; "*" &amp;E103),0)</f>
        <v>#REF!</v>
      </c>
      <c r="H103" s="30" t="e">
        <f>IF(AND($Y$12=TRUE,$Y$26=TRUE),COUNTIF(#REF!,$Z$26 &amp; $Z$12&amp; "*" &amp;E103),0)+IF(AND($Y$13=TRUE,$Y$26=TRUE),COUNTIF(#REF!,$Z$26 &amp; $Z$13&amp; "*" &amp;E103),0)+IF(AND($Y$14=TRUE,$Y$26=TRUE),COUNTIF(#REF!,$Z$26 &amp; $Z$14&amp; "*" &amp;E103),0)+IF(AND($Y$15=TRUE,$Y$26=TRUE),COUNTIF(#REF!,$Z$26 &amp; $Z$15&amp; "*" &amp;E103),0)+IF(AND($Y$16=TRUE,$Y$26=TRUE),COUNTIF(#REF!,$Z$26 &amp; $Z$16&amp; "*" &amp;E103),0)+IF(AND($Y$17=TRUE,,$Y$26=TRUE),COUNTIF(#REF!,$Z$26&amp; $Z$17&amp; "*" &amp;E103),0)</f>
        <v>#REF!</v>
      </c>
      <c r="I103" s="30" t="e">
        <f>IF(AND($Y$12=TRUE,$Y$27=TRUE),COUNTIF(#REF!,$Z$27&amp; $Z$12&amp; "*" &amp;E103),0)+IF(AND($Y$13=TRUE,$Y$27=TRUE),COUNTIF(#REF!,$Z$27 &amp; $Z$13&amp; "*" &amp;E103),0)+IF(AND($Y$14=TRUE,$Y$27=TRUE),COUNTIF(#REF!,$Z$27 &amp; $Z$14&amp; "*" &amp;E103),0)+IF(AND($Y$15=TRUE,$Y$27=TRUE),COUNTIF(#REF!,$Z$27 &amp; $Z$15&amp; "*" &amp;E103),0)+IF(AND($Y$16=TRUE,$Y$27=TRUE),COUNTIF(#REF!,$Z$27 &amp; $Z$16&amp; "*" &amp;E103),0)+IF(AND($Y$17=TRUE,,$Y$27=TRUE),COUNTIF(#REF!,$Z$27&amp; $Z$17&amp; "*" &amp;E103),0)</f>
        <v>#REF!</v>
      </c>
      <c r="J103" s="30" t="e">
        <f>IF(AND($Y$12=TRUE,$Y$28=TRUE),COUNTIF(#REF!,$Z$28 &amp; $Z$12&amp; "*" &amp;E103),0)+IF(AND($Y$13=TRUE,$Y$28=TRUE),COUNTIF(#REF!,$Z$28 &amp; $Z$13&amp; "*" &amp;E103),0)+IF(AND($Y$14=TRUE,$Y$28=TRUE),COUNTIF(#REF!,$Z$28 &amp; $Z$14&amp; "*" &amp;E103),0)+IF(AND($Y$15=TRUE,$Y$28=TRUE),COUNTIF(#REF!,$Z$28 &amp; $Z$15&amp; "*" &amp;E103),0)+IF(AND($Y$16=TRUE,$Y$28=TRUE),COUNTIF(#REF!,$Z$28 &amp; $Z$16&amp; "*" &amp;E103),0)+IF(AND($Y$17=TRUE,,$Y$28=TRUE),COUNTIF(#REF!,$Z$28 &amp; $Z$17&amp; "*" &amp;E103),0)</f>
        <v>#REF!</v>
      </c>
      <c r="K103" s="30" t="e">
        <f>IF($Y$16=TRUE,COUNTIF(#REF!,"*" &amp; $Z$16&amp; "*" &amp;E59),0)</f>
        <v>#REF!</v>
      </c>
      <c r="L103" s="21"/>
      <c r="M103" s="21"/>
      <c r="N103" s="21"/>
      <c r="O103" s="21"/>
      <c r="P103" s="21"/>
      <c r="Q103" s="21"/>
      <c r="R103" s="22"/>
      <c r="S103" s="21"/>
      <c r="T103" s="35"/>
      <c r="U103" s="21"/>
      <c r="V103" s="33"/>
      <c r="W103" s="42"/>
    </row>
    <row r="104" spans="2:23" ht="13" x14ac:dyDescent="0.3">
      <c r="B104" s="23">
        <v>2</v>
      </c>
      <c r="C104" s="24">
        <v>2</v>
      </c>
      <c r="D104" s="24" t="e">
        <f t="shared" si="14"/>
        <v>#REF!</v>
      </c>
      <c r="E104" s="25">
        <f t="shared" si="15"/>
        <v>22</v>
      </c>
      <c r="F104" s="30" t="e">
        <f>IF(AND($Y$12=TRUE,$Y$24=TRUE),COUNTIF(#REF!,$Z$24&amp; $Z$12&amp; "*" &amp;E104),0)+IF(AND($Y$13=TRUE,$Y$24=TRUE),COUNTIF(#REF!,$Z$24&amp; $Z$13&amp; "*" &amp;E104),0)+IF(AND($Y$14=TRUE,$Y$24=TRUE),COUNTIF(#REF!,$Z$24&amp; $Z$14&amp; "*" &amp;E104),0)+IF(AND($Y$15=TRUE,$Y$24=TRUE),COUNTIF(#REF!,$Z$24&amp; $Z$15&amp; "*" &amp;E104),0)+IF(AND($Y$16=TRUE,$Y$24=TRUE),COUNTIF(#REF!,$Z$24&amp; $Z$16&amp; "*" &amp;E104),0)+IF(AND($Y$17=TRUE,,$Y$24=TRUE),COUNTIF(#REF!,$Z$24&amp; $Z$17&amp; "*" &amp;E104),0)</f>
        <v>#REF!</v>
      </c>
      <c r="G104" s="30" t="e">
        <f>IF(AND($Y$12=TRUE,$Y$25=TRUE),COUNTIF(#REF!,$Z$25 &amp; $Z$12&amp; "*" &amp;E104),0)+IF(AND($Y$13=TRUE,$Y$25=TRUE),COUNTIF(#REF!,$Z$25 &amp; $Z$13&amp; "*" &amp;E104),0)+IF(AND($Y$14=TRUE,$Y$25=TRUE),COUNTIF(#REF!,$Z$25 &amp; $Z$14&amp; "*" &amp;E104),0)+IF(AND($Y$15=TRUE,$Y$25=TRUE),COUNTIF(#REF!,$Z$25 &amp; $Z$15&amp; "*" &amp;E104),0)+IF(AND($Y$16=TRUE,$Y$25=TRUE),COUNTIF(#REF!,$Z$25 &amp; $Z$16&amp; "*" &amp;E104),0)+IF(AND($Y$17=TRUE,,$Y$25=TRUE),COUNTIF(#REF!,$Z$25&amp; $Z$17&amp; "*" &amp;E104),0)</f>
        <v>#REF!</v>
      </c>
      <c r="H104" s="30" t="e">
        <f>IF(AND($Y$12=TRUE,$Y$26=TRUE),COUNTIF(#REF!,$Z$26 &amp; $Z$12&amp; "*" &amp;E104),0)+IF(AND($Y$13=TRUE,$Y$26=TRUE),COUNTIF(#REF!,$Z$26 &amp; $Z$13&amp; "*" &amp;E104),0)+IF(AND($Y$14=TRUE,$Y$26=TRUE),COUNTIF(#REF!,$Z$26 &amp; $Z$14&amp; "*" &amp;E104),0)+IF(AND($Y$15=TRUE,$Y$26=TRUE),COUNTIF(#REF!,$Z$26 &amp; $Z$15&amp; "*" &amp;E104),0)+IF(AND($Y$16=TRUE,$Y$26=TRUE),COUNTIF(#REF!,$Z$26 &amp; $Z$16&amp; "*" &amp;E104),0)+IF(AND($Y$17=TRUE,,$Y$26=TRUE),COUNTIF(#REF!,$Z$26&amp; $Z$17&amp; "*" &amp;E104),0)</f>
        <v>#REF!</v>
      </c>
      <c r="I104" s="30" t="e">
        <f>IF(AND($Y$12=TRUE,$Y$27=TRUE),COUNTIF(#REF!,$Z$27&amp; $Z$12&amp; "*" &amp;E104),0)+IF(AND($Y$13=TRUE,$Y$27=TRUE),COUNTIF(#REF!,$Z$27 &amp; $Z$13&amp; "*" &amp;E104),0)+IF(AND($Y$14=TRUE,$Y$27=TRUE),COUNTIF(#REF!,$Z$27 &amp; $Z$14&amp; "*" &amp;E104),0)+IF(AND($Y$15=TRUE,$Y$27=TRUE),COUNTIF(#REF!,$Z$27 &amp; $Z$15&amp; "*" &amp;E104),0)+IF(AND($Y$16=TRUE,$Y$27=TRUE),COUNTIF(#REF!,$Z$27 &amp; $Z$16&amp; "*" &amp;E104),0)+IF(AND($Y$17=TRUE,,$Y$27=TRUE),COUNTIF(#REF!,$Z$27&amp; $Z$17&amp; "*" &amp;E104),0)</f>
        <v>#REF!</v>
      </c>
      <c r="J104" s="30" t="e">
        <f>IF(AND($Y$12=TRUE,$Y$28=TRUE),COUNTIF(#REF!,$Z$28 &amp; $Z$12&amp; "*" &amp;E104),0)+IF(AND($Y$13=TRUE,$Y$28=TRUE),COUNTIF(#REF!,$Z$28 &amp; $Z$13&amp; "*" &amp;E104),0)+IF(AND($Y$14=TRUE,$Y$28=TRUE),COUNTIF(#REF!,$Z$28 &amp; $Z$14&amp; "*" &amp;E104),0)+IF(AND($Y$15=TRUE,$Y$28=TRUE),COUNTIF(#REF!,$Z$28 &amp; $Z$15&amp; "*" &amp;E104),0)+IF(AND($Y$16=TRUE,$Y$28=TRUE),COUNTIF(#REF!,$Z$28 &amp; $Z$16&amp; "*" &amp;E104),0)+IF(AND($Y$17=TRUE,,$Y$28=TRUE),COUNTIF(#REF!,$Z$28 &amp; $Z$17&amp; "*" &amp;E104),0)</f>
        <v>#REF!</v>
      </c>
      <c r="K104" s="30" t="e">
        <f>IF($Y$16=TRUE,COUNTIF(#REF!,"*" &amp; $Z$16&amp; "*" &amp;E60),0)</f>
        <v>#REF!</v>
      </c>
      <c r="L104" s="21"/>
      <c r="M104" s="21"/>
      <c r="N104" s="21"/>
      <c r="O104" s="21"/>
      <c r="P104" s="21"/>
      <c r="Q104" s="21"/>
      <c r="R104" s="22"/>
      <c r="S104" s="21"/>
      <c r="T104" s="35"/>
      <c r="U104" s="27"/>
      <c r="V104" s="33"/>
      <c r="W104" s="42"/>
    </row>
    <row r="105" spans="2:23" ht="13" x14ac:dyDescent="0.3">
      <c r="B105" s="23">
        <v>2</v>
      </c>
      <c r="C105" s="24">
        <v>3</v>
      </c>
      <c r="D105" s="24" t="e">
        <f t="shared" si="14"/>
        <v>#REF!</v>
      </c>
      <c r="E105" s="25">
        <f t="shared" si="15"/>
        <v>23</v>
      </c>
      <c r="F105" s="30" t="e">
        <f>IF(AND($Y$12=TRUE,$Y$24=TRUE),COUNTIF(#REF!,$Z$24&amp; $Z$12&amp; "*" &amp;E105),0)+IF(AND($Y$13=TRUE,$Y$24=TRUE),COUNTIF(#REF!,$Z$24&amp; $Z$13&amp; "*" &amp;E105),0)+IF(AND($Y$14=TRUE,$Y$24=TRUE),COUNTIF(#REF!,$Z$24&amp; $Z$14&amp; "*" &amp;E105),0)+IF(AND($Y$15=TRUE,$Y$24=TRUE),COUNTIF(#REF!,$Z$24&amp; $Z$15&amp; "*" &amp;E105),0)+IF(AND($Y$16=TRUE,$Y$24=TRUE),COUNTIF(#REF!,$Z$24&amp; $Z$16&amp; "*" &amp;E105),0)+IF(AND($Y$17=TRUE,,$Y$24=TRUE),COUNTIF(#REF!,$Z$24&amp; $Z$17&amp; "*" &amp;E105),0)</f>
        <v>#REF!</v>
      </c>
      <c r="G105" s="30" t="e">
        <f>IF(AND($Y$12=TRUE,$Y$25=TRUE),COUNTIF(#REF!,$Z$25 &amp; $Z$12&amp; "*" &amp;E105),0)+IF(AND($Y$13=TRUE,$Y$25=TRUE),COUNTIF(#REF!,$Z$25 &amp; $Z$13&amp; "*" &amp;E105),0)+IF(AND($Y$14=TRUE,$Y$25=TRUE),COUNTIF(#REF!,$Z$25 &amp; $Z$14&amp; "*" &amp;E105),0)+IF(AND($Y$15=TRUE,$Y$25=TRUE),COUNTIF(#REF!,$Z$25 &amp; $Z$15&amp; "*" &amp;E105),0)+IF(AND($Y$16=TRUE,$Y$25=TRUE),COUNTIF(#REF!,$Z$25 &amp; $Z$16&amp; "*" &amp;E105),0)+IF(AND($Y$17=TRUE,,$Y$25=TRUE),COUNTIF(#REF!,$Z$25&amp; $Z$17&amp; "*" &amp;E105),0)</f>
        <v>#REF!</v>
      </c>
      <c r="H105" s="30" t="e">
        <f>IF(AND($Y$12=TRUE,$Y$26=TRUE),COUNTIF(#REF!,$Z$26 &amp; $Z$12&amp; "*" &amp;E105),0)+IF(AND($Y$13=TRUE,$Y$26=TRUE),COUNTIF(#REF!,$Z$26 &amp; $Z$13&amp; "*" &amp;E105),0)+IF(AND($Y$14=TRUE,$Y$26=TRUE),COUNTIF(#REF!,$Z$26 &amp; $Z$14&amp; "*" &amp;E105),0)+IF(AND($Y$15=TRUE,$Y$26=TRUE),COUNTIF(#REF!,$Z$26 &amp; $Z$15&amp; "*" &amp;E105),0)+IF(AND($Y$16=TRUE,$Y$26=TRUE),COUNTIF(#REF!,$Z$26 &amp; $Z$16&amp; "*" &amp;E105),0)+IF(AND($Y$17=TRUE,,$Y$26=TRUE),COUNTIF(#REF!,$Z$26&amp; $Z$17&amp; "*" &amp;E105),0)</f>
        <v>#REF!</v>
      </c>
      <c r="I105" s="30" t="e">
        <f>IF(AND($Y$12=TRUE,$Y$27=TRUE),COUNTIF(#REF!,$Z$27&amp; $Z$12&amp; "*" &amp;E105),0)+IF(AND($Y$13=TRUE,$Y$27=TRUE),COUNTIF(#REF!,$Z$27 &amp; $Z$13&amp; "*" &amp;E105),0)+IF(AND($Y$14=TRUE,$Y$27=TRUE),COUNTIF(#REF!,$Z$27 &amp; $Z$14&amp; "*" &amp;E105),0)+IF(AND($Y$15=TRUE,$Y$27=TRUE),COUNTIF(#REF!,$Z$27 &amp; $Z$15&amp; "*" &amp;E105),0)+IF(AND($Y$16=TRUE,$Y$27=TRUE),COUNTIF(#REF!,$Z$27 &amp; $Z$16&amp; "*" &amp;E105),0)+IF(AND($Y$17=TRUE,,$Y$27=TRUE),COUNTIF(#REF!,$Z$27&amp; $Z$17&amp; "*" &amp;E105),0)</f>
        <v>#REF!</v>
      </c>
      <c r="J105" s="30" t="e">
        <f>IF(AND($Y$12=TRUE,$Y$28=TRUE),COUNTIF(#REF!,$Z$28 &amp; $Z$12&amp; "*" &amp;E105),0)+IF(AND($Y$13=TRUE,$Y$28=TRUE),COUNTIF(#REF!,$Z$28 &amp; $Z$13&amp; "*" &amp;E105),0)+IF(AND($Y$14=TRUE,$Y$28=TRUE),COUNTIF(#REF!,$Z$28 &amp; $Z$14&amp; "*" &amp;E105),0)+IF(AND($Y$15=TRUE,$Y$28=TRUE),COUNTIF(#REF!,$Z$28 &amp; $Z$15&amp; "*" &amp;E105),0)+IF(AND($Y$16=TRUE,$Y$28=TRUE),COUNTIF(#REF!,$Z$28 &amp; $Z$16&amp; "*" &amp;E105),0)+IF(AND($Y$17=TRUE,,$Y$28=TRUE),COUNTIF(#REF!,$Z$28 &amp; $Z$17&amp; "*" &amp;E105),0)</f>
        <v>#REF!</v>
      </c>
      <c r="K105" s="30" t="e">
        <f>IF($Y$16=TRUE,COUNTIF(#REF!,"*" &amp; $Z$16&amp; "*" &amp;E61),0)</f>
        <v>#REF!</v>
      </c>
      <c r="L105" s="21"/>
      <c r="M105" s="21"/>
      <c r="N105" s="21"/>
      <c r="O105" s="21"/>
      <c r="P105" s="21"/>
      <c r="Q105" s="21"/>
      <c r="R105" s="22"/>
      <c r="S105" s="21"/>
      <c r="T105" s="35"/>
      <c r="U105" s="27"/>
      <c r="V105" s="33"/>
      <c r="W105" s="42"/>
    </row>
    <row r="106" spans="2:23" x14ac:dyDescent="0.25">
      <c r="B106" s="23">
        <v>2</v>
      </c>
      <c r="C106" s="24">
        <v>4</v>
      </c>
      <c r="D106" s="24" t="e">
        <f t="shared" si="14"/>
        <v>#REF!</v>
      </c>
      <c r="E106" s="25">
        <f t="shared" si="15"/>
        <v>24</v>
      </c>
      <c r="F106" s="30" t="e">
        <f>IF(AND($Y$12=TRUE,$Y$24=TRUE),COUNTIF(#REF!,$Z$24&amp; $Z$12&amp; "*" &amp;E106),0)+IF(AND($Y$13=TRUE,$Y$24=TRUE),COUNTIF(#REF!,$Z$24&amp; $Z$13&amp; "*" &amp;E106),0)+IF(AND($Y$14=TRUE,$Y$24=TRUE),COUNTIF(#REF!,$Z$24&amp; $Z$14&amp; "*" &amp;E106),0)+IF(AND($Y$15=TRUE,$Y$24=TRUE),COUNTIF(#REF!,$Z$24&amp; $Z$15&amp; "*" &amp;E106),0)+IF(AND($Y$16=TRUE,$Y$24=TRUE),COUNTIF(#REF!,$Z$24&amp; $Z$16&amp; "*" &amp;E106),0)+IF(AND($Y$17=TRUE,,$Y$24=TRUE),COUNTIF(#REF!,$Z$24&amp; $Z$17&amp; "*" &amp;E106),0)</f>
        <v>#REF!</v>
      </c>
      <c r="G106" s="30" t="e">
        <f>IF(AND($Y$12=TRUE,$Y$25=TRUE),COUNTIF(#REF!,$Z$25 &amp; $Z$12&amp; "*" &amp;E106),0)+IF(AND($Y$13=TRUE,$Y$25=TRUE),COUNTIF(#REF!,$Z$25 &amp; $Z$13&amp; "*" &amp;E106),0)+IF(AND($Y$14=TRUE,$Y$25=TRUE),COUNTIF(#REF!,$Z$25 &amp; $Z$14&amp; "*" &amp;E106),0)+IF(AND($Y$15=TRUE,$Y$25=TRUE),COUNTIF(#REF!,$Z$25 &amp; $Z$15&amp; "*" &amp;E106),0)+IF(AND($Y$16=TRUE,$Y$25=TRUE),COUNTIF(#REF!,$Z$25 &amp; $Z$16&amp; "*" &amp;E106),0)+IF(AND($Y$17=TRUE,,$Y$25=TRUE),COUNTIF(#REF!,$Z$25&amp; $Z$17&amp; "*" &amp;E106),0)</f>
        <v>#REF!</v>
      </c>
      <c r="H106" s="30" t="e">
        <f>IF(AND($Y$12=TRUE,$Y$26=TRUE),COUNTIF(#REF!,$Z$26 &amp; $Z$12&amp; "*" &amp;E106),0)+IF(AND($Y$13=TRUE,$Y$26=TRUE),COUNTIF(#REF!,$Z$26 &amp; $Z$13&amp; "*" &amp;E106),0)+IF(AND($Y$14=TRUE,$Y$26=TRUE),COUNTIF(#REF!,$Z$26 &amp; $Z$14&amp; "*" &amp;E106),0)+IF(AND($Y$15=TRUE,$Y$26=TRUE),COUNTIF(#REF!,$Z$26 &amp; $Z$15&amp; "*" &amp;E106),0)+IF(AND($Y$16=TRUE,$Y$26=TRUE),COUNTIF(#REF!,$Z$26 &amp; $Z$16&amp; "*" &amp;E106),0)+IF(AND($Y$17=TRUE,,$Y$26=TRUE),COUNTIF(#REF!,$Z$26&amp; $Z$17&amp; "*" &amp;E106),0)</f>
        <v>#REF!</v>
      </c>
      <c r="I106" s="30" t="e">
        <f>IF(AND($Y$12=TRUE,$Y$27=TRUE),COUNTIF(#REF!,$Z$27&amp; $Z$12&amp; "*" &amp;E106),0)+IF(AND($Y$13=TRUE,$Y$27=TRUE),COUNTIF(#REF!,$Z$27 &amp; $Z$13&amp; "*" &amp;E106),0)+IF(AND($Y$14=TRUE,$Y$27=TRUE),COUNTIF(#REF!,$Z$27 &amp; $Z$14&amp; "*" &amp;E106),0)+IF(AND($Y$15=TRUE,$Y$27=TRUE),COUNTIF(#REF!,$Z$27 &amp; $Z$15&amp; "*" &amp;E106),0)+IF(AND($Y$16=TRUE,$Y$27=TRUE),COUNTIF(#REF!,$Z$27 &amp; $Z$16&amp; "*" &amp;E106),0)+IF(AND($Y$17=TRUE,,$Y$27=TRUE),COUNTIF(#REF!,$Z$27&amp; $Z$17&amp; "*" &amp;E106),0)</f>
        <v>#REF!</v>
      </c>
      <c r="J106" s="30" t="e">
        <f>IF(AND($Y$12=TRUE,$Y$28=TRUE),COUNTIF(#REF!,$Z$28 &amp; $Z$12&amp; "*" &amp;E106),0)+IF(AND($Y$13=TRUE,$Y$28=TRUE),COUNTIF(#REF!,$Z$28 &amp; $Z$13&amp; "*" &amp;E106),0)+IF(AND($Y$14=TRUE,$Y$28=TRUE),COUNTIF(#REF!,$Z$28 &amp; $Z$14&amp; "*" &amp;E106),0)+IF(AND($Y$15=TRUE,$Y$28=TRUE),COUNTIF(#REF!,$Z$28 &amp; $Z$15&amp; "*" &amp;E106),0)+IF(AND($Y$16=TRUE,$Y$28=TRUE),COUNTIF(#REF!,$Z$28 &amp; $Z$16&amp; "*" &amp;E106),0)+IF(AND($Y$17=TRUE,,$Y$28=TRUE),COUNTIF(#REF!,$Z$28 &amp; $Z$17&amp; "*" &amp;E106),0)</f>
        <v>#REF!</v>
      </c>
      <c r="K106" s="30" t="e">
        <f>IF($Y$16=TRUE,COUNTIF(#REF!,"*" &amp; $Z$16&amp; "*" &amp;E62),0)</f>
        <v>#REF!</v>
      </c>
      <c r="L106" s="21"/>
      <c r="M106" s="21"/>
      <c r="N106" s="21"/>
      <c r="O106" s="21"/>
      <c r="P106" s="21"/>
      <c r="Q106" s="21"/>
      <c r="R106" s="22"/>
      <c r="S106" s="21"/>
      <c r="T106" s="21"/>
      <c r="W106" s="42"/>
    </row>
    <row r="107" spans="2:23" x14ac:dyDescent="0.25">
      <c r="B107" s="23">
        <v>2</v>
      </c>
      <c r="C107" s="24">
        <v>5</v>
      </c>
      <c r="D107" s="24" t="e">
        <f t="shared" si="14"/>
        <v>#REF!</v>
      </c>
      <c r="E107" s="25">
        <f t="shared" si="15"/>
        <v>25</v>
      </c>
      <c r="F107" s="30" t="e">
        <f>IF(AND($Y$12=TRUE,$Y$24=TRUE),COUNTIF(#REF!,$Z$24&amp; $Z$12&amp; "*" &amp;E107),0)+IF(AND($Y$13=TRUE,$Y$24=TRUE),COUNTIF(#REF!,$Z$24&amp; $Z$13&amp; "*" &amp;E107),0)+IF(AND($Y$14=TRUE,$Y$24=TRUE),COUNTIF(#REF!,$Z$24&amp; $Z$14&amp; "*" &amp;E107),0)+IF(AND($Y$15=TRUE,$Y$24=TRUE),COUNTIF(#REF!,$Z$24&amp; $Z$15&amp; "*" &amp;E107),0)+IF(AND($Y$16=TRUE,$Y$24=TRUE),COUNTIF(#REF!,$Z$24&amp; $Z$16&amp; "*" &amp;E107),0)+IF(AND($Y$17=TRUE,,$Y$24=TRUE),COUNTIF(#REF!,$Z$24&amp; $Z$17&amp; "*" &amp;E107),0)</f>
        <v>#REF!</v>
      </c>
      <c r="G107" s="30" t="e">
        <f>IF(AND($Y$12=TRUE,$Y$25=TRUE),COUNTIF(#REF!,$Z$25 &amp; $Z$12&amp; "*" &amp;E107),0)+IF(AND($Y$13=TRUE,$Y$25=TRUE),COUNTIF(#REF!,$Z$25 &amp; $Z$13&amp; "*" &amp;E107),0)+IF(AND($Y$14=TRUE,$Y$25=TRUE),COUNTIF(#REF!,$Z$25 &amp; $Z$14&amp; "*" &amp;E107),0)+IF(AND($Y$15=TRUE,$Y$25=TRUE),COUNTIF(#REF!,$Z$25 &amp; $Z$15&amp; "*" &amp;E107),0)+IF(AND($Y$16=TRUE,$Y$25=TRUE),COUNTIF(#REF!,$Z$25 &amp; $Z$16&amp; "*" &amp;E107),0)+IF(AND($Y$17=TRUE,,$Y$25=TRUE),COUNTIF(#REF!,$Z$25&amp; $Z$17&amp; "*" &amp;E107),0)</f>
        <v>#REF!</v>
      </c>
      <c r="H107" s="30" t="e">
        <f>IF(AND($Y$12=TRUE,$Y$26=TRUE),COUNTIF(#REF!,$Z$26 &amp; $Z$12&amp; "*" &amp;E107),0)+IF(AND($Y$13=TRUE,$Y$26=TRUE),COUNTIF(#REF!,$Z$26 &amp; $Z$13&amp; "*" &amp;E107),0)+IF(AND($Y$14=TRUE,$Y$26=TRUE),COUNTIF(#REF!,$Z$26 &amp; $Z$14&amp; "*" &amp;E107),0)+IF(AND($Y$15=TRUE,$Y$26=TRUE),COUNTIF(#REF!,$Z$26 &amp; $Z$15&amp; "*" &amp;E107),0)+IF(AND($Y$16=TRUE,$Y$26=TRUE),COUNTIF(#REF!,$Z$26 &amp; $Z$16&amp; "*" &amp;E107),0)+IF(AND($Y$17=TRUE,,$Y$26=TRUE),COUNTIF(#REF!,$Z$26&amp; $Z$17&amp; "*" &amp;E107),0)</f>
        <v>#REF!</v>
      </c>
      <c r="I107" s="30" t="e">
        <f>IF(AND($Y$12=TRUE,$Y$27=TRUE),COUNTIF(#REF!,$Z$27&amp; $Z$12&amp; "*" &amp;E107),0)+IF(AND($Y$13=TRUE,$Y$27=TRUE),COUNTIF(#REF!,$Z$27 &amp; $Z$13&amp; "*" &amp;E107),0)+IF(AND($Y$14=TRUE,$Y$27=TRUE),COUNTIF(#REF!,$Z$27 &amp; $Z$14&amp; "*" &amp;E107),0)+IF(AND($Y$15=TRUE,$Y$27=TRUE),COUNTIF(#REF!,$Z$27 &amp; $Z$15&amp; "*" &amp;E107),0)+IF(AND($Y$16=TRUE,$Y$27=TRUE),COUNTIF(#REF!,$Z$27 &amp; $Z$16&amp; "*" &amp;E107),0)+IF(AND($Y$17=TRUE,,$Y$27=TRUE),COUNTIF(#REF!,$Z$27&amp; $Z$17&amp; "*" &amp;E107),0)</f>
        <v>#REF!</v>
      </c>
      <c r="J107" s="30" t="e">
        <f>IF(AND($Y$12=TRUE,$Y$28=TRUE),COUNTIF(#REF!,$Z$28 &amp; $Z$12&amp; "*" &amp;E107),0)+IF(AND($Y$13=TRUE,$Y$28=TRUE),COUNTIF(#REF!,$Z$28 &amp; $Z$13&amp; "*" &amp;E107),0)+IF(AND($Y$14=TRUE,$Y$28=TRUE),COUNTIF(#REF!,$Z$28 &amp; $Z$14&amp; "*" &amp;E107),0)+IF(AND($Y$15=TRUE,$Y$28=TRUE),COUNTIF(#REF!,$Z$28 &amp; $Z$15&amp; "*" &amp;E107),0)+IF(AND($Y$16=TRUE,$Y$28=TRUE),COUNTIF(#REF!,$Z$28 &amp; $Z$16&amp; "*" &amp;E107),0)+IF(AND($Y$17=TRUE,,$Y$28=TRUE),COUNTIF(#REF!,$Z$28 &amp; $Z$17&amp; "*" &amp;E107),0)</f>
        <v>#REF!</v>
      </c>
      <c r="K107" s="30" t="e">
        <f>IF($Y$16=TRUE,COUNTIF(#REF!,"*" &amp; $Z$16&amp; "*" &amp;E63),0)</f>
        <v>#REF!</v>
      </c>
      <c r="L107" s="21"/>
      <c r="M107" s="21"/>
      <c r="N107" s="21"/>
      <c r="O107" s="21"/>
      <c r="P107" s="21"/>
      <c r="Q107" s="21"/>
      <c r="R107" s="22"/>
      <c r="S107" s="21"/>
      <c r="W107" s="33"/>
    </row>
    <row r="108" spans="2:23" x14ac:dyDescent="0.25">
      <c r="B108" s="23">
        <v>2</v>
      </c>
      <c r="C108" s="24">
        <v>6</v>
      </c>
      <c r="D108" s="24" t="e">
        <f t="shared" si="14"/>
        <v>#REF!</v>
      </c>
      <c r="E108" s="25">
        <f t="shared" si="15"/>
        <v>26</v>
      </c>
      <c r="F108" s="30" t="e">
        <f>IF(AND($Y$12=TRUE,$Y$24=TRUE),COUNTIF(#REF!,$Z$24&amp; $Z$12&amp; "*" &amp;E108),0)+IF(AND($Y$13=TRUE,$Y$24=TRUE),COUNTIF(#REF!,$Z$24&amp; $Z$13&amp; "*" &amp;E108),0)+IF(AND($Y$14=TRUE,$Y$24=TRUE),COUNTIF(#REF!,$Z$24&amp; $Z$14&amp; "*" &amp;E108),0)+IF(AND($Y$15=TRUE,$Y$24=TRUE),COUNTIF(#REF!,$Z$24&amp; $Z$15&amp; "*" &amp;E108),0)+IF(AND($Y$16=TRUE,$Y$24=TRUE),COUNTIF(#REF!,$Z$24&amp; $Z$16&amp; "*" &amp;E108),0)+IF(AND($Y$17=TRUE,,$Y$24=TRUE),COUNTIF(#REF!,$Z$24&amp; $Z$17&amp; "*" &amp;E108),0)</f>
        <v>#REF!</v>
      </c>
      <c r="G108" s="30" t="e">
        <f>IF(AND($Y$12=TRUE,$Y$25=TRUE),COUNTIF(#REF!,$Z$25 &amp; $Z$12&amp; "*" &amp;E108),0)+IF(AND($Y$13=TRUE,$Y$25=TRUE),COUNTIF(#REF!,$Z$25 &amp; $Z$13&amp; "*" &amp;E108),0)+IF(AND($Y$14=TRUE,$Y$25=TRUE),COUNTIF(#REF!,$Z$25 &amp; $Z$14&amp; "*" &amp;E108),0)+IF(AND($Y$15=TRUE,$Y$25=TRUE),COUNTIF(#REF!,$Z$25 &amp; $Z$15&amp; "*" &amp;E108),0)+IF(AND($Y$16=TRUE,$Y$25=TRUE),COUNTIF(#REF!,$Z$25 &amp; $Z$16&amp; "*" &amp;E108),0)+IF(AND($Y$17=TRUE,,$Y$25=TRUE),COUNTIF(#REF!,$Z$25&amp; $Z$17&amp; "*" &amp;E108),0)</f>
        <v>#REF!</v>
      </c>
      <c r="H108" s="30" t="e">
        <f>IF(AND($Y$12=TRUE,$Y$26=TRUE),COUNTIF(#REF!,$Z$26 &amp; $Z$12&amp; "*" &amp;E108),0)+IF(AND($Y$13=TRUE,$Y$26=TRUE),COUNTIF(#REF!,$Z$26 &amp; $Z$13&amp; "*" &amp;E108),0)+IF(AND($Y$14=TRUE,$Y$26=TRUE),COUNTIF(#REF!,$Z$26 &amp; $Z$14&amp; "*" &amp;E108),0)+IF(AND($Y$15=TRUE,$Y$26=TRUE),COUNTIF(#REF!,$Z$26 &amp; $Z$15&amp; "*" &amp;E108),0)+IF(AND($Y$16=TRUE,$Y$26=TRUE),COUNTIF(#REF!,$Z$26 &amp; $Z$16&amp; "*" &amp;E108),0)+IF(AND($Y$17=TRUE,,$Y$26=TRUE),COUNTIF(#REF!,$Z$26&amp; $Z$17&amp; "*" &amp;E108),0)</f>
        <v>#REF!</v>
      </c>
      <c r="I108" s="30" t="e">
        <f>IF(AND($Y$12=TRUE,$Y$27=TRUE),COUNTIF(#REF!,$Z$27&amp; $Z$12&amp; "*" &amp;E108),0)+IF(AND($Y$13=TRUE,$Y$27=TRUE),COUNTIF(#REF!,$Z$27 &amp; $Z$13&amp; "*" &amp;E108),0)+IF(AND($Y$14=TRUE,$Y$27=TRUE),COUNTIF(#REF!,$Z$27 &amp; $Z$14&amp; "*" &amp;E108),0)+IF(AND($Y$15=TRUE,$Y$27=TRUE),COUNTIF(#REF!,$Z$27 &amp; $Z$15&amp; "*" &amp;E108),0)+IF(AND($Y$16=TRUE,$Y$27=TRUE),COUNTIF(#REF!,$Z$27 &amp; $Z$16&amp; "*" &amp;E108),0)+IF(AND($Y$17=TRUE,,$Y$27=TRUE),COUNTIF(#REF!,$Z$27&amp; $Z$17&amp; "*" &amp;E108),0)</f>
        <v>#REF!</v>
      </c>
      <c r="J108" s="30" t="e">
        <f>IF(AND($Y$12=TRUE,$Y$28=TRUE),COUNTIF(#REF!,$Z$28 &amp; $Z$12&amp; "*" &amp;E108),0)+IF(AND($Y$13=TRUE,$Y$28=TRUE),COUNTIF(#REF!,$Z$28 &amp; $Z$13&amp; "*" &amp;E108),0)+IF(AND($Y$14=TRUE,$Y$28=TRUE),COUNTIF(#REF!,$Z$28 &amp; $Z$14&amp; "*" &amp;E108),0)+IF(AND($Y$15=TRUE,$Y$28=TRUE),COUNTIF(#REF!,$Z$28 &amp; $Z$15&amp; "*" &amp;E108),0)+IF(AND($Y$16=TRUE,$Y$28=TRUE),COUNTIF(#REF!,$Z$28 &amp; $Z$16&amp; "*" &amp;E108),0)+IF(AND($Y$17=TRUE,,$Y$28=TRUE),COUNTIF(#REF!,$Z$28 &amp; $Z$17&amp; "*" &amp;E108),0)</f>
        <v>#REF!</v>
      </c>
      <c r="K108" s="30" t="e">
        <f>IF($Y$16=TRUE,COUNTIF(#REF!,"*" &amp; $Z$16&amp; "*" &amp;E64),0)</f>
        <v>#REF!</v>
      </c>
      <c r="L108" s="21"/>
      <c r="M108" s="21"/>
      <c r="N108" s="21"/>
      <c r="O108" s="21"/>
      <c r="P108" s="21"/>
      <c r="Q108" s="21"/>
      <c r="R108" s="22"/>
      <c r="S108" s="21"/>
    </row>
    <row r="109" spans="2:23" x14ac:dyDescent="0.25">
      <c r="B109" s="23">
        <v>3</v>
      </c>
      <c r="C109" s="24">
        <v>1</v>
      </c>
      <c r="D109" s="24" t="e">
        <f t="shared" si="14"/>
        <v>#REF!</v>
      </c>
      <c r="E109" s="25">
        <f t="shared" ref="E109:E128" si="16">+B109*10+C109</f>
        <v>31</v>
      </c>
      <c r="F109" s="30" t="e">
        <f>IF(AND($Y$12=TRUE,$Y$24=TRUE),COUNTIF(#REF!,$Z$24&amp; $Z$12&amp; "*" &amp;E109),0)+IF(AND($Y$13=TRUE,$Y$24=TRUE),COUNTIF(#REF!,$Z$24&amp; $Z$13&amp; "*" &amp;E109),0)+IF(AND($Y$14=TRUE,$Y$24=TRUE),COUNTIF(#REF!,$Z$24&amp; $Z$14&amp; "*" &amp;E109),0)+IF(AND($Y$15=TRUE,$Y$24=TRUE),COUNTIF(#REF!,$Z$24&amp; $Z$15&amp; "*" &amp;E109),0)+IF(AND($Y$16=TRUE,$Y$24=TRUE),COUNTIF(#REF!,$Z$24&amp; $Z$16&amp; "*" &amp;E109),0)+IF(AND($Y$17=TRUE,,$Y$24=TRUE),COUNTIF(#REF!,$Z$24&amp; $Z$17&amp; "*" &amp;E109),0)</f>
        <v>#REF!</v>
      </c>
      <c r="G109" s="30" t="e">
        <f>IF(AND($Y$12=TRUE,$Y$25=TRUE),COUNTIF(#REF!,$Z$25 &amp; $Z$12&amp; "*" &amp;E109),0)+IF(AND($Y$13=TRUE,$Y$25=TRUE),COUNTIF(#REF!,$Z$25 &amp; $Z$13&amp; "*" &amp;E109),0)+IF(AND($Y$14=TRUE,$Y$25=TRUE),COUNTIF(#REF!,$Z$25 &amp; $Z$14&amp; "*" &amp;E109),0)+IF(AND($Y$15=TRUE,$Y$25=TRUE),COUNTIF(#REF!,$Z$25 &amp; $Z$15&amp; "*" &amp;E109),0)+IF(AND($Y$16=TRUE,$Y$25=TRUE),COUNTIF(#REF!,$Z$25 &amp; $Z$16&amp; "*" &amp;E109),0)+IF(AND($Y$17=TRUE,,$Y$25=TRUE),COUNTIF(#REF!,$Z$25&amp; $Z$17&amp; "*" &amp;E109),0)</f>
        <v>#REF!</v>
      </c>
      <c r="H109" s="30" t="e">
        <f>IF(AND($Y$12=TRUE,$Y$26=TRUE),COUNTIF(#REF!,$Z$26 &amp; $Z$12&amp; "*" &amp;E109),0)+IF(AND($Y$13=TRUE,$Y$26=TRUE),COUNTIF(#REF!,$Z$26 &amp; $Z$13&amp; "*" &amp;E109),0)+IF(AND($Y$14=TRUE,$Y$26=TRUE),COUNTIF(#REF!,$Z$26 &amp; $Z$14&amp; "*" &amp;E109),0)+IF(AND($Y$15=TRUE,$Y$26=TRUE),COUNTIF(#REF!,$Z$26 &amp; $Z$15&amp; "*" &amp;E109),0)+IF(AND($Y$16=TRUE,$Y$26=TRUE),COUNTIF(#REF!,$Z$26 &amp; $Z$16&amp; "*" &amp;E109),0)+IF(AND($Y$17=TRUE,,$Y$26=TRUE),COUNTIF(#REF!,$Z$26&amp; $Z$17&amp; "*" &amp;E109),0)</f>
        <v>#REF!</v>
      </c>
      <c r="I109" s="30" t="e">
        <f>IF(AND($Y$12=TRUE,$Y$27=TRUE),COUNTIF(#REF!,$Z$27&amp; $Z$12&amp; "*" &amp;E109),0)+IF(AND($Y$13=TRUE,$Y$27=TRUE),COUNTIF(#REF!,$Z$27 &amp; $Z$13&amp; "*" &amp;E109),0)+IF(AND($Y$14=TRUE,$Y$27=TRUE),COUNTIF(#REF!,$Z$27 &amp; $Z$14&amp; "*" &amp;E109),0)+IF(AND($Y$15=TRUE,$Y$27=TRUE),COUNTIF(#REF!,$Z$27 &amp; $Z$15&amp; "*" &amp;E109),0)+IF(AND($Y$16=TRUE,$Y$27=TRUE),COUNTIF(#REF!,$Z$27 &amp; $Z$16&amp; "*" &amp;E109),0)+IF(AND($Y$17=TRUE,,$Y$27=TRUE),COUNTIF(#REF!,$Z$27&amp; $Z$17&amp; "*" &amp;E109),0)</f>
        <v>#REF!</v>
      </c>
      <c r="J109" s="30" t="e">
        <f>IF(AND($Y$12=TRUE,$Y$28=TRUE),COUNTIF(#REF!,$Z$28 &amp; $Z$12&amp; "*" &amp;E109),0)+IF(AND($Y$13=TRUE,$Y$28=TRUE),COUNTIF(#REF!,$Z$28 &amp; $Z$13&amp; "*" &amp;E109),0)+IF(AND($Y$14=TRUE,$Y$28=TRUE),COUNTIF(#REF!,$Z$28 &amp; $Z$14&amp; "*" &amp;E109),0)+IF(AND($Y$15=TRUE,$Y$28=TRUE),COUNTIF(#REF!,$Z$28 &amp; $Z$15&amp; "*" &amp;E109),0)+IF(AND($Y$16=TRUE,$Y$28=TRUE),COUNTIF(#REF!,$Z$28 &amp; $Z$16&amp; "*" &amp;E109),0)+IF(AND($Y$17=TRUE,,$Y$28=TRUE),COUNTIF(#REF!,$Z$28 &amp; $Z$17&amp; "*" &amp;E109),0)</f>
        <v>#REF!</v>
      </c>
      <c r="K109" s="30" t="e">
        <f>IF($Y$16=TRUE,COUNTIF(#REF!,"*" &amp; $Z$16&amp; "*" &amp;E65),0)</f>
        <v>#REF!</v>
      </c>
      <c r="L109" s="21"/>
      <c r="M109" s="21"/>
      <c r="N109" s="21"/>
      <c r="O109" s="21"/>
      <c r="P109" s="21"/>
      <c r="Q109" s="21"/>
      <c r="R109" s="22"/>
      <c r="S109" s="21"/>
    </row>
    <row r="110" spans="2:23" x14ac:dyDescent="0.25">
      <c r="B110" s="23">
        <v>3</v>
      </c>
      <c r="C110" s="24">
        <v>2</v>
      </c>
      <c r="D110" s="24" t="e">
        <f t="shared" si="14"/>
        <v>#REF!</v>
      </c>
      <c r="E110" s="25">
        <f t="shared" si="16"/>
        <v>32</v>
      </c>
      <c r="F110" s="30" t="e">
        <f>IF(AND($Y$12=TRUE,$Y$24=TRUE),COUNTIF(#REF!,$Z$24&amp; $Z$12&amp; "*" &amp;E110),0)+IF(AND($Y$13=TRUE,$Y$24=TRUE),COUNTIF(#REF!,$Z$24&amp; $Z$13&amp; "*" &amp;E110),0)+IF(AND($Y$14=TRUE,$Y$24=TRUE),COUNTIF(#REF!,$Z$24&amp; $Z$14&amp; "*" &amp;E110),0)+IF(AND($Y$15=TRUE,$Y$24=TRUE),COUNTIF(#REF!,$Z$24&amp; $Z$15&amp; "*" &amp;E110),0)+IF(AND($Y$16=TRUE,$Y$24=TRUE),COUNTIF(#REF!,$Z$24&amp; $Z$16&amp; "*" &amp;E110),0)+IF(AND($Y$17=TRUE,,$Y$24=TRUE),COUNTIF(#REF!,$Z$24&amp; $Z$17&amp; "*" &amp;E110),0)</f>
        <v>#REF!</v>
      </c>
      <c r="G110" s="30" t="e">
        <f>IF(AND($Y$12=TRUE,$Y$25=TRUE),COUNTIF(#REF!,$Z$25 &amp; $Z$12&amp; "*" &amp;E110),0)+IF(AND($Y$13=TRUE,$Y$25=TRUE),COUNTIF(#REF!,$Z$25 &amp; $Z$13&amp; "*" &amp;E110),0)+IF(AND($Y$14=TRUE,$Y$25=TRUE),COUNTIF(#REF!,$Z$25 &amp; $Z$14&amp; "*" &amp;E110),0)+IF(AND($Y$15=TRUE,$Y$25=TRUE),COUNTIF(#REF!,$Z$25 &amp; $Z$15&amp; "*" &amp;E110),0)+IF(AND($Y$16=TRUE,$Y$25=TRUE),COUNTIF(#REF!,$Z$25 &amp; $Z$16&amp; "*" &amp;E110),0)+IF(AND($Y$17=TRUE,,$Y$25=TRUE),COUNTIF(#REF!,$Z$25&amp; $Z$17&amp; "*" &amp;E110),0)</f>
        <v>#REF!</v>
      </c>
      <c r="H110" s="30" t="e">
        <f>IF(AND($Y$12=TRUE,$Y$26=TRUE),COUNTIF(#REF!,$Z$26 &amp; $Z$12&amp; "*" &amp;E110),0)+IF(AND($Y$13=TRUE,$Y$26=TRUE),COUNTIF(#REF!,$Z$26 &amp; $Z$13&amp; "*" &amp;E110),0)+IF(AND($Y$14=TRUE,$Y$26=TRUE),COUNTIF(#REF!,$Z$26 &amp; $Z$14&amp; "*" &amp;E110),0)+IF(AND($Y$15=TRUE,$Y$26=TRUE),COUNTIF(#REF!,$Z$26 &amp; $Z$15&amp; "*" &amp;E110),0)+IF(AND($Y$16=TRUE,$Y$26=TRUE),COUNTIF(#REF!,$Z$26 &amp; $Z$16&amp; "*" &amp;E110),0)+IF(AND($Y$17=TRUE,,$Y$26=TRUE),COUNTIF(#REF!,$Z$26&amp; $Z$17&amp; "*" &amp;E110),0)</f>
        <v>#REF!</v>
      </c>
      <c r="I110" s="30" t="e">
        <f>IF(AND($Y$12=TRUE,$Y$27=TRUE),COUNTIF(#REF!,$Z$27&amp; $Z$12&amp; "*" &amp;E110),0)+IF(AND($Y$13=TRUE,$Y$27=TRUE),COUNTIF(#REF!,$Z$27 &amp; $Z$13&amp; "*" &amp;E110),0)+IF(AND($Y$14=TRUE,$Y$27=TRUE),COUNTIF(#REF!,$Z$27 &amp; $Z$14&amp; "*" &amp;E110),0)+IF(AND($Y$15=TRUE,$Y$27=TRUE),COUNTIF(#REF!,$Z$27 &amp; $Z$15&amp; "*" &amp;E110),0)+IF(AND($Y$16=TRUE,$Y$27=TRUE),COUNTIF(#REF!,$Z$27 &amp; $Z$16&amp; "*" &amp;E110),0)+IF(AND($Y$17=TRUE,,$Y$27=TRUE),COUNTIF(#REF!,$Z$27&amp; $Z$17&amp; "*" &amp;E110),0)</f>
        <v>#REF!</v>
      </c>
      <c r="J110" s="30" t="e">
        <f>IF(AND($Y$12=TRUE,$Y$28=TRUE),COUNTIF(#REF!,$Z$28 &amp; $Z$12&amp; "*" &amp;E110),0)+IF(AND($Y$13=TRUE,$Y$28=TRUE),COUNTIF(#REF!,$Z$28 &amp; $Z$13&amp; "*" &amp;E110),0)+IF(AND($Y$14=TRUE,$Y$28=TRUE),COUNTIF(#REF!,$Z$28 &amp; $Z$14&amp; "*" &amp;E110),0)+IF(AND($Y$15=TRUE,$Y$28=TRUE),COUNTIF(#REF!,$Z$28 &amp; $Z$15&amp; "*" &amp;E110),0)+IF(AND($Y$16=TRUE,$Y$28=TRUE),COUNTIF(#REF!,$Z$28 &amp; $Z$16&amp; "*" &amp;E110),0)+IF(AND($Y$17=TRUE,,$Y$28=TRUE),COUNTIF(#REF!,$Z$28 &amp; $Z$17&amp; "*" &amp;E110),0)</f>
        <v>#REF!</v>
      </c>
      <c r="K110" s="30" t="e">
        <f>IF($Y$16=TRUE,COUNTIF(#REF!,"*" &amp; $Z$16&amp; "*" &amp;E66),0)</f>
        <v>#REF!</v>
      </c>
      <c r="L110" s="21"/>
      <c r="M110" s="21"/>
      <c r="N110" s="21"/>
      <c r="O110" s="21"/>
      <c r="P110" s="21"/>
      <c r="Q110" s="21"/>
      <c r="R110" s="22"/>
      <c r="S110" s="21"/>
      <c r="T110" s="34"/>
      <c r="U110" s="21"/>
      <c r="V110" s="33"/>
      <c r="W110" s="33"/>
    </row>
    <row r="111" spans="2:23" x14ac:dyDescent="0.25">
      <c r="B111" s="23">
        <v>3</v>
      </c>
      <c r="C111" s="24">
        <v>3</v>
      </c>
      <c r="D111" s="24" t="e">
        <f t="shared" si="14"/>
        <v>#REF!</v>
      </c>
      <c r="E111" s="25">
        <f t="shared" si="16"/>
        <v>33</v>
      </c>
      <c r="F111" s="30" t="e">
        <f>IF(AND($Y$12=TRUE,$Y$24=TRUE),COUNTIF(#REF!,$Z$24&amp; $Z$12&amp; "*" &amp;E111),0)+IF(AND($Y$13=TRUE,$Y$24=TRUE),COUNTIF(#REF!,$Z$24&amp; $Z$13&amp; "*" &amp;E111),0)+IF(AND($Y$14=TRUE,$Y$24=TRUE),COUNTIF(#REF!,$Z$24&amp; $Z$14&amp; "*" &amp;E111),0)+IF(AND($Y$15=TRUE,$Y$24=TRUE),COUNTIF(#REF!,$Z$24&amp; $Z$15&amp; "*" &amp;E111),0)+IF(AND($Y$16=TRUE,$Y$24=TRUE),COUNTIF(#REF!,$Z$24&amp; $Z$16&amp; "*" &amp;E111),0)+IF(AND($Y$17=TRUE,,$Y$24=TRUE),COUNTIF(#REF!,$Z$24&amp; $Z$17&amp; "*" &amp;E111),0)</f>
        <v>#REF!</v>
      </c>
      <c r="G111" s="30" t="e">
        <f>IF(AND($Y$12=TRUE,$Y$25=TRUE),COUNTIF(#REF!,$Z$25 &amp; $Z$12&amp; "*" &amp;E111),0)+IF(AND($Y$13=TRUE,$Y$25=TRUE),COUNTIF(#REF!,$Z$25 &amp; $Z$13&amp; "*" &amp;E111),0)+IF(AND($Y$14=TRUE,$Y$25=TRUE),COUNTIF(#REF!,$Z$25 &amp; $Z$14&amp; "*" &amp;E111),0)+IF(AND($Y$15=TRUE,$Y$25=TRUE),COUNTIF(#REF!,$Z$25 &amp; $Z$15&amp; "*" &amp;E111),0)+IF(AND($Y$16=TRUE,$Y$25=TRUE),COUNTIF(#REF!,$Z$25 &amp; $Z$16&amp; "*" &amp;E111),0)+IF(AND($Y$17=TRUE,,$Y$25=TRUE),COUNTIF(#REF!,$Z$25&amp; $Z$17&amp; "*" &amp;E111),0)</f>
        <v>#REF!</v>
      </c>
      <c r="H111" s="30" t="e">
        <f>IF(AND($Y$12=TRUE,$Y$26=TRUE),COUNTIF(#REF!,$Z$26 &amp; $Z$12&amp; "*" &amp;E111),0)+IF(AND($Y$13=TRUE,$Y$26=TRUE),COUNTIF(#REF!,$Z$26 &amp; $Z$13&amp; "*" &amp;E111),0)+IF(AND($Y$14=TRUE,$Y$26=TRUE),COUNTIF(#REF!,$Z$26 &amp; $Z$14&amp; "*" &amp;E111),0)+IF(AND($Y$15=TRUE,$Y$26=TRUE),COUNTIF(#REF!,$Z$26 &amp; $Z$15&amp; "*" &amp;E111),0)+IF(AND($Y$16=TRUE,$Y$26=TRUE),COUNTIF(#REF!,$Z$26 &amp; $Z$16&amp; "*" &amp;E111),0)+IF(AND($Y$17=TRUE,,$Y$26=TRUE),COUNTIF(#REF!,$Z$26&amp; $Z$17&amp; "*" &amp;E111),0)</f>
        <v>#REF!</v>
      </c>
      <c r="I111" s="30" t="e">
        <f>IF(AND($Y$12=TRUE,$Y$27=TRUE),COUNTIF(#REF!,$Z$27&amp; $Z$12&amp; "*" &amp;E111),0)+IF(AND($Y$13=TRUE,$Y$27=TRUE),COUNTIF(#REF!,$Z$27 &amp; $Z$13&amp; "*" &amp;E111),0)+IF(AND($Y$14=TRUE,$Y$27=TRUE),COUNTIF(#REF!,$Z$27 &amp; $Z$14&amp; "*" &amp;E111),0)+IF(AND($Y$15=TRUE,$Y$27=TRUE),COUNTIF(#REF!,$Z$27 &amp; $Z$15&amp; "*" &amp;E111),0)+IF(AND($Y$16=TRUE,$Y$27=TRUE),COUNTIF(#REF!,$Z$27 &amp; $Z$16&amp; "*" &amp;E111),0)+IF(AND($Y$17=TRUE,,$Y$27=TRUE),COUNTIF(#REF!,$Z$27&amp; $Z$17&amp; "*" &amp;E111),0)</f>
        <v>#REF!</v>
      </c>
      <c r="J111" s="30" t="e">
        <f>IF(AND($Y$12=TRUE,$Y$28=TRUE),COUNTIF(#REF!,$Z$28 &amp; $Z$12&amp; "*" &amp;E111),0)+IF(AND($Y$13=TRUE,$Y$28=TRUE),COUNTIF(#REF!,$Z$28 &amp; $Z$13&amp; "*" &amp;E111),0)+IF(AND($Y$14=TRUE,$Y$28=TRUE),COUNTIF(#REF!,$Z$28 &amp; $Z$14&amp; "*" &amp;E111),0)+IF(AND($Y$15=TRUE,$Y$28=TRUE),COUNTIF(#REF!,$Z$28 &amp; $Z$15&amp; "*" &amp;E111),0)+IF(AND($Y$16=TRUE,$Y$28=TRUE),COUNTIF(#REF!,$Z$28 &amp; $Z$16&amp; "*" &amp;E111),0)+IF(AND($Y$17=TRUE,,$Y$28=TRUE),COUNTIF(#REF!,$Z$28 &amp; $Z$17&amp; "*" &amp;E111),0)</f>
        <v>#REF!</v>
      </c>
      <c r="K111" s="30" t="e">
        <f>IF($Y$16=TRUE,COUNTIF(#REF!,"*" &amp; $Z$16&amp; "*" &amp;E67),0)</f>
        <v>#REF!</v>
      </c>
      <c r="L111" s="21"/>
      <c r="M111" s="21"/>
      <c r="N111" s="21"/>
      <c r="O111" s="21"/>
      <c r="P111" s="21"/>
      <c r="Q111" s="21"/>
      <c r="R111" s="22"/>
      <c r="S111" s="21"/>
      <c r="T111" s="21"/>
      <c r="U111" s="33"/>
      <c r="V111" s="33"/>
      <c r="W111" s="33"/>
    </row>
    <row r="112" spans="2:23" ht="13" x14ac:dyDescent="0.3">
      <c r="B112" s="23">
        <v>3</v>
      </c>
      <c r="C112" s="24">
        <v>4</v>
      </c>
      <c r="D112" s="24" t="e">
        <f t="shared" si="14"/>
        <v>#REF!</v>
      </c>
      <c r="E112" s="25">
        <f t="shared" si="16"/>
        <v>34</v>
      </c>
      <c r="F112" s="30" t="e">
        <f>IF(AND($Y$12=TRUE,$Y$24=TRUE),COUNTIF(#REF!,$Z$24&amp; $Z$12&amp; "*" &amp;E112),0)+IF(AND($Y$13=TRUE,$Y$24=TRUE),COUNTIF(#REF!,$Z$24&amp; $Z$13&amp; "*" &amp;E112),0)+IF(AND($Y$14=TRUE,$Y$24=TRUE),COUNTIF(#REF!,$Z$24&amp; $Z$14&amp; "*" &amp;E112),0)+IF(AND($Y$15=TRUE,$Y$24=TRUE),COUNTIF(#REF!,$Z$24&amp; $Z$15&amp; "*" &amp;E112),0)+IF(AND($Y$16=TRUE,$Y$24=TRUE),COUNTIF(#REF!,$Z$24&amp; $Z$16&amp; "*" &amp;E112),0)+IF(AND($Y$17=TRUE,,$Y$24=TRUE),COUNTIF(#REF!,$Z$24&amp; $Z$17&amp; "*" &amp;E112),0)</f>
        <v>#REF!</v>
      </c>
      <c r="G112" s="30" t="e">
        <f>IF(AND($Y$12=TRUE,$Y$25=TRUE),COUNTIF(#REF!,$Z$25 &amp; $Z$12&amp; "*" &amp;E112),0)+IF(AND($Y$13=TRUE,$Y$25=TRUE),COUNTIF(#REF!,$Z$25 &amp; $Z$13&amp; "*" &amp;E112),0)+IF(AND($Y$14=TRUE,$Y$25=TRUE),COUNTIF(#REF!,$Z$25 &amp; $Z$14&amp; "*" &amp;E112),0)+IF(AND($Y$15=TRUE,$Y$25=TRUE),COUNTIF(#REF!,$Z$25 &amp; $Z$15&amp; "*" &amp;E112),0)+IF(AND($Y$16=TRUE,$Y$25=TRUE),COUNTIF(#REF!,$Z$25 &amp; $Z$16&amp; "*" &amp;E112),0)+IF(AND($Y$17=TRUE,,$Y$25=TRUE),COUNTIF(#REF!,$Z$25&amp; $Z$17&amp; "*" &amp;E112),0)</f>
        <v>#REF!</v>
      </c>
      <c r="H112" s="30" t="e">
        <f>IF(AND($Y$12=TRUE,$Y$26=TRUE),COUNTIF(#REF!,$Z$26 &amp; $Z$12&amp; "*" &amp;E112),0)+IF(AND($Y$13=TRUE,$Y$26=TRUE),COUNTIF(#REF!,$Z$26 &amp; $Z$13&amp; "*" &amp;E112),0)+IF(AND($Y$14=TRUE,$Y$26=TRUE),COUNTIF(#REF!,$Z$26 &amp; $Z$14&amp; "*" &amp;E112),0)+IF(AND($Y$15=TRUE,$Y$26=TRUE),COUNTIF(#REF!,$Z$26 &amp; $Z$15&amp; "*" &amp;E112),0)+IF(AND($Y$16=TRUE,$Y$26=TRUE),COUNTIF(#REF!,$Z$26 &amp; $Z$16&amp; "*" &amp;E112),0)+IF(AND($Y$17=TRUE,,$Y$26=TRUE),COUNTIF(#REF!,$Z$26&amp; $Z$17&amp; "*" &amp;E112),0)</f>
        <v>#REF!</v>
      </c>
      <c r="I112" s="30" t="e">
        <f>IF(AND($Y$12=TRUE,$Y$27=TRUE),COUNTIF(#REF!,$Z$27&amp; $Z$12&amp; "*" &amp;E112),0)+IF(AND($Y$13=TRUE,$Y$27=TRUE),COUNTIF(#REF!,$Z$27 &amp; $Z$13&amp; "*" &amp;E112),0)+IF(AND($Y$14=TRUE,$Y$27=TRUE),COUNTIF(#REF!,$Z$27 &amp; $Z$14&amp; "*" &amp;E112),0)+IF(AND($Y$15=TRUE,$Y$27=TRUE),COUNTIF(#REF!,$Z$27 &amp; $Z$15&amp; "*" &amp;E112),0)+IF(AND($Y$16=TRUE,$Y$27=TRUE),COUNTIF(#REF!,$Z$27 &amp; $Z$16&amp; "*" &amp;E112),0)+IF(AND($Y$17=TRUE,,$Y$27=TRUE),COUNTIF(#REF!,$Z$27&amp; $Z$17&amp; "*" &amp;E112),0)</f>
        <v>#REF!</v>
      </c>
      <c r="J112" s="30" t="e">
        <f>IF(AND($Y$12=TRUE,$Y$28=TRUE),COUNTIF(#REF!,$Z$28 &amp; $Z$12&amp; "*" &amp;E112),0)+IF(AND($Y$13=TRUE,$Y$28=TRUE),COUNTIF(#REF!,$Z$28 &amp; $Z$13&amp; "*" &amp;E112),0)+IF(AND($Y$14=TRUE,$Y$28=TRUE),COUNTIF(#REF!,$Z$28 &amp; $Z$14&amp; "*" &amp;E112),0)+IF(AND($Y$15=TRUE,$Y$28=TRUE),COUNTIF(#REF!,$Z$28 &amp; $Z$15&amp; "*" &amp;E112),0)+IF(AND($Y$16=TRUE,$Y$28=TRUE),COUNTIF(#REF!,$Z$28 &amp; $Z$16&amp; "*" &amp;E112),0)+IF(AND($Y$17=TRUE,,$Y$28=TRUE),COUNTIF(#REF!,$Z$28 &amp; $Z$17&amp; "*" &amp;E112),0)</f>
        <v>#REF!</v>
      </c>
      <c r="K112" s="30" t="e">
        <f>IF($Y$16=TRUE,COUNTIF(#REF!,"*" &amp; $Z$16&amp; "*" &amp;E68),0)</f>
        <v>#REF!</v>
      </c>
      <c r="L112" s="21"/>
      <c r="M112" s="21"/>
      <c r="N112" s="21"/>
      <c r="O112" s="21"/>
      <c r="P112" s="21"/>
      <c r="Q112" s="21"/>
      <c r="R112" s="22"/>
      <c r="S112" s="21"/>
      <c r="T112" s="35"/>
      <c r="U112" s="21"/>
      <c r="V112" s="33"/>
      <c r="W112" s="42"/>
    </row>
    <row r="113" spans="2:23" ht="13" x14ac:dyDescent="0.3">
      <c r="B113" s="23">
        <v>3</v>
      </c>
      <c r="C113" s="24">
        <v>5</v>
      </c>
      <c r="D113" s="24" t="e">
        <f t="shared" si="14"/>
        <v>#REF!</v>
      </c>
      <c r="E113" s="25">
        <f t="shared" si="16"/>
        <v>35</v>
      </c>
      <c r="F113" s="30" t="e">
        <f>IF(AND($Y$12=TRUE,$Y$24=TRUE),COUNTIF(#REF!,$Z$24&amp; $Z$12&amp; "*" &amp;E113),0)+IF(AND($Y$13=TRUE,$Y$24=TRUE),COUNTIF(#REF!,$Z$24&amp; $Z$13&amp; "*" &amp;E113),0)+IF(AND($Y$14=TRUE,$Y$24=TRUE),COUNTIF(#REF!,$Z$24&amp; $Z$14&amp; "*" &amp;E113),0)+IF(AND($Y$15=TRUE,$Y$24=TRUE),COUNTIF(#REF!,$Z$24&amp; $Z$15&amp; "*" &amp;E113),0)+IF(AND($Y$16=TRUE,$Y$24=TRUE),COUNTIF(#REF!,$Z$24&amp; $Z$16&amp; "*" &amp;E113),0)+IF(AND($Y$17=TRUE,,$Y$24=TRUE),COUNTIF(#REF!,$Z$24&amp; $Z$17&amp; "*" &amp;E113),0)</f>
        <v>#REF!</v>
      </c>
      <c r="G113" s="30" t="e">
        <f>IF(AND($Y$12=TRUE,$Y$25=TRUE),COUNTIF(#REF!,$Z$25 &amp; $Z$12&amp; "*" &amp;E113),0)+IF(AND($Y$13=TRUE,$Y$25=TRUE),COUNTIF(#REF!,$Z$25 &amp; $Z$13&amp; "*" &amp;E113),0)+IF(AND($Y$14=TRUE,$Y$25=TRUE),COUNTIF(#REF!,$Z$25 &amp; $Z$14&amp; "*" &amp;E113),0)+IF(AND($Y$15=TRUE,$Y$25=TRUE),COUNTIF(#REF!,$Z$25 &amp; $Z$15&amp; "*" &amp;E113),0)+IF(AND($Y$16=TRUE,$Y$25=TRUE),COUNTIF(#REF!,$Z$25 &amp; $Z$16&amp; "*" &amp;E113),0)+IF(AND($Y$17=TRUE,,$Y$25=TRUE),COUNTIF(#REF!,$Z$25&amp; $Z$17&amp; "*" &amp;E113),0)</f>
        <v>#REF!</v>
      </c>
      <c r="H113" s="30" t="e">
        <f>IF(AND($Y$12=TRUE,$Y$26=TRUE),COUNTIF(#REF!,$Z$26 &amp; $Z$12&amp; "*" &amp;E113),0)+IF(AND($Y$13=TRUE,$Y$26=TRUE),COUNTIF(#REF!,$Z$26 &amp; $Z$13&amp; "*" &amp;E113),0)+IF(AND($Y$14=TRUE,$Y$26=TRUE),COUNTIF(#REF!,$Z$26 &amp; $Z$14&amp; "*" &amp;E113),0)+IF(AND($Y$15=TRUE,$Y$26=TRUE),COUNTIF(#REF!,$Z$26 &amp; $Z$15&amp; "*" &amp;E113),0)+IF(AND($Y$16=TRUE,$Y$26=TRUE),COUNTIF(#REF!,$Z$26 &amp; $Z$16&amp; "*" &amp;E113),0)+IF(AND($Y$17=TRUE,,$Y$26=TRUE),COUNTIF(#REF!,$Z$26&amp; $Z$17&amp; "*" &amp;E113),0)</f>
        <v>#REF!</v>
      </c>
      <c r="I113" s="30" t="e">
        <f>IF(AND($Y$12=TRUE,$Y$27=TRUE),COUNTIF(#REF!,$Z$27&amp; $Z$12&amp; "*" &amp;E113),0)+IF(AND($Y$13=TRUE,$Y$27=TRUE),COUNTIF(#REF!,$Z$27 &amp; $Z$13&amp; "*" &amp;E113),0)+IF(AND($Y$14=TRUE,$Y$27=TRUE),COUNTIF(#REF!,$Z$27 &amp; $Z$14&amp; "*" &amp;E113),0)+IF(AND($Y$15=TRUE,$Y$27=TRUE),COUNTIF(#REF!,$Z$27 &amp; $Z$15&amp; "*" &amp;E113),0)+IF(AND($Y$16=TRUE,$Y$27=TRUE),COUNTIF(#REF!,$Z$27 &amp; $Z$16&amp; "*" &amp;E113),0)+IF(AND($Y$17=TRUE,,$Y$27=TRUE),COUNTIF(#REF!,$Z$27&amp; $Z$17&amp; "*" &amp;E113),0)</f>
        <v>#REF!</v>
      </c>
      <c r="J113" s="30" t="e">
        <f>IF(AND($Y$12=TRUE,$Y$28=TRUE),COUNTIF(#REF!,$Z$28 &amp; $Z$12&amp; "*" &amp;E113),0)+IF(AND($Y$13=TRUE,$Y$28=TRUE),COUNTIF(#REF!,$Z$28 &amp; $Z$13&amp; "*" &amp;E113),0)+IF(AND($Y$14=TRUE,$Y$28=TRUE),COUNTIF(#REF!,$Z$28 &amp; $Z$14&amp; "*" &amp;E113),0)+IF(AND($Y$15=TRUE,$Y$28=TRUE),COUNTIF(#REF!,$Z$28 &amp; $Z$15&amp; "*" &amp;E113),0)+IF(AND($Y$16=TRUE,$Y$28=TRUE),COUNTIF(#REF!,$Z$28 &amp; $Z$16&amp; "*" &amp;E113),0)+IF(AND($Y$17=TRUE,,$Y$28=TRUE),COUNTIF(#REF!,$Z$28 &amp; $Z$17&amp; "*" &amp;E113),0)</f>
        <v>#REF!</v>
      </c>
      <c r="K113" s="30" t="e">
        <f>IF($Y$16=TRUE,COUNTIF(#REF!,"*" &amp; $Z$16&amp; "*" &amp;E69),0)</f>
        <v>#REF!</v>
      </c>
      <c r="L113" s="21"/>
      <c r="M113" s="21"/>
      <c r="N113" s="21"/>
      <c r="O113" s="21"/>
      <c r="P113" s="21"/>
      <c r="Q113" s="21"/>
      <c r="R113" s="22"/>
      <c r="S113" s="21"/>
      <c r="T113" s="35"/>
      <c r="U113" s="21"/>
      <c r="V113" s="33"/>
      <c r="W113" s="42"/>
    </row>
    <row r="114" spans="2:23" ht="13" x14ac:dyDescent="0.3">
      <c r="B114" s="23">
        <v>3</v>
      </c>
      <c r="C114" s="24">
        <v>6</v>
      </c>
      <c r="D114" s="24" t="e">
        <f t="shared" si="14"/>
        <v>#REF!</v>
      </c>
      <c r="E114" s="25">
        <f t="shared" si="16"/>
        <v>36</v>
      </c>
      <c r="F114" s="30" t="e">
        <f>IF(AND($Y$12=TRUE,$Y$24=TRUE),COUNTIF(#REF!,$Z$24&amp; $Z$12&amp; "*" &amp;E114),0)+IF(AND($Y$13=TRUE,$Y$24=TRUE),COUNTIF(#REF!,$Z$24&amp; $Z$13&amp; "*" &amp;E114),0)+IF(AND($Y$14=TRUE,$Y$24=TRUE),COUNTIF(#REF!,$Z$24&amp; $Z$14&amp; "*" &amp;E114),0)+IF(AND($Y$15=TRUE,$Y$24=TRUE),COUNTIF(#REF!,$Z$24&amp; $Z$15&amp; "*" &amp;E114),0)+IF(AND($Y$16=TRUE,$Y$24=TRUE),COUNTIF(#REF!,$Z$24&amp; $Z$16&amp; "*" &amp;E114),0)+IF(AND($Y$17=TRUE,,$Y$24=TRUE),COUNTIF(#REF!,$Z$24&amp; $Z$17&amp; "*" &amp;E114),0)</f>
        <v>#REF!</v>
      </c>
      <c r="G114" s="30" t="e">
        <f>IF(AND($Y$12=TRUE,$Y$25=TRUE),COUNTIF(#REF!,$Z$25 &amp; $Z$12&amp; "*" &amp;E114),0)+IF(AND($Y$13=TRUE,$Y$25=TRUE),COUNTIF(#REF!,$Z$25 &amp; $Z$13&amp; "*" &amp;E114),0)+IF(AND($Y$14=TRUE,$Y$25=TRUE),COUNTIF(#REF!,$Z$25 &amp; $Z$14&amp; "*" &amp;E114),0)+IF(AND($Y$15=TRUE,$Y$25=TRUE),COUNTIF(#REF!,$Z$25 &amp; $Z$15&amp; "*" &amp;E114),0)+IF(AND($Y$16=TRUE,$Y$25=TRUE),COUNTIF(#REF!,$Z$25 &amp; $Z$16&amp; "*" &amp;E114),0)+IF(AND($Y$17=TRUE,,$Y$25=TRUE),COUNTIF(#REF!,$Z$25&amp; $Z$17&amp; "*" &amp;E114),0)</f>
        <v>#REF!</v>
      </c>
      <c r="H114" s="30" t="e">
        <f>IF(AND($Y$12=TRUE,$Y$26=TRUE),COUNTIF(#REF!,$Z$26 &amp; $Z$12&amp; "*" &amp;E114),0)+IF(AND($Y$13=TRUE,$Y$26=TRUE),COUNTIF(#REF!,$Z$26 &amp; $Z$13&amp; "*" &amp;E114),0)+IF(AND($Y$14=TRUE,$Y$26=TRUE),COUNTIF(#REF!,$Z$26 &amp; $Z$14&amp; "*" &amp;E114),0)+IF(AND($Y$15=TRUE,$Y$26=TRUE),COUNTIF(#REF!,$Z$26 &amp; $Z$15&amp; "*" &amp;E114),0)+IF(AND($Y$16=TRUE,$Y$26=TRUE),COUNTIF(#REF!,$Z$26 &amp; $Z$16&amp; "*" &amp;E114),0)+IF(AND($Y$17=TRUE,,$Y$26=TRUE),COUNTIF(#REF!,$Z$26&amp; $Z$17&amp; "*" &amp;E114),0)</f>
        <v>#REF!</v>
      </c>
      <c r="I114" s="30" t="e">
        <f>IF(AND($Y$12=TRUE,$Y$27=TRUE),COUNTIF(#REF!,$Z$27&amp; $Z$12&amp; "*" &amp;E114),0)+IF(AND($Y$13=TRUE,$Y$27=TRUE),COUNTIF(#REF!,$Z$27 &amp; $Z$13&amp; "*" &amp;E114),0)+IF(AND($Y$14=TRUE,$Y$27=TRUE),COUNTIF(#REF!,$Z$27 &amp; $Z$14&amp; "*" &amp;E114),0)+IF(AND($Y$15=TRUE,$Y$27=TRUE),COUNTIF(#REF!,$Z$27 &amp; $Z$15&amp; "*" &amp;E114),0)+IF(AND($Y$16=TRUE,$Y$27=TRUE),COUNTIF(#REF!,$Z$27 &amp; $Z$16&amp; "*" &amp;E114),0)+IF(AND($Y$17=TRUE,,$Y$27=TRUE),COUNTIF(#REF!,$Z$27&amp; $Z$17&amp; "*" &amp;E114),0)</f>
        <v>#REF!</v>
      </c>
      <c r="J114" s="30" t="e">
        <f>IF(AND($Y$12=TRUE,$Y$28=TRUE),COUNTIF(#REF!,$Z$28 &amp; $Z$12&amp; "*" &amp;E114),0)+IF(AND($Y$13=TRUE,$Y$28=TRUE),COUNTIF(#REF!,$Z$28 &amp; $Z$13&amp; "*" &amp;E114),0)+IF(AND($Y$14=TRUE,$Y$28=TRUE),COUNTIF(#REF!,$Z$28 &amp; $Z$14&amp; "*" &amp;E114),0)+IF(AND($Y$15=TRUE,$Y$28=TRUE),COUNTIF(#REF!,$Z$28 &amp; $Z$15&amp; "*" &amp;E114),0)+IF(AND($Y$16=TRUE,$Y$28=TRUE),COUNTIF(#REF!,$Z$28 &amp; $Z$16&amp; "*" &amp;E114),0)+IF(AND($Y$17=TRUE,,$Y$28=TRUE),COUNTIF(#REF!,$Z$28 &amp; $Z$17&amp; "*" &amp;E114),0)</f>
        <v>#REF!</v>
      </c>
      <c r="K114" s="30" t="e">
        <f>IF($Y$16=TRUE,COUNTIF(#REF!,"*" &amp; $Z$16&amp; "*" &amp;E70),0)</f>
        <v>#REF!</v>
      </c>
      <c r="L114" s="21"/>
      <c r="M114" s="21"/>
      <c r="N114" s="21"/>
      <c r="O114" s="21"/>
      <c r="P114" s="21"/>
      <c r="Q114" s="21"/>
      <c r="R114" s="22"/>
      <c r="S114" s="21"/>
      <c r="T114" s="35"/>
      <c r="U114" s="21"/>
      <c r="V114" s="33"/>
      <c r="W114" s="42"/>
    </row>
    <row r="115" spans="2:23" ht="13" x14ac:dyDescent="0.3">
      <c r="B115" s="23">
        <v>4</v>
      </c>
      <c r="C115" s="24">
        <v>1</v>
      </c>
      <c r="D115" s="24" t="e">
        <f t="shared" si="14"/>
        <v>#REF!</v>
      </c>
      <c r="E115" s="25">
        <f t="shared" si="16"/>
        <v>41</v>
      </c>
      <c r="F115" s="30" t="e">
        <f>IF(AND($Y$12=TRUE,$Y$24=TRUE),COUNTIF(#REF!,$Z$24&amp; $Z$12&amp; "*" &amp;E115),0)+IF(AND($Y$13=TRUE,$Y$24=TRUE),COUNTIF(#REF!,$Z$24&amp; $Z$13&amp; "*" &amp;E115),0)+IF(AND($Y$14=TRUE,$Y$24=TRUE),COUNTIF(#REF!,$Z$24&amp; $Z$14&amp; "*" &amp;E115),0)+IF(AND($Y$15=TRUE,$Y$24=TRUE),COUNTIF(#REF!,$Z$24&amp; $Z$15&amp; "*" &amp;E115),0)+IF(AND($Y$16=TRUE,$Y$24=TRUE),COUNTIF(#REF!,$Z$24&amp; $Z$16&amp; "*" &amp;E115),0)+IF(AND($Y$17=TRUE,,$Y$24=TRUE),COUNTIF(#REF!,$Z$24&amp; $Z$17&amp; "*" &amp;E115),0)</f>
        <v>#REF!</v>
      </c>
      <c r="G115" s="30" t="e">
        <f>IF(AND($Y$12=TRUE,$Y$25=TRUE),COUNTIF(#REF!,$Z$25 &amp; $Z$12&amp; "*" &amp;E115),0)+IF(AND($Y$13=TRUE,$Y$25=TRUE),COUNTIF(#REF!,$Z$25 &amp; $Z$13&amp; "*" &amp;E115),0)+IF(AND($Y$14=TRUE,$Y$25=TRUE),COUNTIF(#REF!,$Z$25 &amp; $Z$14&amp; "*" &amp;E115),0)+IF(AND($Y$15=TRUE,$Y$25=TRUE),COUNTIF(#REF!,$Z$25 &amp; $Z$15&amp; "*" &amp;E115),0)+IF(AND($Y$16=TRUE,$Y$25=TRUE),COUNTIF(#REF!,$Z$25 &amp; $Z$16&amp; "*" &amp;E115),0)+IF(AND($Y$17=TRUE,,$Y$25=TRUE),COUNTIF(#REF!,$Z$25&amp; $Z$17&amp; "*" &amp;E115),0)</f>
        <v>#REF!</v>
      </c>
      <c r="H115" s="30" t="e">
        <f>IF(AND($Y$12=TRUE,$Y$26=TRUE),COUNTIF(#REF!,$Z$26 &amp; $Z$12&amp; "*" &amp;E115),0)+IF(AND($Y$13=TRUE,$Y$26=TRUE),COUNTIF(#REF!,$Z$26 &amp; $Z$13&amp; "*" &amp;E115),0)+IF(AND($Y$14=TRUE,$Y$26=TRUE),COUNTIF(#REF!,$Z$26 &amp; $Z$14&amp; "*" &amp;E115),0)+IF(AND($Y$15=TRUE,$Y$26=TRUE),COUNTIF(#REF!,$Z$26 &amp; $Z$15&amp; "*" &amp;E115),0)+IF(AND($Y$16=TRUE,$Y$26=TRUE),COUNTIF(#REF!,$Z$26 &amp; $Z$16&amp; "*" &amp;E115),0)+IF(AND($Y$17=TRUE,,$Y$26=TRUE),COUNTIF(#REF!,$Z$26&amp; $Z$17&amp; "*" &amp;E115),0)</f>
        <v>#REF!</v>
      </c>
      <c r="I115" s="30" t="e">
        <f>IF(AND($Y$12=TRUE,$Y$27=TRUE),COUNTIF(#REF!,$Z$27&amp; $Z$12&amp; "*" &amp;E115),0)+IF(AND($Y$13=TRUE,$Y$27=TRUE),COUNTIF(#REF!,$Z$27 &amp; $Z$13&amp; "*" &amp;E115),0)+IF(AND($Y$14=TRUE,$Y$27=TRUE),COUNTIF(#REF!,$Z$27 &amp; $Z$14&amp; "*" &amp;E115),0)+IF(AND($Y$15=TRUE,$Y$27=TRUE),COUNTIF(#REF!,$Z$27 &amp; $Z$15&amp; "*" &amp;E115),0)+IF(AND($Y$16=TRUE,$Y$27=TRUE),COUNTIF(#REF!,$Z$27 &amp; $Z$16&amp; "*" &amp;E115),0)+IF(AND($Y$17=TRUE,,$Y$27=TRUE),COUNTIF(#REF!,$Z$27&amp; $Z$17&amp; "*" &amp;E115),0)</f>
        <v>#REF!</v>
      </c>
      <c r="J115" s="30" t="e">
        <f>IF(AND($Y$12=TRUE,$Y$28=TRUE),COUNTIF(#REF!,$Z$28 &amp; $Z$12&amp; "*" &amp;E115),0)+IF(AND($Y$13=TRUE,$Y$28=TRUE),COUNTIF(#REF!,$Z$28 &amp; $Z$13&amp; "*" &amp;E115),0)+IF(AND($Y$14=TRUE,$Y$28=TRUE),COUNTIF(#REF!,$Z$28 &amp; $Z$14&amp; "*" &amp;E115),0)+IF(AND($Y$15=TRUE,$Y$28=TRUE),COUNTIF(#REF!,$Z$28 &amp; $Z$15&amp; "*" &amp;E115),0)+IF(AND($Y$16=TRUE,$Y$28=TRUE),COUNTIF(#REF!,$Z$28 &amp; $Z$16&amp; "*" &amp;E115),0)+IF(AND($Y$17=TRUE,,$Y$28=TRUE),COUNTIF(#REF!,$Z$28 &amp; $Z$17&amp; "*" &amp;E115),0)</f>
        <v>#REF!</v>
      </c>
      <c r="K115" s="30" t="e">
        <f>IF($Y$16=TRUE,COUNTIF(#REF!,"*" &amp; $Z$16&amp; "*" &amp;E71),0)</f>
        <v>#REF!</v>
      </c>
      <c r="L115" s="21"/>
      <c r="M115" s="21"/>
      <c r="N115" s="21"/>
      <c r="O115" s="21"/>
      <c r="P115" s="21"/>
      <c r="Q115" s="21"/>
      <c r="R115" s="22"/>
      <c r="S115" s="21"/>
      <c r="T115" s="35"/>
      <c r="U115" s="21"/>
      <c r="V115" s="33"/>
      <c r="W115" s="42"/>
    </row>
    <row r="116" spans="2:23" ht="13" x14ac:dyDescent="0.3">
      <c r="B116" s="23">
        <v>4</v>
      </c>
      <c r="C116" s="24">
        <v>2</v>
      </c>
      <c r="D116" s="24" t="e">
        <f t="shared" si="14"/>
        <v>#REF!</v>
      </c>
      <c r="E116" s="25">
        <f t="shared" si="16"/>
        <v>42</v>
      </c>
      <c r="F116" s="30" t="e">
        <f>IF(AND($Y$12=TRUE,$Y$24=TRUE),COUNTIF(#REF!,$Z$24&amp; $Z$12&amp; "*" &amp;E116),0)+IF(AND($Y$13=TRUE,$Y$24=TRUE),COUNTIF(#REF!,$Z$24&amp; $Z$13&amp; "*" &amp;E116),0)+IF(AND($Y$14=TRUE,$Y$24=TRUE),COUNTIF(#REF!,$Z$24&amp; $Z$14&amp; "*" &amp;E116),0)+IF(AND($Y$15=TRUE,$Y$24=TRUE),COUNTIF(#REF!,$Z$24&amp; $Z$15&amp; "*" &amp;E116),0)+IF(AND($Y$16=TRUE,$Y$24=TRUE),COUNTIF(#REF!,$Z$24&amp; $Z$16&amp; "*" &amp;E116),0)+IF(AND($Y$17=TRUE,,$Y$24=TRUE),COUNTIF(#REF!,$Z$24&amp; $Z$17&amp; "*" &amp;E116),0)</f>
        <v>#REF!</v>
      </c>
      <c r="G116" s="30" t="e">
        <f>IF(AND($Y$12=TRUE,$Y$25=TRUE),COUNTIF(#REF!,$Z$25 &amp; $Z$12&amp; "*" &amp;E116),0)+IF(AND($Y$13=TRUE,$Y$25=TRUE),COUNTIF(#REF!,$Z$25 &amp; $Z$13&amp; "*" &amp;E116),0)+IF(AND($Y$14=TRUE,$Y$25=TRUE),COUNTIF(#REF!,$Z$25 &amp; $Z$14&amp; "*" &amp;E116),0)+IF(AND($Y$15=TRUE,$Y$25=TRUE),COUNTIF(#REF!,$Z$25 &amp; $Z$15&amp; "*" &amp;E116),0)+IF(AND($Y$16=TRUE,$Y$25=TRUE),COUNTIF(#REF!,$Z$25 &amp; $Z$16&amp; "*" &amp;E116),0)+IF(AND($Y$17=TRUE,,$Y$25=TRUE),COUNTIF(#REF!,$Z$25&amp; $Z$17&amp; "*" &amp;E116),0)</f>
        <v>#REF!</v>
      </c>
      <c r="H116" s="30" t="e">
        <f>IF(AND($Y$12=TRUE,$Y$26=TRUE),COUNTIF(#REF!,$Z$26 &amp; $Z$12&amp; "*" &amp;E116),0)+IF(AND($Y$13=TRUE,$Y$26=TRUE),COUNTIF(#REF!,$Z$26 &amp; $Z$13&amp; "*" &amp;E116),0)+IF(AND($Y$14=TRUE,$Y$26=TRUE),COUNTIF(#REF!,$Z$26 &amp; $Z$14&amp; "*" &amp;E116),0)+IF(AND($Y$15=TRUE,$Y$26=TRUE),COUNTIF(#REF!,$Z$26 &amp; $Z$15&amp; "*" &amp;E116),0)+IF(AND($Y$16=TRUE,$Y$26=TRUE),COUNTIF(#REF!,$Z$26 &amp; $Z$16&amp; "*" &amp;E116),0)+IF(AND($Y$17=TRUE,,$Y$26=TRUE),COUNTIF(#REF!,$Z$26&amp; $Z$17&amp; "*" &amp;E116),0)</f>
        <v>#REF!</v>
      </c>
      <c r="I116" s="30" t="e">
        <f>IF(AND($Y$12=TRUE,$Y$27=TRUE),COUNTIF(#REF!,$Z$27&amp; $Z$12&amp; "*" &amp;E116),0)+IF(AND($Y$13=TRUE,$Y$27=TRUE),COUNTIF(#REF!,$Z$27 &amp; $Z$13&amp; "*" &amp;E116),0)+IF(AND($Y$14=TRUE,$Y$27=TRUE),COUNTIF(#REF!,$Z$27 &amp; $Z$14&amp; "*" &amp;E116),0)+IF(AND($Y$15=TRUE,$Y$27=TRUE),COUNTIF(#REF!,$Z$27 &amp; $Z$15&amp; "*" &amp;E116),0)+IF(AND($Y$16=TRUE,$Y$27=TRUE),COUNTIF(#REF!,$Z$27 &amp; $Z$16&amp; "*" &amp;E116),0)+IF(AND($Y$17=TRUE,,$Y$27=TRUE),COUNTIF(#REF!,$Z$27&amp; $Z$17&amp; "*" &amp;E116),0)</f>
        <v>#REF!</v>
      </c>
      <c r="J116" s="30" t="e">
        <f>IF(AND($Y$12=TRUE,$Y$28=TRUE),COUNTIF(#REF!,$Z$28 &amp; $Z$12&amp; "*" &amp;E116),0)+IF(AND($Y$13=TRUE,$Y$28=TRUE),COUNTIF(#REF!,$Z$28 &amp; $Z$13&amp; "*" &amp;E116),0)+IF(AND($Y$14=TRUE,$Y$28=TRUE),COUNTIF(#REF!,$Z$28 &amp; $Z$14&amp; "*" &amp;E116),0)+IF(AND($Y$15=TRUE,$Y$28=TRUE),COUNTIF(#REF!,$Z$28 &amp; $Z$15&amp; "*" &amp;E116),0)+IF(AND($Y$16=TRUE,$Y$28=TRUE),COUNTIF(#REF!,$Z$28 &amp; $Z$16&amp; "*" &amp;E116),0)+IF(AND($Y$17=TRUE,,$Y$28=TRUE),COUNTIF(#REF!,$Z$28 &amp; $Z$17&amp; "*" &amp;E116),0)</f>
        <v>#REF!</v>
      </c>
      <c r="K116" s="30" t="e">
        <f>IF($Y$16=TRUE,COUNTIF(#REF!,"*" &amp; $Z$16&amp; "*" &amp;E72),0)</f>
        <v>#REF!</v>
      </c>
      <c r="L116" s="21"/>
      <c r="M116" s="21"/>
      <c r="N116" s="21"/>
      <c r="O116" s="21"/>
      <c r="P116" s="21"/>
      <c r="Q116" s="21"/>
      <c r="R116" s="22"/>
      <c r="S116" s="21"/>
      <c r="T116" s="35"/>
      <c r="U116" s="27"/>
      <c r="V116" s="33"/>
      <c r="W116" s="42"/>
    </row>
    <row r="117" spans="2:23" x14ac:dyDescent="0.25">
      <c r="B117" s="23">
        <v>4</v>
      </c>
      <c r="C117" s="24">
        <v>3</v>
      </c>
      <c r="D117" s="24" t="e">
        <f t="shared" si="14"/>
        <v>#REF!</v>
      </c>
      <c r="E117" s="25">
        <f t="shared" si="16"/>
        <v>43</v>
      </c>
      <c r="F117" s="30" t="e">
        <f>IF(AND($Y$12=TRUE,$Y$24=TRUE),COUNTIF(#REF!,$Z$24&amp; $Z$12&amp; "*" &amp;E117),0)+IF(AND($Y$13=TRUE,$Y$24=TRUE),COUNTIF(#REF!,$Z$24&amp; $Z$13&amp; "*" &amp;E117),0)+IF(AND($Y$14=TRUE,$Y$24=TRUE),COUNTIF(#REF!,$Z$24&amp; $Z$14&amp; "*" &amp;E117),0)+IF(AND($Y$15=TRUE,$Y$24=TRUE),COUNTIF(#REF!,$Z$24&amp; $Z$15&amp; "*" &amp;E117),0)+IF(AND($Y$16=TRUE,$Y$24=TRUE),COUNTIF(#REF!,$Z$24&amp; $Z$16&amp; "*" &amp;E117),0)+IF(AND($Y$17=TRUE,,$Y$24=TRUE),COUNTIF(#REF!,$Z$24&amp; $Z$17&amp; "*" &amp;E117),0)</f>
        <v>#REF!</v>
      </c>
      <c r="G117" s="30" t="e">
        <f>IF(AND($Y$12=TRUE,$Y$25=TRUE),COUNTIF(#REF!,$Z$25 &amp; $Z$12&amp; "*" &amp;E117),0)+IF(AND($Y$13=TRUE,$Y$25=TRUE),COUNTIF(#REF!,$Z$25 &amp; $Z$13&amp; "*" &amp;E117),0)+IF(AND($Y$14=TRUE,$Y$25=TRUE),COUNTIF(#REF!,$Z$25 &amp; $Z$14&amp; "*" &amp;E117),0)+IF(AND($Y$15=TRUE,$Y$25=TRUE),COUNTIF(#REF!,$Z$25 &amp; $Z$15&amp; "*" &amp;E117),0)+IF(AND($Y$16=TRUE,$Y$25=TRUE),COUNTIF(#REF!,$Z$25 &amp; $Z$16&amp; "*" &amp;E117),0)+IF(AND($Y$17=TRUE,,$Y$25=TRUE),COUNTIF(#REF!,$Z$25&amp; $Z$17&amp; "*" &amp;E117),0)</f>
        <v>#REF!</v>
      </c>
      <c r="H117" s="30" t="e">
        <f>IF(AND($Y$12=TRUE,$Y$26=TRUE),COUNTIF(#REF!,$Z$26 &amp; $Z$12&amp; "*" &amp;E117),0)+IF(AND($Y$13=TRUE,$Y$26=TRUE),COUNTIF(#REF!,$Z$26 &amp; $Z$13&amp; "*" &amp;E117),0)+IF(AND($Y$14=TRUE,$Y$26=TRUE),COUNTIF(#REF!,$Z$26 &amp; $Z$14&amp; "*" &amp;E117),0)+IF(AND($Y$15=TRUE,$Y$26=TRUE),COUNTIF(#REF!,$Z$26 &amp; $Z$15&amp; "*" &amp;E117),0)+IF(AND($Y$16=TRUE,$Y$26=TRUE),COUNTIF(#REF!,$Z$26 &amp; $Z$16&amp; "*" &amp;E117),0)+IF(AND($Y$17=TRUE,,$Y$26=TRUE),COUNTIF(#REF!,$Z$26&amp; $Z$17&amp; "*" &amp;E117),0)</f>
        <v>#REF!</v>
      </c>
      <c r="I117" s="30" t="e">
        <f>IF(AND($Y$12=TRUE,$Y$27=TRUE),COUNTIF(#REF!,$Z$27&amp; $Z$12&amp; "*" &amp;E117),0)+IF(AND($Y$13=TRUE,$Y$27=TRUE),COUNTIF(#REF!,$Z$27 &amp; $Z$13&amp; "*" &amp;E117),0)+IF(AND($Y$14=TRUE,$Y$27=TRUE),COUNTIF(#REF!,$Z$27 &amp; $Z$14&amp; "*" &amp;E117),0)+IF(AND($Y$15=TRUE,$Y$27=TRUE),COUNTIF(#REF!,$Z$27 &amp; $Z$15&amp; "*" &amp;E117),0)+IF(AND($Y$16=TRUE,$Y$27=TRUE),COUNTIF(#REF!,$Z$27 &amp; $Z$16&amp; "*" &amp;E117),0)+IF(AND($Y$17=TRUE,,$Y$27=TRUE),COUNTIF(#REF!,$Z$27&amp; $Z$17&amp; "*" &amp;E117),0)</f>
        <v>#REF!</v>
      </c>
      <c r="J117" s="30" t="e">
        <f>IF(AND($Y$12=TRUE,$Y$28=TRUE),COUNTIF(#REF!,$Z$28 &amp; $Z$12&amp; "*" &amp;E117),0)+IF(AND($Y$13=TRUE,$Y$28=TRUE),COUNTIF(#REF!,$Z$28 &amp; $Z$13&amp; "*" &amp;E117),0)+IF(AND($Y$14=TRUE,$Y$28=TRUE),COUNTIF(#REF!,$Z$28 &amp; $Z$14&amp; "*" &amp;E117),0)+IF(AND($Y$15=TRUE,$Y$28=TRUE),COUNTIF(#REF!,$Z$28 &amp; $Z$15&amp; "*" &amp;E117),0)+IF(AND($Y$16=TRUE,$Y$28=TRUE),COUNTIF(#REF!,$Z$28 &amp; $Z$16&amp; "*" &amp;E117),0)+IF(AND($Y$17=TRUE,,$Y$28=TRUE),COUNTIF(#REF!,$Z$28 &amp; $Z$17&amp; "*" &amp;E117),0)</f>
        <v>#REF!</v>
      </c>
      <c r="K117" s="30" t="e">
        <f>IF($Y$16=TRUE,COUNTIF(#REF!,"*" &amp; $Z$16&amp; "*" &amp;E73),0)</f>
        <v>#REF!</v>
      </c>
      <c r="L117" s="21"/>
      <c r="M117" s="21"/>
      <c r="N117" s="21"/>
      <c r="O117" s="21"/>
      <c r="P117" s="21"/>
      <c r="Q117" s="21"/>
      <c r="R117" s="22"/>
      <c r="S117" s="21"/>
      <c r="T117" s="21"/>
      <c r="W117" s="42"/>
    </row>
    <row r="118" spans="2:23" x14ac:dyDescent="0.25">
      <c r="B118" s="23">
        <v>4</v>
      </c>
      <c r="C118" s="24">
        <v>4</v>
      </c>
      <c r="D118" s="24" t="e">
        <f t="shared" si="14"/>
        <v>#REF!</v>
      </c>
      <c r="E118" s="25">
        <f t="shared" si="16"/>
        <v>44</v>
      </c>
      <c r="F118" s="30" t="e">
        <f>IF(AND($Y$12=TRUE,$Y$24=TRUE),COUNTIF(#REF!,$Z$24&amp; $Z$12&amp; "*" &amp;E118),0)+IF(AND($Y$13=TRUE,$Y$24=TRUE),COUNTIF(#REF!,$Z$24&amp; $Z$13&amp; "*" &amp;E118),0)+IF(AND($Y$14=TRUE,$Y$24=TRUE),COUNTIF(#REF!,$Z$24&amp; $Z$14&amp; "*" &amp;E118),0)+IF(AND($Y$15=TRUE,$Y$24=TRUE),COUNTIF(#REF!,$Z$24&amp; $Z$15&amp; "*" &amp;E118),0)+IF(AND($Y$16=TRUE,$Y$24=TRUE),COUNTIF(#REF!,$Z$24&amp; $Z$16&amp; "*" &amp;E118),0)+IF(AND($Y$17=TRUE,,$Y$24=TRUE),COUNTIF(#REF!,$Z$24&amp; $Z$17&amp; "*" &amp;E118),0)</f>
        <v>#REF!</v>
      </c>
      <c r="G118" s="30" t="e">
        <f>IF(AND($Y$12=TRUE,$Y$25=TRUE),COUNTIF(#REF!,$Z$25 &amp; $Z$12&amp; "*" &amp;E118),0)+IF(AND($Y$13=TRUE,$Y$25=TRUE),COUNTIF(#REF!,$Z$25 &amp; $Z$13&amp; "*" &amp;E118),0)+IF(AND($Y$14=TRUE,$Y$25=TRUE),COUNTIF(#REF!,$Z$25 &amp; $Z$14&amp; "*" &amp;E118),0)+IF(AND($Y$15=TRUE,$Y$25=TRUE),COUNTIF(#REF!,$Z$25 &amp; $Z$15&amp; "*" &amp;E118),0)+IF(AND($Y$16=TRUE,$Y$25=TRUE),COUNTIF(#REF!,$Z$25 &amp; $Z$16&amp; "*" &amp;E118),0)+IF(AND($Y$17=TRUE,,$Y$25=TRUE),COUNTIF(#REF!,$Z$25&amp; $Z$17&amp; "*" &amp;E118),0)</f>
        <v>#REF!</v>
      </c>
      <c r="H118" s="30" t="e">
        <f>IF(AND($Y$12=TRUE,$Y$26=TRUE),COUNTIF(#REF!,$Z$26 &amp; $Z$12&amp; "*" &amp;E118),0)+IF(AND($Y$13=TRUE,$Y$26=TRUE),COUNTIF(#REF!,$Z$26 &amp; $Z$13&amp; "*" &amp;E118),0)+IF(AND($Y$14=TRUE,$Y$26=TRUE),COUNTIF(#REF!,$Z$26 &amp; $Z$14&amp; "*" &amp;E118),0)+IF(AND($Y$15=TRUE,$Y$26=TRUE),COUNTIF(#REF!,$Z$26 &amp; $Z$15&amp; "*" &amp;E118),0)+IF(AND($Y$16=TRUE,$Y$26=TRUE),COUNTIF(#REF!,$Z$26 &amp; $Z$16&amp; "*" &amp;E118),0)+IF(AND($Y$17=TRUE,,$Y$26=TRUE),COUNTIF(#REF!,$Z$26&amp; $Z$17&amp; "*" &amp;E118),0)</f>
        <v>#REF!</v>
      </c>
      <c r="I118" s="30" t="e">
        <f>IF(AND($Y$12=TRUE,$Y$27=TRUE),COUNTIF(#REF!,$Z$27&amp; $Z$12&amp; "*" &amp;E118),0)+IF(AND($Y$13=TRUE,$Y$27=TRUE),COUNTIF(#REF!,$Z$27 &amp; $Z$13&amp; "*" &amp;E118),0)+IF(AND($Y$14=TRUE,$Y$27=TRUE),COUNTIF(#REF!,$Z$27 &amp; $Z$14&amp; "*" &amp;E118),0)+IF(AND($Y$15=TRUE,$Y$27=TRUE),COUNTIF(#REF!,$Z$27 &amp; $Z$15&amp; "*" &amp;E118),0)+IF(AND($Y$16=TRUE,$Y$27=TRUE),COUNTIF(#REF!,$Z$27 &amp; $Z$16&amp; "*" &amp;E118),0)+IF(AND($Y$17=TRUE,,$Y$27=TRUE),COUNTIF(#REF!,$Z$27&amp; $Z$17&amp; "*" &amp;E118),0)</f>
        <v>#REF!</v>
      </c>
      <c r="J118" s="30" t="e">
        <f>IF(AND($Y$12=TRUE,$Y$28=TRUE),COUNTIF(#REF!,$Z$28 &amp; $Z$12&amp; "*" &amp;E118),0)+IF(AND($Y$13=TRUE,$Y$28=TRUE),COUNTIF(#REF!,$Z$28 &amp; $Z$13&amp; "*" &amp;E118),0)+IF(AND($Y$14=TRUE,$Y$28=TRUE),COUNTIF(#REF!,$Z$28 &amp; $Z$14&amp; "*" &amp;E118),0)+IF(AND($Y$15=TRUE,$Y$28=TRUE),COUNTIF(#REF!,$Z$28 &amp; $Z$15&amp; "*" &amp;E118),0)+IF(AND($Y$16=TRUE,$Y$28=TRUE),COUNTIF(#REF!,$Z$28 &amp; $Z$16&amp; "*" &amp;E118),0)+IF(AND($Y$17=TRUE,,$Y$28=TRUE),COUNTIF(#REF!,$Z$28 &amp; $Z$17&amp; "*" &amp;E118),0)</f>
        <v>#REF!</v>
      </c>
      <c r="K118" s="30" t="e">
        <f>IF($Y$16=TRUE,COUNTIF(#REF!,"*" &amp; $Z$16&amp; "*" &amp;E74),0)</f>
        <v>#REF!</v>
      </c>
      <c r="L118" s="21"/>
      <c r="M118" s="21"/>
      <c r="N118" s="21"/>
      <c r="O118" s="21"/>
      <c r="P118" s="21"/>
      <c r="Q118" s="21"/>
      <c r="R118" s="22"/>
      <c r="S118" s="21"/>
      <c r="T118" s="27"/>
      <c r="U118" s="27"/>
      <c r="V118" s="33"/>
      <c r="W118" s="42"/>
    </row>
    <row r="119" spans="2:23" x14ac:dyDescent="0.25">
      <c r="B119" s="23">
        <v>4</v>
      </c>
      <c r="C119" s="24">
        <v>5</v>
      </c>
      <c r="D119" s="24" t="e">
        <f t="shared" si="14"/>
        <v>#REF!</v>
      </c>
      <c r="E119" s="25">
        <f t="shared" si="16"/>
        <v>45</v>
      </c>
      <c r="F119" s="30" t="e">
        <f>IF(AND($Y$12=TRUE,$Y$24=TRUE),COUNTIF(#REF!,$Z$24&amp; $Z$12&amp; "*" &amp;E119),0)+IF(AND($Y$13=TRUE,$Y$24=TRUE),COUNTIF(#REF!,$Z$24&amp; $Z$13&amp; "*" &amp;E119),0)+IF(AND($Y$14=TRUE,$Y$24=TRUE),COUNTIF(#REF!,$Z$24&amp; $Z$14&amp; "*" &amp;E119),0)+IF(AND($Y$15=TRUE,$Y$24=TRUE),COUNTIF(#REF!,$Z$24&amp; $Z$15&amp; "*" &amp;E119),0)+IF(AND($Y$16=TRUE,$Y$24=TRUE),COUNTIF(#REF!,$Z$24&amp; $Z$16&amp; "*" &amp;E119),0)+IF(AND($Y$17=TRUE,,$Y$24=TRUE),COUNTIF(#REF!,$Z$24&amp; $Z$17&amp; "*" &amp;E119),0)</f>
        <v>#REF!</v>
      </c>
      <c r="G119" s="30" t="e">
        <f>IF(AND($Y$12=TRUE,$Y$25=TRUE),COUNTIF(#REF!,$Z$25 &amp; $Z$12&amp; "*" &amp;E119),0)+IF(AND($Y$13=TRUE,$Y$25=TRUE),COUNTIF(#REF!,$Z$25 &amp; $Z$13&amp; "*" &amp;E119),0)+IF(AND($Y$14=TRUE,$Y$25=TRUE),COUNTIF(#REF!,$Z$25 &amp; $Z$14&amp; "*" &amp;E119),0)+IF(AND($Y$15=TRUE,$Y$25=TRUE),COUNTIF(#REF!,$Z$25 &amp; $Z$15&amp; "*" &amp;E119),0)+IF(AND($Y$16=TRUE,$Y$25=TRUE),COUNTIF(#REF!,$Z$25 &amp; $Z$16&amp; "*" &amp;E119),0)+IF(AND($Y$17=TRUE,,$Y$25=TRUE),COUNTIF(#REF!,$Z$25&amp; $Z$17&amp; "*" &amp;E119),0)</f>
        <v>#REF!</v>
      </c>
      <c r="H119" s="30" t="e">
        <f>IF(AND($Y$12=TRUE,$Y$26=TRUE),COUNTIF(#REF!,$Z$26 &amp; $Z$12&amp; "*" &amp;E119),0)+IF(AND($Y$13=TRUE,$Y$26=TRUE),COUNTIF(#REF!,$Z$26 &amp; $Z$13&amp; "*" &amp;E119),0)+IF(AND($Y$14=TRUE,$Y$26=TRUE),COUNTIF(#REF!,$Z$26 &amp; $Z$14&amp; "*" &amp;E119),0)+IF(AND($Y$15=TRUE,$Y$26=TRUE),COUNTIF(#REF!,$Z$26 &amp; $Z$15&amp; "*" &amp;E119),0)+IF(AND($Y$16=TRUE,$Y$26=TRUE),COUNTIF(#REF!,$Z$26 &amp; $Z$16&amp; "*" &amp;E119),0)+IF(AND($Y$17=TRUE,,$Y$26=TRUE),COUNTIF(#REF!,$Z$26&amp; $Z$17&amp; "*" &amp;E119),0)</f>
        <v>#REF!</v>
      </c>
      <c r="I119" s="30" t="e">
        <f>IF(AND($Y$12=TRUE,$Y$27=TRUE),COUNTIF(#REF!,$Z$27&amp; $Z$12&amp; "*" &amp;E119),0)+IF(AND($Y$13=TRUE,$Y$27=TRUE),COUNTIF(#REF!,$Z$27 &amp; $Z$13&amp; "*" &amp;E119),0)+IF(AND($Y$14=TRUE,$Y$27=TRUE),COUNTIF(#REF!,$Z$27 &amp; $Z$14&amp; "*" &amp;E119),0)+IF(AND($Y$15=TRUE,$Y$27=TRUE),COUNTIF(#REF!,$Z$27 &amp; $Z$15&amp; "*" &amp;E119),0)+IF(AND($Y$16=TRUE,$Y$27=TRUE),COUNTIF(#REF!,$Z$27 &amp; $Z$16&amp; "*" &amp;E119),0)+IF(AND($Y$17=TRUE,,$Y$27=TRUE),COUNTIF(#REF!,$Z$27&amp; $Z$17&amp; "*" &amp;E119),0)</f>
        <v>#REF!</v>
      </c>
      <c r="J119" s="30" t="e">
        <f>IF(AND($Y$12=TRUE,$Y$28=TRUE),COUNTIF(#REF!,$Z$28 &amp; $Z$12&amp; "*" &amp;E119),0)+IF(AND($Y$13=TRUE,$Y$28=TRUE),COUNTIF(#REF!,$Z$28 &amp; $Z$13&amp; "*" &amp;E119),0)+IF(AND($Y$14=TRUE,$Y$28=TRUE),COUNTIF(#REF!,$Z$28 &amp; $Z$14&amp; "*" &amp;E119),0)+IF(AND($Y$15=TRUE,$Y$28=TRUE),COUNTIF(#REF!,$Z$28 &amp; $Z$15&amp; "*" &amp;E119),0)+IF(AND($Y$16=TRUE,$Y$28=TRUE),COUNTIF(#REF!,$Z$28 &amp; $Z$16&amp; "*" &amp;E119),0)+IF(AND($Y$17=TRUE,,$Y$28=TRUE),COUNTIF(#REF!,$Z$28 &amp; $Z$17&amp; "*" &amp;E119),0)</f>
        <v>#REF!</v>
      </c>
      <c r="K119" s="30" t="e">
        <f>IF($Y$16=TRUE,COUNTIF(#REF!,"*" &amp; $Z$16&amp; "*" &amp;E75),0)</f>
        <v>#REF!</v>
      </c>
      <c r="L119" s="21"/>
      <c r="M119" s="21"/>
      <c r="N119" s="21"/>
      <c r="O119" s="21"/>
      <c r="P119" s="21"/>
      <c r="Q119" s="21"/>
      <c r="R119" s="22"/>
      <c r="S119" s="21"/>
      <c r="T119" s="21"/>
      <c r="W119" s="42"/>
    </row>
    <row r="120" spans="2:23" x14ac:dyDescent="0.25">
      <c r="B120" s="23">
        <v>4</v>
      </c>
      <c r="C120" s="24">
        <v>6</v>
      </c>
      <c r="D120" s="24" t="e">
        <f t="shared" si="14"/>
        <v>#REF!</v>
      </c>
      <c r="E120" s="25">
        <f t="shared" si="16"/>
        <v>46</v>
      </c>
      <c r="F120" s="30" t="e">
        <f>IF(AND($Y$12=TRUE,$Y$24=TRUE),COUNTIF(#REF!,$Z$24&amp; $Z$12&amp; "*" &amp;E120),0)+IF(AND($Y$13=TRUE,$Y$24=TRUE),COUNTIF(#REF!,$Z$24&amp; $Z$13&amp; "*" &amp;E120),0)+IF(AND($Y$14=TRUE,$Y$24=TRUE),COUNTIF(#REF!,$Z$24&amp; $Z$14&amp; "*" &amp;E120),0)+IF(AND($Y$15=TRUE,$Y$24=TRUE),COUNTIF(#REF!,$Z$24&amp; $Z$15&amp; "*" &amp;E120),0)+IF(AND($Y$16=TRUE,$Y$24=TRUE),COUNTIF(#REF!,$Z$24&amp; $Z$16&amp; "*" &amp;E120),0)+IF(AND($Y$17=TRUE,,$Y$24=TRUE),COUNTIF(#REF!,$Z$24&amp; $Z$17&amp; "*" &amp;E120),0)</f>
        <v>#REF!</v>
      </c>
      <c r="G120" s="30" t="e">
        <f>IF(AND($Y$12=TRUE,$Y$25=TRUE),COUNTIF(#REF!,$Z$25 &amp; $Z$12&amp; "*" &amp;E120),0)+IF(AND($Y$13=TRUE,$Y$25=TRUE),COUNTIF(#REF!,$Z$25 &amp; $Z$13&amp; "*" &amp;E120),0)+IF(AND($Y$14=TRUE,$Y$25=TRUE),COUNTIF(#REF!,$Z$25 &amp; $Z$14&amp; "*" &amp;E120),0)+IF(AND($Y$15=TRUE,$Y$25=TRUE),COUNTIF(#REF!,$Z$25 &amp; $Z$15&amp; "*" &amp;E120),0)+IF(AND($Y$16=TRUE,$Y$25=TRUE),COUNTIF(#REF!,$Z$25 &amp; $Z$16&amp; "*" &amp;E120),0)+IF(AND($Y$17=TRUE,,$Y$25=TRUE),COUNTIF(#REF!,$Z$25&amp; $Z$17&amp; "*" &amp;E120),0)</f>
        <v>#REF!</v>
      </c>
      <c r="H120" s="30" t="e">
        <f>IF(AND($Y$12=TRUE,$Y$26=TRUE),COUNTIF(#REF!,$Z$26 &amp; $Z$12&amp; "*" &amp;E120),0)+IF(AND($Y$13=TRUE,$Y$26=TRUE),COUNTIF(#REF!,$Z$26 &amp; $Z$13&amp; "*" &amp;E120),0)+IF(AND($Y$14=TRUE,$Y$26=TRUE),COUNTIF(#REF!,$Z$26 &amp; $Z$14&amp; "*" &amp;E120),0)+IF(AND($Y$15=TRUE,$Y$26=TRUE),COUNTIF(#REF!,$Z$26 &amp; $Z$15&amp; "*" &amp;E120),0)+IF(AND($Y$16=TRUE,$Y$26=TRUE),COUNTIF(#REF!,$Z$26 &amp; $Z$16&amp; "*" &amp;E120),0)+IF(AND($Y$17=TRUE,,$Y$26=TRUE),COUNTIF(#REF!,$Z$26&amp; $Z$17&amp; "*" &amp;E120),0)</f>
        <v>#REF!</v>
      </c>
      <c r="I120" s="30" t="e">
        <f>IF(AND($Y$12=TRUE,$Y$27=TRUE),COUNTIF(#REF!,$Z$27&amp; $Z$12&amp; "*" &amp;E120),0)+IF(AND($Y$13=TRUE,$Y$27=TRUE),COUNTIF(#REF!,$Z$27 &amp; $Z$13&amp; "*" &amp;E120),0)+IF(AND($Y$14=TRUE,$Y$27=TRUE),COUNTIF(#REF!,$Z$27 &amp; $Z$14&amp; "*" &amp;E120),0)+IF(AND($Y$15=TRUE,$Y$27=TRUE),COUNTIF(#REF!,$Z$27 &amp; $Z$15&amp; "*" &amp;E120),0)+IF(AND($Y$16=TRUE,$Y$27=TRUE),COUNTIF(#REF!,$Z$27 &amp; $Z$16&amp; "*" &amp;E120),0)+IF(AND($Y$17=TRUE,,$Y$27=TRUE),COUNTIF(#REF!,$Z$27&amp; $Z$17&amp; "*" &amp;E120),0)</f>
        <v>#REF!</v>
      </c>
      <c r="J120" s="30" t="e">
        <f>IF(AND($Y$12=TRUE,$Y$28=TRUE),COUNTIF(#REF!,$Z$28 &amp; $Z$12&amp; "*" &amp;E120),0)+IF(AND($Y$13=TRUE,$Y$28=TRUE),COUNTIF(#REF!,$Z$28 &amp; $Z$13&amp; "*" &amp;E120),0)+IF(AND($Y$14=TRUE,$Y$28=TRUE),COUNTIF(#REF!,$Z$28 &amp; $Z$14&amp; "*" &amp;E120),0)+IF(AND($Y$15=TRUE,$Y$28=TRUE),COUNTIF(#REF!,$Z$28 &amp; $Z$15&amp; "*" &amp;E120),0)+IF(AND($Y$16=TRUE,$Y$28=TRUE),COUNTIF(#REF!,$Z$28 &amp; $Z$16&amp; "*" &amp;E120),0)+IF(AND($Y$17=TRUE,,$Y$28=TRUE),COUNTIF(#REF!,$Z$28 &amp; $Z$17&amp; "*" &amp;E120),0)</f>
        <v>#REF!</v>
      </c>
      <c r="K120" s="30" t="e">
        <f>IF($Y$16=TRUE,COUNTIF(#REF!,"*" &amp; $Z$16&amp; "*" &amp;E76),0)</f>
        <v>#REF!</v>
      </c>
      <c r="L120" s="21"/>
      <c r="M120" s="21"/>
      <c r="N120" s="21"/>
      <c r="O120" s="21"/>
      <c r="P120" s="21"/>
      <c r="Q120" s="21"/>
      <c r="R120" s="22"/>
      <c r="S120" s="21"/>
      <c r="T120" s="21"/>
    </row>
    <row r="121" spans="2:23" x14ac:dyDescent="0.25">
      <c r="B121" s="23">
        <v>5</v>
      </c>
      <c r="C121" s="24">
        <v>1</v>
      </c>
      <c r="D121" s="24" t="e">
        <f t="shared" si="14"/>
        <v>#REF!</v>
      </c>
      <c r="E121" s="25">
        <f t="shared" si="16"/>
        <v>51</v>
      </c>
      <c r="F121" s="30" t="e">
        <f>IF(AND($Y$12=TRUE,$Y$24=TRUE),COUNTIF(#REF!,$Z$24&amp; $Z$12&amp; "*" &amp;E121),0)+IF(AND($Y$13=TRUE,$Y$24=TRUE),COUNTIF(#REF!,$Z$24&amp; $Z$13&amp; "*" &amp;E121),0)+IF(AND($Y$14=TRUE,$Y$24=TRUE),COUNTIF(#REF!,$Z$24&amp; $Z$14&amp; "*" &amp;E121),0)+IF(AND($Y$15=TRUE,$Y$24=TRUE),COUNTIF(#REF!,$Z$24&amp; $Z$15&amp; "*" &amp;E121),0)+IF(AND($Y$16=TRUE,$Y$24=TRUE),COUNTIF(#REF!,$Z$24&amp; $Z$16&amp; "*" &amp;E121),0)+IF(AND($Y$17=TRUE,,$Y$24=TRUE),COUNTIF(#REF!,$Z$24&amp; $Z$17&amp; "*" &amp;E121),0)</f>
        <v>#REF!</v>
      </c>
      <c r="G121" s="30" t="e">
        <f>IF(AND($Y$12=TRUE,$Y$25=TRUE),COUNTIF(#REF!,$Z$25 &amp; $Z$12&amp; "*" &amp;E121),0)+IF(AND($Y$13=TRUE,$Y$25=TRUE),COUNTIF(#REF!,$Z$25 &amp; $Z$13&amp; "*" &amp;E121),0)+IF(AND($Y$14=TRUE,$Y$25=TRUE),COUNTIF(#REF!,$Z$25 &amp; $Z$14&amp; "*" &amp;E121),0)+IF(AND($Y$15=TRUE,$Y$25=TRUE),COUNTIF(#REF!,$Z$25 &amp; $Z$15&amp; "*" &amp;E121),0)+IF(AND($Y$16=TRUE,$Y$25=TRUE),COUNTIF(#REF!,$Z$25 &amp; $Z$16&amp; "*" &amp;E121),0)+IF(AND($Y$17=TRUE,,$Y$25=TRUE),COUNTIF(#REF!,$Z$25&amp; $Z$17&amp; "*" &amp;E121),0)</f>
        <v>#REF!</v>
      </c>
      <c r="H121" s="30" t="e">
        <f>IF(AND($Y$12=TRUE,$Y$26=TRUE),COUNTIF(#REF!,$Z$26 &amp; $Z$12&amp; "*" &amp;E121),0)+IF(AND($Y$13=TRUE,$Y$26=TRUE),COUNTIF(#REF!,$Z$26 &amp; $Z$13&amp; "*" &amp;E121),0)+IF(AND($Y$14=TRUE,$Y$26=TRUE),COUNTIF(#REF!,$Z$26 &amp; $Z$14&amp; "*" &amp;E121),0)+IF(AND($Y$15=TRUE,$Y$26=TRUE),COUNTIF(#REF!,$Z$26 &amp; $Z$15&amp; "*" &amp;E121),0)+IF(AND($Y$16=TRUE,$Y$26=TRUE),COUNTIF(#REF!,$Z$26 &amp; $Z$16&amp; "*" &amp;E121),0)+IF(AND($Y$17=TRUE,,$Y$26=TRUE),COUNTIF(#REF!,$Z$26&amp; $Z$17&amp; "*" &amp;E121),0)</f>
        <v>#REF!</v>
      </c>
      <c r="I121" s="30" t="e">
        <f>IF(AND($Y$12=TRUE,$Y$27=TRUE),COUNTIF(#REF!,$Z$27&amp; $Z$12&amp; "*" &amp;E121),0)+IF(AND($Y$13=TRUE,$Y$27=TRUE),COUNTIF(#REF!,$Z$27 &amp; $Z$13&amp; "*" &amp;E121),0)+IF(AND($Y$14=TRUE,$Y$27=TRUE),COUNTIF(#REF!,$Z$27 &amp; $Z$14&amp; "*" &amp;E121),0)+IF(AND($Y$15=TRUE,$Y$27=TRUE),COUNTIF(#REF!,$Z$27 &amp; $Z$15&amp; "*" &amp;E121),0)+IF(AND($Y$16=TRUE,$Y$27=TRUE),COUNTIF(#REF!,$Z$27 &amp; $Z$16&amp; "*" &amp;E121),0)+IF(AND($Y$17=TRUE,,$Y$27=TRUE),COUNTIF(#REF!,$Z$27&amp; $Z$17&amp; "*" &amp;E121),0)</f>
        <v>#REF!</v>
      </c>
      <c r="J121" s="30" t="e">
        <f>IF(AND($Y$12=TRUE,$Y$28=TRUE),COUNTIF(#REF!,$Z$28 &amp; $Z$12&amp; "*" &amp;E121),0)+IF(AND($Y$13=TRUE,$Y$28=TRUE),COUNTIF(#REF!,$Z$28 &amp; $Z$13&amp; "*" &amp;E121),0)+IF(AND($Y$14=TRUE,$Y$28=TRUE),COUNTIF(#REF!,$Z$28 &amp; $Z$14&amp; "*" &amp;E121),0)+IF(AND($Y$15=TRUE,$Y$28=TRUE),COUNTIF(#REF!,$Z$28 &amp; $Z$15&amp; "*" &amp;E121),0)+IF(AND($Y$16=TRUE,$Y$28=TRUE),COUNTIF(#REF!,$Z$28 &amp; $Z$16&amp; "*" &amp;E121),0)+IF(AND($Y$17=TRUE,,$Y$28=TRUE),COUNTIF(#REF!,$Z$28 &amp; $Z$17&amp; "*" &amp;E121),0)</f>
        <v>#REF!</v>
      </c>
      <c r="K121" s="30" t="e">
        <f>IF($Y$16=TRUE,COUNTIF(#REF!,"*" &amp; $Z$16&amp; "*" &amp;E77),0)</f>
        <v>#REF!</v>
      </c>
      <c r="L121" s="21"/>
      <c r="M121" s="21"/>
      <c r="N121" s="21"/>
      <c r="O121" s="21"/>
      <c r="P121" s="21"/>
      <c r="Q121" s="21"/>
      <c r="R121" s="22"/>
      <c r="S121" s="21"/>
      <c r="T121" s="21"/>
    </row>
    <row r="122" spans="2:23" x14ac:dyDescent="0.25">
      <c r="B122" s="23">
        <v>5</v>
      </c>
      <c r="C122" s="24">
        <v>2</v>
      </c>
      <c r="D122" s="24" t="e">
        <f t="shared" si="14"/>
        <v>#REF!</v>
      </c>
      <c r="E122" s="25">
        <f t="shared" si="16"/>
        <v>52</v>
      </c>
      <c r="F122" s="30" t="e">
        <f>IF(AND($Y$12=TRUE,$Y$24=TRUE),COUNTIF(#REF!,$Z$24&amp; $Z$12&amp; "*" &amp;E122),0)+IF(AND($Y$13=TRUE,$Y$24=TRUE),COUNTIF(#REF!,$Z$24&amp; $Z$13&amp; "*" &amp;E122),0)+IF(AND($Y$14=TRUE,$Y$24=TRUE),COUNTIF(#REF!,$Z$24&amp; $Z$14&amp; "*" &amp;E122),0)+IF(AND($Y$15=TRUE,$Y$24=TRUE),COUNTIF(#REF!,$Z$24&amp; $Z$15&amp; "*" &amp;E122),0)+IF(AND($Y$16=TRUE,$Y$24=TRUE),COUNTIF(#REF!,$Z$24&amp; $Z$16&amp; "*" &amp;E122),0)+IF(AND($Y$17=TRUE,,$Y$24=TRUE),COUNTIF(#REF!,$Z$24&amp; $Z$17&amp; "*" &amp;E122),0)</f>
        <v>#REF!</v>
      </c>
      <c r="G122" s="30" t="e">
        <f>IF(AND($Y$12=TRUE,$Y$25=TRUE),COUNTIF(#REF!,$Z$25 &amp; $Z$12&amp; "*" &amp;E122),0)+IF(AND($Y$13=TRUE,$Y$25=TRUE),COUNTIF(#REF!,$Z$25 &amp; $Z$13&amp; "*" &amp;E122),0)+IF(AND($Y$14=TRUE,$Y$25=TRUE),COUNTIF(#REF!,$Z$25 &amp; $Z$14&amp; "*" &amp;E122),0)+IF(AND($Y$15=TRUE,$Y$25=TRUE),COUNTIF(#REF!,$Z$25 &amp; $Z$15&amp; "*" &amp;E122),0)+IF(AND($Y$16=TRUE,$Y$25=TRUE),COUNTIF(#REF!,$Z$25 &amp; $Z$16&amp; "*" &amp;E122),0)+IF(AND($Y$17=TRUE,,$Y$25=TRUE),COUNTIF(#REF!,$Z$25&amp; $Z$17&amp; "*" &amp;E122),0)</f>
        <v>#REF!</v>
      </c>
      <c r="H122" s="30" t="e">
        <f>IF(AND($Y$12=TRUE,$Y$26=TRUE),COUNTIF(#REF!,$Z$26 &amp; $Z$12&amp; "*" &amp;E122),0)+IF(AND($Y$13=TRUE,$Y$26=TRUE),COUNTIF(#REF!,$Z$26 &amp; $Z$13&amp; "*" &amp;E122),0)+IF(AND($Y$14=TRUE,$Y$26=TRUE),COUNTIF(#REF!,$Z$26 &amp; $Z$14&amp; "*" &amp;E122),0)+IF(AND($Y$15=TRUE,$Y$26=TRUE),COUNTIF(#REF!,$Z$26 &amp; $Z$15&amp; "*" &amp;E122),0)+IF(AND($Y$16=TRUE,$Y$26=TRUE),COUNTIF(#REF!,$Z$26 &amp; $Z$16&amp; "*" &amp;E122),0)+IF(AND($Y$17=TRUE,,$Y$26=TRUE),COUNTIF(#REF!,$Z$26&amp; $Z$17&amp; "*" &amp;E122),0)</f>
        <v>#REF!</v>
      </c>
      <c r="I122" s="30" t="e">
        <f>IF(AND($Y$12=TRUE,$Y$27=TRUE),COUNTIF(#REF!,$Z$27&amp; $Z$12&amp; "*" &amp;E122),0)+IF(AND($Y$13=TRUE,$Y$27=TRUE),COUNTIF(#REF!,$Z$27 &amp; $Z$13&amp; "*" &amp;E122),0)+IF(AND($Y$14=TRUE,$Y$27=TRUE),COUNTIF(#REF!,$Z$27 &amp; $Z$14&amp; "*" &amp;E122),0)+IF(AND($Y$15=TRUE,$Y$27=TRUE),COUNTIF(#REF!,$Z$27 &amp; $Z$15&amp; "*" &amp;E122),0)+IF(AND($Y$16=TRUE,$Y$27=TRUE),COUNTIF(#REF!,$Z$27 &amp; $Z$16&amp; "*" &amp;E122),0)+IF(AND($Y$17=TRUE,,$Y$27=TRUE),COUNTIF(#REF!,$Z$27&amp; $Z$17&amp; "*" &amp;E122),0)</f>
        <v>#REF!</v>
      </c>
      <c r="J122" s="30" t="e">
        <f>IF(AND($Y$12=TRUE,$Y$28=TRUE),COUNTIF(#REF!,$Z$28 &amp; $Z$12&amp; "*" &amp;E122),0)+IF(AND($Y$13=TRUE,$Y$28=TRUE),COUNTIF(#REF!,$Z$28 &amp; $Z$13&amp; "*" &amp;E122),0)+IF(AND($Y$14=TRUE,$Y$28=TRUE),COUNTIF(#REF!,$Z$28 &amp; $Z$14&amp; "*" &amp;E122),0)+IF(AND($Y$15=TRUE,$Y$28=TRUE),COUNTIF(#REF!,$Z$28 &amp; $Z$15&amp; "*" &amp;E122),0)+IF(AND($Y$16=TRUE,$Y$28=TRUE),COUNTIF(#REF!,$Z$28 &amp; $Z$16&amp; "*" &amp;E122),0)+IF(AND($Y$17=TRUE,,$Y$28=TRUE),COUNTIF(#REF!,$Z$28 &amp; $Z$17&amp; "*" &amp;E122),0)</f>
        <v>#REF!</v>
      </c>
      <c r="K122" s="30" t="e">
        <f>IF($Y$16=TRUE,COUNTIF(#REF!,"*" &amp; $Z$16&amp; "*" &amp;E78),0)</f>
        <v>#REF!</v>
      </c>
      <c r="L122" s="21"/>
      <c r="M122" s="21"/>
      <c r="N122" s="21"/>
      <c r="O122" s="21"/>
      <c r="P122" s="21"/>
      <c r="Q122" s="21"/>
      <c r="R122" s="22"/>
      <c r="S122" s="21"/>
      <c r="T122" s="21"/>
    </row>
    <row r="123" spans="2:23" x14ac:dyDescent="0.25">
      <c r="B123" s="23">
        <v>5</v>
      </c>
      <c r="C123" s="24">
        <v>3</v>
      </c>
      <c r="D123" s="24" t="e">
        <f t="shared" si="14"/>
        <v>#REF!</v>
      </c>
      <c r="E123" s="25">
        <f t="shared" si="16"/>
        <v>53</v>
      </c>
      <c r="F123" s="30" t="e">
        <f>IF(AND($Y$12=TRUE,$Y$24=TRUE),COUNTIF(#REF!,$Z$24&amp; $Z$12&amp; "*" &amp;E123),0)+IF(AND($Y$13=TRUE,$Y$24=TRUE),COUNTIF(#REF!,$Z$24&amp; $Z$13&amp; "*" &amp;E123),0)+IF(AND($Y$14=TRUE,$Y$24=TRUE),COUNTIF(#REF!,$Z$24&amp; $Z$14&amp; "*" &amp;E123),0)+IF(AND($Y$15=TRUE,$Y$24=TRUE),COUNTIF(#REF!,$Z$24&amp; $Z$15&amp; "*" &amp;E123),0)+IF(AND($Y$16=TRUE,$Y$24=TRUE),COUNTIF(#REF!,$Z$24&amp; $Z$16&amp; "*" &amp;E123),0)+IF(AND($Y$17=TRUE,,$Y$24=TRUE),COUNTIF(#REF!,$Z$24&amp; $Z$17&amp; "*" &amp;E123),0)</f>
        <v>#REF!</v>
      </c>
      <c r="G123" s="30" t="e">
        <f>IF(AND($Y$12=TRUE,$Y$25=TRUE),COUNTIF(#REF!,$Z$25 &amp; $Z$12&amp; "*" &amp;E123),0)+IF(AND($Y$13=TRUE,$Y$25=TRUE),COUNTIF(#REF!,$Z$25 &amp; $Z$13&amp; "*" &amp;E123),0)+IF(AND($Y$14=TRUE,$Y$25=TRUE),COUNTIF(#REF!,$Z$25 &amp; $Z$14&amp; "*" &amp;E123),0)+IF(AND($Y$15=TRUE,$Y$25=TRUE),COUNTIF(#REF!,$Z$25 &amp; $Z$15&amp; "*" &amp;E123),0)+IF(AND($Y$16=TRUE,$Y$25=TRUE),COUNTIF(#REF!,$Z$25 &amp; $Z$16&amp; "*" &amp;E123),0)+IF(AND($Y$17=TRUE,,$Y$25=TRUE),COUNTIF(#REF!,$Z$25&amp; $Z$17&amp; "*" &amp;E123),0)</f>
        <v>#REF!</v>
      </c>
      <c r="H123" s="30" t="e">
        <f>IF(AND($Y$12=TRUE,$Y$26=TRUE),COUNTIF(#REF!,$Z$26 &amp; $Z$12&amp; "*" &amp;E123),0)+IF(AND($Y$13=TRUE,$Y$26=TRUE),COUNTIF(#REF!,$Z$26 &amp; $Z$13&amp; "*" &amp;E123),0)+IF(AND($Y$14=TRUE,$Y$26=TRUE),COUNTIF(#REF!,$Z$26 &amp; $Z$14&amp; "*" &amp;E123),0)+IF(AND($Y$15=TRUE,$Y$26=TRUE),COUNTIF(#REF!,$Z$26 &amp; $Z$15&amp; "*" &amp;E123),0)+IF(AND($Y$16=TRUE,$Y$26=TRUE),COUNTIF(#REF!,$Z$26 &amp; $Z$16&amp; "*" &amp;E123),0)+IF(AND($Y$17=TRUE,,$Y$26=TRUE),COUNTIF(#REF!,$Z$26&amp; $Z$17&amp; "*" &amp;E123),0)</f>
        <v>#REF!</v>
      </c>
      <c r="I123" s="30" t="e">
        <f>IF(AND($Y$12=TRUE,$Y$27=TRUE),COUNTIF(#REF!,$Z$27&amp; $Z$12&amp; "*" &amp;E123),0)+IF(AND($Y$13=TRUE,$Y$27=TRUE),COUNTIF(#REF!,$Z$27 &amp; $Z$13&amp; "*" &amp;E123),0)+IF(AND($Y$14=TRUE,$Y$27=TRUE),COUNTIF(#REF!,$Z$27 &amp; $Z$14&amp; "*" &amp;E123),0)+IF(AND($Y$15=TRUE,$Y$27=TRUE),COUNTIF(#REF!,$Z$27 &amp; $Z$15&amp; "*" &amp;E123),0)+IF(AND($Y$16=TRUE,$Y$27=TRUE),COUNTIF(#REF!,$Z$27 &amp; $Z$16&amp; "*" &amp;E123),0)+IF(AND($Y$17=TRUE,,$Y$27=TRUE),COUNTIF(#REF!,$Z$27&amp; $Z$17&amp; "*" &amp;E123),0)</f>
        <v>#REF!</v>
      </c>
      <c r="J123" s="30" t="e">
        <f>IF(AND($Y$12=TRUE,$Y$28=TRUE),COUNTIF(#REF!,$Z$28 &amp; $Z$12&amp; "*" &amp;E123),0)+IF(AND($Y$13=TRUE,$Y$28=TRUE),COUNTIF(#REF!,$Z$28 &amp; $Z$13&amp; "*" &amp;E123),0)+IF(AND($Y$14=TRUE,$Y$28=TRUE),COUNTIF(#REF!,$Z$28 &amp; $Z$14&amp; "*" &amp;E123),0)+IF(AND($Y$15=TRUE,$Y$28=TRUE),COUNTIF(#REF!,$Z$28 &amp; $Z$15&amp; "*" &amp;E123),0)+IF(AND($Y$16=TRUE,$Y$28=TRUE),COUNTIF(#REF!,$Z$28 &amp; $Z$16&amp; "*" &amp;E123),0)+IF(AND($Y$17=TRUE,,$Y$28=TRUE),COUNTIF(#REF!,$Z$28 &amp; $Z$17&amp; "*" &amp;E123),0)</f>
        <v>#REF!</v>
      </c>
      <c r="K123" s="30" t="e">
        <f>IF($Y$16=TRUE,COUNTIF(#REF!,"*" &amp; $Z$16&amp; "*" &amp;E79),0)</f>
        <v>#REF!</v>
      </c>
      <c r="L123" s="21"/>
      <c r="M123" s="21"/>
      <c r="N123" s="21"/>
      <c r="O123" s="21"/>
      <c r="P123" s="21"/>
      <c r="Q123" s="21"/>
      <c r="R123" s="22"/>
      <c r="S123" s="21"/>
      <c r="T123" s="21"/>
    </row>
    <row r="124" spans="2:23" x14ac:dyDescent="0.25">
      <c r="B124" s="23">
        <v>5</v>
      </c>
      <c r="C124" s="24">
        <v>4</v>
      </c>
      <c r="D124" s="24" t="e">
        <f t="shared" si="14"/>
        <v>#REF!</v>
      </c>
      <c r="E124" s="25">
        <f t="shared" si="16"/>
        <v>54</v>
      </c>
      <c r="F124" s="30" t="e">
        <f>IF(AND($Y$12=TRUE,$Y$24=TRUE),COUNTIF(#REF!,$Z$24&amp; $Z$12&amp; "*" &amp;E124),0)+IF(AND($Y$13=TRUE,$Y$24=TRUE),COUNTIF(#REF!,$Z$24&amp; $Z$13&amp; "*" &amp;E124),0)+IF(AND($Y$14=TRUE,$Y$24=TRUE),COUNTIF(#REF!,$Z$24&amp; $Z$14&amp; "*" &amp;E124),0)+IF(AND($Y$15=TRUE,$Y$24=TRUE),COUNTIF(#REF!,$Z$24&amp; $Z$15&amp; "*" &amp;E124),0)+IF(AND($Y$16=TRUE,$Y$24=TRUE),COUNTIF(#REF!,$Z$24&amp; $Z$16&amp; "*" &amp;E124),0)+IF(AND($Y$17=TRUE,,$Y$24=TRUE),COUNTIF(#REF!,$Z$24&amp; $Z$17&amp; "*" &amp;E124),0)</f>
        <v>#REF!</v>
      </c>
      <c r="G124" s="30" t="e">
        <f>IF(AND($Y$12=TRUE,$Y$25=TRUE),COUNTIF(#REF!,$Z$25 &amp; $Z$12&amp; "*" &amp;E124),0)+IF(AND($Y$13=TRUE,$Y$25=TRUE),COUNTIF(#REF!,$Z$25 &amp; $Z$13&amp; "*" &amp;E124),0)+IF(AND($Y$14=TRUE,$Y$25=TRUE),COUNTIF(#REF!,$Z$25 &amp; $Z$14&amp; "*" &amp;E124),0)+IF(AND($Y$15=TRUE,$Y$25=TRUE),COUNTIF(#REF!,$Z$25 &amp; $Z$15&amp; "*" &amp;E124),0)+IF(AND($Y$16=TRUE,$Y$25=TRUE),COUNTIF(#REF!,$Z$25 &amp; $Z$16&amp; "*" &amp;E124),0)+IF(AND($Y$17=TRUE,,$Y$25=TRUE),COUNTIF(#REF!,$Z$25&amp; $Z$17&amp; "*" &amp;E124),0)</f>
        <v>#REF!</v>
      </c>
      <c r="H124" s="30" t="e">
        <f>IF(AND($Y$12=TRUE,$Y$26=TRUE),COUNTIF(#REF!,$Z$26 &amp; $Z$12&amp; "*" &amp;E124),0)+IF(AND($Y$13=TRUE,$Y$26=TRUE),COUNTIF(#REF!,$Z$26 &amp; $Z$13&amp; "*" &amp;E124),0)+IF(AND($Y$14=TRUE,$Y$26=TRUE),COUNTIF(#REF!,$Z$26 &amp; $Z$14&amp; "*" &amp;E124),0)+IF(AND($Y$15=TRUE,$Y$26=TRUE),COUNTIF(#REF!,$Z$26 &amp; $Z$15&amp; "*" &amp;E124),0)+IF(AND($Y$16=TRUE,$Y$26=TRUE),COUNTIF(#REF!,$Z$26 &amp; $Z$16&amp; "*" &amp;E124),0)+IF(AND($Y$17=TRUE,,$Y$26=TRUE),COUNTIF(#REF!,$Z$26&amp; $Z$17&amp; "*" &amp;E124),0)</f>
        <v>#REF!</v>
      </c>
      <c r="I124" s="30" t="e">
        <f>IF(AND($Y$12=TRUE,$Y$27=TRUE),COUNTIF(#REF!,$Z$27&amp; $Z$12&amp; "*" &amp;E124),0)+IF(AND($Y$13=TRUE,$Y$27=TRUE),COUNTIF(#REF!,$Z$27 &amp; $Z$13&amp; "*" &amp;E124),0)+IF(AND($Y$14=TRUE,$Y$27=TRUE),COUNTIF(#REF!,$Z$27 &amp; $Z$14&amp; "*" &amp;E124),0)+IF(AND($Y$15=TRUE,$Y$27=TRUE),COUNTIF(#REF!,$Z$27 &amp; $Z$15&amp; "*" &amp;E124),0)+IF(AND($Y$16=TRUE,$Y$27=TRUE),COUNTIF(#REF!,$Z$27 &amp; $Z$16&amp; "*" &amp;E124),0)+IF(AND($Y$17=TRUE,,$Y$27=TRUE),COUNTIF(#REF!,$Z$27&amp; $Z$17&amp; "*" &amp;E124),0)</f>
        <v>#REF!</v>
      </c>
      <c r="J124" s="30" t="e">
        <f>IF(AND($Y$12=TRUE,$Y$28=TRUE),COUNTIF(#REF!,$Z$28 &amp; $Z$12&amp; "*" &amp;E124),0)+IF(AND($Y$13=TRUE,$Y$28=TRUE),COUNTIF(#REF!,$Z$28 &amp; $Z$13&amp; "*" &amp;E124),0)+IF(AND($Y$14=TRUE,$Y$28=TRUE),COUNTIF(#REF!,$Z$28 &amp; $Z$14&amp; "*" &amp;E124),0)+IF(AND($Y$15=TRUE,$Y$28=TRUE),COUNTIF(#REF!,$Z$28 &amp; $Z$15&amp; "*" &amp;E124),0)+IF(AND($Y$16=TRUE,$Y$28=TRUE),COUNTIF(#REF!,$Z$28 &amp; $Z$16&amp; "*" &amp;E124),0)+IF(AND($Y$17=TRUE,,$Y$28=TRUE),COUNTIF(#REF!,$Z$28 &amp; $Z$17&amp; "*" &amp;E124),0)</f>
        <v>#REF!</v>
      </c>
      <c r="K124" s="30" t="e">
        <f>IF($Y$16=TRUE,COUNTIF(#REF!,"*" &amp; $Z$16&amp; "*" &amp;E80),0)</f>
        <v>#REF!</v>
      </c>
      <c r="L124" s="21"/>
      <c r="M124" s="21"/>
      <c r="N124" s="21"/>
      <c r="O124" s="21"/>
      <c r="P124" s="21"/>
      <c r="Q124" s="21"/>
      <c r="R124" s="22"/>
      <c r="S124" s="21"/>
    </row>
    <row r="125" spans="2:23" x14ac:dyDescent="0.25">
      <c r="B125" s="23">
        <v>5</v>
      </c>
      <c r="C125" s="24">
        <v>5</v>
      </c>
      <c r="D125" s="24" t="e">
        <f t="shared" si="14"/>
        <v>#REF!</v>
      </c>
      <c r="E125" s="25">
        <f t="shared" si="16"/>
        <v>55</v>
      </c>
      <c r="F125" s="30" t="e">
        <f>IF(AND($Y$12=TRUE,$Y$24=TRUE),COUNTIF(#REF!,$Z$24&amp; $Z$12&amp; "*" &amp;E125),0)+IF(AND($Y$13=TRUE,$Y$24=TRUE),COUNTIF(#REF!,$Z$24&amp; $Z$13&amp; "*" &amp;E125),0)+IF(AND($Y$14=TRUE,$Y$24=TRUE),COUNTIF(#REF!,$Z$24&amp; $Z$14&amp; "*" &amp;E125),0)+IF(AND($Y$15=TRUE,$Y$24=TRUE),COUNTIF(#REF!,$Z$24&amp; $Z$15&amp; "*" &amp;E125),0)+IF(AND($Y$16=TRUE,$Y$24=TRUE),COUNTIF(#REF!,$Z$24&amp; $Z$16&amp; "*" &amp;E125),0)+IF(AND($Y$17=TRUE,,$Y$24=TRUE),COUNTIF(#REF!,$Z$24&amp; $Z$17&amp; "*" &amp;E125),0)</f>
        <v>#REF!</v>
      </c>
      <c r="G125" s="30" t="e">
        <f>IF(AND($Y$12=TRUE,$Y$25=TRUE),COUNTIF(#REF!,$Z$25 &amp; $Z$12&amp; "*" &amp;E125),0)+IF(AND($Y$13=TRUE,$Y$25=TRUE),COUNTIF(#REF!,$Z$25 &amp; $Z$13&amp; "*" &amp;E125),0)+IF(AND($Y$14=TRUE,$Y$25=TRUE),COUNTIF(#REF!,$Z$25 &amp; $Z$14&amp; "*" &amp;E125),0)+IF(AND($Y$15=TRUE,$Y$25=TRUE),COUNTIF(#REF!,$Z$25 &amp; $Z$15&amp; "*" &amp;E125),0)+IF(AND($Y$16=TRUE,$Y$25=TRUE),COUNTIF(#REF!,$Z$25 &amp; $Z$16&amp; "*" &amp;E125),0)+IF(AND($Y$17=TRUE,,$Y$25=TRUE),COUNTIF(#REF!,$Z$25&amp; $Z$17&amp; "*" &amp;E125),0)</f>
        <v>#REF!</v>
      </c>
      <c r="H125" s="30" t="e">
        <f>IF(AND($Y$12=TRUE,$Y$26=TRUE),COUNTIF(#REF!,$Z$26 &amp; $Z$12&amp; "*" &amp;E125),0)+IF(AND($Y$13=TRUE,$Y$26=TRUE),COUNTIF(#REF!,$Z$26 &amp; $Z$13&amp; "*" &amp;E125),0)+IF(AND($Y$14=TRUE,$Y$26=TRUE),COUNTIF(#REF!,$Z$26 &amp; $Z$14&amp; "*" &amp;E125),0)+IF(AND($Y$15=TRUE,$Y$26=TRUE),COUNTIF(#REF!,$Z$26 &amp; $Z$15&amp; "*" &amp;E125),0)+IF(AND($Y$16=TRUE,$Y$26=TRUE),COUNTIF(#REF!,$Z$26 &amp; $Z$16&amp; "*" &amp;E125),0)+IF(AND($Y$17=TRUE,,$Y$26=TRUE),COUNTIF(#REF!,$Z$26&amp; $Z$17&amp; "*" &amp;E125),0)</f>
        <v>#REF!</v>
      </c>
      <c r="I125" s="30" t="e">
        <f>IF(AND($Y$12=TRUE,$Y$27=TRUE),COUNTIF(#REF!,$Z$27&amp; $Z$12&amp; "*" &amp;E125),0)+IF(AND($Y$13=TRUE,$Y$27=TRUE),COUNTIF(#REF!,$Z$27 &amp; $Z$13&amp; "*" &amp;E125),0)+IF(AND($Y$14=TRUE,$Y$27=TRUE),COUNTIF(#REF!,$Z$27 &amp; $Z$14&amp; "*" &amp;E125),0)+IF(AND($Y$15=TRUE,$Y$27=TRUE),COUNTIF(#REF!,$Z$27 &amp; $Z$15&amp; "*" &amp;E125),0)+IF(AND($Y$16=TRUE,$Y$27=TRUE),COUNTIF(#REF!,$Z$27 &amp; $Z$16&amp; "*" &amp;E125),0)+IF(AND($Y$17=TRUE,,$Y$27=TRUE),COUNTIF(#REF!,$Z$27&amp; $Z$17&amp; "*" &amp;E125),0)</f>
        <v>#REF!</v>
      </c>
      <c r="J125" s="30" t="e">
        <f>IF(AND($Y$12=TRUE,$Y$28=TRUE),COUNTIF(#REF!,$Z$28 &amp; $Z$12&amp; "*" &amp;E125),0)+IF(AND($Y$13=TRUE,$Y$28=TRUE),COUNTIF(#REF!,$Z$28 &amp; $Z$13&amp; "*" &amp;E125),0)+IF(AND($Y$14=TRUE,$Y$28=TRUE),COUNTIF(#REF!,$Z$28 &amp; $Z$14&amp; "*" &amp;E125),0)+IF(AND($Y$15=TRUE,$Y$28=TRUE),COUNTIF(#REF!,$Z$28 &amp; $Z$15&amp; "*" &amp;E125),0)+IF(AND($Y$16=TRUE,$Y$28=TRUE),COUNTIF(#REF!,$Z$28 &amp; $Z$16&amp; "*" &amp;E125),0)+IF(AND($Y$17=TRUE,,$Y$28=TRUE),COUNTIF(#REF!,$Z$28 &amp; $Z$17&amp; "*" &amp;E125),0)</f>
        <v>#REF!</v>
      </c>
      <c r="K125" s="30" t="e">
        <f>IF($Y$16=TRUE,COUNTIF(#REF!,"*" &amp; $Z$16&amp; "*" &amp;E81),0)</f>
        <v>#REF!</v>
      </c>
      <c r="L125" s="21"/>
      <c r="M125" s="21"/>
      <c r="N125" s="21"/>
      <c r="O125" s="21"/>
      <c r="P125" s="21"/>
      <c r="Q125" s="21"/>
      <c r="R125" s="22"/>
      <c r="S125" s="21"/>
    </row>
    <row r="126" spans="2:23" x14ac:dyDescent="0.25">
      <c r="B126" s="23">
        <v>5</v>
      </c>
      <c r="C126" s="24">
        <v>6</v>
      </c>
      <c r="D126" s="24" t="e">
        <f t="shared" si="14"/>
        <v>#REF!</v>
      </c>
      <c r="E126" s="25">
        <f t="shared" si="16"/>
        <v>56</v>
      </c>
      <c r="F126" s="30" t="e">
        <f>IF(AND($Y$12=TRUE,$Y$24=TRUE),COUNTIF(#REF!,$Z$24&amp; $Z$12&amp; "*" &amp;E126),0)+IF(AND($Y$13=TRUE,$Y$24=TRUE),COUNTIF(#REF!,$Z$24&amp; $Z$13&amp; "*" &amp;E126),0)+IF(AND($Y$14=TRUE,$Y$24=TRUE),COUNTIF(#REF!,$Z$24&amp; $Z$14&amp; "*" &amp;E126),0)+IF(AND($Y$15=TRUE,$Y$24=TRUE),COUNTIF(#REF!,$Z$24&amp; $Z$15&amp; "*" &amp;E126),0)+IF(AND($Y$16=TRUE,$Y$24=TRUE),COUNTIF(#REF!,$Z$24&amp; $Z$16&amp; "*" &amp;E126),0)+IF(AND($Y$17=TRUE,,$Y$24=TRUE),COUNTIF(#REF!,$Z$24&amp; $Z$17&amp; "*" &amp;E126),0)</f>
        <v>#REF!</v>
      </c>
      <c r="G126" s="30" t="e">
        <f>IF(AND($Y$12=TRUE,$Y$25=TRUE),COUNTIF(#REF!,$Z$25 &amp; $Z$12&amp; "*" &amp;E126),0)+IF(AND($Y$13=TRUE,$Y$25=TRUE),COUNTIF(#REF!,$Z$25 &amp; $Z$13&amp; "*" &amp;E126),0)+IF(AND($Y$14=TRUE,$Y$25=TRUE),COUNTIF(#REF!,$Z$25 &amp; $Z$14&amp; "*" &amp;E126),0)+IF(AND($Y$15=TRUE,$Y$25=TRUE),COUNTIF(#REF!,$Z$25 &amp; $Z$15&amp; "*" &amp;E126),0)+IF(AND($Y$16=TRUE,$Y$25=TRUE),COUNTIF(#REF!,$Z$25 &amp; $Z$16&amp; "*" &amp;E126),0)+IF(AND($Y$17=TRUE,,$Y$25=TRUE),COUNTIF(#REF!,$Z$25&amp; $Z$17&amp; "*" &amp;E126),0)</f>
        <v>#REF!</v>
      </c>
      <c r="H126" s="30" t="e">
        <f>IF(AND($Y$12=TRUE,$Y$26=TRUE),COUNTIF(#REF!,$Z$26 &amp; $Z$12&amp; "*" &amp;E126),0)+IF(AND($Y$13=TRUE,$Y$26=TRUE),COUNTIF(#REF!,$Z$26 &amp; $Z$13&amp; "*" &amp;E126),0)+IF(AND($Y$14=TRUE,$Y$26=TRUE),COUNTIF(#REF!,$Z$26 &amp; $Z$14&amp; "*" &amp;E126),0)+IF(AND($Y$15=TRUE,$Y$26=TRUE),COUNTIF(#REF!,$Z$26 &amp; $Z$15&amp; "*" &amp;E126),0)+IF(AND($Y$16=TRUE,$Y$26=TRUE),COUNTIF(#REF!,$Z$26 &amp; $Z$16&amp; "*" &amp;E126),0)+IF(AND($Y$17=TRUE,,$Y$26=TRUE),COUNTIF(#REF!,$Z$26&amp; $Z$17&amp; "*" &amp;E126),0)</f>
        <v>#REF!</v>
      </c>
      <c r="I126" s="30" t="e">
        <f>IF(AND($Y$12=TRUE,$Y$27=TRUE),COUNTIF(#REF!,$Z$27&amp; $Z$12&amp; "*" &amp;E126),0)+IF(AND($Y$13=TRUE,$Y$27=TRUE),COUNTIF(#REF!,$Z$27 &amp; $Z$13&amp; "*" &amp;E126),0)+IF(AND($Y$14=TRUE,$Y$27=TRUE),COUNTIF(#REF!,$Z$27 &amp; $Z$14&amp; "*" &amp;E126),0)+IF(AND($Y$15=TRUE,$Y$27=TRUE),COUNTIF(#REF!,$Z$27 &amp; $Z$15&amp; "*" &amp;E126),0)+IF(AND($Y$16=TRUE,$Y$27=TRUE),COUNTIF(#REF!,$Z$27 &amp; $Z$16&amp; "*" &amp;E126),0)+IF(AND($Y$17=TRUE,,$Y$27=TRUE),COUNTIF(#REF!,$Z$27&amp; $Z$17&amp; "*" &amp;E126),0)</f>
        <v>#REF!</v>
      </c>
      <c r="J126" s="30" t="e">
        <f>IF(AND($Y$12=TRUE,$Y$28=TRUE),COUNTIF(#REF!,$Z$28 &amp; $Z$12&amp; "*" &amp;E126),0)+IF(AND($Y$13=TRUE,$Y$28=TRUE),COUNTIF(#REF!,$Z$28 &amp; $Z$13&amp; "*" &amp;E126),0)+IF(AND($Y$14=TRUE,$Y$28=TRUE),COUNTIF(#REF!,$Z$28 &amp; $Z$14&amp; "*" &amp;E126),0)+IF(AND($Y$15=TRUE,$Y$28=TRUE),COUNTIF(#REF!,$Z$28 &amp; $Z$15&amp; "*" &amp;E126),0)+IF(AND($Y$16=TRUE,$Y$28=TRUE),COUNTIF(#REF!,$Z$28 &amp; $Z$16&amp; "*" &amp;E126),0)+IF(AND($Y$17=TRUE,,$Y$28=TRUE),COUNTIF(#REF!,$Z$28 &amp; $Z$17&amp; "*" &amp;E126),0)</f>
        <v>#REF!</v>
      </c>
      <c r="K126" s="30" t="e">
        <f>IF($Y$16=TRUE,COUNTIF(#REF!,"*" &amp; $Z$16&amp; "*" &amp;E82),0)</f>
        <v>#REF!</v>
      </c>
      <c r="L126" s="21"/>
      <c r="M126" s="21"/>
      <c r="N126" s="21"/>
      <c r="O126" s="21"/>
      <c r="P126" s="21"/>
      <c r="Q126" s="21"/>
      <c r="R126" s="22"/>
      <c r="S126" s="21"/>
    </row>
    <row r="127" spans="2:23" x14ac:dyDescent="0.25">
      <c r="B127" s="23">
        <v>6</v>
      </c>
      <c r="C127" s="24">
        <v>1</v>
      </c>
      <c r="D127" s="24" t="e">
        <f t="shared" si="14"/>
        <v>#REF!</v>
      </c>
      <c r="E127" s="25">
        <f t="shared" si="16"/>
        <v>61</v>
      </c>
      <c r="F127" s="30" t="e">
        <f>IF(AND($Y$12=TRUE,$Y$24=TRUE),COUNTIF(#REF!,$Z$24&amp; $Z$12&amp; "*" &amp;E127),0)+IF(AND($Y$13=TRUE,$Y$24=TRUE),COUNTIF(#REF!,$Z$24&amp; $Z$13&amp; "*" &amp;E127),0)+IF(AND($Y$14=TRUE,$Y$24=TRUE),COUNTIF(#REF!,$Z$24&amp; $Z$14&amp; "*" &amp;E127),0)+IF(AND($Y$15=TRUE,$Y$24=TRUE),COUNTIF(#REF!,$Z$24&amp; $Z$15&amp; "*" &amp;E127),0)+IF(AND($Y$16=TRUE,$Y$24=TRUE),COUNTIF(#REF!,$Z$24&amp; $Z$16&amp; "*" &amp;E127),0)+IF(AND($Y$17=TRUE,,$Y$24=TRUE),COUNTIF(#REF!,$Z$24&amp; $Z$17&amp; "*" &amp;E127),0)</f>
        <v>#REF!</v>
      </c>
      <c r="G127" s="30" t="e">
        <f>IF(AND($Y$12=TRUE,$Y$25=TRUE),COUNTIF(#REF!,$Z$25 &amp; $Z$12&amp; "*" &amp;E127),0)+IF(AND($Y$13=TRUE,$Y$25=TRUE),COUNTIF(#REF!,$Z$25 &amp; $Z$13&amp; "*" &amp;E127),0)+IF(AND($Y$14=TRUE,$Y$25=TRUE),COUNTIF(#REF!,$Z$25 &amp; $Z$14&amp; "*" &amp;E127),0)+IF(AND($Y$15=TRUE,$Y$25=TRUE),COUNTIF(#REF!,$Z$25 &amp; $Z$15&amp; "*" &amp;E127),0)+IF(AND($Y$16=TRUE,$Y$25=TRUE),COUNTIF(#REF!,$Z$25 &amp; $Z$16&amp; "*" &amp;E127),0)+IF(AND($Y$17=TRUE,,$Y$25=TRUE),COUNTIF(#REF!,$Z$25&amp; $Z$17&amp; "*" &amp;E127),0)</f>
        <v>#REF!</v>
      </c>
      <c r="H127" s="30" t="e">
        <f>IF(AND($Y$12=TRUE,$Y$26=TRUE),COUNTIF(#REF!,$Z$26 &amp; $Z$12&amp; "*" &amp;E127),0)+IF(AND($Y$13=TRUE,$Y$26=TRUE),COUNTIF(#REF!,$Z$26 &amp; $Z$13&amp; "*" &amp;E127),0)+IF(AND($Y$14=TRUE,$Y$26=TRUE),COUNTIF(#REF!,$Z$26 &amp; $Z$14&amp; "*" &amp;E127),0)+IF(AND($Y$15=TRUE,$Y$26=TRUE),COUNTIF(#REF!,$Z$26 &amp; $Z$15&amp; "*" &amp;E127),0)+IF(AND($Y$16=TRUE,$Y$26=TRUE),COUNTIF(#REF!,$Z$26 &amp; $Z$16&amp; "*" &amp;E127),0)+IF(AND($Y$17=TRUE,,$Y$26=TRUE),COUNTIF(#REF!,$Z$26&amp; $Z$17&amp; "*" &amp;E127),0)</f>
        <v>#REF!</v>
      </c>
      <c r="I127" s="30" t="e">
        <f>IF(AND($Y$12=TRUE,$Y$27=TRUE),COUNTIF(#REF!,$Z$27&amp; $Z$12&amp; "*" &amp;E127),0)+IF(AND($Y$13=TRUE,$Y$27=TRUE),COUNTIF(#REF!,$Z$27 &amp; $Z$13&amp; "*" &amp;E127),0)+IF(AND($Y$14=TRUE,$Y$27=TRUE),COUNTIF(#REF!,$Z$27 &amp; $Z$14&amp; "*" &amp;E127),0)+IF(AND($Y$15=TRUE,$Y$27=TRUE),COUNTIF(#REF!,$Z$27 &amp; $Z$15&amp; "*" &amp;E127),0)+IF(AND($Y$16=TRUE,$Y$27=TRUE),COUNTIF(#REF!,$Z$27 &amp; $Z$16&amp; "*" &amp;E127),0)+IF(AND($Y$17=TRUE,,$Y$27=TRUE),COUNTIF(#REF!,$Z$27&amp; $Z$17&amp; "*" &amp;E127),0)</f>
        <v>#REF!</v>
      </c>
      <c r="J127" s="30" t="e">
        <f>IF(AND($Y$12=TRUE,$Y$28=TRUE),COUNTIF(#REF!,$Z$28 &amp; $Z$12&amp; "*" &amp;E127),0)+IF(AND($Y$13=TRUE,$Y$28=TRUE),COUNTIF(#REF!,$Z$28 &amp; $Z$13&amp; "*" &amp;E127),0)+IF(AND($Y$14=TRUE,$Y$28=TRUE),COUNTIF(#REF!,$Z$28 &amp; $Z$14&amp; "*" &amp;E127),0)+IF(AND($Y$15=TRUE,$Y$28=TRUE),COUNTIF(#REF!,$Z$28 &amp; $Z$15&amp; "*" &amp;E127),0)+IF(AND($Y$16=TRUE,$Y$28=TRUE),COUNTIF(#REF!,$Z$28 &amp; $Z$16&amp; "*" &amp;E127),0)+IF(AND($Y$17=TRUE,,$Y$28=TRUE),COUNTIF(#REF!,$Z$28 &amp; $Z$17&amp; "*" &amp;E127),0)</f>
        <v>#REF!</v>
      </c>
      <c r="K127" s="30" t="e">
        <f>IF($Y$16=TRUE,COUNTIF(#REF!,"*" &amp; $Z$16&amp; "*" &amp;E83),0)</f>
        <v>#REF!</v>
      </c>
      <c r="L127" s="21"/>
      <c r="M127" s="21"/>
      <c r="N127" s="21"/>
      <c r="O127" s="21"/>
      <c r="P127" s="21"/>
      <c r="Q127" s="21"/>
      <c r="R127" s="22"/>
      <c r="S127" s="21"/>
    </row>
    <row r="128" spans="2:23" x14ac:dyDescent="0.25">
      <c r="B128" s="23">
        <v>6</v>
      </c>
      <c r="C128" s="24">
        <v>2</v>
      </c>
      <c r="D128" s="24" t="e">
        <f t="shared" si="14"/>
        <v>#REF!</v>
      </c>
      <c r="E128" s="25">
        <f t="shared" si="16"/>
        <v>62</v>
      </c>
      <c r="F128" s="30" t="e">
        <f>IF(AND($Y$12=TRUE,$Y$24=TRUE),COUNTIF(#REF!,$Z$24&amp; $Z$12&amp; "*" &amp;E128),0)+IF(AND($Y$13=TRUE,$Y$24=TRUE),COUNTIF(#REF!,$Z$24&amp; $Z$13&amp; "*" &amp;E128),0)+IF(AND($Y$14=TRUE,$Y$24=TRUE),COUNTIF(#REF!,$Z$24&amp; $Z$14&amp; "*" &amp;E128),0)+IF(AND($Y$15=TRUE,$Y$24=TRUE),COUNTIF(#REF!,$Z$24&amp; $Z$15&amp; "*" &amp;E128),0)+IF(AND($Y$16=TRUE,$Y$24=TRUE),COUNTIF(#REF!,$Z$24&amp; $Z$16&amp; "*" &amp;E128),0)+IF(AND($Y$17=TRUE,,$Y$24=TRUE),COUNTIF(#REF!,$Z$24&amp; $Z$17&amp; "*" &amp;E128),0)</f>
        <v>#REF!</v>
      </c>
      <c r="G128" s="30" t="e">
        <f>IF(AND($Y$12=TRUE,$Y$25=TRUE),COUNTIF(#REF!,$Z$25 &amp; $Z$12&amp; "*" &amp;E128),0)+IF(AND($Y$13=TRUE,$Y$25=TRUE),COUNTIF(#REF!,$Z$25 &amp; $Z$13&amp; "*" &amp;E128),0)+IF(AND($Y$14=TRUE,$Y$25=TRUE),COUNTIF(#REF!,$Z$25 &amp; $Z$14&amp; "*" &amp;E128),0)+IF(AND($Y$15=TRUE,$Y$25=TRUE),COUNTIF(#REF!,$Z$25 &amp; $Z$15&amp; "*" &amp;E128),0)+IF(AND($Y$16=TRUE,$Y$25=TRUE),COUNTIF(#REF!,$Z$25 &amp; $Z$16&amp; "*" &amp;E128),0)+IF(AND($Y$17=TRUE,,$Y$25=TRUE),COUNTIF(#REF!,$Z$25&amp; $Z$17&amp; "*" &amp;E128),0)</f>
        <v>#REF!</v>
      </c>
      <c r="H128" s="30" t="e">
        <f>IF(AND($Y$12=TRUE,$Y$26=TRUE),COUNTIF(#REF!,$Z$26 &amp; $Z$12&amp; "*" &amp;E128),0)+IF(AND($Y$13=TRUE,$Y$26=TRUE),COUNTIF(#REF!,$Z$26 &amp; $Z$13&amp; "*" &amp;E128),0)+IF(AND($Y$14=TRUE,$Y$26=TRUE),COUNTIF(#REF!,$Z$26 &amp; $Z$14&amp; "*" &amp;E128),0)+IF(AND($Y$15=TRUE,$Y$26=TRUE),COUNTIF(#REF!,$Z$26 &amp; $Z$15&amp; "*" &amp;E128),0)+IF(AND($Y$16=TRUE,$Y$26=TRUE),COUNTIF(#REF!,$Z$26 &amp; $Z$16&amp; "*" &amp;E128),0)+IF(AND($Y$17=TRUE,,$Y$26=TRUE),COUNTIF(#REF!,$Z$26&amp; $Z$17&amp; "*" &amp;E128),0)</f>
        <v>#REF!</v>
      </c>
      <c r="I128" s="30" t="e">
        <f>IF(AND($Y$12=TRUE,$Y$27=TRUE),COUNTIF(#REF!,$Z$27&amp; $Z$12&amp; "*" &amp;E128),0)+IF(AND($Y$13=TRUE,$Y$27=TRUE),COUNTIF(#REF!,$Z$27 &amp; $Z$13&amp; "*" &amp;E128),0)+IF(AND($Y$14=TRUE,$Y$27=TRUE),COUNTIF(#REF!,$Z$27 &amp; $Z$14&amp; "*" &amp;E128),0)+IF(AND($Y$15=TRUE,$Y$27=TRUE),COUNTIF(#REF!,$Z$27 &amp; $Z$15&amp; "*" &amp;E128),0)+IF(AND($Y$16=TRUE,$Y$27=TRUE),COUNTIF(#REF!,$Z$27 &amp; $Z$16&amp; "*" &amp;E128),0)+IF(AND($Y$17=TRUE,,$Y$27=TRUE),COUNTIF(#REF!,$Z$27&amp; $Z$17&amp; "*" &amp;E128),0)</f>
        <v>#REF!</v>
      </c>
      <c r="J128" s="30" t="e">
        <f>IF(AND($Y$12=TRUE,$Y$28=TRUE),COUNTIF(#REF!,$Z$28 &amp; $Z$12&amp; "*" &amp;E128),0)+IF(AND($Y$13=TRUE,$Y$28=TRUE),COUNTIF(#REF!,$Z$28 &amp; $Z$13&amp; "*" &amp;E128),0)+IF(AND($Y$14=TRUE,$Y$28=TRUE),COUNTIF(#REF!,$Z$28 &amp; $Z$14&amp; "*" &amp;E128),0)+IF(AND($Y$15=TRUE,$Y$28=TRUE),COUNTIF(#REF!,$Z$28 &amp; $Z$15&amp; "*" &amp;E128),0)+IF(AND($Y$16=TRUE,$Y$28=TRUE),COUNTIF(#REF!,$Z$28 &amp; $Z$16&amp; "*" &amp;E128),0)+IF(AND($Y$17=TRUE,,$Y$28=TRUE),COUNTIF(#REF!,$Z$28 &amp; $Z$17&amp; "*" &amp;E128),0)</f>
        <v>#REF!</v>
      </c>
      <c r="K128" s="30" t="e">
        <f>IF($Y$16=TRUE,COUNTIF(#REF!,"*" &amp; $Z$16&amp; "*" &amp;E84),0)</f>
        <v>#REF!</v>
      </c>
      <c r="L128" s="21"/>
      <c r="M128" s="21"/>
      <c r="N128" s="21"/>
      <c r="O128" s="21"/>
      <c r="P128" s="21"/>
      <c r="Q128" s="21"/>
      <c r="R128" s="22"/>
      <c r="S128" s="21"/>
    </row>
    <row r="129" spans="2:27" x14ac:dyDescent="0.25">
      <c r="B129" s="23">
        <v>6</v>
      </c>
      <c r="C129" s="24">
        <v>3</v>
      </c>
      <c r="D129" s="24" t="e">
        <f t="shared" si="14"/>
        <v>#REF!</v>
      </c>
      <c r="E129" s="25">
        <f>+B129*10+C129</f>
        <v>63</v>
      </c>
      <c r="F129" s="30" t="e">
        <f>IF(AND($Y$12=TRUE,$Y$24=TRUE),COUNTIF(#REF!,$Z$24&amp; $Z$12&amp; "*" &amp;E129),0)+IF(AND($Y$13=TRUE,$Y$24=TRUE),COUNTIF(#REF!,$Z$24&amp; $Z$13&amp; "*" &amp;E129),0)+IF(AND($Y$14=TRUE,$Y$24=TRUE),COUNTIF(#REF!,$Z$24&amp; $Z$14&amp; "*" &amp;E129),0)+IF(AND($Y$15=TRUE,$Y$24=TRUE),COUNTIF(#REF!,$Z$24&amp; $Z$15&amp; "*" &amp;E129),0)+IF(AND($Y$16=TRUE,$Y$24=TRUE),COUNTIF(#REF!,$Z$24&amp; $Z$16&amp; "*" &amp;E129),0)+IF(AND($Y$17=TRUE,,$Y$24=TRUE),COUNTIF(#REF!,$Z$24&amp; $Z$17&amp; "*" &amp;E129),0)</f>
        <v>#REF!</v>
      </c>
      <c r="G129" s="30" t="e">
        <f>IF(AND($Y$12=TRUE,$Y$25=TRUE),COUNTIF(#REF!,$Z$25 &amp; $Z$12&amp; "*" &amp;E129),0)+IF(AND($Y$13=TRUE,$Y$25=TRUE),COUNTIF(#REF!,$Z$25 &amp; $Z$13&amp; "*" &amp;E129),0)+IF(AND($Y$14=TRUE,$Y$25=TRUE),COUNTIF(#REF!,$Z$25 &amp; $Z$14&amp; "*" &amp;E129),0)+IF(AND($Y$15=TRUE,$Y$25=TRUE),COUNTIF(#REF!,$Z$25 &amp; $Z$15&amp; "*" &amp;E129),0)+IF(AND($Y$16=TRUE,$Y$25=TRUE),COUNTIF(#REF!,$Z$25 &amp; $Z$16&amp; "*" &amp;E129),0)+IF(AND($Y$17=TRUE,,$Y$25=TRUE),COUNTIF(#REF!,$Z$25&amp; $Z$17&amp; "*" &amp;E129),0)</f>
        <v>#REF!</v>
      </c>
      <c r="H129" s="30" t="e">
        <f>IF(AND($Y$12=TRUE,$Y$26=TRUE),COUNTIF(#REF!,$Z$26 &amp; $Z$12&amp; "*" &amp;E129),0)+IF(AND($Y$13=TRUE,$Y$26=TRUE),COUNTIF(#REF!,$Z$26 &amp; $Z$13&amp; "*" &amp;E129),0)+IF(AND($Y$14=TRUE,$Y$26=TRUE),COUNTIF(#REF!,$Z$26 &amp; $Z$14&amp; "*" &amp;E129),0)+IF(AND($Y$15=TRUE,$Y$26=TRUE),COUNTIF(#REF!,$Z$26 &amp; $Z$15&amp; "*" &amp;E129),0)+IF(AND($Y$16=TRUE,$Y$26=TRUE),COUNTIF(#REF!,$Z$26 &amp; $Z$16&amp; "*" &amp;E129),0)+IF(AND($Y$17=TRUE,,$Y$26=TRUE),COUNTIF(#REF!,$Z$26&amp; $Z$17&amp; "*" &amp;E129),0)</f>
        <v>#REF!</v>
      </c>
      <c r="I129" s="30" t="e">
        <f>IF(AND($Y$12=TRUE,$Y$27=TRUE),COUNTIF(#REF!,$Z$27&amp; $Z$12&amp; "*" &amp;E129),0)+IF(AND($Y$13=TRUE,$Y$27=TRUE),COUNTIF(#REF!,$Z$27 &amp; $Z$13&amp; "*" &amp;E129),0)+IF(AND($Y$14=TRUE,$Y$27=TRUE),COUNTIF(#REF!,$Z$27 &amp; $Z$14&amp; "*" &amp;E129),0)+IF(AND($Y$15=TRUE,$Y$27=TRUE),COUNTIF(#REF!,$Z$27 &amp; $Z$15&amp; "*" &amp;E129),0)+IF(AND($Y$16=TRUE,$Y$27=TRUE),COUNTIF(#REF!,$Z$27 &amp; $Z$16&amp; "*" &amp;E129),0)+IF(AND($Y$17=TRUE,,$Y$27=TRUE),COUNTIF(#REF!,$Z$27&amp; $Z$17&amp; "*" &amp;E129),0)</f>
        <v>#REF!</v>
      </c>
      <c r="J129" s="30" t="e">
        <f>IF(AND($Y$12=TRUE,$Y$28=TRUE),COUNTIF(#REF!,$Z$28 &amp; $Z$12&amp; "*" &amp;E129),0)+IF(AND($Y$13=TRUE,$Y$28=TRUE),COUNTIF(#REF!,$Z$28 &amp; $Z$13&amp; "*" &amp;E129),0)+IF(AND($Y$14=TRUE,$Y$28=TRUE),COUNTIF(#REF!,$Z$28 &amp; $Z$14&amp; "*" &amp;E129),0)+IF(AND($Y$15=TRUE,$Y$28=TRUE),COUNTIF(#REF!,$Z$28 &amp; $Z$15&amp; "*" &amp;E129),0)+IF(AND($Y$16=TRUE,$Y$28=TRUE),COUNTIF(#REF!,$Z$28 &amp; $Z$16&amp; "*" &amp;E129),0)+IF(AND($Y$17=TRUE,,$Y$28=TRUE),COUNTIF(#REF!,$Z$28 &amp; $Z$17&amp; "*" &amp;E129),0)</f>
        <v>#REF!</v>
      </c>
      <c r="K129" s="30" t="e">
        <f>IF($Y$16=TRUE,COUNTIF(#REF!,"*" &amp; $Z$16&amp; "*" &amp;E85),0)</f>
        <v>#REF!</v>
      </c>
      <c r="L129" s="21"/>
      <c r="M129" s="21"/>
      <c r="N129" s="21"/>
      <c r="O129" s="21"/>
      <c r="P129" s="21"/>
      <c r="Q129" s="21"/>
      <c r="R129" s="22"/>
      <c r="S129" s="21"/>
    </row>
    <row r="130" spans="2:27" x14ac:dyDescent="0.25">
      <c r="B130" s="23">
        <v>6</v>
      </c>
      <c r="C130" s="24">
        <v>4</v>
      </c>
      <c r="D130" s="24" t="e">
        <f t="shared" si="14"/>
        <v>#REF!</v>
      </c>
      <c r="E130" s="25">
        <f>+B130*10+C130</f>
        <v>64</v>
      </c>
      <c r="F130" s="30" t="e">
        <f>IF(AND($Y$12=TRUE,$Y$24=TRUE),COUNTIF(#REF!,$Z$24&amp; $Z$12&amp; "*" &amp;E130),0)+IF(AND($Y$13=TRUE,$Y$24=TRUE),COUNTIF(#REF!,$Z$24&amp; $Z$13&amp; "*" &amp;E130),0)+IF(AND($Y$14=TRUE,$Y$24=TRUE),COUNTIF(#REF!,$Z$24&amp; $Z$14&amp; "*" &amp;E130),0)+IF(AND($Y$15=TRUE,$Y$24=TRUE),COUNTIF(#REF!,$Z$24&amp; $Z$15&amp; "*" &amp;E130),0)+IF(AND($Y$16=TRUE,$Y$24=TRUE),COUNTIF(#REF!,$Z$24&amp; $Z$16&amp; "*" &amp;E130),0)+IF(AND($Y$17=TRUE,,$Y$24=TRUE),COUNTIF(#REF!,$Z$24&amp; $Z$17&amp; "*" &amp;E130),0)</f>
        <v>#REF!</v>
      </c>
      <c r="G130" s="30" t="e">
        <f>IF(AND($Y$12=TRUE,$Y$25=TRUE),COUNTIF(#REF!,$Z$25 &amp; $Z$12&amp; "*" &amp;E130),0)+IF(AND($Y$13=TRUE,$Y$25=TRUE),COUNTIF(#REF!,$Z$25 &amp; $Z$13&amp; "*" &amp;E130),0)+IF(AND($Y$14=TRUE,$Y$25=TRUE),COUNTIF(#REF!,$Z$25 &amp; $Z$14&amp; "*" &amp;E130),0)+IF(AND($Y$15=TRUE,$Y$25=TRUE),COUNTIF(#REF!,$Z$25 &amp; $Z$15&amp; "*" &amp;E130),0)+IF(AND($Y$16=TRUE,$Y$25=TRUE),COUNTIF(#REF!,$Z$25 &amp; $Z$16&amp; "*" &amp;E130),0)+IF(AND($Y$17=TRUE,,$Y$25=TRUE),COUNTIF(#REF!,$Z$25&amp; $Z$17&amp; "*" &amp;E130),0)</f>
        <v>#REF!</v>
      </c>
      <c r="H130" s="30" t="e">
        <f>IF(AND($Y$12=TRUE,$Y$26=TRUE),COUNTIF(#REF!,$Z$26 &amp; $Z$12&amp; "*" &amp;E130),0)+IF(AND($Y$13=TRUE,$Y$26=TRUE),COUNTIF(#REF!,$Z$26 &amp; $Z$13&amp; "*" &amp;E130),0)+IF(AND($Y$14=TRUE,$Y$26=TRUE),COUNTIF(#REF!,$Z$26 &amp; $Z$14&amp; "*" &amp;E130),0)+IF(AND($Y$15=TRUE,$Y$26=TRUE),COUNTIF(#REF!,$Z$26 &amp; $Z$15&amp; "*" &amp;E130),0)+IF(AND($Y$16=TRUE,$Y$26=TRUE),COUNTIF(#REF!,$Z$26 &amp; $Z$16&amp; "*" &amp;E130),0)+IF(AND($Y$17=TRUE,,$Y$26=TRUE),COUNTIF(#REF!,$Z$26&amp; $Z$17&amp; "*" &amp;E130),0)</f>
        <v>#REF!</v>
      </c>
      <c r="I130" s="30" t="e">
        <f>IF(AND($Y$12=TRUE,$Y$27=TRUE),COUNTIF(#REF!,$Z$27&amp; $Z$12&amp; "*" &amp;E130),0)+IF(AND($Y$13=TRUE,$Y$27=TRUE),COUNTIF(#REF!,$Z$27 &amp; $Z$13&amp; "*" &amp;E130),0)+IF(AND($Y$14=TRUE,$Y$27=TRUE),COUNTIF(#REF!,$Z$27 &amp; $Z$14&amp; "*" &amp;E130),0)+IF(AND($Y$15=TRUE,$Y$27=TRUE),COUNTIF(#REF!,$Z$27 &amp; $Z$15&amp; "*" &amp;E130),0)+IF(AND($Y$16=TRUE,$Y$27=TRUE),COUNTIF(#REF!,$Z$27 &amp; $Z$16&amp; "*" &amp;E130),0)+IF(AND($Y$17=TRUE,,$Y$27=TRUE),COUNTIF(#REF!,$Z$27&amp; $Z$17&amp; "*" &amp;E130),0)</f>
        <v>#REF!</v>
      </c>
      <c r="J130" s="30" t="e">
        <f>IF(AND($Y$12=TRUE,$Y$28=TRUE),COUNTIF(#REF!,$Z$28 &amp; $Z$12&amp; "*" &amp;E130),0)+IF(AND($Y$13=TRUE,$Y$28=TRUE),COUNTIF(#REF!,$Z$28 &amp; $Z$13&amp; "*" &amp;E130),0)+IF(AND($Y$14=TRUE,$Y$28=TRUE),COUNTIF(#REF!,$Z$28 &amp; $Z$14&amp; "*" &amp;E130),0)+IF(AND($Y$15=TRUE,$Y$28=TRUE),COUNTIF(#REF!,$Z$28 &amp; $Z$15&amp; "*" &amp;E130),0)+IF(AND($Y$16=TRUE,$Y$28=TRUE),COUNTIF(#REF!,$Z$28 &amp; $Z$16&amp; "*" &amp;E130),0)+IF(AND($Y$17=TRUE,,$Y$28=TRUE),COUNTIF(#REF!,$Z$28 &amp; $Z$17&amp; "*" &amp;E130),0)</f>
        <v>#REF!</v>
      </c>
      <c r="K130" s="30" t="e">
        <f>IF($Y$16=TRUE,COUNTIF(#REF!,"*" &amp; $Z$16&amp; "*" &amp;E86),0)</f>
        <v>#REF!</v>
      </c>
      <c r="L130" s="21"/>
      <c r="M130" s="21"/>
      <c r="N130" s="21"/>
      <c r="O130" s="21"/>
      <c r="P130" s="21"/>
      <c r="Q130" s="21"/>
      <c r="R130" s="22"/>
      <c r="S130" s="21"/>
    </row>
    <row r="131" spans="2:27" x14ac:dyDescent="0.25">
      <c r="B131" s="23">
        <v>6</v>
      </c>
      <c r="C131" s="24">
        <v>5</v>
      </c>
      <c r="D131" s="24" t="e">
        <f t="shared" si="14"/>
        <v>#REF!</v>
      </c>
      <c r="E131" s="25">
        <f>+B131*10+C131</f>
        <v>65</v>
      </c>
      <c r="F131" s="30" t="e">
        <f>IF(AND($Y$12=TRUE,$Y$24=TRUE),COUNTIF(#REF!,$Z$24&amp; $Z$12&amp; "*" &amp;E131),0)+IF(AND($Y$13=TRUE,$Y$24=TRUE),COUNTIF(#REF!,$Z$24&amp; $Z$13&amp; "*" &amp;E131),0)+IF(AND($Y$14=TRUE,$Y$24=TRUE),COUNTIF(#REF!,$Z$24&amp; $Z$14&amp; "*" &amp;E131),0)+IF(AND($Y$15=TRUE,$Y$24=TRUE),COUNTIF(#REF!,$Z$24&amp; $Z$15&amp; "*" &amp;E131),0)+IF(AND($Y$16=TRUE,$Y$24=TRUE),COUNTIF(#REF!,$Z$24&amp; $Z$16&amp; "*" &amp;E131),0)+IF(AND($Y$17=TRUE,,$Y$24=TRUE),COUNTIF(#REF!,$Z$24&amp; $Z$17&amp; "*" &amp;E131),0)</f>
        <v>#REF!</v>
      </c>
      <c r="G131" s="30" t="e">
        <f>IF(AND($Y$12=TRUE,$Y$25=TRUE),COUNTIF(#REF!,$Z$25 &amp; $Z$12&amp; "*" &amp;E131),0)+IF(AND($Y$13=TRUE,$Y$25=TRUE),COUNTIF(#REF!,$Z$25 &amp; $Z$13&amp; "*" &amp;E131),0)+IF(AND($Y$14=TRUE,$Y$25=TRUE),COUNTIF(#REF!,$Z$25 &amp; $Z$14&amp; "*" &amp;E131),0)+IF(AND($Y$15=TRUE,$Y$25=TRUE),COUNTIF(#REF!,$Z$25 &amp; $Z$15&amp; "*" &amp;E131),0)+IF(AND($Y$16=TRUE,$Y$25=TRUE),COUNTIF(#REF!,$Z$25 &amp; $Z$16&amp; "*" &amp;E131),0)+IF(AND($Y$17=TRUE,,$Y$25=TRUE),COUNTIF(#REF!,$Z$25&amp; $Z$17&amp; "*" &amp;E131),0)</f>
        <v>#REF!</v>
      </c>
      <c r="H131" s="30" t="e">
        <f>IF(AND($Y$12=TRUE,$Y$26=TRUE),COUNTIF(#REF!,$Z$26 &amp; $Z$12&amp; "*" &amp;E131),0)+IF(AND($Y$13=TRUE,$Y$26=TRUE),COUNTIF(#REF!,$Z$26 &amp; $Z$13&amp; "*" &amp;E131),0)+IF(AND($Y$14=TRUE,$Y$26=TRUE),COUNTIF(#REF!,$Z$26 &amp; $Z$14&amp; "*" &amp;E131),0)+IF(AND($Y$15=TRUE,$Y$26=TRUE),COUNTIF(#REF!,$Z$26 &amp; $Z$15&amp; "*" &amp;E131),0)+IF(AND($Y$16=TRUE,$Y$26=TRUE),COUNTIF(#REF!,$Z$26 &amp; $Z$16&amp; "*" &amp;E131),0)+IF(AND($Y$17=TRUE,,$Y$26=TRUE),COUNTIF(#REF!,$Z$26&amp; $Z$17&amp; "*" &amp;E131),0)</f>
        <v>#REF!</v>
      </c>
      <c r="I131" s="30" t="e">
        <f>IF(AND($Y$12=TRUE,$Y$27=TRUE),COUNTIF(#REF!,$Z$27&amp; $Z$12&amp; "*" &amp;E131),0)+IF(AND($Y$13=TRUE,$Y$27=TRUE),COUNTIF(#REF!,$Z$27 &amp; $Z$13&amp; "*" &amp;E131),0)+IF(AND($Y$14=TRUE,$Y$27=TRUE),COUNTIF(#REF!,$Z$27 &amp; $Z$14&amp; "*" &amp;E131),0)+IF(AND($Y$15=TRUE,$Y$27=TRUE),COUNTIF(#REF!,$Z$27 &amp; $Z$15&amp; "*" &amp;E131),0)+IF(AND($Y$16=TRUE,$Y$27=TRUE),COUNTIF(#REF!,$Z$27 &amp; $Z$16&amp; "*" &amp;E131),0)+IF(AND($Y$17=TRUE,,$Y$27=TRUE),COUNTIF(#REF!,$Z$27&amp; $Z$17&amp; "*" &amp;E131),0)</f>
        <v>#REF!</v>
      </c>
      <c r="J131" s="30" t="e">
        <f>IF(AND($Y$12=TRUE,$Y$28=TRUE),COUNTIF(#REF!,$Z$28 &amp; $Z$12&amp; "*" &amp;E131),0)+IF(AND($Y$13=TRUE,$Y$28=TRUE),COUNTIF(#REF!,$Z$28 &amp; $Z$13&amp; "*" &amp;E131),0)+IF(AND($Y$14=TRUE,$Y$28=TRUE),COUNTIF(#REF!,$Z$28 &amp; $Z$14&amp; "*" &amp;E131),0)+IF(AND($Y$15=TRUE,$Y$28=TRUE),COUNTIF(#REF!,$Z$28 &amp; $Z$15&amp; "*" &amp;E131),0)+IF(AND($Y$16=TRUE,$Y$28=TRUE),COUNTIF(#REF!,$Z$28 &amp; $Z$16&amp; "*" &amp;E131),0)+IF(AND($Y$17=TRUE,,$Y$28=TRUE),COUNTIF(#REF!,$Z$28 &amp; $Z$17&amp; "*" &amp;E131),0)</f>
        <v>#REF!</v>
      </c>
      <c r="K131" s="30" t="e">
        <f>IF($Y$16=TRUE,COUNTIF(#REF!,"*" &amp; $Z$16&amp; "*" &amp;E87),0)</f>
        <v>#REF!</v>
      </c>
      <c r="L131" s="21"/>
      <c r="M131" s="21"/>
      <c r="N131" s="21"/>
      <c r="O131" s="21"/>
      <c r="P131" s="21"/>
      <c r="Q131" s="21"/>
      <c r="R131" s="22"/>
      <c r="S131" s="21"/>
    </row>
    <row r="132" spans="2:27" x14ac:dyDescent="0.25">
      <c r="B132" s="23">
        <v>6</v>
      </c>
      <c r="C132" s="24">
        <v>6</v>
      </c>
      <c r="D132" s="24" t="e">
        <f t="shared" si="14"/>
        <v>#REF!</v>
      </c>
      <c r="E132" s="25">
        <f>+B132*10+C132</f>
        <v>66</v>
      </c>
      <c r="F132" s="30" t="e">
        <f>IF(AND($Y$12=TRUE,$Y$24=TRUE),COUNTIF(#REF!,$Z$24&amp; $Z$12&amp; "*" &amp;E132),0)+IF(AND($Y$13=TRUE,$Y$24=TRUE),COUNTIF(#REF!,$Z$24&amp; $Z$13&amp; "*" &amp;E132),0)+IF(AND($Y$14=TRUE,$Y$24=TRUE),COUNTIF(#REF!,$Z$24&amp; $Z$14&amp; "*" &amp;E132),0)+IF(AND($Y$15=TRUE,$Y$24=TRUE),COUNTIF(#REF!,$Z$24&amp; $Z$15&amp; "*" &amp;E132),0)+IF(AND($Y$16=TRUE,$Y$24=TRUE),COUNTIF(#REF!,$Z$24&amp; $Z$16&amp; "*" &amp;E132),0)+IF(AND($Y$17=TRUE,,$Y$24=TRUE),COUNTIF(#REF!,$Z$24&amp; $Z$17&amp; "*" &amp;E132),0)</f>
        <v>#REF!</v>
      </c>
      <c r="G132" s="30" t="e">
        <f>IF(AND($Y$12=TRUE,$Y$25=TRUE),COUNTIF(#REF!,$Z$25 &amp; $Z$12&amp; "*" &amp;E132),0)+IF(AND($Y$13=TRUE,$Y$25=TRUE),COUNTIF(#REF!,$Z$25 &amp; $Z$13&amp; "*" &amp;E132),0)+IF(AND($Y$14=TRUE,$Y$25=TRUE),COUNTIF(#REF!,$Z$25 &amp; $Z$14&amp; "*" &amp;E132),0)+IF(AND($Y$15=TRUE,$Y$25=TRUE),COUNTIF(#REF!,$Z$25 &amp; $Z$15&amp; "*" &amp;E132),0)+IF(AND($Y$16=TRUE,$Y$25=TRUE),COUNTIF(#REF!,$Z$25 &amp; $Z$16&amp; "*" &amp;E132),0)+IF(AND($Y$17=TRUE,,$Y$25=TRUE),COUNTIF(#REF!,$Z$25&amp; $Z$17&amp; "*" &amp;E132),0)</f>
        <v>#REF!</v>
      </c>
      <c r="H132" s="30" t="e">
        <f>IF(AND($Y$12=TRUE,$Y$26=TRUE),COUNTIF(#REF!,$Z$26 &amp; $Z$12&amp; "*" &amp;E132),0)+IF(AND($Y$13=TRUE,$Y$26=TRUE),COUNTIF(#REF!,$Z$26 &amp; $Z$13&amp; "*" &amp;E132),0)+IF(AND($Y$14=TRUE,$Y$26=TRUE),COUNTIF(#REF!,$Z$26 &amp; $Z$14&amp; "*" &amp;E132),0)+IF(AND($Y$15=TRUE,$Y$26=TRUE),COUNTIF(#REF!,$Z$26 &amp; $Z$15&amp; "*" &amp;E132),0)+IF(AND($Y$16=TRUE,$Y$26=TRUE),COUNTIF(#REF!,$Z$26 &amp; $Z$16&amp; "*" &amp;E132),0)+IF(AND($Y$17=TRUE,,$Y$26=TRUE),COUNTIF(#REF!,$Z$26&amp; $Z$17&amp; "*" &amp;E132),0)</f>
        <v>#REF!</v>
      </c>
      <c r="I132" s="30" t="e">
        <f>IF(AND($Y$12=TRUE,$Y$27=TRUE),COUNTIF(#REF!,$Z$27&amp; $Z$12&amp; "*" &amp;E132),0)+IF(AND($Y$13=TRUE,$Y$27=TRUE),COUNTIF(#REF!,$Z$27 &amp; $Z$13&amp; "*" &amp;E132),0)+IF(AND($Y$14=TRUE,$Y$27=TRUE),COUNTIF(#REF!,$Z$27 &amp; $Z$14&amp; "*" &amp;E132),0)+IF(AND($Y$15=TRUE,$Y$27=TRUE),COUNTIF(#REF!,$Z$27 &amp; $Z$15&amp; "*" &amp;E132),0)+IF(AND($Y$16=TRUE,$Y$27=TRUE),COUNTIF(#REF!,$Z$27 &amp; $Z$16&amp; "*" &amp;E132),0)+IF(AND($Y$17=TRUE,,$Y$27=TRUE),COUNTIF(#REF!,$Z$27&amp; $Z$17&amp; "*" &amp;E132),0)</f>
        <v>#REF!</v>
      </c>
      <c r="J132" s="30" t="e">
        <f>IF(AND($Y$12=TRUE,$Y$28=TRUE),COUNTIF(#REF!,$Z$28 &amp; $Z$12&amp; "*" &amp;E132),0)+IF(AND($Y$13=TRUE,$Y$28=TRUE),COUNTIF(#REF!,$Z$28 &amp; $Z$13&amp; "*" &amp;E132),0)+IF(AND($Y$14=TRUE,$Y$28=TRUE),COUNTIF(#REF!,$Z$28 &amp; $Z$14&amp; "*" &amp;E132),0)+IF(AND($Y$15=TRUE,$Y$28=TRUE),COUNTIF(#REF!,$Z$28 &amp; $Z$15&amp; "*" &amp;E132),0)+IF(AND($Y$16=TRUE,$Y$28=TRUE),COUNTIF(#REF!,$Z$28 &amp; $Z$16&amp; "*" &amp;E132),0)+IF(AND($Y$17=TRUE,,$Y$28=TRUE),COUNTIF(#REF!,$Z$28 &amp; $Z$17&amp; "*" &amp;E132),0)</f>
        <v>#REF!</v>
      </c>
      <c r="K132" s="30" t="e">
        <f>IF($Y$16=TRUE,COUNTIF(#REF!,"*" &amp; $Z$16&amp; "*" &amp;E88),0)</f>
        <v>#REF!</v>
      </c>
      <c r="L132" s="21"/>
      <c r="M132" s="21"/>
      <c r="N132" s="21"/>
      <c r="O132" s="21"/>
      <c r="P132" s="21"/>
      <c r="Q132" s="21"/>
      <c r="R132" s="22"/>
      <c r="S132" s="21"/>
      <c r="AA132" s="3"/>
    </row>
    <row r="133" spans="2:27" x14ac:dyDescent="0.25">
      <c r="B133" s="374" t="s">
        <v>39</v>
      </c>
      <c r="C133" s="376"/>
      <c r="D133" s="24" t="e">
        <f>SUM(D96:D132)</f>
        <v>#REF!</v>
      </c>
      <c r="E133" s="25"/>
      <c r="F133" s="30" t="e">
        <f t="shared" ref="F133:K133" si="17">SUM(F96:F132)</f>
        <v>#REF!</v>
      </c>
      <c r="G133" s="30" t="e">
        <f t="shared" si="17"/>
        <v>#REF!</v>
      </c>
      <c r="H133" s="30" t="e">
        <f t="shared" si="17"/>
        <v>#REF!</v>
      </c>
      <c r="I133" s="30" t="e">
        <f t="shared" si="17"/>
        <v>#REF!</v>
      </c>
      <c r="J133" s="30" t="e">
        <f t="shared" si="17"/>
        <v>#REF!</v>
      </c>
      <c r="K133" s="30" t="e">
        <f t="shared" si="17"/>
        <v>#REF!</v>
      </c>
      <c r="L133" s="21"/>
      <c r="M133" s="21"/>
      <c r="N133" s="21"/>
      <c r="O133" s="21"/>
      <c r="P133" s="21"/>
      <c r="Q133" s="21"/>
      <c r="R133" s="22"/>
      <c r="S133" s="21"/>
      <c r="Z133" s="3"/>
    </row>
    <row r="134" spans="2:27" x14ac:dyDescent="0.25">
      <c r="B134" s="20"/>
      <c r="K134" s="21"/>
      <c r="L134" s="21"/>
      <c r="M134" s="21"/>
      <c r="N134" s="21"/>
      <c r="O134" s="21"/>
      <c r="P134" s="21"/>
      <c r="Q134" s="21"/>
      <c r="R134" s="22"/>
      <c r="S134" s="21"/>
    </row>
    <row r="135" spans="2:27" ht="18" x14ac:dyDescent="0.4">
      <c r="B135" s="17" t="s">
        <v>42</v>
      </c>
      <c r="R135" s="19"/>
    </row>
    <row r="136" spans="2:27" x14ac:dyDescent="0.25">
      <c r="B136" s="20"/>
      <c r="R136" s="19"/>
    </row>
    <row r="137" spans="2:27" x14ac:dyDescent="0.25">
      <c r="B137" s="20"/>
      <c r="R137" s="19"/>
    </row>
    <row r="138" spans="2:27" x14ac:dyDescent="0.25">
      <c r="B138" s="374" t="s">
        <v>25</v>
      </c>
      <c r="C138" s="375"/>
      <c r="D138" s="375"/>
      <c r="E138" s="376"/>
      <c r="F138" s="21"/>
      <c r="G138" s="21"/>
      <c r="H138" s="21"/>
      <c r="I138" s="21"/>
      <c r="J138" s="21"/>
      <c r="K138" s="21"/>
      <c r="L138" s="21"/>
      <c r="M138" s="21"/>
      <c r="N138" s="21"/>
      <c r="O138" s="21"/>
      <c r="P138" s="21"/>
      <c r="Q138" s="21"/>
      <c r="R138" s="22"/>
      <c r="S138" s="21"/>
    </row>
    <row r="139" spans="2:27" x14ac:dyDescent="0.25">
      <c r="B139" s="23" t="s">
        <v>26</v>
      </c>
      <c r="C139" s="24" t="s">
        <v>27</v>
      </c>
      <c r="D139" s="24" t="s">
        <v>28</v>
      </c>
      <c r="E139" s="25" t="s">
        <v>29</v>
      </c>
      <c r="F139" s="26" t="s">
        <v>30</v>
      </c>
      <c r="G139" s="26" t="s">
        <v>31</v>
      </c>
      <c r="H139" s="26" t="s">
        <v>32</v>
      </c>
      <c r="I139" s="26" t="s">
        <v>33</v>
      </c>
      <c r="J139" s="26" t="s">
        <v>34</v>
      </c>
      <c r="K139" s="26" t="s">
        <v>16</v>
      </c>
      <c r="L139" s="21"/>
      <c r="M139" s="21"/>
      <c r="N139" s="21"/>
      <c r="O139" s="21"/>
      <c r="P139" s="21"/>
      <c r="Q139" s="21"/>
      <c r="R139" s="22"/>
      <c r="S139" s="21"/>
    </row>
    <row r="140" spans="2:27" x14ac:dyDescent="0.25">
      <c r="B140" s="23">
        <v>0</v>
      </c>
      <c r="C140" s="24">
        <v>0</v>
      </c>
      <c r="D140" s="24" t="e">
        <f>SUM(F140:K140)</f>
        <v>#REF!</v>
      </c>
      <c r="E140" s="29" t="s">
        <v>35</v>
      </c>
      <c r="F140" s="30" t="e">
        <f>IF(AND($Y$12=TRUE,$Y$24=TRUE),COUNTIF(#REF!,$Z$24&amp; $Z$12&amp; "*" &amp;E140),0)+IF(AND($Y$13=TRUE,$Y$24=TRUE),COUNTIF(#REF!,$Z$24&amp; $Z$13&amp; "*" &amp;E140),0)+IF(AND($Y$14=TRUE,$Y$24=TRUE),COUNTIF(#REF!,$Z$24&amp; $Z$14&amp; "*" &amp;E140),0)+IF(AND($Y$15=TRUE,$Y$24=TRUE),COUNTIF(#REF!,$Z$24&amp; $Z$15&amp; "*" &amp;E140),0)+IF(AND($Y$16=TRUE,$Y$24=TRUE),COUNTIF(#REF!,$Z$24&amp; $Z$16&amp; "*" &amp;E140),0)+IF(AND($Y$17=TRUE,,$Y$24=TRUE),COUNTIF(#REF!,$Z$24&amp; $Z$17&amp; "*" &amp;E140),0)</f>
        <v>#REF!</v>
      </c>
      <c r="G140" s="30" t="e">
        <f>IF(AND($Y$12=TRUE,$Y$25=TRUE),COUNTIF(#REF!,$Z$25 &amp; $Z$12&amp; "*" &amp;E140),0)+IF(AND($Y$13=TRUE,$Y$25=TRUE),COUNTIF(#REF!,$Z$25 &amp; $Z$13&amp; "*" &amp;E140),0)+IF(AND($Y$14=TRUE,$Y$25=TRUE),COUNTIF(#REF!,$Z$25 &amp; $Z$14&amp; "*" &amp;E140),0)+IF(AND($Y$15=TRUE,$Y$25=TRUE),COUNTIF(#REF!,$Z$25 &amp; $Z$15&amp; "*" &amp;E140),0)+IF(AND($Y$16=TRUE,$Y$25=TRUE),COUNTIF(#REF!,$Z$25 &amp; $Z$16&amp; "*" &amp;E140),0)+IF(AND($Y$17=TRUE,,$Y$25=TRUE),COUNTIF(#REF!,$Z$25&amp; $Z$17&amp; "*" &amp;E140),0)</f>
        <v>#REF!</v>
      </c>
      <c r="H140" s="30" t="e">
        <f>IF(AND($Y$12=TRUE,$Y$26=TRUE),COUNTIF(#REF!,$Z$26 &amp; $Z$12&amp; "*" &amp;E140),0)+IF(AND($Y$13=TRUE,$Y$26=TRUE),COUNTIF(#REF!,$Z$26 &amp; $Z$13&amp; "*" &amp;E140),0)+IF(AND($Y$14=TRUE,$Y$26=TRUE),COUNTIF(#REF!,$Z$26 &amp; $Z$14&amp; "*" &amp;E140),0)+IF(AND($Y$15=TRUE,$Y$26=TRUE),COUNTIF(#REF!,$Z$26 &amp; $Z$15&amp; "*" &amp;E140),0)+IF(AND($Y$16=TRUE,$Y$26=TRUE),COUNTIF(#REF!,$Z$26 &amp; $Z$16&amp; "*" &amp;E140),0)+IF(AND($Y$17=TRUE,,$Y$26=TRUE),COUNTIF(#REF!,$Z$26&amp; $Z$17&amp; "*" &amp;E140),0)</f>
        <v>#REF!</v>
      </c>
      <c r="I140" s="30" t="e">
        <f>IF(AND($Y$12=TRUE,$Y$27=TRUE),COUNTIF(#REF!,$Z$27&amp; $Z$12&amp; "*" &amp;E140),0)+IF(AND($Y$13=TRUE,$Y$27=TRUE),COUNTIF(#REF!,$Z$27 &amp; $Z$13&amp; "*" &amp;E140),0)+IF(AND($Y$14=TRUE,$Y$27=TRUE),COUNTIF(#REF!,$Z$27 &amp; $Z$14&amp; "*" &amp;E140),0)+IF(AND($Y$15=TRUE,$Y$27=TRUE),COUNTIF(#REF!,$Z$27 &amp; $Z$15&amp; "*" &amp;E140),0)+IF(AND($Y$16=TRUE,$Y$27=TRUE),COUNTIF(#REF!,$Z$27 &amp; $Z$16&amp; "*" &amp;E140),0)+IF(AND($Y$17=TRUE,,$Y$27=TRUE),COUNTIF(#REF!,$Z$27&amp; $Z$17&amp; "*" &amp;E140),0)</f>
        <v>#REF!</v>
      </c>
      <c r="J140" s="30" t="e">
        <f>IF(AND($Y$12=TRUE,$Y$28=TRUE),COUNTIF(#REF!,$Z$28 &amp; $Z$12&amp; "*" &amp;E140),0)+IF(AND($Y$13=TRUE,$Y$28=TRUE),COUNTIF(#REF!,$Z$28 &amp; $Z$13&amp; "*" &amp;E140),0)+IF(AND($Y$14=TRUE,$Y$28=TRUE),COUNTIF(#REF!,$Z$28 &amp; $Z$14&amp; "*" &amp;E140),0)+IF(AND($Y$15=TRUE,$Y$28=TRUE),COUNTIF(#REF!,$Z$28 &amp; $Z$15&amp; "*" &amp;E140),0)+IF(AND($Y$16=TRUE,$Y$28=TRUE),COUNTIF(#REF!,$Z$28 &amp; $Z$16&amp; "*" &amp;E140),0)+IF(AND($Y$17=TRUE,,$Y$28=TRUE),COUNTIF(#REF!,$Z$28 &amp; $Z$17&amp; "*" &amp;E140),0)</f>
        <v>#REF!</v>
      </c>
      <c r="K140" s="30" t="e">
        <f>IF($Y$16=TRUE,COUNTIF(#REF!,"*" &amp; $Z$16&amp; "*" &amp;E52),0)</f>
        <v>#REF!</v>
      </c>
      <c r="L140" s="21"/>
      <c r="M140" s="21"/>
      <c r="N140" s="21"/>
      <c r="O140" s="21"/>
      <c r="P140" s="21"/>
      <c r="Q140" s="21"/>
      <c r="R140" s="22"/>
      <c r="S140" s="21"/>
      <c r="T140" s="31"/>
      <c r="U140" s="32"/>
      <c r="V140" s="33"/>
      <c r="W140" s="33"/>
    </row>
    <row r="141" spans="2:27" x14ac:dyDescent="0.25">
      <c r="B141" s="23">
        <v>1</v>
      </c>
      <c r="C141" s="24">
        <v>1</v>
      </c>
      <c r="D141" s="24" t="e">
        <f t="shared" ref="D141:D176" si="18">SUM(F141:K141)</f>
        <v>#REF!</v>
      </c>
      <c r="E141" s="25">
        <f t="shared" ref="E141:E152" si="19">+B141*10+C141</f>
        <v>11</v>
      </c>
      <c r="F141" s="30" t="e">
        <f>IF(AND($Y$12=TRUE,$Y$24=TRUE),COUNTIF(#REF!,$Z$24&amp; $Z$12&amp; "*" &amp;E141),0)+IF(AND($Y$13=TRUE,$Y$24=TRUE),COUNTIF(#REF!,$Z$24&amp; $Z$13&amp; "*" &amp;E141),0)+IF(AND($Y$14=TRUE,$Y$24=TRUE),COUNTIF(#REF!,$Z$24&amp; $Z$14&amp; "*" &amp;E141),0)+IF(AND($Y$15=TRUE,$Y$24=TRUE),COUNTIF(#REF!,$Z$24&amp; $Z$15&amp; "*" &amp;E141),0)+IF(AND($Y$16=TRUE,$Y$24=TRUE),COUNTIF(#REF!,$Z$24&amp; $Z$16&amp; "*" &amp;E141),0)+IF(AND($Y$17=TRUE,,$Y$24=TRUE),COUNTIF(#REF!,$Z$24&amp; $Z$17&amp; "*" &amp;E141),0)</f>
        <v>#REF!</v>
      </c>
      <c r="G141" s="30" t="e">
        <f>IF(AND($Y$12=TRUE,$Y$25=TRUE),COUNTIF(#REF!,$Z$25 &amp; $Z$12&amp; "*" &amp;E141),0)+IF(AND($Y$13=TRUE,$Y$25=TRUE),COUNTIF(#REF!,$Z$25 &amp; $Z$13&amp; "*" &amp;E141),0)+IF(AND($Y$14=TRUE,$Y$25=TRUE),COUNTIF(#REF!,$Z$25 &amp; $Z$14&amp; "*" &amp;E141),0)+IF(AND($Y$15=TRUE,$Y$25=TRUE),COUNTIF(#REF!,$Z$25 &amp; $Z$15&amp; "*" &amp;E141),0)+IF(AND($Y$16=TRUE,$Y$25=TRUE),COUNTIF(#REF!,$Z$25 &amp; $Z$16&amp; "*" &amp;E141),0)+IF(AND($Y$17=TRUE,,$Y$25=TRUE),COUNTIF(#REF!,$Z$25&amp; $Z$17&amp; "*" &amp;E141),0)</f>
        <v>#REF!</v>
      </c>
      <c r="H141" s="30" t="e">
        <f>IF(AND($Y$12=TRUE,$Y$26=TRUE),COUNTIF(#REF!,$Z$26 &amp; $Z$12&amp; "*" &amp;E141),0)+IF(AND($Y$13=TRUE,$Y$26=TRUE),COUNTIF(#REF!,$Z$26 &amp; $Z$13&amp; "*" &amp;E141),0)+IF(AND($Y$14=TRUE,$Y$26=TRUE),COUNTIF(#REF!,$Z$26 &amp; $Z$14&amp; "*" &amp;E141),0)+IF(AND($Y$15=TRUE,$Y$26=TRUE),COUNTIF(#REF!,$Z$26 &amp; $Z$15&amp; "*" &amp;E141),0)+IF(AND($Y$16=TRUE,$Y$26=TRUE),COUNTIF(#REF!,$Z$26 &amp; $Z$16&amp; "*" &amp;E141),0)+IF(AND($Y$17=TRUE,,$Y$26=TRUE),COUNTIF(#REF!,$Z$26&amp; $Z$17&amp; "*" &amp;E141),0)</f>
        <v>#REF!</v>
      </c>
      <c r="I141" s="30" t="e">
        <f>IF(AND($Y$12=TRUE,$Y$27=TRUE),COUNTIF(#REF!,$Z$27&amp; $Z$12&amp; "*" &amp;E141),0)+IF(AND($Y$13=TRUE,$Y$27=TRUE),COUNTIF(#REF!,$Z$27 &amp; $Z$13&amp; "*" &amp;E141),0)+IF(AND($Y$14=TRUE,$Y$27=TRUE),COUNTIF(#REF!,$Z$27 &amp; $Z$14&amp; "*" &amp;E141),0)+IF(AND($Y$15=TRUE,$Y$27=TRUE),COUNTIF(#REF!,$Z$27 &amp; $Z$15&amp; "*" &amp;E141),0)+IF(AND($Y$16=TRUE,$Y$27=TRUE),COUNTIF(#REF!,$Z$27 &amp; $Z$16&amp; "*" &amp;E141),0)+IF(AND($Y$17=TRUE,,$Y$27=TRUE),COUNTIF(#REF!,$Z$27&amp; $Z$17&amp; "*" &amp;E141),0)</f>
        <v>#REF!</v>
      </c>
      <c r="J141" s="30" t="e">
        <f>IF(AND($Y$12=TRUE,$Y$28=TRUE),COUNTIF(#REF!,$Z$28 &amp; $Z$12&amp; "*" &amp;E141),0)+IF(AND($Y$13=TRUE,$Y$28=TRUE),COUNTIF(#REF!,$Z$28 &amp; $Z$13&amp; "*" &amp;E141),0)+IF(AND($Y$14=TRUE,$Y$28=TRUE),COUNTIF(#REF!,$Z$28 &amp; $Z$14&amp; "*" &amp;E141),0)+IF(AND($Y$15=TRUE,$Y$28=TRUE),COUNTIF(#REF!,$Z$28 &amp; $Z$15&amp; "*" &amp;E141),0)+IF(AND($Y$16=TRUE,$Y$28=TRUE),COUNTIF(#REF!,$Z$28 &amp; $Z$16&amp; "*" &amp;E141),0)+IF(AND($Y$17=TRUE,,$Y$28=TRUE),COUNTIF(#REF!,$Z$28 &amp; $Z$17&amp; "*" &amp;E141),0)</f>
        <v>#REF!</v>
      </c>
      <c r="K141" s="30" t="e">
        <f>IF($Y$16=TRUE,COUNTIF(#REF!,"*" &amp; $Z$16&amp; "*" &amp;E53),0)</f>
        <v>#REF!</v>
      </c>
      <c r="L141" s="21"/>
      <c r="M141" s="21"/>
      <c r="N141" s="21"/>
      <c r="O141" s="21"/>
      <c r="P141" s="21"/>
      <c r="Q141" s="21"/>
      <c r="R141" s="22"/>
      <c r="S141" s="21"/>
      <c r="T141" s="34"/>
      <c r="U141" s="21"/>
      <c r="V141" s="33"/>
      <c r="W141" s="33"/>
    </row>
    <row r="142" spans="2:27" x14ac:dyDescent="0.25">
      <c r="B142" s="23">
        <v>1</v>
      </c>
      <c r="C142" s="24">
        <v>2</v>
      </c>
      <c r="D142" s="24" t="e">
        <f t="shared" si="18"/>
        <v>#REF!</v>
      </c>
      <c r="E142" s="25">
        <f t="shared" si="19"/>
        <v>12</v>
      </c>
      <c r="F142" s="30" t="e">
        <f>IF(AND($Y$12=TRUE,$Y$24=TRUE),COUNTIF(#REF!,$Z$24&amp; $Z$12&amp; "*" &amp;E142),0)+IF(AND($Y$13=TRUE,$Y$24=TRUE),COUNTIF(#REF!,$Z$24&amp; $Z$13&amp; "*" &amp;E142),0)+IF(AND($Y$14=TRUE,$Y$24=TRUE),COUNTIF(#REF!,$Z$24&amp; $Z$14&amp; "*" &amp;E142),0)+IF(AND($Y$15=TRUE,$Y$24=TRUE),COUNTIF(#REF!,$Z$24&amp; $Z$15&amp; "*" &amp;E142),0)+IF(AND($Y$16=TRUE,$Y$24=TRUE),COUNTIF(#REF!,$Z$24&amp; $Z$16&amp; "*" &amp;E142),0)+IF(AND($Y$17=TRUE,,$Y$24=TRUE),COUNTIF(#REF!,$Z$24&amp; $Z$17&amp; "*" &amp;E142),0)</f>
        <v>#REF!</v>
      </c>
      <c r="G142" s="30" t="e">
        <f>IF(AND($Y$12=TRUE,$Y$25=TRUE),COUNTIF(#REF!,$Z$25 &amp; $Z$12&amp; "*" &amp;E142),0)+IF(AND($Y$13=TRUE,$Y$25=TRUE),COUNTIF(#REF!,$Z$25 &amp; $Z$13&amp; "*" &amp;E142),0)+IF(AND($Y$14=TRUE,$Y$25=TRUE),COUNTIF(#REF!,$Z$25 &amp; $Z$14&amp; "*" &amp;E142),0)+IF(AND($Y$15=TRUE,$Y$25=TRUE),COUNTIF(#REF!,$Z$25 &amp; $Z$15&amp; "*" &amp;E142),0)+IF(AND($Y$16=TRUE,$Y$25=TRUE),COUNTIF(#REF!,$Z$25 &amp; $Z$16&amp; "*" &amp;E142),0)+IF(AND($Y$17=TRUE,,$Y$25=TRUE),COUNTIF(#REF!,$Z$25&amp; $Z$17&amp; "*" &amp;E142),0)</f>
        <v>#REF!</v>
      </c>
      <c r="H142" s="30" t="e">
        <f>IF(AND($Y$12=TRUE,$Y$26=TRUE),COUNTIF(#REF!,$Z$26 &amp; $Z$12&amp; "*" &amp;E142),0)+IF(AND($Y$13=TRUE,$Y$26=TRUE),COUNTIF(#REF!,$Z$26 &amp; $Z$13&amp; "*" &amp;E142),0)+IF(AND($Y$14=TRUE,$Y$26=TRUE),COUNTIF(#REF!,$Z$26 &amp; $Z$14&amp; "*" &amp;E142),0)+IF(AND($Y$15=TRUE,$Y$26=TRUE),COUNTIF(#REF!,$Z$26 &amp; $Z$15&amp; "*" &amp;E142),0)+IF(AND($Y$16=TRUE,$Y$26=TRUE),COUNTIF(#REF!,$Z$26 &amp; $Z$16&amp; "*" &amp;E142),0)+IF(AND($Y$17=TRUE,,$Y$26=TRUE),COUNTIF(#REF!,$Z$26&amp; $Z$17&amp; "*" &amp;E142),0)</f>
        <v>#REF!</v>
      </c>
      <c r="I142" s="30" t="e">
        <f>IF(AND($Y$12=TRUE,$Y$27=TRUE),COUNTIF(#REF!,$Z$27&amp; $Z$12&amp; "*" &amp;E142),0)+IF(AND($Y$13=TRUE,$Y$27=TRUE),COUNTIF(#REF!,$Z$27 &amp; $Z$13&amp; "*" &amp;E142),0)+IF(AND($Y$14=TRUE,$Y$27=TRUE),COUNTIF(#REF!,$Z$27 &amp; $Z$14&amp; "*" &amp;E142),0)+IF(AND($Y$15=TRUE,$Y$27=TRUE),COUNTIF(#REF!,$Z$27 &amp; $Z$15&amp; "*" &amp;E142),0)+IF(AND($Y$16=TRUE,$Y$27=TRUE),COUNTIF(#REF!,$Z$27 &amp; $Z$16&amp; "*" &amp;E142),0)+IF(AND($Y$17=TRUE,,$Y$27=TRUE),COUNTIF(#REF!,$Z$27&amp; $Z$17&amp; "*" &amp;E142),0)</f>
        <v>#REF!</v>
      </c>
      <c r="J142" s="30" t="e">
        <f>IF(AND($Y$12=TRUE,$Y$28=TRUE),COUNTIF(#REF!,$Z$28 &amp; $Z$12&amp; "*" &amp;E142),0)+IF(AND($Y$13=TRUE,$Y$28=TRUE),COUNTIF(#REF!,$Z$28 &amp; $Z$13&amp; "*" &amp;E142),0)+IF(AND($Y$14=TRUE,$Y$28=TRUE),COUNTIF(#REF!,$Z$28 &amp; $Z$14&amp; "*" &amp;E142),0)+IF(AND($Y$15=TRUE,$Y$28=TRUE),COUNTIF(#REF!,$Z$28 &amp; $Z$15&amp; "*" &amp;E142),0)+IF(AND($Y$16=TRUE,$Y$28=TRUE),COUNTIF(#REF!,$Z$28 &amp; $Z$16&amp; "*" &amp;E142),0)+IF(AND($Y$17=TRUE,,$Y$28=TRUE),COUNTIF(#REF!,$Z$28 &amp; $Z$17&amp; "*" &amp;E142),0)</f>
        <v>#REF!</v>
      </c>
      <c r="K142" s="30" t="e">
        <f>IF($Y$16=TRUE,COUNTIF(#REF!,"*" &amp; $Z$16&amp; "*" &amp;E54),0)</f>
        <v>#REF!</v>
      </c>
      <c r="L142" s="21"/>
      <c r="M142" s="21"/>
      <c r="N142" s="21"/>
      <c r="O142" s="21"/>
      <c r="P142" s="21"/>
      <c r="Q142" s="21"/>
      <c r="R142" s="22"/>
      <c r="S142" s="21"/>
      <c r="T142" s="34"/>
      <c r="U142" s="21"/>
      <c r="V142" s="33"/>
      <c r="W142" s="33"/>
    </row>
    <row r="143" spans="2:27" x14ac:dyDescent="0.25">
      <c r="B143" s="23">
        <v>1</v>
      </c>
      <c r="C143" s="24">
        <v>3</v>
      </c>
      <c r="D143" s="24" t="e">
        <f t="shared" si="18"/>
        <v>#REF!</v>
      </c>
      <c r="E143" s="25">
        <f t="shared" si="19"/>
        <v>13</v>
      </c>
      <c r="F143" s="30" t="e">
        <f>IF(AND($Y$12=TRUE,$Y$24=TRUE),COUNTIF(#REF!,$Z$24&amp; $Z$12&amp; "*" &amp;E143),0)+IF(AND($Y$13=TRUE,$Y$24=TRUE),COUNTIF(#REF!,$Z$24&amp; $Z$13&amp; "*" &amp;E143),0)+IF(AND($Y$14=TRUE,$Y$24=TRUE),COUNTIF(#REF!,$Z$24&amp; $Z$14&amp; "*" &amp;E143),0)+IF(AND($Y$15=TRUE,$Y$24=TRUE),COUNTIF(#REF!,$Z$24&amp; $Z$15&amp; "*" &amp;E143),0)+IF(AND($Y$16=TRUE,$Y$24=TRUE),COUNTIF(#REF!,$Z$24&amp; $Z$16&amp; "*" &amp;E143),0)+IF(AND($Y$17=TRUE,,$Y$24=TRUE),COUNTIF(#REF!,$Z$24&amp; $Z$17&amp; "*" &amp;E143),0)</f>
        <v>#REF!</v>
      </c>
      <c r="G143" s="30" t="e">
        <f>IF(AND($Y$12=TRUE,$Y$25=TRUE),COUNTIF(#REF!,$Z$25 &amp; $Z$12&amp; "*" &amp;E143),0)+IF(AND($Y$13=TRUE,$Y$25=TRUE),COUNTIF(#REF!,$Z$25 &amp; $Z$13&amp; "*" &amp;E143),0)+IF(AND($Y$14=TRUE,$Y$25=TRUE),COUNTIF(#REF!,$Z$25 &amp; $Z$14&amp; "*" &amp;E143),0)+IF(AND($Y$15=TRUE,$Y$25=TRUE),COUNTIF(#REF!,$Z$25 &amp; $Z$15&amp; "*" &amp;E143),0)+IF(AND($Y$16=TRUE,$Y$25=TRUE),COUNTIF(#REF!,$Z$25 &amp; $Z$16&amp; "*" &amp;E143),0)+IF(AND($Y$17=TRUE,,$Y$25=TRUE),COUNTIF(#REF!,$Z$25&amp; $Z$17&amp; "*" &amp;E143),0)</f>
        <v>#REF!</v>
      </c>
      <c r="H143" s="30" t="e">
        <f>IF(AND($Y$12=TRUE,$Y$26=TRUE),COUNTIF(#REF!,$Z$26 &amp; $Z$12&amp; "*" &amp;E143),0)+IF(AND($Y$13=TRUE,$Y$26=TRUE),COUNTIF(#REF!,$Z$26 &amp; $Z$13&amp; "*" &amp;E143),0)+IF(AND($Y$14=TRUE,$Y$26=TRUE),COUNTIF(#REF!,$Z$26 &amp; $Z$14&amp; "*" &amp;E143),0)+IF(AND($Y$15=TRUE,$Y$26=TRUE),COUNTIF(#REF!,$Z$26 &amp; $Z$15&amp; "*" &amp;E143),0)+IF(AND($Y$16=TRUE,$Y$26=TRUE),COUNTIF(#REF!,$Z$26 &amp; $Z$16&amp; "*" &amp;E143),0)+IF(AND($Y$17=TRUE,,$Y$26=TRUE),COUNTIF(#REF!,$Z$26&amp; $Z$17&amp; "*" &amp;E143),0)</f>
        <v>#REF!</v>
      </c>
      <c r="I143" s="30" t="e">
        <f>IF(AND($Y$12=TRUE,$Y$27=TRUE),COUNTIF(#REF!,$Z$27&amp; $Z$12&amp; "*" &amp;E143),0)+IF(AND($Y$13=TRUE,$Y$27=TRUE),COUNTIF(#REF!,$Z$27 &amp; $Z$13&amp; "*" &amp;E143),0)+IF(AND($Y$14=TRUE,$Y$27=TRUE),COUNTIF(#REF!,$Z$27 &amp; $Z$14&amp; "*" &amp;E143),0)+IF(AND($Y$15=TRUE,$Y$27=TRUE),COUNTIF(#REF!,$Z$27 &amp; $Z$15&amp; "*" &amp;E143),0)+IF(AND($Y$16=TRUE,$Y$27=TRUE),COUNTIF(#REF!,$Z$27 &amp; $Z$16&amp; "*" &amp;E143),0)+IF(AND($Y$17=TRUE,,$Y$27=TRUE),COUNTIF(#REF!,$Z$27&amp; $Z$17&amp; "*" &amp;E143),0)</f>
        <v>#REF!</v>
      </c>
      <c r="J143" s="30" t="e">
        <f>IF(AND($Y$12=TRUE,$Y$28=TRUE),COUNTIF(#REF!,$Z$28 &amp; $Z$12&amp; "*" &amp;E143),0)+IF(AND($Y$13=TRUE,$Y$28=TRUE),COUNTIF(#REF!,$Z$28 &amp; $Z$13&amp; "*" &amp;E143),0)+IF(AND($Y$14=TRUE,$Y$28=TRUE),COUNTIF(#REF!,$Z$28 &amp; $Z$14&amp; "*" &amp;E143),0)+IF(AND($Y$15=TRUE,$Y$28=TRUE),COUNTIF(#REF!,$Z$28 &amp; $Z$15&amp; "*" &amp;E143),0)+IF(AND($Y$16=TRUE,$Y$28=TRUE),COUNTIF(#REF!,$Z$28 &amp; $Z$16&amp; "*" &amp;E143),0)+IF(AND($Y$17=TRUE,,$Y$28=TRUE),COUNTIF(#REF!,$Z$28 &amp; $Z$17&amp; "*" &amp;E143),0)</f>
        <v>#REF!</v>
      </c>
      <c r="K143" s="30" t="e">
        <f>IF($Y$16=TRUE,COUNTIF(#REF!,"*" &amp; $Z$16&amp; "*" &amp;E55),0)</f>
        <v>#REF!</v>
      </c>
      <c r="L143" s="21"/>
      <c r="M143" s="21"/>
      <c r="N143" s="21"/>
      <c r="O143" s="21"/>
      <c r="P143" s="21"/>
      <c r="Q143" s="21"/>
      <c r="R143" s="22"/>
      <c r="S143" s="21"/>
      <c r="T143" s="21"/>
      <c r="U143" s="33"/>
      <c r="V143" s="33"/>
      <c r="W143" s="33"/>
    </row>
    <row r="144" spans="2:27" ht="13" x14ac:dyDescent="0.3">
      <c r="B144" s="23">
        <v>1</v>
      </c>
      <c r="C144" s="24">
        <v>4</v>
      </c>
      <c r="D144" s="24" t="e">
        <f t="shared" si="18"/>
        <v>#REF!</v>
      </c>
      <c r="E144" s="25">
        <f t="shared" si="19"/>
        <v>14</v>
      </c>
      <c r="F144" s="30" t="e">
        <f>IF(AND($Y$12=TRUE,$Y$24=TRUE),COUNTIF(#REF!,$Z$24&amp; $Z$12&amp; "*" &amp;E144),0)+IF(AND($Y$13=TRUE,$Y$24=TRUE),COUNTIF(#REF!,$Z$24&amp; $Z$13&amp; "*" &amp;E144),0)+IF(AND($Y$14=TRUE,$Y$24=TRUE),COUNTIF(#REF!,$Z$24&amp; $Z$14&amp; "*" &amp;E144),0)+IF(AND($Y$15=TRUE,$Y$24=TRUE),COUNTIF(#REF!,$Z$24&amp; $Z$15&amp; "*" &amp;E144),0)+IF(AND($Y$16=TRUE,$Y$24=TRUE),COUNTIF(#REF!,$Z$24&amp; $Z$16&amp; "*" &amp;E144),0)+IF(AND($Y$17=TRUE,,$Y$24=TRUE),COUNTIF(#REF!,$Z$24&amp; $Z$17&amp; "*" &amp;E144),0)</f>
        <v>#REF!</v>
      </c>
      <c r="G144" s="30" t="e">
        <f>IF(AND($Y$12=TRUE,$Y$25=TRUE),COUNTIF(#REF!,$Z$25 &amp; $Z$12&amp; "*" &amp;E144),0)+IF(AND($Y$13=TRUE,$Y$25=TRUE),COUNTIF(#REF!,$Z$25 &amp; $Z$13&amp; "*" &amp;E144),0)+IF(AND($Y$14=TRUE,$Y$25=TRUE),COUNTIF(#REF!,$Z$25 &amp; $Z$14&amp; "*" &amp;E144),0)+IF(AND($Y$15=TRUE,$Y$25=TRUE),COUNTIF(#REF!,$Z$25 &amp; $Z$15&amp; "*" &amp;E144),0)+IF(AND($Y$16=TRUE,$Y$25=TRUE),COUNTIF(#REF!,$Z$25 &amp; $Z$16&amp; "*" &amp;E144),0)+IF(AND($Y$17=TRUE,,$Y$25=TRUE),COUNTIF(#REF!,$Z$25&amp; $Z$17&amp; "*" &amp;E144),0)</f>
        <v>#REF!</v>
      </c>
      <c r="H144" s="30" t="e">
        <f>IF(AND($Y$12=TRUE,$Y$26=TRUE),COUNTIF(#REF!,$Z$26 &amp; $Z$12&amp; "*" &amp;E144),0)+IF(AND($Y$13=TRUE,$Y$26=TRUE),COUNTIF(#REF!,$Z$26 &amp; $Z$13&amp; "*" &amp;E144),0)+IF(AND($Y$14=TRUE,$Y$26=TRUE),COUNTIF(#REF!,$Z$26 &amp; $Z$14&amp; "*" &amp;E144),0)+IF(AND($Y$15=TRUE,$Y$26=TRUE),COUNTIF(#REF!,$Z$26 &amp; $Z$15&amp; "*" &amp;E144),0)+IF(AND($Y$16=TRUE,$Y$26=TRUE),COUNTIF(#REF!,$Z$26 &amp; $Z$16&amp; "*" &amp;E144),0)+IF(AND($Y$17=TRUE,,$Y$26=TRUE),COUNTIF(#REF!,$Z$26&amp; $Z$17&amp; "*" &amp;E144),0)</f>
        <v>#REF!</v>
      </c>
      <c r="I144" s="30" t="e">
        <f>IF(AND($Y$12=TRUE,$Y$27=TRUE),COUNTIF(#REF!,$Z$27&amp; $Z$12&amp; "*" &amp;E144),0)+IF(AND($Y$13=TRUE,$Y$27=TRUE),COUNTIF(#REF!,$Z$27 &amp; $Z$13&amp; "*" &amp;E144),0)+IF(AND($Y$14=TRUE,$Y$27=TRUE),COUNTIF(#REF!,$Z$27 &amp; $Z$14&amp; "*" &amp;E144),0)+IF(AND($Y$15=TRUE,$Y$27=TRUE),COUNTIF(#REF!,$Z$27 &amp; $Z$15&amp; "*" &amp;E144),0)+IF(AND($Y$16=TRUE,$Y$27=TRUE),COUNTIF(#REF!,$Z$27 &amp; $Z$16&amp; "*" &amp;E144),0)+IF(AND($Y$17=TRUE,,$Y$27=TRUE),COUNTIF(#REF!,$Z$27&amp; $Z$17&amp; "*" &amp;E144),0)</f>
        <v>#REF!</v>
      </c>
      <c r="J144" s="30" t="e">
        <f>IF(AND($Y$12=TRUE,$Y$28=TRUE),COUNTIF(#REF!,$Z$28 &amp; $Z$12&amp; "*" &amp;E144),0)+IF(AND($Y$13=TRUE,$Y$28=TRUE),COUNTIF(#REF!,$Z$28 &amp; $Z$13&amp; "*" &amp;E144),0)+IF(AND($Y$14=TRUE,$Y$28=TRUE),COUNTIF(#REF!,$Z$28 &amp; $Z$14&amp; "*" &amp;E144),0)+IF(AND($Y$15=TRUE,$Y$28=TRUE),COUNTIF(#REF!,$Z$28 &amp; $Z$15&amp; "*" &amp;E144),0)+IF(AND($Y$16=TRUE,$Y$28=TRUE),COUNTIF(#REF!,$Z$28 &amp; $Z$16&amp; "*" &amp;E144),0)+IF(AND($Y$17=TRUE,,$Y$28=TRUE),COUNTIF(#REF!,$Z$28 &amp; $Z$17&amp; "*" &amp;E144),0)</f>
        <v>#REF!</v>
      </c>
      <c r="K144" s="30" t="e">
        <f>IF($Y$16=TRUE,COUNTIF(#REF!,"*" &amp; $Z$16&amp; "*" &amp;E56),0)</f>
        <v>#REF!</v>
      </c>
      <c r="L144" s="21"/>
      <c r="M144" s="21"/>
      <c r="N144" s="21"/>
      <c r="O144" s="21"/>
      <c r="P144" s="21"/>
      <c r="Q144" s="21"/>
      <c r="R144" s="22"/>
      <c r="S144" s="21"/>
      <c r="T144" s="35"/>
      <c r="U144" s="27"/>
      <c r="V144" s="33"/>
      <c r="W144" s="42"/>
    </row>
    <row r="145" spans="2:23" ht="13" x14ac:dyDescent="0.3">
      <c r="B145" s="23">
        <v>1</v>
      </c>
      <c r="C145" s="24">
        <v>5</v>
      </c>
      <c r="D145" s="24" t="e">
        <f t="shared" si="18"/>
        <v>#REF!</v>
      </c>
      <c r="E145" s="25">
        <f t="shared" si="19"/>
        <v>15</v>
      </c>
      <c r="F145" s="30" t="e">
        <f>IF(AND($Y$12=TRUE,$Y$24=TRUE),COUNTIF(#REF!,$Z$24&amp; $Z$12&amp; "*" &amp;E145),0)+IF(AND($Y$13=TRUE,$Y$24=TRUE),COUNTIF(#REF!,$Z$24&amp; $Z$13&amp; "*" &amp;E145),0)+IF(AND($Y$14=TRUE,$Y$24=TRUE),COUNTIF(#REF!,$Z$24&amp; $Z$14&amp; "*" &amp;E145),0)+IF(AND($Y$15=TRUE,$Y$24=TRUE),COUNTIF(#REF!,$Z$24&amp; $Z$15&amp; "*" &amp;E145),0)+IF(AND($Y$16=TRUE,$Y$24=TRUE),COUNTIF(#REF!,$Z$24&amp; $Z$16&amp; "*" &amp;E145),0)+IF(AND($Y$17=TRUE,,$Y$24=TRUE),COUNTIF(#REF!,$Z$24&amp; $Z$17&amp; "*" &amp;E145),0)</f>
        <v>#REF!</v>
      </c>
      <c r="G145" s="30" t="e">
        <f>IF(AND($Y$12=TRUE,$Y$25=TRUE),COUNTIF(#REF!,$Z$25 &amp; $Z$12&amp; "*" &amp;E145),0)+IF(AND($Y$13=TRUE,$Y$25=TRUE),COUNTIF(#REF!,$Z$25 &amp; $Z$13&amp; "*" &amp;E145),0)+IF(AND($Y$14=TRUE,$Y$25=TRUE),COUNTIF(#REF!,$Z$25 &amp; $Z$14&amp; "*" &amp;E145),0)+IF(AND($Y$15=TRUE,$Y$25=TRUE),COUNTIF(#REF!,$Z$25 &amp; $Z$15&amp; "*" &amp;E145),0)+IF(AND($Y$16=TRUE,$Y$25=TRUE),COUNTIF(#REF!,$Z$25 &amp; $Z$16&amp; "*" &amp;E145),0)+IF(AND($Y$17=TRUE,,$Y$25=TRUE),COUNTIF(#REF!,$Z$25&amp; $Z$17&amp; "*" &amp;E145),0)</f>
        <v>#REF!</v>
      </c>
      <c r="H145" s="30" t="e">
        <f>IF(AND($Y$12=TRUE,$Y$26=TRUE),COUNTIF(#REF!,$Z$26 &amp; $Z$12&amp; "*" &amp;E145),0)+IF(AND($Y$13=TRUE,$Y$26=TRUE),COUNTIF(#REF!,$Z$26 &amp; $Z$13&amp; "*" &amp;E145),0)+IF(AND($Y$14=TRUE,$Y$26=TRUE),COUNTIF(#REF!,$Z$26 &amp; $Z$14&amp; "*" &amp;E145),0)+IF(AND($Y$15=TRUE,$Y$26=TRUE),COUNTIF(#REF!,$Z$26 &amp; $Z$15&amp; "*" &amp;E145),0)+IF(AND($Y$16=TRUE,$Y$26=TRUE),COUNTIF(#REF!,$Z$26 &amp; $Z$16&amp; "*" &amp;E145),0)+IF(AND($Y$17=TRUE,,$Y$26=TRUE),COUNTIF(#REF!,$Z$26&amp; $Z$17&amp; "*" &amp;E145),0)</f>
        <v>#REF!</v>
      </c>
      <c r="I145" s="30" t="e">
        <f>IF(AND($Y$12=TRUE,$Y$27=TRUE),COUNTIF(#REF!,$Z$27&amp; $Z$12&amp; "*" &amp;E145),0)+IF(AND($Y$13=TRUE,$Y$27=TRUE),COUNTIF(#REF!,$Z$27 &amp; $Z$13&amp; "*" &amp;E145),0)+IF(AND($Y$14=TRUE,$Y$27=TRUE),COUNTIF(#REF!,$Z$27 &amp; $Z$14&amp; "*" &amp;E145),0)+IF(AND($Y$15=TRUE,$Y$27=TRUE),COUNTIF(#REF!,$Z$27 &amp; $Z$15&amp; "*" &amp;E145),0)+IF(AND($Y$16=TRUE,$Y$27=TRUE),COUNTIF(#REF!,$Z$27 &amp; $Z$16&amp; "*" &amp;E145),0)+IF(AND($Y$17=TRUE,,$Y$27=TRUE),COUNTIF(#REF!,$Z$27&amp; $Z$17&amp; "*" &amp;E145),0)</f>
        <v>#REF!</v>
      </c>
      <c r="J145" s="30" t="e">
        <f>IF(AND($Y$12=TRUE,$Y$28=TRUE),COUNTIF(#REF!,$Z$28 &amp; $Z$12&amp; "*" &amp;E145),0)+IF(AND($Y$13=TRUE,$Y$28=TRUE),COUNTIF(#REF!,$Z$28 &amp; $Z$13&amp; "*" &amp;E145),0)+IF(AND($Y$14=TRUE,$Y$28=TRUE),COUNTIF(#REF!,$Z$28 &amp; $Z$14&amp; "*" &amp;E145),0)+IF(AND($Y$15=TRUE,$Y$28=TRUE),COUNTIF(#REF!,$Z$28 &amp; $Z$15&amp; "*" &amp;E145),0)+IF(AND($Y$16=TRUE,$Y$28=TRUE),COUNTIF(#REF!,$Z$28 &amp; $Z$16&amp; "*" &amp;E145),0)+IF(AND($Y$17=TRUE,,$Y$28=TRUE),COUNTIF(#REF!,$Z$28 &amp; $Z$17&amp; "*" &amp;E145),0)</f>
        <v>#REF!</v>
      </c>
      <c r="K145" s="30" t="e">
        <f>IF($Y$16=TRUE,COUNTIF(#REF!,"*" &amp; $Z$16&amp; "*" &amp;E57),0)</f>
        <v>#REF!</v>
      </c>
      <c r="L145" s="21"/>
      <c r="M145" s="21"/>
      <c r="N145" s="21"/>
      <c r="O145" s="21"/>
      <c r="P145" s="21"/>
      <c r="Q145" s="21"/>
      <c r="R145" s="22"/>
      <c r="S145" s="21"/>
      <c r="T145" s="35"/>
      <c r="U145" s="27"/>
      <c r="V145" s="33"/>
      <c r="W145" s="42"/>
    </row>
    <row r="146" spans="2:23" ht="13" x14ac:dyDescent="0.3">
      <c r="B146" s="23">
        <v>1</v>
      </c>
      <c r="C146" s="24">
        <v>6</v>
      </c>
      <c r="D146" s="24" t="e">
        <f t="shared" si="18"/>
        <v>#REF!</v>
      </c>
      <c r="E146" s="25">
        <f t="shared" si="19"/>
        <v>16</v>
      </c>
      <c r="F146" s="30" t="e">
        <f>IF(AND($Y$12=TRUE,$Y$24=TRUE),COUNTIF(#REF!,$Z$24&amp; $Z$12&amp; "*" &amp;E146),0)+IF(AND($Y$13=TRUE,$Y$24=TRUE),COUNTIF(#REF!,$Z$24&amp; $Z$13&amp; "*" &amp;E146),0)+IF(AND($Y$14=TRUE,$Y$24=TRUE),COUNTIF(#REF!,$Z$24&amp; $Z$14&amp; "*" &amp;E146),0)+IF(AND($Y$15=TRUE,$Y$24=TRUE),COUNTIF(#REF!,$Z$24&amp; $Z$15&amp; "*" &amp;E146),0)+IF(AND($Y$16=TRUE,$Y$24=TRUE),COUNTIF(#REF!,$Z$24&amp; $Z$16&amp; "*" &amp;E146),0)+IF(AND($Y$17=TRUE,,$Y$24=TRUE),COUNTIF(#REF!,$Z$24&amp; $Z$17&amp; "*" &amp;E146),0)</f>
        <v>#REF!</v>
      </c>
      <c r="G146" s="30" t="e">
        <f>IF(AND($Y$12=TRUE,$Y$25=TRUE),COUNTIF(#REF!,$Z$25 &amp; $Z$12&amp; "*" &amp;E146),0)+IF(AND($Y$13=TRUE,$Y$25=TRUE),COUNTIF(#REF!,$Z$25 &amp; $Z$13&amp; "*" &amp;E146),0)+IF(AND($Y$14=TRUE,$Y$25=TRUE),COUNTIF(#REF!,$Z$25 &amp; $Z$14&amp; "*" &amp;E146),0)+IF(AND($Y$15=TRUE,$Y$25=TRUE),COUNTIF(#REF!,$Z$25 &amp; $Z$15&amp; "*" &amp;E146),0)+IF(AND($Y$16=TRUE,$Y$25=TRUE),COUNTIF(#REF!,$Z$25 &amp; $Z$16&amp; "*" &amp;E146),0)+IF(AND($Y$17=TRUE,,$Y$25=TRUE),COUNTIF(#REF!,$Z$25&amp; $Z$17&amp; "*" &amp;E146),0)</f>
        <v>#REF!</v>
      </c>
      <c r="H146" s="30" t="e">
        <f>IF(AND($Y$12=TRUE,$Y$26=TRUE),COUNTIF(#REF!,$Z$26 &amp; $Z$12&amp; "*" &amp;E146),0)+IF(AND($Y$13=TRUE,$Y$26=TRUE),COUNTIF(#REF!,$Z$26 &amp; $Z$13&amp; "*" &amp;E146),0)+IF(AND($Y$14=TRUE,$Y$26=TRUE),COUNTIF(#REF!,$Z$26 &amp; $Z$14&amp; "*" &amp;E146),0)+IF(AND($Y$15=TRUE,$Y$26=TRUE),COUNTIF(#REF!,$Z$26 &amp; $Z$15&amp; "*" &amp;E146),0)+IF(AND($Y$16=TRUE,$Y$26=TRUE),COUNTIF(#REF!,$Z$26 &amp; $Z$16&amp; "*" &amp;E146),0)+IF(AND($Y$17=TRUE,,$Y$26=TRUE),COUNTIF(#REF!,$Z$26&amp; $Z$17&amp; "*" &amp;E146),0)</f>
        <v>#REF!</v>
      </c>
      <c r="I146" s="30" t="e">
        <f>IF(AND($Y$12=TRUE,$Y$27=TRUE),COUNTIF(#REF!,$Z$27&amp; $Z$12&amp; "*" &amp;E146),0)+IF(AND($Y$13=TRUE,$Y$27=TRUE),COUNTIF(#REF!,$Z$27 &amp; $Z$13&amp; "*" &amp;E146),0)+IF(AND($Y$14=TRUE,$Y$27=TRUE),COUNTIF(#REF!,$Z$27 &amp; $Z$14&amp; "*" &amp;E146),0)+IF(AND($Y$15=TRUE,$Y$27=TRUE),COUNTIF(#REF!,$Z$27 &amp; $Z$15&amp; "*" &amp;E146),0)+IF(AND($Y$16=TRUE,$Y$27=TRUE),COUNTIF(#REF!,$Z$27 &amp; $Z$16&amp; "*" &amp;E146),0)+IF(AND($Y$17=TRUE,,$Y$27=TRUE),COUNTIF(#REF!,$Z$27&amp; $Z$17&amp; "*" &amp;E146),0)</f>
        <v>#REF!</v>
      </c>
      <c r="J146" s="30" t="e">
        <f>IF(AND($Y$12=TRUE,$Y$28=TRUE),COUNTIF(#REF!,$Z$28 &amp; $Z$12&amp; "*" &amp;E146),0)+IF(AND($Y$13=TRUE,$Y$28=TRUE),COUNTIF(#REF!,$Z$28 &amp; $Z$13&amp; "*" &amp;E146),0)+IF(AND($Y$14=TRUE,$Y$28=TRUE),COUNTIF(#REF!,$Z$28 &amp; $Z$14&amp; "*" &amp;E146),0)+IF(AND($Y$15=TRUE,$Y$28=TRUE),COUNTIF(#REF!,$Z$28 &amp; $Z$15&amp; "*" &amp;E146),0)+IF(AND($Y$16=TRUE,$Y$28=TRUE),COUNTIF(#REF!,$Z$28 &amp; $Z$16&amp; "*" &amp;E146),0)+IF(AND($Y$17=TRUE,,$Y$28=TRUE),COUNTIF(#REF!,$Z$28 &amp; $Z$17&amp; "*" &amp;E146),0)</f>
        <v>#REF!</v>
      </c>
      <c r="K146" s="30" t="e">
        <f>IF($Y$16=TRUE,COUNTIF(#REF!,"*" &amp; $Z$16&amp; "*" &amp;E58),0)</f>
        <v>#REF!</v>
      </c>
      <c r="L146" s="21"/>
      <c r="M146" s="21"/>
      <c r="N146" s="21"/>
      <c r="O146" s="21"/>
      <c r="P146" s="21"/>
      <c r="Q146" s="21"/>
      <c r="R146" s="22"/>
      <c r="S146" s="21"/>
      <c r="T146" s="35"/>
      <c r="U146" s="21"/>
      <c r="V146" s="33"/>
      <c r="W146" s="42"/>
    </row>
    <row r="147" spans="2:23" ht="13" x14ac:dyDescent="0.3">
      <c r="B147" s="23">
        <v>2</v>
      </c>
      <c r="C147" s="24">
        <v>1</v>
      </c>
      <c r="D147" s="24" t="e">
        <f t="shared" si="18"/>
        <v>#REF!</v>
      </c>
      <c r="E147" s="25">
        <f t="shared" si="19"/>
        <v>21</v>
      </c>
      <c r="F147" s="30" t="e">
        <f>IF(AND($Y$12=TRUE,$Y$24=TRUE),COUNTIF(#REF!,$Z$24&amp; $Z$12&amp; "*" &amp;E147),0)+IF(AND($Y$13=TRUE,$Y$24=TRUE),COUNTIF(#REF!,$Z$24&amp; $Z$13&amp; "*" &amp;E147),0)+IF(AND($Y$14=TRUE,$Y$24=TRUE),COUNTIF(#REF!,$Z$24&amp; $Z$14&amp; "*" &amp;E147),0)+IF(AND($Y$15=TRUE,$Y$24=TRUE),COUNTIF(#REF!,$Z$24&amp; $Z$15&amp; "*" &amp;E147),0)+IF(AND($Y$16=TRUE,$Y$24=TRUE),COUNTIF(#REF!,$Z$24&amp; $Z$16&amp; "*" &amp;E147),0)+IF(AND($Y$17=TRUE,,$Y$24=TRUE),COUNTIF(#REF!,$Z$24&amp; $Z$17&amp; "*" &amp;E147),0)</f>
        <v>#REF!</v>
      </c>
      <c r="G147" s="30" t="e">
        <f>IF(AND($Y$12=TRUE,$Y$25=TRUE),COUNTIF(#REF!,$Z$25 &amp; $Z$12&amp; "*" &amp;E147),0)+IF(AND($Y$13=TRUE,$Y$25=TRUE),COUNTIF(#REF!,$Z$25 &amp; $Z$13&amp; "*" &amp;E147),0)+IF(AND($Y$14=TRUE,$Y$25=TRUE),COUNTIF(#REF!,$Z$25 &amp; $Z$14&amp; "*" &amp;E147),0)+IF(AND($Y$15=TRUE,$Y$25=TRUE),COUNTIF(#REF!,$Z$25 &amp; $Z$15&amp; "*" &amp;E147),0)+IF(AND($Y$16=TRUE,$Y$25=TRUE),COUNTIF(#REF!,$Z$25 &amp; $Z$16&amp; "*" &amp;E147),0)+IF(AND($Y$17=TRUE,,$Y$25=TRUE),COUNTIF(#REF!,$Z$25&amp; $Z$17&amp; "*" &amp;E147),0)</f>
        <v>#REF!</v>
      </c>
      <c r="H147" s="30" t="e">
        <f>IF(AND($Y$12=TRUE,$Y$26=TRUE),COUNTIF(#REF!,$Z$26 &amp; $Z$12&amp; "*" &amp;E147),0)+IF(AND($Y$13=TRUE,$Y$26=TRUE),COUNTIF(#REF!,$Z$26 &amp; $Z$13&amp; "*" &amp;E147),0)+IF(AND($Y$14=TRUE,$Y$26=TRUE),COUNTIF(#REF!,$Z$26 &amp; $Z$14&amp; "*" &amp;E147),0)+IF(AND($Y$15=TRUE,$Y$26=TRUE),COUNTIF(#REF!,$Z$26 &amp; $Z$15&amp; "*" &amp;E147),0)+IF(AND($Y$16=TRUE,$Y$26=TRUE),COUNTIF(#REF!,$Z$26 &amp; $Z$16&amp; "*" &amp;E147),0)+IF(AND($Y$17=TRUE,,$Y$26=TRUE),COUNTIF(#REF!,$Z$26&amp; $Z$17&amp; "*" &amp;E147),0)</f>
        <v>#REF!</v>
      </c>
      <c r="I147" s="30" t="e">
        <f>IF(AND($Y$12=TRUE,$Y$27=TRUE),COUNTIF(#REF!,$Z$27&amp; $Z$12&amp; "*" &amp;E147),0)+IF(AND($Y$13=TRUE,$Y$27=TRUE),COUNTIF(#REF!,$Z$27 &amp; $Z$13&amp; "*" &amp;E147),0)+IF(AND($Y$14=TRUE,$Y$27=TRUE),COUNTIF(#REF!,$Z$27 &amp; $Z$14&amp; "*" &amp;E147),0)+IF(AND($Y$15=TRUE,$Y$27=TRUE),COUNTIF(#REF!,$Z$27 &amp; $Z$15&amp; "*" &amp;E147),0)+IF(AND($Y$16=TRUE,$Y$27=TRUE),COUNTIF(#REF!,$Z$27 &amp; $Z$16&amp; "*" &amp;E147),0)+IF(AND($Y$17=TRUE,,$Y$27=TRUE),COUNTIF(#REF!,$Z$27&amp; $Z$17&amp; "*" &amp;E147),0)</f>
        <v>#REF!</v>
      </c>
      <c r="J147" s="30" t="e">
        <f>IF(AND($Y$12=TRUE,$Y$28=TRUE),COUNTIF(#REF!,$Z$28 &amp; $Z$12&amp; "*" &amp;E147),0)+IF(AND($Y$13=TRUE,$Y$28=TRUE),COUNTIF(#REF!,$Z$28 &amp; $Z$13&amp; "*" &amp;E147),0)+IF(AND($Y$14=TRUE,$Y$28=TRUE),COUNTIF(#REF!,$Z$28 &amp; $Z$14&amp; "*" &amp;E147),0)+IF(AND($Y$15=TRUE,$Y$28=TRUE),COUNTIF(#REF!,$Z$28 &amp; $Z$15&amp; "*" &amp;E147),0)+IF(AND($Y$16=TRUE,$Y$28=TRUE),COUNTIF(#REF!,$Z$28 &amp; $Z$16&amp; "*" &amp;E147),0)+IF(AND($Y$17=TRUE,,$Y$28=TRUE),COUNTIF(#REF!,$Z$28 &amp; $Z$17&amp; "*" &amp;E147),0)</f>
        <v>#REF!</v>
      </c>
      <c r="K147" s="30" t="e">
        <f>IF($Y$16=TRUE,COUNTIF(#REF!,"*" &amp; $Z$16&amp; "*" &amp;E59),0)</f>
        <v>#REF!</v>
      </c>
      <c r="L147" s="21"/>
      <c r="M147" s="21"/>
      <c r="N147" s="21"/>
      <c r="O147" s="21"/>
      <c r="P147" s="21"/>
      <c r="Q147" s="21"/>
      <c r="R147" s="22"/>
      <c r="S147" s="21"/>
      <c r="T147" s="35"/>
      <c r="U147" s="21"/>
      <c r="V147" s="33"/>
      <c r="W147" s="42"/>
    </row>
    <row r="148" spans="2:23" ht="13" x14ac:dyDescent="0.3">
      <c r="B148" s="23">
        <v>2</v>
      </c>
      <c r="C148" s="24">
        <v>2</v>
      </c>
      <c r="D148" s="24" t="e">
        <f t="shared" si="18"/>
        <v>#REF!</v>
      </c>
      <c r="E148" s="25">
        <f t="shared" si="19"/>
        <v>22</v>
      </c>
      <c r="F148" s="30" t="e">
        <f>IF(AND($Y$12=TRUE,$Y$24=TRUE),COUNTIF(#REF!,$Z$24&amp; $Z$12&amp; "*" &amp;E148),0)+IF(AND($Y$13=TRUE,$Y$24=TRUE),COUNTIF(#REF!,$Z$24&amp; $Z$13&amp; "*" &amp;E148),0)+IF(AND($Y$14=TRUE,$Y$24=TRUE),COUNTIF(#REF!,$Z$24&amp; $Z$14&amp; "*" &amp;E148),0)+IF(AND($Y$15=TRUE,$Y$24=TRUE),COUNTIF(#REF!,$Z$24&amp; $Z$15&amp; "*" &amp;E148),0)+IF(AND($Y$16=TRUE,$Y$24=TRUE),COUNTIF(#REF!,$Z$24&amp; $Z$16&amp; "*" &amp;E148),0)+IF(AND($Y$17=TRUE,,$Y$24=TRUE),COUNTIF(#REF!,$Z$24&amp; $Z$17&amp; "*" &amp;E148),0)</f>
        <v>#REF!</v>
      </c>
      <c r="G148" s="30" t="e">
        <f>IF(AND($Y$12=TRUE,$Y$25=TRUE),COUNTIF(#REF!,$Z$25 &amp; $Z$12&amp; "*" &amp;E148),0)+IF(AND($Y$13=TRUE,$Y$25=TRUE),COUNTIF(#REF!,$Z$25 &amp; $Z$13&amp; "*" &amp;E148),0)+IF(AND($Y$14=TRUE,$Y$25=TRUE),COUNTIF(#REF!,$Z$25 &amp; $Z$14&amp; "*" &amp;E148),0)+IF(AND($Y$15=TRUE,$Y$25=TRUE),COUNTIF(#REF!,$Z$25 &amp; $Z$15&amp; "*" &amp;E148),0)+IF(AND($Y$16=TRUE,$Y$25=TRUE),COUNTIF(#REF!,$Z$25 &amp; $Z$16&amp; "*" &amp;E148),0)+IF(AND($Y$17=TRUE,,$Y$25=TRUE),COUNTIF(#REF!,$Z$25&amp; $Z$17&amp; "*" &amp;E148),0)</f>
        <v>#REF!</v>
      </c>
      <c r="H148" s="30" t="e">
        <f>IF(AND($Y$12=TRUE,$Y$26=TRUE),COUNTIF(#REF!,$Z$26 &amp; $Z$12&amp; "*" &amp;E148),0)+IF(AND($Y$13=TRUE,$Y$26=TRUE),COUNTIF(#REF!,$Z$26 &amp; $Z$13&amp; "*" &amp;E148),0)+IF(AND($Y$14=TRUE,$Y$26=TRUE),COUNTIF(#REF!,$Z$26 &amp; $Z$14&amp; "*" &amp;E148),0)+IF(AND($Y$15=TRUE,$Y$26=TRUE),COUNTIF(#REF!,$Z$26 &amp; $Z$15&amp; "*" &amp;E148),0)+IF(AND($Y$16=TRUE,$Y$26=TRUE),COUNTIF(#REF!,$Z$26 &amp; $Z$16&amp; "*" &amp;E148),0)+IF(AND($Y$17=TRUE,,$Y$26=TRUE),COUNTIF(#REF!,$Z$26&amp; $Z$17&amp; "*" &amp;E148),0)</f>
        <v>#REF!</v>
      </c>
      <c r="I148" s="30" t="e">
        <f>IF(AND($Y$12=TRUE,$Y$27=TRUE),COUNTIF(#REF!,$Z$27&amp; $Z$12&amp; "*" &amp;E148),0)+IF(AND($Y$13=TRUE,$Y$27=TRUE),COUNTIF(#REF!,$Z$27 &amp; $Z$13&amp; "*" &amp;E148),0)+IF(AND($Y$14=TRUE,$Y$27=TRUE),COUNTIF(#REF!,$Z$27 &amp; $Z$14&amp; "*" &amp;E148),0)+IF(AND($Y$15=TRUE,$Y$27=TRUE),COUNTIF(#REF!,$Z$27 &amp; $Z$15&amp; "*" &amp;E148),0)+IF(AND($Y$16=TRUE,$Y$27=TRUE),COUNTIF(#REF!,$Z$27 &amp; $Z$16&amp; "*" &amp;E148),0)+IF(AND($Y$17=TRUE,,$Y$27=TRUE),COUNTIF(#REF!,$Z$27&amp; $Z$17&amp; "*" &amp;E148),0)</f>
        <v>#REF!</v>
      </c>
      <c r="J148" s="30" t="e">
        <f>IF(AND($Y$12=TRUE,$Y$28=TRUE),COUNTIF(#REF!,$Z$28 &amp; $Z$12&amp; "*" &amp;E148),0)+IF(AND($Y$13=TRUE,$Y$28=TRUE),COUNTIF(#REF!,$Z$28 &amp; $Z$13&amp; "*" &amp;E148),0)+IF(AND($Y$14=TRUE,$Y$28=TRUE),COUNTIF(#REF!,$Z$28 &amp; $Z$14&amp; "*" &amp;E148),0)+IF(AND($Y$15=TRUE,$Y$28=TRUE),COUNTIF(#REF!,$Z$28 &amp; $Z$15&amp; "*" &amp;E148),0)+IF(AND($Y$16=TRUE,$Y$28=TRUE),COUNTIF(#REF!,$Z$28 &amp; $Z$16&amp; "*" &amp;E148),0)+IF(AND($Y$17=TRUE,,$Y$28=TRUE),COUNTIF(#REF!,$Z$28 &amp; $Z$17&amp; "*" &amp;E148),0)</f>
        <v>#REF!</v>
      </c>
      <c r="K148" s="30" t="e">
        <f>IF($Y$16=TRUE,COUNTIF(#REF!,"*" &amp; $Z$16&amp; "*" &amp;E60),0)</f>
        <v>#REF!</v>
      </c>
      <c r="L148" s="21"/>
      <c r="M148" s="21"/>
      <c r="N148" s="21"/>
      <c r="O148" s="21"/>
      <c r="P148" s="21"/>
      <c r="Q148" s="21"/>
      <c r="R148" s="22"/>
      <c r="S148" s="21"/>
      <c r="T148" s="35"/>
      <c r="U148" s="27"/>
      <c r="V148" s="33"/>
      <c r="W148" s="42"/>
    </row>
    <row r="149" spans="2:23" ht="13" x14ac:dyDescent="0.3">
      <c r="B149" s="23">
        <v>2</v>
      </c>
      <c r="C149" s="24">
        <v>3</v>
      </c>
      <c r="D149" s="24" t="e">
        <f t="shared" si="18"/>
        <v>#REF!</v>
      </c>
      <c r="E149" s="25">
        <f t="shared" si="19"/>
        <v>23</v>
      </c>
      <c r="F149" s="30" t="e">
        <f>IF(AND($Y$12=TRUE,$Y$24=TRUE),COUNTIF(#REF!,$Z$24&amp; $Z$12&amp; "*" &amp;E149),0)+IF(AND($Y$13=TRUE,$Y$24=TRUE),COUNTIF(#REF!,$Z$24&amp; $Z$13&amp; "*" &amp;E149),0)+IF(AND($Y$14=TRUE,$Y$24=TRUE),COUNTIF(#REF!,$Z$24&amp; $Z$14&amp; "*" &amp;E149),0)+IF(AND($Y$15=TRUE,$Y$24=TRUE),COUNTIF(#REF!,$Z$24&amp; $Z$15&amp; "*" &amp;E149),0)+IF(AND($Y$16=TRUE,$Y$24=TRUE),COUNTIF(#REF!,$Z$24&amp; $Z$16&amp; "*" &amp;E149),0)+IF(AND($Y$17=TRUE,,$Y$24=TRUE),COUNTIF(#REF!,$Z$24&amp; $Z$17&amp; "*" &amp;E149),0)</f>
        <v>#REF!</v>
      </c>
      <c r="G149" s="30" t="e">
        <f>IF(AND($Y$12=TRUE,$Y$25=TRUE),COUNTIF(#REF!,$Z$25 &amp; $Z$12&amp; "*" &amp;E149),0)+IF(AND($Y$13=TRUE,$Y$25=TRUE),COUNTIF(#REF!,$Z$25 &amp; $Z$13&amp; "*" &amp;E149),0)+IF(AND($Y$14=TRUE,$Y$25=TRUE),COUNTIF(#REF!,$Z$25 &amp; $Z$14&amp; "*" &amp;E149),0)+IF(AND($Y$15=TRUE,$Y$25=TRUE),COUNTIF(#REF!,$Z$25 &amp; $Z$15&amp; "*" &amp;E149),0)+IF(AND($Y$16=TRUE,$Y$25=TRUE),COUNTIF(#REF!,$Z$25 &amp; $Z$16&amp; "*" &amp;E149),0)+IF(AND($Y$17=TRUE,,$Y$25=TRUE),COUNTIF(#REF!,$Z$25&amp; $Z$17&amp; "*" &amp;E149),0)</f>
        <v>#REF!</v>
      </c>
      <c r="H149" s="30" t="e">
        <f>IF(AND($Y$12=TRUE,$Y$26=TRUE),COUNTIF(#REF!,$Z$26 &amp; $Z$12&amp; "*" &amp;E149),0)+IF(AND($Y$13=TRUE,$Y$26=TRUE),COUNTIF(#REF!,$Z$26 &amp; $Z$13&amp; "*" &amp;E149),0)+IF(AND($Y$14=TRUE,$Y$26=TRUE),COUNTIF(#REF!,$Z$26 &amp; $Z$14&amp; "*" &amp;E149),0)+IF(AND($Y$15=TRUE,$Y$26=TRUE),COUNTIF(#REF!,$Z$26 &amp; $Z$15&amp; "*" &amp;E149),0)+IF(AND($Y$16=TRUE,$Y$26=TRUE),COUNTIF(#REF!,$Z$26 &amp; $Z$16&amp; "*" &amp;E149),0)+IF(AND($Y$17=TRUE,,$Y$26=TRUE),COUNTIF(#REF!,$Z$26&amp; $Z$17&amp; "*" &amp;E149),0)</f>
        <v>#REF!</v>
      </c>
      <c r="I149" s="30" t="e">
        <f>IF(AND($Y$12=TRUE,$Y$27=TRUE),COUNTIF(#REF!,$Z$27&amp; $Z$12&amp; "*" &amp;E149),0)+IF(AND($Y$13=TRUE,$Y$27=TRUE),COUNTIF(#REF!,$Z$27 &amp; $Z$13&amp; "*" &amp;E149),0)+IF(AND($Y$14=TRUE,$Y$27=TRUE),COUNTIF(#REF!,$Z$27 &amp; $Z$14&amp; "*" &amp;E149),0)+IF(AND($Y$15=TRUE,$Y$27=TRUE),COUNTIF(#REF!,$Z$27 &amp; $Z$15&amp; "*" &amp;E149),0)+IF(AND($Y$16=TRUE,$Y$27=TRUE),COUNTIF(#REF!,$Z$27 &amp; $Z$16&amp; "*" &amp;E149),0)+IF(AND($Y$17=TRUE,,$Y$27=TRUE),COUNTIF(#REF!,$Z$27&amp; $Z$17&amp; "*" &amp;E149),0)</f>
        <v>#REF!</v>
      </c>
      <c r="J149" s="30" t="e">
        <f>IF(AND($Y$12=TRUE,$Y$28=TRUE),COUNTIF(#REF!,$Z$28 &amp; $Z$12&amp; "*" &amp;E149),0)+IF(AND($Y$13=TRUE,$Y$28=TRUE),COUNTIF(#REF!,$Z$28 &amp; $Z$13&amp; "*" &amp;E149),0)+IF(AND($Y$14=TRUE,$Y$28=TRUE),COUNTIF(#REF!,$Z$28 &amp; $Z$14&amp; "*" &amp;E149),0)+IF(AND($Y$15=TRUE,$Y$28=TRUE),COUNTIF(#REF!,$Z$28 &amp; $Z$15&amp; "*" &amp;E149),0)+IF(AND($Y$16=TRUE,$Y$28=TRUE),COUNTIF(#REF!,$Z$28 &amp; $Z$16&amp; "*" &amp;E149),0)+IF(AND($Y$17=TRUE,,$Y$28=TRUE),COUNTIF(#REF!,$Z$28 &amp; $Z$17&amp; "*" &amp;E149),0)</f>
        <v>#REF!</v>
      </c>
      <c r="K149" s="30" t="e">
        <f>IF($Y$16=TRUE,COUNTIF(#REF!,"*" &amp; $Z$16&amp; "*" &amp;E61),0)</f>
        <v>#REF!</v>
      </c>
      <c r="L149" s="21"/>
      <c r="M149" s="21"/>
      <c r="N149" s="21"/>
      <c r="O149" s="21"/>
      <c r="P149" s="21"/>
      <c r="Q149" s="21"/>
      <c r="R149" s="22"/>
      <c r="S149" s="21"/>
      <c r="T149" s="35"/>
      <c r="U149" s="27"/>
      <c r="V149" s="33"/>
      <c r="W149" s="42"/>
    </row>
    <row r="150" spans="2:23" x14ac:dyDescent="0.25">
      <c r="B150" s="23">
        <v>2</v>
      </c>
      <c r="C150" s="24">
        <v>4</v>
      </c>
      <c r="D150" s="24" t="e">
        <f t="shared" si="18"/>
        <v>#REF!</v>
      </c>
      <c r="E150" s="25">
        <f t="shared" si="19"/>
        <v>24</v>
      </c>
      <c r="F150" s="30" t="e">
        <f>IF(AND($Y$12=TRUE,$Y$24=TRUE),COUNTIF(#REF!,$Z$24&amp; $Z$12&amp; "*" &amp;E150),0)+IF(AND($Y$13=TRUE,$Y$24=TRUE),COUNTIF(#REF!,$Z$24&amp; $Z$13&amp; "*" &amp;E150),0)+IF(AND($Y$14=TRUE,$Y$24=TRUE),COUNTIF(#REF!,$Z$24&amp; $Z$14&amp; "*" &amp;E150),0)+IF(AND($Y$15=TRUE,$Y$24=TRUE),COUNTIF(#REF!,$Z$24&amp; $Z$15&amp; "*" &amp;E150),0)+IF(AND($Y$16=TRUE,$Y$24=TRUE),COUNTIF(#REF!,$Z$24&amp; $Z$16&amp; "*" &amp;E150),0)+IF(AND($Y$17=TRUE,,$Y$24=TRUE),COUNTIF(#REF!,$Z$24&amp; $Z$17&amp; "*" &amp;E150),0)</f>
        <v>#REF!</v>
      </c>
      <c r="G150" s="30" t="e">
        <f>IF(AND($Y$12=TRUE,$Y$25=TRUE),COUNTIF(#REF!,$Z$25 &amp; $Z$12&amp; "*" &amp;E150),0)+IF(AND($Y$13=TRUE,$Y$25=TRUE),COUNTIF(#REF!,$Z$25 &amp; $Z$13&amp; "*" &amp;E150),0)+IF(AND($Y$14=TRUE,$Y$25=TRUE),COUNTIF(#REF!,$Z$25 &amp; $Z$14&amp; "*" &amp;E150),0)+IF(AND($Y$15=TRUE,$Y$25=TRUE),COUNTIF(#REF!,$Z$25 &amp; $Z$15&amp; "*" &amp;E150),0)+IF(AND($Y$16=TRUE,$Y$25=TRUE),COUNTIF(#REF!,$Z$25 &amp; $Z$16&amp; "*" &amp;E150),0)+IF(AND($Y$17=TRUE,,$Y$25=TRUE),COUNTIF(#REF!,$Z$25&amp; $Z$17&amp; "*" &amp;E150),0)</f>
        <v>#REF!</v>
      </c>
      <c r="H150" s="30" t="e">
        <f>IF(AND($Y$12=TRUE,$Y$26=TRUE),COUNTIF(#REF!,$Z$26 &amp; $Z$12&amp; "*" &amp;E150),0)+IF(AND($Y$13=TRUE,$Y$26=TRUE),COUNTIF(#REF!,$Z$26 &amp; $Z$13&amp; "*" &amp;E150),0)+IF(AND($Y$14=TRUE,$Y$26=TRUE),COUNTIF(#REF!,$Z$26 &amp; $Z$14&amp; "*" &amp;E150),0)+IF(AND($Y$15=TRUE,$Y$26=TRUE),COUNTIF(#REF!,$Z$26 &amp; $Z$15&amp; "*" &amp;E150),0)+IF(AND($Y$16=TRUE,$Y$26=TRUE),COUNTIF(#REF!,$Z$26 &amp; $Z$16&amp; "*" &amp;E150),0)+IF(AND($Y$17=TRUE,,$Y$26=TRUE),COUNTIF(#REF!,$Z$26&amp; $Z$17&amp; "*" &amp;E150),0)</f>
        <v>#REF!</v>
      </c>
      <c r="I150" s="30" t="e">
        <f>IF(AND($Y$12=TRUE,$Y$27=TRUE),COUNTIF(#REF!,$Z$27&amp; $Z$12&amp; "*" &amp;E150),0)+IF(AND($Y$13=TRUE,$Y$27=TRUE),COUNTIF(#REF!,$Z$27 &amp; $Z$13&amp; "*" &amp;E150),0)+IF(AND($Y$14=TRUE,$Y$27=TRUE),COUNTIF(#REF!,$Z$27 &amp; $Z$14&amp; "*" &amp;E150),0)+IF(AND($Y$15=TRUE,$Y$27=TRUE),COUNTIF(#REF!,$Z$27 &amp; $Z$15&amp; "*" &amp;E150),0)+IF(AND($Y$16=TRUE,$Y$27=TRUE),COUNTIF(#REF!,$Z$27 &amp; $Z$16&amp; "*" &amp;E150),0)+IF(AND($Y$17=TRUE,,$Y$27=TRUE),COUNTIF(#REF!,$Z$27&amp; $Z$17&amp; "*" &amp;E150),0)</f>
        <v>#REF!</v>
      </c>
      <c r="J150" s="30" t="e">
        <f>IF(AND($Y$12=TRUE,$Y$28=TRUE),COUNTIF(#REF!,$Z$28 &amp; $Z$12&amp; "*" &amp;E150),0)+IF(AND($Y$13=TRUE,$Y$28=TRUE),COUNTIF(#REF!,$Z$28 &amp; $Z$13&amp; "*" &amp;E150),0)+IF(AND($Y$14=TRUE,$Y$28=TRUE),COUNTIF(#REF!,$Z$28 &amp; $Z$14&amp; "*" &amp;E150),0)+IF(AND($Y$15=TRUE,$Y$28=TRUE),COUNTIF(#REF!,$Z$28 &amp; $Z$15&amp; "*" &amp;E150),0)+IF(AND($Y$16=TRUE,$Y$28=TRUE),COUNTIF(#REF!,$Z$28 &amp; $Z$16&amp; "*" &amp;E150),0)+IF(AND($Y$17=TRUE,,$Y$28=TRUE),COUNTIF(#REF!,$Z$28 &amp; $Z$17&amp; "*" &amp;E150),0)</f>
        <v>#REF!</v>
      </c>
      <c r="K150" s="30" t="e">
        <f>IF($Y$16=TRUE,COUNTIF(#REF!,"*" &amp; $Z$16&amp; "*" &amp;E62),0)</f>
        <v>#REF!</v>
      </c>
      <c r="L150" s="21"/>
      <c r="M150" s="21"/>
      <c r="N150" s="21"/>
      <c r="O150" s="21"/>
      <c r="P150" s="21"/>
      <c r="Q150" s="21"/>
      <c r="R150" s="22"/>
      <c r="S150" s="21"/>
      <c r="T150" s="21"/>
      <c r="W150" s="42"/>
    </row>
    <row r="151" spans="2:23" x14ac:dyDescent="0.25">
      <c r="B151" s="23">
        <v>2</v>
      </c>
      <c r="C151" s="24">
        <v>5</v>
      </c>
      <c r="D151" s="24" t="e">
        <f t="shared" si="18"/>
        <v>#REF!</v>
      </c>
      <c r="E151" s="25">
        <f t="shared" si="19"/>
        <v>25</v>
      </c>
      <c r="F151" s="30" t="e">
        <f>IF(AND($Y$12=TRUE,$Y$24=TRUE),COUNTIF(#REF!,$Z$24&amp; $Z$12&amp; "*" &amp;E151),0)+IF(AND($Y$13=TRUE,$Y$24=TRUE),COUNTIF(#REF!,$Z$24&amp; $Z$13&amp; "*" &amp;E151),0)+IF(AND($Y$14=TRUE,$Y$24=TRUE),COUNTIF(#REF!,$Z$24&amp; $Z$14&amp; "*" &amp;E151),0)+IF(AND($Y$15=TRUE,$Y$24=TRUE),COUNTIF(#REF!,$Z$24&amp; $Z$15&amp; "*" &amp;E151),0)+IF(AND($Y$16=TRUE,$Y$24=TRUE),COUNTIF(#REF!,$Z$24&amp; $Z$16&amp; "*" &amp;E151),0)+IF(AND($Y$17=TRUE,,$Y$24=TRUE),COUNTIF(#REF!,$Z$24&amp; $Z$17&amp; "*" &amp;E151),0)</f>
        <v>#REF!</v>
      </c>
      <c r="G151" s="30" t="e">
        <f>IF(AND($Y$12=TRUE,$Y$25=TRUE),COUNTIF(#REF!,$Z$25 &amp; $Z$12&amp; "*" &amp;E151),0)+IF(AND($Y$13=TRUE,$Y$25=TRUE),COUNTIF(#REF!,$Z$25 &amp; $Z$13&amp; "*" &amp;E151),0)+IF(AND($Y$14=TRUE,$Y$25=TRUE),COUNTIF(#REF!,$Z$25 &amp; $Z$14&amp; "*" &amp;E151),0)+IF(AND($Y$15=TRUE,$Y$25=TRUE),COUNTIF(#REF!,$Z$25 &amp; $Z$15&amp; "*" &amp;E151),0)+IF(AND($Y$16=TRUE,$Y$25=TRUE),COUNTIF(#REF!,$Z$25 &amp; $Z$16&amp; "*" &amp;E151),0)+IF(AND($Y$17=TRUE,,$Y$25=TRUE),COUNTIF(#REF!,$Z$25&amp; $Z$17&amp; "*" &amp;E151),0)</f>
        <v>#REF!</v>
      </c>
      <c r="H151" s="30" t="e">
        <f>IF(AND($Y$12=TRUE,$Y$26=TRUE),COUNTIF(#REF!,$Z$26 &amp; $Z$12&amp; "*" &amp;E151),0)+IF(AND($Y$13=TRUE,$Y$26=TRUE),COUNTIF(#REF!,$Z$26 &amp; $Z$13&amp; "*" &amp;E151),0)+IF(AND($Y$14=TRUE,$Y$26=TRUE),COUNTIF(#REF!,$Z$26 &amp; $Z$14&amp; "*" &amp;E151),0)+IF(AND($Y$15=TRUE,$Y$26=TRUE),COUNTIF(#REF!,$Z$26 &amp; $Z$15&amp; "*" &amp;E151),0)+IF(AND($Y$16=TRUE,$Y$26=TRUE),COUNTIF(#REF!,$Z$26 &amp; $Z$16&amp; "*" &amp;E151),0)+IF(AND($Y$17=TRUE,,$Y$26=TRUE),COUNTIF(#REF!,$Z$26&amp; $Z$17&amp; "*" &amp;E151),0)</f>
        <v>#REF!</v>
      </c>
      <c r="I151" s="30" t="e">
        <f>IF(AND($Y$12=TRUE,$Y$27=TRUE),COUNTIF(#REF!,$Z$27&amp; $Z$12&amp; "*" &amp;E151),0)+IF(AND($Y$13=TRUE,$Y$27=TRUE),COUNTIF(#REF!,$Z$27 &amp; $Z$13&amp; "*" &amp;E151),0)+IF(AND($Y$14=TRUE,$Y$27=TRUE),COUNTIF(#REF!,$Z$27 &amp; $Z$14&amp; "*" &amp;E151),0)+IF(AND($Y$15=TRUE,$Y$27=TRUE),COUNTIF(#REF!,$Z$27 &amp; $Z$15&amp; "*" &amp;E151),0)+IF(AND($Y$16=TRUE,$Y$27=TRUE),COUNTIF(#REF!,$Z$27 &amp; $Z$16&amp; "*" &amp;E151),0)+IF(AND($Y$17=TRUE,,$Y$27=TRUE),COUNTIF(#REF!,$Z$27&amp; $Z$17&amp; "*" &amp;E151),0)</f>
        <v>#REF!</v>
      </c>
      <c r="J151" s="30" t="e">
        <f>IF(AND($Y$12=TRUE,$Y$28=TRUE),COUNTIF(#REF!,$Z$28 &amp; $Z$12&amp; "*" &amp;E151),0)+IF(AND($Y$13=TRUE,$Y$28=TRUE),COUNTIF(#REF!,$Z$28 &amp; $Z$13&amp; "*" &amp;E151),0)+IF(AND($Y$14=TRUE,$Y$28=TRUE),COUNTIF(#REF!,$Z$28 &amp; $Z$14&amp; "*" &amp;E151),0)+IF(AND($Y$15=TRUE,$Y$28=TRUE),COUNTIF(#REF!,$Z$28 &amp; $Z$15&amp; "*" &amp;E151),0)+IF(AND($Y$16=TRUE,$Y$28=TRUE),COUNTIF(#REF!,$Z$28 &amp; $Z$16&amp; "*" &amp;E151),0)+IF(AND($Y$17=TRUE,,$Y$28=TRUE),COUNTIF(#REF!,$Z$28 &amp; $Z$17&amp; "*" &amp;E151),0)</f>
        <v>#REF!</v>
      </c>
      <c r="K151" s="30" t="e">
        <f>IF($Y$16=TRUE,COUNTIF(#REF!,"*" &amp; $Z$16&amp; "*" &amp;E63),0)</f>
        <v>#REF!</v>
      </c>
      <c r="L151" s="21"/>
      <c r="M151" s="21"/>
      <c r="N151" s="21"/>
      <c r="O151" s="21"/>
      <c r="P151" s="21"/>
      <c r="Q151" s="21"/>
      <c r="R151" s="22"/>
      <c r="S151" s="21"/>
      <c r="W151" s="33"/>
    </row>
    <row r="152" spans="2:23" x14ac:dyDescent="0.25">
      <c r="B152" s="23">
        <v>2</v>
      </c>
      <c r="C152" s="24">
        <v>6</v>
      </c>
      <c r="D152" s="24" t="e">
        <f t="shared" si="18"/>
        <v>#REF!</v>
      </c>
      <c r="E152" s="25">
        <f t="shared" si="19"/>
        <v>26</v>
      </c>
      <c r="F152" s="30" t="e">
        <f>IF(AND($Y$12=TRUE,$Y$24=TRUE),COUNTIF(#REF!,$Z$24&amp; $Z$12&amp; "*" &amp;E152),0)+IF(AND($Y$13=TRUE,$Y$24=TRUE),COUNTIF(#REF!,$Z$24&amp; $Z$13&amp; "*" &amp;E152),0)+IF(AND($Y$14=TRUE,$Y$24=TRUE),COUNTIF(#REF!,$Z$24&amp; $Z$14&amp; "*" &amp;E152),0)+IF(AND($Y$15=TRUE,$Y$24=TRUE),COUNTIF(#REF!,$Z$24&amp; $Z$15&amp; "*" &amp;E152),0)+IF(AND($Y$16=TRUE,$Y$24=TRUE),COUNTIF(#REF!,$Z$24&amp; $Z$16&amp; "*" &amp;E152),0)+IF(AND($Y$17=TRUE,,$Y$24=TRUE),COUNTIF(#REF!,$Z$24&amp; $Z$17&amp; "*" &amp;E152),0)</f>
        <v>#REF!</v>
      </c>
      <c r="G152" s="30" t="e">
        <f>IF(AND($Y$12=TRUE,$Y$25=TRUE),COUNTIF(#REF!,$Z$25 &amp; $Z$12&amp; "*" &amp;E152),0)+IF(AND($Y$13=TRUE,$Y$25=TRUE),COUNTIF(#REF!,$Z$25 &amp; $Z$13&amp; "*" &amp;E152),0)+IF(AND($Y$14=TRUE,$Y$25=TRUE),COUNTIF(#REF!,$Z$25 &amp; $Z$14&amp; "*" &amp;E152),0)+IF(AND($Y$15=TRUE,$Y$25=TRUE),COUNTIF(#REF!,$Z$25 &amp; $Z$15&amp; "*" &amp;E152),0)+IF(AND($Y$16=TRUE,$Y$25=TRUE),COUNTIF(#REF!,$Z$25 &amp; $Z$16&amp; "*" &amp;E152),0)+IF(AND($Y$17=TRUE,,$Y$25=TRUE),COUNTIF(#REF!,$Z$25&amp; $Z$17&amp; "*" &amp;E152),0)</f>
        <v>#REF!</v>
      </c>
      <c r="H152" s="30" t="e">
        <f>IF(AND($Y$12=TRUE,$Y$26=TRUE),COUNTIF(#REF!,$Z$26 &amp; $Z$12&amp; "*" &amp;E152),0)+IF(AND($Y$13=TRUE,$Y$26=TRUE),COUNTIF(#REF!,$Z$26 &amp; $Z$13&amp; "*" &amp;E152),0)+IF(AND($Y$14=TRUE,$Y$26=TRUE),COUNTIF(#REF!,$Z$26 &amp; $Z$14&amp; "*" &amp;E152),0)+IF(AND($Y$15=TRUE,$Y$26=TRUE),COUNTIF(#REF!,$Z$26 &amp; $Z$15&amp; "*" &amp;E152),0)+IF(AND($Y$16=TRUE,$Y$26=TRUE),COUNTIF(#REF!,$Z$26 &amp; $Z$16&amp; "*" &amp;E152),0)+IF(AND($Y$17=TRUE,,$Y$26=TRUE),COUNTIF(#REF!,$Z$26&amp; $Z$17&amp; "*" &amp;E152),0)</f>
        <v>#REF!</v>
      </c>
      <c r="I152" s="30" t="e">
        <f>IF(AND($Y$12=TRUE,$Y$27=TRUE),COUNTIF(#REF!,$Z$27&amp; $Z$12&amp; "*" &amp;E152),0)+IF(AND($Y$13=TRUE,$Y$27=TRUE),COUNTIF(#REF!,$Z$27 &amp; $Z$13&amp; "*" &amp;E152),0)+IF(AND($Y$14=TRUE,$Y$27=TRUE),COUNTIF(#REF!,$Z$27 &amp; $Z$14&amp; "*" &amp;E152),0)+IF(AND($Y$15=TRUE,$Y$27=TRUE),COUNTIF(#REF!,$Z$27 &amp; $Z$15&amp; "*" &amp;E152),0)+IF(AND($Y$16=TRUE,$Y$27=TRUE),COUNTIF(#REF!,$Z$27 &amp; $Z$16&amp; "*" &amp;E152),0)+IF(AND($Y$17=TRUE,,$Y$27=TRUE),COUNTIF(#REF!,$Z$27&amp; $Z$17&amp; "*" &amp;E152),0)</f>
        <v>#REF!</v>
      </c>
      <c r="J152" s="30" t="e">
        <f>IF(AND($Y$12=TRUE,$Y$28=TRUE),COUNTIF(#REF!,$Z$28 &amp; $Z$12&amp; "*" &amp;E152),0)+IF(AND($Y$13=TRUE,$Y$28=TRUE),COUNTIF(#REF!,$Z$28 &amp; $Z$13&amp; "*" &amp;E152),0)+IF(AND($Y$14=TRUE,$Y$28=TRUE),COUNTIF(#REF!,$Z$28 &amp; $Z$14&amp; "*" &amp;E152),0)+IF(AND($Y$15=TRUE,$Y$28=TRUE),COUNTIF(#REF!,$Z$28 &amp; $Z$15&amp; "*" &amp;E152),0)+IF(AND($Y$16=TRUE,$Y$28=TRUE),COUNTIF(#REF!,$Z$28 &amp; $Z$16&amp; "*" &amp;E152),0)+IF(AND($Y$17=TRUE,,$Y$28=TRUE),COUNTIF(#REF!,$Z$28 &amp; $Z$17&amp; "*" &amp;E152),0)</f>
        <v>#REF!</v>
      </c>
      <c r="K152" s="30" t="e">
        <f>IF($Y$16=TRUE,COUNTIF(#REF!,"*" &amp; $Z$16&amp; "*" &amp;E64),0)</f>
        <v>#REF!</v>
      </c>
      <c r="L152" s="21"/>
      <c r="M152" s="21"/>
      <c r="N152" s="21"/>
      <c r="O152" s="21"/>
      <c r="P152" s="21"/>
      <c r="Q152" s="21"/>
      <c r="R152" s="22"/>
      <c r="S152" s="21"/>
    </row>
    <row r="153" spans="2:23" x14ac:dyDescent="0.25">
      <c r="B153" s="23">
        <v>3</v>
      </c>
      <c r="C153" s="24">
        <v>1</v>
      </c>
      <c r="D153" s="24" t="e">
        <f t="shared" si="18"/>
        <v>#REF!</v>
      </c>
      <c r="E153" s="25">
        <f t="shared" ref="E153:E172" si="20">+B153*10+C153</f>
        <v>31</v>
      </c>
      <c r="F153" s="30" t="e">
        <f>IF(AND($Y$12=TRUE,$Y$24=TRUE),COUNTIF(#REF!,$Z$24&amp; $Z$12&amp; "*" &amp;E153),0)+IF(AND($Y$13=TRUE,$Y$24=TRUE),COUNTIF(#REF!,$Z$24&amp; $Z$13&amp; "*" &amp;E153),0)+IF(AND($Y$14=TRUE,$Y$24=TRUE),COUNTIF(#REF!,$Z$24&amp; $Z$14&amp; "*" &amp;E153),0)+IF(AND($Y$15=TRUE,$Y$24=TRUE),COUNTIF(#REF!,$Z$24&amp; $Z$15&amp; "*" &amp;E153),0)+IF(AND($Y$16=TRUE,$Y$24=TRUE),COUNTIF(#REF!,$Z$24&amp; $Z$16&amp; "*" &amp;E153),0)+IF(AND($Y$17=TRUE,,$Y$24=TRUE),COUNTIF(#REF!,$Z$24&amp; $Z$17&amp; "*" &amp;E153),0)</f>
        <v>#REF!</v>
      </c>
      <c r="G153" s="30" t="e">
        <f>IF(AND($Y$12=TRUE,$Y$25=TRUE),COUNTIF(#REF!,$Z$25 &amp; $Z$12&amp; "*" &amp;E153),0)+IF(AND($Y$13=TRUE,$Y$25=TRUE),COUNTIF(#REF!,$Z$25 &amp; $Z$13&amp; "*" &amp;E153),0)+IF(AND($Y$14=TRUE,$Y$25=TRUE),COUNTIF(#REF!,$Z$25 &amp; $Z$14&amp; "*" &amp;E153),0)+IF(AND($Y$15=TRUE,$Y$25=TRUE),COUNTIF(#REF!,$Z$25 &amp; $Z$15&amp; "*" &amp;E153),0)+IF(AND($Y$16=TRUE,$Y$25=TRUE),COUNTIF(#REF!,$Z$25 &amp; $Z$16&amp; "*" &amp;E153),0)+IF(AND($Y$17=TRUE,,$Y$25=TRUE),COUNTIF(#REF!,$Z$25&amp; $Z$17&amp; "*" &amp;E153),0)</f>
        <v>#REF!</v>
      </c>
      <c r="H153" s="30" t="e">
        <f>IF(AND($Y$12=TRUE,$Y$26=TRUE),COUNTIF(#REF!,$Z$26 &amp; $Z$12&amp; "*" &amp;E153),0)+IF(AND($Y$13=TRUE,$Y$26=TRUE),COUNTIF(#REF!,$Z$26 &amp; $Z$13&amp; "*" &amp;E153),0)+IF(AND($Y$14=TRUE,$Y$26=TRUE),COUNTIF(#REF!,$Z$26 &amp; $Z$14&amp; "*" &amp;E153),0)+IF(AND($Y$15=TRUE,$Y$26=TRUE),COUNTIF(#REF!,$Z$26 &amp; $Z$15&amp; "*" &amp;E153),0)+IF(AND($Y$16=TRUE,$Y$26=TRUE),COUNTIF(#REF!,$Z$26 &amp; $Z$16&amp; "*" &amp;E153),0)+IF(AND($Y$17=TRUE,,$Y$26=TRUE),COUNTIF(#REF!,$Z$26&amp; $Z$17&amp; "*" &amp;E153),0)</f>
        <v>#REF!</v>
      </c>
      <c r="I153" s="30" t="e">
        <f>IF(AND($Y$12=TRUE,$Y$27=TRUE),COUNTIF(#REF!,$Z$27&amp; $Z$12&amp; "*" &amp;E153),0)+IF(AND($Y$13=TRUE,$Y$27=TRUE),COUNTIF(#REF!,$Z$27 &amp; $Z$13&amp; "*" &amp;E153),0)+IF(AND($Y$14=TRUE,$Y$27=TRUE),COUNTIF(#REF!,$Z$27 &amp; $Z$14&amp; "*" &amp;E153),0)+IF(AND($Y$15=TRUE,$Y$27=TRUE),COUNTIF(#REF!,$Z$27 &amp; $Z$15&amp; "*" &amp;E153),0)+IF(AND($Y$16=TRUE,$Y$27=TRUE),COUNTIF(#REF!,$Z$27 &amp; $Z$16&amp; "*" &amp;E153),0)+IF(AND($Y$17=TRUE,,$Y$27=TRUE),COUNTIF(#REF!,$Z$27&amp; $Z$17&amp; "*" &amp;E153),0)</f>
        <v>#REF!</v>
      </c>
      <c r="J153" s="30" t="e">
        <f>IF(AND($Y$12=TRUE,$Y$28=TRUE),COUNTIF(#REF!,$Z$28 &amp; $Z$12&amp; "*" &amp;E153),0)+IF(AND($Y$13=TRUE,$Y$28=TRUE),COUNTIF(#REF!,$Z$28 &amp; $Z$13&amp; "*" &amp;E153),0)+IF(AND($Y$14=TRUE,$Y$28=TRUE),COUNTIF(#REF!,$Z$28 &amp; $Z$14&amp; "*" &amp;E153),0)+IF(AND($Y$15=TRUE,$Y$28=TRUE),COUNTIF(#REF!,$Z$28 &amp; $Z$15&amp; "*" &amp;E153),0)+IF(AND($Y$16=TRUE,$Y$28=TRUE),COUNTIF(#REF!,$Z$28 &amp; $Z$16&amp; "*" &amp;E153),0)+IF(AND($Y$17=TRUE,,$Y$28=TRUE),COUNTIF(#REF!,$Z$28 &amp; $Z$17&amp; "*" &amp;E153),0)</f>
        <v>#REF!</v>
      </c>
      <c r="K153" s="30" t="e">
        <f>IF($Y$16=TRUE,COUNTIF(#REF!,"*" &amp; $Z$16&amp; "*" &amp;E65),0)</f>
        <v>#REF!</v>
      </c>
      <c r="L153" s="21"/>
      <c r="M153" s="21"/>
      <c r="N153" s="21"/>
      <c r="O153" s="21"/>
      <c r="P153" s="21"/>
      <c r="Q153" s="21"/>
      <c r="R153" s="22"/>
      <c r="S153" s="21"/>
    </row>
    <row r="154" spans="2:23" x14ac:dyDescent="0.25">
      <c r="B154" s="23">
        <v>3</v>
      </c>
      <c r="C154" s="24">
        <v>2</v>
      </c>
      <c r="D154" s="24" t="e">
        <f t="shared" si="18"/>
        <v>#REF!</v>
      </c>
      <c r="E154" s="25">
        <f t="shared" si="20"/>
        <v>32</v>
      </c>
      <c r="F154" s="30" t="e">
        <f>IF(AND($Y$12=TRUE,$Y$24=TRUE),COUNTIF(#REF!,$Z$24&amp; $Z$12&amp; "*" &amp;E154),0)+IF(AND($Y$13=TRUE,$Y$24=TRUE),COUNTIF(#REF!,$Z$24&amp; $Z$13&amp; "*" &amp;E154),0)+IF(AND($Y$14=TRUE,$Y$24=TRUE),COUNTIF(#REF!,$Z$24&amp; $Z$14&amp; "*" &amp;E154),0)+IF(AND($Y$15=TRUE,$Y$24=TRUE),COUNTIF(#REF!,$Z$24&amp; $Z$15&amp; "*" &amp;E154),0)+IF(AND($Y$16=TRUE,$Y$24=TRUE),COUNTIF(#REF!,$Z$24&amp; $Z$16&amp; "*" &amp;E154),0)+IF(AND($Y$17=TRUE,,$Y$24=TRUE),COUNTIF(#REF!,$Z$24&amp; $Z$17&amp; "*" &amp;E154),0)</f>
        <v>#REF!</v>
      </c>
      <c r="G154" s="30" t="e">
        <f>IF(AND($Y$12=TRUE,$Y$25=TRUE),COUNTIF(#REF!,$Z$25 &amp; $Z$12&amp; "*" &amp;E154),0)+IF(AND($Y$13=TRUE,$Y$25=TRUE),COUNTIF(#REF!,$Z$25 &amp; $Z$13&amp; "*" &amp;E154),0)+IF(AND($Y$14=TRUE,$Y$25=TRUE),COUNTIF(#REF!,$Z$25 &amp; $Z$14&amp; "*" &amp;E154),0)+IF(AND($Y$15=TRUE,$Y$25=TRUE),COUNTIF(#REF!,$Z$25 &amp; $Z$15&amp; "*" &amp;E154),0)+IF(AND($Y$16=TRUE,$Y$25=TRUE),COUNTIF(#REF!,$Z$25 &amp; $Z$16&amp; "*" &amp;E154),0)+IF(AND($Y$17=TRUE,,$Y$25=TRUE),COUNTIF(#REF!,$Z$25&amp; $Z$17&amp; "*" &amp;E154),0)</f>
        <v>#REF!</v>
      </c>
      <c r="H154" s="30" t="e">
        <f>IF(AND($Y$12=TRUE,$Y$26=TRUE),COUNTIF(#REF!,$Z$26 &amp; $Z$12&amp; "*" &amp;E154),0)+IF(AND($Y$13=TRUE,$Y$26=TRUE),COUNTIF(#REF!,$Z$26 &amp; $Z$13&amp; "*" &amp;E154),0)+IF(AND($Y$14=TRUE,$Y$26=TRUE),COUNTIF(#REF!,$Z$26 &amp; $Z$14&amp; "*" &amp;E154),0)+IF(AND($Y$15=TRUE,$Y$26=TRUE),COUNTIF(#REF!,$Z$26 &amp; $Z$15&amp; "*" &amp;E154),0)+IF(AND($Y$16=TRUE,$Y$26=TRUE),COUNTIF(#REF!,$Z$26 &amp; $Z$16&amp; "*" &amp;E154),0)+IF(AND($Y$17=TRUE,,$Y$26=TRUE),COUNTIF(#REF!,$Z$26&amp; $Z$17&amp; "*" &amp;E154),0)</f>
        <v>#REF!</v>
      </c>
      <c r="I154" s="30" t="e">
        <f>IF(AND($Y$12=TRUE,$Y$27=TRUE),COUNTIF(#REF!,$Z$27&amp; $Z$12&amp; "*" &amp;E154),0)+IF(AND($Y$13=TRUE,$Y$27=TRUE),COUNTIF(#REF!,$Z$27 &amp; $Z$13&amp; "*" &amp;E154),0)+IF(AND($Y$14=TRUE,$Y$27=TRUE),COUNTIF(#REF!,$Z$27 &amp; $Z$14&amp; "*" &amp;E154),0)+IF(AND($Y$15=TRUE,$Y$27=TRUE),COUNTIF(#REF!,$Z$27 &amp; $Z$15&amp; "*" &amp;E154),0)+IF(AND($Y$16=TRUE,$Y$27=TRUE),COUNTIF(#REF!,$Z$27 &amp; $Z$16&amp; "*" &amp;E154),0)+IF(AND($Y$17=TRUE,,$Y$27=TRUE),COUNTIF(#REF!,$Z$27&amp; $Z$17&amp; "*" &amp;E154),0)</f>
        <v>#REF!</v>
      </c>
      <c r="J154" s="30" t="e">
        <f>IF(AND($Y$12=TRUE,$Y$28=TRUE),COUNTIF(#REF!,$Z$28 &amp; $Z$12&amp; "*" &amp;E154),0)+IF(AND($Y$13=TRUE,$Y$28=TRUE),COUNTIF(#REF!,$Z$28 &amp; $Z$13&amp; "*" &amp;E154),0)+IF(AND($Y$14=TRUE,$Y$28=TRUE),COUNTIF(#REF!,$Z$28 &amp; $Z$14&amp; "*" &amp;E154),0)+IF(AND($Y$15=TRUE,$Y$28=TRUE),COUNTIF(#REF!,$Z$28 &amp; $Z$15&amp; "*" &amp;E154),0)+IF(AND($Y$16=TRUE,$Y$28=TRUE),COUNTIF(#REF!,$Z$28 &amp; $Z$16&amp; "*" &amp;E154),0)+IF(AND($Y$17=TRUE,,$Y$28=TRUE),COUNTIF(#REF!,$Z$28 &amp; $Z$17&amp; "*" &amp;E154),0)</f>
        <v>#REF!</v>
      </c>
      <c r="K154" s="30" t="e">
        <f>IF($Y$16=TRUE,COUNTIF(#REF!,"*" &amp; $Z$16&amp; "*" &amp;E66),0)</f>
        <v>#REF!</v>
      </c>
      <c r="L154" s="21"/>
      <c r="M154" s="21"/>
      <c r="N154" s="21"/>
      <c r="O154" s="21"/>
      <c r="P154" s="21"/>
      <c r="Q154" s="21"/>
      <c r="R154" s="22"/>
      <c r="S154" s="21"/>
      <c r="T154" s="34"/>
      <c r="U154" s="21"/>
      <c r="V154" s="33"/>
      <c r="W154" s="33"/>
    </row>
    <row r="155" spans="2:23" x14ac:dyDescent="0.25">
      <c r="B155" s="23">
        <v>3</v>
      </c>
      <c r="C155" s="24">
        <v>3</v>
      </c>
      <c r="D155" s="24" t="e">
        <f t="shared" si="18"/>
        <v>#REF!</v>
      </c>
      <c r="E155" s="25">
        <f t="shared" si="20"/>
        <v>33</v>
      </c>
      <c r="F155" s="30" t="e">
        <f>IF(AND($Y$12=TRUE,$Y$24=TRUE),COUNTIF(#REF!,$Z$24&amp; $Z$12&amp; "*" &amp;E155),0)+IF(AND($Y$13=TRUE,$Y$24=TRUE),COUNTIF(#REF!,$Z$24&amp; $Z$13&amp; "*" &amp;E155),0)+IF(AND($Y$14=TRUE,$Y$24=TRUE),COUNTIF(#REF!,$Z$24&amp; $Z$14&amp; "*" &amp;E155),0)+IF(AND($Y$15=TRUE,$Y$24=TRUE),COUNTIF(#REF!,$Z$24&amp; $Z$15&amp; "*" &amp;E155),0)+IF(AND($Y$16=TRUE,$Y$24=TRUE),COUNTIF(#REF!,$Z$24&amp; $Z$16&amp; "*" &amp;E155),0)+IF(AND($Y$17=TRUE,,$Y$24=TRUE),COUNTIF(#REF!,$Z$24&amp; $Z$17&amp; "*" &amp;E155),0)</f>
        <v>#REF!</v>
      </c>
      <c r="G155" s="30" t="e">
        <f>IF(AND($Y$12=TRUE,$Y$25=TRUE),COUNTIF(#REF!,$Z$25 &amp; $Z$12&amp; "*" &amp;E155),0)+IF(AND($Y$13=TRUE,$Y$25=TRUE),COUNTIF(#REF!,$Z$25 &amp; $Z$13&amp; "*" &amp;E155),0)+IF(AND($Y$14=TRUE,$Y$25=TRUE),COUNTIF(#REF!,$Z$25 &amp; $Z$14&amp; "*" &amp;E155),0)+IF(AND($Y$15=TRUE,$Y$25=TRUE),COUNTIF(#REF!,$Z$25 &amp; $Z$15&amp; "*" &amp;E155),0)+IF(AND($Y$16=TRUE,$Y$25=TRUE),COUNTIF(#REF!,$Z$25 &amp; $Z$16&amp; "*" &amp;E155),0)+IF(AND($Y$17=TRUE,,$Y$25=TRUE),COUNTIF(#REF!,$Z$25&amp; $Z$17&amp; "*" &amp;E155),0)</f>
        <v>#REF!</v>
      </c>
      <c r="H155" s="30" t="e">
        <f>IF(AND($Y$12=TRUE,$Y$26=TRUE),COUNTIF(#REF!,$Z$26 &amp; $Z$12&amp; "*" &amp;E155),0)+IF(AND($Y$13=TRUE,$Y$26=TRUE),COUNTIF(#REF!,$Z$26 &amp; $Z$13&amp; "*" &amp;E155),0)+IF(AND($Y$14=TRUE,$Y$26=TRUE),COUNTIF(#REF!,$Z$26 &amp; $Z$14&amp; "*" &amp;E155),0)+IF(AND($Y$15=TRUE,$Y$26=TRUE),COUNTIF(#REF!,$Z$26 &amp; $Z$15&amp; "*" &amp;E155),0)+IF(AND($Y$16=TRUE,$Y$26=TRUE),COUNTIF(#REF!,$Z$26 &amp; $Z$16&amp; "*" &amp;E155),0)+IF(AND($Y$17=TRUE,,$Y$26=TRUE),COUNTIF(#REF!,$Z$26&amp; $Z$17&amp; "*" &amp;E155),0)</f>
        <v>#REF!</v>
      </c>
      <c r="I155" s="30" t="e">
        <f>IF(AND($Y$12=TRUE,$Y$27=TRUE),COUNTIF(#REF!,$Z$27&amp; $Z$12&amp; "*" &amp;E155),0)+IF(AND($Y$13=TRUE,$Y$27=TRUE),COUNTIF(#REF!,$Z$27 &amp; $Z$13&amp; "*" &amp;E155),0)+IF(AND($Y$14=TRUE,$Y$27=TRUE),COUNTIF(#REF!,$Z$27 &amp; $Z$14&amp; "*" &amp;E155),0)+IF(AND($Y$15=TRUE,$Y$27=TRUE),COUNTIF(#REF!,$Z$27 &amp; $Z$15&amp; "*" &amp;E155),0)+IF(AND($Y$16=TRUE,$Y$27=TRUE),COUNTIF(#REF!,$Z$27 &amp; $Z$16&amp; "*" &amp;E155),0)+IF(AND($Y$17=TRUE,,$Y$27=TRUE),COUNTIF(#REF!,$Z$27&amp; $Z$17&amp; "*" &amp;E155),0)</f>
        <v>#REF!</v>
      </c>
      <c r="J155" s="30" t="e">
        <f>IF(AND($Y$12=TRUE,$Y$28=TRUE),COUNTIF(#REF!,$Z$28 &amp; $Z$12&amp; "*" &amp;E155),0)+IF(AND($Y$13=TRUE,$Y$28=TRUE),COUNTIF(#REF!,$Z$28 &amp; $Z$13&amp; "*" &amp;E155),0)+IF(AND($Y$14=TRUE,$Y$28=TRUE),COUNTIF(#REF!,$Z$28 &amp; $Z$14&amp; "*" &amp;E155),0)+IF(AND($Y$15=TRUE,$Y$28=TRUE),COUNTIF(#REF!,$Z$28 &amp; $Z$15&amp; "*" &amp;E155),0)+IF(AND($Y$16=TRUE,$Y$28=TRUE),COUNTIF(#REF!,$Z$28 &amp; $Z$16&amp; "*" &amp;E155),0)+IF(AND($Y$17=TRUE,,$Y$28=TRUE),COUNTIF(#REF!,$Z$28 &amp; $Z$17&amp; "*" &amp;E155),0)</f>
        <v>#REF!</v>
      </c>
      <c r="K155" s="30" t="e">
        <f>IF($Y$16=TRUE,COUNTIF(#REF!,"*" &amp; $Z$16&amp; "*" &amp;E67),0)</f>
        <v>#REF!</v>
      </c>
      <c r="L155" s="21"/>
      <c r="M155" s="21"/>
      <c r="N155" s="21"/>
      <c r="O155" s="21"/>
      <c r="P155" s="21"/>
      <c r="Q155" s="21"/>
      <c r="R155" s="22"/>
      <c r="S155" s="21"/>
      <c r="T155" s="21"/>
      <c r="U155" s="33"/>
      <c r="V155" s="33"/>
      <c r="W155" s="33"/>
    </row>
    <row r="156" spans="2:23" ht="13" x14ac:dyDescent="0.3">
      <c r="B156" s="23">
        <v>3</v>
      </c>
      <c r="C156" s="24">
        <v>4</v>
      </c>
      <c r="D156" s="24" t="e">
        <f t="shared" si="18"/>
        <v>#REF!</v>
      </c>
      <c r="E156" s="25">
        <f t="shared" si="20"/>
        <v>34</v>
      </c>
      <c r="F156" s="30" t="e">
        <f>IF(AND($Y$12=TRUE,$Y$24=TRUE),COUNTIF(#REF!,$Z$24&amp; $Z$12&amp; "*" &amp;E156),0)+IF(AND($Y$13=TRUE,$Y$24=TRUE),COUNTIF(#REF!,$Z$24&amp; $Z$13&amp; "*" &amp;E156),0)+IF(AND($Y$14=TRUE,$Y$24=TRUE),COUNTIF(#REF!,$Z$24&amp; $Z$14&amp; "*" &amp;E156),0)+IF(AND($Y$15=TRUE,$Y$24=TRUE),COUNTIF(#REF!,$Z$24&amp; $Z$15&amp; "*" &amp;E156),0)+IF(AND($Y$16=TRUE,$Y$24=TRUE),COUNTIF(#REF!,$Z$24&amp; $Z$16&amp; "*" &amp;E156),0)+IF(AND($Y$17=TRUE,,$Y$24=TRUE),COUNTIF(#REF!,$Z$24&amp; $Z$17&amp; "*" &amp;E156),0)</f>
        <v>#REF!</v>
      </c>
      <c r="G156" s="30" t="e">
        <f>IF(AND($Y$12=TRUE,$Y$25=TRUE),COUNTIF(#REF!,$Z$25 &amp; $Z$12&amp; "*" &amp;E156),0)+IF(AND($Y$13=TRUE,$Y$25=TRUE),COUNTIF(#REF!,$Z$25 &amp; $Z$13&amp; "*" &amp;E156),0)+IF(AND($Y$14=TRUE,$Y$25=TRUE),COUNTIF(#REF!,$Z$25 &amp; $Z$14&amp; "*" &amp;E156),0)+IF(AND($Y$15=TRUE,$Y$25=TRUE),COUNTIF(#REF!,$Z$25 &amp; $Z$15&amp; "*" &amp;E156),0)+IF(AND($Y$16=TRUE,$Y$25=TRUE),COUNTIF(#REF!,$Z$25 &amp; $Z$16&amp; "*" &amp;E156),0)+IF(AND($Y$17=TRUE,,$Y$25=TRUE),COUNTIF(#REF!,$Z$25&amp; $Z$17&amp; "*" &amp;E156),0)</f>
        <v>#REF!</v>
      </c>
      <c r="H156" s="30" t="e">
        <f>IF(AND($Y$12=TRUE,$Y$26=TRUE),COUNTIF(#REF!,$Z$26 &amp; $Z$12&amp; "*" &amp;E156),0)+IF(AND($Y$13=TRUE,$Y$26=TRUE),COUNTIF(#REF!,$Z$26 &amp; $Z$13&amp; "*" &amp;E156),0)+IF(AND($Y$14=TRUE,$Y$26=TRUE),COUNTIF(#REF!,$Z$26 &amp; $Z$14&amp; "*" &amp;E156),0)+IF(AND($Y$15=TRUE,$Y$26=TRUE),COUNTIF(#REF!,$Z$26 &amp; $Z$15&amp; "*" &amp;E156),0)+IF(AND($Y$16=TRUE,$Y$26=TRUE),COUNTIF(#REF!,$Z$26 &amp; $Z$16&amp; "*" &amp;E156),0)+IF(AND($Y$17=TRUE,,$Y$26=TRUE),COUNTIF(#REF!,$Z$26&amp; $Z$17&amp; "*" &amp;E156),0)</f>
        <v>#REF!</v>
      </c>
      <c r="I156" s="30" t="e">
        <f>IF(AND($Y$12=TRUE,$Y$27=TRUE),COUNTIF(#REF!,$Z$27&amp; $Z$12&amp; "*" &amp;E156),0)+IF(AND($Y$13=TRUE,$Y$27=TRUE),COUNTIF(#REF!,$Z$27 &amp; $Z$13&amp; "*" &amp;E156),0)+IF(AND($Y$14=TRUE,$Y$27=TRUE),COUNTIF(#REF!,$Z$27 &amp; $Z$14&amp; "*" &amp;E156),0)+IF(AND($Y$15=TRUE,$Y$27=TRUE),COUNTIF(#REF!,$Z$27 &amp; $Z$15&amp; "*" &amp;E156),0)+IF(AND($Y$16=TRUE,$Y$27=TRUE),COUNTIF(#REF!,$Z$27 &amp; $Z$16&amp; "*" &amp;E156),0)+IF(AND($Y$17=TRUE,,$Y$27=TRUE),COUNTIF(#REF!,$Z$27&amp; $Z$17&amp; "*" &amp;E156),0)</f>
        <v>#REF!</v>
      </c>
      <c r="J156" s="30" t="e">
        <f>IF(AND($Y$12=TRUE,$Y$28=TRUE),COUNTIF(#REF!,$Z$28 &amp; $Z$12&amp; "*" &amp;E156),0)+IF(AND($Y$13=TRUE,$Y$28=TRUE),COUNTIF(#REF!,$Z$28 &amp; $Z$13&amp; "*" &amp;E156),0)+IF(AND($Y$14=TRUE,$Y$28=TRUE),COUNTIF(#REF!,$Z$28 &amp; $Z$14&amp; "*" &amp;E156),0)+IF(AND($Y$15=TRUE,$Y$28=TRUE),COUNTIF(#REF!,$Z$28 &amp; $Z$15&amp; "*" &amp;E156),0)+IF(AND($Y$16=TRUE,$Y$28=TRUE),COUNTIF(#REF!,$Z$28 &amp; $Z$16&amp; "*" &amp;E156),0)+IF(AND($Y$17=TRUE,,$Y$28=TRUE),COUNTIF(#REF!,$Z$28 &amp; $Z$17&amp; "*" &amp;E156),0)</f>
        <v>#REF!</v>
      </c>
      <c r="K156" s="30" t="e">
        <f>IF($Y$16=TRUE,COUNTIF(#REF!,"*" &amp; $Z$16&amp; "*" &amp;E68),0)</f>
        <v>#REF!</v>
      </c>
      <c r="L156" s="21"/>
      <c r="M156" s="21"/>
      <c r="N156" s="21"/>
      <c r="O156" s="21"/>
      <c r="P156" s="21"/>
      <c r="Q156" s="21"/>
      <c r="R156" s="22"/>
      <c r="S156" s="21"/>
      <c r="T156" s="35"/>
      <c r="U156" s="21"/>
      <c r="V156" s="33"/>
      <c r="W156" s="42"/>
    </row>
    <row r="157" spans="2:23" ht="13" x14ac:dyDescent="0.3">
      <c r="B157" s="23">
        <v>3</v>
      </c>
      <c r="C157" s="24">
        <v>5</v>
      </c>
      <c r="D157" s="24" t="e">
        <f t="shared" si="18"/>
        <v>#REF!</v>
      </c>
      <c r="E157" s="25">
        <f t="shared" si="20"/>
        <v>35</v>
      </c>
      <c r="F157" s="30" t="e">
        <f>IF(AND($Y$12=TRUE,$Y$24=TRUE),COUNTIF(#REF!,$Z$24&amp; $Z$12&amp; "*" &amp;E157),0)+IF(AND($Y$13=TRUE,$Y$24=TRUE),COUNTIF(#REF!,$Z$24&amp; $Z$13&amp; "*" &amp;E157),0)+IF(AND($Y$14=TRUE,$Y$24=TRUE),COUNTIF(#REF!,$Z$24&amp; $Z$14&amp; "*" &amp;E157),0)+IF(AND($Y$15=TRUE,$Y$24=TRUE),COUNTIF(#REF!,$Z$24&amp; $Z$15&amp; "*" &amp;E157),0)+IF(AND($Y$16=TRUE,$Y$24=TRUE),COUNTIF(#REF!,$Z$24&amp; $Z$16&amp; "*" &amp;E157),0)+IF(AND($Y$17=TRUE,,$Y$24=TRUE),COUNTIF(#REF!,$Z$24&amp; $Z$17&amp; "*" &amp;E157),0)</f>
        <v>#REF!</v>
      </c>
      <c r="G157" s="30" t="e">
        <f>IF(AND($Y$12=TRUE,$Y$25=TRUE),COUNTIF(#REF!,$Z$25 &amp; $Z$12&amp; "*" &amp;E157),0)+IF(AND($Y$13=TRUE,$Y$25=TRUE),COUNTIF(#REF!,$Z$25 &amp; $Z$13&amp; "*" &amp;E157),0)+IF(AND($Y$14=TRUE,$Y$25=TRUE),COUNTIF(#REF!,$Z$25 &amp; $Z$14&amp; "*" &amp;E157),0)+IF(AND($Y$15=TRUE,$Y$25=TRUE),COUNTIF(#REF!,$Z$25 &amp; $Z$15&amp; "*" &amp;E157),0)+IF(AND($Y$16=TRUE,$Y$25=TRUE),COUNTIF(#REF!,$Z$25 &amp; $Z$16&amp; "*" &amp;E157),0)+IF(AND($Y$17=TRUE,,$Y$25=TRUE),COUNTIF(#REF!,$Z$25&amp; $Z$17&amp; "*" &amp;E157),0)</f>
        <v>#REF!</v>
      </c>
      <c r="H157" s="30" t="e">
        <f>IF(AND($Y$12=TRUE,$Y$26=TRUE),COUNTIF(#REF!,$Z$26 &amp; $Z$12&amp; "*" &amp;E157),0)+IF(AND($Y$13=TRUE,$Y$26=TRUE),COUNTIF(#REF!,$Z$26 &amp; $Z$13&amp; "*" &amp;E157),0)+IF(AND($Y$14=TRUE,$Y$26=TRUE),COUNTIF(#REF!,$Z$26 &amp; $Z$14&amp; "*" &amp;E157),0)+IF(AND($Y$15=TRUE,$Y$26=TRUE),COUNTIF(#REF!,$Z$26 &amp; $Z$15&amp; "*" &amp;E157),0)+IF(AND($Y$16=TRUE,$Y$26=TRUE),COUNTIF(#REF!,$Z$26 &amp; $Z$16&amp; "*" &amp;E157),0)+IF(AND($Y$17=TRUE,,$Y$26=TRUE),COUNTIF(#REF!,$Z$26&amp; $Z$17&amp; "*" &amp;E157),0)</f>
        <v>#REF!</v>
      </c>
      <c r="I157" s="30" t="e">
        <f>IF(AND($Y$12=TRUE,$Y$27=TRUE),COUNTIF(#REF!,$Z$27&amp; $Z$12&amp; "*" &amp;E157),0)+IF(AND($Y$13=TRUE,$Y$27=TRUE),COUNTIF(#REF!,$Z$27 &amp; $Z$13&amp; "*" &amp;E157),0)+IF(AND($Y$14=TRUE,$Y$27=TRUE),COUNTIF(#REF!,$Z$27 &amp; $Z$14&amp; "*" &amp;E157),0)+IF(AND($Y$15=TRUE,$Y$27=TRUE),COUNTIF(#REF!,$Z$27 &amp; $Z$15&amp; "*" &amp;E157),0)+IF(AND($Y$16=TRUE,$Y$27=TRUE),COUNTIF(#REF!,$Z$27 &amp; $Z$16&amp; "*" &amp;E157),0)+IF(AND($Y$17=TRUE,,$Y$27=TRUE),COUNTIF(#REF!,$Z$27&amp; $Z$17&amp; "*" &amp;E157),0)</f>
        <v>#REF!</v>
      </c>
      <c r="J157" s="30" t="e">
        <f>IF(AND($Y$12=TRUE,$Y$28=TRUE),COUNTIF(#REF!,$Z$28 &amp; $Z$12&amp; "*" &amp;E157),0)+IF(AND($Y$13=TRUE,$Y$28=TRUE),COUNTIF(#REF!,$Z$28 &amp; $Z$13&amp; "*" &amp;E157),0)+IF(AND($Y$14=TRUE,$Y$28=TRUE),COUNTIF(#REF!,$Z$28 &amp; $Z$14&amp; "*" &amp;E157),0)+IF(AND($Y$15=TRUE,$Y$28=TRUE),COUNTIF(#REF!,$Z$28 &amp; $Z$15&amp; "*" &amp;E157),0)+IF(AND($Y$16=TRUE,$Y$28=TRUE),COUNTIF(#REF!,$Z$28 &amp; $Z$16&amp; "*" &amp;E157),0)+IF(AND($Y$17=TRUE,,$Y$28=TRUE),COUNTIF(#REF!,$Z$28 &amp; $Z$17&amp; "*" &amp;E157),0)</f>
        <v>#REF!</v>
      </c>
      <c r="K157" s="30" t="e">
        <f>IF($Y$16=TRUE,COUNTIF(#REF!,"*" &amp; $Z$16&amp; "*" &amp;E69),0)</f>
        <v>#REF!</v>
      </c>
      <c r="L157" s="21"/>
      <c r="M157" s="21"/>
      <c r="N157" s="21"/>
      <c r="O157" s="21"/>
      <c r="P157" s="21"/>
      <c r="Q157" s="21"/>
      <c r="R157" s="22"/>
      <c r="S157" s="21"/>
      <c r="T157" s="35"/>
      <c r="U157" s="21"/>
      <c r="V157" s="33"/>
      <c r="W157" s="42"/>
    </row>
    <row r="158" spans="2:23" ht="13" x14ac:dyDescent="0.3">
      <c r="B158" s="23">
        <v>3</v>
      </c>
      <c r="C158" s="24">
        <v>6</v>
      </c>
      <c r="D158" s="24" t="e">
        <f t="shared" si="18"/>
        <v>#REF!</v>
      </c>
      <c r="E158" s="25">
        <f t="shared" si="20"/>
        <v>36</v>
      </c>
      <c r="F158" s="30" t="e">
        <f>IF(AND($Y$12=TRUE,$Y$24=TRUE),COUNTIF(#REF!,$Z$24&amp; $Z$12&amp; "*" &amp;E158),0)+IF(AND($Y$13=TRUE,$Y$24=TRUE),COUNTIF(#REF!,$Z$24&amp; $Z$13&amp; "*" &amp;E158),0)+IF(AND($Y$14=TRUE,$Y$24=TRUE),COUNTIF(#REF!,$Z$24&amp; $Z$14&amp; "*" &amp;E158),0)+IF(AND($Y$15=TRUE,$Y$24=TRUE),COUNTIF(#REF!,$Z$24&amp; $Z$15&amp; "*" &amp;E158),0)+IF(AND($Y$16=TRUE,$Y$24=TRUE),COUNTIF(#REF!,$Z$24&amp; $Z$16&amp; "*" &amp;E158),0)+IF(AND($Y$17=TRUE,,$Y$24=TRUE),COUNTIF(#REF!,$Z$24&amp; $Z$17&amp; "*" &amp;E158),0)</f>
        <v>#REF!</v>
      </c>
      <c r="G158" s="30" t="e">
        <f>IF(AND($Y$12=TRUE,$Y$25=TRUE),COUNTIF(#REF!,$Z$25 &amp; $Z$12&amp; "*" &amp;E158),0)+IF(AND($Y$13=TRUE,$Y$25=TRUE),COUNTIF(#REF!,$Z$25 &amp; $Z$13&amp; "*" &amp;E158),0)+IF(AND($Y$14=TRUE,$Y$25=TRUE),COUNTIF(#REF!,$Z$25 &amp; $Z$14&amp; "*" &amp;E158),0)+IF(AND($Y$15=TRUE,$Y$25=TRUE),COUNTIF(#REF!,$Z$25 &amp; $Z$15&amp; "*" &amp;E158),0)+IF(AND($Y$16=TRUE,$Y$25=TRUE),COUNTIF(#REF!,$Z$25 &amp; $Z$16&amp; "*" &amp;E158),0)+IF(AND($Y$17=TRUE,,$Y$25=TRUE),COUNTIF(#REF!,$Z$25&amp; $Z$17&amp; "*" &amp;E158),0)</f>
        <v>#REF!</v>
      </c>
      <c r="H158" s="30" t="e">
        <f>IF(AND($Y$12=TRUE,$Y$26=TRUE),COUNTIF(#REF!,$Z$26 &amp; $Z$12&amp; "*" &amp;E158),0)+IF(AND($Y$13=TRUE,$Y$26=TRUE),COUNTIF(#REF!,$Z$26 &amp; $Z$13&amp; "*" &amp;E158),0)+IF(AND($Y$14=TRUE,$Y$26=TRUE),COUNTIF(#REF!,$Z$26 &amp; $Z$14&amp; "*" &amp;E158),0)+IF(AND($Y$15=TRUE,$Y$26=TRUE),COUNTIF(#REF!,$Z$26 &amp; $Z$15&amp; "*" &amp;E158),0)+IF(AND($Y$16=TRUE,$Y$26=TRUE),COUNTIF(#REF!,$Z$26 &amp; $Z$16&amp; "*" &amp;E158),0)+IF(AND($Y$17=TRUE,,$Y$26=TRUE),COUNTIF(#REF!,$Z$26&amp; $Z$17&amp; "*" &amp;E158),0)</f>
        <v>#REF!</v>
      </c>
      <c r="I158" s="30" t="e">
        <f>IF(AND($Y$12=TRUE,$Y$27=TRUE),COUNTIF(#REF!,$Z$27&amp; $Z$12&amp; "*" &amp;E158),0)+IF(AND($Y$13=TRUE,$Y$27=TRUE),COUNTIF(#REF!,$Z$27 &amp; $Z$13&amp; "*" &amp;E158),0)+IF(AND($Y$14=TRUE,$Y$27=TRUE),COUNTIF(#REF!,$Z$27 &amp; $Z$14&amp; "*" &amp;E158),0)+IF(AND($Y$15=TRUE,$Y$27=TRUE),COUNTIF(#REF!,$Z$27 &amp; $Z$15&amp; "*" &amp;E158),0)+IF(AND($Y$16=TRUE,$Y$27=TRUE),COUNTIF(#REF!,$Z$27 &amp; $Z$16&amp; "*" &amp;E158),0)+IF(AND($Y$17=TRUE,,$Y$27=TRUE),COUNTIF(#REF!,$Z$27&amp; $Z$17&amp; "*" &amp;E158),0)</f>
        <v>#REF!</v>
      </c>
      <c r="J158" s="30" t="e">
        <f>IF(AND($Y$12=TRUE,$Y$28=TRUE),COUNTIF(#REF!,$Z$28 &amp; $Z$12&amp; "*" &amp;E158),0)+IF(AND($Y$13=TRUE,$Y$28=TRUE),COUNTIF(#REF!,$Z$28 &amp; $Z$13&amp; "*" &amp;E158),0)+IF(AND($Y$14=TRUE,$Y$28=TRUE),COUNTIF(#REF!,$Z$28 &amp; $Z$14&amp; "*" &amp;E158),0)+IF(AND($Y$15=TRUE,$Y$28=TRUE),COUNTIF(#REF!,$Z$28 &amp; $Z$15&amp; "*" &amp;E158),0)+IF(AND($Y$16=TRUE,$Y$28=TRUE),COUNTIF(#REF!,$Z$28 &amp; $Z$16&amp; "*" &amp;E158),0)+IF(AND($Y$17=TRUE,,$Y$28=TRUE),COUNTIF(#REF!,$Z$28 &amp; $Z$17&amp; "*" &amp;E158),0)</f>
        <v>#REF!</v>
      </c>
      <c r="K158" s="30" t="e">
        <f>IF($Y$16=TRUE,COUNTIF(#REF!,"*" &amp; $Z$16&amp; "*" &amp;E70),0)</f>
        <v>#REF!</v>
      </c>
      <c r="L158" s="21"/>
      <c r="M158" s="21"/>
      <c r="N158" s="21"/>
      <c r="O158" s="21"/>
      <c r="P158" s="21"/>
      <c r="Q158" s="21"/>
      <c r="R158" s="22"/>
      <c r="S158" s="21"/>
      <c r="T158" s="35"/>
      <c r="U158" s="21"/>
      <c r="V158" s="33"/>
      <c r="W158" s="42"/>
    </row>
    <row r="159" spans="2:23" ht="13" x14ac:dyDescent="0.3">
      <c r="B159" s="23">
        <v>4</v>
      </c>
      <c r="C159" s="24">
        <v>1</v>
      </c>
      <c r="D159" s="24" t="e">
        <f t="shared" si="18"/>
        <v>#REF!</v>
      </c>
      <c r="E159" s="25">
        <f t="shared" si="20"/>
        <v>41</v>
      </c>
      <c r="F159" s="30" t="e">
        <f>IF(AND($Y$12=TRUE,$Y$24=TRUE),COUNTIF(#REF!,$Z$24&amp; $Z$12&amp; "*" &amp;E159),0)+IF(AND($Y$13=TRUE,$Y$24=TRUE),COUNTIF(#REF!,$Z$24&amp; $Z$13&amp; "*" &amp;E159),0)+IF(AND($Y$14=TRUE,$Y$24=TRUE),COUNTIF(#REF!,$Z$24&amp; $Z$14&amp; "*" &amp;E159),0)+IF(AND($Y$15=TRUE,$Y$24=TRUE),COUNTIF(#REF!,$Z$24&amp; $Z$15&amp; "*" &amp;E159),0)+IF(AND($Y$16=TRUE,$Y$24=TRUE),COUNTIF(#REF!,$Z$24&amp; $Z$16&amp; "*" &amp;E159),0)+IF(AND($Y$17=TRUE,,$Y$24=TRUE),COUNTIF(#REF!,$Z$24&amp; $Z$17&amp; "*" &amp;E159),0)</f>
        <v>#REF!</v>
      </c>
      <c r="G159" s="30" t="e">
        <f>IF(AND($Y$12=TRUE,$Y$25=TRUE),COUNTIF(#REF!,$Z$25 &amp; $Z$12&amp; "*" &amp;E159),0)+IF(AND($Y$13=TRUE,$Y$25=TRUE),COUNTIF(#REF!,$Z$25 &amp; $Z$13&amp; "*" &amp;E159),0)+IF(AND($Y$14=TRUE,$Y$25=TRUE),COUNTIF(#REF!,$Z$25 &amp; $Z$14&amp; "*" &amp;E159),0)+IF(AND($Y$15=TRUE,$Y$25=TRUE),COUNTIF(#REF!,$Z$25 &amp; $Z$15&amp; "*" &amp;E159),0)+IF(AND($Y$16=TRUE,$Y$25=TRUE),COUNTIF(#REF!,$Z$25 &amp; $Z$16&amp; "*" &amp;E159),0)+IF(AND($Y$17=TRUE,,$Y$25=TRUE),COUNTIF(#REF!,$Z$25&amp; $Z$17&amp; "*" &amp;E159),0)</f>
        <v>#REF!</v>
      </c>
      <c r="H159" s="30" t="e">
        <f>IF(AND($Y$12=TRUE,$Y$26=TRUE),COUNTIF(#REF!,$Z$26 &amp; $Z$12&amp; "*" &amp;E159),0)+IF(AND($Y$13=TRUE,$Y$26=TRUE),COUNTIF(#REF!,$Z$26 &amp; $Z$13&amp; "*" &amp;E159),0)+IF(AND($Y$14=TRUE,$Y$26=TRUE),COUNTIF(#REF!,$Z$26 &amp; $Z$14&amp; "*" &amp;E159),0)+IF(AND($Y$15=TRUE,$Y$26=TRUE),COUNTIF(#REF!,$Z$26 &amp; $Z$15&amp; "*" &amp;E159),0)+IF(AND($Y$16=TRUE,$Y$26=TRUE),COUNTIF(#REF!,$Z$26 &amp; $Z$16&amp; "*" &amp;E159),0)+IF(AND($Y$17=TRUE,,$Y$26=TRUE),COUNTIF(#REF!,$Z$26&amp; $Z$17&amp; "*" &amp;E159),0)</f>
        <v>#REF!</v>
      </c>
      <c r="I159" s="30" t="e">
        <f>IF(AND($Y$12=TRUE,$Y$27=TRUE),COUNTIF(#REF!,$Z$27&amp; $Z$12&amp; "*" &amp;E159),0)+IF(AND($Y$13=TRUE,$Y$27=TRUE),COUNTIF(#REF!,$Z$27 &amp; $Z$13&amp; "*" &amp;E159),0)+IF(AND($Y$14=TRUE,$Y$27=TRUE),COUNTIF(#REF!,$Z$27 &amp; $Z$14&amp; "*" &amp;E159),0)+IF(AND($Y$15=TRUE,$Y$27=TRUE),COUNTIF(#REF!,$Z$27 &amp; $Z$15&amp; "*" &amp;E159),0)+IF(AND($Y$16=TRUE,$Y$27=TRUE),COUNTIF(#REF!,$Z$27 &amp; $Z$16&amp; "*" &amp;E159),0)+IF(AND($Y$17=TRUE,,$Y$27=TRUE),COUNTIF(#REF!,$Z$27&amp; $Z$17&amp; "*" &amp;E159),0)</f>
        <v>#REF!</v>
      </c>
      <c r="J159" s="30" t="e">
        <f>IF(AND($Y$12=TRUE,$Y$28=TRUE),COUNTIF(#REF!,$Z$28 &amp; $Z$12&amp; "*" &amp;E159),0)+IF(AND($Y$13=TRUE,$Y$28=TRUE),COUNTIF(#REF!,$Z$28 &amp; $Z$13&amp; "*" &amp;E159),0)+IF(AND($Y$14=TRUE,$Y$28=TRUE),COUNTIF(#REF!,$Z$28 &amp; $Z$14&amp; "*" &amp;E159),0)+IF(AND($Y$15=TRUE,$Y$28=TRUE),COUNTIF(#REF!,$Z$28 &amp; $Z$15&amp; "*" &amp;E159),0)+IF(AND($Y$16=TRUE,$Y$28=TRUE),COUNTIF(#REF!,$Z$28 &amp; $Z$16&amp; "*" &amp;E159),0)+IF(AND($Y$17=TRUE,,$Y$28=TRUE),COUNTIF(#REF!,$Z$28 &amp; $Z$17&amp; "*" &amp;E159),0)</f>
        <v>#REF!</v>
      </c>
      <c r="K159" s="30" t="e">
        <f>IF($Y$16=TRUE,COUNTIF(#REF!,"*" &amp; $Z$16&amp; "*" &amp;E71),0)</f>
        <v>#REF!</v>
      </c>
      <c r="L159" s="21"/>
      <c r="M159" s="21"/>
      <c r="N159" s="21"/>
      <c r="O159" s="21"/>
      <c r="P159" s="21"/>
      <c r="Q159" s="21"/>
      <c r="R159" s="22"/>
      <c r="S159" s="21"/>
      <c r="T159" s="35"/>
      <c r="U159" s="21"/>
      <c r="V159" s="33"/>
      <c r="W159" s="42"/>
    </row>
    <row r="160" spans="2:23" ht="13" x14ac:dyDescent="0.3">
      <c r="B160" s="23">
        <v>4</v>
      </c>
      <c r="C160" s="24">
        <v>2</v>
      </c>
      <c r="D160" s="24" t="e">
        <f t="shared" si="18"/>
        <v>#REF!</v>
      </c>
      <c r="E160" s="25">
        <f t="shared" si="20"/>
        <v>42</v>
      </c>
      <c r="F160" s="30" t="e">
        <f>IF(AND($Y$12=TRUE,$Y$24=TRUE),COUNTIF(#REF!,$Z$24&amp; $Z$12&amp; "*" &amp;E160),0)+IF(AND($Y$13=TRUE,$Y$24=TRUE),COUNTIF(#REF!,$Z$24&amp; $Z$13&amp; "*" &amp;E160),0)+IF(AND($Y$14=TRUE,$Y$24=TRUE),COUNTIF(#REF!,$Z$24&amp; $Z$14&amp; "*" &amp;E160),0)+IF(AND($Y$15=TRUE,$Y$24=TRUE),COUNTIF(#REF!,$Z$24&amp; $Z$15&amp; "*" &amp;E160),0)+IF(AND($Y$16=TRUE,$Y$24=TRUE),COUNTIF(#REF!,$Z$24&amp; $Z$16&amp; "*" &amp;E160),0)+IF(AND($Y$17=TRUE,,$Y$24=TRUE),COUNTIF(#REF!,$Z$24&amp; $Z$17&amp; "*" &amp;E160),0)</f>
        <v>#REF!</v>
      </c>
      <c r="G160" s="30" t="e">
        <f>IF(AND($Y$12=TRUE,$Y$25=TRUE),COUNTIF(#REF!,$Z$25 &amp; $Z$12&amp; "*" &amp;E160),0)+IF(AND($Y$13=TRUE,$Y$25=TRUE),COUNTIF(#REF!,$Z$25 &amp; $Z$13&amp; "*" &amp;E160),0)+IF(AND($Y$14=TRUE,$Y$25=TRUE),COUNTIF(#REF!,$Z$25 &amp; $Z$14&amp; "*" &amp;E160),0)+IF(AND($Y$15=TRUE,$Y$25=TRUE),COUNTIF(#REF!,$Z$25 &amp; $Z$15&amp; "*" &amp;E160),0)+IF(AND($Y$16=TRUE,$Y$25=TRUE),COUNTIF(#REF!,$Z$25 &amp; $Z$16&amp; "*" &amp;E160),0)+IF(AND($Y$17=TRUE,,$Y$25=TRUE),COUNTIF(#REF!,$Z$25&amp; $Z$17&amp; "*" &amp;E160),0)</f>
        <v>#REF!</v>
      </c>
      <c r="H160" s="30" t="e">
        <f>IF(AND($Y$12=TRUE,$Y$26=TRUE),COUNTIF(#REF!,$Z$26 &amp; $Z$12&amp; "*" &amp;E160),0)+IF(AND($Y$13=TRUE,$Y$26=TRUE),COUNTIF(#REF!,$Z$26 &amp; $Z$13&amp; "*" &amp;E160),0)+IF(AND($Y$14=TRUE,$Y$26=TRUE),COUNTIF(#REF!,$Z$26 &amp; $Z$14&amp; "*" &amp;E160),0)+IF(AND($Y$15=TRUE,$Y$26=TRUE),COUNTIF(#REF!,$Z$26 &amp; $Z$15&amp; "*" &amp;E160),0)+IF(AND($Y$16=TRUE,$Y$26=TRUE),COUNTIF(#REF!,$Z$26 &amp; $Z$16&amp; "*" &amp;E160),0)+IF(AND($Y$17=TRUE,,$Y$26=TRUE),COUNTIF(#REF!,$Z$26&amp; $Z$17&amp; "*" &amp;E160),0)</f>
        <v>#REF!</v>
      </c>
      <c r="I160" s="30" t="e">
        <f>IF(AND($Y$12=TRUE,$Y$27=TRUE),COUNTIF(#REF!,$Z$27&amp; $Z$12&amp; "*" &amp;E160),0)+IF(AND($Y$13=TRUE,$Y$27=TRUE),COUNTIF(#REF!,$Z$27 &amp; $Z$13&amp; "*" &amp;E160),0)+IF(AND($Y$14=TRUE,$Y$27=TRUE),COUNTIF(#REF!,$Z$27 &amp; $Z$14&amp; "*" &amp;E160),0)+IF(AND($Y$15=TRUE,$Y$27=TRUE),COUNTIF(#REF!,$Z$27 &amp; $Z$15&amp; "*" &amp;E160),0)+IF(AND($Y$16=TRUE,$Y$27=TRUE),COUNTIF(#REF!,$Z$27 &amp; $Z$16&amp; "*" &amp;E160),0)+IF(AND($Y$17=TRUE,,$Y$27=TRUE),COUNTIF(#REF!,$Z$27&amp; $Z$17&amp; "*" &amp;E160),0)</f>
        <v>#REF!</v>
      </c>
      <c r="J160" s="30" t="e">
        <f>IF(AND($Y$12=TRUE,$Y$28=TRUE),COUNTIF(#REF!,$Z$28 &amp; $Z$12&amp; "*" &amp;E160),0)+IF(AND($Y$13=TRUE,$Y$28=TRUE),COUNTIF(#REF!,$Z$28 &amp; $Z$13&amp; "*" &amp;E160),0)+IF(AND($Y$14=TRUE,$Y$28=TRUE),COUNTIF(#REF!,$Z$28 &amp; $Z$14&amp; "*" &amp;E160),0)+IF(AND($Y$15=TRUE,$Y$28=TRUE),COUNTIF(#REF!,$Z$28 &amp; $Z$15&amp; "*" &amp;E160),0)+IF(AND($Y$16=TRUE,$Y$28=TRUE),COUNTIF(#REF!,$Z$28 &amp; $Z$16&amp; "*" &amp;E160),0)+IF(AND($Y$17=TRUE,,$Y$28=TRUE),COUNTIF(#REF!,$Z$28 &amp; $Z$17&amp; "*" &amp;E160),0)</f>
        <v>#REF!</v>
      </c>
      <c r="K160" s="30" t="e">
        <f>IF($Y$16=TRUE,COUNTIF(#REF!,"*" &amp; $Z$16&amp; "*" &amp;E72),0)</f>
        <v>#REF!</v>
      </c>
      <c r="L160" s="21"/>
      <c r="M160" s="21"/>
      <c r="N160" s="21"/>
      <c r="O160" s="21"/>
      <c r="P160" s="21"/>
      <c r="Q160" s="21"/>
      <c r="R160" s="22"/>
      <c r="S160" s="21"/>
      <c r="T160" s="35"/>
      <c r="U160" s="27"/>
      <c r="V160" s="33"/>
      <c r="W160" s="42"/>
    </row>
    <row r="161" spans="2:27" x14ac:dyDescent="0.25">
      <c r="B161" s="23">
        <v>4</v>
      </c>
      <c r="C161" s="24">
        <v>3</v>
      </c>
      <c r="D161" s="24" t="e">
        <f t="shared" si="18"/>
        <v>#REF!</v>
      </c>
      <c r="E161" s="25">
        <f t="shared" si="20"/>
        <v>43</v>
      </c>
      <c r="F161" s="30" t="e">
        <f>IF(AND($Y$12=TRUE,$Y$24=TRUE),COUNTIF(#REF!,$Z$24&amp; $Z$12&amp; "*" &amp;E161),0)+IF(AND($Y$13=TRUE,$Y$24=TRUE),COUNTIF(#REF!,$Z$24&amp; $Z$13&amp; "*" &amp;E161),0)+IF(AND($Y$14=TRUE,$Y$24=TRUE),COUNTIF(#REF!,$Z$24&amp; $Z$14&amp; "*" &amp;E161),0)+IF(AND($Y$15=TRUE,$Y$24=TRUE),COUNTIF(#REF!,$Z$24&amp; $Z$15&amp; "*" &amp;E161),0)+IF(AND($Y$16=TRUE,$Y$24=TRUE),COUNTIF(#REF!,$Z$24&amp; $Z$16&amp; "*" &amp;E161),0)+IF(AND($Y$17=TRUE,,$Y$24=TRUE),COUNTIF(#REF!,$Z$24&amp; $Z$17&amp; "*" &amp;E161),0)</f>
        <v>#REF!</v>
      </c>
      <c r="G161" s="30" t="e">
        <f>IF(AND($Y$12=TRUE,$Y$25=TRUE),COUNTIF(#REF!,$Z$25 &amp; $Z$12&amp; "*" &amp;E161),0)+IF(AND($Y$13=TRUE,$Y$25=TRUE),COUNTIF(#REF!,$Z$25 &amp; $Z$13&amp; "*" &amp;E161),0)+IF(AND($Y$14=TRUE,$Y$25=TRUE),COUNTIF(#REF!,$Z$25 &amp; $Z$14&amp; "*" &amp;E161),0)+IF(AND($Y$15=TRUE,$Y$25=TRUE),COUNTIF(#REF!,$Z$25 &amp; $Z$15&amp; "*" &amp;E161),0)+IF(AND($Y$16=TRUE,$Y$25=TRUE),COUNTIF(#REF!,$Z$25 &amp; $Z$16&amp; "*" &amp;E161),0)+IF(AND($Y$17=TRUE,,$Y$25=TRUE),COUNTIF(#REF!,$Z$25&amp; $Z$17&amp; "*" &amp;E161),0)</f>
        <v>#REF!</v>
      </c>
      <c r="H161" s="30" t="e">
        <f>IF(AND($Y$12=TRUE,$Y$26=TRUE),COUNTIF(#REF!,$Z$26 &amp; $Z$12&amp; "*" &amp;E161),0)+IF(AND($Y$13=TRUE,$Y$26=TRUE),COUNTIF(#REF!,$Z$26 &amp; $Z$13&amp; "*" &amp;E161),0)+IF(AND($Y$14=TRUE,$Y$26=TRUE),COUNTIF(#REF!,$Z$26 &amp; $Z$14&amp; "*" &amp;E161),0)+IF(AND($Y$15=TRUE,$Y$26=TRUE),COUNTIF(#REF!,$Z$26 &amp; $Z$15&amp; "*" &amp;E161),0)+IF(AND($Y$16=TRUE,$Y$26=TRUE),COUNTIF(#REF!,$Z$26 &amp; $Z$16&amp; "*" &amp;E161),0)+IF(AND($Y$17=TRUE,,$Y$26=TRUE),COUNTIF(#REF!,$Z$26&amp; $Z$17&amp; "*" &amp;E161),0)</f>
        <v>#REF!</v>
      </c>
      <c r="I161" s="30" t="e">
        <f>IF(AND($Y$12=TRUE,$Y$27=TRUE),COUNTIF(#REF!,$Z$27&amp; $Z$12&amp; "*" &amp;E161),0)+IF(AND($Y$13=TRUE,$Y$27=TRUE),COUNTIF(#REF!,$Z$27 &amp; $Z$13&amp; "*" &amp;E161),0)+IF(AND($Y$14=TRUE,$Y$27=TRUE),COUNTIF(#REF!,$Z$27 &amp; $Z$14&amp; "*" &amp;E161),0)+IF(AND($Y$15=TRUE,$Y$27=TRUE),COUNTIF(#REF!,$Z$27 &amp; $Z$15&amp; "*" &amp;E161),0)+IF(AND($Y$16=TRUE,$Y$27=TRUE),COUNTIF(#REF!,$Z$27 &amp; $Z$16&amp; "*" &amp;E161),0)+IF(AND($Y$17=TRUE,,$Y$27=TRUE),COUNTIF(#REF!,$Z$27&amp; $Z$17&amp; "*" &amp;E161),0)</f>
        <v>#REF!</v>
      </c>
      <c r="J161" s="30" t="e">
        <f>IF(AND($Y$12=TRUE,$Y$28=TRUE),COUNTIF(#REF!,$Z$28 &amp; $Z$12&amp; "*" &amp;E161),0)+IF(AND($Y$13=TRUE,$Y$28=TRUE),COUNTIF(#REF!,$Z$28 &amp; $Z$13&amp; "*" &amp;E161),0)+IF(AND($Y$14=TRUE,$Y$28=TRUE),COUNTIF(#REF!,$Z$28 &amp; $Z$14&amp; "*" &amp;E161),0)+IF(AND($Y$15=TRUE,$Y$28=TRUE),COUNTIF(#REF!,$Z$28 &amp; $Z$15&amp; "*" &amp;E161),0)+IF(AND($Y$16=TRUE,$Y$28=TRUE),COUNTIF(#REF!,$Z$28 &amp; $Z$16&amp; "*" &amp;E161),0)+IF(AND($Y$17=TRUE,,$Y$28=TRUE),COUNTIF(#REF!,$Z$28 &amp; $Z$17&amp; "*" &amp;E161),0)</f>
        <v>#REF!</v>
      </c>
      <c r="K161" s="30" t="e">
        <f>IF($Y$16=TRUE,COUNTIF(#REF!,"*" &amp; $Z$16&amp; "*" &amp;E73),0)</f>
        <v>#REF!</v>
      </c>
      <c r="L161" s="21"/>
      <c r="M161" s="21"/>
      <c r="N161" s="21"/>
      <c r="O161" s="21"/>
      <c r="P161" s="21"/>
      <c r="Q161" s="21"/>
      <c r="R161" s="22"/>
      <c r="S161" s="21"/>
      <c r="T161" s="21"/>
      <c r="W161" s="42"/>
    </row>
    <row r="162" spans="2:27" x14ac:dyDescent="0.25">
      <c r="B162" s="23">
        <v>4</v>
      </c>
      <c r="C162" s="24">
        <v>4</v>
      </c>
      <c r="D162" s="24" t="e">
        <f t="shared" si="18"/>
        <v>#REF!</v>
      </c>
      <c r="E162" s="25">
        <f t="shared" si="20"/>
        <v>44</v>
      </c>
      <c r="F162" s="30" t="e">
        <f>IF(AND($Y$12=TRUE,$Y$24=TRUE),COUNTIF(#REF!,$Z$24&amp; $Z$12&amp; "*" &amp;E162),0)+IF(AND($Y$13=TRUE,$Y$24=TRUE),COUNTIF(#REF!,$Z$24&amp; $Z$13&amp; "*" &amp;E162),0)+IF(AND($Y$14=TRUE,$Y$24=TRUE),COUNTIF(#REF!,$Z$24&amp; $Z$14&amp; "*" &amp;E162),0)+IF(AND($Y$15=TRUE,$Y$24=TRUE),COUNTIF(#REF!,$Z$24&amp; $Z$15&amp; "*" &amp;E162),0)+IF(AND($Y$16=TRUE,$Y$24=TRUE),COUNTIF(#REF!,$Z$24&amp; $Z$16&amp; "*" &amp;E162),0)+IF(AND($Y$17=TRUE,,$Y$24=TRUE),COUNTIF(#REF!,$Z$24&amp; $Z$17&amp; "*" &amp;E162),0)</f>
        <v>#REF!</v>
      </c>
      <c r="G162" s="30" t="e">
        <f>IF(AND($Y$12=TRUE,$Y$25=TRUE),COUNTIF(#REF!,$Z$25 &amp; $Z$12&amp; "*" &amp;E162),0)+IF(AND($Y$13=TRUE,$Y$25=TRUE),COUNTIF(#REF!,$Z$25 &amp; $Z$13&amp; "*" &amp;E162),0)+IF(AND($Y$14=TRUE,$Y$25=TRUE),COUNTIF(#REF!,$Z$25 &amp; $Z$14&amp; "*" &amp;E162),0)+IF(AND($Y$15=TRUE,$Y$25=TRUE),COUNTIF(#REF!,$Z$25 &amp; $Z$15&amp; "*" &amp;E162),0)+IF(AND($Y$16=TRUE,$Y$25=TRUE),COUNTIF(#REF!,$Z$25 &amp; $Z$16&amp; "*" &amp;E162),0)+IF(AND($Y$17=TRUE,,$Y$25=TRUE),COUNTIF(#REF!,$Z$25&amp; $Z$17&amp; "*" &amp;E162),0)</f>
        <v>#REF!</v>
      </c>
      <c r="H162" s="30" t="e">
        <f>IF(AND($Y$12=TRUE,$Y$26=TRUE),COUNTIF(#REF!,$Z$26 &amp; $Z$12&amp; "*" &amp;E162),0)+IF(AND($Y$13=TRUE,$Y$26=TRUE),COUNTIF(#REF!,$Z$26 &amp; $Z$13&amp; "*" &amp;E162),0)+IF(AND($Y$14=TRUE,$Y$26=TRUE),COUNTIF(#REF!,$Z$26 &amp; $Z$14&amp; "*" &amp;E162),0)+IF(AND($Y$15=TRUE,$Y$26=TRUE),COUNTIF(#REF!,$Z$26 &amp; $Z$15&amp; "*" &amp;E162),0)+IF(AND($Y$16=TRUE,$Y$26=TRUE),COUNTIF(#REF!,$Z$26 &amp; $Z$16&amp; "*" &amp;E162),0)+IF(AND($Y$17=TRUE,,$Y$26=TRUE),COUNTIF(#REF!,$Z$26&amp; $Z$17&amp; "*" &amp;E162),0)</f>
        <v>#REF!</v>
      </c>
      <c r="I162" s="30" t="e">
        <f>IF(AND($Y$12=TRUE,$Y$27=TRUE),COUNTIF(#REF!,$Z$27&amp; $Z$12&amp; "*" &amp;E162),0)+IF(AND($Y$13=TRUE,$Y$27=TRUE),COUNTIF(#REF!,$Z$27 &amp; $Z$13&amp; "*" &amp;E162),0)+IF(AND($Y$14=TRUE,$Y$27=TRUE),COUNTIF(#REF!,$Z$27 &amp; $Z$14&amp; "*" &amp;E162),0)+IF(AND($Y$15=TRUE,$Y$27=TRUE),COUNTIF(#REF!,$Z$27 &amp; $Z$15&amp; "*" &amp;E162),0)+IF(AND($Y$16=TRUE,$Y$27=TRUE),COUNTIF(#REF!,$Z$27 &amp; $Z$16&amp; "*" &amp;E162),0)+IF(AND($Y$17=TRUE,,$Y$27=TRUE),COUNTIF(#REF!,$Z$27&amp; $Z$17&amp; "*" &amp;E162),0)</f>
        <v>#REF!</v>
      </c>
      <c r="J162" s="30" t="e">
        <f>IF(AND($Y$12=TRUE,$Y$28=TRUE),COUNTIF(#REF!,$Z$28 &amp; $Z$12&amp; "*" &amp;E162),0)+IF(AND($Y$13=TRUE,$Y$28=TRUE),COUNTIF(#REF!,$Z$28 &amp; $Z$13&amp; "*" &amp;E162),0)+IF(AND($Y$14=TRUE,$Y$28=TRUE),COUNTIF(#REF!,$Z$28 &amp; $Z$14&amp; "*" &amp;E162),0)+IF(AND($Y$15=TRUE,$Y$28=TRUE),COUNTIF(#REF!,$Z$28 &amp; $Z$15&amp; "*" &amp;E162),0)+IF(AND($Y$16=TRUE,$Y$28=TRUE),COUNTIF(#REF!,$Z$28 &amp; $Z$16&amp; "*" &amp;E162),0)+IF(AND($Y$17=TRUE,,$Y$28=TRUE),COUNTIF(#REF!,$Z$28 &amp; $Z$17&amp; "*" &amp;E162),0)</f>
        <v>#REF!</v>
      </c>
      <c r="K162" s="30" t="e">
        <f>IF($Y$16=TRUE,COUNTIF(#REF!,"*" &amp; $Z$16&amp; "*" &amp;E74),0)</f>
        <v>#REF!</v>
      </c>
      <c r="L162" s="21"/>
      <c r="M162" s="21"/>
      <c r="N162" s="21"/>
      <c r="O162" s="21"/>
      <c r="P162" s="21"/>
      <c r="Q162" s="21"/>
      <c r="R162" s="22"/>
      <c r="S162" s="21"/>
      <c r="T162" s="27"/>
      <c r="U162" s="27"/>
      <c r="V162" s="33"/>
      <c r="W162" s="42"/>
    </row>
    <row r="163" spans="2:27" x14ac:dyDescent="0.25">
      <c r="B163" s="23">
        <v>4</v>
      </c>
      <c r="C163" s="24">
        <v>5</v>
      </c>
      <c r="D163" s="24" t="e">
        <f t="shared" si="18"/>
        <v>#REF!</v>
      </c>
      <c r="E163" s="25">
        <f t="shared" si="20"/>
        <v>45</v>
      </c>
      <c r="F163" s="30" t="e">
        <f>IF(AND($Y$12=TRUE,$Y$24=TRUE),COUNTIF(#REF!,$Z$24&amp; $Z$12&amp; "*" &amp;E163),0)+IF(AND($Y$13=TRUE,$Y$24=TRUE),COUNTIF(#REF!,$Z$24&amp; $Z$13&amp; "*" &amp;E163),0)+IF(AND($Y$14=TRUE,$Y$24=TRUE),COUNTIF(#REF!,$Z$24&amp; $Z$14&amp; "*" &amp;E163),0)+IF(AND($Y$15=TRUE,$Y$24=TRUE),COUNTIF(#REF!,$Z$24&amp; $Z$15&amp; "*" &amp;E163),0)+IF(AND($Y$16=TRUE,$Y$24=TRUE),COUNTIF(#REF!,$Z$24&amp; $Z$16&amp; "*" &amp;E163),0)+IF(AND($Y$17=TRUE,,$Y$24=TRUE),COUNTIF(#REF!,$Z$24&amp; $Z$17&amp; "*" &amp;E163),0)</f>
        <v>#REF!</v>
      </c>
      <c r="G163" s="30" t="e">
        <f>IF(AND($Y$12=TRUE,$Y$25=TRUE),COUNTIF(#REF!,$Z$25 &amp; $Z$12&amp; "*" &amp;E163),0)+IF(AND($Y$13=TRUE,$Y$25=TRUE),COUNTIF(#REF!,$Z$25 &amp; $Z$13&amp; "*" &amp;E163),0)+IF(AND($Y$14=TRUE,$Y$25=TRUE),COUNTIF(#REF!,$Z$25 &amp; $Z$14&amp; "*" &amp;E163),0)+IF(AND($Y$15=TRUE,$Y$25=TRUE),COUNTIF(#REF!,$Z$25 &amp; $Z$15&amp; "*" &amp;E163),0)+IF(AND($Y$16=TRUE,$Y$25=TRUE),COUNTIF(#REF!,$Z$25 &amp; $Z$16&amp; "*" &amp;E163),0)+IF(AND($Y$17=TRUE,,$Y$25=TRUE),COUNTIF(#REF!,$Z$25&amp; $Z$17&amp; "*" &amp;E163),0)</f>
        <v>#REF!</v>
      </c>
      <c r="H163" s="30" t="e">
        <f>IF(AND($Y$12=TRUE,$Y$26=TRUE),COUNTIF(#REF!,$Z$26 &amp; $Z$12&amp; "*" &amp;E163),0)+IF(AND($Y$13=TRUE,$Y$26=TRUE),COUNTIF(#REF!,$Z$26 &amp; $Z$13&amp; "*" &amp;E163),0)+IF(AND($Y$14=TRUE,$Y$26=TRUE),COUNTIF(#REF!,$Z$26 &amp; $Z$14&amp; "*" &amp;E163),0)+IF(AND($Y$15=TRUE,$Y$26=TRUE),COUNTIF(#REF!,$Z$26 &amp; $Z$15&amp; "*" &amp;E163),0)+IF(AND($Y$16=TRUE,$Y$26=TRUE),COUNTIF(#REF!,$Z$26 &amp; $Z$16&amp; "*" &amp;E163),0)+IF(AND($Y$17=TRUE,,$Y$26=TRUE),COUNTIF(#REF!,$Z$26&amp; $Z$17&amp; "*" &amp;E163),0)</f>
        <v>#REF!</v>
      </c>
      <c r="I163" s="30" t="e">
        <f>IF(AND($Y$12=TRUE,$Y$27=TRUE),COUNTIF(#REF!,$Z$27&amp; $Z$12&amp; "*" &amp;E163),0)+IF(AND($Y$13=TRUE,$Y$27=TRUE),COUNTIF(#REF!,$Z$27 &amp; $Z$13&amp; "*" &amp;E163),0)+IF(AND($Y$14=TRUE,$Y$27=TRUE),COUNTIF(#REF!,$Z$27 &amp; $Z$14&amp; "*" &amp;E163),0)+IF(AND($Y$15=TRUE,$Y$27=TRUE),COUNTIF(#REF!,$Z$27 &amp; $Z$15&amp; "*" &amp;E163),0)+IF(AND($Y$16=TRUE,$Y$27=TRUE),COUNTIF(#REF!,$Z$27 &amp; $Z$16&amp; "*" &amp;E163),0)+IF(AND($Y$17=TRUE,,$Y$27=TRUE),COUNTIF(#REF!,$Z$27&amp; $Z$17&amp; "*" &amp;E163),0)</f>
        <v>#REF!</v>
      </c>
      <c r="J163" s="30" t="e">
        <f>IF(AND($Y$12=TRUE,$Y$28=TRUE),COUNTIF(#REF!,$Z$28 &amp; $Z$12&amp; "*" &amp;E163),0)+IF(AND($Y$13=TRUE,$Y$28=TRUE),COUNTIF(#REF!,$Z$28 &amp; $Z$13&amp; "*" &amp;E163),0)+IF(AND($Y$14=TRUE,$Y$28=TRUE),COUNTIF(#REF!,$Z$28 &amp; $Z$14&amp; "*" &amp;E163),0)+IF(AND($Y$15=TRUE,$Y$28=TRUE),COUNTIF(#REF!,$Z$28 &amp; $Z$15&amp; "*" &amp;E163),0)+IF(AND($Y$16=TRUE,$Y$28=TRUE),COUNTIF(#REF!,$Z$28 &amp; $Z$16&amp; "*" &amp;E163),0)+IF(AND($Y$17=TRUE,,$Y$28=TRUE),COUNTIF(#REF!,$Z$28 &amp; $Z$17&amp; "*" &amp;E163),0)</f>
        <v>#REF!</v>
      </c>
      <c r="K163" s="30" t="e">
        <f>IF($Y$16=TRUE,COUNTIF(#REF!,"*" &amp; $Z$16&amp; "*" &amp;E75),0)</f>
        <v>#REF!</v>
      </c>
      <c r="L163" s="21"/>
      <c r="M163" s="21"/>
      <c r="N163" s="21"/>
      <c r="O163" s="21"/>
      <c r="P163" s="21"/>
      <c r="Q163" s="21"/>
      <c r="R163" s="22"/>
      <c r="S163" s="21"/>
      <c r="T163" s="21"/>
      <c r="W163" s="42"/>
    </row>
    <row r="164" spans="2:27" x14ac:dyDescent="0.25">
      <c r="B164" s="23">
        <v>4</v>
      </c>
      <c r="C164" s="24">
        <v>6</v>
      </c>
      <c r="D164" s="24" t="e">
        <f t="shared" si="18"/>
        <v>#REF!</v>
      </c>
      <c r="E164" s="25">
        <f t="shared" si="20"/>
        <v>46</v>
      </c>
      <c r="F164" s="30" t="e">
        <f>IF(AND($Y$12=TRUE,$Y$24=TRUE),COUNTIF(#REF!,$Z$24&amp; $Z$12&amp; "*" &amp;E164),0)+IF(AND($Y$13=TRUE,$Y$24=TRUE),COUNTIF(#REF!,$Z$24&amp; $Z$13&amp; "*" &amp;E164),0)+IF(AND($Y$14=TRUE,$Y$24=TRUE),COUNTIF(#REF!,$Z$24&amp; $Z$14&amp; "*" &amp;E164),0)+IF(AND($Y$15=TRUE,$Y$24=TRUE),COUNTIF(#REF!,$Z$24&amp; $Z$15&amp; "*" &amp;E164),0)+IF(AND($Y$16=TRUE,$Y$24=TRUE),COUNTIF(#REF!,$Z$24&amp; $Z$16&amp; "*" &amp;E164),0)+IF(AND($Y$17=TRUE,,$Y$24=TRUE),COUNTIF(#REF!,$Z$24&amp; $Z$17&amp; "*" &amp;E164),0)</f>
        <v>#REF!</v>
      </c>
      <c r="G164" s="30" t="e">
        <f>IF(AND($Y$12=TRUE,$Y$25=TRUE),COUNTIF(#REF!,$Z$25 &amp; $Z$12&amp; "*" &amp;E164),0)+IF(AND($Y$13=TRUE,$Y$25=TRUE),COUNTIF(#REF!,$Z$25 &amp; $Z$13&amp; "*" &amp;E164),0)+IF(AND($Y$14=TRUE,$Y$25=TRUE),COUNTIF(#REF!,$Z$25 &amp; $Z$14&amp; "*" &amp;E164),0)+IF(AND($Y$15=TRUE,$Y$25=TRUE),COUNTIF(#REF!,$Z$25 &amp; $Z$15&amp; "*" &amp;E164),0)+IF(AND($Y$16=TRUE,$Y$25=TRUE),COUNTIF(#REF!,$Z$25 &amp; $Z$16&amp; "*" &amp;E164),0)+IF(AND($Y$17=TRUE,,$Y$25=TRUE),COUNTIF(#REF!,$Z$25&amp; $Z$17&amp; "*" &amp;E164),0)</f>
        <v>#REF!</v>
      </c>
      <c r="H164" s="30" t="e">
        <f>IF(AND($Y$12=TRUE,$Y$26=TRUE),COUNTIF(#REF!,$Z$26 &amp; $Z$12&amp; "*" &amp;E164),0)+IF(AND($Y$13=TRUE,$Y$26=TRUE),COUNTIF(#REF!,$Z$26 &amp; $Z$13&amp; "*" &amp;E164),0)+IF(AND($Y$14=TRUE,$Y$26=TRUE),COUNTIF(#REF!,$Z$26 &amp; $Z$14&amp; "*" &amp;E164),0)+IF(AND($Y$15=TRUE,$Y$26=TRUE),COUNTIF(#REF!,$Z$26 &amp; $Z$15&amp; "*" &amp;E164),0)+IF(AND($Y$16=TRUE,$Y$26=TRUE),COUNTIF(#REF!,$Z$26 &amp; $Z$16&amp; "*" &amp;E164),0)+IF(AND($Y$17=TRUE,,$Y$26=TRUE),COUNTIF(#REF!,$Z$26&amp; $Z$17&amp; "*" &amp;E164),0)</f>
        <v>#REF!</v>
      </c>
      <c r="I164" s="30" t="e">
        <f>IF(AND($Y$12=TRUE,$Y$27=TRUE),COUNTIF(#REF!,$Z$27&amp; $Z$12&amp; "*" &amp;E164),0)+IF(AND($Y$13=TRUE,$Y$27=TRUE),COUNTIF(#REF!,$Z$27 &amp; $Z$13&amp; "*" &amp;E164),0)+IF(AND($Y$14=TRUE,$Y$27=TRUE),COUNTIF(#REF!,$Z$27 &amp; $Z$14&amp; "*" &amp;E164),0)+IF(AND($Y$15=TRUE,$Y$27=TRUE),COUNTIF(#REF!,$Z$27 &amp; $Z$15&amp; "*" &amp;E164),0)+IF(AND($Y$16=TRUE,$Y$27=TRUE),COUNTIF(#REF!,$Z$27 &amp; $Z$16&amp; "*" &amp;E164),0)+IF(AND($Y$17=TRUE,,$Y$27=TRUE),COUNTIF(#REF!,$Z$27&amp; $Z$17&amp; "*" &amp;E164),0)</f>
        <v>#REF!</v>
      </c>
      <c r="J164" s="30" t="e">
        <f>IF(AND($Y$12=TRUE,$Y$28=TRUE),COUNTIF(#REF!,$Z$28 &amp; $Z$12&amp; "*" &amp;E164),0)+IF(AND($Y$13=TRUE,$Y$28=TRUE),COUNTIF(#REF!,$Z$28 &amp; $Z$13&amp; "*" &amp;E164),0)+IF(AND($Y$14=TRUE,$Y$28=TRUE),COUNTIF(#REF!,$Z$28 &amp; $Z$14&amp; "*" &amp;E164),0)+IF(AND($Y$15=TRUE,$Y$28=TRUE),COUNTIF(#REF!,$Z$28 &amp; $Z$15&amp; "*" &amp;E164),0)+IF(AND($Y$16=TRUE,$Y$28=TRUE),COUNTIF(#REF!,$Z$28 &amp; $Z$16&amp; "*" &amp;E164),0)+IF(AND($Y$17=TRUE,,$Y$28=TRUE),COUNTIF(#REF!,$Z$28 &amp; $Z$17&amp; "*" &amp;E164),0)</f>
        <v>#REF!</v>
      </c>
      <c r="K164" s="30" t="e">
        <f>IF($Y$16=TRUE,COUNTIF(#REF!,"*" &amp; $Z$16&amp; "*" &amp;E76),0)</f>
        <v>#REF!</v>
      </c>
      <c r="L164" s="21"/>
      <c r="M164" s="21"/>
      <c r="N164" s="21"/>
      <c r="O164" s="21"/>
      <c r="P164" s="21"/>
      <c r="Q164" s="21"/>
      <c r="R164" s="22"/>
      <c r="S164" s="21"/>
      <c r="T164" s="21"/>
    </row>
    <row r="165" spans="2:27" x14ac:dyDescent="0.25">
      <c r="B165" s="23">
        <v>5</v>
      </c>
      <c r="C165" s="24">
        <v>1</v>
      </c>
      <c r="D165" s="24" t="e">
        <f t="shared" si="18"/>
        <v>#REF!</v>
      </c>
      <c r="E165" s="25">
        <f t="shared" si="20"/>
        <v>51</v>
      </c>
      <c r="F165" s="30" t="e">
        <f>IF(AND($Y$12=TRUE,$Y$24=TRUE),COUNTIF(#REF!,$Z$24&amp; $Z$12&amp; "*" &amp;E165),0)+IF(AND($Y$13=TRUE,$Y$24=TRUE),COUNTIF(#REF!,$Z$24&amp; $Z$13&amp; "*" &amp;E165),0)+IF(AND($Y$14=TRUE,$Y$24=TRUE),COUNTIF(#REF!,$Z$24&amp; $Z$14&amp; "*" &amp;E165),0)+IF(AND($Y$15=TRUE,$Y$24=TRUE),COUNTIF(#REF!,$Z$24&amp; $Z$15&amp; "*" &amp;E165),0)+IF(AND($Y$16=TRUE,$Y$24=TRUE),COUNTIF(#REF!,$Z$24&amp; $Z$16&amp; "*" &amp;E165),0)+IF(AND($Y$17=TRUE,,$Y$24=TRUE),COUNTIF(#REF!,$Z$24&amp; $Z$17&amp; "*" &amp;E165),0)</f>
        <v>#REF!</v>
      </c>
      <c r="G165" s="30" t="e">
        <f>IF(AND($Y$12=TRUE,$Y$25=TRUE),COUNTIF(#REF!,$Z$25 &amp; $Z$12&amp; "*" &amp;E165),0)+IF(AND($Y$13=TRUE,$Y$25=TRUE),COUNTIF(#REF!,$Z$25 &amp; $Z$13&amp; "*" &amp;E165),0)+IF(AND($Y$14=TRUE,$Y$25=TRUE),COUNTIF(#REF!,$Z$25 &amp; $Z$14&amp; "*" &amp;E165),0)+IF(AND($Y$15=TRUE,$Y$25=TRUE),COUNTIF(#REF!,$Z$25 &amp; $Z$15&amp; "*" &amp;E165),0)+IF(AND($Y$16=TRUE,$Y$25=TRUE),COUNTIF(#REF!,$Z$25 &amp; $Z$16&amp; "*" &amp;E165),0)+IF(AND($Y$17=TRUE,,$Y$25=TRUE),COUNTIF(#REF!,$Z$25&amp; $Z$17&amp; "*" &amp;E165),0)</f>
        <v>#REF!</v>
      </c>
      <c r="H165" s="30" t="e">
        <f>IF(AND($Y$12=TRUE,$Y$26=TRUE),COUNTIF(#REF!,$Z$26 &amp; $Z$12&amp; "*" &amp;E165),0)+IF(AND($Y$13=TRUE,$Y$26=TRUE),COUNTIF(#REF!,$Z$26 &amp; $Z$13&amp; "*" &amp;E165),0)+IF(AND($Y$14=TRUE,$Y$26=TRUE),COUNTIF(#REF!,$Z$26 &amp; $Z$14&amp; "*" &amp;E165),0)+IF(AND($Y$15=TRUE,$Y$26=TRUE),COUNTIF(#REF!,$Z$26 &amp; $Z$15&amp; "*" &amp;E165),0)+IF(AND($Y$16=TRUE,$Y$26=TRUE),COUNTIF(#REF!,$Z$26 &amp; $Z$16&amp; "*" &amp;E165),0)+IF(AND($Y$17=TRUE,,$Y$26=TRUE),COUNTIF(#REF!,$Z$26&amp; $Z$17&amp; "*" &amp;E165),0)</f>
        <v>#REF!</v>
      </c>
      <c r="I165" s="30" t="e">
        <f>IF(AND($Y$12=TRUE,$Y$27=TRUE),COUNTIF(#REF!,$Z$27&amp; $Z$12&amp; "*" &amp;E165),0)+IF(AND($Y$13=TRUE,$Y$27=TRUE),COUNTIF(#REF!,$Z$27 &amp; $Z$13&amp; "*" &amp;E165),0)+IF(AND($Y$14=TRUE,$Y$27=TRUE),COUNTIF(#REF!,$Z$27 &amp; $Z$14&amp; "*" &amp;E165),0)+IF(AND($Y$15=TRUE,$Y$27=TRUE),COUNTIF(#REF!,$Z$27 &amp; $Z$15&amp; "*" &amp;E165),0)+IF(AND($Y$16=TRUE,$Y$27=TRUE),COUNTIF(#REF!,$Z$27 &amp; $Z$16&amp; "*" &amp;E165),0)+IF(AND($Y$17=TRUE,,$Y$27=TRUE),COUNTIF(#REF!,$Z$27&amp; $Z$17&amp; "*" &amp;E165),0)</f>
        <v>#REF!</v>
      </c>
      <c r="J165" s="30" t="e">
        <f>IF(AND($Y$12=TRUE,$Y$28=TRUE),COUNTIF(#REF!,$Z$28 &amp; $Z$12&amp; "*" &amp;E165),0)+IF(AND($Y$13=TRUE,$Y$28=TRUE),COUNTIF(#REF!,$Z$28 &amp; $Z$13&amp; "*" &amp;E165),0)+IF(AND($Y$14=TRUE,$Y$28=TRUE),COUNTIF(#REF!,$Z$28 &amp; $Z$14&amp; "*" &amp;E165),0)+IF(AND($Y$15=TRUE,$Y$28=TRUE),COUNTIF(#REF!,$Z$28 &amp; $Z$15&amp; "*" &amp;E165),0)+IF(AND($Y$16=TRUE,$Y$28=TRUE),COUNTIF(#REF!,$Z$28 &amp; $Z$16&amp; "*" &amp;E165),0)+IF(AND($Y$17=TRUE,,$Y$28=TRUE),COUNTIF(#REF!,$Z$28 &amp; $Z$17&amp; "*" &amp;E165),0)</f>
        <v>#REF!</v>
      </c>
      <c r="K165" s="30" t="e">
        <f>IF($Y$16=TRUE,COUNTIF(#REF!,"*" &amp; $Z$16&amp; "*" &amp;E77),0)</f>
        <v>#REF!</v>
      </c>
      <c r="L165" s="21"/>
      <c r="M165" s="21"/>
      <c r="N165" s="21"/>
      <c r="O165" s="21"/>
      <c r="P165" s="21"/>
      <c r="Q165" s="21"/>
      <c r="R165" s="22"/>
      <c r="S165" s="21"/>
      <c r="T165" s="21"/>
    </row>
    <row r="166" spans="2:27" x14ac:dyDescent="0.25">
      <c r="B166" s="23">
        <v>5</v>
      </c>
      <c r="C166" s="24">
        <v>2</v>
      </c>
      <c r="D166" s="24" t="e">
        <f t="shared" si="18"/>
        <v>#REF!</v>
      </c>
      <c r="E166" s="25">
        <f t="shared" si="20"/>
        <v>52</v>
      </c>
      <c r="F166" s="30" t="e">
        <f>IF(AND($Y$12=TRUE,$Y$24=TRUE),COUNTIF(#REF!,$Z$24&amp; $Z$12&amp; "*" &amp;E166),0)+IF(AND($Y$13=TRUE,$Y$24=TRUE),COUNTIF(#REF!,$Z$24&amp; $Z$13&amp; "*" &amp;E166),0)+IF(AND($Y$14=TRUE,$Y$24=TRUE),COUNTIF(#REF!,$Z$24&amp; $Z$14&amp; "*" &amp;E166),0)+IF(AND($Y$15=TRUE,$Y$24=TRUE),COUNTIF(#REF!,$Z$24&amp; $Z$15&amp; "*" &amp;E166),0)+IF(AND($Y$16=TRUE,$Y$24=TRUE),COUNTIF(#REF!,$Z$24&amp; $Z$16&amp; "*" &amp;E166),0)+IF(AND($Y$17=TRUE,,$Y$24=TRUE),COUNTIF(#REF!,$Z$24&amp; $Z$17&amp; "*" &amp;E166),0)</f>
        <v>#REF!</v>
      </c>
      <c r="G166" s="30" t="e">
        <f>IF(AND($Y$12=TRUE,$Y$25=TRUE),COUNTIF(#REF!,$Z$25 &amp; $Z$12&amp; "*" &amp;E166),0)+IF(AND($Y$13=TRUE,$Y$25=TRUE),COUNTIF(#REF!,$Z$25 &amp; $Z$13&amp; "*" &amp;E166),0)+IF(AND($Y$14=TRUE,$Y$25=TRUE),COUNTIF(#REF!,$Z$25 &amp; $Z$14&amp; "*" &amp;E166),0)+IF(AND($Y$15=TRUE,$Y$25=TRUE),COUNTIF(#REF!,$Z$25 &amp; $Z$15&amp; "*" &amp;E166),0)+IF(AND($Y$16=TRUE,$Y$25=TRUE),COUNTIF(#REF!,$Z$25 &amp; $Z$16&amp; "*" &amp;E166),0)+IF(AND($Y$17=TRUE,,$Y$25=TRUE),COUNTIF(#REF!,$Z$25&amp; $Z$17&amp; "*" &amp;E166),0)</f>
        <v>#REF!</v>
      </c>
      <c r="H166" s="30" t="e">
        <f>IF(AND($Y$12=TRUE,$Y$26=TRUE),COUNTIF(#REF!,$Z$26 &amp; $Z$12&amp; "*" &amp;E166),0)+IF(AND($Y$13=TRUE,$Y$26=TRUE),COUNTIF(#REF!,$Z$26 &amp; $Z$13&amp; "*" &amp;E166),0)+IF(AND($Y$14=TRUE,$Y$26=TRUE),COUNTIF(#REF!,$Z$26 &amp; $Z$14&amp; "*" &amp;E166),0)+IF(AND($Y$15=TRUE,$Y$26=TRUE),COUNTIF(#REF!,$Z$26 &amp; $Z$15&amp; "*" &amp;E166),0)+IF(AND($Y$16=TRUE,$Y$26=TRUE),COUNTIF(#REF!,$Z$26 &amp; $Z$16&amp; "*" &amp;E166),0)+IF(AND($Y$17=TRUE,,$Y$26=TRUE),COUNTIF(#REF!,$Z$26&amp; $Z$17&amp; "*" &amp;E166),0)</f>
        <v>#REF!</v>
      </c>
      <c r="I166" s="30" t="e">
        <f>IF(AND($Y$12=TRUE,$Y$27=TRUE),COUNTIF(#REF!,$Z$27&amp; $Z$12&amp; "*" &amp;E166),0)+IF(AND($Y$13=TRUE,$Y$27=TRUE),COUNTIF(#REF!,$Z$27 &amp; $Z$13&amp; "*" &amp;E166),0)+IF(AND($Y$14=TRUE,$Y$27=TRUE),COUNTIF(#REF!,$Z$27 &amp; $Z$14&amp; "*" &amp;E166),0)+IF(AND($Y$15=TRUE,$Y$27=TRUE),COUNTIF(#REF!,$Z$27 &amp; $Z$15&amp; "*" &amp;E166),0)+IF(AND($Y$16=TRUE,$Y$27=TRUE),COUNTIF(#REF!,$Z$27 &amp; $Z$16&amp; "*" &amp;E166),0)+IF(AND($Y$17=TRUE,,$Y$27=TRUE),COUNTIF(#REF!,$Z$27&amp; $Z$17&amp; "*" &amp;E166),0)</f>
        <v>#REF!</v>
      </c>
      <c r="J166" s="30" t="e">
        <f>IF(AND($Y$12=TRUE,$Y$28=TRUE),COUNTIF(#REF!,$Z$28 &amp; $Z$12&amp; "*" &amp;E166),0)+IF(AND($Y$13=TRUE,$Y$28=TRUE),COUNTIF(#REF!,$Z$28 &amp; $Z$13&amp; "*" &amp;E166),0)+IF(AND($Y$14=TRUE,$Y$28=TRUE),COUNTIF(#REF!,$Z$28 &amp; $Z$14&amp; "*" &amp;E166),0)+IF(AND($Y$15=TRUE,$Y$28=TRUE),COUNTIF(#REF!,$Z$28 &amp; $Z$15&amp; "*" &amp;E166),0)+IF(AND($Y$16=TRUE,$Y$28=TRUE),COUNTIF(#REF!,$Z$28 &amp; $Z$16&amp; "*" &amp;E166),0)+IF(AND($Y$17=TRUE,,$Y$28=TRUE),COUNTIF(#REF!,$Z$28 &amp; $Z$17&amp; "*" &amp;E166),0)</f>
        <v>#REF!</v>
      </c>
      <c r="K166" s="30" t="e">
        <f>IF($Y$16=TRUE,COUNTIF(#REF!,"*" &amp; $Z$16&amp; "*" &amp;E78),0)</f>
        <v>#REF!</v>
      </c>
      <c r="L166" s="21"/>
      <c r="M166" s="21"/>
      <c r="N166" s="21"/>
      <c r="O166" s="21"/>
      <c r="P166" s="21"/>
      <c r="Q166" s="21"/>
      <c r="R166" s="22"/>
      <c r="S166" s="21"/>
      <c r="T166" s="21"/>
    </row>
    <row r="167" spans="2:27" x14ac:dyDescent="0.25">
      <c r="B167" s="23">
        <v>5</v>
      </c>
      <c r="C167" s="24">
        <v>3</v>
      </c>
      <c r="D167" s="24" t="e">
        <f t="shared" si="18"/>
        <v>#REF!</v>
      </c>
      <c r="E167" s="25">
        <f t="shared" si="20"/>
        <v>53</v>
      </c>
      <c r="F167" s="30" t="e">
        <f>IF(AND($Y$12=TRUE,$Y$24=TRUE),COUNTIF(#REF!,$Z$24&amp; $Z$12&amp; "*" &amp;E167),0)+IF(AND($Y$13=TRUE,$Y$24=TRUE),COUNTIF(#REF!,$Z$24&amp; $Z$13&amp; "*" &amp;E167),0)+IF(AND($Y$14=TRUE,$Y$24=TRUE),COUNTIF(#REF!,$Z$24&amp; $Z$14&amp; "*" &amp;E167),0)+IF(AND($Y$15=TRUE,$Y$24=TRUE),COUNTIF(#REF!,$Z$24&amp; $Z$15&amp; "*" &amp;E167),0)+IF(AND($Y$16=TRUE,$Y$24=TRUE),COUNTIF(#REF!,$Z$24&amp; $Z$16&amp; "*" &amp;E167),0)+IF(AND($Y$17=TRUE,,$Y$24=TRUE),COUNTIF(#REF!,$Z$24&amp; $Z$17&amp; "*" &amp;E167),0)</f>
        <v>#REF!</v>
      </c>
      <c r="G167" s="30" t="e">
        <f>IF(AND($Y$12=TRUE,$Y$25=TRUE),COUNTIF(#REF!,$Z$25 &amp; $Z$12&amp; "*" &amp;E167),0)+IF(AND($Y$13=TRUE,$Y$25=TRUE),COUNTIF(#REF!,$Z$25 &amp; $Z$13&amp; "*" &amp;E167),0)+IF(AND($Y$14=TRUE,$Y$25=TRUE),COUNTIF(#REF!,$Z$25 &amp; $Z$14&amp; "*" &amp;E167),0)+IF(AND($Y$15=TRUE,$Y$25=TRUE),COUNTIF(#REF!,$Z$25 &amp; $Z$15&amp; "*" &amp;E167),0)+IF(AND($Y$16=TRUE,$Y$25=TRUE),COUNTIF(#REF!,$Z$25 &amp; $Z$16&amp; "*" &amp;E167),0)+IF(AND($Y$17=TRUE,,$Y$25=TRUE),COUNTIF(#REF!,$Z$25&amp; $Z$17&amp; "*" &amp;E167),0)</f>
        <v>#REF!</v>
      </c>
      <c r="H167" s="30" t="e">
        <f>IF(AND($Y$12=TRUE,$Y$26=TRUE),COUNTIF(#REF!,$Z$26 &amp; $Z$12&amp; "*" &amp;E167),0)+IF(AND($Y$13=TRUE,$Y$26=TRUE),COUNTIF(#REF!,$Z$26 &amp; $Z$13&amp; "*" &amp;E167),0)+IF(AND($Y$14=TRUE,$Y$26=TRUE),COUNTIF(#REF!,$Z$26 &amp; $Z$14&amp; "*" &amp;E167),0)+IF(AND($Y$15=TRUE,$Y$26=TRUE),COUNTIF(#REF!,$Z$26 &amp; $Z$15&amp; "*" &amp;E167),0)+IF(AND($Y$16=TRUE,$Y$26=TRUE),COUNTIF(#REF!,$Z$26 &amp; $Z$16&amp; "*" &amp;E167),0)+IF(AND($Y$17=TRUE,,$Y$26=TRUE),COUNTIF(#REF!,$Z$26&amp; $Z$17&amp; "*" &amp;E167),0)</f>
        <v>#REF!</v>
      </c>
      <c r="I167" s="30" t="e">
        <f>IF(AND($Y$12=TRUE,$Y$27=TRUE),COUNTIF(#REF!,$Z$27&amp; $Z$12&amp; "*" &amp;E167),0)+IF(AND($Y$13=TRUE,$Y$27=TRUE),COUNTIF(#REF!,$Z$27 &amp; $Z$13&amp; "*" &amp;E167),0)+IF(AND($Y$14=TRUE,$Y$27=TRUE),COUNTIF(#REF!,$Z$27 &amp; $Z$14&amp; "*" &amp;E167),0)+IF(AND($Y$15=TRUE,$Y$27=TRUE),COUNTIF(#REF!,$Z$27 &amp; $Z$15&amp; "*" &amp;E167),0)+IF(AND($Y$16=TRUE,$Y$27=TRUE),COUNTIF(#REF!,$Z$27 &amp; $Z$16&amp; "*" &amp;E167),0)+IF(AND($Y$17=TRUE,,$Y$27=TRUE),COUNTIF(#REF!,$Z$27&amp; $Z$17&amp; "*" &amp;E167),0)</f>
        <v>#REF!</v>
      </c>
      <c r="J167" s="30" t="e">
        <f>IF(AND($Y$12=TRUE,$Y$28=TRUE),COUNTIF(#REF!,$Z$28 &amp; $Z$12&amp; "*" &amp;E167),0)+IF(AND($Y$13=TRUE,$Y$28=TRUE),COUNTIF(#REF!,$Z$28 &amp; $Z$13&amp; "*" &amp;E167),0)+IF(AND($Y$14=TRUE,$Y$28=TRUE),COUNTIF(#REF!,$Z$28 &amp; $Z$14&amp; "*" &amp;E167),0)+IF(AND($Y$15=TRUE,$Y$28=TRUE),COUNTIF(#REF!,$Z$28 &amp; $Z$15&amp; "*" &amp;E167),0)+IF(AND($Y$16=TRUE,$Y$28=TRUE),COUNTIF(#REF!,$Z$28 &amp; $Z$16&amp; "*" &amp;E167),0)+IF(AND($Y$17=TRUE,,$Y$28=TRUE),COUNTIF(#REF!,$Z$28 &amp; $Z$17&amp; "*" &amp;E167),0)</f>
        <v>#REF!</v>
      </c>
      <c r="K167" s="30" t="e">
        <f>IF($Y$16=TRUE,COUNTIF(#REF!,"*" &amp; $Z$16&amp; "*" &amp;E79),0)</f>
        <v>#REF!</v>
      </c>
      <c r="L167" s="21"/>
      <c r="M167" s="21"/>
      <c r="N167" s="21"/>
      <c r="O167" s="21"/>
      <c r="P167" s="21"/>
      <c r="Q167" s="21"/>
      <c r="R167" s="22"/>
      <c r="S167" s="21"/>
      <c r="T167" s="21"/>
    </row>
    <row r="168" spans="2:27" x14ac:dyDescent="0.25">
      <c r="B168" s="23">
        <v>5</v>
      </c>
      <c r="C168" s="24">
        <v>4</v>
      </c>
      <c r="D168" s="24" t="e">
        <f t="shared" si="18"/>
        <v>#REF!</v>
      </c>
      <c r="E168" s="25">
        <f t="shared" si="20"/>
        <v>54</v>
      </c>
      <c r="F168" s="30" t="e">
        <f>IF(AND($Y$12=TRUE,$Y$24=TRUE),COUNTIF(#REF!,$Z$24&amp; $Z$12&amp; "*" &amp;E168),0)+IF(AND($Y$13=TRUE,$Y$24=TRUE),COUNTIF(#REF!,$Z$24&amp; $Z$13&amp; "*" &amp;E168),0)+IF(AND($Y$14=TRUE,$Y$24=TRUE),COUNTIF(#REF!,$Z$24&amp; $Z$14&amp; "*" &amp;E168),0)+IF(AND($Y$15=TRUE,$Y$24=TRUE),COUNTIF(#REF!,$Z$24&amp; $Z$15&amp; "*" &amp;E168),0)+IF(AND($Y$16=TRUE,$Y$24=TRUE),COUNTIF(#REF!,$Z$24&amp; $Z$16&amp; "*" &amp;E168),0)+IF(AND($Y$17=TRUE,,$Y$24=TRUE),COUNTIF(#REF!,$Z$24&amp; $Z$17&amp; "*" &amp;E168),0)</f>
        <v>#REF!</v>
      </c>
      <c r="G168" s="30" t="e">
        <f>IF(AND($Y$12=TRUE,$Y$25=TRUE),COUNTIF(#REF!,$Z$25 &amp; $Z$12&amp; "*" &amp;E168),0)+IF(AND($Y$13=TRUE,$Y$25=TRUE),COUNTIF(#REF!,$Z$25 &amp; $Z$13&amp; "*" &amp;E168),0)+IF(AND($Y$14=TRUE,$Y$25=TRUE),COUNTIF(#REF!,$Z$25 &amp; $Z$14&amp; "*" &amp;E168),0)+IF(AND($Y$15=TRUE,$Y$25=TRUE),COUNTIF(#REF!,$Z$25 &amp; $Z$15&amp; "*" &amp;E168),0)+IF(AND($Y$16=TRUE,$Y$25=TRUE),COUNTIF(#REF!,$Z$25 &amp; $Z$16&amp; "*" &amp;E168),0)+IF(AND($Y$17=TRUE,,$Y$25=TRUE),COUNTIF(#REF!,$Z$25&amp; $Z$17&amp; "*" &amp;E168),0)</f>
        <v>#REF!</v>
      </c>
      <c r="H168" s="30" t="e">
        <f>IF(AND($Y$12=TRUE,$Y$26=TRUE),COUNTIF(#REF!,$Z$26 &amp; $Z$12&amp; "*" &amp;E168),0)+IF(AND($Y$13=TRUE,$Y$26=TRUE),COUNTIF(#REF!,$Z$26 &amp; $Z$13&amp; "*" &amp;E168),0)+IF(AND($Y$14=TRUE,$Y$26=TRUE),COUNTIF(#REF!,$Z$26 &amp; $Z$14&amp; "*" &amp;E168),0)+IF(AND($Y$15=TRUE,$Y$26=TRUE),COUNTIF(#REF!,$Z$26 &amp; $Z$15&amp; "*" &amp;E168),0)+IF(AND($Y$16=TRUE,$Y$26=TRUE),COUNTIF(#REF!,$Z$26 &amp; $Z$16&amp; "*" &amp;E168),0)+IF(AND($Y$17=TRUE,,$Y$26=TRUE),COUNTIF(#REF!,$Z$26&amp; $Z$17&amp; "*" &amp;E168),0)</f>
        <v>#REF!</v>
      </c>
      <c r="I168" s="30" t="e">
        <f>IF(AND($Y$12=TRUE,$Y$27=TRUE),COUNTIF(#REF!,$Z$27&amp; $Z$12&amp; "*" &amp;E168),0)+IF(AND($Y$13=TRUE,$Y$27=TRUE),COUNTIF(#REF!,$Z$27 &amp; $Z$13&amp; "*" &amp;E168),0)+IF(AND($Y$14=TRUE,$Y$27=TRUE),COUNTIF(#REF!,$Z$27 &amp; $Z$14&amp; "*" &amp;E168),0)+IF(AND($Y$15=TRUE,$Y$27=TRUE),COUNTIF(#REF!,$Z$27 &amp; $Z$15&amp; "*" &amp;E168),0)+IF(AND($Y$16=TRUE,$Y$27=TRUE),COUNTIF(#REF!,$Z$27 &amp; $Z$16&amp; "*" &amp;E168),0)+IF(AND($Y$17=TRUE,,$Y$27=TRUE),COUNTIF(#REF!,$Z$27&amp; $Z$17&amp; "*" &amp;E168),0)</f>
        <v>#REF!</v>
      </c>
      <c r="J168" s="30" t="e">
        <f>IF(AND($Y$12=TRUE,$Y$28=TRUE),COUNTIF(#REF!,$Z$28 &amp; $Z$12&amp; "*" &amp;E168),0)+IF(AND($Y$13=TRUE,$Y$28=TRUE),COUNTIF(#REF!,$Z$28 &amp; $Z$13&amp; "*" &amp;E168),0)+IF(AND($Y$14=TRUE,$Y$28=TRUE),COUNTIF(#REF!,$Z$28 &amp; $Z$14&amp; "*" &amp;E168),0)+IF(AND($Y$15=TRUE,$Y$28=TRUE),COUNTIF(#REF!,$Z$28 &amp; $Z$15&amp; "*" &amp;E168),0)+IF(AND($Y$16=TRUE,$Y$28=TRUE),COUNTIF(#REF!,$Z$28 &amp; $Z$16&amp; "*" &amp;E168),0)+IF(AND($Y$17=TRUE,,$Y$28=TRUE),COUNTIF(#REF!,$Z$28 &amp; $Z$17&amp; "*" &amp;E168),0)</f>
        <v>#REF!</v>
      </c>
      <c r="K168" s="30" t="e">
        <f>IF($Y$16=TRUE,COUNTIF(#REF!,"*" &amp; $Z$16&amp; "*" &amp;E80),0)</f>
        <v>#REF!</v>
      </c>
      <c r="L168" s="21"/>
      <c r="M168" s="21"/>
      <c r="N168" s="21"/>
      <c r="O168" s="21"/>
      <c r="P168" s="21"/>
      <c r="Q168" s="21"/>
      <c r="R168" s="22"/>
      <c r="S168" s="21"/>
    </row>
    <row r="169" spans="2:27" x14ac:dyDescent="0.25">
      <c r="B169" s="23">
        <v>5</v>
      </c>
      <c r="C169" s="24">
        <v>5</v>
      </c>
      <c r="D169" s="24" t="e">
        <f t="shared" si="18"/>
        <v>#REF!</v>
      </c>
      <c r="E169" s="25">
        <f t="shared" si="20"/>
        <v>55</v>
      </c>
      <c r="F169" s="30" t="e">
        <f>IF(AND($Y$12=TRUE,$Y$24=TRUE),COUNTIF(#REF!,$Z$24&amp; $Z$12&amp; "*" &amp;E169),0)+IF(AND($Y$13=TRUE,$Y$24=TRUE),COUNTIF(#REF!,$Z$24&amp; $Z$13&amp; "*" &amp;E169),0)+IF(AND($Y$14=TRUE,$Y$24=TRUE),COUNTIF(#REF!,$Z$24&amp; $Z$14&amp; "*" &amp;E169),0)+IF(AND($Y$15=TRUE,$Y$24=TRUE),COUNTIF(#REF!,$Z$24&amp; $Z$15&amp; "*" &amp;E169),0)+IF(AND($Y$16=TRUE,$Y$24=TRUE),COUNTIF(#REF!,$Z$24&amp; $Z$16&amp; "*" &amp;E169),0)+IF(AND($Y$17=TRUE,,$Y$24=TRUE),COUNTIF(#REF!,$Z$24&amp; $Z$17&amp; "*" &amp;E169),0)</f>
        <v>#REF!</v>
      </c>
      <c r="G169" s="30" t="e">
        <f>IF(AND($Y$12=TRUE,$Y$25=TRUE),COUNTIF(#REF!,$Z$25 &amp; $Z$12&amp; "*" &amp;E169),0)+IF(AND($Y$13=TRUE,$Y$25=TRUE),COUNTIF(#REF!,$Z$25 &amp; $Z$13&amp; "*" &amp;E169),0)+IF(AND($Y$14=TRUE,$Y$25=TRUE),COUNTIF(#REF!,$Z$25 &amp; $Z$14&amp; "*" &amp;E169),0)+IF(AND($Y$15=TRUE,$Y$25=TRUE),COUNTIF(#REF!,$Z$25 &amp; $Z$15&amp; "*" &amp;E169),0)+IF(AND($Y$16=TRUE,$Y$25=TRUE),COUNTIF(#REF!,$Z$25 &amp; $Z$16&amp; "*" &amp;E169),0)+IF(AND($Y$17=TRUE,,$Y$25=TRUE),COUNTIF(#REF!,$Z$25&amp; $Z$17&amp; "*" &amp;E169),0)</f>
        <v>#REF!</v>
      </c>
      <c r="H169" s="30" t="e">
        <f>IF(AND($Y$12=TRUE,$Y$26=TRUE),COUNTIF(#REF!,$Z$26 &amp; $Z$12&amp; "*" &amp;E169),0)+IF(AND($Y$13=TRUE,$Y$26=TRUE),COUNTIF(#REF!,$Z$26 &amp; $Z$13&amp; "*" &amp;E169),0)+IF(AND($Y$14=TRUE,$Y$26=TRUE),COUNTIF(#REF!,$Z$26 &amp; $Z$14&amp; "*" &amp;E169),0)+IF(AND($Y$15=TRUE,$Y$26=TRUE),COUNTIF(#REF!,$Z$26 &amp; $Z$15&amp; "*" &amp;E169),0)+IF(AND($Y$16=TRUE,$Y$26=TRUE),COUNTIF(#REF!,$Z$26 &amp; $Z$16&amp; "*" &amp;E169),0)+IF(AND($Y$17=TRUE,,$Y$26=TRUE),COUNTIF(#REF!,$Z$26&amp; $Z$17&amp; "*" &amp;E169),0)</f>
        <v>#REF!</v>
      </c>
      <c r="I169" s="30" t="e">
        <f>IF(AND($Y$12=TRUE,$Y$27=TRUE),COUNTIF(#REF!,$Z$27&amp; $Z$12&amp; "*" &amp;E169),0)+IF(AND($Y$13=TRUE,$Y$27=TRUE),COUNTIF(#REF!,$Z$27 &amp; $Z$13&amp; "*" &amp;E169),0)+IF(AND($Y$14=TRUE,$Y$27=TRUE),COUNTIF(#REF!,$Z$27 &amp; $Z$14&amp; "*" &amp;E169),0)+IF(AND($Y$15=TRUE,$Y$27=TRUE),COUNTIF(#REF!,$Z$27 &amp; $Z$15&amp; "*" &amp;E169),0)+IF(AND($Y$16=TRUE,$Y$27=TRUE),COUNTIF(#REF!,$Z$27 &amp; $Z$16&amp; "*" &amp;E169),0)+IF(AND($Y$17=TRUE,,$Y$27=TRUE),COUNTIF(#REF!,$Z$27&amp; $Z$17&amp; "*" &amp;E169),0)</f>
        <v>#REF!</v>
      </c>
      <c r="J169" s="30" t="e">
        <f>IF(AND($Y$12=TRUE,$Y$28=TRUE),COUNTIF(#REF!,$Z$28 &amp; $Z$12&amp; "*" &amp;E169),0)+IF(AND($Y$13=TRUE,$Y$28=TRUE),COUNTIF(#REF!,$Z$28 &amp; $Z$13&amp; "*" &amp;E169),0)+IF(AND($Y$14=TRUE,$Y$28=TRUE),COUNTIF(#REF!,$Z$28 &amp; $Z$14&amp; "*" &amp;E169),0)+IF(AND($Y$15=TRUE,$Y$28=TRUE),COUNTIF(#REF!,$Z$28 &amp; $Z$15&amp; "*" &amp;E169),0)+IF(AND($Y$16=TRUE,$Y$28=TRUE),COUNTIF(#REF!,$Z$28 &amp; $Z$16&amp; "*" &amp;E169),0)+IF(AND($Y$17=TRUE,,$Y$28=TRUE),COUNTIF(#REF!,$Z$28 &amp; $Z$17&amp; "*" &amp;E169),0)</f>
        <v>#REF!</v>
      </c>
      <c r="K169" s="30" t="e">
        <f>IF($Y$16=TRUE,COUNTIF(#REF!,"*" &amp; $Z$16&amp; "*" &amp;E81),0)</f>
        <v>#REF!</v>
      </c>
      <c r="L169" s="21"/>
      <c r="M169" s="21"/>
      <c r="N169" s="21"/>
      <c r="O169" s="21"/>
      <c r="P169" s="21"/>
      <c r="Q169" s="21"/>
      <c r="R169" s="22"/>
      <c r="S169" s="21"/>
    </row>
    <row r="170" spans="2:27" x14ac:dyDescent="0.25">
      <c r="B170" s="23">
        <v>5</v>
      </c>
      <c r="C170" s="24">
        <v>6</v>
      </c>
      <c r="D170" s="24" t="e">
        <f t="shared" si="18"/>
        <v>#REF!</v>
      </c>
      <c r="E170" s="25">
        <f t="shared" si="20"/>
        <v>56</v>
      </c>
      <c r="F170" s="30" t="e">
        <f>IF(AND($Y$12=TRUE,$Y$24=TRUE),COUNTIF(#REF!,$Z$24&amp; $Z$12&amp; "*" &amp;E170),0)+IF(AND($Y$13=TRUE,$Y$24=TRUE),COUNTIF(#REF!,$Z$24&amp; $Z$13&amp; "*" &amp;E170),0)+IF(AND($Y$14=TRUE,$Y$24=TRUE),COUNTIF(#REF!,$Z$24&amp; $Z$14&amp; "*" &amp;E170),0)+IF(AND($Y$15=TRUE,$Y$24=TRUE),COUNTIF(#REF!,$Z$24&amp; $Z$15&amp; "*" &amp;E170),0)+IF(AND($Y$16=TRUE,$Y$24=TRUE),COUNTIF(#REF!,$Z$24&amp; $Z$16&amp; "*" &amp;E170),0)+IF(AND($Y$17=TRUE,,$Y$24=TRUE),COUNTIF(#REF!,$Z$24&amp; $Z$17&amp; "*" &amp;E170),0)</f>
        <v>#REF!</v>
      </c>
      <c r="G170" s="30" t="e">
        <f>IF(AND($Y$12=TRUE,$Y$25=TRUE),COUNTIF(#REF!,$Z$25 &amp; $Z$12&amp; "*" &amp;E170),0)+IF(AND($Y$13=TRUE,$Y$25=TRUE),COUNTIF(#REF!,$Z$25 &amp; $Z$13&amp; "*" &amp;E170),0)+IF(AND($Y$14=TRUE,$Y$25=TRUE),COUNTIF(#REF!,$Z$25 &amp; $Z$14&amp; "*" &amp;E170),0)+IF(AND($Y$15=TRUE,$Y$25=TRUE),COUNTIF(#REF!,$Z$25 &amp; $Z$15&amp; "*" &amp;E170),0)+IF(AND($Y$16=TRUE,$Y$25=TRUE),COUNTIF(#REF!,$Z$25 &amp; $Z$16&amp; "*" &amp;E170),0)+IF(AND($Y$17=TRUE,,$Y$25=TRUE),COUNTIF(#REF!,$Z$25&amp; $Z$17&amp; "*" &amp;E170),0)</f>
        <v>#REF!</v>
      </c>
      <c r="H170" s="30" t="e">
        <f>IF(AND($Y$12=TRUE,$Y$26=TRUE),COUNTIF(#REF!,$Z$26 &amp; $Z$12&amp; "*" &amp;E170),0)+IF(AND($Y$13=TRUE,$Y$26=TRUE),COUNTIF(#REF!,$Z$26 &amp; $Z$13&amp; "*" &amp;E170),0)+IF(AND($Y$14=TRUE,$Y$26=TRUE),COUNTIF(#REF!,$Z$26 &amp; $Z$14&amp; "*" &amp;E170),0)+IF(AND($Y$15=TRUE,$Y$26=TRUE),COUNTIF(#REF!,$Z$26 &amp; $Z$15&amp; "*" &amp;E170),0)+IF(AND($Y$16=TRUE,$Y$26=TRUE),COUNTIF(#REF!,$Z$26 &amp; $Z$16&amp; "*" &amp;E170),0)+IF(AND($Y$17=TRUE,,$Y$26=TRUE),COUNTIF(#REF!,$Z$26&amp; $Z$17&amp; "*" &amp;E170),0)</f>
        <v>#REF!</v>
      </c>
      <c r="I170" s="30" t="e">
        <f>IF(AND($Y$12=TRUE,$Y$27=TRUE),COUNTIF(#REF!,$Z$27&amp; $Z$12&amp; "*" &amp;E170),0)+IF(AND($Y$13=TRUE,$Y$27=TRUE),COUNTIF(#REF!,$Z$27 &amp; $Z$13&amp; "*" &amp;E170),0)+IF(AND($Y$14=TRUE,$Y$27=TRUE),COUNTIF(#REF!,$Z$27 &amp; $Z$14&amp; "*" &amp;E170),0)+IF(AND($Y$15=TRUE,$Y$27=TRUE),COUNTIF(#REF!,$Z$27 &amp; $Z$15&amp; "*" &amp;E170),0)+IF(AND($Y$16=TRUE,$Y$27=TRUE),COUNTIF(#REF!,$Z$27 &amp; $Z$16&amp; "*" &amp;E170),0)+IF(AND($Y$17=TRUE,,$Y$27=TRUE),COUNTIF(#REF!,$Z$27&amp; $Z$17&amp; "*" &amp;E170),0)</f>
        <v>#REF!</v>
      </c>
      <c r="J170" s="30" t="e">
        <f>IF(AND($Y$12=TRUE,$Y$28=TRUE),COUNTIF(#REF!,$Z$28 &amp; $Z$12&amp; "*" &amp;E170),0)+IF(AND($Y$13=TRUE,$Y$28=TRUE),COUNTIF(#REF!,$Z$28 &amp; $Z$13&amp; "*" &amp;E170),0)+IF(AND($Y$14=TRUE,$Y$28=TRUE),COUNTIF(#REF!,$Z$28 &amp; $Z$14&amp; "*" &amp;E170),0)+IF(AND($Y$15=TRUE,$Y$28=TRUE),COUNTIF(#REF!,$Z$28 &amp; $Z$15&amp; "*" &amp;E170),0)+IF(AND($Y$16=TRUE,$Y$28=TRUE),COUNTIF(#REF!,$Z$28 &amp; $Z$16&amp; "*" &amp;E170),0)+IF(AND($Y$17=TRUE,,$Y$28=TRUE),COUNTIF(#REF!,$Z$28 &amp; $Z$17&amp; "*" &amp;E170),0)</f>
        <v>#REF!</v>
      </c>
      <c r="K170" s="30" t="e">
        <f>IF($Y$16=TRUE,COUNTIF(#REF!,"*" &amp; $Z$16&amp; "*" &amp;E82),0)</f>
        <v>#REF!</v>
      </c>
      <c r="L170" s="21"/>
      <c r="M170" s="21"/>
      <c r="N170" s="21"/>
      <c r="O170" s="21"/>
      <c r="P170" s="21"/>
      <c r="Q170" s="21"/>
      <c r="R170" s="22"/>
      <c r="S170" s="21"/>
    </row>
    <row r="171" spans="2:27" x14ac:dyDescent="0.25">
      <c r="B171" s="23">
        <v>6</v>
      </c>
      <c r="C171" s="24">
        <v>1</v>
      </c>
      <c r="D171" s="24" t="e">
        <f t="shared" si="18"/>
        <v>#REF!</v>
      </c>
      <c r="E171" s="25">
        <f t="shared" si="20"/>
        <v>61</v>
      </c>
      <c r="F171" s="30" t="e">
        <f>IF(AND($Y$12=TRUE,$Y$24=TRUE),COUNTIF(#REF!,$Z$24&amp; $Z$12&amp; "*" &amp;E171),0)+IF(AND($Y$13=TRUE,$Y$24=TRUE),COUNTIF(#REF!,$Z$24&amp; $Z$13&amp; "*" &amp;E171),0)+IF(AND($Y$14=TRUE,$Y$24=TRUE),COUNTIF(#REF!,$Z$24&amp; $Z$14&amp; "*" &amp;E171),0)+IF(AND($Y$15=TRUE,$Y$24=TRUE),COUNTIF(#REF!,$Z$24&amp; $Z$15&amp; "*" &amp;E171),0)+IF(AND($Y$16=TRUE,$Y$24=TRUE),COUNTIF(#REF!,$Z$24&amp; $Z$16&amp; "*" &amp;E171),0)+IF(AND($Y$17=TRUE,,$Y$24=TRUE),COUNTIF(#REF!,$Z$24&amp; $Z$17&amp; "*" &amp;E171),0)</f>
        <v>#REF!</v>
      </c>
      <c r="G171" s="30" t="e">
        <f>IF(AND($Y$12=TRUE,$Y$25=TRUE),COUNTIF(#REF!,$Z$25 &amp; $Z$12&amp; "*" &amp;E171),0)+IF(AND($Y$13=TRUE,$Y$25=TRUE),COUNTIF(#REF!,$Z$25 &amp; $Z$13&amp; "*" &amp;E171),0)+IF(AND($Y$14=TRUE,$Y$25=TRUE),COUNTIF(#REF!,$Z$25 &amp; $Z$14&amp; "*" &amp;E171),0)+IF(AND($Y$15=TRUE,$Y$25=TRUE),COUNTIF(#REF!,$Z$25 &amp; $Z$15&amp; "*" &amp;E171),0)+IF(AND($Y$16=TRUE,$Y$25=TRUE),COUNTIF(#REF!,$Z$25 &amp; $Z$16&amp; "*" &amp;E171),0)+IF(AND($Y$17=TRUE,,$Y$25=TRUE),COUNTIF(#REF!,$Z$25&amp; $Z$17&amp; "*" &amp;E171),0)</f>
        <v>#REF!</v>
      </c>
      <c r="H171" s="30" t="e">
        <f>IF(AND($Y$12=TRUE,$Y$26=TRUE),COUNTIF(#REF!,$Z$26 &amp; $Z$12&amp; "*" &amp;E171),0)+IF(AND($Y$13=TRUE,$Y$26=TRUE),COUNTIF(#REF!,$Z$26 &amp; $Z$13&amp; "*" &amp;E171),0)+IF(AND($Y$14=TRUE,$Y$26=TRUE),COUNTIF(#REF!,$Z$26 &amp; $Z$14&amp; "*" &amp;E171),0)+IF(AND($Y$15=TRUE,$Y$26=TRUE),COUNTIF(#REF!,$Z$26 &amp; $Z$15&amp; "*" &amp;E171),0)+IF(AND($Y$16=TRUE,$Y$26=TRUE),COUNTIF(#REF!,$Z$26 &amp; $Z$16&amp; "*" &amp;E171),0)+IF(AND($Y$17=TRUE,,$Y$26=TRUE),COUNTIF(#REF!,$Z$26&amp; $Z$17&amp; "*" &amp;E171),0)</f>
        <v>#REF!</v>
      </c>
      <c r="I171" s="30" t="e">
        <f>IF(AND($Y$12=TRUE,$Y$27=TRUE),COUNTIF(#REF!,$Z$27&amp; $Z$12&amp; "*" &amp;E171),0)+IF(AND($Y$13=TRUE,$Y$27=TRUE),COUNTIF(#REF!,$Z$27 &amp; $Z$13&amp; "*" &amp;E171),0)+IF(AND($Y$14=TRUE,$Y$27=TRUE),COUNTIF(#REF!,$Z$27 &amp; $Z$14&amp; "*" &amp;E171),0)+IF(AND($Y$15=TRUE,$Y$27=TRUE),COUNTIF(#REF!,$Z$27 &amp; $Z$15&amp; "*" &amp;E171),0)+IF(AND($Y$16=TRUE,$Y$27=TRUE),COUNTIF(#REF!,$Z$27 &amp; $Z$16&amp; "*" &amp;E171),0)+IF(AND($Y$17=TRUE,,$Y$27=TRUE),COUNTIF(#REF!,$Z$27&amp; $Z$17&amp; "*" &amp;E171),0)</f>
        <v>#REF!</v>
      </c>
      <c r="J171" s="30" t="e">
        <f>IF(AND($Y$12=TRUE,$Y$28=TRUE),COUNTIF(#REF!,$Z$28 &amp; $Z$12&amp; "*" &amp;E171),0)+IF(AND($Y$13=TRUE,$Y$28=TRUE),COUNTIF(#REF!,$Z$28 &amp; $Z$13&amp; "*" &amp;E171),0)+IF(AND($Y$14=TRUE,$Y$28=TRUE),COUNTIF(#REF!,$Z$28 &amp; $Z$14&amp; "*" &amp;E171),0)+IF(AND($Y$15=TRUE,$Y$28=TRUE),COUNTIF(#REF!,$Z$28 &amp; $Z$15&amp; "*" &amp;E171),0)+IF(AND($Y$16=TRUE,$Y$28=TRUE),COUNTIF(#REF!,$Z$28 &amp; $Z$16&amp; "*" &amp;E171),0)+IF(AND($Y$17=TRUE,,$Y$28=TRUE),COUNTIF(#REF!,$Z$28 &amp; $Z$17&amp; "*" &amp;E171),0)</f>
        <v>#REF!</v>
      </c>
      <c r="K171" s="30" t="e">
        <f>IF($Y$16=TRUE,COUNTIF(#REF!,"*" &amp; $Z$16&amp; "*" &amp;E83),0)</f>
        <v>#REF!</v>
      </c>
      <c r="L171" s="21"/>
      <c r="M171" s="21"/>
      <c r="N171" s="21"/>
      <c r="O171" s="21"/>
      <c r="P171" s="21"/>
      <c r="Q171" s="21"/>
      <c r="R171" s="22"/>
      <c r="S171" s="21"/>
    </row>
    <row r="172" spans="2:27" x14ac:dyDescent="0.25">
      <c r="B172" s="23">
        <v>6</v>
      </c>
      <c r="C172" s="24">
        <v>2</v>
      </c>
      <c r="D172" s="24" t="e">
        <f t="shared" si="18"/>
        <v>#REF!</v>
      </c>
      <c r="E172" s="25">
        <f t="shared" si="20"/>
        <v>62</v>
      </c>
      <c r="F172" s="30" t="e">
        <f>IF(AND($Y$12=TRUE,$Y$24=TRUE),COUNTIF(#REF!,$Z$24&amp; $Z$12&amp; "*" &amp;E172),0)+IF(AND($Y$13=TRUE,$Y$24=TRUE),COUNTIF(#REF!,$Z$24&amp; $Z$13&amp; "*" &amp;E172),0)+IF(AND($Y$14=TRUE,$Y$24=TRUE),COUNTIF(#REF!,$Z$24&amp; $Z$14&amp; "*" &amp;E172),0)+IF(AND($Y$15=TRUE,$Y$24=TRUE),COUNTIF(#REF!,$Z$24&amp; $Z$15&amp; "*" &amp;E172),0)+IF(AND($Y$16=TRUE,$Y$24=TRUE),COUNTIF(#REF!,$Z$24&amp; $Z$16&amp; "*" &amp;E172),0)+IF(AND($Y$17=TRUE,,$Y$24=TRUE),COUNTIF(#REF!,$Z$24&amp; $Z$17&amp; "*" &amp;E172),0)</f>
        <v>#REF!</v>
      </c>
      <c r="G172" s="30" t="e">
        <f>IF(AND($Y$12=TRUE,$Y$25=TRUE),COUNTIF(#REF!,$Z$25 &amp; $Z$12&amp; "*" &amp;E172),0)+IF(AND($Y$13=TRUE,$Y$25=TRUE),COUNTIF(#REF!,$Z$25 &amp; $Z$13&amp; "*" &amp;E172),0)+IF(AND($Y$14=TRUE,$Y$25=TRUE),COUNTIF(#REF!,$Z$25 &amp; $Z$14&amp; "*" &amp;E172),0)+IF(AND($Y$15=TRUE,$Y$25=TRUE),COUNTIF(#REF!,$Z$25 &amp; $Z$15&amp; "*" &amp;E172),0)+IF(AND($Y$16=TRUE,$Y$25=TRUE),COUNTIF(#REF!,$Z$25 &amp; $Z$16&amp; "*" &amp;E172),0)+IF(AND($Y$17=TRUE,,$Y$25=TRUE),COUNTIF(#REF!,$Z$25&amp; $Z$17&amp; "*" &amp;E172),0)</f>
        <v>#REF!</v>
      </c>
      <c r="H172" s="30" t="e">
        <f>IF(AND($Y$12=TRUE,$Y$26=TRUE),COUNTIF(#REF!,$Z$26 &amp; $Z$12&amp; "*" &amp;E172),0)+IF(AND($Y$13=TRUE,$Y$26=TRUE),COUNTIF(#REF!,$Z$26 &amp; $Z$13&amp; "*" &amp;E172),0)+IF(AND($Y$14=TRUE,$Y$26=TRUE),COUNTIF(#REF!,$Z$26 &amp; $Z$14&amp; "*" &amp;E172),0)+IF(AND($Y$15=TRUE,$Y$26=TRUE),COUNTIF(#REF!,$Z$26 &amp; $Z$15&amp; "*" &amp;E172),0)+IF(AND($Y$16=TRUE,$Y$26=TRUE),COUNTIF(#REF!,$Z$26 &amp; $Z$16&amp; "*" &amp;E172),0)+IF(AND($Y$17=TRUE,,$Y$26=TRUE),COUNTIF(#REF!,$Z$26&amp; $Z$17&amp; "*" &amp;E172),0)</f>
        <v>#REF!</v>
      </c>
      <c r="I172" s="30" t="e">
        <f>IF(AND($Y$12=TRUE,$Y$27=TRUE),COUNTIF(#REF!,$Z$27&amp; $Z$12&amp; "*" &amp;E172),0)+IF(AND($Y$13=TRUE,$Y$27=TRUE),COUNTIF(#REF!,$Z$27 &amp; $Z$13&amp; "*" &amp;E172),0)+IF(AND($Y$14=TRUE,$Y$27=TRUE),COUNTIF(#REF!,$Z$27 &amp; $Z$14&amp; "*" &amp;E172),0)+IF(AND($Y$15=TRUE,$Y$27=TRUE),COUNTIF(#REF!,$Z$27 &amp; $Z$15&amp; "*" &amp;E172),0)+IF(AND($Y$16=TRUE,$Y$27=TRUE),COUNTIF(#REF!,$Z$27 &amp; $Z$16&amp; "*" &amp;E172),0)+IF(AND($Y$17=TRUE,,$Y$27=TRUE),COUNTIF(#REF!,$Z$27&amp; $Z$17&amp; "*" &amp;E172),0)</f>
        <v>#REF!</v>
      </c>
      <c r="J172" s="30" t="e">
        <f>IF(AND($Y$12=TRUE,$Y$28=TRUE),COUNTIF(#REF!,$Z$28 &amp; $Z$12&amp; "*" &amp;E172),0)+IF(AND($Y$13=TRUE,$Y$28=TRUE),COUNTIF(#REF!,$Z$28 &amp; $Z$13&amp; "*" &amp;E172),0)+IF(AND($Y$14=TRUE,$Y$28=TRUE),COUNTIF(#REF!,$Z$28 &amp; $Z$14&amp; "*" &amp;E172),0)+IF(AND($Y$15=TRUE,$Y$28=TRUE),COUNTIF(#REF!,$Z$28 &amp; $Z$15&amp; "*" &amp;E172),0)+IF(AND($Y$16=TRUE,$Y$28=TRUE),COUNTIF(#REF!,$Z$28 &amp; $Z$16&amp; "*" &amp;E172),0)+IF(AND($Y$17=TRUE,,$Y$28=TRUE),COUNTIF(#REF!,$Z$28 &amp; $Z$17&amp; "*" &amp;E172),0)</f>
        <v>#REF!</v>
      </c>
      <c r="K172" s="30" t="e">
        <f>IF($Y$16=TRUE,COUNTIF(#REF!,"*" &amp; $Z$16&amp; "*" &amp;E84),0)</f>
        <v>#REF!</v>
      </c>
      <c r="L172" s="21"/>
      <c r="M172" s="21"/>
      <c r="N172" s="21"/>
      <c r="O172" s="21"/>
      <c r="P172" s="21"/>
      <c r="Q172" s="21"/>
      <c r="R172" s="22"/>
      <c r="S172" s="21"/>
    </row>
    <row r="173" spans="2:27" x14ac:dyDescent="0.25">
      <c r="B173" s="23">
        <v>6</v>
      </c>
      <c r="C173" s="24">
        <v>3</v>
      </c>
      <c r="D173" s="24" t="e">
        <f t="shared" si="18"/>
        <v>#REF!</v>
      </c>
      <c r="E173" s="25">
        <f>+B173*10+C173</f>
        <v>63</v>
      </c>
      <c r="F173" s="30" t="e">
        <f>IF(AND($Y$12=TRUE,$Y$24=TRUE),COUNTIF(#REF!,$Z$24&amp; $Z$12&amp; "*" &amp;E173),0)+IF(AND($Y$13=TRUE,$Y$24=TRUE),COUNTIF(#REF!,$Z$24&amp; $Z$13&amp; "*" &amp;E173),0)+IF(AND($Y$14=TRUE,$Y$24=TRUE),COUNTIF(#REF!,$Z$24&amp; $Z$14&amp; "*" &amp;E173),0)+IF(AND($Y$15=TRUE,$Y$24=TRUE),COUNTIF(#REF!,$Z$24&amp; $Z$15&amp; "*" &amp;E173),0)+IF(AND($Y$16=TRUE,$Y$24=TRUE),COUNTIF(#REF!,$Z$24&amp; $Z$16&amp; "*" &amp;E173),0)+IF(AND($Y$17=TRUE,,$Y$24=TRUE),COUNTIF(#REF!,$Z$24&amp; $Z$17&amp; "*" &amp;E173),0)</f>
        <v>#REF!</v>
      </c>
      <c r="G173" s="30" t="e">
        <f>IF(AND($Y$12=TRUE,$Y$25=TRUE),COUNTIF(#REF!,$Z$25 &amp; $Z$12&amp; "*" &amp;E173),0)+IF(AND($Y$13=TRUE,$Y$25=TRUE),COUNTIF(#REF!,$Z$25 &amp; $Z$13&amp; "*" &amp;E173),0)+IF(AND($Y$14=TRUE,$Y$25=TRUE),COUNTIF(#REF!,$Z$25 &amp; $Z$14&amp; "*" &amp;E173),0)+IF(AND($Y$15=TRUE,$Y$25=TRUE),COUNTIF(#REF!,$Z$25 &amp; $Z$15&amp; "*" &amp;E173),0)+IF(AND($Y$16=TRUE,$Y$25=TRUE),COUNTIF(#REF!,$Z$25 &amp; $Z$16&amp; "*" &amp;E173),0)+IF(AND($Y$17=TRUE,,$Y$25=TRUE),COUNTIF(#REF!,$Z$25&amp; $Z$17&amp; "*" &amp;E173),0)</f>
        <v>#REF!</v>
      </c>
      <c r="H173" s="30" t="e">
        <f>IF(AND($Y$12=TRUE,$Y$26=TRUE),COUNTIF(#REF!,$Z$26 &amp; $Z$12&amp; "*" &amp;E173),0)+IF(AND($Y$13=TRUE,$Y$26=TRUE),COUNTIF(#REF!,$Z$26 &amp; $Z$13&amp; "*" &amp;E173),0)+IF(AND($Y$14=TRUE,$Y$26=TRUE),COUNTIF(#REF!,$Z$26 &amp; $Z$14&amp; "*" &amp;E173),0)+IF(AND($Y$15=TRUE,$Y$26=TRUE),COUNTIF(#REF!,$Z$26 &amp; $Z$15&amp; "*" &amp;E173),0)+IF(AND($Y$16=TRUE,$Y$26=TRUE),COUNTIF(#REF!,$Z$26 &amp; $Z$16&amp; "*" &amp;E173),0)+IF(AND($Y$17=TRUE,,$Y$26=TRUE),COUNTIF(#REF!,$Z$26&amp; $Z$17&amp; "*" &amp;E173),0)</f>
        <v>#REF!</v>
      </c>
      <c r="I173" s="30" t="e">
        <f>IF(AND($Y$12=TRUE,$Y$27=TRUE),COUNTIF(#REF!,$Z$27&amp; $Z$12&amp; "*" &amp;E173),0)+IF(AND($Y$13=TRUE,$Y$27=TRUE),COUNTIF(#REF!,$Z$27 &amp; $Z$13&amp; "*" &amp;E173),0)+IF(AND($Y$14=TRUE,$Y$27=TRUE),COUNTIF(#REF!,$Z$27 &amp; $Z$14&amp; "*" &amp;E173),0)+IF(AND($Y$15=TRUE,$Y$27=TRUE),COUNTIF(#REF!,$Z$27 &amp; $Z$15&amp; "*" &amp;E173),0)+IF(AND($Y$16=TRUE,$Y$27=TRUE),COUNTIF(#REF!,$Z$27 &amp; $Z$16&amp; "*" &amp;E173),0)+IF(AND($Y$17=TRUE,,$Y$27=TRUE),COUNTIF(#REF!,$Z$27&amp; $Z$17&amp; "*" &amp;E173),0)</f>
        <v>#REF!</v>
      </c>
      <c r="J173" s="30" t="e">
        <f>IF(AND($Y$12=TRUE,$Y$28=TRUE),COUNTIF(#REF!,$Z$28 &amp; $Z$12&amp; "*" &amp;E173),0)+IF(AND($Y$13=TRUE,$Y$28=TRUE),COUNTIF(#REF!,$Z$28 &amp; $Z$13&amp; "*" &amp;E173),0)+IF(AND($Y$14=TRUE,$Y$28=TRUE),COUNTIF(#REF!,$Z$28 &amp; $Z$14&amp; "*" &amp;E173),0)+IF(AND($Y$15=TRUE,$Y$28=TRUE),COUNTIF(#REF!,$Z$28 &amp; $Z$15&amp; "*" &amp;E173),0)+IF(AND($Y$16=TRUE,$Y$28=TRUE),COUNTIF(#REF!,$Z$28 &amp; $Z$16&amp; "*" &amp;E173),0)+IF(AND($Y$17=TRUE,,$Y$28=TRUE),COUNTIF(#REF!,$Z$28 &amp; $Z$17&amp; "*" &amp;E173),0)</f>
        <v>#REF!</v>
      </c>
      <c r="K173" s="30" t="e">
        <f>IF($Y$16=TRUE,COUNTIF(#REF!,"*" &amp; $Z$16&amp; "*" &amp;E85),0)</f>
        <v>#REF!</v>
      </c>
      <c r="L173" s="21"/>
      <c r="M173" s="21"/>
      <c r="N173" s="21"/>
      <c r="O173" s="21"/>
      <c r="P173" s="21"/>
      <c r="Q173" s="21"/>
      <c r="R173" s="22"/>
      <c r="S173" s="21"/>
    </row>
    <row r="174" spans="2:27" x14ac:dyDescent="0.25">
      <c r="B174" s="23">
        <v>6</v>
      </c>
      <c r="C174" s="24">
        <v>4</v>
      </c>
      <c r="D174" s="24" t="e">
        <f t="shared" si="18"/>
        <v>#REF!</v>
      </c>
      <c r="E174" s="25">
        <f>+B174*10+C174</f>
        <v>64</v>
      </c>
      <c r="F174" s="30" t="e">
        <f>IF(AND($Y$12=TRUE,$Y$24=TRUE),COUNTIF(#REF!,$Z$24&amp; $Z$12&amp; "*" &amp;E174),0)+IF(AND($Y$13=TRUE,$Y$24=TRUE),COUNTIF(#REF!,$Z$24&amp; $Z$13&amp; "*" &amp;E174),0)+IF(AND($Y$14=TRUE,$Y$24=TRUE),COUNTIF(#REF!,$Z$24&amp; $Z$14&amp; "*" &amp;E174),0)+IF(AND($Y$15=TRUE,$Y$24=TRUE),COUNTIF(#REF!,$Z$24&amp; $Z$15&amp; "*" &amp;E174),0)+IF(AND($Y$16=TRUE,$Y$24=TRUE),COUNTIF(#REF!,$Z$24&amp; $Z$16&amp; "*" &amp;E174),0)+IF(AND($Y$17=TRUE,,$Y$24=TRUE),COUNTIF(#REF!,$Z$24&amp; $Z$17&amp; "*" &amp;E174),0)</f>
        <v>#REF!</v>
      </c>
      <c r="G174" s="30" t="e">
        <f>IF(AND($Y$12=TRUE,$Y$25=TRUE),COUNTIF(#REF!,$Z$25 &amp; $Z$12&amp; "*" &amp;E174),0)+IF(AND($Y$13=TRUE,$Y$25=TRUE),COUNTIF(#REF!,$Z$25 &amp; $Z$13&amp; "*" &amp;E174),0)+IF(AND($Y$14=TRUE,$Y$25=TRUE),COUNTIF(#REF!,$Z$25 &amp; $Z$14&amp; "*" &amp;E174),0)+IF(AND($Y$15=TRUE,$Y$25=TRUE),COUNTIF(#REF!,$Z$25 &amp; $Z$15&amp; "*" &amp;E174),0)+IF(AND($Y$16=TRUE,$Y$25=TRUE),COUNTIF(#REF!,$Z$25 &amp; $Z$16&amp; "*" &amp;E174),0)+IF(AND($Y$17=TRUE,,$Y$25=TRUE),COUNTIF(#REF!,$Z$25&amp; $Z$17&amp; "*" &amp;E174),0)</f>
        <v>#REF!</v>
      </c>
      <c r="H174" s="30" t="e">
        <f>IF(AND($Y$12=TRUE,$Y$26=TRUE),COUNTIF(#REF!,$Z$26 &amp; $Z$12&amp; "*" &amp;E174),0)+IF(AND($Y$13=TRUE,$Y$26=TRUE),COUNTIF(#REF!,$Z$26 &amp; $Z$13&amp; "*" &amp;E174),0)+IF(AND($Y$14=TRUE,$Y$26=TRUE),COUNTIF(#REF!,$Z$26 &amp; $Z$14&amp; "*" &amp;E174),0)+IF(AND($Y$15=TRUE,$Y$26=TRUE),COUNTIF(#REF!,$Z$26 &amp; $Z$15&amp; "*" &amp;E174),0)+IF(AND($Y$16=TRUE,$Y$26=TRUE),COUNTIF(#REF!,$Z$26 &amp; $Z$16&amp; "*" &amp;E174),0)+IF(AND($Y$17=TRUE,,$Y$26=TRUE),COUNTIF(#REF!,$Z$26&amp; $Z$17&amp; "*" &amp;E174),0)</f>
        <v>#REF!</v>
      </c>
      <c r="I174" s="30" t="e">
        <f>IF(AND($Y$12=TRUE,$Y$27=TRUE),COUNTIF(#REF!,$Z$27&amp; $Z$12&amp; "*" &amp;E174),0)+IF(AND($Y$13=TRUE,$Y$27=TRUE),COUNTIF(#REF!,$Z$27 &amp; $Z$13&amp; "*" &amp;E174),0)+IF(AND($Y$14=TRUE,$Y$27=TRUE),COUNTIF(#REF!,$Z$27 &amp; $Z$14&amp; "*" &amp;E174),0)+IF(AND($Y$15=TRUE,$Y$27=TRUE),COUNTIF(#REF!,$Z$27 &amp; $Z$15&amp; "*" &amp;E174),0)+IF(AND($Y$16=TRUE,$Y$27=TRUE),COUNTIF(#REF!,$Z$27 &amp; $Z$16&amp; "*" &amp;E174),0)+IF(AND($Y$17=TRUE,,$Y$27=TRUE),COUNTIF(#REF!,$Z$27&amp; $Z$17&amp; "*" &amp;E174),0)</f>
        <v>#REF!</v>
      </c>
      <c r="J174" s="30" t="e">
        <f>IF(AND($Y$12=TRUE,$Y$28=TRUE),COUNTIF(#REF!,$Z$28 &amp; $Z$12&amp; "*" &amp;E174),0)+IF(AND($Y$13=TRUE,$Y$28=TRUE),COUNTIF(#REF!,$Z$28 &amp; $Z$13&amp; "*" &amp;E174),0)+IF(AND($Y$14=TRUE,$Y$28=TRUE),COUNTIF(#REF!,$Z$28 &amp; $Z$14&amp; "*" &amp;E174),0)+IF(AND($Y$15=TRUE,$Y$28=TRUE),COUNTIF(#REF!,$Z$28 &amp; $Z$15&amp; "*" &amp;E174),0)+IF(AND($Y$16=TRUE,$Y$28=TRUE),COUNTIF(#REF!,$Z$28 &amp; $Z$16&amp; "*" &amp;E174),0)+IF(AND($Y$17=TRUE,,$Y$28=TRUE),COUNTIF(#REF!,$Z$28 &amp; $Z$17&amp; "*" &amp;E174),0)</f>
        <v>#REF!</v>
      </c>
      <c r="K174" s="30" t="e">
        <f>IF($Y$16=TRUE,COUNTIF(#REF!,"*" &amp; $Z$16&amp; "*" &amp;E86),0)</f>
        <v>#REF!</v>
      </c>
      <c r="L174" s="21"/>
      <c r="M174" s="21"/>
      <c r="N174" s="21"/>
      <c r="O174" s="21"/>
      <c r="P174" s="21"/>
      <c r="Q174" s="21"/>
      <c r="R174" s="22"/>
      <c r="S174" s="21"/>
    </row>
    <row r="175" spans="2:27" x14ac:dyDescent="0.25">
      <c r="B175" s="23">
        <v>6</v>
      </c>
      <c r="C175" s="24">
        <v>5</v>
      </c>
      <c r="D175" s="24" t="e">
        <f t="shared" si="18"/>
        <v>#REF!</v>
      </c>
      <c r="E175" s="25">
        <f>+B175*10+C175</f>
        <v>65</v>
      </c>
      <c r="F175" s="30" t="e">
        <f>IF(AND($Y$12=TRUE,$Y$24=TRUE),COUNTIF(#REF!,$Z$24&amp; $Z$12&amp; "*" &amp;E175),0)+IF(AND($Y$13=TRUE,$Y$24=TRUE),COUNTIF(#REF!,$Z$24&amp; $Z$13&amp; "*" &amp;E175),0)+IF(AND($Y$14=TRUE,$Y$24=TRUE),COUNTIF(#REF!,$Z$24&amp; $Z$14&amp; "*" &amp;E175),0)+IF(AND($Y$15=TRUE,$Y$24=TRUE),COUNTIF(#REF!,$Z$24&amp; $Z$15&amp; "*" &amp;E175),0)+IF(AND($Y$16=TRUE,$Y$24=TRUE),COUNTIF(#REF!,$Z$24&amp; $Z$16&amp; "*" &amp;E175),0)+IF(AND($Y$17=TRUE,,$Y$24=TRUE),COUNTIF(#REF!,$Z$24&amp; $Z$17&amp; "*" &amp;E175),0)</f>
        <v>#REF!</v>
      </c>
      <c r="G175" s="30" t="e">
        <f>IF(AND($Y$12=TRUE,$Y$25=TRUE),COUNTIF(#REF!,$Z$25 &amp; $Z$12&amp; "*" &amp;E175),0)+IF(AND($Y$13=TRUE,$Y$25=TRUE),COUNTIF(#REF!,$Z$25 &amp; $Z$13&amp; "*" &amp;E175),0)+IF(AND($Y$14=TRUE,$Y$25=TRUE),COUNTIF(#REF!,$Z$25 &amp; $Z$14&amp; "*" &amp;E175),0)+IF(AND($Y$15=TRUE,$Y$25=TRUE),COUNTIF(#REF!,$Z$25 &amp; $Z$15&amp; "*" &amp;E175),0)+IF(AND($Y$16=TRUE,$Y$25=TRUE),COUNTIF(#REF!,$Z$25 &amp; $Z$16&amp; "*" &amp;E175),0)+IF(AND($Y$17=TRUE,,$Y$25=TRUE),COUNTIF(#REF!,$Z$25&amp; $Z$17&amp; "*" &amp;E175),0)</f>
        <v>#REF!</v>
      </c>
      <c r="H175" s="30" t="e">
        <f>IF(AND($Y$12=TRUE,$Y$26=TRUE),COUNTIF(#REF!,$Z$26 &amp; $Z$12&amp; "*" &amp;E175),0)+IF(AND($Y$13=TRUE,$Y$26=TRUE),COUNTIF(#REF!,$Z$26 &amp; $Z$13&amp; "*" &amp;E175),0)+IF(AND($Y$14=TRUE,$Y$26=TRUE),COUNTIF(#REF!,$Z$26 &amp; $Z$14&amp; "*" &amp;E175),0)+IF(AND($Y$15=TRUE,$Y$26=TRUE),COUNTIF(#REF!,$Z$26 &amp; $Z$15&amp; "*" &amp;E175),0)+IF(AND($Y$16=TRUE,$Y$26=TRUE),COUNTIF(#REF!,$Z$26 &amp; $Z$16&amp; "*" &amp;E175),0)+IF(AND($Y$17=TRUE,,$Y$26=TRUE),COUNTIF(#REF!,$Z$26&amp; $Z$17&amp; "*" &amp;E175),0)</f>
        <v>#REF!</v>
      </c>
      <c r="I175" s="30" t="e">
        <f>IF(AND($Y$12=TRUE,$Y$27=TRUE),COUNTIF(#REF!,$Z$27&amp; $Z$12&amp; "*" &amp;E175),0)+IF(AND($Y$13=TRUE,$Y$27=TRUE),COUNTIF(#REF!,$Z$27 &amp; $Z$13&amp; "*" &amp;E175),0)+IF(AND($Y$14=TRUE,$Y$27=TRUE),COUNTIF(#REF!,$Z$27 &amp; $Z$14&amp; "*" &amp;E175),0)+IF(AND($Y$15=TRUE,$Y$27=TRUE),COUNTIF(#REF!,$Z$27 &amp; $Z$15&amp; "*" &amp;E175),0)+IF(AND($Y$16=TRUE,$Y$27=TRUE),COUNTIF(#REF!,$Z$27 &amp; $Z$16&amp; "*" &amp;E175),0)+IF(AND($Y$17=TRUE,,$Y$27=TRUE),COUNTIF(#REF!,$Z$27&amp; $Z$17&amp; "*" &amp;E175),0)</f>
        <v>#REF!</v>
      </c>
      <c r="J175" s="30" t="e">
        <f>IF(AND($Y$12=TRUE,$Y$28=TRUE),COUNTIF(#REF!,$Z$28 &amp; $Z$12&amp; "*" &amp;E175),0)+IF(AND($Y$13=TRUE,$Y$28=TRUE),COUNTIF(#REF!,$Z$28 &amp; $Z$13&amp; "*" &amp;E175),0)+IF(AND($Y$14=TRUE,$Y$28=TRUE),COUNTIF(#REF!,$Z$28 &amp; $Z$14&amp; "*" &amp;E175),0)+IF(AND($Y$15=TRUE,$Y$28=TRUE),COUNTIF(#REF!,$Z$28 &amp; $Z$15&amp; "*" &amp;E175),0)+IF(AND($Y$16=TRUE,$Y$28=TRUE),COUNTIF(#REF!,$Z$28 &amp; $Z$16&amp; "*" &amp;E175),0)+IF(AND($Y$17=TRUE,,$Y$28=TRUE),COUNTIF(#REF!,$Z$28 &amp; $Z$17&amp; "*" &amp;E175),0)</f>
        <v>#REF!</v>
      </c>
      <c r="K175" s="30" t="e">
        <f>IF($Y$16=TRUE,COUNTIF(#REF!,"*" &amp; $Z$16&amp; "*" &amp;E87),0)</f>
        <v>#REF!</v>
      </c>
      <c r="L175" s="21"/>
      <c r="M175" s="21"/>
      <c r="N175" s="21"/>
      <c r="O175" s="21"/>
      <c r="P175" s="21"/>
      <c r="Q175" s="21"/>
      <c r="R175" s="22"/>
      <c r="S175" s="21"/>
    </row>
    <row r="176" spans="2:27" x14ac:dyDescent="0.25">
      <c r="B176" s="23">
        <v>6</v>
      </c>
      <c r="C176" s="24">
        <v>6</v>
      </c>
      <c r="D176" s="24" t="e">
        <f t="shared" si="18"/>
        <v>#REF!</v>
      </c>
      <c r="E176" s="25">
        <f>+B176*10+C176</f>
        <v>66</v>
      </c>
      <c r="F176" s="30" t="e">
        <f>IF(AND($Y$12=TRUE,$Y$24=TRUE),COUNTIF(#REF!,$Z$24&amp; $Z$12&amp; "*" &amp;E176),0)+IF(AND($Y$13=TRUE,$Y$24=TRUE),COUNTIF(#REF!,$Z$24&amp; $Z$13&amp; "*" &amp;E176),0)+IF(AND($Y$14=TRUE,$Y$24=TRUE),COUNTIF(#REF!,$Z$24&amp; $Z$14&amp; "*" &amp;E176),0)+IF(AND($Y$15=TRUE,$Y$24=TRUE),COUNTIF(#REF!,$Z$24&amp; $Z$15&amp; "*" &amp;E176),0)+IF(AND($Y$16=TRUE,$Y$24=TRUE),COUNTIF(#REF!,$Z$24&amp; $Z$16&amp; "*" &amp;E176),0)+IF(AND($Y$17=TRUE,,$Y$24=TRUE),COUNTIF(#REF!,$Z$24&amp; $Z$17&amp; "*" &amp;E176),0)</f>
        <v>#REF!</v>
      </c>
      <c r="G176" s="30" t="e">
        <f>IF(AND($Y$12=TRUE,$Y$25=TRUE),COUNTIF(#REF!,$Z$25 &amp; $Z$12&amp; "*" &amp;E176),0)+IF(AND($Y$13=TRUE,$Y$25=TRUE),COUNTIF(#REF!,$Z$25 &amp; $Z$13&amp; "*" &amp;E176),0)+IF(AND($Y$14=TRUE,$Y$25=TRUE),COUNTIF(#REF!,$Z$25 &amp; $Z$14&amp; "*" &amp;E176),0)+IF(AND($Y$15=TRUE,$Y$25=TRUE),COUNTIF(#REF!,$Z$25 &amp; $Z$15&amp; "*" &amp;E176),0)+IF(AND($Y$16=TRUE,$Y$25=TRUE),COUNTIF(#REF!,$Z$25 &amp; $Z$16&amp; "*" &amp;E176),0)+IF(AND($Y$17=TRUE,,$Y$25=TRUE),COUNTIF(#REF!,$Z$25&amp; $Z$17&amp; "*" &amp;E176),0)</f>
        <v>#REF!</v>
      </c>
      <c r="H176" s="30" t="e">
        <f>IF(AND($Y$12=TRUE,$Y$26=TRUE),COUNTIF(#REF!,$Z$26 &amp; $Z$12&amp; "*" &amp;E176),0)+IF(AND($Y$13=TRUE,$Y$26=TRUE),COUNTIF(#REF!,$Z$26 &amp; $Z$13&amp; "*" &amp;E176),0)+IF(AND($Y$14=TRUE,$Y$26=TRUE),COUNTIF(#REF!,$Z$26 &amp; $Z$14&amp; "*" &amp;E176),0)+IF(AND($Y$15=TRUE,$Y$26=TRUE),COUNTIF(#REF!,$Z$26 &amp; $Z$15&amp; "*" &amp;E176),0)+IF(AND($Y$16=TRUE,$Y$26=TRUE),COUNTIF(#REF!,$Z$26 &amp; $Z$16&amp; "*" &amp;E176),0)+IF(AND($Y$17=TRUE,,$Y$26=TRUE),COUNTIF(#REF!,$Z$26&amp; $Z$17&amp; "*" &amp;E176),0)</f>
        <v>#REF!</v>
      </c>
      <c r="I176" s="30" t="e">
        <f>IF(AND($Y$12=TRUE,$Y$27=TRUE),COUNTIF(#REF!,$Z$27&amp; $Z$12&amp; "*" &amp;E176),0)+IF(AND($Y$13=TRUE,$Y$27=TRUE),COUNTIF(#REF!,$Z$27 &amp; $Z$13&amp; "*" &amp;E176),0)+IF(AND($Y$14=TRUE,$Y$27=TRUE),COUNTIF(#REF!,$Z$27 &amp; $Z$14&amp; "*" &amp;E176),0)+IF(AND($Y$15=TRUE,$Y$27=TRUE),COUNTIF(#REF!,$Z$27 &amp; $Z$15&amp; "*" &amp;E176),0)+IF(AND($Y$16=TRUE,$Y$27=TRUE),COUNTIF(#REF!,$Z$27 &amp; $Z$16&amp; "*" &amp;E176),0)+IF(AND($Y$17=TRUE,,$Y$27=TRUE),COUNTIF(#REF!,$Z$27&amp; $Z$17&amp; "*" &amp;E176),0)</f>
        <v>#REF!</v>
      </c>
      <c r="J176" s="30" t="e">
        <f>IF(AND($Y$12=TRUE,$Y$28=TRUE),COUNTIF(#REF!,$Z$28 &amp; $Z$12&amp; "*" &amp;E176),0)+IF(AND($Y$13=TRUE,$Y$28=TRUE),COUNTIF(#REF!,$Z$28 &amp; $Z$13&amp; "*" &amp;E176),0)+IF(AND($Y$14=TRUE,$Y$28=TRUE),COUNTIF(#REF!,$Z$28 &amp; $Z$14&amp; "*" &amp;E176),0)+IF(AND($Y$15=TRUE,$Y$28=TRUE),COUNTIF(#REF!,$Z$28 &amp; $Z$15&amp; "*" &amp;E176),0)+IF(AND($Y$16=TRUE,$Y$28=TRUE),COUNTIF(#REF!,$Z$28 &amp; $Z$16&amp; "*" &amp;E176),0)+IF(AND($Y$17=TRUE,,$Y$28=TRUE),COUNTIF(#REF!,$Z$28 &amp; $Z$17&amp; "*" &amp;E176),0)</f>
        <v>#REF!</v>
      </c>
      <c r="K176" s="30" t="e">
        <f>IF($Y$16=TRUE,COUNTIF(#REF!,"*" &amp; $Z$16&amp; "*" &amp;E88),0)</f>
        <v>#REF!</v>
      </c>
      <c r="L176" s="21"/>
      <c r="M176" s="21"/>
      <c r="N176" s="21"/>
      <c r="O176" s="21"/>
      <c r="P176" s="21"/>
      <c r="Q176" s="21"/>
      <c r="R176" s="22"/>
      <c r="S176" s="21"/>
      <c r="AA176" s="3"/>
    </row>
    <row r="177" spans="2:26" x14ac:dyDescent="0.25">
      <c r="B177" s="374" t="s">
        <v>39</v>
      </c>
      <c r="C177" s="376"/>
      <c r="D177" s="24" t="e">
        <f>SUM(D140:D176)</f>
        <v>#REF!</v>
      </c>
      <c r="E177" s="25"/>
      <c r="F177" s="30" t="e">
        <f t="shared" ref="F177:K177" si="21">SUM(F140:F176)</f>
        <v>#REF!</v>
      </c>
      <c r="G177" s="30" t="e">
        <f t="shared" si="21"/>
        <v>#REF!</v>
      </c>
      <c r="H177" s="30" t="e">
        <f t="shared" si="21"/>
        <v>#REF!</v>
      </c>
      <c r="I177" s="30" t="e">
        <f t="shared" si="21"/>
        <v>#REF!</v>
      </c>
      <c r="J177" s="30" t="e">
        <f t="shared" si="21"/>
        <v>#REF!</v>
      </c>
      <c r="K177" s="30" t="e">
        <f t="shared" si="21"/>
        <v>#REF!</v>
      </c>
      <c r="L177" s="21"/>
      <c r="M177" s="21"/>
      <c r="N177" s="21"/>
      <c r="O177" s="21"/>
      <c r="P177" s="21"/>
      <c r="Q177" s="21"/>
      <c r="R177" s="22"/>
      <c r="S177" s="21"/>
      <c r="Z177" s="3"/>
    </row>
    <row r="178" spans="2:26" x14ac:dyDescent="0.25">
      <c r="B178" s="20"/>
      <c r="K178" s="21"/>
      <c r="L178" s="21"/>
      <c r="M178" s="21"/>
      <c r="N178" s="21"/>
      <c r="O178" s="21"/>
      <c r="P178" s="21"/>
      <c r="Q178" s="21"/>
      <c r="R178" s="22"/>
      <c r="S178" s="21"/>
    </row>
    <row r="179" spans="2:26" ht="18" x14ac:dyDescent="0.4">
      <c r="B179" s="17" t="s">
        <v>21</v>
      </c>
      <c r="R179" s="19"/>
    </row>
    <row r="180" spans="2:26" x14ac:dyDescent="0.25">
      <c r="B180" s="20"/>
      <c r="R180" s="19"/>
    </row>
    <row r="181" spans="2:26" x14ac:dyDescent="0.25">
      <c r="B181" s="20"/>
      <c r="R181" s="19"/>
    </row>
    <row r="182" spans="2:26" x14ac:dyDescent="0.25">
      <c r="B182" s="374" t="s">
        <v>25</v>
      </c>
      <c r="C182" s="375"/>
      <c r="D182" s="375"/>
      <c r="E182" s="376"/>
      <c r="F182" s="21"/>
      <c r="G182" s="21"/>
      <c r="H182" s="21"/>
      <c r="I182" s="21"/>
      <c r="J182" s="21"/>
      <c r="K182" s="21"/>
      <c r="L182" s="21"/>
      <c r="M182" s="21"/>
      <c r="N182" s="21"/>
      <c r="O182" s="21"/>
      <c r="P182" s="21"/>
      <c r="Q182" s="21"/>
      <c r="R182" s="22"/>
      <c r="S182" s="21"/>
    </row>
    <row r="183" spans="2:26" x14ac:dyDescent="0.25">
      <c r="B183" s="23" t="s">
        <v>26</v>
      </c>
      <c r="C183" s="24" t="s">
        <v>27</v>
      </c>
      <c r="D183" s="24" t="s">
        <v>28</v>
      </c>
      <c r="E183" s="25" t="s">
        <v>29</v>
      </c>
      <c r="F183" s="26" t="s">
        <v>30</v>
      </c>
      <c r="G183" s="26" t="s">
        <v>31</v>
      </c>
      <c r="H183" s="26" t="s">
        <v>32</v>
      </c>
      <c r="I183" s="26" t="s">
        <v>33</v>
      </c>
      <c r="J183" s="26" t="s">
        <v>34</v>
      </c>
      <c r="K183" s="26" t="s">
        <v>16</v>
      </c>
      <c r="L183" s="21"/>
      <c r="M183" s="21"/>
      <c r="N183" s="21"/>
      <c r="O183" s="21"/>
      <c r="P183" s="21"/>
      <c r="Q183" s="21"/>
      <c r="R183" s="22"/>
      <c r="S183" s="21"/>
    </row>
    <row r="184" spans="2:26" x14ac:dyDescent="0.25">
      <c r="B184" s="23">
        <v>0</v>
      </c>
      <c r="C184" s="24">
        <v>0</v>
      </c>
      <c r="D184" s="24" t="e">
        <f>SUM(F184:K184)</f>
        <v>#REF!</v>
      </c>
      <c r="E184" s="29" t="s">
        <v>35</v>
      </c>
      <c r="F184" s="30" t="e">
        <f>IF(AND($Y$12=TRUE,$Y$24=TRUE),COUNTIF(#REF!,$Z$24&amp; $Z$12&amp; "*" &amp;E184),0)+IF(AND($Y$13=TRUE,$Y$24=TRUE),COUNTIF(#REF!,$Z$24&amp; $Z$13&amp; "*" &amp;E184),0)+IF(AND($Y$14=TRUE,$Y$24=TRUE),COUNTIF(#REF!,$Z$24&amp; $Z$14&amp; "*" &amp;E184),0)+IF(AND($Y$15=TRUE,$Y$24=TRUE),COUNTIF(#REF!,$Z$24&amp; $Z$15&amp; "*" &amp;E184),0)+IF(AND($Y$16=TRUE,$Y$24=TRUE),COUNTIF(#REF!,$Z$24&amp; $Z$16&amp; "*" &amp;E184),0)+IF(AND($Y$17=TRUE,,$Y$24=TRUE),COUNTIF(#REF!,$Z$24&amp; $Z$17&amp; "*" &amp;E184),0)</f>
        <v>#REF!</v>
      </c>
      <c r="G184" s="30" t="e">
        <f>IF(AND($Y$12=TRUE,$Y$25=TRUE),COUNTIF(#REF!,$Z$25 &amp; $Z$12&amp; "*" &amp;E184),0)+IF(AND($Y$13=TRUE,$Y$25=TRUE),COUNTIF(#REF!,$Z$25 &amp; $Z$13&amp; "*" &amp;E184),0)+IF(AND($Y$14=TRUE,$Y$25=TRUE),COUNTIF(#REF!,$Z$25 &amp; $Z$14&amp; "*" &amp;E184),0)+IF(AND($Y$15=TRUE,$Y$25=TRUE),COUNTIF(#REF!,$Z$25 &amp; $Z$15&amp; "*" &amp;E184),0)+IF(AND($Y$16=TRUE,$Y$25=TRUE),COUNTIF(#REF!,$Z$25 &amp; $Z$16&amp; "*" &amp;E184),0)+IF(AND($Y$17=TRUE,,$Y$25=TRUE),COUNTIF(#REF!,$Z$25&amp; $Z$17&amp; "*" &amp;E184),0)</f>
        <v>#REF!</v>
      </c>
      <c r="H184" s="30" t="e">
        <f>IF(AND($Y$12=TRUE,$Y$26=TRUE),COUNTIF(#REF!,$Z$26 &amp; $Z$12&amp; "*" &amp;E184),0)+IF(AND($Y$13=TRUE,$Y$26=TRUE),COUNTIF(#REF!,$Z$26 &amp; $Z$13&amp; "*" &amp;E184),0)+IF(AND($Y$14=TRUE,$Y$26=TRUE),COUNTIF(#REF!,$Z$26 &amp; $Z$14&amp; "*" &amp;E184),0)+IF(AND($Y$15=TRUE,$Y$26=TRUE),COUNTIF(#REF!,$Z$26 &amp; $Z$15&amp; "*" &amp;E184),0)+IF(AND($Y$16=TRUE,$Y$26=TRUE),COUNTIF(#REF!,$Z$26 &amp; $Z$16&amp; "*" &amp;E184),0)+IF(AND($Y$17=TRUE,,$Y$26=TRUE),COUNTIF(#REF!,$Z$26&amp; $Z$17&amp; "*" &amp;E184),0)</f>
        <v>#REF!</v>
      </c>
      <c r="I184" s="30" t="e">
        <f>IF(AND($Y$12=TRUE,$Y$27=TRUE),COUNTIF(#REF!,$Z$27&amp; $Z$12&amp; "*" &amp;E184),0)+IF(AND($Y$13=TRUE,$Y$27=TRUE),COUNTIF(#REF!,$Z$27 &amp; $Z$13&amp; "*" &amp;E184),0)+IF(AND($Y$14=TRUE,$Y$27=TRUE),COUNTIF(#REF!,$Z$27 &amp; $Z$14&amp; "*" &amp;E184),0)+IF(AND($Y$15=TRUE,$Y$27=TRUE),COUNTIF(#REF!,$Z$27 &amp; $Z$15&amp; "*" &amp;E184),0)+IF(AND($Y$16=TRUE,$Y$27=TRUE),COUNTIF(#REF!,$Z$27 &amp; $Z$16&amp; "*" &amp;E184),0)+IF(AND($Y$17=TRUE,,$Y$27=TRUE),COUNTIF(#REF!,$Z$27&amp; $Z$17&amp; "*" &amp;E184),0)</f>
        <v>#REF!</v>
      </c>
      <c r="J184" s="30" t="e">
        <f>IF(AND($Y$12=TRUE,$Y$28=TRUE),COUNTIF(#REF!,$Z$28 &amp; $Z$12&amp; "*" &amp;E184),0)+IF(AND($Y$13=TRUE,$Y$28=TRUE),COUNTIF(#REF!,$Z$28 &amp; $Z$13&amp; "*" &amp;E184),0)+IF(AND($Y$14=TRUE,$Y$28=TRUE),COUNTIF(#REF!,$Z$28 &amp; $Z$14&amp; "*" &amp;E184),0)+IF(AND($Y$15=TRUE,$Y$28=TRUE),COUNTIF(#REF!,$Z$28 &amp; $Z$15&amp; "*" &amp;E184),0)+IF(AND($Y$16=TRUE,$Y$28=TRUE),COUNTIF(#REF!,$Z$28 &amp; $Z$16&amp; "*" &amp;E184),0)+IF(AND($Y$17=TRUE,,$Y$28=TRUE),COUNTIF(#REF!,$Z$28 &amp; $Z$17&amp; "*" &amp;E184),0)</f>
        <v>#REF!</v>
      </c>
      <c r="K184" s="30" t="e">
        <f>IF($Y$16=TRUE,COUNTIF(#REF!,"*" &amp; $Z$16&amp; "*" &amp;E52),0)</f>
        <v>#REF!</v>
      </c>
      <c r="L184" s="21"/>
      <c r="M184" s="21"/>
      <c r="N184" s="21"/>
      <c r="O184" s="21"/>
      <c r="P184" s="21"/>
      <c r="Q184" s="21"/>
      <c r="R184" s="22"/>
      <c r="S184" s="21"/>
      <c r="T184" s="31"/>
      <c r="U184" s="32"/>
      <c r="V184" s="33"/>
      <c r="W184" s="33"/>
    </row>
    <row r="185" spans="2:26" x14ac:dyDescent="0.25">
      <c r="B185" s="23">
        <v>1</v>
      </c>
      <c r="C185" s="24">
        <v>1</v>
      </c>
      <c r="D185" s="24" t="e">
        <f t="shared" ref="D185:D220" si="22">SUM(F185:K185)</f>
        <v>#REF!</v>
      </c>
      <c r="E185" s="25">
        <f t="shared" ref="E185:E196" si="23">+B185*10+C185</f>
        <v>11</v>
      </c>
      <c r="F185" s="30" t="e">
        <f>IF(AND($Y$12=TRUE,$Y$24=TRUE),COUNTIF(#REF!,$Z$24&amp; $Z$12&amp; "*" &amp;E185),0)+IF(AND($Y$13=TRUE,$Y$24=TRUE),COUNTIF(#REF!,$Z$24&amp; $Z$13&amp; "*" &amp;E185),0)+IF(AND($Y$14=TRUE,$Y$24=TRUE),COUNTIF(#REF!,$Z$24&amp; $Z$14&amp; "*" &amp;E185),0)+IF(AND($Y$15=TRUE,$Y$24=TRUE),COUNTIF(#REF!,$Z$24&amp; $Z$15&amp; "*" &amp;E185),0)+IF(AND($Y$16=TRUE,$Y$24=TRUE),COUNTIF(#REF!,$Z$24&amp; $Z$16&amp; "*" &amp;E185),0)+IF(AND($Y$17=TRUE,,$Y$24=TRUE),COUNTIF(#REF!,$Z$24&amp; $Z$17&amp; "*" &amp;E185),0)</f>
        <v>#REF!</v>
      </c>
      <c r="G185" s="30" t="e">
        <f>IF(AND($Y$12=TRUE,$Y$25=TRUE),COUNTIF(#REF!,$Z$25 &amp; $Z$12&amp; "*" &amp;E185),0)+IF(AND($Y$13=TRUE,$Y$25=TRUE),COUNTIF(#REF!,$Z$25 &amp; $Z$13&amp; "*" &amp;E185),0)+IF(AND($Y$14=TRUE,$Y$25=TRUE),COUNTIF(#REF!,$Z$25 &amp; $Z$14&amp; "*" &amp;E185),0)+IF(AND($Y$15=TRUE,$Y$25=TRUE),COUNTIF(#REF!,$Z$25 &amp; $Z$15&amp; "*" &amp;E185),0)+IF(AND($Y$16=TRUE,$Y$25=TRUE),COUNTIF(#REF!,$Z$25 &amp; $Z$16&amp; "*" &amp;E185),0)+IF(AND($Y$17=TRUE,,$Y$25=TRUE),COUNTIF(#REF!,$Z$25&amp; $Z$17&amp; "*" &amp;E185),0)</f>
        <v>#REF!</v>
      </c>
      <c r="H185" s="30" t="e">
        <f>IF(AND($Y$12=TRUE,$Y$26=TRUE),COUNTIF(#REF!,$Z$26 &amp; $Z$12&amp; "*" &amp;E185),0)+IF(AND($Y$13=TRUE,$Y$26=TRUE),COUNTIF(#REF!,$Z$26 &amp; $Z$13&amp; "*" &amp;E185),0)+IF(AND($Y$14=TRUE,$Y$26=TRUE),COUNTIF(#REF!,$Z$26 &amp; $Z$14&amp; "*" &amp;E185),0)+IF(AND($Y$15=TRUE,$Y$26=TRUE),COUNTIF(#REF!,$Z$26 &amp; $Z$15&amp; "*" &amp;E185),0)+IF(AND($Y$16=TRUE,$Y$26=TRUE),COUNTIF(#REF!,$Z$26 &amp; $Z$16&amp; "*" &amp;E185),0)+IF(AND($Y$17=TRUE,,$Y$26=TRUE),COUNTIF(#REF!,$Z$26&amp; $Z$17&amp; "*" &amp;E185),0)</f>
        <v>#REF!</v>
      </c>
      <c r="I185" s="30" t="e">
        <f>IF(AND($Y$12=TRUE,$Y$27=TRUE),COUNTIF(#REF!,$Z$27&amp; $Z$12&amp; "*" &amp;E185),0)+IF(AND($Y$13=TRUE,$Y$27=TRUE),COUNTIF(#REF!,$Z$27 &amp; $Z$13&amp; "*" &amp;E185),0)+IF(AND($Y$14=TRUE,$Y$27=TRUE),COUNTIF(#REF!,$Z$27 &amp; $Z$14&amp; "*" &amp;E185),0)+IF(AND($Y$15=TRUE,$Y$27=TRUE),COUNTIF(#REF!,$Z$27 &amp; $Z$15&amp; "*" &amp;E185),0)+IF(AND($Y$16=TRUE,$Y$27=TRUE),COUNTIF(#REF!,$Z$27 &amp; $Z$16&amp; "*" &amp;E185),0)+IF(AND($Y$17=TRUE,,$Y$27=TRUE),COUNTIF(#REF!,$Z$27&amp; $Z$17&amp; "*" &amp;E185),0)</f>
        <v>#REF!</v>
      </c>
      <c r="J185" s="30" t="e">
        <f>IF(AND($Y$12=TRUE,$Y$28=TRUE),COUNTIF(#REF!,$Z$28 &amp; $Z$12&amp; "*" &amp;E185),0)+IF(AND($Y$13=TRUE,$Y$28=TRUE),COUNTIF(#REF!,$Z$28 &amp; $Z$13&amp; "*" &amp;E185),0)+IF(AND($Y$14=TRUE,$Y$28=TRUE),COUNTIF(#REF!,$Z$28 &amp; $Z$14&amp; "*" &amp;E185),0)+IF(AND($Y$15=TRUE,$Y$28=TRUE),COUNTIF(#REF!,$Z$28 &amp; $Z$15&amp; "*" &amp;E185),0)+IF(AND($Y$16=TRUE,$Y$28=TRUE),COUNTIF(#REF!,$Z$28 &amp; $Z$16&amp; "*" &amp;E185),0)+IF(AND($Y$17=TRUE,,$Y$28=TRUE),COUNTIF(#REF!,$Z$28 &amp; $Z$17&amp; "*" &amp;E185),0)</f>
        <v>#REF!</v>
      </c>
      <c r="K185" s="30" t="e">
        <f>IF($Y$16=TRUE,COUNTIF(#REF!,"*" &amp; $Z$16&amp; "*" &amp;E53),0)</f>
        <v>#REF!</v>
      </c>
      <c r="L185" s="21"/>
      <c r="M185" s="21"/>
      <c r="N185" s="21"/>
      <c r="O185" s="21"/>
      <c r="P185" s="21"/>
      <c r="Q185" s="21"/>
      <c r="R185" s="22"/>
      <c r="S185" s="21"/>
      <c r="T185" s="34"/>
      <c r="U185" s="21"/>
      <c r="V185" s="33"/>
      <c r="W185" s="33"/>
    </row>
    <row r="186" spans="2:26" x14ac:dyDescent="0.25">
      <c r="B186" s="23">
        <v>1</v>
      </c>
      <c r="C186" s="24">
        <v>2</v>
      </c>
      <c r="D186" s="24" t="e">
        <f t="shared" si="22"/>
        <v>#REF!</v>
      </c>
      <c r="E186" s="25">
        <f t="shared" si="23"/>
        <v>12</v>
      </c>
      <c r="F186" s="30" t="e">
        <f>IF(AND($Y$12=TRUE,$Y$24=TRUE),COUNTIF(#REF!,$Z$24&amp; $Z$12&amp; "*" &amp;E186),0)+IF(AND($Y$13=TRUE,$Y$24=TRUE),COUNTIF(#REF!,$Z$24&amp; $Z$13&amp; "*" &amp;E186),0)+IF(AND($Y$14=TRUE,$Y$24=TRUE),COUNTIF(#REF!,$Z$24&amp; $Z$14&amp; "*" &amp;E186),0)+IF(AND($Y$15=TRUE,$Y$24=TRUE),COUNTIF(#REF!,$Z$24&amp; $Z$15&amp; "*" &amp;E186),0)+IF(AND($Y$16=TRUE,$Y$24=TRUE),COUNTIF(#REF!,$Z$24&amp; $Z$16&amp; "*" &amp;E186),0)+IF(AND($Y$17=TRUE,,$Y$24=TRUE),COUNTIF(#REF!,$Z$24&amp; $Z$17&amp; "*" &amp;E186),0)</f>
        <v>#REF!</v>
      </c>
      <c r="G186" s="30" t="e">
        <f>IF(AND($Y$12=TRUE,$Y$25=TRUE),COUNTIF(#REF!,$Z$25 &amp; $Z$12&amp; "*" &amp;E186),0)+IF(AND($Y$13=TRUE,$Y$25=TRUE),COUNTIF(#REF!,$Z$25 &amp; $Z$13&amp; "*" &amp;E186),0)+IF(AND($Y$14=TRUE,$Y$25=TRUE),COUNTIF(#REF!,$Z$25 &amp; $Z$14&amp; "*" &amp;E186),0)+IF(AND($Y$15=TRUE,$Y$25=TRUE),COUNTIF(#REF!,$Z$25 &amp; $Z$15&amp; "*" &amp;E186),0)+IF(AND($Y$16=TRUE,$Y$25=TRUE),COUNTIF(#REF!,$Z$25 &amp; $Z$16&amp; "*" &amp;E186),0)+IF(AND($Y$17=TRUE,,$Y$25=TRUE),COUNTIF(#REF!,$Z$25&amp; $Z$17&amp; "*" &amp;E186),0)</f>
        <v>#REF!</v>
      </c>
      <c r="H186" s="30" t="e">
        <f>IF(AND($Y$12=TRUE,$Y$26=TRUE),COUNTIF(#REF!,$Z$26 &amp; $Z$12&amp; "*" &amp;E186),0)+IF(AND($Y$13=TRUE,$Y$26=TRUE),COUNTIF(#REF!,$Z$26 &amp; $Z$13&amp; "*" &amp;E186),0)+IF(AND($Y$14=TRUE,$Y$26=TRUE),COUNTIF(#REF!,$Z$26 &amp; $Z$14&amp; "*" &amp;E186),0)+IF(AND($Y$15=TRUE,$Y$26=TRUE),COUNTIF(#REF!,$Z$26 &amp; $Z$15&amp; "*" &amp;E186),0)+IF(AND($Y$16=TRUE,$Y$26=TRUE),COUNTIF(#REF!,$Z$26 &amp; $Z$16&amp; "*" &amp;E186),0)+IF(AND($Y$17=TRUE,,$Y$26=TRUE),COUNTIF(#REF!,$Z$26&amp; $Z$17&amp; "*" &amp;E186),0)</f>
        <v>#REF!</v>
      </c>
      <c r="I186" s="30" t="e">
        <f>IF(AND($Y$12=TRUE,$Y$27=TRUE),COUNTIF(#REF!,$Z$27&amp; $Z$12&amp; "*" &amp;E186),0)+IF(AND($Y$13=TRUE,$Y$27=TRUE),COUNTIF(#REF!,$Z$27 &amp; $Z$13&amp; "*" &amp;E186),0)+IF(AND($Y$14=TRUE,$Y$27=TRUE),COUNTIF(#REF!,$Z$27 &amp; $Z$14&amp; "*" &amp;E186),0)+IF(AND($Y$15=TRUE,$Y$27=TRUE),COUNTIF(#REF!,$Z$27 &amp; $Z$15&amp; "*" &amp;E186),0)+IF(AND($Y$16=TRUE,$Y$27=TRUE),COUNTIF(#REF!,$Z$27 &amp; $Z$16&amp; "*" &amp;E186),0)+IF(AND($Y$17=TRUE,,$Y$27=TRUE),COUNTIF(#REF!,$Z$27&amp; $Z$17&amp; "*" &amp;E186),0)</f>
        <v>#REF!</v>
      </c>
      <c r="J186" s="30" t="e">
        <f>IF(AND($Y$12=TRUE,$Y$28=TRUE),COUNTIF(#REF!,$Z$28 &amp; $Z$12&amp; "*" &amp;E186),0)+IF(AND($Y$13=TRUE,$Y$28=TRUE),COUNTIF(#REF!,$Z$28 &amp; $Z$13&amp; "*" &amp;E186),0)+IF(AND($Y$14=TRUE,$Y$28=TRUE),COUNTIF(#REF!,$Z$28 &amp; $Z$14&amp; "*" &amp;E186),0)+IF(AND($Y$15=TRUE,$Y$28=TRUE),COUNTIF(#REF!,$Z$28 &amp; $Z$15&amp; "*" &amp;E186),0)+IF(AND($Y$16=TRUE,$Y$28=TRUE),COUNTIF(#REF!,$Z$28 &amp; $Z$16&amp; "*" &amp;E186),0)+IF(AND($Y$17=TRUE,,$Y$28=TRUE),COUNTIF(#REF!,$Z$28 &amp; $Z$17&amp; "*" &amp;E186),0)</f>
        <v>#REF!</v>
      </c>
      <c r="K186" s="30" t="e">
        <f>IF($Y$16=TRUE,COUNTIF(#REF!,"*" &amp; $Z$16&amp; "*" &amp;E54),0)</f>
        <v>#REF!</v>
      </c>
      <c r="L186" s="21"/>
      <c r="M186" s="21"/>
      <c r="N186" s="21"/>
      <c r="O186" s="21"/>
      <c r="P186" s="21"/>
      <c r="Q186" s="21"/>
      <c r="R186" s="22"/>
      <c r="S186" s="21"/>
      <c r="T186" s="34"/>
      <c r="U186" s="21"/>
      <c r="V186" s="33"/>
      <c r="W186" s="33"/>
    </row>
    <row r="187" spans="2:26" x14ac:dyDescent="0.25">
      <c r="B187" s="23">
        <v>1</v>
      </c>
      <c r="C187" s="24">
        <v>3</v>
      </c>
      <c r="D187" s="24" t="e">
        <f t="shared" si="22"/>
        <v>#REF!</v>
      </c>
      <c r="E187" s="25">
        <f t="shared" si="23"/>
        <v>13</v>
      </c>
      <c r="F187" s="30" t="e">
        <f>IF(AND($Y$12=TRUE,$Y$24=TRUE),COUNTIF(#REF!,$Z$24&amp; $Z$12&amp; "*" &amp;E187),0)+IF(AND($Y$13=TRUE,$Y$24=TRUE),COUNTIF(#REF!,$Z$24&amp; $Z$13&amp; "*" &amp;E187),0)+IF(AND($Y$14=TRUE,$Y$24=TRUE),COUNTIF(#REF!,$Z$24&amp; $Z$14&amp; "*" &amp;E187),0)+IF(AND($Y$15=TRUE,$Y$24=TRUE),COUNTIF(#REF!,$Z$24&amp; $Z$15&amp; "*" &amp;E187),0)+IF(AND($Y$16=TRUE,$Y$24=TRUE),COUNTIF(#REF!,$Z$24&amp; $Z$16&amp; "*" &amp;E187),0)+IF(AND($Y$17=TRUE,,$Y$24=TRUE),COUNTIF(#REF!,$Z$24&amp; $Z$17&amp; "*" &amp;E187),0)</f>
        <v>#REF!</v>
      </c>
      <c r="G187" s="30" t="e">
        <f>IF(AND($Y$12=TRUE,$Y$25=TRUE),COUNTIF(#REF!,$Z$25 &amp; $Z$12&amp; "*" &amp;E187),0)+IF(AND($Y$13=TRUE,$Y$25=TRUE),COUNTIF(#REF!,$Z$25 &amp; $Z$13&amp; "*" &amp;E187),0)+IF(AND($Y$14=TRUE,$Y$25=TRUE),COUNTIF(#REF!,$Z$25 &amp; $Z$14&amp; "*" &amp;E187),0)+IF(AND($Y$15=TRUE,$Y$25=TRUE),COUNTIF(#REF!,$Z$25 &amp; $Z$15&amp; "*" &amp;E187),0)+IF(AND($Y$16=TRUE,$Y$25=TRUE),COUNTIF(#REF!,$Z$25 &amp; $Z$16&amp; "*" &amp;E187),0)+IF(AND($Y$17=TRUE,,$Y$25=TRUE),COUNTIF(#REF!,$Z$25&amp; $Z$17&amp; "*" &amp;E187),0)</f>
        <v>#REF!</v>
      </c>
      <c r="H187" s="30" t="e">
        <f>IF(AND($Y$12=TRUE,$Y$26=TRUE),COUNTIF(#REF!,$Z$26 &amp; $Z$12&amp; "*" &amp;E187),0)+IF(AND($Y$13=TRUE,$Y$26=TRUE),COUNTIF(#REF!,$Z$26 &amp; $Z$13&amp; "*" &amp;E187),0)+IF(AND($Y$14=TRUE,$Y$26=TRUE),COUNTIF(#REF!,$Z$26 &amp; $Z$14&amp; "*" &amp;E187),0)+IF(AND($Y$15=TRUE,$Y$26=TRUE),COUNTIF(#REF!,$Z$26 &amp; $Z$15&amp; "*" &amp;E187),0)+IF(AND($Y$16=TRUE,$Y$26=TRUE),COUNTIF(#REF!,$Z$26 &amp; $Z$16&amp; "*" &amp;E187),0)+IF(AND($Y$17=TRUE,,$Y$26=TRUE),COUNTIF(#REF!,$Z$26&amp; $Z$17&amp; "*" &amp;E187),0)</f>
        <v>#REF!</v>
      </c>
      <c r="I187" s="30" t="e">
        <f>IF(AND($Y$12=TRUE,$Y$27=TRUE),COUNTIF(#REF!,$Z$27&amp; $Z$12&amp; "*" &amp;E187),0)+IF(AND($Y$13=TRUE,$Y$27=TRUE),COUNTIF(#REF!,$Z$27 &amp; $Z$13&amp; "*" &amp;E187),0)+IF(AND($Y$14=TRUE,$Y$27=TRUE),COUNTIF(#REF!,$Z$27 &amp; $Z$14&amp; "*" &amp;E187),0)+IF(AND($Y$15=TRUE,$Y$27=TRUE),COUNTIF(#REF!,$Z$27 &amp; $Z$15&amp; "*" &amp;E187),0)+IF(AND($Y$16=TRUE,$Y$27=TRUE),COUNTIF(#REF!,$Z$27 &amp; $Z$16&amp; "*" &amp;E187),0)+IF(AND($Y$17=TRUE,,$Y$27=TRUE),COUNTIF(#REF!,$Z$27&amp; $Z$17&amp; "*" &amp;E187),0)</f>
        <v>#REF!</v>
      </c>
      <c r="J187" s="30" t="e">
        <f>IF(AND($Y$12=TRUE,$Y$28=TRUE),COUNTIF(#REF!,$Z$28 &amp; $Z$12&amp; "*" &amp;E187),0)+IF(AND($Y$13=TRUE,$Y$28=TRUE),COUNTIF(#REF!,$Z$28 &amp; $Z$13&amp; "*" &amp;E187),0)+IF(AND($Y$14=TRUE,$Y$28=TRUE),COUNTIF(#REF!,$Z$28 &amp; $Z$14&amp; "*" &amp;E187),0)+IF(AND($Y$15=TRUE,$Y$28=TRUE),COUNTIF(#REF!,$Z$28 &amp; $Z$15&amp; "*" &amp;E187),0)+IF(AND($Y$16=TRUE,$Y$28=TRUE),COUNTIF(#REF!,$Z$28 &amp; $Z$16&amp; "*" &amp;E187),0)+IF(AND($Y$17=TRUE,,$Y$28=TRUE),COUNTIF(#REF!,$Z$28 &amp; $Z$17&amp; "*" &amp;E187),0)</f>
        <v>#REF!</v>
      </c>
      <c r="K187" s="30" t="e">
        <f>IF($Y$16=TRUE,COUNTIF(#REF!,"*" &amp; $Z$16&amp; "*" &amp;E55),0)</f>
        <v>#REF!</v>
      </c>
      <c r="L187" s="21"/>
      <c r="M187" s="21"/>
      <c r="N187" s="21"/>
      <c r="O187" s="21"/>
      <c r="P187" s="21"/>
      <c r="Q187" s="21"/>
      <c r="R187" s="22"/>
      <c r="S187" s="21"/>
      <c r="T187" s="21"/>
      <c r="U187" s="33"/>
      <c r="V187" s="33"/>
      <c r="W187" s="33"/>
    </row>
    <row r="188" spans="2:26" ht="13" x14ac:dyDescent="0.3">
      <c r="B188" s="23">
        <v>1</v>
      </c>
      <c r="C188" s="24">
        <v>4</v>
      </c>
      <c r="D188" s="24" t="e">
        <f t="shared" si="22"/>
        <v>#REF!</v>
      </c>
      <c r="E188" s="25">
        <f t="shared" si="23"/>
        <v>14</v>
      </c>
      <c r="F188" s="30" t="e">
        <f>IF(AND($Y$12=TRUE,$Y$24=TRUE),COUNTIF(#REF!,$Z$24&amp; $Z$12&amp; "*" &amp;E188),0)+IF(AND($Y$13=TRUE,$Y$24=TRUE),COUNTIF(#REF!,$Z$24&amp; $Z$13&amp; "*" &amp;E188),0)+IF(AND($Y$14=TRUE,$Y$24=TRUE),COUNTIF(#REF!,$Z$24&amp; $Z$14&amp; "*" &amp;E188),0)+IF(AND($Y$15=TRUE,$Y$24=TRUE),COUNTIF(#REF!,$Z$24&amp; $Z$15&amp; "*" &amp;E188),0)+IF(AND($Y$16=TRUE,$Y$24=TRUE),COUNTIF(#REF!,$Z$24&amp; $Z$16&amp; "*" &amp;E188),0)+IF(AND($Y$17=TRUE,,$Y$24=TRUE),COUNTIF(#REF!,$Z$24&amp; $Z$17&amp; "*" &amp;E188),0)</f>
        <v>#REF!</v>
      </c>
      <c r="G188" s="30" t="e">
        <f>IF(AND($Y$12=TRUE,$Y$25=TRUE),COUNTIF(#REF!,$Z$25 &amp; $Z$12&amp; "*" &amp;E188),0)+IF(AND($Y$13=TRUE,$Y$25=TRUE),COUNTIF(#REF!,$Z$25 &amp; $Z$13&amp; "*" &amp;E188),0)+IF(AND($Y$14=TRUE,$Y$25=TRUE),COUNTIF(#REF!,$Z$25 &amp; $Z$14&amp; "*" &amp;E188),0)+IF(AND($Y$15=TRUE,$Y$25=TRUE),COUNTIF(#REF!,$Z$25 &amp; $Z$15&amp; "*" &amp;E188),0)+IF(AND($Y$16=TRUE,$Y$25=TRUE),COUNTIF(#REF!,$Z$25 &amp; $Z$16&amp; "*" &amp;E188),0)+IF(AND($Y$17=TRUE,,$Y$25=TRUE),COUNTIF(#REF!,$Z$25&amp; $Z$17&amp; "*" &amp;E188),0)</f>
        <v>#REF!</v>
      </c>
      <c r="H188" s="30" t="e">
        <f>IF(AND($Y$12=TRUE,$Y$26=TRUE),COUNTIF(#REF!,$Z$26 &amp; $Z$12&amp; "*" &amp;E188),0)+IF(AND($Y$13=TRUE,$Y$26=TRUE),COUNTIF(#REF!,$Z$26 &amp; $Z$13&amp; "*" &amp;E188),0)+IF(AND($Y$14=TRUE,$Y$26=TRUE),COUNTIF(#REF!,$Z$26 &amp; $Z$14&amp; "*" &amp;E188),0)+IF(AND($Y$15=TRUE,$Y$26=TRUE),COUNTIF(#REF!,$Z$26 &amp; $Z$15&amp; "*" &amp;E188),0)+IF(AND($Y$16=TRUE,$Y$26=TRUE),COUNTIF(#REF!,$Z$26 &amp; $Z$16&amp; "*" &amp;E188),0)+IF(AND($Y$17=TRUE,,$Y$26=TRUE),COUNTIF(#REF!,$Z$26&amp; $Z$17&amp; "*" &amp;E188),0)</f>
        <v>#REF!</v>
      </c>
      <c r="I188" s="30" t="e">
        <f>IF(AND($Y$12=TRUE,$Y$27=TRUE),COUNTIF(#REF!,$Z$27&amp; $Z$12&amp; "*" &amp;E188),0)+IF(AND($Y$13=TRUE,$Y$27=TRUE),COUNTIF(#REF!,$Z$27 &amp; $Z$13&amp; "*" &amp;E188),0)+IF(AND($Y$14=TRUE,$Y$27=TRUE),COUNTIF(#REF!,$Z$27 &amp; $Z$14&amp; "*" &amp;E188),0)+IF(AND($Y$15=TRUE,$Y$27=TRUE),COUNTIF(#REF!,$Z$27 &amp; $Z$15&amp; "*" &amp;E188),0)+IF(AND($Y$16=TRUE,$Y$27=TRUE),COUNTIF(#REF!,$Z$27 &amp; $Z$16&amp; "*" &amp;E188),0)+IF(AND($Y$17=TRUE,,$Y$27=TRUE),COUNTIF(#REF!,$Z$27&amp; $Z$17&amp; "*" &amp;E188),0)</f>
        <v>#REF!</v>
      </c>
      <c r="J188" s="30" t="e">
        <f>IF(AND($Y$12=TRUE,$Y$28=TRUE),COUNTIF(#REF!,$Z$28 &amp; $Z$12&amp; "*" &amp;E188),0)+IF(AND($Y$13=TRUE,$Y$28=TRUE),COUNTIF(#REF!,$Z$28 &amp; $Z$13&amp; "*" &amp;E188),0)+IF(AND($Y$14=TRUE,$Y$28=TRUE),COUNTIF(#REF!,$Z$28 &amp; $Z$14&amp; "*" &amp;E188),0)+IF(AND($Y$15=TRUE,$Y$28=TRUE),COUNTIF(#REF!,$Z$28 &amp; $Z$15&amp; "*" &amp;E188),0)+IF(AND($Y$16=TRUE,$Y$28=TRUE),COUNTIF(#REF!,$Z$28 &amp; $Z$16&amp; "*" &amp;E188),0)+IF(AND($Y$17=TRUE,,$Y$28=TRUE),COUNTIF(#REF!,$Z$28 &amp; $Z$17&amp; "*" &amp;E188),0)</f>
        <v>#REF!</v>
      </c>
      <c r="K188" s="30" t="e">
        <f>IF($Y$16=TRUE,COUNTIF(#REF!,"*" &amp; $Z$16&amp; "*" &amp;E56),0)</f>
        <v>#REF!</v>
      </c>
      <c r="L188" s="21"/>
      <c r="M188" s="21"/>
      <c r="N188" s="21"/>
      <c r="O188" s="21"/>
      <c r="P188" s="21"/>
      <c r="Q188" s="21"/>
      <c r="R188" s="22"/>
      <c r="S188" s="21"/>
      <c r="T188" s="35"/>
      <c r="U188" s="27"/>
      <c r="V188" s="33"/>
      <c r="W188" s="42"/>
    </row>
    <row r="189" spans="2:26" ht="13" x14ac:dyDescent="0.3">
      <c r="B189" s="23">
        <v>1</v>
      </c>
      <c r="C189" s="24">
        <v>5</v>
      </c>
      <c r="D189" s="24" t="e">
        <f t="shared" si="22"/>
        <v>#REF!</v>
      </c>
      <c r="E189" s="25">
        <f t="shared" si="23"/>
        <v>15</v>
      </c>
      <c r="F189" s="30" t="e">
        <f>IF(AND($Y$12=TRUE,$Y$24=TRUE),COUNTIF(#REF!,$Z$24&amp; $Z$12&amp; "*" &amp;E189),0)+IF(AND($Y$13=TRUE,$Y$24=TRUE),COUNTIF(#REF!,$Z$24&amp; $Z$13&amp; "*" &amp;E189),0)+IF(AND($Y$14=TRUE,$Y$24=TRUE),COUNTIF(#REF!,$Z$24&amp; $Z$14&amp; "*" &amp;E189),0)+IF(AND($Y$15=TRUE,$Y$24=TRUE),COUNTIF(#REF!,$Z$24&amp; $Z$15&amp; "*" &amp;E189),0)+IF(AND($Y$16=TRUE,$Y$24=TRUE),COUNTIF(#REF!,$Z$24&amp; $Z$16&amp; "*" &amp;E189),0)+IF(AND($Y$17=TRUE,,$Y$24=TRUE),COUNTIF(#REF!,$Z$24&amp; $Z$17&amp; "*" &amp;E189),0)</f>
        <v>#REF!</v>
      </c>
      <c r="G189" s="30" t="e">
        <f>IF(AND($Y$12=TRUE,$Y$25=TRUE),COUNTIF(#REF!,$Z$25 &amp; $Z$12&amp; "*" &amp;E189),0)+IF(AND($Y$13=TRUE,$Y$25=TRUE),COUNTIF(#REF!,$Z$25 &amp; $Z$13&amp; "*" &amp;E189),0)+IF(AND($Y$14=TRUE,$Y$25=TRUE),COUNTIF(#REF!,$Z$25 &amp; $Z$14&amp; "*" &amp;E189),0)+IF(AND($Y$15=TRUE,$Y$25=TRUE),COUNTIF(#REF!,$Z$25 &amp; $Z$15&amp; "*" &amp;E189),0)+IF(AND($Y$16=TRUE,$Y$25=TRUE),COUNTIF(#REF!,$Z$25 &amp; $Z$16&amp; "*" &amp;E189),0)+IF(AND($Y$17=TRUE,,$Y$25=TRUE),COUNTIF(#REF!,$Z$25&amp; $Z$17&amp; "*" &amp;E189),0)</f>
        <v>#REF!</v>
      </c>
      <c r="H189" s="30" t="e">
        <f>IF(AND($Y$12=TRUE,$Y$26=TRUE),COUNTIF(#REF!,$Z$26 &amp; $Z$12&amp; "*" &amp;E189),0)+IF(AND($Y$13=TRUE,$Y$26=TRUE),COUNTIF(#REF!,$Z$26 &amp; $Z$13&amp; "*" &amp;E189),0)+IF(AND($Y$14=TRUE,$Y$26=TRUE),COUNTIF(#REF!,$Z$26 &amp; $Z$14&amp; "*" &amp;E189),0)+IF(AND($Y$15=TRUE,$Y$26=TRUE),COUNTIF(#REF!,$Z$26 &amp; $Z$15&amp; "*" &amp;E189),0)+IF(AND($Y$16=TRUE,$Y$26=TRUE),COUNTIF(#REF!,$Z$26 &amp; $Z$16&amp; "*" &amp;E189),0)+IF(AND($Y$17=TRUE,,$Y$26=TRUE),COUNTIF(#REF!,$Z$26&amp; $Z$17&amp; "*" &amp;E189),0)</f>
        <v>#REF!</v>
      </c>
      <c r="I189" s="30" t="e">
        <f>IF(AND($Y$12=TRUE,$Y$27=TRUE),COUNTIF(#REF!,$Z$27&amp; $Z$12&amp; "*" &amp;E189),0)+IF(AND($Y$13=TRUE,$Y$27=TRUE),COUNTIF(#REF!,$Z$27 &amp; $Z$13&amp; "*" &amp;E189),0)+IF(AND($Y$14=TRUE,$Y$27=TRUE),COUNTIF(#REF!,$Z$27 &amp; $Z$14&amp; "*" &amp;E189),0)+IF(AND($Y$15=TRUE,$Y$27=TRUE),COUNTIF(#REF!,$Z$27 &amp; $Z$15&amp; "*" &amp;E189),0)+IF(AND($Y$16=TRUE,$Y$27=TRUE),COUNTIF(#REF!,$Z$27 &amp; $Z$16&amp; "*" &amp;E189),0)+IF(AND($Y$17=TRUE,,$Y$27=TRUE),COUNTIF(#REF!,$Z$27&amp; $Z$17&amp; "*" &amp;E189),0)</f>
        <v>#REF!</v>
      </c>
      <c r="J189" s="30" t="e">
        <f>IF(AND($Y$12=TRUE,$Y$28=TRUE),COUNTIF(#REF!,$Z$28 &amp; $Z$12&amp; "*" &amp;E189),0)+IF(AND($Y$13=TRUE,$Y$28=TRUE),COUNTIF(#REF!,$Z$28 &amp; $Z$13&amp; "*" &amp;E189),0)+IF(AND($Y$14=TRUE,$Y$28=TRUE),COUNTIF(#REF!,$Z$28 &amp; $Z$14&amp; "*" &amp;E189),0)+IF(AND($Y$15=TRUE,$Y$28=TRUE),COUNTIF(#REF!,$Z$28 &amp; $Z$15&amp; "*" &amp;E189),0)+IF(AND($Y$16=TRUE,$Y$28=TRUE),COUNTIF(#REF!,$Z$28 &amp; $Z$16&amp; "*" &amp;E189),0)+IF(AND($Y$17=TRUE,,$Y$28=TRUE),COUNTIF(#REF!,$Z$28 &amp; $Z$17&amp; "*" &amp;E189),0)</f>
        <v>#REF!</v>
      </c>
      <c r="K189" s="30" t="e">
        <f>IF($Y$16=TRUE,COUNTIF(#REF!,"*" &amp; $Z$16&amp; "*" &amp;E57),0)</f>
        <v>#REF!</v>
      </c>
      <c r="L189" s="21"/>
      <c r="M189" s="21"/>
      <c r="N189" s="21"/>
      <c r="O189" s="21"/>
      <c r="P189" s="21"/>
      <c r="Q189" s="21"/>
      <c r="R189" s="22"/>
      <c r="S189" s="21"/>
      <c r="T189" s="35"/>
      <c r="U189" s="27"/>
      <c r="V189" s="33"/>
      <c r="W189" s="42"/>
    </row>
    <row r="190" spans="2:26" ht="13" x14ac:dyDescent="0.3">
      <c r="B190" s="23">
        <v>1</v>
      </c>
      <c r="C190" s="24">
        <v>6</v>
      </c>
      <c r="D190" s="24" t="e">
        <f t="shared" si="22"/>
        <v>#REF!</v>
      </c>
      <c r="E190" s="25">
        <f t="shared" si="23"/>
        <v>16</v>
      </c>
      <c r="F190" s="30" t="e">
        <f>IF(AND($Y$12=TRUE,$Y$24=TRUE),COUNTIF(#REF!,$Z$24&amp; $Z$12&amp; "*" &amp;E190),0)+IF(AND($Y$13=TRUE,$Y$24=TRUE),COUNTIF(#REF!,$Z$24&amp; $Z$13&amp; "*" &amp;E190),0)+IF(AND($Y$14=TRUE,$Y$24=TRUE),COUNTIF(#REF!,$Z$24&amp; $Z$14&amp; "*" &amp;E190),0)+IF(AND($Y$15=TRUE,$Y$24=TRUE),COUNTIF(#REF!,$Z$24&amp; $Z$15&amp; "*" &amp;E190),0)+IF(AND($Y$16=TRUE,$Y$24=TRUE),COUNTIF(#REF!,$Z$24&amp; $Z$16&amp; "*" &amp;E190),0)+IF(AND($Y$17=TRUE,,$Y$24=TRUE),COUNTIF(#REF!,$Z$24&amp; $Z$17&amp; "*" &amp;E190),0)</f>
        <v>#REF!</v>
      </c>
      <c r="G190" s="30" t="e">
        <f>IF(AND($Y$12=TRUE,$Y$25=TRUE),COUNTIF(#REF!,$Z$25 &amp; $Z$12&amp; "*" &amp;E190),0)+IF(AND($Y$13=TRUE,$Y$25=TRUE),COUNTIF(#REF!,$Z$25 &amp; $Z$13&amp; "*" &amp;E190),0)+IF(AND($Y$14=TRUE,$Y$25=TRUE),COUNTIF(#REF!,$Z$25 &amp; $Z$14&amp; "*" &amp;E190),0)+IF(AND($Y$15=TRUE,$Y$25=TRUE),COUNTIF(#REF!,$Z$25 &amp; $Z$15&amp; "*" &amp;E190),0)+IF(AND($Y$16=TRUE,$Y$25=TRUE),COUNTIF(#REF!,$Z$25 &amp; $Z$16&amp; "*" &amp;E190),0)+IF(AND($Y$17=TRUE,,$Y$25=TRUE),COUNTIF(#REF!,$Z$25&amp; $Z$17&amp; "*" &amp;E190),0)</f>
        <v>#REF!</v>
      </c>
      <c r="H190" s="30" t="e">
        <f>IF(AND($Y$12=TRUE,$Y$26=TRUE),COUNTIF(#REF!,$Z$26 &amp; $Z$12&amp; "*" &amp;E190),0)+IF(AND($Y$13=TRUE,$Y$26=TRUE),COUNTIF(#REF!,$Z$26 &amp; $Z$13&amp; "*" &amp;E190),0)+IF(AND($Y$14=TRUE,$Y$26=TRUE),COUNTIF(#REF!,$Z$26 &amp; $Z$14&amp; "*" &amp;E190),0)+IF(AND($Y$15=TRUE,$Y$26=TRUE),COUNTIF(#REF!,$Z$26 &amp; $Z$15&amp; "*" &amp;E190),0)+IF(AND($Y$16=TRUE,$Y$26=TRUE),COUNTIF(#REF!,$Z$26 &amp; $Z$16&amp; "*" &amp;E190),0)+IF(AND($Y$17=TRUE,,$Y$26=TRUE),COUNTIF(#REF!,$Z$26&amp; $Z$17&amp; "*" &amp;E190),0)</f>
        <v>#REF!</v>
      </c>
      <c r="I190" s="30" t="e">
        <f>IF(AND($Y$12=TRUE,$Y$27=TRUE),COUNTIF(#REF!,$Z$27&amp; $Z$12&amp; "*" &amp;E190),0)+IF(AND($Y$13=TRUE,$Y$27=TRUE),COUNTIF(#REF!,$Z$27 &amp; $Z$13&amp; "*" &amp;E190),0)+IF(AND($Y$14=TRUE,$Y$27=TRUE),COUNTIF(#REF!,$Z$27 &amp; $Z$14&amp; "*" &amp;E190),0)+IF(AND($Y$15=TRUE,$Y$27=TRUE),COUNTIF(#REF!,$Z$27 &amp; $Z$15&amp; "*" &amp;E190),0)+IF(AND($Y$16=TRUE,$Y$27=TRUE),COUNTIF(#REF!,$Z$27 &amp; $Z$16&amp; "*" &amp;E190),0)+IF(AND($Y$17=TRUE,,$Y$27=TRUE),COUNTIF(#REF!,$Z$27&amp; $Z$17&amp; "*" &amp;E190),0)</f>
        <v>#REF!</v>
      </c>
      <c r="J190" s="30" t="e">
        <f>IF(AND($Y$12=TRUE,$Y$28=TRUE),COUNTIF(#REF!,$Z$28 &amp; $Z$12&amp; "*" &amp;E190),0)+IF(AND($Y$13=TRUE,$Y$28=TRUE),COUNTIF(#REF!,$Z$28 &amp; $Z$13&amp; "*" &amp;E190),0)+IF(AND($Y$14=TRUE,$Y$28=TRUE),COUNTIF(#REF!,$Z$28 &amp; $Z$14&amp; "*" &amp;E190),0)+IF(AND($Y$15=TRUE,$Y$28=TRUE),COUNTIF(#REF!,$Z$28 &amp; $Z$15&amp; "*" &amp;E190),0)+IF(AND($Y$16=TRUE,$Y$28=TRUE),COUNTIF(#REF!,$Z$28 &amp; $Z$16&amp; "*" &amp;E190),0)+IF(AND($Y$17=TRUE,,$Y$28=TRUE),COUNTIF(#REF!,$Z$28 &amp; $Z$17&amp; "*" &amp;E190),0)</f>
        <v>#REF!</v>
      </c>
      <c r="K190" s="30" t="e">
        <f>IF($Y$16=TRUE,COUNTIF(#REF!,"*" &amp; $Z$16&amp; "*" &amp;E58),0)</f>
        <v>#REF!</v>
      </c>
      <c r="L190" s="21"/>
      <c r="M190" s="21"/>
      <c r="N190" s="21"/>
      <c r="O190" s="21"/>
      <c r="P190" s="21"/>
      <c r="Q190" s="21"/>
      <c r="R190" s="22"/>
      <c r="S190" s="21"/>
      <c r="T190" s="35"/>
      <c r="U190" s="21"/>
      <c r="V190" s="33"/>
      <c r="W190" s="42"/>
    </row>
    <row r="191" spans="2:26" ht="13" x14ac:dyDescent="0.3">
      <c r="B191" s="23">
        <v>2</v>
      </c>
      <c r="C191" s="24">
        <v>1</v>
      </c>
      <c r="D191" s="24" t="e">
        <f t="shared" si="22"/>
        <v>#REF!</v>
      </c>
      <c r="E191" s="25">
        <f t="shared" si="23"/>
        <v>21</v>
      </c>
      <c r="F191" s="30" t="e">
        <f>IF(AND($Y$12=TRUE,$Y$24=TRUE),COUNTIF(#REF!,$Z$24&amp; $Z$12&amp; "*" &amp;E191),0)+IF(AND($Y$13=TRUE,$Y$24=TRUE),COUNTIF(#REF!,$Z$24&amp; $Z$13&amp; "*" &amp;E191),0)+IF(AND($Y$14=TRUE,$Y$24=TRUE),COUNTIF(#REF!,$Z$24&amp; $Z$14&amp; "*" &amp;E191),0)+IF(AND($Y$15=TRUE,$Y$24=TRUE),COUNTIF(#REF!,$Z$24&amp; $Z$15&amp; "*" &amp;E191),0)+IF(AND($Y$16=TRUE,$Y$24=TRUE),COUNTIF(#REF!,$Z$24&amp; $Z$16&amp; "*" &amp;E191),0)+IF(AND($Y$17=TRUE,,$Y$24=TRUE),COUNTIF(#REF!,$Z$24&amp; $Z$17&amp; "*" &amp;E191),0)</f>
        <v>#REF!</v>
      </c>
      <c r="G191" s="30" t="e">
        <f>IF(AND($Y$12=TRUE,$Y$25=TRUE),COUNTIF(#REF!,$Z$25 &amp; $Z$12&amp; "*" &amp;E191),0)+IF(AND($Y$13=TRUE,$Y$25=TRUE),COUNTIF(#REF!,$Z$25 &amp; $Z$13&amp; "*" &amp;E191),0)+IF(AND($Y$14=TRUE,$Y$25=TRUE),COUNTIF(#REF!,$Z$25 &amp; $Z$14&amp; "*" &amp;E191),0)+IF(AND($Y$15=TRUE,$Y$25=TRUE),COUNTIF(#REF!,$Z$25 &amp; $Z$15&amp; "*" &amp;E191),0)+IF(AND($Y$16=TRUE,$Y$25=TRUE),COUNTIF(#REF!,$Z$25 &amp; $Z$16&amp; "*" &amp;E191),0)+IF(AND($Y$17=TRUE,,$Y$25=TRUE),COUNTIF(#REF!,$Z$25&amp; $Z$17&amp; "*" &amp;E191),0)</f>
        <v>#REF!</v>
      </c>
      <c r="H191" s="30" t="e">
        <f>IF(AND($Y$12=TRUE,$Y$26=TRUE),COUNTIF(#REF!,$Z$26 &amp; $Z$12&amp; "*" &amp;E191),0)+IF(AND($Y$13=TRUE,$Y$26=TRUE),COUNTIF(#REF!,$Z$26 &amp; $Z$13&amp; "*" &amp;E191),0)+IF(AND($Y$14=TRUE,$Y$26=TRUE),COUNTIF(#REF!,$Z$26 &amp; $Z$14&amp; "*" &amp;E191),0)+IF(AND($Y$15=TRUE,$Y$26=TRUE),COUNTIF(#REF!,$Z$26 &amp; $Z$15&amp; "*" &amp;E191),0)+IF(AND($Y$16=TRUE,$Y$26=TRUE),COUNTIF(#REF!,$Z$26 &amp; $Z$16&amp; "*" &amp;E191),0)+IF(AND($Y$17=TRUE,,$Y$26=TRUE),COUNTIF(#REF!,$Z$26&amp; $Z$17&amp; "*" &amp;E191),0)</f>
        <v>#REF!</v>
      </c>
      <c r="I191" s="30" t="e">
        <f>IF(AND($Y$12=TRUE,$Y$27=TRUE),COUNTIF(#REF!,$Z$27&amp; $Z$12&amp; "*" &amp;E191),0)+IF(AND($Y$13=TRUE,$Y$27=TRUE),COUNTIF(#REF!,$Z$27 &amp; $Z$13&amp; "*" &amp;E191),0)+IF(AND($Y$14=TRUE,$Y$27=TRUE),COUNTIF(#REF!,$Z$27 &amp; $Z$14&amp; "*" &amp;E191),0)+IF(AND($Y$15=TRUE,$Y$27=TRUE),COUNTIF(#REF!,$Z$27 &amp; $Z$15&amp; "*" &amp;E191),0)+IF(AND($Y$16=TRUE,$Y$27=TRUE),COUNTIF(#REF!,$Z$27 &amp; $Z$16&amp; "*" &amp;E191),0)+IF(AND($Y$17=TRUE,,$Y$27=TRUE),COUNTIF(#REF!,$Z$27&amp; $Z$17&amp; "*" &amp;E191),0)</f>
        <v>#REF!</v>
      </c>
      <c r="J191" s="30" t="e">
        <f>IF(AND($Y$12=TRUE,$Y$28=TRUE),COUNTIF(#REF!,$Z$28 &amp; $Z$12&amp; "*" &amp;E191),0)+IF(AND($Y$13=TRUE,$Y$28=TRUE),COUNTIF(#REF!,$Z$28 &amp; $Z$13&amp; "*" &amp;E191),0)+IF(AND($Y$14=TRUE,$Y$28=TRUE),COUNTIF(#REF!,$Z$28 &amp; $Z$14&amp; "*" &amp;E191),0)+IF(AND($Y$15=TRUE,$Y$28=TRUE),COUNTIF(#REF!,$Z$28 &amp; $Z$15&amp; "*" &amp;E191),0)+IF(AND($Y$16=TRUE,$Y$28=TRUE),COUNTIF(#REF!,$Z$28 &amp; $Z$16&amp; "*" &amp;E191),0)+IF(AND($Y$17=TRUE,,$Y$28=TRUE),COUNTIF(#REF!,$Z$28 &amp; $Z$17&amp; "*" &amp;E191),0)</f>
        <v>#REF!</v>
      </c>
      <c r="K191" s="30" t="e">
        <f>IF($Y$16=TRUE,COUNTIF(#REF!,"*" &amp; $Z$16&amp; "*" &amp;E59),0)</f>
        <v>#REF!</v>
      </c>
      <c r="L191" s="21"/>
      <c r="M191" s="21"/>
      <c r="N191" s="21"/>
      <c r="O191" s="21"/>
      <c r="P191" s="21"/>
      <c r="Q191" s="21"/>
      <c r="R191" s="22"/>
      <c r="S191" s="21"/>
      <c r="T191" s="35"/>
      <c r="U191" s="21"/>
      <c r="V191" s="33"/>
      <c r="W191" s="42"/>
    </row>
    <row r="192" spans="2:26" ht="13" x14ac:dyDescent="0.3">
      <c r="B192" s="23">
        <v>2</v>
      </c>
      <c r="C192" s="24">
        <v>2</v>
      </c>
      <c r="D192" s="24" t="e">
        <f t="shared" si="22"/>
        <v>#REF!</v>
      </c>
      <c r="E192" s="25">
        <f t="shared" si="23"/>
        <v>22</v>
      </c>
      <c r="F192" s="30" t="e">
        <f>IF(AND($Y$12=TRUE,$Y$24=TRUE),COUNTIF(#REF!,$Z$24&amp; $Z$12&amp; "*" &amp;E192),0)+IF(AND($Y$13=TRUE,$Y$24=TRUE),COUNTIF(#REF!,$Z$24&amp; $Z$13&amp; "*" &amp;E192),0)+IF(AND($Y$14=TRUE,$Y$24=TRUE),COUNTIF(#REF!,$Z$24&amp; $Z$14&amp; "*" &amp;E192),0)+IF(AND($Y$15=TRUE,$Y$24=TRUE),COUNTIF(#REF!,$Z$24&amp; $Z$15&amp; "*" &amp;E192),0)+IF(AND($Y$16=TRUE,$Y$24=TRUE),COUNTIF(#REF!,$Z$24&amp; $Z$16&amp; "*" &amp;E192),0)+IF(AND($Y$17=TRUE,,$Y$24=TRUE),COUNTIF(#REF!,$Z$24&amp; $Z$17&amp; "*" &amp;E192),0)</f>
        <v>#REF!</v>
      </c>
      <c r="G192" s="30" t="e">
        <f>IF(AND($Y$12=TRUE,$Y$25=TRUE),COUNTIF(#REF!,$Z$25 &amp; $Z$12&amp; "*" &amp;E192),0)+IF(AND($Y$13=TRUE,$Y$25=TRUE),COUNTIF(#REF!,$Z$25 &amp; $Z$13&amp; "*" &amp;E192),0)+IF(AND($Y$14=TRUE,$Y$25=TRUE),COUNTIF(#REF!,$Z$25 &amp; $Z$14&amp; "*" &amp;E192),0)+IF(AND($Y$15=TRUE,$Y$25=TRUE),COUNTIF(#REF!,$Z$25 &amp; $Z$15&amp; "*" &amp;E192),0)+IF(AND($Y$16=TRUE,$Y$25=TRUE),COUNTIF(#REF!,$Z$25 &amp; $Z$16&amp; "*" &amp;E192),0)+IF(AND($Y$17=TRUE,,$Y$25=TRUE),COUNTIF(#REF!,$Z$25&amp; $Z$17&amp; "*" &amp;E192),0)</f>
        <v>#REF!</v>
      </c>
      <c r="H192" s="30" t="e">
        <f>IF(AND($Y$12=TRUE,$Y$26=TRUE),COUNTIF(#REF!,$Z$26 &amp; $Z$12&amp; "*" &amp;E192),0)+IF(AND($Y$13=TRUE,$Y$26=TRUE),COUNTIF(#REF!,$Z$26 &amp; $Z$13&amp; "*" &amp;E192),0)+IF(AND($Y$14=TRUE,$Y$26=TRUE),COUNTIF(#REF!,$Z$26 &amp; $Z$14&amp; "*" &amp;E192),0)+IF(AND($Y$15=TRUE,$Y$26=TRUE),COUNTIF(#REF!,$Z$26 &amp; $Z$15&amp; "*" &amp;E192),0)+IF(AND($Y$16=TRUE,$Y$26=TRUE),COUNTIF(#REF!,$Z$26 &amp; $Z$16&amp; "*" &amp;E192),0)+IF(AND($Y$17=TRUE,,$Y$26=TRUE),COUNTIF(#REF!,$Z$26&amp; $Z$17&amp; "*" &amp;E192),0)</f>
        <v>#REF!</v>
      </c>
      <c r="I192" s="30" t="e">
        <f>IF(AND($Y$12=TRUE,$Y$27=TRUE),COUNTIF(#REF!,$Z$27&amp; $Z$12&amp; "*" &amp;E192),0)+IF(AND($Y$13=TRUE,$Y$27=TRUE),COUNTIF(#REF!,$Z$27 &amp; $Z$13&amp; "*" &amp;E192),0)+IF(AND($Y$14=TRUE,$Y$27=TRUE),COUNTIF(#REF!,$Z$27 &amp; $Z$14&amp; "*" &amp;E192),0)+IF(AND($Y$15=TRUE,$Y$27=TRUE),COUNTIF(#REF!,$Z$27 &amp; $Z$15&amp; "*" &amp;E192),0)+IF(AND($Y$16=TRUE,$Y$27=TRUE),COUNTIF(#REF!,$Z$27 &amp; $Z$16&amp; "*" &amp;E192),0)+IF(AND($Y$17=TRUE,,$Y$27=TRUE),COUNTIF(#REF!,$Z$27&amp; $Z$17&amp; "*" &amp;E192),0)</f>
        <v>#REF!</v>
      </c>
      <c r="J192" s="30" t="e">
        <f>IF(AND($Y$12=TRUE,$Y$28=TRUE),COUNTIF(#REF!,$Z$28 &amp; $Z$12&amp; "*" &amp;E192),0)+IF(AND($Y$13=TRUE,$Y$28=TRUE),COUNTIF(#REF!,$Z$28 &amp; $Z$13&amp; "*" &amp;E192),0)+IF(AND($Y$14=TRUE,$Y$28=TRUE),COUNTIF(#REF!,$Z$28 &amp; $Z$14&amp; "*" &amp;E192),0)+IF(AND($Y$15=TRUE,$Y$28=TRUE),COUNTIF(#REF!,$Z$28 &amp; $Z$15&amp; "*" &amp;E192),0)+IF(AND($Y$16=TRUE,$Y$28=TRUE),COUNTIF(#REF!,$Z$28 &amp; $Z$16&amp; "*" &amp;E192),0)+IF(AND($Y$17=TRUE,,$Y$28=TRUE),COUNTIF(#REF!,$Z$28 &amp; $Z$17&amp; "*" &amp;E192),0)</f>
        <v>#REF!</v>
      </c>
      <c r="K192" s="30" t="e">
        <f>IF($Y$16=TRUE,COUNTIF(#REF!,"*" &amp; $Z$16&amp; "*" &amp;E60),0)</f>
        <v>#REF!</v>
      </c>
      <c r="L192" s="21"/>
      <c r="M192" s="21"/>
      <c r="N192" s="21"/>
      <c r="O192" s="21"/>
      <c r="P192" s="21"/>
      <c r="Q192" s="21"/>
      <c r="R192" s="22"/>
      <c r="S192" s="21"/>
      <c r="T192" s="35"/>
      <c r="U192" s="27"/>
      <c r="V192" s="33"/>
      <c r="W192" s="42"/>
    </row>
    <row r="193" spans="2:23" ht="13" x14ac:dyDescent="0.3">
      <c r="B193" s="23">
        <v>2</v>
      </c>
      <c r="C193" s="24">
        <v>3</v>
      </c>
      <c r="D193" s="24" t="e">
        <f t="shared" si="22"/>
        <v>#REF!</v>
      </c>
      <c r="E193" s="25">
        <f t="shared" si="23"/>
        <v>23</v>
      </c>
      <c r="F193" s="30" t="e">
        <f>IF(AND($Y$12=TRUE,$Y$24=TRUE),COUNTIF(#REF!,$Z$24&amp; $Z$12&amp; "*" &amp;E193),0)+IF(AND($Y$13=TRUE,$Y$24=TRUE),COUNTIF(#REF!,$Z$24&amp; $Z$13&amp; "*" &amp;E193),0)+IF(AND($Y$14=TRUE,$Y$24=TRUE),COUNTIF(#REF!,$Z$24&amp; $Z$14&amp; "*" &amp;E193),0)+IF(AND($Y$15=TRUE,$Y$24=TRUE),COUNTIF(#REF!,$Z$24&amp; $Z$15&amp; "*" &amp;E193),0)+IF(AND($Y$16=TRUE,$Y$24=TRUE),COUNTIF(#REF!,$Z$24&amp; $Z$16&amp; "*" &amp;E193),0)+IF(AND($Y$17=TRUE,,$Y$24=TRUE),COUNTIF(#REF!,$Z$24&amp; $Z$17&amp; "*" &amp;E193),0)</f>
        <v>#REF!</v>
      </c>
      <c r="G193" s="30" t="e">
        <f>IF(AND($Y$12=TRUE,$Y$25=TRUE),COUNTIF(#REF!,$Z$25 &amp; $Z$12&amp; "*" &amp;E193),0)+IF(AND($Y$13=TRUE,$Y$25=TRUE),COUNTIF(#REF!,$Z$25 &amp; $Z$13&amp; "*" &amp;E193),0)+IF(AND($Y$14=TRUE,$Y$25=TRUE),COUNTIF(#REF!,$Z$25 &amp; $Z$14&amp; "*" &amp;E193),0)+IF(AND($Y$15=TRUE,$Y$25=TRUE),COUNTIF(#REF!,$Z$25 &amp; $Z$15&amp; "*" &amp;E193),0)+IF(AND($Y$16=TRUE,$Y$25=TRUE),COUNTIF(#REF!,$Z$25 &amp; $Z$16&amp; "*" &amp;E193),0)+IF(AND($Y$17=TRUE,,$Y$25=TRUE),COUNTIF(#REF!,$Z$25&amp; $Z$17&amp; "*" &amp;E193),0)</f>
        <v>#REF!</v>
      </c>
      <c r="H193" s="30" t="e">
        <f>IF(AND($Y$12=TRUE,$Y$26=TRUE),COUNTIF(#REF!,$Z$26 &amp; $Z$12&amp; "*" &amp;E193),0)+IF(AND($Y$13=TRUE,$Y$26=TRUE),COUNTIF(#REF!,$Z$26 &amp; $Z$13&amp; "*" &amp;E193),0)+IF(AND($Y$14=TRUE,$Y$26=TRUE),COUNTIF(#REF!,$Z$26 &amp; $Z$14&amp; "*" &amp;E193),0)+IF(AND($Y$15=TRUE,$Y$26=TRUE),COUNTIF(#REF!,$Z$26 &amp; $Z$15&amp; "*" &amp;E193),0)+IF(AND($Y$16=TRUE,$Y$26=TRUE),COUNTIF(#REF!,$Z$26 &amp; $Z$16&amp; "*" &amp;E193),0)+IF(AND($Y$17=TRUE,,$Y$26=TRUE),COUNTIF(#REF!,$Z$26&amp; $Z$17&amp; "*" &amp;E193),0)</f>
        <v>#REF!</v>
      </c>
      <c r="I193" s="30" t="e">
        <f>IF(AND($Y$12=TRUE,$Y$27=TRUE),COUNTIF(#REF!,$Z$27&amp; $Z$12&amp; "*" &amp;E193),0)+IF(AND($Y$13=TRUE,$Y$27=TRUE),COUNTIF(#REF!,$Z$27 &amp; $Z$13&amp; "*" &amp;E193),0)+IF(AND($Y$14=TRUE,$Y$27=TRUE),COUNTIF(#REF!,$Z$27 &amp; $Z$14&amp; "*" &amp;E193),0)+IF(AND($Y$15=TRUE,$Y$27=TRUE),COUNTIF(#REF!,$Z$27 &amp; $Z$15&amp; "*" &amp;E193),0)+IF(AND($Y$16=TRUE,$Y$27=TRUE),COUNTIF(#REF!,$Z$27 &amp; $Z$16&amp; "*" &amp;E193),0)+IF(AND($Y$17=TRUE,,$Y$27=TRUE),COUNTIF(#REF!,$Z$27&amp; $Z$17&amp; "*" &amp;E193),0)</f>
        <v>#REF!</v>
      </c>
      <c r="J193" s="30" t="e">
        <f>IF(AND($Y$12=TRUE,$Y$28=TRUE),COUNTIF(#REF!,$Z$28 &amp; $Z$12&amp; "*" &amp;E193),0)+IF(AND($Y$13=TRUE,$Y$28=TRUE),COUNTIF(#REF!,$Z$28 &amp; $Z$13&amp; "*" &amp;E193),0)+IF(AND($Y$14=TRUE,$Y$28=TRUE),COUNTIF(#REF!,$Z$28 &amp; $Z$14&amp; "*" &amp;E193),0)+IF(AND($Y$15=TRUE,$Y$28=TRUE),COUNTIF(#REF!,$Z$28 &amp; $Z$15&amp; "*" &amp;E193),0)+IF(AND($Y$16=TRUE,$Y$28=TRUE),COUNTIF(#REF!,$Z$28 &amp; $Z$16&amp; "*" &amp;E193),0)+IF(AND($Y$17=TRUE,,$Y$28=TRUE),COUNTIF(#REF!,$Z$28 &amp; $Z$17&amp; "*" &amp;E193),0)</f>
        <v>#REF!</v>
      </c>
      <c r="K193" s="30" t="e">
        <f>IF($Y$16=TRUE,COUNTIF(#REF!,"*" &amp; $Z$16&amp; "*" &amp;E61),0)</f>
        <v>#REF!</v>
      </c>
      <c r="L193" s="21"/>
      <c r="M193" s="21"/>
      <c r="N193" s="21"/>
      <c r="O193" s="21"/>
      <c r="P193" s="21"/>
      <c r="Q193" s="21"/>
      <c r="R193" s="22"/>
      <c r="S193" s="21"/>
      <c r="T193" s="35"/>
      <c r="U193" s="27"/>
      <c r="V193" s="33"/>
      <c r="W193" s="42"/>
    </row>
    <row r="194" spans="2:23" x14ac:dyDescent="0.25">
      <c r="B194" s="23">
        <v>2</v>
      </c>
      <c r="C194" s="24">
        <v>4</v>
      </c>
      <c r="D194" s="24" t="e">
        <f t="shared" si="22"/>
        <v>#REF!</v>
      </c>
      <c r="E194" s="25">
        <f t="shared" si="23"/>
        <v>24</v>
      </c>
      <c r="F194" s="30" t="e">
        <f>IF(AND($Y$12=TRUE,$Y$24=TRUE),COUNTIF(#REF!,$Z$24&amp; $Z$12&amp; "*" &amp;E194),0)+IF(AND($Y$13=TRUE,$Y$24=TRUE),COUNTIF(#REF!,$Z$24&amp; $Z$13&amp; "*" &amp;E194),0)+IF(AND($Y$14=TRUE,$Y$24=TRUE),COUNTIF(#REF!,$Z$24&amp; $Z$14&amp; "*" &amp;E194),0)+IF(AND($Y$15=TRUE,$Y$24=TRUE),COUNTIF(#REF!,$Z$24&amp; $Z$15&amp; "*" &amp;E194),0)+IF(AND($Y$16=TRUE,$Y$24=TRUE),COUNTIF(#REF!,$Z$24&amp; $Z$16&amp; "*" &amp;E194),0)+IF(AND($Y$17=TRUE,,$Y$24=TRUE),COUNTIF(#REF!,$Z$24&amp; $Z$17&amp; "*" &amp;E194),0)</f>
        <v>#REF!</v>
      </c>
      <c r="G194" s="30" t="e">
        <f>IF(AND($Y$12=TRUE,$Y$25=TRUE),COUNTIF(#REF!,$Z$25 &amp; $Z$12&amp; "*" &amp;E194),0)+IF(AND($Y$13=TRUE,$Y$25=TRUE),COUNTIF(#REF!,$Z$25 &amp; $Z$13&amp; "*" &amp;E194),0)+IF(AND($Y$14=TRUE,$Y$25=TRUE),COUNTIF(#REF!,$Z$25 &amp; $Z$14&amp; "*" &amp;E194),0)+IF(AND($Y$15=TRUE,$Y$25=TRUE),COUNTIF(#REF!,$Z$25 &amp; $Z$15&amp; "*" &amp;E194),0)+IF(AND($Y$16=TRUE,$Y$25=TRUE),COUNTIF(#REF!,$Z$25 &amp; $Z$16&amp; "*" &amp;E194),0)+IF(AND($Y$17=TRUE,,$Y$25=TRUE),COUNTIF(#REF!,$Z$25&amp; $Z$17&amp; "*" &amp;E194),0)</f>
        <v>#REF!</v>
      </c>
      <c r="H194" s="30" t="e">
        <f>IF(AND($Y$12=TRUE,$Y$26=TRUE),COUNTIF(#REF!,$Z$26 &amp; $Z$12&amp; "*" &amp;E194),0)+IF(AND($Y$13=TRUE,$Y$26=TRUE),COUNTIF(#REF!,$Z$26 &amp; $Z$13&amp; "*" &amp;E194),0)+IF(AND($Y$14=TRUE,$Y$26=TRUE),COUNTIF(#REF!,$Z$26 &amp; $Z$14&amp; "*" &amp;E194),0)+IF(AND($Y$15=TRUE,$Y$26=TRUE),COUNTIF(#REF!,$Z$26 &amp; $Z$15&amp; "*" &amp;E194),0)+IF(AND($Y$16=TRUE,$Y$26=TRUE),COUNTIF(#REF!,$Z$26 &amp; $Z$16&amp; "*" &amp;E194),0)+IF(AND($Y$17=TRUE,,$Y$26=TRUE),COUNTIF(#REF!,$Z$26&amp; $Z$17&amp; "*" &amp;E194),0)</f>
        <v>#REF!</v>
      </c>
      <c r="I194" s="30" t="e">
        <f>IF(AND($Y$12=TRUE,$Y$27=TRUE),COUNTIF(#REF!,$Z$27&amp; $Z$12&amp; "*" &amp;E194),0)+IF(AND($Y$13=TRUE,$Y$27=TRUE),COUNTIF(#REF!,$Z$27 &amp; $Z$13&amp; "*" &amp;E194),0)+IF(AND($Y$14=TRUE,$Y$27=TRUE),COUNTIF(#REF!,$Z$27 &amp; $Z$14&amp; "*" &amp;E194),0)+IF(AND($Y$15=TRUE,$Y$27=TRUE),COUNTIF(#REF!,$Z$27 &amp; $Z$15&amp; "*" &amp;E194),0)+IF(AND($Y$16=TRUE,$Y$27=TRUE),COUNTIF(#REF!,$Z$27 &amp; $Z$16&amp; "*" &amp;E194),0)+IF(AND($Y$17=TRUE,,$Y$27=TRUE),COUNTIF(#REF!,$Z$27&amp; $Z$17&amp; "*" &amp;E194),0)</f>
        <v>#REF!</v>
      </c>
      <c r="J194" s="30" t="e">
        <f>IF(AND($Y$12=TRUE,$Y$28=TRUE),COUNTIF(#REF!,$Z$28 &amp; $Z$12&amp; "*" &amp;E194),0)+IF(AND($Y$13=TRUE,$Y$28=TRUE),COUNTIF(#REF!,$Z$28 &amp; $Z$13&amp; "*" &amp;E194),0)+IF(AND($Y$14=TRUE,$Y$28=TRUE),COUNTIF(#REF!,$Z$28 &amp; $Z$14&amp; "*" &amp;E194),0)+IF(AND($Y$15=TRUE,$Y$28=TRUE),COUNTIF(#REF!,$Z$28 &amp; $Z$15&amp; "*" &amp;E194),0)+IF(AND($Y$16=TRUE,$Y$28=TRUE),COUNTIF(#REF!,$Z$28 &amp; $Z$16&amp; "*" &amp;E194),0)+IF(AND($Y$17=TRUE,,$Y$28=TRUE),COUNTIF(#REF!,$Z$28 &amp; $Z$17&amp; "*" &amp;E194),0)</f>
        <v>#REF!</v>
      </c>
      <c r="K194" s="30" t="e">
        <f>IF($Y$16=TRUE,COUNTIF(#REF!,"*" &amp; $Z$16&amp; "*" &amp;E62),0)</f>
        <v>#REF!</v>
      </c>
      <c r="L194" s="21"/>
      <c r="M194" s="21"/>
      <c r="N194" s="21"/>
      <c r="O194" s="21"/>
      <c r="P194" s="21"/>
      <c r="Q194" s="21"/>
      <c r="R194" s="22"/>
      <c r="S194" s="21"/>
      <c r="T194" s="21"/>
      <c r="W194" s="42"/>
    </row>
    <row r="195" spans="2:23" x14ac:dyDescent="0.25">
      <c r="B195" s="23">
        <v>2</v>
      </c>
      <c r="C195" s="24">
        <v>5</v>
      </c>
      <c r="D195" s="24" t="e">
        <f t="shared" si="22"/>
        <v>#REF!</v>
      </c>
      <c r="E195" s="25">
        <f t="shared" si="23"/>
        <v>25</v>
      </c>
      <c r="F195" s="30" t="e">
        <f>IF(AND($Y$12=TRUE,$Y$24=TRUE),COUNTIF(#REF!,$Z$24&amp; $Z$12&amp; "*" &amp;E195),0)+IF(AND($Y$13=TRUE,$Y$24=TRUE),COUNTIF(#REF!,$Z$24&amp; $Z$13&amp; "*" &amp;E195),0)+IF(AND($Y$14=TRUE,$Y$24=TRUE),COUNTIF(#REF!,$Z$24&amp; $Z$14&amp; "*" &amp;E195),0)+IF(AND($Y$15=TRUE,$Y$24=TRUE),COUNTIF(#REF!,$Z$24&amp; $Z$15&amp; "*" &amp;E195),0)+IF(AND($Y$16=TRUE,$Y$24=TRUE),COUNTIF(#REF!,$Z$24&amp; $Z$16&amp; "*" &amp;E195),0)+IF(AND($Y$17=TRUE,,$Y$24=TRUE),COUNTIF(#REF!,$Z$24&amp; $Z$17&amp; "*" &amp;E195),0)</f>
        <v>#REF!</v>
      </c>
      <c r="G195" s="30" t="e">
        <f>IF(AND($Y$12=TRUE,$Y$25=TRUE),COUNTIF(#REF!,$Z$25 &amp; $Z$12&amp; "*" &amp;E195),0)+IF(AND($Y$13=TRUE,$Y$25=TRUE),COUNTIF(#REF!,$Z$25 &amp; $Z$13&amp; "*" &amp;E195),0)+IF(AND($Y$14=TRUE,$Y$25=TRUE),COUNTIF(#REF!,$Z$25 &amp; $Z$14&amp; "*" &amp;E195),0)+IF(AND($Y$15=TRUE,$Y$25=TRUE),COUNTIF(#REF!,$Z$25 &amp; $Z$15&amp; "*" &amp;E195),0)+IF(AND($Y$16=TRUE,$Y$25=TRUE),COUNTIF(#REF!,$Z$25 &amp; $Z$16&amp; "*" &amp;E195),0)+IF(AND($Y$17=TRUE,,$Y$25=TRUE),COUNTIF(#REF!,$Z$25&amp; $Z$17&amp; "*" &amp;E195),0)</f>
        <v>#REF!</v>
      </c>
      <c r="H195" s="30" t="e">
        <f>IF(AND($Y$12=TRUE,$Y$26=TRUE),COUNTIF(#REF!,$Z$26 &amp; $Z$12&amp; "*" &amp;E195),0)+IF(AND($Y$13=TRUE,$Y$26=TRUE),COUNTIF(#REF!,$Z$26 &amp; $Z$13&amp; "*" &amp;E195),0)+IF(AND($Y$14=TRUE,$Y$26=TRUE),COUNTIF(#REF!,$Z$26 &amp; $Z$14&amp; "*" &amp;E195),0)+IF(AND($Y$15=TRUE,$Y$26=TRUE),COUNTIF(#REF!,$Z$26 &amp; $Z$15&amp; "*" &amp;E195),0)+IF(AND($Y$16=TRUE,$Y$26=TRUE),COUNTIF(#REF!,$Z$26 &amp; $Z$16&amp; "*" &amp;E195),0)+IF(AND($Y$17=TRUE,,$Y$26=TRUE),COUNTIF(#REF!,$Z$26&amp; $Z$17&amp; "*" &amp;E195),0)</f>
        <v>#REF!</v>
      </c>
      <c r="I195" s="30" t="e">
        <f>IF(AND($Y$12=TRUE,$Y$27=TRUE),COUNTIF(#REF!,$Z$27&amp; $Z$12&amp; "*" &amp;E195),0)+IF(AND($Y$13=TRUE,$Y$27=TRUE),COUNTIF(#REF!,$Z$27 &amp; $Z$13&amp; "*" &amp;E195),0)+IF(AND($Y$14=TRUE,$Y$27=TRUE),COUNTIF(#REF!,$Z$27 &amp; $Z$14&amp; "*" &amp;E195),0)+IF(AND($Y$15=TRUE,$Y$27=TRUE),COUNTIF(#REF!,$Z$27 &amp; $Z$15&amp; "*" &amp;E195),0)+IF(AND($Y$16=TRUE,$Y$27=TRUE),COUNTIF(#REF!,$Z$27 &amp; $Z$16&amp; "*" &amp;E195),0)+IF(AND($Y$17=TRUE,,$Y$27=TRUE),COUNTIF(#REF!,$Z$27&amp; $Z$17&amp; "*" &amp;E195),0)</f>
        <v>#REF!</v>
      </c>
      <c r="J195" s="30" t="e">
        <f>IF(AND($Y$12=TRUE,$Y$28=TRUE),COUNTIF(#REF!,$Z$28 &amp; $Z$12&amp; "*" &amp;E195),0)+IF(AND($Y$13=TRUE,$Y$28=TRUE),COUNTIF(#REF!,$Z$28 &amp; $Z$13&amp; "*" &amp;E195),0)+IF(AND($Y$14=TRUE,$Y$28=TRUE),COUNTIF(#REF!,$Z$28 &amp; $Z$14&amp; "*" &amp;E195),0)+IF(AND($Y$15=TRUE,$Y$28=TRUE),COUNTIF(#REF!,$Z$28 &amp; $Z$15&amp; "*" &amp;E195),0)+IF(AND($Y$16=TRUE,$Y$28=TRUE),COUNTIF(#REF!,$Z$28 &amp; $Z$16&amp; "*" &amp;E195),0)+IF(AND($Y$17=TRUE,,$Y$28=TRUE),COUNTIF(#REF!,$Z$28 &amp; $Z$17&amp; "*" &amp;E195),0)</f>
        <v>#REF!</v>
      </c>
      <c r="K195" s="30" t="e">
        <f>IF($Y$16=TRUE,COUNTIF(#REF!,"*" &amp; $Z$16&amp; "*" &amp;E63),0)</f>
        <v>#REF!</v>
      </c>
      <c r="L195" s="21"/>
      <c r="M195" s="21"/>
      <c r="N195" s="21"/>
      <c r="O195" s="21"/>
      <c r="P195" s="21"/>
      <c r="Q195" s="21"/>
      <c r="R195" s="22"/>
      <c r="S195" s="21"/>
      <c r="W195" s="33"/>
    </row>
    <row r="196" spans="2:23" x14ac:dyDescent="0.25">
      <c r="B196" s="23">
        <v>2</v>
      </c>
      <c r="C196" s="24">
        <v>6</v>
      </c>
      <c r="D196" s="24" t="e">
        <f t="shared" si="22"/>
        <v>#REF!</v>
      </c>
      <c r="E196" s="25">
        <f t="shared" si="23"/>
        <v>26</v>
      </c>
      <c r="F196" s="30" t="e">
        <f>IF(AND($Y$12=TRUE,$Y$24=TRUE),COUNTIF(#REF!,$Z$24&amp; $Z$12&amp; "*" &amp;E196),0)+IF(AND($Y$13=TRUE,$Y$24=TRUE),COUNTIF(#REF!,$Z$24&amp; $Z$13&amp; "*" &amp;E196),0)+IF(AND($Y$14=TRUE,$Y$24=TRUE),COUNTIF(#REF!,$Z$24&amp; $Z$14&amp; "*" &amp;E196),0)+IF(AND($Y$15=TRUE,$Y$24=TRUE),COUNTIF(#REF!,$Z$24&amp; $Z$15&amp; "*" &amp;E196),0)+IF(AND($Y$16=TRUE,$Y$24=TRUE),COUNTIF(#REF!,$Z$24&amp; $Z$16&amp; "*" &amp;E196),0)+IF(AND($Y$17=TRUE,,$Y$24=TRUE),COUNTIF(#REF!,$Z$24&amp; $Z$17&amp; "*" &amp;E196),0)</f>
        <v>#REF!</v>
      </c>
      <c r="G196" s="30" t="e">
        <f>IF(AND($Y$12=TRUE,$Y$25=TRUE),COUNTIF(#REF!,$Z$25 &amp; $Z$12&amp; "*" &amp;E196),0)+IF(AND($Y$13=TRUE,$Y$25=TRUE),COUNTIF(#REF!,$Z$25 &amp; $Z$13&amp; "*" &amp;E196),0)+IF(AND($Y$14=TRUE,$Y$25=TRUE),COUNTIF(#REF!,$Z$25 &amp; $Z$14&amp; "*" &amp;E196),0)+IF(AND($Y$15=TRUE,$Y$25=TRUE),COUNTIF(#REF!,$Z$25 &amp; $Z$15&amp; "*" &amp;E196),0)+IF(AND($Y$16=TRUE,$Y$25=TRUE),COUNTIF(#REF!,$Z$25 &amp; $Z$16&amp; "*" &amp;E196),0)+IF(AND($Y$17=TRUE,,$Y$25=TRUE),COUNTIF(#REF!,$Z$25&amp; $Z$17&amp; "*" &amp;E196),0)</f>
        <v>#REF!</v>
      </c>
      <c r="H196" s="30" t="e">
        <f>IF(AND($Y$12=TRUE,$Y$26=TRUE),COUNTIF(#REF!,$Z$26 &amp; $Z$12&amp; "*" &amp;E196),0)+IF(AND($Y$13=TRUE,$Y$26=TRUE),COUNTIF(#REF!,$Z$26 &amp; $Z$13&amp; "*" &amp;E196),0)+IF(AND($Y$14=TRUE,$Y$26=TRUE),COUNTIF(#REF!,$Z$26 &amp; $Z$14&amp; "*" &amp;E196),0)+IF(AND($Y$15=TRUE,$Y$26=TRUE),COUNTIF(#REF!,$Z$26 &amp; $Z$15&amp; "*" &amp;E196),0)+IF(AND($Y$16=TRUE,$Y$26=TRUE),COUNTIF(#REF!,$Z$26 &amp; $Z$16&amp; "*" &amp;E196),0)+IF(AND($Y$17=TRUE,,$Y$26=TRUE),COUNTIF(#REF!,$Z$26&amp; $Z$17&amp; "*" &amp;E196),0)</f>
        <v>#REF!</v>
      </c>
      <c r="I196" s="30" t="e">
        <f>IF(AND($Y$12=TRUE,$Y$27=TRUE),COUNTIF(#REF!,$Z$27&amp; $Z$12&amp; "*" &amp;E196),0)+IF(AND($Y$13=TRUE,$Y$27=TRUE),COUNTIF(#REF!,$Z$27 &amp; $Z$13&amp; "*" &amp;E196),0)+IF(AND($Y$14=TRUE,$Y$27=TRUE),COUNTIF(#REF!,$Z$27 &amp; $Z$14&amp; "*" &amp;E196),0)+IF(AND($Y$15=TRUE,$Y$27=TRUE),COUNTIF(#REF!,$Z$27 &amp; $Z$15&amp; "*" &amp;E196),0)+IF(AND($Y$16=TRUE,$Y$27=TRUE),COUNTIF(#REF!,$Z$27 &amp; $Z$16&amp; "*" &amp;E196),0)+IF(AND($Y$17=TRUE,,$Y$27=TRUE),COUNTIF(#REF!,$Z$27&amp; $Z$17&amp; "*" &amp;E196),0)</f>
        <v>#REF!</v>
      </c>
      <c r="J196" s="30" t="e">
        <f>IF(AND($Y$12=TRUE,$Y$28=TRUE),COUNTIF(#REF!,$Z$28 &amp; $Z$12&amp; "*" &amp;E196),0)+IF(AND($Y$13=TRUE,$Y$28=TRUE),COUNTIF(#REF!,$Z$28 &amp; $Z$13&amp; "*" &amp;E196),0)+IF(AND($Y$14=TRUE,$Y$28=TRUE),COUNTIF(#REF!,$Z$28 &amp; $Z$14&amp; "*" &amp;E196),0)+IF(AND($Y$15=TRUE,$Y$28=TRUE),COUNTIF(#REF!,$Z$28 &amp; $Z$15&amp; "*" &amp;E196),0)+IF(AND($Y$16=TRUE,$Y$28=TRUE),COUNTIF(#REF!,$Z$28 &amp; $Z$16&amp; "*" &amp;E196),0)+IF(AND($Y$17=TRUE,,$Y$28=TRUE),COUNTIF(#REF!,$Z$28 &amp; $Z$17&amp; "*" &amp;E196),0)</f>
        <v>#REF!</v>
      </c>
      <c r="K196" s="30" t="e">
        <f>IF($Y$16=TRUE,COUNTIF(#REF!,"*" &amp; $Z$16&amp; "*" &amp;E64),0)</f>
        <v>#REF!</v>
      </c>
      <c r="L196" s="21"/>
      <c r="M196" s="21"/>
      <c r="N196" s="21"/>
      <c r="O196" s="21"/>
      <c r="P196" s="21"/>
      <c r="Q196" s="21"/>
      <c r="R196" s="22"/>
      <c r="S196" s="21"/>
    </row>
    <row r="197" spans="2:23" x14ac:dyDescent="0.25">
      <c r="B197" s="23">
        <v>3</v>
      </c>
      <c r="C197" s="24">
        <v>1</v>
      </c>
      <c r="D197" s="24" t="e">
        <f t="shared" si="22"/>
        <v>#REF!</v>
      </c>
      <c r="E197" s="25">
        <f t="shared" ref="E197:E216" si="24">+B197*10+C197</f>
        <v>31</v>
      </c>
      <c r="F197" s="30" t="e">
        <f>IF(AND($Y$12=TRUE,$Y$24=TRUE),COUNTIF(#REF!,$Z$24&amp; $Z$12&amp; "*" &amp;E197),0)+IF(AND($Y$13=TRUE,$Y$24=TRUE),COUNTIF(#REF!,$Z$24&amp; $Z$13&amp; "*" &amp;E197),0)+IF(AND($Y$14=TRUE,$Y$24=TRUE),COUNTIF(#REF!,$Z$24&amp; $Z$14&amp; "*" &amp;E197),0)+IF(AND($Y$15=TRUE,$Y$24=TRUE),COUNTIF(#REF!,$Z$24&amp; $Z$15&amp; "*" &amp;E197),0)+IF(AND($Y$16=TRUE,$Y$24=TRUE),COUNTIF(#REF!,$Z$24&amp; $Z$16&amp; "*" &amp;E197),0)+IF(AND($Y$17=TRUE,,$Y$24=TRUE),COUNTIF(#REF!,$Z$24&amp; $Z$17&amp; "*" &amp;E197),0)</f>
        <v>#REF!</v>
      </c>
      <c r="G197" s="30" t="e">
        <f>IF(AND($Y$12=TRUE,$Y$25=TRUE),COUNTIF(#REF!,$Z$25 &amp; $Z$12&amp; "*" &amp;E197),0)+IF(AND($Y$13=TRUE,$Y$25=TRUE),COUNTIF(#REF!,$Z$25 &amp; $Z$13&amp; "*" &amp;E197),0)+IF(AND($Y$14=TRUE,$Y$25=TRUE),COUNTIF(#REF!,$Z$25 &amp; $Z$14&amp; "*" &amp;E197),0)+IF(AND($Y$15=TRUE,$Y$25=TRUE),COUNTIF(#REF!,$Z$25 &amp; $Z$15&amp; "*" &amp;E197),0)+IF(AND($Y$16=TRUE,$Y$25=TRUE),COUNTIF(#REF!,$Z$25 &amp; $Z$16&amp; "*" &amp;E197),0)+IF(AND($Y$17=TRUE,,$Y$25=TRUE),COUNTIF(#REF!,$Z$25&amp; $Z$17&amp; "*" &amp;E197),0)</f>
        <v>#REF!</v>
      </c>
      <c r="H197" s="30" t="e">
        <f>IF(AND($Y$12=TRUE,$Y$26=TRUE),COUNTIF(#REF!,$Z$26 &amp; $Z$12&amp; "*" &amp;E197),0)+IF(AND($Y$13=TRUE,$Y$26=TRUE),COUNTIF(#REF!,$Z$26 &amp; $Z$13&amp; "*" &amp;E197),0)+IF(AND($Y$14=TRUE,$Y$26=TRUE),COUNTIF(#REF!,$Z$26 &amp; $Z$14&amp; "*" &amp;E197),0)+IF(AND($Y$15=TRUE,$Y$26=TRUE),COUNTIF(#REF!,$Z$26 &amp; $Z$15&amp; "*" &amp;E197),0)+IF(AND($Y$16=TRUE,$Y$26=TRUE),COUNTIF(#REF!,$Z$26 &amp; $Z$16&amp; "*" &amp;E197),0)+IF(AND($Y$17=TRUE,,$Y$26=TRUE),COUNTIF(#REF!,$Z$26&amp; $Z$17&amp; "*" &amp;E197),0)</f>
        <v>#REF!</v>
      </c>
      <c r="I197" s="30" t="e">
        <f>IF(AND($Y$12=TRUE,$Y$27=TRUE),COUNTIF(#REF!,$Z$27&amp; $Z$12&amp; "*" &amp;E197),0)+IF(AND($Y$13=TRUE,$Y$27=TRUE),COUNTIF(#REF!,$Z$27 &amp; $Z$13&amp; "*" &amp;E197),0)+IF(AND($Y$14=TRUE,$Y$27=TRUE),COUNTIF(#REF!,$Z$27 &amp; $Z$14&amp; "*" &amp;E197),0)+IF(AND($Y$15=TRUE,$Y$27=TRUE),COUNTIF(#REF!,$Z$27 &amp; $Z$15&amp; "*" &amp;E197),0)+IF(AND($Y$16=TRUE,$Y$27=TRUE),COUNTIF(#REF!,$Z$27 &amp; $Z$16&amp; "*" &amp;E197),0)+IF(AND($Y$17=TRUE,,$Y$27=TRUE),COUNTIF(#REF!,$Z$27&amp; $Z$17&amp; "*" &amp;E197),0)</f>
        <v>#REF!</v>
      </c>
      <c r="J197" s="30" t="e">
        <f>IF(AND($Y$12=TRUE,$Y$28=TRUE),COUNTIF(#REF!,$Z$28 &amp; $Z$12&amp; "*" &amp;E197),0)+IF(AND($Y$13=TRUE,$Y$28=TRUE),COUNTIF(#REF!,$Z$28 &amp; $Z$13&amp; "*" &amp;E197),0)+IF(AND($Y$14=TRUE,$Y$28=TRUE),COUNTIF(#REF!,$Z$28 &amp; $Z$14&amp; "*" &amp;E197),0)+IF(AND($Y$15=TRUE,$Y$28=TRUE),COUNTIF(#REF!,$Z$28 &amp; $Z$15&amp; "*" &amp;E197),0)+IF(AND($Y$16=TRUE,$Y$28=TRUE),COUNTIF(#REF!,$Z$28 &amp; $Z$16&amp; "*" &amp;E197),0)+IF(AND($Y$17=TRUE,,$Y$28=TRUE),COUNTIF(#REF!,$Z$28 &amp; $Z$17&amp; "*" &amp;E197),0)</f>
        <v>#REF!</v>
      </c>
      <c r="K197" s="30" t="e">
        <f>IF($Y$16=TRUE,COUNTIF(#REF!,"*" &amp; $Z$16&amp; "*" &amp;E65),0)</f>
        <v>#REF!</v>
      </c>
      <c r="L197" s="21"/>
      <c r="M197" s="21"/>
      <c r="N197" s="21"/>
      <c r="O197" s="21"/>
      <c r="P197" s="21"/>
      <c r="Q197" s="21"/>
      <c r="R197" s="22"/>
      <c r="S197" s="21"/>
    </row>
    <row r="198" spans="2:23" x14ac:dyDescent="0.25">
      <c r="B198" s="23">
        <v>3</v>
      </c>
      <c r="C198" s="24">
        <v>2</v>
      </c>
      <c r="D198" s="24" t="e">
        <f t="shared" si="22"/>
        <v>#REF!</v>
      </c>
      <c r="E198" s="25">
        <f t="shared" si="24"/>
        <v>32</v>
      </c>
      <c r="F198" s="30" t="e">
        <f>IF(AND($Y$12=TRUE,$Y$24=TRUE),COUNTIF(#REF!,$Z$24&amp; $Z$12&amp; "*" &amp;E198),0)+IF(AND($Y$13=TRUE,$Y$24=TRUE),COUNTIF(#REF!,$Z$24&amp; $Z$13&amp; "*" &amp;E198),0)+IF(AND($Y$14=TRUE,$Y$24=TRUE),COUNTIF(#REF!,$Z$24&amp; $Z$14&amp; "*" &amp;E198),0)+IF(AND($Y$15=TRUE,$Y$24=TRUE),COUNTIF(#REF!,$Z$24&amp; $Z$15&amp; "*" &amp;E198),0)+IF(AND($Y$16=TRUE,$Y$24=TRUE),COUNTIF(#REF!,$Z$24&amp; $Z$16&amp; "*" &amp;E198),0)+IF(AND($Y$17=TRUE,,$Y$24=TRUE),COUNTIF(#REF!,$Z$24&amp; $Z$17&amp; "*" &amp;E198),0)</f>
        <v>#REF!</v>
      </c>
      <c r="G198" s="30" t="e">
        <f>IF(AND($Y$12=TRUE,$Y$25=TRUE),COUNTIF(#REF!,$Z$25 &amp; $Z$12&amp; "*" &amp;E198),0)+IF(AND($Y$13=TRUE,$Y$25=TRUE),COUNTIF(#REF!,$Z$25 &amp; $Z$13&amp; "*" &amp;E198),0)+IF(AND($Y$14=TRUE,$Y$25=TRUE),COUNTIF(#REF!,$Z$25 &amp; $Z$14&amp; "*" &amp;E198),0)+IF(AND($Y$15=TRUE,$Y$25=TRUE),COUNTIF(#REF!,$Z$25 &amp; $Z$15&amp; "*" &amp;E198),0)+IF(AND($Y$16=TRUE,$Y$25=TRUE),COUNTIF(#REF!,$Z$25 &amp; $Z$16&amp; "*" &amp;E198),0)+IF(AND($Y$17=TRUE,,$Y$25=TRUE),COUNTIF(#REF!,$Z$25&amp; $Z$17&amp; "*" &amp;E198),0)</f>
        <v>#REF!</v>
      </c>
      <c r="H198" s="30" t="e">
        <f>IF(AND($Y$12=TRUE,$Y$26=TRUE),COUNTIF(#REF!,$Z$26 &amp; $Z$12&amp; "*" &amp;E198),0)+IF(AND($Y$13=TRUE,$Y$26=TRUE),COUNTIF(#REF!,$Z$26 &amp; $Z$13&amp; "*" &amp;E198),0)+IF(AND($Y$14=TRUE,$Y$26=TRUE),COUNTIF(#REF!,$Z$26 &amp; $Z$14&amp; "*" &amp;E198),0)+IF(AND($Y$15=TRUE,$Y$26=TRUE),COUNTIF(#REF!,$Z$26 &amp; $Z$15&amp; "*" &amp;E198),0)+IF(AND($Y$16=TRUE,$Y$26=TRUE),COUNTIF(#REF!,$Z$26 &amp; $Z$16&amp; "*" &amp;E198),0)+IF(AND($Y$17=TRUE,,$Y$26=TRUE),COUNTIF(#REF!,$Z$26&amp; $Z$17&amp; "*" &amp;E198),0)</f>
        <v>#REF!</v>
      </c>
      <c r="I198" s="30" t="e">
        <f>IF(AND($Y$12=TRUE,$Y$27=TRUE),COUNTIF(#REF!,$Z$27&amp; $Z$12&amp; "*" &amp;E198),0)+IF(AND($Y$13=TRUE,$Y$27=TRUE),COUNTIF(#REF!,$Z$27 &amp; $Z$13&amp; "*" &amp;E198),0)+IF(AND($Y$14=TRUE,$Y$27=TRUE),COUNTIF(#REF!,$Z$27 &amp; $Z$14&amp; "*" &amp;E198),0)+IF(AND($Y$15=TRUE,$Y$27=TRUE),COUNTIF(#REF!,$Z$27 &amp; $Z$15&amp; "*" &amp;E198),0)+IF(AND($Y$16=TRUE,$Y$27=TRUE),COUNTIF(#REF!,$Z$27 &amp; $Z$16&amp; "*" &amp;E198),0)+IF(AND($Y$17=TRUE,,$Y$27=TRUE),COUNTIF(#REF!,$Z$27&amp; $Z$17&amp; "*" &amp;E198),0)</f>
        <v>#REF!</v>
      </c>
      <c r="J198" s="30" t="e">
        <f>IF(AND($Y$12=TRUE,$Y$28=TRUE),COUNTIF(#REF!,$Z$28 &amp; $Z$12&amp; "*" &amp;E198),0)+IF(AND($Y$13=TRUE,$Y$28=TRUE),COUNTIF(#REF!,$Z$28 &amp; $Z$13&amp; "*" &amp;E198),0)+IF(AND($Y$14=TRUE,$Y$28=TRUE),COUNTIF(#REF!,$Z$28 &amp; $Z$14&amp; "*" &amp;E198),0)+IF(AND($Y$15=TRUE,$Y$28=TRUE),COUNTIF(#REF!,$Z$28 &amp; $Z$15&amp; "*" &amp;E198),0)+IF(AND($Y$16=TRUE,$Y$28=TRUE),COUNTIF(#REF!,$Z$28 &amp; $Z$16&amp; "*" &amp;E198),0)+IF(AND($Y$17=TRUE,,$Y$28=TRUE),COUNTIF(#REF!,$Z$28 &amp; $Z$17&amp; "*" &amp;E198),0)</f>
        <v>#REF!</v>
      </c>
      <c r="K198" s="30" t="e">
        <f>IF($Y$16=TRUE,COUNTIF(#REF!,"*" &amp; $Z$16&amp; "*" &amp;E66),0)</f>
        <v>#REF!</v>
      </c>
      <c r="L198" s="21"/>
      <c r="M198" s="21"/>
      <c r="N198" s="21"/>
      <c r="O198" s="21"/>
      <c r="P198" s="21"/>
      <c r="Q198" s="21"/>
      <c r="R198" s="22"/>
      <c r="S198" s="21"/>
      <c r="T198" s="34"/>
      <c r="U198" s="21"/>
      <c r="V198" s="33"/>
      <c r="W198" s="33"/>
    </row>
    <row r="199" spans="2:23" x14ac:dyDescent="0.25">
      <c r="B199" s="23">
        <v>3</v>
      </c>
      <c r="C199" s="24">
        <v>3</v>
      </c>
      <c r="D199" s="24" t="e">
        <f t="shared" si="22"/>
        <v>#REF!</v>
      </c>
      <c r="E199" s="25">
        <f t="shared" si="24"/>
        <v>33</v>
      </c>
      <c r="F199" s="30" t="e">
        <f>IF(AND($Y$12=TRUE,$Y$24=TRUE),COUNTIF(#REF!,$Z$24&amp; $Z$12&amp; "*" &amp;E199),0)+IF(AND($Y$13=TRUE,$Y$24=TRUE),COUNTIF(#REF!,$Z$24&amp; $Z$13&amp; "*" &amp;E199),0)+IF(AND($Y$14=TRUE,$Y$24=TRUE),COUNTIF(#REF!,$Z$24&amp; $Z$14&amp; "*" &amp;E199),0)+IF(AND($Y$15=TRUE,$Y$24=TRUE),COUNTIF(#REF!,$Z$24&amp; $Z$15&amp; "*" &amp;E199),0)+IF(AND($Y$16=TRUE,$Y$24=TRUE),COUNTIF(#REF!,$Z$24&amp; $Z$16&amp; "*" &amp;E199),0)+IF(AND($Y$17=TRUE,,$Y$24=TRUE),COUNTIF(#REF!,$Z$24&amp; $Z$17&amp; "*" &amp;E199),0)</f>
        <v>#REF!</v>
      </c>
      <c r="G199" s="30" t="e">
        <f>IF(AND($Y$12=TRUE,$Y$25=TRUE),COUNTIF(#REF!,$Z$25 &amp; $Z$12&amp; "*" &amp;E199),0)+IF(AND($Y$13=TRUE,$Y$25=TRUE),COUNTIF(#REF!,$Z$25 &amp; $Z$13&amp; "*" &amp;E199),0)+IF(AND($Y$14=TRUE,$Y$25=TRUE),COUNTIF(#REF!,$Z$25 &amp; $Z$14&amp; "*" &amp;E199),0)+IF(AND($Y$15=TRUE,$Y$25=TRUE),COUNTIF(#REF!,$Z$25 &amp; $Z$15&amp; "*" &amp;E199),0)+IF(AND($Y$16=TRUE,$Y$25=TRUE),COUNTIF(#REF!,$Z$25 &amp; $Z$16&amp; "*" &amp;E199),0)+IF(AND($Y$17=TRUE,,$Y$25=TRUE),COUNTIF(#REF!,$Z$25&amp; $Z$17&amp; "*" &amp;E199),0)</f>
        <v>#REF!</v>
      </c>
      <c r="H199" s="30" t="e">
        <f>IF(AND($Y$12=TRUE,$Y$26=TRUE),COUNTIF(#REF!,$Z$26 &amp; $Z$12&amp; "*" &amp;E199),0)+IF(AND($Y$13=TRUE,$Y$26=TRUE),COUNTIF(#REF!,$Z$26 &amp; $Z$13&amp; "*" &amp;E199),0)+IF(AND($Y$14=TRUE,$Y$26=TRUE),COUNTIF(#REF!,$Z$26 &amp; $Z$14&amp; "*" &amp;E199),0)+IF(AND($Y$15=TRUE,$Y$26=TRUE),COUNTIF(#REF!,$Z$26 &amp; $Z$15&amp; "*" &amp;E199),0)+IF(AND($Y$16=TRUE,$Y$26=TRUE),COUNTIF(#REF!,$Z$26 &amp; $Z$16&amp; "*" &amp;E199),0)+IF(AND($Y$17=TRUE,,$Y$26=TRUE),COUNTIF(#REF!,$Z$26&amp; $Z$17&amp; "*" &amp;E199),0)</f>
        <v>#REF!</v>
      </c>
      <c r="I199" s="30" t="e">
        <f>IF(AND($Y$12=TRUE,$Y$27=TRUE),COUNTIF(#REF!,$Z$27&amp; $Z$12&amp; "*" &amp;E199),0)+IF(AND($Y$13=TRUE,$Y$27=TRUE),COUNTIF(#REF!,$Z$27 &amp; $Z$13&amp; "*" &amp;E199),0)+IF(AND($Y$14=TRUE,$Y$27=TRUE),COUNTIF(#REF!,$Z$27 &amp; $Z$14&amp; "*" &amp;E199),0)+IF(AND($Y$15=TRUE,$Y$27=TRUE),COUNTIF(#REF!,$Z$27 &amp; $Z$15&amp; "*" &amp;E199),0)+IF(AND($Y$16=TRUE,$Y$27=TRUE),COUNTIF(#REF!,$Z$27 &amp; $Z$16&amp; "*" &amp;E199),0)+IF(AND($Y$17=TRUE,,$Y$27=TRUE),COUNTIF(#REF!,$Z$27&amp; $Z$17&amp; "*" &amp;E199),0)</f>
        <v>#REF!</v>
      </c>
      <c r="J199" s="30" t="e">
        <f>IF(AND($Y$12=TRUE,$Y$28=TRUE),COUNTIF(#REF!,$Z$28 &amp; $Z$12&amp; "*" &amp;E199),0)+IF(AND($Y$13=TRUE,$Y$28=TRUE),COUNTIF(#REF!,$Z$28 &amp; $Z$13&amp; "*" &amp;E199),0)+IF(AND($Y$14=TRUE,$Y$28=TRUE),COUNTIF(#REF!,$Z$28 &amp; $Z$14&amp; "*" &amp;E199),0)+IF(AND($Y$15=TRUE,$Y$28=TRUE),COUNTIF(#REF!,$Z$28 &amp; $Z$15&amp; "*" &amp;E199),0)+IF(AND($Y$16=TRUE,$Y$28=TRUE),COUNTIF(#REF!,$Z$28 &amp; $Z$16&amp; "*" &amp;E199),0)+IF(AND($Y$17=TRUE,,$Y$28=TRUE),COUNTIF(#REF!,$Z$28 &amp; $Z$17&amp; "*" &amp;E199),0)</f>
        <v>#REF!</v>
      </c>
      <c r="K199" s="30" t="e">
        <f>IF($Y$16=TRUE,COUNTIF(#REF!,"*" &amp; $Z$16&amp; "*" &amp;E67),0)</f>
        <v>#REF!</v>
      </c>
      <c r="L199" s="21"/>
      <c r="M199" s="21"/>
      <c r="N199" s="21"/>
      <c r="O199" s="21"/>
      <c r="P199" s="21"/>
      <c r="Q199" s="21"/>
      <c r="R199" s="22"/>
      <c r="S199" s="21"/>
      <c r="T199" s="21"/>
      <c r="U199" s="33"/>
      <c r="V199" s="33"/>
      <c r="W199" s="33"/>
    </row>
    <row r="200" spans="2:23" ht="13" x14ac:dyDescent="0.3">
      <c r="B200" s="23">
        <v>3</v>
      </c>
      <c r="C200" s="24">
        <v>4</v>
      </c>
      <c r="D200" s="24" t="e">
        <f t="shared" si="22"/>
        <v>#REF!</v>
      </c>
      <c r="E200" s="25">
        <f t="shared" si="24"/>
        <v>34</v>
      </c>
      <c r="F200" s="30" t="e">
        <f>IF(AND($Y$12=TRUE,$Y$24=TRUE),COUNTIF(#REF!,$Z$24&amp; $Z$12&amp; "*" &amp;E200),0)+IF(AND($Y$13=TRUE,$Y$24=TRUE),COUNTIF(#REF!,$Z$24&amp; $Z$13&amp; "*" &amp;E200),0)+IF(AND($Y$14=TRUE,$Y$24=TRUE),COUNTIF(#REF!,$Z$24&amp; $Z$14&amp; "*" &amp;E200),0)+IF(AND($Y$15=TRUE,$Y$24=TRUE),COUNTIF(#REF!,$Z$24&amp; $Z$15&amp; "*" &amp;E200),0)+IF(AND($Y$16=TRUE,$Y$24=TRUE),COUNTIF(#REF!,$Z$24&amp; $Z$16&amp; "*" &amp;E200),0)+IF(AND($Y$17=TRUE,,$Y$24=TRUE),COUNTIF(#REF!,$Z$24&amp; $Z$17&amp; "*" &amp;E200),0)</f>
        <v>#REF!</v>
      </c>
      <c r="G200" s="30" t="e">
        <f>IF(AND($Y$12=TRUE,$Y$25=TRUE),COUNTIF(#REF!,$Z$25 &amp; $Z$12&amp; "*" &amp;E200),0)+IF(AND($Y$13=TRUE,$Y$25=TRUE),COUNTIF(#REF!,$Z$25 &amp; $Z$13&amp; "*" &amp;E200),0)+IF(AND($Y$14=TRUE,$Y$25=TRUE),COUNTIF(#REF!,$Z$25 &amp; $Z$14&amp; "*" &amp;E200),0)+IF(AND($Y$15=TRUE,$Y$25=TRUE),COUNTIF(#REF!,$Z$25 &amp; $Z$15&amp; "*" &amp;E200),0)+IF(AND($Y$16=TRUE,$Y$25=TRUE),COUNTIF(#REF!,$Z$25 &amp; $Z$16&amp; "*" &amp;E200),0)+IF(AND($Y$17=TRUE,,$Y$25=TRUE),COUNTIF(#REF!,$Z$25&amp; $Z$17&amp; "*" &amp;E200),0)</f>
        <v>#REF!</v>
      </c>
      <c r="H200" s="30" t="e">
        <f>IF(AND($Y$12=TRUE,$Y$26=TRUE),COUNTIF(#REF!,$Z$26 &amp; $Z$12&amp; "*" &amp;E200),0)+IF(AND($Y$13=TRUE,$Y$26=TRUE),COUNTIF(#REF!,$Z$26 &amp; $Z$13&amp; "*" &amp;E200),0)+IF(AND($Y$14=TRUE,$Y$26=TRUE),COUNTIF(#REF!,$Z$26 &amp; $Z$14&amp; "*" &amp;E200),0)+IF(AND($Y$15=TRUE,$Y$26=TRUE),COUNTIF(#REF!,$Z$26 &amp; $Z$15&amp; "*" &amp;E200),0)+IF(AND($Y$16=TRUE,$Y$26=TRUE),COUNTIF(#REF!,$Z$26 &amp; $Z$16&amp; "*" &amp;E200),0)+IF(AND($Y$17=TRUE,,$Y$26=TRUE),COUNTIF(#REF!,$Z$26&amp; $Z$17&amp; "*" &amp;E200),0)</f>
        <v>#REF!</v>
      </c>
      <c r="I200" s="30" t="e">
        <f>IF(AND($Y$12=TRUE,$Y$27=TRUE),COUNTIF(#REF!,$Z$27&amp; $Z$12&amp; "*" &amp;E200),0)+IF(AND($Y$13=TRUE,$Y$27=TRUE),COUNTIF(#REF!,$Z$27 &amp; $Z$13&amp; "*" &amp;E200),0)+IF(AND($Y$14=TRUE,$Y$27=TRUE),COUNTIF(#REF!,$Z$27 &amp; $Z$14&amp; "*" &amp;E200),0)+IF(AND($Y$15=TRUE,$Y$27=TRUE),COUNTIF(#REF!,$Z$27 &amp; $Z$15&amp; "*" &amp;E200),0)+IF(AND($Y$16=TRUE,$Y$27=TRUE),COUNTIF(#REF!,$Z$27 &amp; $Z$16&amp; "*" &amp;E200),0)+IF(AND($Y$17=TRUE,,$Y$27=TRUE),COUNTIF(#REF!,$Z$27&amp; $Z$17&amp; "*" &amp;E200),0)</f>
        <v>#REF!</v>
      </c>
      <c r="J200" s="30" t="e">
        <f>IF(AND($Y$12=TRUE,$Y$28=TRUE),COUNTIF(#REF!,$Z$28 &amp; $Z$12&amp; "*" &amp;E200),0)+IF(AND($Y$13=TRUE,$Y$28=TRUE),COUNTIF(#REF!,$Z$28 &amp; $Z$13&amp; "*" &amp;E200),0)+IF(AND($Y$14=TRUE,$Y$28=TRUE),COUNTIF(#REF!,$Z$28 &amp; $Z$14&amp; "*" &amp;E200),0)+IF(AND($Y$15=TRUE,$Y$28=TRUE),COUNTIF(#REF!,$Z$28 &amp; $Z$15&amp; "*" &amp;E200),0)+IF(AND($Y$16=TRUE,$Y$28=TRUE),COUNTIF(#REF!,$Z$28 &amp; $Z$16&amp; "*" &amp;E200),0)+IF(AND($Y$17=TRUE,,$Y$28=TRUE),COUNTIF(#REF!,$Z$28 &amp; $Z$17&amp; "*" &amp;E200),0)</f>
        <v>#REF!</v>
      </c>
      <c r="K200" s="30" t="e">
        <f>IF($Y$16=TRUE,COUNTIF(#REF!,"*" &amp; $Z$16&amp; "*" &amp;E68),0)</f>
        <v>#REF!</v>
      </c>
      <c r="L200" s="21"/>
      <c r="M200" s="21"/>
      <c r="N200" s="21"/>
      <c r="O200" s="21"/>
      <c r="P200" s="21"/>
      <c r="Q200" s="21"/>
      <c r="R200" s="22"/>
      <c r="S200" s="21"/>
      <c r="T200" s="35"/>
      <c r="U200" s="21"/>
      <c r="V200" s="33"/>
      <c r="W200" s="42"/>
    </row>
    <row r="201" spans="2:23" ht="13" x14ac:dyDescent="0.3">
      <c r="B201" s="23">
        <v>3</v>
      </c>
      <c r="C201" s="24">
        <v>5</v>
      </c>
      <c r="D201" s="24" t="e">
        <f t="shared" si="22"/>
        <v>#REF!</v>
      </c>
      <c r="E201" s="25">
        <f t="shared" si="24"/>
        <v>35</v>
      </c>
      <c r="F201" s="30" t="e">
        <f>IF(AND($Y$12=TRUE,$Y$24=TRUE),COUNTIF(#REF!,$Z$24&amp; $Z$12&amp; "*" &amp;E201),0)+IF(AND($Y$13=TRUE,$Y$24=TRUE),COUNTIF(#REF!,$Z$24&amp; $Z$13&amp; "*" &amp;E201),0)+IF(AND($Y$14=TRUE,$Y$24=TRUE),COUNTIF(#REF!,$Z$24&amp; $Z$14&amp; "*" &amp;E201),0)+IF(AND($Y$15=TRUE,$Y$24=TRUE),COUNTIF(#REF!,$Z$24&amp; $Z$15&amp; "*" &amp;E201),0)+IF(AND($Y$16=TRUE,$Y$24=TRUE),COUNTIF(#REF!,$Z$24&amp; $Z$16&amp; "*" &amp;E201),0)+IF(AND($Y$17=TRUE,,$Y$24=TRUE),COUNTIF(#REF!,$Z$24&amp; $Z$17&amp; "*" &amp;E201),0)</f>
        <v>#REF!</v>
      </c>
      <c r="G201" s="30" t="e">
        <f>IF(AND($Y$12=TRUE,$Y$25=TRUE),COUNTIF(#REF!,$Z$25 &amp; $Z$12&amp; "*" &amp;E201),0)+IF(AND($Y$13=TRUE,$Y$25=TRUE),COUNTIF(#REF!,$Z$25 &amp; $Z$13&amp; "*" &amp;E201),0)+IF(AND($Y$14=TRUE,$Y$25=TRUE),COUNTIF(#REF!,$Z$25 &amp; $Z$14&amp; "*" &amp;E201),0)+IF(AND($Y$15=TRUE,$Y$25=TRUE),COUNTIF(#REF!,$Z$25 &amp; $Z$15&amp; "*" &amp;E201),0)+IF(AND($Y$16=TRUE,$Y$25=TRUE),COUNTIF(#REF!,$Z$25 &amp; $Z$16&amp; "*" &amp;E201),0)+IF(AND($Y$17=TRUE,,$Y$25=TRUE),COUNTIF(#REF!,$Z$25&amp; $Z$17&amp; "*" &amp;E201),0)</f>
        <v>#REF!</v>
      </c>
      <c r="H201" s="30" t="e">
        <f>IF(AND($Y$12=TRUE,$Y$26=TRUE),COUNTIF(#REF!,$Z$26 &amp; $Z$12&amp; "*" &amp;E201),0)+IF(AND($Y$13=TRUE,$Y$26=TRUE),COUNTIF(#REF!,$Z$26 &amp; $Z$13&amp; "*" &amp;E201),0)+IF(AND($Y$14=TRUE,$Y$26=TRUE),COUNTIF(#REF!,$Z$26 &amp; $Z$14&amp; "*" &amp;E201),0)+IF(AND($Y$15=TRUE,$Y$26=TRUE),COUNTIF(#REF!,$Z$26 &amp; $Z$15&amp; "*" &amp;E201),0)+IF(AND($Y$16=TRUE,$Y$26=TRUE),COUNTIF(#REF!,$Z$26 &amp; $Z$16&amp; "*" &amp;E201),0)+IF(AND($Y$17=TRUE,,$Y$26=TRUE),COUNTIF(#REF!,$Z$26&amp; $Z$17&amp; "*" &amp;E201),0)</f>
        <v>#REF!</v>
      </c>
      <c r="I201" s="30" t="e">
        <f>IF(AND($Y$12=TRUE,$Y$27=TRUE),COUNTIF(#REF!,$Z$27&amp; $Z$12&amp; "*" &amp;E201),0)+IF(AND($Y$13=TRUE,$Y$27=TRUE),COUNTIF(#REF!,$Z$27 &amp; $Z$13&amp; "*" &amp;E201),0)+IF(AND($Y$14=TRUE,$Y$27=TRUE),COUNTIF(#REF!,$Z$27 &amp; $Z$14&amp; "*" &amp;E201),0)+IF(AND($Y$15=TRUE,$Y$27=TRUE),COUNTIF(#REF!,$Z$27 &amp; $Z$15&amp; "*" &amp;E201),0)+IF(AND($Y$16=TRUE,$Y$27=TRUE),COUNTIF(#REF!,$Z$27 &amp; $Z$16&amp; "*" &amp;E201),0)+IF(AND($Y$17=TRUE,,$Y$27=TRUE),COUNTIF(#REF!,$Z$27&amp; $Z$17&amp; "*" &amp;E201),0)</f>
        <v>#REF!</v>
      </c>
      <c r="J201" s="30" t="e">
        <f>IF(AND($Y$12=TRUE,$Y$28=TRUE),COUNTIF(#REF!,$Z$28 &amp; $Z$12&amp; "*" &amp;E201),0)+IF(AND($Y$13=TRUE,$Y$28=TRUE),COUNTIF(#REF!,$Z$28 &amp; $Z$13&amp; "*" &amp;E201),0)+IF(AND($Y$14=TRUE,$Y$28=TRUE),COUNTIF(#REF!,$Z$28 &amp; $Z$14&amp; "*" &amp;E201),0)+IF(AND($Y$15=TRUE,$Y$28=TRUE),COUNTIF(#REF!,$Z$28 &amp; $Z$15&amp; "*" &amp;E201),0)+IF(AND($Y$16=TRUE,$Y$28=TRUE),COUNTIF(#REF!,$Z$28 &amp; $Z$16&amp; "*" &amp;E201),0)+IF(AND($Y$17=TRUE,,$Y$28=TRUE),COUNTIF(#REF!,$Z$28 &amp; $Z$17&amp; "*" &amp;E201),0)</f>
        <v>#REF!</v>
      </c>
      <c r="K201" s="30" t="e">
        <f>IF($Y$16=TRUE,COUNTIF(#REF!,"*" &amp; $Z$16&amp; "*" &amp;E69),0)</f>
        <v>#REF!</v>
      </c>
      <c r="L201" s="21"/>
      <c r="M201" s="21"/>
      <c r="N201" s="21"/>
      <c r="O201" s="21"/>
      <c r="P201" s="21"/>
      <c r="Q201" s="21"/>
      <c r="R201" s="22"/>
      <c r="S201" s="21"/>
      <c r="T201" s="35"/>
      <c r="U201" s="21"/>
      <c r="V201" s="33"/>
      <c r="W201" s="42"/>
    </row>
    <row r="202" spans="2:23" ht="13" x14ac:dyDescent="0.3">
      <c r="B202" s="23">
        <v>3</v>
      </c>
      <c r="C202" s="24">
        <v>6</v>
      </c>
      <c r="D202" s="24" t="e">
        <f t="shared" si="22"/>
        <v>#REF!</v>
      </c>
      <c r="E202" s="25">
        <f t="shared" si="24"/>
        <v>36</v>
      </c>
      <c r="F202" s="30" t="e">
        <f>IF(AND($Y$12=TRUE,$Y$24=TRUE),COUNTIF(#REF!,$Z$24&amp; $Z$12&amp; "*" &amp;E202),0)+IF(AND($Y$13=TRUE,$Y$24=TRUE),COUNTIF(#REF!,$Z$24&amp; $Z$13&amp; "*" &amp;E202),0)+IF(AND($Y$14=TRUE,$Y$24=TRUE),COUNTIF(#REF!,$Z$24&amp; $Z$14&amp; "*" &amp;E202),0)+IF(AND($Y$15=TRUE,$Y$24=TRUE),COUNTIF(#REF!,$Z$24&amp; $Z$15&amp; "*" &amp;E202),0)+IF(AND($Y$16=TRUE,$Y$24=TRUE),COUNTIF(#REF!,$Z$24&amp; $Z$16&amp; "*" &amp;E202),0)+IF(AND($Y$17=TRUE,,$Y$24=TRUE),COUNTIF(#REF!,$Z$24&amp; $Z$17&amp; "*" &amp;E202),0)</f>
        <v>#REF!</v>
      </c>
      <c r="G202" s="30" t="e">
        <f>IF(AND($Y$12=TRUE,$Y$25=TRUE),COUNTIF(#REF!,$Z$25 &amp; $Z$12&amp; "*" &amp;E202),0)+IF(AND($Y$13=TRUE,$Y$25=TRUE),COUNTIF(#REF!,$Z$25 &amp; $Z$13&amp; "*" &amp;E202),0)+IF(AND($Y$14=TRUE,$Y$25=TRUE),COUNTIF(#REF!,$Z$25 &amp; $Z$14&amp; "*" &amp;E202),0)+IF(AND($Y$15=TRUE,$Y$25=TRUE),COUNTIF(#REF!,$Z$25 &amp; $Z$15&amp; "*" &amp;E202),0)+IF(AND($Y$16=TRUE,$Y$25=TRUE),COUNTIF(#REF!,$Z$25 &amp; $Z$16&amp; "*" &amp;E202),0)+IF(AND($Y$17=TRUE,,$Y$25=TRUE),COUNTIF(#REF!,$Z$25&amp; $Z$17&amp; "*" &amp;E202),0)</f>
        <v>#REF!</v>
      </c>
      <c r="H202" s="30" t="e">
        <f>IF(AND($Y$12=TRUE,$Y$26=TRUE),COUNTIF(#REF!,$Z$26 &amp; $Z$12&amp; "*" &amp;E202),0)+IF(AND($Y$13=TRUE,$Y$26=TRUE),COUNTIF(#REF!,$Z$26 &amp; $Z$13&amp; "*" &amp;E202),0)+IF(AND($Y$14=TRUE,$Y$26=TRUE),COUNTIF(#REF!,$Z$26 &amp; $Z$14&amp; "*" &amp;E202),0)+IF(AND($Y$15=TRUE,$Y$26=TRUE),COUNTIF(#REF!,$Z$26 &amp; $Z$15&amp; "*" &amp;E202),0)+IF(AND($Y$16=TRUE,$Y$26=TRUE),COUNTIF(#REF!,$Z$26 &amp; $Z$16&amp; "*" &amp;E202),0)+IF(AND($Y$17=TRUE,,$Y$26=TRUE),COUNTIF(#REF!,$Z$26&amp; $Z$17&amp; "*" &amp;E202),0)</f>
        <v>#REF!</v>
      </c>
      <c r="I202" s="30" t="e">
        <f>IF(AND($Y$12=TRUE,$Y$27=TRUE),COUNTIF(#REF!,$Z$27&amp; $Z$12&amp; "*" &amp;E202),0)+IF(AND($Y$13=TRUE,$Y$27=TRUE),COUNTIF(#REF!,$Z$27 &amp; $Z$13&amp; "*" &amp;E202),0)+IF(AND($Y$14=TRUE,$Y$27=TRUE),COUNTIF(#REF!,$Z$27 &amp; $Z$14&amp; "*" &amp;E202),0)+IF(AND($Y$15=TRUE,$Y$27=TRUE),COUNTIF(#REF!,$Z$27 &amp; $Z$15&amp; "*" &amp;E202),0)+IF(AND($Y$16=TRUE,$Y$27=TRUE),COUNTIF(#REF!,$Z$27 &amp; $Z$16&amp; "*" &amp;E202),0)+IF(AND($Y$17=TRUE,,$Y$27=TRUE),COUNTIF(#REF!,$Z$27&amp; $Z$17&amp; "*" &amp;E202),0)</f>
        <v>#REF!</v>
      </c>
      <c r="J202" s="30" t="e">
        <f>IF(AND($Y$12=TRUE,$Y$28=TRUE),COUNTIF(#REF!,$Z$28 &amp; $Z$12&amp; "*" &amp;E202),0)+IF(AND($Y$13=TRUE,$Y$28=TRUE),COUNTIF(#REF!,$Z$28 &amp; $Z$13&amp; "*" &amp;E202),0)+IF(AND($Y$14=TRUE,$Y$28=TRUE),COUNTIF(#REF!,$Z$28 &amp; $Z$14&amp; "*" &amp;E202),0)+IF(AND($Y$15=TRUE,$Y$28=TRUE),COUNTIF(#REF!,$Z$28 &amp; $Z$15&amp; "*" &amp;E202),0)+IF(AND($Y$16=TRUE,$Y$28=TRUE),COUNTIF(#REF!,$Z$28 &amp; $Z$16&amp; "*" &amp;E202),0)+IF(AND($Y$17=TRUE,,$Y$28=TRUE),COUNTIF(#REF!,$Z$28 &amp; $Z$17&amp; "*" &amp;E202),0)</f>
        <v>#REF!</v>
      </c>
      <c r="K202" s="30" t="e">
        <f>IF($Y$16=TRUE,COUNTIF(#REF!,"*" &amp; $Z$16&amp; "*" &amp;E70),0)</f>
        <v>#REF!</v>
      </c>
      <c r="L202" s="21"/>
      <c r="M202" s="21"/>
      <c r="N202" s="21"/>
      <c r="O202" s="21"/>
      <c r="P202" s="21"/>
      <c r="Q202" s="21"/>
      <c r="R202" s="22"/>
      <c r="S202" s="21"/>
      <c r="T202" s="35"/>
      <c r="U202" s="21"/>
      <c r="V202" s="33"/>
      <c r="W202" s="42"/>
    </row>
    <row r="203" spans="2:23" ht="13" x14ac:dyDescent="0.3">
      <c r="B203" s="23">
        <v>4</v>
      </c>
      <c r="C203" s="24">
        <v>1</v>
      </c>
      <c r="D203" s="24" t="e">
        <f t="shared" si="22"/>
        <v>#REF!</v>
      </c>
      <c r="E203" s="25">
        <f t="shared" si="24"/>
        <v>41</v>
      </c>
      <c r="F203" s="30" t="e">
        <f>IF(AND($Y$12=TRUE,$Y$24=TRUE),COUNTIF(#REF!,$Z$24&amp; $Z$12&amp; "*" &amp;E203),0)+IF(AND($Y$13=TRUE,$Y$24=TRUE),COUNTIF(#REF!,$Z$24&amp; $Z$13&amp; "*" &amp;E203),0)+IF(AND($Y$14=TRUE,$Y$24=TRUE),COUNTIF(#REF!,$Z$24&amp; $Z$14&amp; "*" &amp;E203),0)+IF(AND($Y$15=TRUE,$Y$24=TRUE),COUNTIF(#REF!,$Z$24&amp; $Z$15&amp; "*" &amp;E203),0)+IF(AND($Y$16=TRUE,$Y$24=TRUE),COUNTIF(#REF!,$Z$24&amp; $Z$16&amp; "*" &amp;E203),0)+IF(AND($Y$17=TRUE,,$Y$24=TRUE),COUNTIF(#REF!,$Z$24&amp; $Z$17&amp; "*" &amp;E203),0)</f>
        <v>#REF!</v>
      </c>
      <c r="G203" s="30" t="e">
        <f>IF(AND($Y$12=TRUE,$Y$25=TRUE),COUNTIF(#REF!,$Z$25 &amp; $Z$12&amp; "*" &amp;E203),0)+IF(AND($Y$13=TRUE,$Y$25=TRUE),COUNTIF(#REF!,$Z$25 &amp; $Z$13&amp; "*" &amp;E203),0)+IF(AND($Y$14=TRUE,$Y$25=TRUE),COUNTIF(#REF!,$Z$25 &amp; $Z$14&amp; "*" &amp;E203),0)+IF(AND($Y$15=TRUE,$Y$25=TRUE),COUNTIF(#REF!,$Z$25 &amp; $Z$15&amp; "*" &amp;E203),0)+IF(AND($Y$16=TRUE,$Y$25=TRUE),COUNTIF(#REF!,$Z$25 &amp; $Z$16&amp; "*" &amp;E203),0)+IF(AND($Y$17=TRUE,,$Y$25=TRUE),COUNTIF(#REF!,$Z$25&amp; $Z$17&amp; "*" &amp;E203),0)</f>
        <v>#REF!</v>
      </c>
      <c r="H203" s="30" t="e">
        <f>IF(AND($Y$12=TRUE,$Y$26=TRUE),COUNTIF(#REF!,$Z$26 &amp; $Z$12&amp; "*" &amp;E203),0)+IF(AND($Y$13=TRUE,$Y$26=TRUE),COUNTIF(#REF!,$Z$26 &amp; $Z$13&amp; "*" &amp;E203),0)+IF(AND($Y$14=TRUE,$Y$26=TRUE),COUNTIF(#REF!,$Z$26 &amp; $Z$14&amp; "*" &amp;E203),0)+IF(AND($Y$15=TRUE,$Y$26=TRUE),COUNTIF(#REF!,$Z$26 &amp; $Z$15&amp; "*" &amp;E203),0)+IF(AND($Y$16=TRUE,$Y$26=TRUE),COUNTIF(#REF!,$Z$26 &amp; $Z$16&amp; "*" &amp;E203),0)+IF(AND($Y$17=TRUE,,$Y$26=TRUE),COUNTIF(#REF!,$Z$26&amp; $Z$17&amp; "*" &amp;E203),0)</f>
        <v>#REF!</v>
      </c>
      <c r="I203" s="30" t="e">
        <f>IF(AND($Y$12=TRUE,$Y$27=TRUE),COUNTIF(#REF!,$Z$27&amp; $Z$12&amp; "*" &amp;E203),0)+IF(AND($Y$13=TRUE,$Y$27=TRUE),COUNTIF(#REF!,$Z$27 &amp; $Z$13&amp; "*" &amp;E203),0)+IF(AND($Y$14=TRUE,$Y$27=TRUE),COUNTIF(#REF!,$Z$27 &amp; $Z$14&amp; "*" &amp;E203),0)+IF(AND($Y$15=TRUE,$Y$27=TRUE),COUNTIF(#REF!,$Z$27 &amp; $Z$15&amp; "*" &amp;E203),0)+IF(AND($Y$16=TRUE,$Y$27=TRUE),COUNTIF(#REF!,$Z$27 &amp; $Z$16&amp; "*" &amp;E203),0)+IF(AND($Y$17=TRUE,,$Y$27=TRUE),COUNTIF(#REF!,$Z$27&amp; $Z$17&amp; "*" &amp;E203),0)</f>
        <v>#REF!</v>
      </c>
      <c r="J203" s="30" t="e">
        <f>IF(AND($Y$12=TRUE,$Y$28=TRUE),COUNTIF(#REF!,$Z$28 &amp; $Z$12&amp; "*" &amp;E203),0)+IF(AND($Y$13=TRUE,$Y$28=TRUE),COUNTIF(#REF!,$Z$28 &amp; $Z$13&amp; "*" &amp;E203),0)+IF(AND($Y$14=TRUE,$Y$28=TRUE),COUNTIF(#REF!,$Z$28 &amp; $Z$14&amp; "*" &amp;E203),0)+IF(AND($Y$15=TRUE,$Y$28=TRUE),COUNTIF(#REF!,$Z$28 &amp; $Z$15&amp; "*" &amp;E203),0)+IF(AND($Y$16=TRUE,$Y$28=TRUE),COUNTIF(#REF!,$Z$28 &amp; $Z$16&amp; "*" &amp;E203),0)+IF(AND($Y$17=TRUE,,$Y$28=TRUE),COUNTIF(#REF!,$Z$28 &amp; $Z$17&amp; "*" &amp;E203),0)</f>
        <v>#REF!</v>
      </c>
      <c r="K203" s="30" t="e">
        <f>IF($Y$16=TRUE,COUNTIF(#REF!,"*" &amp; $Z$16&amp; "*" &amp;E71),0)</f>
        <v>#REF!</v>
      </c>
      <c r="L203" s="21"/>
      <c r="M203" s="21"/>
      <c r="N203" s="21"/>
      <c r="O203" s="21"/>
      <c r="P203" s="21"/>
      <c r="Q203" s="21"/>
      <c r="R203" s="22"/>
      <c r="S203" s="21"/>
      <c r="T203" s="35"/>
      <c r="U203" s="21"/>
      <c r="V203" s="33"/>
      <c r="W203" s="42"/>
    </row>
    <row r="204" spans="2:23" ht="13" x14ac:dyDescent="0.3">
      <c r="B204" s="23">
        <v>4</v>
      </c>
      <c r="C204" s="24">
        <v>2</v>
      </c>
      <c r="D204" s="24" t="e">
        <f t="shared" si="22"/>
        <v>#REF!</v>
      </c>
      <c r="E204" s="25">
        <f t="shared" si="24"/>
        <v>42</v>
      </c>
      <c r="F204" s="30" t="e">
        <f>IF(AND($Y$12=TRUE,$Y$24=TRUE),COUNTIF(#REF!,$Z$24&amp; $Z$12&amp; "*" &amp;E204),0)+IF(AND($Y$13=TRUE,$Y$24=TRUE),COUNTIF(#REF!,$Z$24&amp; $Z$13&amp; "*" &amp;E204),0)+IF(AND($Y$14=TRUE,$Y$24=TRUE),COUNTIF(#REF!,$Z$24&amp; $Z$14&amp; "*" &amp;E204),0)+IF(AND($Y$15=TRUE,$Y$24=TRUE),COUNTIF(#REF!,$Z$24&amp; $Z$15&amp; "*" &amp;E204),0)+IF(AND($Y$16=TRUE,$Y$24=TRUE),COUNTIF(#REF!,$Z$24&amp; $Z$16&amp; "*" &amp;E204),0)+IF(AND($Y$17=TRUE,,$Y$24=TRUE),COUNTIF(#REF!,$Z$24&amp; $Z$17&amp; "*" &amp;E204),0)</f>
        <v>#REF!</v>
      </c>
      <c r="G204" s="30" t="e">
        <f>IF(AND($Y$12=TRUE,$Y$25=TRUE),COUNTIF(#REF!,$Z$25 &amp; $Z$12&amp; "*" &amp;E204),0)+IF(AND($Y$13=TRUE,$Y$25=TRUE),COUNTIF(#REF!,$Z$25 &amp; $Z$13&amp; "*" &amp;E204),0)+IF(AND($Y$14=TRUE,$Y$25=TRUE),COUNTIF(#REF!,$Z$25 &amp; $Z$14&amp; "*" &amp;E204),0)+IF(AND($Y$15=TRUE,$Y$25=TRUE),COUNTIF(#REF!,$Z$25 &amp; $Z$15&amp; "*" &amp;E204),0)+IF(AND($Y$16=TRUE,$Y$25=TRUE),COUNTIF(#REF!,$Z$25 &amp; $Z$16&amp; "*" &amp;E204),0)+IF(AND($Y$17=TRUE,,$Y$25=TRUE),COUNTIF(#REF!,$Z$25&amp; $Z$17&amp; "*" &amp;E204),0)</f>
        <v>#REF!</v>
      </c>
      <c r="H204" s="30" t="e">
        <f>IF(AND($Y$12=TRUE,$Y$26=TRUE),COUNTIF(#REF!,$Z$26 &amp; $Z$12&amp; "*" &amp;E204),0)+IF(AND($Y$13=TRUE,$Y$26=TRUE),COUNTIF(#REF!,$Z$26 &amp; $Z$13&amp; "*" &amp;E204),0)+IF(AND($Y$14=TRUE,$Y$26=TRUE),COUNTIF(#REF!,$Z$26 &amp; $Z$14&amp; "*" &amp;E204),0)+IF(AND($Y$15=TRUE,$Y$26=TRUE),COUNTIF(#REF!,$Z$26 &amp; $Z$15&amp; "*" &amp;E204),0)+IF(AND($Y$16=TRUE,$Y$26=TRUE),COUNTIF(#REF!,$Z$26 &amp; $Z$16&amp; "*" &amp;E204),0)+IF(AND($Y$17=TRUE,,$Y$26=TRUE),COUNTIF(#REF!,$Z$26&amp; $Z$17&amp; "*" &amp;E204),0)</f>
        <v>#REF!</v>
      </c>
      <c r="I204" s="30" t="e">
        <f>IF(AND($Y$12=TRUE,$Y$27=TRUE),COUNTIF(#REF!,$Z$27&amp; $Z$12&amp; "*" &amp;E204),0)+IF(AND($Y$13=TRUE,$Y$27=TRUE),COUNTIF(#REF!,$Z$27 &amp; $Z$13&amp; "*" &amp;E204),0)+IF(AND($Y$14=TRUE,$Y$27=TRUE),COUNTIF(#REF!,$Z$27 &amp; $Z$14&amp; "*" &amp;E204),0)+IF(AND($Y$15=TRUE,$Y$27=TRUE),COUNTIF(#REF!,$Z$27 &amp; $Z$15&amp; "*" &amp;E204),0)+IF(AND($Y$16=TRUE,$Y$27=TRUE),COUNTIF(#REF!,$Z$27 &amp; $Z$16&amp; "*" &amp;E204),0)+IF(AND($Y$17=TRUE,,$Y$27=TRUE),COUNTIF(#REF!,$Z$27&amp; $Z$17&amp; "*" &amp;E204),0)</f>
        <v>#REF!</v>
      </c>
      <c r="J204" s="30" t="e">
        <f>IF(AND($Y$12=TRUE,$Y$28=TRUE),COUNTIF(#REF!,$Z$28 &amp; $Z$12&amp; "*" &amp;E204),0)+IF(AND($Y$13=TRUE,$Y$28=TRUE),COUNTIF(#REF!,$Z$28 &amp; $Z$13&amp; "*" &amp;E204),0)+IF(AND($Y$14=TRUE,$Y$28=TRUE),COUNTIF(#REF!,$Z$28 &amp; $Z$14&amp; "*" &amp;E204),0)+IF(AND($Y$15=TRUE,$Y$28=TRUE),COUNTIF(#REF!,$Z$28 &amp; $Z$15&amp; "*" &amp;E204),0)+IF(AND($Y$16=TRUE,$Y$28=TRUE),COUNTIF(#REF!,$Z$28 &amp; $Z$16&amp; "*" &amp;E204),0)+IF(AND($Y$17=TRUE,,$Y$28=TRUE),COUNTIF(#REF!,$Z$28 &amp; $Z$17&amp; "*" &amp;E204),0)</f>
        <v>#REF!</v>
      </c>
      <c r="K204" s="30" t="e">
        <f>IF($Y$16=TRUE,COUNTIF(#REF!,"*" &amp; $Z$16&amp; "*" &amp;E72),0)</f>
        <v>#REF!</v>
      </c>
      <c r="L204" s="21"/>
      <c r="M204" s="21"/>
      <c r="N204" s="21"/>
      <c r="O204" s="21"/>
      <c r="P204" s="21"/>
      <c r="Q204" s="21"/>
      <c r="R204" s="22"/>
      <c r="S204" s="21"/>
      <c r="T204" s="35"/>
      <c r="U204" s="27"/>
      <c r="V204" s="33"/>
      <c r="W204" s="42"/>
    </row>
    <row r="205" spans="2:23" x14ac:dyDescent="0.25">
      <c r="B205" s="23">
        <v>4</v>
      </c>
      <c r="C205" s="24">
        <v>3</v>
      </c>
      <c r="D205" s="24" t="e">
        <f t="shared" si="22"/>
        <v>#REF!</v>
      </c>
      <c r="E205" s="25">
        <f t="shared" si="24"/>
        <v>43</v>
      </c>
      <c r="F205" s="30" t="e">
        <f>IF(AND($Y$12=TRUE,$Y$24=TRUE),COUNTIF(#REF!,$Z$24&amp; $Z$12&amp; "*" &amp;E205),0)+IF(AND($Y$13=TRUE,$Y$24=TRUE),COUNTIF(#REF!,$Z$24&amp; $Z$13&amp; "*" &amp;E205),0)+IF(AND($Y$14=TRUE,$Y$24=TRUE),COUNTIF(#REF!,$Z$24&amp; $Z$14&amp; "*" &amp;E205),0)+IF(AND($Y$15=TRUE,$Y$24=TRUE),COUNTIF(#REF!,$Z$24&amp; $Z$15&amp; "*" &amp;E205),0)+IF(AND($Y$16=TRUE,$Y$24=TRUE),COUNTIF(#REF!,$Z$24&amp; $Z$16&amp; "*" &amp;E205),0)+IF(AND($Y$17=TRUE,,$Y$24=TRUE),COUNTIF(#REF!,$Z$24&amp; $Z$17&amp; "*" &amp;E205),0)</f>
        <v>#REF!</v>
      </c>
      <c r="G205" s="30" t="e">
        <f>IF(AND($Y$12=TRUE,$Y$25=TRUE),COUNTIF(#REF!,$Z$25 &amp; $Z$12&amp; "*" &amp;E205),0)+IF(AND($Y$13=TRUE,$Y$25=TRUE),COUNTIF(#REF!,$Z$25 &amp; $Z$13&amp; "*" &amp;E205),0)+IF(AND($Y$14=TRUE,$Y$25=TRUE),COUNTIF(#REF!,$Z$25 &amp; $Z$14&amp; "*" &amp;E205),0)+IF(AND($Y$15=TRUE,$Y$25=TRUE),COUNTIF(#REF!,$Z$25 &amp; $Z$15&amp; "*" &amp;E205),0)+IF(AND($Y$16=TRUE,$Y$25=TRUE),COUNTIF(#REF!,$Z$25 &amp; $Z$16&amp; "*" &amp;E205),0)+IF(AND($Y$17=TRUE,,$Y$25=TRUE),COUNTIF(#REF!,$Z$25&amp; $Z$17&amp; "*" &amp;E205),0)</f>
        <v>#REF!</v>
      </c>
      <c r="H205" s="30" t="e">
        <f>IF(AND($Y$12=TRUE,$Y$26=TRUE),COUNTIF(#REF!,$Z$26 &amp; $Z$12&amp; "*" &amp;E205),0)+IF(AND($Y$13=TRUE,$Y$26=TRUE),COUNTIF(#REF!,$Z$26 &amp; $Z$13&amp; "*" &amp;E205),0)+IF(AND($Y$14=TRUE,$Y$26=TRUE),COUNTIF(#REF!,$Z$26 &amp; $Z$14&amp; "*" &amp;E205),0)+IF(AND($Y$15=TRUE,$Y$26=TRUE),COUNTIF(#REF!,$Z$26 &amp; $Z$15&amp; "*" &amp;E205),0)+IF(AND($Y$16=TRUE,$Y$26=TRUE),COUNTIF(#REF!,$Z$26 &amp; $Z$16&amp; "*" &amp;E205),0)+IF(AND($Y$17=TRUE,,$Y$26=TRUE),COUNTIF(#REF!,$Z$26&amp; $Z$17&amp; "*" &amp;E205),0)</f>
        <v>#REF!</v>
      </c>
      <c r="I205" s="30" t="e">
        <f>IF(AND($Y$12=TRUE,$Y$27=TRUE),COUNTIF(#REF!,$Z$27&amp; $Z$12&amp; "*" &amp;E205),0)+IF(AND($Y$13=TRUE,$Y$27=TRUE),COUNTIF(#REF!,$Z$27 &amp; $Z$13&amp; "*" &amp;E205),0)+IF(AND($Y$14=TRUE,$Y$27=TRUE),COUNTIF(#REF!,$Z$27 &amp; $Z$14&amp; "*" &amp;E205),0)+IF(AND($Y$15=TRUE,$Y$27=TRUE),COUNTIF(#REF!,$Z$27 &amp; $Z$15&amp; "*" &amp;E205),0)+IF(AND($Y$16=TRUE,$Y$27=TRUE),COUNTIF(#REF!,$Z$27 &amp; $Z$16&amp; "*" &amp;E205),0)+IF(AND($Y$17=TRUE,,$Y$27=TRUE),COUNTIF(#REF!,$Z$27&amp; $Z$17&amp; "*" &amp;E205),0)</f>
        <v>#REF!</v>
      </c>
      <c r="J205" s="30" t="e">
        <f>IF(AND($Y$12=TRUE,$Y$28=TRUE),COUNTIF(#REF!,$Z$28 &amp; $Z$12&amp; "*" &amp;E205),0)+IF(AND($Y$13=TRUE,$Y$28=TRUE),COUNTIF(#REF!,$Z$28 &amp; $Z$13&amp; "*" &amp;E205),0)+IF(AND($Y$14=TRUE,$Y$28=TRUE),COUNTIF(#REF!,$Z$28 &amp; $Z$14&amp; "*" &amp;E205),0)+IF(AND($Y$15=TRUE,$Y$28=TRUE),COUNTIF(#REF!,$Z$28 &amp; $Z$15&amp; "*" &amp;E205),0)+IF(AND($Y$16=TRUE,$Y$28=TRUE),COUNTIF(#REF!,$Z$28 &amp; $Z$16&amp; "*" &amp;E205),0)+IF(AND($Y$17=TRUE,,$Y$28=TRUE),COUNTIF(#REF!,$Z$28 &amp; $Z$17&amp; "*" &amp;E205),0)</f>
        <v>#REF!</v>
      </c>
      <c r="K205" s="30" t="e">
        <f>IF($Y$16=TRUE,COUNTIF(#REF!,"*" &amp; $Z$16&amp; "*" &amp;E73),0)</f>
        <v>#REF!</v>
      </c>
      <c r="L205" s="21"/>
      <c r="M205" s="21"/>
      <c r="N205" s="21"/>
      <c r="O205" s="21"/>
      <c r="P205" s="21"/>
      <c r="Q205" s="21"/>
      <c r="R205" s="22"/>
      <c r="S205" s="21"/>
      <c r="T205" s="21"/>
      <c r="W205" s="42"/>
    </row>
    <row r="206" spans="2:23" x14ac:dyDescent="0.25">
      <c r="B206" s="23">
        <v>4</v>
      </c>
      <c r="C206" s="24">
        <v>4</v>
      </c>
      <c r="D206" s="24" t="e">
        <f t="shared" si="22"/>
        <v>#REF!</v>
      </c>
      <c r="E206" s="25">
        <f t="shared" si="24"/>
        <v>44</v>
      </c>
      <c r="F206" s="30" t="e">
        <f>IF(AND($Y$12=TRUE,$Y$24=TRUE),COUNTIF(#REF!,$Z$24&amp; $Z$12&amp; "*" &amp;E206),0)+IF(AND($Y$13=TRUE,$Y$24=TRUE),COUNTIF(#REF!,$Z$24&amp; $Z$13&amp; "*" &amp;E206),0)+IF(AND($Y$14=TRUE,$Y$24=TRUE),COUNTIF(#REF!,$Z$24&amp; $Z$14&amp; "*" &amp;E206),0)+IF(AND($Y$15=TRUE,$Y$24=TRUE),COUNTIF(#REF!,$Z$24&amp; $Z$15&amp; "*" &amp;E206),0)+IF(AND($Y$16=TRUE,$Y$24=TRUE),COUNTIF(#REF!,$Z$24&amp; $Z$16&amp; "*" &amp;E206),0)+IF(AND($Y$17=TRUE,,$Y$24=TRUE),COUNTIF(#REF!,$Z$24&amp; $Z$17&amp; "*" &amp;E206),0)</f>
        <v>#REF!</v>
      </c>
      <c r="G206" s="30" t="e">
        <f>IF(AND($Y$12=TRUE,$Y$25=TRUE),COUNTIF(#REF!,$Z$25 &amp; $Z$12&amp; "*" &amp;E206),0)+IF(AND($Y$13=TRUE,$Y$25=TRUE),COUNTIF(#REF!,$Z$25 &amp; $Z$13&amp; "*" &amp;E206),0)+IF(AND($Y$14=TRUE,$Y$25=TRUE),COUNTIF(#REF!,$Z$25 &amp; $Z$14&amp; "*" &amp;E206),0)+IF(AND($Y$15=TRUE,$Y$25=TRUE),COUNTIF(#REF!,$Z$25 &amp; $Z$15&amp; "*" &amp;E206),0)+IF(AND($Y$16=TRUE,$Y$25=TRUE),COUNTIF(#REF!,$Z$25 &amp; $Z$16&amp; "*" &amp;E206),0)+IF(AND($Y$17=TRUE,,$Y$25=TRUE),COUNTIF(#REF!,$Z$25&amp; $Z$17&amp; "*" &amp;E206),0)</f>
        <v>#REF!</v>
      </c>
      <c r="H206" s="30" t="e">
        <f>IF(AND($Y$12=TRUE,$Y$26=TRUE),COUNTIF(#REF!,$Z$26 &amp; $Z$12&amp; "*" &amp;E206),0)+IF(AND($Y$13=TRUE,$Y$26=TRUE),COUNTIF(#REF!,$Z$26 &amp; $Z$13&amp; "*" &amp;E206),0)+IF(AND($Y$14=TRUE,$Y$26=TRUE),COUNTIF(#REF!,$Z$26 &amp; $Z$14&amp; "*" &amp;E206),0)+IF(AND($Y$15=TRUE,$Y$26=TRUE),COUNTIF(#REF!,$Z$26 &amp; $Z$15&amp; "*" &amp;E206),0)+IF(AND($Y$16=TRUE,$Y$26=TRUE),COUNTIF(#REF!,$Z$26 &amp; $Z$16&amp; "*" &amp;E206),0)+IF(AND($Y$17=TRUE,,$Y$26=TRUE),COUNTIF(#REF!,$Z$26&amp; $Z$17&amp; "*" &amp;E206),0)</f>
        <v>#REF!</v>
      </c>
      <c r="I206" s="30" t="e">
        <f>IF(AND($Y$12=TRUE,$Y$27=TRUE),COUNTIF(#REF!,$Z$27&amp; $Z$12&amp; "*" &amp;E206),0)+IF(AND($Y$13=TRUE,$Y$27=TRUE),COUNTIF(#REF!,$Z$27 &amp; $Z$13&amp; "*" &amp;E206),0)+IF(AND($Y$14=TRUE,$Y$27=TRUE),COUNTIF(#REF!,$Z$27 &amp; $Z$14&amp; "*" &amp;E206),0)+IF(AND($Y$15=TRUE,$Y$27=TRUE),COUNTIF(#REF!,$Z$27 &amp; $Z$15&amp; "*" &amp;E206),0)+IF(AND($Y$16=TRUE,$Y$27=TRUE),COUNTIF(#REF!,$Z$27 &amp; $Z$16&amp; "*" &amp;E206),0)+IF(AND($Y$17=TRUE,,$Y$27=TRUE),COUNTIF(#REF!,$Z$27&amp; $Z$17&amp; "*" &amp;E206),0)</f>
        <v>#REF!</v>
      </c>
      <c r="J206" s="30" t="e">
        <f>IF(AND($Y$12=TRUE,$Y$28=TRUE),COUNTIF(#REF!,$Z$28 &amp; $Z$12&amp; "*" &amp;E206),0)+IF(AND($Y$13=TRUE,$Y$28=TRUE),COUNTIF(#REF!,$Z$28 &amp; $Z$13&amp; "*" &amp;E206),0)+IF(AND($Y$14=TRUE,$Y$28=TRUE),COUNTIF(#REF!,$Z$28 &amp; $Z$14&amp; "*" &amp;E206),0)+IF(AND($Y$15=TRUE,$Y$28=TRUE),COUNTIF(#REF!,$Z$28 &amp; $Z$15&amp; "*" &amp;E206),0)+IF(AND($Y$16=TRUE,$Y$28=TRUE),COUNTIF(#REF!,$Z$28 &amp; $Z$16&amp; "*" &amp;E206),0)+IF(AND($Y$17=TRUE,,$Y$28=TRUE),COUNTIF(#REF!,$Z$28 &amp; $Z$17&amp; "*" &amp;E206),0)</f>
        <v>#REF!</v>
      </c>
      <c r="K206" s="30" t="e">
        <f>IF($Y$16=TRUE,COUNTIF(#REF!,"*" &amp; $Z$16&amp; "*" &amp;E74),0)</f>
        <v>#REF!</v>
      </c>
      <c r="L206" s="21"/>
      <c r="M206" s="21"/>
      <c r="N206" s="21"/>
      <c r="O206" s="21"/>
      <c r="P206" s="21"/>
      <c r="Q206" s="21"/>
      <c r="R206" s="22"/>
      <c r="S206" s="21"/>
      <c r="T206" s="27"/>
      <c r="U206" s="27"/>
      <c r="V206" s="33"/>
      <c r="W206" s="42"/>
    </row>
    <row r="207" spans="2:23" x14ac:dyDescent="0.25">
      <c r="B207" s="23">
        <v>4</v>
      </c>
      <c r="C207" s="24">
        <v>5</v>
      </c>
      <c r="D207" s="24" t="e">
        <f t="shared" si="22"/>
        <v>#REF!</v>
      </c>
      <c r="E207" s="25">
        <f t="shared" si="24"/>
        <v>45</v>
      </c>
      <c r="F207" s="30" t="e">
        <f>IF(AND($Y$12=TRUE,$Y$24=TRUE),COUNTIF(#REF!,$Z$24&amp; $Z$12&amp; "*" &amp;E207),0)+IF(AND($Y$13=TRUE,$Y$24=TRUE),COUNTIF(#REF!,$Z$24&amp; $Z$13&amp; "*" &amp;E207),0)+IF(AND($Y$14=TRUE,$Y$24=TRUE),COUNTIF(#REF!,$Z$24&amp; $Z$14&amp; "*" &amp;E207),0)+IF(AND($Y$15=TRUE,$Y$24=TRUE),COUNTIF(#REF!,$Z$24&amp; $Z$15&amp; "*" &amp;E207),0)+IF(AND($Y$16=TRUE,$Y$24=TRUE),COUNTIF(#REF!,$Z$24&amp; $Z$16&amp; "*" &amp;E207),0)+IF(AND($Y$17=TRUE,,$Y$24=TRUE),COUNTIF(#REF!,$Z$24&amp; $Z$17&amp; "*" &amp;E207),0)</f>
        <v>#REF!</v>
      </c>
      <c r="G207" s="30" t="e">
        <f>IF(AND($Y$12=TRUE,$Y$25=TRUE),COUNTIF(#REF!,$Z$25 &amp; $Z$12&amp; "*" &amp;E207),0)+IF(AND($Y$13=TRUE,$Y$25=TRUE),COUNTIF(#REF!,$Z$25 &amp; $Z$13&amp; "*" &amp;E207),0)+IF(AND($Y$14=TRUE,$Y$25=TRUE),COUNTIF(#REF!,$Z$25 &amp; $Z$14&amp; "*" &amp;E207),0)+IF(AND($Y$15=TRUE,$Y$25=TRUE),COUNTIF(#REF!,$Z$25 &amp; $Z$15&amp; "*" &amp;E207),0)+IF(AND($Y$16=TRUE,$Y$25=TRUE),COUNTIF(#REF!,$Z$25 &amp; $Z$16&amp; "*" &amp;E207),0)+IF(AND($Y$17=TRUE,,$Y$25=TRUE),COUNTIF(#REF!,$Z$25&amp; $Z$17&amp; "*" &amp;E207),0)</f>
        <v>#REF!</v>
      </c>
      <c r="H207" s="30" t="e">
        <f>IF(AND($Y$12=TRUE,$Y$26=TRUE),COUNTIF(#REF!,$Z$26 &amp; $Z$12&amp; "*" &amp;E207),0)+IF(AND($Y$13=TRUE,$Y$26=TRUE),COUNTIF(#REF!,$Z$26 &amp; $Z$13&amp; "*" &amp;E207),0)+IF(AND($Y$14=TRUE,$Y$26=TRUE),COUNTIF(#REF!,$Z$26 &amp; $Z$14&amp; "*" &amp;E207),0)+IF(AND($Y$15=TRUE,$Y$26=TRUE),COUNTIF(#REF!,$Z$26 &amp; $Z$15&amp; "*" &amp;E207),0)+IF(AND($Y$16=TRUE,$Y$26=TRUE),COUNTIF(#REF!,$Z$26 &amp; $Z$16&amp; "*" &amp;E207),0)+IF(AND($Y$17=TRUE,,$Y$26=TRUE),COUNTIF(#REF!,$Z$26&amp; $Z$17&amp; "*" &amp;E207),0)</f>
        <v>#REF!</v>
      </c>
      <c r="I207" s="30" t="e">
        <f>IF(AND($Y$12=TRUE,$Y$27=TRUE),COUNTIF(#REF!,$Z$27&amp; $Z$12&amp; "*" &amp;E207),0)+IF(AND($Y$13=TRUE,$Y$27=TRUE),COUNTIF(#REF!,$Z$27 &amp; $Z$13&amp; "*" &amp;E207),0)+IF(AND($Y$14=TRUE,$Y$27=TRUE),COUNTIF(#REF!,$Z$27 &amp; $Z$14&amp; "*" &amp;E207),0)+IF(AND($Y$15=TRUE,$Y$27=TRUE),COUNTIF(#REF!,$Z$27 &amp; $Z$15&amp; "*" &amp;E207),0)+IF(AND($Y$16=TRUE,$Y$27=TRUE),COUNTIF(#REF!,$Z$27 &amp; $Z$16&amp; "*" &amp;E207),0)+IF(AND($Y$17=TRUE,,$Y$27=TRUE),COUNTIF(#REF!,$Z$27&amp; $Z$17&amp; "*" &amp;E207),0)</f>
        <v>#REF!</v>
      </c>
      <c r="J207" s="30" t="e">
        <f>IF(AND($Y$12=TRUE,$Y$28=TRUE),COUNTIF(#REF!,$Z$28 &amp; $Z$12&amp; "*" &amp;E207),0)+IF(AND($Y$13=TRUE,$Y$28=TRUE),COUNTIF(#REF!,$Z$28 &amp; $Z$13&amp; "*" &amp;E207),0)+IF(AND($Y$14=TRUE,$Y$28=TRUE),COUNTIF(#REF!,$Z$28 &amp; $Z$14&amp; "*" &amp;E207),0)+IF(AND($Y$15=TRUE,$Y$28=TRUE),COUNTIF(#REF!,$Z$28 &amp; $Z$15&amp; "*" &amp;E207),0)+IF(AND($Y$16=TRUE,$Y$28=TRUE),COUNTIF(#REF!,$Z$28 &amp; $Z$16&amp; "*" &amp;E207),0)+IF(AND($Y$17=TRUE,,$Y$28=TRUE),COUNTIF(#REF!,$Z$28 &amp; $Z$17&amp; "*" &amp;E207),0)</f>
        <v>#REF!</v>
      </c>
      <c r="K207" s="30" t="e">
        <f>IF($Y$16=TRUE,COUNTIF(#REF!,"*" &amp; $Z$16&amp; "*" &amp;E75),0)</f>
        <v>#REF!</v>
      </c>
      <c r="L207" s="21"/>
      <c r="M207" s="21"/>
      <c r="N207" s="21"/>
      <c r="O207" s="21"/>
      <c r="P207" s="21"/>
      <c r="Q207" s="21"/>
      <c r="R207" s="22"/>
      <c r="S207" s="21"/>
      <c r="T207" s="21"/>
      <c r="W207" s="42"/>
    </row>
    <row r="208" spans="2:23" x14ac:dyDescent="0.25">
      <c r="B208" s="23">
        <v>4</v>
      </c>
      <c r="C208" s="24">
        <v>6</v>
      </c>
      <c r="D208" s="24" t="e">
        <f t="shared" si="22"/>
        <v>#REF!</v>
      </c>
      <c r="E208" s="25">
        <f t="shared" si="24"/>
        <v>46</v>
      </c>
      <c r="F208" s="30" t="e">
        <f>IF(AND($Y$12=TRUE,$Y$24=TRUE),COUNTIF(#REF!,$Z$24&amp; $Z$12&amp; "*" &amp;E208),0)+IF(AND($Y$13=TRUE,$Y$24=TRUE),COUNTIF(#REF!,$Z$24&amp; $Z$13&amp; "*" &amp;E208),0)+IF(AND($Y$14=TRUE,$Y$24=TRUE),COUNTIF(#REF!,$Z$24&amp; $Z$14&amp; "*" &amp;E208),0)+IF(AND($Y$15=TRUE,$Y$24=TRUE),COUNTIF(#REF!,$Z$24&amp; $Z$15&amp; "*" &amp;E208),0)+IF(AND($Y$16=TRUE,$Y$24=TRUE),COUNTIF(#REF!,$Z$24&amp; $Z$16&amp; "*" &amp;E208),0)+IF(AND($Y$17=TRUE,,$Y$24=TRUE),COUNTIF(#REF!,$Z$24&amp; $Z$17&amp; "*" &amp;E208),0)</f>
        <v>#REF!</v>
      </c>
      <c r="G208" s="30" t="e">
        <f>IF(AND($Y$12=TRUE,$Y$25=TRUE),COUNTIF(#REF!,$Z$25 &amp; $Z$12&amp; "*" &amp;E208),0)+IF(AND($Y$13=TRUE,$Y$25=TRUE),COUNTIF(#REF!,$Z$25 &amp; $Z$13&amp; "*" &amp;E208),0)+IF(AND($Y$14=TRUE,$Y$25=TRUE),COUNTIF(#REF!,$Z$25 &amp; $Z$14&amp; "*" &amp;E208),0)+IF(AND($Y$15=TRUE,$Y$25=TRUE),COUNTIF(#REF!,$Z$25 &amp; $Z$15&amp; "*" &amp;E208),0)+IF(AND($Y$16=TRUE,$Y$25=TRUE),COUNTIF(#REF!,$Z$25 &amp; $Z$16&amp; "*" &amp;E208),0)+IF(AND($Y$17=TRUE,,$Y$25=TRUE),COUNTIF(#REF!,$Z$25&amp; $Z$17&amp; "*" &amp;E208),0)</f>
        <v>#REF!</v>
      </c>
      <c r="H208" s="30" t="e">
        <f>IF(AND($Y$12=TRUE,$Y$26=TRUE),COUNTIF(#REF!,$Z$26 &amp; $Z$12&amp; "*" &amp;E208),0)+IF(AND($Y$13=TRUE,$Y$26=TRUE),COUNTIF(#REF!,$Z$26 &amp; $Z$13&amp; "*" &amp;E208),0)+IF(AND($Y$14=TRUE,$Y$26=TRUE),COUNTIF(#REF!,$Z$26 &amp; $Z$14&amp; "*" &amp;E208),0)+IF(AND($Y$15=TRUE,$Y$26=TRUE),COUNTIF(#REF!,$Z$26 &amp; $Z$15&amp; "*" &amp;E208),0)+IF(AND($Y$16=TRUE,$Y$26=TRUE),COUNTIF(#REF!,$Z$26 &amp; $Z$16&amp; "*" &amp;E208),0)+IF(AND($Y$17=TRUE,,$Y$26=TRUE),COUNTIF(#REF!,$Z$26&amp; $Z$17&amp; "*" &amp;E208),0)</f>
        <v>#REF!</v>
      </c>
      <c r="I208" s="30" t="e">
        <f>IF(AND($Y$12=TRUE,$Y$27=TRUE),COUNTIF(#REF!,$Z$27&amp; $Z$12&amp; "*" &amp;E208),0)+IF(AND($Y$13=TRUE,$Y$27=TRUE),COUNTIF(#REF!,$Z$27 &amp; $Z$13&amp; "*" &amp;E208),0)+IF(AND($Y$14=TRUE,$Y$27=TRUE),COUNTIF(#REF!,$Z$27 &amp; $Z$14&amp; "*" &amp;E208),0)+IF(AND($Y$15=TRUE,$Y$27=TRUE),COUNTIF(#REF!,$Z$27 &amp; $Z$15&amp; "*" &amp;E208),0)+IF(AND($Y$16=TRUE,$Y$27=TRUE),COUNTIF(#REF!,$Z$27 &amp; $Z$16&amp; "*" &amp;E208),0)+IF(AND($Y$17=TRUE,,$Y$27=TRUE),COUNTIF(#REF!,$Z$27&amp; $Z$17&amp; "*" &amp;E208),0)</f>
        <v>#REF!</v>
      </c>
      <c r="J208" s="30" t="e">
        <f>IF(AND($Y$12=TRUE,$Y$28=TRUE),COUNTIF(#REF!,$Z$28 &amp; $Z$12&amp; "*" &amp;E208),0)+IF(AND($Y$13=TRUE,$Y$28=TRUE),COUNTIF(#REF!,$Z$28 &amp; $Z$13&amp; "*" &amp;E208),0)+IF(AND($Y$14=TRUE,$Y$28=TRUE),COUNTIF(#REF!,$Z$28 &amp; $Z$14&amp; "*" &amp;E208),0)+IF(AND($Y$15=TRUE,$Y$28=TRUE),COUNTIF(#REF!,$Z$28 &amp; $Z$15&amp; "*" &amp;E208),0)+IF(AND($Y$16=TRUE,$Y$28=TRUE),COUNTIF(#REF!,$Z$28 &amp; $Z$16&amp; "*" &amp;E208),0)+IF(AND($Y$17=TRUE,,$Y$28=TRUE),COUNTIF(#REF!,$Z$28 &amp; $Z$17&amp; "*" &amp;E208),0)</f>
        <v>#REF!</v>
      </c>
      <c r="K208" s="30" t="e">
        <f>IF($Y$16=TRUE,COUNTIF(#REF!,"*" &amp; $Z$16&amp; "*" &amp;E76),0)</f>
        <v>#REF!</v>
      </c>
      <c r="L208" s="21"/>
      <c r="M208" s="21"/>
      <c r="N208" s="21"/>
      <c r="O208" s="21"/>
      <c r="P208" s="21"/>
      <c r="Q208" s="21"/>
      <c r="R208" s="22"/>
      <c r="S208" s="21"/>
      <c r="T208" s="21"/>
    </row>
    <row r="209" spans="2:27" x14ac:dyDescent="0.25">
      <c r="B209" s="23">
        <v>5</v>
      </c>
      <c r="C209" s="24">
        <v>1</v>
      </c>
      <c r="D209" s="24" t="e">
        <f t="shared" si="22"/>
        <v>#REF!</v>
      </c>
      <c r="E209" s="25">
        <f t="shared" si="24"/>
        <v>51</v>
      </c>
      <c r="F209" s="30" t="e">
        <f>IF(AND($Y$12=TRUE,$Y$24=TRUE),COUNTIF(#REF!,$Z$24&amp; $Z$12&amp; "*" &amp;E209),0)+IF(AND($Y$13=TRUE,$Y$24=TRUE),COUNTIF(#REF!,$Z$24&amp; $Z$13&amp; "*" &amp;E209),0)+IF(AND($Y$14=TRUE,$Y$24=TRUE),COUNTIF(#REF!,$Z$24&amp; $Z$14&amp; "*" &amp;E209),0)+IF(AND($Y$15=TRUE,$Y$24=TRUE),COUNTIF(#REF!,$Z$24&amp; $Z$15&amp; "*" &amp;E209),0)+IF(AND($Y$16=TRUE,$Y$24=TRUE),COUNTIF(#REF!,$Z$24&amp; $Z$16&amp; "*" &amp;E209),0)+IF(AND($Y$17=TRUE,,$Y$24=TRUE),COUNTIF(#REF!,$Z$24&amp; $Z$17&amp; "*" &amp;E209),0)</f>
        <v>#REF!</v>
      </c>
      <c r="G209" s="30" t="e">
        <f>IF(AND($Y$12=TRUE,$Y$25=TRUE),COUNTIF(#REF!,$Z$25 &amp; $Z$12&amp; "*" &amp;E209),0)+IF(AND($Y$13=TRUE,$Y$25=TRUE),COUNTIF(#REF!,$Z$25 &amp; $Z$13&amp; "*" &amp;E209),0)+IF(AND($Y$14=TRUE,$Y$25=TRUE),COUNTIF(#REF!,$Z$25 &amp; $Z$14&amp; "*" &amp;E209),0)+IF(AND($Y$15=TRUE,$Y$25=TRUE),COUNTIF(#REF!,$Z$25 &amp; $Z$15&amp; "*" &amp;E209),0)+IF(AND($Y$16=TRUE,$Y$25=TRUE),COUNTIF(#REF!,$Z$25 &amp; $Z$16&amp; "*" &amp;E209),0)+IF(AND($Y$17=TRUE,,$Y$25=TRUE),COUNTIF(#REF!,$Z$25&amp; $Z$17&amp; "*" &amp;E209),0)</f>
        <v>#REF!</v>
      </c>
      <c r="H209" s="30" t="e">
        <f>IF(AND($Y$12=TRUE,$Y$26=TRUE),COUNTIF(#REF!,$Z$26 &amp; $Z$12&amp; "*" &amp;E209),0)+IF(AND($Y$13=TRUE,$Y$26=TRUE),COUNTIF(#REF!,$Z$26 &amp; $Z$13&amp; "*" &amp;E209),0)+IF(AND($Y$14=TRUE,$Y$26=TRUE),COUNTIF(#REF!,$Z$26 &amp; $Z$14&amp; "*" &amp;E209),0)+IF(AND($Y$15=TRUE,$Y$26=TRUE),COUNTIF(#REF!,$Z$26 &amp; $Z$15&amp; "*" &amp;E209),0)+IF(AND($Y$16=TRUE,$Y$26=TRUE),COUNTIF(#REF!,$Z$26 &amp; $Z$16&amp; "*" &amp;E209),0)+IF(AND($Y$17=TRUE,,$Y$26=TRUE),COUNTIF(#REF!,$Z$26&amp; $Z$17&amp; "*" &amp;E209),0)</f>
        <v>#REF!</v>
      </c>
      <c r="I209" s="30" t="e">
        <f>IF(AND($Y$12=TRUE,$Y$27=TRUE),COUNTIF(#REF!,$Z$27&amp; $Z$12&amp; "*" &amp;E209),0)+IF(AND($Y$13=TRUE,$Y$27=TRUE),COUNTIF(#REF!,$Z$27 &amp; $Z$13&amp; "*" &amp;E209),0)+IF(AND($Y$14=TRUE,$Y$27=TRUE),COUNTIF(#REF!,$Z$27 &amp; $Z$14&amp; "*" &amp;E209),0)+IF(AND($Y$15=TRUE,$Y$27=TRUE),COUNTIF(#REF!,$Z$27 &amp; $Z$15&amp; "*" &amp;E209),0)+IF(AND($Y$16=TRUE,$Y$27=TRUE),COUNTIF(#REF!,$Z$27 &amp; $Z$16&amp; "*" &amp;E209),0)+IF(AND($Y$17=TRUE,,$Y$27=TRUE),COUNTIF(#REF!,$Z$27&amp; $Z$17&amp; "*" &amp;E209),0)</f>
        <v>#REF!</v>
      </c>
      <c r="J209" s="30" t="e">
        <f>IF(AND($Y$12=TRUE,$Y$28=TRUE),COUNTIF(#REF!,$Z$28 &amp; $Z$12&amp; "*" &amp;E209),0)+IF(AND($Y$13=TRUE,$Y$28=TRUE),COUNTIF(#REF!,$Z$28 &amp; $Z$13&amp; "*" &amp;E209),0)+IF(AND($Y$14=TRUE,$Y$28=TRUE),COUNTIF(#REF!,$Z$28 &amp; $Z$14&amp; "*" &amp;E209),0)+IF(AND($Y$15=TRUE,$Y$28=TRUE),COUNTIF(#REF!,$Z$28 &amp; $Z$15&amp; "*" &amp;E209),0)+IF(AND($Y$16=TRUE,$Y$28=TRUE),COUNTIF(#REF!,$Z$28 &amp; $Z$16&amp; "*" &amp;E209),0)+IF(AND($Y$17=TRUE,,$Y$28=TRUE),COUNTIF(#REF!,$Z$28 &amp; $Z$17&amp; "*" &amp;E209),0)</f>
        <v>#REF!</v>
      </c>
      <c r="K209" s="30" t="e">
        <f>IF($Y$16=TRUE,COUNTIF(#REF!,"*" &amp; $Z$16&amp; "*" &amp;E77),0)</f>
        <v>#REF!</v>
      </c>
      <c r="L209" s="21"/>
      <c r="M209" s="21"/>
      <c r="N209" s="21"/>
      <c r="O209" s="21"/>
      <c r="P209" s="21"/>
      <c r="Q209" s="21"/>
      <c r="R209" s="22"/>
      <c r="S209" s="21"/>
      <c r="T209" s="21"/>
    </row>
    <row r="210" spans="2:27" x14ac:dyDescent="0.25">
      <c r="B210" s="23">
        <v>5</v>
      </c>
      <c r="C210" s="24">
        <v>2</v>
      </c>
      <c r="D210" s="24" t="e">
        <f>SUM(F210:K210)</f>
        <v>#REF!</v>
      </c>
      <c r="E210" s="25">
        <f t="shared" si="24"/>
        <v>52</v>
      </c>
      <c r="F210" s="30" t="e">
        <f>IF(AND($Y$12=TRUE,$Y$24=TRUE),COUNTIF(#REF!,$Z$24&amp; $Z$12&amp; "*" &amp;E210),0)+IF(AND($Y$13=TRUE,$Y$24=TRUE),COUNTIF(#REF!,$Z$24&amp; $Z$13&amp; "*" &amp;E210),0)+IF(AND($Y$14=TRUE,$Y$24=TRUE),COUNTIF(#REF!,$Z$24&amp; $Z$14&amp; "*" &amp;E210),0)+IF(AND($Y$15=TRUE,$Y$24=TRUE),COUNTIF(#REF!,$Z$24&amp; $Z$15&amp; "*" &amp;E210),0)+IF(AND($Y$16=TRUE,$Y$24=TRUE),COUNTIF(#REF!,$Z$24&amp; $Z$16&amp; "*" &amp;E210),0)+IF(AND($Y$17=TRUE,,$Y$24=TRUE),COUNTIF(#REF!,$Z$24&amp; $Z$17&amp; "*" &amp;E210),0)</f>
        <v>#REF!</v>
      </c>
      <c r="G210" s="30" t="e">
        <f>IF(AND($Y$12=TRUE,$Y$25=TRUE),COUNTIF(#REF!,$Z$25 &amp; $Z$12&amp; "*" &amp;E210),0)+IF(AND($Y$13=TRUE,$Y$25=TRUE),COUNTIF(#REF!,$Z$25 &amp; $Z$13&amp; "*" &amp;E210),0)+IF(AND($Y$14=TRUE,$Y$25=TRUE),COUNTIF(#REF!,$Z$25 &amp; $Z$14&amp; "*" &amp;E210),0)+IF(AND($Y$15=TRUE,$Y$25=TRUE),COUNTIF(#REF!,$Z$25 &amp; $Z$15&amp; "*" &amp;E210),0)+IF(AND($Y$16=TRUE,$Y$25=TRUE),COUNTIF(#REF!,$Z$25 &amp; $Z$16&amp; "*" &amp;E210),0)+IF(AND($Y$17=TRUE,,$Y$25=TRUE),COUNTIF(#REF!,$Z$25&amp; $Z$17&amp; "*" &amp;E210),0)</f>
        <v>#REF!</v>
      </c>
      <c r="H210" s="30" t="e">
        <f>IF(AND($Y$12=TRUE,$Y$26=TRUE),COUNTIF(#REF!,$Z$26 &amp; $Z$12&amp; "*" &amp;E210),0)+IF(AND($Y$13=TRUE,$Y$26=TRUE),COUNTIF(#REF!,$Z$26 &amp; $Z$13&amp; "*" &amp;E210),0)+IF(AND($Y$14=TRUE,$Y$26=TRUE),COUNTIF(#REF!,$Z$26 &amp; $Z$14&amp; "*" &amp;E210),0)+IF(AND($Y$15=TRUE,$Y$26=TRUE),COUNTIF(#REF!,$Z$26 &amp; $Z$15&amp; "*" &amp;E210),0)+IF(AND($Y$16=TRUE,$Y$26=TRUE),COUNTIF(#REF!,$Z$26 &amp; $Z$16&amp; "*" &amp;E210),0)+IF(AND($Y$17=TRUE,,$Y$26=TRUE),COUNTIF(#REF!,$Z$26&amp; $Z$17&amp; "*" &amp;E210),0)</f>
        <v>#REF!</v>
      </c>
      <c r="I210" s="30" t="e">
        <f>IF(AND($Y$12=TRUE,$Y$27=TRUE),COUNTIF(#REF!,$Z$27&amp; $Z$12&amp; "*" &amp;E210),0)+IF(AND($Y$13=TRUE,$Y$27=TRUE),COUNTIF(#REF!,$Z$27 &amp; $Z$13&amp; "*" &amp;E210),0)+IF(AND($Y$14=TRUE,$Y$27=TRUE),COUNTIF(#REF!,$Z$27 &amp; $Z$14&amp; "*" &amp;E210),0)+IF(AND($Y$15=TRUE,$Y$27=TRUE),COUNTIF(#REF!,$Z$27 &amp; $Z$15&amp; "*" &amp;E210),0)+IF(AND($Y$16=TRUE,$Y$27=TRUE),COUNTIF(#REF!,$Z$27 &amp; $Z$16&amp; "*" &amp;E210),0)+IF(AND($Y$17=TRUE,,$Y$27=TRUE),COUNTIF(#REF!,$Z$27&amp; $Z$17&amp; "*" &amp;E210),0)</f>
        <v>#REF!</v>
      </c>
      <c r="J210" s="30" t="e">
        <f>IF(AND($Y$12=TRUE,$Y$28=TRUE),COUNTIF(#REF!,$Z$28 &amp; $Z$12&amp; "*" &amp;E210),0)+IF(AND($Y$13=TRUE,$Y$28=TRUE),COUNTIF(#REF!,$Z$28 &amp; $Z$13&amp; "*" &amp;E210),0)+IF(AND($Y$14=TRUE,$Y$28=TRUE),COUNTIF(#REF!,$Z$28 &amp; $Z$14&amp; "*" &amp;E210),0)+IF(AND($Y$15=TRUE,$Y$28=TRUE),COUNTIF(#REF!,$Z$28 &amp; $Z$15&amp; "*" &amp;E210),0)+IF(AND($Y$16=TRUE,$Y$28=TRUE),COUNTIF(#REF!,$Z$28 &amp; $Z$16&amp; "*" &amp;E210),0)+IF(AND($Y$17=TRUE,,$Y$28=TRUE),COUNTIF(#REF!,$Z$28 &amp; $Z$17&amp; "*" &amp;E210),0)</f>
        <v>#REF!</v>
      </c>
      <c r="K210" s="30" t="e">
        <f>IF($Y$16=TRUE,COUNTIF(#REF!,"*" &amp; $Z$16&amp; "*" &amp;E78),0)</f>
        <v>#REF!</v>
      </c>
      <c r="L210" s="21"/>
      <c r="M210" s="21"/>
      <c r="N210" s="21"/>
      <c r="O210" s="21"/>
      <c r="P210" s="21"/>
      <c r="Q210" s="21"/>
      <c r="R210" s="22"/>
      <c r="S210" s="21"/>
      <c r="T210" s="21"/>
    </row>
    <row r="211" spans="2:27" x14ac:dyDescent="0.25">
      <c r="B211" s="23">
        <v>5</v>
      </c>
      <c r="C211" s="24">
        <v>3</v>
      </c>
      <c r="D211" s="24" t="e">
        <f t="shared" si="22"/>
        <v>#REF!</v>
      </c>
      <c r="E211" s="25">
        <f t="shared" si="24"/>
        <v>53</v>
      </c>
      <c r="F211" s="30" t="e">
        <f>IF(AND($Y$12=TRUE,$Y$24=TRUE),COUNTIF(#REF!,$Z$24&amp; $Z$12&amp; "*" &amp;E211),0)+IF(AND($Y$13=TRUE,$Y$24=TRUE),COUNTIF(#REF!,$Z$24&amp; $Z$13&amp; "*" &amp;E211),0)+IF(AND($Y$14=TRUE,$Y$24=TRUE),COUNTIF(#REF!,$Z$24&amp; $Z$14&amp; "*" &amp;E211),0)+IF(AND($Y$15=TRUE,$Y$24=TRUE),COUNTIF(#REF!,$Z$24&amp; $Z$15&amp; "*" &amp;E211),0)+IF(AND($Y$16=TRUE,$Y$24=TRUE),COUNTIF(#REF!,$Z$24&amp; $Z$16&amp; "*" &amp;E211),0)+IF(AND($Y$17=TRUE,,$Y$24=TRUE),COUNTIF(#REF!,$Z$24&amp; $Z$17&amp; "*" &amp;E211),0)</f>
        <v>#REF!</v>
      </c>
      <c r="G211" s="30" t="e">
        <f>IF(AND($Y$12=TRUE,$Y$25=TRUE),COUNTIF(#REF!,$Z$25 &amp; $Z$12&amp; "*" &amp;E211),0)+IF(AND($Y$13=TRUE,$Y$25=TRUE),COUNTIF(#REF!,$Z$25 &amp; $Z$13&amp; "*" &amp;E211),0)+IF(AND($Y$14=TRUE,$Y$25=TRUE),COUNTIF(#REF!,$Z$25 &amp; $Z$14&amp; "*" &amp;E211),0)+IF(AND($Y$15=TRUE,$Y$25=TRUE),COUNTIF(#REF!,$Z$25 &amp; $Z$15&amp; "*" &amp;E211),0)+IF(AND($Y$16=TRUE,$Y$25=TRUE),COUNTIF(#REF!,$Z$25 &amp; $Z$16&amp; "*" &amp;E211),0)+IF(AND($Y$17=TRUE,,$Y$25=TRUE),COUNTIF(#REF!,$Z$25&amp; $Z$17&amp; "*" &amp;E211),0)</f>
        <v>#REF!</v>
      </c>
      <c r="H211" s="30" t="e">
        <f>IF(AND($Y$12=TRUE,$Y$26=TRUE),COUNTIF(#REF!,$Z$26 &amp; $Z$12&amp; "*" &amp;E211),0)+IF(AND($Y$13=TRUE,$Y$26=TRUE),COUNTIF(#REF!,$Z$26 &amp; $Z$13&amp; "*" &amp;E211),0)+IF(AND($Y$14=TRUE,$Y$26=TRUE),COUNTIF(#REF!,$Z$26 &amp; $Z$14&amp; "*" &amp;E211),0)+IF(AND($Y$15=TRUE,$Y$26=TRUE),COUNTIF(#REF!,$Z$26 &amp; $Z$15&amp; "*" &amp;E211),0)+IF(AND($Y$16=TRUE,$Y$26=TRUE),COUNTIF(#REF!,$Z$26 &amp; $Z$16&amp; "*" &amp;E211),0)+IF(AND($Y$17=TRUE,,$Y$26=TRUE),COUNTIF(#REF!,$Z$26&amp; $Z$17&amp; "*" &amp;E211),0)</f>
        <v>#REF!</v>
      </c>
      <c r="I211" s="30" t="e">
        <f>IF(AND($Y$12=TRUE,$Y$27=TRUE),COUNTIF(#REF!,$Z$27&amp; $Z$12&amp; "*" &amp;E211),0)+IF(AND($Y$13=TRUE,$Y$27=TRUE),COUNTIF(#REF!,$Z$27 &amp; $Z$13&amp; "*" &amp;E211),0)+IF(AND($Y$14=TRUE,$Y$27=TRUE),COUNTIF(#REF!,$Z$27 &amp; $Z$14&amp; "*" &amp;E211),0)+IF(AND($Y$15=TRUE,$Y$27=TRUE),COUNTIF(#REF!,$Z$27 &amp; $Z$15&amp; "*" &amp;E211),0)+IF(AND($Y$16=TRUE,$Y$27=TRUE),COUNTIF(#REF!,$Z$27 &amp; $Z$16&amp; "*" &amp;E211),0)+IF(AND($Y$17=TRUE,,$Y$27=TRUE),COUNTIF(#REF!,$Z$27&amp; $Z$17&amp; "*" &amp;E211),0)</f>
        <v>#REF!</v>
      </c>
      <c r="J211" s="30" t="e">
        <f>IF(AND($Y$12=TRUE,$Y$28=TRUE),COUNTIF(#REF!,$Z$28 &amp; $Z$12&amp; "*" &amp;E211),0)+IF(AND($Y$13=TRUE,$Y$28=TRUE),COUNTIF(#REF!,$Z$28 &amp; $Z$13&amp; "*" &amp;E211),0)+IF(AND($Y$14=TRUE,$Y$28=TRUE),COUNTIF(#REF!,$Z$28 &amp; $Z$14&amp; "*" &amp;E211),0)+IF(AND($Y$15=TRUE,$Y$28=TRUE),COUNTIF(#REF!,$Z$28 &amp; $Z$15&amp; "*" &amp;E211),0)+IF(AND($Y$16=TRUE,$Y$28=TRUE),COUNTIF(#REF!,$Z$28 &amp; $Z$16&amp; "*" &amp;E211),0)+IF(AND($Y$17=TRUE,,$Y$28=TRUE),COUNTIF(#REF!,$Z$28 &amp; $Z$17&amp; "*" &amp;E211),0)</f>
        <v>#REF!</v>
      </c>
      <c r="K211" s="30" t="e">
        <f>IF($Y$16=TRUE,COUNTIF(#REF!,"*" &amp; $Z$16&amp; "*" &amp;E79),0)</f>
        <v>#REF!</v>
      </c>
      <c r="L211" s="21"/>
      <c r="M211" s="21"/>
      <c r="N211" s="21"/>
      <c r="O211" s="21"/>
      <c r="P211" s="21"/>
      <c r="Q211" s="21"/>
      <c r="R211" s="22"/>
      <c r="S211" s="21"/>
      <c r="T211" s="21"/>
    </row>
    <row r="212" spans="2:27" x14ac:dyDescent="0.25">
      <c r="B212" s="23">
        <v>5</v>
      </c>
      <c r="C212" s="24">
        <v>4</v>
      </c>
      <c r="D212" s="24" t="e">
        <f t="shared" si="22"/>
        <v>#REF!</v>
      </c>
      <c r="E212" s="25">
        <f t="shared" si="24"/>
        <v>54</v>
      </c>
      <c r="F212" s="30" t="e">
        <f>IF(AND($Y$12=TRUE,$Y$24=TRUE),COUNTIF(#REF!,$Z$24&amp; $Z$12&amp; "*" &amp;E212),0)+IF(AND($Y$13=TRUE,$Y$24=TRUE),COUNTIF(#REF!,$Z$24&amp; $Z$13&amp; "*" &amp;E212),0)+IF(AND($Y$14=TRUE,$Y$24=TRUE),COUNTIF(#REF!,$Z$24&amp; $Z$14&amp; "*" &amp;E212),0)+IF(AND($Y$15=TRUE,$Y$24=TRUE),COUNTIF(#REF!,$Z$24&amp; $Z$15&amp; "*" &amp;E212),0)+IF(AND($Y$16=TRUE,$Y$24=TRUE),COUNTIF(#REF!,$Z$24&amp; $Z$16&amp; "*" &amp;E212),0)+IF(AND($Y$17=TRUE,,$Y$24=TRUE),COUNTIF(#REF!,$Z$24&amp; $Z$17&amp; "*" &amp;E212),0)</f>
        <v>#REF!</v>
      </c>
      <c r="G212" s="30" t="e">
        <f>IF(AND($Y$12=TRUE,$Y$25=TRUE),COUNTIF(#REF!,$Z$25 &amp; $Z$12&amp; "*" &amp;E212),0)+IF(AND($Y$13=TRUE,$Y$25=TRUE),COUNTIF(#REF!,$Z$25 &amp; $Z$13&amp; "*" &amp;E212),0)+IF(AND($Y$14=TRUE,$Y$25=TRUE),COUNTIF(#REF!,$Z$25 &amp; $Z$14&amp; "*" &amp;E212),0)+IF(AND($Y$15=TRUE,$Y$25=TRUE),COUNTIF(#REF!,$Z$25 &amp; $Z$15&amp; "*" &amp;E212),0)+IF(AND($Y$16=TRUE,$Y$25=TRUE),COUNTIF(#REF!,$Z$25 &amp; $Z$16&amp; "*" &amp;E212),0)+IF(AND($Y$17=TRUE,,$Y$25=TRUE),COUNTIF(#REF!,$Z$25&amp; $Z$17&amp; "*" &amp;E212),0)</f>
        <v>#REF!</v>
      </c>
      <c r="H212" s="30" t="e">
        <f>IF(AND($Y$12=TRUE,$Y$26=TRUE),COUNTIF(#REF!,$Z$26 &amp; $Z$12&amp; "*" &amp;E212),0)+IF(AND($Y$13=TRUE,$Y$26=TRUE),COUNTIF(#REF!,$Z$26 &amp; $Z$13&amp; "*" &amp;E212),0)+IF(AND($Y$14=TRUE,$Y$26=TRUE),COUNTIF(#REF!,$Z$26 &amp; $Z$14&amp; "*" &amp;E212),0)+IF(AND($Y$15=TRUE,$Y$26=TRUE),COUNTIF(#REF!,$Z$26 &amp; $Z$15&amp; "*" &amp;E212),0)+IF(AND($Y$16=TRUE,$Y$26=TRUE),COUNTIF(#REF!,$Z$26 &amp; $Z$16&amp; "*" &amp;E212),0)+IF(AND($Y$17=TRUE,,$Y$26=TRUE),COUNTIF(#REF!,$Z$26&amp; $Z$17&amp; "*" &amp;E212),0)</f>
        <v>#REF!</v>
      </c>
      <c r="I212" s="30" t="e">
        <f>IF(AND($Y$12=TRUE,$Y$27=TRUE),COUNTIF(#REF!,$Z$27&amp; $Z$12&amp; "*" &amp;E212),0)+IF(AND($Y$13=TRUE,$Y$27=TRUE),COUNTIF(#REF!,$Z$27 &amp; $Z$13&amp; "*" &amp;E212),0)+IF(AND($Y$14=TRUE,$Y$27=TRUE),COUNTIF(#REF!,$Z$27 &amp; $Z$14&amp; "*" &amp;E212),0)+IF(AND($Y$15=TRUE,$Y$27=TRUE),COUNTIF(#REF!,$Z$27 &amp; $Z$15&amp; "*" &amp;E212),0)+IF(AND($Y$16=TRUE,$Y$27=TRUE),COUNTIF(#REF!,$Z$27 &amp; $Z$16&amp; "*" &amp;E212),0)+IF(AND($Y$17=TRUE,,$Y$27=TRUE),COUNTIF(#REF!,$Z$27&amp; $Z$17&amp; "*" &amp;E212),0)</f>
        <v>#REF!</v>
      </c>
      <c r="J212" s="30" t="e">
        <f>IF(AND($Y$12=TRUE,$Y$28=TRUE),COUNTIF(#REF!,$Z$28 &amp; $Z$12&amp; "*" &amp;E212),0)+IF(AND($Y$13=TRUE,$Y$28=TRUE),COUNTIF(#REF!,$Z$28 &amp; $Z$13&amp; "*" &amp;E212),0)+IF(AND($Y$14=TRUE,$Y$28=TRUE),COUNTIF(#REF!,$Z$28 &amp; $Z$14&amp; "*" &amp;E212),0)+IF(AND($Y$15=TRUE,$Y$28=TRUE),COUNTIF(#REF!,$Z$28 &amp; $Z$15&amp; "*" &amp;E212),0)+IF(AND($Y$16=TRUE,$Y$28=TRUE),COUNTIF(#REF!,$Z$28 &amp; $Z$16&amp; "*" &amp;E212),0)+IF(AND($Y$17=TRUE,,$Y$28=TRUE),COUNTIF(#REF!,$Z$28 &amp; $Z$17&amp; "*" &amp;E212),0)</f>
        <v>#REF!</v>
      </c>
      <c r="K212" s="30" t="e">
        <f>IF($Y$16=TRUE,COUNTIF(#REF!,"*" &amp; $Z$16&amp; "*" &amp;E80),0)</f>
        <v>#REF!</v>
      </c>
      <c r="L212" s="21"/>
      <c r="M212" s="21"/>
      <c r="N212" s="21"/>
      <c r="O212" s="21"/>
      <c r="P212" s="21"/>
      <c r="Q212" s="21"/>
      <c r="R212" s="22"/>
      <c r="S212" s="21"/>
    </row>
    <row r="213" spans="2:27" x14ac:dyDescent="0.25">
      <c r="B213" s="23">
        <v>5</v>
      </c>
      <c r="C213" s="24">
        <v>5</v>
      </c>
      <c r="D213" s="24" t="e">
        <f t="shared" si="22"/>
        <v>#REF!</v>
      </c>
      <c r="E213" s="25">
        <f t="shared" si="24"/>
        <v>55</v>
      </c>
      <c r="F213" s="30" t="e">
        <f>IF(AND($Y$12=TRUE,$Y$24=TRUE),COUNTIF(#REF!,$Z$24&amp; $Z$12&amp; "*" &amp;E213),0)+IF(AND($Y$13=TRUE,$Y$24=TRUE),COUNTIF(#REF!,$Z$24&amp; $Z$13&amp; "*" &amp;E213),0)+IF(AND($Y$14=TRUE,$Y$24=TRUE),COUNTIF(#REF!,$Z$24&amp; $Z$14&amp; "*" &amp;E213),0)+IF(AND($Y$15=TRUE,$Y$24=TRUE),COUNTIF(#REF!,$Z$24&amp; $Z$15&amp; "*" &amp;E213),0)+IF(AND($Y$16=TRUE,$Y$24=TRUE),COUNTIF(#REF!,$Z$24&amp; $Z$16&amp; "*" &amp;E213),0)+IF(AND($Y$17=TRUE,,$Y$24=TRUE),COUNTIF(#REF!,$Z$24&amp; $Z$17&amp; "*" &amp;E213),0)</f>
        <v>#REF!</v>
      </c>
      <c r="G213" s="30" t="e">
        <f>IF(AND($Y$12=TRUE,$Y$25=TRUE),COUNTIF(#REF!,$Z$25 &amp; $Z$12&amp; "*" &amp;E213),0)+IF(AND($Y$13=TRUE,$Y$25=TRUE),COUNTIF(#REF!,$Z$25 &amp; $Z$13&amp; "*" &amp;E213),0)+IF(AND($Y$14=TRUE,$Y$25=TRUE),COUNTIF(#REF!,$Z$25 &amp; $Z$14&amp; "*" &amp;E213),0)+IF(AND($Y$15=TRUE,$Y$25=TRUE),COUNTIF(#REF!,$Z$25 &amp; $Z$15&amp; "*" &amp;E213),0)+IF(AND($Y$16=TRUE,$Y$25=TRUE),COUNTIF(#REF!,$Z$25 &amp; $Z$16&amp; "*" &amp;E213),0)+IF(AND($Y$17=TRUE,,$Y$25=TRUE),COUNTIF(#REF!,$Z$25&amp; $Z$17&amp; "*" &amp;E213),0)</f>
        <v>#REF!</v>
      </c>
      <c r="H213" s="30" t="e">
        <f>IF(AND($Y$12=TRUE,$Y$26=TRUE),COUNTIF(#REF!,$Z$26 &amp; $Z$12&amp; "*" &amp;E213),0)+IF(AND($Y$13=TRUE,$Y$26=TRUE),COUNTIF(#REF!,$Z$26 &amp; $Z$13&amp; "*" &amp;E213),0)+IF(AND($Y$14=TRUE,$Y$26=TRUE),COUNTIF(#REF!,$Z$26 &amp; $Z$14&amp; "*" &amp;E213),0)+IF(AND($Y$15=TRUE,$Y$26=TRUE),COUNTIF(#REF!,$Z$26 &amp; $Z$15&amp; "*" &amp;E213),0)+IF(AND($Y$16=TRUE,$Y$26=TRUE),COUNTIF(#REF!,$Z$26 &amp; $Z$16&amp; "*" &amp;E213),0)+IF(AND($Y$17=TRUE,,$Y$26=TRUE),COUNTIF(#REF!,$Z$26&amp; $Z$17&amp; "*" &amp;E213),0)</f>
        <v>#REF!</v>
      </c>
      <c r="I213" s="30" t="e">
        <f>IF(AND($Y$12=TRUE,$Y$27=TRUE),COUNTIF(#REF!,$Z$27&amp; $Z$12&amp; "*" &amp;E213),0)+IF(AND($Y$13=TRUE,$Y$27=TRUE),COUNTIF(#REF!,$Z$27 &amp; $Z$13&amp; "*" &amp;E213),0)+IF(AND($Y$14=TRUE,$Y$27=TRUE),COUNTIF(#REF!,$Z$27 &amp; $Z$14&amp; "*" &amp;E213),0)+IF(AND($Y$15=TRUE,$Y$27=TRUE),COUNTIF(#REF!,$Z$27 &amp; $Z$15&amp; "*" &amp;E213),0)+IF(AND($Y$16=TRUE,$Y$27=TRUE),COUNTIF(#REF!,$Z$27 &amp; $Z$16&amp; "*" &amp;E213),0)+IF(AND($Y$17=TRUE,,$Y$27=TRUE),COUNTIF(#REF!,$Z$27&amp; $Z$17&amp; "*" &amp;E213),0)</f>
        <v>#REF!</v>
      </c>
      <c r="J213" s="30" t="e">
        <f>IF(AND($Y$12=TRUE,$Y$28=TRUE),COUNTIF(#REF!,$Z$28 &amp; $Z$12&amp; "*" &amp;E213),0)+IF(AND($Y$13=TRUE,$Y$28=TRUE),COUNTIF(#REF!,$Z$28 &amp; $Z$13&amp; "*" &amp;E213),0)+IF(AND($Y$14=TRUE,$Y$28=TRUE),COUNTIF(#REF!,$Z$28 &amp; $Z$14&amp; "*" &amp;E213),0)+IF(AND($Y$15=TRUE,$Y$28=TRUE),COUNTIF(#REF!,$Z$28 &amp; $Z$15&amp; "*" &amp;E213),0)+IF(AND($Y$16=TRUE,$Y$28=TRUE),COUNTIF(#REF!,$Z$28 &amp; $Z$16&amp; "*" &amp;E213),0)+IF(AND($Y$17=TRUE,,$Y$28=TRUE),COUNTIF(#REF!,$Z$28 &amp; $Z$17&amp; "*" &amp;E213),0)</f>
        <v>#REF!</v>
      </c>
      <c r="K213" s="30" t="e">
        <f>IF($Y$16=TRUE,COUNTIF(#REF!,"*" &amp; $Z$16&amp; "*" &amp;E81),0)</f>
        <v>#REF!</v>
      </c>
      <c r="L213" s="21"/>
      <c r="M213" s="21"/>
      <c r="N213" s="21"/>
      <c r="O213" s="21"/>
      <c r="P213" s="21"/>
      <c r="Q213" s="21"/>
      <c r="R213" s="22"/>
      <c r="S213" s="21"/>
    </row>
    <row r="214" spans="2:27" x14ac:dyDescent="0.25">
      <c r="B214" s="23">
        <v>5</v>
      </c>
      <c r="C214" s="24">
        <v>6</v>
      </c>
      <c r="D214" s="24" t="e">
        <f t="shared" si="22"/>
        <v>#REF!</v>
      </c>
      <c r="E214" s="25">
        <f t="shared" si="24"/>
        <v>56</v>
      </c>
      <c r="F214" s="30" t="e">
        <f>IF(AND($Y$12=TRUE,$Y$24=TRUE),COUNTIF(#REF!,$Z$24&amp; $Z$12&amp; "*" &amp;E214),0)+IF(AND($Y$13=TRUE,$Y$24=TRUE),COUNTIF(#REF!,$Z$24&amp; $Z$13&amp; "*" &amp;E214),0)+IF(AND($Y$14=TRUE,$Y$24=TRUE),COUNTIF(#REF!,$Z$24&amp; $Z$14&amp; "*" &amp;E214),0)+IF(AND($Y$15=TRUE,$Y$24=TRUE),COUNTIF(#REF!,$Z$24&amp; $Z$15&amp; "*" &amp;E214),0)+IF(AND($Y$16=TRUE,$Y$24=TRUE),COUNTIF(#REF!,$Z$24&amp; $Z$16&amp; "*" &amp;E214),0)+IF(AND($Y$17=TRUE,,$Y$24=TRUE),COUNTIF(#REF!,$Z$24&amp; $Z$17&amp; "*" &amp;E214),0)</f>
        <v>#REF!</v>
      </c>
      <c r="G214" s="30" t="e">
        <f>IF(AND($Y$12=TRUE,$Y$25=TRUE),COUNTIF(#REF!,$Z$25 &amp; $Z$12&amp; "*" &amp;E214),0)+IF(AND($Y$13=TRUE,$Y$25=TRUE),COUNTIF(#REF!,$Z$25 &amp; $Z$13&amp; "*" &amp;E214),0)+IF(AND($Y$14=TRUE,$Y$25=TRUE),COUNTIF(#REF!,$Z$25 &amp; $Z$14&amp; "*" &amp;E214),0)+IF(AND($Y$15=TRUE,$Y$25=TRUE),COUNTIF(#REF!,$Z$25 &amp; $Z$15&amp; "*" &amp;E214),0)+IF(AND($Y$16=TRUE,$Y$25=TRUE),COUNTIF(#REF!,$Z$25 &amp; $Z$16&amp; "*" &amp;E214),0)+IF(AND($Y$17=TRUE,,$Y$25=TRUE),COUNTIF(#REF!,$Z$25&amp; $Z$17&amp; "*" &amp;E214),0)</f>
        <v>#REF!</v>
      </c>
      <c r="H214" s="30" t="e">
        <f>IF(AND($Y$12=TRUE,$Y$26=TRUE),COUNTIF(#REF!,$Z$26 &amp; $Z$12&amp; "*" &amp;E214),0)+IF(AND($Y$13=TRUE,$Y$26=TRUE),COUNTIF(#REF!,$Z$26 &amp; $Z$13&amp; "*" &amp;E214),0)+IF(AND($Y$14=TRUE,$Y$26=TRUE),COUNTIF(#REF!,$Z$26 &amp; $Z$14&amp; "*" &amp;E214),0)+IF(AND($Y$15=TRUE,$Y$26=TRUE),COUNTIF(#REF!,$Z$26 &amp; $Z$15&amp; "*" &amp;E214),0)+IF(AND($Y$16=TRUE,$Y$26=TRUE),COUNTIF(#REF!,$Z$26 &amp; $Z$16&amp; "*" &amp;E214),0)+IF(AND($Y$17=TRUE,,$Y$26=TRUE),COUNTIF(#REF!,$Z$26&amp; $Z$17&amp; "*" &amp;E214),0)</f>
        <v>#REF!</v>
      </c>
      <c r="I214" s="30" t="e">
        <f>IF(AND($Y$12=TRUE,$Y$27=TRUE),COUNTIF(#REF!,$Z$27&amp; $Z$12&amp; "*" &amp;E214),0)+IF(AND($Y$13=TRUE,$Y$27=TRUE),COUNTIF(#REF!,$Z$27 &amp; $Z$13&amp; "*" &amp;E214),0)+IF(AND($Y$14=TRUE,$Y$27=TRUE),COUNTIF(#REF!,$Z$27 &amp; $Z$14&amp; "*" &amp;E214),0)+IF(AND($Y$15=TRUE,$Y$27=TRUE),COUNTIF(#REF!,$Z$27 &amp; $Z$15&amp; "*" &amp;E214),0)+IF(AND($Y$16=TRUE,$Y$27=TRUE),COUNTIF(#REF!,$Z$27 &amp; $Z$16&amp; "*" &amp;E214),0)+IF(AND($Y$17=TRUE,,$Y$27=TRUE),COUNTIF(#REF!,$Z$27&amp; $Z$17&amp; "*" &amp;E214),0)</f>
        <v>#REF!</v>
      </c>
      <c r="J214" s="30" t="e">
        <f>IF(AND($Y$12=TRUE,$Y$28=TRUE),COUNTIF(#REF!,$Z$28 &amp; $Z$12&amp; "*" &amp;E214),0)+IF(AND($Y$13=TRUE,$Y$28=TRUE),COUNTIF(#REF!,$Z$28 &amp; $Z$13&amp; "*" &amp;E214),0)+IF(AND($Y$14=TRUE,$Y$28=TRUE),COUNTIF(#REF!,$Z$28 &amp; $Z$14&amp; "*" &amp;E214),0)+IF(AND($Y$15=TRUE,$Y$28=TRUE),COUNTIF(#REF!,$Z$28 &amp; $Z$15&amp; "*" &amp;E214),0)+IF(AND($Y$16=TRUE,$Y$28=TRUE),COUNTIF(#REF!,$Z$28 &amp; $Z$16&amp; "*" &amp;E214),0)+IF(AND($Y$17=TRUE,,$Y$28=TRUE),COUNTIF(#REF!,$Z$28 &amp; $Z$17&amp; "*" &amp;E214),0)</f>
        <v>#REF!</v>
      </c>
      <c r="K214" s="30" t="e">
        <f>IF($Y$16=TRUE,COUNTIF(#REF!,"*" &amp; $Z$16&amp; "*" &amp;E82),0)</f>
        <v>#REF!</v>
      </c>
      <c r="L214" s="21"/>
      <c r="M214" s="21"/>
      <c r="N214" s="21"/>
      <c r="O214" s="21"/>
      <c r="P214" s="21"/>
      <c r="Q214" s="21"/>
      <c r="R214" s="22"/>
      <c r="S214" s="21"/>
    </row>
    <row r="215" spans="2:27" x14ac:dyDescent="0.25">
      <c r="B215" s="23">
        <v>6</v>
      </c>
      <c r="C215" s="24">
        <v>1</v>
      </c>
      <c r="D215" s="24" t="e">
        <f t="shared" si="22"/>
        <v>#REF!</v>
      </c>
      <c r="E215" s="25">
        <f t="shared" si="24"/>
        <v>61</v>
      </c>
      <c r="F215" s="30" t="e">
        <f>IF(AND($Y$12=TRUE,$Y$24=TRUE),COUNTIF(#REF!,$Z$24&amp; $Z$12&amp; "*" &amp;E215),0)+IF(AND($Y$13=TRUE,$Y$24=TRUE),COUNTIF(#REF!,$Z$24&amp; $Z$13&amp; "*" &amp;E215),0)+IF(AND($Y$14=TRUE,$Y$24=TRUE),COUNTIF(#REF!,$Z$24&amp; $Z$14&amp; "*" &amp;E215),0)+IF(AND($Y$15=TRUE,$Y$24=TRUE),COUNTIF(#REF!,$Z$24&amp; $Z$15&amp; "*" &amp;E215),0)+IF(AND($Y$16=TRUE,$Y$24=TRUE),COUNTIF(#REF!,$Z$24&amp; $Z$16&amp; "*" &amp;E215),0)+IF(AND($Y$17=TRUE,,$Y$24=TRUE),COUNTIF(#REF!,$Z$24&amp; $Z$17&amp; "*" &amp;E215),0)</f>
        <v>#REF!</v>
      </c>
      <c r="G215" s="30" t="e">
        <f>IF(AND($Y$12=TRUE,$Y$25=TRUE),COUNTIF(#REF!,$Z$25 &amp; $Z$12&amp; "*" &amp;E215),0)+IF(AND($Y$13=TRUE,$Y$25=TRUE),COUNTIF(#REF!,$Z$25 &amp; $Z$13&amp; "*" &amp;E215),0)+IF(AND($Y$14=TRUE,$Y$25=TRUE),COUNTIF(#REF!,$Z$25 &amp; $Z$14&amp; "*" &amp;E215),0)+IF(AND($Y$15=TRUE,$Y$25=TRUE),COUNTIF(#REF!,$Z$25 &amp; $Z$15&amp; "*" &amp;E215),0)+IF(AND($Y$16=TRUE,$Y$25=TRUE),COUNTIF(#REF!,$Z$25 &amp; $Z$16&amp; "*" &amp;E215),0)+IF(AND($Y$17=TRUE,,$Y$25=TRUE),COUNTIF(#REF!,$Z$25&amp; $Z$17&amp; "*" &amp;E215),0)</f>
        <v>#REF!</v>
      </c>
      <c r="H215" s="30" t="e">
        <f>IF(AND($Y$12=TRUE,$Y$26=TRUE),COUNTIF(#REF!,$Z$26 &amp; $Z$12&amp; "*" &amp;E215),0)+IF(AND($Y$13=TRUE,$Y$26=TRUE),COUNTIF(#REF!,$Z$26 &amp; $Z$13&amp; "*" &amp;E215),0)+IF(AND($Y$14=TRUE,$Y$26=TRUE),COUNTIF(#REF!,$Z$26 &amp; $Z$14&amp; "*" &amp;E215),0)+IF(AND($Y$15=TRUE,$Y$26=TRUE),COUNTIF(#REF!,$Z$26 &amp; $Z$15&amp; "*" &amp;E215),0)+IF(AND($Y$16=TRUE,$Y$26=TRUE),COUNTIF(#REF!,$Z$26 &amp; $Z$16&amp; "*" &amp;E215),0)+IF(AND($Y$17=TRUE,,$Y$26=TRUE),COUNTIF(#REF!,$Z$26&amp; $Z$17&amp; "*" &amp;E215),0)</f>
        <v>#REF!</v>
      </c>
      <c r="I215" s="30" t="e">
        <f>IF(AND($Y$12=TRUE,$Y$27=TRUE),COUNTIF(#REF!,$Z$27&amp; $Z$12&amp; "*" &amp;E215),0)+IF(AND($Y$13=TRUE,$Y$27=TRUE),COUNTIF(#REF!,$Z$27 &amp; $Z$13&amp; "*" &amp;E215),0)+IF(AND($Y$14=TRUE,$Y$27=TRUE),COUNTIF(#REF!,$Z$27 &amp; $Z$14&amp; "*" &amp;E215),0)+IF(AND($Y$15=TRUE,$Y$27=TRUE),COUNTIF(#REF!,$Z$27 &amp; $Z$15&amp; "*" &amp;E215),0)+IF(AND($Y$16=TRUE,$Y$27=TRUE),COUNTIF(#REF!,$Z$27 &amp; $Z$16&amp; "*" &amp;E215),0)+IF(AND($Y$17=TRUE,,$Y$27=TRUE),COUNTIF(#REF!,$Z$27&amp; $Z$17&amp; "*" &amp;E215),0)</f>
        <v>#REF!</v>
      </c>
      <c r="J215" s="30" t="e">
        <f>IF(AND($Y$12=TRUE,$Y$28=TRUE),COUNTIF(#REF!,$Z$28 &amp; $Z$12&amp; "*" &amp;E215),0)+IF(AND($Y$13=TRUE,$Y$28=TRUE),COUNTIF(#REF!,$Z$28 &amp; $Z$13&amp; "*" &amp;E215),0)+IF(AND($Y$14=TRUE,$Y$28=TRUE),COUNTIF(#REF!,$Z$28 &amp; $Z$14&amp; "*" &amp;E215),0)+IF(AND($Y$15=TRUE,$Y$28=TRUE),COUNTIF(#REF!,$Z$28 &amp; $Z$15&amp; "*" &amp;E215),0)+IF(AND($Y$16=TRUE,$Y$28=TRUE),COUNTIF(#REF!,$Z$28 &amp; $Z$16&amp; "*" &amp;E215),0)+IF(AND($Y$17=TRUE,,$Y$28=TRUE),COUNTIF(#REF!,$Z$28 &amp; $Z$17&amp; "*" &amp;E215),0)</f>
        <v>#REF!</v>
      </c>
      <c r="K215" s="30" t="e">
        <f>IF($Y$16=TRUE,COUNTIF(#REF!,"*" &amp; $Z$16&amp; "*" &amp;E83),0)</f>
        <v>#REF!</v>
      </c>
      <c r="L215" s="21"/>
      <c r="M215" s="21"/>
      <c r="N215" s="21"/>
      <c r="O215" s="21"/>
      <c r="P215" s="21"/>
      <c r="Q215" s="21"/>
      <c r="R215" s="22"/>
      <c r="S215" s="21"/>
    </row>
    <row r="216" spans="2:27" x14ac:dyDescent="0.25">
      <c r="B216" s="23">
        <v>6</v>
      </c>
      <c r="C216" s="24">
        <v>2</v>
      </c>
      <c r="D216" s="24" t="e">
        <f t="shared" si="22"/>
        <v>#REF!</v>
      </c>
      <c r="E216" s="25">
        <f t="shared" si="24"/>
        <v>62</v>
      </c>
      <c r="F216" s="30" t="e">
        <f>IF(AND($Y$12=TRUE,$Y$24=TRUE),COUNTIF(#REF!,$Z$24&amp; $Z$12&amp; "*" &amp;E216),0)+IF(AND($Y$13=TRUE,$Y$24=TRUE),COUNTIF(#REF!,$Z$24&amp; $Z$13&amp; "*" &amp;E216),0)+IF(AND($Y$14=TRUE,$Y$24=TRUE),COUNTIF(#REF!,$Z$24&amp; $Z$14&amp; "*" &amp;E216),0)+IF(AND($Y$15=TRUE,$Y$24=TRUE),COUNTIF(#REF!,$Z$24&amp; $Z$15&amp; "*" &amp;E216),0)+IF(AND($Y$16=TRUE,$Y$24=TRUE),COUNTIF(#REF!,$Z$24&amp; $Z$16&amp; "*" &amp;E216),0)+IF(AND($Y$17=TRUE,,$Y$24=TRUE),COUNTIF(#REF!,$Z$24&amp; $Z$17&amp; "*" &amp;E216),0)</f>
        <v>#REF!</v>
      </c>
      <c r="G216" s="30" t="e">
        <f>IF(AND($Y$12=TRUE,$Y$25=TRUE),COUNTIF(#REF!,$Z$25 &amp; $Z$12&amp; "*" &amp;E216),0)+IF(AND($Y$13=TRUE,$Y$25=TRUE),COUNTIF(#REF!,$Z$25 &amp; $Z$13&amp; "*" &amp;E216),0)+IF(AND($Y$14=TRUE,$Y$25=TRUE),COUNTIF(#REF!,$Z$25 &amp; $Z$14&amp; "*" &amp;E216),0)+IF(AND($Y$15=TRUE,$Y$25=TRUE),COUNTIF(#REF!,$Z$25 &amp; $Z$15&amp; "*" &amp;E216),0)+IF(AND($Y$16=TRUE,$Y$25=TRUE),COUNTIF(#REF!,$Z$25 &amp; $Z$16&amp; "*" &amp;E216),0)+IF(AND($Y$17=TRUE,,$Y$25=TRUE),COUNTIF(#REF!,$Z$25&amp; $Z$17&amp; "*" &amp;E216),0)</f>
        <v>#REF!</v>
      </c>
      <c r="H216" s="30" t="e">
        <f>IF(AND($Y$12=TRUE,$Y$26=TRUE),COUNTIF(#REF!,$Z$26 &amp; $Z$12&amp; "*" &amp;E216),0)+IF(AND($Y$13=TRUE,$Y$26=TRUE),COUNTIF(#REF!,$Z$26 &amp; $Z$13&amp; "*" &amp;E216),0)+IF(AND($Y$14=TRUE,$Y$26=TRUE),COUNTIF(#REF!,$Z$26 &amp; $Z$14&amp; "*" &amp;E216),0)+IF(AND($Y$15=TRUE,$Y$26=TRUE),COUNTIF(#REF!,$Z$26 &amp; $Z$15&amp; "*" &amp;E216),0)+IF(AND($Y$16=TRUE,$Y$26=TRUE),COUNTIF(#REF!,$Z$26 &amp; $Z$16&amp; "*" &amp;E216),0)+IF(AND($Y$17=TRUE,,$Y$26=TRUE),COUNTIF(#REF!,$Z$26&amp; $Z$17&amp; "*" &amp;E216),0)</f>
        <v>#REF!</v>
      </c>
      <c r="I216" s="30" t="e">
        <f>IF(AND($Y$12=TRUE,$Y$27=TRUE),COUNTIF(#REF!,$Z$27&amp; $Z$12&amp; "*" &amp;E216),0)+IF(AND($Y$13=TRUE,$Y$27=TRUE),COUNTIF(#REF!,$Z$27 &amp; $Z$13&amp; "*" &amp;E216),0)+IF(AND($Y$14=TRUE,$Y$27=TRUE),COUNTIF(#REF!,$Z$27 &amp; $Z$14&amp; "*" &amp;E216),0)+IF(AND($Y$15=TRUE,$Y$27=TRUE),COUNTIF(#REF!,$Z$27 &amp; $Z$15&amp; "*" &amp;E216),0)+IF(AND($Y$16=TRUE,$Y$27=TRUE),COUNTIF(#REF!,$Z$27 &amp; $Z$16&amp; "*" &amp;E216),0)+IF(AND($Y$17=TRUE,,$Y$27=TRUE),COUNTIF(#REF!,$Z$27&amp; $Z$17&amp; "*" &amp;E216),0)</f>
        <v>#REF!</v>
      </c>
      <c r="J216" s="30" t="e">
        <f>IF(AND($Y$12=TRUE,$Y$28=TRUE),COUNTIF(#REF!,$Z$28 &amp; $Z$12&amp; "*" &amp;E216),0)+IF(AND($Y$13=TRUE,$Y$28=TRUE),COUNTIF(#REF!,$Z$28 &amp; $Z$13&amp; "*" &amp;E216),0)+IF(AND($Y$14=TRUE,$Y$28=TRUE),COUNTIF(#REF!,$Z$28 &amp; $Z$14&amp; "*" &amp;E216),0)+IF(AND($Y$15=TRUE,$Y$28=TRUE),COUNTIF(#REF!,$Z$28 &amp; $Z$15&amp; "*" &amp;E216),0)+IF(AND($Y$16=TRUE,$Y$28=TRUE),COUNTIF(#REF!,$Z$28 &amp; $Z$16&amp; "*" &amp;E216),0)+IF(AND($Y$17=TRUE,,$Y$28=TRUE),COUNTIF(#REF!,$Z$28 &amp; $Z$17&amp; "*" &amp;E216),0)</f>
        <v>#REF!</v>
      </c>
      <c r="K216" s="30" t="e">
        <f>IF($Y$16=TRUE,COUNTIF(#REF!,"*" &amp; $Z$16&amp; "*" &amp;E84),0)</f>
        <v>#REF!</v>
      </c>
      <c r="L216" s="21"/>
      <c r="M216" s="21"/>
      <c r="N216" s="21"/>
      <c r="O216" s="21"/>
      <c r="P216" s="21"/>
      <c r="Q216" s="21"/>
      <c r="R216" s="22"/>
      <c r="S216" s="21"/>
    </row>
    <row r="217" spans="2:27" x14ac:dyDescent="0.25">
      <c r="B217" s="23">
        <v>6</v>
      </c>
      <c r="C217" s="24">
        <v>3</v>
      </c>
      <c r="D217" s="24" t="e">
        <f t="shared" si="22"/>
        <v>#REF!</v>
      </c>
      <c r="E217" s="25">
        <f>+B217*10+C217</f>
        <v>63</v>
      </c>
      <c r="F217" s="30" t="e">
        <f>IF(AND($Y$12=TRUE,$Y$24=TRUE),COUNTIF(#REF!,$Z$24&amp; $Z$12&amp; "*" &amp;E217),0)+IF(AND($Y$13=TRUE,$Y$24=TRUE),COUNTIF(#REF!,$Z$24&amp; $Z$13&amp; "*" &amp;E217),0)+IF(AND($Y$14=TRUE,$Y$24=TRUE),COUNTIF(#REF!,$Z$24&amp; $Z$14&amp; "*" &amp;E217),0)+IF(AND($Y$15=TRUE,$Y$24=TRUE),COUNTIF(#REF!,$Z$24&amp; $Z$15&amp; "*" &amp;E217),0)+IF(AND($Y$16=TRUE,$Y$24=TRUE),COUNTIF(#REF!,$Z$24&amp; $Z$16&amp; "*" &amp;E217),0)+IF(AND($Y$17=TRUE,,$Y$24=TRUE),COUNTIF(#REF!,$Z$24&amp; $Z$17&amp; "*" &amp;E217),0)</f>
        <v>#REF!</v>
      </c>
      <c r="G217" s="30" t="e">
        <f>IF(AND($Y$12=TRUE,$Y$25=TRUE),COUNTIF(#REF!,$Z$25 &amp; $Z$12&amp; "*" &amp;E217),0)+IF(AND($Y$13=TRUE,$Y$25=TRUE),COUNTIF(#REF!,$Z$25 &amp; $Z$13&amp; "*" &amp;E217),0)+IF(AND($Y$14=TRUE,$Y$25=TRUE),COUNTIF(#REF!,$Z$25 &amp; $Z$14&amp; "*" &amp;E217),0)+IF(AND($Y$15=TRUE,$Y$25=TRUE),COUNTIF(#REF!,$Z$25 &amp; $Z$15&amp; "*" &amp;E217),0)+IF(AND($Y$16=TRUE,$Y$25=TRUE),COUNTIF(#REF!,$Z$25 &amp; $Z$16&amp; "*" &amp;E217),0)+IF(AND($Y$17=TRUE,,$Y$25=TRUE),COUNTIF(#REF!,$Z$25&amp; $Z$17&amp; "*" &amp;E217),0)</f>
        <v>#REF!</v>
      </c>
      <c r="H217" s="30" t="e">
        <f>IF(AND($Y$12=TRUE,$Y$26=TRUE),COUNTIF(#REF!,$Z$26 &amp; $Z$12&amp; "*" &amp;E217),0)+IF(AND($Y$13=TRUE,$Y$26=TRUE),COUNTIF(#REF!,$Z$26 &amp; $Z$13&amp; "*" &amp;E217),0)+IF(AND($Y$14=TRUE,$Y$26=TRUE),COUNTIF(#REF!,$Z$26 &amp; $Z$14&amp; "*" &amp;E217),0)+IF(AND($Y$15=TRUE,$Y$26=TRUE),COUNTIF(#REF!,$Z$26 &amp; $Z$15&amp; "*" &amp;E217),0)+IF(AND($Y$16=TRUE,$Y$26=TRUE),COUNTIF(#REF!,$Z$26 &amp; $Z$16&amp; "*" &amp;E217),0)+IF(AND($Y$17=TRUE,,$Y$26=TRUE),COUNTIF(#REF!,$Z$26&amp; $Z$17&amp; "*" &amp;E217),0)</f>
        <v>#REF!</v>
      </c>
      <c r="I217" s="30" t="e">
        <f>IF(AND($Y$12=TRUE,$Y$27=TRUE),COUNTIF(#REF!,$Z$27&amp; $Z$12&amp; "*" &amp;E217),0)+IF(AND($Y$13=TRUE,$Y$27=TRUE),COUNTIF(#REF!,$Z$27 &amp; $Z$13&amp; "*" &amp;E217),0)+IF(AND($Y$14=TRUE,$Y$27=TRUE),COUNTIF(#REF!,$Z$27 &amp; $Z$14&amp; "*" &amp;E217),0)+IF(AND($Y$15=TRUE,$Y$27=TRUE),COUNTIF(#REF!,$Z$27 &amp; $Z$15&amp; "*" &amp;E217),0)+IF(AND($Y$16=TRUE,$Y$27=TRUE),COUNTIF(#REF!,$Z$27 &amp; $Z$16&amp; "*" &amp;E217),0)+IF(AND($Y$17=TRUE,,$Y$27=TRUE),COUNTIF(#REF!,$Z$27&amp; $Z$17&amp; "*" &amp;E217),0)</f>
        <v>#REF!</v>
      </c>
      <c r="J217" s="30" t="e">
        <f>IF(AND($Y$12=TRUE,$Y$28=TRUE),COUNTIF(#REF!,$Z$28 &amp; $Z$12&amp; "*" &amp;E217),0)+IF(AND($Y$13=TRUE,$Y$28=TRUE),COUNTIF(#REF!,$Z$28 &amp; $Z$13&amp; "*" &amp;E217),0)+IF(AND($Y$14=TRUE,$Y$28=TRUE),COUNTIF(#REF!,$Z$28 &amp; $Z$14&amp; "*" &amp;E217),0)+IF(AND($Y$15=TRUE,$Y$28=TRUE),COUNTIF(#REF!,$Z$28 &amp; $Z$15&amp; "*" &amp;E217),0)+IF(AND($Y$16=TRUE,$Y$28=TRUE),COUNTIF(#REF!,$Z$28 &amp; $Z$16&amp; "*" &amp;E217),0)+IF(AND($Y$17=TRUE,,$Y$28=TRUE),COUNTIF(#REF!,$Z$28 &amp; $Z$17&amp; "*" &amp;E217),0)</f>
        <v>#REF!</v>
      </c>
      <c r="K217" s="30" t="e">
        <f>IF($Y$16=TRUE,COUNTIF(#REF!,"*" &amp; $Z$16&amp; "*" &amp;E85),0)</f>
        <v>#REF!</v>
      </c>
      <c r="L217" s="21"/>
      <c r="M217" s="21"/>
      <c r="N217" s="21"/>
      <c r="O217" s="21"/>
      <c r="P217" s="21"/>
      <c r="Q217" s="21"/>
      <c r="R217" s="22"/>
      <c r="S217" s="21"/>
    </row>
    <row r="218" spans="2:27" x14ac:dyDescent="0.25">
      <c r="B218" s="23">
        <v>6</v>
      </c>
      <c r="C218" s="24">
        <v>4</v>
      </c>
      <c r="D218" s="24" t="e">
        <f t="shared" si="22"/>
        <v>#REF!</v>
      </c>
      <c r="E218" s="25">
        <f>+B218*10+C218</f>
        <v>64</v>
      </c>
      <c r="F218" s="30" t="e">
        <f>IF(AND($Y$12=TRUE,$Y$24=TRUE),COUNTIF(#REF!,$Z$24&amp; $Z$12&amp; "*" &amp;E218),0)+IF(AND($Y$13=TRUE,$Y$24=TRUE),COUNTIF(#REF!,$Z$24&amp; $Z$13&amp; "*" &amp;E218),0)+IF(AND($Y$14=TRUE,$Y$24=TRUE),COUNTIF(#REF!,$Z$24&amp; $Z$14&amp; "*" &amp;E218),0)+IF(AND($Y$15=TRUE,$Y$24=TRUE),COUNTIF(#REF!,$Z$24&amp; $Z$15&amp; "*" &amp;E218),0)+IF(AND($Y$16=TRUE,$Y$24=TRUE),COUNTIF(#REF!,$Z$24&amp; $Z$16&amp; "*" &amp;E218),0)+IF(AND($Y$17=TRUE,,$Y$24=TRUE),COUNTIF(#REF!,$Z$24&amp; $Z$17&amp; "*" &amp;E218),0)</f>
        <v>#REF!</v>
      </c>
      <c r="G218" s="30" t="e">
        <f>IF(AND($Y$12=TRUE,$Y$25=TRUE),COUNTIF(#REF!,$Z$25 &amp; $Z$12&amp; "*" &amp;E218),0)+IF(AND($Y$13=TRUE,$Y$25=TRUE),COUNTIF(#REF!,$Z$25 &amp; $Z$13&amp; "*" &amp;E218),0)+IF(AND($Y$14=TRUE,$Y$25=TRUE),COUNTIF(#REF!,$Z$25 &amp; $Z$14&amp; "*" &amp;E218),0)+IF(AND($Y$15=TRUE,$Y$25=TRUE),COUNTIF(#REF!,$Z$25 &amp; $Z$15&amp; "*" &amp;E218),0)+IF(AND($Y$16=TRUE,$Y$25=TRUE),COUNTIF(#REF!,$Z$25 &amp; $Z$16&amp; "*" &amp;E218),0)+IF(AND($Y$17=TRUE,,$Y$25=TRUE),COUNTIF(#REF!,$Z$25&amp; $Z$17&amp; "*" &amp;E218),0)</f>
        <v>#REF!</v>
      </c>
      <c r="H218" s="30" t="e">
        <f>IF(AND($Y$12=TRUE,$Y$26=TRUE),COUNTIF(#REF!,$Z$26 &amp; $Z$12&amp; "*" &amp;E218),0)+IF(AND($Y$13=TRUE,$Y$26=TRUE),COUNTIF(#REF!,$Z$26 &amp; $Z$13&amp; "*" &amp;E218),0)+IF(AND($Y$14=TRUE,$Y$26=TRUE),COUNTIF(#REF!,$Z$26 &amp; $Z$14&amp; "*" &amp;E218),0)+IF(AND($Y$15=TRUE,$Y$26=TRUE),COUNTIF(#REF!,$Z$26 &amp; $Z$15&amp; "*" &amp;E218),0)+IF(AND($Y$16=TRUE,$Y$26=TRUE),COUNTIF(#REF!,$Z$26 &amp; $Z$16&amp; "*" &amp;E218),0)+IF(AND($Y$17=TRUE,,$Y$26=TRUE),COUNTIF(#REF!,$Z$26&amp; $Z$17&amp; "*" &amp;E218),0)</f>
        <v>#REF!</v>
      </c>
      <c r="I218" s="30" t="e">
        <f>IF(AND($Y$12=TRUE,$Y$27=TRUE),COUNTIF(#REF!,$Z$27&amp; $Z$12&amp; "*" &amp;E218),0)+IF(AND($Y$13=TRUE,$Y$27=TRUE),COUNTIF(#REF!,$Z$27 &amp; $Z$13&amp; "*" &amp;E218),0)+IF(AND($Y$14=TRUE,$Y$27=TRUE),COUNTIF(#REF!,$Z$27 &amp; $Z$14&amp; "*" &amp;E218),0)+IF(AND($Y$15=TRUE,$Y$27=TRUE),COUNTIF(#REF!,$Z$27 &amp; $Z$15&amp; "*" &amp;E218),0)+IF(AND($Y$16=TRUE,$Y$27=TRUE),COUNTIF(#REF!,$Z$27 &amp; $Z$16&amp; "*" &amp;E218),0)+IF(AND($Y$17=TRUE,,$Y$27=TRUE),COUNTIF(#REF!,$Z$27&amp; $Z$17&amp; "*" &amp;E218),0)</f>
        <v>#REF!</v>
      </c>
      <c r="J218" s="30" t="e">
        <f>IF(AND($Y$12=TRUE,$Y$28=TRUE),COUNTIF(#REF!,$Z$28 &amp; $Z$12&amp; "*" &amp;E218),0)+IF(AND($Y$13=TRUE,$Y$28=TRUE),COUNTIF(#REF!,$Z$28 &amp; $Z$13&amp; "*" &amp;E218),0)+IF(AND($Y$14=TRUE,$Y$28=TRUE),COUNTIF(#REF!,$Z$28 &amp; $Z$14&amp; "*" &amp;E218),0)+IF(AND($Y$15=TRUE,$Y$28=TRUE),COUNTIF(#REF!,$Z$28 &amp; $Z$15&amp; "*" &amp;E218),0)+IF(AND($Y$16=TRUE,$Y$28=TRUE),COUNTIF(#REF!,$Z$28 &amp; $Z$16&amp; "*" &amp;E218),0)+IF(AND($Y$17=TRUE,,$Y$28=TRUE),COUNTIF(#REF!,$Z$28 &amp; $Z$17&amp; "*" &amp;E218),0)</f>
        <v>#REF!</v>
      </c>
      <c r="K218" s="30" t="e">
        <f>IF($Y$16=TRUE,COUNTIF(#REF!,"*" &amp; $Z$16&amp; "*" &amp;E86),0)</f>
        <v>#REF!</v>
      </c>
      <c r="L218" s="21"/>
      <c r="M218" s="21"/>
      <c r="N218" s="21"/>
      <c r="O218" s="21"/>
      <c r="P218" s="21"/>
      <c r="Q218" s="21"/>
      <c r="R218" s="22"/>
      <c r="S218" s="21"/>
    </row>
    <row r="219" spans="2:27" x14ac:dyDescent="0.25">
      <c r="B219" s="23">
        <v>6</v>
      </c>
      <c r="C219" s="24">
        <v>5</v>
      </c>
      <c r="D219" s="24" t="e">
        <f t="shared" si="22"/>
        <v>#REF!</v>
      </c>
      <c r="E219" s="25">
        <f>+B219*10+C219</f>
        <v>65</v>
      </c>
      <c r="F219" s="30" t="e">
        <f>IF(AND($Y$12=TRUE,$Y$24=TRUE),COUNTIF(#REF!,$Z$24&amp; $Z$12&amp; "*" &amp;E219),0)+IF(AND($Y$13=TRUE,$Y$24=TRUE),COUNTIF(#REF!,$Z$24&amp; $Z$13&amp; "*" &amp;E219),0)+IF(AND($Y$14=TRUE,$Y$24=TRUE),COUNTIF(#REF!,$Z$24&amp; $Z$14&amp; "*" &amp;E219),0)+IF(AND($Y$15=TRUE,$Y$24=TRUE),COUNTIF(#REF!,$Z$24&amp; $Z$15&amp; "*" &amp;E219),0)+IF(AND($Y$16=TRUE,$Y$24=TRUE),COUNTIF(#REF!,$Z$24&amp; $Z$16&amp; "*" &amp;E219),0)+IF(AND($Y$17=TRUE,,$Y$24=TRUE),COUNTIF(#REF!,$Z$24&amp; $Z$17&amp; "*" &amp;E219),0)</f>
        <v>#REF!</v>
      </c>
      <c r="G219" s="30" t="e">
        <f>IF(AND($Y$12=TRUE,$Y$25=TRUE),COUNTIF(#REF!,$Z$25 &amp; $Z$12&amp; "*" &amp;E219),0)+IF(AND($Y$13=TRUE,$Y$25=TRUE),COUNTIF(#REF!,$Z$25 &amp; $Z$13&amp; "*" &amp;E219),0)+IF(AND($Y$14=TRUE,$Y$25=TRUE),COUNTIF(#REF!,$Z$25 &amp; $Z$14&amp; "*" &amp;E219),0)+IF(AND($Y$15=TRUE,$Y$25=TRUE),COUNTIF(#REF!,$Z$25 &amp; $Z$15&amp; "*" &amp;E219),0)+IF(AND($Y$16=TRUE,$Y$25=TRUE),COUNTIF(#REF!,$Z$25 &amp; $Z$16&amp; "*" &amp;E219),0)+IF(AND($Y$17=TRUE,,$Y$25=TRUE),COUNTIF(#REF!,$Z$25&amp; $Z$17&amp; "*" &amp;E219),0)</f>
        <v>#REF!</v>
      </c>
      <c r="H219" s="30" t="e">
        <f>IF(AND($Y$12=TRUE,$Y$26=TRUE),COUNTIF(#REF!,$Z$26 &amp; $Z$12&amp; "*" &amp;E219),0)+IF(AND($Y$13=TRUE,$Y$26=TRUE),COUNTIF(#REF!,$Z$26 &amp; $Z$13&amp; "*" &amp;E219),0)+IF(AND($Y$14=TRUE,$Y$26=TRUE),COUNTIF(#REF!,$Z$26 &amp; $Z$14&amp; "*" &amp;E219),0)+IF(AND($Y$15=TRUE,$Y$26=TRUE),COUNTIF(#REF!,$Z$26 &amp; $Z$15&amp; "*" &amp;E219),0)+IF(AND($Y$16=TRUE,$Y$26=TRUE),COUNTIF(#REF!,$Z$26 &amp; $Z$16&amp; "*" &amp;E219),0)+IF(AND($Y$17=TRUE,,$Y$26=TRUE),COUNTIF(#REF!,$Z$26&amp; $Z$17&amp; "*" &amp;E219),0)</f>
        <v>#REF!</v>
      </c>
      <c r="I219" s="30" t="e">
        <f>IF(AND($Y$12=TRUE,$Y$27=TRUE),COUNTIF(#REF!,$Z$27&amp; $Z$12&amp; "*" &amp;E219),0)+IF(AND($Y$13=TRUE,$Y$27=TRUE),COUNTIF(#REF!,$Z$27 &amp; $Z$13&amp; "*" &amp;E219),0)+IF(AND($Y$14=TRUE,$Y$27=TRUE),COUNTIF(#REF!,$Z$27 &amp; $Z$14&amp; "*" &amp;E219),0)+IF(AND($Y$15=TRUE,$Y$27=TRUE),COUNTIF(#REF!,$Z$27 &amp; $Z$15&amp; "*" &amp;E219),0)+IF(AND($Y$16=TRUE,$Y$27=TRUE),COUNTIF(#REF!,$Z$27 &amp; $Z$16&amp; "*" &amp;E219),0)+IF(AND($Y$17=TRUE,,$Y$27=TRUE),COUNTIF(#REF!,$Z$27&amp; $Z$17&amp; "*" &amp;E219),0)</f>
        <v>#REF!</v>
      </c>
      <c r="J219" s="30" t="e">
        <f>IF(AND($Y$12=TRUE,$Y$28=TRUE),COUNTIF(#REF!,$Z$28 &amp; $Z$12&amp; "*" &amp;E219),0)+IF(AND($Y$13=TRUE,$Y$28=TRUE),COUNTIF(#REF!,$Z$28 &amp; $Z$13&amp; "*" &amp;E219),0)+IF(AND($Y$14=TRUE,$Y$28=TRUE),COUNTIF(#REF!,$Z$28 &amp; $Z$14&amp; "*" &amp;E219),0)+IF(AND($Y$15=TRUE,$Y$28=TRUE),COUNTIF(#REF!,$Z$28 &amp; $Z$15&amp; "*" &amp;E219),0)+IF(AND($Y$16=TRUE,$Y$28=TRUE),COUNTIF(#REF!,$Z$28 &amp; $Z$16&amp; "*" &amp;E219),0)+IF(AND($Y$17=TRUE,,$Y$28=TRUE),COUNTIF(#REF!,$Z$28 &amp; $Z$17&amp; "*" &amp;E219),0)</f>
        <v>#REF!</v>
      </c>
      <c r="K219" s="30" t="e">
        <f>IF($Y$16=TRUE,COUNTIF(#REF!,"*" &amp; $Z$16&amp; "*" &amp;E87),0)</f>
        <v>#REF!</v>
      </c>
      <c r="L219" s="21"/>
      <c r="M219" s="21"/>
      <c r="N219" s="21"/>
      <c r="O219" s="21"/>
      <c r="P219" s="21"/>
      <c r="Q219" s="21"/>
      <c r="R219" s="22"/>
      <c r="S219" s="21"/>
    </row>
    <row r="220" spans="2:27" x14ac:dyDescent="0.25">
      <c r="B220" s="23">
        <v>6</v>
      </c>
      <c r="C220" s="24">
        <v>6</v>
      </c>
      <c r="D220" s="24" t="e">
        <f t="shared" si="22"/>
        <v>#REF!</v>
      </c>
      <c r="E220" s="25">
        <f>+B220*10+C220</f>
        <v>66</v>
      </c>
      <c r="F220" s="30" t="e">
        <f>IF(AND($Y$12=TRUE,$Y$24=TRUE),COUNTIF(#REF!,$Z$24&amp; $Z$12&amp; "*" &amp;E220),0)+IF(AND($Y$13=TRUE,$Y$24=TRUE),COUNTIF(#REF!,$Z$24&amp; $Z$13&amp; "*" &amp;E220),0)+IF(AND($Y$14=TRUE,$Y$24=TRUE),COUNTIF(#REF!,$Z$24&amp; $Z$14&amp; "*" &amp;E220),0)+IF(AND($Y$15=TRUE,$Y$24=TRUE),COUNTIF(#REF!,$Z$24&amp; $Z$15&amp; "*" &amp;E220),0)+IF(AND($Y$16=TRUE,$Y$24=TRUE),COUNTIF(#REF!,$Z$24&amp; $Z$16&amp; "*" &amp;E220),0)+IF(AND($Y$17=TRUE,,$Y$24=TRUE),COUNTIF(#REF!,$Z$24&amp; $Z$17&amp; "*" &amp;E220),0)</f>
        <v>#REF!</v>
      </c>
      <c r="G220" s="30" t="e">
        <f>IF(AND($Y$12=TRUE,$Y$25=TRUE),COUNTIF(#REF!,$Z$25 &amp; $Z$12&amp; "*" &amp;E220),0)+IF(AND($Y$13=TRUE,$Y$25=TRUE),COUNTIF(#REF!,$Z$25 &amp; $Z$13&amp; "*" &amp;E220),0)+IF(AND($Y$14=TRUE,$Y$25=TRUE),COUNTIF(#REF!,$Z$25 &amp; $Z$14&amp; "*" &amp;E220),0)+IF(AND($Y$15=TRUE,$Y$25=TRUE),COUNTIF(#REF!,$Z$25 &amp; $Z$15&amp; "*" &amp;E220),0)+IF(AND($Y$16=TRUE,$Y$25=TRUE),COUNTIF(#REF!,$Z$25 &amp; $Z$16&amp; "*" &amp;E220),0)+IF(AND($Y$17=TRUE,,$Y$25=TRUE),COUNTIF(#REF!,$Z$25&amp; $Z$17&amp; "*" &amp;E220),0)</f>
        <v>#REF!</v>
      </c>
      <c r="H220" s="30" t="e">
        <f>IF(AND($Y$12=TRUE,$Y$26=TRUE),COUNTIF(#REF!,$Z$26 &amp; $Z$12&amp; "*" &amp;E220),0)+IF(AND($Y$13=TRUE,$Y$26=TRUE),COUNTIF(#REF!,$Z$26 &amp; $Z$13&amp; "*" &amp;E220),0)+IF(AND($Y$14=TRUE,$Y$26=TRUE),COUNTIF(#REF!,$Z$26 &amp; $Z$14&amp; "*" &amp;E220),0)+IF(AND($Y$15=TRUE,$Y$26=TRUE),COUNTIF(#REF!,$Z$26 &amp; $Z$15&amp; "*" &amp;E220),0)+IF(AND($Y$16=TRUE,$Y$26=TRUE),COUNTIF(#REF!,$Z$26 &amp; $Z$16&amp; "*" &amp;E220),0)+IF(AND($Y$17=TRUE,,$Y$26=TRUE),COUNTIF(#REF!,$Z$26&amp; $Z$17&amp; "*" &amp;E220),0)</f>
        <v>#REF!</v>
      </c>
      <c r="I220" s="30" t="e">
        <f>IF(AND($Y$12=TRUE,$Y$27=TRUE),COUNTIF(#REF!,$Z$27&amp; $Z$12&amp; "*" &amp;E220),0)+IF(AND($Y$13=TRUE,$Y$27=TRUE),COUNTIF(#REF!,$Z$27 &amp; $Z$13&amp; "*" &amp;E220),0)+IF(AND($Y$14=TRUE,$Y$27=TRUE),COUNTIF(#REF!,$Z$27 &amp; $Z$14&amp; "*" &amp;E220),0)+IF(AND($Y$15=TRUE,$Y$27=TRUE),COUNTIF(#REF!,$Z$27 &amp; $Z$15&amp; "*" &amp;E220),0)+IF(AND($Y$16=TRUE,$Y$27=TRUE),COUNTIF(#REF!,$Z$27 &amp; $Z$16&amp; "*" &amp;E220),0)+IF(AND($Y$17=TRUE,,$Y$27=TRUE),COUNTIF(#REF!,$Z$27&amp; $Z$17&amp; "*" &amp;E220),0)</f>
        <v>#REF!</v>
      </c>
      <c r="J220" s="30" t="e">
        <f>IF(AND($Y$12=TRUE,$Y$28=TRUE),COUNTIF(#REF!,$Z$28 &amp; $Z$12&amp; "*" &amp;E220),0)+IF(AND($Y$13=TRUE,$Y$28=TRUE),COUNTIF(#REF!,$Z$28 &amp; $Z$13&amp; "*" &amp;E220),0)+IF(AND($Y$14=TRUE,$Y$28=TRUE),COUNTIF(#REF!,$Z$28 &amp; $Z$14&amp; "*" &amp;E220),0)+IF(AND($Y$15=TRUE,$Y$28=TRUE),COUNTIF(#REF!,$Z$28 &amp; $Z$15&amp; "*" &amp;E220),0)+IF(AND($Y$16=TRUE,$Y$28=TRUE),COUNTIF(#REF!,$Z$28 &amp; $Z$16&amp; "*" &amp;E220),0)+IF(AND($Y$17=TRUE,,$Y$28=TRUE),COUNTIF(#REF!,$Z$28 &amp; $Z$17&amp; "*" &amp;E220),0)</f>
        <v>#REF!</v>
      </c>
      <c r="K220" s="30" t="e">
        <f>IF($Y$16=TRUE,COUNTIF(#REF!,"*" &amp; $Z$16&amp; "*" &amp;E88),0)</f>
        <v>#REF!</v>
      </c>
      <c r="L220" s="21"/>
      <c r="M220" s="21"/>
      <c r="N220" s="21"/>
      <c r="O220" s="21"/>
      <c r="P220" s="21"/>
      <c r="Q220" s="21"/>
      <c r="R220" s="22"/>
      <c r="S220" s="21"/>
      <c r="AA220" s="3"/>
    </row>
    <row r="221" spans="2:27" x14ac:dyDescent="0.25">
      <c r="B221" s="374" t="s">
        <v>39</v>
      </c>
      <c r="C221" s="376"/>
      <c r="D221" s="24" t="e">
        <f>SUM(D184:D220)</f>
        <v>#REF!</v>
      </c>
      <c r="E221" s="25"/>
      <c r="F221" s="30" t="e">
        <f t="shared" ref="F221:K221" si="25">SUM(F184:F220)</f>
        <v>#REF!</v>
      </c>
      <c r="G221" s="30" t="e">
        <f t="shared" si="25"/>
        <v>#REF!</v>
      </c>
      <c r="H221" s="30" t="e">
        <f t="shared" si="25"/>
        <v>#REF!</v>
      </c>
      <c r="I221" s="30" t="e">
        <f t="shared" si="25"/>
        <v>#REF!</v>
      </c>
      <c r="J221" s="30" t="e">
        <f t="shared" si="25"/>
        <v>#REF!</v>
      </c>
      <c r="K221" s="30" t="e">
        <f t="shared" si="25"/>
        <v>#REF!</v>
      </c>
      <c r="L221" s="21"/>
      <c r="M221" s="21"/>
      <c r="N221" s="21"/>
      <c r="O221" s="21"/>
      <c r="P221" s="21"/>
      <c r="Q221" s="21"/>
      <c r="R221" s="22"/>
      <c r="S221" s="21"/>
      <c r="Z221" s="3"/>
    </row>
    <row r="222" spans="2:27" ht="13" thickBot="1" x14ac:dyDescent="0.3">
      <c r="B222" s="49"/>
      <c r="C222" s="50"/>
      <c r="D222" s="50"/>
      <c r="E222" s="50"/>
      <c r="F222" s="50"/>
      <c r="G222" s="50"/>
      <c r="H222" s="50"/>
      <c r="I222" s="50"/>
      <c r="J222" s="50"/>
      <c r="K222" s="51"/>
      <c r="L222" s="51"/>
      <c r="M222" s="51"/>
      <c r="N222" s="51"/>
      <c r="O222" s="51"/>
      <c r="P222" s="51"/>
      <c r="Q222" s="51"/>
      <c r="R222" s="52"/>
      <c r="S222" s="21"/>
    </row>
    <row r="223" spans="2:27" x14ac:dyDescent="0.25">
      <c r="K223" s="21"/>
      <c r="L223" s="21"/>
      <c r="M223" s="21"/>
      <c r="N223" s="21"/>
      <c r="O223" s="21"/>
      <c r="P223" s="21"/>
      <c r="Q223" s="21"/>
      <c r="R223" s="21"/>
      <c r="S223" s="21"/>
    </row>
  </sheetData>
  <customSheetViews>
    <customSheetView guid="{DF77C17A-1F9B-4C7C-A758-9CC924269777}" scale="80" topLeftCell="Q78">
      <selection activeCell="AB119" sqref="AB119"/>
      <pageMargins left="0.75" right="0.75" top="1" bottom="1" header="0.5" footer="0.5"/>
      <pageSetup paperSize="9" orientation="portrait" r:id="rId1"/>
      <headerFooter alignWithMargins="0"/>
    </customSheetView>
    <customSheetView guid="{0E3F2C51-31D7-469A-A49E-106B8266ABD8}" scale="80" topLeftCell="I1">
      <selection activeCell="O3" sqref="O3"/>
      <pageMargins left="0.75" right="0.75" top="1" bottom="1" header="0.5" footer="0.5"/>
      <pageSetup paperSize="9" orientation="portrait" r:id="rId2"/>
      <headerFooter alignWithMargins="0"/>
    </customSheetView>
    <customSheetView guid="{CCAA40CF-5C4E-49A6-8740-63EE7CEDE76A}" showRuler="0"/>
    <customSheetView guid="{B999A634-4DF6-41B7-806D-EE8286F8AF9E}" showRuler="0">
      <pageMargins left="0.75" right="0.75" top="1" bottom="1" header="0.5" footer="0.5"/>
      <headerFooter alignWithMargins="0"/>
    </customSheetView>
  </customSheetViews>
  <mergeCells count="30">
    <mergeCell ref="U29:X29"/>
    <mergeCell ref="B221:C221"/>
    <mergeCell ref="U30:X30"/>
    <mergeCell ref="U31:X31"/>
    <mergeCell ref="B50:E50"/>
    <mergeCell ref="B89:C89"/>
    <mergeCell ref="B177:C177"/>
    <mergeCell ref="B182:E182"/>
    <mergeCell ref="B94:E94"/>
    <mergeCell ref="B138:E138"/>
    <mergeCell ref="B133:C133"/>
    <mergeCell ref="B44:C44"/>
    <mergeCell ref="M44:N44"/>
    <mergeCell ref="U33:X33"/>
    <mergeCell ref="B5:E5"/>
    <mergeCell ref="U28:X28"/>
    <mergeCell ref="U15:X15"/>
    <mergeCell ref="U16:X16"/>
    <mergeCell ref="U24:X24"/>
    <mergeCell ref="U11:X11"/>
    <mergeCell ref="U14:X14"/>
    <mergeCell ref="M5:P5"/>
    <mergeCell ref="U25:X25"/>
    <mergeCell ref="U12:X12"/>
    <mergeCell ref="U26:X26"/>
    <mergeCell ref="U27:X27"/>
    <mergeCell ref="U13:X13"/>
    <mergeCell ref="U23:X23"/>
    <mergeCell ref="U17:X17"/>
    <mergeCell ref="U18:X18"/>
  </mergeCells>
  <phoneticPr fontId="73" type="noConversion"/>
  <pageMargins left="0.75" right="0.75" top="1" bottom="1" header="0.5" footer="0.5"/>
  <pageSetup paperSize="9" orientation="portrait" r:id="rId3"/>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33">
    <tabColor theme="4" tint="0.79998168889431442"/>
  </sheetPr>
  <dimension ref="A1:AF87"/>
  <sheetViews>
    <sheetView topLeftCell="E1" zoomScaleNormal="100" workbookViewId="0">
      <selection activeCell="E1" sqref="E1"/>
    </sheetView>
  </sheetViews>
  <sheetFormatPr defaultColWidth="9.08984375" defaultRowHeight="12.5" x14ac:dyDescent="0.25"/>
  <cols>
    <col min="1" max="1" width="10.08984375" style="76" customWidth="1"/>
    <col min="2" max="2" width="123.08984375" style="76" bestFit="1" customWidth="1"/>
    <col min="3" max="5" width="9.08984375" style="76"/>
    <col min="6" max="6" width="14.6328125" style="76" customWidth="1"/>
    <col min="7" max="8" width="25.6328125" style="76" customWidth="1"/>
    <col min="9" max="10" width="9.08984375" style="76"/>
    <col min="11" max="11" width="17.54296875" style="76" customWidth="1"/>
    <col min="12" max="15" width="12.6328125" style="76" customWidth="1"/>
    <col min="16" max="16384" width="9.08984375" style="76"/>
  </cols>
  <sheetData>
    <row r="1" spans="1:32" x14ac:dyDescent="0.25">
      <c r="A1" s="76" t="s">
        <v>230</v>
      </c>
    </row>
    <row r="3" spans="1:32" ht="28" x14ac:dyDescent="0.6">
      <c r="A3" s="77" t="s">
        <v>231</v>
      </c>
      <c r="F3" s="77" t="s">
        <v>232</v>
      </c>
      <c r="J3" s="77" t="s">
        <v>263</v>
      </c>
      <c r="X3" s="78"/>
      <c r="Y3" s="78"/>
    </row>
    <row r="4" spans="1:32" ht="18" x14ac:dyDescent="0.4">
      <c r="A4" s="388" t="str">
        <f>IF(Grafiekdata!Y31=1,"GOED: CM scenario geselecteerd","FOUT: selecteer eerst CM scenario")</f>
        <v>FOUT: selecteer eerst CM scenario</v>
      </c>
      <c r="B4" s="388"/>
      <c r="F4" s="76" t="s">
        <v>234</v>
      </c>
      <c r="J4" s="388" t="str">
        <f>IF(Grafiekdata!Y31=2,"GOED: PM scenario geselecteerd","FOUT: selecteer eerst PM scenario")</f>
        <v>GOED: PM scenario geselecteerd</v>
      </c>
      <c r="K4" s="388"/>
      <c r="L4" s="388"/>
      <c r="M4" s="388"/>
      <c r="X4" s="79"/>
      <c r="AC4" s="79"/>
    </row>
    <row r="5" spans="1:32" ht="25" x14ac:dyDescent="0.35">
      <c r="A5" s="67" t="e">
        <f>SUM(A17:A19)</f>
        <v>#REF!</v>
      </c>
      <c r="B5" s="76" t="s">
        <v>233</v>
      </c>
      <c r="F5" s="80" t="s">
        <v>236</v>
      </c>
      <c r="G5" s="81" t="s">
        <v>237</v>
      </c>
      <c r="H5" s="81" t="s">
        <v>238</v>
      </c>
    </row>
    <row r="6" spans="1:32" ht="14.5" x14ac:dyDescent="0.35">
      <c r="A6" s="67" t="e">
        <f>#REF!</f>
        <v>#REF!</v>
      </c>
      <c r="B6" s="76" t="s">
        <v>235</v>
      </c>
      <c r="F6" s="82" t="s">
        <v>239</v>
      </c>
      <c r="G6" s="83" t="e">
        <f>#REF!</f>
        <v>#REF!</v>
      </c>
      <c r="H6" s="84" t="e">
        <f>#REF!</f>
        <v>#REF!</v>
      </c>
      <c r="J6" s="67" t="e">
        <f>SUM(A8:A11)-J12</f>
        <v>#REF!</v>
      </c>
      <c r="K6" s="85" t="s">
        <v>264</v>
      </c>
      <c r="X6" s="387"/>
      <c r="Y6" s="387"/>
      <c r="Z6" s="387"/>
      <c r="AA6" s="387"/>
      <c r="AB6" s="86"/>
      <c r="AC6" s="387"/>
      <c r="AD6" s="387"/>
      <c r="AE6" s="387"/>
      <c r="AF6" s="387"/>
    </row>
    <row r="7" spans="1:32" ht="14.5" x14ac:dyDescent="0.35">
      <c r="A7" s="86"/>
      <c r="F7" s="82" t="s">
        <v>241</v>
      </c>
      <c r="G7" s="83" t="e">
        <f>#REF!</f>
        <v>#REF!</v>
      </c>
      <c r="H7" s="84" t="e">
        <f>#REF!</f>
        <v>#REF!</v>
      </c>
      <c r="J7" s="67" t="e">
        <f>SUM(Grafiekdata!#REF!)</f>
        <v>#REF!</v>
      </c>
      <c r="K7" s="76" t="s">
        <v>265</v>
      </c>
      <c r="X7" s="86"/>
      <c r="Y7" s="86"/>
      <c r="Z7" s="86"/>
      <c r="AA7" s="86"/>
      <c r="AB7" s="86"/>
      <c r="AC7" s="86"/>
      <c r="AD7" s="86"/>
      <c r="AE7" s="86"/>
      <c r="AF7" s="86"/>
    </row>
    <row r="8" spans="1:32" ht="14.5" x14ac:dyDescent="0.35">
      <c r="A8" s="67" t="e">
        <f>Grafiekdata!AA12</f>
        <v>#REF!</v>
      </c>
      <c r="B8" s="85" t="s">
        <v>240</v>
      </c>
      <c r="F8" s="82" t="s">
        <v>243</v>
      </c>
      <c r="G8" s="83" t="e">
        <f>#REF!</f>
        <v>#REF!</v>
      </c>
      <c r="H8" s="84" t="e">
        <f>#REF!</f>
        <v>#REF!</v>
      </c>
      <c r="X8" s="86"/>
      <c r="Y8" s="86"/>
      <c r="Z8" s="86"/>
      <c r="AA8" s="87"/>
      <c r="AB8" s="87"/>
      <c r="AC8" s="86"/>
      <c r="AD8" s="86"/>
      <c r="AE8" s="86"/>
      <c r="AF8" s="87"/>
    </row>
    <row r="9" spans="1:32" ht="14.5" x14ac:dyDescent="0.35">
      <c r="A9" s="67" t="e">
        <f>Grafiekdata!AA13</f>
        <v>#REF!</v>
      </c>
      <c r="B9" s="85" t="s">
        <v>242</v>
      </c>
      <c r="F9" s="82" t="s">
        <v>246</v>
      </c>
      <c r="G9" s="83" t="e">
        <f>#REF!</f>
        <v>#REF!</v>
      </c>
      <c r="H9" s="84" t="e">
        <f>#REF!</f>
        <v>#REF!</v>
      </c>
      <c r="J9" s="67" t="e">
        <f>SUMIF(Grafiekdata!#REF!:Grafiekdata!#REF!,"rood",Grafiekdata!#REF!:Grafiekdata!#REF!)</f>
        <v>#REF!</v>
      </c>
      <c r="K9" s="85" t="s">
        <v>257</v>
      </c>
      <c r="X9" s="86"/>
      <c r="Y9" s="86"/>
      <c r="Z9" s="86"/>
      <c r="AA9" s="86"/>
      <c r="AB9" s="86"/>
      <c r="AC9" s="86"/>
      <c r="AD9" s="86"/>
      <c r="AE9" s="86"/>
      <c r="AF9" s="86"/>
    </row>
    <row r="10" spans="1:32" ht="14.5" x14ac:dyDescent="0.35">
      <c r="A10" s="67" t="e">
        <f>Grafiekdata!AA15</f>
        <v>#REF!</v>
      </c>
      <c r="B10" s="85" t="s">
        <v>245</v>
      </c>
      <c r="F10" s="82" t="s">
        <v>248</v>
      </c>
      <c r="G10" s="83" t="e">
        <f>#REF!</f>
        <v>#REF!</v>
      </c>
      <c r="H10" s="84" t="e">
        <f>#REF!</f>
        <v>#REF!</v>
      </c>
      <c r="J10" s="67" t="e">
        <f>SUMIF(Grafiekdata!#REF!:Grafiekdata!#REF!,"oranje",Grafiekdata!#REF!:Grafiekdata!#REF!)</f>
        <v>#REF!</v>
      </c>
      <c r="K10" s="85" t="s">
        <v>258</v>
      </c>
      <c r="X10" s="86"/>
      <c r="Y10" s="86"/>
      <c r="Z10" s="86"/>
      <c r="AA10" s="86"/>
      <c r="AB10" s="86"/>
      <c r="AC10" s="86"/>
      <c r="AD10" s="86"/>
      <c r="AE10" s="86"/>
      <c r="AF10" s="86"/>
    </row>
    <row r="11" spans="1:32" ht="14.5" x14ac:dyDescent="0.35">
      <c r="A11" s="67" t="e">
        <f>Grafiekdata!AA14</f>
        <v>#REF!</v>
      </c>
      <c r="B11" s="85" t="s">
        <v>247</v>
      </c>
      <c r="F11" s="82" t="s">
        <v>250</v>
      </c>
      <c r="G11" s="83" t="e">
        <f>#REF!</f>
        <v>#REF!</v>
      </c>
      <c r="H11" s="84" t="e">
        <f>#REF!</f>
        <v>#REF!</v>
      </c>
      <c r="J11" s="67" t="e">
        <f>SUMIF(Grafiekdata!#REF!:Grafiekdata!#REF!,"groen",Grafiekdata!#REF!:Grafiekdata!#REF!)</f>
        <v>#REF!</v>
      </c>
      <c r="K11" s="85" t="s">
        <v>259</v>
      </c>
      <c r="X11" s="86"/>
      <c r="Y11" s="86"/>
      <c r="Z11" s="86"/>
      <c r="AA11" s="86"/>
      <c r="AB11" s="86"/>
      <c r="AC11" s="86"/>
      <c r="AD11" s="86"/>
      <c r="AE11" s="86"/>
      <c r="AF11" s="86"/>
    </row>
    <row r="12" spans="1:32" ht="14.5" x14ac:dyDescent="0.35">
      <c r="A12" s="67" t="e">
        <f>Grafiekdata!AA17</f>
        <v>#REF!</v>
      </c>
      <c r="B12" s="88" t="s">
        <v>249</v>
      </c>
      <c r="J12" s="67" t="e">
        <f>SUM(J9:J11)</f>
        <v>#REF!</v>
      </c>
      <c r="K12" s="85" t="s">
        <v>39</v>
      </c>
      <c r="X12" s="86"/>
      <c r="Y12" s="86"/>
      <c r="Z12" s="86"/>
      <c r="AA12" s="86"/>
      <c r="AB12" s="86"/>
      <c r="AC12" s="86"/>
      <c r="AD12" s="86"/>
      <c r="AE12" s="86"/>
      <c r="AF12" s="86"/>
    </row>
    <row r="13" spans="1:32" x14ac:dyDescent="0.25">
      <c r="A13" s="86"/>
      <c r="F13" s="76" t="s">
        <v>251</v>
      </c>
      <c r="X13" s="86"/>
      <c r="Y13" s="86"/>
      <c r="Z13" s="86"/>
      <c r="AA13" s="86"/>
      <c r="AB13" s="86"/>
      <c r="AC13" s="86"/>
      <c r="AD13" s="86"/>
      <c r="AE13" s="86"/>
      <c r="AF13" s="86"/>
    </row>
    <row r="14" spans="1:32" ht="25" x14ac:dyDescent="0.25">
      <c r="A14" s="86"/>
      <c r="F14" s="80" t="s">
        <v>236</v>
      </c>
      <c r="G14" s="81" t="s">
        <v>237</v>
      </c>
      <c r="H14" s="81" t="s">
        <v>238</v>
      </c>
      <c r="J14" s="89" t="e">
        <f>#REF!</f>
        <v>#REF!</v>
      </c>
      <c r="K14" s="85" t="s">
        <v>266</v>
      </c>
      <c r="X14" s="86"/>
      <c r="Y14" s="86"/>
      <c r="Z14" s="86"/>
      <c r="AA14" s="86"/>
      <c r="AB14" s="86"/>
      <c r="AC14" s="86"/>
      <c r="AD14" s="86"/>
      <c r="AE14" s="86"/>
      <c r="AF14" s="86"/>
    </row>
    <row r="15" spans="1:32" ht="14.5" x14ac:dyDescent="0.35">
      <c r="A15" s="90"/>
      <c r="F15" s="82" t="s">
        <v>239</v>
      </c>
      <c r="G15" s="83" t="e">
        <f>#REF!</f>
        <v>#REF!</v>
      </c>
      <c r="H15" s="84" t="e">
        <f>#REF!</f>
        <v>#REF!</v>
      </c>
      <c r="X15" s="86"/>
      <c r="Y15" s="86"/>
      <c r="Z15" s="86"/>
      <c r="AA15" s="86"/>
      <c r="AB15" s="86"/>
      <c r="AC15" s="86"/>
      <c r="AD15" s="86"/>
      <c r="AE15" s="86"/>
      <c r="AF15" s="86"/>
    </row>
    <row r="16" spans="1:32" ht="14.5" x14ac:dyDescent="0.35">
      <c r="A16" s="86"/>
      <c r="F16" s="82" t="s">
        <v>241</v>
      </c>
      <c r="G16" s="83" t="e">
        <f>#REF!</f>
        <v>#REF!</v>
      </c>
      <c r="H16" s="84" t="e">
        <f>#REF!</f>
        <v>#REF!</v>
      </c>
      <c r="J16" s="77" t="s">
        <v>267</v>
      </c>
      <c r="X16" s="86"/>
      <c r="Y16" s="86"/>
      <c r="Z16" s="86"/>
      <c r="AA16" s="86"/>
      <c r="AB16" s="86"/>
      <c r="AC16" s="86"/>
      <c r="AD16" s="86"/>
      <c r="AE16" s="86"/>
      <c r="AF16" s="86"/>
    </row>
    <row r="17" spans="1:32" ht="14.5" x14ac:dyDescent="0.35">
      <c r="A17" s="68" t="e">
        <f>COUNTIF(#REF!,"Veroudering")</f>
        <v>#REF!</v>
      </c>
      <c r="B17" s="76" t="s">
        <v>253</v>
      </c>
      <c r="F17" s="82" t="s">
        <v>243</v>
      </c>
      <c r="G17" s="83" t="e">
        <f>#REF!</f>
        <v>#REF!</v>
      </c>
      <c r="H17" s="84" t="e">
        <f>#REF!</f>
        <v>#REF!</v>
      </c>
      <c r="L17" s="386" t="s">
        <v>268</v>
      </c>
      <c r="M17" s="386"/>
      <c r="N17" s="386" t="s">
        <v>108</v>
      </c>
      <c r="O17" s="386"/>
      <c r="X17" s="86"/>
      <c r="Y17" s="86"/>
      <c r="Z17" s="86"/>
      <c r="AA17" s="86"/>
      <c r="AB17" s="86"/>
      <c r="AC17" s="86"/>
      <c r="AD17" s="86"/>
      <c r="AE17" s="86"/>
      <c r="AF17" s="86"/>
    </row>
    <row r="18" spans="1:32" ht="26" x14ac:dyDescent="0.35">
      <c r="A18" s="68" t="e">
        <f>COUNTIF(#REF!,"Random falen")</f>
        <v>#REF!</v>
      </c>
      <c r="B18" s="76" t="s">
        <v>254</v>
      </c>
      <c r="C18" s="69" t="e">
        <f>COUNTIF(#REF!,"Nooit")</f>
        <v>#REF!</v>
      </c>
      <c r="D18" s="70" t="e">
        <f>COUNTIF(#REF!,"Kosten taakgroepen IN")+COUNTIF(#REF!,"Kosten taakgroepen SVO")</f>
        <v>#REF!</v>
      </c>
      <c r="F18" s="82" t="s">
        <v>246</v>
      </c>
      <c r="G18" s="83" t="e">
        <f>#REF!</f>
        <v>#REF!</v>
      </c>
      <c r="H18" s="84" t="e">
        <f>#REF!</f>
        <v>#REF!</v>
      </c>
      <c r="L18" s="91" t="s">
        <v>269</v>
      </c>
      <c r="M18" s="92" t="s">
        <v>270</v>
      </c>
      <c r="N18" s="91" t="s">
        <v>269</v>
      </c>
      <c r="O18" s="92" t="s">
        <v>270</v>
      </c>
      <c r="X18" s="86"/>
      <c r="Y18" s="86"/>
      <c r="Z18" s="86"/>
      <c r="AA18" s="86"/>
      <c r="AB18" s="86"/>
      <c r="AC18" s="86"/>
      <c r="AD18" s="86"/>
      <c r="AE18" s="86"/>
      <c r="AF18" s="86"/>
    </row>
    <row r="19" spans="1:32" ht="14.5" x14ac:dyDescent="0.35">
      <c r="A19" s="68" t="e">
        <f>COUNTIF(#REF!,"Nooit")-COUNTIF(#REF!,"Kosten taakgroepen IN")-COUNTIF(#REF!,"Kosten taakgroepen SVO")</f>
        <v>#REF!</v>
      </c>
      <c r="B19" s="76" t="s">
        <v>255</v>
      </c>
      <c r="F19" s="82" t="s">
        <v>248</v>
      </c>
      <c r="G19" s="83" t="e">
        <f>#REF!</f>
        <v>#REF!</v>
      </c>
      <c r="H19" s="84" t="e">
        <f>#REF!</f>
        <v>#REF!</v>
      </c>
      <c r="J19" s="93" t="s">
        <v>271</v>
      </c>
      <c r="K19" s="93" t="s">
        <v>272</v>
      </c>
      <c r="L19" s="94" t="e">
        <f>#REF!</f>
        <v>#REF!</v>
      </c>
      <c r="M19" s="95" t="e">
        <f>L19/(#REF!*8760)</f>
        <v>#REF!</v>
      </c>
      <c r="N19" s="96" t="e">
        <f>#REF!</f>
        <v>#REF!</v>
      </c>
      <c r="O19" s="95" t="e">
        <f>N19/(#REF!*8760)</f>
        <v>#REF!</v>
      </c>
      <c r="X19" s="86"/>
      <c r="Y19" s="86"/>
      <c r="Z19" s="86"/>
      <c r="AA19" s="86"/>
      <c r="AB19" s="86"/>
      <c r="AC19" s="86"/>
      <c r="AD19" s="86"/>
      <c r="AE19" s="86"/>
      <c r="AF19" s="86"/>
    </row>
    <row r="20" spans="1:32" ht="14.5" x14ac:dyDescent="0.35">
      <c r="A20" s="86"/>
      <c r="F20" s="82" t="s">
        <v>250</v>
      </c>
      <c r="G20" s="83" t="e">
        <f>#REF!</f>
        <v>#REF!</v>
      </c>
      <c r="H20" s="84" t="e">
        <f>#REF!</f>
        <v>#REF!</v>
      </c>
      <c r="J20" s="93" t="s">
        <v>273</v>
      </c>
      <c r="K20" s="93" t="s">
        <v>274</v>
      </c>
      <c r="L20" s="97" t="e">
        <f>#REF!</f>
        <v>#REF!</v>
      </c>
      <c r="M20" s="98" t="e">
        <f>L20/(#REF!*8760)</f>
        <v>#REF!</v>
      </c>
      <c r="N20" s="99" t="e">
        <f>#REF!</f>
        <v>#REF!</v>
      </c>
      <c r="O20" s="98" t="e">
        <f>N20/(#REF!*8760)</f>
        <v>#REF!</v>
      </c>
      <c r="X20" s="86"/>
      <c r="Y20" s="86"/>
      <c r="Z20" s="86"/>
      <c r="AA20" s="86"/>
      <c r="AB20" s="86"/>
      <c r="AC20" s="86"/>
      <c r="AD20" s="86"/>
      <c r="AE20" s="86"/>
      <c r="AF20" s="86"/>
    </row>
    <row r="21" spans="1:32" ht="14.5" x14ac:dyDescent="0.35">
      <c r="A21" s="86"/>
      <c r="J21" s="93" t="s">
        <v>275</v>
      </c>
      <c r="K21" s="93" t="s">
        <v>276</v>
      </c>
      <c r="L21" s="97" t="e">
        <f>#REF!</f>
        <v>#REF!</v>
      </c>
      <c r="M21" s="98" t="e">
        <f>L21/(#REF!*8760)</f>
        <v>#REF!</v>
      </c>
      <c r="N21" s="99" t="e">
        <f>#REF!</f>
        <v>#REF!</v>
      </c>
      <c r="O21" s="98" t="e">
        <f>N21/(#REF!*8760)</f>
        <v>#REF!</v>
      </c>
      <c r="X21" s="86"/>
      <c r="Y21" s="86"/>
      <c r="Z21" s="86"/>
      <c r="AA21" s="86"/>
      <c r="AB21" s="86"/>
      <c r="AC21" s="86"/>
      <c r="AD21" s="86"/>
      <c r="AE21" s="86"/>
      <c r="AF21" s="86"/>
    </row>
    <row r="22" spans="1:32" ht="14.5" x14ac:dyDescent="0.35">
      <c r="A22" s="67" t="e">
        <f>SUMIF(Grafiekdata!#REF!:Grafiekdata!#REF!,"rood",Grafiekdata!#REF!:Grafiekdata!#REF!)</f>
        <v>#REF!</v>
      </c>
      <c r="B22" s="85" t="s">
        <v>257</v>
      </c>
      <c r="J22" s="93" t="s">
        <v>277</v>
      </c>
      <c r="K22" s="93" t="s">
        <v>278</v>
      </c>
      <c r="L22" s="97" t="e">
        <f>#REF!</f>
        <v>#REF!</v>
      </c>
      <c r="M22" s="98" t="e">
        <f>L22/(#REF!*8760)</f>
        <v>#REF!</v>
      </c>
      <c r="N22" s="99" t="e">
        <f>#REF!</f>
        <v>#REF!</v>
      </c>
      <c r="O22" s="98" t="e">
        <f>N22/(#REF!*8760)</f>
        <v>#REF!</v>
      </c>
      <c r="X22" s="86"/>
      <c r="Y22" s="86"/>
      <c r="Z22" s="86"/>
      <c r="AA22" s="86"/>
      <c r="AB22" s="86"/>
      <c r="AC22" s="86"/>
      <c r="AD22" s="86"/>
      <c r="AE22" s="86"/>
      <c r="AF22" s="86"/>
    </row>
    <row r="23" spans="1:32" ht="14.5" x14ac:dyDescent="0.35">
      <c r="A23" s="67" t="e">
        <f>SUMIF(Grafiekdata!#REF!:Grafiekdata!#REF!,"oranje",Grafiekdata!#REF!:Grafiekdata!#REF!)</f>
        <v>#REF!</v>
      </c>
      <c r="B23" s="85" t="s">
        <v>258</v>
      </c>
      <c r="J23" s="93" t="s">
        <v>279</v>
      </c>
      <c r="K23" s="93" t="s">
        <v>280</v>
      </c>
      <c r="L23" s="97" t="e">
        <f>#REF!</f>
        <v>#REF!</v>
      </c>
      <c r="M23" s="98" t="e">
        <f>L23/(#REF!*8760)</f>
        <v>#REF!</v>
      </c>
      <c r="N23" s="99" t="e">
        <f>#REF!</f>
        <v>#REF!</v>
      </c>
      <c r="O23" s="98" t="e">
        <f>N23/(#REF!*8760)</f>
        <v>#REF!</v>
      </c>
      <c r="X23" s="86"/>
      <c r="Y23" s="86"/>
      <c r="Z23" s="86"/>
      <c r="AA23" s="86"/>
      <c r="AB23" s="86"/>
      <c r="AC23" s="86"/>
      <c r="AD23" s="86"/>
      <c r="AE23" s="86"/>
      <c r="AF23" s="86"/>
    </row>
    <row r="24" spans="1:32" ht="14.5" x14ac:dyDescent="0.35">
      <c r="A24" s="67" t="e">
        <f>SUMIF(Grafiekdata!#REF!:Grafiekdata!#REF!,"groen",Grafiekdata!#REF!:Grafiekdata!#REF!)</f>
        <v>#REF!</v>
      </c>
      <c r="B24" s="85" t="s">
        <v>259</v>
      </c>
      <c r="X24" s="86"/>
      <c r="Y24" s="86"/>
      <c r="Z24" s="86"/>
      <c r="AA24" s="86"/>
      <c r="AB24" s="86"/>
      <c r="AC24" s="86"/>
      <c r="AD24" s="86"/>
      <c r="AE24" s="86"/>
      <c r="AF24" s="86"/>
    </row>
    <row r="25" spans="1:32" ht="14.5" x14ac:dyDescent="0.35">
      <c r="A25" s="71" t="e">
        <f>SUM(A22:A24)</f>
        <v>#REF!</v>
      </c>
      <c r="B25" s="76" t="e">
        <f>IF(A25=SUM(A8:A11),"Totaal aantal correct","Totaal aantal niet correct: controleer of alle risicocategorieen zijn aangevinkt in tabblad 'Risicografiek en controleer of CM scenario is aangevinkt'")</f>
        <v>#REF!</v>
      </c>
      <c r="J25" s="77" t="s">
        <v>281</v>
      </c>
      <c r="M25" s="100"/>
      <c r="N25" s="101"/>
      <c r="O25" s="100"/>
      <c r="X25" s="86"/>
      <c r="Y25" s="86"/>
      <c r="Z25" s="86"/>
      <c r="AA25" s="86"/>
      <c r="AB25" s="86"/>
      <c r="AC25" s="86"/>
      <c r="AD25" s="86"/>
      <c r="AE25" s="86"/>
      <c r="AF25" s="86"/>
    </row>
    <row r="26" spans="1:32" x14ac:dyDescent="0.25">
      <c r="L26" s="386" t="s">
        <v>268</v>
      </c>
      <c r="M26" s="386"/>
      <c r="N26" s="386" t="s">
        <v>108</v>
      </c>
      <c r="O26" s="386"/>
      <c r="X26" s="86"/>
      <c r="Y26" s="86"/>
      <c r="Z26" s="86"/>
      <c r="AA26" s="86"/>
      <c r="AB26" s="86"/>
      <c r="AC26" s="86"/>
      <c r="AD26" s="86"/>
      <c r="AE26" s="86"/>
      <c r="AF26" s="86"/>
    </row>
    <row r="27" spans="1:32" ht="25" x14ac:dyDescent="0.25">
      <c r="L27" s="91" t="s">
        <v>269</v>
      </c>
      <c r="M27" s="92" t="s">
        <v>270</v>
      </c>
      <c r="N27" s="91" t="s">
        <v>269</v>
      </c>
      <c r="O27" s="92" t="s">
        <v>270</v>
      </c>
      <c r="X27" s="86"/>
      <c r="Y27" s="86"/>
      <c r="Z27" s="86"/>
      <c r="AA27" s="86"/>
      <c r="AB27" s="86"/>
      <c r="AC27" s="86"/>
      <c r="AD27" s="86"/>
      <c r="AE27" s="86"/>
      <c r="AF27" s="86"/>
    </row>
    <row r="28" spans="1:32" ht="14.5" x14ac:dyDescent="0.35">
      <c r="J28" s="93" t="s">
        <v>271</v>
      </c>
      <c r="K28" s="93" t="s">
        <v>282</v>
      </c>
      <c r="L28" s="97" t="e">
        <f>#REF!</f>
        <v>#REF!</v>
      </c>
      <c r="M28" s="98" t="e">
        <f>L28/(#REF!*8760)</f>
        <v>#REF!</v>
      </c>
      <c r="N28" s="99" t="e">
        <f>#REF!</f>
        <v>#REF!</v>
      </c>
      <c r="O28" s="98" t="e">
        <f>N28/(#REF!*8760)</f>
        <v>#REF!</v>
      </c>
      <c r="X28" s="86"/>
      <c r="Y28" s="86"/>
      <c r="Z28" s="86"/>
      <c r="AA28" s="86"/>
      <c r="AB28" s="86"/>
      <c r="AC28" s="86"/>
      <c r="AD28" s="86"/>
      <c r="AE28" s="86"/>
      <c r="AF28" s="86"/>
    </row>
    <row r="29" spans="1:32" ht="14.5" x14ac:dyDescent="0.35">
      <c r="J29" s="93" t="s">
        <v>273</v>
      </c>
      <c r="K29" s="93" t="s">
        <v>283</v>
      </c>
      <c r="L29" s="97" t="e">
        <f>#REF!</f>
        <v>#REF!</v>
      </c>
      <c r="M29" s="98" t="e">
        <f>L29/(#REF!*8760)</f>
        <v>#REF!</v>
      </c>
      <c r="N29" s="99" t="e">
        <f>#REF!</f>
        <v>#REF!</v>
      </c>
      <c r="O29" s="98" t="e">
        <f>N29/(#REF!*8760)</f>
        <v>#REF!</v>
      </c>
      <c r="X29" s="86"/>
      <c r="Y29" s="86"/>
      <c r="Z29" s="86"/>
      <c r="AA29" s="86"/>
      <c r="AB29" s="86"/>
      <c r="AC29" s="86"/>
      <c r="AD29" s="86"/>
      <c r="AE29" s="86"/>
      <c r="AF29" s="86"/>
    </row>
    <row r="30" spans="1:32" ht="14.5" x14ac:dyDescent="0.35">
      <c r="A30" s="72" t="s">
        <v>172</v>
      </c>
      <c r="B30" s="73"/>
      <c r="J30" s="93" t="s">
        <v>275</v>
      </c>
      <c r="K30" s="93" t="s">
        <v>284</v>
      </c>
      <c r="L30" s="97" t="e">
        <f>#REF!</f>
        <v>#REF!</v>
      </c>
      <c r="M30" s="98" t="e">
        <f>L30/(#REF!*8760)</f>
        <v>#REF!</v>
      </c>
      <c r="N30" s="99" t="e">
        <f>#REF!</f>
        <v>#REF!</v>
      </c>
      <c r="O30" s="98" t="e">
        <f>N30/(#REF!*8760)</f>
        <v>#REF!</v>
      </c>
      <c r="X30" s="86"/>
      <c r="Y30" s="86"/>
      <c r="Z30" s="86"/>
      <c r="AA30" s="86"/>
      <c r="AB30" s="86"/>
      <c r="AC30" s="86"/>
      <c r="AD30" s="86"/>
      <c r="AE30" s="86"/>
      <c r="AF30" s="86"/>
    </row>
    <row r="31" spans="1:32" ht="14.5" x14ac:dyDescent="0.35">
      <c r="A31" s="73" t="e">
        <f>A12</f>
        <v>#REF!</v>
      </c>
      <c r="B31" s="72" t="s">
        <v>260</v>
      </c>
      <c r="J31" s="93" t="s">
        <v>277</v>
      </c>
      <c r="K31" s="93" t="s">
        <v>285</v>
      </c>
      <c r="L31" s="97" t="e">
        <f>#REF!</f>
        <v>#REF!</v>
      </c>
      <c r="M31" s="98" t="e">
        <f>L31/(#REF!*8760)</f>
        <v>#REF!</v>
      </c>
      <c r="N31" s="99" t="e">
        <f>#REF!</f>
        <v>#REF!</v>
      </c>
      <c r="O31" s="98" t="e">
        <f>N31/(#REF!*8760)</f>
        <v>#REF!</v>
      </c>
      <c r="X31" s="86"/>
      <c r="Y31" s="86"/>
      <c r="Z31" s="86"/>
      <c r="AA31" s="86"/>
      <c r="AB31" s="86"/>
      <c r="AC31" s="86"/>
      <c r="AD31" s="86"/>
      <c r="AE31" s="86"/>
      <c r="AF31" s="86"/>
    </row>
    <row r="32" spans="1:32" ht="14.5" x14ac:dyDescent="0.35">
      <c r="A32" s="73" t="e">
        <f>Grafiekdata!#REF!</f>
        <v>#REF!</v>
      </c>
      <c r="B32" s="72" t="s">
        <v>261</v>
      </c>
      <c r="J32" s="93" t="s">
        <v>279</v>
      </c>
      <c r="K32" s="93" t="s">
        <v>286</v>
      </c>
      <c r="L32" s="97" t="e">
        <f>#REF!</f>
        <v>#REF!</v>
      </c>
      <c r="M32" s="98" t="e">
        <f>L32/(#REF!*8760)</f>
        <v>#REF!</v>
      </c>
      <c r="N32" s="99" t="e">
        <f>#REF!</f>
        <v>#REF!</v>
      </c>
      <c r="O32" s="98" t="e">
        <f>N32/(#REF!*8760)</f>
        <v>#REF!</v>
      </c>
      <c r="X32" s="86"/>
      <c r="Y32" s="86"/>
      <c r="Z32" s="86"/>
      <c r="AA32" s="86"/>
      <c r="AB32" s="86"/>
      <c r="AC32" s="86"/>
      <c r="AD32" s="86"/>
      <c r="AE32" s="86"/>
      <c r="AF32" s="86"/>
    </row>
    <row r="33" spans="1:32" ht="25" x14ac:dyDescent="0.25">
      <c r="A33" s="73" t="e">
        <f>A31-A32</f>
        <v>#REF!</v>
      </c>
      <c r="B33" s="74" t="s">
        <v>262</v>
      </c>
      <c r="X33" s="86"/>
      <c r="Y33" s="86"/>
      <c r="Z33" s="86"/>
      <c r="AA33" s="86"/>
      <c r="AB33" s="86"/>
      <c r="AC33" s="86"/>
      <c r="AD33" s="86"/>
      <c r="AE33" s="86"/>
      <c r="AF33" s="86"/>
    </row>
    <row r="34" spans="1:32" ht="13" x14ac:dyDescent="0.3">
      <c r="J34" s="77" t="s">
        <v>287</v>
      </c>
      <c r="M34" s="100"/>
      <c r="N34" s="101"/>
      <c r="O34" s="100"/>
      <c r="X34" s="86"/>
      <c r="Y34" s="86"/>
      <c r="Z34" s="86"/>
      <c r="AA34" s="86"/>
      <c r="AB34" s="86"/>
      <c r="AC34" s="86"/>
      <c r="AD34" s="86"/>
      <c r="AE34" s="86"/>
      <c r="AF34" s="86"/>
    </row>
    <row r="35" spans="1:32" x14ac:dyDescent="0.25">
      <c r="L35" s="386" t="s">
        <v>268</v>
      </c>
      <c r="M35" s="386"/>
      <c r="N35" s="386" t="s">
        <v>108</v>
      </c>
      <c r="O35" s="386"/>
      <c r="X35" s="86"/>
      <c r="Y35" s="86"/>
      <c r="Z35" s="86"/>
      <c r="AA35" s="86"/>
      <c r="AB35" s="86"/>
      <c r="AC35" s="86"/>
      <c r="AD35" s="86"/>
      <c r="AE35" s="86"/>
      <c r="AF35" s="86"/>
    </row>
    <row r="36" spans="1:32" ht="25" x14ac:dyDescent="0.25">
      <c r="L36" s="91" t="s">
        <v>269</v>
      </c>
      <c r="M36" s="92" t="s">
        <v>270</v>
      </c>
      <c r="N36" s="91" t="s">
        <v>269</v>
      </c>
      <c r="O36" s="92" t="s">
        <v>270</v>
      </c>
      <c r="X36" s="86"/>
      <c r="Y36" s="86"/>
      <c r="Z36" s="86"/>
      <c r="AA36" s="86"/>
      <c r="AB36" s="86"/>
      <c r="AC36" s="86"/>
      <c r="AD36" s="86"/>
      <c r="AE36" s="86"/>
      <c r="AF36" s="86"/>
    </row>
    <row r="37" spans="1:32" ht="14.5" x14ac:dyDescent="0.35">
      <c r="J37" s="93" t="s">
        <v>271</v>
      </c>
      <c r="K37" s="93" t="s">
        <v>288</v>
      </c>
      <c r="L37" s="99" t="e">
        <f>#REF!</f>
        <v>#REF!</v>
      </c>
      <c r="M37" s="98" t="e">
        <f>L37/(#REF!*8760)</f>
        <v>#REF!</v>
      </c>
      <c r="N37" s="99" t="e">
        <f>#REF!</f>
        <v>#REF!</v>
      </c>
      <c r="O37" s="98" t="e">
        <f>N37/(#REF!*8760)</f>
        <v>#REF!</v>
      </c>
      <c r="X37" s="86"/>
      <c r="Y37" s="86"/>
      <c r="Z37" s="86"/>
      <c r="AA37" s="86"/>
      <c r="AB37" s="86"/>
      <c r="AC37" s="86"/>
      <c r="AD37" s="86"/>
      <c r="AE37" s="86"/>
      <c r="AF37" s="86"/>
    </row>
    <row r="38" spans="1:32" ht="14.5" x14ac:dyDescent="0.35">
      <c r="J38" s="93" t="s">
        <v>273</v>
      </c>
      <c r="K38" s="93" t="s">
        <v>289</v>
      </c>
      <c r="L38" s="99" t="e">
        <f>#REF!</f>
        <v>#REF!</v>
      </c>
      <c r="M38" s="98" t="e">
        <f>L38/(#REF!*8760)</f>
        <v>#REF!</v>
      </c>
      <c r="N38" s="99" t="e">
        <f>#REF!</f>
        <v>#REF!</v>
      </c>
      <c r="O38" s="98" t="e">
        <f>N38/(#REF!*8760)</f>
        <v>#REF!</v>
      </c>
      <c r="X38" s="86"/>
      <c r="Y38" s="86"/>
      <c r="Z38" s="86"/>
      <c r="AA38" s="86"/>
      <c r="AB38" s="86"/>
      <c r="AC38" s="86"/>
      <c r="AD38" s="86"/>
      <c r="AE38" s="86"/>
      <c r="AF38" s="86"/>
    </row>
    <row r="39" spans="1:32" ht="14.5" x14ac:dyDescent="0.35">
      <c r="J39" s="93" t="s">
        <v>275</v>
      </c>
      <c r="K39" s="93" t="s">
        <v>290</v>
      </c>
      <c r="L39" s="99" t="e">
        <f>#REF!</f>
        <v>#REF!</v>
      </c>
      <c r="M39" s="98" t="e">
        <f>L39/(#REF!*8760)</f>
        <v>#REF!</v>
      </c>
      <c r="N39" s="99" t="e">
        <f>#REF!</f>
        <v>#REF!</v>
      </c>
      <c r="O39" s="98" t="e">
        <f>N39/(#REF!*8760)</f>
        <v>#REF!</v>
      </c>
      <c r="X39" s="86"/>
      <c r="Y39" s="86"/>
      <c r="Z39" s="86"/>
      <c r="AA39" s="86"/>
      <c r="AB39" s="86"/>
      <c r="AC39" s="86"/>
      <c r="AD39" s="86"/>
      <c r="AE39" s="86"/>
      <c r="AF39" s="86"/>
    </row>
    <row r="40" spans="1:32" ht="14.5" x14ac:dyDescent="0.35">
      <c r="J40" s="93" t="s">
        <v>277</v>
      </c>
      <c r="K40" s="93" t="s">
        <v>291</v>
      </c>
      <c r="L40" s="99" t="e">
        <f>#REF!</f>
        <v>#REF!</v>
      </c>
      <c r="M40" s="98" t="e">
        <f>L40/(#REF!*8760)</f>
        <v>#REF!</v>
      </c>
      <c r="N40" s="99" t="e">
        <f>#REF!</f>
        <v>#REF!</v>
      </c>
      <c r="O40" s="98" t="e">
        <f>N40/(#REF!*8760)</f>
        <v>#REF!</v>
      </c>
      <c r="X40" s="86"/>
      <c r="Y40" s="86"/>
      <c r="Z40" s="86"/>
      <c r="AA40" s="86"/>
      <c r="AB40" s="86"/>
      <c r="AC40" s="86"/>
      <c r="AD40" s="86"/>
      <c r="AE40" s="86"/>
      <c r="AF40" s="86"/>
    </row>
    <row r="41" spans="1:32" ht="14.5" x14ac:dyDescent="0.35">
      <c r="J41" s="93" t="s">
        <v>279</v>
      </c>
      <c r="K41" s="93" t="s">
        <v>292</v>
      </c>
      <c r="L41" s="99" t="e">
        <f>#REF!</f>
        <v>#REF!</v>
      </c>
      <c r="M41" s="98" t="e">
        <f>L41/(#REF!*8760)</f>
        <v>#REF!</v>
      </c>
      <c r="N41" s="99" t="e">
        <f>#REF!</f>
        <v>#REF!</v>
      </c>
      <c r="O41" s="98" t="e">
        <f>N41/(#REF!*8760)</f>
        <v>#REF!</v>
      </c>
      <c r="X41" s="86"/>
      <c r="Y41" s="86"/>
      <c r="Z41" s="86"/>
      <c r="AA41" s="86"/>
      <c r="AB41" s="86"/>
      <c r="AC41" s="86"/>
      <c r="AD41" s="86"/>
      <c r="AE41" s="86"/>
      <c r="AF41" s="86"/>
    </row>
    <row r="42" spans="1:32" x14ac:dyDescent="0.25">
      <c r="X42" s="86"/>
      <c r="Y42" s="86"/>
      <c r="Z42" s="86"/>
      <c r="AA42" s="86"/>
      <c r="AB42" s="86"/>
      <c r="AC42" s="86"/>
      <c r="AD42" s="86"/>
      <c r="AE42" s="86"/>
      <c r="AF42" s="86"/>
    </row>
    <row r="43" spans="1:32" x14ac:dyDescent="0.25">
      <c r="X43" s="86"/>
      <c r="Y43" s="86"/>
      <c r="Z43" s="86"/>
      <c r="AA43" s="86"/>
      <c r="AB43" s="86"/>
      <c r="AC43" s="86"/>
      <c r="AD43" s="86"/>
      <c r="AE43" s="86"/>
      <c r="AF43" s="86"/>
    </row>
    <row r="44" spans="1:32" ht="14.5" x14ac:dyDescent="0.25">
      <c r="J44" s="89" t="e">
        <f>#REF!</f>
        <v>#REF!</v>
      </c>
      <c r="K44" s="85" t="s">
        <v>293</v>
      </c>
      <c r="X44" s="86"/>
      <c r="Y44" s="86"/>
      <c r="Z44" s="86"/>
      <c r="AA44" s="86"/>
      <c r="AB44" s="86"/>
      <c r="AC44" s="86"/>
      <c r="AD44" s="86"/>
      <c r="AE44" s="86"/>
      <c r="AF44" s="86"/>
    </row>
    <row r="45" spans="1:32" x14ac:dyDescent="0.25">
      <c r="X45" s="387"/>
      <c r="Y45" s="387"/>
      <c r="Z45" s="86"/>
      <c r="AA45" s="86"/>
      <c r="AB45" s="86"/>
      <c r="AC45" s="387"/>
      <c r="AD45" s="387"/>
      <c r="AE45" s="86"/>
      <c r="AF45" s="86"/>
    </row>
    <row r="46" spans="1:32" ht="13" x14ac:dyDescent="0.3">
      <c r="J46" s="77" t="s">
        <v>294</v>
      </c>
    </row>
    <row r="47" spans="1:32" x14ac:dyDescent="0.25">
      <c r="L47" s="386" t="s">
        <v>268</v>
      </c>
      <c r="M47" s="386"/>
      <c r="N47" s="386" t="s">
        <v>108</v>
      </c>
      <c r="O47" s="386"/>
    </row>
    <row r="48" spans="1:32" ht="25" x14ac:dyDescent="0.25">
      <c r="L48" s="91" t="s">
        <v>269</v>
      </c>
      <c r="M48" s="92" t="s">
        <v>270</v>
      </c>
      <c r="N48" s="91" t="s">
        <v>269</v>
      </c>
      <c r="O48" s="92" t="s">
        <v>270</v>
      </c>
    </row>
    <row r="49" spans="10:15" ht="14.5" x14ac:dyDescent="0.35">
      <c r="J49" s="93" t="s">
        <v>271</v>
      </c>
      <c r="K49" s="93" t="s">
        <v>272</v>
      </c>
      <c r="L49" s="94" t="e">
        <f>#REF!</f>
        <v>#REF!</v>
      </c>
      <c r="M49" s="98" t="e">
        <f>L49/(#REF!*8760)</f>
        <v>#REF!</v>
      </c>
      <c r="N49" s="96" t="e">
        <f>#REF!</f>
        <v>#REF!</v>
      </c>
      <c r="O49" s="98" t="e">
        <f>N49/(#REF!*8760)</f>
        <v>#REF!</v>
      </c>
    </row>
    <row r="50" spans="10:15" ht="14.5" x14ac:dyDescent="0.35">
      <c r="J50" s="93" t="s">
        <v>273</v>
      </c>
      <c r="K50" s="93" t="s">
        <v>274</v>
      </c>
      <c r="L50" s="97" t="e">
        <f>#REF!</f>
        <v>#REF!</v>
      </c>
      <c r="M50" s="98" t="e">
        <f>L50/(#REF!*8760)</f>
        <v>#REF!</v>
      </c>
      <c r="N50" s="99" t="e">
        <f>#REF!</f>
        <v>#REF!</v>
      </c>
      <c r="O50" s="98" t="e">
        <f>N50/(#REF!*8760)</f>
        <v>#REF!</v>
      </c>
    </row>
    <row r="51" spans="10:15" ht="14.5" x14ac:dyDescent="0.35">
      <c r="J51" s="93" t="s">
        <v>275</v>
      </c>
      <c r="K51" s="93" t="s">
        <v>276</v>
      </c>
      <c r="L51" s="97" t="e">
        <f>#REF!</f>
        <v>#REF!</v>
      </c>
      <c r="M51" s="98" t="e">
        <f>L51/(#REF!*8760)</f>
        <v>#REF!</v>
      </c>
      <c r="N51" s="99" t="e">
        <f>#REF!</f>
        <v>#REF!</v>
      </c>
      <c r="O51" s="98" t="e">
        <f>N51/(#REF!*8760)</f>
        <v>#REF!</v>
      </c>
    </row>
    <row r="52" spans="10:15" ht="14.5" x14ac:dyDescent="0.35">
      <c r="J52" s="93" t="s">
        <v>277</v>
      </c>
      <c r="K52" s="93" t="s">
        <v>278</v>
      </c>
      <c r="L52" s="97" t="e">
        <f>#REF!</f>
        <v>#REF!</v>
      </c>
      <c r="M52" s="98" t="e">
        <f>L52/(#REF!*8760)</f>
        <v>#REF!</v>
      </c>
      <c r="N52" s="99" t="e">
        <f>#REF!</f>
        <v>#REF!</v>
      </c>
      <c r="O52" s="98" t="e">
        <f>N52/(#REF!*8760)</f>
        <v>#REF!</v>
      </c>
    </row>
    <row r="53" spans="10:15" ht="14.5" x14ac:dyDescent="0.35">
      <c r="J53" s="93" t="s">
        <v>279</v>
      </c>
      <c r="K53" s="93" t="s">
        <v>280</v>
      </c>
      <c r="L53" s="97" t="e">
        <f>#REF!</f>
        <v>#REF!</v>
      </c>
      <c r="M53" s="98" t="e">
        <f>L53/(#REF!*8760)</f>
        <v>#REF!</v>
      </c>
      <c r="N53" s="99" t="e">
        <f>#REF!</f>
        <v>#REF!</v>
      </c>
      <c r="O53" s="98" t="e">
        <f>N53/(#REF!*8760)</f>
        <v>#REF!</v>
      </c>
    </row>
    <row r="55" spans="10:15" ht="13" x14ac:dyDescent="0.3">
      <c r="J55" s="77" t="s">
        <v>295</v>
      </c>
      <c r="M55" s="100"/>
      <c r="N55" s="101"/>
      <c r="O55" s="100"/>
    </row>
    <row r="56" spans="10:15" x14ac:dyDescent="0.25">
      <c r="L56" s="386" t="s">
        <v>268</v>
      </c>
      <c r="M56" s="386"/>
      <c r="N56" s="386" t="s">
        <v>108</v>
      </c>
      <c r="O56" s="386"/>
    </row>
    <row r="57" spans="10:15" ht="25" x14ac:dyDescent="0.25">
      <c r="L57" s="91" t="s">
        <v>269</v>
      </c>
      <c r="M57" s="92" t="s">
        <v>270</v>
      </c>
      <c r="N57" s="91" t="s">
        <v>269</v>
      </c>
      <c r="O57" s="92" t="s">
        <v>270</v>
      </c>
    </row>
    <row r="58" spans="10:15" ht="14.5" x14ac:dyDescent="0.35">
      <c r="J58" s="93" t="s">
        <v>271</v>
      </c>
      <c r="K58" s="93" t="s">
        <v>282</v>
      </c>
      <c r="L58" s="97" t="e">
        <f>#REF!</f>
        <v>#REF!</v>
      </c>
      <c r="M58" s="98" t="e">
        <f>L58/(#REF!*8760)</f>
        <v>#REF!</v>
      </c>
      <c r="N58" s="99" t="e">
        <f>#REF!</f>
        <v>#REF!</v>
      </c>
      <c r="O58" s="98" t="e">
        <f>N58/(#REF!*8760)</f>
        <v>#REF!</v>
      </c>
    </row>
    <row r="59" spans="10:15" ht="14.5" x14ac:dyDescent="0.35">
      <c r="J59" s="93" t="s">
        <v>273</v>
      </c>
      <c r="K59" s="93" t="s">
        <v>283</v>
      </c>
      <c r="L59" s="97" t="e">
        <f>#REF!</f>
        <v>#REF!</v>
      </c>
      <c r="M59" s="98" t="e">
        <f>L59/(#REF!*8760)</f>
        <v>#REF!</v>
      </c>
      <c r="N59" s="99" t="e">
        <f>#REF!</f>
        <v>#REF!</v>
      </c>
      <c r="O59" s="98" t="e">
        <f>N59/(#REF!*8760)</f>
        <v>#REF!</v>
      </c>
    </row>
    <row r="60" spans="10:15" ht="14.5" x14ac:dyDescent="0.35">
      <c r="J60" s="93" t="s">
        <v>275</v>
      </c>
      <c r="K60" s="93" t="s">
        <v>284</v>
      </c>
      <c r="L60" s="97" t="e">
        <f>#REF!</f>
        <v>#REF!</v>
      </c>
      <c r="M60" s="98" t="e">
        <f>L60/(#REF!*8760)</f>
        <v>#REF!</v>
      </c>
      <c r="N60" s="99" t="e">
        <f>#REF!</f>
        <v>#REF!</v>
      </c>
      <c r="O60" s="98" t="e">
        <f>N60/(#REF!*8760)</f>
        <v>#REF!</v>
      </c>
    </row>
    <row r="61" spans="10:15" ht="14.5" x14ac:dyDescent="0.35">
      <c r="J61" s="93" t="s">
        <v>277</v>
      </c>
      <c r="K61" s="93" t="s">
        <v>285</v>
      </c>
      <c r="L61" s="97" t="e">
        <f>#REF!</f>
        <v>#REF!</v>
      </c>
      <c r="M61" s="98" t="e">
        <f>L61/(#REF!*8760)</f>
        <v>#REF!</v>
      </c>
      <c r="N61" s="99" t="e">
        <f>#REF!</f>
        <v>#REF!</v>
      </c>
      <c r="O61" s="98" t="e">
        <f>N61/(#REF!*8760)</f>
        <v>#REF!</v>
      </c>
    </row>
    <row r="62" spans="10:15" ht="14.5" x14ac:dyDescent="0.35">
      <c r="J62" s="93" t="s">
        <v>279</v>
      </c>
      <c r="K62" s="93" t="s">
        <v>286</v>
      </c>
      <c r="L62" s="97" t="e">
        <f>#REF!</f>
        <v>#REF!</v>
      </c>
      <c r="M62" s="98" t="e">
        <f>L62/(#REF!*8760)</f>
        <v>#REF!</v>
      </c>
      <c r="N62" s="99" t="e">
        <f>#REF!</f>
        <v>#REF!</v>
      </c>
      <c r="O62" s="98" t="e">
        <f>N62/(#REF!*8760)</f>
        <v>#REF!</v>
      </c>
    </row>
    <row r="64" spans="10:15" ht="13" x14ac:dyDescent="0.3">
      <c r="J64" s="77" t="s">
        <v>296</v>
      </c>
      <c r="M64" s="100"/>
      <c r="N64" s="101"/>
      <c r="O64" s="100"/>
    </row>
    <row r="65" spans="10:15" x14ac:dyDescent="0.25">
      <c r="L65" s="386" t="s">
        <v>268</v>
      </c>
      <c r="M65" s="386"/>
      <c r="N65" s="386" t="s">
        <v>108</v>
      </c>
      <c r="O65" s="386"/>
    </row>
    <row r="66" spans="10:15" ht="25" x14ac:dyDescent="0.25">
      <c r="L66" s="91" t="s">
        <v>269</v>
      </c>
      <c r="M66" s="92" t="s">
        <v>270</v>
      </c>
      <c r="N66" s="91" t="s">
        <v>269</v>
      </c>
      <c r="O66" s="92" t="s">
        <v>270</v>
      </c>
    </row>
    <row r="67" spans="10:15" ht="14.5" x14ac:dyDescent="0.35">
      <c r="J67" s="93" t="s">
        <v>271</v>
      </c>
      <c r="K67" s="93" t="s">
        <v>288</v>
      </c>
      <c r="L67" s="99" t="e">
        <f>#REF!</f>
        <v>#REF!</v>
      </c>
      <c r="M67" s="98" t="e">
        <f>L67/(#REF!*8760)</f>
        <v>#REF!</v>
      </c>
      <c r="N67" s="99" t="e">
        <f>#REF!</f>
        <v>#REF!</v>
      </c>
      <c r="O67" s="98" t="e">
        <f>N67/(#REF!*8760)</f>
        <v>#REF!</v>
      </c>
    </row>
    <row r="68" spans="10:15" ht="14.5" x14ac:dyDescent="0.35">
      <c r="J68" s="93" t="s">
        <v>273</v>
      </c>
      <c r="K68" s="93" t="s">
        <v>289</v>
      </c>
      <c r="L68" s="99" t="e">
        <f>#REF!</f>
        <v>#REF!</v>
      </c>
      <c r="M68" s="98" t="e">
        <f>L68/(#REF!*8760)</f>
        <v>#REF!</v>
      </c>
      <c r="N68" s="99" t="e">
        <f>#REF!</f>
        <v>#REF!</v>
      </c>
      <c r="O68" s="98" t="e">
        <f>N68/(#REF!*8760)</f>
        <v>#REF!</v>
      </c>
    </row>
    <row r="69" spans="10:15" ht="14.5" x14ac:dyDescent="0.35">
      <c r="J69" s="93" t="s">
        <v>275</v>
      </c>
      <c r="K69" s="93" t="s">
        <v>290</v>
      </c>
      <c r="L69" s="99" t="e">
        <f>#REF!</f>
        <v>#REF!</v>
      </c>
      <c r="M69" s="98" t="e">
        <f>L69/(#REF!*8760)</f>
        <v>#REF!</v>
      </c>
      <c r="N69" s="99" t="e">
        <f>#REF!</f>
        <v>#REF!</v>
      </c>
      <c r="O69" s="98" t="e">
        <f>N69/(#REF!*8760)</f>
        <v>#REF!</v>
      </c>
    </row>
    <row r="70" spans="10:15" ht="14.5" x14ac:dyDescent="0.35">
      <c r="J70" s="93" t="s">
        <v>277</v>
      </c>
      <c r="K70" s="93" t="s">
        <v>291</v>
      </c>
      <c r="L70" s="99" t="e">
        <f>#REF!</f>
        <v>#REF!</v>
      </c>
      <c r="M70" s="98" t="e">
        <f>L70/(#REF!*8760)</f>
        <v>#REF!</v>
      </c>
      <c r="N70" s="99" t="e">
        <f>#REF!</f>
        <v>#REF!</v>
      </c>
      <c r="O70" s="98" t="e">
        <f>N70/(#REF!*8760)</f>
        <v>#REF!</v>
      </c>
    </row>
    <row r="71" spans="10:15" ht="14.5" x14ac:dyDescent="0.35">
      <c r="J71" s="93" t="s">
        <v>279</v>
      </c>
      <c r="K71" s="93" t="s">
        <v>292</v>
      </c>
      <c r="L71" s="99" t="e">
        <f>#REF!</f>
        <v>#REF!</v>
      </c>
      <c r="M71" s="98" t="e">
        <f>L71/(#REF!*8760)</f>
        <v>#REF!</v>
      </c>
      <c r="N71" s="99" t="e">
        <f>#REF!</f>
        <v>#REF!</v>
      </c>
      <c r="O71" s="98" t="e">
        <f>N71/(#REF!*8760)</f>
        <v>#REF!</v>
      </c>
    </row>
    <row r="73" spans="10:15" ht="13" x14ac:dyDescent="0.3">
      <c r="J73" s="56" t="s">
        <v>297</v>
      </c>
      <c r="K73"/>
      <c r="L73"/>
      <c r="M73"/>
      <c r="N73"/>
      <c r="O73"/>
    </row>
    <row r="74" spans="10:15" x14ac:dyDescent="0.25">
      <c r="J74" s="389" t="s">
        <v>298</v>
      </c>
      <c r="K74" s="389"/>
      <c r="L74" s="389"/>
      <c r="M74" s="389"/>
      <c r="N74" s="389"/>
      <c r="O74" s="64" t="s">
        <v>299</v>
      </c>
    </row>
    <row r="75" spans="10:15" ht="14.5" x14ac:dyDescent="0.35">
      <c r="J75" s="389" t="s">
        <v>300</v>
      </c>
      <c r="K75" s="389"/>
      <c r="L75" s="389"/>
      <c r="M75" s="1" t="s">
        <v>17</v>
      </c>
      <c r="N75" s="1"/>
      <c r="O75" s="103" t="e">
        <f>#REF!/1000</f>
        <v>#REF!</v>
      </c>
    </row>
    <row r="76" spans="10:15" ht="14.5" x14ac:dyDescent="0.35">
      <c r="J76" s="389" t="s">
        <v>301</v>
      </c>
      <c r="K76" s="389"/>
      <c r="L76" s="389"/>
      <c r="M76" s="1" t="s">
        <v>209</v>
      </c>
      <c r="N76" s="1"/>
      <c r="O76" s="103" t="e">
        <f>#REF!/1000</f>
        <v>#REF!</v>
      </c>
    </row>
    <row r="77" spans="10:15" ht="14.5" x14ac:dyDescent="0.35">
      <c r="J77" s="389" t="s">
        <v>302</v>
      </c>
      <c r="K77" s="389"/>
      <c r="L77" s="389"/>
      <c r="M77" s="1" t="s">
        <v>207</v>
      </c>
      <c r="N77" s="1"/>
      <c r="O77" s="103" t="e">
        <f>#REF!/1000</f>
        <v>#REF!</v>
      </c>
    </row>
    <row r="78" spans="10:15" ht="14.5" x14ac:dyDescent="0.35">
      <c r="J78" s="389" t="s">
        <v>303</v>
      </c>
      <c r="K78" s="389"/>
      <c r="L78" s="389"/>
      <c r="M78" s="1" t="s">
        <v>208</v>
      </c>
      <c r="N78" s="1"/>
      <c r="O78" s="103" t="e">
        <f>#REF!/1000</f>
        <v>#REF!</v>
      </c>
    </row>
    <row r="79" spans="10:15" ht="14.5" x14ac:dyDescent="0.35">
      <c r="J79" s="390" t="s">
        <v>39</v>
      </c>
      <c r="K79" s="390"/>
      <c r="L79" s="390"/>
      <c r="M79" s="1"/>
      <c r="N79" s="1"/>
      <c r="O79" s="103" t="e">
        <f>#REF!/1000</f>
        <v>#REF!</v>
      </c>
    </row>
    <row r="80" spans="10:15" x14ac:dyDescent="0.25">
      <c r="J80"/>
      <c r="K80"/>
      <c r="L80"/>
      <c r="M80"/>
      <c r="N80"/>
      <c r="O80"/>
    </row>
    <row r="81" spans="10:15" ht="13" x14ac:dyDescent="0.3">
      <c r="J81" s="56" t="s">
        <v>304</v>
      </c>
      <c r="K81"/>
      <c r="L81"/>
      <c r="M81"/>
      <c r="N81"/>
      <c r="O81"/>
    </row>
    <row r="82" spans="10:15" x14ac:dyDescent="0.25">
      <c r="J82" s="389" t="s">
        <v>298</v>
      </c>
      <c r="K82" s="389"/>
      <c r="L82" s="389"/>
      <c r="M82" s="389"/>
      <c r="N82" s="389"/>
      <c r="O82" s="64" t="s">
        <v>299</v>
      </c>
    </row>
    <row r="83" spans="10:15" ht="14.5" x14ac:dyDescent="0.35">
      <c r="J83" s="389" t="s">
        <v>300</v>
      </c>
      <c r="K83" s="389"/>
      <c r="L83" s="389"/>
      <c r="M83" s="1" t="s">
        <v>17</v>
      </c>
      <c r="N83" s="1"/>
      <c r="O83" s="103" t="e">
        <f>#REF!/1000</f>
        <v>#REF!</v>
      </c>
    </row>
    <row r="84" spans="10:15" ht="14.5" x14ac:dyDescent="0.35">
      <c r="J84" s="389" t="s">
        <v>301</v>
      </c>
      <c r="K84" s="389"/>
      <c r="L84" s="389"/>
      <c r="M84" s="1" t="s">
        <v>209</v>
      </c>
      <c r="N84" s="1"/>
      <c r="O84" s="103" t="e">
        <f>#REF!/1000</f>
        <v>#REF!</v>
      </c>
    </row>
    <row r="85" spans="10:15" ht="14.5" x14ac:dyDescent="0.35">
      <c r="J85" s="389" t="s">
        <v>302</v>
      </c>
      <c r="K85" s="389"/>
      <c r="L85" s="389"/>
      <c r="M85" s="1" t="s">
        <v>207</v>
      </c>
      <c r="N85" s="1"/>
      <c r="O85" s="103" t="e">
        <f>#REF!/1000</f>
        <v>#REF!</v>
      </c>
    </row>
    <row r="86" spans="10:15" ht="14.5" x14ac:dyDescent="0.35">
      <c r="J86" s="389" t="s">
        <v>303</v>
      </c>
      <c r="K86" s="389"/>
      <c r="L86" s="389"/>
      <c r="M86" s="1" t="s">
        <v>208</v>
      </c>
      <c r="N86" s="1"/>
      <c r="O86" s="103" t="e">
        <f>#REF!/1000</f>
        <v>#REF!</v>
      </c>
    </row>
    <row r="87" spans="10:15" ht="14.5" x14ac:dyDescent="0.35">
      <c r="J87" s="390" t="s">
        <v>39</v>
      </c>
      <c r="K87" s="390"/>
      <c r="L87" s="390"/>
      <c r="M87" s="1"/>
      <c r="N87" s="1"/>
      <c r="O87" s="103" t="e">
        <f>#REF!/1000</f>
        <v>#REF!</v>
      </c>
    </row>
  </sheetData>
  <mergeCells count="30">
    <mergeCell ref="J86:L86"/>
    <mergeCell ref="J87:L87"/>
    <mergeCell ref="J79:L79"/>
    <mergeCell ref="J82:N82"/>
    <mergeCell ref="J83:L83"/>
    <mergeCell ref="J84:L84"/>
    <mergeCell ref="J85:L85"/>
    <mergeCell ref="J74:N74"/>
    <mergeCell ref="J75:L75"/>
    <mergeCell ref="J76:L76"/>
    <mergeCell ref="J77:L77"/>
    <mergeCell ref="J78:L78"/>
    <mergeCell ref="AC45:AD45"/>
    <mergeCell ref="A4:B4"/>
    <mergeCell ref="J4:M4"/>
    <mergeCell ref="X6:AA6"/>
    <mergeCell ref="AC6:AF6"/>
    <mergeCell ref="L17:M17"/>
    <mergeCell ref="N17:O17"/>
    <mergeCell ref="L26:M26"/>
    <mergeCell ref="N26:O26"/>
    <mergeCell ref="L35:M35"/>
    <mergeCell ref="N35:O35"/>
    <mergeCell ref="X45:Y45"/>
    <mergeCell ref="L47:M47"/>
    <mergeCell ref="N47:O47"/>
    <mergeCell ref="L56:M56"/>
    <mergeCell ref="N56:O56"/>
    <mergeCell ref="L65:M65"/>
    <mergeCell ref="N65:O65"/>
  </mergeCells>
  <conditionalFormatting sqref="A25:B25">
    <cfRule type="containsText" dxfId="7" priority="8" operator="containsText" text="Totaal aantal correct">
      <formula>NOT(ISERROR(SEARCH("Totaal aantal correct",A25)))</formula>
    </cfRule>
  </conditionalFormatting>
  <conditionalFormatting sqref="B25">
    <cfRule type="containsText" dxfId="6" priority="7" operator="containsText" text="Totaal aantal niet correct">
      <formula>NOT(ISERROR(SEARCH("Totaal aantal niet correct",B25)))</formula>
    </cfRule>
  </conditionalFormatting>
  <conditionalFormatting sqref="J12:K12">
    <cfRule type="containsText" dxfId="5" priority="6" operator="containsText" text="Totaal aantal correct">
      <formula>NOT(ISERROR(SEARCH("Totaal aantal correct",J12)))</formula>
    </cfRule>
  </conditionalFormatting>
  <conditionalFormatting sqref="K12">
    <cfRule type="containsText" dxfId="4" priority="5" operator="containsText" text="Totaal aantal niet correct">
      <formula>NOT(ISERROR(SEARCH("Totaal aantal niet correct",K12)))</formula>
    </cfRule>
  </conditionalFormatting>
  <conditionalFormatting sqref="J4">
    <cfRule type="containsText" dxfId="3" priority="3" operator="containsText" text="FOUT">
      <formula>NOT(ISERROR(SEARCH("FOUT",J4)))</formula>
    </cfRule>
    <cfRule type="containsText" dxfId="2" priority="4" operator="containsText" text="GOED">
      <formula>NOT(ISERROR(SEARCH("GOED",J4)))</formula>
    </cfRule>
  </conditionalFormatting>
  <conditionalFormatting sqref="A4">
    <cfRule type="containsText" dxfId="1" priority="1" operator="containsText" text="FOUT">
      <formula>NOT(ISERROR(SEARCH("FOUT",A4)))</formula>
    </cfRule>
    <cfRule type="containsText" dxfId="0" priority="2" operator="containsText" text="GOED">
      <formula>NOT(ISERROR(SEARCH("GOED",A4)))</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outlinePr summaryBelow="0"/>
    <pageSetUpPr fitToPage="1"/>
  </sheetPr>
  <dimension ref="B1:Y53"/>
  <sheetViews>
    <sheetView showGridLines="0" topLeftCell="A28" zoomScaleNormal="100" workbookViewId="0">
      <selection activeCell="B8" sqref="B8:C8"/>
    </sheetView>
  </sheetViews>
  <sheetFormatPr defaultColWidth="8.90625" defaultRowHeight="14.5" x14ac:dyDescent="0.35"/>
  <cols>
    <col min="1" max="1" width="3" style="112" customWidth="1"/>
    <col min="2" max="2" width="6.90625" style="112" customWidth="1"/>
    <col min="3" max="3" width="25.90625" style="112" customWidth="1"/>
    <col min="4" max="23" width="6.90625" style="112" customWidth="1"/>
    <col min="24" max="24" width="3.36328125" style="112" customWidth="1"/>
    <col min="25" max="16384" width="8.90625" style="112"/>
  </cols>
  <sheetData>
    <row r="1" spans="2:25" s="107" customFormat="1" ht="11.15" customHeight="1" x14ac:dyDescent="0.25"/>
    <row r="2" spans="2:25" ht="32.15" customHeight="1" x14ac:dyDescent="0.6">
      <c r="B2" s="342" t="s">
        <v>11802</v>
      </c>
      <c r="C2" s="342"/>
      <c r="D2" s="342"/>
      <c r="E2" s="342"/>
      <c r="F2" s="108" t="s">
        <v>11803</v>
      </c>
      <c r="G2" s="338" t="s">
        <v>11804</v>
      </c>
      <c r="H2" s="338"/>
      <c r="I2" s="338"/>
      <c r="J2" s="338"/>
      <c r="K2" s="109" t="s">
        <v>11805</v>
      </c>
      <c r="L2" s="338" t="s">
        <v>11806</v>
      </c>
      <c r="M2" s="338"/>
      <c r="N2" s="338"/>
      <c r="O2" s="338"/>
      <c r="P2" s="110" t="s">
        <v>11807</v>
      </c>
      <c r="Q2" s="338" t="s">
        <v>11808</v>
      </c>
      <c r="R2" s="338"/>
      <c r="S2" s="338"/>
      <c r="T2" s="338"/>
      <c r="U2" s="111" t="s">
        <v>11809</v>
      </c>
      <c r="V2" s="338" t="s">
        <v>11810</v>
      </c>
      <c r="W2" s="338"/>
      <c r="X2" s="338"/>
      <c r="Y2" s="338"/>
    </row>
    <row r="3" spans="2:25" ht="9.9" customHeight="1" thickBot="1" x14ac:dyDescent="0.4">
      <c r="B3" s="339"/>
      <c r="C3" s="339"/>
      <c r="D3" s="339"/>
      <c r="E3" s="339"/>
      <c r="F3" s="339"/>
      <c r="G3" s="339"/>
      <c r="H3" s="339"/>
      <c r="I3" s="339"/>
      <c r="J3" s="339"/>
      <c r="K3" s="339"/>
      <c r="L3" s="339"/>
      <c r="M3" s="339"/>
      <c r="N3" s="339"/>
      <c r="O3" s="339"/>
      <c r="P3" s="339"/>
      <c r="Q3" s="339"/>
      <c r="R3" s="339"/>
      <c r="S3" s="339"/>
      <c r="T3" s="339"/>
      <c r="U3" s="339"/>
      <c r="V3" s="339"/>
      <c r="W3" s="339"/>
    </row>
    <row r="4" spans="2:25" ht="131.15" customHeight="1" thickTop="1" x14ac:dyDescent="0.35">
      <c r="B4" s="113"/>
      <c r="C4" s="114"/>
      <c r="D4" s="115" t="s">
        <v>11811</v>
      </c>
      <c r="E4" s="115" t="s">
        <v>11812</v>
      </c>
      <c r="F4" s="115" t="s">
        <v>11813</v>
      </c>
      <c r="G4" s="115" t="s">
        <v>11814</v>
      </c>
      <c r="H4" s="115" t="s">
        <v>11815</v>
      </c>
      <c r="I4" s="116" t="s">
        <v>11816</v>
      </c>
      <c r="J4" s="116" t="s">
        <v>11817</v>
      </c>
      <c r="K4" s="116" t="s">
        <v>11818</v>
      </c>
      <c r="L4" s="116" t="s">
        <v>11819</v>
      </c>
      <c r="M4" s="116" t="s">
        <v>11820</v>
      </c>
      <c r="N4" s="117" t="s">
        <v>11821</v>
      </c>
      <c r="O4" s="117" t="s">
        <v>11815</v>
      </c>
      <c r="P4" s="117" t="s">
        <v>11822</v>
      </c>
      <c r="Q4" s="117" t="s">
        <v>11823</v>
      </c>
      <c r="R4" s="117" t="s">
        <v>11824</v>
      </c>
    </row>
    <row r="5" spans="2:25" ht="35.15" customHeight="1" thickBot="1" x14ac:dyDescent="0.4">
      <c r="B5" s="118"/>
      <c r="C5" s="119"/>
      <c r="D5" s="343" t="s">
        <v>11825</v>
      </c>
      <c r="E5" s="344"/>
      <c r="F5" s="344"/>
      <c r="G5" s="344"/>
      <c r="H5" s="345"/>
      <c r="I5" s="346" t="s">
        <v>11826</v>
      </c>
      <c r="J5" s="347"/>
      <c r="K5" s="347"/>
      <c r="L5" s="347"/>
      <c r="M5" s="348"/>
      <c r="N5" s="349" t="s">
        <v>11827</v>
      </c>
      <c r="O5" s="350"/>
      <c r="P5" s="350"/>
      <c r="Q5" s="350"/>
      <c r="R5" s="351"/>
    </row>
    <row r="6" spans="2:25" ht="24.9" customHeight="1" x14ac:dyDescent="0.35">
      <c r="B6" s="352" t="s">
        <v>487</v>
      </c>
      <c r="C6" s="353"/>
      <c r="D6" s="120"/>
      <c r="E6" s="120"/>
      <c r="F6" s="120"/>
      <c r="G6" s="120"/>
      <c r="H6" s="120"/>
      <c r="I6" s="120"/>
      <c r="J6" s="120"/>
      <c r="K6" s="120"/>
      <c r="L6" s="120"/>
      <c r="M6" s="120"/>
      <c r="N6" s="120"/>
      <c r="O6" s="120"/>
      <c r="P6" s="120"/>
      <c r="Q6" s="120"/>
      <c r="R6" s="120"/>
    </row>
    <row r="7" spans="2:25" ht="24.9" customHeight="1" x14ac:dyDescent="0.35">
      <c r="B7" s="354" t="s">
        <v>11828</v>
      </c>
      <c r="C7" s="355"/>
      <c r="D7" s="121" t="s">
        <v>11805</v>
      </c>
      <c r="E7" s="122" t="s">
        <v>11807</v>
      </c>
      <c r="F7" s="123" t="s">
        <v>11809</v>
      </c>
      <c r="G7" s="124" t="s">
        <v>11803</v>
      </c>
      <c r="H7" s="125"/>
      <c r="I7" s="126"/>
      <c r="J7" s="126"/>
      <c r="K7" s="126"/>
      <c r="L7" s="126"/>
      <c r="M7" s="126"/>
      <c r="N7" s="127" t="s">
        <v>11809</v>
      </c>
      <c r="O7" s="128"/>
      <c r="P7" s="128"/>
      <c r="Q7" s="128"/>
      <c r="R7" s="128"/>
    </row>
    <row r="8" spans="2:25" ht="24.9" customHeight="1" x14ac:dyDescent="0.35">
      <c r="B8" s="340" t="s">
        <v>11829</v>
      </c>
      <c r="C8" s="341"/>
      <c r="D8" s="121" t="s">
        <v>11805</v>
      </c>
      <c r="E8" s="122" t="s">
        <v>11807</v>
      </c>
      <c r="F8" s="123" t="s">
        <v>11809</v>
      </c>
      <c r="G8" s="124" t="s">
        <v>11803</v>
      </c>
      <c r="H8" s="125"/>
      <c r="I8" s="129" t="s">
        <v>11809</v>
      </c>
      <c r="J8" s="129" t="s">
        <v>11809</v>
      </c>
      <c r="K8" s="129" t="s">
        <v>11809</v>
      </c>
      <c r="L8" s="129" t="s">
        <v>11809</v>
      </c>
      <c r="M8" s="129" t="s">
        <v>11809</v>
      </c>
      <c r="N8" s="128"/>
      <c r="O8" s="128"/>
      <c r="P8" s="128"/>
      <c r="Q8" s="128"/>
      <c r="R8" s="128"/>
    </row>
    <row r="9" spans="2:25" ht="24.9" customHeight="1" x14ac:dyDescent="0.35">
      <c r="B9" s="340" t="s">
        <v>11830</v>
      </c>
      <c r="C9" s="341"/>
      <c r="D9" s="121" t="s">
        <v>11805</v>
      </c>
      <c r="E9" s="122" t="s">
        <v>11807</v>
      </c>
      <c r="F9" s="123" t="s">
        <v>11809</v>
      </c>
      <c r="G9" s="124" t="s">
        <v>11803</v>
      </c>
      <c r="H9" s="125"/>
      <c r="I9" s="130" t="s">
        <v>11807</v>
      </c>
      <c r="J9" s="130" t="s">
        <v>11807</v>
      </c>
      <c r="K9" s="130" t="s">
        <v>11807</v>
      </c>
      <c r="L9" s="130" t="s">
        <v>11807</v>
      </c>
      <c r="M9" s="130" t="s">
        <v>11807</v>
      </c>
      <c r="N9" s="128"/>
      <c r="O9" s="128"/>
      <c r="P9" s="128"/>
      <c r="Q9" s="128"/>
      <c r="R9" s="128"/>
    </row>
    <row r="10" spans="2:25" ht="44.25" customHeight="1" x14ac:dyDescent="0.35">
      <c r="B10" s="340" t="s">
        <v>11831</v>
      </c>
      <c r="C10" s="341"/>
      <c r="D10" s="121" t="s">
        <v>11805</v>
      </c>
      <c r="E10" s="122" t="s">
        <v>11807</v>
      </c>
      <c r="F10" s="123" t="s">
        <v>11809</v>
      </c>
      <c r="G10" s="124" t="s">
        <v>11803</v>
      </c>
      <c r="H10" s="125"/>
      <c r="I10" s="130" t="s">
        <v>11807</v>
      </c>
      <c r="J10" s="129" t="s">
        <v>11809</v>
      </c>
      <c r="K10" s="129" t="s">
        <v>11809</v>
      </c>
      <c r="L10" s="129" t="s">
        <v>11809</v>
      </c>
      <c r="M10" s="129" t="s">
        <v>11809</v>
      </c>
      <c r="N10" s="128"/>
      <c r="O10" s="128"/>
      <c r="P10" s="128"/>
      <c r="Q10" s="128"/>
      <c r="R10" s="128"/>
    </row>
    <row r="11" spans="2:25" ht="29.25" customHeight="1" x14ac:dyDescent="0.35">
      <c r="B11" s="340" t="s">
        <v>11832</v>
      </c>
      <c r="C11" s="341"/>
      <c r="D11" s="121" t="s">
        <v>11805</v>
      </c>
      <c r="E11" s="122" t="s">
        <v>11807</v>
      </c>
      <c r="F11" s="123" t="s">
        <v>11809</v>
      </c>
      <c r="G11" s="124" t="s">
        <v>11803</v>
      </c>
      <c r="H11" s="125"/>
      <c r="I11" s="130" t="s">
        <v>11807</v>
      </c>
      <c r="J11" s="129" t="s">
        <v>11809</v>
      </c>
      <c r="K11" s="130" t="s">
        <v>11807</v>
      </c>
      <c r="L11" s="129" t="s">
        <v>11809</v>
      </c>
      <c r="M11" s="129" t="s">
        <v>11809</v>
      </c>
      <c r="N11" s="128"/>
      <c r="O11" s="128"/>
      <c r="P11" s="128"/>
      <c r="Q11" s="128"/>
      <c r="R11" s="128"/>
    </row>
    <row r="12" spans="2:25" ht="48" customHeight="1" x14ac:dyDescent="0.35">
      <c r="B12" s="356" t="s">
        <v>11833</v>
      </c>
      <c r="C12" s="357"/>
      <c r="D12" s="121" t="s">
        <v>11805</v>
      </c>
      <c r="E12" s="122" t="s">
        <v>11807</v>
      </c>
      <c r="F12" s="123" t="s">
        <v>11809</v>
      </c>
      <c r="G12" s="124" t="s">
        <v>11803</v>
      </c>
      <c r="H12" s="125"/>
      <c r="I12" s="130" t="s">
        <v>11807</v>
      </c>
      <c r="J12" s="130" t="s">
        <v>11807</v>
      </c>
      <c r="K12" s="130" t="s">
        <v>11807</v>
      </c>
      <c r="L12" s="130" t="s">
        <v>11807</v>
      </c>
      <c r="M12" s="130" t="s">
        <v>11807</v>
      </c>
      <c r="N12" s="128"/>
      <c r="O12" s="128"/>
      <c r="P12" s="128"/>
      <c r="Q12" s="128"/>
      <c r="R12" s="128"/>
    </row>
    <row r="13" spans="2:25" ht="24.9" customHeight="1" x14ac:dyDescent="0.35">
      <c r="B13" s="356" t="s">
        <v>11834</v>
      </c>
      <c r="C13" s="357"/>
      <c r="D13" s="121" t="s">
        <v>11805</v>
      </c>
      <c r="E13" s="122" t="s">
        <v>11807</v>
      </c>
      <c r="F13" s="123" t="s">
        <v>11809</v>
      </c>
      <c r="G13" s="124" t="s">
        <v>11803</v>
      </c>
      <c r="H13" s="125"/>
      <c r="I13" s="130" t="s">
        <v>11807</v>
      </c>
      <c r="J13" s="129" t="s">
        <v>11809</v>
      </c>
      <c r="K13" s="130" t="s">
        <v>11807</v>
      </c>
      <c r="L13" s="129" t="s">
        <v>11809</v>
      </c>
      <c r="M13" s="129" t="s">
        <v>11809</v>
      </c>
      <c r="N13" s="128"/>
      <c r="O13" s="128"/>
      <c r="P13" s="128"/>
      <c r="Q13" s="128"/>
      <c r="R13" s="128"/>
    </row>
    <row r="14" spans="2:25" ht="24.9" customHeight="1" thickBot="1" x14ac:dyDescent="0.4">
      <c r="B14" s="358"/>
      <c r="C14" s="359"/>
      <c r="D14" s="131"/>
      <c r="E14" s="132"/>
      <c r="F14" s="131"/>
      <c r="G14" s="131"/>
      <c r="H14" s="131"/>
      <c r="I14" s="133"/>
      <c r="J14" s="133"/>
      <c r="K14" s="133"/>
      <c r="L14" s="133"/>
      <c r="M14" s="133"/>
      <c r="N14" s="134"/>
      <c r="O14" s="134"/>
      <c r="P14" s="134"/>
      <c r="Q14" s="134"/>
      <c r="R14" s="134"/>
    </row>
    <row r="15" spans="2:25" ht="24.9" customHeight="1" x14ac:dyDescent="0.35">
      <c r="B15" s="352" t="s">
        <v>11835</v>
      </c>
      <c r="C15" s="353"/>
      <c r="D15" s="120"/>
      <c r="E15" s="135"/>
      <c r="F15" s="120"/>
      <c r="G15" s="120"/>
      <c r="H15" s="120"/>
      <c r="I15" s="120"/>
      <c r="J15" s="120"/>
      <c r="K15" s="120"/>
      <c r="L15" s="120"/>
      <c r="M15" s="120"/>
      <c r="N15" s="120"/>
      <c r="O15" s="120"/>
      <c r="P15" s="120"/>
      <c r="Q15" s="120"/>
      <c r="R15" s="120"/>
    </row>
    <row r="16" spans="2:25" ht="24.9" customHeight="1" x14ac:dyDescent="0.35">
      <c r="B16" s="360" t="s">
        <v>11836</v>
      </c>
      <c r="C16" s="361"/>
      <c r="D16" s="121" t="s">
        <v>11805</v>
      </c>
      <c r="E16" s="122" t="s">
        <v>11807</v>
      </c>
      <c r="F16" s="123" t="s">
        <v>11809</v>
      </c>
      <c r="G16" s="121" t="s">
        <v>11805</v>
      </c>
      <c r="H16" s="125"/>
      <c r="I16" s="130" t="s">
        <v>11807</v>
      </c>
      <c r="J16" s="136" t="s">
        <v>11803</v>
      </c>
      <c r="K16" s="130" t="s">
        <v>11807</v>
      </c>
      <c r="L16" s="130" t="s">
        <v>11807</v>
      </c>
      <c r="M16" s="129" t="s">
        <v>11809</v>
      </c>
      <c r="N16" s="128"/>
      <c r="O16" s="128"/>
      <c r="P16" s="128"/>
      <c r="Q16" s="128"/>
      <c r="R16" s="128"/>
    </row>
    <row r="17" spans="2:18" ht="30.75" customHeight="1" x14ac:dyDescent="0.35">
      <c r="B17" s="356" t="s">
        <v>11837</v>
      </c>
      <c r="C17" s="357"/>
      <c r="D17" s="121" t="s">
        <v>11805</v>
      </c>
      <c r="E17" s="122" t="s">
        <v>11807</v>
      </c>
      <c r="F17" s="123" t="s">
        <v>11809</v>
      </c>
      <c r="G17" s="121" t="s">
        <v>11805</v>
      </c>
      <c r="H17" s="125"/>
      <c r="I17" s="130" t="s">
        <v>11807</v>
      </c>
      <c r="J17" s="136" t="s">
        <v>11803</v>
      </c>
      <c r="K17" s="130" t="s">
        <v>11807</v>
      </c>
      <c r="L17" s="130" t="s">
        <v>11807</v>
      </c>
      <c r="M17" s="129" t="s">
        <v>11809</v>
      </c>
      <c r="N17" s="128"/>
      <c r="O17" s="128"/>
      <c r="P17" s="128"/>
      <c r="Q17" s="128"/>
      <c r="R17" s="128"/>
    </row>
    <row r="18" spans="2:18" ht="24.9" customHeight="1" x14ac:dyDescent="0.35">
      <c r="B18" s="356" t="s">
        <v>11838</v>
      </c>
      <c r="C18" s="357"/>
      <c r="D18" s="121" t="s">
        <v>11805</v>
      </c>
      <c r="E18" s="122" t="s">
        <v>11807</v>
      </c>
      <c r="F18" s="123" t="s">
        <v>11809</v>
      </c>
      <c r="G18" s="121" t="s">
        <v>11805</v>
      </c>
      <c r="H18" s="125"/>
      <c r="I18" s="130" t="s">
        <v>11807</v>
      </c>
      <c r="J18" s="136" t="s">
        <v>11803</v>
      </c>
      <c r="K18" s="130" t="s">
        <v>11807</v>
      </c>
      <c r="L18" s="130" t="s">
        <v>11807</v>
      </c>
      <c r="M18" s="129" t="s">
        <v>11809</v>
      </c>
      <c r="N18" s="128"/>
      <c r="O18" s="128"/>
      <c r="P18" s="128"/>
      <c r="Q18" s="128"/>
      <c r="R18" s="128"/>
    </row>
    <row r="19" spans="2:18" ht="24.9" customHeight="1" x14ac:dyDescent="0.35">
      <c r="B19" s="362" t="s">
        <v>11839</v>
      </c>
      <c r="C19" s="363"/>
      <c r="D19" s="121" t="s">
        <v>11805</v>
      </c>
      <c r="E19" s="122" t="s">
        <v>11807</v>
      </c>
      <c r="F19" s="123" t="s">
        <v>11809</v>
      </c>
      <c r="G19" s="121" t="s">
        <v>11805</v>
      </c>
      <c r="H19" s="125"/>
      <c r="I19" s="130" t="s">
        <v>11807</v>
      </c>
      <c r="J19" s="136" t="s">
        <v>11803</v>
      </c>
      <c r="K19" s="130" t="s">
        <v>11807</v>
      </c>
      <c r="L19" s="130" t="s">
        <v>11807</v>
      </c>
      <c r="M19" s="129" t="s">
        <v>11809</v>
      </c>
      <c r="N19" s="128"/>
      <c r="O19" s="128"/>
      <c r="P19" s="128"/>
      <c r="Q19" s="128"/>
      <c r="R19" s="128"/>
    </row>
    <row r="20" spans="2:18" ht="24.9" customHeight="1" x14ac:dyDescent="0.35">
      <c r="B20" s="356" t="s">
        <v>11840</v>
      </c>
      <c r="C20" s="357"/>
      <c r="D20" s="121" t="s">
        <v>11805</v>
      </c>
      <c r="E20" s="122" t="s">
        <v>11807</v>
      </c>
      <c r="F20" s="123" t="s">
        <v>11809</v>
      </c>
      <c r="G20" s="121" t="s">
        <v>11805</v>
      </c>
      <c r="H20" s="125"/>
      <c r="I20" s="130" t="s">
        <v>11807</v>
      </c>
      <c r="J20" s="136" t="s">
        <v>11803</v>
      </c>
      <c r="K20" s="130" t="s">
        <v>11807</v>
      </c>
      <c r="L20" s="130" t="s">
        <v>11807</v>
      </c>
      <c r="M20" s="129" t="s">
        <v>11809</v>
      </c>
      <c r="N20" s="128"/>
      <c r="O20" s="128"/>
      <c r="P20" s="128"/>
      <c r="Q20" s="128"/>
      <c r="R20" s="128"/>
    </row>
    <row r="21" spans="2:18" ht="24.9" customHeight="1" x14ac:dyDescent="0.35">
      <c r="B21" s="356" t="s">
        <v>11841</v>
      </c>
      <c r="C21" s="357"/>
      <c r="D21" s="121" t="s">
        <v>11805</v>
      </c>
      <c r="E21" s="122" t="s">
        <v>11807</v>
      </c>
      <c r="F21" s="123" t="s">
        <v>11809</v>
      </c>
      <c r="G21" s="121" t="s">
        <v>11805</v>
      </c>
      <c r="H21" s="125"/>
      <c r="I21" s="130" t="s">
        <v>11807</v>
      </c>
      <c r="J21" s="136" t="s">
        <v>11803</v>
      </c>
      <c r="K21" s="130" t="s">
        <v>11807</v>
      </c>
      <c r="L21" s="130" t="s">
        <v>11807</v>
      </c>
      <c r="M21" s="129" t="s">
        <v>11809</v>
      </c>
      <c r="N21" s="128"/>
      <c r="O21" s="128"/>
      <c r="P21" s="128"/>
      <c r="Q21" s="128"/>
      <c r="R21" s="128"/>
    </row>
    <row r="22" spans="2:18" ht="24.9" customHeight="1" x14ac:dyDescent="0.35">
      <c r="B22" s="356" t="s">
        <v>11842</v>
      </c>
      <c r="C22" s="357"/>
      <c r="D22" s="121" t="s">
        <v>11805</v>
      </c>
      <c r="E22" s="122" t="s">
        <v>11807</v>
      </c>
      <c r="F22" s="123" t="s">
        <v>11809</v>
      </c>
      <c r="G22" s="121" t="s">
        <v>11805</v>
      </c>
      <c r="H22" s="125"/>
      <c r="I22" s="130" t="s">
        <v>11807</v>
      </c>
      <c r="J22" s="136" t="s">
        <v>11803</v>
      </c>
      <c r="K22" s="130" t="s">
        <v>11807</v>
      </c>
      <c r="L22" s="130" t="s">
        <v>11807</v>
      </c>
      <c r="M22" s="129" t="s">
        <v>11809</v>
      </c>
      <c r="N22" s="128"/>
      <c r="O22" s="128"/>
      <c r="P22" s="128"/>
      <c r="Q22" s="128"/>
      <c r="R22" s="128"/>
    </row>
    <row r="23" spans="2:18" ht="24.9" customHeight="1" x14ac:dyDescent="0.35">
      <c r="B23" s="356" t="s">
        <v>11843</v>
      </c>
      <c r="C23" s="357"/>
      <c r="D23" s="121" t="s">
        <v>11805</v>
      </c>
      <c r="E23" s="122" t="s">
        <v>11807</v>
      </c>
      <c r="F23" s="123" t="s">
        <v>11809</v>
      </c>
      <c r="G23" s="121" t="s">
        <v>11805</v>
      </c>
      <c r="H23" s="125"/>
      <c r="I23" s="130" t="s">
        <v>11807</v>
      </c>
      <c r="J23" s="136" t="s">
        <v>11803</v>
      </c>
      <c r="K23" s="130" t="s">
        <v>11807</v>
      </c>
      <c r="L23" s="130" t="s">
        <v>11807</v>
      </c>
      <c r="M23" s="129" t="s">
        <v>11809</v>
      </c>
      <c r="N23" s="128"/>
      <c r="O23" s="128"/>
      <c r="P23" s="128"/>
      <c r="Q23" s="128"/>
      <c r="R23" s="128"/>
    </row>
    <row r="24" spans="2:18" ht="24.9" customHeight="1" x14ac:dyDescent="0.35">
      <c r="B24" s="356" t="s">
        <v>11844</v>
      </c>
      <c r="C24" s="357"/>
      <c r="D24" s="121" t="s">
        <v>11805</v>
      </c>
      <c r="E24" s="122" t="s">
        <v>11807</v>
      </c>
      <c r="F24" s="123" t="s">
        <v>11809</v>
      </c>
      <c r="G24" s="121" t="s">
        <v>11805</v>
      </c>
      <c r="H24" s="125"/>
      <c r="I24" s="130" t="s">
        <v>11807</v>
      </c>
      <c r="J24" s="136" t="s">
        <v>11803</v>
      </c>
      <c r="K24" s="130" t="s">
        <v>11807</v>
      </c>
      <c r="L24" s="130" t="s">
        <v>11807</v>
      </c>
      <c r="M24" s="129" t="s">
        <v>11809</v>
      </c>
      <c r="N24" s="128"/>
      <c r="O24" s="128"/>
      <c r="P24" s="128"/>
      <c r="Q24" s="128"/>
      <c r="R24" s="128"/>
    </row>
    <row r="25" spans="2:18" ht="24.9" customHeight="1" x14ac:dyDescent="0.35">
      <c r="B25" s="362" t="s">
        <v>11845</v>
      </c>
      <c r="C25" s="363"/>
      <c r="D25" s="121" t="s">
        <v>11805</v>
      </c>
      <c r="E25" s="122" t="s">
        <v>11807</v>
      </c>
      <c r="F25" s="123" t="s">
        <v>11809</v>
      </c>
      <c r="G25" s="121" t="s">
        <v>11805</v>
      </c>
      <c r="H25" s="125"/>
      <c r="I25" s="136" t="s">
        <v>11803</v>
      </c>
      <c r="J25" s="136" t="s">
        <v>11803</v>
      </c>
      <c r="K25" s="136" t="s">
        <v>11803</v>
      </c>
      <c r="L25" s="136" t="s">
        <v>11803</v>
      </c>
      <c r="M25" s="136" t="s">
        <v>11803</v>
      </c>
      <c r="N25" s="128"/>
      <c r="O25" s="128"/>
      <c r="P25" s="128"/>
      <c r="Q25" s="128"/>
      <c r="R25" s="128"/>
    </row>
    <row r="26" spans="2:18" ht="24.9" customHeight="1" x14ac:dyDescent="0.35">
      <c r="B26" s="364" t="s">
        <v>11846</v>
      </c>
      <c r="C26" s="365"/>
      <c r="D26" s="121" t="s">
        <v>11805</v>
      </c>
      <c r="E26" s="122" t="s">
        <v>11807</v>
      </c>
      <c r="F26" s="123" t="s">
        <v>11809</v>
      </c>
      <c r="G26" s="121" t="s">
        <v>11805</v>
      </c>
      <c r="H26" s="125"/>
      <c r="I26" s="130" t="s">
        <v>11807</v>
      </c>
      <c r="J26" s="126" t="s">
        <v>11847</v>
      </c>
      <c r="K26" s="130" t="s">
        <v>11807</v>
      </c>
      <c r="L26" s="130" t="s">
        <v>11807</v>
      </c>
      <c r="M26" s="130" t="s">
        <v>11807</v>
      </c>
      <c r="N26" s="128"/>
      <c r="O26" s="128"/>
      <c r="P26" s="128"/>
      <c r="Q26" s="128"/>
      <c r="R26" s="128"/>
    </row>
    <row r="27" spans="2:18" ht="24.9" customHeight="1" x14ac:dyDescent="0.35">
      <c r="B27" s="364" t="s">
        <v>11848</v>
      </c>
      <c r="C27" s="365"/>
      <c r="D27" s="121" t="s">
        <v>11805</v>
      </c>
      <c r="E27" s="122" t="s">
        <v>11807</v>
      </c>
      <c r="F27" s="123" t="s">
        <v>11809</v>
      </c>
      <c r="G27" s="121" t="s">
        <v>11805</v>
      </c>
      <c r="H27" s="125"/>
      <c r="I27" s="130" t="s">
        <v>11807</v>
      </c>
      <c r="J27" s="126" t="s">
        <v>11847</v>
      </c>
      <c r="K27" s="130" t="s">
        <v>11807</v>
      </c>
      <c r="L27" s="130" t="s">
        <v>11807</v>
      </c>
      <c r="M27" s="130" t="s">
        <v>11807</v>
      </c>
      <c r="N27" s="128"/>
      <c r="O27" s="128"/>
      <c r="P27" s="128"/>
      <c r="Q27" s="128"/>
      <c r="R27" s="128"/>
    </row>
    <row r="28" spans="2:18" ht="24.9" customHeight="1" x14ac:dyDescent="0.35">
      <c r="B28" s="364" t="s">
        <v>11849</v>
      </c>
      <c r="C28" s="365"/>
      <c r="D28" s="121" t="s">
        <v>11805</v>
      </c>
      <c r="E28" s="122" t="s">
        <v>11807</v>
      </c>
      <c r="F28" s="123" t="s">
        <v>11809</v>
      </c>
      <c r="G28" s="121" t="s">
        <v>11805</v>
      </c>
      <c r="H28" s="125"/>
      <c r="I28" s="130" t="s">
        <v>11807</v>
      </c>
      <c r="J28" s="126" t="s">
        <v>11847</v>
      </c>
      <c r="K28" s="130" t="s">
        <v>11807</v>
      </c>
      <c r="L28" s="130" t="s">
        <v>11807</v>
      </c>
      <c r="M28" s="130" t="s">
        <v>11807</v>
      </c>
      <c r="N28" s="128"/>
      <c r="O28" s="128"/>
      <c r="P28" s="128"/>
      <c r="Q28" s="128"/>
      <c r="R28" s="128"/>
    </row>
    <row r="29" spans="2:18" ht="24.9" customHeight="1" x14ac:dyDescent="0.35">
      <c r="B29" s="364" t="s">
        <v>11850</v>
      </c>
      <c r="C29" s="365"/>
      <c r="D29" s="121" t="s">
        <v>11805</v>
      </c>
      <c r="E29" s="122" t="s">
        <v>11807</v>
      </c>
      <c r="F29" s="123" t="s">
        <v>11809</v>
      </c>
      <c r="G29" s="121" t="s">
        <v>11805</v>
      </c>
      <c r="H29" s="125"/>
      <c r="I29" s="130" t="s">
        <v>11807</v>
      </c>
      <c r="J29" s="126" t="s">
        <v>11847</v>
      </c>
      <c r="K29" s="130" t="s">
        <v>11807</v>
      </c>
      <c r="L29" s="130" t="s">
        <v>11807</v>
      </c>
      <c r="M29" s="130" t="s">
        <v>11807</v>
      </c>
      <c r="N29" s="128"/>
      <c r="O29" s="128"/>
      <c r="P29" s="128"/>
      <c r="Q29" s="128"/>
      <c r="R29" s="128"/>
    </row>
    <row r="30" spans="2:18" ht="24.9" customHeight="1" x14ac:dyDescent="0.35">
      <c r="B30" s="364" t="s">
        <v>11851</v>
      </c>
      <c r="C30" s="365"/>
      <c r="D30" s="121" t="s">
        <v>11805</v>
      </c>
      <c r="E30" s="122" t="s">
        <v>11807</v>
      </c>
      <c r="F30" s="123" t="s">
        <v>11809</v>
      </c>
      <c r="G30" s="121" t="s">
        <v>11805</v>
      </c>
      <c r="H30" s="125"/>
      <c r="I30" s="130" t="s">
        <v>11807</v>
      </c>
      <c r="J30" s="126" t="s">
        <v>11847</v>
      </c>
      <c r="K30" s="130" t="s">
        <v>11807</v>
      </c>
      <c r="L30" s="130" t="s">
        <v>11807</v>
      </c>
      <c r="M30" s="130" t="s">
        <v>11807</v>
      </c>
      <c r="N30" s="128"/>
      <c r="O30" s="128"/>
      <c r="P30" s="128"/>
      <c r="Q30" s="128"/>
      <c r="R30" s="128"/>
    </row>
    <row r="31" spans="2:18" ht="24.9" customHeight="1" x14ac:dyDescent="0.35">
      <c r="B31" s="364" t="s">
        <v>11852</v>
      </c>
      <c r="C31" s="365"/>
      <c r="D31" s="121" t="s">
        <v>11805</v>
      </c>
      <c r="E31" s="122" t="s">
        <v>11807</v>
      </c>
      <c r="F31" s="123" t="s">
        <v>11809</v>
      </c>
      <c r="G31" s="121" t="s">
        <v>11805</v>
      </c>
      <c r="H31" s="125"/>
      <c r="I31" s="130" t="s">
        <v>11807</v>
      </c>
      <c r="J31" s="126" t="s">
        <v>11847</v>
      </c>
      <c r="K31" s="130" t="s">
        <v>11807</v>
      </c>
      <c r="L31" s="130" t="s">
        <v>11807</v>
      </c>
      <c r="M31" s="130" t="s">
        <v>11807</v>
      </c>
      <c r="N31" s="128"/>
      <c r="O31" s="128"/>
      <c r="P31" s="128"/>
      <c r="Q31" s="128"/>
      <c r="R31" s="128"/>
    </row>
    <row r="32" spans="2:18" ht="24.9" customHeight="1" x14ac:dyDescent="0.35">
      <c r="B32" s="364" t="s">
        <v>11853</v>
      </c>
      <c r="C32" s="365"/>
      <c r="D32" s="121" t="s">
        <v>11805</v>
      </c>
      <c r="E32" s="122" t="s">
        <v>11807</v>
      </c>
      <c r="F32" s="123" t="s">
        <v>11809</v>
      </c>
      <c r="G32" s="121" t="s">
        <v>11805</v>
      </c>
      <c r="H32" s="125"/>
      <c r="I32" s="130" t="s">
        <v>11807</v>
      </c>
      <c r="J32" s="126" t="s">
        <v>11847</v>
      </c>
      <c r="K32" s="130" t="s">
        <v>11807</v>
      </c>
      <c r="L32" s="130" t="s">
        <v>11807</v>
      </c>
      <c r="M32" s="130" t="s">
        <v>11807</v>
      </c>
      <c r="N32" s="128"/>
      <c r="O32" s="128"/>
      <c r="P32" s="128"/>
      <c r="Q32" s="128"/>
      <c r="R32" s="128"/>
    </row>
    <row r="33" spans="2:18" ht="24.9" customHeight="1" x14ac:dyDescent="0.35">
      <c r="B33" s="366" t="s">
        <v>11854</v>
      </c>
      <c r="C33" s="367"/>
      <c r="D33" s="121"/>
      <c r="E33" s="122"/>
      <c r="F33" s="123"/>
      <c r="G33" s="121"/>
      <c r="H33" s="125"/>
      <c r="I33" s="130"/>
      <c r="J33" s="126"/>
      <c r="K33" s="130"/>
      <c r="L33" s="130"/>
      <c r="M33" s="130"/>
      <c r="N33" s="128"/>
      <c r="O33" s="128"/>
      <c r="P33" s="128"/>
      <c r="Q33" s="128"/>
      <c r="R33" s="128"/>
    </row>
    <row r="34" spans="2:18" ht="87" customHeight="1" x14ac:dyDescent="0.35">
      <c r="B34" s="364" t="s">
        <v>11855</v>
      </c>
      <c r="C34" s="365"/>
      <c r="D34" s="121" t="s">
        <v>11805</v>
      </c>
      <c r="E34" s="122" t="s">
        <v>11807</v>
      </c>
      <c r="F34" s="123" t="s">
        <v>11809</v>
      </c>
      <c r="G34" s="121" t="s">
        <v>11805</v>
      </c>
      <c r="H34" s="125"/>
      <c r="I34" s="130" t="s">
        <v>11807</v>
      </c>
      <c r="J34" s="126" t="s">
        <v>11847</v>
      </c>
      <c r="K34" s="130" t="s">
        <v>11807</v>
      </c>
      <c r="L34" s="130" t="s">
        <v>11807</v>
      </c>
      <c r="M34" s="129" t="s">
        <v>11809</v>
      </c>
      <c r="N34" s="128"/>
      <c r="O34" s="128"/>
      <c r="P34" s="128"/>
      <c r="Q34" s="128"/>
      <c r="R34" s="128"/>
    </row>
    <row r="35" spans="2:18" ht="58.5" customHeight="1" x14ac:dyDescent="0.35">
      <c r="B35" s="364" t="s">
        <v>11856</v>
      </c>
      <c r="C35" s="365"/>
      <c r="D35" s="121" t="s">
        <v>11805</v>
      </c>
      <c r="E35" s="122" t="s">
        <v>11807</v>
      </c>
      <c r="F35" s="123" t="s">
        <v>11809</v>
      </c>
      <c r="G35" s="121" t="s">
        <v>11805</v>
      </c>
      <c r="H35" s="125"/>
      <c r="I35" s="130" t="s">
        <v>11807</v>
      </c>
      <c r="J35" s="136" t="s">
        <v>11803</v>
      </c>
      <c r="K35" s="130" t="s">
        <v>11807</v>
      </c>
      <c r="L35" s="130" t="s">
        <v>11807</v>
      </c>
      <c r="M35" s="129" t="s">
        <v>11809</v>
      </c>
      <c r="N35" s="128"/>
      <c r="O35" s="128"/>
      <c r="P35" s="128"/>
      <c r="Q35" s="128"/>
      <c r="R35" s="128"/>
    </row>
    <row r="36" spans="2:18" ht="60" customHeight="1" x14ac:dyDescent="0.35">
      <c r="B36" s="364" t="s">
        <v>11857</v>
      </c>
      <c r="C36" s="365"/>
      <c r="D36" s="121" t="s">
        <v>11805</v>
      </c>
      <c r="E36" s="122" t="s">
        <v>11807</v>
      </c>
      <c r="F36" s="123" t="s">
        <v>11809</v>
      </c>
      <c r="G36" s="121" t="s">
        <v>11805</v>
      </c>
      <c r="H36" s="125"/>
      <c r="I36" s="130" t="s">
        <v>11807</v>
      </c>
      <c r="J36" s="136" t="s">
        <v>11803</v>
      </c>
      <c r="K36" s="130" t="s">
        <v>11807</v>
      </c>
      <c r="L36" s="130" t="s">
        <v>11807</v>
      </c>
      <c r="M36" s="129" t="s">
        <v>11809</v>
      </c>
      <c r="N36" s="128"/>
      <c r="O36" s="128"/>
      <c r="P36" s="128"/>
      <c r="Q36" s="128"/>
      <c r="R36" s="128"/>
    </row>
    <row r="37" spans="2:18" ht="24.9" customHeight="1" x14ac:dyDescent="0.35">
      <c r="B37" s="364"/>
      <c r="C37" s="365"/>
      <c r="D37" s="125"/>
      <c r="E37" s="125"/>
      <c r="F37" s="125"/>
      <c r="G37" s="125"/>
      <c r="H37" s="125"/>
      <c r="I37" s="126"/>
      <c r="J37" s="126"/>
      <c r="K37" s="126"/>
      <c r="L37" s="126"/>
      <c r="M37" s="126"/>
      <c r="N37" s="128"/>
      <c r="O37" s="128"/>
      <c r="P37" s="128"/>
      <c r="Q37" s="128"/>
      <c r="R37" s="128"/>
    </row>
    <row r="38" spans="2:18" ht="24.9" customHeight="1" x14ac:dyDescent="0.35">
      <c r="B38" s="364"/>
      <c r="C38" s="365"/>
      <c r="D38" s="125"/>
      <c r="E38" s="125"/>
      <c r="F38" s="125"/>
      <c r="G38" s="125"/>
      <c r="H38" s="125"/>
      <c r="I38" s="126"/>
      <c r="J38" s="126"/>
      <c r="K38" s="126"/>
      <c r="L38" s="126"/>
      <c r="M38" s="126"/>
      <c r="N38" s="128"/>
      <c r="O38" s="128"/>
      <c r="P38" s="128"/>
      <c r="Q38" s="128"/>
      <c r="R38" s="128"/>
    </row>
    <row r="39" spans="2:18" ht="24.9" customHeight="1" thickBot="1" x14ac:dyDescent="0.4">
      <c r="B39" s="364"/>
      <c r="C39" s="365"/>
      <c r="D39" s="125"/>
      <c r="E39" s="125"/>
      <c r="F39" s="125"/>
      <c r="G39" s="125"/>
      <c r="H39" s="125"/>
      <c r="I39" s="126"/>
      <c r="J39" s="126"/>
      <c r="K39" s="126"/>
      <c r="L39" s="126"/>
      <c r="M39" s="126"/>
      <c r="N39" s="128"/>
      <c r="O39" s="128"/>
      <c r="P39" s="128"/>
      <c r="Q39" s="128"/>
      <c r="R39" s="128"/>
    </row>
    <row r="40" spans="2:18" ht="24.9" customHeight="1" x14ac:dyDescent="0.35">
      <c r="B40" s="352" t="s">
        <v>11858</v>
      </c>
      <c r="C40" s="353"/>
      <c r="D40" s="120"/>
      <c r="E40" s="120"/>
      <c r="F40" s="120"/>
      <c r="G40" s="120"/>
      <c r="H40" s="120"/>
      <c r="I40" s="120"/>
      <c r="J40" s="120"/>
      <c r="K40" s="120"/>
      <c r="L40" s="120"/>
      <c r="M40" s="120"/>
      <c r="N40" s="120"/>
      <c r="O40" s="120"/>
      <c r="P40" s="120"/>
      <c r="Q40" s="120"/>
      <c r="R40" s="120"/>
    </row>
    <row r="41" spans="2:18" ht="24.9" customHeight="1" x14ac:dyDescent="0.35">
      <c r="B41" s="368"/>
      <c r="C41" s="369"/>
      <c r="D41" s="125"/>
      <c r="E41" s="125"/>
      <c r="F41" s="125"/>
      <c r="G41" s="125"/>
      <c r="H41" s="125"/>
      <c r="I41" s="126"/>
      <c r="J41" s="126"/>
      <c r="K41" s="126"/>
      <c r="L41" s="126"/>
      <c r="M41" s="126"/>
      <c r="N41" s="128"/>
      <c r="O41" s="128"/>
      <c r="P41" s="128"/>
      <c r="Q41" s="128"/>
      <c r="R41" s="128"/>
    </row>
    <row r="42" spans="2:18" ht="24.9" customHeight="1" x14ac:dyDescent="0.35">
      <c r="B42" s="364"/>
      <c r="C42" s="365"/>
      <c r="D42" s="125"/>
      <c r="E42" s="125"/>
      <c r="F42" s="125"/>
      <c r="G42" s="125"/>
      <c r="H42" s="125"/>
      <c r="I42" s="126"/>
      <c r="J42" s="126"/>
      <c r="K42" s="126"/>
      <c r="L42" s="126"/>
      <c r="M42" s="126"/>
      <c r="N42" s="128"/>
      <c r="O42" s="128"/>
      <c r="P42" s="128"/>
      <c r="Q42" s="128"/>
      <c r="R42" s="128"/>
    </row>
    <row r="43" spans="2:18" ht="24.9" customHeight="1" x14ac:dyDescent="0.35">
      <c r="B43" s="364"/>
      <c r="C43" s="365"/>
      <c r="D43" s="125"/>
      <c r="E43" s="125"/>
      <c r="F43" s="125"/>
      <c r="G43" s="125"/>
      <c r="H43" s="125"/>
      <c r="I43" s="126"/>
      <c r="J43" s="126"/>
      <c r="K43" s="126"/>
      <c r="L43" s="126"/>
      <c r="M43" s="126"/>
      <c r="N43" s="128"/>
      <c r="O43" s="128"/>
      <c r="P43" s="128"/>
      <c r="Q43" s="128"/>
      <c r="R43" s="128"/>
    </row>
    <row r="44" spans="2:18" ht="24.9" customHeight="1" x14ac:dyDescent="0.35">
      <c r="B44" s="364"/>
      <c r="C44" s="365"/>
      <c r="D44" s="125"/>
      <c r="E44" s="125"/>
      <c r="F44" s="125"/>
      <c r="G44" s="125"/>
      <c r="H44" s="125"/>
      <c r="I44" s="126"/>
      <c r="J44" s="126"/>
      <c r="K44" s="126"/>
      <c r="L44" s="126"/>
      <c r="M44" s="126"/>
      <c r="N44" s="128"/>
      <c r="O44" s="128"/>
      <c r="P44" s="128"/>
      <c r="Q44" s="128"/>
      <c r="R44" s="128"/>
    </row>
    <row r="45" spans="2:18" ht="24.9" customHeight="1" x14ac:dyDescent="0.35">
      <c r="B45" s="364"/>
      <c r="C45" s="365"/>
      <c r="D45" s="125"/>
      <c r="E45" s="125"/>
      <c r="F45" s="125"/>
      <c r="G45" s="125"/>
      <c r="H45" s="125"/>
      <c r="I45" s="126"/>
      <c r="J45" s="126"/>
      <c r="K45" s="126"/>
      <c r="L45" s="126"/>
      <c r="M45" s="126"/>
      <c r="N45" s="128"/>
      <c r="O45" s="128"/>
      <c r="P45" s="128"/>
      <c r="Q45" s="128"/>
      <c r="R45" s="128"/>
    </row>
    <row r="46" spans="2:18" ht="24.9" customHeight="1" x14ac:dyDescent="0.35">
      <c r="B46" s="364"/>
      <c r="C46" s="365"/>
      <c r="D46" s="125"/>
      <c r="E46" s="125"/>
      <c r="F46" s="125"/>
      <c r="G46" s="125"/>
      <c r="H46" s="125"/>
      <c r="I46" s="126"/>
      <c r="J46" s="126"/>
      <c r="K46" s="126"/>
      <c r="L46" s="126"/>
      <c r="M46" s="126"/>
      <c r="N46" s="128"/>
      <c r="O46" s="128"/>
      <c r="P46" s="128"/>
      <c r="Q46" s="128"/>
      <c r="R46" s="128"/>
    </row>
    <row r="47" spans="2:18" ht="24.9" customHeight="1" thickBot="1" x14ac:dyDescent="0.4">
      <c r="B47" s="370"/>
      <c r="C47" s="371"/>
      <c r="D47" s="131"/>
      <c r="E47" s="131"/>
      <c r="F47" s="131"/>
      <c r="G47" s="131"/>
      <c r="H47" s="131"/>
      <c r="I47" s="133"/>
      <c r="J47" s="133"/>
      <c r="K47" s="133"/>
      <c r="L47" s="133"/>
      <c r="M47" s="133"/>
      <c r="N47" s="134"/>
      <c r="O47" s="134"/>
      <c r="P47" s="134"/>
      <c r="Q47" s="134"/>
      <c r="R47" s="134"/>
    </row>
    <row r="48" spans="2:18" ht="24.9" customHeight="1" x14ac:dyDescent="0.35">
      <c r="B48" s="352"/>
      <c r="C48" s="353"/>
      <c r="D48" s="120"/>
      <c r="E48" s="120"/>
      <c r="F48" s="120"/>
      <c r="G48" s="120"/>
      <c r="H48" s="120"/>
      <c r="I48" s="120"/>
      <c r="J48" s="120"/>
      <c r="K48" s="120"/>
      <c r="L48" s="120"/>
      <c r="M48" s="120"/>
      <c r="N48" s="120"/>
      <c r="O48" s="120"/>
      <c r="P48" s="120"/>
      <c r="Q48" s="120"/>
      <c r="R48" s="120"/>
    </row>
    <row r="49" spans="2:18" ht="24.9" customHeight="1" x14ac:dyDescent="0.35">
      <c r="B49" s="368"/>
      <c r="C49" s="369"/>
      <c r="D49" s="125"/>
      <c r="E49" s="125"/>
      <c r="F49" s="125"/>
      <c r="G49" s="125"/>
      <c r="H49" s="125"/>
      <c r="I49" s="126"/>
      <c r="J49" s="126"/>
      <c r="K49" s="126"/>
      <c r="L49" s="126"/>
      <c r="M49" s="126"/>
      <c r="N49" s="128"/>
      <c r="O49" s="128"/>
      <c r="P49" s="128"/>
      <c r="Q49" s="128"/>
      <c r="R49" s="128"/>
    </row>
    <row r="50" spans="2:18" ht="24.9" customHeight="1" x14ac:dyDescent="0.35">
      <c r="B50" s="364"/>
      <c r="C50" s="365"/>
      <c r="D50" s="125"/>
      <c r="E50" s="125"/>
      <c r="F50" s="125"/>
      <c r="G50" s="125"/>
      <c r="H50" s="125"/>
      <c r="I50" s="126"/>
      <c r="J50" s="126"/>
      <c r="K50" s="126"/>
      <c r="L50" s="126"/>
      <c r="M50" s="126"/>
      <c r="N50" s="128"/>
      <c r="O50" s="128"/>
      <c r="P50" s="128"/>
      <c r="Q50" s="128"/>
      <c r="R50" s="128"/>
    </row>
    <row r="51" spans="2:18" ht="24.9" customHeight="1" x14ac:dyDescent="0.35">
      <c r="B51" s="364"/>
      <c r="C51" s="365"/>
      <c r="D51" s="125"/>
      <c r="E51" s="125"/>
      <c r="F51" s="125"/>
      <c r="G51" s="125"/>
      <c r="H51" s="125"/>
      <c r="I51" s="126"/>
      <c r="J51" s="126"/>
      <c r="K51" s="126"/>
      <c r="L51" s="126"/>
      <c r="M51" s="126"/>
      <c r="N51" s="128"/>
      <c r="O51" s="128"/>
      <c r="P51" s="128"/>
      <c r="Q51" s="128"/>
      <c r="R51" s="128"/>
    </row>
    <row r="52" spans="2:18" ht="24.9" customHeight="1" thickBot="1" x14ac:dyDescent="0.4">
      <c r="B52" s="370"/>
      <c r="C52" s="371"/>
      <c r="D52" s="131"/>
      <c r="E52" s="131"/>
      <c r="F52" s="131"/>
      <c r="G52" s="131"/>
      <c r="H52" s="131"/>
      <c r="I52" s="133"/>
      <c r="J52" s="133"/>
      <c r="K52" s="133"/>
      <c r="L52" s="133"/>
      <c r="M52" s="133"/>
      <c r="N52" s="134"/>
      <c r="O52" s="134"/>
      <c r="P52" s="134"/>
      <c r="Q52" s="134"/>
      <c r="R52" s="134"/>
    </row>
    <row r="53" spans="2:18" ht="11.15" customHeight="1" x14ac:dyDescent="0.35"/>
  </sheetData>
  <mergeCells count="56">
    <mergeCell ref="B51:C51"/>
    <mergeCell ref="B52:C52"/>
    <mergeCell ref="B45:C45"/>
    <mergeCell ref="B46:C46"/>
    <mergeCell ref="B47:C47"/>
    <mergeCell ref="B48:C48"/>
    <mergeCell ref="B49:C49"/>
    <mergeCell ref="B50:C50"/>
    <mergeCell ref="B44:C44"/>
    <mergeCell ref="B33:C33"/>
    <mergeCell ref="B34:C34"/>
    <mergeCell ref="B35:C35"/>
    <mergeCell ref="B36:C36"/>
    <mergeCell ref="B37:C37"/>
    <mergeCell ref="B38:C38"/>
    <mergeCell ref="B39:C39"/>
    <mergeCell ref="B40:C40"/>
    <mergeCell ref="B41:C41"/>
    <mergeCell ref="B42:C42"/>
    <mergeCell ref="B43:C43"/>
    <mergeCell ref="B32:C32"/>
    <mergeCell ref="B21:C21"/>
    <mergeCell ref="B22:C22"/>
    <mergeCell ref="B23:C23"/>
    <mergeCell ref="B24:C24"/>
    <mergeCell ref="B25:C25"/>
    <mergeCell ref="B26:C26"/>
    <mergeCell ref="B27:C27"/>
    <mergeCell ref="B28:C28"/>
    <mergeCell ref="B29:C29"/>
    <mergeCell ref="B30:C30"/>
    <mergeCell ref="B31:C31"/>
    <mergeCell ref="B20:C20"/>
    <mergeCell ref="B9:C9"/>
    <mergeCell ref="B10:C10"/>
    <mergeCell ref="B11:C11"/>
    <mergeCell ref="B12:C12"/>
    <mergeCell ref="B13:C13"/>
    <mergeCell ref="B14:C14"/>
    <mergeCell ref="B15:C15"/>
    <mergeCell ref="B16:C16"/>
    <mergeCell ref="B17:C17"/>
    <mergeCell ref="B18:C18"/>
    <mergeCell ref="B19:C19"/>
    <mergeCell ref="V2:Y2"/>
    <mergeCell ref="B3:W3"/>
    <mergeCell ref="B8:C8"/>
    <mergeCell ref="B2:E2"/>
    <mergeCell ref="G2:J2"/>
    <mergeCell ref="L2:O2"/>
    <mergeCell ref="Q2:T2"/>
    <mergeCell ref="D5:H5"/>
    <mergeCell ref="I5:M5"/>
    <mergeCell ref="N5:R5"/>
    <mergeCell ref="B6:C6"/>
    <mergeCell ref="B7:C7"/>
  </mergeCells>
  <pageMargins left="0.4" right="0.4" top="0.4" bottom="0.4" header="0" footer="0"/>
  <pageSetup scale="75"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O2"/>
  <sheetViews>
    <sheetView workbookViewId="0">
      <selection activeCell="L2" sqref="L2"/>
    </sheetView>
  </sheetViews>
  <sheetFormatPr defaultRowHeight="15" customHeight="1" x14ac:dyDescent="0.35"/>
  <cols>
    <col min="1" max="1" width="9.08984375" style="104"/>
    <col min="2" max="2" width="9.453125" style="104" bestFit="1" customWidth="1"/>
    <col min="3" max="3" width="9.08984375" style="104"/>
    <col min="4" max="4" width="9.453125" style="104" bestFit="1" customWidth="1"/>
    <col min="5" max="5" width="9.08984375" style="104"/>
    <col min="6" max="6" width="9.453125" style="104" bestFit="1" customWidth="1"/>
    <col min="7" max="17" width="9.08984375" style="104"/>
    <col min="18" max="20" width="9.453125" style="104" bestFit="1" customWidth="1"/>
    <col min="21" max="27" width="9.08984375" style="104"/>
    <col min="28" max="28" width="9.453125" style="104" bestFit="1" customWidth="1"/>
    <col min="29" max="30" width="9.08984375" style="104"/>
    <col min="31" max="40" width="9.453125" style="104" bestFit="1" customWidth="1"/>
    <col min="41" max="42" width="9.08984375" style="104"/>
    <col min="43" max="48" width="9.453125" style="104" bestFit="1" customWidth="1"/>
    <col min="49" max="50" width="9.08984375" style="104"/>
    <col min="51" max="52" width="9.453125" style="104" bestFit="1" customWidth="1"/>
    <col min="53" max="53" width="9.08984375" style="104"/>
    <col min="54" max="55" width="9.453125" style="104" bestFit="1" customWidth="1"/>
    <col min="56" max="57" width="9.08984375" style="104"/>
    <col min="58" max="59" width="9.453125" style="104" bestFit="1" customWidth="1"/>
    <col min="60" max="61" width="9.08984375" style="104"/>
    <col min="62" max="62" width="9.453125" style="104" bestFit="1" customWidth="1"/>
    <col min="63" max="63" width="9.08984375" style="104"/>
    <col min="64" max="64" width="9.453125" style="104" bestFit="1" customWidth="1"/>
    <col min="65" max="67" width="9.08984375" style="104"/>
    <col min="68" max="68" width="9.453125" style="104" bestFit="1" customWidth="1"/>
    <col min="69" max="69" width="9.08984375" style="104"/>
    <col min="70" max="73" width="9.453125" style="104" bestFit="1" customWidth="1"/>
    <col min="74" max="74" width="9.08984375" style="104"/>
    <col min="75" max="75" width="9.453125" style="104" bestFit="1" customWidth="1"/>
    <col min="76" max="77" width="9.08984375" style="104"/>
    <col min="78" max="78" width="9.453125" style="104" bestFit="1" customWidth="1"/>
    <col min="79" max="81" width="9.08984375" style="104"/>
    <col min="82" max="84" width="9.453125" style="104" bestFit="1" customWidth="1"/>
    <col min="85" max="85" width="9.08984375" style="104"/>
    <col min="86" max="90" width="9.453125" style="104" bestFit="1" customWidth="1"/>
    <col min="91" max="95" width="9.08984375" style="104"/>
    <col min="96" max="100" width="9.453125" style="104" bestFit="1" customWidth="1"/>
    <col min="101" max="102" width="9.08984375" style="104"/>
    <col min="103" max="103" width="9.453125" style="104" bestFit="1" customWidth="1"/>
    <col min="104" max="115" width="9.08984375" style="104"/>
    <col min="116" max="116" width="9.453125" style="104" bestFit="1" customWidth="1"/>
    <col min="117" max="124" width="9.08984375" style="104"/>
    <col min="125" max="125" width="9.453125" style="104" bestFit="1" customWidth="1"/>
    <col min="126" max="132" width="9.08984375" style="104"/>
    <col min="133" max="133" width="9.453125" style="104" bestFit="1" customWidth="1"/>
    <col min="134" max="136" width="9.08984375" style="104"/>
    <col min="137" max="137" width="9.453125" style="104" bestFit="1" customWidth="1"/>
    <col min="138" max="138" width="9.08984375" style="104"/>
    <col min="139" max="139" width="9.453125" style="104" bestFit="1" customWidth="1"/>
    <col min="140" max="140" width="9.08984375" style="104"/>
    <col min="141" max="144" width="9.453125" style="104" bestFit="1" customWidth="1"/>
    <col min="145" max="145" width="9.08984375" style="104"/>
    <col min="146" max="147" width="9.453125" style="104" bestFit="1" customWidth="1"/>
    <col min="148" max="151" width="9.08984375" style="104"/>
    <col min="152" max="152" width="9.453125" style="104" bestFit="1" customWidth="1"/>
    <col min="153" max="153" width="9.08984375" style="104"/>
    <col min="154" max="156" width="9.453125" style="104" bestFit="1" customWidth="1"/>
    <col min="157" max="157" width="9.08984375" style="104"/>
    <col min="158" max="163" width="9.453125" style="104" bestFit="1" customWidth="1"/>
    <col min="164" max="167" width="9.08984375" style="104"/>
    <col min="168" max="168" width="9.453125" style="104" bestFit="1" customWidth="1"/>
    <col min="169" max="179" width="9.08984375" style="104"/>
    <col min="180" max="180" width="9.453125" style="104" bestFit="1" customWidth="1"/>
    <col min="181" max="181" width="9.08984375" style="104"/>
    <col min="182" max="182" width="9.453125" style="104" bestFit="1" customWidth="1"/>
    <col min="183" max="183" width="9.08984375" style="104"/>
    <col min="184" max="184" width="9.453125" style="104" bestFit="1" customWidth="1"/>
    <col min="185" max="190" width="9.08984375" style="104"/>
    <col min="191" max="191" width="9.453125" style="104" bestFit="1" customWidth="1"/>
    <col min="192" max="196" width="9.08984375" style="104"/>
    <col min="197" max="198" width="9.453125" style="104" bestFit="1" customWidth="1"/>
    <col min="199" max="258" width="9.08984375" style="104"/>
    <col min="259" max="259" width="9.453125" style="104" bestFit="1" customWidth="1"/>
    <col min="260" max="260" width="9.08984375" style="104"/>
    <col min="261" max="261" width="9.453125" style="104" bestFit="1" customWidth="1"/>
    <col min="262" max="262" width="9.08984375" style="104"/>
    <col min="263" max="263" width="9.453125" style="104" bestFit="1" customWidth="1"/>
    <col min="264" max="274" width="9.08984375" style="104"/>
    <col min="275" max="277" width="9.453125" style="104" bestFit="1" customWidth="1"/>
    <col min="278" max="284" width="9.08984375" style="104"/>
    <col min="285" max="285" width="9.453125" style="104" bestFit="1" customWidth="1"/>
    <col min="286" max="287" width="9.08984375" style="104"/>
    <col min="288" max="297" width="9.453125" style="104" bestFit="1" customWidth="1"/>
    <col min="298" max="299" width="9.08984375" style="104"/>
    <col min="300" max="305" width="9.453125" style="104" bestFit="1" customWidth="1"/>
    <col min="306" max="307" width="9.08984375" style="104"/>
    <col min="308" max="309" width="9.453125" style="104" bestFit="1" customWidth="1"/>
    <col min="310" max="310" width="9.08984375" style="104"/>
    <col min="311" max="312" width="9.453125" style="104" bestFit="1" customWidth="1"/>
    <col min="313" max="313" width="9.08984375" style="104"/>
    <col min="314" max="315" width="9.453125" style="104" bestFit="1" customWidth="1"/>
    <col min="316" max="317" width="9.08984375" style="104"/>
    <col min="318" max="318" width="9.453125" style="104" bestFit="1" customWidth="1"/>
    <col min="319" max="319" width="9.08984375" style="104"/>
    <col min="320" max="320" width="9.453125" style="104" bestFit="1" customWidth="1"/>
    <col min="321" max="323" width="9.08984375" style="104"/>
    <col min="324" max="324" width="9.453125" style="104" bestFit="1" customWidth="1"/>
    <col min="325" max="325" width="9.08984375" style="104"/>
    <col min="326" max="329" width="9.453125" style="104" bestFit="1" customWidth="1"/>
    <col min="330" max="330" width="9.08984375" style="104"/>
    <col min="331" max="331" width="9.453125" style="104" bestFit="1" customWidth="1"/>
    <col min="332" max="333" width="9.08984375" style="104"/>
    <col min="334" max="334" width="9.453125" style="104" bestFit="1" customWidth="1"/>
    <col min="335" max="337" width="9.08984375" style="104"/>
    <col min="338" max="340" width="9.453125" style="104" bestFit="1" customWidth="1"/>
    <col min="341" max="341" width="9.08984375" style="104"/>
    <col min="342" max="346" width="9.453125" style="104" bestFit="1" customWidth="1"/>
    <col min="347" max="351" width="9.08984375" style="104"/>
    <col min="352" max="356" width="9.453125" style="104" bestFit="1" customWidth="1"/>
    <col min="357" max="358" width="9.08984375" style="104"/>
    <col min="359" max="359" width="9.453125" style="104" bestFit="1" customWidth="1"/>
    <col min="360" max="371" width="9.08984375" style="104"/>
    <col min="372" max="372" width="9.453125" style="104" bestFit="1" customWidth="1"/>
    <col min="373" max="380" width="9.08984375" style="104"/>
    <col min="381" max="381" width="9.453125" style="104" bestFit="1" customWidth="1"/>
    <col min="382" max="388" width="9.08984375" style="104"/>
    <col min="389" max="389" width="9.453125" style="104" bestFit="1" customWidth="1"/>
    <col min="390" max="392" width="9.08984375" style="104"/>
    <col min="393" max="393" width="9.453125" style="104" bestFit="1" customWidth="1"/>
    <col min="394" max="394" width="9.08984375" style="104"/>
    <col min="395" max="395" width="9.453125" style="104" bestFit="1" customWidth="1"/>
    <col min="396" max="396" width="9.08984375" style="104"/>
    <col min="397" max="400" width="9.453125" style="104" bestFit="1" customWidth="1"/>
    <col min="401" max="401" width="9.08984375" style="104"/>
    <col min="402" max="403" width="9.453125" style="104" bestFit="1" customWidth="1"/>
    <col min="404" max="407" width="9.08984375" style="104"/>
    <col min="408" max="408" width="9.453125" style="104" bestFit="1" customWidth="1"/>
    <col min="409" max="409" width="9.08984375" style="104"/>
    <col min="410" max="412" width="9.453125" style="104" bestFit="1" customWidth="1"/>
    <col min="413" max="413" width="9.08984375" style="104"/>
    <col min="414" max="419" width="9.453125" style="104" bestFit="1" customWidth="1"/>
    <col min="420" max="423" width="9.08984375" style="104"/>
    <col min="424" max="424" width="9.453125" style="104" bestFit="1" customWidth="1"/>
    <col min="425" max="435" width="9.08984375" style="104"/>
    <col min="436" max="436" width="9.453125" style="104" bestFit="1" customWidth="1"/>
    <col min="437" max="437" width="9.08984375" style="104"/>
    <col min="438" max="438" width="9.453125" style="104" bestFit="1" customWidth="1"/>
    <col min="439" max="439" width="9.08984375" style="104"/>
    <col min="440" max="440" width="9.453125" style="104" bestFit="1" customWidth="1"/>
    <col min="441" max="446" width="9.08984375" style="104"/>
    <col min="447" max="447" width="9.453125" style="104" bestFit="1" customWidth="1"/>
    <col min="448" max="452" width="9.08984375" style="104"/>
    <col min="453" max="454" width="9.453125" style="104" bestFit="1" customWidth="1"/>
    <col min="455" max="514" width="9.08984375" style="104"/>
    <col min="515" max="515" width="9.453125" style="104" bestFit="1" customWidth="1"/>
    <col min="516" max="516" width="9.08984375" style="104"/>
    <col min="517" max="517" width="9.453125" style="104" bestFit="1" customWidth="1"/>
    <col min="518" max="518" width="9.08984375" style="104"/>
    <col min="519" max="519" width="9.453125" style="104" bestFit="1" customWidth="1"/>
    <col min="520" max="530" width="9.08984375" style="104"/>
    <col min="531" max="533" width="9.453125" style="104" bestFit="1" customWidth="1"/>
    <col min="534" max="540" width="9.08984375" style="104"/>
    <col min="541" max="541" width="9.453125" style="104" bestFit="1" customWidth="1"/>
    <col min="542" max="543" width="9.08984375" style="104"/>
    <col min="544" max="553" width="9.453125" style="104" bestFit="1" customWidth="1"/>
    <col min="554" max="555" width="9.08984375" style="104"/>
    <col min="556" max="561" width="9.453125" style="104" bestFit="1" customWidth="1"/>
    <col min="562" max="563" width="9.08984375" style="104"/>
    <col min="564" max="565" width="9.453125" style="104" bestFit="1" customWidth="1"/>
    <col min="566" max="566" width="9.08984375" style="104"/>
    <col min="567" max="568" width="9.453125" style="104" bestFit="1" customWidth="1"/>
    <col min="569" max="569" width="9.08984375" style="104"/>
    <col min="570" max="571" width="9.453125" style="104" bestFit="1" customWidth="1"/>
    <col min="572" max="573" width="9.08984375" style="104"/>
    <col min="574" max="574" width="9.453125" style="104" bestFit="1" customWidth="1"/>
    <col min="575" max="575" width="9.08984375" style="104"/>
    <col min="576" max="576" width="9.453125" style="104" bestFit="1" customWidth="1"/>
    <col min="577" max="579" width="9.08984375" style="104"/>
    <col min="580" max="580" width="9.453125" style="104" bestFit="1" customWidth="1"/>
    <col min="581" max="581" width="9.08984375" style="104"/>
    <col min="582" max="585" width="9.453125" style="104" bestFit="1" customWidth="1"/>
    <col min="586" max="586" width="9.08984375" style="104"/>
    <col min="587" max="587" width="9.453125" style="104" bestFit="1" customWidth="1"/>
    <col min="588" max="589" width="9.08984375" style="104"/>
    <col min="590" max="590" width="9.453125" style="104" bestFit="1" customWidth="1"/>
    <col min="591" max="593" width="9.08984375" style="104"/>
    <col min="594" max="596" width="9.453125" style="104" bestFit="1" customWidth="1"/>
    <col min="597" max="597" width="9.08984375" style="104"/>
    <col min="598" max="602" width="9.453125" style="104" bestFit="1" customWidth="1"/>
    <col min="603" max="607" width="9.08984375" style="104"/>
    <col min="608" max="612" width="9.453125" style="104" bestFit="1" customWidth="1"/>
    <col min="613" max="614" width="9.08984375" style="104"/>
    <col min="615" max="615" width="9.453125" style="104" bestFit="1" customWidth="1"/>
    <col min="616" max="627" width="9.08984375" style="104"/>
    <col min="628" max="628" width="9.453125" style="104" bestFit="1" customWidth="1"/>
    <col min="629" max="636" width="9.08984375" style="104"/>
    <col min="637" max="637" width="9.453125" style="104" bestFit="1" customWidth="1"/>
    <col min="638" max="644" width="9.08984375" style="104"/>
    <col min="645" max="645" width="9.453125" style="104" bestFit="1" customWidth="1"/>
    <col min="646" max="648" width="9.08984375" style="104"/>
    <col min="649" max="649" width="9.453125" style="104" bestFit="1" customWidth="1"/>
    <col min="650" max="650" width="9.08984375" style="104"/>
    <col min="651" max="651" width="9.453125" style="104" bestFit="1" customWidth="1"/>
    <col min="652" max="652" width="9.08984375" style="104"/>
    <col min="653" max="656" width="9.453125" style="104" bestFit="1" customWidth="1"/>
    <col min="657" max="657" width="9.08984375" style="104"/>
    <col min="658" max="659" width="9.453125" style="104" bestFit="1" customWidth="1"/>
    <col min="660" max="663" width="9.08984375" style="104"/>
    <col min="664" max="664" width="9.453125" style="104" bestFit="1" customWidth="1"/>
    <col min="665" max="665" width="9.08984375" style="104"/>
    <col min="666" max="668" width="9.453125" style="104" bestFit="1" customWidth="1"/>
    <col min="669" max="669" width="9.08984375" style="104"/>
    <col min="670" max="675" width="9.453125" style="104" bestFit="1" customWidth="1"/>
    <col min="676" max="679" width="9.08984375" style="104"/>
    <col min="680" max="680" width="9.453125" style="104" bestFit="1" customWidth="1"/>
    <col min="681" max="691" width="9.08984375" style="104"/>
    <col min="692" max="692" width="9.453125" style="104" bestFit="1" customWidth="1"/>
    <col min="693" max="693" width="9.08984375" style="104"/>
    <col min="694" max="694" width="9.453125" style="104" bestFit="1" customWidth="1"/>
    <col min="695" max="695" width="9.08984375" style="104"/>
    <col min="696" max="696" width="9.453125" style="104" bestFit="1" customWidth="1"/>
    <col min="697" max="702" width="9.08984375" style="104"/>
    <col min="703" max="703" width="9.453125" style="104" bestFit="1" customWidth="1"/>
    <col min="704" max="708" width="9.08984375" style="104"/>
    <col min="709" max="710" width="9.453125" style="104" bestFit="1" customWidth="1"/>
    <col min="711" max="770" width="9.08984375" style="104"/>
    <col min="771" max="771" width="9.453125" style="104" bestFit="1" customWidth="1"/>
    <col min="772" max="772" width="9.08984375" style="104"/>
    <col min="773" max="773" width="9.453125" style="104" bestFit="1" customWidth="1"/>
    <col min="774" max="774" width="9.08984375" style="104"/>
    <col min="775" max="775" width="9.453125" style="104" bestFit="1" customWidth="1"/>
    <col min="776" max="786" width="9.08984375" style="104"/>
    <col min="787" max="789" width="9.453125" style="104" bestFit="1" customWidth="1"/>
    <col min="790" max="796" width="9.08984375" style="104"/>
    <col min="797" max="797" width="9.453125" style="104" bestFit="1" customWidth="1"/>
    <col min="798" max="799" width="9.08984375" style="104"/>
    <col min="800" max="809" width="9.453125" style="104" bestFit="1" customWidth="1"/>
    <col min="810" max="811" width="9.08984375" style="104"/>
    <col min="812" max="817" width="9.453125" style="104" bestFit="1" customWidth="1"/>
    <col min="818" max="819" width="9.08984375" style="104"/>
    <col min="820" max="821" width="9.453125" style="104" bestFit="1" customWidth="1"/>
    <col min="822" max="822" width="9.08984375" style="104"/>
    <col min="823" max="824" width="9.453125" style="104" bestFit="1" customWidth="1"/>
    <col min="825" max="825" width="9.08984375" style="104"/>
    <col min="826" max="827" width="9.453125" style="104" bestFit="1" customWidth="1"/>
    <col min="828" max="829" width="9.08984375" style="104"/>
    <col min="830" max="830" width="9.453125" style="104" bestFit="1" customWidth="1"/>
    <col min="831" max="831" width="9.08984375" style="104"/>
    <col min="832" max="832" width="9.453125" style="104" bestFit="1" customWidth="1"/>
    <col min="833" max="835" width="9.08984375" style="104"/>
    <col min="836" max="836" width="9.453125" style="104" bestFit="1" customWidth="1"/>
    <col min="837" max="837" width="9.08984375" style="104"/>
    <col min="838" max="841" width="9.453125" style="104" bestFit="1" customWidth="1"/>
    <col min="842" max="842" width="9.08984375" style="104"/>
    <col min="843" max="843" width="9.453125" style="104" bestFit="1" customWidth="1"/>
    <col min="844" max="845" width="9.08984375" style="104"/>
    <col min="846" max="846" width="9.453125" style="104" bestFit="1" customWidth="1"/>
    <col min="847" max="849" width="9.08984375" style="104"/>
    <col min="850" max="852" width="9.453125" style="104" bestFit="1" customWidth="1"/>
    <col min="853" max="853" width="9.08984375" style="104"/>
    <col min="854" max="858" width="9.453125" style="104" bestFit="1" customWidth="1"/>
    <col min="859" max="863" width="9.08984375" style="104"/>
    <col min="864" max="868" width="9.453125" style="104" bestFit="1" customWidth="1"/>
    <col min="869" max="870" width="9.08984375" style="104"/>
    <col min="871" max="871" width="9.453125" style="104" bestFit="1" customWidth="1"/>
    <col min="872" max="883" width="9.08984375" style="104"/>
    <col min="884" max="884" width="9.453125" style="104" bestFit="1" customWidth="1"/>
    <col min="885" max="892" width="9.08984375" style="104"/>
    <col min="893" max="893" width="9.453125" style="104" bestFit="1" customWidth="1"/>
    <col min="894" max="900" width="9.08984375" style="104"/>
    <col min="901" max="901" width="9.453125" style="104" bestFit="1" customWidth="1"/>
    <col min="902" max="904" width="9.08984375" style="104"/>
    <col min="905" max="905" width="9.453125" style="104" bestFit="1" customWidth="1"/>
    <col min="906" max="906" width="9.08984375" style="104"/>
    <col min="907" max="907" width="9.453125" style="104" bestFit="1" customWidth="1"/>
    <col min="908" max="908" width="9.08984375" style="104"/>
    <col min="909" max="912" width="9.453125" style="104" bestFit="1" customWidth="1"/>
    <col min="913" max="913" width="9.08984375" style="104"/>
    <col min="914" max="915" width="9.453125" style="104" bestFit="1" customWidth="1"/>
    <col min="916" max="919" width="9.08984375" style="104"/>
    <col min="920" max="920" width="9.453125" style="104" bestFit="1" customWidth="1"/>
    <col min="921" max="921" width="9.08984375" style="104"/>
    <col min="922" max="924" width="9.453125" style="104" bestFit="1" customWidth="1"/>
    <col min="925" max="925" width="9.08984375" style="104"/>
    <col min="926" max="931" width="9.453125" style="104" bestFit="1" customWidth="1"/>
    <col min="932" max="935" width="9.08984375" style="104"/>
    <col min="936" max="936" width="9.453125" style="104" bestFit="1" customWidth="1"/>
    <col min="937" max="947" width="9.08984375" style="104"/>
    <col min="948" max="948" width="9.453125" style="104" bestFit="1" customWidth="1"/>
    <col min="949" max="949" width="9.08984375" style="104"/>
    <col min="950" max="950" width="9.453125" style="104" bestFit="1" customWidth="1"/>
    <col min="951" max="951" width="9.08984375" style="104"/>
    <col min="952" max="952" width="9.453125" style="104" bestFit="1" customWidth="1"/>
    <col min="953" max="958" width="9.08984375" style="104"/>
    <col min="959" max="959" width="9.453125" style="104" bestFit="1" customWidth="1"/>
    <col min="960" max="964" width="9.08984375" style="104"/>
    <col min="965" max="966" width="9.453125" style="104" bestFit="1" customWidth="1"/>
    <col min="967" max="1026" width="9.08984375" style="104"/>
    <col min="1027" max="1027" width="9.453125" style="104" bestFit="1" customWidth="1"/>
    <col min="1028" max="1028" width="9.08984375" style="104"/>
    <col min="1029" max="1029" width="9.453125" style="104" bestFit="1" customWidth="1"/>
    <col min="1030" max="1030" width="9.08984375" style="104"/>
    <col min="1031" max="1031" width="9.453125" style="104" bestFit="1" customWidth="1"/>
    <col min="1032" max="1042" width="9.08984375" style="104"/>
    <col min="1043" max="1045" width="9.453125" style="104" bestFit="1" customWidth="1"/>
    <col min="1046" max="1052" width="9.08984375" style="104"/>
    <col min="1053" max="1053" width="9.453125" style="104" bestFit="1" customWidth="1"/>
    <col min="1054" max="1055" width="9.08984375" style="104"/>
    <col min="1056" max="1065" width="9.453125" style="104" bestFit="1" customWidth="1"/>
    <col min="1066" max="1067" width="9.08984375" style="104"/>
    <col min="1068" max="1073" width="9.453125" style="104" bestFit="1" customWidth="1"/>
    <col min="1074" max="1075" width="9.08984375" style="104"/>
    <col min="1076" max="1077" width="9.453125" style="104" bestFit="1" customWidth="1"/>
    <col min="1078" max="1078" width="9.08984375" style="104"/>
    <col min="1079" max="1080" width="9.453125" style="104" bestFit="1" customWidth="1"/>
    <col min="1081" max="1081" width="9.08984375" style="104"/>
    <col min="1082" max="1083" width="9.453125" style="104" bestFit="1" customWidth="1"/>
    <col min="1084" max="1085" width="9.08984375" style="104"/>
    <col min="1086" max="1086" width="9.453125" style="104" bestFit="1" customWidth="1"/>
    <col min="1087" max="1087" width="9.08984375" style="104"/>
    <col min="1088" max="1088" width="9.453125" style="104" bestFit="1" customWidth="1"/>
    <col min="1089" max="1091" width="9.08984375" style="104"/>
    <col min="1092" max="1092" width="9.453125" style="104" bestFit="1" customWidth="1"/>
    <col min="1093" max="1093" width="9.08984375" style="104"/>
    <col min="1094" max="1097" width="9.453125" style="104" bestFit="1" customWidth="1"/>
    <col min="1098" max="1098" width="9.08984375" style="104"/>
    <col min="1099" max="1099" width="9.453125" style="104" bestFit="1" customWidth="1"/>
    <col min="1100" max="1101" width="9.08984375" style="104"/>
    <col min="1102" max="1102" width="9.453125" style="104" bestFit="1" customWidth="1"/>
    <col min="1103" max="1105" width="9.08984375" style="104"/>
    <col min="1106" max="1108" width="9.453125" style="104" bestFit="1" customWidth="1"/>
    <col min="1109" max="1109" width="9.08984375" style="104"/>
    <col min="1110" max="1114" width="9.453125" style="104" bestFit="1" customWidth="1"/>
    <col min="1115" max="1119" width="9.08984375" style="104"/>
    <col min="1120" max="1124" width="9.453125" style="104" bestFit="1" customWidth="1"/>
    <col min="1125" max="1126" width="9.08984375" style="104"/>
    <col min="1127" max="1127" width="9.453125" style="104" bestFit="1" customWidth="1"/>
    <col min="1128" max="1139" width="9.08984375" style="104"/>
    <col min="1140" max="1140" width="9.453125" style="104" bestFit="1" customWidth="1"/>
    <col min="1141" max="1148" width="9.08984375" style="104"/>
    <col min="1149" max="1149" width="9.453125" style="104" bestFit="1" customWidth="1"/>
    <col min="1150" max="1156" width="9.08984375" style="104"/>
    <col min="1157" max="1157" width="9.453125" style="104" bestFit="1" customWidth="1"/>
    <col min="1158" max="1160" width="9.08984375" style="104"/>
    <col min="1161" max="1161" width="9.453125" style="104" bestFit="1" customWidth="1"/>
    <col min="1162" max="1162" width="9.08984375" style="104"/>
    <col min="1163" max="1163" width="9.453125" style="104" bestFit="1" customWidth="1"/>
    <col min="1164" max="1164" width="9.08984375" style="104"/>
    <col min="1165" max="1168" width="9.453125" style="104" bestFit="1" customWidth="1"/>
    <col min="1169" max="1169" width="9.08984375" style="104"/>
    <col min="1170" max="1171" width="9.453125" style="104" bestFit="1" customWidth="1"/>
    <col min="1172" max="1175" width="9.08984375" style="104"/>
    <col min="1176" max="1176" width="9.453125" style="104" bestFit="1" customWidth="1"/>
    <col min="1177" max="1177" width="9.08984375" style="104"/>
    <col min="1178" max="1180" width="9.453125" style="104" bestFit="1" customWidth="1"/>
    <col min="1181" max="1181" width="9.08984375" style="104"/>
    <col min="1182" max="1187" width="9.453125" style="104" bestFit="1" customWidth="1"/>
    <col min="1188" max="1191" width="9.08984375" style="104"/>
    <col min="1192" max="1192" width="9.453125" style="104" bestFit="1" customWidth="1"/>
    <col min="1193" max="1203" width="9.08984375" style="104"/>
    <col min="1204" max="1204" width="9.453125" style="104" bestFit="1" customWidth="1"/>
    <col min="1205" max="1205" width="9.08984375" style="104"/>
    <col min="1206" max="1206" width="9.453125" style="104" bestFit="1" customWidth="1"/>
    <col min="1207" max="1207" width="9.08984375" style="104"/>
    <col min="1208" max="1208" width="9.453125" style="104" bestFit="1" customWidth="1"/>
    <col min="1209" max="1214" width="9.08984375" style="104"/>
    <col min="1215" max="1215" width="9.453125" style="104" bestFit="1" customWidth="1"/>
    <col min="1216" max="1220" width="9.08984375" style="104"/>
    <col min="1221" max="1222" width="9.453125" style="104" bestFit="1" customWidth="1"/>
    <col min="1223" max="1282" width="9.08984375" style="104"/>
    <col min="1283" max="1283" width="9.453125" style="104" bestFit="1" customWidth="1"/>
    <col min="1284" max="1284" width="9.08984375" style="104"/>
    <col min="1285" max="1285" width="9.453125" style="104" bestFit="1" customWidth="1"/>
    <col min="1286" max="1286" width="9.08984375" style="104"/>
    <col min="1287" max="1287" width="9.453125" style="104" bestFit="1" customWidth="1"/>
    <col min="1288" max="1298" width="9.08984375" style="104"/>
    <col min="1299" max="1301" width="9.453125" style="104" bestFit="1" customWidth="1"/>
    <col min="1302" max="1308" width="9.08984375" style="104"/>
    <col min="1309" max="1309" width="9.453125" style="104" bestFit="1" customWidth="1"/>
    <col min="1310" max="1311" width="9.08984375" style="104"/>
    <col min="1312" max="1321" width="9.453125" style="104" bestFit="1" customWidth="1"/>
    <col min="1322" max="1323" width="9.08984375" style="104"/>
    <col min="1324" max="1329" width="9.453125" style="104" bestFit="1" customWidth="1"/>
    <col min="1330" max="1331" width="9.08984375" style="104"/>
    <col min="1332" max="1333" width="9.453125" style="104" bestFit="1" customWidth="1"/>
    <col min="1334" max="1334" width="9.08984375" style="104"/>
    <col min="1335" max="1336" width="9.453125" style="104" bestFit="1" customWidth="1"/>
    <col min="1337" max="1337" width="9.08984375" style="104"/>
    <col min="1338" max="1339" width="9.453125" style="104" bestFit="1" customWidth="1"/>
    <col min="1340" max="1341" width="9.08984375" style="104"/>
    <col min="1342" max="1342" width="9.453125" style="104" bestFit="1" customWidth="1"/>
    <col min="1343" max="1343" width="9.08984375" style="104"/>
    <col min="1344" max="1344" width="9.453125" style="104" bestFit="1" customWidth="1"/>
    <col min="1345" max="1347" width="9.08984375" style="104"/>
    <col min="1348" max="1348" width="9.453125" style="104" bestFit="1" customWidth="1"/>
    <col min="1349" max="1349" width="9.08984375" style="104"/>
    <col min="1350" max="1353" width="9.453125" style="104" bestFit="1" customWidth="1"/>
    <col min="1354" max="1354" width="9.08984375" style="104"/>
    <col min="1355" max="1355" width="9.453125" style="104" bestFit="1" customWidth="1"/>
    <col min="1356" max="1357" width="9.08984375" style="104"/>
    <col min="1358" max="1358" width="9.453125" style="104" bestFit="1" customWidth="1"/>
    <col min="1359" max="1361" width="9.08984375" style="104"/>
    <col min="1362" max="1364" width="9.453125" style="104" bestFit="1" customWidth="1"/>
    <col min="1365" max="1365" width="9.08984375" style="104"/>
    <col min="1366" max="1370" width="9.453125" style="104" bestFit="1" customWidth="1"/>
    <col min="1371" max="1375" width="9.08984375" style="104"/>
    <col min="1376" max="1380" width="9.453125" style="104" bestFit="1" customWidth="1"/>
    <col min="1381" max="1382" width="9.08984375" style="104"/>
    <col min="1383" max="1383" width="9.453125" style="104" bestFit="1" customWidth="1"/>
    <col min="1384" max="1395" width="9.08984375" style="104"/>
    <col min="1396" max="1396" width="9.453125" style="104" bestFit="1" customWidth="1"/>
    <col min="1397" max="1404" width="9.08984375" style="104"/>
    <col min="1405" max="1405" width="9.453125" style="104" bestFit="1" customWidth="1"/>
    <col min="1406" max="1412" width="9.08984375" style="104"/>
    <col min="1413" max="1413" width="9.453125" style="104" bestFit="1" customWidth="1"/>
    <col min="1414" max="1416" width="9.08984375" style="104"/>
    <col min="1417" max="1417" width="9.453125" style="104" bestFit="1" customWidth="1"/>
    <col min="1418" max="1418" width="9.08984375" style="104"/>
    <col min="1419" max="1419" width="9.453125" style="104" bestFit="1" customWidth="1"/>
    <col min="1420" max="1420" width="9.08984375" style="104"/>
    <col min="1421" max="1424" width="9.453125" style="104" bestFit="1" customWidth="1"/>
    <col min="1425" max="1425" width="9.08984375" style="104"/>
    <col min="1426" max="1427" width="9.453125" style="104" bestFit="1" customWidth="1"/>
    <col min="1428" max="1431" width="9.08984375" style="104"/>
    <col min="1432" max="1432" width="9.453125" style="104" bestFit="1" customWidth="1"/>
    <col min="1433" max="1433" width="9.08984375" style="104"/>
    <col min="1434" max="1436" width="9.453125" style="104" bestFit="1" customWidth="1"/>
    <col min="1437" max="1437" width="9.08984375" style="104"/>
    <col min="1438" max="1443" width="9.453125" style="104" bestFit="1" customWidth="1"/>
    <col min="1444" max="1447" width="9.08984375" style="104"/>
    <col min="1448" max="1448" width="9.453125" style="104" bestFit="1" customWidth="1"/>
    <col min="1449" max="1459" width="9.08984375" style="104"/>
    <col min="1460" max="1460" width="9.453125" style="104" bestFit="1" customWidth="1"/>
    <col min="1461" max="1461" width="9.08984375" style="104"/>
    <col min="1462" max="1462" width="9.453125" style="104" bestFit="1" customWidth="1"/>
    <col min="1463" max="1463" width="9.08984375" style="104"/>
    <col min="1464" max="1464" width="9.453125" style="104" bestFit="1" customWidth="1"/>
    <col min="1465" max="1470" width="9.08984375" style="104"/>
    <col min="1471" max="1471" width="9.453125" style="104" bestFit="1" customWidth="1"/>
    <col min="1472" max="1476" width="9.08984375" style="104"/>
    <col min="1477" max="1478" width="9.453125" style="104" bestFit="1" customWidth="1"/>
    <col min="1479" max="1538" width="9.08984375" style="104"/>
    <col min="1539" max="1539" width="9.453125" style="104" bestFit="1" customWidth="1"/>
    <col min="1540" max="1540" width="9.08984375" style="104"/>
    <col min="1541" max="1541" width="9.453125" style="104" bestFit="1" customWidth="1"/>
    <col min="1542" max="1542" width="9.08984375" style="104"/>
    <col min="1543" max="1543" width="9.453125" style="104" bestFit="1" customWidth="1"/>
    <col min="1544" max="1554" width="9.08984375" style="104"/>
    <col min="1555" max="1557" width="9.453125" style="104" bestFit="1" customWidth="1"/>
    <col min="1558" max="1564" width="9.08984375" style="104"/>
    <col min="1565" max="1565" width="9.453125" style="104" bestFit="1" customWidth="1"/>
    <col min="1566" max="1567" width="9.08984375" style="104"/>
    <col min="1568" max="1577" width="9.453125" style="104" bestFit="1" customWidth="1"/>
    <col min="1578" max="1579" width="9.08984375" style="104"/>
    <col min="1580" max="1585" width="9.453125" style="104" bestFit="1" customWidth="1"/>
    <col min="1586" max="1587" width="9.08984375" style="104"/>
    <col min="1588" max="1589" width="9.453125" style="104" bestFit="1" customWidth="1"/>
    <col min="1590" max="1590" width="9.08984375" style="104"/>
    <col min="1591" max="1592" width="9.453125" style="104" bestFit="1" customWidth="1"/>
    <col min="1593" max="1593" width="9.08984375" style="104"/>
    <col min="1594" max="1595" width="9.453125" style="104" bestFit="1" customWidth="1"/>
    <col min="1596" max="1597" width="9.08984375" style="104"/>
    <col min="1598" max="1598" width="9.453125" style="104" bestFit="1" customWidth="1"/>
    <col min="1599" max="1599" width="9.08984375" style="104"/>
    <col min="1600" max="1600" width="9.453125" style="104" bestFit="1" customWidth="1"/>
    <col min="1601" max="1603" width="9.08984375" style="104"/>
    <col min="1604" max="1604" width="9.453125" style="104" bestFit="1" customWidth="1"/>
    <col min="1605" max="1605" width="9.08984375" style="104"/>
    <col min="1606" max="1609" width="9.453125" style="104" bestFit="1" customWidth="1"/>
    <col min="1610" max="1610" width="9.08984375" style="104"/>
    <col min="1611" max="1611" width="9.453125" style="104" bestFit="1" customWidth="1"/>
    <col min="1612" max="1613" width="9.08984375" style="104"/>
    <col min="1614" max="1614" width="9.453125" style="104" bestFit="1" customWidth="1"/>
    <col min="1615" max="1617" width="9.08984375" style="104"/>
    <col min="1618" max="1620" width="9.453125" style="104" bestFit="1" customWidth="1"/>
    <col min="1621" max="1621" width="9.08984375" style="104"/>
    <col min="1622" max="1626" width="9.453125" style="104" bestFit="1" customWidth="1"/>
    <col min="1627" max="1631" width="9.08984375" style="104"/>
    <col min="1632" max="1636" width="9.453125" style="104" bestFit="1" customWidth="1"/>
    <col min="1637" max="1638" width="9.08984375" style="104"/>
    <col min="1639" max="1639" width="9.453125" style="104" bestFit="1" customWidth="1"/>
    <col min="1640" max="1651" width="9.08984375" style="104"/>
    <col min="1652" max="1652" width="9.453125" style="104" bestFit="1" customWidth="1"/>
    <col min="1653" max="1660" width="9.08984375" style="104"/>
    <col min="1661" max="1661" width="9.453125" style="104" bestFit="1" customWidth="1"/>
    <col min="1662" max="1668" width="9.08984375" style="104"/>
    <col min="1669" max="1669" width="9.453125" style="104" bestFit="1" customWidth="1"/>
    <col min="1670" max="1672" width="9.08984375" style="104"/>
    <col min="1673" max="1673" width="9.453125" style="104" bestFit="1" customWidth="1"/>
    <col min="1674" max="1674" width="9.08984375" style="104"/>
    <col min="1675" max="1675" width="9.453125" style="104" bestFit="1" customWidth="1"/>
    <col min="1676" max="1676" width="9.08984375" style="104"/>
    <col min="1677" max="1680" width="9.453125" style="104" bestFit="1" customWidth="1"/>
    <col min="1681" max="1681" width="9.08984375" style="104"/>
    <col min="1682" max="1683" width="9.453125" style="104" bestFit="1" customWidth="1"/>
    <col min="1684" max="1687" width="9.08984375" style="104"/>
    <col min="1688" max="1688" width="9.453125" style="104" bestFit="1" customWidth="1"/>
    <col min="1689" max="1689" width="9.08984375" style="104"/>
    <col min="1690" max="1692" width="9.453125" style="104" bestFit="1" customWidth="1"/>
    <col min="1693" max="1693" width="9.08984375" style="104"/>
    <col min="1694" max="1699" width="9.453125" style="104" bestFit="1" customWidth="1"/>
    <col min="1700" max="1703" width="9.08984375" style="104"/>
    <col min="1704" max="1704" width="9.453125" style="104" bestFit="1" customWidth="1"/>
    <col min="1705" max="1715" width="9.08984375" style="104"/>
    <col min="1716" max="1716" width="9.453125" style="104" bestFit="1" customWidth="1"/>
    <col min="1717" max="1717" width="9.08984375" style="104"/>
    <col min="1718" max="1718" width="9.453125" style="104" bestFit="1" customWidth="1"/>
    <col min="1719" max="1719" width="9.08984375" style="104"/>
    <col min="1720" max="1720" width="9.453125" style="104" bestFit="1" customWidth="1"/>
    <col min="1721" max="1726" width="9.08984375" style="104"/>
    <col min="1727" max="1727" width="9.453125" style="104" bestFit="1" customWidth="1"/>
    <col min="1728" max="1732" width="9.08984375" style="104"/>
    <col min="1733" max="1734" width="9.453125" style="104" bestFit="1" customWidth="1"/>
    <col min="1735" max="1794" width="9.08984375" style="104"/>
    <col min="1795" max="1795" width="9.453125" style="104" bestFit="1" customWidth="1"/>
    <col min="1796" max="1796" width="9.08984375" style="104"/>
    <col min="1797" max="1797" width="9.453125" style="104" bestFit="1" customWidth="1"/>
    <col min="1798" max="1798" width="9.08984375" style="104"/>
    <col min="1799" max="1799" width="9.453125" style="104" bestFit="1" customWidth="1"/>
    <col min="1800" max="1810" width="9.08984375" style="104"/>
    <col min="1811" max="1813" width="9.453125" style="104" bestFit="1" customWidth="1"/>
    <col min="1814" max="1820" width="9.08984375" style="104"/>
    <col min="1821" max="1821" width="9.453125" style="104" bestFit="1" customWidth="1"/>
    <col min="1822" max="1823" width="9.08984375" style="104"/>
    <col min="1824" max="1833" width="9.453125" style="104" bestFit="1" customWidth="1"/>
    <col min="1834" max="1835" width="9.08984375" style="104"/>
    <col min="1836" max="1841" width="9.453125" style="104" bestFit="1" customWidth="1"/>
    <col min="1842" max="1843" width="9.08984375" style="104"/>
    <col min="1844" max="1845" width="9.453125" style="104" bestFit="1" customWidth="1"/>
    <col min="1846" max="1846" width="9.08984375" style="104"/>
    <col min="1847" max="1848" width="9.453125" style="104" bestFit="1" customWidth="1"/>
    <col min="1849" max="1849" width="9.08984375" style="104"/>
    <col min="1850" max="1851" width="9.453125" style="104" bestFit="1" customWidth="1"/>
    <col min="1852" max="1853" width="9.08984375" style="104"/>
    <col min="1854" max="1854" width="9.453125" style="104" bestFit="1" customWidth="1"/>
    <col min="1855" max="1855" width="9.08984375" style="104"/>
    <col min="1856" max="1856" width="9.453125" style="104" bestFit="1" customWidth="1"/>
    <col min="1857" max="1859" width="9.08984375" style="104"/>
    <col min="1860" max="1860" width="9.453125" style="104" bestFit="1" customWidth="1"/>
    <col min="1861" max="1861" width="9.08984375" style="104"/>
    <col min="1862" max="1865" width="9.453125" style="104" bestFit="1" customWidth="1"/>
    <col min="1866" max="1866" width="9.08984375" style="104"/>
    <col min="1867" max="1867" width="9.453125" style="104" bestFit="1" customWidth="1"/>
    <col min="1868" max="1869" width="9.08984375" style="104"/>
    <col min="1870" max="1870" width="9.453125" style="104" bestFit="1" customWidth="1"/>
    <col min="1871" max="1873" width="9.08984375" style="104"/>
    <col min="1874" max="1876" width="9.453125" style="104" bestFit="1" customWidth="1"/>
    <col min="1877" max="1877" width="9.08984375" style="104"/>
    <col min="1878" max="1882" width="9.453125" style="104" bestFit="1" customWidth="1"/>
    <col min="1883" max="1887" width="9.08984375" style="104"/>
    <col min="1888" max="1892" width="9.453125" style="104" bestFit="1" customWidth="1"/>
    <col min="1893" max="1894" width="9.08984375" style="104"/>
    <col min="1895" max="1895" width="9.453125" style="104" bestFit="1" customWidth="1"/>
    <col min="1896" max="1907" width="9.08984375" style="104"/>
    <col min="1908" max="1908" width="9.453125" style="104" bestFit="1" customWidth="1"/>
    <col min="1909" max="1916" width="9.08984375" style="104"/>
    <col min="1917" max="1917" width="9.453125" style="104" bestFit="1" customWidth="1"/>
    <col min="1918" max="1924" width="9.08984375" style="104"/>
    <col min="1925" max="1925" width="9.453125" style="104" bestFit="1" customWidth="1"/>
    <col min="1926" max="1928" width="9.08984375" style="104"/>
    <col min="1929" max="1929" width="9.453125" style="104" bestFit="1" customWidth="1"/>
    <col min="1930" max="1930" width="9.08984375" style="104"/>
    <col min="1931" max="1931" width="9.453125" style="104" bestFit="1" customWidth="1"/>
    <col min="1932" max="1932" width="9.08984375" style="104"/>
    <col min="1933" max="1936" width="9.453125" style="104" bestFit="1" customWidth="1"/>
    <col min="1937" max="1937" width="9.08984375" style="104"/>
    <col min="1938" max="1939" width="9.453125" style="104" bestFit="1" customWidth="1"/>
    <col min="1940" max="1943" width="9.08984375" style="104"/>
    <col min="1944" max="1944" width="9.453125" style="104" bestFit="1" customWidth="1"/>
    <col min="1945" max="1945" width="9.08984375" style="104"/>
    <col min="1946" max="1948" width="9.453125" style="104" bestFit="1" customWidth="1"/>
    <col min="1949" max="1949" width="9.08984375" style="104"/>
    <col min="1950" max="1955" width="9.453125" style="104" bestFit="1" customWidth="1"/>
    <col min="1956" max="1959" width="9.08984375" style="104"/>
    <col min="1960" max="1960" width="9.453125" style="104" bestFit="1" customWidth="1"/>
    <col min="1961" max="1971" width="9.08984375" style="104"/>
    <col min="1972" max="1972" width="9.453125" style="104" bestFit="1" customWidth="1"/>
    <col min="1973" max="1973" width="9.08984375" style="104"/>
    <col min="1974" max="1974" width="9.453125" style="104" bestFit="1" customWidth="1"/>
    <col min="1975" max="1975" width="9.08984375" style="104"/>
    <col min="1976" max="1976" width="9.453125" style="104" bestFit="1" customWidth="1"/>
    <col min="1977" max="1982" width="9.08984375" style="104"/>
    <col min="1983" max="1983" width="9.453125" style="104" bestFit="1" customWidth="1"/>
    <col min="1984" max="1988" width="9.08984375" style="104"/>
    <col min="1989" max="1990" width="9.453125" style="104" bestFit="1" customWidth="1"/>
    <col min="1991" max="2050" width="9.08984375" style="104"/>
    <col min="2051" max="2051" width="9.453125" style="104" bestFit="1" customWidth="1"/>
    <col min="2052" max="2052" width="9.08984375" style="104"/>
    <col min="2053" max="2053" width="9.453125" style="104" bestFit="1" customWidth="1"/>
    <col min="2054" max="2054" width="9.08984375" style="104"/>
    <col min="2055" max="2055" width="9.453125" style="104" bestFit="1" customWidth="1"/>
    <col min="2056" max="2066" width="9.08984375" style="104"/>
    <col min="2067" max="2069" width="9.453125" style="104" bestFit="1" customWidth="1"/>
    <col min="2070" max="2076" width="9.08984375" style="104"/>
    <col min="2077" max="2077" width="9.453125" style="104" bestFit="1" customWidth="1"/>
    <col min="2078" max="2079" width="9.08984375" style="104"/>
    <col min="2080" max="2089" width="9.453125" style="104" bestFit="1" customWidth="1"/>
    <col min="2090" max="2091" width="9.08984375" style="104"/>
    <col min="2092" max="2097" width="9.453125" style="104" bestFit="1" customWidth="1"/>
    <col min="2098" max="2099" width="9.08984375" style="104"/>
    <col min="2100" max="2101" width="9.453125" style="104" bestFit="1" customWidth="1"/>
    <col min="2102" max="2102" width="9.08984375" style="104"/>
    <col min="2103" max="2104" width="9.453125" style="104" bestFit="1" customWidth="1"/>
    <col min="2105" max="2105" width="9.08984375" style="104"/>
    <col min="2106" max="2107" width="9.453125" style="104" bestFit="1" customWidth="1"/>
    <col min="2108" max="2109" width="9.08984375" style="104"/>
    <col min="2110" max="2110" width="9.453125" style="104" bestFit="1" customWidth="1"/>
    <col min="2111" max="2111" width="9.08984375" style="104"/>
    <col min="2112" max="2112" width="9.453125" style="104" bestFit="1" customWidth="1"/>
    <col min="2113" max="2115" width="9.08984375" style="104"/>
    <col min="2116" max="2116" width="9.453125" style="104" bestFit="1" customWidth="1"/>
    <col min="2117" max="2117" width="9.08984375" style="104"/>
    <col min="2118" max="2121" width="9.453125" style="104" bestFit="1" customWidth="1"/>
    <col min="2122" max="2122" width="9.08984375" style="104"/>
    <col min="2123" max="2123" width="9.453125" style="104" bestFit="1" customWidth="1"/>
    <col min="2124" max="2125" width="9.08984375" style="104"/>
    <col min="2126" max="2126" width="9.453125" style="104" bestFit="1" customWidth="1"/>
    <col min="2127" max="2129" width="9.08984375" style="104"/>
    <col min="2130" max="2132" width="9.453125" style="104" bestFit="1" customWidth="1"/>
    <col min="2133" max="2133" width="9.08984375" style="104"/>
    <col min="2134" max="2138" width="9.453125" style="104" bestFit="1" customWidth="1"/>
    <col min="2139" max="2143" width="9.08984375" style="104"/>
    <col min="2144" max="2148" width="9.453125" style="104" bestFit="1" customWidth="1"/>
    <col min="2149" max="2150" width="9.08984375" style="104"/>
    <col min="2151" max="2151" width="9.453125" style="104" bestFit="1" customWidth="1"/>
    <col min="2152" max="2163" width="9.08984375" style="104"/>
    <col min="2164" max="2164" width="9.453125" style="104" bestFit="1" customWidth="1"/>
    <col min="2165" max="2172" width="9.08984375" style="104"/>
    <col min="2173" max="2173" width="9.453125" style="104" bestFit="1" customWidth="1"/>
    <col min="2174" max="2180" width="9.08984375" style="104"/>
    <col min="2181" max="2181" width="9.453125" style="104" bestFit="1" customWidth="1"/>
    <col min="2182" max="2184" width="9.08984375" style="104"/>
    <col min="2185" max="2185" width="9.453125" style="104" bestFit="1" customWidth="1"/>
    <col min="2186" max="2186" width="9.08984375" style="104"/>
    <col min="2187" max="2187" width="9.453125" style="104" bestFit="1" customWidth="1"/>
    <col min="2188" max="2188" width="9.08984375" style="104"/>
    <col min="2189" max="2192" width="9.453125" style="104" bestFit="1" customWidth="1"/>
    <col min="2193" max="2193" width="9.08984375" style="104"/>
    <col min="2194" max="2195" width="9.453125" style="104" bestFit="1" customWidth="1"/>
    <col min="2196" max="2199" width="9.08984375" style="104"/>
    <col min="2200" max="2200" width="9.453125" style="104" bestFit="1" customWidth="1"/>
    <col min="2201" max="2201" width="9.08984375" style="104"/>
    <col min="2202" max="2204" width="9.453125" style="104" bestFit="1" customWidth="1"/>
    <col min="2205" max="2205" width="9.08984375" style="104"/>
    <col min="2206" max="2211" width="9.453125" style="104" bestFit="1" customWidth="1"/>
    <col min="2212" max="2215" width="9.08984375" style="104"/>
    <col min="2216" max="2216" width="9.453125" style="104" bestFit="1" customWidth="1"/>
    <col min="2217" max="2227" width="9.08984375" style="104"/>
    <col min="2228" max="2228" width="9.453125" style="104" bestFit="1" customWidth="1"/>
    <col min="2229" max="2229" width="9.08984375" style="104"/>
    <col min="2230" max="2230" width="9.453125" style="104" bestFit="1" customWidth="1"/>
    <col min="2231" max="2231" width="9.08984375" style="104"/>
    <col min="2232" max="2232" width="9.453125" style="104" bestFit="1" customWidth="1"/>
    <col min="2233" max="2238" width="9.08984375" style="104"/>
    <col min="2239" max="2239" width="9.453125" style="104" bestFit="1" customWidth="1"/>
    <col min="2240" max="2244" width="9.08984375" style="104"/>
    <col min="2245" max="2246" width="9.453125" style="104" bestFit="1" customWidth="1"/>
    <col min="2247" max="2306" width="9.08984375" style="104"/>
    <col min="2307" max="2307" width="9.453125" style="104" bestFit="1" customWidth="1"/>
    <col min="2308" max="2308" width="9.08984375" style="104"/>
    <col min="2309" max="2309" width="9.453125" style="104" bestFit="1" customWidth="1"/>
    <col min="2310" max="2310" width="9.08984375" style="104"/>
    <col min="2311" max="2311" width="9.453125" style="104" bestFit="1" customWidth="1"/>
    <col min="2312" max="2322" width="9.08984375" style="104"/>
    <col min="2323" max="2325" width="9.453125" style="104" bestFit="1" customWidth="1"/>
    <col min="2326" max="2332" width="9.08984375" style="104"/>
    <col min="2333" max="2333" width="9.453125" style="104" bestFit="1" customWidth="1"/>
    <col min="2334" max="2335" width="9.08984375" style="104"/>
    <col min="2336" max="2345" width="9.453125" style="104" bestFit="1" customWidth="1"/>
    <col min="2346" max="2347" width="9.08984375" style="104"/>
    <col min="2348" max="2353" width="9.453125" style="104" bestFit="1" customWidth="1"/>
    <col min="2354" max="2355" width="9.08984375" style="104"/>
    <col min="2356" max="2357" width="9.453125" style="104" bestFit="1" customWidth="1"/>
    <col min="2358" max="2358" width="9.08984375" style="104"/>
    <col min="2359" max="2360" width="9.453125" style="104" bestFit="1" customWidth="1"/>
    <col min="2361" max="2361" width="9.08984375" style="104"/>
    <col min="2362" max="2363" width="9.453125" style="104" bestFit="1" customWidth="1"/>
    <col min="2364" max="2365" width="9.08984375" style="104"/>
    <col min="2366" max="2366" width="9.453125" style="104" bestFit="1" customWidth="1"/>
    <col min="2367" max="2367" width="9.08984375" style="104"/>
    <col min="2368" max="2368" width="9.453125" style="104" bestFit="1" customWidth="1"/>
    <col min="2369" max="2371" width="9.08984375" style="104"/>
    <col min="2372" max="2372" width="9.453125" style="104" bestFit="1" customWidth="1"/>
    <col min="2373" max="2373" width="9.08984375" style="104"/>
    <col min="2374" max="2377" width="9.453125" style="104" bestFit="1" customWidth="1"/>
    <col min="2378" max="2378" width="9.08984375" style="104"/>
    <col min="2379" max="2379" width="9.453125" style="104" bestFit="1" customWidth="1"/>
    <col min="2380" max="2381" width="9.08984375" style="104"/>
    <col min="2382" max="2382" width="9.453125" style="104" bestFit="1" customWidth="1"/>
    <col min="2383" max="2385" width="9.08984375" style="104"/>
    <col min="2386" max="2388" width="9.453125" style="104" bestFit="1" customWidth="1"/>
    <col min="2389" max="2389" width="9.08984375" style="104"/>
    <col min="2390" max="2394" width="9.453125" style="104" bestFit="1" customWidth="1"/>
    <col min="2395" max="2399" width="9.08984375" style="104"/>
    <col min="2400" max="2404" width="9.453125" style="104" bestFit="1" customWidth="1"/>
    <col min="2405" max="2406" width="9.08984375" style="104"/>
    <col min="2407" max="2407" width="9.453125" style="104" bestFit="1" customWidth="1"/>
    <col min="2408" max="2419" width="9.08984375" style="104"/>
    <col min="2420" max="2420" width="9.453125" style="104" bestFit="1" customWidth="1"/>
    <col min="2421" max="2428" width="9.08984375" style="104"/>
    <col min="2429" max="2429" width="9.453125" style="104" bestFit="1" customWidth="1"/>
    <col min="2430" max="2436" width="9.08984375" style="104"/>
    <col min="2437" max="2437" width="9.453125" style="104" bestFit="1" customWidth="1"/>
    <col min="2438" max="2440" width="9.08984375" style="104"/>
    <col min="2441" max="2441" width="9.453125" style="104" bestFit="1" customWidth="1"/>
    <col min="2442" max="2442" width="9.08984375" style="104"/>
    <col min="2443" max="2443" width="9.453125" style="104" bestFit="1" customWidth="1"/>
    <col min="2444" max="2444" width="9.08984375" style="104"/>
    <col min="2445" max="2448" width="9.453125" style="104" bestFit="1" customWidth="1"/>
    <col min="2449" max="2449" width="9.08984375" style="104"/>
    <col min="2450" max="2451" width="9.453125" style="104" bestFit="1" customWidth="1"/>
    <col min="2452" max="2455" width="9.08984375" style="104"/>
    <col min="2456" max="2456" width="9.453125" style="104" bestFit="1" customWidth="1"/>
    <col min="2457" max="2457" width="9.08984375" style="104"/>
    <col min="2458" max="2460" width="9.453125" style="104" bestFit="1" customWidth="1"/>
    <col min="2461" max="2461" width="9.08984375" style="104"/>
    <col min="2462" max="2467" width="9.453125" style="104" bestFit="1" customWidth="1"/>
    <col min="2468" max="2471" width="9.08984375" style="104"/>
    <col min="2472" max="2472" width="9.453125" style="104" bestFit="1" customWidth="1"/>
    <col min="2473" max="2483" width="9.08984375" style="104"/>
    <col min="2484" max="2484" width="9.453125" style="104" bestFit="1" customWidth="1"/>
    <col min="2485" max="2485" width="9.08984375" style="104"/>
    <col min="2486" max="2486" width="9.453125" style="104" bestFit="1" customWidth="1"/>
    <col min="2487" max="2487" width="9.08984375" style="104"/>
    <col min="2488" max="2488" width="9.453125" style="104" bestFit="1" customWidth="1"/>
    <col min="2489" max="2494" width="9.08984375" style="104"/>
    <col min="2495" max="2495" width="9.453125" style="104" bestFit="1" customWidth="1"/>
    <col min="2496" max="2500" width="9.08984375" style="104"/>
    <col min="2501" max="2502" width="9.453125" style="104" bestFit="1" customWidth="1"/>
    <col min="2503" max="2562" width="9.08984375" style="104"/>
    <col min="2563" max="2563" width="9.453125" style="104" bestFit="1" customWidth="1"/>
    <col min="2564" max="2564" width="9.08984375" style="104"/>
    <col min="2565" max="2565" width="9.453125" style="104" bestFit="1" customWidth="1"/>
    <col min="2566" max="2566" width="9.08984375" style="104"/>
    <col min="2567" max="2567" width="9.453125" style="104" bestFit="1" customWidth="1"/>
    <col min="2568" max="2578" width="9.08984375" style="104"/>
    <col min="2579" max="2581" width="9.453125" style="104" bestFit="1" customWidth="1"/>
    <col min="2582" max="2588" width="9.08984375" style="104"/>
    <col min="2589" max="2589" width="9.453125" style="104" bestFit="1" customWidth="1"/>
    <col min="2590" max="2591" width="9.08984375" style="104"/>
    <col min="2592" max="2601" width="9.453125" style="104" bestFit="1" customWidth="1"/>
    <col min="2602" max="2603" width="9.08984375" style="104"/>
    <col min="2604" max="2609" width="9.453125" style="104" bestFit="1" customWidth="1"/>
    <col min="2610" max="2611" width="9.08984375" style="104"/>
    <col min="2612" max="2613" width="9.453125" style="104" bestFit="1" customWidth="1"/>
    <col min="2614" max="2614" width="9.08984375" style="104"/>
    <col min="2615" max="2616" width="9.453125" style="104" bestFit="1" customWidth="1"/>
    <col min="2617" max="2617" width="9.08984375" style="104"/>
    <col min="2618" max="2619" width="9.453125" style="104" bestFit="1" customWidth="1"/>
    <col min="2620" max="2621" width="9.08984375" style="104"/>
    <col min="2622" max="2622" width="9.453125" style="104" bestFit="1" customWidth="1"/>
    <col min="2623" max="2623" width="9.08984375" style="104"/>
    <col min="2624" max="2624" width="9.453125" style="104" bestFit="1" customWidth="1"/>
    <col min="2625" max="2627" width="9.08984375" style="104"/>
    <col min="2628" max="2628" width="9.453125" style="104" bestFit="1" customWidth="1"/>
    <col min="2629" max="2629" width="9.08984375" style="104"/>
    <col min="2630" max="2633" width="9.453125" style="104" bestFit="1" customWidth="1"/>
    <col min="2634" max="2634" width="9.08984375" style="104"/>
    <col min="2635" max="2635" width="9.453125" style="104" bestFit="1" customWidth="1"/>
    <col min="2636" max="2637" width="9.08984375" style="104"/>
    <col min="2638" max="2638" width="9.453125" style="104" bestFit="1" customWidth="1"/>
    <col min="2639" max="2641" width="9.08984375" style="104"/>
    <col min="2642" max="2644" width="9.453125" style="104" bestFit="1" customWidth="1"/>
    <col min="2645" max="2645" width="9.08984375" style="104"/>
    <col min="2646" max="2650" width="9.453125" style="104" bestFit="1" customWidth="1"/>
    <col min="2651" max="2655" width="9.08984375" style="104"/>
    <col min="2656" max="2660" width="9.453125" style="104" bestFit="1" customWidth="1"/>
    <col min="2661" max="2662" width="9.08984375" style="104"/>
    <col min="2663" max="2663" width="9.453125" style="104" bestFit="1" customWidth="1"/>
    <col min="2664" max="2675" width="9.08984375" style="104"/>
    <col min="2676" max="2676" width="9.453125" style="104" bestFit="1" customWidth="1"/>
    <col min="2677" max="2684" width="9.08984375" style="104"/>
    <col min="2685" max="2685" width="9.453125" style="104" bestFit="1" customWidth="1"/>
    <col min="2686" max="2692" width="9.08984375" style="104"/>
    <col min="2693" max="2693" width="9.453125" style="104" bestFit="1" customWidth="1"/>
    <col min="2694" max="2696" width="9.08984375" style="104"/>
    <col min="2697" max="2697" width="9.453125" style="104" bestFit="1" customWidth="1"/>
    <col min="2698" max="2698" width="9.08984375" style="104"/>
    <col min="2699" max="2699" width="9.453125" style="104" bestFit="1" customWidth="1"/>
    <col min="2700" max="2700" width="9.08984375" style="104"/>
    <col min="2701" max="2704" width="9.453125" style="104" bestFit="1" customWidth="1"/>
    <col min="2705" max="2705" width="9.08984375" style="104"/>
    <col min="2706" max="2707" width="9.453125" style="104" bestFit="1" customWidth="1"/>
    <col min="2708" max="2711" width="9.08984375" style="104"/>
    <col min="2712" max="2712" width="9.453125" style="104" bestFit="1" customWidth="1"/>
    <col min="2713" max="2713" width="9.08984375" style="104"/>
    <col min="2714" max="2716" width="9.453125" style="104" bestFit="1" customWidth="1"/>
    <col min="2717" max="2717" width="9.08984375" style="104"/>
    <col min="2718" max="2723" width="9.453125" style="104" bestFit="1" customWidth="1"/>
    <col min="2724" max="2727" width="9.08984375" style="104"/>
    <col min="2728" max="2728" width="9.453125" style="104" bestFit="1" customWidth="1"/>
    <col min="2729" max="2739" width="9.08984375" style="104"/>
    <col min="2740" max="2740" width="9.453125" style="104" bestFit="1" customWidth="1"/>
    <col min="2741" max="2741" width="9.08984375" style="104"/>
    <col min="2742" max="2742" width="9.453125" style="104" bestFit="1" customWidth="1"/>
    <col min="2743" max="2743" width="9.08984375" style="104"/>
    <col min="2744" max="2744" width="9.453125" style="104" bestFit="1" customWidth="1"/>
    <col min="2745" max="2750" width="9.08984375" style="104"/>
    <col min="2751" max="2751" width="9.453125" style="104" bestFit="1" customWidth="1"/>
    <col min="2752" max="2756" width="9.08984375" style="104"/>
    <col min="2757" max="2758" width="9.453125" style="104" bestFit="1" customWidth="1"/>
    <col min="2759" max="2818" width="9.08984375" style="104"/>
    <col min="2819" max="2819" width="9.453125" style="104" bestFit="1" customWidth="1"/>
    <col min="2820" max="2820" width="9.08984375" style="104"/>
    <col min="2821" max="2821" width="9.453125" style="104" bestFit="1" customWidth="1"/>
    <col min="2822" max="2822" width="9.08984375" style="104"/>
    <col min="2823" max="2823" width="9.453125" style="104" bestFit="1" customWidth="1"/>
    <col min="2824" max="2834" width="9.08984375" style="104"/>
    <col min="2835" max="2837" width="9.453125" style="104" bestFit="1" customWidth="1"/>
    <col min="2838" max="2844" width="9.08984375" style="104"/>
    <col min="2845" max="2845" width="9.453125" style="104" bestFit="1" customWidth="1"/>
    <col min="2846" max="2847" width="9.08984375" style="104"/>
    <col min="2848" max="2857" width="9.453125" style="104" bestFit="1" customWidth="1"/>
    <col min="2858" max="2859" width="9.08984375" style="104"/>
    <col min="2860" max="2865" width="9.453125" style="104" bestFit="1" customWidth="1"/>
    <col min="2866" max="2867" width="9.08984375" style="104"/>
    <col min="2868" max="2869" width="9.453125" style="104" bestFit="1" customWidth="1"/>
    <col min="2870" max="2870" width="9.08984375" style="104"/>
    <col min="2871" max="2872" width="9.453125" style="104" bestFit="1" customWidth="1"/>
    <col min="2873" max="2873" width="9.08984375" style="104"/>
    <col min="2874" max="2875" width="9.453125" style="104" bestFit="1" customWidth="1"/>
    <col min="2876" max="2877" width="9.08984375" style="104"/>
    <col min="2878" max="2878" width="9.453125" style="104" bestFit="1" customWidth="1"/>
    <col min="2879" max="2879" width="9.08984375" style="104"/>
    <col min="2880" max="2880" width="9.453125" style="104" bestFit="1" customWidth="1"/>
    <col min="2881" max="2883" width="9.08984375" style="104"/>
    <col min="2884" max="2884" width="9.453125" style="104" bestFit="1" customWidth="1"/>
    <col min="2885" max="2885" width="9.08984375" style="104"/>
    <col min="2886" max="2889" width="9.453125" style="104" bestFit="1" customWidth="1"/>
    <col min="2890" max="2890" width="9.08984375" style="104"/>
    <col min="2891" max="2891" width="9.453125" style="104" bestFit="1" customWidth="1"/>
    <col min="2892" max="2893" width="9.08984375" style="104"/>
    <col min="2894" max="2894" width="9.453125" style="104" bestFit="1" customWidth="1"/>
    <col min="2895" max="2897" width="9.08984375" style="104"/>
    <col min="2898" max="2900" width="9.453125" style="104" bestFit="1" customWidth="1"/>
    <col min="2901" max="2901" width="9.08984375" style="104"/>
    <col min="2902" max="2906" width="9.453125" style="104" bestFit="1" customWidth="1"/>
    <col min="2907" max="2911" width="9.08984375" style="104"/>
    <col min="2912" max="2916" width="9.453125" style="104" bestFit="1" customWidth="1"/>
    <col min="2917" max="2918" width="9.08984375" style="104"/>
    <col min="2919" max="2919" width="9.453125" style="104" bestFit="1" customWidth="1"/>
    <col min="2920" max="2931" width="9.08984375" style="104"/>
    <col min="2932" max="2932" width="9.453125" style="104" bestFit="1" customWidth="1"/>
    <col min="2933" max="2940" width="9.08984375" style="104"/>
    <col min="2941" max="2941" width="9.453125" style="104" bestFit="1" customWidth="1"/>
    <col min="2942" max="2948" width="9.08984375" style="104"/>
    <col min="2949" max="2949" width="9.453125" style="104" bestFit="1" customWidth="1"/>
    <col min="2950" max="2952" width="9.08984375" style="104"/>
    <col min="2953" max="2953" width="9.453125" style="104" bestFit="1" customWidth="1"/>
    <col min="2954" max="2954" width="9.08984375" style="104"/>
    <col min="2955" max="2955" width="9.453125" style="104" bestFit="1" customWidth="1"/>
    <col min="2956" max="2956" width="9.08984375" style="104"/>
    <col min="2957" max="2960" width="9.453125" style="104" bestFit="1" customWidth="1"/>
    <col min="2961" max="2961" width="9.08984375" style="104"/>
    <col min="2962" max="2963" width="9.453125" style="104" bestFit="1" customWidth="1"/>
    <col min="2964" max="2967" width="9.08984375" style="104"/>
    <col min="2968" max="2968" width="9.453125" style="104" bestFit="1" customWidth="1"/>
    <col min="2969" max="2969" width="9.08984375" style="104"/>
    <col min="2970" max="2972" width="9.453125" style="104" bestFit="1" customWidth="1"/>
    <col min="2973" max="2973" width="9.08984375" style="104"/>
    <col min="2974" max="2979" width="9.453125" style="104" bestFit="1" customWidth="1"/>
    <col min="2980" max="2983" width="9.08984375" style="104"/>
    <col min="2984" max="2984" width="9.453125" style="104" bestFit="1" customWidth="1"/>
    <col min="2985" max="2995" width="9.08984375" style="104"/>
    <col min="2996" max="2996" width="9.453125" style="104" bestFit="1" customWidth="1"/>
    <col min="2997" max="2997" width="9.08984375" style="104"/>
    <col min="2998" max="2998" width="9.453125" style="104" bestFit="1" customWidth="1"/>
    <col min="2999" max="2999" width="9.08984375" style="104"/>
    <col min="3000" max="3000" width="9.453125" style="104" bestFit="1" customWidth="1"/>
    <col min="3001" max="3006" width="9.08984375" style="104"/>
    <col min="3007" max="3007" width="9.453125" style="104" bestFit="1" customWidth="1"/>
    <col min="3008" max="3012" width="9.08984375" style="104"/>
    <col min="3013" max="3014" width="9.453125" style="104" bestFit="1" customWidth="1"/>
    <col min="3015" max="3074" width="9.08984375" style="104"/>
    <col min="3075" max="3075" width="9.453125" style="104" bestFit="1" customWidth="1"/>
    <col min="3076" max="3076" width="9.08984375" style="104"/>
    <col min="3077" max="3077" width="9.453125" style="104" bestFit="1" customWidth="1"/>
    <col min="3078" max="3078" width="9.08984375" style="104"/>
    <col min="3079" max="3079" width="9.453125" style="104" bestFit="1" customWidth="1"/>
    <col min="3080" max="3090" width="9.08984375" style="104"/>
    <col min="3091" max="3093" width="9.453125" style="104" bestFit="1" customWidth="1"/>
    <col min="3094" max="3100" width="9.08984375" style="104"/>
    <col min="3101" max="3101" width="9.453125" style="104" bestFit="1" customWidth="1"/>
    <col min="3102" max="3103" width="9.08984375" style="104"/>
    <col min="3104" max="3113" width="9.453125" style="104" bestFit="1" customWidth="1"/>
    <col min="3114" max="3115" width="9.08984375" style="104"/>
    <col min="3116" max="3121" width="9.453125" style="104" bestFit="1" customWidth="1"/>
    <col min="3122" max="3123" width="9.08984375" style="104"/>
    <col min="3124" max="3125" width="9.453125" style="104" bestFit="1" customWidth="1"/>
    <col min="3126" max="3126" width="9.08984375" style="104"/>
    <col min="3127" max="3128" width="9.453125" style="104" bestFit="1" customWidth="1"/>
    <col min="3129" max="3129" width="9.08984375" style="104"/>
    <col min="3130" max="3131" width="9.453125" style="104" bestFit="1" customWidth="1"/>
    <col min="3132" max="3133" width="9.08984375" style="104"/>
    <col min="3134" max="3134" width="9.453125" style="104" bestFit="1" customWidth="1"/>
    <col min="3135" max="3135" width="9.08984375" style="104"/>
    <col min="3136" max="3136" width="9.453125" style="104" bestFit="1" customWidth="1"/>
    <col min="3137" max="3139" width="9.08984375" style="104"/>
    <col min="3140" max="3140" width="9.453125" style="104" bestFit="1" customWidth="1"/>
    <col min="3141" max="3141" width="9.08984375" style="104"/>
    <col min="3142" max="3145" width="9.453125" style="104" bestFit="1" customWidth="1"/>
    <col min="3146" max="3146" width="9.08984375" style="104"/>
    <col min="3147" max="3147" width="9.453125" style="104" bestFit="1" customWidth="1"/>
    <col min="3148" max="3149" width="9.08984375" style="104"/>
    <col min="3150" max="3150" width="9.453125" style="104" bestFit="1" customWidth="1"/>
    <col min="3151" max="3153" width="9.08984375" style="104"/>
    <col min="3154" max="3156" width="9.453125" style="104" bestFit="1" customWidth="1"/>
    <col min="3157" max="3157" width="9.08984375" style="104"/>
    <col min="3158" max="3162" width="9.453125" style="104" bestFit="1" customWidth="1"/>
    <col min="3163" max="3167" width="9.08984375" style="104"/>
    <col min="3168" max="3172" width="9.453125" style="104" bestFit="1" customWidth="1"/>
    <col min="3173" max="3174" width="9.08984375" style="104"/>
    <col min="3175" max="3175" width="9.453125" style="104" bestFit="1" customWidth="1"/>
    <col min="3176" max="3187" width="9.08984375" style="104"/>
    <col min="3188" max="3188" width="9.453125" style="104" bestFit="1" customWidth="1"/>
    <col min="3189" max="3196" width="9.08984375" style="104"/>
    <col min="3197" max="3197" width="9.453125" style="104" bestFit="1" customWidth="1"/>
    <col min="3198" max="3204" width="9.08984375" style="104"/>
    <col min="3205" max="3205" width="9.453125" style="104" bestFit="1" customWidth="1"/>
    <col min="3206" max="3208" width="9.08984375" style="104"/>
    <col min="3209" max="3209" width="9.453125" style="104" bestFit="1" customWidth="1"/>
    <col min="3210" max="3210" width="9.08984375" style="104"/>
    <col min="3211" max="3211" width="9.453125" style="104" bestFit="1" customWidth="1"/>
    <col min="3212" max="3212" width="9.08984375" style="104"/>
    <col min="3213" max="3216" width="9.453125" style="104" bestFit="1" customWidth="1"/>
    <col min="3217" max="3217" width="9.08984375" style="104"/>
    <col min="3218" max="3219" width="9.453125" style="104" bestFit="1" customWidth="1"/>
    <col min="3220" max="3223" width="9.08984375" style="104"/>
    <col min="3224" max="3224" width="9.453125" style="104" bestFit="1" customWidth="1"/>
    <col min="3225" max="3225" width="9.08984375" style="104"/>
    <col min="3226" max="3228" width="9.453125" style="104" bestFit="1" customWidth="1"/>
    <col min="3229" max="3229" width="9.08984375" style="104"/>
    <col min="3230" max="3235" width="9.453125" style="104" bestFit="1" customWidth="1"/>
    <col min="3236" max="3239" width="9.08984375" style="104"/>
    <col min="3240" max="3240" width="9.453125" style="104" bestFit="1" customWidth="1"/>
    <col min="3241" max="3251" width="9.08984375" style="104"/>
    <col min="3252" max="3252" width="9.453125" style="104" bestFit="1" customWidth="1"/>
    <col min="3253" max="3253" width="9.08984375" style="104"/>
    <col min="3254" max="3254" width="9.453125" style="104" bestFit="1" customWidth="1"/>
    <col min="3255" max="3255" width="9.08984375" style="104"/>
    <col min="3256" max="3256" width="9.453125" style="104" bestFit="1" customWidth="1"/>
    <col min="3257" max="3262" width="9.08984375" style="104"/>
    <col min="3263" max="3263" width="9.453125" style="104" bestFit="1" customWidth="1"/>
    <col min="3264" max="3268" width="9.08984375" style="104"/>
    <col min="3269" max="3270" width="9.453125" style="104" bestFit="1" customWidth="1"/>
    <col min="3271" max="3330" width="9.08984375" style="104"/>
    <col min="3331" max="3331" width="9.453125" style="104" bestFit="1" customWidth="1"/>
    <col min="3332" max="3332" width="9.08984375" style="104"/>
    <col min="3333" max="3333" width="9.453125" style="104" bestFit="1" customWidth="1"/>
    <col min="3334" max="3334" width="9.08984375" style="104"/>
    <col min="3335" max="3335" width="9.453125" style="104" bestFit="1" customWidth="1"/>
    <col min="3336" max="3346" width="9.08984375" style="104"/>
    <col min="3347" max="3349" width="9.453125" style="104" bestFit="1" customWidth="1"/>
    <col min="3350" max="3356" width="9.08984375" style="104"/>
    <col min="3357" max="3357" width="9.453125" style="104" bestFit="1" customWidth="1"/>
    <col min="3358" max="3359" width="9.08984375" style="104"/>
    <col min="3360" max="3369" width="9.453125" style="104" bestFit="1" customWidth="1"/>
    <col min="3370" max="3371" width="9.08984375" style="104"/>
    <col min="3372" max="3377" width="9.453125" style="104" bestFit="1" customWidth="1"/>
    <col min="3378" max="3379" width="9.08984375" style="104"/>
    <col min="3380" max="3381" width="9.453125" style="104" bestFit="1" customWidth="1"/>
    <col min="3382" max="3382" width="9.08984375" style="104"/>
    <col min="3383" max="3384" width="9.453125" style="104" bestFit="1" customWidth="1"/>
    <col min="3385" max="3385" width="9.08984375" style="104"/>
    <col min="3386" max="3387" width="9.453125" style="104" bestFit="1" customWidth="1"/>
    <col min="3388" max="3389" width="9.08984375" style="104"/>
    <col min="3390" max="3390" width="9.453125" style="104" bestFit="1" customWidth="1"/>
    <col min="3391" max="3391" width="9.08984375" style="104"/>
    <col min="3392" max="3392" width="9.453125" style="104" bestFit="1" customWidth="1"/>
    <col min="3393" max="3395" width="9.08984375" style="104"/>
    <col min="3396" max="3396" width="9.453125" style="104" bestFit="1" customWidth="1"/>
    <col min="3397" max="3397" width="9.08984375" style="104"/>
    <col min="3398" max="3401" width="9.453125" style="104" bestFit="1" customWidth="1"/>
    <col min="3402" max="3402" width="9.08984375" style="104"/>
    <col min="3403" max="3403" width="9.453125" style="104" bestFit="1" customWidth="1"/>
    <col min="3404" max="3405" width="9.08984375" style="104"/>
    <col min="3406" max="3406" width="9.453125" style="104" bestFit="1" customWidth="1"/>
    <col min="3407" max="3409" width="9.08984375" style="104"/>
    <col min="3410" max="3412" width="9.453125" style="104" bestFit="1" customWidth="1"/>
    <col min="3413" max="3413" width="9.08984375" style="104"/>
    <col min="3414" max="3418" width="9.453125" style="104" bestFit="1" customWidth="1"/>
    <col min="3419" max="3423" width="9.08984375" style="104"/>
    <col min="3424" max="3428" width="9.453125" style="104" bestFit="1" customWidth="1"/>
    <col min="3429" max="3430" width="9.08984375" style="104"/>
    <col min="3431" max="3431" width="9.453125" style="104" bestFit="1" customWidth="1"/>
    <col min="3432" max="3443" width="9.08984375" style="104"/>
    <col min="3444" max="3444" width="9.453125" style="104" bestFit="1" customWidth="1"/>
    <col min="3445" max="3452" width="9.08984375" style="104"/>
    <col min="3453" max="3453" width="9.453125" style="104" bestFit="1" customWidth="1"/>
    <col min="3454" max="3460" width="9.08984375" style="104"/>
    <col min="3461" max="3461" width="9.453125" style="104" bestFit="1" customWidth="1"/>
    <col min="3462" max="3464" width="9.08984375" style="104"/>
    <col min="3465" max="3465" width="9.453125" style="104" bestFit="1" customWidth="1"/>
    <col min="3466" max="3466" width="9.08984375" style="104"/>
    <col min="3467" max="3467" width="9.453125" style="104" bestFit="1" customWidth="1"/>
    <col min="3468" max="3468" width="9.08984375" style="104"/>
    <col min="3469" max="3472" width="9.453125" style="104" bestFit="1" customWidth="1"/>
    <col min="3473" max="3473" width="9.08984375" style="104"/>
    <col min="3474" max="3475" width="9.453125" style="104" bestFit="1" customWidth="1"/>
    <col min="3476" max="3479" width="9.08984375" style="104"/>
    <col min="3480" max="3480" width="9.453125" style="104" bestFit="1" customWidth="1"/>
    <col min="3481" max="3481" width="9.08984375" style="104"/>
    <col min="3482" max="3484" width="9.453125" style="104" bestFit="1" customWidth="1"/>
    <col min="3485" max="3485" width="9.08984375" style="104"/>
    <col min="3486" max="3491" width="9.453125" style="104" bestFit="1" customWidth="1"/>
    <col min="3492" max="3495" width="9.08984375" style="104"/>
    <col min="3496" max="3496" width="9.453125" style="104" bestFit="1" customWidth="1"/>
    <col min="3497" max="3507" width="9.08984375" style="104"/>
    <col min="3508" max="3508" width="9.453125" style="104" bestFit="1" customWidth="1"/>
    <col min="3509" max="3509" width="9.08984375" style="104"/>
    <col min="3510" max="3510" width="9.453125" style="104" bestFit="1" customWidth="1"/>
    <col min="3511" max="3511" width="9.08984375" style="104"/>
    <col min="3512" max="3512" width="9.453125" style="104" bestFit="1" customWidth="1"/>
    <col min="3513" max="3518" width="9.08984375" style="104"/>
    <col min="3519" max="3519" width="9.453125" style="104" bestFit="1" customWidth="1"/>
    <col min="3520" max="3524" width="9.08984375" style="104"/>
    <col min="3525" max="3526" width="9.453125" style="104" bestFit="1" customWidth="1"/>
    <col min="3527" max="3586" width="9.08984375" style="104"/>
    <col min="3587" max="3587" width="9.453125" style="104" bestFit="1" customWidth="1"/>
    <col min="3588" max="3588" width="9.08984375" style="104"/>
    <col min="3589" max="3589" width="9.453125" style="104" bestFit="1" customWidth="1"/>
    <col min="3590" max="3590" width="9.08984375" style="104"/>
    <col min="3591" max="3591" width="9.453125" style="104" bestFit="1" customWidth="1"/>
    <col min="3592" max="3602" width="9.08984375" style="104"/>
    <col min="3603" max="3605" width="9.453125" style="104" bestFit="1" customWidth="1"/>
    <col min="3606" max="3612" width="9.08984375" style="104"/>
    <col min="3613" max="3613" width="9.453125" style="104" bestFit="1" customWidth="1"/>
    <col min="3614" max="3615" width="9.08984375" style="104"/>
    <col min="3616" max="3625" width="9.453125" style="104" bestFit="1" customWidth="1"/>
    <col min="3626" max="3627" width="9.08984375" style="104"/>
    <col min="3628" max="3633" width="9.453125" style="104" bestFit="1" customWidth="1"/>
    <col min="3634" max="3635" width="9.08984375" style="104"/>
    <col min="3636" max="3637" width="9.453125" style="104" bestFit="1" customWidth="1"/>
    <col min="3638" max="3638" width="9.08984375" style="104"/>
    <col min="3639" max="3640" width="9.453125" style="104" bestFit="1" customWidth="1"/>
    <col min="3641" max="3641" width="9.08984375" style="104"/>
    <col min="3642" max="3643" width="9.453125" style="104" bestFit="1" customWidth="1"/>
    <col min="3644" max="3645" width="9.08984375" style="104"/>
    <col min="3646" max="3646" width="9.453125" style="104" bestFit="1" customWidth="1"/>
    <col min="3647" max="3647" width="9.08984375" style="104"/>
    <col min="3648" max="3648" width="9.453125" style="104" bestFit="1" customWidth="1"/>
    <col min="3649" max="3651" width="9.08984375" style="104"/>
    <col min="3652" max="3652" width="9.453125" style="104" bestFit="1" customWidth="1"/>
    <col min="3653" max="3653" width="9.08984375" style="104"/>
    <col min="3654" max="3657" width="9.453125" style="104" bestFit="1" customWidth="1"/>
    <col min="3658" max="3658" width="9.08984375" style="104"/>
    <col min="3659" max="3659" width="9.453125" style="104" bestFit="1" customWidth="1"/>
    <col min="3660" max="3661" width="9.08984375" style="104"/>
    <col min="3662" max="3662" width="9.453125" style="104" bestFit="1" customWidth="1"/>
    <col min="3663" max="3665" width="9.08984375" style="104"/>
    <col min="3666" max="3668" width="9.453125" style="104" bestFit="1" customWidth="1"/>
    <col min="3669" max="3669" width="9.08984375" style="104"/>
    <col min="3670" max="3674" width="9.453125" style="104" bestFit="1" customWidth="1"/>
    <col min="3675" max="3679" width="9.08984375" style="104"/>
    <col min="3680" max="3684" width="9.453125" style="104" bestFit="1" customWidth="1"/>
    <col min="3685" max="3686" width="9.08984375" style="104"/>
    <col min="3687" max="3687" width="9.453125" style="104" bestFit="1" customWidth="1"/>
    <col min="3688" max="3699" width="9.08984375" style="104"/>
    <col min="3700" max="3700" width="9.453125" style="104" bestFit="1" customWidth="1"/>
    <col min="3701" max="3708" width="9.08984375" style="104"/>
    <col min="3709" max="3709" width="9.453125" style="104" bestFit="1" customWidth="1"/>
    <col min="3710" max="3716" width="9.08984375" style="104"/>
    <col min="3717" max="3717" width="9.453125" style="104" bestFit="1" customWidth="1"/>
    <col min="3718" max="3720" width="9.08984375" style="104"/>
    <col min="3721" max="3721" width="9.453125" style="104" bestFit="1" customWidth="1"/>
    <col min="3722" max="3722" width="9.08984375" style="104"/>
    <col min="3723" max="3723" width="9.453125" style="104" bestFit="1" customWidth="1"/>
    <col min="3724" max="3724" width="9.08984375" style="104"/>
    <col min="3725" max="3728" width="9.453125" style="104" bestFit="1" customWidth="1"/>
    <col min="3729" max="3729" width="9.08984375" style="104"/>
    <col min="3730" max="3731" width="9.453125" style="104" bestFit="1" customWidth="1"/>
    <col min="3732" max="3735" width="9.08984375" style="104"/>
    <col min="3736" max="3736" width="9.453125" style="104" bestFit="1" customWidth="1"/>
    <col min="3737" max="3737" width="9.08984375" style="104"/>
    <col min="3738" max="3740" width="9.453125" style="104" bestFit="1" customWidth="1"/>
    <col min="3741" max="3741" width="9.08984375" style="104"/>
    <col min="3742" max="3747" width="9.453125" style="104" bestFit="1" customWidth="1"/>
    <col min="3748" max="3751" width="9.08984375" style="104"/>
    <col min="3752" max="3752" width="9.453125" style="104" bestFit="1" customWidth="1"/>
    <col min="3753" max="3763" width="9.08984375" style="104"/>
    <col min="3764" max="3764" width="9.453125" style="104" bestFit="1" customWidth="1"/>
    <col min="3765" max="3765" width="9.08984375" style="104"/>
    <col min="3766" max="3766" width="9.453125" style="104" bestFit="1" customWidth="1"/>
    <col min="3767" max="3767" width="9.08984375" style="104"/>
    <col min="3768" max="3768" width="9.453125" style="104" bestFit="1" customWidth="1"/>
    <col min="3769" max="3774" width="9.08984375" style="104"/>
    <col min="3775" max="3775" width="9.453125" style="104" bestFit="1" customWidth="1"/>
    <col min="3776" max="3780" width="9.08984375" style="104"/>
    <col min="3781" max="3782" width="9.453125" style="104" bestFit="1" customWidth="1"/>
    <col min="3783" max="3842" width="9.08984375" style="104"/>
    <col min="3843" max="3843" width="9.453125" style="104" bestFit="1" customWidth="1"/>
    <col min="3844" max="3844" width="9.08984375" style="104"/>
    <col min="3845" max="3845" width="9.453125" style="104" bestFit="1" customWidth="1"/>
    <col min="3846" max="3846" width="9.08984375" style="104"/>
    <col min="3847" max="3847" width="9.453125" style="104" bestFit="1" customWidth="1"/>
    <col min="3848" max="3858" width="9.08984375" style="104"/>
    <col min="3859" max="3861" width="9.453125" style="104" bestFit="1" customWidth="1"/>
    <col min="3862" max="3868" width="9.08984375" style="104"/>
    <col min="3869" max="3869" width="9.453125" style="104" bestFit="1" customWidth="1"/>
    <col min="3870" max="3871" width="9.08984375" style="104"/>
    <col min="3872" max="3881" width="9.453125" style="104" bestFit="1" customWidth="1"/>
    <col min="3882" max="3883" width="9.08984375" style="104"/>
    <col min="3884" max="3889" width="9.453125" style="104" bestFit="1" customWidth="1"/>
    <col min="3890" max="3891" width="9.08984375" style="104"/>
    <col min="3892" max="3893" width="9.453125" style="104" bestFit="1" customWidth="1"/>
    <col min="3894" max="3894" width="9.08984375" style="104"/>
    <col min="3895" max="3896" width="9.453125" style="104" bestFit="1" customWidth="1"/>
    <col min="3897" max="3897" width="9.08984375" style="104"/>
    <col min="3898" max="3899" width="9.453125" style="104" bestFit="1" customWidth="1"/>
    <col min="3900" max="3901" width="9.08984375" style="104"/>
    <col min="3902" max="3902" width="9.453125" style="104" bestFit="1" customWidth="1"/>
    <col min="3903" max="3903" width="9.08984375" style="104"/>
    <col min="3904" max="3904" width="9.453125" style="104" bestFit="1" customWidth="1"/>
    <col min="3905" max="3907" width="9.08984375" style="104"/>
    <col min="3908" max="3908" width="9.453125" style="104" bestFit="1" customWidth="1"/>
    <col min="3909" max="3909" width="9.08984375" style="104"/>
    <col min="3910" max="3913" width="9.453125" style="104" bestFit="1" customWidth="1"/>
    <col min="3914" max="3914" width="9.08984375" style="104"/>
    <col min="3915" max="3915" width="9.453125" style="104" bestFit="1" customWidth="1"/>
    <col min="3916" max="3917" width="9.08984375" style="104"/>
    <col min="3918" max="3918" width="9.453125" style="104" bestFit="1" customWidth="1"/>
    <col min="3919" max="3921" width="9.08984375" style="104"/>
    <col min="3922" max="3924" width="9.453125" style="104" bestFit="1" customWidth="1"/>
    <col min="3925" max="3925" width="9.08984375" style="104"/>
    <col min="3926" max="3930" width="9.453125" style="104" bestFit="1" customWidth="1"/>
    <col min="3931" max="3935" width="9.08984375" style="104"/>
    <col min="3936" max="3940" width="9.453125" style="104" bestFit="1" customWidth="1"/>
    <col min="3941" max="3942" width="9.08984375" style="104"/>
    <col min="3943" max="3943" width="9.453125" style="104" bestFit="1" customWidth="1"/>
    <col min="3944" max="3955" width="9.08984375" style="104"/>
    <col min="3956" max="3956" width="9.453125" style="104" bestFit="1" customWidth="1"/>
    <col min="3957" max="3964" width="9.08984375" style="104"/>
    <col min="3965" max="3965" width="9.453125" style="104" bestFit="1" customWidth="1"/>
    <col min="3966" max="3972" width="9.08984375" style="104"/>
    <col min="3973" max="3973" width="9.453125" style="104" bestFit="1" customWidth="1"/>
    <col min="3974" max="3976" width="9.08984375" style="104"/>
    <col min="3977" max="3977" width="9.453125" style="104" bestFit="1" customWidth="1"/>
    <col min="3978" max="3978" width="9.08984375" style="104"/>
    <col min="3979" max="3979" width="9.453125" style="104" bestFit="1" customWidth="1"/>
    <col min="3980" max="3980" width="9.08984375" style="104"/>
    <col min="3981" max="3984" width="9.453125" style="104" bestFit="1" customWidth="1"/>
    <col min="3985" max="3985" width="9.08984375" style="104"/>
    <col min="3986" max="3987" width="9.453125" style="104" bestFit="1" customWidth="1"/>
    <col min="3988" max="3991" width="9.08984375" style="104"/>
    <col min="3992" max="3992" width="9.453125" style="104" bestFit="1" customWidth="1"/>
    <col min="3993" max="3993" width="9.08984375" style="104"/>
    <col min="3994" max="3996" width="9.453125" style="104" bestFit="1" customWidth="1"/>
    <col min="3997" max="3997" width="9.08984375" style="104"/>
    <col min="3998" max="4003" width="9.453125" style="104" bestFit="1" customWidth="1"/>
    <col min="4004" max="4007" width="9.08984375" style="104"/>
    <col min="4008" max="4008" width="9.453125" style="104" bestFit="1" customWidth="1"/>
    <col min="4009" max="4019" width="9.08984375" style="104"/>
    <col min="4020" max="4020" width="9.453125" style="104" bestFit="1" customWidth="1"/>
    <col min="4021" max="4021" width="9.08984375" style="104"/>
    <col min="4022" max="4022" width="9.453125" style="104" bestFit="1" customWidth="1"/>
    <col min="4023" max="4023" width="9.08984375" style="104"/>
    <col min="4024" max="4024" width="9.453125" style="104" bestFit="1" customWidth="1"/>
    <col min="4025" max="4030" width="9.08984375" style="104"/>
    <col min="4031" max="4031" width="9.453125" style="104" bestFit="1" customWidth="1"/>
    <col min="4032" max="4036" width="9.08984375" style="104"/>
    <col min="4037" max="4038" width="9.453125" style="104" bestFit="1" customWidth="1"/>
    <col min="4039" max="4098" width="9.08984375" style="104"/>
    <col min="4099" max="4099" width="9.453125" style="104" bestFit="1" customWidth="1"/>
    <col min="4100" max="4100" width="9.08984375" style="104"/>
    <col min="4101" max="4101" width="9.453125" style="104" bestFit="1" customWidth="1"/>
    <col min="4102" max="4102" width="9.08984375" style="104"/>
    <col min="4103" max="4103" width="9.453125" style="104" bestFit="1" customWidth="1"/>
    <col min="4104" max="4114" width="9.08984375" style="104"/>
    <col min="4115" max="4117" width="9.453125" style="104" bestFit="1" customWidth="1"/>
    <col min="4118" max="4124" width="9.08984375" style="104"/>
    <col min="4125" max="4125" width="9.453125" style="104" bestFit="1" customWidth="1"/>
    <col min="4126" max="4127" width="9.08984375" style="104"/>
    <col min="4128" max="4137" width="9.453125" style="104" bestFit="1" customWidth="1"/>
    <col min="4138" max="4139" width="9.08984375" style="104"/>
    <col min="4140" max="4145" width="9.453125" style="104" bestFit="1" customWidth="1"/>
    <col min="4146" max="4147" width="9.08984375" style="104"/>
    <col min="4148" max="4149" width="9.453125" style="104" bestFit="1" customWidth="1"/>
    <col min="4150" max="4150" width="9.08984375" style="104"/>
    <col min="4151" max="4152" width="9.453125" style="104" bestFit="1" customWidth="1"/>
    <col min="4153" max="4153" width="9.08984375" style="104"/>
    <col min="4154" max="4155" width="9.453125" style="104" bestFit="1" customWidth="1"/>
    <col min="4156" max="4157" width="9.08984375" style="104"/>
    <col min="4158" max="4158" width="9.453125" style="104" bestFit="1" customWidth="1"/>
    <col min="4159" max="4159" width="9.08984375" style="104"/>
    <col min="4160" max="4160" width="9.453125" style="104" bestFit="1" customWidth="1"/>
    <col min="4161" max="4163" width="9.08984375" style="104"/>
    <col min="4164" max="4164" width="9.453125" style="104" bestFit="1" customWidth="1"/>
    <col min="4165" max="4165" width="9.08984375" style="104"/>
    <col min="4166" max="4169" width="9.453125" style="104" bestFit="1" customWidth="1"/>
    <col min="4170" max="4170" width="9.08984375" style="104"/>
    <col min="4171" max="4171" width="9.453125" style="104" bestFit="1" customWidth="1"/>
    <col min="4172" max="4173" width="9.08984375" style="104"/>
    <col min="4174" max="4174" width="9.453125" style="104" bestFit="1" customWidth="1"/>
    <col min="4175" max="4177" width="9.08984375" style="104"/>
    <col min="4178" max="4180" width="9.453125" style="104" bestFit="1" customWidth="1"/>
    <col min="4181" max="4181" width="9.08984375" style="104"/>
    <col min="4182" max="4186" width="9.453125" style="104" bestFit="1" customWidth="1"/>
    <col min="4187" max="4191" width="9.08984375" style="104"/>
    <col min="4192" max="4196" width="9.453125" style="104" bestFit="1" customWidth="1"/>
    <col min="4197" max="4198" width="9.08984375" style="104"/>
    <col min="4199" max="4199" width="9.453125" style="104" bestFit="1" customWidth="1"/>
    <col min="4200" max="4211" width="9.08984375" style="104"/>
    <col min="4212" max="4212" width="9.453125" style="104" bestFit="1" customWidth="1"/>
    <col min="4213" max="4220" width="9.08984375" style="104"/>
    <col min="4221" max="4221" width="9.453125" style="104" bestFit="1" customWidth="1"/>
    <col min="4222" max="4228" width="9.08984375" style="104"/>
    <col min="4229" max="4229" width="9.453125" style="104" bestFit="1" customWidth="1"/>
    <col min="4230" max="4232" width="9.08984375" style="104"/>
    <col min="4233" max="4233" width="9.453125" style="104" bestFit="1" customWidth="1"/>
    <col min="4234" max="4234" width="9.08984375" style="104"/>
    <col min="4235" max="4235" width="9.453125" style="104" bestFit="1" customWidth="1"/>
    <col min="4236" max="4236" width="9.08984375" style="104"/>
    <col min="4237" max="4240" width="9.453125" style="104" bestFit="1" customWidth="1"/>
    <col min="4241" max="4241" width="9.08984375" style="104"/>
    <col min="4242" max="4243" width="9.453125" style="104" bestFit="1" customWidth="1"/>
    <col min="4244" max="4247" width="9.08984375" style="104"/>
    <col min="4248" max="4248" width="9.453125" style="104" bestFit="1" customWidth="1"/>
    <col min="4249" max="4249" width="9.08984375" style="104"/>
    <col min="4250" max="4252" width="9.453125" style="104" bestFit="1" customWidth="1"/>
    <col min="4253" max="4253" width="9.08984375" style="104"/>
    <col min="4254" max="4259" width="9.453125" style="104" bestFit="1" customWidth="1"/>
    <col min="4260" max="4263" width="9.08984375" style="104"/>
    <col min="4264" max="4264" width="9.453125" style="104" bestFit="1" customWidth="1"/>
    <col min="4265" max="4275" width="9.08984375" style="104"/>
    <col min="4276" max="4276" width="9.453125" style="104" bestFit="1" customWidth="1"/>
    <col min="4277" max="4277" width="9.08984375" style="104"/>
    <col min="4278" max="4278" width="9.453125" style="104" bestFit="1" customWidth="1"/>
    <col min="4279" max="4279" width="9.08984375" style="104"/>
    <col min="4280" max="4280" width="9.453125" style="104" bestFit="1" customWidth="1"/>
    <col min="4281" max="4286" width="9.08984375" style="104"/>
    <col min="4287" max="4287" width="9.453125" style="104" bestFit="1" customWidth="1"/>
    <col min="4288" max="4292" width="9.08984375" style="104"/>
    <col min="4293" max="4294" width="9.453125" style="104" bestFit="1" customWidth="1"/>
    <col min="4295" max="4354" width="9.08984375" style="104"/>
    <col min="4355" max="4355" width="9.453125" style="104" bestFit="1" customWidth="1"/>
    <col min="4356" max="4356" width="9.08984375" style="104"/>
    <col min="4357" max="4357" width="9.453125" style="104" bestFit="1" customWidth="1"/>
    <col min="4358" max="4358" width="9.08984375" style="104"/>
    <col min="4359" max="4359" width="9.453125" style="104" bestFit="1" customWidth="1"/>
    <col min="4360" max="4370" width="9.08984375" style="104"/>
    <col min="4371" max="4373" width="9.453125" style="104" bestFit="1" customWidth="1"/>
    <col min="4374" max="4380" width="9.08984375" style="104"/>
    <col min="4381" max="4381" width="9.453125" style="104" bestFit="1" customWidth="1"/>
    <col min="4382" max="4383" width="9.08984375" style="104"/>
    <col min="4384" max="4393" width="9.453125" style="104" bestFit="1" customWidth="1"/>
    <col min="4394" max="4395" width="9.08984375" style="104"/>
    <col min="4396" max="4401" width="9.453125" style="104" bestFit="1" customWidth="1"/>
    <col min="4402" max="4403" width="9.08984375" style="104"/>
    <col min="4404" max="4405" width="9.453125" style="104" bestFit="1" customWidth="1"/>
    <col min="4406" max="4406" width="9.08984375" style="104"/>
    <col min="4407" max="4408" width="9.453125" style="104" bestFit="1" customWidth="1"/>
    <col min="4409" max="4409" width="9.08984375" style="104"/>
    <col min="4410" max="4411" width="9.453125" style="104" bestFit="1" customWidth="1"/>
    <col min="4412" max="4413" width="9.08984375" style="104"/>
    <col min="4414" max="4414" width="9.453125" style="104" bestFit="1" customWidth="1"/>
    <col min="4415" max="4415" width="9.08984375" style="104"/>
    <col min="4416" max="4416" width="9.453125" style="104" bestFit="1" customWidth="1"/>
    <col min="4417" max="4419" width="9.08984375" style="104"/>
    <col min="4420" max="4420" width="9.453125" style="104" bestFit="1" customWidth="1"/>
    <col min="4421" max="4421" width="9.08984375" style="104"/>
    <col min="4422" max="4425" width="9.453125" style="104" bestFit="1" customWidth="1"/>
    <col min="4426" max="4426" width="9.08984375" style="104"/>
    <col min="4427" max="4427" width="9.453125" style="104" bestFit="1" customWidth="1"/>
    <col min="4428" max="4429" width="9.08984375" style="104"/>
    <col min="4430" max="4430" width="9.453125" style="104" bestFit="1" customWidth="1"/>
    <col min="4431" max="4433" width="9.08984375" style="104"/>
    <col min="4434" max="4436" width="9.453125" style="104" bestFit="1" customWidth="1"/>
    <col min="4437" max="4437" width="9.08984375" style="104"/>
    <col min="4438" max="4442" width="9.453125" style="104" bestFit="1" customWidth="1"/>
    <col min="4443" max="4447" width="9.08984375" style="104"/>
    <col min="4448" max="4452" width="9.453125" style="104" bestFit="1" customWidth="1"/>
    <col min="4453" max="4454" width="9.08984375" style="104"/>
    <col min="4455" max="4455" width="9.453125" style="104" bestFit="1" customWidth="1"/>
    <col min="4456" max="4467" width="9.08984375" style="104"/>
    <col min="4468" max="4468" width="9.453125" style="104" bestFit="1" customWidth="1"/>
    <col min="4469" max="4476" width="9.08984375" style="104"/>
    <col min="4477" max="4477" width="9.453125" style="104" bestFit="1" customWidth="1"/>
    <col min="4478" max="4484" width="9.08984375" style="104"/>
    <col min="4485" max="4485" width="9.453125" style="104" bestFit="1" customWidth="1"/>
    <col min="4486" max="4488" width="9.08984375" style="104"/>
    <col min="4489" max="4489" width="9.453125" style="104" bestFit="1" customWidth="1"/>
    <col min="4490" max="4490" width="9.08984375" style="104"/>
    <col min="4491" max="4491" width="9.453125" style="104" bestFit="1" customWidth="1"/>
    <col min="4492" max="4492" width="9.08984375" style="104"/>
    <col min="4493" max="4496" width="9.453125" style="104" bestFit="1" customWidth="1"/>
    <col min="4497" max="4497" width="9.08984375" style="104"/>
    <col min="4498" max="4499" width="9.453125" style="104" bestFit="1" customWidth="1"/>
    <col min="4500" max="4503" width="9.08984375" style="104"/>
    <col min="4504" max="4504" width="9.453125" style="104" bestFit="1" customWidth="1"/>
    <col min="4505" max="4505" width="9.08984375" style="104"/>
    <col min="4506" max="4508" width="9.453125" style="104" bestFit="1" customWidth="1"/>
    <col min="4509" max="4509" width="9.08984375" style="104"/>
    <col min="4510" max="4515" width="9.453125" style="104" bestFit="1" customWidth="1"/>
    <col min="4516" max="4519" width="9.08984375" style="104"/>
    <col min="4520" max="4520" width="9.453125" style="104" bestFit="1" customWidth="1"/>
    <col min="4521" max="4531" width="9.08984375" style="104"/>
    <col min="4532" max="4532" width="9.453125" style="104" bestFit="1" customWidth="1"/>
    <col min="4533" max="4533" width="9.08984375" style="104"/>
    <col min="4534" max="4534" width="9.453125" style="104" bestFit="1" customWidth="1"/>
    <col min="4535" max="4535" width="9.08984375" style="104"/>
    <col min="4536" max="4536" width="9.453125" style="104" bestFit="1" customWidth="1"/>
    <col min="4537" max="4542" width="9.08984375" style="104"/>
    <col min="4543" max="4543" width="9.453125" style="104" bestFit="1" customWidth="1"/>
    <col min="4544" max="4548" width="9.08984375" style="104"/>
    <col min="4549" max="4550" width="9.453125" style="104" bestFit="1" customWidth="1"/>
    <col min="4551" max="4610" width="9.08984375" style="104"/>
    <col min="4611" max="4611" width="9.453125" style="104" bestFit="1" customWidth="1"/>
    <col min="4612" max="4612" width="9.08984375" style="104"/>
    <col min="4613" max="4613" width="9.453125" style="104" bestFit="1" customWidth="1"/>
    <col min="4614" max="4614" width="9.08984375" style="104"/>
    <col min="4615" max="4615" width="9.453125" style="104" bestFit="1" customWidth="1"/>
    <col min="4616" max="4626" width="9.08984375" style="104"/>
    <col min="4627" max="4629" width="9.453125" style="104" bestFit="1" customWidth="1"/>
    <col min="4630" max="4636" width="9.08984375" style="104"/>
    <col min="4637" max="4637" width="9.453125" style="104" bestFit="1" customWidth="1"/>
    <col min="4638" max="4639" width="9.08984375" style="104"/>
    <col min="4640" max="4649" width="9.453125" style="104" bestFit="1" customWidth="1"/>
    <col min="4650" max="4651" width="9.08984375" style="104"/>
    <col min="4652" max="4657" width="9.453125" style="104" bestFit="1" customWidth="1"/>
    <col min="4658" max="4659" width="9.08984375" style="104"/>
    <col min="4660" max="4661" width="9.453125" style="104" bestFit="1" customWidth="1"/>
    <col min="4662" max="4662" width="9.08984375" style="104"/>
    <col min="4663" max="4664" width="9.453125" style="104" bestFit="1" customWidth="1"/>
    <col min="4665" max="4665" width="9.08984375" style="104"/>
    <col min="4666" max="4667" width="9.453125" style="104" bestFit="1" customWidth="1"/>
    <col min="4668" max="4669" width="9.08984375" style="104"/>
    <col min="4670" max="4670" width="9.453125" style="104" bestFit="1" customWidth="1"/>
    <col min="4671" max="4671" width="9.08984375" style="104"/>
    <col min="4672" max="4672" width="9.453125" style="104" bestFit="1" customWidth="1"/>
    <col min="4673" max="4675" width="9.08984375" style="104"/>
    <col min="4676" max="4676" width="9.453125" style="104" bestFit="1" customWidth="1"/>
    <col min="4677" max="4677" width="9.08984375" style="104"/>
    <col min="4678" max="4681" width="9.453125" style="104" bestFit="1" customWidth="1"/>
    <col min="4682" max="4682" width="9.08984375" style="104"/>
    <col min="4683" max="4683" width="9.453125" style="104" bestFit="1" customWidth="1"/>
    <col min="4684" max="4685" width="9.08984375" style="104"/>
    <col min="4686" max="4686" width="9.453125" style="104" bestFit="1" customWidth="1"/>
    <col min="4687" max="4689" width="9.08984375" style="104"/>
    <col min="4690" max="4692" width="9.453125" style="104" bestFit="1" customWidth="1"/>
    <col min="4693" max="4693" width="9.08984375" style="104"/>
    <col min="4694" max="4698" width="9.453125" style="104" bestFit="1" customWidth="1"/>
    <col min="4699" max="4703" width="9.08984375" style="104"/>
    <col min="4704" max="4708" width="9.453125" style="104" bestFit="1" customWidth="1"/>
    <col min="4709" max="4710" width="9.08984375" style="104"/>
    <col min="4711" max="4711" width="9.453125" style="104" bestFit="1" customWidth="1"/>
    <col min="4712" max="4723" width="9.08984375" style="104"/>
    <col min="4724" max="4724" width="9.453125" style="104" bestFit="1" customWidth="1"/>
    <col min="4725" max="4732" width="9.08984375" style="104"/>
    <col min="4733" max="4733" width="9.453125" style="104" bestFit="1" customWidth="1"/>
    <col min="4734" max="4740" width="9.08984375" style="104"/>
    <col min="4741" max="4741" width="9.453125" style="104" bestFit="1" customWidth="1"/>
    <col min="4742" max="4744" width="9.08984375" style="104"/>
    <col min="4745" max="4745" width="9.453125" style="104" bestFit="1" customWidth="1"/>
    <col min="4746" max="4746" width="9.08984375" style="104"/>
    <col min="4747" max="4747" width="9.453125" style="104" bestFit="1" customWidth="1"/>
    <col min="4748" max="4748" width="9.08984375" style="104"/>
    <col min="4749" max="4752" width="9.453125" style="104" bestFit="1" customWidth="1"/>
    <col min="4753" max="4753" width="9.08984375" style="104"/>
    <col min="4754" max="4755" width="9.453125" style="104" bestFit="1" customWidth="1"/>
    <col min="4756" max="4759" width="9.08984375" style="104"/>
    <col min="4760" max="4760" width="9.453125" style="104" bestFit="1" customWidth="1"/>
    <col min="4761" max="4761" width="9.08984375" style="104"/>
    <col min="4762" max="4764" width="9.453125" style="104" bestFit="1" customWidth="1"/>
    <col min="4765" max="4765" width="9.08984375" style="104"/>
    <col min="4766" max="4771" width="9.453125" style="104" bestFit="1" customWidth="1"/>
    <col min="4772" max="4775" width="9.08984375" style="104"/>
    <col min="4776" max="4776" width="9.453125" style="104" bestFit="1" customWidth="1"/>
    <col min="4777" max="4787" width="9.08984375" style="104"/>
    <col min="4788" max="4788" width="9.453125" style="104" bestFit="1" customWidth="1"/>
    <col min="4789" max="4789" width="9.08984375" style="104"/>
    <col min="4790" max="4790" width="9.453125" style="104" bestFit="1" customWidth="1"/>
    <col min="4791" max="4791" width="9.08984375" style="104"/>
    <col min="4792" max="4792" width="9.453125" style="104" bestFit="1" customWidth="1"/>
    <col min="4793" max="4798" width="9.08984375" style="104"/>
    <col min="4799" max="4799" width="9.453125" style="104" bestFit="1" customWidth="1"/>
    <col min="4800" max="4804" width="9.08984375" style="104"/>
    <col min="4805" max="4806" width="9.453125" style="104" bestFit="1" customWidth="1"/>
    <col min="4807" max="4866" width="9.08984375" style="104"/>
    <col min="4867" max="4867" width="9.453125" style="104" bestFit="1" customWidth="1"/>
    <col min="4868" max="4868" width="9.08984375" style="104"/>
    <col min="4869" max="4869" width="9.453125" style="104" bestFit="1" customWidth="1"/>
    <col min="4870" max="4870" width="9.08984375" style="104"/>
    <col min="4871" max="4871" width="9.453125" style="104" bestFit="1" customWidth="1"/>
    <col min="4872" max="4882" width="9.08984375" style="104"/>
    <col min="4883" max="4885" width="9.453125" style="104" bestFit="1" customWidth="1"/>
    <col min="4886" max="4892" width="9.08984375" style="104"/>
    <col min="4893" max="4893" width="9.453125" style="104" bestFit="1" customWidth="1"/>
    <col min="4894" max="4895" width="9.08984375" style="104"/>
    <col min="4896" max="4905" width="9.453125" style="104" bestFit="1" customWidth="1"/>
    <col min="4906" max="4907" width="9.08984375" style="104"/>
    <col min="4908" max="4913" width="9.453125" style="104" bestFit="1" customWidth="1"/>
    <col min="4914" max="4915" width="9.08984375" style="104"/>
    <col min="4916" max="4917" width="9.453125" style="104" bestFit="1" customWidth="1"/>
    <col min="4918" max="4918" width="9.08984375" style="104"/>
    <col min="4919" max="4920" width="9.453125" style="104" bestFit="1" customWidth="1"/>
    <col min="4921" max="4921" width="9.08984375" style="104"/>
    <col min="4922" max="4923" width="9.453125" style="104" bestFit="1" customWidth="1"/>
    <col min="4924" max="4925" width="9.08984375" style="104"/>
    <col min="4926" max="4926" width="9.453125" style="104" bestFit="1" customWidth="1"/>
    <col min="4927" max="4927" width="9.08984375" style="104"/>
    <col min="4928" max="4928" width="9.453125" style="104" bestFit="1" customWidth="1"/>
    <col min="4929" max="4931" width="9.08984375" style="104"/>
    <col min="4932" max="4932" width="9.453125" style="104" bestFit="1" customWidth="1"/>
    <col min="4933" max="4933" width="9.08984375" style="104"/>
    <col min="4934" max="4937" width="9.453125" style="104" bestFit="1" customWidth="1"/>
    <col min="4938" max="4938" width="9.08984375" style="104"/>
    <col min="4939" max="4939" width="9.453125" style="104" bestFit="1" customWidth="1"/>
    <col min="4940" max="4941" width="9.08984375" style="104"/>
    <col min="4942" max="4942" width="9.453125" style="104" bestFit="1" customWidth="1"/>
    <col min="4943" max="4945" width="9.08984375" style="104"/>
    <col min="4946" max="4948" width="9.453125" style="104" bestFit="1" customWidth="1"/>
    <col min="4949" max="4949" width="9.08984375" style="104"/>
    <col min="4950" max="4954" width="9.453125" style="104" bestFit="1" customWidth="1"/>
    <col min="4955" max="4959" width="9.08984375" style="104"/>
    <col min="4960" max="4964" width="9.453125" style="104" bestFit="1" customWidth="1"/>
    <col min="4965" max="4966" width="9.08984375" style="104"/>
    <col min="4967" max="4967" width="9.453125" style="104" bestFit="1" customWidth="1"/>
    <col min="4968" max="4979" width="9.08984375" style="104"/>
    <col min="4980" max="4980" width="9.453125" style="104" bestFit="1" customWidth="1"/>
    <col min="4981" max="4988" width="9.08984375" style="104"/>
    <col min="4989" max="4989" width="9.453125" style="104" bestFit="1" customWidth="1"/>
    <col min="4990" max="4996" width="9.08984375" style="104"/>
    <col min="4997" max="4997" width="9.453125" style="104" bestFit="1" customWidth="1"/>
    <col min="4998" max="5000" width="9.08984375" style="104"/>
    <col min="5001" max="5001" width="9.453125" style="104" bestFit="1" customWidth="1"/>
    <col min="5002" max="5002" width="9.08984375" style="104"/>
    <col min="5003" max="5003" width="9.453125" style="104" bestFit="1" customWidth="1"/>
    <col min="5004" max="5004" width="9.08984375" style="104"/>
    <col min="5005" max="5008" width="9.453125" style="104" bestFit="1" customWidth="1"/>
    <col min="5009" max="5009" width="9.08984375" style="104"/>
    <col min="5010" max="5011" width="9.453125" style="104" bestFit="1" customWidth="1"/>
    <col min="5012" max="5015" width="9.08984375" style="104"/>
    <col min="5016" max="5016" width="9.453125" style="104" bestFit="1" customWidth="1"/>
    <col min="5017" max="5017" width="9.08984375" style="104"/>
    <col min="5018" max="5020" width="9.453125" style="104" bestFit="1" customWidth="1"/>
    <col min="5021" max="5021" width="9.08984375" style="104"/>
    <col min="5022" max="5027" width="9.453125" style="104" bestFit="1" customWidth="1"/>
    <col min="5028" max="5031" width="9.08984375" style="104"/>
    <col min="5032" max="5032" width="9.453125" style="104" bestFit="1" customWidth="1"/>
    <col min="5033" max="5043" width="9.08984375" style="104"/>
    <col min="5044" max="5044" width="9.453125" style="104" bestFit="1" customWidth="1"/>
    <col min="5045" max="5045" width="9.08984375" style="104"/>
    <col min="5046" max="5046" width="9.453125" style="104" bestFit="1" customWidth="1"/>
    <col min="5047" max="5047" width="9.08984375" style="104"/>
    <col min="5048" max="5048" width="9.453125" style="104" bestFit="1" customWidth="1"/>
    <col min="5049" max="5054" width="9.08984375" style="104"/>
    <col min="5055" max="5055" width="9.453125" style="104" bestFit="1" customWidth="1"/>
    <col min="5056" max="5060" width="9.08984375" style="104"/>
    <col min="5061" max="5062" width="9.453125" style="104" bestFit="1" customWidth="1"/>
    <col min="5063" max="5122" width="9.08984375" style="104"/>
    <col min="5123" max="5123" width="9.453125" style="104" bestFit="1" customWidth="1"/>
    <col min="5124" max="5124" width="9.08984375" style="104"/>
    <col min="5125" max="5125" width="9.453125" style="104" bestFit="1" customWidth="1"/>
    <col min="5126" max="5126" width="9.08984375" style="104"/>
    <col min="5127" max="5127" width="9.453125" style="104" bestFit="1" customWidth="1"/>
    <col min="5128" max="5138" width="9.08984375" style="104"/>
    <col min="5139" max="5141" width="9.453125" style="104" bestFit="1" customWidth="1"/>
    <col min="5142" max="5148" width="9.08984375" style="104"/>
    <col min="5149" max="5149" width="9.453125" style="104" bestFit="1" customWidth="1"/>
    <col min="5150" max="5151" width="9.08984375" style="104"/>
    <col min="5152" max="5161" width="9.453125" style="104" bestFit="1" customWidth="1"/>
    <col min="5162" max="5163" width="9.08984375" style="104"/>
    <col min="5164" max="5169" width="9.453125" style="104" bestFit="1" customWidth="1"/>
    <col min="5170" max="5171" width="9.08984375" style="104"/>
    <col min="5172" max="5173" width="9.453125" style="104" bestFit="1" customWidth="1"/>
    <col min="5174" max="5174" width="9.08984375" style="104"/>
    <col min="5175" max="5176" width="9.453125" style="104" bestFit="1" customWidth="1"/>
    <col min="5177" max="5177" width="9.08984375" style="104"/>
    <col min="5178" max="5179" width="9.453125" style="104" bestFit="1" customWidth="1"/>
    <col min="5180" max="5181" width="9.08984375" style="104"/>
    <col min="5182" max="5182" width="9.453125" style="104" bestFit="1" customWidth="1"/>
    <col min="5183" max="5183" width="9.08984375" style="104"/>
    <col min="5184" max="5184" width="9.453125" style="104" bestFit="1" customWidth="1"/>
    <col min="5185" max="5187" width="9.08984375" style="104"/>
    <col min="5188" max="5188" width="9.453125" style="104" bestFit="1" customWidth="1"/>
    <col min="5189" max="5189" width="9.08984375" style="104"/>
    <col min="5190" max="5193" width="9.453125" style="104" bestFit="1" customWidth="1"/>
    <col min="5194" max="5194" width="9.08984375" style="104"/>
    <col min="5195" max="5195" width="9.453125" style="104" bestFit="1" customWidth="1"/>
    <col min="5196" max="5197" width="9.08984375" style="104"/>
    <col min="5198" max="5198" width="9.453125" style="104" bestFit="1" customWidth="1"/>
    <col min="5199" max="5201" width="9.08984375" style="104"/>
    <col min="5202" max="5204" width="9.453125" style="104" bestFit="1" customWidth="1"/>
    <col min="5205" max="5205" width="9.08984375" style="104"/>
    <col min="5206" max="5210" width="9.453125" style="104" bestFit="1" customWidth="1"/>
    <col min="5211" max="5215" width="9.08984375" style="104"/>
    <col min="5216" max="5220" width="9.453125" style="104" bestFit="1" customWidth="1"/>
    <col min="5221" max="5222" width="9.08984375" style="104"/>
    <col min="5223" max="5223" width="9.453125" style="104" bestFit="1" customWidth="1"/>
    <col min="5224" max="5235" width="9.08984375" style="104"/>
    <col min="5236" max="5236" width="9.453125" style="104" bestFit="1" customWidth="1"/>
    <col min="5237" max="5244" width="9.08984375" style="104"/>
    <col min="5245" max="5245" width="9.453125" style="104" bestFit="1" customWidth="1"/>
    <col min="5246" max="5252" width="9.08984375" style="104"/>
    <col min="5253" max="5253" width="9.453125" style="104" bestFit="1" customWidth="1"/>
    <col min="5254" max="5256" width="9.08984375" style="104"/>
    <col min="5257" max="5257" width="9.453125" style="104" bestFit="1" customWidth="1"/>
    <col min="5258" max="5258" width="9.08984375" style="104"/>
    <col min="5259" max="5259" width="9.453125" style="104" bestFit="1" customWidth="1"/>
    <col min="5260" max="5260" width="9.08984375" style="104"/>
    <col min="5261" max="5264" width="9.453125" style="104" bestFit="1" customWidth="1"/>
    <col min="5265" max="5265" width="9.08984375" style="104"/>
    <col min="5266" max="5267" width="9.453125" style="104" bestFit="1" customWidth="1"/>
    <col min="5268" max="5271" width="9.08984375" style="104"/>
    <col min="5272" max="5272" width="9.453125" style="104" bestFit="1" customWidth="1"/>
    <col min="5273" max="5273" width="9.08984375" style="104"/>
    <col min="5274" max="5276" width="9.453125" style="104" bestFit="1" customWidth="1"/>
    <col min="5277" max="5277" width="9.08984375" style="104"/>
    <col min="5278" max="5283" width="9.453125" style="104" bestFit="1" customWidth="1"/>
    <col min="5284" max="5287" width="9.08984375" style="104"/>
    <col min="5288" max="5288" width="9.453125" style="104" bestFit="1" customWidth="1"/>
    <col min="5289" max="5299" width="9.08984375" style="104"/>
    <col min="5300" max="5300" width="9.453125" style="104" bestFit="1" customWidth="1"/>
    <col min="5301" max="5301" width="9.08984375" style="104"/>
    <col min="5302" max="5302" width="9.453125" style="104" bestFit="1" customWidth="1"/>
    <col min="5303" max="5303" width="9.08984375" style="104"/>
    <col min="5304" max="5304" width="9.453125" style="104" bestFit="1" customWidth="1"/>
    <col min="5305" max="5310" width="9.08984375" style="104"/>
    <col min="5311" max="5311" width="9.453125" style="104" bestFit="1" customWidth="1"/>
    <col min="5312" max="5316" width="9.08984375" style="104"/>
    <col min="5317" max="5318" width="9.453125" style="104" bestFit="1" customWidth="1"/>
    <col min="5319" max="5378" width="9.08984375" style="104"/>
    <col min="5379" max="5379" width="9.453125" style="104" bestFit="1" customWidth="1"/>
    <col min="5380" max="5380" width="9.08984375" style="104"/>
    <col min="5381" max="5381" width="9.453125" style="104" bestFit="1" customWidth="1"/>
    <col min="5382" max="5382" width="9.08984375" style="104"/>
    <col min="5383" max="5383" width="9.453125" style="104" bestFit="1" customWidth="1"/>
    <col min="5384" max="5394" width="9.08984375" style="104"/>
    <col min="5395" max="5397" width="9.453125" style="104" bestFit="1" customWidth="1"/>
    <col min="5398" max="5404" width="9.08984375" style="104"/>
    <col min="5405" max="5405" width="9.453125" style="104" bestFit="1" customWidth="1"/>
    <col min="5406" max="5407" width="9.08984375" style="104"/>
    <col min="5408" max="5417" width="9.453125" style="104" bestFit="1" customWidth="1"/>
    <col min="5418" max="5419" width="9.08984375" style="104"/>
    <col min="5420" max="5425" width="9.453125" style="104" bestFit="1" customWidth="1"/>
    <col min="5426" max="5427" width="9.08984375" style="104"/>
    <col min="5428" max="5429" width="9.453125" style="104" bestFit="1" customWidth="1"/>
    <col min="5430" max="5430" width="9.08984375" style="104"/>
    <col min="5431" max="5432" width="9.453125" style="104" bestFit="1" customWidth="1"/>
    <col min="5433" max="5433" width="9.08984375" style="104"/>
    <col min="5434" max="5435" width="9.453125" style="104" bestFit="1" customWidth="1"/>
    <col min="5436" max="5437" width="9.08984375" style="104"/>
    <col min="5438" max="5438" width="9.453125" style="104" bestFit="1" customWidth="1"/>
    <col min="5439" max="5439" width="9.08984375" style="104"/>
    <col min="5440" max="5440" width="9.453125" style="104" bestFit="1" customWidth="1"/>
    <col min="5441" max="5443" width="9.08984375" style="104"/>
    <col min="5444" max="5444" width="9.453125" style="104" bestFit="1" customWidth="1"/>
    <col min="5445" max="5445" width="9.08984375" style="104"/>
    <col min="5446" max="5449" width="9.453125" style="104" bestFit="1" customWidth="1"/>
    <col min="5450" max="5450" width="9.08984375" style="104"/>
    <col min="5451" max="5451" width="9.453125" style="104" bestFit="1" customWidth="1"/>
    <col min="5452" max="5453" width="9.08984375" style="104"/>
    <col min="5454" max="5454" width="9.453125" style="104" bestFit="1" customWidth="1"/>
    <col min="5455" max="5457" width="9.08984375" style="104"/>
    <col min="5458" max="5460" width="9.453125" style="104" bestFit="1" customWidth="1"/>
    <col min="5461" max="5461" width="9.08984375" style="104"/>
    <col min="5462" max="5466" width="9.453125" style="104" bestFit="1" customWidth="1"/>
    <col min="5467" max="5471" width="9.08984375" style="104"/>
    <col min="5472" max="5476" width="9.453125" style="104" bestFit="1" customWidth="1"/>
    <col min="5477" max="5478" width="9.08984375" style="104"/>
    <col min="5479" max="5479" width="9.453125" style="104" bestFit="1" customWidth="1"/>
    <col min="5480" max="5491" width="9.08984375" style="104"/>
    <col min="5492" max="5492" width="9.453125" style="104" bestFit="1" customWidth="1"/>
    <col min="5493" max="5500" width="9.08984375" style="104"/>
    <col min="5501" max="5501" width="9.453125" style="104" bestFit="1" customWidth="1"/>
    <col min="5502" max="5508" width="9.08984375" style="104"/>
    <col min="5509" max="5509" width="9.453125" style="104" bestFit="1" customWidth="1"/>
    <col min="5510" max="5512" width="9.08984375" style="104"/>
    <col min="5513" max="5513" width="9.453125" style="104" bestFit="1" customWidth="1"/>
    <col min="5514" max="5514" width="9.08984375" style="104"/>
    <col min="5515" max="5515" width="9.453125" style="104" bestFit="1" customWidth="1"/>
    <col min="5516" max="5516" width="9.08984375" style="104"/>
    <col min="5517" max="5520" width="9.453125" style="104" bestFit="1" customWidth="1"/>
    <col min="5521" max="5521" width="9.08984375" style="104"/>
    <col min="5522" max="5523" width="9.453125" style="104" bestFit="1" customWidth="1"/>
    <col min="5524" max="5527" width="9.08984375" style="104"/>
    <col min="5528" max="5528" width="9.453125" style="104" bestFit="1" customWidth="1"/>
    <col min="5529" max="5529" width="9.08984375" style="104"/>
    <col min="5530" max="5532" width="9.453125" style="104" bestFit="1" customWidth="1"/>
    <col min="5533" max="5533" width="9.08984375" style="104"/>
    <col min="5534" max="5539" width="9.453125" style="104" bestFit="1" customWidth="1"/>
    <col min="5540" max="5543" width="9.08984375" style="104"/>
    <col min="5544" max="5544" width="9.453125" style="104" bestFit="1" customWidth="1"/>
    <col min="5545" max="5555" width="9.08984375" style="104"/>
    <col min="5556" max="5556" width="9.453125" style="104" bestFit="1" customWidth="1"/>
    <col min="5557" max="5557" width="9.08984375" style="104"/>
    <col min="5558" max="5558" width="9.453125" style="104" bestFit="1" customWidth="1"/>
    <col min="5559" max="5559" width="9.08984375" style="104"/>
    <col min="5560" max="5560" width="9.453125" style="104" bestFit="1" customWidth="1"/>
    <col min="5561" max="5566" width="9.08984375" style="104"/>
    <col min="5567" max="5567" width="9.453125" style="104" bestFit="1" customWidth="1"/>
    <col min="5568" max="5572" width="9.08984375" style="104"/>
    <col min="5573" max="5574" width="9.453125" style="104" bestFit="1" customWidth="1"/>
    <col min="5575" max="5634" width="9.08984375" style="104"/>
    <col min="5635" max="5635" width="9.453125" style="104" bestFit="1" customWidth="1"/>
    <col min="5636" max="5636" width="9.08984375" style="104"/>
    <col min="5637" max="5637" width="9.453125" style="104" bestFit="1" customWidth="1"/>
    <col min="5638" max="5638" width="9.08984375" style="104"/>
    <col min="5639" max="5639" width="9.453125" style="104" bestFit="1" customWidth="1"/>
    <col min="5640" max="5650" width="9.08984375" style="104"/>
    <col min="5651" max="5653" width="9.453125" style="104" bestFit="1" customWidth="1"/>
    <col min="5654" max="5660" width="9.08984375" style="104"/>
    <col min="5661" max="5661" width="9.453125" style="104" bestFit="1" customWidth="1"/>
    <col min="5662" max="5663" width="9.08984375" style="104"/>
    <col min="5664" max="5673" width="9.453125" style="104" bestFit="1" customWidth="1"/>
    <col min="5674" max="5675" width="9.08984375" style="104"/>
    <col min="5676" max="5681" width="9.453125" style="104" bestFit="1" customWidth="1"/>
    <col min="5682" max="5683" width="9.08984375" style="104"/>
    <col min="5684" max="5685" width="9.453125" style="104" bestFit="1" customWidth="1"/>
    <col min="5686" max="5686" width="9.08984375" style="104"/>
    <col min="5687" max="5688" width="9.453125" style="104" bestFit="1" customWidth="1"/>
    <col min="5689" max="5689" width="9.08984375" style="104"/>
    <col min="5690" max="5691" width="9.453125" style="104" bestFit="1" customWidth="1"/>
    <col min="5692" max="5693" width="9.08984375" style="104"/>
    <col min="5694" max="5694" width="9.453125" style="104" bestFit="1" customWidth="1"/>
    <col min="5695" max="5695" width="9.08984375" style="104"/>
    <col min="5696" max="5696" width="9.453125" style="104" bestFit="1" customWidth="1"/>
    <col min="5697" max="5699" width="9.08984375" style="104"/>
    <col min="5700" max="5700" width="9.453125" style="104" bestFit="1" customWidth="1"/>
    <col min="5701" max="5701" width="9.08984375" style="104"/>
    <col min="5702" max="5705" width="9.453125" style="104" bestFit="1" customWidth="1"/>
    <col min="5706" max="5706" width="9.08984375" style="104"/>
    <col min="5707" max="5707" width="9.453125" style="104" bestFit="1" customWidth="1"/>
    <col min="5708" max="5709" width="9.08984375" style="104"/>
    <col min="5710" max="5710" width="9.453125" style="104" bestFit="1" customWidth="1"/>
    <col min="5711" max="5713" width="9.08984375" style="104"/>
    <col min="5714" max="5716" width="9.453125" style="104" bestFit="1" customWidth="1"/>
    <col min="5717" max="5717" width="9.08984375" style="104"/>
    <col min="5718" max="5722" width="9.453125" style="104" bestFit="1" customWidth="1"/>
    <col min="5723" max="5727" width="9.08984375" style="104"/>
    <col min="5728" max="5732" width="9.453125" style="104" bestFit="1" customWidth="1"/>
    <col min="5733" max="5734" width="9.08984375" style="104"/>
    <col min="5735" max="5735" width="9.453125" style="104" bestFit="1" customWidth="1"/>
    <col min="5736" max="5747" width="9.08984375" style="104"/>
    <col min="5748" max="5748" width="9.453125" style="104" bestFit="1" customWidth="1"/>
    <col min="5749" max="5756" width="9.08984375" style="104"/>
    <col min="5757" max="5757" width="9.453125" style="104" bestFit="1" customWidth="1"/>
    <col min="5758" max="5764" width="9.08984375" style="104"/>
    <col min="5765" max="5765" width="9.453125" style="104" bestFit="1" customWidth="1"/>
    <col min="5766" max="5768" width="9.08984375" style="104"/>
    <col min="5769" max="5769" width="9.453125" style="104" bestFit="1" customWidth="1"/>
    <col min="5770" max="5770" width="9.08984375" style="104"/>
    <col min="5771" max="5771" width="9.453125" style="104" bestFit="1" customWidth="1"/>
    <col min="5772" max="5772" width="9.08984375" style="104"/>
    <col min="5773" max="5776" width="9.453125" style="104" bestFit="1" customWidth="1"/>
    <col min="5777" max="5777" width="9.08984375" style="104"/>
    <col min="5778" max="5779" width="9.453125" style="104" bestFit="1" customWidth="1"/>
    <col min="5780" max="5783" width="9.08984375" style="104"/>
    <col min="5784" max="5784" width="9.453125" style="104" bestFit="1" customWidth="1"/>
    <col min="5785" max="5785" width="9.08984375" style="104"/>
    <col min="5786" max="5788" width="9.453125" style="104" bestFit="1" customWidth="1"/>
    <col min="5789" max="5789" width="9.08984375" style="104"/>
    <col min="5790" max="5795" width="9.453125" style="104" bestFit="1" customWidth="1"/>
    <col min="5796" max="5799" width="9.08984375" style="104"/>
    <col min="5800" max="5800" width="9.453125" style="104" bestFit="1" customWidth="1"/>
    <col min="5801" max="5811" width="9.08984375" style="104"/>
    <col min="5812" max="5812" width="9.453125" style="104" bestFit="1" customWidth="1"/>
    <col min="5813" max="5813" width="9.08984375" style="104"/>
    <col min="5814" max="5814" width="9.453125" style="104" bestFit="1" customWidth="1"/>
    <col min="5815" max="5815" width="9.08984375" style="104"/>
    <col min="5816" max="5816" width="9.453125" style="104" bestFit="1" customWidth="1"/>
    <col min="5817" max="5822" width="9.08984375" style="104"/>
    <col min="5823" max="5823" width="9.453125" style="104" bestFit="1" customWidth="1"/>
    <col min="5824" max="5828" width="9.08984375" style="104"/>
    <col min="5829" max="5830" width="9.453125" style="104" bestFit="1" customWidth="1"/>
    <col min="5831" max="5890" width="9.08984375" style="104"/>
    <col min="5891" max="5891" width="9.453125" style="104" bestFit="1" customWidth="1"/>
    <col min="5892" max="5892" width="9.08984375" style="104"/>
    <col min="5893" max="5893" width="9.453125" style="104" bestFit="1" customWidth="1"/>
    <col min="5894" max="5894" width="9.08984375" style="104"/>
    <col min="5895" max="5895" width="9.453125" style="104" bestFit="1" customWidth="1"/>
    <col min="5896" max="5906" width="9.08984375" style="104"/>
    <col min="5907" max="5909" width="9.453125" style="104" bestFit="1" customWidth="1"/>
    <col min="5910" max="5916" width="9.08984375" style="104"/>
    <col min="5917" max="5917" width="9.453125" style="104" bestFit="1" customWidth="1"/>
    <col min="5918" max="5919" width="9.08984375" style="104"/>
    <col min="5920" max="5929" width="9.453125" style="104" bestFit="1" customWidth="1"/>
    <col min="5930" max="5931" width="9.08984375" style="104"/>
    <col min="5932" max="5937" width="9.453125" style="104" bestFit="1" customWidth="1"/>
    <col min="5938" max="5939" width="9.08984375" style="104"/>
    <col min="5940" max="5941" width="9.453125" style="104" bestFit="1" customWidth="1"/>
    <col min="5942" max="5942" width="9.08984375" style="104"/>
    <col min="5943" max="5944" width="9.453125" style="104" bestFit="1" customWidth="1"/>
    <col min="5945" max="5945" width="9.08984375" style="104"/>
    <col min="5946" max="5947" width="9.453125" style="104" bestFit="1" customWidth="1"/>
    <col min="5948" max="5949" width="9.08984375" style="104"/>
    <col min="5950" max="5950" width="9.453125" style="104" bestFit="1" customWidth="1"/>
    <col min="5951" max="5951" width="9.08984375" style="104"/>
    <col min="5952" max="5952" width="9.453125" style="104" bestFit="1" customWidth="1"/>
    <col min="5953" max="5955" width="9.08984375" style="104"/>
    <col min="5956" max="5956" width="9.453125" style="104" bestFit="1" customWidth="1"/>
    <col min="5957" max="5957" width="9.08984375" style="104"/>
    <col min="5958" max="5961" width="9.453125" style="104" bestFit="1" customWidth="1"/>
    <col min="5962" max="5962" width="9.08984375" style="104"/>
    <col min="5963" max="5963" width="9.453125" style="104" bestFit="1" customWidth="1"/>
    <col min="5964" max="5965" width="9.08984375" style="104"/>
    <col min="5966" max="5966" width="9.453125" style="104" bestFit="1" customWidth="1"/>
    <col min="5967" max="5969" width="9.08984375" style="104"/>
    <col min="5970" max="5972" width="9.453125" style="104" bestFit="1" customWidth="1"/>
    <col min="5973" max="5973" width="9.08984375" style="104"/>
    <col min="5974" max="5978" width="9.453125" style="104" bestFit="1" customWidth="1"/>
    <col min="5979" max="5983" width="9.08984375" style="104"/>
    <col min="5984" max="5988" width="9.453125" style="104" bestFit="1" customWidth="1"/>
    <col min="5989" max="5990" width="9.08984375" style="104"/>
    <col min="5991" max="5991" width="9.453125" style="104" bestFit="1" customWidth="1"/>
    <col min="5992" max="6003" width="9.08984375" style="104"/>
    <col min="6004" max="6004" width="9.453125" style="104" bestFit="1" customWidth="1"/>
    <col min="6005" max="6012" width="9.08984375" style="104"/>
    <col min="6013" max="6013" width="9.453125" style="104" bestFit="1" customWidth="1"/>
    <col min="6014" max="6020" width="9.08984375" style="104"/>
    <col min="6021" max="6021" width="9.453125" style="104" bestFit="1" customWidth="1"/>
    <col min="6022" max="6024" width="9.08984375" style="104"/>
    <col min="6025" max="6025" width="9.453125" style="104" bestFit="1" customWidth="1"/>
    <col min="6026" max="6026" width="9.08984375" style="104"/>
    <col min="6027" max="6027" width="9.453125" style="104" bestFit="1" customWidth="1"/>
    <col min="6028" max="6028" width="9.08984375" style="104"/>
    <col min="6029" max="6032" width="9.453125" style="104" bestFit="1" customWidth="1"/>
    <col min="6033" max="6033" width="9.08984375" style="104"/>
    <col min="6034" max="6035" width="9.453125" style="104" bestFit="1" customWidth="1"/>
    <col min="6036" max="6039" width="9.08984375" style="104"/>
    <col min="6040" max="6040" width="9.453125" style="104" bestFit="1" customWidth="1"/>
    <col min="6041" max="6041" width="9.08984375" style="104"/>
    <col min="6042" max="6044" width="9.453125" style="104" bestFit="1" customWidth="1"/>
    <col min="6045" max="6045" width="9.08984375" style="104"/>
    <col min="6046" max="6051" width="9.453125" style="104" bestFit="1" customWidth="1"/>
    <col min="6052" max="6055" width="9.08984375" style="104"/>
    <col min="6056" max="6056" width="9.453125" style="104" bestFit="1" customWidth="1"/>
    <col min="6057" max="6067" width="9.08984375" style="104"/>
    <col min="6068" max="6068" width="9.453125" style="104" bestFit="1" customWidth="1"/>
    <col min="6069" max="6069" width="9.08984375" style="104"/>
    <col min="6070" max="6070" width="9.453125" style="104" bestFit="1" customWidth="1"/>
    <col min="6071" max="6071" width="9.08984375" style="104"/>
    <col min="6072" max="6072" width="9.453125" style="104" bestFit="1" customWidth="1"/>
    <col min="6073" max="6078" width="9.08984375" style="104"/>
    <col min="6079" max="6079" width="9.453125" style="104" bestFit="1" customWidth="1"/>
    <col min="6080" max="6084" width="9.08984375" style="104"/>
    <col min="6085" max="6086" width="9.453125" style="104" bestFit="1" customWidth="1"/>
    <col min="6087" max="6146" width="9.08984375" style="104"/>
    <col min="6147" max="6147" width="9.453125" style="104" bestFit="1" customWidth="1"/>
    <col min="6148" max="6148" width="9.08984375" style="104"/>
    <col min="6149" max="6149" width="9.453125" style="104" bestFit="1" customWidth="1"/>
    <col min="6150" max="6150" width="9.08984375" style="104"/>
    <col min="6151" max="6151" width="9.453125" style="104" bestFit="1" customWidth="1"/>
    <col min="6152" max="6162" width="9.08984375" style="104"/>
    <col min="6163" max="6165" width="9.453125" style="104" bestFit="1" customWidth="1"/>
    <col min="6166" max="6172" width="9.08984375" style="104"/>
    <col min="6173" max="6173" width="9.453125" style="104" bestFit="1" customWidth="1"/>
    <col min="6174" max="6175" width="9.08984375" style="104"/>
    <col min="6176" max="6185" width="9.453125" style="104" bestFit="1" customWidth="1"/>
    <col min="6186" max="6187" width="9.08984375" style="104"/>
    <col min="6188" max="6193" width="9.453125" style="104" bestFit="1" customWidth="1"/>
    <col min="6194" max="6195" width="9.08984375" style="104"/>
    <col min="6196" max="6197" width="9.453125" style="104" bestFit="1" customWidth="1"/>
    <col min="6198" max="6198" width="9.08984375" style="104"/>
    <col min="6199" max="6200" width="9.453125" style="104" bestFit="1" customWidth="1"/>
    <col min="6201" max="6201" width="9.08984375" style="104"/>
    <col min="6202" max="6203" width="9.453125" style="104" bestFit="1" customWidth="1"/>
    <col min="6204" max="6205" width="9.08984375" style="104"/>
    <col min="6206" max="6206" width="9.453125" style="104" bestFit="1" customWidth="1"/>
    <col min="6207" max="6207" width="9.08984375" style="104"/>
    <col min="6208" max="6208" width="9.453125" style="104" bestFit="1" customWidth="1"/>
    <col min="6209" max="6211" width="9.08984375" style="104"/>
    <col min="6212" max="6212" width="9.453125" style="104" bestFit="1" customWidth="1"/>
    <col min="6213" max="6213" width="9.08984375" style="104"/>
    <col min="6214" max="6217" width="9.453125" style="104" bestFit="1" customWidth="1"/>
    <col min="6218" max="6218" width="9.08984375" style="104"/>
    <col min="6219" max="6219" width="9.453125" style="104" bestFit="1" customWidth="1"/>
    <col min="6220" max="6221" width="9.08984375" style="104"/>
    <col min="6222" max="6222" width="9.453125" style="104" bestFit="1" customWidth="1"/>
    <col min="6223" max="6225" width="9.08984375" style="104"/>
    <col min="6226" max="6228" width="9.453125" style="104" bestFit="1" customWidth="1"/>
    <col min="6229" max="6229" width="9.08984375" style="104"/>
    <col min="6230" max="6234" width="9.453125" style="104" bestFit="1" customWidth="1"/>
    <col min="6235" max="6239" width="9.08984375" style="104"/>
    <col min="6240" max="6244" width="9.453125" style="104" bestFit="1" customWidth="1"/>
    <col min="6245" max="6246" width="9.08984375" style="104"/>
    <col min="6247" max="6247" width="9.453125" style="104" bestFit="1" customWidth="1"/>
    <col min="6248" max="6259" width="9.08984375" style="104"/>
    <col min="6260" max="6260" width="9.453125" style="104" bestFit="1" customWidth="1"/>
    <col min="6261" max="6268" width="9.08984375" style="104"/>
    <col min="6269" max="6269" width="9.453125" style="104" bestFit="1" customWidth="1"/>
    <col min="6270" max="6276" width="9.08984375" style="104"/>
    <col min="6277" max="6277" width="9.453125" style="104" bestFit="1" customWidth="1"/>
    <col min="6278" max="6280" width="9.08984375" style="104"/>
    <col min="6281" max="6281" width="9.453125" style="104" bestFit="1" customWidth="1"/>
    <col min="6282" max="6282" width="9.08984375" style="104"/>
    <col min="6283" max="6283" width="9.453125" style="104" bestFit="1" customWidth="1"/>
    <col min="6284" max="6284" width="9.08984375" style="104"/>
    <col min="6285" max="6288" width="9.453125" style="104" bestFit="1" customWidth="1"/>
    <col min="6289" max="6289" width="9.08984375" style="104"/>
    <col min="6290" max="6291" width="9.453125" style="104" bestFit="1" customWidth="1"/>
    <col min="6292" max="6295" width="9.08984375" style="104"/>
    <col min="6296" max="6296" width="9.453125" style="104" bestFit="1" customWidth="1"/>
    <col min="6297" max="6297" width="9.08984375" style="104"/>
    <col min="6298" max="6300" width="9.453125" style="104" bestFit="1" customWidth="1"/>
    <col min="6301" max="6301" width="9.08984375" style="104"/>
    <col min="6302" max="6307" width="9.453125" style="104" bestFit="1" customWidth="1"/>
    <col min="6308" max="6311" width="9.08984375" style="104"/>
    <col min="6312" max="6312" width="9.453125" style="104" bestFit="1" customWidth="1"/>
    <col min="6313" max="6323" width="9.08984375" style="104"/>
    <col min="6324" max="6324" width="9.453125" style="104" bestFit="1" customWidth="1"/>
    <col min="6325" max="6325" width="9.08984375" style="104"/>
    <col min="6326" max="6326" width="9.453125" style="104" bestFit="1" customWidth="1"/>
    <col min="6327" max="6327" width="9.08984375" style="104"/>
    <col min="6328" max="6328" width="9.453125" style="104" bestFit="1" customWidth="1"/>
    <col min="6329" max="6334" width="9.08984375" style="104"/>
    <col min="6335" max="6335" width="9.453125" style="104" bestFit="1" customWidth="1"/>
    <col min="6336" max="6340" width="9.08984375" style="104"/>
    <col min="6341" max="6342" width="9.453125" style="104" bestFit="1" customWidth="1"/>
    <col min="6343" max="6402" width="9.08984375" style="104"/>
    <col min="6403" max="6403" width="9.453125" style="104" bestFit="1" customWidth="1"/>
    <col min="6404" max="6404" width="9.08984375" style="104"/>
    <col min="6405" max="6405" width="9.453125" style="104" bestFit="1" customWidth="1"/>
    <col min="6406" max="6406" width="9.08984375" style="104"/>
    <col min="6407" max="6407" width="9.453125" style="104" bestFit="1" customWidth="1"/>
    <col min="6408" max="6418" width="9.08984375" style="104"/>
    <col min="6419" max="6421" width="9.453125" style="104" bestFit="1" customWidth="1"/>
    <col min="6422" max="6428" width="9.08984375" style="104"/>
    <col min="6429" max="6429" width="9.453125" style="104" bestFit="1" customWidth="1"/>
    <col min="6430" max="6431" width="9.08984375" style="104"/>
    <col min="6432" max="6441" width="9.453125" style="104" bestFit="1" customWidth="1"/>
    <col min="6442" max="6443" width="9.08984375" style="104"/>
    <col min="6444" max="6449" width="9.453125" style="104" bestFit="1" customWidth="1"/>
    <col min="6450" max="6451" width="9.08984375" style="104"/>
    <col min="6452" max="6453" width="9.453125" style="104" bestFit="1" customWidth="1"/>
    <col min="6454" max="6454" width="9.08984375" style="104"/>
    <col min="6455" max="6456" width="9.453125" style="104" bestFit="1" customWidth="1"/>
    <col min="6457" max="6457" width="9.08984375" style="104"/>
    <col min="6458" max="6459" width="9.453125" style="104" bestFit="1" customWidth="1"/>
    <col min="6460" max="6461" width="9.08984375" style="104"/>
    <col min="6462" max="6462" width="9.453125" style="104" bestFit="1" customWidth="1"/>
    <col min="6463" max="6463" width="9.08984375" style="104"/>
    <col min="6464" max="6464" width="9.453125" style="104" bestFit="1" customWidth="1"/>
    <col min="6465" max="6467" width="9.08984375" style="104"/>
    <col min="6468" max="6468" width="9.453125" style="104" bestFit="1" customWidth="1"/>
    <col min="6469" max="6469" width="9.08984375" style="104"/>
    <col min="6470" max="6473" width="9.453125" style="104" bestFit="1" customWidth="1"/>
    <col min="6474" max="6474" width="9.08984375" style="104"/>
    <col min="6475" max="6475" width="9.453125" style="104" bestFit="1" customWidth="1"/>
    <col min="6476" max="6477" width="9.08984375" style="104"/>
    <col min="6478" max="6478" width="9.453125" style="104" bestFit="1" customWidth="1"/>
    <col min="6479" max="6481" width="9.08984375" style="104"/>
    <col min="6482" max="6484" width="9.453125" style="104" bestFit="1" customWidth="1"/>
    <col min="6485" max="6485" width="9.08984375" style="104"/>
    <col min="6486" max="6490" width="9.453125" style="104" bestFit="1" customWidth="1"/>
    <col min="6491" max="6495" width="9.08984375" style="104"/>
    <col min="6496" max="6500" width="9.453125" style="104" bestFit="1" customWidth="1"/>
    <col min="6501" max="6502" width="9.08984375" style="104"/>
    <col min="6503" max="6503" width="9.453125" style="104" bestFit="1" customWidth="1"/>
    <col min="6504" max="6515" width="9.08984375" style="104"/>
    <col min="6516" max="6516" width="9.453125" style="104" bestFit="1" customWidth="1"/>
    <col min="6517" max="6524" width="9.08984375" style="104"/>
    <col min="6525" max="6525" width="9.453125" style="104" bestFit="1" customWidth="1"/>
    <col min="6526" max="6532" width="9.08984375" style="104"/>
    <col min="6533" max="6533" width="9.453125" style="104" bestFit="1" customWidth="1"/>
    <col min="6534" max="6536" width="9.08984375" style="104"/>
    <col min="6537" max="6537" width="9.453125" style="104" bestFit="1" customWidth="1"/>
    <col min="6538" max="6538" width="9.08984375" style="104"/>
    <col min="6539" max="6539" width="9.453125" style="104" bestFit="1" customWidth="1"/>
    <col min="6540" max="6540" width="9.08984375" style="104"/>
    <col min="6541" max="6544" width="9.453125" style="104" bestFit="1" customWidth="1"/>
    <col min="6545" max="6545" width="9.08984375" style="104"/>
    <col min="6546" max="6547" width="9.453125" style="104" bestFit="1" customWidth="1"/>
    <col min="6548" max="6551" width="9.08984375" style="104"/>
    <col min="6552" max="6552" width="9.453125" style="104" bestFit="1" customWidth="1"/>
    <col min="6553" max="6553" width="9.08984375" style="104"/>
    <col min="6554" max="6556" width="9.453125" style="104" bestFit="1" customWidth="1"/>
    <col min="6557" max="6557" width="9.08984375" style="104"/>
    <col min="6558" max="6563" width="9.453125" style="104" bestFit="1" customWidth="1"/>
    <col min="6564" max="6567" width="9.08984375" style="104"/>
    <col min="6568" max="6568" width="9.453125" style="104" bestFit="1" customWidth="1"/>
    <col min="6569" max="6579" width="9.08984375" style="104"/>
    <col min="6580" max="6580" width="9.453125" style="104" bestFit="1" customWidth="1"/>
    <col min="6581" max="6581" width="9.08984375" style="104"/>
    <col min="6582" max="6582" width="9.453125" style="104" bestFit="1" customWidth="1"/>
    <col min="6583" max="6583" width="9.08984375" style="104"/>
    <col min="6584" max="6584" width="9.453125" style="104" bestFit="1" customWidth="1"/>
    <col min="6585" max="6590" width="9.08984375" style="104"/>
    <col min="6591" max="6591" width="9.453125" style="104" bestFit="1" customWidth="1"/>
    <col min="6592" max="6596" width="9.08984375" style="104"/>
    <col min="6597" max="6598" width="9.453125" style="104" bestFit="1" customWidth="1"/>
    <col min="6599" max="6658" width="9.08984375" style="104"/>
    <col min="6659" max="6659" width="9.453125" style="104" bestFit="1" customWidth="1"/>
    <col min="6660" max="6660" width="9.08984375" style="104"/>
    <col min="6661" max="6661" width="9.453125" style="104" bestFit="1" customWidth="1"/>
    <col min="6662" max="6662" width="9.08984375" style="104"/>
    <col min="6663" max="6663" width="9.453125" style="104" bestFit="1" customWidth="1"/>
    <col min="6664" max="6674" width="9.08984375" style="104"/>
    <col min="6675" max="6677" width="9.453125" style="104" bestFit="1" customWidth="1"/>
    <col min="6678" max="6684" width="9.08984375" style="104"/>
    <col min="6685" max="6685" width="9.453125" style="104" bestFit="1" customWidth="1"/>
    <col min="6686" max="6687" width="9.08984375" style="104"/>
    <col min="6688" max="6697" width="9.453125" style="104" bestFit="1" customWidth="1"/>
    <col min="6698" max="6699" width="9.08984375" style="104"/>
    <col min="6700" max="6705" width="9.453125" style="104" bestFit="1" customWidth="1"/>
    <col min="6706" max="6707" width="9.08984375" style="104"/>
    <col min="6708" max="6709" width="9.453125" style="104" bestFit="1" customWidth="1"/>
    <col min="6710" max="6710" width="9.08984375" style="104"/>
    <col min="6711" max="6712" width="9.453125" style="104" bestFit="1" customWidth="1"/>
    <col min="6713" max="6713" width="9.08984375" style="104"/>
    <col min="6714" max="6715" width="9.453125" style="104" bestFit="1" customWidth="1"/>
    <col min="6716" max="6717" width="9.08984375" style="104"/>
    <col min="6718" max="6718" width="9.453125" style="104" bestFit="1" customWidth="1"/>
    <col min="6719" max="6719" width="9.08984375" style="104"/>
    <col min="6720" max="6720" width="9.453125" style="104" bestFit="1" customWidth="1"/>
    <col min="6721" max="6723" width="9.08984375" style="104"/>
    <col min="6724" max="6724" width="9.453125" style="104" bestFit="1" customWidth="1"/>
    <col min="6725" max="6725" width="9.08984375" style="104"/>
    <col min="6726" max="6729" width="9.453125" style="104" bestFit="1" customWidth="1"/>
    <col min="6730" max="6730" width="9.08984375" style="104"/>
    <col min="6731" max="6731" width="9.453125" style="104" bestFit="1" customWidth="1"/>
    <col min="6732" max="6733" width="9.08984375" style="104"/>
    <col min="6734" max="6734" width="9.453125" style="104" bestFit="1" customWidth="1"/>
    <col min="6735" max="6737" width="9.08984375" style="104"/>
    <col min="6738" max="6740" width="9.453125" style="104" bestFit="1" customWidth="1"/>
    <col min="6741" max="6741" width="9.08984375" style="104"/>
    <col min="6742" max="6746" width="9.453125" style="104" bestFit="1" customWidth="1"/>
    <col min="6747" max="6751" width="9.08984375" style="104"/>
    <col min="6752" max="6756" width="9.453125" style="104" bestFit="1" customWidth="1"/>
    <col min="6757" max="6758" width="9.08984375" style="104"/>
    <col min="6759" max="6759" width="9.453125" style="104" bestFit="1" customWidth="1"/>
    <col min="6760" max="6771" width="9.08984375" style="104"/>
    <col min="6772" max="6772" width="9.453125" style="104" bestFit="1" customWidth="1"/>
    <col min="6773" max="6780" width="9.08984375" style="104"/>
    <col min="6781" max="6781" width="9.453125" style="104" bestFit="1" customWidth="1"/>
    <col min="6782" max="6788" width="9.08984375" style="104"/>
    <col min="6789" max="6789" width="9.453125" style="104" bestFit="1" customWidth="1"/>
    <col min="6790" max="6792" width="9.08984375" style="104"/>
    <col min="6793" max="6793" width="9.453125" style="104" bestFit="1" customWidth="1"/>
    <col min="6794" max="6794" width="9.08984375" style="104"/>
    <col min="6795" max="6795" width="9.453125" style="104" bestFit="1" customWidth="1"/>
    <col min="6796" max="6796" width="9.08984375" style="104"/>
    <col min="6797" max="6800" width="9.453125" style="104" bestFit="1" customWidth="1"/>
    <col min="6801" max="6801" width="9.08984375" style="104"/>
    <col min="6802" max="6803" width="9.453125" style="104" bestFit="1" customWidth="1"/>
    <col min="6804" max="6807" width="9.08984375" style="104"/>
    <col min="6808" max="6808" width="9.453125" style="104" bestFit="1" customWidth="1"/>
    <col min="6809" max="6809" width="9.08984375" style="104"/>
    <col min="6810" max="6812" width="9.453125" style="104" bestFit="1" customWidth="1"/>
    <col min="6813" max="6813" width="9.08984375" style="104"/>
    <col min="6814" max="6819" width="9.453125" style="104" bestFit="1" customWidth="1"/>
    <col min="6820" max="6823" width="9.08984375" style="104"/>
    <col min="6824" max="6824" width="9.453125" style="104" bestFit="1" customWidth="1"/>
    <col min="6825" max="6835" width="9.08984375" style="104"/>
    <col min="6836" max="6836" width="9.453125" style="104" bestFit="1" customWidth="1"/>
    <col min="6837" max="6837" width="9.08984375" style="104"/>
    <col min="6838" max="6838" width="9.453125" style="104" bestFit="1" customWidth="1"/>
    <col min="6839" max="6839" width="9.08984375" style="104"/>
    <col min="6840" max="6840" width="9.453125" style="104" bestFit="1" customWidth="1"/>
    <col min="6841" max="6846" width="9.08984375" style="104"/>
    <col min="6847" max="6847" width="9.453125" style="104" bestFit="1" customWidth="1"/>
    <col min="6848" max="6852" width="9.08984375" style="104"/>
    <col min="6853" max="6854" width="9.453125" style="104" bestFit="1" customWidth="1"/>
    <col min="6855" max="6914" width="9.08984375" style="104"/>
    <col min="6915" max="6915" width="9.453125" style="104" bestFit="1" customWidth="1"/>
    <col min="6916" max="6916" width="9.08984375" style="104"/>
    <col min="6917" max="6917" width="9.453125" style="104" bestFit="1" customWidth="1"/>
    <col min="6918" max="6918" width="9.08984375" style="104"/>
    <col min="6919" max="6919" width="9.453125" style="104" bestFit="1" customWidth="1"/>
    <col min="6920" max="6930" width="9.08984375" style="104"/>
    <col min="6931" max="6933" width="9.453125" style="104" bestFit="1" customWidth="1"/>
    <col min="6934" max="6940" width="9.08984375" style="104"/>
    <col min="6941" max="6941" width="9.453125" style="104" bestFit="1" customWidth="1"/>
    <col min="6942" max="6943" width="9.08984375" style="104"/>
    <col min="6944" max="6953" width="9.453125" style="104" bestFit="1" customWidth="1"/>
    <col min="6954" max="6955" width="9.08984375" style="104"/>
    <col min="6956" max="6961" width="9.453125" style="104" bestFit="1" customWidth="1"/>
    <col min="6962" max="6963" width="9.08984375" style="104"/>
    <col min="6964" max="6965" width="9.453125" style="104" bestFit="1" customWidth="1"/>
    <col min="6966" max="6966" width="9.08984375" style="104"/>
    <col min="6967" max="6968" width="9.453125" style="104" bestFit="1" customWidth="1"/>
    <col min="6969" max="6969" width="9.08984375" style="104"/>
    <col min="6970" max="6971" width="9.453125" style="104" bestFit="1" customWidth="1"/>
    <col min="6972" max="6973" width="9.08984375" style="104"/>
    <col min="6974" max="6974" width="9.453125" style="104" bestFit="1" customWidth="1"/>
    <col min="6975" max="6975" width="9.08984375" style="104"/>
    <col min="6976" max="6976" width="9.453125" style="104" bestFit="1" customWidth="1"/>
    <col min="6977" max="6979" width="9.08984375" style="104"/>
    <col min="6980" max="6980" width="9.453125" style="104" bestFit="1" customWidth="1"/>
    <col min="6981" max="6981" width="9.08984375" style="104"/>
    <col min="6982" max="6985" width="9.453125" style="104" bestFit="1" customWidth="1"/>
    <col min="6986" max="6986" width="9.08984375" style="104"/>
    <col min="6987" max="6987" width="9.453125" style="104" bestFit="1" customWidth="1"/>
    <col min="6988" max="6989" width="9.08984375" style="104"/>
    <col min="6990" max="6990" width="9.453125" style="104" bestFit="1" customWidth="1"/>
    <col min="6991" max="6993" width="9.08984375" style="104"/>
    <col min="6994" max="6996" width="9.453125" style="104" bestFit="1" customWidth="1"/>
    <col min="6997" max="6997" width="9.08984375" style="104"/>
    <col min="6998" max="7002" width="9.453125" style="104" bestFit="1" customWidth="1"/>
    <col min="7003" max="7007" width="9.08984375" style="104"/>
    <col min="7008" max="7012" width="9.453125" style="104" bestFit="1" customWidth="1"/>
    <col min="7013" max="7014" width="9.08984375" style="104"/>
    <col min="7015" max="7015" width="9.453125" style="104" bestFit="1" customWidth="1"/>
    <col min="7016" max="7027" width="9.08984375" style="104"/>
    <col min="7028" max="7028" width="9.453125" style="104" bestFit="1" customWidth="1"/>
    <col min="7029" max="7036" width="9.08984375" style="104"/>
    <col min="7037" max="7037" width="9.453125" style="104" bestFit="1" customWidth="1"/>
    <col min="7038" max="7044" width="9.08984375" style="104"/>
    <col min="7045" max="7045" width="9.453125" style="104" bestFit="1" customWidth="1"/>
    <col min="7046" max="7048" width="9.08984375" style="104"/>
    <col min="7049" max="7049" width="9.453125" style="104" bestFit="1" customWidth="1"/>
    <col min="7050" max="7050" width="9.08984375" style="104"/>
    <col min="7051" max="7051" width="9.453125" style="104" bestFit="1" customWidth="1"/>
    <col min="7052" max="7052" width="9.08984375" style="104"/>
    <col min="7053" max="7056" width="9.453125" style="104" bestFit="1" customWidth="1"/>
    <col min="7057" max="7057" width="9.08984375" style="104"/>
    <col min="7058" max="7059" width="9.453125" style="104" bestFit="1" customWidth="1"/>
    <col min="7060" max="7063" width="9.08984375" style="104"/>
    <col min="7064" max="7064" width="9.453125" style="104" bestFit="1" customWidth="1"/>
    <col min="7065" max="7065" width="9.08984375" style="104"/>
    <col min="7066" max="7068" width="9.453125" style="104" bestFit="1" customWidth="1"/>
    <col min="7069" max="7069" width="9.08984375" style="104"/>
    <col min="7070" max="7075" width="9.453125" style="104" bestFit="1" customWidth="1"/>
    <col min="7076" max="7079" width="9.08984375" style="104"/>
    <col min="7080" max="7080" width="9.453125" style="104" bestFit="1" customWidth="1"/>
    <col min="7081" max="7091" width="9.08984375" style="104"/>
    <col min="7092" max="7092" width="9.453125" style="104" bestFit="1" customWidth="1"/>
    <col min="7093" max="7093" width="9.08984375" style="104"/>
    <col min="7094" max="7094" width="9.453125" style="104" bestFit="1" customWidth="1"/>
    <col min="7095" max="7095" width="9.08984375" style="104"/>
    <col min="7096" max="7096" width="9.453125" style="104" bestFit="1" customWidth="1"/>
    <col min="7097" max="7102" width="9.08984375" style="104"/>
    <col min="7103" max="7103" width="9.453125" style="104" bestFit="1" customWidth="1"/>
    <col min="7104" max="7108" width="9.08984375" style="104"/>
    <col min="7109" max="7110" width="9.453125" style="104" bestFit="1" customWidth="1"/>
    <col min="7111" max="7170" width="9.08984375" style="104"/>
    <col min="7171" max="7171" width="9.453125" style="104" bestFit="1" customWidth="1"/>
    <col min="7172" max="7172" width="9.08984375" style="104"/>
    <col min="7173" max="7173" width="9.453125" style="104" bestFit="1" customWidth="1"/>
    <col min="7174" max="7174" width="9.08984375" style="104"/>
    <col min="7175" max="7175" width="9.453125" style="104" bestFit="1" customWidth="1"/>
    <col min="7176" max="7186" width="9.08984375" style="104"/>
    <col min="7187" max="7189" width="9.453125" style="104" bestFit="1" customWidth="1"/>
    <col min="7190" max="7196" width="9.08984375" style="104"/>
    <col min="7197" max="7197" width="9.453125" style="104" bestFit="1" customWidth="1"/>
    <col min="7198" max="7199" width="9.08984375" style="104"/>
    <col min="7200" max="7209" width="9.453125" style="104" bestFit="1" customWidth="1"/>
    <col min="7210" max="7211" width="9.08984375" style="104"/>
    <col min="7212" max="7217" width="9.453125" style="104" bestFit="1" customWidth="1"/>
    <col min="7218" max="7219" width="9.08984375" style="104"/>
    <col min="7220" max="7221" width="9.453125" style="104" bestFit="1" customWidth="1"/>
    <col min="7222" max="7222" width="9.08984375" style="104"/>
    <col min="7223" max="7224" width="9.453125" style="104" bestFit="1" customWidth="1"/>
    <col min="7225" max="7225" width="9.08984375" style="104"/>
    <col min="7226" max="7227" width="9.453125" style="104" bestFit="1" customWidth="1"/>
    <col min="7228" max="7229" width="9.08984375" style="104"/>
    <col min="7230" max="7230" width="9.453125" style="104" bestFit="1" customWidth="1"/>
    <col min="7231" max="7231" width="9.08984375" style="104"/>
    <col min="7232" max="7232" width="9.453125" style="104" bestFit="1" customWidth="1"/>
    <col min="7233" max="7235" width="9.08984375" style="104"/>
    <col min="7236" max="7236" width="9.453125" style="104" bestFit="1" customWidth="1"/>
    <col min="7237" max="7237" width="9.08984375" style="104"/>
    <col min="7238" max="7241" width="9.453125" style="104" bestFit="1" customWidth="1"/>
    <col min="7242" max="7242" width="9.08984375" style="104"/>
    <col min="7243" max="7243" width="9.453125" style="104" bestFit="1" customWidth="1"/>
    <col min="7244" max="7245" width="9.08984375" style="104"/>
    <col min="7246" max="7246" width="9.453125" style="104" bestFit="1" customWidth="1"/>
    <col min="7247" max="7249" width="9.08984375" style="104"/>
    <col min="7250" max="7252" width="9.453125" style="104" bestFit="1" customWidth="1"/>
    <col min="7253" max="7253" width="9.08984375" style="104"/>
    <col min="7254" max="7258" width="9.453125" style="104" bestFit="1" customWidth="1"/>
    <col min="7259" max="7263" width="9.08984375" style="104"/>
    <col min="7264" max="7268" width="9.453125" style="104" bestFit="1" customWidth="1"/>
    <col min="7269" max="7270" width="9.08984375" style="104"/>
    <col min="7271" max="7271" width="9.453125" style="104" bestFit="1" customWidth="1"/>
    <col min="7272" max="7283" width="9.08984375" style="104"/>
    <col min="7284" max="7284" width="9.453125" style="104" bestFit="1" customWidth="1"/>
    <col min="7285" max="7292" width="9.08984375" style="104"/>
    <col min="7293" max="7293" width="9.453125" style="104" bestFit="1" customWidth="1"/>
    <col min="7294" max="7300" width="9.08984375" style="104"/>
    <col min="7301" max="7301" width="9.453125" style="104" bestFit="1" customWidth="1"/>
    <col min="7302" max="7304" width="9.08984375" style="104"/>
    <col min="7305" max="7305" width="9.453125" style="104" bestFit="1" customWidth="1"/>
    <col min="7306" max="7306" width="9.08984375" style="104"/>
    <col min="7307" max="7307" width="9.453125" style="104" bestFit="1" customWidth="1"/>
    <col min="7308" max="7308" width="9.08984375" style="104"/>
    <col min="7309" max="7312" width="9.453125" style="104" bestFit="1" customWidth="1"/>
    <col min="7313" max="7313" width="9.08984375" style="104"/>
    <col min="7314" max="7315" width="9.453125" style="104" bestFit="1" customWidth="1"/>
    <col min="7316" max="7319" width="9.08984375" style="104"/>
    <col min="7320" max="7320" width="9.453125" style="104" bestFit="1" customWidth="1"/>
    <col min="7321" max="7321" width="9.08984375" style="104"/>
    <col min="7322" max="7324" width="9.453125" style="104" bestFit="1" customWidth="1"/>
    <col min="7325" max="7325" width="9.08984375" style="104"/>
    <col min="7326" max="7331" width="9.453125" style="104" bestFit="1" customWidth="1"/>
    <col min="7332" max="7335" width="9.08984375" style="104"/>
    <col min="7336" max="7336" width="9.453125" style="104" bestFit="1" customWidth="1"/>
    <col min="7337" max="7347" width="9.08984375" style="104"/>
    <col min="7348" max="7348" width="9.453125" style="104" bestFit="1" customWidth="1"/>
    <col min="7349" max="7349" width="9.08984375" style="104"/>
    <col min="7350" max="7350" width="9.453125" style="104" bestFit="1" customWidth="1"/>
    <col min="7351" max="7351" width="9.08984375" style="104"/>
    <col min="7352" max="7352" width="9.453125" style="104" bestFit="1" customWidth="1"/>
    <col min="7353" max="7358" width="9.08984375" style="104"/>
    <col min="7359" max="7359" width="9.453125" style="104" bestFit="1" customWidth="1"/>
    <col min="7360" max="7364" width="9.08984375" style="104"/>
    <col min="7365" max="7366" width="9.453125" style="104" bestFit="1" customWidth="1"/>
    <col min="7367" max="7426" width="9.08984375" style="104"/>
    <col min="7427" max="7427" width="9.453125" style="104" bestFit="1" customWidth="1"/>
    <col min="7428" max="7428" width="9.08984375" style="104"/>
    <col min="7429" max="7429" width="9.453125" style="104" bestFit="1" customWidth="1"/>
    <col min="7430" max="7430" width="9.08984375" style="104"/>
    <col min="7431" max="7431" width="9.453125" style="104" bestFit="1" customWidth="1"/>
    <col min="7432" max="7442" width="9.08984375" style="104"/>
    <col min="7443" max="7445" width="9.453125" style="104" bestFit="1" customWidth="1"/>
    <col min="7446" max="7452" width="9.08984375" style="104"/>
    <col min="7453" max="7453" width="9.453125" style="104" bestFit="1" customWidth="1"/>
    <col min="7454" max="7455" width="9.08984375" style="104"/>
    <col min="7456" max="7465" width="9.453125" style="104" bestFit="1" customWidth="1"/>
    <col min="7466" max="7467" width="9.08984375" style="104"/>
    <col min="7468" max="7473" width="9.453125" style="104" bestFit="1" customWidth="1"/>
    <col min="7474" max="7475" width="9.08984375" style="104"/>
    <col min="7476" max="7477" width="9.453125" style="104" bestFit="1" customWidth="1"/>
    <col min="7478" max="7478" width="9.08984375" style="104"/>
    <col min="7479" max="7480" width="9.453125" style="104" bestFit="1" customWidth="1"/>
    <col min="7481" max="7481" width="9.08984375" style="104"/>
    <col min="7482" max="7483" width="9.453125" style="104" bestFit="1" customWidth="1"/>
    <col min="7484" max="7485" width="9.08984375" style="104"/>
    <col min="7486" max="7486" width="9.453125" style="104" bestFit="1" customWidth="1"/>
    <col min="7487" max="7487" width="9.08984375" style="104"/>
    <col min="7488" max="7488" width="9.453125" style="104" bestFit="1" customWidth="1"/>
    <col min="7489" max="7491" width="9.08984375" style="104"/>
    <col min="7492" max="7492" width="9.453125" style="104" bestFit="1" customWidth="1"/>
    <col min="7493" max="7493" width="9.08984375" style="104"/>
    <col min="7494" max="7497" width="9.453125" style="104" bestFit="1" customWidth="1"/>
    <col min="7498" max="7498" width="9.08984375" style="104"/>
    <col min="7499" max="7499" width="9.453125" style="104" bestFit="1" customWidth="1"/>
    <col min="7500" max="7501" width="9.08984375" style="104"/>
    <col min="7502" max="7502" width="9.453125" style="104" bestFit="1" customWidth="1"/>
    <col min="7503" max="7505" width="9.08984375" style="104"/>
    <col min="7506" max="7508" width="9.453125" style="104" bestFit="1" customWidth="1"/>
    <col min="7509" max="7509" width="9.08984375" style="104"/>
    <col min="7510" max="7514" width="9.453125" style="104" bestFit="1" customWidth="1"/>
    <col min="7515" max="7519" width="9.08984375" style="104"/>
    <col min="7520" max="7524" width="9.453125" style="104" bestFit="1" customWidth="1"/>
    <col min="7525" max="7526" width="9.08984375" style="104"/>
    <col min="7527" max="7527" width="9.453125" style="104" bestFit="1" customWidth="1"/>
    <col min="7528" max="7539" width="9.08984375" style="104"/>
    <col min="7540" max="7540" width="9.453125" style="104" bestFit="1" customWidth="1"/>
    <col min="7541" max="7548" width="9.08984375" style="104"/>
    <col min="7549" max="7549" width="9.453125" style="104" bestFit="1" customWidth="1"/>
    <col min="7550" max="7556" width="9.08984375" style="104"/>
    <col min="7557" max="7557" width="9.453125" style="104" bestFit="1" customWidth="1"/>
    <col min="7558" max="7560" width="9.08984375" style="104"/>
    <col min="7561" max="7561" width="9.453125" style="104" bestFit="1" customWidth="1"/>
    <col min="7562" max="7562" width="9.08984375" style="104"/>
    <col min="7563" max="7563" width="9.453125" style="104" bestFit="1" customWidth="1"/>
    <col min="7564" max="7564" width="9.08984375" style="104"/>
    <col min="7565" max="7568" width="9.453125" style="104" bestFit="1" customWidth="1"/>
    <col min="7569" max="7569" width="9.08984375" style="104"/>
    <col min="7570" max="7571" width="9.453125" style="104" bestFit="1" customWidth="1"/>
    <col min="7572" max="7575" width="9.08984375" style="104"/>
    <col min="7576" max="7576" width="9.453125" style="104" bestFit="1" customWidth="1"/>
    <col min="7577" max="7577" width="9.08984375" style="104"/>
    <col min="7578" max="7580" width="9.453125" style="104" bestFit="1" customWidth="1"/>
    <col min="7581" max="7581" width="9.08984375" style="104"/>
    <col min="7582" max="7587" width="9.453125" style="104" bestFit="1" customWidth="1"/>
    <col min="7588" max="7591" width="9.08984375" style="104"/>
    <col min="7592" max="7592" width="9.453125" style="104" bestFit="1" customWidth="1"/>
    <col min="7593" max="7603" width="9.08984375" style="104"/>
    <col min="7604" max="7604" width="9.453125" style="104" bestFit="1" customWidth="1"/>
    <col min="7605" max="7605" width="9.08984375" style="104"/>
    <col min="7606" max="7606" width="9.453125" style="104" bestFit="1" customWidth="1"/>
    <col min="7607" max="7607" width="9.08984375" style="104"/>
    <col min="7608" max="7608" width="9.453125" style="104" bestFit="1" customWidth="1"/>
    <col min="7609" max="7614" width="9.08984375" style="104"/>
    <col min="7615" max="7615" width="9.453125" style="104" bestFit="1" customWidth="1"/>
    <col min="7616" max="7620" width="9.08984375" style="104"/>
    <col min="7621" max="7622" width="9.453125" style="104" bestFit="1" customWidth="1"/>
    <col min="7623" max="7682" width="9.08984375" style="104"/>
    <col min="7683" max="7683" width="9.453125" style="104" bestFit="1" customWidth="1"/>
    <col min="7684" max="7684" width="9.08984375" style="104"/>
    <col min="7685" max="7685" width="9.453125" style="104" bestFit="1" customWidth="1"/>
    <col min="7686" max="7686" width="9.08984375" style="104"/>
    <col min="7687" max="7687" width="9.453125" style="104" bestFit="1" customWidth="1"/>
    <col min="7688" max="7698" width="9.08984375" style="104"/>
    <col min="7699" max="7701" width="9.453125" style="104" bestFit="1" customWidth="1"/>
    <col min="7702" max="7708" width="9.08984375" style="104"/>
    <col min="7709" max="7709" width="9.453125" style="104" bestFit="1" customWidth="1"/>
    <col min="7710" max="7711" width="9.08984375" style="104"/>
    <col min="7712" max="7721" width="9.453125" style="104" bestFit="1" customWidth="1"/>
    <col min="7722" max="7723" width="9.08984375" style="104"/>
    <col min="7724" max="7729" width="9.453125" style="104" bestFit="1" customWidth="1"/>
    <col min="7730" max="7731" width="9.08984375" style="104"/>
    <col min="7732" max="7733" width="9.453125" style="104" bestFit="1" customWidth="1"/>
    <col min="7734" max="7734" width="9.08984375" style="104"/>
    <col min="7735" max="7736" width="9.453125" style="104" bestFit="1" customWidth="1"/>
    <col min="7737" max="7737" width="9.08984375" style="104"/>
    <col min="7738" max="7739" width="9.453125" style="104" bestFit="1" customWidth="1"/>
    <col min="7740" max="7741" width="9.08984375" style="104"/>
    <col min="7742" max="7742" width="9.453125" style="104" bestFit="1" customWidth="1"/>
    <col min="7743" max="7743" width="9.08984375" style="104"/>
    <col min="7744" max="7744" width="9.453125" style="104" bestFit="1" customWidth="1"/>
    <col min="7745" max="7747" width="9.08984375" style="104"/>
    <col min="7748" max="7748" width="9.453125" style="104" bestFit="1" customWidth="1"/>
    <col min="7749" max="7749" width="9.08984375" style="104"/>
    <col min="7750" max="7753" width="9.453125" style="104" bestFit="1" customWidth="1"/>
    <col min="7754" max="7754" width="9.08984375" style="104"/>
    <col min="7755" max="7755" width="9.453125" style="104" bestFit="1" customWidth="1"/>
    <col min="7756" max="7757" width="9.08984375" style="104"/>
    <col min="7758" max="7758" width="9.453125" style="104" bestFit="1" customWidth="1"/>
    <col min="7759" max="7761" width="9.08984375" style="104"/>
    <col min="7762" max="7764" width="9.453125" style="104" bestFit="1" customWidth="1"/>
    <col min="7765" max="7765" width="9.08984375" style="104"/>
    <col min="7766" max="7770" width="9.453125" style="104" bestFit="1" customWidth="1"/>
    <col min="7771" max="7775" width="9.08984375" style="104"/>
    <col min="7776" max="7780" width="9.453125" style="104" bestFit="1" customWidth="1"/>
    <col min="7781" max="7782" width="9.08984375" style="104"/>
    <col min="7783" max="7783" width="9.453125" style="104" bestFit="1" customWidth="1"/>
    <col min="7784" max="7795" width="9.08984375" style="104"/>
    <col min="7796" max="7796" width="9.453125" style="104" bestFit="1" customWidth="1"/>
    <col min="7797" max="7804" width="9.08984375" style="104"/>
    <col min="7805" max="7805" width="9.453125" style="104" bestFit="1" customWidth="1"/>
    <col min="7806" max="7812" width="9.08984375" style="104"/>
    <col min="7813" max="7813" width="9.453125" style="104" bestFit="1" customWidth="1"/>
    <col min="7814" max="7816" width="9.08984375" style="104"/>
    <col min="7817" max="7817" width="9.453125" style="104" bestFit="1" customWidth="1"/>
    <col min="7818" max="7818" width="9.08984375" style="104"/>
    <col min="7819" max="7819" width="9.453125" style="104" bestFit="1" customWidth="1"/>
    <col min="7820" max="7820" width="9.08984375" style="104"/>
    <col min="7821" max="7824" width="9.453125" style="104" bestFit="1" customWidth="1"/>
    <col min="7825" max="7825" width="9.08984375" style="104"/>
    <col min="7826" max="7827" width="9.453125" style="104" bestFit="1" customWidth="1"/>
    <col min="7828" max="7831" width="9.08984375" style="104"/>
    <col min="7832" max="7832" width="9.453125" style="104" bestFit="1" customWidth="1"/>
    <col min="7833" max="7833" width="9.08984375" style="104"/>
    <col min="7834" max="7836" width="9.453125" style="104" bestFit="1" customWidth="1"/>
    <col min="7837" max="7837" width="9.08984375" style="104"/>
    <col min="7838" max="7843" width="9.453125" style="104" bestFit="1" customWidth="1"/>
    <col min="7844" max="7847" width="9.08984375" style="104"/>
    <col min="7848" max="7848" width="9.453125" style="104" bestFit="1" customWidth="1"/>
    <col min="7849" max="7859" width="9.08984375" style="104"/>
    <col min="7860" max="7860" width="9.453125" style="104" bestFit="1" customWidth="1"/>
    <col min="7861" max="7861" width="9.08984375" style="104"/>
    <col min="7862" max="7862" width="9.453125" style="104" bestFit="1" customWidth="1"/>
    <col min="7863" max="7863" width="9.08984375" style="104"/>
    <col min="7864" max="7864" width="9.453125" style="104" bestFit="1" customWidth="1"/>
    <col min="7865" max="7870" width="9.08984375" style="104"/>
    <col min="7871" max="7871" width="9.453125" style="104" bestFit="1" customWidth="1"/>
    <col min="7872" max="7876" width="9.08984375" style="104"/>
    <col min="7877" max="7878" width="9.453125" style="104" bestFit="1" customWidth="1"/>
    <col min="7879" max="7938" width="9.08984375" style="104"/>
    <col min="7939" max="7939" width="9.453125" style="104" bestFit="1" customWidth="1"/>
    <col min="7940" max="7940" width="9.08984375" style="104"/>
    <col min="7941" max="7941" width="9.453125" style="104" bestFit="1" customWidth="1"/>
    <col min="7942" max="7942" width="9.08984375" style="104"/>
    <col min="7943" max="7943" width="9.453125" style="104" bestFit="1" customWidth="1"/>
    <col min="7944" max="7954" width="9.08984375" style="104"/>
    <col min="7955" max="7957" width="9.453125" style="104" bestFit="1" customWidth="1"/>
    <col min="7958" max="7964" width="9.08984375" style="104"/>
    <col min="7965" max="7965" width="9.453125" style="104" bestFit="1" customWidth="1"/>
    <col min="7966" max="7967" width="9.08984375" style="104"/>
    <col min="7968" max="7977" width="9.453125" style="104" bestFit="1" customWidth="1"/>
    <col min="7978" max="7979" width="9.08984375" style="104"/>
    <col min="7980" max="7985" width="9.453125" style="104" bestFit="1" customWidth="1"/>
    <col min="7986" max="7987" width="9.08984375" style="104"/>
    <col min="7988" max="7989" width="9.453125" style="104" bestFit="1" customWidth="1"/>
    <col min="7990" max="7990" width="9.08984375" style="104"/>
    <col min="7991" max="7992" width="9.453125" style="104" bestFit="1" customWidth="1"/>
    <col min="7993" max="7993" width="9.08984375" style="104"/>
    <col min="7994" max="7995" width="9.453125" style="104" bestFit="1" customWidth="1"/>
    <col min="7996" max="7997" width="9.08984375" style="104"/>
    <col min="7998" max="7998" width="9.453125" style="104" bestFit="1" customWidth="1"/>
    <col min="7999" max="7999" width="9.08984375" style="104"/>
    <col min="8000" max="8000" width="9.453125" style="104" bestFit="1" customWidth="1"/>
    <col min="8001" max="8003" width="9.08984375" style="104"/>
    <col min="8004" max="8004" width="9.453125" style="104" bestFit="1" customWidth="1"/>
    <col min="8005" max="8005" width="9.08984375" style="104"/>
    <col min="8006" max="8009" width="9.453125" style="104" bestFit="1" customWidth="1"/>
    <col min="8010" max="8010" width="9.08984375" style="104"/>
    <col min="8011" max="8011" width="9.453125" style="104" bestFit="1" customWidth="1"/>
    <col min="8012" max="8013" width="9.08984375" style="104"/>
    <col min="8014" max="8014" width="9.453125" style="104" bestFit="1" customWidth="1"/>
    <col min="8015" max="8017" width="9.08984375" style="104"/>
    <col min="8018" max="8020" width="9.453125" style="104" bestFit="1" customWidth="1"/>
    <col min="8021" max="8021" width="9.08984375" style="104"/>
    <col min="8022" max="8026" width="9.453125" style="104" bestFit="1" customWidth="1"/>
    <col min="8027" max="8031" width="9.08984375" style="104"/>
    <col min="8032" max="8036" width="9.453125" style="104" bestFit="1" customWidth="1"/>
    <col min="8037" max="8038" width="9.08984375" style="104"/>
    <col min="8039" max="8039" width="9.453125" style="104" bestFit="1" customWidth="1"/>
    <col min="8040" max="8051" width="9.08984375" style="104"/>
    <col min="8052" max="8052" width="9.453125" style="104" bestFit="1" customWidth="1"/>
    <col min="8053" max="8060" width="9.08984375" style="104"/>
    <col min="8061" max="8061" width="9.453125" style="104" bestFit="1" customWidth="1"/>
    <col min="8062" max="8068" width="9.08984375" style="104"/>
    <col min="8069" max="8069" width="9.453125" style="104" bestFit="1" customWidth="1"/>
    <col min="8070" max="8072" width="9.08984375" style="104"/>
    <col min="8073" max="8073" width="9.453125" style="104" bestFit="1" customWidth="1"/>
    <col min="8074" max="8074" width="9.08984375" style="104"/>
    <col min="8075" max="8075" width="9.453125" style="104" bestFit="1" customWidth="1"/>
    <col min="8076" max="8076" width="9.08984375" style="104"/>
    <col min="8077" max="8080" width="9.453125" style="104" bestFit="1" customWidth="1"/>
    <col min="8081" max="8081" width="9.08984375" style="104"/>
    <col min="8082" max="8083" width="9.453125" style="104" bestFit="1" customWidth="1"/>
    <col min="8084" max="8087" width="9.08984375" style="104"/>
    <col min="8088" max="8088" width="9.453125" style="104" bestFit="1" customWidth="1"/>
    <col min="8089" max="8089" width="9.08984375" style="104"/>
    <col min="8090" max="8092" width="9.453125" style="104" bestFit="1" customWidth="1"/>
    <col min="8093" max="8093" width="9.08984375" style="104"/>
    <col min="8094" max="8099" width="9.453125" style="104" bestFit="1" customWidth="1"/>
    <col min="8100" max="8103" width="9.08984375" style="104"/>
    <col min="8104" max="8104" width="9.453125" style="104" bestFit="1" customWidth="1"/>
    <col min="8105" max="8115" width="9.08984375" style="104"/>
    <col min="8116" max="8116" width="9.453125" style="104" bestFit="1" customWidth="1"/>
    <col min="8117" max="8117" width="9.08984375" style="104"/>
    <col min="8118" max="8118" width="9.453125" style="104" bestFit="1" customWidth="1"/>
    <col min="8119" max="8119" width="9.08984375" style="104"/>
    <col min="8120" max="8120" width="9.453125" style="104" bestFit="1" customWidth="1"/>
    <col min="8121" max="8126" width="9.08984375" style="104"/>
    <col min="8127" max="8127" width="9.453125" style="104" bestFit="1" customWidth="1"/>
    <col min="8128" max="8132" width="9.08984375" style="104"/>
    <col min="8133" max="8134" width="9.453125" style="104" bestFit="1" customWidth="1"/>
    <col min="8135" max="8194" width="9.08984375" style="104"/>
    <col min="8195" max="8195" width="9.453125" style="104" bestFit="1" customWidth="1"/>
    <col min="8196" max="8196" width="9.08984375" style="104"/>
    <col min="8197" max="8197" width="9.453125" style="104" bestFit="1" customWidth="1"/>
    <col min="8198" max="8198" width="9.08984375" style="104"/>
    <col min="8199" max="8199" width="9.453125" style="104" bestFit="1" customWidth="1"/>
    <col min="8200" max="8210" width="9.08984375" style="104"/>
    <col min="8211" max="8213" width="9.453125" style="104" bestFit="1" customWidth="1"/>
    <col min="8214" max="8220" width="9.08984375" style="104"/>
    <col min="8221" max="8221" width="9.453125" style="104" bestFit="1" customWidth="1"/>
    <col min="8222" max="8223" width="9.08984375" style="104"/>
    <col min="8224" max="8233" width="9.453125" style="104" bestFit="1" customWidth="1"/>
    <col min="8234" max="8235" width="9.08984375" style="104"/>
    <col min="8236" max="8241" width="9.453125" style="104" bestFit="1" customWidth="1"/>
    <col min="8242" max="8243" width="9.08984375" style="104"/>
    <col min="8244" max="8245" width="9.453125" style="104" bestFit="1" customWidth="1"/>
    <col min="8246" max="8246" width="9.08984375" style="104"/>
    <col min="8247" max="8248" width="9.453125" style="104" bestFit="1" customWidth="1"/>
    <col min="8249" max="8249" width="9.08984375" style="104"/>
    <col min="8250" max="8251" width="9.453125" style="104" bestFit="1" customWidth="1"/>
    <col min="8252" max="8253" width="9.08984375" style="104"/>
    <col min="8254" max="8254" width="9.453125" style="104" bestFit="1" customWidth="1"/>
    <col min="8255" max="8255" width="9.08984375" style="104"/>
    <col min="8256" max="8256" width="9.453125" style="104" bestFit="1" customWidth="1"/>
    <col min="8257" max="8259" width="9.08984375" style="104"/>
    <col min="8260" max="8260" width="9.453125" style="104" bestFit="1" customWidth="1"/>
    <col min="8261" max="8261" width="9.08984375" style="104"/>
    <col min="8262" max="8265" width="9.453125" style="104" bestFit="1" customWidth="1"/>
    <col min="8266" max="8266" width="9.08984375" style="104"/>
    <col min="8267" max="8267" width="9.453125" style="104" bestFit="1" customWidth="1"/>
    <col min="8268" max="8269" width="9.08984375" style="104"/>
    <col min="8270" max="8270" width="9.453125" style="104" bestFit="1" customWidth="1"/>
    <col min="8271" max="8273" width="9.08984375" style="104"/>
    <col min="8274" max="8276" width="9.453125" style="104" bestFit="1" customWidth="1"/>
    <col min="8277" max="8277" width="9.08984375" style="104"/>
    <col min="8278" max="8282" width="9.453125" style="104" bestFit="1" customWidth="1"/>
    <col min="8283" max="8287" width="9.08984375" style="104"/>
    <col min="8288" max="8292" width="9.453125" style="104" bestFit="1" customWidth="1"/>
    <col min="8293" max="8294" width="9.08984375" style="104"/>
    <col min="8295" max="8295" width="9.453125" style="104" bestFit="1" customWidth="1"/>
    <col min="8296" max="8307" width="9.08984375" style="104"/>
    <col min="8308" max="8308" width="9.453125" style="104" bestFit="1" customWidth="1"/>
    <col min="8309" max="8316" width="9.08984375" style="104"/>
    <col min="8317" max="8317" width="9.453125" style="104" bestFit="1" customWidth="1"/>
    <col min="8318" max="8324" width="9.08984375" style="104"/>
    <col min="8325" max="8325" width="9.453125" style="104" bestFit="1" customWidth="1"/>
    <col min="8326" max="8328" width="9.08984375" style="104"/>
    <col min="8329" max="8329" width="9.453125" style="104" bestFit="1" customWidth="1"/>
    <col min="8330" max="8330" width="9.08984375" style="104"/>
    <col min="8331" max="8331" width="9.453125" style="104" bestFit="1" customWidth="1"/>
    <col min="8332" max="8332" width="9.08984375" style="104"/>
    <col min="8333" max="8336" width="9.453125" style="104" bestFit="1" customWidth="1"/>
    <col min="8337" max="8337" width="9.08984375" style="104"/>
    <col min="8338" max="8339" width="9.453125" style="104" bestFit="1" customWidth="1"/>
    <col min="8340" max="8343" width="9.08984375" style="104"/>
    <col min="8344" max="8344" width="9.453125" style="104" bestFit="1" customWidth="1"/>
    <col min="8345" max="8345" width="9.08984375" style="104"/>
    <col min="8346" max="8348" width="9.453125" style="104" bestFit="1" customWidth="1"/>
    <col min="8349" max="8349" width="9.08984375" style="104"/>
    <col min="8350" max="8355" width="9.453125" style="104" bestFit="1" customWidth="1"/>
    <col min="8356" max="8359" width="9.08984375" style="104"/>
    <col min="8360" max="8360" width="9.453125" style="104" bestFit="1" customWidth="1"/>
    <col min="8361" max="8371" width="9.08984375" style="104"/>
    <col min="8372" max="8372" width="9.453125" style="104" bestFit="1" customWidth="1"/>
    <col min="8373" max="8373" width="9.08984375" style="104"/>
    <col min="8374" max="8374" width="9.453125" style="104" bestFit="1" customWidth="1"/>
    <col min="8375" max="8375" width="9.08984375" style="104"/>
    <col min="8376" max="8376" width="9.453125" style="104" bestFit="1" customWidth="1"/>
    <col min="8377" max="8382" width="9.08984375" style="104"/>
    <col min="8383" max="8383" width="9.453125" style="104" bestFit="1" customWidth="1"/>
    <col min="8384" max="8388" width="9.08984375" style="104"/>
    <col min="8389" max="8390" width="9.453125" style="104" bestFit="1" customWidth="1"/>
    <col min="8391" max="8450" width="9.08984375" style="104"/>
    <col min="8451" max="8451" width="9.453125" style="104" bestFit="1" customWidth="1"/>
    <col min="8452" max="8452" width="9.08984375" style="104"/>
    <col min="8453" max="8453" width="9.453125" style="104" bestFit="1" customWidth="1"/>
    <col min="8454" max="8454" width="9.08984375" style="104"/>
    <col min="8455" max="8455" width="9.453125" style="104" bestFit="1" customWidth="1"/>
    <col min="8456" max="8466" width="9.08984375" style="104"/>
    <col min="8467" max="8469" width="9.453125" style="104" bestFit="1" customWidth="1"/>
    <col min="8470" max="8476" width="9.08984375" style="104"/>
    <col min="8477" max="8477" width="9.453125" style="104" bestFit="1" customWidth="1"/>
    <col min="8478" max="8479" width="9.08984375" style="104"/>
    <col min="8480" max="8489" width="9.453125" style="104" bestFit="1" customWidth="1"/>
    <col min="8490" max="8491" width="9.08984375" style="104"/>
    <col min="8492" max="8497" width="9.453125" style="104" bestFit="1" customWidth="1"/>
    <col min="8498" max="8499" width="9.08984375" style="104"/>
    <col min="8500" max="8501" width="9.453125" style="104" bestFit="1" customWidth="1"/>
    <col min="8502" max="8502" width="9.08984375" style="104"/>
    <col min="8503" max="8504" width="9.453125" style="104" bestFit="1" customWidth="1"/>
    <col min="8505" max="8505" width="9.08984375" style="104"/>
    <col min="8506" max="8507" width="9.453125" style="104" bestFit="1" customWidth="1"/>
    <col min="8508" max="8509" width="9.08984375" style="104"/>
    <col min="8510" max="8510" width="9.453125" style="104" bestFit="1" customWidth="1"/>
    <col min="8511" max="8511" width="9.08984375" style="104"/>
    <col min="8512" max="8512" width="9.453125" style="104" bestFit="1" customWidth="1"/>
    <col min="8513" max="8515" width="9.08984375" style="104"/>
    <col min="8516" max="8516" width="9.453125" style="104" bestFit="1" customWidth="1"/>
    <col min="8517" max="8517" width="9.08984375" style="104"/>
    <col min="8518" max="8521" width="9.453125" style="104" bestFit="1" customWidth="1"/>
    <col min="8522" max="8522" width="9.08984375" style="104"/>
    <col min="8523" max="8523" width="9.453125" style="104" bestFit="1" customWidth="1"/>
    <col min="8524" max="8525" width="9.08984375" style="104"/>
    <col min="8526" max="8526" width="9.453125" style="104" bestFit="1" customWidth="1"/>
    <col min="8527" max="8529" width="9.08984375" style="104"/>
    <col min="8530" max="8532" width="9.453125" style="104" bestFit="1" customWidth="1"/>
    <col min="8533" max="8533" width="9.08984375" style="104"/>
    <col min="8534" max="8538" width="9.453125" style="104" bestFit="1" customWidth="1"/>
    <col min="8539" max="8543" width="9.08984375" style="104"/>
    <col min="8544" max="8548" width="9.453125" style="104" bestFit="1" customWidth="1"/>
    <col min="8549" max="8550" width="9.08984375" style="104"/>
    <col min="8551" max="8551" width="9.453125" style="104" bestFit="1" customWidth="1"/>
    <col min="8552" max="8563" width="9.08984375" style="104"/>
    <col min="8564" max="8564" width="9.453125" style="104" bestFit="1" customWidth="1"/>
    <col min="8565" max="8572" width="9.08984375" style="104"/>
    <col min="8573" max="8573" width="9.453125" style="104" bestFit="1" customWidth="1"/>
    <col min="8574" max="8580" width="9.08984375" style="104"/>
    <col min="8581" max="8581" width="9.453125" style="104" bestFit="1" customWidth="1"/>
    <col min="8582" max="8584" width="9.08984375" style="104"/>
    <col min="8585" max="8585" width="9.453125" style="104" bestFit="1" customWidth="1"/>
    <col min="8586" max="8586" width="9.08984375" style="104"/>
    <col min="8587" max="8587" width="9.453125" style="104" bestFit="1" customWidth="1"/>
    <col min="8588" max="8588" width="9.08984375" style="104"/>
    <col min="8589" max="8592" width="9.453125" style="104" bestFit="1" customWidth="1"/>
    <col min="8593" max="8593" width="9.08984375" style="104"/>
    <col min="8594" max="8595" width="9.453125" style="104" bestFit="1" customWidth="1"/>
    <col min="8596" max="8599" width="9.08984375" style="104"/>
    <col min="8600" max="8600" width="9.453125" style="104" bestFit="1" customWidth="1"/>
    <col min="8601" max="8601" width="9.08984375" style="104"/>
    <col min="8602" max="8604" width="9.453125" style="104" bestFit="1" customWidth="1"/>
    <col min="8605" max="8605" width="9.08984375" style="104"/>
    <col min="8606" max="8611" width="9.453125" style="104" bestFit="1" customWidth="1"/>
    <col min="8612" max="8615" width="9.08984375" style="104"/>
    <col min="8616" max="8616" width="9.453125" style="104" bestFit="1" customWidth="1"/>
    <col min="8617" max="8627" width="9.08984375" style="104"/>
    <col min="8628" max="8628" width="9.453125" style="104" bestFit="1" customWidth="1"/>
    <col min="8629" max="8629" width="9.08984375" style="104"/>
    <col min="8630" max="8630" width="9.453125" style="104" bestFit="1" customWidth="1"/>
    <col min="8631" max="8631" width="9.08984375" style="104"/>
    <col min="8632" max="8632" width="9.453125" style="104" bestFit="1" customWidth="1"/>
    <col min="8633" max="8638" width="9.08984375" style="104"/>
    <col min="8639" max="8639" width="9.453125" style="104" bestFit="1" customWidth="1"/>
    <col min="8640" max="8644" width="9.08984375" style="104"/>
    <col min="8645" max="8646" width="9.453125" style="104" bestFit="1" customWidth="1"/>
    <col min="8647" max="8706" width="9.08984375" style="104"/>
    <col min="8707" max="8707" width="9.453125" style="104" bestFit="1" customWidth="1"/>
    <col min="8708" max="8708" width="9.08984375" style="104"/>
    <col min="8709" max="8709" width="9.453125" style="104" bestFit="1" customWidth="1"/>
    <col min="8710" max="8710" width="9.08984375" style="104"/>
    <col min="8711" max="8711" width="9.453125" style="104" bestFit="1" customWidth="1"/>
    <col min="8712" max="8722" width="9.08984375" style="104"/>
    <col min="8723" max="8725" width="9.453125" style="104" bestFit="1" customWidth="1"/>
    <col min="8726" max="8732" width="9.08984375" style="104"/>
    <col min="8733" max="8733" width="9.453125" style="104" bestFit="1" customWidth="1"/>
    <col min="8734" max="8735" width="9.08984375" style="104"/>
    <col min="8736" max="8745" width="9.453125" style="104" bestFit="1" customWidth="1"/>
    <col min="8746" max="8747" width="9.08984375" style="104"/>
    <col min="8748" max="8753" width="9.453125" style="104" bestFit="1" customWidth="1"/>
    <col min="8754" max="8755" width="9.08984375" style="104"/>
    <col min="8756" max="8757" width="9.453125" style="104" bestFit="1" customWidth="1"/>
    <col min="8758" max="8758" width="9.08984375" style="104"/>
    <col min="8759" max="8760" width="9.453125" style="104" bestFit="1" customWidth="1"/>
    <col min="8761" max="8761" width="9.08984375" style="104"/>
    <col min="8762" max="8763" width="9.453125" style="104" bestFit="1" customWidth="1"/>
    <col min="8764" max="8765" width="9.08984375" style="104"/>
    <col min="8766" max="8766" width="9.453125" style="104" bestFit="1" customWidth="1"/>
    <col min="8767" max="8767" width="9.08984375" style="104"/>
    <col min="8768" max="8768" width="9.453125" style="104" bestFit="1" customWidth="1"/>
    <col min="8769" max="8771" width="9.08984375" style="104"/>
    <col min="8772" max="8772" width="9.453125" style="104" bestFit="1" customWidth="1"/>
    <col min="8773" max="8773" width="9.08984375" style="104"/>
    <col min="8774" max="8777" width="9.453125" style="104" bestFit="1" customWidth="1"/>
    <col min="8778" max="8778" width="9.08984375" style="104"/>
    <col min="8779" max="8779" width="9.453125" style="104" bestFit="1" customWidth="1"/>
    <col min="8780" max="8781" width="9.08984375" style="104"/>
    <col min="8782" max="8782" width="9.453125" style="104" bestFit="1" customWidth="1"/>
    <col min="8783" max="8785" width="9.08984375" style="104"/>
    <col min="8786" max="8788" width="9.453125" style="104" bestFit="1" customWidth="1"/>
    <col min="8789" max="8789" width="9.08984375" style="104"/>
    <col min="8790" max="8794" width="9.453125" style="104" bestFit="1" customWidth="1"/>
    <col min="8795" max="8799" width="9.08984375" style="104"/>
    <col min="8800" max="8804" width="9.453125" style="104" bestFit="1" customWidth="1"/>
    <col min="8805" max="8806" width="9.08984375" style="104"/>
    <col min="8807" max="8807" width="9.453125" style="104" bestFit="1" customWidth="1"/>
    <col min="8808" max="8819" width="9.08984375" style="104"/>
    <col min="8820" max="8820" width="9.453125" style="104" bestFit="1" customWidth="1"/>
    <col min="8821" max="8828" width="9.08984375" style="104"/>
    <col min="8829" max="8829" width="9.453125" style="104" bestFit="1" customWidth="1"/>
    <col min="8830" max="8836" width="9.08984375" style="104"/>
    <col min="8837" max="8837" width="9.453125" style="104" bestFit="1" customWidth="1"/>
    <col min="8838" max="8840" width="9.08984375" style="104"/>
    <col min="8841" max="8841" width="9.453125" style="104" bestFit="1" customWidth="1"/>
    <col min="8842" max="8842" width="9.08984375" style="104"/>
    <col min="8843" max="8843" width="9.453125" style="104" bestFit="1" customWidth="1"/>
    <col min="8844" max="8844" width="9.08984375" style="104"/>
    <col min="8845" max="8848" width="9.453125" style="104" bestFit="1" customWidth="1"/>
    <col min="8849" max="8849" width="9.08984375" style="104"/>
    <col min="8850" max="8851" width="9.453125" style="104" bestFit="1" customWidth="1"/>
    <col min="8852" max="8855" width="9.08984375" style="104"/>
    <col min="8856" max="8856" width="9.453125" style="104" bestFit="1" customWidth="1"/>
    <col min="8857" max="8857" width="9.08984375" style="104"/>
    <col min="8858" max="8860" width="9.453125" style="104" bestFit="1" customWidth="1"/>
    <col min="8861" max="8861" width="9.08984375" style="104"/>
    <col min="8862" max="8867" width="9.453125" style="104" bestFit="1" customWidth="1"/>
    <col min="8868" max="8871" width="9.08984375" style="104"/>
    <col min="8872" max="8872" width="9.453125" style="104" bestFit="1" customWidth="1"/>
    <col min="8873" max="8883" width="9.08984375" style="104"/>
    <col min="8884" max="8884" width="9.453125" style="104" bestFit="1" customWidth="1"/>
    <col min="8885" max="8885" width="9.08984375" style="104"/>
    <col min="8886" max="8886" width="9.453125" style="104" bestFit="1" customWidth="1"/>
    <col min="8887" max="8887" width="9.08984375" style="104"/>
    <col min="8888" max="8888" width="9.453125" style="104" bestFit="1" customWidth="1"/>
    <col min="8889" max="8894" width="9.08984375" style="104"/>
    <col min="8895" max="8895" width="9.453125" style="104" bestFit="1" customWidth="1"/>
    <col min="8896" max="8900" width="9.08984375" style="104"/>
    <col min="8901" max="8902" width="9.453125" style="104" bestFit="1" customWidth="1"/>
    <col min="8903" max="8962" width="9.08984375" style="104"/>
    <col min="8963" max="8963" width="9.453125" style="104" bestFit="1" customWidth="1"/>
    <col min="8964" max="8964" width="9.08984375" style="104"/>
    <col min="8965" max="8965" width="9.453125" style="104" bestFit="1" customWidth="1"/>
    <col min="8966" max="8966" width="9.08984375" style="104"/>
    <col min="8967" max="8967" width="9.453125" style="104" bestFit="1" customWidth="1"/>
    <col min="8968" max="8978" width="9.08984375" style="104"/>
    <col min="8979" max="8981" width="9.453125" style="104" bestFit="1" customWidth="1"/>
    <col min="8982" max="8988" width="9.08984375" style="104"/>
    <col min="8989" max="8989" width="9.453125" style="104" bestFit="1" customWidth="1"/>
    <col min="8990" max="8991" width="9.08984375" style="104"/>
    <col min="8992" max="9001" width="9.453125" style="104" bestFit="1" customWidth="1"/>
    <col min="9002" max="9003" width="9.08984375" style="104"/>
    <col min="9004" max="9009" width="9.453125" style="104" bestFit="1" customWidth="1"/>
    <col min="9010" max="9011" width="9.08984375" style="104"/>
    <col min="9012" max="9013" width="9.453125" style="104" bestFit="1" customWidth="1"/>
    <col min="9014" max="9014" width="9.08984375" style="104"/>
    <col min="9015" max="9016" width="9.453125" style="104" bestFit="1" customWidth="1"/>
    <col min="9017" max="9017" width="9.08984375" style="104"/>
    <col min="9018" max="9019" width="9.453125" style="104" bestFit="1" customWidth="1"/>
    <col min="9020" max="9021" width="9.08984375" style="104"/>
    <col min="9022" max="9022" width="9.453125" style="104" bestFit="1" customWidth="1"/>
    <col min="9023" max="9023" width="9.08984375" style="104"/>
    <col min="9024" max="9024" width="9.453125" style="104" bestFit="1" customWidth="1"/>
    <col min="9025" max="9027" width="9.08984375" style="104"/>
    <col min="9028" max="9028" width="9.453125" style="104" bestFit="1" customWidth="1"/>
    <col min="9029" max="9029" width="9.08984375" style="104"/>
    <col min="9030" max="9033" width="9.453125" style="104" bestFit="1" customWidth="1"/>
    <col min="9034" max="9034" width="9.08984375" style="104"/>
    <col min="9035" max="9035" width="9.453125" style="104" bestFit="1" customWidth="1"/>
    <col min="9036" max="9037" width="9.08984375" style="104"/>
    <col min="9038" max="9038" width="9.453125" style="104" bestFit="1" customWidth="1"/>
    <col min="9039" max="9041" width="9.08984375" style="104"/>
    <col min="9042" max="9044" width="9.453125" style="104" bestFit="1" customWidth="1"/>
    <col min="9045" max="9045" width="9.08984375" style="104"/>
    <col min="9046" max="9050" width="9.453125" style="104" bestFit="1" customWidth="1"/>
    <col min="9051" max="9055" width="9.08984375" style="104"/>
    <col min="9056" max="9060" width="9.453125" style="104" bestFit="1" customWidth="1"/>
    <col min="9061" max="9062" width="9.08984375" style="104"/>
    <col min="9063" max="9063" width="9.453125" style="104" bestFit="1" customWidth="1"/>
    <col min="9064" max="9075" width="9.08984375" style="104"/>
    <col min="9076" max="9076" width="9.453125" style="104" bestFit="1" customWidth="1"/>
    <col min="9077" max="9084" width="9.08984375" style="104"/>
    <col min="9085" max="9085" width="9.453125" style="104" bestFit="1" customWidth="1"/>
    <col min="9086" max="9092" width="9.08984375" style="104"/>
    <col min="9093" max="9093" width="9.453125" style="104" bestFit="1" customWidth="1"/>
    <col min="9094" max="9096" width="9.08984375" style="104"/>
    <col min="9097" max="9097" width="9.453125" style="104" bestFit="1" customWidth="1"/>
    <col min="9098" max="9098" width="9.08984375" style="104"/>
    <col min="9099" max="9099" width="9.453125" style="104" bestFit="1" customWidth="1"/>
    <col min="9100" max="9100" width="9.08984375" style="104"/>
    <col min="9101" max="9104" width="9.453125" style="104" bestFit="1" customWidth="1"/>
    <col min="9105" max="9105" width="9.08984375" style="104"/>
    <col min="9106" max="9107" width="9.453125" style="104" bestFit="1" customWidth="1"/>
    <col min="9108" max="9111" width="9.08984375" style="104"/>
    <col min="9112" max="9112" width="9.453125" style="104" bestFit="1" customWidth="1"/>
    <col min="9113" max="9113" width="9.08984375" style="104"/>
    <col min="9114" max="9116" width="9.453125" style="104" bestFit="1" customWidth="1"/>
    <col min="9117" max="9117" width="9.08984375" style="104"/>
    <col min="9118" max="9123" width="9.453125" style="104" bestFit="1" customWidth="1"/>
    <col min="9124" max="9127" width="9.08984375" style="104"/>
    <col min="9128" max="9128" width="9.453125" style="104" bestFit="1" customWidth="1"/>
    <col min="9129" max="9139" width="9.08984375" style="104"/>
    <col min="9140" max="9140" width="9.453125" style="104" bestFit="1" customWidth="1"/>
    <col min="9141" max="9141" width="9.08984375" style="104"/>
    <col min="9142" max="9142" width="9.453125" style="104" bestFit="1" customWidth="1"/>
    <col min="9143" max="9143" width="9.08984375" style="104"/>
    <col min="9144" max="9144" width="9.453125" style="104" bestFit="1" customWidth="1"/>
    <col min="9145" max="9150" width="9.08984375" style="104"/>
    <col min="9151" max="9151" width="9.453125" style="104" bestFit="1" customWidth="1"/>
    <col min="9152" max="9156" width="9.08984375" style="104"/>
    <col min="9157" max="9158" width="9.453125" style="104" bestFit="1" customWidth="1"/>
    <col min="9159" max="9218" width="9.08984375" style="104"/>
    <col min="9219" max="9219" width="9.453125" style="104" bestFit="1" customWidth="1"/>
    <col min="9220" max="9220" width="9.08984375" style="104"/>
    <col min="9221" max="9221" width="9.453125" style="104" bestFit="1" customWidth="1"/>
    <col min="9222" max="9222" width="9.08984375" style="104"/>
    <col min="9223" max="9223" width="9.453125" style="104" bestFit="1" customWidth="1"/>
    <col min="9224" max="9234" width="9.08984375" style="104"/>
    <col min="9235" max="9237" width="9.453125" style="104" bestFit="1" customWidth="1"/>
    <col min="9238" max="9244" width="9.08984375" style="104"/>
    <col min="9245" max="9245" width="9.453125" style="104" bestFit="1" customWidth="1"/>
    <col min="9246" max="9247" width="9.08984375" style="104"/>
    <col min="9248" max="9257" width="9.453125" style="104" bestFit="1" customWidth="1"/>
    <col min="9258" max="9259" width="9.08984375" style="104"/>
    <col min="9260" max="9265" width="9.453125" style="104" bestFit="1" customWidth="1"/>
    <col min="9266" max="9267" width="9.08984375" style="104"/>
    <col min="9268" max="9269" width="9.453125" style="104" bestFit="1" customWidth="1"/>
    <col min="9270" max="9270" width="9.08984375" style="104"/>
    <col min="9271" max="9272" width="9.453125" style="104" bestFit="1" customWidth="1"/>
    <col min="9273" max="9273" width="9.08984375" style="104"/>
    <col min="9274" max="9275" width="9.453125" style="104" bestFit="1" customWidth="1"/>
    <col min="9276" max="9277" width="9.08984375" style="104"/>
    <col min="9278" max="9278" width="9.453125" style="104" bestFit="1" customWidth="1"/>
    <col min="9279" max="9279" width="9.08984375" style="104"/>
    <col min="9280" max="9280" width="9.453125" style="104" bestFit="1" customWidth="1"/>
    <col min="9281" max="9283" width="9.08984375" style="104"/>
    <col min="9284" max="9284" width="9.453125" style="104" bestFit="1" customWidth="1"/>
    <col min="9285" max="9285" width="9.08984375" style="104"/>
    <col min="9286" max="9289" width="9.453125" style="104" bestFit="1" customWidth="1"/>
    <col min="9290" max="9290" width="9.08984375" style="104"/>
    <col min="9291" max="9291" width="9.453125" style="104" bestFit="1" customWidth="1"/>
    <col min="9292" max="9293" width="9.08984375" style="104"/>
    <col min="9294" max="9294" width="9.453125" style="104" bestFit="1" customWidth="1"/>
    <col min="9295" max="9297" width="9.08984375" style="104"/>
    <col min="9298" max="9300" width="9.453125" style="104" bestFit="1" customWidth="1"/>
    <col min="9301" max="9301" width="9.08984375" style="104"/>
    <col min="9302" max="9306" width="9.453125" style="104" bestFit="1" customWidth="1"/>
    <col min="9307" max="9311" width="9.08984375" style="104"/>
    <col min="9312" max="9316" width="9.453125" style="104" bestFit="1" customWidth="1"/>
    <col min="9317" max="9318" width="9.08984375" style="104"/>
    <col min="9319" max="9319" width="9.453125" style="104" bestFit="1" customWidth="1"/>
    <col min="9320" max="9331" width="9.08984375" style="104"/>
    <col min="9332" max="9332" width="9.453125" style="104" bestFit="1" customWidth="1"/>
    <col min="9333" max="9340" width="9.08984375" style="104"/>
    <col min="9341" max="9341" width="9.453125" style="104" bestFit="1" customWidth="1"/>
    <col min="9342" max="9348" width="9.08984375" style="104"/>
    <col min="9349" max="9349" width="9.453125" style="104" bestFit="1" customWidth="1"/>
    <col min="9350" max="9352" width="9.08984375" style="104"/>
    <col min="9353" max="9353" width="9.453125" style="104" bestFit="1" customWidth="1"/>
    <col min="9354" max="9354" width="9.08984375" style="104"/>
    <col min="9355" max="9355" width="9.453125" style="104" bestFit="1" customWidth="1"/>
    <col min="9356" max="9356" width="9.08984375" style="104"/>
    <col min="9357" max="9360" width="9.453125" style="104" bestFit="1" customWidth="1"/>
    <col min="9361" max="9361" width="9.08984375" style="104"/>
    <col min="9362" max="9363" width="9.453125" style="104" bestFit="1" customWidth="1"/>
    <col min="9364" max="9367" width="9.08984375" style="104"/>
    <col min="9368" max="9368" width="9.453125" style="104" bestFit="1" customWidth="1"/>
    <col min="9369" max="9369" width="9.08984375" style="104"/>
    <col min="9370" max="9372" width="9.453125" style="104" bestFit="1" customWidth="1"/>
    <col min="9373" max="9373" width="9.08984375" style="104"/>
    <col min="9374" max="9379" width="9.453125" style="104" bestFit="1" customWidth="1"/>
    <col min="9380" max="9383" width="9.08984375" style="104"/>
    <col min="9384" max="9384" width="9.453125" style="104" bestFit="1" customWidth="1"/>
    <col min="9385" max="9395" width="9.08984375" style="104"/>
    <col min="9396" max="9396" width="9.453125" style="104" bestFit="1" customWidth="1"/>
    <col min="9397" max="9397" width="9.08984375" style="104"/>
    <col min="9398" max="9398" width="9.453125" style="104" bestFit="1" customWidth="1"/>
    <col min="9399" max="9399" width="9.08984375" style="104"/>
    <col min="9400" max="9400" width="9.453125" style="104" bestFit="1" customWidth="1"/>
    <col min="9401" max="9406" width="9.08984375" style="104"/>
    <col min="9407" max="9407" width="9.453125" style="104" bestFit="1" customWidth="1"/>
    <col min="9408" max="9412" width="9.08984375" style="104"/>
    <col min="9413" max="9414" width="9.453125" style="104" bestFit="1" customWidth="1"/>
    <col min="9415" max="9474" width="9.08984375" style="104"/>
    <col min="9475" max="9475" width="9.453125" style="104" bestFit="1" customWidth="1"/>
    <col min="9476" max="9476" width="9.08984375" style="104"/>
    <col min="9477" max="9477" width="9.453125" style="104" bestFit="1" customWidth="1"/>
    <col min="9478" max="9478" width="9.08984375" style="104"/>
    <col min="9479" max="9479" width="9.453125" style="104" bestFit="1" customWidth="1"/>
    <col min="9480" max="9490" width="9.08984375" style="104"/>
    <col min="9491" max="9493" width="9.453125" style="104" bestFit="1" customWidth="1"/>
    <col min="9494" max="9500" width="9.08984375" style="104"/>
    <col min="9501" max="9501" width="9.453125" style="104" bestFit="1" customWidth="1"/>
    <col min="9502" max="9503" width="9.08984375" style="104"/>
    <col min="9504" max="9513" width="9.453125" style="104" bestFit="1" customWidth="1"/>
    <col min="9514" max="9515" width="9.08984375" style="104"/>
    <col min="9516" max="9521" width="9.453125" style="104" bestFit="1" customWidth="1"/>
    <col min="9522" max="9523" width="9.08984375" style="104"/>
    <col min="9524" max="9525" width="9.453125" style="104" bestFit="1" customWidth="1"/>
    <col min="9526" max="9526" width="9.08984375" style="104"/>
    <col min="9527" max="9528" width="9.453125" style="104" bestFit="1" customWidth="1"/>
    <col min="9529" max="9529" width="9.08984375" style="104"/>
    <col min="9530" max="9531" width="9.453125" style="104" bestFit="1" customWidth="1"/>
    <col min="9532" max="9533" width="9.08984375" style="104"/>
    <col min="9534" max="9534" width="9.453125" style="104" bestFit="1" customWidth="1"/>
    <col min="9535" max="9535" width="9.08984375" style="104"/>
    <col min="9536" max="9536" width="9.453125" style="104" bestFit="1" customWidth="1"/>
    <col min="9537" max="9539" width="9.08984375" style="104"/>
    <col min="9540" max="9540" width="9.453125" style="104" bestFit="1" customWidth="1"/>
    <col min="9541" max="9541" width="9.08984375" style="104"/>
    <col min="9542" max="9545" width="9.453125" style="104" bestFit="1" customWidth="1"/>
    <col min="9546" max="9546" width="9.08984375" style="104"/>
    <col min="9547" max="9547" width="9.453125" style="104" bestFit="1" customWidth="1"/>
    <col min="9548" max="9549" width="9.08984375" style="104"/>
    <col min="9550" max="9550" width="9.453125" style="104" bestFit="1" customWidth="1"/>
    <col min="9551" max="9553" width="9.08984375" style="104"/>
    <col min="9554" max="9556" width="9.453125" style="104" bestFit="1" customWidth="1"/>
    <col min="9557" max="9557" width="9.08984375" style="104"/>
    <col min="9558" max="9562" width="9.453125" style="104" bestFit="1" customWidth="1"/>
    <col min="9563" max="9567" width="9.08984375" style="104"/>
    <col min="9568" max="9572" width="9.453125" style="104" bestFit="1" customWidth="1"/>
    <col min="9573" max="9574" width="9.08984375" style="104"/>
    <col min="9575" max="9575" width="9.453125" style="104" bestFit="1" customWidth="1"/>
    <col min="9576" max="9587" width="9.08984375" style="104"/>
    <col min="9588" max="9588" width="9.453125" style="104" bestFit="1" customWidth="1"/>
    <col min="9589" max="9596" width="9.08984375" style="104"/>
    <col min="9597" max="9597" width="9.453125" style="104" bestFit="1" customWidth="1"/>
    <col min="9598" max="9604" width="9.08984375" style="104"/>
    <col min="9605" max="9605" width="9.453125" style="104" bestFit="1" customWidth="1"/>
    <col min="9606" max="9608" width="9.08984375" style="104"/>
    <col min="9609" max="9609" width="9.453125" style="104" bestFit="1" customWidth="1"/>
    <col min="9610" max="9610" width="9.08984375" style="104"/>
    <col min="9611" max="9611" width="9.453125" style="104" bestFit="1" customWidth="1"/>
    <col min="9612" max="9612" width="9.08984375" style="104"/>
    <col min="9613" max="9616" width="9.453125" style="104" bestFit="1" customWidth="1"/>
    <col min="9617" max="9617" width="9.08984375" style="104"/>
    <col min="9618" max="9619" width="9.453125" style="104" bestFit="1" customWidth="1"/>
    <col min="9620" max="9623" width="9.08984375" style="104"/>
    <col min="9624" max="9624" width="9.453125" style="104" bestFit="1" customWidth="1"/>
    <col min="9625" max="9625" width="9.08984375" style="104"/>
    <col min="9626" max="9628" width="9.453125" style="104" bestFit="1" customWidth="1"/>
    <col min="9629" max="9629" width="9.08984375" style="104"/>
    <col min="9630" max="9635" width="9.453125" style="104" bestFit="1" customWidth="1"/>
    <col min="9636" max="9639" width="9.08984375" style="104"/>
    <col min="9640" max="9640" width="9.453125" style="104" bestFit="1" customWidth="1"/>
    <col min="9641" max="9651" width="9.08984375" style="104"/>
    <col min="9652" max="9652" width="9.453125" style="104" bestFit="1" customWidth="1"/>
    <col min="9653" max="9653" width="9.08984375" style="104"/>
    <col min="9654" max="9654" width="9.453125" style="104" bestFit="1" customWidth="1"/>
    <col min="9655" max="9655" width="9.08984375" style="104"/>
    <col min="9656" max="9656" width="9.453125" style="104" bestFit="1" customWidth="1"/>
    <col min="9657" max="9662" width="9.08984375" style="104"/>
    <col min="9663" max="9663" width="9.453125" style="104" bestFit="1" customWidth="1"/>
    <col min="9664" max="9668" width="9.08984375" style="104"/>
    <col min="9669" max="9670" width="9.453125" style="104" bestFit="1" customWidth="1"/>
    <col min="9671" max="9730" width="9.08984375" style="104"/>
    <col min="9731" max="9731" width="9.453125" style="104" bestFit="1" customWidth="1"/>
    <col min="9732" max="9732" width="9.08984375" style="104"/>
    <col min="9733" max="9733" width="9.453125" style="104" bestFit="1" customWidth="1"/>
    <col min="9734" max="9734" width="9.08984375" style="104"/>
    <col min="9735" max="9735" width="9.453125" style="104" bestFit="1" customWidth="1"/>
    <col min="9736" max="9746" width="9.08984375" style="104"/>
    <col min="9747" max="9749" width="9.453125" style="104" bestFit="1" customWidth="1"/>
    <col min="9750" max="9756" width="9.08984375" style="104"/>
    <col min="9757" max="9757" width="9.453125" style="104" bestFit="1" customWidth="1"/>
    <col min="9758" max="9759" width="9.08984375" style="104"/>
    <col min="9760" max="9769" width="9.453125" style="104" bestFit="1" customWidth="1"/>
    <col min="9770" max="9771" width="9.08984375" style="104"/>
    <col min="9772" max="9777" width="9.453125" style="104" bestFit="1" customWidth="1"/>
    <col min="9778" max="9779" width="9.08984375" style="104"/>
    <col min="9780" max="9781" width="9.453125" style="104" bestFit="1" customWidth="1"/>
    <col min="9782" max="9782" width="9.08984375" style="104"/>
    <col min="9783" max="9784" width="9.453125" style="104" bestFit="1" customWidth="1"/>
    <col min="9785" max="9785" width="9.08984375" style="104"/>
    <col min="9786" max="9787" width="9.453125" style="104" bestFit="1" customWidth="1"/>
    <col min="9788" max="9789" width="9.08984375" style="104"/>
    <col min="9790" max="9790" width="9.453125" style="104" bestFit="1" customWidth="1"/>
    <col min="9791" max="9791" width="9.08984375" style="104"/>
    <col min="9792" max="9792" width="9.453125" style="104" bestFit="1" customWidth="1"/>
    <col min="9793" max="9795" width="9.08984375" style="104"/>
    <col min="9796" max="9796" width="9.453125" style="104" bestFit="1" customWidth="1"/>
    <col min="9797" max="9797" width="9.08984375" style="104"/>
    <col min="9798" max="9801" width="9.453125" style="104" bestFit="1" customWidth="1"/>
    <col min="9802" max="9802" width="9.08984375" style="104"/>
    <col min="9803" max="9803" width="9.453125" style="104" bestFit="1" customWidth="1"/>
    <col min="9804" max="9805" width="9.08984375" style="104"/>
    <col min="9806" max="9806" width="9.453125" style="104" bestFit="1" customWidth="1"/>
    <col min="9807" max="9809" width="9.08984375" style="104"/>
    <col min="9810" max="9812" width="9.453125" style="104" bestFit="1" customWidth="1"/>
    <col min="9813" max="9813" width="9.08984375" style="104"/>
    <col min="9814" max="9818" width="9.453125" style="104" bestFit="1" customWidth="1"/>
    <col min="9819" max="9823" width="9.08984375" style="104"/>
    <col min="9824" max="9828" width="9.453125" style="104" bestFit="1" customWidth="1"/>
    <col min="9829" max="9830" width="9.08984375" style="104"/>
    <col min="9831" max="9831" width="9.453125" style="104" bestFit="1" customWidth="1"/>
    <col min="9832" max="9843" width="9.08984375" style="104"/>
    <col min="9844" max="9844" width="9.453125" style="104" bestFit="1" customWidth="1"/>
    <col min="9845" max="9852" width="9.08984375" style="104"/>
    <col min="9853" max="9853" width="9.453125" style="104" bestFit="1" customWidth="1"/>
    <col min="9854" max="9860" width="9.08984375" style="104"/>
    <col min="9861" max="9861" width="9.453125" style="104" bestFit="1" customWidth="1"/>
    <col min="9862" max="9864" width="9.08984375" style="104"/>
    <col min="9865" max="9865" width="9.453125" style="104" bestFit="1" customWidth="1"/>
    <col min="9866" max="9866" width="9.08984375" style="104"/>
    <col min="9867" max="9867" width="9.453125" style="104" bestFit="1" customWidth="1"/>
    <col min="9868" max="9868" width="9.08984375" style="104"/>
    <col min="9869" max="9872" width="9.453125" style="104" bestFit="1" customWidth="1"/>
    <col min="9873" max="9873" width="9.08984375" style="104"/>
    <col min="9874" max="9875" width="9.453125" style="104" bestFit="1" customWidth="1"/>
    <col min="9876" max="9879" width="9.08984375" style="104"/>
    <col min="9880" max="9880" width="9.453125" style="104" bestFit="1" customWidth="1"/>
    <col min="9881" max="9881" width="9.08984375" style="104"/>
    <col min="9882" max="9884" width="9.453125" style="104" bestFit="1" customWidth="1"/>
    <col min="9885" max="9885" width="9.08984375" style="104"/>
    <col min="9886" max="9891" width="9.453125" style="104" bestFit="1" customWidth="1"/>
    <col min="9892" max="9895" width="9.08984375" style="104"/>
    <col min="9896" max="9896" width="9.453125" style="104" bestFit="1" customWidth="1"/>
    <col min="9897" max="9907" width="9.08984375" style="104"/>
    <col min="9908" max="9908" width="9.453125" style="104" bestFit="1" customWidth="1"/>
    <col min="9909" max="9909" width="9.08984375" style="104"/>
    <col min="9910" max="9910" width="9.453125" style="104" bestFit="1" customWidth="1"/>
    <col min="9911" max="9911" width="9.08984375" style="104"/>
    <col min="9912" max="9912" width="9.453125" style="104" bestFit="1" customWidth="1"/>
    <col min="9913" max="9918" width="9.08984375" style="104"/>
    <col min="9919" max="9919" width="9.453125" style="104" bestFit="1" customWidth="1"/>
    <col min="9920" max="9924" width="9.08984375" style="104"/>
    <col min="9925" max="9926" width="9.453125" style="104" bestFit="1" customWidth="1"/>
    <col min="9927" max="9986" width="9.08984375" style="104"/>
    <col min="9987" max="9987" width="9.453125" style="104" bestFit="1" customWidth="1"/>
    <col min="9988" max="9988" width="9.08984375" style="104"/>
    <col min="9989" max="9989" width="9.453125" style="104" bestFit="1" customWidth="1"/>
    <col min="9990" max="9990" width="9.08984375" style="104"/>
    <col min="9991" max="9991" width="9.453125" style="104" bestFit="1" customWidth="1"/>
    <col min="9992" max="10002" width="9.08984375" style="104"/>
    <col min="10003" max="10005" width="9.453125" style="104" bestFit="1" customWidth="1"/>
    <col min="10006" max="10012" width="9.08984375" style="104"/>
    <col min="10013" max="10013" width="9.453125" style="104" bestFit="1" customWidth="1"/>
    <col min="10014" max="10015" width="9.08984375" style="104"/>
    <col min="10016" max="10025" width="9.453125" style="104" bestFit="1" customWidth="1"/>
    <col min="10026" max="10027" width="9.08984375" style="104"/>
    <col min="10028" max="10033" width="9.453125" style="104" bestFit="1" customWidth="1"/>
    <col min="10034" max="10035" width="9.08984375" style="104"/>
    <col min="10036" max="10037" width="9.453125" style="104" bestFit="1" customWidth="1"/>
    <col min="10038" max="10038" width="9.08984375" style="104"/>
    <col min="10039" max="10040" width="9.453125" style="104" bestFit="1" customWidth="1"/>
    <col min="10041" max="10041" width="9.08984375" style="104"/>
    <col min="10042" max="10043" width="9.453125" style="104" bestFit="1" customWidth="1"/>
    <col min="10044" max="10045" width="9.08984375" style="104"/>
    <col min="10046" max="10046" width="9.453125" style="104" bestFit="1" customWidth="1"/>
    <col min="10047" max="10047" width="9.08984375" style="104"/>
    <col min="10048" max="10048" width="9.453125" style="104" bestFit="1" customWidth="1"/>
    <col min="10049" max="10051" width="9.08984375" style="104"/>
    <col min="10052" max="10052" width="9.453125" style="104" bestFit="1" customWidth="1"/>
    <col min="10053" max="10053" width="9.08984375" style="104"/>
    <col min="10054" max="10057" width="9.453125" style="104" bestFit="1" customWidth="1"/>
    <col min="10058" max="10058" width="9.08984375" style="104"/>
    <col min="10059" max="10059" width="9.453125" style="104" bestFit="1" customWidth="1"/>
    <col min="10060" max="10061" width="9.08984375" style="104"/>
    <col min="10062" max="10062" width="9.453125" style="104" bestFit="1" customWidth="1"/>
    <col min="10063" max="10065" width="9.08984375" style="104"/>
    <col min="10066" max="10068" width="9.453125" style="104" bestFit="1" customWidth="1"/>
    <col min="10069" max="10069" width="9.08984375" style="104"/>
    <col min="10070" max="10074" width="9.453125" style="104" bestFit="1" customWidth="1"/>
    <col min="10075" max="10079" width="9.08984375" style="104"/>
    <col min="10080" max="10084" width="9.453125" style="104" bestFit="1" customWidth="1"/>
    <col min="10085" max="10086" width="9.08984375" style="104"/>
    <col min="10087" max="10087" width="9.453125" style="104" bestFit="1" customWidth="1"/>
    <col min="10088" max="10099" width="9.08984375" style="104"/>
    <col min="10100" max="10100" width="9.453125" style="104" bestFit="1" customWidth="1"/>
    <col min="10101" max="10108" width="9.08984375" style="104"/>
    <col min="10109" max="10109" width="9.453125" style="104" bestFit="1" customWidth="1"/>
    <col min="10110" max="10116" width="9.08984375" style="104"/>
    <col min="10117" max="10117" width="9.453125" style="104" bestFit="1" customWidth="1"/>
    <col min="10118" max="10120" width="9.08984375" style="104"/>
    <col min="10121" max="10121" width="9.453125" style="104" bestFit="1" customWidth="1"/>
    <col min="10122" max="10122" width="9.08984375" style="104"/>
    <col min="10123" max="10123" width="9.453125" style="104" bestFit="1" customWidth="1"/>
    <col min="10124" max="10124" width="9.08984375" style="104"/>
    <col min="10125" max="10128" width="9.453125" style="104" bestFit="1" customWidth="1"/>
    <col min="10129" max="10129" width="9.08984375" style="104"/>
    <col min="10130" max="10131" width="9.453125" style="104" bestFit="1" customWidth="1"/>
    <col min="10132" max="10135" width="9.08984375" style="104"/>
    <col min="10136" max="10136" width="9.453125" style="104" bestFit="1" customWidth="1"/>
    <col min="10137" max="10137" width="9.08984375" style="104"/>
    <col min="10138" max="10140" width="9.453125" style="104" bestFit="1" customWidth="1"/>
    <col min="10141" max="10141" width="9.08984375" style="104"/>
    <col min="10142" max="10147" width="9.453125" style="104" bestFit="1" customWidth="1"/>
    <col min="10148" max="10151" width="9.08984375" style="104"/>
    <col min="10152" max="10152" width="9.453125" style="104" bestFit="1" customWidth="1"/>
    <col min="10153" max="10163" width="9.08984375" style="104"/>
    <col min="10164" max="10164" width="9.453125" style="104" bestFit="1" customWidth="1"/>
    <col min="10165" max="10165" width="9.08984375" style="104"/>
    <col min="10166" max="10166" width="9.453125" style="104" bestFit="1" customWidth="1"/>
    <col min="10167" max="10167" width="9.08984375" style="104"/>
    <col min="10168" max="10168" width="9.453125" style="104" bestFit="1" customWidth="1"/>
    <col min="10169" max="10174" width="9.08984375" style="104"/>
    <col min="10175" max="10175" width="9.453125" style="104" bestFit="1" customWidth="1"/>
    <col min="10176" max="10180" width="9.08984375" style="104"/>
    <col min="10181" max="10182" width="9.453125" style="104" bestFit="1" customWidth="1"/>
    <col min="10183" max="10242" width="9.08984375" style="104"/>
    <col min="10243" max="10243" width="9.453125" style="104" bestFit="1" customWidth="1"/>
    <col min="10244" max="10244" width="9.08984375" style="104"/>
    <col min="10245" max="10245" width="9.453125" style="104" bestFit="1" customWidth="1"/>
    <col min="10246" max="10246" width="9.08984375" style="104"/>
    <col min="10247" max="10247" width="9.453125" style="104" bestFit="1" customWidth="1"/>
    <col min="10248" max="10258" width="9.08984375" style="104"/>
    <col min="10259" max="10261" width="9.453125" style="104" bestFit="1" customWidth="1"/>
    <col min="10262" max="10268" width="9.08984375" style="104"/>
    <col min="10269" max="10269" width="9.453125" style="104" bestFit="1" customWidth="1"/>
    <col min="10270" max="10271" width="9.08984375" style="104"/>
    <col min="10272" max="10281" width="9.453125" style="104" bestFit="1" customWidth="1"/>
    <col min="10282" max="10283" width="9.08984375" style="104"/>
    <col min="10284" max="10289" width="9.453125" style="104" bestFit="1" customWidth="1"/>
    <col min="10290" max="10291" width="9.08984375" style="104"/>
    <col min="10292" max="10293" width="9.453125" style="104" bestFit="1" customWidth="1"/>
    <col min="10294" max="10294" width="9.08984375" style="104"/>
    <col min="10295" max="10296" width="9.453125" style="104" bestFit="1" customWidth="1"/>
    <col min="10297" max="10297" width="9.08984375" style="104"/>
    <col min="10298" max="10299" width="9.453125" style="104" bestFit="1" customWidth="1"/>
    <col min="10300" max="10301" width="9.08984375" style="104"/>
    <col min="10302" max="10302" width="9.453125" style="104" bestFit="1" customWidth="1"/>
    <col min="10303" max="10303" width="9.08984375" style="104"/>
    <col min="10304" max="10304" width="9.453125" style="104" bestFit="1" customWidth="1"/>
    <col min="10305" max="10307" width="9.08984375" style="104"/>
    <col min="10308" max="10308" width="9.453125" style="104" bestFit="1" customWidth="1"/>
    <col min="10309" max="10309" width="9.08984375" style="104"/>
    <col min="10310" max="10313" width="9.453125" style="104" bestFit="1" customWidth="1"/>
    <col min="10314" max="10314" width="9.08984375" style="104"/>
    <col min="10315" max="10315" width="9.453125" style="104" bestFit="1" customWidth="1"/>
    <col min="10316" max="10317" width="9.08984375" style="104"/>
    <col min="10318" max="10318" width="9.453125" style="104" bestFit="1" customWidth="1"/>
    <col min="10319" max="10321" width="9.08984375" style="104"/>
    <col min="10322" max="10324" width="9.453125" style="104" bestFit="1" customWidth="1"/>
    <col min="10325" max="10325" width="9.08984375" style="104"/>
    <col min="10326" max="10330" width="9.453125" style="104" bestFit="1" customWidth="1"/>
    <col min="10331" max="10335" width="9.08984375" style="104"/>
    <col min="10336" max="10340" width="9.453125" style="104" bestFit="1" customWidth="1"/>
    <col min="10341" max="10342" width="9.08984375" style="104"/>
    <col min="10343" max="10343" width="9.453125" style="104" bestFit="1" customWidth="1"/>
    <col min="10344" max="10355" width="9.08984375" style="104"/>
    <col min="10356" max="10356" width="9.453125" style="104" bestFit="1" customWidth="1"/>
    <col min="10357" max="10364" width="9.08984375" style="104"/>
    <col min="10365" max="10365" width="9.453125" style="104" bestFit="1" customWidth="1"/>
    <col min="10366" max="10372" width="9.08984375" style="104"/>
    <col min="10373" max="10373" width="9.453125" style="104" bestFit="1" customWidth="1"/>
    <col min="10374" max="10376" width="9.08984375" style="104"/>
    <col min="10377" max="10377" width="9.453125" style="104" bestFit="1" customWidth="1"/>
    <col min="10378" max="10378" width="9.08984375" style="104"/>
    <col min="10379" max="10379" width="9.453125" style="104" bestFit="1" customWidth="1"/>
    <col min="10380" max="10380" width="9.08984375" style="104"/>
    <col min="10381" max="10384" width="9.453125" style="104" bestFit="1" customWidth="1"/>
    <col min="10385" max="10385" width="9.08984375" style="104"/>
    <col min="10386" max="10387" width="9.453125" style="104" bestFit="1" customWidth="1"/>
    <col min="10388" max="10391" width="9.08984375" style="104"/>
    <col min="10392" max="10392" width="9.453125" style="104" bestFit="1" customWidth="1"/>
    <col min="10393" max="10393" width="9.08984375" style="104"/>
    <col min="10394" max="10396" width="9.453125" style="104" bestFit="1" customWidth="1"/>
    <col min="10397" max="10397" width="9.08984375" style="104"/>
    <col min="10398" max="10403" width="9.453125" style="104" bestFit="1" customWidth="1"/>
    <col min="10404" max="10407" width="9.08984375" style="104"/>
    <col min="10408" max="10408" width="9.453125" style="104" bestFit="1" customWidth="1"/>
    <col min="10409" max="10419" width="9.08984375" style="104"/>
    <col min="10420" max="10420" width="9.453125" style="104" bestFit="1" customWidth="1"/>
    <col min="10421" max="10421" width="9.08984375" style="104"/>
    <col min="10422" max="10422" width="9.453125" style="104" bestFit="1" customWidth="1"/>
    <col min="10423" max="10423" width="9.08984375" style="104"/>
    <col min="10424" max="10424" width="9.453125" style="104" bestFit="1" customWidth="1"/>
    <col min="10425" max="10430" width="9.08984375" style="104"/>
    <col min="10431" max="10431" width="9.453125" style="104" bestFit="1" customWidth="1"/>
    <col min="10432" max="10436" width="9.08984375" style="104"/>
    <col min="10437" max="10438" width="9.453125" style="104" bestFit="1" customWidth="1"/>
    <col min="10439" max="10498" width="9.08984375" style="104"/>
    <col min="10499" max="10499" width="9.453125" style="104" bestFit="1" customWidth="1"/>
    <col min="10500" max="10500" width="9.08984375" style="104"/>
    <col min="10501" max="10501" width="9.453125" style="104" bestFit="1" customWidth="1"/>
    <col min="10502" max="10502" width="9.08984375" style="104"/>
    <col min="10503" max="10503" width="9.453125" style="104" bestFit="1" customWidth="1"/>
    <col min="10504" max="10514" width="9.08984375" style="104"/>
    <col min="10515" max="10517" width="9.453125" style="104" bestFit="1" customWidth="1"/>
    <col min="10518" max="10524" width="9.08984375" style="104"/>
    <col min="10525" max="10525" width="9.453125" style="104" bestFit="1" customWidth="1"/>
    <col min="10526" max="10527" width="9.08984375" style="104"/>
    <col min="10528" max="10537" width="9.453125" style="104" bestFit="1" customWidth="1"/>
    <col min="10538" max="10539" width="9.08984375" style="104"/>
    <col min="10540" max="10545" width="9.453125" style="104" bestFit="1" customWidth="1"/>
    <col min="10546" max="10547" width="9.08984375" style="104"/>
    <col min="10548" max="10549" width="9.453125" style="104" bestFit="1" customWidth="1"/>
    <col min="10550" max="10550" width="9.08984375" style="104"/>
    <col min="10551" max="10552" width="9.453125" style="104" bestFit="1" customWidth="1"/>
    <col min="10553" max="10553" width="9.08984375" style="104"/>
    <col min="10554" max="10555" width="9.453125" style="104" bestFit="1" customWidth="1"/>
    <col min="10556" max="10557" width="9.08984375" style="104"/>
    <col min="10558" max="10558" width="9.453125" style="104" bestFit="1" customWidth="1"/>
    <col min="10559" max="10559" width="9.08984375" style="104"/>
    <col min="10560" max="10560" width="9.453125" style="104" bestFit="1" customWidth="1"/>
    <col min="10561" max="10563" width="9.08984375" style="104"/>
    <col min="10564" max="10564" width="9.453125" style="104" bestFit="1" customWidth="1"/>
    <col min="10565" max="10565" width="9.08984375" style="104"/>
    <col min="10566" max="10569" width="9.453125" style="104" bestFit="1" customWidth="1"/>
    <col min="10570" max="10570" width="9.08984375" style="104"/>
    <col min="10571" max="10571" width="9.453125" style="104" bestFit="1" customWidth="1"/>
    <col min="10572" max="10573" width="9.08984375" style="104"/>
    <col min="10574" max="10574" width="9.453125" style="104" bestFit="1" customWidth="1"/>
    <col min="10575" max="10577" width="9.08984375" style="104"/>
    <col min="10578" max="10580" width="9.453125" style="104" bestFit="1" customWidth="1"/>
    <col min="10581" max="10581" width="9.08984375" style="104"/>
    <col min="10582" max="10586" width="9.453125" style="104" bestFit="1" customWidth="1"/>
    <col min="10587" max="10591" width="9.08984375" style="104"/>
    <col min="10592" max="10596" width="9.453125" style="104" bestFit="1" customWidth="1"/>
    <col min="10597" max="10598" width="9.08984375" style="104"/>
    <col min="10599" max="10599" width="9.453125" style="104" bestFit="1" customWidth="1"/>
    <col min="10600" max="10611" width="9.08984375" style="104"/>
    <col min="10612" max="10612" width="9.453125" style="104" bestFit="1" customWidth="1"/>
    <col min="10613" max="10620" width="9.08984375" style="104"/>
    <col min="10621" max="10621" width="9.453125" style="104" bestFit="1" customWidth="1"/>
    <col min="10622" max="10628" width="9.08984375" style="104"/>
    <col min="10629" max="10629" width="9.453125" style="104" bestFit="1" customWidth="1"/>
    <col min="10630" max="10632" width="9.08984375" style="104"/>
    <col min="10633" max="10633" width="9.453125" style="104" bestFit="1" customWidth="1"/>
    <col min="10634" max="10634" width="9.08984375" style="104"/>
    <col min="10635" max="10635" width="9.453125" style="104" bestFit="1" customWidth="1"/>
    <col min="10636" max="10636" width="9.08984375" style="104"/>
    <col min="10637" max="10640" width="9.453125" style="104" bestFit="1" customWidth="1"/>
    <col min="10641" max="10641" width="9.08984375" style="104"/>
    <col min="10642" max="10643" width="9.453125" style="104" bestFit="1" customWidth="1"/>
    <col min="10644" max="10647" width="9.08984375" style="104"/>
    <col min="10648" max="10648" width="9.453125" style="104" bestFit="1" customWidth="1"/>
    <col min="10649" max="10649" width="9.08984375" style="104"/>
    <col min="10650" max="10652" width="9.453125" style="104" bestFit="1" customWidth="1"/>
    <col min="10653" max="10653" width="9.08984375" style="104"/>
    <col min="10654" max="10659" width="9.453125" style="104" bestFit="1" customWidth="1"/>
    <col min="10660" max="10663" width="9.08984375" style="104"/>
    <col min="10664" max="10664" width="9.453125" style="104" bestFit="1" customWidth="1"/>
    <col min="10665" max="10675" width="9.08984375" style="104"/>
    <col min="10676" max="10676" width="9.453125" style="104" bestFit="1" customWidth="1"/>
    <col min="10677" max="10677" width="9.08984375" style="104"/>
    <col min="10678" max="10678" width="9.453125" style="104" bestFit="1" customWidth="1"/>
    <col min="10679" max="10679" width="9.08984375" style="104"/>
    <col min="10680" max="10680" width="9.453125" style="104" bestFit="1" customWidth="1"/>
    <col min="10681" max="10686" width="9.08984375" style="104"/>
    <col min="10687" max="10687" width="9.453125" style="104" bestFit="1" customWidth="1"/>
    <col min="10688" max="10692" width="9.08984375" style="104"/>
    <col min="10693" max="10694" width="9.453125" style="104" bestFit="1" customWidth="1"/>
    <col min="10695" max="10754" width="9.08984375" style="104"/>
    <col min="10755" max="10755" width="9.453125" style="104" bestFit="1" customWidth="1"/>
    <col min="10756" max="10756" width="9.08984375" style="104"/>
    <col min="10757" max="10757" width="9.453125" style="104" bestFit="1" customWidth="1"/>
    <col min="10758" max="10758" width="9.08984375" style="104"/>
    <col min="10759" max="10759" width="9.453125" style="104" bestFit="1" customWidth="1"/>
    <col min="10760" max="10770" width="9.08984375" style="104"/>
    <col min="10771" max="10773" width="9.453125" style="104" bestFit="1" customWidth="1"/>
    <col min="10774" max="10780" width="9.08984375" style="104"/>
    <col min="10781" max="10781" width="9.453125" style="104" bestFit="1" customWidth="1"/>
    <col min="10782" max="10783" width="9.08984375" style="104"/>
    <col min="10784" max="10793" width="9.453125" style="104" bestFit="1" customWidth="1"/>
    <col min="10794" max="10795" width="9.08984375" style="104"/>
    <col min="10796" max="10801" width="9.453125" style="104" bestFit="1" customWidth="1"/>
    <col min="10802" max="10803" width="9.08984375" style="104"/>
    <col min="10804" max="10805" width="9.453125" style="104" bestFit="1" customWidth="1"/>
    <col min="10806" max="10806" width="9.08984375" style="104"/>
    <col min="10807" max="10808" width="9.453125" style="104" bestFit="1" customWidth="1"/>
    <col min="10809" max="10809" width="9.08984375" style="104"/>
    <col min="10810" max="10811" width="9.453125" style="104" bestFit="1" customWidth="1"/>
    <col min="10812" max="10813" width="9.08984375" style="104"/>
    <col min="10814" max="10814" width="9.453125" style="104" bestFit="1" customWidth="1"/>
    <col min="10815" max="10815" width="9.08984375" style="104"/>
    <col min="10816" max="10816" width="9.453125" style="104" bestFit="1" customWidth="1"/>
    <col min="10817" max="10819" width="9.08984375" style="104"/>
    <col min="10820" max="10820" width="9.453125" style="104" bestFit="1" customWidth="1"/>
    <col min="10821" max="10821" width="9.08984375" style="104"/>
    <col min="10822" max="10825" width="9.453125" style="104" bestFit="1" customWidth="1"/>
    <col min="10826" max="10826" width="9.08984375" style="104"/>
    <col min="10827" max="10827" width="9.453125" style="104" bestFit="1" customWidth="1"/>
    <col min="10828" max="10829" width="9.08984375" style="104"/>
    <col min="10830" max="10830" width="9.453125" style="104" bestFit="1" customWidth="1"/>
    <col min="10831" max="10833" width="9.08984375" style="104"/>
    <col min="10834" max="10836" width="9.453125" style="104" bestFit="1" customWidth="1"/>
    <col min="10837" max="10837" width="9.08984375" style="104"/>
    <col min="10838" max="10842" width="9.453125" style="104" bestFit="1" customWidth="1"/>
    <col min="10843" max="10847" width="9.08984375" style="104"/>
    <col min="10848" max="10852" width="9.453125" style="104" bestFit="1" customWidth="1"/>
    <col min="10853" max="10854" width="9.08984375" style="104"/>
    <col min="10855" max="10855" width="9.453125" style="104" bestFit="1" customWidth="1"/>
    <col min="10856" max="10867" width="9.08984375" style="104"/>
    <col min="10868" max="10868" width="9.453125" style="104" bestFit="1" customWidth="1"/>
    <col min="10869" max="10876" width="9.08984375" style="104"/>
    <col min="10877" max="10877" width="9.453125" style="104" bestFit="1" customWidth="1"/>
    <col min="10878" max="10884" width="9.08984375" style="104"/>
    <col min="10885" max="10885" width="9.453125" style="104" bestFit="1" customWidth="1"/>
    <col min="10886" max="10888" width="9.08984375" style="104"/>
    <col min="10889" max="10889" width="9.453125" style="104" bestFit="1" customWidth="1"/>
    <col min="10890" max="10890" width="9.08984375" style="104"/>
    <col min="10891" max="10891" width="9.453125" style="104" bestFit="1" customWidth="1"/>
    <col min="10892" max="10892" width="9.08984375" style="104"/>
    <col min="10893" max="10896" width="9.453125" style="104" bestFit="1" customWidth="1"/>
    <col min="10897" max="10897" width="9.08984375" style="104"/>
    <col min="10898" max="10899" width="9.453125" style="104" bestFit="1" customWidth="1"/>
    <col min="10900" max="10903" width="9.08984375" style="104"/>
    <col min="10904" max="10904" width="9.453125" style="104" bestFit="1" customWidth="1"/>
    <col min="10905" max="10905" width="9.08984375" style="104"/>
    <col min="10906" max="10908" width="9.453125" style="104" bestFit="1" customWidth="1"/>
    <col min="10909" max="10909" width="9.08984375" style="104"/>
    <col min="10910" max="10915" width="9.453125" style="104" bestFit="1" customWidth="1"/>
    <col min="10916" max="10919" width="9.08984375" style="104"/>
    <col min="10920" max="10920" width="9.453125" style="104" bestFit="1" customWidth="1"/>
    <col min="10921" max="10931" width="9.08984375" style="104"/>
    <col min="10932" max="10932" width="9.453125" style="104" bestFit="1" customWidth="1"/>
    <col min="10933" max="10933" width="9.08984375" style="104"/>
    <col min="10934" max="10934" width="9.453125" style="104" bestFit="1" customWidth="1"/>
    <col min="10935" max="10935" width="9.08984375" style="104"/>
    <col min="10936" max="10936" width="9.453125" style="104" bestFit="1" customWidth="1"/>
    <col min="10937" max="10942" width="9.08984375" style="104"/>
    <col min="10943" max="10943" width="9.453125" style="104" bestFit="1" customWidth="1"/>
    <col min="10944" max="10948" width="9.08984375" style="104"/>
    <col min="10949" max="10950" width="9.453125" style="104" bestFit="1" customWidth="1"/>
    <col min="10951" max="11010" width="9.08984375" style="104"/>
    <col min="11011" max="11011" width="9.453125" style="104" bestFit="1" customWidth="1"/>
    <col min="11012" max="11012" width="9.08984375" style="104"/>
    <col min="11013" max="11013" width="9.453125" style="104" bestFit="1" customWidth="1"/>
    <col min="11014" max="11014" width="9.08984375" style="104"/>
    <col min="11015" max="11015" width="9.453125" style="104" bestFit="1" customWidth="1"/>
    <col min="11016" max="11026" width="9.08984375" style="104"/>
    <col min="11027" max="11029" width="9.453125" style="104" bestFit="1" customWidth="1"/>
    <col min="11030" max="11036" width="9.08984375" style="104"/>
    <col min="11037" max="11037" width="9.453125" style="104" bestFit="1" customWidth="1"/>
    <col min="11038" max="11039" width="9.08984375" style="104"/>
    <col min="11040" max="11049" width="9.453125" style="104" bestFit="1" customWidth="1"/>
    <col min="11050" max="11051" width="9.08984375" style="104"/>
    <col min="11052" max="11057" width="9.453125" style="104" bestFit="1" customWidth="1"/>
    <col min="11058" max="11059" width="9.08984375" style="104"/>
    <col min="11060" max="11061" width="9.453125" style="104" bestFit="1" customWidth="1"/>
    <col min="11062" max="11062" width="9.08984375" style="104"/>
    <col min="11063" max="11064" width="9.453125" style="104" bestFit="1" customWidth="1"/>
    <col min="11065" max="11065" width="9.08984375" style="104"/>
    <col min="11066" max="11067" width="9.453125" style="104" bestFit="1" customWidth="1"/>
    <col min="11068" max="11069" width="9.08984375" style="104"/>
    <col min="11070" max="11070" width="9.453125" style="104" bestFit="1" customWidth="1"/>
    <col min="11071" max="11071" width="9.08984375" style="104"/>
    <col min="11072" max="11072" width="9.453125" style="104" bestFit="1" customWidth="1"/>
    <col min="11073" max="11075" width="9.08984375" style="104"/>
    <col min="11076" max="11076" width="9.453125" style="104" bestFit="1" customWidth="1"/>
    <col min="11077" max="11077" width="9.08984375" style="104"/>
    <col min="11078" max="11081" width="9.453125" style="104" bestFit="1" customWidth="1"/>
    <col min="11082" max="11082" width="9.08984375" style="104"/>
    <col min="11083" max="11083" width="9.453125" style="104" bestFit="1" customWidth="1"/>
    <col min="11084" max="11085" width="9.08984375" style="104"/>
    <col min="11086" max="11086" width="9.453125" style="104" bestFit="1" customWidth="1"/>
    <col min="11087" max="11089" width="9.08984375" style="104"/>
    <col min="11090" max="11092" width="9.453125" style="104" bestFit="1" customWidth="1"/>
    <col min="11093" max="11093" width="9.08984375" style="104"/>
    <col min="11094" max="11098" width="9.453125" style="104" bestFit="1" customWidth="1"/>
    <col min="11099" max="11103" width="9.08984375" style="104"/>
    <col min="11104" max="11108" width="9.453125" style="104" bestFit="1" customWidth="1"/>
    <col min="11109" max="11110" width="9.08984375" style="104"/>
    <col min="11111" max="11111" width="9.453125" style="104" bestFit="1" customWidth="1"/>
    <col min="11112" max="11123" width="9.08984375" style="104"/>
    <col min="11124" max="11124" width="9.453125" style="104" bestFit="1" customWidth="1"/>
    <col min="11125" max="11132" width="9.08984375" style="104"/>
    <col min="11133" max="11133" width="9.453125" style="104" bestFit="1" customWidth="1"/>
    <col min="11134" max="11140" width="9.08984375" style="104"/>
    <col min="11141" max="11141" width="9.453125" style="104" bestFit="1" customWidth="1"/>
    <col min="11142" max="11144" width="9.08984375" style="104"/>
    <col min="11145" max="11145" width="9.453125" style="104" bestFit="1" customWidth="1"/>
    <col min="11146" max="11146" width="9.08984375" style="104"/>
    <col min="11147" max="11147" width="9.453125" style="104" bestFit="1" customWidth="1"/>
    <col min="11148" max="11148" width="9.08984375" style="104"/>
    <col min="11149" max="11152" width="9.453125" style="104" bestFit="1" customWidth="1"/>
    <col min="11153" max="11153" width="9.08984375" style="104"/>
    <col min="11154" max="11155" width="9.453125" style="104" bestFit="1" customWidth="1"/>
    <col min="11156" max="11159" width="9.08984375" style="104"/>
    <col min="11160" max="11160" width="9.453125" style="104" bestFit="1" customWidth="1"/>
    <col min="11161" max="11161" width="9.08984375" style="104"/>
    <col min="11162" max="11164" width="9.453125" style="104" bestFit="1" customWidth="1"/>
    <col min="11165" max="11165" width="9.08984375" style="104"/>
    <col min="11166" max="11171" width="9.453125" style="104" bestFit="1" customWidth="1"/>
    <col min="11172" max="11175" width="9.08984375" style="104"/>
    <col min="11176" max="11176" width="9.453125" style="104" bestFit="1" customWidth="1"/>
    <col min="11177" max="11187" width="9.08984375" style="104"/>
    <col min="11188" max="11188" width="9.453125" style="104" bestFit="1" customWidth="1"/>
    <col min="11189" max="11189" width="9.08984375" style="104"/>
    <col min="11190" max="11190" width="9.453125" style="104" bestFit="1" customWidth="1"/>
    <col min="11191" max="11191" width="9.08984375" style="104"/>
    <col min="11192" max="11192" width="9.453125" style="104" bestFit="1" customWidth="1"/>
    <col min="11193" max="11198" width="9.08984375" style="104"/>
    <col min="11199" max="11199" width="9.453125" style="104" bestFit="1" customWidth="1"/>
    <col min="11200" max="11204" width="9.08984375" style="104"/>
    <col min="11205" max="11206" width="9.453125" style="104" bestFit="1" customWidth="1"/>
    <col min="11207" max="11266" width="9.08984375" style="104"/>
    <col min="11267" max="11267" width="9.453125" style="104" bestFit="1" customWidth="1"/>
    <col min="11268" max="11268" width="9.08984375" style="104"/>
    <col min="11269" max="11269" width="9.453125" style="104" bestFit="1" customWidth="1"/>
    <col min="11270" max="11270" width="9.08984375" style="104"/>
    <col min="11271" max="11271" width="9.453125" style="104" bestFit="1" customWidth="1"/>
    <col min="11272" max="11282" width="9.08984375" style="104"/>
    <col min="11283" max="11285" width="9.453125" style="104" bestFit="1" customWidth="1"/>
    <col min="11286" max="11292" width="9.08984375" style="104"/>
    <col min="11293" max="11293" width="9.453125" style="104" bestFit="1" customWidth="1"/>
    <col min="11294" max="11295" width="9.08984375" style="104"/>
    <col min="11296" max="11305" width="9.453125" style="104" bestFit="1" customWidth="1"/>
    <col min="11306" max="11307" width="9.08984375" style="104"/>
    <col min="11308" max="11313" width="9.453125" style="104" bestFit="1" customWidth="1"/>
    <col min="11314" max="11315" width="9.08984375" style="104"/>
    <col min="11316" max="11317" width="9.453125" style="104" bestFit="1" customWidth="1"/>
    <col min="11318" max="11318" width="9.08984375" style="104"/>
    <col min="11319" max="11320" width="9.453125" style="104" bestFit="1" customWidth="1"/>
    <col min="11321" max="11321" width="9.08984375" style="104"/>
    <col min="11322" max="11323" width="9.453125" style="104" bestFit="1" customWidth="1"/>
    <col min="11324" max="11325" width="9.08984375" style="104"/>
    <col min="11326" max="11326" width="9.453125" style="104" bestFit="1" customWidth="1"/>
    <col min="11327" max="11327" width="9.08984375" style="104"/>
    <col min="11328" max="11328" width="9.453125" style="104" bestFit="1" customWidth="1"/>
    <col min="11329" max="11331" width="9.08984375" style="104"/>
    <col min="11332" max="11332" width="9.453125" style="104" bestFit="1" customWidth="1"/>
    <col min="11333" max="11333" width="9.08984375" style="104"/>
    <col min="11334" max="11337" width="9.453125" style="104" bestFit="1" customWidth="1"/>
    <col min="11338" max="11338" width="9.08984375" style="104"/>
    <col min="11339" max="11339" width="9.453125" style="104" bestFit="1" customWidth="1"/>
    <col min="11340" max="11341" width="9.08984375" style="104"/>
    <col min="11342" max="11342" width="9.453125" style="104" bestFit="1" customWidth="1"/>
    <col min="11343" max="11345" width="9.08984375" style="104"/>
    <col min="11346" max="11348" width="9.453125" style="104" bestFit="1" customWidth="1"/>
    <col min="11349" max="11349" width="9.08984375" style="104"/>
    <col min="11350" max="11354" width="9.453125" style="104" bestFit="1" customWidth="1"/>
    <col min="11355" max="11359" width="9.08984375" style="104"/>
    <col min="11360" max="11364" width="9.453125" style="104" bestFit="1" customWidth="1"/>
    <col min="11365" max="11366" width="9.08984375" style="104"/>
    <col min="11367" max="11367" width="9.453125" style="104" bestFit="1" customWidth="1"/>
    <col min="11368" max="11379" width="9.08984375" style="104"/>
    <col min="11380" max="11380" width="9.453125" style="104" bestFit="1" customWidth="1"/>
    <col min="11381" max="11388" width="9.08984375" style="104"/>
    <col min="11389" max="11389" width="9.453125" style="104" bestFit="1" customWidth="1"/>
    <col min="11390" max="11396" width="9.08984375" style="104"/>
    <col min="11397" max="11397" width="9.453125" style="104" bestFit="1" customWidth="1"/>
    <col min="11398" max="11400" width="9.08984375" style="104"/>
    <col min="11401" max="11401" width="9.453125" style="104" bestFit="1" customWidth="1"/>
    <col min="11402" max="11402" width="9.08984375" style="104"/>
    <col min="11403" max="11403" width="9.453125" style="104" bestFit="1" customWidth="1"/>
    <col min="11404" max="11404" width="9.08984375" style="104"/>
    <col min="11405" max="11408" width="9.453125" style="104" bestFit="1" customWidth="1"/>
    <col min="11409" max="11409" width="9.08984375" style="104"/>
    <col min="11410" max="11411" width="9.453125" style="104" bestFit="1" customWidth="1"/>
    <col min="11412" max="11415" width="9.08984375" style="104"/>
    <col min="11416" max="11416" width="9.453125" style="104" bestFit="1" customWidth="1"/>
    <col min="11417" max="11417" width="9.08984375" style="104"/>
    <col min="11418" max="11420" width="9.453125" style="104" bestFit="1" customWidth="1"/>
    <col min="11421" max="11421" width="9.08984375" style="104"/>
    <col min="11422" max="11427" width="9.453125" style="104" bestFit="1" customWidth="1"/>
    <col min="11428" max="11431" width="9.08984375" style="104"/>
    <col min="11432" max="11432" width="9.453125" style="104" bestFit="1" customWidth="1"/>
    <col min="11433" max="11443" width="9.08984375" style="104"/>
    <col min="11444" max="11444" width="9.453125" style="104" bestFit="1" customWidth="1"/>
    <col min="11445" max="11445" width="9.08984375" style="104"/>
    <col min="11446" max="11446" width="9.453125" style="104" bestFit="1" customWidth="1"/>
    <col min="11447" max="11447" width="9.08984375" style="104"/>
    <col min="11448" max="11448" width="9.453125" style="104" bestFit="1" customWidth="1"/>
    <col min="11449" max="11454" width="9.08984375" style="104"/>
    <col min="11455" max="11455" width="9.453125" style="104" bestFit="1" customWidth="1"/>
    <col min="11456" max="11460" width="9.08984375" style="104"/>
    <col min="11461" max="11462" width="9.453125" style="104" bestFit="1" customWidth="1"/>
    <col min="11463" max="11522" width="9.08984375" style="104"/>
    <col min="11523" max="11523" width="9.453125" style="104" bestFit="1" customWidth="1"/>
    <col min="11524" max="11524" width="9.08984375" style="104"/>
    <col min="11525" max="11525" width="9.453125" style="104" bestFit="1" customWidth="1"/>
    <col min="11526" max="11526" width="9.08984375" style="104"/>
    <col min="11527" max="11527" width="9.453125" style="104" bestFit="1" customWidth="1"/>
    <col min="11528" max="11538" width="9.08984375" style="104"/>
    <col min="11539" max="11541" width="9.453125" style="104" bestFit="1" customWidth="1"/>
    <col min="11542" max="11548" width="9.08984375" style="104"/>
    <col min="11549" max="11549" width="9.453125" style="104" bestFit="1" customWidth="1"/>
    <col min="11550" max="11551" width="9.08984375" style="104"/>
    <col min="11552" max="11561" width="9.453125" style="104" bestFit="1" customWidth="1"/>
    <col min="11562" max="11563" width="9.08984375" style="104"/>
    <col min="11564" max="11569" width="9.453125" style="104" bestFit="1" customWidth="1"/>
    <col min="11570" max="11571" width="9.08984375" style="104"/>
    <col min="11572" max="11573" width="9.453125" style="104" bestFit="1" customWidth="1"/>
    <col min="11574" max="11574" width="9.08984375" style="104"/>
    <col min="11575" max="11576" width="9.453125" style="104" bestFit="1" customWidth="1"/>
    <col min="11577" max="11577" width="9.08984375" style="104"/>
    <col min="11578" max="11579" width="9.453125" style="104" bestFit="1" customWidth="1"/>
    <col min="11580" max="11581" width="9.08984375" style="104"/>
    <col min="11582" max="11582" width="9.453125" style="104" bestFit="1" customWidth="1"/>
    <col min="11583" max="11583" width="9.08984375" style="104"/>
    <col min="11584" max="11584" width="9.453125" style="104" bestFit="1" customWidth="1"/>
    <col min="11585" max="11587" width="9.08984375" style="104"/>
    <col min="11588" max="11588" width="9.453125" style="104" bestFit="1" customWidth="1"/>
    <col min="11589" max="11589" width="9.08984375" style="104"/>
    <col min="11590" max="11593" width="9.453125" style="104" bestFit="1" customWidth="1"/>
    <col min="11594" max="11594" width="9.08984375" style="104"/>
    <col min="11595" max="11595" width="9.453125" style="104" bestFit="1" customWidth="1"/>
    <col min="11596" max="11597" width="9.08984375" style="104"/>
    <col min="11598" max="11598" width="9.453125" style="104" bestFit="1" customWidth="1"/>
    <col min="11599" max="11601" width="9.08984375" style="104"/>
    <col min="11602" max="11604" width="9.453125" style="104" bestFit="1" customWidth="1"/>
    <col min="11605" max="11605" width="9.08984375" style="104"/>
    <col min="11606" max="11610" width="9.453125" style="104" bestFit="1" customWidth="1"/>
    <col min="11611" max="11615" width="9.08984375" style="104"/>
    <col min="11616" max="11620" width="9.453125" style="104" bestFit="1" customWidth="1"/>
    <col min="11621" max="11622" width="9.08984375" style="104"/>
    <col min="11623" max="11623" width="9.453125" style="104" bestFit="1" customWidth="1"/>
    <col min="11624" max="11635" width="9.08984375" style="104"/>
    <col min="11636" max="11636" width="9.453125" style="104" bestFit="1" customWidth="1"/>
    <col min="11637" max="11644" width="9.08984375" style="104"/>
    <col min="11645" max="11645" width="9.453125" style="104" bestFit="1" customWidth="1"/>
    <col min="11646" max="11652" width="9.08984375" style="104"/>
    <col min="11653" max="11653" width="9.453125" style="104" bestFit="1" customWidth="1"/>
    <col min="11654" max="11656" width="9.08984375" style="104"/>
    <col min="11657" max="11657" width="9.453125" style="104" bestFit="1" customWidth="1"/>
    <col min="11658" max="11658" width="9.08984375" style="104"/>
    <col min="11659" max="11659" width="9.453125" style="104" bestFit="1" customWidth="1"/>
    <col min="11660" max="11660" width="9.08984375" style="104"/>
    <col min="11661" max="11664" width="9.453125" style="104" bestFit="1" customWidth="1"/>
    <col min="11665" max="11665" width="9.08984375" style="104"/>
    <col min="11666" max="11667" width="9.453125" style="104" bestFit="1" customWidth="1"/>
    <col min="11668" max="11671" width="9.08984375" style="104"/>
    <col min="11672" max="11672" width="9.453125" style="104" bestFit="1" customWidth="1"/>
    <col min="11673" max="11673" width="9.08984375" style="104"/>
    <col min="11674" max="11676" width="9.453125" style="104" bestFit="1" customWidth="1"/>
    <col min="11677" max="11677" width="9.08984375" style="104"/>
    <col min="11678" max="11683" width="9.453125" style="104" bestFit="1" customWidth="1"/>
    <col min="11684" max="11687" width="9.08984375" style="104"/>
    <col min="11688" max="11688" width="9.453125" style="104" bestFit="1" customWidth="1"/>
    <col min="11689" max="11699" width="9.08984375" style="104"/>
    <col min="11700" max="11700" width="9.453125" style="104" bestFit="1" customWidth="1"/>
    <col min="11701" max="11701" width="9.08984375" style="104"/>
    <col min="11702" max="11702" width="9.453125" style="104" bestFit="1" customWidth="1"/>
    <col min="11703" max="11703" width="9.08984375" style="104"/>
    <col min="11704" max="11704" width="9.453125" style="104" bestFit="1" customWidth="1"/>
    <col min="11705" max="11710" width="9.08984375" style="104"/>
    <col min="11711" max="11711" width="9.453125" style="104" bestFit="1" customWidth="1"/>
    <col min="11712" max="11716" width="9.08984375" style="104"/>
    <col min="11717" max="11718" width="9.453125" style="104" bestFit="1" customWidth="1"/>
    <col min="11719" max="11778" width="9.08984375" style="104"/>
    <col min="11779" max="11779" width="9.453125" style="104" bestFit="1" customWidth="1"/>
    <col min="11780" max="11780" width="9.08984375" style="104"/>
    <col min="11781" max="11781" width="9.453125" style="104" bestFit="1" customWidth="1"/>
    <col min="11782" max="11782" width="9.08984375" style="104"/>
    <col min="11783" max="11783" width="9.453125" style="104" bestFit="1" customWidth="1"/>
    <col min="11784" max="11794" width="9.08984375" style="104"/>
    <col min="11795" max="11797" width="9.453125" style="104" bestFit="1" customWidth="1"/>
    <col min="11798" max="11804" width="9.08984375" style="104"/>
    <col min="11805" max="11805" width="9.453125" style="104" bestFit="1" customWidth="1"/>
    <col min="11806" max="11807" width="9.08984375" style="104"/>
    <col min="11808" max="11817" width="9.453125" style="104" bestFit="1" customWidth="1"/>
    <col min="11818" max="11819" width="9.08984375" style="104"/>
    <col min="11820" max="11825" width="9.453125" style="104" bestFit="1" customWidth="1"/>
    <col min="11826" max="11827" width="9.08984375" style="104"/>
    <col min="11828" max="11829" width="9.453125" style="104" bestFit="1" customWidth="1"/>
    <col min="11830" max="11830" width="9.08984375" style="104"/>
    <col min="11831" max="11832" width="9.453125" style="104" bestFit="1" customWidth="1"/>
    <col min="11833" max="11833" width="9.08984375" style="104"/>
    <col min="11834" max="11835" width="9.453125" style="104" bestFit="1" customWidth="1"/>
    <col min="11836" max="11837" width="9.08984375" style="104"/>
    <col min="11838" max="11838" width="9.453125" style="104" bestFit="1" customWidth="1"/>
    <col min="11839" max="11839" width="9.08984375" style="104"/>
    <col min="11840" max="11840" width="9.453125" style="104" bestFit="1" customWidth="1"/>
    <col min="11841" max="11843" width="9.08984375" style="104"/>
    <col min="11844" max="11844" width="9.453125" style="104" bestFit="1" customWidth="1"/>
    <col min="11845" max="11845" width="9.08984375" style="104"/>
    <col min="11846" max="11849" width="9.453125" style="104" bestFit="1" customWidth="1"/>
    <col min="11850" max="11850" width="9.08984375" style="104"/>
    <col min="11851" max="11851" width="9.453125" style="104" bestFit="1" customWidth="1"/>
    <col min="11852" max="11853" width="9.08984375" style="104"/>
    <col min="11854" max="11854" width="9.453125" style="104" bestFit="1" customWidth="1"/>
    <col min="11855" max="11857" width="9.08984375" style="104"/>
    <col min="11858" max="11860" width="9.453125" style="104" bestFit="1" customWidth="1"/>
    <col min="11861" max="11861" width="9.08984375" style="104"/>
    <col min="11862" max="11866" width="9.453125" style="104" bestFit="1" customWidth="1"/>
    <col min="11867" max="11871" width="9.08984375" style="104"/>
    <col min="11872" max="11876" width="9.453125" style="104" bestFit="1" customWidth="1"/>
    <col min="11877" max="11878" width="9.08984375" style="104"/>
    <col min="11879" max="11879" width="9.453125" style="104" bestFit="1" customWidth="1"/>
    <col min="11880" max="11891" width="9.08984375" style="104"/>
    <col min="11892" max="11892" width="9.453125" style="104" bestFit="1" customWidth="1"/>
    <col min="11893" max="11900" width="9.08984375" style="104"/>
    <col min="11901" max="11901" width="9.453125" style="104" bestFit="1" customWidth="1"/>
    <col min="11902" max="11908" width="9.08984375" style="104"/>
    <col min="11909" max="11909" width="9.453125" style="104" bestFit="1" customWidth="1"/>
    <col min="11910" max="11912" width="9.08984375" style="104"/>
    <col min="11913" max="11913" width="9.453125" style="104" bestFit="1" customWidth="1"/>
    <col min="11914" max="11914" width="9.08984375" style="104"/>
    <col min="11915" max="11915" width="9.453125" style="104" bestFit="1" customWidth="1"/>
    <col min="11916" max="11916" width="9.08984375" style="104"/>
    <col min="11917" max="11920" width="9.453125" style="104" bestFit="1" customWidth="1"/>
    <col min="11921" max="11921" width="9.08984375" style="104"/>
    <col min="11922" max="11923" width="9.453125" style="104" bestFit="1" customWidth="1"/>
    <col min="11924" max="11927" width="9.08984375" style="104"/>
    <col min="11928" max="11928" width="9.453125" style="104" bestFit="1" customWidth="1"/>
    <col min="11929" max="11929" width="9.08984375" style="104"/>
    <col min="11930" max="11932" width="9.453125" style="104" bestFit="1" customWidth="1"/>
    <col min="11933" max="11933" width="9.08984375" style="104"/>
    <col min="11934" max="11939" width="9.453125" style="104" bestFit="1" customWidth="1"/>
    <col min="11940" max="11943" width="9.08984375" style="104"/>
    <col min="11944" max="11944" width="9.453125" style="104" bestFit="1" customWidth="1"/>
    <col min="11945" max="11955" width="9.08984375" style="104"/>
    <col min="11956" max="11956" width="9.453125" style="104" bestFit="1" customWidth="1"/>
    <col min="11957" max="11957" width="9.08984375" style="104"/>
    <col min="11958" max="11958" width="9.453125" style="104" bestFit="1" customWidth="1"/>
    <col min="11959" max="11959" width="9.08984375" style="104"/>
    <col min="11960" max="11960" width="9.453125" style="104" bestFit="1" customWidth="1"/>
    <col min="11961" max="11966" width="9.08984375" style="104"/>
    <col min="11967" max="11967" width="9.453125" style="104" bestFit="1" customWidth="1"/>
    <col min="11968" max="11972" width="9.08984375" style="104"/>
    <col min="11973" max="11974" width="9.453125" style="104" bestFit="1" customWidth="1"/>
    <col min="11975" max="12034" width="9.08984375" style="104"/>
    <col min="12035" max="12035" width="9.453125" style="104" bestFit="1" customWidth="1"/>
    <col min="12036" max="12036" width="9.08984375" style="104"/>
    <col min="12037" max="12037" width="9.453125" style="104" bestFit="1" customWidth="1"/>
    <col min="12038" max="12038" width="9.08984375" style="104"/>
    <col min="12039" max="12039" width="9.453125" style="104" bestFit="1" customWidth="1"/>
    <col min="12040" max="12050" width="9.08984375" style="104"/>
    <col min="12051" max="12053" width="9.453125" style="104" bestFit="1" customWidth="1"/>
    <col min="12054" max="12060" width="9.08984375" style="104"/>
    <col min="12061" max="12061" width="9.453125" style="104" bestFit="1" customWidth="1"/>
    <col min="12062" max="12063" width="9.08984375" style="104"/>
    <col min="12064" max="12073" width="9.453125" style="104" bestFit="1" customWidth="1"/>
    <col min="12074" max="12075" width="9.08984375" style="104"/>
    <col min="12076" max="12081" width="9.453125" style="104" bestFit="1" customWidth="1"/>
    <col min="12082" max="12083" width="9.08984375" style="104"/>
    <col min="12084" max="12085" width="9.453125" style="104" bestFit="1" customWidth="1"/>
    <col min="12086" max="12086" width="9.08984375" style="104"/>
    <col min="12087" max="12088" width="9.453125" style="104" bestFit="1" customWidth="1"/>
    <col min="12089" max="12089" width="9.08984375" style="104"/>
    <col min="12090" max="12091" width="9.453125" style="104" bestFit="1" customWidth="1"/>
    <col min="12092" max="12093" width="9.08984375" style="104"/>
    <col min="12094" max="12094" width="9.453125" style="104" bestFit="1" customWidth="1"/>
    <col min="12095" max="12095" width="9.08984375" style="104"/>
    <col min="12096" max="12096" width="9.453125" style="104" bestFit="1" customWidth="1"/>
    <col min="12097" max="12099" width="9.08984375" style="104"/>
    <col min="12100" max="12100" width="9.453125" style="104" bestFit="1" customWidth="1"/>
    <col min="12101" max="12101" width="9.08984375" style="104"/>
    <col min="12102" max="12105" width="9.453125" style="104" bestFit="1" customWidth="1"/>
    <col min="12106" max="12106" width="9.08984375" style="104"/>
    <col min="12107" max="12107" width="9.453125" style="104" bestFit="1" customWidth="1"/>
    <col min="12108" max="12109" width="9.08984375" style="104"/>
    <col min="12110" max="12110" width="9.453125" style="104" bestFit="1" customWidth="1"/>
    <col min="12111" max="12113" width="9.08984375" style="104"/>
    <col min="12114" max="12116" width="9.453125" style="104" bestFit="1" customWidth="1"/>
    <col min="12117" max="12117" width="9.08984375" style="104"/>
    <col min="12118" max="12122" width="9.453125" style="104" bestFit="1" customWidth="1"/>
    <col min="12123" max="12127" width="9.08984375" style="104"/>
    <col min="12128" max="12132" width="9.453125" style="104" bestFit="1" customWidth="1"/>
    <col min="12133" max="12134" width="9.08984375" style="104"/>
    <col min="12135" max="12135" width="9.453125" style="104" bestFit="1" customWidth="1"/>
    <col min="12136" max="12147" width="9.08984375" style="104"/>
    <col min="12148" max="12148" width="9.453125" style="104" bestFit="1" customWidth="1"/>
    <col min="12149" max="12156" width="9.08984375" style="104"/>
    <col min="12157" max="12157" width="9.453125" style="104" bestFit="1" customWidth="1"/>
    <col min="12158" max="12164" width="9.08984375" style="104"/>
    <col min="12165" max="12165" width="9.453125" style="104" bestFit="1" customWidth="1"/>
    <col min="12166" max="12168" width="9.08984375" style="104"/>
    <col min="12169" max="12169" width="9.453125" style="104" bestFit="1" customWidth="1"/>
    <col min="12170" max="12170" width="9.08984375" style="104"/>
    <col min="12171" max="12171" width="9.453125" style="104" bestFit="1" customWidth="1"/>
    <col min="12172" max="12172" width="9.08984375" style="104"/>
    <col min="12173" max="12176" width="9.453125" style="104" bestFit="1" customWidth="1"/>
    <col min="12177" max="12177" width="9.08984375" style="104"/>
    <col min="12178" max="12179" width="9.453125" style="104" bestFit="1" customWidth="1"/>
    <col min="12180" max="12183" width="9.08984375" style="104"/>
    <col min="12184" max="12184" width="9.453125" style="104" bestFit="1" customWidth="1"/>
    <col min="12185" max="12185" width="9.08984375" style="104"/>
    <col min="12186" max="12188" width="9.453125" style="104" bestFit="1" customWidth="1"/>
    <col min="12189" max="12189" width="9.08984375" style="104"/>
    <col min="12190" max="12195" width="9.453125" style="104" bestFit="1" customWidth="1"/>
    <col min="12196" max="12199" width="9.08984375" style="104"/>
    <col min="12200" max="12200" width="9.453125" style="104" bestFit="1" customWidth="1"/>
    <col min="12201" max="12211" width="9.08984375" style="104"/>
    <col min="12212" max="12212" width="9.453125" style="104" bestFit="1" customWidth="1"/>
    <col min="12213" max="12213" width="9.08984375" style="104"/>
    <col min="12214" max="12214" width="9.453125" style="104" bestFit="1" customWidth="1"/>
    <col min="12215" max="12215" width="9.08984375" style="104"/>
    <col min="12216" max="12216" width="9.453125" style="104" bestFit="1" customWidth="1"/>
    <col min="12217" max="12222" width="9.08984375" style="104"/>
    <col min="12223" max="12223" width="9.453125" style="104" bestFit="1" customWidth="1"/>
    <col min="12224" max="12228" width="9.08984375" style="104"/>
    <col min="12229" max="12230" width="9.453125" style="104" bestFit="1" customWidth="1"/>
    <col min="12231" max="12290" width="9.08984375" style="104"/>
    <col min="12291" max="12291" width="9.453125" style="104" bestFit="1" customWidth="1"/>
    <col min="12292" max="12292" width="9.08984375" style="104"/>
    <col min="12293" max="12293" width="9.453125" style="104" bestFit="1" customWidth="1"/>
    <col min="12294" max="12294" width="9.08984375" style="104"/>
    <col min="12295" max="12295" width="9.453125" style="104" bestFit="1" customWidth="1"/>
    <col min="12296" max="12306" width="9.08984375" style="104"/>
    <col min="12307" max="12309" width="9.453125" style="104" bestFit="1" customWidth="1"/>
    <col min="12310" max="12316" width="9.08984375" style="104"/>
    <col min="12317" max="12317" width="9.453125" style="104" bestFit="1" customWidth="1"/>
    <col min="12318" max="12319" width="9.08984375" style="104"/>
    <col min="12320" max="12329" width="9.453125" style="104" bestFit="1" customWidth="1"/>
    <col min="12330" max="12331" width="9.08984375" style="104"/>
    <col min="12332" max="12337" width="9.453125" style="104" bestFit="1" customWidth="1"/>
    <col min="12338" max="12339" width="9.08984375" style="104"/>
    <col min="12340" max="12341" width="9.453125" style="104" bestFit="1" customWidth="1"/>
    <col min="12342" max="12342" width="9.08984375" style="104"/>
    <col min="12343" max="12344" width="9.453125" style="104" bestFit="1" customWidth="1"/>
    <col min="12345" max="12345" width="9.08984375" style="104"/>
    <col min="12346" max="12347" width="9.453125" style="104" bestFit="1" customWidth="1"/>
    <col min="12348" max="12349" width="9.08984375" style="104"/>
    <col min="12350" max="12350" width="9.453125" style="104" bestFit="1" customWidth="1"/>
    <col min="12351" max="12351" width="9.08984375" style="104"/>
    <col min="12352" max="12352" width="9.453125" style="104" bestFit="1" customWidth="1"/>
    <col min="12353" max="12355" width="9.08984375" style="104"/>
    <col min="12356" max="12356" width="9.453125" style="104" bestFit="1" customWidth="1"/>
    <col min="12357" max="12357" width="9.08984375" style="104"/>
    <col min="12358" max="12361" width="9.453125" style="104" bestFit="1" customWidth="1"/>
    <col min="12362" max="12362" width="9.08984375" style="104"/>
    <col min="12363" max="12363" width="9.453125" style="104" bestFit="1" customWidth="1"/>
    <col min="12364" max="12365" width="9.08984375" style="104"/>
    <col min="12366" max="12366" width="9.453125" style="104" bestFit="1" customWidth="1"/>
    <col min="12367" max="12369" width="9.08984375" style="104"/>
    <col min="12370" max="12372" width="9.453125" style="104" bestFit="1" customWidth="1"/>
    <col min="12373" max="12373" width="9.08984375" style="104"/>
    <col min="12374" max="12378" width="9.453125" style="104" bestFit="1" customWidth="1"/>
    <col min="12379" max="12383" width="9.08984375" style="104"/>
    <col min="12384" max="12388" width="9.453125" style="104" bestFit="1" customWidth="1"/>
    <col min="12389" max="12390" width="9.08984375" style="104"/>
    <col min="12391" max="12391" width="9.453125" style="104" bestFit="1" customWidth="1"/>
    <col min="12392" max="12403" width="9.08984375" style="104"/>
    <col min="12404" max="12404" width="9.453125" style="104" bestFit="1" customWidth="1"/>
    <col min="12405" max="12412" width="9.08984375" style="104"/>
    <col min="12413" max="12413" width="9.453125" style="104" bestFit="1" customWidth="1"/>
    <col min="12414" max="12420" width="9.08984375" style="104"/>
    <col min="12421" max="12421" width="9.453125" style="104" bestFit="1" customWidth="1"/>
    <col min="12422" max="12424" width="9.08984375" style="104"/>
    <col min="12425" max="12425" width="9.453125" style="104" bestFit="1" customWidth="1"/>
    <col min="12426" max="12426" width="9.08984375" style="104"/>
    <col min="12427" max="12427" width="9.453125" style="104" bestFit="1" customWidth="1"/>
    <col min="12428" max="12428" width="9.08984375" style="104"/>
    <col min="12429" max="12432" width="9.453125" style="104" bestFit="1" customWidth="1"/>
    <col min="12433" max="12433" width="9.08984375" style="104"/>
    <col min="12434" max="12435" width="9.453125" style="104" bestFit="1" customWidth="1"/>
    <col min="12436" max="12439" width="9.08984375" style="104"/>
    <col min="12440" max="12440" width="9.453125" style="104" bestFit="1" customWidth="1"/>
    <col min="12441" max="12441" width="9.08984375" style="104"/>
    <col min="12442" max="12444" width="9.453125" style="104" bestFit="1" customWidth="1"/>
    <col min="12445" max="12445" width="9.08984375" style="104"/>
    <col min="12446" max="12451" width="9.453125" style="104" bestFit="1" customWidth="1"/>
    <col min="12452" max="12455" width="9.08984375" style="104"/>
    <col min="12456" max="12456" width="9.453125" style="104" bestFit="1" customWidth="1"/>
    <col min="12457" max="12467" width="9.08984375" style="104"/>
    <col min="12468" max="12468" width="9.453125" style="104" bestFit="1" customWidth="1"/>
    <col min="12469" max="12469" width="9.08984375" style="104"/>
    <col min="12470" max="12470" width="9.453125" style="104" bestFit="1" customWidth="1"/>
    <col min="12471" max="12471" width="9.08984375" style="104"/>
    <col min="12472" max="12472" width="9.453125" style="104" bestFit="1" customWidth="1"/>
    <col min="12473" max="12478" width="9.08984375" style="104"/>
    <col min="12479" max="12479" width="9.453125" style="104" bestFit="1" customWidth="1"/>
    <col min="12480" max="12484" width="9.08984375" style="104"/>
    <col min="12485" max="12486" width="9.453125" style="104" bestFit="1" customWidth="1"/>
    <col min="12487" max="12546" width="9.08984375" style="104"/>
    <col min="12547" max="12547" width="9.453125" style="104" bestFit="1" customWidth="1"/>
    <col min="12548" max="12548" width="9.08984375" style="104"/>
    <col min="12549" max="12549" width="9.453125" style="104" bestFit="1" customWidth="1"/>
    <col min="12550" max="12550" width="9.08984375" style="104"/>
    <col min="12551" max="12551" width="9.453125" style="104" bestFit="1" customWidth="1"/>
    <col min="12552" max="12562" width="9.08984375" style="104"/>
    <col min="12563" max="12565" width="9.453125" style="104" bestFit="1" customWidth="1"/>
    <col min="12566" max="12572" width="9.08984375" style="104"/>
    <col min="12573" max="12573" width="9.453125" style="104" bestFit="1" customWidth="1"/>
    <col min="12574" max="12575" width="9.08984375" style="104"/>
    <col min="12576" max="12585" width="9.453125" style="104" bestFit="1" customWidth="1"/>
    <col min="12586" max="12587" width="9.08984375" style="104"/>
    <col min="12588" max="12593" width="9.453125" style="104" bestFit="1" customWidth="1"/>
    <col min="12594" max="12595" width="9.08984375" style="104"/>
    <col min="12596" max="12597" width="9.453125" style="104" bestFit="1" customWidth="1"/>
    <col min="12598" max="12598" width="9.08984375" style="104"/>
    <col min="12599" max="12600" width="9.453125" style="104" bestFit="1" customWidth="1"/>
    <col min="12601" max="12601" width="9.08984375" style="104"/>
    <col min="12602" max="12603" width="9.453125" style="104" bestFit="1" customWidth="1"/>
    <col min="12604" max="12605" width="9.08984375" style="104"/>
    <col min="12606" max="12606" width="9.453125" style="104" bestFit="1" customWidth="1"/>
    <col min="12607" max="12607" width="9.08984375" style="104"/>
    <col min="12608" max="12608" width="9.453125" style="104" bestFit="1" customWidth="1"/>
    <col min="12609" max="12611" width="9.08984375" style="104"/>
    <col min="12612" max="12612" width="9.453125" style="104" bestFit="1" customWidth="1"/>
    <col min="12613" max="12613" width="9.08984375" style="104"/>
    <col min="12614" max="12617" width="9.453125" style="104" bestFit="1" customWidth="1"/>
    <col min="12618" max="12618" width="9.08984375" style="104"/>
    <col min="12619" max="12619" width="9.453125" style="104" bestFit="1" customWidth="1"/>
    <col min="12620" max="12621" width="9.08984375" style="104"/>
    <col min="12622" max="12622" width="9.453125" style="104" bestFit="1" customWidth="1"/>
    <col min="12623" max="12625" width="9.08984375" style="104"/>
    <col min="12626" max="12628" width="9.453125" style="104" bestFit="1" customWidth="1"/>
    <col min="12629" max="12629" width="9.08984375" style="104"/>
    <col min="12630" max="12634" width="9.453125" style="104" bestFit="1" customWidth="1"/>
    <col min="12635" max="12639" width="9.08984375" style="104"/>
    <col min="12640" max="12644" width="9.453125" style="104" bestFit="1" customWidth="1"/>
    <col min="12645" max="12646" width="9.08984375" style="104"/>
    <col min="12647" max="12647" width="9.453125" style="104" bestFit="1" customWidth="1"/>
    <col min="12648" max="12659" width="9.08984375" style="104"/>
    <col min="12660" max="12660" width="9.453125" style="104" bestFit="1" customWidth="1"/>
    <col min="12661" max="12668" width="9.08984375" style="104"/>
    <col min="12669" max="12669" width="9.453125" style="104" bestFit="1" customWidth="1"/>
    <col min="12670" max="12676" width="9.08984375" style="104"/>
    <col min="12677" max="12677" width="9.453125" style="104" bestFit="1" customWidth="1"/>
    <col min="12678" max="12680" width="9.08984375" style="104"/>
    <col min="12681" max="12681" width="9.453125" style="104" bestFit="1" customWidth="1"/>
    <col min="12682" max="12682" width="9.08984375" style="104"/>
    <col min="12683" max="12683" width="9.453125" style="104" bestFit="1" customWidth="1"/>
    <col min="12684" max="12684" width="9.08984375" style="104"/>
    <col min="12685" max="12688" width="9.453125" style="104" bestFit="1" customWidth="1"/>
    <col min="12689" max="12689" width="9.08984375" style="104"/>
    <col min="12690" max="12691" width="9.453125" style="104" bestFit="1" customWidth="1"/>
    <col min="12692" max="12695" width="9.08984375" style="104"/>
    <col min="12696" max="12696" width="9.453125" style="104" bestFit="1" customWidth="1"/>
    <col min="12697" max="12697" width="9.08984375" style="104"/>
    <col min="12698" max="12700" width="9.453125" style="104" bestFit="1" customWidth="1"/>
    <col min="12701" max="12701" width="9.08984375" style="104"/>
    <col min="12702" max="12707" width="9.453125" style="104" bestFit="1" customWidth="1"/>
    <col min="12708" max="12711" width="9.08984375" style="104"/>
    <col min="12712" max="12712" width="9.453125" style="104" bestFit="1" customWidth="1"/>
    <col min="12713" max="12723" width="9.08984375" style="104"/>
    <col min="12724" max="12724" width="9.453125" style="104" bestFit="1" customWidth="1"/>
    <col min="12725" max="12725" width="9.08984375" style="104"/>
    <col min="12726" max="12726" width="9.453125" style="104" bestFit="1" customWidth="1"/>
    <col min="12727" max="12727" width="9.08984375" style="104"/>
    <col min="12728" max="12728" width="9.453125" style="104" bestFit="1" customWidth="1"/>
    <col min="12729" max="12734" width="9.08984375" style="104"/>
    <col min="12735" max="12735" width="9.453125" style="104" bestFit="1" customWidth="1"/>
    <col min="12736" max="12740" width="9.08984375" style="104"/>
    <col min="12741" max="12742" width="9.453125" style="104" bestFit="1" customWidth="1"/>
    <col min="12743" max="12802" width="9.08984375" style="104"/>
    <col min="12803" max="12803" width="9.453125" style="104" bestFit="1" customWidth="1"/>
    <col min="12804" max="12804" width="9.08984375" style="104"/>
    <col min="12805" max="12805" width="9.453125" style="104" bestFit="1" customWidth="1"/>
    <col min="12806" max="12806" width="9.08984375" style="104"/>
    <col min="12807" max="12807" width="9.453125" style="104" bestFit="1" customWidth="1"/>
    <col min="12808" max="12818" width="9.08984375" style="104"/>
    <col min="12819" max="12821" width="9.453125" style="104" bestFit="1" customWidth="1"/>
    <col min="12822" max="12828" width="9.08984375" style="104"/>
    <col min="12829" max="12829" width="9.453125" style="104" bestFit="1" customWidth="1"/>
    <col min="12830" max="12831" width="9.08984375" style="104"/>
    <col min="12832" max="12841" width="9.453125" style="104" bestFit="1" customWidth="1"/>
    <col min="12842" max="12843" width="9.08984375" style="104"/>
    <col min="12844" max="12849" width="9.453125" style="104" bestFit="1" customWidth="1"/>
    <col min="12850" max="12851" width="9.08984375" style="104"/>
    <col min="12852" max="12853" width="9.453125" style="104" bestFit="1" customWidth="1"/>
    <col min="12854" max="12854" width="9.08984375" style="104"/>
    <col min="12855" max="12856" width="9.453125" style="104" bestFit="1" customWidth="1"/>
    <col min="12857" max="12857" width="9.08984375" style="104"/>
    <col min="12858" max="12859" width="9.453125" style="104" bestFit="1" customWidth="1"/>
    <col min="12860" max="12861" width="9.08984375" style="104"/>
    <col min="12862" max="12862" width="9.453125" style="104" bestFit="1" customWidth="1"/>
    <col min="12863" max="12863" width="9.08984375" style="104"/>
    <col min="12864" max="12864" width="9.453125" style="104" bestFit="1" customWidth="1"/>
    <col min="12865" max="12867" width="9.08984375" style="104"/>
    <col min="12868" max="12868" width="9.453125" style="104" bestFit="1" customWidth="1"/>
    <col min="12869" max="12869" width="9.08984375" style="104"/>
    <col min="12870" max="12873" width="9.453125" style="104" bestFit="1" customWidth="1"/>
    <col min="12874" max="12874" width="9.08984375" style="104"/>
    <col min="12875" max="12875" width="9.453125" style="104" bestFit="1" customWidth="1"/>
    <col min="12876" max="12877" width="9.08984375" style="104"/>
    <col min="12878" max="12878" width="9.453125" style="104" bestFit="1" customWidth="1"/>
    <col min="12879" max="12881" width="9.08984375" style="104"/>
    <col min="12882" max="12884" width="9.453125" style="104" bestFit="1" customWidth="1"/>
    <col min="12885" max="12885" width="9.08984375" style="104"/>
    <col min="12886" max="12890" width="9.453125" style="104" bestFit="1" customWidth="1"/>
    <col min="12891" max="12895" width="9.08984375" style="104"/>
    <col min="12896" max="12900" width="9.453125" style="104" bestFit="1" customWidth="1"/>
    <col min="12901" max="12902" width="9.08984375" style="104"/>
    <col min="12903" max="12903" width="9.453125" style="104" bestFit="1" customWidth="1"/>
    <col min="12904" max="12915" width="9.08984375" style="104"/>
    <col min="12916" max="12916" width="9.453125" style="104" bestFit="1" customWidth="1"/>
    <col min="12917" max="12924" width="9.08984375" style="104"/>
    <col min="12925" max="12925" width="9.453125" style="104" bestFit="1" customWidth="1"/>
    <col min="12926" max="12932" width="9.08984375" style="104"/>
    <col min="12933" max="12933" width="9.453125" style="104" bestFit="1" customWidth="1"/>
    <col min="12934" max="12936" width="9.08984375" style="104"/>
    <col min="12937" max="12937" width="9.453125" style="104" bestFit="1" customWidth="1"/>
    <col min="12938" max="12938" width="9.08984375" style="104"/>
    <col min="12939" max="12939" width="9.453125" style="104" bestFit="1" customWidth="1"/>
    <col min="12940" max="12940" width="9.08984375" style="104"/>
    <col min="12941" max="12944" width="9.453125" style="104" bestFit="1" customWidth="1"/>
    <col min="12945" max="12945" width="9.08984375" style="104"/>
    <col min="12946" max="12947" width="9.453125" style="104" bestFit="1" customWidth="1"/>
    <col min="12948" max="12951" width="9.08984375" style="104"/>
    <col min="12952" max="12952" width="9.453125" style="104" bestFit="1" customWidth="1"/>
    <col min="12953" max="12953" width="9.08984375" style="104"/>
    <col min="12954" max="12956" width="9.453125" style="104" bestFit="1" customWidth="1"/>
    <col min="12957" max="12957" width="9.08984375" style="104"/>
    <col min="12958" max="12963" width="9.453125" style="104" bestFit="1" customWidth="1"/>
    <col min="12964" max="12967" width="9.08984375" style="104"/>
    <col min="12968" max="12968" width="9.453125" style="104" bestFit="1" customWidth="1"/>
    <col min="12969" max="12979" width="9.08984375" style="104"/>
    <col min="12980" max="12980" width="9.453125" style="104" bestFit="1" customWidth="1"/>
    <col min="12981" max="12981" width="9.08984375" style="104"/>
    <col min="12982" max="12982" width="9.453125" style="104" bestFit="1" customWidth="1"/>
    <col min="12983" max="12983" width="9.08984375" style="104"/>
    <col min="12984" max="12984" width="9.453125" style="104" bestFit="1" customWidth="1"/>
    <col min="12985" max="12990" width="9.08984375" style="104"/>
    <col min="12991" max="12991" width="9.453125" style="104" bestFit="1" customWidth="1"/>
    <col min="12992" max="12996" width="9.08984375" style="104"/>
    <col min="12997" max="12998" width="9.453125" style="104" bestFit="1" customWidth="1"/>
    <col min="12999" max="13058" width="9.08984375" style="104"/>
    <col min="13059" max="13059" width="9.453125" style="104" bestFit="1" customWidth="1"/>
    <col min="13060" max="13060" width="9.08984375" style="104"/>
    <col min="13061" max="13061" width="9.453125" style="104" bestFit="1" customWidth="1"/>
    <col min="13062" max="13062" width="9.08984375" style="104"/>
    <col min="13063" max="13063" width="9.453125" style="104" bestFit="1" customWidth="1"/>
    <col min="13064" max="13074" width="9.08984375" style="104"/>
    <col min="13075" max="13077" width="9.453125" style="104" bestFit="1" customWidth="1"/>
    <col min="13078" max="13084" width="9.08984375" style="104"/>
    <col min="13085" max="13085" width="9.453125" style="104" bestFit="1" customWidth="1"/>
    <col min="13086" max="13087" width="9.08984375" style="104"/>
    <col min="13088" max="13097" width="9.453125" style="104" bestFit="1" customWidth="1"/>
    <col min="13098" max="13099" width="9.08984375" style="104"/>
    <col min="13100" max="13105" width="9.453125" style="104" bestFit="1" customWidth="1"/>
    <col min="13106" max="13107" width="9.08984375" style="104"/>
    <col min="13108" max="13109" width="9.453125" style="104" bestFit="1" customWidth="1"/>
    <col min="13110" max="13110" width="9.08984375" style="104"/>
    <col min="13111" max="13112" width="9.453125" style="104" bestFit="1" customWidth="1"/>
    <col min="13113" max="13113" width="9.08984375" style="104"/>
    <col min="13114" max="13115" width="9.453125" style="104" bestFit="1" customWidth="1"/>
    <col min="13116" max="13117" width="9.08984375" style="104"/>
    <col min="13118" max="13118" width="9.453125" style="104" bestFit="1" customWidth="1"/>
    <col min="13119" max="13119" width="9.08984375" style="104"/>
    <col min="13120" max="13120" width="9.453125" style="104" bestFit="1" customWidth="1"/>
    <col min="13121" max="13123" width="9.08984375" style="104"/>
    <col min="13124" max="13124" width="9.453125" style="104" bestFit="1" customWidth="1"/>
    <col min="13125" max="13125" width="9.08984375" style="104"/>
    <col min="13126" max="13129" width="9.453125" style="104" bestFit="1" customWidth="1"/>
    <col min="13130" max="13130" width="9.08984375" style="104"/>
    <col min="13131" max="13131" width="9.453125" style="104" bestFit="1" customWidth="1"/>
    <col min="13132" max="13133" width="9.08984375" style="104"/>
    <col min="13134" max="13134" width="9.453125" style="104" bestFit="1" customWidth="1"/>
    <col min="13135" max="13137" width="9.08984375" style="104"/>
    <col min="13138" max="13140" width="9.453125" style="104" bestFit="1" customWidth="1"/>
    <col min="13141" max="13141" width="9.08984375" style="104"/>
    <col min="13142" max="13146" width="9.453125" style="104" bestFit="1" customWidth="1"/>
    <col min="13147" max="13151" width="9.08984375" style="104"/>
    <col min="13152" max="13156" width="9.453125" style="104" bestFit="1" customWidth="1"/>
    <col min="13157" max="13158" width="9.08984375" style="104"/>
    <col min="13159" max="13159" width="9.453125" style="104" bestFit="1" customWidth="1"/>
    <col min="13160" max="13171" width="9.08984375" style="104"/>
    <col min="13172" max="13172" width="9.453125" style="104" bestFit="1" customWidth="1"/>
    <col min="13173" max="13180" width="9.08984375" style="104"/>
    <col min="13181" max="13181" width="9.453125" style="104" bestFit="1" customWidth="1"/>
    <col min="13182" max="13188" width="9.08984375" style="104"/>
    <col min="13189" max="13189" width="9.453125" style="104" bestFit="1" customWidth="1"/>
    <col min="13190" max="13192" width="9.08984375" style="104"/>
    <col min="13193" max="13193" width="9.453125" style="104" bestFit="1" customWidth="1"/>
    <col min="13194" max="13194" width="9.08984375" style="104"/>
    <col min="13195" max="13195" width="9.453125" style="104" bestFit="1" customWidth="1"/>
    <col min="13196" max="13196" width="9.08984375" style="104"/>
    <col min="13197" max="13200" width="9.453125" style="104" bestFit="1" customWidth="1"/>
    <col min="13201" max="13201" width="9.08984375" style="104"/>
    <col min="13202" max="13203" width="9.453125" style="104" bestFit="1" customWidth="1"/>
    <col min="13204" max="13207" width="9.08984375" style="104"/>
    <col min="13208" max="13208" width="9.453125" style="104" bestFit="1" customWidth="1"/>
    <col min="13209" max="13209" width="9.08984375" style="104"/>
    <col min="13210" max="13212" width="9.453125" style="104" bestFit="1" customWidth="1"/>
    <col min="13213" max="13213" width="9.08984375" style="104"/>
    <col min="13214" max="13219" width="9.453125" style="104" bestFit="1" customWidth="1"/>
    <col min="13220" max="13223" width="9.08984375" style="104"/>
    <col min="13224" max="13224" width="9.453125" style="104" bestFit="1" customWidth="1"/>
    <col min="13225" max="13235" width="9.08984375" style="104"/>
    <col min="13236" max="13236" width="9.453125" style="104" bestFit="1" customWidth="1"/>
    <col min="13237" max="13237" width="9.08984375" style="104"/>
    <col min="13238" max="13238" width="9.453125" style="104" bestFit="1" customWidth="1"/>
    <col min="13239" max="13239" width="9.08984375" style="104"/>
    <col min="13240" max="13240" width="9.453125" style="104" bestFit="1" customWidth="1"/>
    <col min="13241" max="13246" width="9.08984375" style="104"/>
    <col min="13247" max="13247" width="9.453125" style="104" bestFit="1" customWidth="1"/>
    <col min="13248" max="13252" width="9.08984375" style="104"/>
    <col min="13253" max="13254" width="9.453125" style="104" bestFit="1" customWidth="1"/>
    <col min="13255" max="13314" width="9.08984375" style="104"/>
    <col min="13315" max="13315" width="9.453125" style="104" bestFit="1" customWidth="1"/>
    <col min="13316" max="13316" width="9.08984375" style="104"/>
    <col min="13317" max="13317" width="9.453125" style="104" bestFit="1" customWidth="1"/>
    <col min="13318" max="13318" width="9.08984375" style="104"/>
    <col min="13319" max="13319" width="9.453125" style="104" bestFit="1" customWidth="1"/>
    <col min="13320" max="13330" width="9.08984375" style="104"/>
    <col min="13331" max="13333" width="9.453125" style="104" bestFit="1" customWidth="1"/>
    <col min="13334" max="13340" width="9.08984375" style="104"/>
    <col min="13341" max="13341" width="9.453125" style="104" bestFit="1" customWidth="1"/>
    <col min="13342" max="13343" width="9.08984375" style="104"/>
    <col min="13344" max="13353" width="9.453125" style="104" bestFit="1" customWidth="1"/>
    <col min="13354" max="13355" width="9.08984375" style="104"/>
    <col min="13356" max="13361" width="9.453125" style="104" bestFit="1" customWidth="1"/>
    <col min="13362" max="13363" width="9.08984375" style="104"/>
    <col min="13364" max="13365" width="9.453125" style="104" bestFit="1" customWidth="1"/>
    <col min="13366" max="13366" width="9.08984375" style="104"/>
    <col min="13367" max="13368" width="9.453125" style="104" bestFit="1" customWidth="1"/>
    <col min="13369" max="13369" width="9.08984375" style="104"/>
    <col min="13370" max="13371" width="9.453125" style="104" bestFit="1" customWidth="1"/>
    <col min="13372" max="13373" width="9.08984375" style="104"/>
    <col min="13374" max="13374" width="9.453125" style="104" bestFit="1" customWidth="1"/>
    <col min="13375" max="13375" width="9.08984375" style="104"/>
    <col min="13376" max="13376" width="9.453125" style="104" bestFit="1" customWidth="1"/>
    <col min="13377" max="13379" width="9.08984375" style="104"/>
    <col min="13380" max="13380" width="9.453125" style="104" bestFit="1" customWidth="1"/>
    <col min="13381" max="13381" width="9.08984375" style="104"/>
    <col min="13382" max="13385" width="9.453125" style="104" bestFit="1" customWidth="1"/>
    <col min="13386" max="13386" width="9.08984375" style="104"/>
    <col min="13387" max="13387" width="9.453125" style="104" bestFit="1" customWidth="1"/>
    <col min="13388" max="13389" width="9.08984375" style="104"/>
    <col min="13390" max="13390" width="9.453125" style="104" bestFit="1" customWidth="1"/>
    <col min="13391" max="13393" width="9.08984375" style="104"/>
    <col min="13394" max="13396" width="9.453125" style="104" bestFit="1" customWidth="1"/>
    <col min="13397" max="13397" width="9.08984375" style="104"/>
    <col min="13398" max="13402" width="9.453125" style="104" bestFit="1" customWidth="1"/>
    <col min="13403" max="13407" width="9.08984375" style="104"/>
    <col min="13408" max="13412" width="9.453125" style="104" bestFit="1" customWidth="1"/>
    <col min="13413" max="13414" width="9.08984375" style="104"/>
    <col min="13415" max="13415" width="9.453125" style="104" bestFit="1" customWidth="1"/>
    <col min="13416" max="13427" width="9.08984375" style="104"/>
    <col min="13428" max="13428" width="9.453125" style="104" bestFit="1" customWidth="1"/>
    <col min="13429" max="13436" width="9.08984375" style="104"/>
    <col min="13437" max="13437" width="9.453125" style="104" bestFit="1" customWidth="1"/>
    <col min="13438" max="13444" width="9.08984375" style="104"/>
    <col min="13445" max="13445" width="9.453125" style="104" bestFit="1" customWidth="1"/>
    <col min="13446" max="13448" width="9.08984375" style="104"/>
    <col min="13449" max="13449" width="9.453125" style="104" bestFit="1" customWidth="1"/>
    <col min="13450" max="13450" width="9.08984375" style="104"/>
    <col min="13451" max="13451" width="9.453125" style="104" bestFit="1" customWidth="1"/>
    <col min="13452" max="13452" width="9.08984375" style="104"/>
    <col min="13453" max="13456" width="9.453125" style="104" bestFit="1" customWidth="1"/>
    <col min="13457" max="13457" width="9.08984375" style="104"/>
    <col min="13458" max="13459" width="9.453125" style="104" bestFit="1" customWidth="1"/>
    <col min="13460" max="13463" width="9.08984375" style="104"/>
    <col min="13464" max="13464" width="9.453125" style="104" bestFit="1" customWidth="1"/>
    <col min="13465" max="13465" width="9.08984375" style="104"/>
    <col min="13466" max="13468" width="9.453125" style="104" bestFit="1" customWidth="1"/>
    <col min="13469" max="13469" width="9.08984375" style="104"/>
    <col min="13470" max="13475" width="9.453125" style="104" bestFit="1" customWidth="1"/>
    <col min="13476" max="13479" width="9.08984375" style="104"/>
    <col min="13480" max="13480" width="9.453125" style="104" bestFit="1" customWidth="1"/>
    <col min="13481" max="13491" width="9.08984375" style="104"/>
    <col min="13492" max="13492" width="9.453125" style="104" bestFit="1" customWidth="1"/>
    <col min="13493" max="13493" width="9.08984375" style="104"/>
    <col min="13494" max="13494" width="9.453125" style="104" bestFit="1" customWidth="1"/>
    <col min="13495" max="13495" width="9.08984375" style="104"/>
    <col min="13496" max="13496" width="9.453125" style="104" bestFit="1" customWidth="1"/>
    <col min="13497" max="13502" width="9.08984375" style="104"/>
    <col min="13503" max="13503" width="9.453125" style="104" bestFit="1" customWidth="1"/>
    <col min="13504" max="13508" width="9.08984375" style="104"/>
    <col min="13509" max="13510" width="9.453125" style="104" bestFit="1" customWidth="1"/>
    <col min="13511" max="13570" width="9.08984375" style="104"/>
    <col min="13571" max="13571" width="9.453125" style="104" bestFit="1" customWidth="1"/>
    <col min="13572" max="13572" width="9.08984375" style="104"/>
    <col min="13573" max="13573" width="9.453125" style="104" bestFit="1" customWidth="1"/>
    <col min="13574" max="13574" width="9.08984375" style="104"/>
    <col min="13575" max="13575" width="9.453125" style="104" bestFit="1" customWidth="1"/>
    <col min="13576" max="13586" width="9.08984375" style="104"/>
    <col min="13587" max="13589" width="9.453125" style="104" bestFit="1" customWidth="1"/>
    <col min="13590" max="13596" width="9.08984375" style="104"/>
    <col min="13597" max="13597" width="9.453125" style="104" bestFit="1" customWidth="1"/>
    <col min="13598" max="13599" width="9.08984375" style="104"/>
    <col min="13600" max="13609" width="9.453125" style="104" bestFit="1" customWidth="1"/>
    <col min="13610" max="13611" width="9.08984375" style="104"/>
    <col min="13612" max="13617" width="9.453125" style="104" bestFit="1" customWidth="1"/>
    <col min="13618" max="13619" width="9.08984375" style="104"/>
    <col min="13620" max="13621" width="9.453125" style="104" bestFit="1" customWidth="1"/>
    <col min="13622" max="13622" width="9.08984375" style="104"/>
    <col min="13623" max="13624" width="9.453125" style="104" bestFit="1" customWidth="1"/>
    <col min="13625" max="13625" width="9.08984375" style="104"/>
    <col min="13626" max="13627" width="9.453125" style="104" bestFit="1" customWidth="1"/>
    <col min="13628" max="13629" width="9.08984375" style="104"/>
    <col min="13630" max="13630" width="9.453125" style="104" bestFit="1" customWidth="1"/>
    <col min="13631" max="13631" width="9.08984375" style="104"/>
    <col min="13632" max="13632" width="9.453125" style="104" bestFit="1" customWidth="1"/>
    <col min="13633" max="13635" width="9.08984375" style="104"/>
    <col min="13636" max="13636" width="9.453125" style="104" bestFit="1" customWidth="1"/>
    <col min="13637" max="13637" width="9.08984375" style="104"/>
    <col min="13638" max="13641" width="9.453125" style="104" bestFit="1" customWidth="1"/>
    <col min="13642" max="13642" width="9.08984375" style="104"/>
    <col min="13643" max="13643" width="9.453125" style="104" bestFit="1" customWidth="1"/>
    <col min="13644" max="13645" width="9.08984375" style="104"/>
    <col min="13646" max="13646" width="9.453125" style="104" bestFit="1" customWidth="1"/>
    <col min="13647" max="13649" width="9.08984375" style="104"/>
    <col min="13650" max="13652" width="9.453125" style="104" bestFit="1" customWidth="1"/>
    <col min="13653" max="13653" width="9.08984375" style="104"/>
    <col min="13654" max="13658" width="9.453125" style="104" bestFit="1" customWidth="1"/>
    <col min="13659" max="13663" width="9.08984375" style="104"/>
    <col min="13664" max="13668" width="9.453125" style="104" bestFit="1" customWidth="1"/>
    <col min="13669" max="13670" width="9.08984375" style="104"/>
    <col min="13671" max="13671" width="9.453125" style="104" bestFit="1" customWidth="1"/>
    <col min="13672" max="13683" width="9.08984375" style="104"/>
    <col min="13684" max="13684" width="9.453125" style="104" bestFit="1" customWidth="1"/>
    <col min="13685" max="13692" width="9.08984375" style="104"/>
    <col min="13693" max="13693" width="9.453125" style="104" bestFit="1" customWidth="1"/>
    <col min="13694" max="13700" width="9.08984375" style="104"/>
    <col min="13701" max="13701" width="9.453125" style="104" bestFit="1" customWidth="1"/>
    <col min="13702" max="13704" width="9.08984375" style="104"/>
    <col min="13705" max="13705" width="9.453125" style="104" bestFit="1" customWidth="1"/>
    <col min="13706" max="13706" width="9.08984375" style="104"/>
    <col min="13707" max="13707" width="9.453125" style="104" bestFit="1" customWidth="1"/>
    <col min="13708" max="13708" width="9.08984375" style="104"/>
    <col min="13709" max="13712" width="9.453125" style="104" bestFit="1" customWidth="1"/>
    <col min="13713" max="13713" width="9.08984375" style="104"/>
    <col min="13714" max="13715" width="9.453125" style="104" bestFit="1" customWidth="1"/>
    <col min="13716" max="13719" width="9.08984375" style="104"/>
    <col min="13720" max="13720" width="9.453125" style="104" bestFit="1" customWidth="1"/>
    <col min="13721" max="13721" width="9.08984375" style="104"/>
    <col min="13722" max="13724" width="9.453125" style="104" bestFit="1" customWidth="1"/>
    <col min="13725" max="13725" width="9.08984375" style="104"/>
    <col min="13726" max="13731" width="9.453125" style="104" bestFit="1" customWidth="1"/>
    <col min="13732" max="13735" width="9.08984375" style="104"/>
    <col min="13736" max="13736" width="9.453125" style="104" bestFit="1" customWidth="1"/>
    <col min="13737" max="13747" width="9.08984375" style="104"/>
    <col min="13748" max="13748" width="9.453125" style="104" bestFit="1" customWidth="1"/>
    <col min="13749" max="13749" width="9.08984375" style="104"/>
    <col min="13750" max="13750" width="9.453125" style="104" bestFit="1" customWidth="1"/>
    <col min="13751" max="13751" width="9.08984375" style="104"/>
    <col min="13752" max="13752" width="9.453125" style="104" bestFit="1" customWidth="1"/>
    <col min="13753" max="13758" width="9.08984375" style="104"/>
    <col min="13759" max="13759" width="9.453125" style="104" bestFit="1" customWidth="1"/>
    <col min="13760" max="13764" width="9.08984375" style="104"/>
    <col min="13765" max="13766" width="9.453125" style="104" bestFit="1" customWidth="1"/>
    <col min="13767" max="13826" width="9.08984375" style="104"/>
    <col min="13827" max="13827" width="9.453125" style="104" bestFit="1" customWidth="1"/>
    <col min="13828" max="13828" width="9.08984375" style="104"/>
    <col min="13829" max="13829" width="9.453125" style="104" bestFit="1" customWidth="1"/>
    <col min="13830" max="13830" width="9.08984375" style="104"/>
    <col min="13831" max="13831" width="9.453125" style="104" bestFit="1" customWidth="1"/>
    <col min="13832" max="13842" width="9.08984375" style="104"/>
    <col min="13843" max="13845" width="9.453125" style="104" bestFit="1" customWidth="1"/>
    <col min="13846" max="13852" width="9.08984375" style="104"/>
    <col min="13853" max="13853" width="9.453125" style="104" bestFit="1" customWidth="1"/>
    <col min="13854" max="13855" width="9.08984375" style="104"/>
    <col min="13856" max="13865" width="9.453125" style="104" bestFit="1" customWidth="1"/>
    <col min="13866" max="13867" width="9.08984375" style="104"/>
    <col min="13868" max="13873" width="9.453125" style="104" bestFit="1" customWidth="1"/>
    <col min="13874" max="13875" width="9.08984375" style="104"/>
    <col min="13876" max="13877" width="9.453125" style="104" bestFit="1" customWidth="1"/>
    <col min="13878" max="13878" width="9.08984375" style="104"/>
    <col min="13879" max="13880" width="9.453125" style="104" bestFit="1" customWidth="1"/>
    <col min="13881" max="13881" width="9.08984375" style="104"/>
    <col min="13882" max="13883" width="9.453125" style="104" bestFit="1" customWidth="1"/>
    <col min="13884" max="13885" width="9.08984375" style="104"/>
    <col min="13886" max="13886" width="9.453125" style="104" bestFit="1" customWidth="1"/>
    <col min="13887" max="13887" width="9.08984375" style="104"/>
    <col min="13888" max="13888" width="9.453125" style="104" bestFit="1" customWidth="1"/>
    <col min="13889" max="13891" width="9.08984375" style="104"/>
    <col min="13892" max="13892" width="9.453125" style="104" bestFit="1" customWidth="1"/>
    <col min="13893" max="13893" width="9.08984375" style="104"/>
    <col min="13894" max="13897" width="9.453125" style="104" bestFit="1" customWidth="1"/>
    <col min="13898" max="13898" width="9.08984375" style="104"/>
    <col min="13899" max="13899" width="9.453125" style="104" bestFit="1" customWidth="1"/>
    <col min="13900" max="13901" width="9.08984375" style="104"/>
    <col min="13902" max="13902" width="9.453125" style="104" bestFit="1" customWidth="1"/>
    <col min="13903" max="13905" width="9.08984375" style="104"/>
    <col min="13906" max="13908" width="9.453125" style="104" bestFit="1" customWidth="1"/>
    <col min="13909" max="13909" width="9.08984375" style="104"/>
    <col min="13910" max="13914" width="9.453125" style="104" bestFit="1" customWidth="1"/>
    <col min="13915" max="13919" width="9.08984375" style="104"/>
    <col min="13920" max="13924" width="9.453125" style="104" bestFit="1" customWidth="1"/>
    <col min="13925" max="13926" width="9.08984375" style="104"/>
    <col min="13927" max="13927" width="9.453125" style="104" bestFit="1" customWidth="1"/>
    <col min="13928" max="13939" width="9.08984375" style="104"/>
    <col min="13940" max="13940" width="9.453125" style="104" bestFit="1" customWidth="1"/>
    <col min="13941" max="13948" width="9.08984375" style="104"/>
    <col min="13949" max="13949" width="9.453125" style="104" bestFit="1" customWidth="1"/>
    <col min="13950" max="13956" width="9.08984375" style="104"/>
    <col min="13957" max="13957" width="9.453125" style="104" bestFit="1" customWidth="1"/>
    <col min="13958" max="13960" width="9.08984375" style="104"/>
    <col min="13961" max="13961" width="9.453125" style="104" bestFit="1" customWidth="1"/>
    <col min="13962" max="13962" width="9.08984375" style="104"/>
    <col min="13963" max="13963" width="9.453125" style="104" bestFit="1" customWidth="1"/>
    <col min="13964" max="13964" width="9.08984375" style="104"/>
    <col min="13965" max="13968" width="9.453125" style="104" bestFit="1" customWidth="1"/>
    <col min="13969" max="13969" width="9.08984375" style="104"/>
    <col min="13970" max="13971" width="9.453125" style="104" bestFit="1" customWidth="1"/>
    <col min="13972" max="13975" width="9.08984375" style="104"/>
    <col min="13976" max="13976" width="9.453125" style="104" bestFit="1" customWidth="1"/>
    <col min="13977" max="13977" width="9.08984375" style="104"/>
    <col min="13978" max="13980" width="9.453125" style="104" bestFit="1" customWidth="1"/>
    <col min="13981" max="13981" width="9.08984375" style="104"/>
    <col min="13982" max="13987" width="9.453125" style="104" bestFit="1" customWidth="1"/>
    <col min="13988" max="13991" width="9.08984375" style="104"/>
    <col min="13992" max="13992" width="9.453125" style="104" bestFit="1" customWidth="1"/>
    <col min="13993" max="14003" width="9.08984375" style="104"/>
    <col min="14004" max="14004" width="9.453125" style="104" bestFit="1" customWidth="1"/>
    <col min="14005" max="14005" width="9.08984375" style="104"/>
    <col min="14006" max="14006" width="9.453125" style="104" bestFit="1" customWidth="1"/>
    <col min="14007" max="14007" width="9.08984375" style="104"/>
    <col min="14008" max="14008" width="9.453125" style="104" bestFit="1" customWidth="1"/>
    <col min="14009" max="14014" width="9.08984375" style="104"/>
    <col min="14015" max="14015" width="9.453125" style="104" bestFit="1" customWidth="1"/>
    <col min="14016" max="14020" width="9.08984375" style="104"/>
    <col min="14021" max="14022" width="9.453125" style="104" bestFit="1" customWidth="1"/>
    <col min="14023" max="14082" width="9.08984375" style="104"/>
    <col min="14083" max="14083" width="9.453125" style="104" bestFit="1" customWidth="1"/>
    <col min="14084" max="14084" width="9.08984375" style="104"/>
    <col min="14085" max="14085" width="9.453125" style="104" bestFit="1" customWidth="1"/>
    <col min="14086" max="14086" width="9.08984375" style="104"/>
    <col min="14087" max="14087" width="9.453125" style="104" bestFit="1" customWidth="1"/>
    <col min="14088" max="14098" width="9.08984375" style="104"/>
    <col min="14099" max="14101" width="9.453125" style="104" bestFit="1" customWidth="1"/>
    <col min="14102" max="14108" width="9.08984375" style="104"/>
    <col min="14109" max="14109" width="9.453125" style="104" bestFit="1" customWidth="1"/>
    <col min="14110" max="14111" width="9.08984375" style="104"/>
    <col min="14112" max="14121" width="9.453125" style="104" bestFit="1" customWidth="1"/>
    <col min="14122" max="14123" width="9.08984375" style="104"/>
    <col min="14124" max="14129" width="9.453125" style="104" bestFit="1" customWidth="1"/>
    <col min="14130" max="14131" width="9.08984375" style="104"/>
    <col min="14132" max="14133" width="9.453125" style="104" bestFit="1" customWidth="1"/>
    <col min="14134" max="14134" width="9.08984375" style="104"/>
    <col min="14135" max="14136" width="9.453125" style="104" bestFit="1" customWidth="1"/>
    <col min="14137" max="14137" width="9.08984375" style="104"/>
    <col min="14138" max="14139" width="9.453125" style="104" bestFit="1" customWidth="1"/>
    <col min="14140" max="14141" width="9.08984375" style="104"/>
    <col min="14142" max="14142" width="9.453125" style="104" bestFit="1" customWidth="1"/>
    <col min="14143" max="14143" width="9.08984375" style="104"/>
    <col min="14144" max="14144" width="9.453125" style="104" bestFit="1" customWidth="1"/>
    <col min="14145" max="14147" width="9.08984375" style="104"/>
    <col min="14148" max="14148" width="9.453125" style="104" bestFit="1" customWidth="1"/>
    <col min="14149" max="14149" width="9.08984375" style="104"/>
    <col min="14150" max="14153" width="9.453125" style="104" bestFit="1" customWidth="1"/>
    <col min="14154" max="14154" width="9.08984375" style="104"/>
    <col min="14155" max="14155" width="9.453125" style="104" bestFit="1" customWidth="1"/>
    <col min="14156" max="14157" width="9.08984375" style="104"/>
    <col min="14158" max="14158" width="9.453125" style="104" bestFit="1" customWidth="1"/>
    <col min="14159" max="14161" width="9.08984375" style="104"/>
    <col min="14162" max="14164" width="9.453125" style="104" bestFit="1" customWidth="1"/>
    <col min="14165" max="14165" width="9.08984375" style="104"/>
    <col min="14166" max="14170" width="9.453125" style="104" bestFit="1" customWidth="1"/>
    <col min="14171" max="14175" width="9.08984375" style="104"/>
    <col min="14176" max="14180" width="9.453125" style="104" bestFit="1" customWidth="1"/>
    <col min="14181" max="14182" width="9.08984375" style="104"/>
    <col min="14183" max="14183" width="9.453125" style="104" bestFit="1" customWidth="1"/>
    <col min="14184" max="14195" width="9.08984375" style="104"/>
    <col min="14196" max="14196" width="9.453125" style="104" bestFit="1" customWidth="1"/>
    <col min="14197" max="14204" width="9.08984375" style="104"/>
    <col min="14205" max="14205" width="9.453125" style="104" bestFit="1" customWidth="1"/>
    <col min="14206" max="14212" width="9.08984375" style="104"/>
    <col min="14213" max="14213" width="9.453125" style="104" bestFit="1" customWidth="1"/>
    <col min="14214" max="14216" width="9.08984375" style="104"/>
    <col min="14217" max="14217" width="9.453125" style="104" bestFit="1" customWidth="1"/>
    <col min="14218" max="14218" width="9.08984375" style="104"/>
    <col min="14219" max="14219" width="9.453125" style="104" bestFit="1" customWidth="1"/>
    <col min="14220" max="14220" width="9.08984375" style="104"/>
    <col min="14221" max="14224" width="9.453125" style="104" bestFit="1" customWidth="1"/>
    <col min="14225" max="14225" width="9.08984375" style="104"/>
    <col min="14226" max="14227" width="9.453125" style="104" bestFit="1" customWidth="1"/>
    <col min="14228" max="14231" width="9.08984375" style="104"/>
    <col min="14232" max="14232" width="9.453125" style="104" bestFit="1" customWidth="1"/>
    <col min="14233" max="14233" width="9.08984375" style="104"/>
    <col min="14234" max="14236" width="9.453125" style="104" bestFit="1" customWidth="1"/>
    <col min="14237" max="14237" width="9.08984375" style="104"/>
    <col min="14238" max="14243" width="9.453125" style="104" bestFit="1" customWidth="1"/>
    <col min="14244" max="14247" width="9.08984375" style="104"/>
    <col min="14248" max="14248" width="9.453125" style="104" bestFit="1" customWidth="1"/>
    <col min="14249" max="14259" width="9.08984375" style="104"/>
    <col min="14260" max="14260" width="9.453125" style="104" bestFit="1" customWidth="1"/>
    <col min="14261" max="14261" width="9.08984375" style="104"/>
    <col min="14262" max="14262" width="9.453125" style="104" bestFit="1" customWidth="1"/>
    <col min="14263" max="14263" width="9.08984375" style="104"/>
    <col min="14264" max="14264" width="9.453125" style="104" bestFit="1" customWidth="1"/>
    <col min="14265" max="14270" width="9.08984375" style="104"/>
    <col min="14271" max="14271" width="9.453125" style="104" bestFit="1" customWidth="1"/>
    <col min="14272" max="14276" width="9.08984375" style="104"/>
    <col min="14277" max="14278" width="9.453125" style="104" bestFit="1" customWidth="1"/>
    <col min="14279" max="14338" width="9.08984375" style="104"/>
    <col min="14339" max="14339" width="9.453125" style="104" bestFit="1" customWidth="1"/>
    <col min="14340" max="14340" width="9.08984375" style="104"/>
    <col min="14341" max="14341" width="9.453125" style="104" bestFit="1" customWidth="1"/>
    <col min="14342" max="14342" width="9.08984375" style="104"/>
    <col min="14343" max="14343" width="9.453125" style="104" bestFit="1" customWidth="1"/>
    <col min="14344" max="14354" width="9.08984375" style="104"/>
    <col min="14355" max="14357" width="9.453125" style="104" bestFit="1" customWidth="1"/>
    <col min="14358" max="14364" width="9.08984375" style="104"/>
    <col min="14365" max="14365" width="9.453125" style="104" bestFit="1" customWidth="1"/>
    <col min="14366" max="14367" width="9.08984375" style="104"/>
    <col min="14368" max="14377" width="9.453125" style="104" bestFit="1" customWidth="1"/>
    <col min="14378" max="14379" width="9.08984375" style="104"/>
    <col min="14380" max="14385" width="9.453125" style="104" bestFit="1" customWidth="1"/>
    <col min="14386" max="14387" width="9.08984375" style="104"/>
    <col min="14388" max="14389" width="9.453125" style="104" bestFit="1" customWidth="1"/>
    <col min="14390" max="14390" width="9.08984375" style="104"/>
    <col min="14391" max="14392" width="9.453125" style="104" bestFit="1" customWidth="1"/>
    <col min="14393" max="14393" width="9.08984375" style="104"/>
    <col min="14394" max="14395" width="9.453125" style="104" bestFit="1" customWidth="1"/>
    <col min="14396" max="14397" width="9.08984375" style="104"/>
    <col min="14398" max="14398" width="9.453125" style="104" bestFit="1" customWidth="1"/>
    <col min="14399" max="14399" width="9.08984375" style="104"/>
    <col min="14400" max="14400" width="9.453125" style="104" bestFit="1" customWidth="1"/>
    <col min="14401" max="14403" width="9.08984375" style="104"/>
    <col min="14404" max="14404" width="9.453125" style="104" bestFit="1" customWidth="1"/>
    <col min="14405" max="14405" width="9.08984375" style="104"/>
    <col min="14406" max="14409" width="9.453125" style="104" bestFit="1" customWidth="1"/>
    <col min="14410" max="14410" width="9.08984375" style="104"/>
    <col min="14411" max="14411" width="9.453125" style="104" bestFit="1" customWidth="1"/>
    <col min="14412" max="14413" width="9.08984375" style="104"/>
    <col min="14414" max="14414" width="9.453125" style="104" bestFit="1" customWidth="1"/>
    <col min="14415" max="14417" width="9.08984375" style="104"/>
    <col min="14418" max="14420" width="9.453125" style="104" bestFit="1" customWidth="1"/>
    <col min="14421" max="14421" width="9.08984375" style="104"/>
    <col min="14422" max="14426" width="9.453125" style="104" bestFit="1" customWidth="1"/>
    <col min="14427" max="14431" width="9.08984375" style="104"/>
    <col min="14432" max="14436" width="9.453125" style="104" bestFit="1" customWidth="1"/>
    <col min="14437" max="14438" width="9.08984375" style="104"/>
    <col min="14439" max="14439" width="9.453125" style="104" bestFit="1" customWidth="1"/>
    <col min="14440" max="14451" width="9.08984375" style="104"/>
    <col min="14452" max="14452" width="9.453125" style="104" bestFit="1" customWidth="1"/>
    <col min="14453" max="14460" width="9.08984375" style="104"/>
    <col min="14461" max="14461" width="9.453125" style="104" bestFit="1" customWidth="1"/>
    <col min="14462" max="14468" width="9.08984375" style="104"/>
    <col min="14469" max="14469" width="9.453125" style="104" bestFit="1" customWidth="1"/>
    <col min="14470" max="14472" width="9.08984375" style="104"/>
    <col min="14473" max="14473" width="9.453125" style="104" bestFit="1" customWidth="1"/>
    <col min="14474" max="14474" width="9.08984375" style="104"/>
    <col min="14475" max="14475" width="9.453125" style="104" bestFit="1" customWidth="1"/>
    <col min="14476" max="14476" width="9.08984375" style="104"/>
    <col min="14477" max="14480" width="9.453125" style="104" bestFit="1" customWidth="1"/>
    <col min="14481" max="14481" width="9.08984375" style="104"/>
    <col min="14482" max="14483" width="9.453125" style="104" bestFit="1" customWidth="1"/>
    <col min="14484" max="14487" width="9.08984375" style="104"/>
    <col min="14488" max="14488" width="9.453125" style="104" bestFit="1" customWidth="1"/>
    <col min="14489" max="14489" width="9.08984375" style="104"/>
    <col min="14490" max="14492" width="9.453125" style="104" bestFit="1" customWidth="1"/>
    <col min="14493" max="14493" width="9.08984375" style="104"/>
    <col min="14494" max="14499" width="9.453125" style="104" bestFit="1" customWidth="1"/>
    <col min="14500" max="14503" width="9.08984375" style="104"/>
    <col min="14504" max="14504" width="9.453125" style="104" bestFit="1" customWidth="1"/>
    <col min="14505" max="14515" width="9.08984375" style="104"/>
    <col min="14516" max="14516" width="9.453125" style="104" bestFit="1" customWidth="1"/>
    <col min="14517" max="14517" width="9.08984375" style="104"/>
    <col min="14518" max="14518" width="9.453125" style="104" bestFit="1" customWidth="1"/>
    <col min="14519" max="14519" width="9.08984375" style="104"/>
    <col min="14520" max="14520" width="9.453125" style="104" bestFit="1" customWidth="1"/>
    <col min="14521" max="14526" width="9.08984375" style="104"/>
    <col min="14527" max="14527" width="9.453125" style="104" bestFit="1" customWidth="1"/>
    <col min="14528" max="14532" width="9.08984375" style="104"/>
    <col min="14533" max="14534" width="9.453125" style="104" bestFit="1" customWidth="1"/>
    <col min="14535" max="14594" width="9.08984375" style="104"/>
    <col min="14595" max="14595" width="9.453125" style="104" bestFit="1" customWidth="1"/>
    <col min="14596" max="14596" width="9.08984375" style="104"/>
    <col min="14597" max="14597" width="9.453125" style="104" bestFit="1" customWidth="1"/>
    <col min="14598" max="14598" width="9.08984375" style="104"/>
    <col min="14599" max="14599" width="9.453125" style="104" bestFit="1" customWidth="1"/>
    <col min="14600" max="14610" width="9.08984375" style="104"/>
    <col min="14611" max="14613" width="9.453125" style="104" bestFit="1" customWidth="1"/>
    <col min="14614" max="14620" width="9.08984375" style="104"/>
    <col min="14621" max="14621" width="9.453125" style="104" bestFit="1" customWidth="1"/>
    <col min="14622" max="14623" width="9.08984375" style="104"/>
    <col min="14624" max="14633" width="9.453125" style="104" bestFit="1" customWidth="1"/>
    <col min="14634" max="14635" width="9.08984375" style="104"/>
    <col min="14636" max="14641" width="9.453125" style="104" bestFit="1" customWidth="1"/>
    <col min="14642" max="14643" width="9.08984375" style="104"/>
    <col min="14644" max="14645" width="9.453125" style="104" bestFit="1" customWidth="1"/>
    <col min="14646" max="14646" width="9.08984375" style="104"/>
    <col min="14647" max="14648" width="9.453125" style="104" bestFit="1" customWidth="1"/>
    <col min="14649" max="14649" width="9.08984375" style="104"/>
    <col min="14650" max="14651" width="9.453125" style="104" bestFit="1" customWidth="1"/>
    <col min="14652" max="14653" width="9.08984375" style="104"/>
    <col min="14654" max="14654" width="9.453125" style="104" bestFit="1" customWidth="1"/>
    <col min="14655" max="14655" width="9.08984375" style="104"/>
    <col min="14656" max="14656" width="9.453125" style="104" bestFit="1" customWidth="1"/>
    <col min="14657" max="14659" width="9.08984375" style="104"/>
    <col min="14660" max="14660" width="9.453125" style="104" bestFit="1" customWidth="1"/>
    <col min="14661" max="14661" width="9.08984375" style="104"/>
    <col min="14662" max="14665" width="9.453125" style="104" bestFit="1" customWidth="1"/>
    <col min="14666" max="14666" width="9.08984375" style="104"/>
    <col min="14667" max="14667" width="9.453125" style="104" bestFit="1" customWidth="1"/>
    <col min="14668" max="14669" width="9.08984375" style="104"/>
    <col min="14670" max="14670" width="9.453125" style="104" bestFit="1" customWidth="1"/>
    <col min="14671" max="14673" width="9.08984375" style="104"/>
    <col min="14674" max="14676" width="9.453125" style="104" bestFit="1" customWidth="1"/>
    <col min="14677" max="14677" width="9.08984375" style="104"/>
    <col min="14678" max="14682" width="9.453125" style="104" bestFit="1" customWidth="1"/>
    <col min="14683" max="14687" width="9.08984375" style="104"/>
    <col min="14688" max="14692" width="9.453125" style="104" bestFit="1" customWidth="1"/>
    <col min="14693" max="14694" width="9.08984375" style="104"/>
    <col min="14695" max="14695" width="9.453125" style="104" bestFit="1" customWidth="1"/>
    <col min="14696" max="14707" width="9.08984375" style="104"/>
    <col min="14708" max="14708" width="9.453125" style="104" bestFit="1" customWidth="1"/>
    <col min="14709" max="14716" width="9.08984375" style="104"/>
    <col min="14717" max="14717" width="9.453125" style="104" bestFit="1" customWidth="1"/>
    <col min="14718" max="14724" width="9.08984375" style="104"/>
    <col min="14725" max="14725" width="9.453125" style="104" bestFit="1" customWidth="1"/>
    <col min="14726" max="14728" width="9.08984375" style="104"/>
    <col min="14729" max="14729" width="9.453125" style="104" bestFit="1" customWidth="1"/>
    <col min="14730" max="14730" width="9.08984375" style="104"/>
    <col min="14731" max="14731" width="9.453125" style="104" bestFit="1" customWidth="1"/>
    <col min="14732" max="14732" width="9.08984375" style="104"/>
    <col min="14733" max="14736" width="9.453125" style="104" bestFit="1" customWidth="1"/>
    <col min="14737" max="14737" width="9.08984375" style="104"/>
    <col min="14738" max="14739" width="9.453125" style="104" bestFit="1" customWidth="1"/>
    <col min="14740" max="14743" width="9.08984375" style="104"/>
    <col min="14744" max="14744" width="9.453125" style="104" bestFit="1" customWidth="1"/>
    <col min="14745" max="14745" width="9.08984375" style="104"/>
    <col min="14746" max="14748" width="9.453125" style="104" bestFit="1" customWidth="1"/>
    <col min="14749" max="14749" width="9.08984375" style="104"/>
    <col min="14750" max="14755" width="9.453125" style="104" bestFit="1" customWidth="1"/>
    <col min="14756" max="14759" width="9.08984375" style="104"/>
    <col min="14760" max="14760" width="9.453125" style="104" bestFit="1" customWidth="1"/>
    <col min="14761" max="14771" width="9.08984375" style="104"/>
    <col min="14772" max="14772" width="9.453125" style="104" bestFit="1" customWidth="1"/>
    <col min="14773" max="14773" width="9.08984375" style="104"/>
    <col min="14774" max="14774" width="9.453125" style="104" bestFit="1" customWidth="1"/>
    <col min="14775" max="14775" width="9.08984375" style="104"/>
    <col min="14776" max="14776" width="9.453125" style="104" bestFit="1" customWidth="1"/>
    <col min="14777" max="14782" width="9.08984375" style="104"/>
    <col min="14783" max="14783" width="9.453125" style="104" bestFit="1" customWidth="1"/>
    <col min="14784" max="14788" width="9.08984375" style="104"/>
    <col min="14789" max="14790" width="9.453125" style="104" bestFit="1" customWidth="1"/>
    <col min="14791" max="14850" width="9.08984375" style="104"/>
    <col min="14851" max="14851" width="9.453125" style="104" bestFit="1" customWidth="1"/>
    <col min="14852" max="14852" width="9.08984375" style="104"/>
    <col min="14853" max="14853" width="9.453125" style="104" bestFit="1" customWidth="1"/>
    <col min="14854" max="14854" width="9.08984375" style="104"/>
    <col min="14855" max="14855" width="9.453125" style="104" bestFit="1" customWidth="1"/>
    <col min="14856" max="14866" width="9.08984375" style="104"/>
    <col min="14867" max="14869" width="9.453125" style="104" bestFit="1" customWidth="1"/>
    <col min="14870" max="14876" width="9.08984375" style="104"/>
    <col min="14877" max="14877" width="9.453125" style="104" bestFit="1" customWidth="1"/>
    <col min="14878" max="14879" width="9.08984375" style="104"/>
    <col min="14880" max="14889" width="9.453125" style="104" bestFit="1" customWidth="1"/>
    <col min="14890" max="14891" width="9.08984375" style="104"/>
    <col min="14892" max="14897" width="9.453125" style="104" bestFit="1" customWidth="1"/>
    <col min="14898" max="14899" width="9.08984375" style="104"/>
    <col min="14900" max="14901" width="9.453125" style="104" bestFit="1" customWidth="1"/>
    <col min="14902" max="14902" width="9.08984375" style="104"/>
    <col min="14903" max="14904" width="9.453125" style="104" bestFit="1" customWidth="1"/>
    <col min="14905" max="14905" width="9.08984375" style="104"/>
    <col min="14906" max="14907" width="9.453125" style="104" bestFit="1" customWidth="1"/>
    <col min="14908" max="14909" width="9.08984375" style="104"/>
    <col min="14910" max="14910" width="9.453125" style="104" bestFit="1" customWidth="1"/>
    <col min="14911" max="14911" width="9.08984375" style="104"/>
    <col min="14912" max="14912" width="9.453125" style="104" bestFit="1" customWidth="1"/>
    <col min="14913" max="14915" width="9.08984375" style="104"/>
    <col min="14916" max="14916" width="9.453125" style="104" bestFit="1" customWidth="1"/>
    <col min="14917" max="14917" width="9.08984375" style="104"/>
    <col min="14918" max="14921" width="9.453125" style="104" bestFit="1" customWidth="1"/>
    <col min="14922" max="14922" width="9.08984375" style="104"/>
    <col min="14923" max="14923" width="9.453125" style="104" bestFit="1" customWidth="1"/>
    <col min="14924" max="14925" width="9.08984375" style="104"/>
    <col min="14926" max="14926" width="9.453125" style="104" bestFit="1" customWidth="1"/>
    <col min="14927" max="14929" width="9.08984375" style="104"/>
    <col min="14930" max="14932" width="9.453125" style="104" bestFit="1" customWidth="1"/>
    <col min="14933" max="14933" width="9.08984375" style="104"/>
    <col min="14934" max="14938" width="9.453125" style="104" bestFit="1" customWidth="1"/>
    <col min="14939" max="14943" width="9.08984375" style="104"/>
    <col min="14944" max="14948" width="9.453125" style="104" bestFit="1" customWidth="1"/>
    <col min="14949" max="14950" width="9.08984375" style="104"/>
    <col min="14951" max="14951" width="9.453125" style="104" bestFit="1" customWidth="1"/>
    <col min="14952" max="14963" width="9.08984375" style="104"/>
    <col min="14964" max="14964" width="9.453125" style="104" bestFit="1" customWidth="1"/>
    <col min="14965" max="14972" width="9.08984375" style="104"/>
    <col min="14973" max="14973" width="9.453125" style="104" bestFit="1" customWidth="1"/>
    <col min="14974" max="14980" width="9.08984375" style="104"/>
    <col min="14981" max="14981" width="9.453125" style="104" bestFit="1" customWidth="1"/>
    <col min="14982" max="14984" width="9.08984375" style="104"/>
    <col min="14985" max="14985" width="9.453125" style="104" bestFit="1" customWidth="1"/>
    <col min="14986" max="14986" width="9.08984375" style="104"/>
    <col min="14987" max="14987" width="9.453125" style="104" bestFit="1" customWidth="1"/>
    <col min="14988" max="14988" width="9.08984375" style="104"/>
    <col min="14989" max="14992" width="9.453125" style="104" bestFit="1" customWidth="1"/>
    <col min="14993" max="14993" width="9.08984375" style="104"/>
    <col min="14994" max="14995" width="9.453125" style="104" bestFit="1" customWidth="1"/>
    <col min="14996" max="14999" width="9.08984375" style="104"/>
    <col min="15000" max="15000" width="9.453125" style="104" bestFit="1" customWidth="1"/>
    <col min="15001" max="15001" width="9.08984375" style="104"/>
    <col min="15002" max="15004" width="9.453125" style="104" bestFit="1" customWidth="1"/>
    <col min="15005" max="15005" width="9.08984375" style="104"/>
    <col min="15006" max="15011" width="9.453125" style="104" bestFit="1" customWidth="1"/>
    <col min="15012" max="15015" width="9.08984375" style="104"/>
    <col min="15016" max="15016" width="9.453125" style="104" bestFit="1" customWidth="1"/>
    <col min="15017" max="15027" width="9.08984375" style="104"/>
    <col min="15028" max="15028" width="9.453125" style="104" bestFit="1" customWidth="1"/>
    <col min="15029" max="15029" width="9.08984375" style="104"/>
    <col min="15030" max="15030" width="9.453125" style="104" bestFit="1" customWidth="1"/>
    <col min="15031" max="15031" width="9.08984375" style="104"/>
    <col min="15032" max="15032" width="9.453125" style="104" bestFit="1" customWidth="1"/>
    <col min="15033" max="15038" width="9.08984375" style="104"/>
    <col min="15039" max="15039" width="9.453125" style="104" bestFit="1" customWidth="1"/>
    <col min="15040" max="15044" width="9.08984375" style="104"/>
    <col min="15045" max="15046" width="9.453125" style="104" bestFit="1" customWidth="1"/>
    <col min="15047" max="15106" width="9.08984375" style="104"/>
    <col min="15107" max="15107" width="9.453125" style="104" bestFit="1" customWidth="1"/>
    <col min="15108" max="15108" width="9.08984375" style="104"/>
    <col min="15109" max="15109" width="9.453125" style="104" bestFit="1" customWidth="1"/>
    <col min="15110" max="15110" width="9.08984375" style="104"/>
    <col min="15111" max="15111" width="9.453125" style="104" bestFit="1" customWidth="1"/>
    <col min="15112" max="15122" width="9.08984375" style="104"/>
    <col min="15123" max="15125" width="9.453125" style="104" bestFit="1" customWidth="1"/>
    <col min="15126" max="15132" width="9.08984375" style="104"/>
    <col min="15133" max="15133" width="9.453125" style="104" bestFit="1" customWidth="1"/>
    <col min="15134" max="15135" width="9.08984375" style="104"/>
    <col min="15136" max="15145" width="9.453125" style="104" bestFit="1" customWidth="1"/>
    <col min="15146" max="15147" width="9.08984375" style="104"/>
    <col min="15148" max="15153" width="9.453125" style="104" bestFit="1" customWidth="1"/>
    <col min="15154" max="15155" width="9.08984375" style="104"/>
    <col min="15156" max="15157" width="9.453125" style="104" bestFit="1" customWidth="1"/>
    <col min="15158" max="15158" width="9.08984375" style="104"/>
    <col min="15159" max="15160" width="9.453125" style="104" bestFit="1" customWidth="1"/>
    <col min="15161" max="15161" width="9.08984375" style="104"/>
    <col min="15162" max="15163" width="9.453125" style="104" bestFit="1" customWidth="1"/>
    <col min="15164" max="15165" width="9.08984375" style="104"/>
    <col min="15166" max="15166" width="9.453125" style="104" bestFit="1" customWidth="1"/>
    <col min="15167" max="15167" width="9.08984375" style="104"/>
    <col min="15168" max="15168" width="9.453125" style="104" bestFit="1" customWidth="1"/>
    <col min="15169" max="15171" width="9.08984375" style="104"/>
    <col min="15172" max="15172" width="9.453125" style="104" bestFit="1" customWidth="1"/>
    <col min="15173" max="15173" width="9.08984375" style="104"/>
    <col min="15174" max="15177" width="9.453125" style="104" bestFit="1" customWidth="1"/>
    <col min="15178" max="15178" width="9.08984375" style="104"/>
    <col min="15179" max="15179" width="9.453125" style="104" bestFit="1" customWidth="1"/>
    <col min="15180" max="15181" width="9.08984375" style="104"/>
    <col min="15182" max="15182" width="9.453125" style="104" bestFit="1" customWidth="1"/>
    <col min="15183" max="15185" width="9.08984375" style="104"/>
    <col min="15186" max="15188" width="9.453125" style="104" bestFit="1" customWidth="1"/>
    <col min="15189" max="15189" width="9.08984375" style="104"/>
    <col min="15190" max="15194" width="9.453125" style="104" bestFit="1" customWidth="1"/>
    <col min="15195" max="15199" width="9.08984375" style="104"/>
    <col min="15200" max="15204" width="9.453125" style="104" bestFit="1" customWidth="1"/>
    <col min="15205" max="15206" width="9.08984375" style="104"/>
    <col min="15207" max="15207" width="9.453125" style="104" bestFit="1" customWidth="1"/>
    <col min="15208" max="15219" width="9.08984375" style="104"/>
    <col min="15220" max="15220" width="9.453125" style="104" bestFit="1" customWidth="1"/>
    <col min="15221" max="15228" width="9.08984375" style="104"/>
    <col min="15229" max="15229" width="9.453125" style="104" bestFit="1" customWidth="1"/>
    <col min="15230" max="15236" width="9.08984375" style="104"/>
    <col min="15237" max="15237" width="9.453125" style="104" bestFit="1" customWidth="1"/>
    <col min="15238" max="15240" width="9.08984375" style="104"/>
    <col min="15241" max="15241" width="9.453125" style="104" bestFit="1" customWidth="1"/>
    <col min="15242" max="15242" width="9.08984375" style="104"/>
    <col min="15243" max="15243" width="9.453125" style="104" bestFit="1" customWidth="1"/>
    <col min="15244" max="15244" width="9.08984375" style="104"/>
    <col min="15245" max="15248" width="9.453125" style="104" bestFit="1" customWidth="1"/>
    <col min="15249" max="15249" width="9.08984375" style="104"/>
    <col min="15250" max="15251" width="9.453125" style="104" bestFit="1" customWidth="1"/>
    <col min="15252" max="15255" width="9.08984375" style="104"/>
    <col min="15256" max="15256" width="9.453125" style="104" bestFit="1" customWidth="1"/>
    <col min="15257" max="15257" width="9.08984375" style="104"/>
    <col min="15258" max="15260" width="9.453125" style="104" bestFit="1" customWidth="1"/>
    <col min="15261" max="15261" width="9.08984375" style="104"/>
    <col min="15262" max="15267" width="9.453125" style="104" bestFit="1" customWidth="1"/>
    <col min="15268" max="15271" width="9.08984375" style="104"/>
    <col min="15272" max="15272" width="9.453125" style="104" bestFit="1" customWidth="1"/>
    <col min="15273" max="15283" width="9.08984375" style="104"/>
    <col min="15284" max="15284" width="9.453125" style="104" bestFit="1" customWidth="1"/>
    <col min="15285" max="15285" width="9.08984375" style="104"/>
    <col min="15286" max="15286" width="9.453125" style="104" bestFit="1" customWidth="1"/>
    <col min="15287" max="15287" width="9.08984375" style="104"/>
    <col min="15288" max="15288" width="9.453125" style="104" bestFit="1" customWidth="1"/>
    <col min="15289" max="15294" width="9.08984375" style="104"/>
    <col min="15295" max="15295" width="9.453125" style="104" bestFit="1" customWidth="1"/>
    <col min="15296" max="15300" width="9.08984375" style="104"/>
    <col min="15301" max="15302" width="9.453125" style="104" bestFit="1" customWidth="1"/>
    <col min="15303" max="15362" width="9.08984375" style="104"/>
    <col min="15363" max="15363" width="9.453125" style="104" bestFit="1" customWidth="1"/>
    <col min="15364" max="15364" width="9.08984375" style="104"/>
    <col min="15365" max="15365" width="9.453125" style="104" bestFit="1" customWidth="1"/>
    <col min="15366" max="15366" width="9.08984375" style="104"/>
    <col min="15367" max="15367" width="9.453125" style="104" bestFit="1" customWidth="1"/>
    <col min="15368" max="15378" width="9.08984375" style="104"/>
    <col min="15379" max="15381" width="9.453125" style="104" bestFit="1" customWidth="1"/>
    <col min="15382" max="15388" width="9.08984375" style="104"/>
    <col min="15389" max="15389" width="9.453125" style="104" bestFit="1" customWidth="1"/>
    <col min="15390" max="15391" width="9.08984375" style="104"/>
    <col min="15392" max="15401" width="9.453125" style="104" bestFit="1" customWidth="1"/>
    <col min="15402" max="15403" width="9.08984375" style="104"/>
    <col min="15404" max="15409" width="9.453125" style="104" bestFit="1" customWidth="1"/>
    <col min="15410" max="15411" width="9.08984375" style="104"/>
    <col min="15412" max="15413" width="9.453125" style="104" bestFit="1" customWidth="1"/>
    <col min="15414" max="15414" width="9.08984375" style="104"/>
    <col min="15415" max="15416" width="9.453125" style="104" bestFit="1" customWidth="1"/>
    <col min="15417" max="15417" width="9.08984375" style="104"/>
    <col min="15418" max="15419" width="9.453125" style="104" bestFit="1" customWidth="1"/>
    <col min="15420" max="15421" width="9.08984375" style="104"/>
    <col min="15422" max="15422" width="9.453125" style="104" bestFit="1" customWidth="1"/>
    <col min="15423" max="15423" width="9.08984375" style="104"/>
    <col min="15424" max="15424" width="9.453125" style="104" bestFit="1" customWidth="1"/>
    <col min="15425" max="15427" width="9.08984375" style="104"/>
    <col min="15428" max="15428" width="9.453125" style="104" bestFit="1" customWidth="1"/>
    <col min="15429" max="15429" width="9.08984375" style="104"/>
    <col min="15430" max="15433" width="9.453125" style="104" bestFit="1" customWidth="1"/>
    <col min="15434" max="15434" width="9.08984375" style="104"/>
    <col min="15435" max="15435" width="9.453125" style="104" bestFit="1" customWidth="1"/>
    <col min="15436" max="15437" width="9.08984375" style="104"/>
    <col min="15438" max="15438" width="9.453125" style="104" bestFit="1" customWidth="1"/>
    <col min="15439" max="15441" width="9.08984375" style="104"/>
    <col min="15442" max="15444" width="9.453125" style="104" bestFit="1" customWidth="1"/>
    <col min="15445" max="15445" width="9.08984375" style="104"/>
    <col min="15446" max="15450" width="9.453125" style="104" bestFit="1" customWidth="1"/>
    <col min="15451" max="15455" width="9.08984375" style="104"/>
    <col min="15456" max="15460" width="9.453125" style="104" bestFit="1" customWidth="1"/>
    <col min="15461" max="15462" width="9.08984375" style="104"/>
    <col min="15463" max="15463" width="9.453125" style="104" bestFit="1" customWidth="1"/>
    <col min="15464" max="15475" width="9.08984375" style="104"/>
    <col min="15476" max="15476" width="9.453125" style="104" bestFit="1" customWidth="1"/>
    <col min="15477" max="15484" width="9.08984375" style="104"/>
    <col min="15485" max="15485" width="9.453125" style="104" bestFit="1" customWidth="1"/>
    <col min="15486" max="15492" width="9.08984375" style="104"/>
    <col min="15493" max="15493" width="9.453125" style="104" bestFit="1" customWidth="1"/>
    <col min="15494" max="15496" width="9.08984375" style="104"/>
    <col min="15497" max="15497" width="9.453125" style="104" bestFit="1" customWidth="1"/>
    <col min="15498" max="15498" width="9.08984375" style="104"/>
    <col min="15499" max="15499" width="9.453125" style="104" bestFit="1" customWidth="1"/>
    <col min="15500" max="15500" width="9.08984375" style="104"/>
    <col min="15501" max="15504" width="9.453125" style="104" bestFit="1" customWidth="1"/>
    <col min="15505" max="15505" width="9.08984375" style="104"/>
    <col min="15506" max="15507" width="9.453125" style="104" bestFit="1" customWidth="1"/>
    <col min="15508" max="15511" width="9.08984375" style="104"/>
    <col min="15512" max="15512" width="9.453125" style="104" bestFit="1" customWidth="1"/>
    <col min="15513" max="15513" width="9.08984375" style="104"/>
    <col min="15514" max="15516" width="9.453125" style="104" bestFit="1" customWidth="1"/>
    <col min="15517" max="15517" width="9.08984375" style="104"/>
    <col min="15518" max="15523" width="9.453125" style="104" bestFit="1" customWidth="1"/>
    <col min="15524" max="15527" width="9.08984375" style="104"/>
    <col min="15528" max="15528" width="9.453125" style="104" bestFit="1" customWidth="1"/>
    <col min="15529" max="15539" width="9.08984375" style="104"/>
    <col min="15540" max="15540" width="9.453125" style="104" bestFit="1" customWidth="1"/>
    <col min="15541" max="15541" width="9.08984375" style="104"/>
    <col min="15542" max="15542" width="9.453125" style="104" bestFit="1" customWidth="1"/>
    <col min="15543" max="15543" width="9.08984375" style="104"/>
    <col min="15544" max="15544" width="9.453125" style="104" bestFit="1" customWidth="1"/>
    <col min="15545" max="15550" width="9.08984375" style="104"/>
    <col min="15551" max="15551" width="9.453125" style="104" bestFit="1" customWidth="1"/>
    <col min="15552" max="15556" width="9.08984375" style="104"/>
    <col min="15557" max="15558" width="9.453125" style="104" bestFit="1" customWidth="1"/>
    <col min="15559" max="15618" width="9.08984375" style="104"/>
    <col min="15619" max="15619" width="9.453125" style="104" bestFit="1" customWidth="1"/>
    <col min="15620" max="15620" width="9.08984375" style="104"/>
    <col min="15621" max="15621" width="9.453125" style="104" bestFit="1" customWidth="1"/>
    <col min="15622" max="15622" width="9.08984375" style="104"/>
    <col min="15623" max="15623" width="9.453125" style="104" bestFit="1" customWidth="1"/>
    <col min="15624" max="15634" width="9.08984375" style="104"/>
    <col min="15635" max="15637" width="9.453125" style="104" bestFit="1" customWidth="1"/>
    <col min="15638" max="15644" width="9.08984375" style="104"/>
    <col min="15645" max="15645" width="9.453125" style="104" bestFit="1" customWidth="1"/>
    <col min="15646" max="15647" width="9.08984375" style="104"/>
    <col min="15648" max="15657" width="9.453125" style="104" bestFit="1" customWidth="1"/>
    <col min="15658" max="15659" width="9.08984375" style="104"/>
    <col min="15660" max="15665" width="9.453125" style="104" bestFit="1" customWidth="1"/>
    <col min="15666" max="15667" width="9.08984375" style="104"/>
    <col min="15668" max="15669" width="9.453125" style="104" bestFit="1" customWidth="1"/>
    <col min="15670" max="15670" width="9.08984375" style="104"/>
    <col min="15671" max="15672" width="9.453125" style="104" bestFit="1" customWidth="1"/>
    <col min="15673" max="15673" width="9.08984375" style="104"/>
    <col min="15674" max="15675" width="9.453125" style="104" bestFit="1" customWidth="1"/>
    <col min="15676" max="15677" width="9.08984375" style="104"/>
    <col min="15678" max="15678" width="9.453125" style="104" bestFit="1" customWidth="1"/>
    <col min="15679" max="15679" width="9.08984375" style="104"/>
    <col min="15680" max="15680" width="9.453125" style="104" bestFit="1" customWidth="1"/>
    <col min="15681" max="15683" width="9.08984375" style="104"/>
    <col min="15684" max="15684" width="9.453125" style="104" bestFit="1" customWidth="1"/>
    <col min="15685" max="15685" width="9.08984375" style="104"/>
    <col min="15686" max="15689" width="9.453125" style="104" bestFit="1" customWidth="1"/>
    <col min="15690" max="15690" width="9.08984375" style="104"/>
    <col min="15691" max="15691" width="9.453125" style="104" bestFit="1" customWidth="1"/>
    <col min="15692" max="15693" width="9.08984375" style="104"/>
    <col min="15694" max="15694" width="9.453125" style="104" bestFit="1" customWidth="1"/>
    <col min="15695" max="15697" width="9.08984375" style="104"/>
    <col min="15698" max="15700" width="9.453125" style="104" bestFit="1" customWidth="1"/>
    <col min="15701" max="15701" width="9.08984375" style="104"/>
    <col min="15702" max="15706" width="9.453125" style="104" bestFit="1" customWidth="1"/>
    <col min="15707" max="15711" width="9.08984375" style="104"/>
    <col min="15712" max="15716" width="9.453125" style="104" bestFit="1" customWidth="1"/>
    <col min="15717" max="15718" width="9.08984375" style="104"/>
    <col min="15719" max="15719" width="9.453125" style="104" bestFit="1" customWidth="1"/>
    <col min="15720" max="15731" width="9.08984375" style="104"/>
    <col min="15732" max="15732" width="9.453125" style="104" bestFit="1" customWidth="1"/>
    <col min="15733" max="15740" width="9.08984375" style="104"/>
    <col min="15741" max="15741" width="9.453125" style="104" bestFit="1" customWidth="1"/>
    <col min="15742" max="15748" width="9.08984375" style="104"/>
    <col min="15749" max="15749" width="9.453125" style="104" bestFit="1" customWidth="1"/>
    <col min="15750" max="15752" width="9.08984375" style="104"/>
    <col min="15753" max="15753" width="9.453125" style="104" bestFit="1" customWidth="1"/>
    <col min="15754" max="15754" width="9.08984375" style="104"/>
    <col min="15755" max="15755" width="9.453125" style="104" bestFit="1" customWidth="1"/>
    <col min="15756" max="15756" width="9.08984375" style="104"/>
    <col min="15757" max="15760" width="9.453125" style="104" bestFit="1" customWidth="1"/>
    <col min="15761" max="15761" width="9.08984375" style="104"/>
    <col min="15762" max="15763" width="9.453125" style="104" bestFit="1" customWidth="1"/>
    <col min="15764" max="15767" width="9.08984375" style="104"/>
    <col min="15768" max="15768" width="9.453125" style="104" bestFit="1" customWidth="1"/>
    <col min="15769" max="15769" width="9.08984375" style="104"/>
    <col min="15770" max="15772" width="9.453125" style="104" bestFit="1" customWidth="1"/>
    <col min="15773" max="15773" width="9.08984375" style="104"/>
    <col min="15774" max="15779" width="9.453125" style="104" bestFit="1" customWidth="1"/>
    <col min="15780" max="15783" width="9.08984375" style="104"/>
    <col min="15784" max="15784" width="9.453125" style="104" bestFit="1" customWidth="1"/>
    <col min="15785" max="15795" width="9.08984375" style="104"/>
    <col min="15796" max="15796" width="9.453125" style="104" bestFit="1" customWidth="1"/>
    <col min="15797" max="15797" width="9.08984375" style="104"/>
    <col min="15798" max="15798" width="9.453125" style="104" bestFit="1" customWidth="1"/>
    <col min="15799" max="15799" width="9.08984375" style="104"/>
    <col min="15800" max="15800" width="9.453125" style="104" bestFit="1" customWidth="1"/>
    <col min="15801" max="15806" width="9.08984375" style="104"/>
    <col min="15807" max="15807" width="9.453125" style="104" bestFit="1" customWidth="1"/>
    <col min="15808" max="15812" width="9.08984375" style="104"/>
    <col min="15813" max="15814" width="9.453125" style="104" bestFit="1" customWidth="1"/>
    <col min="15815" max="15874" width="9.08984375" style="104"/>
    <col min="15875" max="15875" width="9.453125" style="104" bestFit="1" customWidth="1"/>
    <col min="15876" max="15876" width="9.08984375" style="104"/>
    <col min="15877" max="15877" width="9.453125" style="104" bestFit="1" customWidth="1"/>
    <col min="15878" max="15878" width="9.08984375" style="104"/>
    <col min="15879" max="15879" width="9.453125" style="104" bestFit="1" customWidth="1"/>
    <col min="15880" max="15890" width="9.08984375" style="104"/>
    <col min="15891" max="15893" width="9.453125" style="104" bestFit="1" customWidth="1"/>
    <col min="15894" max="15900" width="9.08984375" style="104"/>
    <col min="15901" max="15901" width="9.453125" style="104" bestFit="1" customWidth="1"/>
    <col min="15902" max="15903" width="9.08984375" style="104"/>
    <col min="15904" max="15913" width="9.453125" style="104" bestFit="1" customWidth="1"/>
    <col min="15914" max="15915" width="9.08984375" style="104"/>
    <col min="15916" max="15921" width="9.453125" style="104" bestFit="1" customWidth="1"/>
    <col min="15922" max="15923" width="9.08984375" style="104"/>
    <col min="15924" max="15925" width="9.453125" style="104" bestFit="1" customWidth="1"/>
    <col min="15926" max="15926" width="9.08984375" style="104"/>
    <col min="15927" max="15928" width="9.453125" style="104" bestFit="1" customWidth="1"/>
    <col min="15929" max="15929" width="9.08984375" style="104"/>
    <col min="15930" max="15931" width="9.453125" style="104" bestFit="1" customWidth="1"/>
    <col min="15932" max="15933" width="9.08984375" style="104"/>
    <col min="15934" max="15934" width="9.453125" style="104" bestFit="1" customWidth="1"/>
    <col min="15935" max="15935" width="9.08984375" style="104"/>
    <col min="15936" max="15936" width="9.453125" style="104" bestFit="1" customWidth="1"/>
    <col min="15937" max="15939" width="9.08984375" style="104"/>
    <col min="15940" max="15940" width="9.453125" style="104" bestFit="1" customWidth="1"/>
    <col min="15941" max="15941" width="9.08984375" style="104"/>
    <col min="15942" max="15945" width="9.453125" style="104" bestFit="1" customWidth="1"/>
    <col min="15946" max="15946" width="9.08984375" style="104"/>
    <col min="15947" max="15947" width="9.453125" style="104" bestFit="1" customWidth="1"/>
    <col min="15948" max="15949" width="9.08984375" style="104"/>
    <col min="15950" max="15950" width="9.453125" style="104" bestFit="1" customWidth="1"/>
    <col min="15951" max="15953" width="9.08984375" style="104"/>
    <col min="15954" max="15956" width="9.453125" style="104" bestFit="1" customWidth="1"/>
    <col min="15957" max="15957" width="9.08984375" style="104"/>
    <col min="15958" max="15962" width="9.453125" style="104" bestFit="1" customWidth="1"/>
    <col min="15963" max="15967" width="9.08984375" style="104"/>
    <col min="15968" max="15972" width="9.453125" style="104" bestFit="1" customWidth="1"/>
    <col min="15973" max="15974" width="9.08984375" style="104"/>
    <col min="15975" max="15975" width="9.453125" style="104" bestFit="1" customWidth="1"/>
    <col min="15976" max="15987" width="9.08984375" style="104"/>
    <col min="15988" max="15988" width="9.453125" style="104" bestFit="1" customWidth="1"/>
    <col min="15989" max="15996" width="9.08984375" style="104"/>
    <col min="15997" max="15997" width="9.453125" style="104" bestFit="1" customWidth="1"/>
    <col min="15998" max="16004" width="9.08984375" style="104"/>
    <col min="16005" max="16005" width="9.453125" style="104" bestFit="1" customWidth="1"/>
    <col min="16006" max="16008" width="9.08984375" style="104"/>
    <col min="16009" max="16009" width="9.453125" style="104" bestFit="1" customWidth="1"/>
    <col min="16010" max="16010" width="9.08984375" style="104"/>
    <col min="16011" max="16011" width="9.453125" style="104" bestFit="1" customWidth="1"/>
    <col min="16012" max="16012" width="9.08984375" style="104"/>
    <col min="16013" max="16016" width="9.453125" style="104" bestFit="1" customWidth="1"/>
    <col min="16017" max="16017" width="9.08984375" style="104"/>
    <col min="16018" max="16019" width="9.453125" style="104" bestFit="1" customWidth="1"/>
    <col min="16020" max="16023" width="9.08984375" style="104"/>
    <col min="16024" max="16024" width="9.453125" style="104" bestFit="1" customWidth="1"/>
    <col min="16025" max="16025" width="9.08984375" style="104"/>
    <col min="16026" max="16028" width="9.453125" style="104" bestFit="1" customWidth="1"/>
    <col min="16029" max="16029" width="9.08984375" style="104"/>
    <col min="16030" max="16035" width="9.453125" style="104" bestFit="1" customWidth="1"/>
    <col min="16036" max="16039" width="9.08984375" style="104"/>
    <col min="16040" max="16040" width="9.453125" style="104" bestFit="1" customWidth="1"/>
    <col min="16041" max="16051" width="9.08984375" style="104"/>
    <col min="16052" max="16052" width="9.453125" style="104" bestFit="1" customWidth="1"/>
    <col min="16053" max="16053" width="9.08984375" style="104"/>
    <col min="16054" max="16054" width="9.453125" style="104" bestFit="1" customWidth="1"/>
    <col min="16055" max="16055" width="9.08984375" style="104"/>
    <col min="16056" max="16056" width="9.453125" style="104" bestFit="1" customWidth="1"/>
    <col min="16057" max="16062" width="9.08984375" style="104"/>
    <col min="16063" max="16063" width="9.453125" style="104" bestFit="1" customWidth="1"/>
    <col min="16064" max="16068" width="9.08984375" style="104"/>
    <col min="16069" max="16070" width="9.453125" style="104" bestFit="1" customWidth="1"/>
    <col min="16071" max="16130" width="9.08984375" style="104"/>
    <col min="16131" max="16131" width="9.453125" style="104" bestFit="1" customWidth="1"/>
    <col min="16132" max="16132" width="9.08984375" style="104"/>
    <col min="16133" max="16133" width="9.453125" style="104" bestFit="1" customWidth="1"/>
    <col min="16134" max="16134" width="9.08984375" style="104"/>
    <col min="16135" max="16135" width="9.453125" style="104" bestFit="1" customWidth="1"/>
    <col min="16136" max="16146" width="9.08984375" style="104"/>
    <col min="16147" max="16149" width="9.453125" style="104" bestFit="1" customWidth="1"/>
    <col min="16150" max="16156" width="9.08984375" style="104"/>
    <col min="16157" max="16157" width="9.453125" style="104" bestFit="1" customWidth="1"/>
    <col min="16158" max="16159" width="9.08984375" style="104"/>
    <col min="16160" max="16169" width="9.453125" style="104" bestFit="1" customWidth="1"/>
    <col min="16170" max="16171" width="9.08984375" style="104"/>
    <col min="16172" max="16177" width="9.453125" style="104" bestFit="1" customWidth="1"/>
    <col min="16178" max="16179" width="9.08984375" style="104"/>
    <col min="16180" max="16181" width="9.453125" style="104" bestFit="1" customWidth="1"/>
    <col min="16182" max="16182" width="9.08984375" style="104"/>
    <col min="16183" max="16184" width="9.453125" style="104" bestFit="1" customWidth="1"/>
    <col min="16185" max="16185" width="9.08984375" style="104"/>
    <col min="16186" max="16187" width="9.453125" style="104" bestFit="1" customWidth="1"/>
    <col min="16188" max="16189" width="9.08984375" style="104"/>
    <col min="16190" max="16190" width="9.453125" style="104" bestFit="1" customWidth="1"/>
    <col min="16191" max="16191" width="9.08984375" style="104"/>
    <col min="16192" max="16192" width="9.453125" style="104" bestFit="1" customWidth="1"/>
    <col min="16193" max="16195" width="9.08984375" style="104"/>
    <col min="16196" max="16196" width="9.453125" style="104" bestFit="1" customWidth="1"/>
    <col min="16197" max="16197" width="9.08984375" style="104"/>
    <col min="16198" max="16201" width="9.453125" style="104" bestFit="1" customWidth="1"/>
    <col min="16202" max="16202" width="9.08984375" style="104"/>
    <col min="16203" max="16203" width="9.453125" style="104" bestFit="1" customWidth="1"/>
    <col min="16204" max="16205" width="9.08984375" style="104"/>
    <col min="16206" max="16206" width="9.453125" style="104" bestFit="1" customWidth="1"/>
    <col min="16207" max="16209" width="9.08984375" style="104"/>
    <col min="16210" max="16212" width="9.453125" style="104" bestFit="1" customWidth="1"/>
    <col min="16213" max="16213" width="9.08984375" style="104"/>
    <col min="16214" max="16218" width="9.453125" style="104" bestFit="1" customWidth="1"/>
    <col min="16219" max="16223" width="9.08984375" style="104"/>
    <col min="16224" max="16228" width="9.453125" style="104" bestFit="1" customWidth="1"/>
    <col min="16229" max="16230" width="9.08984375" style="104"/>
    <col min="16231" max="16231" width="9.453125" style="104" bestFit="1" customWidth="1"/>
    <col min="16232" max="16243" width="9.08984375" style="104"/>
    <col min="16244" max="16244" width="9.453125" style="104" bestFit="1" customWidth="1"/>
    <col min="16245" max="16252" width="9.08984375" style="104"/>
    <col min="16253" max="16253" width="9.453125" style="104" bestFit="1" customWidth="1"/>
    <col min="16254" max="16260" width="9.08984375" style="104"/>
    <col min="16261" max="16261" width="9.453125" style="104" bestFit="1" customWidth="1"/>
    <col min="16262" max="16264" width="9.08984375" style="104"/>
    <col min="16265" max="16265" width="9.453125" style="104" bestFit="1" customWidth="1"/>
    <col min="16266" max="16266" width="9.08984375" style="104"/>
    <col min="16267" max="16267" width="9.453125" style="104" bestFit="1" customWidth="1"/>
    <col min="16268" max="16268" width="9.08984375" style="104"/>
    <col min="16269" max="16272" width="9.453125" style="104" bestFit="1" customWidth="1"/>
    <col min="16273" max="16273" width="9.08984375" style="104"/>
    <col min="16274" max="16275" width="9.453125" style="104" bestFit="1" customWidth="1"/>
    <col min="16276" max="16279" width="9.08984375" style="104"/>
    <col min="16280" max="16280" width="9.453125" style="104" bestFit="1" customWidth="1"/>
    <col min="16281" max="16281" width="9.08984375" style="104"/>
    <col min="16282" max="16284" width="9.453125" style="104" bestFit="1" customWidth="1"/>
    <col min="16285" max="16285" width="9.08984375" style="104"/>
    <col min="16286" max="16291" width="9.453125" style="104" bestFit="1" customWidth="1"/>
    <col min="16292" max="16295" width="9.08984375" style="104"/>
    <col min="16296" max="16296" width="9.453125" style="104" bestFit="1" customWidth="1"/>
    <col min="16297" max="16307" width="9.08984375" style="104"/>
    <col min="16308" max="16308" width="9.453125" style="104" bestFit="1" customWidth="1"/>
    <col min="16309" max="16309" width="9.08984375" style="104"/>
    <col min="16310" max="16310" width="9.453125" style="104" bestFit="1" customWidth="1"/>
    <col min="16311" max="16311" width="9.08984375" style="104"/>
    <col min="16312" max="16312" width="9.453125" style="104" bestFit="1" customWidth="1"/>
    <col min="16313" max="16318" width="9.08984375" style="104"/>
    <col min="16319" max="16319" width="9.453125" style="104" bestFit="1" customWidth="1"/>
    <col min="16320" max="16324" width="9.08984375" style="104"/>
    <col min="16325" max="16326" width="9.453125" style="104" bestFit="1" customWidth="1"/>
    <col min="16327" max="16384" width="9.08984375" style="104"/>
  </cols>
  <sheetData>
    <row r="1" spans="1:197" ht="15" customHeight="1" x14ac:dyDescent="0.35">
      <c r="A1" s="104" t="s">
        <v>332</v>
      </c>
      <c r="B1" s="104" t="s">
        <v>515</v>
      </c>
      <c r="C1" s="104" t="s">
        <v>516</v>
      </c>
      <c r="D1" s="104" t="s">
        <v>517</v>
      </c>
      <c r="E1" s="104" t="s">
        <v>518</v>
      </c>
      <c r="F1" s="104" t="s">
        <v>519</v>
      </c>
      <c r="G1" s="104" t="s">
        <v>520</v>
      </c>
      <c r="H1" s="104" t="s">
        <v>521</v>
      </c>
      <c r="I1" s="104" t="s">
        <v>522</v>
      </c>
      <c r="J1" s="104" t="s">
        <v>523</v>
      </c>
      <c r="K1" s="104" t="s">
        <v>524</v>
      </c>
      <c r="L1" s="104" t="s">
        <v>525</v>
      </c>
      <c r="M1" s="104" t="s">
        <v>526</v>
      </c>
      <c r="N1" s="104" t="s">
        <v>527</v>
      </c>
      <c r="O1" s="104" t="s">
        <v>528</v>
      </c>
      <c r="P1" s="104" t="s">
        <v>529</v>
      </c>
      <c r="Q1" s="104" t="s">
        <v>530</v>
      </c>
      <c r="R1" s="104" t="s">
        <v>531</v>
      </c>
      <c r="S1" s="104" t="s">
        <v>532</v>
      </c>
      <c r="T1" s="104" t="s">
        <v>533</v>
      </c>
      <c r="U1" s="104" t="s">
        <v>534</v>
      </c>
      <c r="V1" s="104" t="s">
        <v>535</v>
      </c>
      <c r="W1" s="104" t="s">
        <v>536</v>
      </c>
      <c r="X1" s="104" t="s">
        <v>537</v>
      </c>
      <c r="Y1" s="104" t="s">
        <v>538</v>
      </c>
      <c r="Z1" s="104" t="s">
        <v>539</v>
      </c>
      <c r="AA1" s="104" t="s">
        <v>540</v>
      </c>
      <c r="AB1" s="104" t="s">
        <v>541</v>
      </c>
      <c r="AC1" s="104" t="s">
        <v>542</v>
      </c>
      <c r="AD1" s="104" t="s">
        <v>543</v>
      </c>
      <c r="AE1" s="104" t="s">
        <v>544</v>
      </c>
      <c r="AF1" s="104" t="s">
        <v>545</v>
      </c>
      <c r="AG1" s="104" t="s">
        <v>546</v>
      </c>
      <c r="AH1" s="104" t="s">
        <v>547</v>
      </c>
      <c r="AI1" s="104" t="s">
        <v>548</v>
      </c>
      <c r="AJ1" s="104" t="s">
        <v>549</v>
      </c>
      <c r="AK1" s="104" t="s">
        <v>550</v>
      </c>
      <c r="AL1" s="104" t="s">
        <v>551</v>
      </c>
      <c r="AM1" s="104" t="s">
        <v>552</v>
      </c>
      <c r="AN1" s="104" t="s">
        <v>553</v>
      </c>
      <c r="AO1" s="104" t="s">
        <v>554</v>
      </c>
      <c r="AP1" s="104" t="s">
        <v>555</v>
      </c>
      <c r="AQ1" s="104" t="s">
        <v>556</v>
      </c>
      <c r="AR1" s="104" t="s">
        <v>557</v>
      </c>
      <c r="AS1" s="104" t="s">
        <v>558</v>
      </c>
      <c r="AT1" s="104" t="s">
        <v>559</v>
      </c>
      <c r="AU1" s="104" t="s">
        <v>560</v>
      </c>
      <c r="AV1" s="104" t="s">
        <v>561</v>
      </c>
      <c r="AW1" s="104" t="s">
        <v>562</v>
      </c>
      <c r="AX1" s="104" t="s">
        <v>563</v>
      </c>
      <c r="AY1" s="104" t="s">
        <v>564</v>
      </c>
      <c r="AZ1" s="104" t="s">
        <v>565</v>
      </c>
      <c r="BA1" s="104" t="s">
        <v>566</v>
      </c>
      <c r="BB1" s="104" t="s">
        <v>567</v>
      </c>
      <c r="BC1" s="104" t="s">
        <v>568</v>
      </c>
      <c r="BD1" s="104" t="s">
        <v>569</v>
      </c>
      <c r="BF1" s="104" t="s">
        <v>570</v>
      </c>
      <c r="BG1" s="104" t="s">
        <v>571</v>
      </c>
      <c r="BH1" s="104" t="s">
        <v>572</v>
      </c>
      <c r="BI1" s="104" t="s">
        <v>573</v>
      </c>
      <c r="BJ1" s="104" t="s">
        <v>574</v>
      </c>
      <c r="BK1" s="104" t="s">
        <v>575</v>
      </c>
      <c r="BL1" s="104" t="s">
        <v>348</v>
      </c>
      <c r="BM1" s="104" t="s">
        <v>576</v>
      </c>
      <c r="BN1" s="104" t="s">
        <v>577</v>
      </c>
      <c r="BO1" s="104" t="s">
        <v>578</v>
      </c>
      <c r="BP1" s="104" t="s">
        <v>579</v>
      </c>
      <c r="BQ1" s="104" t="s">
        <v>580</v>
      </c>
      <c r="BR1" s="104" t="s">
        <v>581</v>
      </c>
      <c r="BS1" s="104" t="s">
        <v>582</v>
      </c>
      <c r="BT1" s="104" t="s">
        <v>583</v>
      </c>
      <c r="BU1" s="104" t="s">
        <v>323</v>
      </c>
      <c r="BV1" s="104" t="s">
        <v>584</v>
      </c>
      <c r="BW1" s="104" t="s">
        <v>585</v>
      </c>
      <c r="BX1" s="104" t="s">
        <v>586</v>
      </c>
      <c r="BY1" s="104" t="s">
        <v>587</v>
      </c>
      <c r="BZ1" s="104" t="s">
        <v>588</v>
      </c>
      <c r="CA1" s="104" t="s">
        <v>589</v>
      </c>
      <c r="CB1" s="104" t="s">
        <v>590</v>
      </c>
      <c r="CC1" s="104" t="s">
        <v>591</v>
      </c>
      <c r="CD1" s="104" t="s">
        <v>592</v>
      </c>
      <c r="CE1" s="104" t="s">
        <v>593</v>
      </c>
      <c r="CF1" s="104" t="s">
        <v>594</v>
      </c>
      <c r="CG1" s="104" t="s">
        <v>595</v>
      </c>
      <c r="CH1" s="104" t="s">
        <v>596</v>
      </c>
      <c r="CI1" s="104" t="s">
        <v>597</v>
      </c>
      <c r="CJ1" s="104" t="s">
        <v>598</v>
      </c>
      <c r="CK1" s="104" t="s">
        <v>599</v>
      </c>
      <c r="CL1" s="104" t="s">
        <v>600</v>
      </c>
      <c r="CM1" s="104" t="s">
        <v>601</v>
      </c>
      <c r="CN1" s="104" t="s">
        <v>602</v>
      </c>
      <c r="CO1" s="104" t="s">
        <v>603</v>
      </c>
      <c r="CP1" s="104" t="s">
        <v>604</v>
      </c>
      <c r="CQ1" s="104" t="s">
        <v>605</v>
      </c>
      <c r="CR1" s="104" t="s">
        <v>606</v>
      </c>
      <c r="CS1" s="104" t="s">
        <v>607</v>
      </c>
      <c r="CT1" s="104" t="s">
        <v>608</v>
      </c>
      <c r="CU1" s="104" t="s">
        <v>609</v>
      </c>
      <c r="CV1" s="104" t="s">
        <v>610</v>
      </c>
      <c r="CW1" s="104" t="s">
        <v>611</v>
      </c>
      <c r="CX1" s="104" t="s">
        <v>612</v>
      </c>
      <c r="CY1" s="104" t="s">
        <v>613</v>
      </c>
      <c r="CZ1" s="104" t="s">
        <v>614</v>
      </c>
      <c r="DA1" s="104" t="s">
        <v>615</v>
      </c>
      <c r="DB1" s="104" t="s">
        <v>616</v>
      </c>
      <c r="DC1" s="104" t="s">
        <v>617</v>
      </c>
      <c r="DD1" s="104" t="s">
        <v>618</v>
      </c>
      <c r="DE1" s="104" t="s">
        <v>619</v>
      </c>
      <c r="DF1" s="104" t="s">
        <v>620</v>
      </c>
      <c r="DG1" s="104" t="s">
        <v>621</v>
      </c>
      <c r="DH1" s="104" t="s">
        <v>622</v>
      </c>
      <c r="DI1" s="104" t="s">
        <v>623</v>
      </c>
      <c r="DJ1" s="104" t="s">
        <v>624</v>
      </c>
      <c r="DK1" s="104" t="s">
        <v>625</v>
      </c>
      <c r="DL1" s="104" t="s">
        <v>626</v>
      </c>
      <c r="DM1" s="104" t="s">
        <v>627</v>
      </c>
      <c r="DN1" s="104" t="s">
        <v>628</v>
      </c>
      <c r="DO1" s="104" t="s">
        <v>629</v>
      </c>
      <c r="DP1" s="104" t="s">
        <v>630</v>
      </c>
      <c r="DQ1" s="104" t="s">
        <v>631</v>
      </c>
      <c r="DR1" s="104" t="s">
        <v>632</v>
      </c>
      <c r="DS1" s="104" t="s">
        <v>633</v>
      </c>
      <c r="DT1" s="104" t="s">
        <v>634</v>
      </c>
      <c r="DU1" s="104" t="s">
        <v>635</v>
      </c>
      <c r="DV1" s="104" t="s">
        <v>636</v>
      </c>
      <c r="DW1" s="104" t="s">
        <v>637</v>
      </c>
      <c r="DX1" s="104" t="s">
        <v>638</v>
      </c>
      <c r="DY1" s="104" t="s">
        <v>639</v>
      </c>
      <c r="DZ1" s="104" t="s">
        <v>640</v>
      </c>
      <c r="EA1" s="104" t="s">
        <v>641</v>
      </c>
      <c r="EB1" s="104" t="s">
        <v>642</v>
      </c>
      <c r="EC1" s="104" t="s">
        <v>643</v>
      </c>
      <c r="ED1" s="104" t="s">
        <v>644</v>
      </c>
      <c r="EE1" s="104" t="s">
        <v>645</v>
      </c>
      <c r="EF1" s="104" t="s">
        <v>646</v>
      </c>
      <c r="EG1" s="104" t="s">
        <v>647</v>
      </c>
      <c r="EH1" s="104" t="s">
        <v>648</v>
      </c>
      <c r="EI1" s="104" t="s">
        <v>649</v>
      </c>
      <c r="EJ1" s="104" t="s">
        <v>650</v>
      </c>
      <c r="EK1" s="104" t="s">
        <v>651</v>
      </c>
      <c r="EL1" s="104" t="s">
        <v>652</v>
      </c>
      <c r="EM1" s="104" t="s">
        <v>653</v>
      </c>
      <c r="EN1" s="104" t="s">
        <v>654</v>
      </c>
      <c r="EO1" s="104" t="s">
        <v>655</v>
      </c>
      <c r="EP1" s="104" t="s">
        <v>656</v>
      </c>
      <c r="EQ1" s="104" t="s">
        <v>657</v>
      </c>
      <c r="ER1" s="104" t="s">
        <v>658</v>
      </c>
      <c r="ES1" s="104" t="s">
        <v>659</v>
      </c>
      <c r="ET1" s="104" t="s">
        <v>660</v>
      </c>
      <c r="EU1" s="104" t="s">
        <v>661</v>
      </c>
      <c r="EV1" s="104" t="s">
        <v>662</v>
      </c>
      <c r="EW1" s="104" t="s">
        <v>663</v>
      </c>
      <c r="EX1" s="104" t="s">
        <v>664</v>
      </c>
      <c r="EY1" s="104" t="s">
        <v>665</v>
      </c>
      <c r="EZ1" s="104" t="s">
        <v>666</v>
      </c>
      <c r="FA1" s="104" t="s">
        <v>667</v>
      </c>
      <c r="FB1" s="104" t="s">
        <v>668</v>
      </c>
      <c r="FC1" s="104" t="s">
        <v>669</v>
      </c>
      <c r="FD1" s="104" t="s">
        <v>670</v>
      </c>
      <c r="FE1" s="104" t="s">
        <v>671</v>
      </c>
      <c r="FF1" s="104" t="s">
        <v>672</v>
      </c>
      <c r="FG1" s="104" t="s">
        <v>673</v>
      </c>
      <c r="FH1" s="104" t="s">
        <v>674</v>
      </c>
      <c r="FI1" s="104" t="s">
        <v>675</v>
      </c>
      <c r="FJ1" s="104" t="s">
        <v>676</v>
      </c>
      <c r="FK1" s="104" t="s">
        <v>677</v>
      </c>
      <c r="FL1" s="104" t="s">
        <v>678</v>
      </c>
      <c r="FM1" s="104" t="s">
        <v>679</v>
      </c>
      <c r="FN1" s="104" t="s">
        <v>680</v>
      </c>
      <c r="FO1" s="104" t="s">
        <v>681</v>
      </c>
      <c r="FP1" s="104" t="s">
        <v>682</v>
      </c>
      <c r="FQ1" s="104" t="s">
        <v>683</v>
      </c>
      <c r="FR1" s="104" t="s">
        <v>684</v>
      </c>
      <c r="FS1" s="104" t="s">
        <v>685</v>
      </c>
      <c r="FT1" s="104" t="s">
        <v>686</v>
      </c>
      <c r="FU1" s="104" t="s">
        <v>687</v>
      </c>
      <c r="FV1" s="104" t="s">
        <v>688</v>
      </c>
      <c r="FW1" s="104" t="s">
        <v>689</v>
      </c>
      <c r="FX1" s="104" t="s">
        <v>690</v>
      </c>
      <c r="FY1" s="104" t="s">
        <v>691</v>
      </c>
      <c r="FZ1" s="104" t="s">
        <v>692</v>
      </c>
      <c r="GA1" s="104" t="s">
        <v>693</v>
      </c>
      <c r="GB1" s="104" t="s">
        <v>694</v>
      </c>
      <c r="GC1" s="104" t="s">
        <v>695</v>
      </c>
      <c r="GD1" s="104" t="s">
        <v>696</v>
      </c>
      <c r="GE1" s="104" t="s">
        <v>697</v>
      </c>
      <c r="GF1" s="104" t="s">
        <v>698</v>
      </c>
      <c r="GG1" s="104" t="s">
        <v>699</v>
      </c>
      <c r="GH1" s="104" t="s">
        <v>700</v>
      </c>
      <c r="GI1" s="104" t="s">
        <v>701</v>
      </c>
      <c r="GJ1" s="104" t="s">
        <v>702</v>
      </c>
      <c r="GK1" s="104" t="s">
        <v>703</v>
      </c>
      <c r="GL1" s="104" t="s">
        <v>704</v>
      </c>
      <c r="GM1" s="104" t="s">
        <v>705</v>
      </c>
      <c r="GN1" s="104" t="s">
        <v>706</v>
      </c>
      <c r="GO1" s="104" t="s">
        <v>707</v>
      </c>
    </row>
    <row r="2" spans="1:197" ht="15" customHeight="1" x14ac:dyDescent="0.35">
      <c r="A2" s="105" t="s">
        <v>886</v>
      </c>
      <c r="B2" s="104" t="b">
        <v>0</v>
      </c>
      <c r="C2" s="105"/>
      <c r="D2" s="104" t="b">
        <v>0</v>
      </c>
      <c r="E2" s="104" t="b">
        <v>1</v>
      </c>
      <c r="F2" s="104" t="b">
        <v>0</v>
      </c>
      <c r="G2" s="104">
        <v>0</v>
      </c>
      <c r="H2" s="104">
        <v>438000</v>
      </c>
      <c r="I2" s="104" t="b">
        <v>1</v>
      </c>
      <c r="J2" s="104">
        <v>1</v>
      </c>
      <c r="K2" s="104">
        <v>1001</v>
      </c>
      <c r="L2" s="104">
        <v>0</v>
      </c>
      <c r="M2" s="104">
        <v>-1</v>
      </c>
      <c r="N2" s="104">
        <v>0</v>
      </c>
      <c r="O2" s="105"/>
      <c r="P2" s="105"/>
      <c r="Q2" s="104">
        <v>0</v>
      </c>
      <c r="R2" s="104" t="b">
        <v>0</v>
      </c>
      <c r="S2" s="104" t="b">
        <v>0</v>
      </c>
      <c r="T2" s="104" t="b">
        <v>0</v>
      </c>
      <c r="U2" s="105" t="s">
        <v>708</v>
      </c>
      <c r="V2" s="104">
        <v>100</v>
      </c>
      <c r="W2" s="104">
        <v>0</v>
      </c>
      <c r="X2" s="104">
        <v>0</v>
      </c>
      <c r="Y2" s="104">
        <v>1</v>
      </c>
      <c r="Z2" s="104">
        <v>-1</v>
      </c>
      <c r="AA2" s="104">
        <v>0</v>
      </c>
      <c r="AB2" s="104" t="b">
        <v>0</v>
      </c>
      <c r="AC2" s="104">
        <v>0</v>
      </c>
      <c r="AD2" s="104">
        <v>100</v>
      </c>
      <c r="AE2" s="104" t="b">
        <v>0</v>
      </c>
      <c r="AF2" s="104" t="b">
        <v>0</v>
      </c>
      <c r="AG2" s="104" t="b">
        <v>0</v>
      </c>
      <c r="AH2" s="104" t="b">
        <v>0</v>
      </c>
      <c r="AI2" s="104" t="b">
        <v>0</v>
      </c>
      <c r="AJ2" s="104" t="b">
        <v>0</v>
      </c>
      <c r="AK2" s="104" t="b">
        <v>0</v>
      </c>
      <c r="AL2" s="104" t="b">
        <v>0</v>
      </c>
      <c r="AM2" s="104" t="b">
        <v>0</v>
      </c>
      <c r="AN2" s="104" t="b">
        <v>0</v>
      </c>
      <c r="AO2" s="104">
        <v>1</v>
      </c>
      <c r="AP2" s="104">
        <v>8760</v>
      </c>
      <c r="AQ2" s="104" t="b">
        <v>0</v>
      </c>
      <c r="AR2" s="104" t="b">
        <v>0</v>
      </c>
      <c r="AS2" s="104" t="b">
        <v>0</v>
      </c>
      <c r="AT2" s="104" t="b">
        <v>0</v>
      </c>
      <c r="AU2" s="104" t="b">
        <v>0</v>
      </c>
      <c r="AV2" s="104" t="b">
        <v>0</v>
      </c>
      <c r="AW2" s="104" t="b">
        <v>1</v>
      </c>
      <c r="AX2" s="104" t="b">
        <v>1</v>
      </c>
      <c r="AY2" s="104" t="b">
        <v>0</v>
      </c>
      <c r="AZ2" s="104" t="b">
        <v>0</v>
      </c>
      <c r="BA2" s="104" t="b">
        <v>1</v>
      </c>
      <c r="BB2" s="104" t="b">
        <v>0</v>
      </c>
      <c r="BC2" s="104" t="b">
        <v>0</v>
      </c>
      <c r="BD2" s="104">
        <v>0</v>
      </c>
      <c r="BF2" s="104" t="b">
        <v>0</v>
      </c>
      <c r="BG2" s="104" t="b">
        <v>1</v>
      </c>
      <c r="BH2" s="104" t="b">
        <v>1</v>
      </c>
      <c r="BI2" s="104" t="b">
        <v>0</v>
      </c>
      <c r="BJ2" s="105" t="s">
        <v>887</v>
      </c>
      <c r="BK2" s="104" t="b">
        <v>0</v>
      </c>
      <c r="BL2" s="105" t="s">
        <v>888</v>
      </c>
      <c r="BM2" s="105" t="s">
        <v>709</v>
      </c>
      <c r="BN2" s="105">
        <v>4</v>
      </c>
      <c r="BO2" s="104" t="b">
        <v>0</v>
      </c>
      <c r="BP2" s="104" t="b">
        <v>1</v>
      </c>
      <c r="BQ2" s="104" t="b">
        <v>0</v>
      </c>
      <c r="BR2" s="104" t="b">
        <v>0</v>
      </c>
      <c r="BS2" s="104" t="b">
        <v>0</v>
      </c>
      <c r="BT2" s="104" t="b">
        <v>0</v>
      </c>
      <c r="BU2" s="105"/>
      <c r="BV2" s="104" t="b">
        <v>0</v>
      </c>
      <c r="BW2" s="105" t="s">
        <v>11136</v>
      </c>
      <c r="BX2" s="105" t="s">
        <v>710</v>
      </c>
      <c r="BY2" s="104" t="b">
        <v>0</v>
      </c>
      <c r="BZ2" s="104">
        <v>0</v>
      </c>
      <c r="CA2" s="104">
        <v>0</v>
      </c>
      <c r="CB2" s="104">
        <v>0</v>
      </c>
      <c r="CC2" s="104" t="b">
        <v>0</v>
      </c>
      <c r="CD2" s="104" t="b">
        <v>0</v>
      </c>
      <c r="CE2" s="104" t="b">
        <v>0</v>
      </c>
      <c r="CF2" s="104" t="b">
        <v>1</v>
      </c>
      <c r="CG2" s="104" t="b">
        <v>0</v>
      </c>
      <c r="CH2" s="104" t="b">
        <v>0</v>
      </c>
      <c r="CI2" s="104" t="b">
        <v>0</v>
      </c>
      <c r="CJ2" s="104" t="b">
        <v>0</v>
      </c>
      <c r="CK2" s="104" t="b">
        <v>0</v>
      </c>
      <c r="CL2" s="104" t="b">
        <v>1</v>
      </c>
      <c r="CM2" s="104" t="b">
        <v>1</v>
      </c>
      <c r="CN2" s="104" t="b">
        <v>1</v>
      </c>
      <c r="CO2" s="104" t="b">
        <v>1</v>
      </c>
      <c r="CP2" s="104" t="b">
        <v>1</v>
      </c>
      <c r="CQ2" s="104" t="b">
        <v>0</v>
      </c>
      <c r="CR2" s="104" t="b">
        <v>0</v>
      </c>
      <c r="CS2" s="104" t="b">
        <v>0</v>
      </c>
      <c r="CT2" s="104" t="b">
        <v>0</v>
      </c>
      <c r="CU2" s="104" t="b">
        <v>0</v>
      </c>
      <c r="CV2" s="104" t="b">
        <v>1</v>
      </c>
      <c r="CW2" s="104" t="b">
        <v>1</v>
      </c>
      <c r="CX2" s="104" t="b">
        <v>0</v>
      </c>
      <c r="CY2" s="104">
        <v>0</v>
      </c>
      <c r="CZ2" s="104">
        <v>29</v>
      </c>
      <c r="DA2" s="104">
        <v>1</v>
      </c>
      <c r="DB2" s="104">
        <v>92</v>
      </c>
      <c r="DC2" s="104">
        <v>0</v>
      </c>
      <c r="DD2" s="104">
        <v>2</v>
      </c>
      <c r="DE2" s="104">
        <v>43</v>
      </c>
      <c r="DF2" s="104">
        <v>5</v>
      </c>
      <c r="DG2" s="104">
        <v>44</v>
      </c>
      <c r="DH2" s="104" t="b">
        <v>1</v>
      </c>
      <c r="DI2" s="104" t="b">
        <v>1</v>
      </c>
      <c r="DJ2" s="104" t="b">
        <v>1</v>
      </c>
      <c r="DK2" s="104" t="b">
        <v>0</v>
      </c>
      <c r="DL2" s="104">
        <v>438000</v>
      </c>
      <c r="DM2" s="104" t="b">
        <v>1</v>
      </c>
      <c r="DN2" s="104">
        <v>50</v>
      </c>
      <c r="DO2" s="106" t="s">
        <v>11137</v>
      </c>
      <c r="DP2" s="104">
        <v>0</v>
      </c>
      <c r="DQ2" s="104">
        <v>0</v>
      </c>
      <c r="DR2" s="104">
        <v>0</v>
      </c>
      <c r="DS2" s="104">
        <v>0</v>
      </c>
      <c r="DT2" s="104" t="b">
        <v>0</v>
      </c>
      <c r="DU2" s="104">
        <v>0</v>
      </c>
      <c r="DV2" s="104">
        <v>0</v>
      </c>
      <c r="DW2" s="104">
        <v>0</v>
      </c>
      <c r="DX2" s="104">
        <v>0</v>
      </c>
      <c r="DY2" s="104">
        <v>0</v>
      </c>
      <c r="DZ2" s="104">
        <v>0</v>
      </c>
      <c r="EA2" s="104">
        <v>0</v>
      </c>
      <c r="EB2" s="104" t="b">
        <v>0</v>
      </c>
      <c r="EC2" s="105">
        <v>2.1</v>
      </c>
      <c r="ED2" s="104">
        <v>8760</v>
      </c>
      <c r="EE2" s="104">
        <v>0</v>
      </c>
      <c r="EF2" s="104" t="b">
        <v>0</v>
      </c>
      <c r="EG2" s="105" t="s">
        <v>710</v>
      </c>
      <c r="EH2" s="104" t="b">
        <v>0</v>
      </c>
      <c r="EI2" s="104" t="b">
        <v>1</v>
      </c>
      <c r="EJ2" s="104" t="b">
        <v>0</v>
      </c>
      <c r="EK2" s="104" t="b">
        <v>0</v>
      </c>
      <c r="EL2" s="104" t="b">
        <v>0</v>
      </c>
      <c r="EM2" s="104" t="b">
        <v>0</v>
      </c>
      <c r="EN2" s="104">
        <v>0</v>
      </c>
      <c r="EO2" s="104" t="b">
        <v>1</v>
      </c>
      <c r="EP2" s="104" t="b">
        <v>0</v>
      </c>
      <c r="EQ2" s="104">
        <v>10000</v>
      </c>
      <c r="ER2" s="104">
        <v>0</v>
      </c>
      <c r="ES2" s="104">
        <v>1</v>
      </c>
      <c r="ET2" s="104">
        <v>0</v>
      </c>
      <c r="EU2" s="104" t="b">
        <v>0</v>
      </c>
      <c r="EV2" s="104" t="b">
        <v>1</v>
      </c>
      <c r="EW2" s="104" t="b">
        <v>0</v>
      </c>
      <c r="EX2" s="104" t="b">
        <v>0</v>
      </c>
      <c r="EY2" s="104" t="b">
        <v>0</v>
      </c>
      <c r="EZ2" s="104" t="b">
        <v>1</v>
      </c>
      <c r="FA2" s="104" t="b">
        <v>0</v>
      </c>
      <c r="FB2" s="104" t="b">
        <v>0</v>
      </c>
      <c r="FC2" s="104" t="b">
        <v>0</v>
      </c>
      <c r="FD2" s="104" t="b">
        <v>0</v>
      </c>
      <c r="FE2" s="104" t="b">
        <v>0</v>
      </c>
      <c r="FF2" s="104" t="b">
        <v>0</v>
      </c>
      <c r="FG2" s="104">
        <v>1</v>
      </c>
      <c r="FH2" s="104">
        <v>-1</v>
      </c>
      <c r="FI2" s="104">
        <v>-1</v>
      </c>
      <c r="FJ2" s="104">
        <v>-1</v>
      </c>
      <c r="FK2" s="104" t="b">
        <v>0</v>
      </c>
      <c r="FL2" s="104">
        <v>6</v>
      </c>
      <c r="FM2" s="104">
        <v>0</v>
      </c>
      <c r="FN2" s="104">
        <v>0</v>
      </c>
      <c r="FO2" s="104">
        <v>-1</v>
      </c>
      <c r="FP2" s="104">
        <v>0</v>
      </c>
      <c r="FQ2" s="104">
        <v>-1</v>
      </c>
      <c r="FR2" s="104">
        <v>-1</v>
      </c>
      <c r="FS2" s="104">
        <v>0</v>
      </c>
      <c r="FT2" s="104">
        <v>0</v>
      </c>
      <c r="FU2" s="104">
        <v>0</v>
      </c>
      <c r="FV2" s="104">
        <v>0</v>
      </c>
      <c r="FW2" s="104" t="b">
        <v>0</v>
      </c>
      <c r="FX2" s="104">
        <v>0</v>
      </c>
      <c r="FY2" s="104" t="b">
        <v>0</v>
      </c>
      <c r="FZ2" s="105"/>
      <c r="GA2" s="104" t="b">
        <v>0</v>
      </c>
      <c r="GB2" s="104" t="b">
        <v>1</v>
      </c>
      <c r="GC2" s="104" t="b">
        <v>1</v>
      </c>
      <c r="GD2" s="104">
        <v>5</v>
      </c>
      <c r="GE2" s="104">
        <v>97</v>
      </c>
      <c r="GF2" s="105" t="s">
        <v>708</v>
      </c>
      <c r="GG2" s="104">
        <v>-1</v>
      </c>
      <c r="GH2" s="104" t="b">
        <v>0</v>
      </c>
      <c r="GI2" s="104" t="b">
        <v>1</v>
      </c>
      <c r="GJ2" s="104" t="b">
        <v>1</v>
      </c>
      <c r="GK2" s="105" t="s">
        <v>11138</v>
      </c>
      <c r="GL2" s="104">
        <v>40179</v>
      </c>
      <c r="GM2" s="104">
        <v>0</v>
      </c>
      <c r="GN2" s="104" t="b">
        <v>0</v>
      </c>
      <c r="GO2" s="104" t="b">
        <v>0</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B2222"/>
  <sheetViews>
    <sheetView workbookViewId="0">
      <selection activeCell="L2" sqref="L2"/>
    </sheetView>
  </sheetViews>
  <sheetFormatPr defaultRowHeight="15" customHeight="1" x14ac:dyDescent="0.35"/>
  <cols>
    <col min="1" max="12" width="9.08984375" style="104"/>
    <col min="13" max="13" width="12" style="104" bestFit="1" customWidth="1"/>
    <col min="14" max="17" width="9.08984375" style="104"/>
    <col min="18" max="18" width="12" style="104" bestFit="1" customWidth="1"/>
    <col min="19" max="22" width="9.08984375" style="104"/>
    <col min="23" max="23" width="12" style="104" bestFit="1" customWidth="1"/>
    <col min="24" max="24" width="9.08984375" style="104"/>
    <col min="25" max="25" width="12" style="104" bestFit="1" customWidth="1"/>
    <col min="26" max="26" width="9.453125" style="104" bestFit="1" customWidth="1"/>
    <col min="27" max="268" width="9.08984375" style="104"/>
    <col min="269" max="269" width="12" style="104" bestFit="1" customWidth="1"/>
    <col min="270" max="273" width="9.08984375" style="104"/>
    <col min="274" max="274" width="12" style="104" bestFit="1" customWidth="1"/>
    <col min="275" max="278" width="9.08984375" style="104"/>
    <col min="279" max="279" width="12" style="104" bestFit="1" customWidth="1"/>
    <col min="280" max="280" width="9.08984375" style="104"/>
    <col min="281" max="281" width="12" style="104" bestFit="1" customWidth="1"/>
    <col min="282" max="282" width="9.453125" style="104" bestFit="1" customWidth="1"/>
    <col min="283" max="524" width="9.08984375" style="104"/>
    <col min="525" max="525" width="12" style="104" bestFit="1" customWidth="1"/>
    <col min="526" max="529" width="9.08984375" style="104"/>
    <col min="530" max="530" width="12" style="104" bestFit="1" customWidth="1"/>
    <col min="531" max="534" width="9.08984375" style="104"/>
    <col min="535" max="535" width="12" style="104" bestFit="1" customWidth="1"/>
    <col min="536" max="536" width="9.08984375" style="104"/>
    <col min="537" max="537" width="12" style="104" bestFit="1" customWidth="1"/>
    <col min="538" max="538" width="9.453125" style="104" bestFit="1" customWidth="1"/>
    <col min="539" max="780" width="9.08984375" style="104"/>
    <col min="781" max="781" width="12" style="104" bestFit="1" customWidth="1"/>
    <col min="782" max="785" width="9.08984375" style="104"/>
    <col min="786" max="786" width="12" style="104" bestFit="1" customWidth="1"/>
    <col min="787" max="790" width="9.08984375" style="104"/>
    <col min="791" max="791" width="12" style="104" bestFit="1" customWidth="1"/>
    <col min="792" max="792" width="9.08984375" style="104"/>
    <col min="793" max="793" width="12" style="104" bestFit="1" customWidth="1"/>
    <col min="794" max="794" width="9.453125" style="104" bestFit="1" customWidth="1"/>
    <col min="795" max="1036" width="9.08984375" style="104"/>
    <col min="1037" max="1037" width="12" style="104" bestFit="1" customWidth="1"/>
    <col min="1038" max="1041" width="9.08984375" style="104"/>
    <col min="1042" max="1042" width="12" style="104" bestFit="1" customWidth="1"/>
    <col min="1043" max="1046" width="9.08984375" style="104"/>
    <col min="1047" max="1047" width="12" style="104" bestFit="1" customWidth="1"/>
    <col min="1048" max="1048" width="9.08984375" style="104"/>
    <col min="1049" max="1049" width="12" style="104" bestFit="1" customWidth="1"/>
    <col min="1050" max="1050" width="9.453125" style="104" bestFit="1" customWidth="1"/>
    <col min="1051" max="1292" width="9.08984375" style="104"/>
    <col min="1293" max="1293" width="12" style="104" bestFit="1" customWidth="1"/>
    <col min="1294" max="1297" width="9.08984375" style="104"/>
    <col min="1298" max="1298" width="12" style="104" bestFit="1" customWidth="1"/>
    <col min="1299" max="1302" width="9.08984375" style="104"/>
    <col min="1303" max="1303" width="12" style="104" bestFit="1" customWidth="1"/>
    <col min="1304" max="1304" width="9.08984375" style="104"/>
    <col min="1305" max="1305" width="12" style="104" bestFit="1" customWidth="1"/>
    <col min="1306" max="1306" width="9.453125" style="104" bestFit="1" customWidth="1"/>
    <col min="1307" max="1548" width="9.08984375" style="104"/>
    <col min="1549" max="1549" width="12" style="104" bestFit="1" customWidth="1"/>
    <col min="1550" max="1553" width="9.08984375" style="104"/>
    <col min="1554" max="1554" width="12" style="104" bestFit="1" customWidth="1"/>
    <col min="1555" max="1558" width="9.08984375" style="104"/>
    <col min="1559" max="1559" width="12" style="104" bestFit="1" customWidth="1"/>
    <col min="1560" max="1560" width="9.08984375" style="104"/>
    <col min="1561" max="1561" width="12" style="104" bestFit="1" customWidth="1"/>
    <col min="1562" max="1562" width="9.453125" style="104" bestFit="1" customWidth="1"/>
    <col min="1563" max="1804" width="9.08984375" style="104"/>
    <col min="1805" max="1805" width="12" style="104" bestFit="1" customWidth="1"/>
    <col min="1806" max="1809" width="9.08984375" style="104"/>
    <col min="1810" max="1810" width="12" style="104" bestFit="1" customWidth="1"/>
    <col min="1811" max="1814" width="9.08984375" style="104"/>
    <col min="1815" max="1815" width="12" style="104" bestFit="1" customWidth="1"/>
    <col min="1816" max="1816" width="9.08984375" style="104"/>
    <col min="1817" max="1817" width="12" style="104" bestFit="1" customWidth="1"/>
    <col min="1818" max="1818" width="9.453125" style="104" bestFit="1" customWidth="1"/>
    <col min="1819" max="2060" width="9.08984375" style="104"/>
    <col min="2061" max="2061" width="12" style="104" bestFit="1" customWidth="1"/>
    <col min="2062" max="2065" width="9.08984375" style="104"/>
    <col min="2066" max="2066" width="12" style="104" bestFit="1" customWidth="1"/>
    <col min="2067" max="2070" width="9.08984375" style="104"/>
    <col min="2071" max="2071" width="12" style="104" bestFit="1" customWidth="1"/>
    <col min="2072" max="2072" width="9.08984375" style="104"/>
    <col min="2073" max="2073" width="12" style="104" bestFit="1" customWidth="1"/>
    <col min="2074" max="2074" width="9.453125" style="104" bestFit="1" customWidth="1"/>
    <col min="2075" max="2316" width="9.08984375" style="104"/>
    <col min="2317" max="2317" width="12" style="104" bestFit="1" customWidth="1"/>
    <col min="2318" max="2321" width="9.08984375" style="104"/>
    <col min="2322" max="2322" width="12" style="104" bestFit="1" customWidth="1"/>
    <col min="2323" max="2326" width="9.08984375" style="104"/>
    <col min="2327" max="2327" width="12" style="104" bestFit="1" customWidth="1"/>
    <col min="2328" max="2328" width="9.08984375" style="104"/>
    <col min="2329" max="2329" width="12" style="104" bestFit="1" customWidth="1"/>
    <col min="2330" max="2330" width="9.453125" style="104" bestFit="1" customWidth="1"/>
    <col min="2331" max="2572" width="9.08984375" style="104"/>
    <col min="2573" max="2573" width="12" style="104" bestFit="1" customWidth="1"/>
    <col min="2574" max="2577" width="9.08984375" style="104"/>
    <col min="2578" max="2578" width="12" style="104" bestFit="1" customWidth="1"/>
    <col min="2579" max="2582" width="9.08984375" style="104"/>
    <col min="2583" max="2583" width="12" style="104" bestFit="1" customWidth="1"/>
    <col min="2584" max="2584" width="9.08984375" style="104"/>
    <col min="2585" max="2585" width="12" style="104" bestFit="1" customWidth="1"/>
    <col min="2586" max="2586" width="9.453125" style="104" bestFit="1" customWidth="1"/>
    <col min="2587" max="2828" width="9.08984375" style="104"/>
    <col min="2829" max="2829" width="12" style="104" bestFit="1" customWidth="1"/>
    <col min="2830" max="2833" width="9.08984375" style="104"/>
    <col min="2834" max="2834" width="12" style="104" bestFit="1" customWidth="1"/>
    <col min="2835" max="2838" width="9.08984375" style="104"/>
    <col min="2839" max="2839" width="12" style="104" bestFit="1" customWidth="1"/>
    <col min="2840" max="2840" width="9.08984375" style="104"/>
    <col min="2841" max="2841" width="12" style="104" bestFit="1" customWidth="1"/>
    <col min="2842" max="2842" width="9.453125" style="104" bestFit="1" customWidth="1"/>
    <col min="2843" max="3084" width="9.08984375" style="104"/>
    <col min="3085" max="3085" width="12" style="104" bestFit="1" customWidth="1"/>
    <col min="3086" max="3089" width="9.08984375" style="104"/>
    <col min="3090" max="3090" width="12" style="104" bestFit="1" customWidth="1"/>
    <col min="3091" max="3094" width="9.08984375" style="104"/>
    <col min="3095" max="3095" width="12" style="104" bestFit="1" customWidth="1"/>
    <col min="3096" max="3096" width="9.08984375" style="104"/>
    <col min="3097" max="3097" width="12" style="104" bestFit="1" customWidth="1"/>
    <col min="3098" max="3098" width="9.453125" style="104" bestFit="1" customWidth="1"/>
    <col min="3099" max="3340" width="9.08984375" style="104"/>
    <col min="3341" max="3341" width="12" style="104" bestFit="1" customWidth="1"/>
    <col min="3342" max="3345" width="9.08984375" style="104"/>
    <col min="3346" max="3346" width="12" style="104" bestFit="1" customWidth="1"/>
    <col min="3347" max="3350" width="9.08984375" style="104"/>
    <col min="3351" max="3351" width="12" style="104" bestFit="1" customWidth="1"/>
    <col min="3352" max="3352" width="9.08984375" style="104"/>
    <col min="3353" max="3353" width="12" style="104" bestFit="1" customWidth="1"/>
    <col min="3354" max="3354" width="9.453125" style="104" bestFit="1" customWidth="1"/>
    <col min="3355" max="3596" width="9.08984375" style="104"/>
    <col min="3597" max="3597" width="12" style="104" bestFit="1" customWidth="1"/>
    <col min="3598" max="3601" width="9.08984375" style="104"/>
    <col min="3602" max="3602" width="12" style="104" bestFit="1" customWidth="1"/>
    <col min="3603" max="3606" width="9.08984375" style="104"/>
    <col min="3607" max="3607" width="12" style="104" bestFit="1" customWidth="1"/>
    <col min="3608" max="3608" width="9.08984375" style="104"/>
    <col min="3609" max="3609" width="12" style="104" bestFit="1" customWidth="1"/>
    <col min="3610" max="3610" width="9.453125" style="104" bestFit="1" customWidth="1"/>
    <col min="3611" max="3852" width="9.08984375" style="104"/>
    <col min="3853" max="3853" width="12" style="104" bestFit="1" customWidth="1"/>
    <col min="3854" max="3857" width="9.08984375" style="104"/>
    <col min="3858" max="3858" width="12" style="104" bestFit="1" customWidth="1"/>
    <col min="3859" max="3862" width="9.08984375" style="104"/>
    <col min="3863" max="3863" width="12" style="104" bestFit="1" customWidth="1"/>
    <col min="3864" max="3864" width="9.08984375" style="104"/>
    <col min="3865" max="3865" width="12" style="104" bestFit="1" customWidth="1"/>
    <col min="3866" max="3866" width="9.453125" style="104" bestFit="1" customWidth="1"/>
    <col min="3867" max="4108" width="9.08984375" style="104"/>
    <col min="4109" max="4109" width="12" style="104" bestFit="1" customWidth="1"/>
    <col min="4110" max="4113" width="9.08984375" style="104"/>
    <col min="4114" max="4114" width="12" style="104" bestFit="1" customWidth="1"/>
    <col min="4115" max="4118" width="9.08984375" style="104"/>
    <col min="4119" max="4119" width="12" style="104" bestFit="1" customWidth="1"/>
    <col min="4120" max="4120" width="9.08984375" style="104"/>
    <col min="4121" max="4121" width="12" style="104" bestFit="1" customWidth="1"/>
    <col min="4122" max="4122" width="9.453125" style="104" bestFit="1" customWidth="1"/>
    <col min="4123" max="4364" width="9.08984375" style="104"/>
    <col min="4365" max="4365" width="12" style="104" bestFit="1" customWidth="1"/>
    <col min="4366" max="4369" width="9.08984375" style="104"/>
    <col min="4370" max="4370" width="12" style="104" bestFit="1" customWidth="1"/>
    <col min="4371" max="4374" width="9.08984375" style="104"/>
    <col min="4375" max="4375" width="12" style="104" bestFit="1" customWidth="1"/>
    <col min="4376" max="4376" width="9.08984375" style="104"/>
    <col min="4377" max="4377" width="12" style="104" bestFit="1" customWidth="1"/>
    <col min="4378" max="4378" width="9.453125" style="104" bestFit="1" customWidth="1"/>
    <col min="4379" max="4620" width="9.08984375" style="104"/>
    <col min="4621" max="4621" width="12" style="104" bestFit="1" customWidth="1"/>
    <col min="4622" max="4625" width="9.08984375" style="104"/>
    <col min="4626" max="4626" width="12" style="104" bestFit="1" customWidth="1"/>
    <col min="4627" max="4630" width="9.08984375" style="104"/>
    <col min="4631" max="4631" width="12" style="104" bestFit="1" customWidth="1"/>
    <col min="4632" max="4632" width="9.08984375" style="104"/>
    <col min="4633" max="4633" width="12" style="104" bestFit="1" customWidth="1"/>
    <col min="4634" max="4634" width="9.453125" style="104" bestFit="1" customWidth="1"/>
    <col min="4635" max="4876" width="9.08984375" style="104"/>
    <col min="4877" max="4877" width="12" style="104" bestFit="1" customWidth="1"/>
    <col min="4878" max="4881" width="9.08984375" style="104"/>
    <col min="4882" max="4882" width="12" style="104" bestFit="1" customWidth="1"/>
    <col min="4883" max="4886" width="9.08984375" style="104"/>
    <col min="4887" max="4887" width="12" style="104" bestFit="1" customWidth="1"/>
    <col min="4888" max="4888" width="9.08984375" style="104"/>
    <col min="4889" max="4889" width="12" style="104" bestFit="1" customWidth="1"/>
    <col min="4890" max="4890" width="9.453125" style="104" bestFit="1" customWidth="1"/>
    <col min="4891" max="5132" width="9.08984375" style="104"/>
    <col min="5133" max="5133" width="12" style="104" bestFit="1" customWidth="1"/>
    <col min="5134" max="5137" width="9.08984375" style="104"/>
    <col min="5138" max="5138" width="12" style="104" bestFit="1" customWidth="1"/>
    <col min="5139" max="5142" width="9.08984375" style="104"/>
    <col min="5143" max="5143" width="12" style="104" bestFit="1" customWidth="1"/>
    <col min="5144" max="5144" width="9.08984375" style="104"/>
    <col min="5145" max="5145" width="12" style="104" bestFit="1" customWidth="1"/>
    <col min="5146" max="5146" width="9.453125" style="104" bestFit="1" customWidth="1"/>
    <col min="5147" max="5388" width="9.08984375" style="104"/>
    <col min="5389" max="5389" width="12" style="104" bestFit="1" customWidth="1"/>
    <col min="5390" max="5393" width="9.08984375" style="104"/>
    <col min="5394" max="5394" width="12" style="104" bestFit="1" customWidth="1"/>
    <col min="5395" max="5398" width="9.08984375" style="104"/>
    <col min="5399" max="5399" width="12" style="104" bestFit="1" customWidth="1"/>
    <col min="5400" max="5400" width="9.08984375" style="104"/>
    <col min="5401" max="5401" width="12" style="104" bestFit="1" customWidth="1"/>
    <col min="5402" max="5402" width="9.453125" style="104" bestFit="1" customWidth="1"/>
    <col min="5403" max="5644" width="9.08984375" style="104"/>
    <col min="5645" max="5645" width="12" style="104" bestFit="1" customWidth="1"/>
    <col min="5646" max="5649" width="9.08984375" style="104"/>
    <col min="5650" max="5650" width="12" style="104" bestFit="1" customWidth="1"/>
    <col min="5651" max="5654" width="9.08984375" style="104"/>
    <col min="5655" max="5655" width="12" style="104" bestFit="1" customWidth="1"/>
    <col min="5656" max="5656" width="9.08984375" style="104"/>
    <col min="5657" max="5657" width="12" style="104" bestFit="1" customWidth="1"/>
    <col min="5658" max="5658" width="9.453125" style="104" bestFit="1" customWidth="1"/>
    <col min="5659" max="5900" width="9.08984375" style="104"/>
    <col min="5901" max="5901" width="12" style="104" bestFit="1" customWidth="1"/>
    <col min="5902" max="5905" width="9.08984375" style="104"/>
    <col min="5906" max="5906" width="12" style="104" bestFit="1" customWidth="1"/>
    <col min="5907" max="5910" width="9.08984375" style="104"/>
    <col min="5911" max="5911" width="12" style="104" bestFit="1" customWidth="1"/>
    <col min="5912" max="5912" width="9.08984375" style="104"/>
    <col min="5913" max="5913" width="12" style="104" bestFit="1" customWidth="1"/>
    <col min="5914" max="5914" width="9.453125" style="104" bestFit="1" customWidth="1"/>
    <col min="5915" max="6156" width="9.08984375" style="104"/>
    <col min="6157" max="6157" width="12" style="104" bestFit="1" customWidth="1"/>
    <col min="6158" max="6161" width="9.08984375" style="104"/>
    <col min="6162" max="6162" width="12" style="104" bestFit="1" customWidth="1"/>
    <col min="6163" max="6166" width="9.08984375" style="104"/>
    <col min="6167" max="6167" width="12" style="104" bestFit="1" customWidth="1"/>
    <col min="6168" max="6168" width="9.08984375" style="104"/>
    <col min="6169" max="6169" width="12" style="104" bestFit="1" customWidth="1"/>
    <col min="6170" max="6170" width="9.453125" style="104" bestFit="1" customWidth="1"/>
    <col min="6171" max="6412" width="9.08984375" style="104"/>
    <col min="6413" max="6413" width="12" style="104" bestFit="1" customWidth="1"/>
    <col min="6414" max="6417" width="9.08984375" style="104"/>
    <col min="6418" max="6418" width="12" style="104" bestFit="1" customWidth="1"/>
    <col min="6419" max="6422" width="9.08984375" style="104"/>
    <col min="6423" max="6423" width="12" style="104" bestFit="1" customWidth="1"/>
    <col min="6424" max="6424" width="9.08984375" style="104"/>
    <col min="6425" max="6425" width="12" style="104" bestFit="1" customWidth="1"/>
    <col min="6426" max="6426" width="9.453125" style="104" bestFit="1" customWidth="1"/>
    <col min="6427" max="6668" width="9.08984375" style="104"/>
    <col min="6669" max="6669" width="12" style="104" bestFit="1" customWidth="1"/>
    <col min="6670" max="6673" width="9.08984375" style="104"/>
    <col min="6674" max="6674" width="12" style="104" bestFit="1" customWidth="1"/>
    <col min="6675" max="6678" width="9.08984375" style="104"/>
    <col min="6679" max="6679" width="12" style="104" bestFit="1" customWidth="1"/>
    <col min="6680" max="6680" width="9.08984375" style="104"/>
    <col min="6681" max="6681" width="12" style="104" bestFit="1" customWidth="1"/>
    <col min="6682" max="6682" width="9.453125" style="104" bestFit="1" customWidth="1"/>
    <col min="6683" max="6924" width="9.08984375" style="104"/>
    <col min="6925" max="6925" width="12" style="104" bestFit="1" customWidth="1"/>
    <col min="6926" max="6929" width="9.08984375" style="104"/>
    <col min="6930" max="6930" width="12" style="104" bestFit="1" customWidth="1"/>
    <col min="6931" max="6934" width="9.08984375" style="104"/>
    <col min="6935" max="6935" width="12" style="104" bestFit="1" customWidth="1"/>
    <col min="6936" max="6936" width="9.08984375" style="104"/>
    <col min="6937" max="6937" width="12" style="104" bestFit="1" customWidth="1"/>
    <col min="6938" max="6938" width="9.453125" style="104" bestFit="1" customWidth="1"/>
    <col min="6939" max="7180" width="9.08984375" style="104"/>
    <col min="7181" max="7181" width="12" style="104" bestFit="1" customWidth="1"/>
    <col min="7182" max="7185" width="9.08984375" style="104"/>
    <col min="7186" max="7186" width="12" style="104" bestFit="1" customWidth="1"/>
    <col min="7187" max="7190" width="9.08984375" style="104"/>
    <col min="7191" max="7191" width="12" style="104" bestFit="1" customWidth="1"/>
    <col min="7192" max="7192" width="9.08984375" style="104"/>
    <col min="7193" max="7193" width="12" style="104" bestFit="1" customWidth="1"/>
    <col min="7194" max="7194" width="9.453125" style="104" bestFit="1" customWidth="1"/>
    <col min="7195" max="7436" width="9.08984375" style="104"/>
    <col min="7437" max="7437" width="12" style="104" bestFit="1" customWidth="1"/>
    <col min="7438" max="7441" width="9.08984375" style="104"/>
    <col min="7442" max="7442" width="12" style="104" bestFit="1" customWidth="1"/>
    <col min="7443" max="7446" width="9.08984375" style="104"/>
    <col min="7447" max="7447" width="12" style="104" bestFit="1" customWidth="1"/>
    <col min="7448" max="7448" width="9.08984375" style="104"/>
    <col min="7449" max="7449" width="12" style="104" bestFit="1" customWidth="1"/>
    <col min="7450" max="7450" width="9.453125" style="104" bestFit="1" customWidth="1"/>
    <col min="7451" max="7692" width="9.08984375" style="104"/>
    <col min="7693" max="7693" width="12" style="104" bestFit="1" customWidth="1"/>
    <col min="7694" max="7697" width="9.08984375" style="104"/>
    <col min="7698" max="7698" width="12" style="104" bestFit="1" customWidth="1"/>
    <col min="7699" max="7702" width="9.08984375" style="104"/>
    <col min="7703" max="7703" width="12" style="104" bestFit="1" customWidth="1"/>
    <col min="7704" max="7704" width="9.08984375" style="104"/>
    <col min="7705" max="7705" width="12" style="104" bestFit="1" customWidth="1"/>
    <col min="7706" max="7706" width="9.453125" style="104" bestFit="1" customWidth="1"/>
    <col min="7707" max="7948" width="9.08984375" style="104"/>
    <col min="7949" max="7949" width="12" style="104" bestFit="1" customWidth="1"/>
    <col min="7950" max="7953" width="9.08984375" style="104"/>
    <col min="7954" max="7954" width="12" style="104" bestFit="1" customWidth="1"/>
    <col min="7955" max="7958" width="9.08984375" style="104"/>
    <col min="7959" max="7959" width="12" style="104" bestFit="1" customWidth="1"/>
    <col min="7960" max="7960" width="9.08984375" style="104"/>
    <col min="7961" max="7961" width="12" style="104" bestFit="1" customWidth="1"/>
    <col min="7962" max="7962" width="9.453125" style="104" bestFit="1" customWidth="1"/>
    <col min="7963" max="8204" width="9.08984375" style="104"/>
    <col min="8205" max="8205" width="12" style="104" bestFit="1" customWidth="1"/>
    <col min="8206" max="8209" width="9.08984375" style="104"/>
    <col min="8210" max="8210" width="12" style="104" bestFit="1" customWidth="1"/>
    <col min="8211" max="8214" width="9.08984375" style="104"/>
    <col min="8215" max="8215" width="12" style="104" bestFit="1" customWidth="1"/>
    <col min="8216" max="8216" width="9.08984375" style="104"/>
    <col min="8217" max="8217" width="12" style="104" bestFit="1" customWidth="1"/>
    <col min="8218" max="8218" width="9.453125" style="104" bestFit="1" customWidth="1"/>
    <col min="8219" max="8460" width="9.08984375" style="104"/>
    <col min="8461" max="8461" width="12" style="104" bestFit="1" customWidth="1"/>
    <col min="8462" max="8465" width="9.08984375" style="104"/>
    <col min="8466" max="8466" width="12" style="104" bestFit="1" customWidth="1"/>
    <col min="8467" max="8470" width="9.08984375" style="104"/>
    <col min="8471" max="8471" width="12" style="104" bestFit="1" customWidth="1"/>
    <col min="8472" max="8472" width="9.08984375" style="104"/>
    <col min="8473" max="8473" width="12" style="104" bestFit="1" customWidth="1"/>
    <col min="8474" max="8474" width="9.453125" style="104" bestFit="1" customWidth="1"/>
    <col min="8475" max="8716" width="9.08984375" style="104"/>
    <col min="8717" max="8717" width="12" style="104" bestFit="1" customWidth="1"/>
    <col min="8718" max="8721" width="9.08984375" style="104"/>
    <col min="8722" max="8722" width="12" style="104" bestFit="1" customWidth="1"/>
    <col min="8723" max="8726" width="9.08984375" style="104"/>
    <col min="8727" max="8727" width="12" style="104" bestFit="1" customWidth="1"/>
    <col min="8728" max="8728" width="9.08984375" style="104"/>
    <col min="8729" max="8729" width="12" style="104" bestFit="1" customWidth="1"/>
    <col min="8730" max="8730" width="9.453125" style="104" bestFit="1" customWidth="1"/>
    <col min="8731" max="8972" width="9.08984375" style="104"/>
    <col min="8973" max="8973" width="12" style="104" bestFit="1" customWidth="1"/>
    <col min="8974" max="8977" width="9.08984375" style="104"/>
    <col min="8978" max="8978" width="12" style="104" bestFit="1" customWidth="1"/>
    <col min="8979" max="8982" width="9.08984375" style="104"/>
    <col min="8983" max="8983" width="12" style="104" bestFit="1" customWidth="1"/>
    <col min="8984" max="8984" width="9.08984375" style="104"/>
    <col min="8985" max="8985" width="12" style="104" bestFit="1" customWidth="1"/>
    <col min="8986" max="8986" width="9.453125" style="104" bestFit="1" customWidth="1"/>
    <col min="8987" max="9228" width="9.08984375" style="104"/>
    <col min="9229" max="9229" width="12" style="104" bestFit="1" customWidth="1"/>
    <col min="9230" max="9233" width="9.08984375" style="104"/>
    <col min="9234" max="9234" width="12" style="104" bestFit="1" customWidth="1"/>
    <col min="9235" max="9238" width="9.08984375" style="104"/>
    <col min="9239" max="9239" width="12" style="104" bestFit="1" customWidth="1"/>
    <col min="9240" max="9240" width="9.08984375" style="104"/>
    <col min="9241" max="9241" width="12" style="104" bestFit="1" customWidth="1"/>
    <col min="9242" max="9242" width="9.453125" style="104" bestFit="1" customWidth="1"/>
    <col min="9243" max="9484" width="9.08984375" style="104"/>
    <col min="9485" max="9485" width="12" style="104" bestFit="1" customWidth="1"/>
    <col min="9486" max="9489" width="9.08984375" style="104"/>
    <col min="9490" max="9490" width="12" style="104" bestFit="1" customWidth="1"/>
    <col min="9491" max="9494" width="9.08984375" style="104"/>
    <col min="9495" max="9495" width="12" style="104" bestFit="1" customWidth="1"/>
    <col min="9496" max="9496" width="9.08984375" style="104"/>
    <col min="9497" max="9497" width="12" style="104" bestFit="1" customWidth="1"/>
    <col min="9498" max="9498" width="9.453125" style="104" bestFit="1" customWidth="1"/>
    <col min="9499" max="9740" width="9.08984375" style="104"/>
    <col min="9741" max="9741" width="12" style="104" bestFit="1" customWidth="1"/>
    <col min="9742" max="9745" width="9.08984375" style="104"/>
    <col min="9746" max="9746" width="12" style="104" bestFit="1" customWidth="1"/>
    <col min="9747" max="9750" width="9.08984375" style="104"/>
    <col min="9751" max="9751" width="12" style="104" bestFit="1" customWidth="1"/>
    <col min="9752" max="9752" width="9.08984375" style="104"/>
    <col min="9753" max="9753" width="12" style="104" bestFit="1" customWidth="1"/>
    <col min="9754" max="9754" width="9.453125" style="104" bestFit="1" customWidth="1"/>
    <col min="9755" max="9996" width="9.08984375" style="104"/>
    <col min="9997" max="9997" width="12" style="104" bestFit="1" customWidth="1"/>
    <col min="9998" max="10001" width="9.08984375" style="104"/>
    <col min="10002" max="10002" width="12" style="104" bestFit="1" customWidth="1"/>
    <col min="10003" max="10006" width="9.08984375" style="104"/>
    <col min="10007" max="10007" width="12" style="104" bestFit="1" customWidth="1"/>
    <col min="10008" max="10008" width="9.08984375" style="104"/>
    <col min="10009" max="10009" width="12" style="104" bestFit="1" customWidth="1"/>
    <col min="10010" max="10010" width="9.453125" style="104" bestFit="1" customWidth="1"/>
    <col min="10011" max="10252" width="9.08984375" style="104"/>
    <col min="10253" max="10253" width="12" style="104" bestFit="1" customWidth="1"/>
    <col min="10254" max="10257" width="9.08984375" style="104"/>
    <col min="10258" max="10258" width="12" style="104" bestFit="1" customWidth="1"/>
    <col min="10259" max="10262" width="9.08984375" style="104"/>
    <col min="10263" max="10263" width="12" style="104" bestFit="1" customWidth="1"/>
    <col min="10264" max="10264" width="9.08984375" style="104"/>
    <col min="10265" max="10265" width="12" style="104" bestFit="1" customWidth="1"/>
    <col min="10266" max="10266" width="9.453125" style="104" bestFit="1" customWidth="1"/>
    <col min="10267" max="10508" width="9.08984375" style="104"/>
    <col min="10509" max="10509" width="12" style="104" bestFit="1" customWidth="1"/>
    <col min="10510" max="10513" width="9.08984375" style="104"/>
    <col min="10514" max="10514" width="12" style="104" bestFit="1" customWidth="1"/>
    <col min="10515" max="10518" width="9.08984375" style="104"/>
    <col min="10519" max="10519" width="12" style="104" bestFit="1" customWidth="1"/>
    <col min="10520" max="10520" width="9.08984375" style="104"/>
    <col min="10521" max="10521" width="12" style="104" bestFit="1" customWidth="1"/>
    <col min="10522" max="10522" width="9.453125" style="104" bestFit="1" customWidth="1"/>
    <col min="10523" max="10764" width="9.08984375" style="104"/>
    <col min="10765" max="10765" width="12" style="104" bestFit="1" customWidth="1"/>
    <col min="10766" max="10769" width="9.08984375" style="104"/>
    <col min="10770" max="10770" width="12" style="104" bestFit="1" customWidth="1"/>
    <col min="10771" max="10774" width="9.08984375" style="104"/>
    <col min="10775" max="10775" width="12" style="104" bestFit="1" customWidth="1"/>
    <col min="10776" max="10776" width="9.08984375" style="104"/>
    <col min="10777" max="10777" width="12" style="104" bestFit="1" customWidth="1"/>
    <col min="10778" max="10778" width="9.453125" style="104" bestFit="1" customWidth="1"/>
    <col min="10779" max="11020" width="9.08984375" style="104"/>
    <col min="11021" max="11021" width="12" style="104" bestFit="1" customWidth="1"/>
    <col min="11022" max="11025" width="9.08984375" style="104"/>
    <col min="11026" max="11026" width="12" style="104" bestFit="1" customWidth="1"/>
    <col min="11027" max="11030" width="9.08984375" style="104"/>
    <col min="11031" max="11031" width="12" style="104" bestFit="1" customWidth="1"/>
    <col min="11032" max="11032" width="9.08984375" style="104"/>
    <col min="11033" max="11033" width="12" style="104" bestFit="1" customWidth="1"/>
    <col min="11034" max="11034" width="9.453125" style="104" bestFit="1" customWidth="1"/>
    <col min="11035" max="11276" width="9.08984375" style="104"/>
    <col min="11277" max="11277" width="12" style="104" bestFit="1" customWidth="1"/>
    <col min="11278" max="11281" width="9.08984375" style="104"/>
    <col min="11282" max="11282" width="12" style="104" bestFit="1" customWidth="1"/>
    <col min="11283" max="11286" width="9.08984375" style="104"/>
    <col min="11287" max="11287" width="12" style="104" bestFit="1" customWidth="1"/>
    <col min="11288" max="11288" width="9.08984375" style="104"/>
    <col min="11289" max="11289" width="12" style="104" bestFit="1" customWidth="1"/>
    <col min="11290" max="11290" width="9.453125" style="104" bestFit="1" customWidth="1"/>
    <col min="11291" max="11532" width="9.08984375" style="104"/>
    <col min="11533" max="11533" width="12" style="104" bestFit="1" customWidth="1"/>
    <col min="11534" max="11537" width="9.08984375" style="104"/>
    <col min="11538" max="11538" width="12" style="104" bestFit="1" customWidth="1"/>
    <col min="11539" max="11542" width="9.08984375" style="104"/>
    <col min="11543" max="11543" width="12" style="104" bestFit="1" customWidth="1"/>
    <col min="11544" max="11544" width="9.08984375" style="104"/>
    <col min="11545" max="11545" width="12" style="104" bestFit="1" customWidth="1"/>
    <col min="11546" max="11546" width="9.453125" style="104" bestFit="1" customWidth="1"/>
    <col min="11547" max="11788" width="9.08984375" style="104"/>
    <col min="11789" max="11789" width="12" style="104" bestFit="1" customWidth="1"/>
    <col min="11790" max="11793" width="9.08984375" style="104"/>
    <col min="11794" max="11794" width="12" style="104" bestFit="1" customWidth="1"/>
    <col min="11795" max="11798" width="9.08984375" style="104"/>
    <col min="11799" max="11799" width="12" style="104" bestFit="1" customWidth="1"/>
    <col min="11800" max="11800" width="9.08984375" style="104"/>
    <col min="11801" max="11801" width="12" style="104" bestFit="1" customWidth="1"/>
    <col min="11802" max="11802" width="9.453125" style="104" bestFit="1" customWidth="1"/>
    <col min="11803" max="12044" width="9.08984375" style="104"/>
    <col min="12045" max="12045" width="12" style="104" bestFit="1" customWidth="1"/>
    <col min="12046" max="12049" width="9.08984375" style="104"/>
    <col min="12050" max="12050" width="12" style="104" bestFit="1" customWidth="1"/>
    <col min="12051" max="12054" width="9.08984375" style="104"/>
    <col min="12055" max="12055" width="12" style="104" bestFit="1" customWidth="1"/>
    <col min="12056" max="12056" width="9.08984375" style="104"/>
    <col min="12057" max="12057" width="12" style="104" bestFit="1" customWidth="1"/>
    <col min="12058" max="12058" width="9.453125" style="104" bestFit="1" customWidth="1"/>
    <col min="12059" max="12300" width="9.08984375" style="104"/>
    <col min="12301" max="12301" width="12" style="104" bestFit="1" customWidth="1"/>
    <col min="12302" max="12305" width="9.08984375" style="104"/>
    <col min="12306" max="12306" width="12" style="104" bestFit="1" customWidth="1"/>
    <col min="12307" max="12310" width="9.08984375" style="104"/>
    <col min="12311" max="12311" width="12" style="104" bestFit="1" customWidth="1"/>
    <col min="12312" max="12312" width="9.08984375" style="104"/>
    <col min="12313" max="12313" width="12" style="104" bestFit="1" customWidth="1"/>
    <col min="12314" max="12314" width="9.453125" style="104" bestFit="1" customWidth="1"/>
    <col min="12315" max="12556" width="9.08984375" style="104"/>
    <col min="12557" max="12557" width="12" style="104" bestFit="1" customWidth="1"/>
    <col min="12558" max="12561" width="9.08984375" style="104"/>
    <col min="12562" max="12562" width="12" style="104" bestFit="1" customWidth="1"/>
    <col min="12563" max="12566" width="9.08984375" style="104"/>
    <col min="12567" max="12567" width="12" style="104" bestFit="1" customWidth="1"/>
    <col min="12568" max="12568" width="9.08984375" style="104"/>
    <col min="12569" max="12569" width="12" style="104" bestFit="1" customWidth="1"/>
    <col min="12570" max="12570" width="9.453125" style="104" bestFit="1" customWidth="1"/>
    <col min="12571" max="12812" width="9.08984375" style="104"/>
    <col min="12813" max="12813" width="12" style="104" bestFit="1" customWidth="1"/>
    <col min="12814" max="12817" width="9.08984375" style="104"/>
    <col min="12818" max="12818" width="12" style="104" bestFit="1" customWidth="1"/>
    <col min="12819" max="12822" width="9.08984375" style="104"/>
    <col min="12823" max="12823" width="12" style="104" bestFit="1" customWidth="1"/>
    <col min="12824" max="12824" width="9.08984375" style="104"/>
    <col min="12825" max="12825" width="12" style="104" bestFit="1" customWidth="1"/>
    <col min="12826" max="12826" width="9.453125" style="104" bestFit="1" customWidth="1"/>
    <col min="12827" max="13068" width="9.08984375" style="104"/>
    <col min="13069" max="13069" width="12" style="104" bestFit="1" customWidth="1"/>
    <col min="13070" max="13073" width="9.08984375" style="104"/>
    <col min="13074" max="13074" width="12" style="104" bestFit="1" customWidth="1"/>
    <col min="13075" max="13078" width="9.08984375" style="104"/>
    <col min="13079" max="13079" width="12" style="104" bestFit="1" customWidth="1"/>
    <col min="13080" max="13080" width="9.08984375" style="104"/>
    <col min="13081" max="13081" width="12" style="104" bestFit="1" customWidth="1"/>
    <col min="13082" max="13082" width="9.453125" style="104" bestFit="1" customWidth="1"/>
    <col min="13083" max="13324" width="9.08984375" style="104"/>
    <col min="13325" max="13325" width="12" style="104" bestFit="1" customWidth="1"/>
    <col min="13326" max="13329" width="9.08984375" style="104"/>
    <col min="13330" max="13330" width="12" style="104" bestFit="1" customWidth="1"/>
    <col min="13331" max="13334" width="9.08984375" style="104"/>
    <col min="13335" max="13335" width="12" style="104" bestFit="1" customWidth="1"/>
    <col min="13336" max="13336" width="9.08984375" style="104"/>
    <col min="13337" max="13337" width="12" style="104" bestFit="1" customWidth="1"/>
    <col min="13338" max="13338" width="9.453125" style="104" bestFit="1" customWidth="1"/>
    <col min="13339" max="13580" width="9.08984375" style="104"/>
    <col min="13581" max="13581" width="12" style="104" bestFit="1" customWidth="1"/>
    <col min="13582" max="13585" width="9.08984375" style="104"/>
    <col min="13586" max="13586" width="12" style="104" bestFit="1" customWidth="1"/>
    <col min="13587" max="13590" width="9.08984375" style="104"/>
    <col min="13591" max="13591" width="12" style="104" bestFit="1" customWidth="1"/>
    <col min="13592" max="13592" width="9.08984375" style="104"/>
    <col min="13593" max="13593" width="12" style="104" bestFit="1" customWidth="1"/>
    <col min="13594" max="13594" width="9.453125" style="104" bestFit="1" customWidth="1"/>
    <col min="13595" max="13836" width="9.08984375" style="104"/>
    <col min="13837" max="13837" width="12" style="104" bestFit="1" customWidth="1"/>
    <col min="13838" max="13841" width="9.08984375" style="104"/>
    <col min="13842" max="13842" width="12" style="104" bestFit="1" customWidth="1"/>
    <col min="13843" max="13846" width="9.08984375" style="104"/>
    <col min="13847" max="13847" width="12" style="104" bestFit="1" customWidth="1"/>
    <col min="13848" max="13848" width="9.08984375" style="104"/>
    <col min="13849" max="13849" width="12" style="104" bestFit="1" customWidth="1"/>
    <col min="13850" max="13850" width="9.453125" style="104" bestFit="1" customWidth="1"/>
    <col min="13851" max="14092" width="9.08984375" style="104"/>
    <col min="14093" max="14093" width="12" style="104" bestFit="1" customWidth="1"/>
    <col min="14094" max="14097" width="9.08984375" style="104"/>
    <col min="14098" max="14098" width="12" style="104" bestFit="1" customWidth="1"/>
    <col min="14099" max="14102" width="9.08984375" style="104"/>
    <col min="14103" max="14103" width="12" style="104" bestFit="1" customWidth="1"/>
    <col min="14104" max="14104" width="9.08984375" style="104"/>
    <col min="14105" max="14105" width="12" style="104" bestFit="1" customWidth="1"/>
    <col min="14106" max="14106" width="9.453125" style="104" bestFit="1" customWidth="1"/>
    <col min="14107" max="14348" width="9.08984375" style="104"/>
    <col min="14349" max="14349" width="12" style="104" bestFit="1" customWidth="1"/>
    <col min="14350" max="14353" width="9.08984375" style="104"/>
    <col min="14354" max="14354" width="12" style="104" bestFit="1" customWidth="1"/>
    <col min="14355" max="14358" width="9.08984375" style="104"/>
    <col min="14359" max="14359" width="12" style="104" bestFit="1" customWidth="1"/>
    <col min="14360" max="14360" width="9.08984375" style="104"/>
    <col min="14361" max="14361" width="12" style="104" bestFit="1" customWidth="1"/>
    <col min="14362" max="14362" width="9.453125" style="104" bestFit="1" customWidth="1"/>
    <col min="14363" max="14604" width="9.08984375" style="104"/>
    <col min="14605" max="14605" width="12" style="104" bestFit="1" customWidth="1"/>
    <col min="14606" max="14609" width="9.08984375" style="104"/>
    <col min="14610" max="14610" width="12" style="104" bestFit="1" customWidth="1"/>
    <col min="14611" max="14614" width="9.08984375" style="104"/>
    <col min="14615" max="14615" width="12" style="104" bestFit="1" customWidth="1"/>
    <col min="14616" max="14616" width="9.08984375" style="104"/>
    <col min="14617" max="14617" width="12" style="104" bestFit="1" customWidth="1"/>
    <col min="14618" max="14618" width="9.453125" style="104" bestFit="1" customWidth="1"/>
    <col min="14619" max="14860" width="9.08984375" style="104"/>
    <col min="14861" max="14861" width="12" style="104" bestFit="1" customWidth="1"/>
    <col min="14862" max="14865" width="9.08984375" style="104"/>
    <col min="14866" max="14866" width="12" style="104" bestFit="1" customWidth="1"/>
    <col min="14867" max="14870" width="9.08984375" style="104"/>
    <col min="14871" max="14871" width="12" style="104" bestFit="1" customWidth="1"/>
    <col min="14872" max="14872" width="9.08984375" style="104"/>
    <col min="14873" max="14873" width="12" style="104" bestFit="1" customWidth="1"/>
    <col min="14874" max="14874" width="9.453125" style="104" bestFit="1" customWidth="1"/>
    <col min="14875" max="15116" width="9.08984375" style="104"/>
    <col min="15117" max="15117" width="12" style="104" bestFit="1" customWidth="1"/>
    <col min="15118" max="15121" width="9.08984375" style="104"/>
    <col min="15122" max="15122" width="12" style="104" bestFit="1" customWidth="1"/>
    <col min="15123" max="15126" width="9.08984375" style="104"/>
    <col min="15127" max="15127" width="12" style="104" bestFit="1" customWidth="1"/>
    <col min="15128" max="15128" width="9.08984375" style="104"/>
    <col min="15129" max="15129" width="12" style="104" bestFit="1" customWidth="1"/>
    <col min="15130" max="15130" width="9.453125" style="104" bestFit="1" customWidth="1"/>
    <col min="15131" max="15372" width="9.08984375" style="104"/>
    <col min="15373" max="15373" width="12" style="104" bestFit="1" customWidth="1"/>
    <col min="15374" max="15377" width="9.08984375" style="104"/>
    <col min="15378" max="15378" width="12" style="104" bestFit="1" customWidth="1"/>
    <col min="15379" max="15382" width="9.08984375" style="104"/>
    <col min="15383" max="15383" width="12" style="104" bestFit="1" customWidth="1"/>
    <col min="15384" max="15384" width="9.08984375" style="104"/>
    <col min="15385" max="15385" width="12" style="104" bestFit="1" customWidth="1"/>
    <col min="15386" max="15386" width="9.453125" style="104" bestFit="1" customWidth="1"/>
    <col min="15387" max="15628" width="9.08984375" style="104"/>
    <col min="15629" max="15629" width="12" style="104" bestFit="1" customWidth="1"/>
    <col min="15630" max="15633" width="9.08984375" style="104"/>
    <col min="15634" max="15634" width="12" style="104" bestFit="1" customWidth="1"/>
    <col min="15635" max="15638" width="9.08984375" style="104"/>
    <col min="15639" max="15639" width="12" style="104" bestFit="1" customWidth="1"/>
    <col min="15640" max="15640" width="9.08984375" style="104"/>
    <col min="15641" max="15641" width="12" style="104" bestFit="1" customWidth="1"/>
    <col min="15642" max="15642" width="9.453125" style="104" bestFit="1" customWidth="1"/>
    <col min="15643" max="15884" width="9.08984375" style="104"/>
    <col min="15885" max="15885" width="12" style="104" bestFit="1" customWidth="1"/>
    <col min="15886" max="15889" width="9.08984375" style="104"/>
    <col min="15890" max="15890" width="12" style="104" bestFit="1" customWidth="1"/>
    <col min="15891" max="15894" width="9.08984375" style="104"/>
    <col min="15895" max="15895" width="12" style="104" bestFit="1" customWidth="1"/>
    <col min="15896" max="15896" width="9.08984375" style="104"/>
    <col min="15897" max="15897" width="12" style="104" bestFit="1" customWidth="1"/>
    <col min="15898" max="15898" width="9.453125" style="104" bestFit="1" customWidth="1"/>
    <col min="15899" max="16140" width="9.08984375" style="104"/>
    <col min="16141" max="16141" width="12" style="104" bestFit="1" customWidth="1"/>
    <col min="16142" max="16145" width="9.08984375" style="104"/>
    <col min="16146" max="16146" width="12" style="104" bestFit="1" customWidth="1"/>
    <col min="16147" max="16150" width="9.08984375" style="104"/>
    <col min="16151" max="16151" width="12" style="104" bestFit="1" customWidth="1"/>
    <col min="16152" max="16152" width="9.08984375" style="104"/>
    <col min="16153" max="16153" width="12" style="104" bestFit="1" customWidth="1"/>
    <col min="16154" max="16154" width="9.453125" style="104" bestFit="1" customWidth="1"/>
    <col min="16155" max="16384" width="9.08984375" style="104"/>
  </cols>
  <sheetData>
    <row r="1" spans="1:28" ht="15" customHeight="1" x14ac:dyDescent="0.35">
      <c r="A1" s="104" t="s">
        <v>332</v>
      </c>
      <c r="B1" s="104" t="s">
        <v>425</v>
      </c>
      <c r="C1" s="104" t="s">
        <v>426</v>
      </c>
      <c r="D1" s="104" t="s">
        <v>427</v>
      </c>
      <c r="E1" s="104" t="s">
        <v>428</v>
      </c>
      <c r="F1" s="104" t="s">
        <v>348</v>
      </c>
      <c r="G1" s="104" t="s">
        <v>429</v>
      </c>
      <c r="H1" s="104" t="s">
        <v>430</v>
      </c>
      <c r="I1" s="104" t="s">
        <v>431</v>
      </c>
      <c r="J1" s="104" t="s">
        <v>432</v>
      </c>
      <c r="K1" s="104" t="s">
        <v>323</v>
      </c>
      <c r="L1" s="104" t="s">
        <v>433</v>
      </c>
      <c r="M1" s="104" t="s">
        <v>434</v>
      </c>
      <c r="N1" s="104" t="s">
        <v>350</v>
      </c>
      <c r="O1" s="104" t="s">
        <v>351</v>
      </c>
      <c r="P1" s="104" t="s">
        <v>352</v>
      </c>
      <c r="Q1" s="104" t="s">
        <v>353</v>
      </c>
      <c r="R1" s="104" t="s">
        <v>435</v>
      </c>
      <c r="S1" s="104" t="s">
        <v>436</v>
      </c>
      <c r="T1" s="104" t="s">
        <v>437</v>
      </c>
      <c r="U1" s="104" t="s">
        <v>324</v>
      </c>
      <c r="V1" s="104" t="s">
        <v>438</v>
      </c>
      <c r="W1" s="104" t="s">
        <v>439</v>
      </c>
      <c r="X1" s="104" t="s">
        <v>440</v>
      </c>
      <c r="Y1" s="104" t="s">
        <v>441</v>
      </c>
      <c r="Z1" s="104" t="s">
        <v>442</v>
      </c>
      <c r="AA1" s="104" t="s">
        <v>314</v>
      </c>
      <c r="AB1" s="104" t="s">
        <v>367</v>
      </c>
    </row>
    <row r="2" spans="1:28" ht="15" customHeight="1" x14ac:dyDescent="0.35">
      <c r="A2" s="105" t="s">
        <v>1905</v>
      </c>
      <c r="B2" s="104">
        <v>0</v>
      </c>
      <c r="C2" s="105"/>
      <c r="D2" s="104">
        <v>0</v>
      </c>
      <c r="E2" s="105"/>
      <c r="F2" s="105" t="s">
        <v>1906</v>
      </c>
      <c r="G2" s="104">
        <v>0</v>
      </c>
      <c r="H2" s="104">
        <v>0</v>
      </c>
      <c r="I2" s="104">
        <v>786639.38897826103</v>
      </c>
      <c r="J2" s="105"/>
      <c r="K2" s="105"/>
      <c r="L2" s="104">
        <v>0</v>
      </c>
      <c r="M2" s="104">
        <v>8855204.4378618598</v>
      </c>
      <c r="N2" s="105" t="s">
        <v>9357</v>
      </c>
      <c r="O2" s="105"/>
      <c r="P2" s="105"/>
      <c r="Q2" s="105"/>
      <c r="R2" s="104">
        <v>73551562.011000007</v>
      </c>
      <c r="S2" s="104">
        <v>0</v>
      </c>
      <c r="T2" s="105"/>
      <c r="U2" s="104">
        <v>1</v>
      </c>
      <c r="V2" s="104">
        <v>0</v>
      </c>
      <c r="W2" s="104">
        <v>2.8386626900183799E-5</v>
      </c>
      <c r="X2" s="104">
        <v>10856507.289999999</v>
      </c>
      <c r="Y2" s="104">
        <v>94049913.127840102</v>
      </c>
      <c r="Z2" s="104" t="b">
        <v>1</v>
      </c>
      <c r="AA2" s="105"/>
      <c r="AB2" s="105" t="s">
        <v>1907</v>
      </c>
    </row>
    <row r="3" spans="1:28" ht="15" customHeight="1" x14ac:dyDescent="0.35">
      <c r="A3" s="105" t="s">
        <v>7702</v>
      </c>
      <c r="B3" s="104">
        <v>0</v>
      </c>
      <c r="C3" s="105"/>
      <c r="D3" s="104">
        <v>0</v>
      </c>
      <c r="E3" s="105"/>
      <c r="F3" s="105" t="s">
        <v>2502</v>
      </c>
      <c r="G3" s="104">
        <v>0</v>
      </c>
      <c r="H3" s="104">
        <v>0</v>
      </c>
      <c r="I3" s="104">
        <v>693463.82211600302</v>
      </c>
      <c r="J3" s="105"/>
      <c r="K3" s="105"/>
      <c r="L3" s="104">
        <v>1</v>
      </c>
      <c r="M3" s="104">
        <v>4130936.1731453901</v>
      </c>
      <c r="N3" s="105" t="s">
        <v>9377</v>
      </c>
      <c r="O3" s="105"/>
      <c r="P3" s="105"/>
      <c r="Q3" s="105"/>
      <c r="R3" s="104">
        <v>20296257.905999999</v>
      </c>
      <c r="S3" s="104">
        <v>0</v>
      </c>
      <c r="T3" s="105" t="s">
        <v>1905</v>
      </c>
      <c r="U3" s="104">
        <v>6</v>
      </c>
      <c r="V3" s="104">
        <v>0</v>
      </c>
      <c r="W3" s="104">
        <v>1.0014297023499799E-5</v>
      </c>
      <c r="X3" s="104">
        <v>4785401.7</v>
      </c>
      <c r="Y3" s="104">
        <v>29906059.6012614</v>
      </c>
      <c r="Z3" s="104" t="b">
        <v>0</v>
      </c>
      <c r="AA3" s="105" t="s">
        <v>2503</v>
      </c>
      <c r="AB3" s="105" t="s">
        <v>2504</v>
      </c>
    </row>
    <row r="4" spans="1:28" ht="15" customHeight="1" x14ac:dyDescent="0.35">
      <c r="A4" s="105" t="s">
        <v>7067</v>
      </c>
      <c r="B4" s="104">
        <v>0</v>
      </c>
      <c r="C4" s="105"/>
      <c r="D4" s="104">
        <v>0</v>
      </c>
      <c r="E4" s="105"/>
      <c r="F4" s="105" t="s">
        <v>920</v>
      </c>
      <c r="G4" s="104">
        <v>0</v>
      </c>
      <c r="H4" s="104">
        <v>0</v>
      </c>
      <c r="I4" s="104">
        <v>16009.425288904</v>
      </c>
      <c r="J4" s="105"/>
      <c r="K4" s="105"/>
      <c r="L4" s="104">
        <v>2</v>
      </c>
      <c r="M4" s="104">
        <v>40254.357695571198</v>
      </c>
      <c r="N4" s="105"/>
      <c r="O4" s="105"/>
      <c r="P4" s="105"/>
      <c r="Q4" s="105" t="s">
        <v>9233</v>
      </c>
      <c r="R4" s="104">
        <v>261081.12</v>
      </c>
      <c r="S4" s="104">
        <v>0</v>
      </c>
      <c r="T4" s="105" t="s">
        <v>7702</v>
      </c>
      <c r="U4" s="104">
        <v>4</v>
      </c>
      <c r="V4" s="104">
        <v>0</v>
      </c>
      <c r="W4" s="104">
        <v>1.8589041095889801E-7</v>
      </c>
      <c r="X4" s="104">
        <v>253515.6</v>
      </c>
      <c r="Y4" s="104">
        <v>570860.502984475</v>
      </c>
      <c r="Z4" s="104" t="b">
        <v>0</v>
      </c>
      <c r="AA4" s="105" t="s">
        <v>310</v>
      </c>
      <c r="AB4" s="105" t="s">
        <v>921</v>
      </c>
    </row>
    <row r="5" spans="1:28" ht="15" customHeight="1" x14ac:dyDescent="0.35">
      <c r="A5" s="105" t="s">
        <v>7130</v>
      </c>
      <c r="B5" s="104">
        <v>0</v>
      </c>
      <c r="C5" s="105"/>
      <c r="D5" s="104">
        <v>0</v>
      </c>
      <c r="E5" s="105"/>
      <c r="F5" s="105" t="s">
        <v>1066</v>
      </c>
      <c r="G5" s="104">
        <v>0</v>
      </c>
      <c r="H5" s="104">
        <v>0</v>
      </c>
      <c r="I5" s="104">
        <v>0</v>
      </c>
      <c r="J5" s="105"/>
      <c r="K5" s="105"/>
      <c r="L5" s="104">
        <v>3</v>
      </c>
      <c r="M5" s="104">
        <v>0</v>
      </c>
      <c r="N5" s="105"/>
      <c r="O5" s="106" t="s">
        <v>979</v>
      </c>
      <c r="P5" s="106" t="s">
        <v>1071</v>
      </c>
      <c r="Q5" s="105" t="s">
        <v>1078</v>
      </c>
      <c r="R5" s="104">
        <v>0</v>
      </c>
      <c r="S5" s="104">
        <v>0</v>
      </c>
      <c r="T5" s="105" t="s">
        <v>9232</v>
      </c>
      <c r="U5" s="104">
        <v>1</v>
      </c>
      <c r="V5" s="104">
        <v>0</v>
      </c>
      <c r="W5" s="104">
        <v>0</v>
      </c>
      <c r="X5" s="104">
        <v>0</v>
      </c>
      <c r="Y5" s="104">
        <v>0</v>
      </c>
      <c r="Z5" s="104" t="b">
        <v>0</v>
      </c>
      <c r="AA5" s="105"/>
      <c r="AB5" s="105" t="s">
        <v>1079</v>
      </c>
    </row>
    <row r="6" spans="1:28" ht="15" customHeight="1" x14ac:dyDescent="0.35">
      <c r="A6" s="105" t="s">
        <v>7407</v>
      </c>
      <c r="B6" s="104">
        <v>0</v>
      </c>
      <c r="C6" s="105"/>
      <c r="D6" s="104">
        <v>0</v>
      </c>
      <c r="E6" s="105"/>
      <c r="F6" s="105" t="s">
        <v>1775</v>
      </c>
      <c r="G6" s="104">
        <v>0</v>
      </c>
      <c r="H6" s="104">
        <v>0</v>
      </c>
      <c r="I6" s="104">
        <v>0</v>
      </c>
      <c r="J6" s="105"/>
      <c r="K6" s="105"/>
      <c r="L6" s="104">
        <v>3</v>
      </c>
      <c r="M6" s="104">
        <v>0</v>
      </c>
      <c r="N6" s="105"/>
      <c r="O6" s="106" t="s">
        <v>979</v>
      </c>
      <c r="P6" s="106" t="s">
        <v>1776</v>
      </c>
      <c r="Q6" s="105" t="s">
        <v>1783</v>
      </c>
      <c r="R6" s="104">
        <v>0</v>
      </c>
      <c r="S6" s="104">
        <v>0</v>
      </c>
      <c r="T6" s="105" t="s">
        <v>9232</v>
      </c>
      <c r="U6" s="104">
        <v>1</v>
      </c>
      <c r="V6" s="104">
        <v>0</v>
      </c>
      <c r="W6" s="104">
        <v>0</v>
      </c>
      <c r="X6" s="104">
        <v>0</v>
      </c>
      <c r="Y6" s="104">
        <v>0</v>
      </c>
      <c r="Z6" s="104" t="b">
        <v>0</v>
      </c>
      <c r="AA6" s="105"/>
      <c r="AB6" s="105" t="s">
        <v>1784</v>
      </c>
    </row>
    <row r="7" spans="1:28" ht="15" customHeight="1" x14ac:dyDescent="0.35">
      <c r="A7" s="105" t="s">
        <v>7439</v>
      </c>
      <c r="B7" s="104">
        <v>0</v>
      </c>
      <c r="C7" s="105"/>
      <c r="D7" s="104">
        <v>0</v>
      </c>
      <c r="E7" s="105"/>
      <c r="F7" s="105" t="s">
        <v>1848</v>
      </c>
      <c r="G7" s="104">
        <v>0</v>
      </c>
      <c r="H7" s="104">
        <v>0</v>
      </c>
      <c r="I7" s="104">
        <v>0</v>
      </c>
      <c r="J7" s="105"/>
      <c r="K7" s="105"/>
      <c r="L7" s="104">
        <v>3</v>
      </c>
      <c r="M7" s="104">
        <v>0</v>
      </c>
      <c r="N7" s="105"/>
      <c r="O7" s="106" t="s">
        <v>1856</v>
      </c>
      <c r="P7" s="106" t="s">
        <v>890</v>
      </c>
      <c r="Q7" s="105" t="s">
        <v>1857</v>
      </c>
      <c r="R7" s="104">
        <v>50887.5</v>
      </c>
      <c r="S7" s="104">
        <v>0</v>
      </c>
      <c r="T7" s="105" t="s">
        <v>9232</v>
      </c>
      <c r="U7" s="104">
        <v>1</v>
      </c>
      <c r="V7" s="104">
        <v>0</v>
      </c>
      <c r="W7" s="104">
        <v>4.6472602739724601E-8</v>
      </c>
      <c r="X7" s="104">
        <v>61065</v>
      </c>
      <c r="Y7" s="104">
        <v>111952.5</v>
      </c>
      <c r="Z7" s="104" t="b">
        <v>0</v>
      </c>
      <c r="AA7" s="105" t="s">
        <v>310</v>
      </c>
      <c r="AB7" s="105" t="s">
        <v>1858</v>
      </c>
    </row>
    <row r="8" spans="1:28" ht="15" customHeight="1" x14ac:dyDescent="0.35">
      <c r="A8" s="105" t="s">
        <v>7661</v>
      </c>
      <c r="B8" s="104">
        <v>0</v>
      </c>
      <c r="C8" s="105"/>
      <c r="D8" s="104">
        <v>0</v>
      </c>
      <c r="E8" s="105"/>
      <c r="F8" s="105" t="s">
        <v>2366</v>
      </c>
      <c r="G8" s="104">
        <v>0</v>
      </c>
      <c r="H8" s="104">
        <v>0</v>
      </c>
      <c r="I8" s="104">
        <v>4002.35632222601</v>
      </c>
      <c r="J8" s="105"/>
      <c r="K8" s="105"/>
      <c r="L8" s="104">
        <v>3</v>
      </c>
      <c r="M8" s="104">
        <v>2874.0614238927901</v>
      </c>
      <c r="N8" s="105"/>
      <c r="O8" s="106" t="s">
        <v>979</v>
      </c>
      <c r="P8" s="106" t="s">
        <v>890</v>
      </c>
      <c r="Q8" s="105" t="s">
        <v>2407</v>
      </c>
      <c r="R8" s="104">
        <v>10589.5</v>
      </c>
      <c r="S8" s="104">
        <v>0</v>
      </c>
      <c r="T8" s="105" t="s">
        <v>9232</v>
      </c>
      <c r="U8" s="104">
        <v>1</v>
      </c>
      <c r="V8" s="104">
        <v>0</v>
      </c>
      <c r="W8" s="104">
        <v>0</v>
      </c>
      <c r="X8" s="104">
        <v>0</v>
      </c>
      <c r="Y8" s="104">
        <v>17465.917746118801</v>
      </c>
      <c r="Z8" s="104" t="b">
        <v>0</v>
      </c>
      <c r="AA8" s="105" t="s">
        <v>310</v>
      </c>
      <c r="AB8" s="105" t="s">
        <v>2408</v>
      </c>
    </row>
    <row r="9" spans="1:28" ht="15" customHeight="1" x14ac:dyDescent="0.35">
      <c r="A9" s="105" t="s">
        <v>7897</v>
      </c>
      <c r="B9" s="104">
        <v>0</v>
      </c>
      <c r="C9" s="105"/>
      <c r="D9" s="104">
        <v>0</v>
      </c>
      <c r="E9" s="105"/>
      <c r="F9" s="105" t="s">
        <v>3115</v>
      </c>
      <c r="G9" s="104">
        <v>0</v>
      </c>
      <c r="H9" s="104">
        <v>0</v>
      </c>
      <c r="I9" s="104">
        <v>0</v>
      </c>
      <c r="J9" s="105"/>
      <c r="K9" s="105"/>
      <c r="L9" s="104">
        <v>3</v>
      </c>
      <c r="M9" s="104">
        <v>1327.6479999999999</v>
      </c>
      <c r="N9" s="105"/>
      <c r="O9" s="106" t="s">
        <v>889</v>
      </c>
      <c r="P9" s="106" t="s">
        <v>890</v>
      </c>
      <c r="Q9" s="105" t="s">
        <v>3116</v>
      </c>
      <c r="R9" s="104">
        <v>3793.28</v>
      </c>
      <c r="S9" s="104">
        <v>0</v>
      </c>
      <c r="T9" s="105" t="s">
        <v>9232</v>
      </c>
      <c r="U9" s="104">
        <v>1</v>
      </c>
      <c r="V9" s="104">
        <v>0</v>
      </c>
      <c r="W9" s="104">
        <v>0</v>
      </c>
      <c r="X9" s="104">
        <v>0</v>
      </c>
      <c r="Y9" s="104">
        <v>5120.9279999999999</v>
      </c>
      <c r="Z9" s="104" t="b">
        <v>0</v>
      </c>
      <c r="AA9" s="105" t="s">
        <v>310</v>
      </c>
      <c r="AB9" s="105" t="s">
        <v>3117</v>
      </c>
    </row>
    <row r="10" spans="1:28" ht="15" customHeight="1" x14ac:dyDescent="0.35">
      <c r="A10" s="105" t="s">
        <v>8019</v>
      </c>
      <c r="B10" s="104">
        <v>0</v>
      </c>
      <c r="C10" s="105"/>
      <c r="D10" s="104">
        <v>0</v>
      </c>
      <c r="E10" s="105"/>
      <c r="F10" s="105" t="s">
        <v>3459</v>
      </c>
      <c r="G10" s="104">
        <v>0</v>
      </c>
      <c r="H10" s="104">
        <v>0</v>
      </c>
      <c r="I10" s="104">
        <v>0</v>
      </c>
      <c r="J10" s="105"/>
      <c r="K10" s="105"/>
      <c r="L10" s="104">
        <v>3</v>
      </c>
      <c r="M10" s="104">
        <v>5861.88</v>
      </c>
      <c r="N10" s="105"/>
      <c r="O10" s="106" t="s">
        <v>979</v>
      </c>
      <c r="P10" s="106" t="s">
        <v>890</v>
      </c>
      <c r="Q10" s="105" t="s">
        <v>3460</v>
      </c>
      <c r="R10" s="104">
        <v>0</v>
      </c>
      <c r="S10" s="104">
        <v>0</v>
      </c>
      <c r="T10" s="105" t="s">
        <v>9232</v>
      </c>
      <c r="U10" s="104">
        <v>4</v>
      </c>
      <c r="V10" s="104">
        <v>0</v>
      </c>
      <c r="W10" s="104">
        <v>0</v>
      </c>
      <c r="X10" s="104">
        <v>2313.9</v>
      </c>
      <c r="Y10" s="104">
        <v>8175.78</v>
      </c>
      <c r="Z10" s="104" t="b">
        <v>0</v>
      </c>
      <c r="AA10" s="105" t="s">
        <v>310</v>
      </c>
      <c r="AB10" s="105" t="s">
        <v>3461</v>
      </c>
    </row>
    <row r="11" spans="1:28" ht="15" customHeight="1" x14ac:dyDescent="0.35">
      <c r="A11" s="105" t="s">
        <v>7068</v>
      </c>
      <c r="B11" s="104">
        <v>0</v>
      </c>
      <c r="C11" s="105"/>
      <c r="D11" s="104">
        <v>0</v>
      </c>
      <c r="E11" s="105"/>
      <c r="F11" s="105" t="s">
        <v>922</v>
      </c>
      <c r="G11" s="104">
        <v>0</v>
      </c>
      <c r="H11" s="104">
        <v>0</v>
      </c>
      <c r="I11" s="104">
        <v>0</v>
      </c>
      <c r="J11" s="105"/>
      <c r="K11" s="105"/>
      <c r="L11" s="104">
        <v>2</v>
      </c>
      <c r="M11" s="104">
        <v>0</v>
      </c>
      <c r="N11" s="105"/>
      <c r="O11" s="105"/>
      <c r="P11" s="105"/>
      <c r="Q11" s="105" t="s">
        <v>9235</v>
      </c>
      <c r="R11" s="104">
        <v>0</v>
      </c>
      <c r="S11" s="104">
        <v>0</v>
      </c>
      <c r="T11" s="105" t="s">
        <v>7702</v>
      </c>
      <c r="U11" s="104">
        <v>1</v>
      </c>
      <c r="V11" s="104">
        <v>0</v>
      </c>
      <c r="W11" s="104">
        <v>0</v>
      </c>
      <c r="X11" s="104">
        <v>0</v>
      </c>
      <c r="Y11" s="104">
        <v>0</v>
      </c>
      <c r="Z11" s="104" t="b">
        <v>0</v>
      </c>
      <c r="AA11" s="105" t="s">
        <v>923</v>
      </c>
      <c r="AB11" s="105" t="s">
        <v>924</v>
      </c>
    </row>
    <row r="12" spans="1:28" ht="15" customHeight="1" x14ac:dyDescent="0.35">
      <c r="A12" s="105" t="s">
        <v>7127</v>
      </c>
      <c r="B12" s="104">
        <v>0</v>
      </c>
      <c r="C12" s="105"/>
      <c r="D12" s="104">
        <v>0</v>
      </c>
      <c r="E12" s="105"/>
      <c r="F12" s="105" t="s">
        <v>1066</v>
      </c>
      <c r="G12" s="104">
        <v>0</v>
      </c>
      <c r="H12" s="104">
        <v>0</v>
      </c>
      <c r="I12" s="104">
        <v>0</v>
      </c>
      <c r="J12" s="105"/>
      <c r="K12" s="105"/>
      <c r="L12" s="104">
        <v>3</v>
      </c>
      <c r="M12" s="104">
        <v>0</v>
      </c>
      <c r="N12" s="105"/>
      <c r="O12" s="106" t="s">
        <v>979</v>
      </c>
      <c r="P12" s="106" t="s">
        <v>1071</v>
      </c>
      <c r="Q12" s="105" t="s">
        <v>1072</v>
      </c>
      <c r="R12" s="104">
        <v>0</v>
      </c>
      <c r="S12" s="104">
        <v>0</v>
      </c>
      <c r="T12" s="105" t="s">
        <v>9234</v>
      </c>
      <c r="U12" s="104">
        <v>1</v>
      </c>
      <c r="V12" s="104">
        <v>0</v>
      </c>
      <c r="W12" s="104">
        <v>0</v>
      </c>
      <c r="X12" s="104">
        <v>0</v>
      </c>
      <c r="Y12" s="104">
        <v>0</v>
      </c>
      <c r="Z12" s="104" t="b">
        <v>0</v>
      </c>
      <c r="AA12" s="105"/>
      <c r="AB12" s="105" t="s">
        <v>1073</v>
      </c>
    </row>
    <row r="13" spans="1:28" ht="15" customHeight="1" x14ac:dyDescent="0.35">
      <c r="A13" s="105" t="s">
        <v>7404</v>
      </c>
      <c r="B13" s="104">
        <v>0</v>
      </c>
      <c r="C13" s="105"/>
      <c r="D13" s="104">
        <v>0</v>
      </c>
      <c r="E13" s="105"/>
      <c r="F13" s="105" t="s">
        <v>1775</v>
      </c>
      <c r="G13" s="104">
        <v>0</v>
      </c>
      <c r="H13" s="104">
        <v>0</v>
      </c>
      <c r="I13" s="104">
        <v>0</v>
      </c>
      <c r="J13" s="105"/>
      <c r="K13" s="105"/>
      <c r="L13" s="104">
        <v>3</v>
      </c>
      <c r="M13" s="104">
        <v>0</v>
      </c>
      <c r="N13" s="105"/>
      <c r="O13" s="106" t="s">
        <v>979</v>
      </c>
      <c r="P13" s="106" t="s">
        <v>1776</v>
      </c>
      <c r="Q13" s="105" t="s">
        <v>1777</v>
      </c>
      <c r="R13" s="104">
        <v>0</v>
      </c>
      <c r="S13" s="104">
        <v>0</v>
      </c>
      <c r="T13" s="105" t="s">
        <v>9234</v>
      </c>
      <c r="U13" s="104">
        <v>1</v>
      </c>
      <c r="V13" s="104">
        <v>0</v>
      </c>
      <c r="W13" s="104">
        <v>0</v>
      </c>
      <c r="X13" s="104">
        <v>0</v>
      </c>
      <c r="Y13" s="104">
        <v>0</v>
      </c>
      <c r="Z13" s="104" t="b">
        <v>0</v>
      </c>
      <c r="AA13" s="105"/>
      <c r="AB13" s="105" t="s">
        <v>1778</v>
      </c>
    </row>
    <row r="14" spans="1:28" ht="15" customHeight="1" x14ac:dyDescent="0.35">
      <c r="A14" s="105" t="s">
        <v>7444</v>
      </c>
      <c r="B14" s="104">
        <v>0</v>
      </c>
      <c r="C14" s="105"/>
      <c r="D14" s="104">
        <v>0</v>
      </c>
      <c r="E14" s="105"/>
      <c r="F14" s="105" t="s">
        <v>1864</v>
      </c>
      <c r="G14" s="104">
        <v>0</v>
      </c>
      <c r="H14" s="104">
        <v>0</v>
      </c>
      <c r="I14" s="104">
        <v>0</v>
      </c>
      <c r="J14" s="105"/>
      <c r="K14" s="105"/>
      <c r="L14" s="104">
        <v>3</v>
      </c>
      <c r="M14" s="104">
        <v>0</v>
      </c>
      <c r="N14" s="105"/>
      <c r="O14" s="106" t="s">
        <v>1856</v>
      </c>
      <c r="P14" s="106" t="s">
        <v>890</v>
      </c>
      <c r="Q14" s="105" t="s">
        <v>1869</v>
      </c>
      <c r="R14" s="104">
        <v>0</v>
      </c>
      <c r="S14" s="104">
        <v>0</v>
      </c>
      <c r="T14" s="105" t="s">
        <v>9234</v>
      </c>
      <c r="U14" s="104">
        <v>1</v>
      </c>
      <c r="V14" s="104">
        <v>0</v>
      </c>
      <c r="W14" s="104">
        <v>0</v>
      </c>
      <c r="X14" s="104">
        <v>0</v>
      </c>
      <c r="Y14" s="104">
        <v>0</v>
      </c>
      <c r="Z14" s="104" t="b">
        <v>0</v>
      </c>
      <c r="AA14" s="105"/>
      <c r="AB14" s="105" t="s">
        <v>1870</v>
      </c>
    </row>
    <row r="15" spans="1:28" ht="15" customHeight="1" x14ac:dyDescent="0.35">
      <c r="A15" s="105" t="s">
        <v>7666</v>
      </c>
      <c r="B15" s="104">
        <v>0</v>
      </c>
      <c r="C15" s="105"/>
      <c r="D15" s="104">
        <v>0</v>
      </c>
      <c r="E15" s="105"/>
      <c r="F15" s="105" t="s">
        <v>2366</v>
      </c>
      <c r="G15" s="104">
        <v>0</v>
      </c>
      <c r="H15" s="104">
        <v>0</v>
      </c>
      <c r="I15" s="104">
        <v>0</v>
      </c>
      <c r="J15" s="105"/>
      <c r="K15" s="105"/>
      <c r="L15" s="104">
        <v>3</v>
      </c>
      <c r="M15" s="104">
        <v>0</v>
      </c>
      <c r="N15" s="105"/>
      <c r="O15" s="106" t="s">
        <v>979</v>
      </c>
      <c r="P15" s="106" t="s">
        <v>890</v>
      </c>
      <c r="Q15" s="105" t="s">
        <v>2417</v>
      </c>
      <c r="R15" s="104">
        <v>0</v>
      </c>
      <c r="S15" s="104">
        <v>0</v>
      </c>
      <c r="T15" s="105" t="s">
        <v>9234</v>
      </c>
      <c r="U15" s="104">
        <v>1</v>
      </c>
      <c r="V15" s="104">
        <v>0</v>
      </c>
      <c r="W15" s="104">
        <v>0</v>
      </c>
      <c r="X15" s="104">
        <v>0</v>
      </c>
      <c r="Y15" s="104">
        <v>0</v>
      </c>
      <c r="Z15" s="104" t="b">
        <v>0</v>
      </c>
      <c r="AA15" s="105"/>
      <c r="AB15" s="105" t="s">
        <v>2418</v>
      </c>
    </row>
    <row r="16" spans="1:28" ht="15" customHeight="1" x14ac:dyDescent="0.35">
      <c r="A16" s="105" t="s">
        <v>7905</v>
      </c>
      <c r="B16" s="104">
        <v>0</v>
      </c>
      <c r="C16" s="105"/>
      <c r="D16" s="104">
        <v>0</v>
      </c>
      <c r="E16" s="105"/>
      <c r="F16" s="105" t="s">
        <v>3102</v>
      </c>
      <c r="G16" s="104">
        <v>0</v>
      </c>
      <c r="H16" s="104">
        <v>0</v>
      </c>
      <c r="I16" s="104">
        <v>0</v>
      </c>
      <c r="J16" s="105"/>
      <c r="K16" s="105"/>
      <c r="L16" s="104">
        <v>3</v>
      </c>
      <c r="M16" s="104">
        <v>0</v>
      </c>
      <c r="N16" s="105"/>
      <c r="O16" s="106" t="s">
        <v>889</v>
      </c>
      <c r="P16" s="106" t="s">
        <v>890</v>
      </c>
      <c r="Q16" s="105" t="s">
        <v>3132</v>
      </c>
      <c r="R16" s="104">
        <v>0</v>
      </c>
      <c r="S16" s="104">
        <v>0</v>
      </c>
      <c r="T16" s="105" t="s">
        <v>9234</v>
      </c>
      <c r="U16" s="104">
        <v>1</v>
      </c>
      <c r="V16" s="104">
        <v>0</v>
      </c>
      <c r="W16" s="104">
        <v>0</v>
      </c>
      <c r="X16" s="104">
        <v>0</v>
      </c>
      <c r="Y16" s="104">
        <v>0</v>
      </c>
      <c r="Z16" s="104" t="b">
        <v>0</v>
      </c>
      <c r="AA16" s="105"/>
      <c r="AB16" s="105" t="s">
        <v>3133</v>
      </c>
    </row>
    <row r="17" spans="1:28" ht="15" customHeight="1" x14ac:dyDescent="0.35">
      <c r="A17" s="105" t="s">
        <v>8030</v>
      </c>
      <c r="B17" s="104">
        <v>0</v>
      </c>
      <c r="C17" s="105"/>
      <c r="D17" s="104">
        <v>0</v>
      </c>
      <c r="E17" s="105"/>
      <c r="F17" s="105" t="s">
        <v>3462</v>
      </c>
      <c r="G17" s="104">
        <v>0</v>
      </c>
      <c r="H17" s="104">
        <v>0</v>
      </c>
      <c r="I17" s="104">
        <v>0</v>
      </c>
      <c r="J17" s="105"/>
      <c r="K17" s="105"/>
      <c r="L17" s="104">
        <v>3</v>
      </c>
      <c r="M17" s="104">
        <v>0</v>
      </c>
      <c r="N17" s="105"/>
      <c r="O17" s="106" t="s">
        <v>979</v>
      </c>
      <c r="P17" s="106" t="s">
        <v>890</v>
      </c>
      <c r="Q17" s="105" t="s">
        <v>3483</v>
      </c>
      <c r="R17" s="104">
        <v>0</v>
      </c>
      <c r="S17" s="104">
        <v>0</v>
      </c>
      <c r="T17" s="105" t="s">
        <v>9234</v>
      </c>
      <c r="U17" s="104">
        <v>1</v>
      </c>
      <c r="V17" s="104">
        <v>0</v>
      </c>
      <c r="W17" s="104">
        <v>0</v>
      </c>
      <c r="X17" s="104">
        <v>0</v>
      </c>
      <c r="Y17" s="104">
        <v>0</v>
      </c>
      <c r="Z17" s="104" t="b">
        <v>0</v>
      </c>
      <c r="AA17" s="105"/>
      <c r="AB17" s="105" t="s">
        <v>3484</v>
      </c>
    </row>
    <row r="18" spans="1:28" ht="15" customHeight="1" x14ac:dyDescent="0.35">
      <c r="A18" s="105" t="s">
        <v>7069</v>
      </c>
      <c r="B18" s="104">
        <v>0</v>
      </c>
      <c r="C18" s="105"/>
      <c r="D18" s="104">
        <v>0</v>
      </c>
      <c r="E18" s="105"/>
      <c r="F18" s="105" t="s">
        <v>925</v>
      </c>
      <c r="G18" s="104">
        <v>0</v>
      </c>
      <c r="H18" s="104">
        <v>0</v>
      </c>
      <c r="I18" s="104">
        <v>0</v>
      </c>
      <c r="J18" s="105"/>
      <c r="K18" s="105"/>
      <c r="L18" s="104">
        <v>2</v>
      </c>
      <c r="M18" s="104">
        <v>0</v>
      </c>
      <c r="N18" s="105"/>
      <c r="O18" s="105"/>
      <c r="P18" s="105"/>
      <c r="Q18" s="105" t="s">
        <v>9237</v>
      </c>
      <c r="R18" s="104">
        <v>0</v>
      </c>
      <c r="S18" s="104">
        <v>0</v>
      </c>
      <c r="T18" s="105" t="s">
        <v>7702</v>
      </c>
      <c r="U18" s="104">
        <v>1</v>
      </c>
      <c r="V18" s="104">
        <v>0</v>
      </c>
      <c r="W18" s="104">
        <v>0</v>
      </c>
      <c r="X18" s="104">
        <v>0</v>
      </c>
      <c r="Y18" s="104">
        <v>0</v>
      </c>
      <c r="Z18" s="104" t="b">
        <v>0</v>
      </c>
      <c r="AA18" s="105" t="s">
        <v>923</v>
      </c>
      <c r="AB18" s="105" t="s">
        <v>926</v>
      </c>
    </row>
    <row r="19" spans="1:28" ht="15" customHeight="1" x14ac:dyDescent="0.35">
      <c r="A19" s="105" t="s">
        <v>7138</v>
      </c>
      <c r="B19" s="104">
        <v>0</v>
      </c>
      <c r="C19" s="105"/>
      <c r="D19" s="104">
        <v>0</v>
      </c>
      <c r="E19" s="105"/>
      <c r="F19" s="105" t="s">
        <v>1066</v>
      </c>
      <c r="G19" s="104">
        <v>0</v>
      </c>
      <c r="H19" s="104">
        <v>0</v>
      </c>
      <c r="I19" s="104">
        <v>0</v>
      </c>
      <c r="J19" s="105"/>
      <c r="K19" s="105"/>
      <c r="L19" s="104">
        <v>3</v>
      </c>
      <c r="M19" s="104">
        <v>0</v>
      </c>
      <c r="N19" s="105"/>
      <c r="O19" s="106" t="s">
        <v>979</v>
      </c>
      <c r="P19" s="106" t="s">
        <v>1071</v>
      </c>
      <c r="Q19" s="105" t="s">
        <v>1094</v>
      </c>
      <c r="R19" s="104">
        <v>0</v>
      </c>
      <c r="S19" s="104">
        <v>0</v>
      </c>
      <c r="T19" s="105" t="s">
        <v>9236</v>
      </c>
      <c r="U19" s="104">
        <v>1</v>
      </c>
      <c r="V19" s="104">
        <v>0</v>
      </c>
      <c r="W19" s="104">
        <v>0</v>
      </c>
      <c r="X19" s="104">
        <v>0</v>
      </c>
      <c r="Y19" s="104">
        <v>0</v>
      </c>
      <c r="Z19" s="104" t="b">
        <v>0</v>
      </c>
      <c r="AA19" s="105"/>
      <c r="AB19" s="105" t="s">
        <v>1095</v>
      </c>
    </row>
    <row r="20" spans="1:28" ht="15" customHeight="1" x14ac:dyDescent="0.35">
      <c r="A20" s="105" t="s">
        <v>7417</v>
      </c>
      <c r="B20" s="104">
        <v>0</v>
      </c>
      <c r="C20" s="105"/>
      <c r="D20" s="104">
        <v>0</v>
      </c>
      <c r="E20" s="105"/>
      <c r="F20" s="105" t="s">
        <v>1775</v>
      </c>
      <c r="G20" s="104">
        <v>0</v>
      </c>
      <c r="H20" s="104">
        <v>0</v>
      </c>
      <c r="I20" s="104">
        <v>0</v>
      </c>
      <c r="J20" s="105"/>
      <c r="K20" s="105"/>
      <c r="L20" s="104">
        <v>3</v>
      </c>
      <c r="M20" s="104">
        <v>0</v>
      </c>
      <c r="N20" s="105"/>
      <c r="O20" s="106" t="s">
        <v>979</v>
      </c>
      <c r="P20" s="106" t="s">
        <v>1776</v>
      </c>
      <c r="Q20" s="105" t="s">
        <v>1803</v>
      </c>
      <c r="R20" s="104">
        <v>0</v>
      </c>
      <c r="S20" s="104">
        <v>0</v>
      </c>
      <c r="T20" s="105" t="s">
        <v>9236</v>
      </c>
      <c r="U20" s="104">
        <v>1</v>
      </c>
      <c r="V20" s="104">
        <v>0</v>
      </c>
      <c r="W20" s="104">
        <v>0</v>
      </c>
      <c r="X20" s="104">
        <v>0</v>
      </c>
      <c r="Y20" s="104">
        <v>0</v>
      </c>
      <c r="Z20" s="104" t="b">
        <v>0</v>
      </c>
      <c r="AA20" s="105"/>
      <c r="AB20" s="105" t="s">
        <v>1804</v>
      </c>
    </row>
    <row r="21" spans="1:28" ht="15" customHeight="1" x14ac:dyDescent="0.35">
      <c r="A21" s="105" t="s">
        <v>7449</v>
      </c>
      <c r="B21" s="104">
        <v>0</v>
      </c>
      <c r="C21" s="105"/>
      <c r="D21" s="104">
        <v>0</v>
      </c>
      <c r="E21" s="105"/>
      <c r="F21" s="105" t="s">
        <v>1864</v>
      </c>
      <c r="G21" s="104">
        <v>0</v>
      </c>
      <c r="H21" s="104">
        <v>0</v>
      </c>
      <c r="I21" s="104">
        <v>0</v>
      </c>
      <c r="J21" s="105"/>
      <c r="K21" s="105"/>
      <c r="L21" s="104">
        <v>3</v>
      </c>
      <c r="M21" s="104">
        <v>0</v>
      </c>
      <c r="N21" s="105"/>
      <c r="O21" s="106" t="s">
        <v>1856</v>
      </c>
      <c r="P21" s="106" t="s">
        <v>890</v>
      </c>
      <c r="Q21" s="105" t="s">
        <v>1879</v>
      </c>
      <c r="R21" s="104">
        <v>0</v>
      </c>
      <c r="S21" s="104">
        <v>0</v>
      </c>
      <c r="T21" s="105" t="s">
        <v>9236</v>
      </c>
      <c r="U21" s="104">
        <v>1</v>
      </c>
      <c r="V21" s="104">
        <v>0</v>
      </c>
      <c r="W21" s="104">
        <v>0</v>
      </c>
      <c r="X21" s="104">
        <v>0</v>
      </c>
      <c r="Y21" s="104">
        <v>0</v>
      </c>
      <c r="Z21" s="104" t="b">
        <v>0</v>
      </c>
      <c r="AA21" s="105"/>
      <c r="AB21" s="105" t="s">
        <v>1880</v>
      </c>
    </row>
    <row r="22" spans="1:28" ht="15" customHeight="1" x14ac:dyDescent="0.35">
      <c r="A22" s="105" t="s">
        <v>7658</v>
      </c>
      <c r="B22" s="104">
        <v>0</v>
      </c>
      <c r="C22" s="105"/>
      <c r="D22" s="104">
        <v>0</v>
      </c>
      <c r="E22" s="105"/>
      <c r="F22" s="105" t="s">
        <v>2366</v>
      </c>
      <c r="G22" s="104">
        <v>0</v>
      </c>
      <c r="H22" s="104">
        <v>0</v>
      </c>
      <c r="I22" s="104">
        <v>0</v>
      </c>
      <c r="J22" s="105"/>
      <c r="K22" s="105"/>
      <c r="L22" s="104">
        <v>3</v>
      </c>
      <c r="M22" s="104">
        <v>0</v>
      </c>
      <c r="N22" s="105"/>
      <c r="O22" s="106" t="s">
        <v>979</v>
      </c>
      <c r="P22" s="106" t="s">
        <v>890</v>
      </c>
      <c r="Q22" s="105" t="s">
        <v>2401</v>
      </c>
      <c r="R22" s="104">
        <v>0</v>
      </c>
      <c r="S22" s="104">
        <v>0</v>
      </c>
      <c r="T22" s="105" t="s">
        <v>9236</v>
      </c>
      <c r="U22" s="104">
        <v>1</v>
      </c>
      <c r="V22" s="104">
        <v>0</v>
      </c>
      <c r="W22" s="104">
        <v>0</v>
      </c>
      <c r="X22" s="104">
        <v>0</v>
      </c>
      <c r="Y22" s="104">
        <v>0</v>
      </c>
      <c r="Z22" s="104" t="b">
        <v>0</v>
      </c>
      <c r="AA22" s="105"/>
      <c r="AB22" s="105" t="s">
        <v>2402</v>
      </c>
    </row>
    <row r="23" spans="1:28" ht="15" customHeight="1" x14ac:dyDescent="0.35">
      <c r="A23" s="105" t="s">
        <v>7893</v>
      </c>
      <c r="B23" s="104">
        <v>0</v>
      </c>
      <c r="C23" s="105"/>
      <c r="D23" s="104">
        <v>0</v>
      </c>
      <c r="E23" s="105"/>
      <c r="F23" s="105" t="s">
        <v>3102</v>
      </c>
      <c r="G23" s="104">
        <v>0</v>
      </c>
      <c r="H23" s="104">
        <v>0</v>
      </c>
      <c r="I23" s="104">
        <v>0</v>
      </c>
      <c r="J23" s="105"/>
      <c r="K23" s="105"/>
      <c r="L23" s="104">
        <v>3</v>
      </c>
      <c r="M23" s="104">
        <v>0</v>
      </c>
      <c r="N23" s="105"/>
      <c r="O23" s="106" t="s">
        <v>889</v>
      </c>
      <c r="P23" s="106" t="s">
        <v>890</v>
      </c>
      <c r="Q23" s="105" t="s">
        <v>3107</v>
      </c>
      <c r="R23" s="104">
        <v>0</v>
      </c>
      <c r="S23" s="104">
        <v>0</v>
      </c>
      <c r="T23" s="105" t="s">
        <v>9236</v>
      </c>
      <c r="U23" s="104">
        <v>1</v>
      </c>
      <c r="V23" s="104">
        <v>0</v>
      </c>
      <c r="W23" s="104">
        <v>0</v>
      </c>
      <c r="X23" s="104">
        <v>0</v>
      </c>
      <c r="Y23" s="104">
        <v>0</v>
      </c>
      <c r="Z23" s="104" t="b">
        <v>0</v>
      </c>
      <c r="AA23" s="105"/>
      <c r="AB23" s="105" t="s">
        <v>3108</v>
      </c>
    </row>
    <row r="24" spans="1:28" ht="15" customHeight="1" x14ac:dyDescent="0.35">
      <c r="A24" s="105" t="s">
        <v>8020</v>
      </c>
      <c r="B24" s="104">
        <v>0</v>
      </c>
      <c r="C24" s="105"/>
      <c r="D24" s="104">
        <v>0</v>
      </c>
      <c r="E24" s="105"/>
      <c r="F24" s="105" t="s">
        <v>3462</v>
      </c>
      <c r="G24" s="104">
        <v>0</v>
      </c>
      <c r="H24" s="104">
        <v>0</v>
      </c>
      <c r="I24" s="104">
        <v>0</v>
      </c>
      <c r="J24" s="105"/>
      <c r="K24" s="105"/>
      <c r="L24" s="104">
        <v>3</v>
      </c>
      <c r="M24" s="104">
        <v>0</v>
      </c>
      <c r="N24" s="105"/>
      <c r="O24" s="106" t="s">
        <v>979</v>
      </c>
      <c r="P24" s="106" t="s">
        <v>890</v>
      </c>
      <c r="Q24" s="105" t="s">
        <v>3463</v>
      </c>
      <c r="R24" s="104">
        <v>0</v>
      </c>
      <c r="S24" s="104">
        <v>0</v>
      </c>
      <c r="T24" s="105" t="s">
        <v>9236</v>
      </c>
      <c r="U24" s="104">
        <v>1</v>
      </c>
      <c r="V24" s="104">
        <v>0</v>
      </c>
      <c r="W24" s="104">
        <v>0</v>
      </c>
      <c r="X24" s="104">
        <v>0</v>
      </c>
      <c r="Y24" s="104">
        <v>0</v>
      </c>
      <c r="Z24" s="104" t="b">
        <v>0</v>
      </c>
      <c r="AA24" s="105"/>
      <c r="AB24" s="105" t="s">
        <v>3464</v>
      </c>
    </row>
    <row r="25" spans="1:28" ht="15" customHeight="1" x14ac:dyDescent="0.35">
      <c r="A25" s="105" t="s">
        <v>7070</v>
      </c>
      <c r="B25" s="104">
        <v>0</v>
      </c>
      <c r="C25" s="105"/>
      <c r="D25" s="104">
        <v>0</v>
      </c>
      <c r="E25" s="105"/>
      <c r="F25" s="105" t="s">
        <v>927</v>
      </c>
      <c r="G25" s="104">
        <v>0</v>
      </c>
      <c r="H25" s="104">
        <v>0</v>
      </c>
      <c r="I25" s="104">
        <v>0</v>
      </c>
      <c r="J25" s="105"/>
      <c r="K25" s="105"/>
      <c r="L25" s="104">
        <v>2</v>
      </c>
      <c r="M25" s="104">
        <v>0</v>
      </c>
      <c r="N25" s="105"/>
      <c r="O25" s="105"/>
      <c r="P25" s="105"/>
      <c r="Q25" s="105" t="s">
        <v>9239</v>
      </c>
      <c r="R25" s="104">
        <v>0</v>
      </c>
      <c r="S25" s="104">
        <v>0</v>
      </c>
      <c r="T25" s="105" t="s">
        <v>7702</v>
      </c>
      <c r="U25" s="104">
        <v>1</v>
      </c>
      <c r="V25" s="104">
        <v>0</v>
      </c>
      <c r="W25" s="104">
        <v>0</v>
      </c>
      <c r="X25" s="104">
        <v>0</v>
      </c>
      <c r="Y25" s="104">
        <v>0</v>
      </c>
      <c r="Z25" s="104" t="b">
        <v>0</v>
      </c>
      <c r="AA25" s="105" t="s">
        <v>923</v>
      </c>
      <c r="AB25" s="105" t="s">
        <v>928</v>
      </c>
    </row>
    <row r="26" spans="1:28" ht="15" customHeight="1" x14ac:dyDescent="0.35">
      <c r="A26" s="105" t="s">
        <v>7128</v>
      </c>
      <c r="B26" s="104">
        <v>0</v>
      </c>
      <c r="C26" s="105"/>
      <c r="D26" s="104">
        <v>0</v>
      </c>
      <c r="E26" s="105"/>
      <c r="F26" s="105" t="s">
        <v>1066</v>
      </c>
      <c r="G26" s="104">
        <v>0</v>
      </c>
      <c r="H26" s="104">
        <v>0</v>
      </c>
      <c r="I26" s="104">
        <v>0</v>
      </c>
      <c r="J26" s="105"/>
      <c r="K26" s="105"/>
      <c r="L26" s="104">
        <v>3</v>
      </c>
      <c r="M26" s="104">
        <v>0</v>
      </c>
      <c r="N26" s="105"/>
      <c r="O26" s="106" t="s">
        <v>979</v>
      </c>
      <c r="P26" s="106" t="s">
        <v>1071</v>
      </c>
      <c r="Q26" s="105" t="s">
        <v>1074</v>
      </c>
      <c r="R26" s="104">
        <v>0</v>
      </c>
      <c r="S26" s="104">
        <v>0</v>
      </c>
      <c r="T26" s="105" t="s">
        <v>9238</v>
      </c>
      <c r="U26" s="104">
        <v>1</v>
      </c>
      <c r="V26" s="104">
        <v>0</v>
      </c>
      <c r="W26" s="104">
        <v>0</v>
      </c>
      <c r="X26" s="104">
        <v>0</v>
      </c>
      <c r="Y26" s="104">
        <v>0</v>
      </c>
      <c r="Z26" s="104" t="b">
        <v>0</v>
      </c>
      <c r="AA26" s="105"/>
      <c r="AB26" s="105" t="s">
        <v>1075</v>
      </c>
    </row>
    <row r="27" spans="1:28" ht="15" customHeight="1" x14ac:dyDescent="0.35">
      <c r="A27" s="105" t="s">
        <v>7410</v>
      </c>
      <c r="B27" s="104">
        <v>0</v>
      </c>
      <c r="C27" s="105"/>
      <c r="D27" s="104">
        <v>0</v>
      </c>
      <c r="E27" s="105"/>
      <c r="F27" s="105" t="s">
        <v>1775</v>
      </c>
      <c r="G27" s="104">
        <v>0</v>
      </c>
      <c r="H27" s="104">
        <v>0</v>
      </c>
      <c r="I27" s="104">
        <v>0</v>
      </c>
      <c r="J27" s="105"/>
      <c r="K27" s="105"/>
      <c r="L27" s="104">
        <v>3</v>
      </c>
      <c r="M27" s="104">
        <v>0</v>
      </c>
      <c r="N27" s="105"/>
      <c r="O27" s="106" t="s">
        <v>979</v>
      </c>
      <c r="P27" s="106" t="s">
        <v>1776</v>
      </c>
      <c r="Q27" s="105" t="s">
        <v>1789</v>
      </c>
      <c r="R27" s="104">
        <v>0</v>
      </c>
      <c r="S27" s="104">
        <v>0</v>
      </c>
      <c r="T27" s="105" t="s">
        <v>9238</v>
      </c>
      <c r="U27" s="104">
        <v>1</v>
      </c>
      <c r="V27" s="104">
        <v>0</v>
      </c>
      <c r="W27" s="104">
        <v>0</v>
      </c>
      <c r="X27" s="104">
        <v>0</v>
      </c>
      <c r="Y27" s="104">
        <v>0</v>
      </c>
      <c r="Z27" s="104" t="b">
        <v>0</v>
      </c>
      <c r="AA27" s="105"/>
      <c r="AB27" s="105" t="s">
        <v>1790</v>
      </c>
    </row>
    <row r="28" spans="1:28" ht="15" customHeight="1" x14ac:dyDescent="0.35">
      <c r="A28" s="105" t="s">
        <v>7445</v>
      </c>
      <c r="B28" s="104">
        <v>0</v>
      </c>
      <c r="C28" s="105"/>
      <c r="D28" s="104">
        <v>0</v>
      </c>
      <c r="E28" s="105"/>
      <c r="F28" s="105" t="s">
        <v>1864</v>
      </c>
      <c r="G28" s="104">
        <v>0</v>
      </c>
      <c r="H28" s="104">
        <v>0</v>
      </c>
      <c r="I28" s="104">
        <v>0</v>
      </c>
      <c r="J28" s="105"/>
      <c r="K28" s="105"/>
      <c r="L28" s="104">
        <v>3</v>
      </c>
      <c r="M28" s="104">
        <v>0</v>
      </c>
      <c r="N28" s="105"/>
      <c r="O28" s="106" t="s">
        <v>1856</v>
      </c>
      <c r="P28" s="106" t="s">
        <v>890</v>
      </c>
      <c r="Q28" s="105" t="s">
        <v>1871</v>
      </c>
      <c r="R28" s="104">
        <v>0</v>
      </c>
      <c r="S28" s="104">
        <v>0</v>
      </c>
      <c r="T28" s="105" t="s">
        <v>9238</v>
      </c>
      <c r="U28" s="104">
        <v>1</v>
      </c>
      <c r="V28" s="104">
        <v>0</v>
      </c>
      <c r="W28" s="104">
        <v>0</v>
      </c>
      <c r="X28" s="104">
        <v>0</v>
      </c>
      <c r="Y28" s="104">
        <v>0</v>
      </c>
      <c r="Z28" s="104" t="b">
        <v>0</v>
      </c>
      <c r="AA28" s="105"/>
      <c r="AB28" s="105" t="s">
        <v>1872</v>
      </c>
    </row>
    <row r="29" spans="1:28" ht="15" customHeight="1" x14ac:dyDescent="0.35">
      <c r="A29" s="105" t="s">
        <v>7669</v>
      </c>
      <c r="B29" s="104">
        <v>0</v>
      </c>
      <c r="C29" s="105"/>
      <c r="D29" s="104">
        <v>0</v>
      </c>
      <c r="E29" s="105"/>
      <c r="F29" s="105" t="s">
        <v>2366</v>
      </c>
      <c r="G29" s="104">
        <v>0</v>
      </c>
      <c r="H29" s="104">
        <v>0</v>
      </c>
      <c r="I29" s="104">
        <v>0</v>
      </c>
      <c r="J29" s="105"/>
      <c r="K29" s="105"/>
      <c r="L29" s="104">
        <v>3</v>
      </c>
      <c r="M29" s="104">
        <v>0</v>
      </c>
      <c r="N29" s="105"/>
      <c r="O29" s="106" t="s">
        <v>979</v>
      </c>
      <c r="P29" s="106" t="s">
        <v>890</v>
      </c>
      <c r="Q29" s="105" t="s">
        <v>2423</v>
      </c>
      <c r="R29" s="104">
        <v>0</v>
      </c>
      <c r="S29" s="104">
        <v>0</v>
      </c>
      <c r="T29" s="105" t="s">
        <v>9238</v>
      </c>
      <c r="U29" s="104">
        <v>1</v>
      </c>
      <c r="V29" s="104">
        <v>0</v>
      </c>
      <c r="W29" s="104">
        <v>0</v>
      </c>
      <c r="X29" s="104">
        <v>0</v>
      </c>
      <c r="Y29" s="104">
        <v>0</v>
      </c>
      <c r="Z29" s="104" t="b">
        <v>0</v>
      </c>
      <c r="AA29" s="105"/>
      <c r="AB29" s="105" t="s">
        <v>2424</v>
      </c>
    </row>
    <row r="30" spans="1:28" ht="15" customHeight="1" x14ac:dyDescent="0.35">
      <c r="A30" s="105" t="s">
        <v>7901</v>
      </c>
      <c r="B30" s="104">
        <v>0</v>
      </c>
      <c r="C30" s="105"/>
      <c r="D30" s="104">
        <v>0</v>
      </c>
      <c r="E30" s="105"/>
      <c r="F30" s="105" t="s">
        <v>3102</v>
      </c>
      <c r="G30" s="104">
        <v>0</v>
      </c>
      <c r="H30" s="104">
        <v>0</v>
      </c>
      <c r="I30" s="104">
        <v>0</v>
      </c>
      <c r="J30" s="105"/>
      <c r="K30" s="105"/>
      <c r="L30" s="104">
        <v>3</v>
      </c>
      <c r="M30" s="104">
        <v>0</v>
      </c>
      <c r="N30" s="105"/>
      <c r="O30" s="106" t="s">
        <v>889</v>
      </c>
      <c r="P30" s="106" t="s">
        <v>890</v>
      </c>
      <c r="Q30" s="105" t="s">
        <v>3124</v>
      </c>
      <c r="R30" s="104">
        <v>0</v>
      </c>
      <c r="S30" s="104">
        <v>0</v>
      </c>
      <c r="T30" s="105" t="s">
        <v>9238</v>
      </c>
      <c r="U30" s="104">
        <v>1</v>
      </c>
      <c r="V30" s="104">
        <v>0</v>
      </c>
      <c r="W30" s="104">
        <v>0</v>
      </c>
      <c r="X30" s="104">
        <v>0</v>
      </c>
      <c r="Y30" s="104">
        <v>0</v>
      </c>
      <c r="Z30" s="104" t="b">
        <v>0</v>
      </c>
      <c r="AA30" s="105"/>
      <c r="AB30" s="105" t="s">
        <v>3125</v>
      </c>
    </row>
    <row r="31" spans="1:28" ht="15" customHeight="1" x14ac:dyDescent="0.35">
      <c r="A31" s="105" t="s">
        <v>8024</v>
      </c>
      <c r="B31" s="104">
        <v>0</v>
      </c>
      <c r="C31" s="105"/>
      <c r="D31" s="104">
        <v>0</v>
      </c>
      <c r="E31" s="105"/>
      <c r="F31" s="105" t="s">
        <v>3462</v>
      </c>
      <c r="G31" s="104">
        <v>0</v>
      </c>
      <c r="H31" s="104">
        <v>0</v>
      </c>
      <c r="I31" s="104">
        <v>0</v>
      </c>
      <c r="J31" s="105"/>
      <c r="K31" s="105"/>
      <c r="L31" s="104">
        <v>3</v>
      </c>
      <c r="M31" s="104">
        <v>0</v>
      </c>
      <c r="N31" s="105"/>
      <c r="O31" s="106" t="s">
        <v>979</v>
      </c>
      <c r="P31" s="106" t="s">
        <v>890</v>
      </c>
      <c r="Q31" s="105" t="s">
        <v>3471</v>
      </c>
      <c r="R31" s="104">
        <v>0</v>
      </c>
      <c r="S31" s="104">
        <v>0</v>
      </c>
      <c r="T31" s="105" t="s">
        <v>9238</v>
      </c>
      <c r="U31" s="104">
        <v>1</v>
      </c>
      <c r="V31" s="104">
        <v>0</v>
      </c>
      <c r="W31" s="104">
        <v>0</v>
      </c>
      <c r="X31" s="104">
        <v>0</v>
      </c>
      <c r="Y31" s="104">
        <v>0</v>
      </c>
      <c r="Z31" s="104" t="b">
        <v>0</v>
      </c>
      <c r="AA31" s="105"/>
      <c r="AB31" s="105" t="s">
        <v>3472</v>
      </c>
    </row>
    <row r="32" spans="1:28" ht="15" customHeight="1" x14ac:dyDescent="0.35">
      <c r="A32" s="105" t="s">
        <v>7350</v>
      </c>
      <c r="B32" s="104">
        <v>0</v>
      </c>
      <c r="C32" s="105"/>
      <c r="D32" s="104">
        <v>0</v>
      </c>
      <c r="E32" s="105"/>
      <c r="F32" s="105" t="s">
        <v>1637</v>
      </c>
      <c r="G32" s="104">
        <v>0</v>
      </c>
      <c r="H32" s="104">
        <v>0</v>
      </c>
      <c r="I32" s="104">
        <v>0</v>
      </c>
      <c r="J32" s="105"/>
      <c r="K32" s="105"/>
      <c r="L32" s="104">
        <v>2</v>
      </c>
      <c r="M32" s="104">
        <v>19291.12</v>
      </c>
      <c r="N32" s="105"/>
      <c r="O32" s="105"/>
      <c r="P32" s="105"/>
      <c r="Q32" s="105" t="s">
        <v>9333</v>
      </c>
      <c r="R32" s="104">
        <v>81812</v>
      </c>
      <c r="S32" s="104">
        <v>0</v>
      </c>
      <c r="T32" s="105" t="s">
        <v>7702</v>
      </c>
      <c r="U32" s="104">
        <v>1</v>
      </c>
      <c r="V32" s="104">
        <v>0</v>
      </c>
      <c r="W32" s="104">
        <v>0</v>
      </c>
      <c r="X32" s="104">
        <v>156741.20000000001</v>
      </c>
      <c r="Y32" s="104">
        <v>257844.32</v>
      </c>
      <c r="Z32" s="104" t="b">
        <v>0</v>
      </c>
      <c r="AA32" s="105" t="s">
        <v>83</v>
      </c>
      <c r="AB32" s="105" t="s">
        <v>1638</v>
      </c>
    </row>
    <row r="33" spans="1:28" ht="15" customHeight="1" x14ac:dyDescent="0.35">
      <c r="A33" s="105" t="s">
        <v>7143</v>
      </c>
      <c r="B33" s="104">
        <v>0</v>
      </c>
      <c r="C33" s="105"/>
      <c r="D33" s="104">
        <v>0</v>
      </c>
      <c r="E33" s="105"/>
      <c r="F33" s="105" t="s">
        <v>1100</v>
      </c>
      <c r="G33" s="104">
        <v>0</v>
      </c>
      <c r="H33" s="104">
        <v>0</v>
      </c>
      <c r="I33" s="104">
        <v>0</v>
      </c>
      <c r="J33" s="105"/>
      <c r="K33" s="105"/>
      <c r="L33" s="104">
        <v>3</v>
      </c>
      <c r="M33" s="104">
        <v>0</v>
      </c>
      <c r="N33" s="105"/>
      <c r="O33" s="106" t="s">
        <v>1105</v>
      </c>
      <c r="P33" s="106" t="s">
        <v>890</v>
      </c>
      <c r="Q33" s="105" t="s">
        <v>1106</v>
      </c>
      <c r="R33" s="104">
        <v>0</v>
      </c>
      <c r="S33" s="104">
        <v>0</v>
      </c>
      <c r="T33" s="105" t="s">
        <v>9283</v>
      </c>
      <c r="U33" s="104">
        <v>1</v>
      </c>
      <c r="V33" s="104">
        <v>0</v>
      </c>
      <c r="W33" s="104">
        <v>0</v>
      </c>
      <c r="X33" s="104">
        <v>0</v>
      </c>
      <c r="Y33" s="104">
        <v>0</v>
      </c>
      <c r="Z33" s="104" t="b">
        <v>0</v>
      </c>
      <c r="AA33" s="105"/>
      <c r="AB33" s="105" t="s">
        <v>1107</v>
      </c>
    </row>
    <row r="34" spans="1:28" ht="15" customHeight="1" x14ac:dyDescent="0.35">
      <c r="A34" s="105" t="s">
        <v>7151</v>
      </c>
      <c r="B34" s="104">
        <v>0</v>
      </c>
      <c r="C34" s="105"/>
      <c r="D34" s="104">
        <v>0</v>
      </c>
      <c r="E34" s="105"/>
      <c r="F34" s="105" t="s">
        <v>1114</v>
      </c>
      <c r="G34" s="104">
        <v>0</v>
      </c>
      <c r="H34" s="104">
        <v>0</v>
      </c>
      <c r="I34" s="104">
        <v>0</v>
      </c>
      <c r="J34" s="105"/>
      <c r="K34" s="105"/>
      <c r="L34" s="104">
        <v>3</v>
      </c>
      <c r="M34" s="104">
        <v>0</v>
      </c>
      <c r="N34" s="105"/>
      <c r="O34" s="106" t="s">
        <v>1105</v>
      </c>
      <c r="P34" s="106" t="s">
        <v>890</v>
      </c>
      <c r="Q34" s="105" t="s">
        <v>1123</v>
      </c>
      <c r="R34" s="104">
        <v>0</v>
      </c>
      <c r="S34" s="104">
        <v>0</v>
      </c>
      <c r="T34" s="105" t="s">
        <v>9283</v>
      </c>
      <c r="U34" s="104">
        <v>1</v>
      </c>
      <c r="V34" s="104">
        <v>0</v>
      </c>
      <c r="W34" s="104">
        <v>0</v>
      </c>
      <c r="X34" s="104">
        <v>0</v>
      </c>
      <c r="Y34" s="104">
        <v>0</v>
      </c>
      <c r="Z34" s="104" t="b">
        <v>0</v>
      </c>
      <c r="AA34" s="105"/>
      <c r="AB34" s="105" t="s">
        <v>1124</v>
      </c>
    </row>
    <row r="35" spans="1:28" ht="15" customHeight="1" x14ac:dyDescent="0.35">
      <c r="A35" s="105" t="s">
        <v>7156</v>
      </c>
      <c r="B35" s="104">
        <v>0</v>
      </c>
      <c r="C35" s="105"/>
      <c r="D35" s="104">
        <v>0</v>
      </c>
      <c r="E35" s="105"/>
      <c r="F35" s="105" t="s">
        <v>1127</v>
      </c>
      <c r="G35" s="104">
        <v>0</v>
      </c>
      <c r="H35" s="104">
        <v>0</v>
      </c>
      <c r="I35" s="104">
        <v>0</v>
      </c>
      <c r="J35" s="105"/>
      <c r="K35" s="105"/>
      <c r="L35" s="104">
        <v>3</v>
      </c>
      <c r="M35" s="104">
        <v>0</v>
      </c>
      <c r="N35" s="105"/>
      <c r="O35" s="106" t="s">
        <v>1105</v>
      </c>
      <c r="P35" s="106" t="s">
        <v>890</v>
      </c>
      <c r="Q35" s="105" t="s">
        <v>1134</v>
      </c>
      <c r="R35" s="104">
        <v>0</v>
      </c>
      <c r="S35" s="104">
        <v>0</v>
      </c>
      <c r="T35" s="105" t="s">
        <v>9283</v>
      </c>
      <c r="U35" s="104">
        <v>1</v>
      </c>
      <c r="V35" s="104">
        <v>0</v>
      </c>
      <c r="W35" s="104">
        <v>0</v>
      </c>
      <c r="X35" s="104">
        <v>0</v>
      </c>
      <c r="Y35" s="104">
        <v>0</v>
      </c>
      <c r="Z35" s="104" t="b">
        <v>0</v>
      </c>
      <c r="AA35" s="105"/>
      <c r="AB35" s="105" t="s">
        <v>1135</v>
      </c>
    </row>
    <row r="36" spans="1:28" ht="15" customHeight="1" x14ac:dyDescent="0.35">
      <c r="A36" s="105" t="s">
        <v>7327</v>
      </c>
      <c r="B36" s="104">
        <v>0</v>
      </c>
      <c r="C36" s="105"/>
      <c r="D36" s="104">
        <v>0</v>
      </c>
      <c r="E36" s="105"/>
      <c r="F36" s="105" t="s">
        <v>1575</v>
      </c>
      <c r="G36" s="104">
        <v>0</v>
      </c>
      <c r="H36" s="104">
        <v>0</v>
      </c>
      <c r="I36" s="104">
        <v>0</v>
      </c>
      <c r="J36" s="105"/>
      <c r="K36" s="105"/>
      <c r="L36" s="104">
        <v>3</v>
      </c>
      <c r="M36" s="104">
        <v>0</v>
      </c>
      <c r="N36" s="105"/>
      <c r="O36" s="106" t="s">
        <v>889</v>
      </c>
      <c r="P36" s="106" t="s">
        <v>890</v>
      </c>
      <c r="Q36" s="105" t="s">
        <v>1584</v>
      </c>
      <c r="R36" s="104">
        <v>0</v>
      </c>
      <c r="S36" s="104">
        <v>0</v>
      </c>
      <c r="T36" s="105" t="s">
        <v>9283</v>
      </c>
      <c r="U36" s="104">
        <v>1</v>
      </c>
      <c r="V36" s="104">
        <v>0</v>
      </c>
      <c r="W36" s="104">
        <v>0</v>
      </c>
      <c r="X36" s="104">
        <v>0</v>
      </c>
      <c r="Y36" s="104">
        <v>0</v>
      </c>
      <c r="Z36" s="104" t="b">
        <v>0</v>
      </c>
      <c r="AA36" s="105"/>
      <c r="AB36" s="105" t="s">
        <v>1585</v>
      </c>
    </row>
    <row r="37" spans="1:28" ht="15" customHeight="1" x14ac:dyDescent="0.35">
      <c r="A37" s="105" t="s">
        <v>7536</v>
      </c>
      <c r="B37" s="104">
        <v>0</v>
      </c>
      <c r="C37" s="105"/>
      <c r="D37" s="104">
        <v>0</v>
      </c>
      <c r="E37" s="105"/>
      <c r="F37" s="105" t="s">
        <v>2090</v>
      </c>
      <c r="G37" s="104">
        <v>0</v>
      </c>
      <c r="H37" s="104">
        <v>0</v>
      </c>
      <c r="I37" s="104">
        <v>0</v>
      </c>
      <c r="J37" s="105"/>
      <c r="K37" s="105"/>
      <c r="L37" s="104">
        <v>3</v>
      </c>
      <c r="M37" s="104">
        <v>0</v>
      </c>
      <c r="N37" s="105"/>
      <c r="O37" s="106" t="s">
        <v>889</v>
      </c>
      <c r="P37" s="106" t="s">
        <v>890</v>
      </c>
      <c r="Q37" s="105" t="s">
        <v>2097</v>
      </c>
      <c r="R37" s="104">
        <v>0</v>
      </c>
      <c r="S37" s="104">
        <v>0</v>
      </c>
      <c r="T37" s="105" t="s">
        <v>9283</v>
      </c>
      <c r="U37" s="104">
        <v>1</v>
      </c>
      <c r="V37" s="104">
        <v>0</v>
      </c>
      <c r="W37" s="104">
        <v>0</v>
      </c>
      <c r="X37" s="104">
        <v>0</v>
      </c>
      <c r="Y37" s="104">
        <v>0</v>
      </c>
      <c r="Z37" s="104" t="b">
        <v>0</v>
      </c>
      <c r="AA37" s="105"/>
      <c r="AB37" s="105" t="s">
        <v>2098</v>
      </c>
    </row>
    <row r="38" spans="1:28" ht="15" customHeight="1" x14ac:dyDescent="0.35">
      <c r="A38" s="105" t="s">
        <v>7549</v>
      </c>
      <c r="B38" s="104">
        <v>0</v>
      </c>
      <c r="C38" s="105"/>
      <c r="D38" s="104">
        <v>0</v>
      </c>
      <c r="E38" s="105"/>
      <c r="F38" s="105" t="s">
        <v>2121</v>
      </c>
      <c r="G38" s="104">
        <v>0</v>
      </c>
      <c r="H38" s="104">
        <v>0</v>
      </c>
      <c r="I38" s="104">
        <v>0</v>
      </c>
      <c r="J38" s="105"/>
      <c r="K38" s="105"/>
      <c r="L38" s="104">
        <v>3</v>
      </c>
      <c r="M38" s="104">
        <v>0</v>
      </c>
      <c r="N38" s="105"/>
      <c r="O38" s="106" t="s">
        <v>1105</v>
      </c>
      <c r="P38" s="106" t="s">
        <v>890</v>
      </c>
      <c r="Q38" s="105" t="s">
        <v>2128</v>
      </c>
      <c r="R38" s="104">
        <v>0</v>
      </c>
      <c r="S38" s="104">
        <v>0</v>
      </c>
      <c r="T38" s="105" t="s">
        <v>9283</v>
      </c>
      <c r="U38" s="104">
        <v>1</v>
      </c>
      <c r="V38" s="104">
        <v>0</v>
      </c>
      <c r="W38" s="104">
        <v>0</v>
      </c>
      <c r="X38" s="104">
        <v>0</v>
      </c>
      <c r="Y38" s="104">
        <v>0</v>
      </c>
      <c r="Z38" s="104" t="b">
        <v>0</v>
      </c>
      <c r="AA38" s="105"/>
      <c r="AB38" s="105" t="s">
        <v>2129</v>
      </c>
    </row>
    <row r="39" spans="1:28" ht="15" customHeight="1" x14ac:dyDescent="0.35">
      <c r="A39" s="105" t="s">
        <v>7850</v>
      </c>
      <c r="B39" s="104">
        <v>0</v>
      </c>
      <c r="C39" s="105"/>
      <c r="D39" s="104">
        <v>0</v>
      </c>
      <c r="E39" s="105"/>
      <c r="F39" s="105" t="s">
        <v>2958</v>
      </c>
      <c r="G39" s="104">
        <v>0</v>
      </c>
      <c r="H39" s="104">
        <v>0</v>
      </c>
      <c r="I39" s="104">
        <v>0</v>
      </c>
      <c r="J39" s="105"/>
      <c r="K39" s="105"/>
      <c r="L39" s="104">
        <v>3</v>
      </c>
      <c r="M39" s="104">
        <v>0</v>
      </c>
      <c r="N39" s="105" t="s">
        <v>2959</v>
      </c>
      <c r="O39" s="106" t="s">
        <v>1105</v>
      </c>
      <c r="P39" s="106" t="s">
        <v>890</v>
      </c>
      <c r="Q39" s="105" t="s">
        <v>2970</v>
      </c>
      <c r="R39" s="104">
        <v>61068</v>
      </c>
      <c r="S39" s="104">
        <v>0</v>
      </c>
      <c r="T39" s="105" t="s">
        <v>9283</v>
      </c>
      <c r="U39" s="104">
        <v>1</v>
      </c>
      <c r="V39" s="104">
        <v>0</v>
      </c>
      <c r="W39" s="104">
        <v>0</v>
      </c>
      <c r="X39" s="104">
        <v>156741.20000000001</v>
      </c>
      <c r="Y39" s="104">
        <v>217809.2</v>
      </c>
      <c r="Z39" s="104" t="b">
        <v>0</v>
      </c>
      <c r="AA39" s="105" t="s">
        <v>83</v>
      </c>
      <c r="AB39" s="105" t="s">
        <v>2971</v>
      </c>
    </row>
    <row r="40" spans="1:28" ht="15" customHeight="1" x14ac:dyDescent="0.35">
      <c r="A40" s="105" t="s">
        <v>8540</v>
      </c>
      <c r="B40" s="104">
        <v>0</v>
      </c>
      <c r="C40" s="105"/>
      <c r="D40" s="104">
        <v>0</v>
      </c>
      <c r="E40" s="105"/>
      <c r="F40" s="105" t="s">
        <v>9558</v>
      </c>
      <c r="G40" s="104">
        <v>0</v>
      </c>
      <c r="H40" s="104">
        <v>0</v>
      </c>
      <c r="I40" s="104">
        <v>0</v>
      </c>
      <c r="J40" s="105"/>
      <c r="K40" s="105"/>
      <c r="L40" s="104">
        <v>3</v>
      </c>
      <c r="M40" s="104">
        <v>19291.12</v>
      </c>
      <c r="N40" s="105"/>
      <c r="O40" s="106" t="s">
        <v>889</v>
      </c>
      <c r="P40" s="106" t="s">
        <v>890</v>
      </c>
      <c r="Q40" s="105" t="s">
        <v>4880</v>
      </c>
      <c r="R40" s="104">
        <v>20744</v>
      </c>
      <c r="S40" s="104">
        <v>0</v>
      </c>
      <c r="T40" s="105" t="s">
        <v>9283</v>
      </c>
      <c r="U40" s="104">
        <v>4</v>
      </c>
      <c r="V40" s="104">
        <v>0</v>
      </c>
      <c r="W40" s="104">
        <v>0</v>
      </c>
      <c r="X40" s="104">
        <v>0</v>
      </c>
      <c r="Y40" s="104">
        <v>40035.120000000003</v>
      </c>
      <c r="Z40" s="104" t="b">
        <v>0</v>
      </c>
      <c r="AA40" s="105" t="s">
        <v>83</v>
      </c>
      <c r="AB40" s="105" t="s">
        <v>4881</v>
      </c>
    </row>
    <row r="41" spans="1:28" ht="15" customHeight="1" x14ac:dyDescent="0.35">
      <c r="A41" s="105" t="s">
        <v>7356</v>
      </c>
      <c r="B41" s="104">
        <v>0</v>
      </c>
      <c r="C41" s="105"/>
      <c r="D41" s="104">
        <v>0</v>
      </c>
      <c r="E41" s="105"/>
      <c r="F41" s="105" t="s">
        <v>1649</v>
      </c>
      <c r="G41" s="104">
        <v>0</v>
      </c>
      <c r="H41" s="104">
        <v>0</v>
      </c>
      <c r="I41" s="104">
        <v>25556.678397096399</v>
      </c>
      <c r="J41" s="105"/>
      <c r="K41" s="105"/>
      <c r="L41" s="104">
        <v>2</v>
      </c>
      <c r="M41" s="104">
        <v>124343.027090708</v>
      </c>
      <c r="N41" s="105"/>
      <c r="O41" s="105"/>
      <c r="P41" s="105"/>
      <c r="Q41" s="105" t="s">
        <v>9339</v>
      </c>
      <c r="R41" s="104">
        <v>341918</v>
      </c>
      <c r="S41" s="104">
        <v>0</v>
      </c>
      <c r="T41" s="105" t="s">
        <v>7702</v>
      </c>
      <c r="U41" s="104">
        <v>1</v>
      </c>
      <c r="V41" s="104">
        <v>0</v>
      </c>
      <c r="W41" s="104">
        <v>2.8561187214575799E-9</v>
      </c>
      <c r="X41" s="104">
        <v>0</v>
      </c>
      <c r="Y41" s="104">
        <v>491817.70548780402</v>
      </c>
      <c r="Z41" s="104" t="b">
        <v>0</v>
      </c>
      <c r="AA41" s="105" t="s">
        <v>83</v>
      </c>
      <c r="AB41" s="105" t="s">
        <v>1650</v>
      </c>
    </row>
    <row r="42" spans="1:28" ht="15" customHeight="1" x14ac:dyDescent="0.35">
      <c r="A42" s="105" t="s">
        <v>7339</v>
      </c>
      <c r="B42" s="104">
        <v>0</v>
      </c>
      <c r="C42" s="105"/>
      <c r="D42" s="104">
        <v>0</v>
      </c>
      <c r="E42" s="105"/>
      <c r="F42" s="105" t="s">
        <v>1611</v>
      </c>
      <c r="G42" s="104">
        <v>0</v>
      </c>
      <c r="H42" s="104">
        <v>0</v>
      </c>
      <c r="I42" s="104">
        <v>0</v>
      </c>
      <c r="J42" s="105"/>
      <c r="K42" s="105"/>
      <c r="L42" s="104">
        <v>3</v>
      </c>
      <c r="M42" s="104">
        <v>0</v>
      </c>
      <c r="N42" s="105"/>
      <c r="O42" s="106" t="s">
        <v>889</v>
      </c>
      <c r="P42" s="106" t="s">
        <v>890</v>
      </c>
      <c r="Q42" s="105" t="s">
        <v>1612</v>
      </c>
      <c r="R42" s="104">
        <v>0</v>
      </c>
      <c r="S42" s="104">
        <v>0</v>
      </c>
      <c r="T42" s="105" t="s">
        <v>9329</v>
      </c>
      <c r="U42" s="104">
        <v>1</v>
      </c>
      <c r="V42" s="104">
        <v>0</v>
      </c>
      <c r="W42" s="104">
        <v>0</v>
      </c>
      <c r="X42" s="104">
        <v>0</v>
      </c>
      <c r="Y42" s="104">
        <v>0</v>
      </c>
      <c r="Z42" s="104" t="b">
        <v>0</v>
      </c>
      <c r="AA42" s="105"/>
      <c r="AB42" s="105" t="s">
        <v>1613</v>
      </c>
    </row>
    <row r="43" spans="1:28" ht="15" customHeight="1" x14ac:dyDescent="0.35">
      <c r="A43" s="105" t="s">
        <v>7544</v>
      </c>
      <c r="B43" s="104">
        <v>0</v>
      </c>
      <c r="C43" s="105"/>
      <c r="D43" s="104">
        <v>0</v>
      </c>
      <c r="E43" s="105"/>
      <c r="F43" s="105" t="s">
        <v>2104</v>
      </c>
      <c r="G43" s="104">
        <v>0</v>
      </c>
      <c r="H43" s="104">
        <v>0</v>
      </c>
      <c r="I43" s="104">
        <v>0</v>
      </c>
      <c r="J43" s="105"/>
      <c r="K43" s="105"/>
      <c r="L43" s="104">
        <v>3</v>
      </c>
      <c r="M43" s="104">
        <v>0</v>
      </c>
      <c r="N43" s="105"/>
      <c r="O43" s="106" t="s">
        <v>889</v>
      </c>
      <c r="P43" s="106" t="s">
        <v>890</v>
      </c>
      <c r="Q43" s="105" t="s">
        <v>2115</v>
      </c>
      <c r="R43" s="104">
        <v>0</v>
      </c>
      <c r="S43" s="104">
        <v>0</v>
      </c>
      <c r="T43" s="105" t="s">
        <v>9329</v>
      </c>
      <c r="U43" s="104">
        <v>1</v>
      </c>
      <c r="V43" s="104">
        <v>0</v>
      </c>
      <c r="W43" s="104">
        <v>0</v>
      </c>
      <c r="X43" s="104">
        <v>0</v>
      </c>
      <c r="Y43" s="104">
        <v>0</v>
      </c>
      <c r="Z43" s="104" t="b">
        <v>0</v>
      </c>
      <c r="AA43" s="105" t="s">
        <v>83</v>
      </c>
      <c r="AB43" s="105" t="s">
        <v>2116</v>
      </c>
    </row>
    <row r="44" spans="1:28" ht="15" customHeight="1" x14ac:dyDescent="0.35">
      <c r="A44" s="105" t="s">
        <v>7698</v>
      </c>
      <c r="B44" s="104">
        <v>0</v>
      </c>
      <c r="C44" s="105"/>
      <c r="D44" s="104">
        <v>0</v>
      </c>
      <c r="E44" s="105"/>
      <c r="F44" s="105" t="s">
        <v>2483</v>
      </c>
      <c r="G44" s="104">
        <v>0</v>
      </c>
      <c r="H44" s="104">
        <v>0</v>
      </c>
      <c r="I44" s="104">
        <v>0</v>
      </c>
      <c r="J44" s="105"/>
      <c r="K44" s="105"/>
      <c r="L44" s="104">
        <v>3</v>
      </c>
      <c r="M44" s="104">
        <v>0</v>
      </c>
      <c r="N44" s="105"/>
      <c r="O44" s="106" t="s">
        <v>889</v>
      </c>
      <c r="P44" s="106" t="s">
        <v>890</v>
      </c>
      <c r="Q44" s="105" t="s">
        <v>2492</v>
      </c>
      <c r="R44" s="104">
        <v>0</v>
      </c>
      <c r="S44" s="104">
        <v>0</v>
      </c>
      <c r="T44" s="105" t="s">
        <v>9329</v>
      </c>
      <c r="U44" s="104">
        <v>1</v>
      </c>
      <c r="V44" s="104">
        <v>0</v>
      </c>
      <c r="W44" s="104">
        <v>0</v>
      </c>
      <c r="X44" s="104">
        <v>0</v>
      </c>
      <c r="Y44" s="104">
        <v>0</v>
      </c>
      <c r="Z44" s="104" t="b">
        <v>0</v>
      </c>
      <c r="AA44" s="105"/>
      <c r="AB44" s="105" t="s">
        <v>2493</v>
      </c>
    </row>
    <row r="45" spans="1:28" ht="15" customHeight="1" x14ac:dyDescent="0.35">
      <c r="A45" s="105" t="s">
        <v>7720</v>
      </c>
      <c r="B45" s="104">
        <v>0</v>
      </c>
      <c r="C45" s="105"/>
      <c r="D45" s="104">
        <v>0</v>
      </c>
      <c r="E45" s="105"/>
      <c r="F45" s="105" t="s">
        <v>2559</v>
      </c>
      <c r="G45" s="104">
        <v>0</v>
      </c>
      <c r="H45" s="104">
        <v>0</v>
      </c>
      <c r="I45" s="104">
        <v>0</v>
      </c>
      <c r="J45" s="105"/>
      <c r="K45" s="105"/>
      <c r="L45" s="104">
        <v>3</v>
      </c>
      <c r="M45" s="104">
        <v>0</v>
      </c>
      <c r="N45" s="105"/>
      <c r="O45" s="106" t="s">
        <v>889</v>
      </c>
      <c r="P45" s="106" t="s">
        <v>890</v>
      </c>
      <c r="Q45" s="105" t="s">
        <v>2560</v>
      </c>
      <c r="R45" s="104">
        <v>0</v>
      </c>
      <c r="S45" s="104">
        <v>0</v>
      </c>
      <c r="T45" s="105" t="s">
        <v>9329</v>
      </c>
      <c r="U45" s="104">
        <v>1</v>
      </c>
      <c r="V45" s="104">
        <v>0</v>
      </c>
      <c r="W45" s="104">
        <v>0</v>
      </c>
      <c r="X45" s="104">
        <v>0</v>
      </c>
      <c r="Y45" s="104">
        <v>0</v>
      </c>
      <c r="Z45" s="104" t="b">
        <v>0</v>
      </c>
      <c r="AA45" s="105"/>
      <c r="AB45" s="105" t="s">
        <v>2561</v>
      </c>
    </row>
    <row r="46" spans="1:28" ht="15" customHeight="1" x14ac:dyDescent="0.35">
      <c r="A46" s="105" t="s">
        <v>7776</v>
      </c>
      <c r="B46" s="104">
        <v>0</v>
      </c>
      <c r="C46" s="105"/>
      <c r="D46" s="104">
        <v>0</v>
      </c>
      <c r="E46" s="105"/>
      <c r="F46" s="105" t="s">
        <v>2708</v>
      </c>
      <c r="G46" s="104">
        <v>0</v>
      </c>
      <c r="H46" s="104">
        <v>0</v>
      </c>
      <c r="I46" s="104">
        <v>0</v>
      </c>
      <c r="J46" s="105"/>
      <c r="K46" s="105"/>
      <c r="L46" s="104">
        <v>3</v>
      </c>
      <c r="M46" s="104">
        <v>0</v>
      </c>
      <c r="N46" s="105"/>
      <c r="O46" s="106" t="s">
        <v>889</v>
      </c>
      <c r="P46" s="106" t="s">
        <v>890</v>
      </c>
      <c r="Q46" s="105" t="s">
        <v>2713</v>
      </c>
      <c r="R46" s="104">
        <v>0</v>
      </c>
      <c r="S46" s="104">
        <v>0</v>
      </c>
      <c r="T46" s="105" t="s">
        <v>9329</v>
      </c>
      <c r="U46" s="104">
        <v>1</v>
      </c>
      <c r="V46" s="104">
        <v>0</v>
      </c>
      <c r="W46" s="104">
        <v>0</v>
      </c>
      <c r="X46" s="104">
        <v>0</v>
      </c>
      <c r="Y46" s="104">
        <v>0</v>
      </c>
      <c r="Z46" s="104" t="b">
        <v>0</v>
      </c>
      <c r="AA46" s="105"/>
      <c r="AB46" s="105" t="s">
        <v>2714</v>
      </c>
    </row>
    <row r="47" spans="1:28" ht="15" customHeight="1" x14ac:dyDescent="0.35">
      <c r="A47" s="105" t="s">
        <v>7982</v>
      </c>
      <c r="B47" s="104">
        <v>0</v>
      </c>
      <c r="C47" s="105"/>
      <c r="D47" s="104">
        <v>0</v>
      </c>
      <c r="E47" s="105"/>
      <c r="F47" s="105" t="s">
        <v>3332</v>
      </c>
      <c r="G47" s="104">
        <v>0</v>
      </c>
      <c r="H47" s="104">
        <v>0</v>
      </c>
      <c r="I47" s="104">
        <v>0</v>
      </c>
      <c r="J47" s="105"/>
      <c r="K47" s="105"/>
      <c r="L47" s="104">
        <v>3</v>
      </c>
      <c r="M47" s="104">
        <v>0</v>
      </c>
      <c r="N47" s="105"/>
      <c r="O47" s="106" t="s">
        <v>889</v>
      </c>
      <c r="P47" s="106" t="s">
        <v>890</v>
      </c>
      <c r="Q47" s="105" t="s">
        <v>3335</v>
      </c>
      <c r="R47" s="104">
        <v>0</v>
      </c>
      <c r="S47" s="104">
        <v>0</v>
      </c>
      <c r="T47" s="105" t="s">
        <v>9329</v>
      </c>
      <c r="U47" s="104">
        <v>1</v>
      </c>
      <c r="V47" s="104">
        <v>0</v>
      </c>
      <c r="W47" s="104">
        <v>0</v>
      </c>
      <c r="X47" s="104">
        <v>0</v>
      </c>
      <c r="Y47" s="104">
        <v>0</v>
      </c>
      <c r="Z47" s="104" t="b">
        <v>0</v>
      </c>
      <c r="AA47" s="105"/>
      <c r="AB47" s="105" t="s">
        <v>3336</v>
      </c>
    </row>
    <row r="48" spans="1:28" ht="15" customHeight="1" x14ac:dyDescent="0.35">
      <c r="A48" s="105" t="s">
        <v>8176</v>
      </c>
      <c r="B48" s="104">
        <v>0</v>
      </c>
      <c r="C48" s="105"/>
      <c r="D48" s="104">
        <v>0</v>
      </c>
      <c r="E48" s="105"/>
      <c r="F48" s="105" t="s">
        <v>4267</v>
      </c>
      <c r="G48" s="104">
        <v>0</v>
      </c>
      <c r="H48" s="104">
        <v>0</v>
      </c>
      <c r="I48" s="104">
        <v>0</v>
      </c>
      <c r="J48" s="105"/>
      <c r="K48" s="105"/>
      <c r="L48" s="104">
        <v>3</v>
      </c>
      <c r="M48" s="104">
        <v>0</v>
      </c>
      <c r="N48" s="105"/>
      <c r="O48" s="106" t="s">
        <v>889</v>
      </c>
      <c r="P48" s="106" t="s">
        <v>890</v>
      </c>
      <c r="Q48" s="105" t="s">
        <v>4278</v>
      </c>
      <c r="R48" s="104">
        <v>0</v>
      </c>
      <c r="S48" s="104">
        <v>0</v>
      </c>
      <c r="T48" s="105" t="s">
        <v>9329</v>
      </c>
      <c r="U48" s="104">
        <v>1</v>
      </c>
      <c r="V48" s="104">
        <v>0</v>
      </c>
      <c r="W48" s="104">
        <v>0</v>
      </c>
      <c r="X48" s="104">
        <v>0</v>
      </c>
      <c r="Y48" s="104">
        <v>0</v>
      </c>
      <c r="Z48" s="104" t="b">
        <v>0</v>
      </c>
      <c r="AA48" s="105"/>
      <c r="AB48" s="105" t="s">
        <v>4279</v>
      </c>
    </row>
    <row r="49" spans="1:28" ht="15" customHeight="1" x14ac:dyDescent="0.35">
      <c r="A49" s="105" t="s">
        <v>8336</v>
      </c>
      <c r="B49" s="104">
        <v>0</v>
      </c>
      <c r="C49" s="105"/>
      <c r="D49" s="104">
        <v>0</v>
      </c>
      <c r="E49" s="105"/>
      <c r="F49" s="105" t="s">
        <v>4321</v>
      </c>
      <c r="G49" s="104">
        <v>0</v>
      </c>
      <c r="H49" s="104">
        <v>0</v>
      </c>
      <c r="I49" s="104">
        <v>8547.9500000000007</v>
      </c>
      <c r="J49" s="105"/>
      <c r="K49" s="105"/>
      <c r="L49" s="104">
        <v>3</v>
      </c>
      <c r="M49" s="104">
        <v>97129.080255837893</v>
      </c>
      <c r="N49" s="105" t="s">
        <v>4322</v>
      </c>
      <c r="O49" s="106" t="s">
        <v>4323</v>
      </c>
      <c r="P49" s="106" t="s">
        <v>890</v>
      </c>
      <c r="Q49" s="105" t="s">
        <v>4324</v>
      </c>
      <c r="R49" s="104">
        <v>341918</v>
      </c>
      <c r="S49" s="104">
        <v>0</v>
      </c>
      <c r="T49" s="105" t="s">
        <v>9329</v>
      </c>
      <c r="U49" s="104">
        <v>1</v>
      </c>
      <c r="V49" s="104">
        <v>0</v>
      </c>
      <c r="W49" s="104">
        <v>0</v>
      </c>
      <c r="X49" s="104">
        <v>0</v>
      </c>
      <c r="Y49" s="104">
        <v>447595.03025583801</v>
      </c>
      <c r="Z49" s="104" t="b">
        <v>0</v>
      </c>
      <c r="AA49" s="105" t="s">
        <v>83</v>
      </c>
      <c r="AB49" s="105" t="s">
        <v>4325</v>
      </c>
    </row>
    <row r="50" spans="1:28" ht="15" customHeight="1" x14ac:dyDescent="0.35">
      <c r="A50" s="105" t="s">
        <v>8352</v>
      </c>
      <c r="B50" s="104">
        <v>0</v>
      </c>
      <c r="C50" s="105"/>
      <c r="D50" s="104">
        <v>0</v>
      </c>
      <c r="E50" s="105"/>
      <c r="F50" s="105" t="s">
        <v>4643</v>
      </c>
      <c r="G50" s="104">
        <v>0</v>
      </c>
      <c r="H50" s="104">
        <v>0</v>
      </c>
      <c r="I50" s="104">
        <v>0</v>
      </c>
      <c r="J50" s="105"/>
      <c r="K50" s="105"/>
      <c r="L50" s="104">
        <v>3</v>
      </c>
      <c r="M50" s="104">
        <v>0</v>
      </c>
      <c r="N50" s="105"/>
      <c r="O50" s="106" t="s">
        <v>889</v>
      </c>
      <c r="P50" s="106" t="s">
        <v>890</v>
      </c>
      <c r="Q50" s="105" t="s">
        <v>4650</v>
      </c>
      <c r="R50" s="104">
        <v>0</v>
      </c>
      <c r="S50" s="104">
        <v>0</v>
      </c>
      <c r="T50" s="105" t="s">
        <v>9329</v>
      </c>
      <c r="U50" s="104">
        <v>1</v>
      </c>
      <c r="V50" s="104">
        <v>0</v>
      </c>
      <c r="W50" s="104">
        <v>0</v>
      </c>
      <c r="X50" s="104">
        <v>0</v>
      </c>
      <c r="Y50" s="104">
        <v>0</v>
      </c>
      <c r="Z50" s="104" t="b">
        <v>0</v>
      </c>
      <c r="AA50" s="105" t="s">
        <v>83</v>
      </c>
      <c r="AB50" s="105" t="s">
        <v>4651</v>
      </c>
    </row>
    <row r="51" spans="1:28" ht="15" customHeight="1" x14ac:dyDescent="0.35">
      <c r="A51" s="105" t="s">
        <v>8448</v>
      </c>
      <c r="B51" s="104">
        <v>0</v>
      </c>
      <c r="C51" s="105"/>
      <c r="D51" s="104">
        <v>0</v>
      </c>
      <c r="E51" s="105"/>
      <c r="F51" s="105" t="s">
        <v>135</v>
      </c>
      <c r="G51" s="104">
        <v>0</v>
      </c>
      <c r="H51" s="104">
        <v>0</v>
      </c>
      <c r="I51" s="104">
        <v>17008.728397096402</v>
      </c>
      <c r="J51" s="105"/>
      <c r="K51" s="105"/>
      <c r="L51" s="104">
        <v>3</v>
      </c>
      <c r="M51" s="104">
        <v>27213.946834870301</v>
      </c>
      <c r="N51" s="105" t="s">
        <v>9384</v>
      </c>
      <c r="O51" s="105"/>
      <c r="P51" s="105"/>
      <c r="Q51" s="105" t="s">
        <v>9339</v>
      </c>
      <c r="R51" s="104">
        <v>0</v>
      </c>
      <c r="S51" s="104">
        <v>0</v>
      </c>
      <c r="T51" s="105" t="s">
        <v>9329</v>
      </c>
      <c r="U51" s="104">
        <v>1</v>
      </c>
      <c r="V51" s="104">
        <v>0</v>
      </c>
      <c r="W51" s="104">
        <v>2.8561187214575799E-9</v>
      </c>
      <c r="X51" s="104">
        <v>0</v>
      </c>
      <c r="Y51" s="104">
        <v>44222.675231966699</v>
      </c>
      <c r="Z51" s="104" t="b">
        <v>0</v>
      </c>
      <c r="AA51" s="105" t="s">
        <v>83</v>
      </c>
      <c r="AB51" s="105" t="s">
        <v>5933</v>
      </c>
    </row>
    <row r="52" spans="1:28" ht="15" customHeight="1" x14ac:dyDescent="0.35">
      <c r="A52" s="105" t="s">
        <v>7428</v>
      </c>
      <c r="B52" s="104">
        <v>0</v>
      </c>
      <c r="C52" s="105"/>
      <c r="D52" s="104">
        <v>0</v>
      </c>
      <c r="E52" s="105"/>
      <c r="F52" s="105" t="s">
        <v>1830</v>
      </c>
      <c r="G52" s="104">
        <v>0</v>
      </c>
      <c r="H52" s="104">
        <v>0</v>
      </c>
      <c r="I52" s="104">
        <v>0</v>
      </c>
      <c r="J52" s="105"/>
      <c r="K52" s="105"/>
      <c r="L52" s="104">
        <v>2</v>
      </c>
      <c r="M52" s="104">
        <v>305094.99456004502</v>
      </c>
      <c r="N52" s="105"/>
      <c r="O52" s="105"/>
      <c r="P52" s="105"/>
      <c r="Q52" s="105" t="s">
        <v>9350</v>
      </c>
      <c r="R52" s="104">
        <v>2156258.7549999999</v>
      </c>
      <c r="S52" s="104">
        <v>0</v>
      </c>
      <c r="T52" s="105" t="s">
        <v>7702</v>
      </c>
      <c r="U52" s="104">
        <v>1</v>
      </c>
      <c r="V52" s="104">
        <v>0</v>
      </c>
      <c r="W52" s="104">
        <v>0</v>
      </c>
      <c r="X52" s="104">
        <v>162971.75</v>
      </c>
      <c r="Y52" s="104">
        <v>2624325.4995600502</v>
      </c>
      <c r="Z52" s="104" t="b">
        <v>0</v>
      </c>
      <c r="AA52" s="105" t="s">
        <v>310</v>
      </c>
      <c r="AB52" s="105" t="s">
        <v>1831</v>
      </c>
    </row>
    <row r="53" spans="1:28" ht="15" customHeight="1" x14ac:dyDescent="0.35">
      <c r="A53" s="105" t="s">
        <v>7160</v>
      </c>
      <c r="B53" s="104">
        <v>0</v>
      </c>
      <c r="C53" s="105"/>
      <c r="D53" s="104">
        <v>0</v>
      </c>
      <c r="E53" s="105"/>
      <c r="F53" s="105" t="s">
        <v>1140</v>
      </c>
      <c r="G53" s="104">
        <v>0</v>
      </c>
      <c r="H53" s="104">
        <v>0</v>
      </c>
      <c r="I53" s="104">
        <v>0</v>
      </c>
      <c r="J53" s="105"/>
      <c r="K53" s="105"/>
      <c r="L53" s="104">
        <v>3</v>
      </c>
      <c r="M53" s="104">
        <v>0</v>
      </c>
      <c r="N53" s="105" t="s">
        <v>1141</v>
      </c>
      <c r="O53" s="106" t="s">
        <v>909</v>
      </c>
      <c r="P53" s="106" t="s">
        <v>890</v>
      </c>
      <c r="Q53" s="105" t="s">
        <v>1144</v>
      </c>
      <c r="R53" s="104">
        <v>0</v>
      </c>
      <c r="S53" s="104">
        <v>0</v>
      </c>
      <c r="T53" s="105" t="s">
        <v>9288</v>
      </c>
      <c r="U53" s="104">
        <v>1</v>
      </c>
      <c r="V53" s="104">
        <v>0</v>
      </c>
      <c r="W53" s="104">
        <v>0</v>
      </c>
      <c r="X53" s="104">
        <v>0</v>
      </c>
      <c r="Y53" s="104">
        <v>0</v>
      </c>
      <c r="Z53" s="104" t="b">
        <v>0</v>
      </c>
      <c r="AA53" s="105"/>
      <c r="AB53" s="105" t="s">
        <v>1145</v>
      </c>
    </row>
    <row r="54" spans="1:28" ht="15" customHeight="1" x14ac:dyDescent="0.35">
      <c r="A54" s="105" t="s">
        <v>7193</v>
      </c>
      <c r="B54" s="104">
        <v>0</v>
      </c>
      <c r="C54" s="105"/>
      <c r="D54" s="104">
        <v>0</v>
      </c>
      <c r="E54" s="105"/>
      <c r="F54" s="105" t="s">
        <v>1214</v>
      </c>
      <c r="G54" s="104">
        <v>0</v>
      </c>
      <c r="H54" s="104">
        <v>0</v>
      </c>
      <c r="I54" s="104">
        <v>0</v>
      </c>
      <c r="J54" s="105"/>
      <c r="K54" s="105"/>
      <c r="L54" s="104">
        <v>3</v>
      </c>
      <c r="M54" s="104">
        <v>0</v>
      </c>
      <c r="N54" s="105"/>
      <c r="O54" s="106" t="s">
        <v>909</v>
      </c>
      <c r="P54" s="106" t="s">
        <v>890</v>
      </c>
      <c r="Q54" s="105" t="s">
        <v>1225</v>
      </c>
      <c r="R54" s="104">
        <v>0</v>
      </c>
      <c r="S54" s="104">
        <v>0</v>
      </c>
      <c r="T54" s="105" t="s">
        <v>9288</v>
      </c>
      <c r="U54" s="104">
        <v>1</v>
      </c>
      <c r="V54" s="104">
        <v>0</v>
      </c>
      <c r="W54" s="104">
        <v>0</v>
      </c>
      <c r="X54" s="104">
        <v>0</v>
      </c>
      <c r="Y54" s="104">
        <v>0</v>
      </c>
      <c r="Z54" s="104" t="b">
        <v>0</v>
      </c>
      <c r="AA54" s="105"/>
      <c r="AB54" s="105" t="s">
        <v>1226</v>
      </c>
    </row>
    <row r="55" spans="1:28" ht="15" customHeight="1" x14ac:dyDescent="0.35">
      <c r="A55" s="105" t="s">
        <v>7347</v>
      </c>
      <c r="B55" s="104">
        <v>0</v>
      </c>
      <c r="C55" s="105"/>
      <c r="D55" s="104">
        <v>0</v>
      </c>
      <c r="E55" s="105"/>
      <c r="F55" s="105" t="s">
        <v>1623</v>
      </c>
      <c r="G55" s="104">
        <v>0</v>
      </c>
      <c r="H55" s="104">
        <v>0</v>
      </c>
      <c r="I55" s="104">
        <v>0</v>
      </c>
      <c r="J55" s="105"/>
      <c r="K55" s="105"/>
      <c r="L55" s="104">
        <v>3</v>
      </c>
      <c r="M55" s="104">
        <v>0</v>
      </c>
      <c r="N55" s="105"/>
      <c r="O55" s="106" t="s">
        <v>909</v>
      </c>
      <c r="P55" s="106" t="s">
        <v>890</v>
      </c>
      <c r="Q55" s="105" t="s">
        <v>1630</v>
      </c>
      <c r="R55" s="104">
        <v>0</v>
      </c>
      <c r="S55" s="104">
        <v>0</v>
      </c>
      <c r="T55" s="105" t="s">
        <v>9288</v>
      </c>
      <c r="U55" s="104">
        <v>1</v>
      </c>
      <c r="V55" s="104">
        <v>0</v>
      </c>
      <c r="W55" s="104">
        <v>0</v>
      </c>
      <c r="X55" s="104">
        <v>0</v>
      </c>
      <c r="Y55" s="104">
        <v>0</v>
      </c>
      <c r="Z55" s="104" t="b">
        <v>0</v>
      </c>
      <c r="AA55" s="105"/>
      <c r="AB55" s="105" t="s">
        <v>1631</v>
      </c>
    </row>
    <row r="56" spans="1:28" ht="15" customHeight="1" x14ac:dyDescent="0.35">
      <c r="A56" s="105" t="s">
        <v>7385</v>
      </c>
      <c r="B56" s="104">
        <v>0</v>
      </c>
      <c r="C56" s="105"/>
      <c r="D56" s="104">
        <v>0</v>
      </c>
      <c r="E56" s="105"/>
      <c r="F56" s="105" t="s">
        <v>1720</v>
      </c>
      <c r="G56" s="104">
        <v>0</v>
      </c>
      <c r="H56" s="104">
        <v>0</v>
      </c>
      <c r="I56" s="104">
        <v>0</v>
      </c>
      <c r="J56" s="105"/>
      <c r="K56" s="105"/>
      <c r="L56" s="104">
        <v>3</v>
      </c>
      <c r="M56" s="104">
        <v>0</v>
      </c>
      <c r="N56" s="105"/>
      <c r="O56" s="106" t="s">
        <v>909</v>
      </c>
      <c r="P56" s="106" t="s">
        <v>890</v>
      </c>
      <c r="Q56" s="105" t="s">
        <v>1729</v>
      </c>
      <c r="R56" s="104">
        <v>0</v>
      </c>
      <c r="S56" s="104">
        <v>0</v>
      </c>
      <c r="T56" s="105" t="s">
        <v>9288</v>
      </c>
      <c r="U56" s="104">
        <v>1</v>
      </c>
      <c r="V56" s="104">
        <v>0</v>
      </c>
      <c r="W56" s="104">
        <v>0</v>
      </c>
      <c r="X56" s="104">
        <v>0</v>
      </c>
      <c r="Y56" s="104">
        <v>0</v>
      </c>
      <c r="Z56" s="104" t="b">
        <v>0</v>
      </c>
      <c r="AA56" s="105"/>
      <c r="AB56" s="105" t="s">
        <v>1730</v>
      </c>
    </row>
    <row r="57" spans="1:28" ht="15" customHeight="1" x14ac:dyDescent="0.35">
      <c r="A57" s="105" t="s">
        <v>7388</v>
      </c>
      <c r="B57" s="104">
        <v>0</v>
      </c>
      <c r="C57" s="105"/>
      <c r="D57" s="104">
        <v>0</v>
      </c>
      <c r="E57" s="105"/>
      <c r="F57" s="105" t="s">
        <v>1733</v>
      </c>
      <c r="G57" s="104">
        <v>0</v>
      </c>
      <c r="H57" s="104">
        <v>0</v>
      </c>
      <c r="I57" s="104">
        <v>0</v>
      </c>
      <c r="J57" s="105"/>
      <c r="K57" s="105"/>
      <c r="L57" s="104">
        <v>3</v>
      </c>
      <c r="M57" s="104">
        <v>0</v>
      </c>
      <c r="N57" s="105"/>
      <c r="O57" s="106" t="s">
        <v>889</v>
      </c>
      <c r="P57" s="106" t="s">
        <v>890</v>
      </c>
      <c r="Q57" s="105" t="s">
        <v>1736</v>
      </c>
      <c r="R57" s="104">
        <v>0</v>
      </c>
      <c r="S57" s="104">
        <v>0</v>
      </c>
      <c r="T57" s="105" t="s">
        <v>9288</v>
      </c>
      <c r="U57" s="104">
        <v>1</v>
      </c>
      <c r="V57" s="104">
        <v>0</v>
      </c>
      <c r="W57" s="104">
        <v>0</v>
      </c>
      <c r="X57" s="104">
        <v>0</v>
      </c>
      <c r="Y57" s="104">
        <v>0</v>
      </c>
      <c r="Z57" s="104" t="b">
        <v>0</v>
      </c>
      <c r="AA57" s="105"/>
      <c r="AB57" s="105" t="s">
        <v>1737</v>
      </c>
    </row>
    <row r="58" spans="1:28" ht="15" customHeight="1" x14ac:dyDescent="0.35">
      <c r="A58" s="105" t="s">
        <v>7475</v>
      </c>
      <c r="B58" s="104">
        <v>0</v>
      </c>
      <c r="C58" s="105"/>
      <c r="D58" s="104">
        <v>0</v>
      </c>
      <c r="E58" s="105"/>
      <c r="F58" s="105" t="s">
        <v>1946</v>
      </c>
      <c r="G58" s="104">
        <v>0</v>
      </c>
      <c r="H58" s="104">
        <v>0</v>
      </c>
      <c r="I58" s="104">
        <v>0</v>
      </c>
      <c r="J58" s="105"/>
      <c r="K58" s="105"/>
      <c r="L58" s="104">
        <v>3</v>
      </c>
      <c r="M58" s="104">
        <v>3159.51</v>
      </c>
      <c r="N58" s="105"/>
      <c r="O58" s="106" t="s">
        <v>909</v>
      </c>
      <c r="P58" s="106" t="s">
        <v>890</v>
      </c>
      <c r="Q58" s="105" t="s">
        <v>1947</v>
      </c>
      <c r="R58" s="104">
        <v>415.72500000000002</v>
      </c>
      <c r="S58" s="104">
        <v>0</v>
      </c>
      <c r="T58" s="105" t="s">
        <v>9288</v>
      </c>
      <c r="U58" s="104">
        <v>1</v>
      </c>
      <c r="V58" s="104">
        <v>0</v>
      </c>
      <c r="W58" s="104">
        <v>0</v>
      </c>
      <c r="X58" s="104">
        <v>0</v>
      </c>
      <c r="Y58" s="104">
        <v>3575.2350000000001</v>
      </c>
      <c r="Z58" s="104" t="b">
        <v>0</v>
      </c>
      <c r="AA58" s="105" t="s">
        <v>82</v>
      </c>
      <c r="AB58" s="105" t="s">
        <v>1948</v>
      </c>
    </row>
    <row r="59" spans="1:28" ht="15" customHeight="1" x14ac:dyDescent="0.35">
      <c r="A59" s="105" t="s">
        <v>7481</v>
      </c>
      <c r="B59" s="104">
        <v>0</v>
      </c>
      <c r="C59" s="105"/>
      <c r="D59" s="104">
        <v>0</v>
      </c>
      <c r="E59" s="105"/>
      <c r="F59" s="105" t="s">
        <v>1953</v>
      </c>
      <c r="G59" s="104">
        <v>0</v>
      </c>
      <c r="H59" s="104">
        <v>0</v>
      </c>
      <c r="I59" s="104">
        <v>0</v>
      </c>
      <c r="J59" s="105"/>
      <c r="K59" s="105"/>
      <c r="L59" s="104">
        <v>3</v>
      </c>
      <c r="M59" s="104">
        <v>4493.4488391847999</v>
      </c>
      <c r="N59" s="105"/>
      <c r="O59" s="106" t="s">
        <v>909</v>
      </c>
      <c r="P59" s="106" t="s">
        <v>890</v>
      </c>
      <c r="Q59" s="105" t="s">
        <v>1960</v>
      </c>
      <c r="R59" s="104">
        <v>4374.4799999999996</v>
      </c>
      <c r="S59" s="104">
        <v>0</v>
      </c>
      <c r="T59" s="105" t="s">
        <v>9288</v>
      </c>
      <c r="U59" s="104">
        <v>1</v>
      </c>
      <c r="V59" s="104">
        <v>0</v>
      </c>
      <c r="W59" s="104">
        <v>0</v>
      </c>
      <c r="X59" s="104">
        <v>0</v>
      </c>
      <c r="Y59" s="104">
        <v>8867.9288391848004</v>
      </c>
      <c r="Z59" s="104" t="b">
        <v>0</v>
      </c>
      <c r="AA59" s="105" t="s">
        <v>82</v>
      </c>
      <c r="AB59" s="105" t="s">
        <v>1961</v>
      </c>
    </row>
    <row r="60" spans="1:28" ht="15" customHeight="1" x14ac:dyDescent="0.35">
      <c r="A60" s="105" t="s">
        <v>7484</v>
      </c>
      <c r="B60" s="104">
        <v>0</v>
      </c>
      <c r="C60" s="105"/>
      <c r="D60" s="104">
        <v>0</v>
      </c>
      <c r="E60" s="105"/>
      <c r="F60" s="105" t="s">
        <v>1962</v>
      </c>
      <c r="G60" s="104">
        <v>0</v>
      </c>
      <c r="H60" s="104">
        <v>0</v>
      </c>
      <c r="I60" s="104">
        <v>0</v>
      </c>
      <c r="J60" s="105"/>
      <c r="K60" s="105"/>
      <c r="L60" s="104">
        <v>3</v>
      </c>
      <c r="M60" s="104">
        <v>0</v>
      </c>
      <c r="N60" s="105"/>
      <c r="O60" s="106" t="s">
        <v>889</v>
      </c>
      <c r="P60" s="106" t="s">
        <v>890</v>
      </c>
      <c r="Q60" s="105" t="s">
        <v>1965</v>
      </c>
      <c r="R60" s="104">
        <v>0</v>
      </c>
      <c r="S60" s="104">
        <v>0</v>
      </c>
      <c r="T60" s="105" t="s">
        <v>9288</v>
      </c>
      <c r="U60" s="104">
        <v>1</v>
      </c>
      <c r="V60" s="104">
        <v>0</v>
      </c>
      <c r="W60" s="104">
        <v>0</v>
      </c>
      <c r="X60" s="104">
        <v>0</v>
      </c>
      <c r="Y60" s="104">
        <v>0</v>
      </c>
      <c r="Z60" s="104" t="b">
        <v>0</v>
      </c>
      <c r="AA60" s="105" t="s">
        <v>82</v>
      </c>
      <c r="AB60" s="105" t="s">
        <v>1966</v>
      </c>
    </row>
    <row r="61" spans="1:28" ht="15" customHeight="1" x14ac:dyDescent="0.35">
      <c r="A61" s="105" t="s">
        <v>7487</v>
      </c>
      <c r="B61" s="104">
        <v>0</v>
      </c>
      <c r="C61" s="105"/>
      <c r="D61" s="104">
        <v>0</v>
      </c>
      <c r="E61" s="105"/>
      <c r="F61" s="105" t="s">
        <v>1970</v>
      </c>
      <c r="G61" s="104">
        <v>0</v>
      </c>
      <c r="H61" s="104">
        <v>0</v>
      </c>
      <c r="I61" s="104">
        <v>0</v>
      </c>
      <c r="J61" s="105"/>
      <c r="K61" s="105"/>
      <c r="L61" s="104">
        <v>3</v>
      </c>
      <c r="M61" s="104">
        <v>0</v>
      </c>
      <c r="N61" s="105"/>
      <c r="O61" s="106" t="s">
        <v>909</v>
      </c>
      <c r="P61" s="106" t="s">
        <v>890</v>
      </c>
      <c r="Q61" s="105" t="s">
        <v>1973</v>
      </c>
      <c r="R61" s="104">
        <v>0</v>
      </c>
      <c r="S61" s="104">
        <v>0</v>
      </c>
      <c r="T61" s="105" t="s">
        <v>9288</v>
      </c>
      <c r="U61" s="104">
        <v>1</v>
      </c>
      <c r="V61" s="104">
        <v>0</v>
      </c>
      <c r="W61" s="104">
        <v>0</v>
      </c>
      <c r="X61" s="104">
        <v>0</v>
      </c>
      <c r="Y61" s="104">
        <v>0</v>
      </c>
      <c r="Z61" s="104" t="b">
        <v>0</v>
      </c>
      <c r="AA61" s="105" t="s">
        <v>82</v>
      </c>
      <c r="AB61" s="105" t="s">
        <v>1974</v>
      </c>
    </row>
    <row r="62" spans="1:28" ht="15" customHeight="1" x14ac:dyDescent="0.35">
      <c r="A62" s="105" t="s">
        <v>7496</v>
      </c>
      <c r="B62" s="104">
        <v>0</v>
      </c>
      <c r="C62" s="105"/>
      <c r="D62" s="104">
        <v>0</v>
      </c>
      <c r="E62" s="105"/>
      <c r="F62" s="105" t="s">
        <v>1995</v>
      </c>
      <c r="G62" s="104">
        <v>0</v>
      </c>
      <c r="H62" s="104">
        <v>0</v>
      </c>
      <c r="I62" s="104">
        <v>0</v>
      </c>
      <c r="J62" s="105"/>
      <c r="K62" s="105"/>
      <c r="L62" s="104">
        <v>3</v>
      </c>
      <c r="M62" s="104">
        <v>0</v>
      </c>
      <c r="N62" s="105"/>
      <c r="O62" s="106" t="s">
        <v>889</v>
      </c>
      <c r="P62" s="106" t="s">
        <v>1996</v>
      </c>
      <c r="Q62" s="105" t="s">
        <v>1997</v>
      </c>
      <c r="R62" s="104">
        <v>0</v>
      </c>
      <c r="S62" s="104">
        <v>0</v>
      </c>
      <c r="T62" s="105" t="s">
        <v>9288</v>
      </c>
      <c r="U62" s="104">
        <v>1</v>
      </c>
      <c r="V62" s="104">
        <v>0</v>
      </c>
      <c r="W62" s="104">
        <v>0</v>
      </c>
      <c r="X62" s="104">
        <v>0</v>
      </c>
      <c r="Y62" s="104">
        <v>0</v>
      </c>
      <c r="Z62" s="104" t="b">
        <v>0</v>
      </c>
      <c r="AA62" s="105" t="s">
        <v>83</v>
      </c>
      <c r="AB62" s="105" t="s">
        <v>1998</v>
      </c>
    </row>
    <row r="63" spans="1:28" ht="15" customHeight="1" x14ac:dyDescent="0.35">
      <c r="A63" s="105" t="s">
        <v>7564</v>
      </c>
      <c r="B63" s="104">
        <v>0</v>
      </c>
      <c r="C63" s="105"/>
      <c r="D63" s="104">
        <v>0</v>
      </c>
      <c r="E63" s="105"/>
      <c r="F63" s="105" t="s">
        <v>2157</v>
      </c>
      <c r="G63" s="104">
        <v>0</v>
      </c>
      <c r="H63" s="104">
        <v>0</v>
      </c>
      <c r="I63" s="104">
        <v>0</v>
      </c>
      <c r="J63" s="105"/>
      <c r="K63" s="105"/>
      <c r="L63" s="104">
        <v>3</v>
      </c>
      <c r="M63" s="104">
        <v>0</v>
      </c>
      <c r="N63" s="105" t="s">
        <v>2158</v>
      </c>
      <c r="O63" s="106" t="s">
        <v>889</v>
      </c>
      <c r="P63" s="106" t="s">
        <v>890</v>
      </c>
      <c r="Q63" s="105" t="s">
        <v>2165</v>
      </c>
      <c r="R63" s="104">
        <v>5082</v>
      </c>
      <c r="S63" s="104">
        <v>0</v>
      </c>
      <c r="T63" s="105" t="s">
        <v>9288</v>
      </c>
      <c r="U63" s="104">
        <v>1</v>
      </c>
      <c r="V63" s="104">
        <v>0</v>
      </c>
      <c r="W63" s="104">
        <v>0</v>
      </c>
      <c r="X63" s="104">
        <v>0</v>
      </c>
      <c r="Y63" s="104">
        <v>5082</v>
      </c>
      <c r="Z63" s="104" t="b">
        <v>0</v>
      </c>
      <c r="AA63" s="105" t="s">
        <v>82</v>
      </c>
      <c r="AB63" s="105" t="s">
        <v>2166</v>
      </c>
    </row>
    <row r="64" spans="1:28" ht="15" customHeight="1" x14ac:dyDescent="0.35">
      <c r="A64" s="105" t="s">
        <v>7683</v>
      </c>
      <c r="B64" s="104">
        <v>0</v>
      </c>
      <c r="C64" s="105"/>
      <c r="D64" s="104">
        <v>0</v>
      </c>
      <c r="E64" s="105"/>
      <c r="F64" s="105" t="s">
        <v>2452</v>
      </c>
      <c r="G64" s="104">
        <v>0</v>
      </c>
      <c r="H64" s="104">
        <v>0</v>
      </c>
      <c r="I64" s="104">
        <v>0</v>
      </c>
      <c r="J64" s="105"/>
      <c r="K64" s="105"/>
      <c r="L64" s="104">
        <v>3</v>
      </c>
      <c r="M64" s="104">
        <v>9000</v>
      </c>
      <c r="N64" s="105" t="s">
        <v>2455</v>
      </c>
      <c r="O64" s="106" t="s">
        <v>2456</v>
      </c>
      <c r="P64" s="106" t="s">
        <v>890</v>
      </c>
      <c r="Q64" s="105" t="s">
        <v>2457</v>
      </c>
      <c r="R64" s="104">
        <v>77575.75</v>
      </c>
      <c r="S64" s="104">
        <v>0</v>
      </c>
      <c r="T64" s="105" t="s">
        <v>9288</v>
      </c>
      <c r="U64" s="104">
        <v>1</v>
      </c>
      <c r="V64" s="104">
        <v>0</v>
      </c>
      <c r="W64" s="104">
        <v>0</v>
      </c>
      <c r="X64" s="104">
        <v>0</v>
      </c>
      <c r="Y64" s="104">
        <v>86575.75</v>
      </c>
      <c r="Z64" s="104" t="b">
        <v>0</v>
      </c>
      <c r="AA64" s="105" t="s">
        <v>310</v>
      </c>
      <c r="AB64" s="105" t="s">
        <v>2458</v>
      </c>
    </row>
    <row r="65" spans="1:28" ht="15" customHeight="1" x14ac:dyDescent="0.35">
      <c r="A65" s="105" t="s">
        <v>7719</v>
      </c>
      <c r="B65" s="104">
        <v>0</v>
      </c>
      <c r="C65" s="105"/>
      <c r="D65" s="104">
        <v>0</v>
      </c>
      <c r="E65" s="105"/>
      <c r="F65" s="105" t="s">
        <v>2556</v>
      </c>
      <c r="G65" s="104">
        <v>0</v>
      </c>
      <c r="H65" s="104">
        <v>0</v>
      </c>
      <c r="I65" s="104">
        <v>0</v>
      </c>
      <c r="J65" s="105"/>
      <c r="K65" s="105"/>
      <c r="L65" s="104">
        <v>3</v>
      </c>
      <c r="M65" s="104">
        <v>14860.395</v>
      </c>
      <c r="N65" s="105"/>
      <c r="O65" s="106" t="s">
        <v>2550</v>
      </c>
      <c r="P65" s="106" t="s">
        <v>2551</v>
      </c>
      <c r="Q65" s="105" t="s">
        <v>2557</v>
      </c>
      <c r="R65" s="104">
        <v>1056330</v>
      </c>
      <c r="S65" s="104">
        <v>0</v>
      </c>
      <c r="T65" s="105" t="s">
        <v>9288</v>
      </c>
      <c r="U65" s="104">
        <v>1</v>
      </c>
      <c r="V65" s="104">
        <v>0</v>
      </c>
      <c r="W65" s="104">
        <v>0</v>
      </c>
      <c r="X65" s="104">
        <v>0</v>
      </c>
      <c r="Y65" s="104">
        <v>1071190.395</v>
      </c>
      <c r="Z65" s="104" t="b">
        <v>0</v>
      </c>
      <c r="AA65" s="105" t="s">
        <v>310</v>
      </c>
      <c r="AB65" s="105" t="s">
        <v>2558</v>
      </c>
    </row>
    <row r="66" spans="1:28" ht="15" customHeight="1" x14ac:dyDescent="0.35">
      <c r="A66" s="105" t="s">
        <v>7855</v>
      </c>
      <c r="B66" s="104">
        <v>0</v>
      </c>
      <c r="C66" s="105"/>
      <c r="D66" s="104">
        <v>0</v>
      </c>
      <c r="E66" s="105"/>
      <c r="F66" s="105" t="s">
        <v>2979</v>
      </c>
      <c r="G66" s="104">
        <v>0</v>
      </c>
      <c r="H66" s="104">
        <v>0</v>
      </c>
      <c r="I66" s="104">
        <v>0</v>
      </c>
      <c r="J66" s="105"/>
      <c r="K66" s="105"/>
      <c r="L66" s="104">
        <v>3</v>
      </c>
      <c r="M66" s="104">
        <v>0</v>
      </c>
      <c r="N66" s="105"/>
      <c r="O66" s="106" t="s">
        <v>909</v>
      </c>
      <c r="P66" s="106" t="s">
        <v>890</v>
      </c>
      <c r="Q66" s="105" t="s">
        <v>9403</v>
      </c>
      <c r="R66" s="104">
        <v>0</v>
      </c>
      <c r="S66" s="104">
        <v>0</v>
      </c>
      <c r="T66" s="105" t="s">
        <v>9288</v>
      </c>
      <c r="U66" s="104">
        <v>1</v>
      </c>
      <c r="V66" s="104">
        <v>0</v>
      </c>
      <c r="W66" s="104">
        <v>0</v>
      </c>
      <c r="X66" s="104">
        <v>0</v>
      </c>
      <c r="Y66" s="104">
        <v>0</v>
      </c>
      <c r="Z66" s="104" t="b">
        <v>0</v>
      </c>
      <c r="AA66" s="105"/>
      <c r="AB66" s="105" t="s">
        <v>2982</v>
      </c>
    </row>
    <row r="67" spans="1:28" ht="15" customHeight="1" x14ac:dyDescent="0.35">
      <c r="A67" s="105" t="s">
        <v>7932</v>
      </c>
      <c r="B67" s="104">
        <v>0</v>
      </c>
      <c r="C67" s="105"/>
      <c r="D67" s="104">
        <v>0</v>
      </c>
      <c r="E67" s="105"/>
      <c r="F67" s="105" t="s">
        <v>3204</v>
      </c>
      <c r="G67" s="104">
        <v>0</v>
      </c>
      <c r="H67" s="104">
        <v>0</v>
      </c>
      <c r="I67" s="104">
        <v>0</v>
      </c>
      <c r="J67" s="105"/>
      <c r="K67" s="105"/>
      <c r="L67" s="104">
        <v>3</v>
      </c>
      <c r="M67" s="104">
        <v>37957.867119497401</v>
      </c>
      <c r="N67" s="105"/>
      <c r="O67" s="106" t="s">
        <v>909</v>
      </c>
      <c r="P67" s="106" t="s">
        <v>890</v>
      </c>
      <c r="Q67" s="105" t="s">
        <v>3205</v>
      </c>
      <c r="R67" s="104">
        <v>62631</v>
      </c>
      <c r="S67" s="104">
        <v>0</v>
      </c>
      <c r="T67" s="105" t="s">
        <v>9288</v>
      </c>
      <c r="U67" s="104">
        <v>1</v>
      </c>
      <c r="V67" s="104">
        <v>0</v>
      </c>
      <c r="W67" s="104">
        <v>0</v>
      </c>
      <c r="X67" s="104">
        <v>22965.8</v>
      </c>
      <c r="Y67" s="104">
        <v>123554.667119497</v>
      </c>
      <c r="Z67" s="104" t="b">
        <v>0</v>
      </c>
      <c r="AA67" s="105" t="s">
        <v>310</v>
      </c>
      <c r="AB67" s="105" t="s">
        <v>3206</v>
      </c>
    </row>
    <row r="68" spans="1:28" ht="15" customHeight="1" x14ac:dyDescent="0.35">
      <c r="A68" s="105" t="s">
        <v>7940</v>
      </c>
      <c r="B68" s="104">
        <v>0</v>
      </c>
      <c r="C68" s="105"/>
      <c r="D68" s="104">
        <v>0</v>
      </c>
      <c r="E68" s="105"/>
      <c r="F68" s="105" t="s">
        <v>3218</v>
      </c>
      <c r="G68" s="104">
        <v>0</v>
      </c>
      <c r="H68" s="104">
        <v>0</v>
      </c>
      <c r="I68" s="104">
        <v>0</v>
      </c>
      <c r="J68" s="105"/>
      <c r="K68" s="105"/>
      <c r="L68" s="104">
        <v>3</v>
      </c>
      <c r="M68" s="104">
        <v>172625.09360136301</v>
      </c>
      <c r="N68" s="105"/>
      <c r="O68" s="106" t="s">
        <v>909</v>
      </c>
      <c r="P68" s="106" t="s">
        <v>890</v>
      </c>
      <c r="Q68" s="105" t="s">
        <v>3223</v>
      </c>
      <c r="R68" s="104">
        <v>208519.5</v>
      </c>
      <c r="S68" s="104">
        <v>0</v>
      </c>
      <c r="T68" s="105" t="s">
        <v>9288</v>
      </c>
      <c r="U68" s="104">
        <v>1</v>
      </c>
      <c r="V68" s="104">
        <v>0</v>
      </c>
      <c r="W68" s="104">
        <v>0</v>
      </c>
      <c r="X68" s="104">
        <v>140005.95000000001</v>
      </c>
      <c r="Y68" s="104">
        <v>521150.54360136302</v>
      </c>
      <c r="Z68" s="104" t="b">
        <v>0</v>
      </c>
      <c r="AA68" s="105" t="s">
        <v>310</v>
      </c>
      <c r="AB68" s="105" t="s">
        <v>3224</v>
      </c>
    </row>
    <row r="69" spans="1:28" ht="15" customHeight="1" x14ac:dyDescent="0.35">
      <c r="A69" s="105" t="s">
        <v>7977</v>
      </c>
      <c r="B69" s="104">
        <v>0</v>
      </c>
      <c r="C69" s="105"/>
      <c r="D69" s="104">
        <v>0</v>
      </c>
      <c r="E69" s="105"/>
      <c r="F69" s="105" t="s">
        <v>3300</v>
      </c>
      <c r="G69" s="104">
        <v>0</v>
      </c>
      <c r="H69" s="104">
        <v>0</v>
      </c>
      <c r="I69" s="104">
        <v>0</v>
      </c>
      <c r="J69" s="105"/>
      <c r="K69" s="105"/>
      <c r="L69" s="104">
        <v>3</v>
      </c>
      <c r="M69" s="104">
        <v>0</v>
      </c>
      <c r="N69" s="105"/>
      <c r="O69" s="106" t="s">
        <v>909</v>
      </c>
      <c r="P69" s="106" t="s">
        <v>890</v>
      </c>
      <c r="Q69" s="105" t="s">
        <v>3325</v>
      </c>
      <c r="R69" s="104">
        <v>12038.4</v>
      </c>
      <c r="S69" s="104">
        <v>0</v>
      </c>
      <c r="T69" s="105" t="s">
        <v>9288</v>
      </c>
      <c r="U69" s="104">
        <v>1</v>
      </c>
      <c r="V69" s="104">
        <v>0</v>
      </c>
      <c r="W69" s="104">
        <v>0</v>
      </c>
      <c r="X69" s="104">
        <v>0</v>
      </c>
      <c r="Y69" s="104">
        <v>12038.4</v>
      </c>
      <c r="Z69" s="104" t="b">
        <v>0</v>
      </c>
      <c r="AA69" s="105" t="s">
        <v>310</v>
      </c>
      <c r="AB69" s="105" t="s">
        <v>3326</v>
      </c>
    </row>
    <row r="70" spans="1:28" ht="15" customHeight="1" x14ac:dyDescent="0.35">
      <c r="A70" s="105" t="s">
        <v>8050</v>
      </c>
      <c r="B70" s="104">
        <v>0</v>
      </c>
      <c r="C70" s="105"/>
      <c r="D70" s="104">
        <v>0</v>
      </c>
      <c r="E70" s="105"/>
      <c r="F70" s="105" t="s">
        <v>3516</v>
      </c>
      <c r="G70" s="104">
        <v>0</v>
      </c>
      <c r="H70" s="104">
        <v>0</v>
      </c>
      <c r="I70" s="104">
        <v>0</v>
      </c>
      <c r="J70" s="105"/>
      <c r="K70" s="105"/>
      <c r="L70" s="104">
        <v>3</v>
      </c>
      <c r="M70" s="104">
        <v>0</v>
      </c>
      <c r="N70" s="105"/>
      <c r="O70" s="106" t="s">
        <v>889</v>
      </c>
      <c r="P70" s="106" t="s">
        <v>890</v>
      </c>
      <c r="Q70" s="105" t="s">
        <v>3528</v>
      </c>
      <c r="R70" s="104">
        <v>0</v>
      </c>
      <c r="S70" s="104">
        <v>0</v>
      </c>
      <c r="T70" s="105" t="s">
        <v>9288</v>
      </c>
      <c r="U70" s="104">
        <v>1</v>
      </c>
      <c r="V70" s="104">
        <v>0</v>
      </c>
      <c r="W70" s="104">
        <v>0</v>
      </c>
      <c r="X70" s="104">
        <v>0</v>
      </c>
      <c r="Y70" s="104">
        <v>0</v>
      </c>
      <c r="Z70" s="104" t="b">
        <v>0</v>
      </c>
      <c r="AA70" s="105" t="s">
        <v>82</v>
      </c>
      <c r="AB70" s="105" t="s">
        <v>3529</v>
      </c>
    </row>
    <row r="71" spans="1:28" ht="15" customHeight="1" x14ac:dyDescent="0.35">
      <c r="A71" s="105" t="s">
        <v>8074</v>
      </c>
      <c r="B71" s="104">
        <v>0</v>
      </c>
      <c r="C71" s="105"/>
      <c r="D71" s="104">
        <v>0</v>
      </c>
      <c r="E71" s="105"/>
      <c r="F71" s="105" t="s">
        <v>3584</v>
      </c>
      <c r="G71" s="104">
        <v>0</v>
      </c>
      <c r="H71" s="104">
        <v>0</v>
      </c>
      <c r="I71" s="104">
        <v>0</v>
      </c>
      <c r="J71" s="105"/>
      <c r="K71" s="105"/>
      <c r="L71" s="104">
        <v>3</v>
      </c>
      <c r="M71" s="104">
        <v>0</v>
      </c>
      <c r="N71" s="105"/>
      <c r="O71" s="106" t="s">
        <v>889</v>
      </c>
      <c r="P71" s="106" t="s">
        <v>890</v>
      </c>
      <c r="Q71" s="105" t="s">
        <v>3592</v>
      </c>
      <c r="R71" s="104">
        <v>0</v>
      </c>
      <c r="S71" s="104">
        <v>0</v>
      </c>
      <c r="T71" s="105" t="s">
        <v>9288</v>
      </c>
      <c r="U71" s="104">
        <v>1</v>
      </c>
      <c r="V71" s="104">
        <v>0</v>
      </c>
      <c r="W71" s="104">
        <v>0</v>
      </c>
      <c r="X71" s="104">
        <v>0</v>
      </c>
      <c r="Y71" s="104">
        <v>0</v>
      </c>
      <c r="Z71" s="104" t="b">
        <v>0</v>
      </c>
      <c r="AA71" s="105" t="s">
        <v>82</v>
      </c>
      <c r="AB71" s="105" t="s">
        <v>3593</v>
      </c>
    </row>
    <row r="72" spans="1:28" ht="15" customHeight="1" x14ac:dyDescent="0.35">
      <c r="A72" s="105" t="s">
        <v>8094</v>
      </c>
      <c r="B72" s="104">
        <v>0</v>
      </c>
      <c r="C72" s="105"/>
      <c r="D72" s="104">
        <v>0</v>
      </c>
      <c r="E72" s="105"/>
      <c r="F72" s="105" t="s">
        <v>3637</v>
      </c>
      <c r="G72" s="104">
        <v>0</v>
      </c>
      <c r="H72" s="104">
        <v>0</v>
      </c>
      <c r="I72" s="104">
        <v>0</v>
      </c>
      <c r="J72" s="105"/>
      <c r="K72" s="105"/>
      <c r="L72" s="104">
        <v>3</v>
      </c>
      <c r="M72" s="104">
        <v>0</v>
      </c>
      <c r="N72" s="105"/>
      <c r="O72" s="106" t="s">
        <v>889</v>
      </c>
      <c r="P72" s="106" t="s">
        <v>890</v>
      </c>
      <c r="Q72" s="105" t="s">
        <v>3641</v>
      </c>
      <c r="R72" s="104">
        <v>0</v>
      </c>
      <c r="S72" s="104">
        <v>0</v>
      </c>
      <c r="T72" s="105" t="s">
        <v>9288</v>
      </c>
      <c r="U72" s="104">
        <v>1</v>
      </c>
      <c r="V72" s="104">
        <v>0</v>
      </c>
      <c r="W72" s="104">
        <v>0</v>
      </c>
      <c r="X72" s="104">
        <v>0</v>
      </c>
      <c r="Y72" s="104">
        <v>0</v>
      </c>
      <c r="Z72" s="104" t="b">
        <v>0</v>
      </c>
      <c r="AA72" s="105" t="s">
        <v>82</v>
      </c>
      <c r="AB72" s="105" t="s">
        <v>3642</v>
      </c>
    </row>
    <row r="73" spans="1:28" ht="15" customHeight="1" x14ac:dyDescent="0.35">
      <c r="A73" s="105" t="s">
        <v>8137</v>
      </c>
      <c r="B73" s="104">
        <v>0</v>
      </c>
      <c r="C73" s="105"/>
      <c r="D73" s="104">
        <v>0</v>
      </c>
      <c r="E73" s="105"/>
      <c r="F73" s="105" t="s">
        <v>3750</v>
      </c>
      <c r="G73" s="104">
        <v>0</v>
      </c>
      <c r="H73" s="104">
        <v>0</v>
      </c>
      <c r="I73" s="104">
        <v>0</v>
      </c>
      <c r="J73" s="105"/>
      <c r="K73" s="105"/>
      <c r="L73" s="104">
        <v>3</v>
      </c>
      <c r="M73" s="104">
        <v>0</v>
      </c>
      <c r="N73" s="105"/>
      <c r="O73" s="106" t="s">
        <v>889</v>
      </c>
      <c r="P73" s="106" t="s">
        <v>890</v>
      </c>
      <c r="Q73" s="105" t="s">
        <v>3757</v>
      </c>
      <c r="R73" s="104">
        <v>0</v>
      </c>
      <c r="S73" s="104">
        <v>0</v>
      </c>
      <c r="T73" s="105" t="s">
        <v>9288</v>
      </c>
      <c r="U73" s="104">
        <v>1</v>
      </c>
      <c r="V73" s="104">
        <v>0</v>
      </c>
      <c r="W73" s="104">
        <v>0</v>
      </c>
      <c r="X73" s="104">
        <v>0</v>
      </c>
      <c r="Y73" s="104">
        <v>0</v>
      </c>
      <c r="Z73" s="104" t="b">
        <v>0</v>
      </c>
      <c r="AA73" s="105" t="s">
        <v>82</v>
      </c>
      <c r="AB73" s="105" t="s">
        <v>3758</v>
      </c>
    </row>
    <row r="74" spans="1:28" ht="15" customHeight="1" x14ac:dyDescent="0.35">
      <c r="A74" s="105" t="s">
        <v>8147</v>
      </c>
      <c r="B74" s="104">
        <v>0</v>
      </c>
      <c r="C74" s="105"/>
      <c r="D74" s="104">
        <v>0</v>
      </c>
      <c r="E74" s="105"/>
      <c r="F74" s="105" t="s">
        <v>3783</v>
      </c>
      <c r="G74" s="104">
        <v>0</v>
      </c>
      <c r="H74" s="104">
        <v>0</v>
      </c>
      <c r="I74" s="104">
        <v>0</v>
      </c>
      <c r="J74" s="105"/>
      <c r="K74" s="105"/>
      <c r="L74" s="104">
        <v>3</v>
      </c>
      <c r="M74" s="104">
        <v>0</v>
      </c>
      <c r="N74" s="105"/>
      <c r="O74" s="106" t="s">
        <v>889</v>
      </c>
      <c r="P74" s="106" t="s">
        <v>890</v>
      </c>
      <c r="Q74" s="105" t="s">
        <v>3784</v>
      </c>
      <c r="R74" s="104">
        <v>0</v>
      </c>
      <c r="S74" s="104">
        <v>0</v>
      </c>
      <c r="T74" s="105" t="s">
        <v>9288</v>
      </c>
      <c r="U74" s="104">
        <v>1</v>
      </c>
      <c r="V74" s="104">
        <v>0</v>
      </c>
      <c r="W74" s="104">
        <v>0</v>
      </c>
      <c r="X74" s="104">
        <v>0</v>
      </c>
      <c r="Y74" s="104">
        <v>0</v>
      </c>
      <c r="Z74" s="104" t="b">
        <v>0</v>
      </c>
      <c r="AA74" s="105"/>
      <c r="AB74" s="105" t="s">
        <v>3785</v>
      </c>
    </row>
    <row r="75" spans="1:28" ht="15" customHeight="1" x14ac:dyDescent="0.35">
      <c r="A75" s="105" t="s">
        <v>8152</v>
      </c>
      <c r="B75" s="104">
        <v>0</v>
      </c>
      <c r="C75" s="105"/>
      <c r="D75" s="104">
        <v>0</v>
      </c>
      <c r="E75" s="105"/>
      <c r="F75" s="105" t="s">
        <v>3792</v>
      </c>
      <c r="G75" s="104">
        <v>0</v>
      </c>
      <c r="H75" s="104">
        <v>0</v>
      </c>
      <c r="I75" s="104">
        <v>0</v>
      </c>
      <c r="J75" s="105"/>
      <c r="K75" s="105"/>
      <c r="L75" s="104">
        <v>3</v>
      </c>
      <c r="M75" s="104">
        <v>0</v>
      </c>
      <c r="N75" s="105"/>
      <c r="O75" s="106" t="s">
        <v>889</v>
      </c>
      <c r="P75" s="106" t="s">
        <v>890</v>
      </c>
      <c r="Q75" s="105" t="s">
        <v>3795</v>
      </c>
      <c r="R75" s="104">
        <v>0</v>
      </c>
      <c r="S75" s="104">
        <v>0</v>
      </c>
      <c r="T75" s="105" t="s">
        <v>9288</v>
      </c>
      <c r="U75" s="104">
        <v>1</v>
      </c>
      <c r="V75" s="104">
        <v>0</v>
      </c>
      <c r="W75" s="104">
        <v>0</v>
      </c>
      <c r="X75" s="104">
        <v>0</v>
      </c>
      <c r="Y75" s="104">
        <v>0</v>
      </c>
      <c r="Z75" s="104" t="b">
        <v>0</v>
      </c>
      <c r="AA75" s="105" t="s">
        <v>82</v>
      </c>
      <c r="AB75" s="105" t="s">
        <v>3796</v>
      </c>
    </row>
    <row r="76" spans="1:28" ht="15" customHeight="1" x14ac:dyDescent="0.35">
      <c r="A76" s="105" t="s">
        <v>8155</v>
      </c>
      <c r="B76" s="104">
        <v>0</v>
      </c>
      <c r="C76" s="105"/>
      <c r="D76" s="104">
        <v>0</v>
      </c>
      <c r="E76" s="105"/>
      <c r="F76" s="105" t="s">
        <v>3801</v>
      </c>
      <c r="G76" s="104">
        <v>0</v>
      </c>
      <c r="H76" s="104">
        <v>0</v>
      </c>
      <c r="I76" s="104">
        <v>0</v>
      </c>
      <c r="J76" s="105"/>
      <c r="K76" s="105"/>
      <c r="L76" s="104">
        <v>3</v>
      </c>
      <c r="M76" s="104">
        <v>0</v>
      </c>
      <c r="N76" s="105"/>
      <c r="O76" s="106" t="s">
        <v>889</v>
      </c>
      <c r="P76" s="106" t="s">
        <v>3802</v>
      </c>
      <c r="Q76" s="105" t="s">
        <v>3803</v>
      </c>
      <c r="R76" s="104">
        <v>0</v>
      </c>
      <c r="S76" s="104">
        <v>0</v>
      </c>
      <c r="T76" s="105" t="s">
        <v>9288</v>
      </c>
      <c r="U76" s="104">
        <v>1</v>
      </c>
      <c r="V76" s="104">
        <v>0</v>
      </c>
      <c r="W76" s="104">
        <v>0</v>
      </c>
      <c r="X76" s="104">
        <v>0</v>
      </c>
      <c r="Y76" s="104">
        <v>0</v>
      </c>
      <c r="Z76" s="104" t="b">
        <v>0</v>
      </c>
      <c r="AA76" s="105" t="s">
        <v>82</v>
      </c>
      <c r="AB76" s="105" t="s">
        <v>3804</v>
      </c>
    </row>
    <row r="77" spans="1:28" ht="15" customHeight="1" x14ac:dyDescent="0.35">
      <c r="A77" s="105" t="s">
        <v>8164</v>
      </c>
      <c r="B77" s="104">
        <v>0</v>
      </c>
      <c r="C77" s="105"/>
      <c r="D77" s="104">
        <v>0</v>
      </c>
      <c r="E77" s="105"/>
      <c r="F77" s="105" t="s">
        <v>3816</v>
      </c>
      <c r="G77" s="104">
        <v>0</v>
      </c>
      <c r="H77" s="104">
        <v>0</v>
      </c>
      <c r="I77" s="104">
        <v>0</v>
      </c>
      <c r="J77" s="105"/>
      <c r="K77" s="105"/>
      <c r="L77" s="104">
        <v>3</v>
      </c>
      <c r="M77" s="104">
        <v>0</v>
      </c>
      <c r="N77" s="105"/>
      <c r="O77" s="106" t="s">
        <v>889</v>
      </c>
      <c r="P77" s="106" t="s">
        <v>890</v>
      </c>
      <c r="Q77" s="105" t="s">
        <v>3823</v>
      </c>
      <c r="R77" s="104">
        <v>0</v>
      </c>
      <c r="S77" s="104">
        <v>0</v>
      </c>
      <c r="T77" s="105" t="s">
        <v>9288</v>
      </c>
      <c r="U77" s="104">
        <v>1</v>
      </c>
      <c r="V77" s="104">
        <v>0</v>
      </c>
      <c r="W77" s="104">
        <v>0</v>
      </c>
      <c r="X77" s="104">
        <v>0</v>
      </c>
      <c r="Y77" s="104">
        <v>0</v>
      </c>
      <c r="Z77" s="104" t="b">
        <v>0</v>
      </c>
      <c r="AA77" s="105"/>
      <c r="AB77" s="105" t="s">
        <v>3824</v>
      </c>
    </row>
    <row r="78" spans="1:28" ht="15" customHeight="1" x14ac:dyDescent="0.35">
      <c r="A78" s="105" t="s">
        <v>8167</v>
      </c>
      <c r="B78" s="104">
        <v>0</v>
      </c>
      <c r="C78" s="105"/>
      <c r="D78" s="104">
        <v>0</v>
      </c>
      <c r="E78" s="105"/>
      <c r="F78" s="105" t="s">
        <v>3825</v>
      </c>
      <c r="G78" s="104">
        <v>0</v>
      </c>
      <c r="H78" s="104">
        <v>0</v>
      </c>
      <c r="I78" s="104">
        <v>0</v>
      </c>
      <c r="J78" s="105"/>
      <c r="K78" s="105"/>
      <c r="L78" s="104">
        <v>3</v>
      </c>
      <c r="M78" s="104">
        <v>0</v>
      </c>
      <c r="N78" s="105"/>
      <c r="O78" s="106" t="s">
        <v>889</v>
      </c>
      <c r="P78" s="106" t="s">
        <v>890</v>
      </c>
      <c r="Q78" s="105" t="s">
        <v>3830</v>
      </c>
      <c r="R78" s="104">
        <v>0</v>
      </c>
      <c r="S78" s="104">
        <v>0</v>
      </c>
      <c r="T78" s="105" t="s">
        <v>9288</v>
      </c>
      <c r="U78" s="104">
        <v>1</v>
      </c>
      <c r="V78" s="104">
        <v>0</v>
      </c>
      <c r="W78" s="104">
        <v>0</v>
      </c>
      <c r="X78" s="104">
        <v>0</v>
      </c>
      <c r="Y78" s="104">
        <v>0</v>
      </c>
      <c r="Z78" s="104" t="b">
        <v>0</v>
      </c>
      <c r="AA78" s="105" t="s">
        <v>82</v>
      </c>
      <c r="AB78" s="105" t="s">
        <v>3831</v>
      </c>
    </row>
    <row r="79" spans="1:28" ht="15" customHeight="1" x14ac:dyDescent="0.35">
      <c r="A79" s="105" t="s">
        <v>8219</v>
      </c>
      <c r="B79" s="104">
        <v>0</v>
      </c>
      <c r="C79" s="105"/>
      <c r="D79" s="104">
        <v>0</v>
      </c>
      <c r="E79" s="105"/>
      <c r="F79" s="105" t="s">
        <v>3955</v>
      </c>
      <c r="G79" s="104">
        <v>0</v>
      </c>
      <c r="H79" s="104">
        <v>0</v>
      </c>
      <c r="I79" s="104">
        <v>0</v>
      </c>
      <c r="J79" s="105"/>
      <c r="K79" s="105"/>
      <c r="L79" s="104">
        <v>3</v>
      </c>
      <c r="M79" s="104">
        <v>0</v>
      </c>
      <c r="N79" s="105"/>
      <c r="O79" s="106" t="s">
        <v>909</v>
      </c>
      <c r="P79" s="106" t="s">
        <v>890</v>
      </c>
      <c r="Q79" s="105" t="s">
        <v>3956</v>
      </c>
      <c r="R79" s="104">
        <v>0</v>
      </c>
      <c r="S79" s="104">
        <v>0</v>
      </c>
      <c r="T79" s="105" t="s">
        <v>9288</v>
      </c>
      <c r="U79" s="104">
        <v>1</v>
      </c>
      <c r="V79" s="104">
        <v>0</v>
      </c>
      <c r="W79" s="104">
        <v>0</v>
      </c>
      <c r="X79" s="104">
        <v>0</v>
      </c>
      <c r="Y79" s="104">
        <v>0</v>
      </c>
      <c r="Z79" s="104" t="b">
        <v>0</v>
      </c>
      <c r="AA79" s="105"/>
      <c r="AB79" s="105" t="s">
        <v>3957</v>
      </c>
    </row>
    <row r="80" spans="1:28" ht="15" customHeight="1" x14ac:dyDescent="0.35">
      <c r="A80" s="105" t="s">
        <v>8300</v>
      </c>
      <c r="B80" s="104">
        <v>0</v>
      </c>
      <c r="C80" s="105"/>
      <c r="D80" s="104">
        <v>0</v>
      </c>
      <c r="E80" s="105"/>
      <c r="F80" s="105" t="s">
        <v>4146</v>
      </c>
      <c r="G80" s="104">
        <v>0</v>
      </c>
      <c r="H80" s="104">
        <v>0</v>
      </c>
      <c r="I80" s="104">
        <v>0</v>
      </c>
      <c r="J80" s="105"/>
      <c r="K80" s="105"/>
      <c r="L80" s="104">
        <v>3</v>
      </c>
      <c r="M80" s="104">
        <v>0</v>
      </c>
      <c r="N80" s="105"/>
      <c r="O80" s="106" t="s">
        <v>909</v>
      </c>
      <c r="P80" s="106" t="s">
        <v>890</v>
      </c>
      <c r="Q80" s="105" t="s">
        <v>4151</v>
      </c>
      <c r="R80" s="104">
        <v>0</v>
      </c>
      <c r="S80" s="104">
        <v>0</v>
      </c>
      <c r="T80" s="105" t="s">
        <v>9288</v>
      </c>
      <c r="U80" s="104">
        <v>1</v>
      </c>
      <c r="V80" s="104">
        <v>0</v>
      </c>
      <c r="W80" s="104">
        <v>0</v>
      </c>
      <c r="X80" s="104">
        <v>0</v>
      </c>
      <c r="Y80" s="104">
        <v>0</v>
      </c>
      <c r="Z80" s="104" t="b">
        <v>0</v>
      </c>
      <c r="AA80" s="105" t="s">
        <v>310</v>
      </c>
      <c r="AB80" s="105" t="s">
        <v>4152</v>
      </c>
    </row>
    <row r="81" spans="1:28" ht="15" customHeight="1" x14ac:dyDescent="0.35">
      <c r="A81" s="105" t="s">
        <v>8506</v>
      </c>
      <c r="B81" s="104">
        <v>0</v>
      </c>
      <c r="C81" s="105"/>
      <c r="D81" s="104">
        <v>0</v>
      </c>
      <c r="E81" s="105"/>
      <c r="F81" s="105" t="s">
        <v>4768</v>
      </c>
      <c r="G81" s="104">
        <v>0</v>
      </c>
      <c r="H81" s="104">
        <v>0</v>
      </c>
      <c r="I81" s="104">
        <v>0</v>
      </c>
      <c r="J81" s="105"/>
      <c r="K81" s="105"/>
      <c r="L81" s="104">
        <v>3</v>
      </c>
      <c r="M81" s="104">
        <v>0</v>
      </c>
      <c r="N81" s="105"/>
      <c r="O81" s="106" t="s">
        <v>889</v>
      </c>
      <c r="P81" s="106" t="s">
        <v>890</v>
      </c>
      <c r="Q81" s="105" t="s">
        <v>4769</v>
      </c>
      <c r="R81" s="104">
        <v>0</v>
      </c>
      <c r="S81" s="104">
        <v>0</v>
      </c>
      <c r="T81" s="105" t="s">
        <v>9288</v>
      </c>
      <c r="U81" s="104">
        <v>1</v>
      </c>
      <c r="V81" s="104">
        <v>0</v>
      </c>
      <c r="W81" s="104">
        <v>0</v>
      </c>
      <c r="X81" s="104">
        <v>0</v>
      </c>
      <c r="Y81" s="104">
        <v>0</v>
      </c>
      <c r="Z81" s="104" t="b">
        <v>0</v>
      </c>
      <c r="AA81" s="105" t="s">
        <v>310</v>
      </c>
      <c r="AB81" s="105" t="s">
        <v>4770</v>
      </c>
    </row>
    <row r="82" spans="1:28" ht="15" customHeight="1" x14ac:dyDescent="0.35">
      <c r="A82" s="105" t="s">
        <v>8518</v>
      </c>
      <c r="B82" s="104">
        <v>0</v>
      </c>
      <c r="C82" s="105"/>
      <c r="D82" s="104">
        <v>0</v>
      </c>
      <c r="E82" s="105"/>
      <c r="F82" s="105" t="s">
        <v>4829</v>
      </c>
      <c r="G82" s="104">
        <v>0</v>
      </c>
      <c r="H82" s="104">
        <v>0</v>
      </c>
      <c r="I82" s="104">
        <v>0</v>
      </c>
      <c r="J82" s="105"/>
      <c r="K82" s="105"/>
      <c r="L82" s="104">
        <v>3</v>
      </c>
      <c r="M82" s="104">
        <v>0</v>
      </c>
      <c r="N82" s="105" t="s">
        <v>4830</v>
      </c>
      <c r="O82" s="106" t="s">
        <v>909</v>
      </c>
      <c r="P82" s="106" t="s">
        <v>890</v>
      </c>
      <c r="Q82" s="105" t="s">
        <v>4831</v>
      </c>
      <c r="R82" s="104">
        <v>75393.600000000006</v>
      </c>
      <c r="S82" s="104">
        <v>0</v>
      </c>
      <c r="T82" s="105" t="s">
        <v>9288</v>
      </c>
      <c r="U82" s="104">
        <v>1</v>
      </c>
      <c r="V82" s="104">
        <v>0</v>
      </c>
      <c r="W82" s="104">
        <v>0</v>
      </c>
      <c r="X82" s="104">
        <v>0</v>
      </c>
      <c r="Y82" s="104">
        <v>75393.600000000006</v>
      </c>
      <c r="Z82" s="104" t="b">
        <v>0</v>
      </c>
      <c r="AA82" s="105" t="s">
        <v>310</v>
      </c>
      <c r="AB82" s="105" t="s">
        <v>4832</v>
      </c>
    </row>
    <row r="83" spans="1:28" ht="15" customHeight="1" x14ac:dyDescent="0.35">
      <c r="A83" s="105" t="s">
        <v>8529</v>
      </c>
      <c r="B83" s="104">
        <v>0</v>
      </c>
      <c r="C83" s="105"/>
      <c r="D83" s="104">
        <v>0</v>
      </c>
      <c r="E83" s="105"/>
      <c r="F83" s="105" t="s">
        <v>4856</v>
      </c>
      <c r="G83" s="104">
        <v>0</v>
      </c>
      <c r="H83" s="104">
        <v>0</v>
      </c>
      <c r="I83" s="104">
        <v>0</v>
      </c>
      <c r="J83" s="105"/>
      <c r="K83" s="105"/>
      <c r="L83" s="104">
        <v>3</v>
      </c>
      <c r="M83" s="104">
        <v>0</v>
      </c>
      <c r="N83" s="105"/>
      <c r="O83" s="106" t="s">
        <v>909</v>
      </c>
      <c r="P83" s="106" t="s">
        <v>890</v>
      </c>
      <c r="Q83" s="105" t="s">
        <v>4857</v>
      </c>
      <c r="R83" s="104">
        <v>497760</v>
      </c>
      <c r="S83" s="104">
        <v>0</v>
      </c>
      <c r="T83" s="105" t="s">
        <v>9288</v>
      </c>
      <c r="U83" s="104">
        <v>1</v>
      </c>
      <c r="V83" s="104">
        <v>0</v>
      </c>
      <c r="W83" s="104">
        <v>0</v>
      </c>
      <c r="X83" s="104">
        <v>0</v>
      </c>
      <c r="Y83" s="104">
        <v>497760</v>
      </c>
      <c r="Z83" s="104" t="b">
        <v>0</v>
      </c>
      <c r="AA83" s="105" t="s">
        <v>82</v>
      </c>
      <c r="AB83" s="105" t="s">
        <v>4858</v>
      </c>
    </row>
    <row r="84" spans="1:28" ht="15" customHeight="1" x14ac:dyDescent="0.35">
      <c r="A84" s="105" t="s">
        <v>8612</v>
      </c>
      <c r="B84" s="104">
        <v>0</v>
      </c>
      <c r="C84" s="105"/>
      <c r="D84" s="104">
        <v>0</v>
      </c>
      <c r="E84" s="105"/>
      <c r="F84" s="105" t="s">
        <v>5127</v>
      </c>
      <c r="G84" s="104">
        <v>0</v>
      </c>
      <c r="H84" s="104">
        <v>0</v>
      </c>
      <c r="I84" s="104">
        <v>0</v>
      </c>
      <c r="J84" s="105"/>
      <c r="K84" s="105"/>
      <c r="L84" s="104">
        <v>3</v>
      </c>
      <c r="M84" s="104">
        <v>35280</v>
      </c>
      <c r="N84" s="105"/>
      <c r="O84" s="106" t="s">
        <v>889</v>
      </c>
      <c r="P84" s="106" t="s">
        <v>5128</v>
      </c>
      <c r="Q84" s="105" t="s">
        <v>5129</v>
      </c>
      <c r="R84" s="104">
        <v>150112.5</v>
      </c>
      <c r="S84" s="104">
        <v>0</v>
      </c>
      <c r="T84" s="105" t="s">
        <v>9288</v>
      </c>
      <c r="U84" s="104">
        <v>1</v>
      </c>
      <c r="V84" s="104">
        <v>0</v>
      </c>
      <c r="W84" s="104">
        <v>0</v>
      </c>
      <c r="X84" s="104">
        <v>0</v>
      </c>
      <c r="Y84" s="104">
        <v>185392.5</v>
      </c>
      <c r="Z84" s="104" t="b">
        <v>0</v>
      </c>
      <c r="AA84" s="105" t="s">
        <v>310</v>
      </c>
      <c r="AB84" s="105" t="s">
        <v>5130</v>
      </c>
    </row>
    <row r="85" spans="1:28" ht="15" customHeight="1" x14ac:dyDescent="0.35">
      <c r="A85" s="105" t="s">
        <v>8864</v>
      </c>
      <c r="B85" s="104">
        <v>0</v>
      </c>
      <c r="C85" s="105"/>
      <c r="D85" s="104">
        <v>0</v>
      </c>
      <c r="E85" s="105"/>
      <c r="F85" s="105" t="s">
        <v>9673</v>
      </c>
      <c r="G85" s="104">
        <v>0</v>
      </c>
      <c r="H85" s="104">
        <v>0</v>
      </c>
      <c r="I85" s="104">
        <v>0</v>
      </c>
      <c r="J85" s="105"/>
      <c r="K85" s="105"/>
      <c r="L85" s="104">
        <v>3</v>
      </c>
      <c r="M85" s="104">
        <v>27718.68</v>
      </c>
      <c r="N85" s="105" t="s">
        <v>9384</v>
      </c>
      <c r="O85" s="105"/>
      <c r="P85" s="105"/>
      <c r="Q85" s="105" t="s">
        <v>9350</v>
      </c>
      <c r="R85" s="104">
        <v>6025.8</v>
      </c>
      <c r="S85" s="104">
        <v>0</v>
      </c>
      <c r="T85" s="105" t="s">
        <v>9288</v>
      </c>
      <c r="U85" s="104">
        <v>30</v>
      </c>
      <c r="V85" s="104">
        <v>0</v>
      </c>
      <c r="W85" s="104">
        <v>0</v>
      </c>
      <c r="X85" s="104">
        <v>0</v>
      </c>
      <c r="Y85" s="104">
        <v>33744.480000000003</v>
      </c>
      <c r="Z85" s="104" t="b">
        <v>0</v>
      </c>
      <c r="AA85" s="105" t="s">
        <v>82</v>
      </c>
      <c r="AB85" s="105" t="s">
        <v>5916</v>
      </c>
    </row>
    <row r="86" spans="1:28" ht="15" customHeight="1" x14ac:dyDescent="0.35">
      <c r="A86" s="105" t="s">
        <v>10937</v>
      </c>
      <c r="B86" s="104">
        <v>0</v>
      </c>
      <c r="C86" s="105"/>
      <c r="D86" s="104">
        <v>0</v>
      </c>
      <c r="E86" s="105"/>
      <c r="F86" s="105" t="s">
        <v>9297</v>
      </c>
      <c r="G86" s="104">
        <v>0</v>
      </c>
      <c r="H86" s="104">
        <v>0</v>
      </c>
      <c r="I86" s="104">
        <v>0</v>
      </c>
      <c r="J86" s="105"/>
      <c r="K86" s="105"/>
      <c r="L86" s="104">
        <v>3</v>
      </c>
      <c r="M86" s="104">
        <v>0</v>
      </c>
      <c r="N86" s="105"/>
      <c r="O86" s="105"/>
      <c r="P86" s="105"/>
      <c r="Q86" s="105" t="s">
        <v>9912</v>
      </c>
      <c r="R86" s="104">
        <v>0</v>
      </c>
      <c r="S86" s="104">
        <v>0</v>
      </c>
      <c r="T86" s="105" t="s">
        <v>9288</v>
      </c>
      <c r="U86" s="104">
        <v>1</v>
      </c>
      <c r="V86" s="104">
        <v>0</v>
      </c>
      <c r="W86" s="104">
        <v>0</v>
      </c>
      <c r="X86" s="104">
        <v>0</v>
      </c>
      <c r="Y86" s="104">
        <v>0</v>
      </c>
      <c r="Z86" s="104" t="b">
        <v>0</v>
      </c>
      <c r="AA86" s="105" t="s">
        <v>82</v>
      </c>
      <c r="AB86" s="105" t="s">
        <v>9913</v>
      </c>
    </row>
    <row r="87" spans="1:28" ht="15" customHeight="1" x14ac:dyDescent="0.35">
      <c r="A87" s="105" t="s">
        <v>7555</v>
      </c>
      <c r="B87" s="104">
        <v>0</v>
      </c>
      <c r="C87" s="105"/>
      <c r="D87" s="104">
        <v>0</v>
      </c>
      <c r="E87" s="105"/>
      <c r="F87" s="105" t="s">
        <v>2141</v>
      </c>
      <c r="G87" s="104">
        <v>0</v>
      </c>
      <c r="H87" s="104">
        <v>0</v>
      </c>
      <c r="I87" s="104">
        <v>0</v>
      </c>
      <c r="J87" s="105"/>
      <c r="K87" s="105"/>
      <c r="L87" s="104">
        <v>2</v>
      </c>
      <c r="M87" s="104">
        <v>18511.88</v>
      </c>
      <c r="N87" s="105"/>
      <c r="O87" s="105"/>
      <c r="P87" s="105"/>
      <c r="Q87" s="105" t="s">
        <v>9370</v>
      </c>
      <c r="R87" s="104">
        <v>44061.1</v>
      </c>
      <c r="S87" s="104">
        <v>0</v>
      </c>
      <c r="T87" s="105" t="s">
        <v>7702</v>
      </c>
      <c r="U87" s="104">
        <v>1</v>
      </c>
      <c r="V87" s="104">
        <v>0</v>
      </c>
      <c r="W87" s="104">
        <v>1.05525849992112E-6</v>
      </c>
      <c r="X87" s="104">
        <v>0</v>
      </c>
      <c r="Y87" s="104">
        <v>62572.98</v>
      </c>
      <c r="Z87" s="104" t="b">
        <v>0</v>
      </c>
      <c r="AA87" s="105" t="s">
        <v>310</v>
      </c>
      <c r="AB87" s="105" t="s">
        <v>2142</v>
      </c>
    </row>
    <row r="88" spans="1:28" ht="15" customHeight="1" x14ac:dyDescent="0.35">
      <c r="A88" s="105" t="s">
        <v>7090</v>
      </c>
      <c r="B88" s="104">
        <v>0</v>
      </c>
      <c r="C88" s="105"/>
      <c r="D88" s="104">
        <v>0</v>
      </c>
      <c r="E88" s="105"/>
      <c r="F88" s="105" t="s">
        <v>966</v>
      </c>
      <c r="G88" s="104">
        <v>0</v>
      </c>
      <c r="H88" s="104">
        <v>0</v>
      </c>
      <c r="I88" s="104">
        <v>0</v>
      </c>
      <c r="J88" s="105"/>
      <c r="K88" s="105"/>
      <c r="L88" s="104">
        <v>3</v>
      </c>
      <c r="M88" s="104">
        <v>0</v>
      </c>
      <c r="N88" s="105"/>
      <c r="O88" s="106" t="s">
        <v>889</v>
      </c>
      <c r="P88" s="106" t="s">
        <v>890</v>
      </c>
      <c r="Q88" s="105" t="s">
        <v>971</v>
      </c>
      <c r="R88" s="104">
        <v>0</v>
      </c>
      <c r="S88" s="104">
        <v>0</v>
      </c>
      <c r="T88" s="105" t="s">
        <v>9271</v>
      </c>
      <c r="U88" s="104">
        <v>1</v>
      </c>
      <c r="V88" s="104">
        <v>0</v>
      </c>
      <c r="W88" s="104">
        <v>0</v>
      </c>
      <c r="X88" s="104">
        <v>0</v>
      </c>
      <c r="Y88" s="104">
        <v>0</v>
      </c>
      <c r="Z88" s="104" t="b">
        <v>0</v>
      </c>
      <c r="AA88" s="105"/>
      <c r="AB88" s="105" t="s">
        <v>972</v>
      </c>
    </row>
    <row r="89" spans="1:28" ht="15" customHeight="1" x14ac:dyDescent="0.35">
      <c r="A89" s="105" t="s">
        <v>7195</v>
      </c>
      <c r="B89" s="104">
        <v>0</v>
      </c>
      <c r="C89" s="105"/>
      <c r="D89" s="104">
        <v>0</v>
      </c>
      <c r="E89" s="105"/>
      <c r="F89" s="105" t="s">
        <v>1228</v>
      </c>
      <c r="G89" s="104">
        <v>0</v>
      </c>
      <c r="H89" s="104">
        <v>0</v>
      </c>
      <c r="I89" s="104">
        <v>0</v>
      </c>
      <c r="J89" s="105"/>
      <c r="K89" s="105"/>
      <c r="L89" s="104">
        <v>3</v>
      </c>
      <c r="M89" s="104">
        <v>0</v>
      </c>
      <c r="N89" s="105"/>
      <c r="O89" s="106" t="s">
        <v>889</v>
      </c>
      <c r="P89" s="106" t="s">
        <v>890</v>
      </c>
      <c r="Q89" s="105" t="s">
        <v>1229</v>
      </c>
      <c r="R89" s="104">
        <v>0</v>
      </c>
      <c r="S89" s="104">
        <v>0</v>
      </c>
      <c r="T89" s="105" t="s">
        <v>9271</v>
      </c>
      <c r="U89" s="104">
        <v>1</v>
      </c>
      <c r="V89" s="104">
        <v>0</v>
      </c>
      <c r="W89" s="104">
        <v>0</v>
      </c>
      <c r="X89" s="104">
        <v>0</v>
      </c>
      <c r="Y89" s="104">
        <v>0</v>
      </c>
      <c r="Z89" s="104" t="b">
        <v>0</v>
      </c>
      <c r="AA89" s="105"/>
      <c r="AB89" s="105" t="s">
        <v>1230</v>
      </c>
    </row>
    <row r="90" spans="1:28" ht="15" customHeight="1" x14ac:dyDescent="0.35">
      <c r="A90" s="105" t="s">
        <v>7270</v>
      </c>
      <c r="B90" s="104">
        <v>0</v>
      </c>
      <c r="C90" s="105"/>
      <c r="D90" s="104">
        <v>0</v>
      </c>
      <c r="E90" s="105"/>
      <c r="F90" s="105" t="s">
        <v>1423</v>
      </c>
      <c r="G90" s="104">
        <v>0</v>
      </c>
      <c r="H90" s="104">
        <v>0</v>
      </c>
      <c r="I90" s="104">
        <v>0</v>
      </c>
      <c r="J90" s="105"/>
      <c r="K90" s="105"/>
      <c r="L90" s="104">
        <v>3</v>
      </c>
      <c r="M90" s="104">
        <v>0</v>
      </c>
      <c r="N90" s="105" t="s">
        <v>1426</v>
      </c>
      <c r="O90" s="106" t="s">
        <v>1261</v>
      </c>
      <c r="P90" s="106" t="s">
        <v>890</v>
      </c>
      <c r="Q90" s="105" t="s">
        <v>1433</v>
      </c>
      <c r="R90" s="104">
        <v>0</v>
      </c>
      <c r="S90" s="104">
        <v>0</v>
      </c>
      <c r="T90" s="105" t="s">
        <v>9271</v>
      </c>
      <c r="U90" s="104">
        <v>1</v>
      </c>
      <c r="V90" s="104">
        <v>0</v>
      </c>
      <c r="W90" s="104">
        <v>0</v>
      </c>
      <c r="X90" s="104">
        <v>0</v>
      </c>
      <c r="Y90" s="104">
        <v>0</v>
      </c>
      <c r="Z90" s="104" t="b">
        <v>0</v>
      </c>
      <c r="AA90" s="105" t="s">
        <v>82</v>
      </c>
      <c r="AB90" s="105" t="s">
        <v>1434</v>
      </c>
    </row>
    <row r="91" spans="1:28" ht="15" customHeight="1" x14ac:dyDescent="0.35">
      <c r="A91" s="105" t="s">
        <v>7275</v>
      </c>
      <c r="B91" s="104">
        <v>0</v>
      </c>
      <c r="C91" s="105"/>
      <c r="D91" s="104">
        <v>0</v>
      </c>
      <c r="E91" s="105"/>
      <c r="F91" s="105" t="s">
        <v>1437</v>
      </c>
      <c r="G91" s="104">
        <v>0</v>
      </c>
      <c r="H91" s="104">
        <v>0</v>
      </c>
      <c r="I91" s="104">
        <v>0</v>
      </c>
      <c r="J91" s="105"/>
      <c r="K91" s="105"/>
      <c r="L91" s="104">
        <v>3</v>
      </c>
      <c r="M91" s="104">
        <v>0</v>
      </c>
      <c r="N91" s="105" t="s">
        <v>1443</v>
      </c>
      <c r="O91" s="106" t="s">
        <v>1261</v>
      </c>
      <c r="P91" s="106" t="s">
        <v>890</v>
      </c>
      <c r="Q91" s="105" t="s">
        <v>1446</v>
      </c>
      <c r="R91" s="104">
        <v>0</v>
      </c>
      <c r="S91" s="104">
        <v>0</v>
      </c>
      <c r="T91" s="105" t="s">
        <v>9271</v>
      </c>
      <c r="U91" s="104">
        <v>1</v>
      </c>
      <c r="V91" s="104">
        <v>0</v>
      </c>
      <c r="W91" s="104">
        <v>0</v>
      </c>
      <c r="X91" s="104">
        <v>0</v>
      </c>
      <c r="Y91" s="104">
        <v>0</v>
      </c>
      <c r="Z91" s="104" t="b">
        <v>0</v>
      </c>
      <c r="AA91" s="105" t="s">
        <v>82</v>
      </c>
      <c r="AB91" s="105" t="s">
        <v>1447</v>
      </c>
    </row>
    <row r="92" spans="1:28" ht="15" customHeight="1" x14ac:dyDescent="0.35">
      <c r="A92" s="105" t="s">
        <v>7317</v>
      </c>
      <c r="B92" s="104">
        <v>0</v>
      </c>
      <c r="C92" s="105"/>
      <c r="D92" s="104">
        <v>0</v>
      </c>
      <c r="E92" s="105"/>
      <c r="F92" s="105" t="s">
        <v>1560</v>
      </c>
      <c r="G92" s="104">
        <v>0</v>
      </c>
      <c r="H92" s="104">
        <v>0</v>
      </c>
      <c r="I92" s="104">
        <v>0</v>
      </c>
      <c r="J92" s="105"/>
      <c r="K92" s="105"/>
      <c r="L92" s="104">
        <v>3</v>
      </c>
      <c r="M92" s="104">
        <v>0</v>
      </c>
      <c r="N92" s="105"/>
      <c r="O92" s="106" t="s">
        <v>1261</v>
      </c>
      <c r="P92" s="106" t="s">
        <v>890</v>
      </c>
      <c r="Q92" s="105" t="s">
        <v>1561</v>
      </c>
      <c r="R92" s="104">
        <v>0</v>
      </c>
      <c r="S92" s="104">
        <v>0</v>
      </c>
      <c r="T92" s="105" t="s">
        <v>9271</v>
      </c>
      <c r="U92" s="104">
        <v>1</v>
      </c>
      <c r="V92" s="104">
        <v>0</v>
      </c>
      <c r="W92" s="104">
        <v>0</v>
      </c>
      <c r="X92" s="104">
        <v>0</v>
      </c>
      <c r="Y92" s="104">
        <v>0</v>
      </c>
      <c r="Z92" s="104" t="b">
        <v>0</v>
      </c>
      <c r="AA92" s="105"/>
      <c r="AB92" s="105" t="s">
        <v>1562</v>
      </c>
    </row>
    <row r="93" spans="1:28" ht="15" customHeight="1" x14ac:dyDescent="0.35">
      <c r="A93" s="105" t="s">
        <v>7461</v>
      </c>
      <c r="B93" s="104">
        <v>0</v>
      </c>
      <c r="C93" s="105"/>
      <c r="D93" s="104">
        <v>0</v>
      </c>
      <c r="E93" s="105"/>
      <c r="F93" s="105" t="s">
        <v>1908</v>
      </c>
      <c r="G93" s="104">
        <v>0</v>
      </c>
      <c r="H93" s="104">
        <v>0</v>
      </c>
      <c r="I93" s="104">
        <v>0</v>
      </c>
      <c r="J93" s="105"/>
      <c r="K93" s="105"/>
      <c r="L93" s="104">
        <v>3</v>
      </c>
      <c r="M93" s="104">
        <v>0</v>
      </c>
      <c r="N93" s="105" t="s">
        <v>1909</v>
      </c>
      <c r="O93" s="106" t="s">
        <v>1910</v>
      </c>
      <c r="P93" s="106" t="s">
        <v>890</v>
      </c>
      <c r="Q93" s="105" t="s">
        <v>1911</v>
      </c>
      <c r="R93" s="104">
        <v>0</v>
      </c>
      <c r="S93" s="104">
        <v>0</v>
      </c>
      <c r="T93" s="105" t="s">
        <v>9271</v>
      </c>
      <c r="U93" s="104">
        <v>1</v>
      </c>
      <c r="V93" s="104">
        <v>0</v>
      </c>
      <c r="W93" s="104">
        <v>0</v>
      </c>
      <c r="X93" s="104">
        <v>0</v>
      </c>
      <c r="Y93" s="104">
        <v>0</v>
      </c>
      <c r="Z93" s="104" t="b">
        <v>0</v>
      </c>
      <c r="AA93" s="105" t="s">
        <v>82</v>
      </c>
      <c r="AB93" s="105" t="s">
        <v>1912</v>
      </c>
    </row>
    <row r="94" spans="1:28" ht="15" customHeight="1" x14ac:dyDescent="0.35">
      <c r="A94" s="105" t="s">
        <v>7612</v>
      </c>
      <c r="B94" s="104">
        <v>0</v>
      </c>
      <c r="C94" s="105"/>
      <c r="D94" s="104">
        <v>0</v>
      </c>
      <c r="E94" s="105"/>
      <c r="F94" s="105" t="s">
        <v>2281</v>
      </c>
      <c r="G94" s="104">
        <v>0</v>
      </c>
      <c r="H94" s="104">
        <v>0</v>
      </c>
      <c r="I94" s="104">
        <v>0</v>
      </c>
      <c r="J94" s="105"/>
      <c r="K94" s="105"/>
      <c r="L94" s="104">
        <v>3</v>
      </c>
      <c r="M94" s="104">
        <v>0</v>
      </c>
      <c r="N94" s="105" t="s">
        <v>2282</v>
      </c>
      <c r="O94" s="106" t="s">
        <v>1261</v>
      </c>
      <c r="P94" s="106" t="s">
        <v>2283</v>
      </c>
      <c r="Q94" s="105" t="s">
        <v>2284</v>
      </c>
      <c r="R94" s="104">
        <v>0</v>
      </c>
      <c r="S94" s="104">
        <v>0</v>
      </c>
      <c r="T94" s="105" t="s">
        <v>9271</v>
      </c>
      <c r="U94" s="104">
        <v>1</v>
      </c>
      <c r="V94" s="104">
        <v>0</v>
      </c>
      <c r="W94" s="104">
        <v>0</v>
      </c>
      <c r="X94" s="104">
        <v>0</v>
      </c>
      <c r="Y94" s="104">
        <v>0</v>
      </c>
      <c r="Z94" s="104" t="b">
        <v>0</v>
      </c>
      <c r="AA94" s="105" t="s">
        <v>82</v>
      </c>
      <c r="AB94" s="105" t="s">
        <v>2285</v>
      </c>
    </row>
    <row r="95" spans="1:28" ht="15" customHeight="1" x14ac:dyDescent="0.35">
      <c r="A95" s="105" t="s">
        <v>7690</v>
      </c>
      <c r="B95" s="104">
        <v>0</v>
      </c>
      <c r="C95" s="105"/>
      <c r="D95" s="104">
        <v>0</v>
      </c>
      <c r="E95" s="105"/>
      <c r="F95" s="105" t="s">
        <v>2469</v>
      </c>
      <c r="G95" s="104">
        <v>0</v>
      </c>
      <c r="H95" s="104">
        <v>0</v>
      </c>
      <c r="I95" s="104">
        <v>0</v>
      </c>
      <c r="J95" s="105"/>
      <c r="K95" s="105"/>
      <c r="L95" s="104">
        <v>3</v>
      </c>
      <c r="M95" s="104">
        <v>0</v>
      </c>
      <c r="N95" s="105" t="s">
        <v>2474</v>
      </c>
      <c r="O95" s="106" t="s">
        <v>1261</v>
      </c>
      <c r="P95" s="106" t="s">
        <v>890</v>
      </c>
      <c r="Q95" s="105" t="s">
        <v>2475</v>
      </c>
      <c r="R95" s="104">
        <v>0</v>
      </c>
      <c r="S95" s="104">
        <v>0</v>
      </c>
      <c r="T95" s="105" t="s">
        <v>9271</v>
      </c>
      <c r="U95" s="104">
        <v>1</v>
      </c>
      <c r="V95" s="104">
        <v>0</v>
      </c>
      <c r="W95" s="104">
        <v>0</v>
      </c>
      <c r="X95" s="104">
        <v>0</v>
      </c>
      <c r="Y95" s="104">
        <v>0</v>
      </c>
      <c r="Z95" s="104" t="b">
        <v>0</v>
      </c>
      <c r="AA95" s="105"/>
      <c r="AB95" s="105" t="s">
        <v>2476</v>
      </c>
    </row>
    <row r="96" spans="1:28" ht="15" customHeight="1" x14ac:dyDescent="0.35">
      <c r="A96" s="105" t="s">
        <v>7714</v>
      </c>
      <c r="B96" s="104">
        <v>0</v>
      </c>
      <c r="C96" s="105"/>
      <c r="D96" s="104">
        <v>0</v>
      </c>
      <c r="E96" s="105"/>
      <c r="F96" s="105" t="s">
        <v>2533</v>
      </c>
      <c r="G96" s="104">
        <v>0</v>
      </c>
      <c r="H96" s="104">
        <v>0</v>
      </c>
      <c r="I96" s="104">
        <v>0</v>
      </c>
      <c r="J96" s="105"/>
      <c r="K96" s="105"/>
      <c r="L96" s="104">
        <v>3</v>
      </c>
      <c r="M96" s="104">
        <v>0</v>
      </c>
      <c r="N96" s="105" t="s">
        <v>2540</v>
      </c>
      <c r="O96" s="106" t="s">
        <v>1261</v>
      </c>
      <c r="P96" s="106" t="s">
        <v>2541</v>
      </c>
      <c r="Q96" s="105" t="s">
        <v>2542</v>
      </c>
      <c r="R96" s="104">
        <v>0</v>
      </c>
      <c r="S96" s="104">
        <v>0</v>
      </c>
      <c r="T96" s="105" t="s">
        <v>9271</v>
      </c>
      <c r="U96" s="104">
        <v>1</v>
      </c>
      <c r="V96" s="104">
        <v>0</v>
      </c>
      <c r="W96" s="104">
        <v>0</v>
      </c>
      <c r="X96" s="104">
        <v>0</v>
      </c>
      <c r="Y96" s="104">
        <v>0</v>
      </c>
      <c r="Z96" s="104" t="b">
        <v>0</v>
      </c>
      <c r="AA96" s="105" t="s">
        <v>82</v>
      </c>
      <c r="AB96" s="105" t="s">
        <v>2543</v>
      </c>
    </row>
    <row r="97" spans="1:28" ht="15" customHeight="1" x14ac:dyDescent="0.35">
      <c r="A97" s="105" t="s">
        <v>7790</v>
      </c>
      <c r="B97" s="104">
        <v>0</v>
      </c>
      <c r="C97" s="105"/>
      <c r="D97" s="104">
        <v>0</v>
      </c>
      <c r="E97" s="105"/>
      <c r="F97" s="105" t="s">
        <v>2747</v>
      </c>
      <c r="G97" s="104">
        <v>0</v>
      </c>
      <c r="H97" s="104">
        <v>0</v>
      </c>
      <c r="I97" s="104">
        <v>0</v>
      </c>
      <c r="J97" s="105"/>
      <c r="K97" s="105"/>
      <c r="L97" s="104">
        <v>3</v>
      </c>
      <c r="M97" s="104">
        <v>0</v>
      </c>
      <c r="N97" s="105" t="s">
        <v>2750</v>
      </c>
      <c r="O97" s="106" t="s">
        <v>2751</v>
      </c>
      <c r="P97" s="106" t="s">
        <v>890</v>
      </c>
      <c r="Q97" s="105" t="s">
        <v>2752</v>
      </c>
      <c r="R97" s="104">
        <v>0</v>
      </c>
      <c r="S97" s="104">
        <v>0</v>
      </c>
      <c r="T97" s="105" t="s">
        <v>9271</v>
      </c>
      <c r="U97" s="104">
        <v>1</v>
      </c>
      <c r="V97" s="104">
        <v>0</v>
      </c>
      <c r="W97" s="104">
        <v>0</v>
      </c>
      <c r="X97" s="104">
        <v>0</v>
      </c>
      <c r="Y97" s="104">
        <v>0</v>
      </c>
      <c r="Z97" s="104" t="b">
        <v>0</v>
      </c>
      <c r="AA97" s="105"/>
      <c r="AB97" s="105" t="s">
        <v>2753</v>
      </c>
    </row>
    <row r="98" spans="1:28" ht="15" customHeight="1" x14ac:dyDescent="0.35">
      <c r="A98" s="105" t="s">
        <v>7887</v>
      </c>
      <c r="B98" s="104">
        <v>0</v>
      </c>
      <c r="C98" s="105"/>
      <c r="D98" s="104">
        <v>0</v>
      </c>
      <c r="E98" s="105"/>
      <c r="F98" s="105" t="s">
        <v>3092</v>
      </c>
      <c r="G98" s="104">
        <v>0</v>
      </c>
      <c r="H98" s="104">
        <v>0</v>
      </c>
      <c r="I98" s="104">
        <v>0</v>
      </c>
      <c r="J98" s="105"/>
      <c r="K98" s="105"/>
      <c r="L98" s="104">
        <v>3</v>
      </c>
      <c r="M98" s="104">
        <v>18511.88</v>
      </c>
      <c r="N98" s="105" t="s">
        <v>3093</v>
      </c>
      <c r="O98" s="106" t="s">
        <v>1261</v>
      </c>
      <c r="P98" s="106" t="s">
        <v>890</v>
      </c>
      <c r="Q98" s="105" t="s">
        <v>3094</v>
      </c>
      <c r="R98" s="104">
        <v>3397.1</v>
      </c>
      <c r="S98" s="104">
        <v>0</v>
      </c>
      <c r="T98" s="105" t="s">
        <v>9271</v>
      </c>
      <c r="U98" s="104">
        <v>1</v>
      </c>
      <c r="V98" s="104">
        <v>0</v>
      </c>
      <c r="W98" s="104">
        <v>1.23850171234423E-8</v>
      </c>
      <c r="X98" s="104">
        <v>0</v>
      </c>
      <c r="Y98" s="104">
        <v>21908.98</v>
      </c>
      <c r="Z98" s="104" t="b">
        <v>0</v>
      </c>
      <c r="AA98" s="105" t="s">
        <v>82</v>
      </c>
      <c r="AB98" s="105" t="s">
        <v>3095</v>
      </c>
    </row>
    <row r="99" spans="1:28" ht="15" customHeight="1" x14ac:dyDescent="0.35">
      <c r="A99" s="105" t="s">
        <v>7925</v>
      </c>
      <c r="B99" s="104">
        <v>0</v>
      </c>
      <c r="C99" s="105"/>
      <c r="D99" s="104">
        <v>0</v>
      </c>
      <c r="E99" s="105"/>
      <c r="F99" s="105" t="s">
        <v>3178</v>
      </c>
      <c r="G99" s="104">
        <v>0</v>
      </c>
      <c r="H99" s="104">
        <v>0</v>
      </c>
      <c r="I99" s="104">
        <v>0</v>
      </c>
      <c r="J99" s="105"/>
      <c r="K99" s="105"/>
      <c r="L99" s="104">
        <v>3</v>
      </c>
      <c r="M99" s="104">
        <v>0</v>
      </c>
      <c r="N99" s="105" t="s">
        <v>3182</v>
      </c>
      <c r="O99" s="106" t="s">
        <v>1261</v>
      </c>
      <c r="P99" s="106" t="s">
        <v>890</v>
      </c>
      <c r="Q99" s="105" t="s">
        <v>3187</v>
      </c>
      <c r="R99" s="104">
        <v>0</v>
      </c>
      <c r="S99" s="104">
        <v>0</v>
      </c>
      <c r="T99" s="105" t="s">
        <v>9271</v>
      </c>
      <c r="U99" s="104">
        <v>1</v>
      </c>
      <c r="V99" s="104">
        <v>0</v>
      </c>
      <c r="W99" s="104">
        <v>0</v>
      </c>
      <c r="X99" s="104">
        <v>0</v>
      </c>
      <c r="Y99" s="104">
        <v>0</v>
      </c>
      <c r="Z99" s="104" t="b">
        <v>0</v>
      </c>
      <c r="AA99" s="105"/>
      <c r="AB99" s="105" t="s">
        <v>3188</v>
      </c>
    </row>
    <row r="100" spans="1:28" ht="15" customHeight="1" x14ac:dyDescent="0.35">
      <c r="A100" s="105" t="s">
        <v>7927</v>
      </c>
      <c r="B100" s="104">
        <v>0</v>
      </c>
      <c r="C100" s="105"/>
      <c r="D100" s="104">
        <v>0</v>
      </c>
      <c r="E100" s="105"/>
      <c r="F100" s="105" t="s">
        <v>3189</v>
      </c>
      <c r="G100" s="104">
        <v>0</v>
      </c>
      <c r="H100" s="104">
        <v>0</v>
      </c>
      <c r="I100" s="104">
        <v>0</v>
      </c>
      <c r="J100" s="105"/>
      <c r="K100" s="105"/>
      <c r="L100" s="104">
        <v>3</v>
      </c>
      <c r="M100" s="104">
        <v>0</v>
      </c>
      <c r="N100" s="105"/>
      <c r="O100" s="106" t="s">
        <v>1261</v>
      </c>
      <c r="P100" s="106" t="s">
        <v>890</v>
      </c>
      <c r="Q100" s="105" t="s">
        <v>3192</v>
      </c>
      <c r="R100" s="104">
        <v>0</v>
      </c>
      <c r="S100" s="104">
        <v>0</v>
      </c>
      <c r="T100" s="105" t="s">
        <v>9271</v>
      </c>
      <c r="U100" s="104">
        <v>1</v>
      </c>
      <c r="V100" s="104">
        <v>0</v>
      </c>
      <c r="W100" s="104">
        <v>0</v>
      </c>
      <c r="X100" s="104">
        <v>0</v>
      </c>
      <c r="Y100" s="104">
        <v>0</v>
      </c>
      <c r="Z100" s="104" t="b">
        <v>0</v>
      </c>
      <c r="AA100" s="105" t="s">
        <v>310</v>
      </c>
      <c r="AB100" s="105" t="s">
        <v>3193</v>
      </c>
    </row>
    <row r="101" spans="1:28" ht="15" customHeight="1" x14ac:dyDescent="0.35">
      <c r="A101" s="105" t="s">
        <v>7944</v>
      </c>
      <c r="B101" s="104">
        <v>0</v>
      </c>
      <c r="C101" s="105"/>
      <c r="D101" s="104">
        <v>0</v>
      </c>
      <c r="E101" s="105"/>
      <c r="F101" s="105" t="s">
        <v>3231</v>
      </c>
      <c r="G101" s="104">
        <v>0</v>
      </c>
      <c r="H101" s="104">
        <v>0</v>
      </c>
      <c r="I101" s="104">
        <v>0</v>
      </c>
      <c r="J101" s="105"/>
      <c r="K101" s="105"/>
      <c r="L101" s="104">
        <v>3</v>
      </c>
      <c r="M101" s="104">
        <v>0</v>
      </c>
      <c r="N101" s="105"/>
      <c r="O101" s="106" t="s">
        <v>1261</v>
      </c>
      <c r="P101" s="106" t="s">
        <v>890</v>
      </c>
      <c r="Q101" s="105" t="s">
        <v>3232</v>
      </c>
      <c r="R101" s="104">
        <v>0</v>
      </c>
      <c r="S101" s="104">
        <v>0</v>
      </c>
      <c r="T101" s="105" t="s">
        <v>9271</v>
      </c>
      <c r="U101" s="104">
        <v>1</v>
      </c>
      <c r="V101" s="104">
        <v>0</v>
      </c>
      <c r="W101" s="104">
        <v>0</v>
      </c>
      <c r="X101" s="104">
        <v>0</v>
      </c>
      <c r="Y101" s="104">
        <v>0</v>
      </c>
      <c r="Z101" s="104" t="b">
        <v>0</v>
      </c>
      <c r="AA101" s="105"/>
      <c r="AB101" s="105" t="s">
        <v>3233</v>
      </c>
    </row>
    <row r="102" spans="1:28" ht="15" customHeight="1" x14ac:dyDescent="0.35">
      <c r="A102" s="105" t="s">
        <v>8113</v>
      </c>
      <c r="B102" s="104">
        <v>0</v>
      </c>
      <c r="C102" s="105"/>
      <c r="D102" s="104">
        <v>0</v>
      </c>
      <c r="E102" s="105"/>
      <c r="F102" s="105" t="s">
        <v>3683</v>
      </c>
      <c r="G102" s="104">
        <v>0</v>
      </c>
      <c r="H102" s="104">
        <v>0</v>
      </c>
      <c r="I102" s="104">
        <v>0</v>
      </c>
      <c r="J102" s="105"/>
      <c r="K102" s="105"/>
      <c r="L102" s="104">
        <v>3</v>
      </c>
      <c r="M102" s="104">
        <v>0</v>
      </c>
      <c r="N102" s="105" t="s">
        <v>3693</v>
      </c>
      <c r="O102" s="106" t="s">
        <v>1261</v>
      </c>
      <c r="P102" s="106" t="s">
        <v>890</v>
      </c>
      <c r="Q102" s="105" t="s">
        <v>3694</v>
      </c>
      <c r="R102" s="104">
        <v>0</v>
      </c>
      <c r="S102" s="104">
        <v>0</v>
      </c>
      <c r="T102" s="105" t="s">
        <v>9271</v>
      </c>
      <c r="U102" s="104">
        <v>1</v>
      </c>
      <c r="V102" s="104">
        <v>0</v>
      </c>
      <c r="W102" s="104">
        <v>0</v>
      </c>
      <c r="X102" s="104">
        <v>0</v>
      </c>
      <c r="Y102" s="104">
        <v>0</v>
      </c>
      <c r="Z102" s="104" t="b">
        <v>0</v>
      </c>
      <c r="AA102" s="105" t="s">
        <v>82</v>
      </c>
      <c r="AB102" s="105" t="s">
        <v>3695</v>
      </c>
    </row>
    <row r="103" spans="1:28" ht="15" customHeight="1" x14ac:dyDescent="0.35">
      <c r="A103" s="105" t="s">
        <v>8115</v>
      </c>
      <c r="B103" s="104">
        <v>0</v>
      </c>
      <c r="C103" s="105"/>
      <c r="D103" s="104">
        <v>0</v>
      </c>
      <c r="E103" s="105"/>
      <c r="F103" s="105" t="s">
        <v>3698</v>
      </c>
      <c r="G103" s="104">
        <v>0</v>
      </c>
      <c r="H103" s="104">
        <v>0</v>
      </c>
      <c r="I103" s="104">
        <v>0</v>
      </c>
      <c r="J103" s="105"/>
      <c r="K103" s="105"/>
      <c r="L103" s="104">
        <v>3</v>
      </c>
      <c r="M103" s="104">
        <v>0</v>
      </c>
      <c r="N103" s="105" t="s">
        <v>3699</v>
      </c>
      <c r="O103" s="106" t="s">
        <v>1261</v>
      </c>
      <c r="P103" s="106" t="s">
        <v>890</v>
      </c>
      <c r="Q103" s="105" t="s">
        <v>3700</v>
      </c>
      <c r="R103" s="104">
        <v>0</v>
      </c>
      <c r="S103" s="104">
        <v>0</v>
      </c>
      <c r="T103" s="105" t="s">
        <v>9271</v>
      </c>
      <c r="U103" s="104">
        <v>1</v>
      </c>
      <c r="V103" s="104">
        <v>0</v>
      </c>
      <c r="W103" s="104">
        <v>0</v>
      </c>
      <c r="X103" s="104">
        <v>0</v>
      </c>
      <c r="Y103" s="104">
        <v>0</v>
      </c>
      <c r="Z103" s="104" t="b">
        <v>0</v>
      </c>
      <c r="AA103" s="105"/>
      <c r="AB103" s="105" t="s">
        <v>3701</v>
      </c>
    </row>
    <row r="104" spans="1:28" ht="15" customHeight="1" x14ac:dyDescent="0.35">
      <c r="A104" s="105" t="s">
        <v>8119</v>
      </c>
      <c r="B104" s="104">
        <v>0</v>
      </c>
      <c r="C104" s="105"/>
      <c r="D104" s="104">
        <v>0</v>
      </c>
      <c r="E104" s="105"/>
      <c r="F104" s="105" t="s">
        <v>3710</v>
      </c>
      <c r="G104" s="104">
        <v>0</v>
      </c>
      <c r="H104" s="104">
        <v>0</v>
      </c>
      <c r="I104" s="104">
        <v>0</v>
      </c>
      <c r="J104" s="105"/>
      <c r="K104" s="105"/>
      <c r="L104" s="104">
        <v>3</v>
      </c>
      <c r="M104" s="104">
        <v>0</v>
      </c>
      <c r="N104" s="105" t="s">
        <v>3711</v>
      </c>
      <c r="O104" s="106" t="s">
        <v>1261</v>
      </c>
      <c r="P104" s="106" t="s">
        <v>890</v>
      </c>
      <c r="Q104" s="105" t="s">
        <v>3712</v>
      </c>
      <c r="R104" s="104">
        <v>0</v>
      </c>
      <c r="S104" s="104">
        <v>0</v>
      </c>
      <c r="T104" s="105" t="s">
        <v>9271</v>
      </c>
      <c r="U104" s="104">
        <v>1</v>
      </c>
      <c r="V104" s="104">
        <v>0</v>
      </c>
      <c r="W104" s="104">
        <v>0</v>
      </c>
      <c r="X104" s="104">
        <v>0</v>
      </c>
      <c r="Y104" s="104">
        <v>0</v>
      </c>
      <c r="Z104" s="104" t="b">
        <v>0</v>
      </c>
      <c r="AA104" s="105"/>
      <c r="AB104" s="105" t="s">
        <v>3713</v>
      </c>
    </row>
    <row r="105" spans="1:28" ht="15" customHeight="1" x14ac:dyDescent="0.35">
      <c r="A105" s="105" t="s">
        <v>8177</v>
      </c>
      <c r="B105" s="104">
        <v>0</v>
      </c>
      <c r="C105" s="105"/>
      <c r="D105" s="104">
        <v>0</v>
      </c>
      <c r="E105" s="105"/>
      <c r="F105" s="105" t="s">
        <v>3852</v>
      </c>
      <c r="G105" s="104">
        <v>0</v>
      </c>
      <c r="H105" s="104">
        <v>0</v>
      </c>
      <c r="I105" s="104">
        <v>0</v>
      </c>
      <c r="J105" s="105"/>
      <c r="K105" s="105"/>
      <c r="L105" s="104">
        <v>3</v>
      </c>
      <c r="M105" s="104">
        <v>0</v>
      </c>
      <c r="N105" s="105" t="s">
        <v>3853</v>
      </c>
      <c r="O105" s="106" t="s">
        <v>3854</v>
      </c>
      <c r="P105" s="106" t="s">
        <v>890</v>
      </c>
      <c r="Q105" s="105" t="s">
        <v>3855</v>
      </c>
      <c r="R105" s="104">
        <v>0</v>
      </c>
      <c r="S105" s="104">
        <v>0</v>
      </c>
      <c r="T105" s="105" t="s">
        <v>9271</v>
      </c>
      <c r="U105" s="104">
        <v>1</v>
      </c>
      <c r="V105" s="104">
        <v>0</v>
      </c>
      <c r="W105" s="104">
        <v>1.04281545768353E-6</v>
      </c>
      <c r="X105" s="104">
        <v>0</v>
      </c>
      <c r="Y105" s="104">
        <v>0</v>
      </c>
      <c r="Z105" s="104" t="b">
        <v>0</v>
      </c>
      <c r="AA105" s="105" t="s">
        <v>82</v>
      </c>
      <c r="AB105" s="105" t="s">
        <v>3856</v>
      </c>
    </row>
    <row r="106" spans="1:28" ht="15" customHeight="1" x14ac:dyDescent="0.35">
      <c r="A106" s="105" t="s">
        <v>8221</v>
      </c>
      <c r="B106" s="104">
        <v>0</v>
      </c>
      <c r="C106" s="105"/>
      <c r="D106" s="104">
        <v>0</v>
      </c>
      <c r="E106" s="105"/>
      <c r="F106" s="105" t="s">
        <v>3961</v>
      </c>
      <c r="G106" s="104">
        <v>0</v>
      </c>
      <c r="H106" s="104">
        <v>0</v>
      </c>
      <c r="I106" s="104">
        <v>0</v>
      </c>
      <c r="J106" s="105"/>
      <c r="K106" s="105"/>
      <c r="L106" s="104">
        <v>3</v>
      </c>
      <c r="M106" s="104">
        <v>0</v>
      </c>
      <c r="N106" s="105"/>
      <c r="O106" s="106" t="s">
        <v>1261</v>
      </c>
      <c r="P106" s="106" t="s">
        <v>890</v>
      </c>
      <c r="Q106" s="105" t="s">
        <v>3962</v>
      </c>
      <c r="R106" s="104">
        <v>40664</v>
      </c>
      <c r="S106" s="104">
        <v>0</v>
      </c>
      <c r="T106" s="105" t="s">
        <v>9271</v>
      </c>
      <c r="U106" s="104">
        <v>1</v>
      </c>
      <c r="V106" s="104">
        <v>0</v>
      </c>
      <c r="W106" s="104">
        <v>5.8025114155248497E-11</v>
      </c>
      <c r="X106" s="104">
        <v>0</v>
      </c>
      <c r="Y106" s="104">
        <v>40664</v>
      </c>
      <c r="Z106" s="104" t="b">
        <v>0</v>
      </c>
      <c r="AA106" s="105" t="s">
        <v>82</v>
      </c>
      <c r="AB106" s="105" t="s">
        <v>3963</v>
      </c>
    </row>
    <row r="107" spans="1:28" ht="15" customHeight="1" x14ac:dyDescent="0.35">
      <c r="A107" s="105" t="s">
        <v>8409</v>
      </c>
      <c r="B107" s="104">
        <v>0</v>
      </c>
      <c r="C107" s="105"/>
      <c r="D107" s="104">
        <v>0</v>
      </c>
      <c r="E107" s="105"/>
      <c r="F107" s="105" t="s">
        <v>4508</v>
      </c>
      <c r="G107" s="104">
        <v>0</v>
      </c>
      <c r="H107" s="104">
        <v>0</v>
      </c>
      <c r="I107" s="104">
        <v>0</v>
      </c>
      <c r="J107" s="105"/>
      <c r="K107" s="105"/>
      <c r="L107" s="104">
        <v>3</v>
      </c>
      <c r="M107" s="104">
        <v>0</v>
      </c>
      <c r="N107" s="105"/>
      <c r="O107" s="106" t="s">
        <v>1261</v>
      </c>
      <c r="P107" s="106" t="s">
        <v>890</v>
      </c>
      <c r="Q107" s="105" t="s">
        <v>4509</v>
      </c>
      <c r="R107" s="104">
        <v>0</v>
      </c>
      <c r="S107" s="104">
        <v>0</v>
      </c>
      <c r="T107" s="105" t="s">
        <v>9271</v>
      </c>
      <c r="U107" s="104">
        <v>1</v>
      </c>
      <c r="V107" s="104">
        <v>0</v>
      </c>
      <c r="W107" s="104">
        <v>0</v>
      </c>
      <c r="X107" s="104">
        <v>0</v>
      </c>
      <c r="Y107" s="104">
        <v>0</v>
      </c>
      <c r="Z107" s="104" t="b">
        <v>0</v>
      </c>
      <c r="AA107" s="105"/>
      <c r="AB107" s="105" t="s">
        <v>4510</v>
      </c>
    </row>
    <row r="108" spans="1:28" ht="15" customHeight="1" x14ac:dyDescent="0.35">
      <c r="A108" s="105" t="s">
        <v>8510</v>
      </c>
      <c r="B108" s="104">
        <v>0</v>
      </c>
      <c r="C108" s="105"/>
      <c r="D108" s="104">
        <v>0</v>
      </c>
      <c r="E108" s="105"/>
      <c r="F108" s="105" t="s">
        <v>4778</v>
      </c>
      <c r="G108" s="104">
        <v>0</v>
      </c>
      <c r="H108" s="104">
        <v>0</v>
      </c>
      <c r="I108" s="104">
        <v>0</v>
      </c>
      <c r="J108" s="105"/>
      <c r="K108" s="105"/>
      <c r="L108" s="104">
        <v>3</v>
      </c>
      <c r="M108" s="104">
        <v>0</v>
      </c>
      <c r="N108" s="105"/>
      <c r="O108" s="106" t="s">
        <v>889</v>
      </c>
      <c r="P108" s="106" t="s">
        <v>890</v>
      </c>
      <c r="Q108" s="105" t="s">
        <v>4779</v>
      </c>
      <c r="R108" s="104">
        <v>0</v>
      </c>
      <c r="S108" s="104">
        <v>0</v>
      </c>
      <c r="T108" s="105" t="s">
        <v>9271</v>
      </c>
      <c r="U108" s="104">
        <v>1</v>
      </c>
      <c r="V108" s="104">
        <v>0</v>
      </c>
      <c r="W108" s="104">
        <v>0</v>
      </c>
      <c r="X108" s="104">
        <v>0</v>
      </c>
      <c r="Y108" s="104">
        <v>0</v>
      </c>
      <c r="Z108" s="104" t="b">
        <v>0</v>
      </c>
      <c r="AA108" s="105"/>
      <c r="AB108" s="105" t="s">
        <v>4780</v>
      </c>
    </row>
    <row r="109" spans="1:28" ht="15" customHeight="1" x14ac:dyDescent="0.35">
      <c r="A109" s="105" t="s">
        <v>8564</v>
      </c>
      <c r="B109" s="104">
        <v>0</v>
      </c>
      <c r="C109" s="105"/>
      <c r="D109" s="104">
        <v>0</v>
      </c>
      <c r="E109" s="105"/>
      <c r="F109" s="105" t="s">
        <v>4929</v>
      </c>
      <c r="G109" s="104">
        <v>0</v>
      </c>
      <c r="H109" s="104">
        <v>0</v>
      </c>
      <c r="I109" s="104">
        <v>0</v>
      </c>
      <c r="J109" s="105"/>
      <c r="K109" s="105"/>
      <c r="L109" s="104">
        <v>3</v>
      </c>
      <c r="M109" s="104">
        <v>0</v>
      </c>
      <c r="N109" s="105" t="s">
        <v>4930</v>
      </c>
      <c r="O109" s="106" t="s">
        <v>1261</v>
      </c>
      <c r="P109" s="106" t="s">
        <v>890</v>
      </c>
      <c r="Q109" s="105" t="s">
        <v>4941</v>
      </c>
      <c r="R109" s="104">
        <v>0</v>
      </c>
      <c r="S109" s="104">
        <v>0</v>
      </c>
      <c r="T109" s="105" t="s">
        <v>9271</v>
      </c>
      <c r="U109" s="104">
        <v>1</v>
      </c>
      <c r="V109" s="104">
        <v>0</v>
      </c>
      <c r="W109" s="104">
        <v>0</v>
      </c>
      <c r="X109" s="104">
        <v>0</v>
      </c>
      <c r="Y109" s="104">
        <v>0</v>
      </c>
      <c r="Z109" s="104" t="b">
        <v>0</v>
      </c>
      <c r="AA109" s="105"/>
      <c r="AB109" s="105" t="s">
        <v>4942</v>
      </c>
    </row>
    <row r="110" spans="1:28" ht="15" customHeight="1" x14ac:dyDescent="0.35">
      <c r="A110" s="105" t="s">
        <v>8566</v>
      </c>
      <c r="B110" s="104">
        <v>0</v>
      </c>
      <c r="C110" s="105"/>
      <c r="D110" s="104">
        <v>0</v>
      </c>
      <c r="E110" s="105"/>
      <c r="F110" s="105" t="s">
        <v>4944</v>
      </c>
      <c r="G110" s="104">
        <v>0</v>
      </c>
      <c r="H110" s="104">
        <v>0</v>
      </c>
      <c r="I110" s="104">
        <v>0</v>
      </c>
      <c r="J110" s="105"/>
      <c r="K110" s="105"/>
      <c r="L110" s="104">
        <v>3</v>
      </c>
      <c r="M110" s="104">
        <v>0</v>
      </c>
      <c r="N110" s="105" t="s">
        <v>4948</v>
      </c>
      <c r="O110" s="106" t="s">
        <v>1261</v>
      </c>
      <c r="P110" s="106" t="s">
        <v>890</v>
      </c>
      <c r="Q110" s="105" t="s">
        <v>4949</v>
      </c>
      <c r="R110" s="104">
        <v>0</v>
      </c>
      <c r="S110" s="104">
        <v>0</v>
      </c>
      <c r="T110" s="105" t="s">
        <v>9271</v>
      </c>
      <c r="U110" s="104">
        <v>1</v>
      </c>
      <c r="V110" s="104">
        <v>0</v>
      </c>
      <c r="W110" s="104">
        <v>0</v>
      </c>
      <c r="X110" s="104">
        <v>0</v>
      </c>
      <c r="Y110" s="104">
        <v>0</v>
      </c>
      <c r="Z110" s="104" t="b">
        <v>0</v>
      </c>
      <c r="AA110" s="105"/>
      <c r="AB110" s="105" t="s">
        <v>4950</v>
      </c>
    </row>
    <row r="111" spans="1:28" ht="15" customHeight="1" x14ac:dyDescent="0.35">
      <c r="A111" s="105" t="s">
        <v>7765</v>
      </c>
      <c r="B111" s="104">
        <v>0</v>
      </c>
      <c r="C111" s="105"/>
      <c r="D111" s="104">
        <v>0</v>
      </c>
      <c r="E111" s="105"/>
      <c r="F111" s="105" t="s">
        <v>2686</v>
      </c>
      <c r="G111" s="104">
        <v>0</v>
      </c>
      <c r="H111" s="104">
        <v>0</v>
      </c>
      <c r="I111" s="104">
        <v>0</v>
      </c>
      <c r="J111" s="105"/>
      <c r="K111" s="105"/>
      <c r="L111" s="104">
        <v>2</v>
      </c>
      <c r="M111" s="104">
        <v>130124.74877293799</v>
      </c>
      <c r="N111" s="105"/>
      <c r="O111" s="105"/>
      <c r="P111" s="105"/>
      <c r="Q111" s="105" t="s">
        <v>9389</v>
      </c>
      <c r="R111" s="104">
        <v>250404.9</v>
      </c>
      <c r="S111" s="104">
        <v>0</v>
      </c>
      <c r="T111" s="105" t="s">
        <v>7702</v>
      </c>
      <c r="U111" s="104">
        <v>1</v>
      </c>
      <c r="V111" s="104">
        <v>0</v>
      </c>
      <c r="W111" s="104">
        <v>4.25044474315146E-7</v>
      </c>
      <c r="X111" s="104">
        <v>0</v>
      </c>
      <c r="Y111" s="104">
        <v>380529.648772938</v>
      </c>
      <c r="Z111" s="104" t="b">
        <v>0</v>
      </c>
      <c r="AA111" s="105" t="s">
        <v>310</v>
      </c>
      <c r="AB111" s="105" t="s">
        <v>2687</v>
      </c>
    </row>
    <row r="112" spans="1:28" ht="15" customHeight="1" x14ac:dyDescent="0.35">
      <c r="A112" s="105" t="s">
        <v>7093</v>
      </c>
      <c r="B112" s="104">
        <v>0</v>
      </c>
      <c r="C112" s="105"/>
      <c r="D112" s="104">
        <v>0</v>
      </c>
      <c r="E112" s="105"/>
      <c r="F112" s="105" t="s">
        <v>978</v>
      </c>
      <c r="G112" s="104">
        <v>0</v>
      </c>
      <c r="H112" s="104">
        <v>0</v>
      </c>
      <c r="I112" s="104">
        <v>0</v>
      </c>
      <c r="J112" s="105"/>
      <c r="K112" s="105"/>
      <c r="L112" s="104">
        <v>3</v>
      </c>
      <c r="M112" s="104">
        <v>110203.365603632</v>
      </c>
      <c r="N112" s="105"/>
      <c r="O112" s="106" t="s">
        <v>979</v>
      </c>
      <c r="P112" s="106" t="s">
        <v>890</v>
      </c>
      <c r="Q112" s="105" t="s">
        <v>980</v>
      </c>
      <c r="R112" s="104">
        <v>23114.5</v>
      </c>
      <c r="S112" s="104">
        <v>0</v>
      </c>
      <c r="T112" s="105" t="s">
        <v>9273</v>
      </c>
      <c r="U112" s="104">
        <v>4</v>
      </c>
      <c r="V112" s="104">
        <v>0</v>
      </c>
      <c r="W112" s="104">
        <v>4.2218264840190798E-7</v>
      </c>
      <c r="X112" s="104">
        <v>0</v>
      </c>
      <c r="Y112" s="104">
        <v>133317.865603632</v>
      </c>
      <c r="Z112" s="104" t="b">
        <v>1</v>
      </c>
      <c r="AA112" s="105" t="s">
        <v>310</v>
      </c>
      <c r="AB112" s="105" t="s">
        <v>981</v>
      </c>
    </row>
    <row r="113" spans="1:28" ht="15" customHeight="1" x14ac:dyDescent="0.35">
      <c r="A113" s="105" t="s">
        <v>7173</v>
      </c>
      <c r="B113" s="104">
        <v>0</v>
      </c>
      <c r="C113" s="105"/>
      <c r="D113" s="104">
        <v>0</v>
      </c>
      <c r="E113" s="105"/>
      <c r="F113" s="105" t="s">
        <v>1162</v>
      </c>
      <c r="G113" s="104">
        <v>0</v>
      </c>
      <c r="H113" s="104">
        <v>0</v>
      </c>
      <c r="I113" s="104">
        <v>0</v>
      </c>
      <c r="J113" s="105"/>
      <c r="K113" s="105"/>
      <c r="L113" s="104">
        <v>3</v>
      </c>
      <c r="M113" s="104">
        <v>0</v>
      </c>
      <c r="N113" s="105"/>
      <c r="O113" s="106" t="s">
        <v>979</v>
      </c>
      <c r="P113" s="106" t="s">
        <v>890</v>
      </c>
      <c r="Q113" s="105" t="s">
        <v>1173</v>
      </c>
      <c r="R113" s="104">
        <v>0</v>
      </c>
      <c r="S113" s="104">
        <v>0</v>
      </c>
      <c r="T113" s="105" t="s">
        <v>9273</v>
      </c>
      <c r="U113" s="104">
        <v>1</v>
      </c>
      <c r="V113" s="104">
        <v>0</v>
      </c>
      <c r="W113" s="104">
        <v>0</v>
      </c>
      <c r="X113" s="104">
        <v>0</v>
      </c>
      <c r="Y113" s="104">
        <v>0</v>
      </c>
      <c r="Z113" s="104" t="b">
        <v>0</v>
      </c>
      <c r="AA113" s="105"/>
      <c r="AB113" s="105" t="s">
        <v>1174</v>
      </c>
    </row>
    <row r="114" spans="1:28" ht="15" customHeight="1" x14ac:dyDescent="0.35">
      <c r="A114" s="105" t="s">
        <v>7177</v>
      </c>
      <c r="B114" s="104">
        <v>0</v>
      </c>
      <c r="C114" s="105"/>
      <c r="D114" s="104">
        <v>0</v>
      </c>
      <c r="E114" s="105"/>
      <c r="F114" s="105" t="s">
        <v>1178</v>
      </c>
      <c r="G114" s="104">
        <v>0</v>
      </c>
      <c r="H114" s="104">
        <v>0</v>
      </c>
      <c r="I114" s="104">
        <v>0</v>
      </c>
      <c r="J114" s="105"/>
      <c r="K114" s="105"/>
      <c r="L114" s="104">
        <v>3</v>
      </c>
      <c r="M114" s="104">
        <v>0</v>
      </c>
      <c r="N114" s="105"/>
      <c r="O114" s="106" t="s">
        <v>979</v>
      </c>
      <c r="P114" s="106" t="s">
        <v>890</v>
      </c>
      <c r="Q114" s="105" t="s">
        <v>1183</v>
      </c>
      <c r="R114" s="104">
        <v>0</v>
      </c>
      <c r="S114" s="104">
        <v>0</v>
      </c>
      <c r="T114" s="105" t="s">
        <v>9273</v>
      </c>
      <c r="U114" s="104">
        <v>1</v>
      </c>
      <c r="V114" s="104">
        <v>0</v>
      </c>
      <c r="W114" s="104">
        <v>0</v>
      </c>
      <c r="X114" s="104">
        <v>0</v>
      </c>
      <c r="Y114" s="104">
        <v>0</v>
      </c>
      <c r="Z114" s="104" t="b">
        <v>0</v>
      </c>
      <c r="AA114" s="105"/>
      <c r="AB114" s="105" t="s">
        <v>1184</v>
      </c>
    </row>
    <row r="115" spans="1:28" ht="15" customHeight="1" x14ac:dyDescent="0.35">
      <c r="A115" s="105" t="s">
        <v>7198</v>
      </c>
      <c r="B115" s="104">
        <v>0</v>
      </c>
      <c r="C115" s="105"/>
      <c r="D115" s="104">
        <v>0</v>
      </c>
      <c r="E115" s="105"/>
      <c r="F115" s="105" t="s">
        <v>1233</v>
      </c>
      <c r="G115" s="104">
        <v>0</v>
      </c>
      <c r="H115" s="104">
        <v>0</v>
      </c>
      <c r="I115" s="104">
        <v>0</v>
      </c>
      <c r="J115" s="105"/>
      <c r="K115" s="105"/>
      <c r="L115" s="104">
        <v>3</v>
      </c>
      <c r="M115" s="104">
        <v>0</v>
      </c>
      <c r="N115" s="105" t="s">
        <v>1234</v>
      </c>
      <c r="O115" s="106" t="s">
        <v>979</v>
      </c>
      <c r="P115" s="106" t="s">
        <v>890</v>
      </c>
      <c r="Q115" s="105" t="s">
        <v>1235</v>
      </c>
      <c r="R115" s="104">
        <v>0</v>
      </c>
      <c r="S115" s="104">
        <v>0</v>
      </c>
      <c r="T115" s="105" t="s">
        <v>9273</v>
      </c>
      <c r="U115" s="104">
        <v>1</v>
      </c>
      <c r="V115" s="104">
        <v>0</v>
      </c>
      <c r="W115" s="104">
        <v>0</v>
      </c>
      <c r="X115" s="104">
        <v>0</v>
      </c>
      <c r="Y115" s="104">
        <v>0</v>
      </c>
      <c r="Z115" s="104" t="b">
        <v>0</v>
      </c>
      <c r="AA115" s="105"/>
      <c r="AB115" s="105" t="s">
        <v>1236</v>
      </c>
    </row>
    <row r="116" spans="1:28" ht="15" customHeight="1" x14ac:dyDescent="0.35">
      <c r="A116" s="105" t="s">
        <v>7395</v>
      </c>
      <c r="B116" s="104">
        <v>0</v>
      </c>
      <c r="C116" s="105"/>
      <c r="D116" s="104">
        <v>0</v>
      </c>
      <c r="E116" s="105"/>
      <c r="F116" s="105" t="s">
        <v>1740</v>
      </c>
      <c r="G116" s="104">
        <v>0</v>
      </c>
      <c r="H116" s="104">
        <v>0</v>
      </c>
      <c r="I116" s="104">
        <v>0</v>
      </c>
      <c r="J116" s="105"/>
      <c r="K116" s="105"/>
      <c r="L116" s="104">
        <v>3</v>
      </c>
      <c r="M116" s="104">
        <v>0</v>
      </c>
      <c r="N116" s="105"/>
      <c r="O116" s="106" t="s">
        <v>979</v>
      </c>
      <c r="P116" s="106" t="s">
        <v>890</v>
      </c>
      <c r="Q116" s="105" t="s">
        <v>1751</v>
      </c>
      <c r="R116" s="104">
        <v>0</v>
      </c>
      <c r="S116" s="104">
        <v>0</v>
      </c>
      <c r="T116" s="105" t="s">
        <v>9273</v>
      </c>
      <c r="U116" s="104">
        <v>1</v>
      </c>
      <c r="V116" s="104">
        <v>0</v>
      </c>
      <c r="W116" s="104">
        <v>0</v>
      </c>
      <c r="X116" s="104">
        <v>0</v>
      </c>
      <c r="Y116" s="104">
        <v>0</v>
      </c>
      <c r="Z116" s="104" t="b">
        <v>0</v>
      </c>
      <c r="AA116" s="105"/>
      <c r="AB116" s="105" t="s">
        <v>1752</v>
      </c>
    </row>
    <row r="117" spans="1:28" ht="15" customHeight="1" x14ac:dyDescent="0.35">
      <c r="A117" s="105" t="s">
        <v>7577</v>
      </c>
      <c r="B117" s="104">
        <v>0</v>
      </c>
      <c r="C117" s="105"/>
      <c r="D117" s="104">
        <v>0</v>
      </c>
      <c r="E117" s="105"/>
      <c r="F117" s="105" t="s">
        <v>2197</v>
      </c>
      <c r="G117" s="104">
        <v>0</v>
      </c>
      <c r="H117" s="104">
        <v>0</v>
      </c>
      <c r="I117" s="104">
        <v>0</v>
      </c>
      <c r="J117" s="105"/>
      <c r="K117" s="105"/>
      <c r="L117" s="104">
        <v>3</v>
      </c>
      <c r="M117" s="104">
        <v>0</v>
      </c>
      <c r="N117" s="105"/>
      <c r="O117" s="106" t="s">
        <v>979</v>
      </c>
      <c r="P117" s="106" t="s">
        <v>890</v>
      </c>
      <c r="Q117" s="105" t="s">
        <v>2198</v>
      </c>
      <c r="R117" s="104">
        <v>0</v>
      </c>
      <c r="S117" s="104">
        <v>0</v>
      </c>
      <c r="T117" s="105" t="s">
        <v>9273</v>
      </c>
      <c r="U117" s="104">
        <v>1</v>
      </c>
      <c r="V117" s="104">
        <v>0</v>
      </c>
      <c r="W117" s="104">
        <v>0</v>
      </c>
      <c r="X117" s="104">
        <v>0</v>
      </c>
      <c r="Y117" s="104">
        <v>0</v>
      </c>
      <c r="Z117" s="104" t="b">
        <v>1</v>
      </c>
      <c r="AA117" s="105" t="s">
        <v>310</v>
      </c>
      <c r="AB117" s="105" t="s">
        <v>2199</v>
      </c>
    </row>
    <row r="118" spans="1:28" ht="15" customHeight="1" x14ac:dyDescent="0.35">
      <c r="A118" s="105" t="s">
        <v>7582</v>
      </c>
      <c r="B118" s="104">
        <v>0</v>
      </c>
      <c r="C118" s="105"/>
      <c r="D118" s="104">
        <v>0</v>
      </c>
      <c r="E118" s="105"/>
      <c r="F118" s="105" t="s">
        <v>2208</v>
      </c>
      <c r="G118" s="104">
        <v>0</v>
      </c>
      <c r="H118" s="104">
        <v>0</v>
      </c>
      <c r="I118" s="104">
        <v>0</v>
      </c>
      <c r="J118" s="105"/>
      <c r="K118" s="105"/>
      <c r="L118" s="104">
        <v>3</v>
      </c>
      <c r="M118" s="104">
        <v>0</v>
      </c>
      <c r="N118" s="105"/>
      <c r="O118" s="106" t="s">
        <v>979</v>
      </c>
      <c r="P118" s="106" t="s">
        <v>890</v>
      </c>
      <c r="Q118" s="105" t="s">
        <v>2209</v>
      </c>
      <c r="R118" s="104">
        <v>0</v>
      </c>
      <c r="S118" s="104">
        <v>0</v>
      </c>
      <c r="T118" s="105" t="s">
        <v>9273</v>
      </c>
      <c r="U118" s="104">
        <v>1</v>
      </c>
      <c r="V118" s="104">
        <v>0</v>
      </c>
      <c r="W118" s="104">
        <v>0</v>
      </c>
      <c r="X118" s="104">
        <v>0</v>
      </c>
      <c r="Y118" s="104">
        <v>0</v>
      </c>
      <c r="Z118" s="104" t="b">
        <v>0</v>
      </c>
      <c r="AA118" s="105" t="s">
        <v>923</v>
      </c>
      <c r="AB118" s="105" t="s">
        <v>2210</v>
      </c>
    </row>
    <row r="119" spans="1:28" ht="15" customHeight="1" x14ac:dyDescent="0.35">
      <c r="A119" s="105" t="s">
        <v>7592</v>
      </c>
      <c r="B119" s="104">
        <v>0</v>
      </c>
      <c r="C119" s="105"/>
      <c r="D119" s="104">
        <v>0</v>
      </c>
      <c r="E119" s="105"/>
      <c r="F119" s="105" t="s">
        <v>2221</v>
      </c>
      <c r="G119" s="104">
        <v>0</v>
      </c>
      <c r="H119" s="104">
        <v>0</v>
      </c>
      <c r="I119" s="104">
        <v>0</v>
      </c>
      <c r="J119" s="105"/>
      <c r="K119" s="105"/>
      <c r="L119" s="104">
        <v>3</v>
      </c>
      <c r="M119" s="104">
        <v>0</v>
      </c>
      <c r="N119" s="105"/>
      <c r="O119" s="106" t="s">
        <v>979</v>
      </c>
      <c r="P119" s="106" t="s">
        <v>890</v>
      </c>
      <c r="Q119" s="105" t="s">
        <v>2230</v>
      </c>
      <c r="R119" s="104">
        <v>0</v>
      </c>
      <c r="S119" s="104">
        <v>0</v>
      </c>
      <c r="T119" s="105" t="s">
        <v>9273</v>
      </c>
      <c r="U119" s="104">
        <v>1</v>
      </c>
      <c r="V119" s="104">
        <v>0</v>
      </c>
      <c r="W119" s="104">
        <v>0</v>
      </c>
      <c r="X119" s="104">
        <v>0</v>
      </c>
      <c r="Y119" s="104">
        <v>0</v>
      </c>
      <c r="Z119" s="104" t="b">
        <v>0</v>
      </c>
      <c r="AA119" s="105" t="s">
        <v>923</v>
      </c>
      <c r="AB119" s="105" t="s">
        <v>2231</v>
      </c>
    </row>
    <row r="120" spans="1:28" ht="15" customHeight="1" x14ac:dyDescent="0.35">
      <c r="A120" s="105" t="s">
        <v>7594</v>
      </c>
      <c r="B120" s="104">
        <v>0</v>
      </c>
      <c r="C120" s="105"/>
      <c r="D120" s="104">
        <v>0</v>
      </c>
      <c r="E120" s="105"/>
      <c r="F120" s="105" t="s">
        <v>2234</v>
      </c>
      <c r="G120" s="104">
        <v>0</v>
      </c>
      <c r="H120" s="104">
        <v>0</v>
      </c>
      <c r="I120" s="104">
        <v>0</v>
      </c>
      <c r="J120" s="105"/>
      <c r="K120" s="105"/>
      <c r="L120" s="104">
        <v>3</v>
      </c>
      <c r="M120" s="104">
        <v>0</v>
      </c>
      <c r="N120" s="105"/>
      <c r="O120" s="106" t="s">
        <v>979</v>
      </c>
      <c r="P120" s="106" t="s">
        <v>890</v>
      </c>
      <c r="Q120" s="105" t="s">
        <v>2235</v>
      </c>
      <c r="R120" s="104">
        <v>0</v>
      </c>
      <c r="S120" s="104">
        <v>0</v>
      </c>
      <c r="T120" s="105" t="s">
        <v>9273</v>
      </c>
      <c r="U120" s="104">
        <v>1</v>
      </c>
      <c r="V120" s="104">
        <v>0</v>
      </c>
      <c r="W120" s="104">
        <v>0</v>
      </c>
      <c r="X120" s="104">
        <v>0</v>
      </c>
      <c r="Y120" s="104">
        <v>0</v>
      </c>
      <c r="Z120" s="104" t="b">
        <v>0</v>
      </c>
      <c r="AA120" s="105" t="s">
        <v>923</v>
      </c>
      <c r="AB120" s="105" t="s">
        <v>2236</v>
      </c>
    </row>
    <row r="121" spans="1:28" ht="15" customHeight="1" x14ac:dyDescent="0.35">
      <c r="A121" s="105" t="s">
        <v>7678</v>
      </c>
      <c r="B121" s="104">
        <v>0</v>
      </c>
      <c r="C121" s="105"/>
      <c r="D121" s="104">
        <v>0</v>
      </c>
      <c r="E121" s="105"/>
      <c r="F121" s="105" t="s">
        <v>2437</v>
      </c>
      <c r="G121" s="104">
        <v>0</v>
      </c>
      <c r="H121" s="104">
        <v>0</v>
      </c>
      <c r="I121" s="104">
        <v>0</v>
      </c>
      <c r="J121" s="105"/>
      <c r="K121" s="105"/>
      <c r="L121" s="104">
        <v>3</v>
      </c>
      <c r="M121" s="104">
        <v>0</v>
      </c>
      <c r="N121" s="105"/>
      <c r="O121" s="106" t="s">
        <v>2443</v>
      </c>
      <c r="P121" s="106" t="s">
        <v>890</v>
      </c>
      <c r="Q121" s="105" t="s">
        <v>2444</v>
      </c>
      <c r="R121" s="104">
        <v>0</v>
      </c>
      <c r="S121" s="104">
        <v>0</v>
      </c>
      <c r="T121" s="105" t="s">
        <v>9273</v>
      </c>
      <c r="U121" s="104">
        <v>1</v>
      </c>
      <c r="V121" s="104">
        <v>0</v>
      </c>
      <c r="W121" s="104">
        <v>0</v>
      </c>
      <c r="X121" s="104">
        <v>0</v>
      </c>
      <c r="Y121" s="104">
        <v>0</v>
      </c>
      <c r="Z121" s="104" t="b">
        <v>0</v>
      </c>
      <c r="AA121" s="105"/>
      <c r="AB121" s="105" t="s">
        <v>2445</v>
      </c>
    </row>
    <row r="122" spans="1:28" ht="15" customHeight="1" x14ac:dyDescent="0.35">
      <c r="A122" s="105" t="s">
        <v>7799</v>
      </c>
      <c r="B122" s="104">
        <v>0</v>
      </c>
      <c r="C122" s="105"/>
      <c r="D122" s="104">
        <v>0</v>
      </c>
      <c r="E122" s="105"/>
      <c r="F122" s="105" t="s">
        <v>2764</v>
      </c>
      <c r="G122" s="104">
        <v>0</v>
      </c>
      <c r="H122" s="104">
        <v>0</v>
      </c>
      <c r="I122" s="104">
        <v>0</v>
      </c>
      <c r="J122" s="105"/>
      <c r="K122" s="105"/>
      <c r="L122" s="104">
        <v>3</v>
      </c>
      <c r="M122" s="104">
        <v>0</v>
      </c>
      <c r="N122" s="105"/>
      <c r="O122" s="106" t="s">
        <v>979</v>
      </c>
      <c r="P122" s="106" t="s">
        <v>890</v>
      </c>
      <c r="Q122" s="105" t="s">
        <v>2773</v>
      </c>
      <c r="R122" s="104">
        <v>0</v>
      </c>
      <c r="S122" s="104">
        <v>0</v>
      </c>
      <c r="T122" s="105" t="s">
        <v>9273</v>
      </c>
      <c r="U122" s="104">
        <v>1</v>
      </c>
      <c r="V122" s="104">
        <v>0</v>
      </c>
      <c r="W122" s="104">
        <v>0</v>
      </c>
      <c r="X122" s="104">
        <v>0</v>
      </c>
      <c r="Y122" s="104">
        <v>0</v>
      </c>
      <c r="Z122" s="104" t="b">
        <v>0</v>
      </c>
      <c r="AA122" s="105" t="s">
        <v>82</v>
      </c>
      <c r="AB122" s="105" t="s">
        <v>2774</v>
      </c>
    </row>
    <row r="123" spans="1:28" ht="15" customHeight="1" x14ac:dyDescent="0.35">
      <c r="A123" s="105" t="s">
        <v>7826</v>
      </c>
      <c r="B123" s="104">
        <v>0</v>
      </c>
      <c r="C123" s="105"/>
      <c r="D123" s="104">
        <v>0</v>
      </c>
      <c r="E123" s="105"/>
      <c r="F123" s="105" t="s">
        <v>2914</v>
      </c>
      <c r="G123" s="104">
        <v>0</v>
      </c>
      <c r="H123" s="104">
        <v>0</v>
      </c>
      <c r="I123" s="104">
        <v>0</v>
      </c>
      <c r="J123" s="105"/>
      <c r="K123" s="105"/>
      <c r="L123" s="104">
        <v>3</v>
      </c>
      <c r="M123" s="104">
        <v>0</v>
      </c>
      <c r="N123" s="105"/>
      <c r="O123" s="106" t="s">
        <v>2915</v>
      </c>
      <c r="P123" s="106" t="s">
        <v>890</v>
      </c>
      <c r="Q123" s="105" t="s">
        <v>2916</v>
      </c>
      <c r="R123" s="104">
        <v>0</v>
      </c>
      <c r="S123" s="104">
        <v>0</v>
      </c>
      <c r="T123" s="105" t="s">
        <v>9273</v>
      </c>
      <c r="U123" s="104">
        <v>4</v>
      </c>
      <c r="V123" s="104">
        <v>0</v>
      </c>
      <c r="W123" s="104">
        <v>0</v>
      </c>
      <c r="X123" s="104">
        <v>0</v>
      </c>
      <c r="Y123" s="104">
        <v>0</v>
      </c>
      <c r="Z123" s="104" t="b">
        <v>0</v>
      </c>
      <c r="AA123" s="105" t="s">
        <v>310</v>
      </c>
      <c r="AB123" s="105" t="s">
        <v>2917</v>
      </c>
    </row>
    <row r="124" spans="1:28" ht="15" customHeight="1" x14ac:dyDescent="0.35">
      <c r="A124" s="105" t="s">
        <v>7833</v>
      </c>
      <c r="B124" s="104">
        <v>0</v>
      </c>
      <c r="C124" s="105"/>
      <c r="D124" s="104">
        <v>0</v>
      </c>
      <c r="E124" s="105"/>
      <c r="F124" s="105" t="s">
        <v>2925</v>
      </c>
      <c r="G124" s="104">
        <v>0</v>
      </c>
      <c r="H124" s="104">
        <v>0</v>
      </c>
      <c r="I124" s="104">
        <v>0</v>
      </c>
      <c r="J124" s="105"/>
      <c r="K124" s="105"/>
      <c r="L124" s="104">
        <v>3</v>
      </c>
      <c r="M124" s="104">
        <v>0</v>
      </c>
      <c r="N124" s="105"/>
      <c r="O124" s="106" t="s">
        <v>979</v>
      </c>
      <c r="P124" s="106" t="s">
        <v>890</v>
      </c>
      <c r="Q124" s="105" t="s">
        <v>2932</v>
      </c>
      <c r="R124" s="104">
        <v>0</v>
      </c>
      <c r="S124" s="104">
        <v>0</v>
      </c>
      <c r="T124" s="105" t="s">
        <v>9273</v>
      </c>
      <c r="U124" s="104">
        <v>1</v>
      </c>
      <c r="V124" s="104">
        <v>0</v>
      </c>
      <c r="W124" s="104">
        <v>0</v>
      </c>
      <c r="X124" s="104">
        <v>0</v>
      </c>
      <c r="Y124" s="104">
        <v>0</v>
      </c>
      <c r="Z124" s="104" t="b">
        <v>0</v>
      </c>
      <c r="AA124" s="105" t="s">
        <v>923</v>
      </c>
      <c r="AB124" s="105" t="s">
        <v>2933</v>
      </c>
    </row>
    <row r="125" spans="1:28" ht="15" customHeight="1" x14ac:dyDescent="0.35">
      <c r="A125" s="105" t="s">
        <v>7837</v>
      </c>
      <c r="B125" s="104">
        <v>0</v>
      </c>
      <c r="C125" s="105"/>
      <c r="D125" s="104">
        <v>0</v>
      </c>
      <c r="E125" s="105"/>
      <c r="F125" s="105" t="s">
        <v>2936</v>
      </c>
      <c r="G125" s="104">
        <v>0</v>
      </c>
      <c r="H125" s="104">
        <v>0</v>
      </c>
      <c r="I125" s="104">
        <v>0</v>
      </c>
      <c r="J125" s="105"/>
      <c r="K125" s="105"/>
      <c r="L125" s="104">
        <v>3</v>
      </c>
      <c r="M125" s="104">
        <v>0</v>
      </c>
      <c r="N125" s="105"/>
      <c r="O125" s="106" t="s">
        <v>979</v>
      </c>
      <c r="P125" s="106" t="s">
        <v>890</v>
      </c>
      <c r="Q125" s="105" t="s">
        <v>2941</v>
      </c>
      <c r="R125" s="104">
        <v>0</v>
      </c>
      <c r="S125" s="104">
        <v>0</v>
      </c>
      <c r="T125" s="105" t="s">
        <v>9273</v>
      </c>
      <c r="U125" s="104">
        <v>1</v>
      </c>
      <c r="V125" s="104">
        <v>0</v>
      </c>
      <c r="W125" s="104">
        <v>0</v>
      </c>
      <c r="X125" s="104">
        <v>0</v>
      </c>
      <c r="Y125" s="104">
        <v>0</v>
      </c>
      <c r="Z125" s="104" t="b">
        <v>0</v>
      </c>
      <c r="AA125" s="105" t="s">
        <v>923</v>
      </c>
      <c r="AB125" s="105" t="s">
        <v>2942</v>
      </c>
    </row>
    <row r="126" spans="1:28" ht="15" customHeight="1" x14ac:dyDescent="0.35">
      <c r="A126" s="105" t="s">
        <v>7843</v>
      </c>
      <c r="B126" s="104">
        <v>0</v>
      </c>
      <c r="C126" s="105"/>
      <c r="D126" s="104">
        <v>0</v>
      </c>
      <c r="E126" s="105"/>
      <c r="F126" s="105" t="s">
        <v>2947</v>
      </c>
      <c r="G126" s="104">
        <v>0</v>
      </c>
      <c r="H126" s="104">
        <v>0</v>
      </c>
      <c r="I126" s="104">
        <v>0</v>
      </c>
      <c r="J126" s="105"/>
      <c r="K126" s="105"/>
      <c r="L126" s="104">
        <v>3</v>
      </c>
      <c r="M126" s="104">
        <v>0</v>
      </c>
      <c r="N126" s="105"/>
      <c r="O126" s="106" t="s">
        <v>979</v>
      </c>
      <c r="P126" s="106" t="s">
        <v>890</v>
      </c>
      <c r="Q126" s="105" t="s">
        <v>2954</v>
      </c>
      <c r="R126" s="104">
        <v>0</v>
      </c>
      <c r="S126" s="104">
        <v>0</v>
      </c>
      <c r="T126" s="105" t="s">
        <v>9273</v>
      </c>
      <c r="U126" s="104">
        <v>1</v>
      </c>
      <c r="V126" s="104">
        <v>0</v>
      </c>
      <c r="W126" s="104">
        <v>0</v>
      </c>
      <c r="X126" s="104">
        <v>0</v>
      </c>
      <c r="Y126" s="104">
        <v>0</v>
      </c>
      <c r="Z126" s="104" t="b">
        <v>0</v>
      </c>
      <c r="AA126" s="105" t="s">
        <v>923</v>
      </c>
      <c r="AB126" s="105" t="s">
        <v>2955</v>
      </c>
    </row>
    <row r="127" spans="1:28" ht="15" customHeight="1" x14ac:dyDescent="0.35">
      <c r="A127" s="105" t="s">
        <v>8018</v>
      </c>
      <c r="B127" s="104">
        <v>0</v>
      </c>
      <c r="C127" s="105"/>
      <c r="D127" s="104">
        <v>0</v>
      </c>
      <c r="E127" s="105"/>
      <c r="F127" s="105" t="s">
        <v>3445</v>
      </c>
      <c r="G127" s="104">
        <v>0</v>
      </c>
      <c r="H127" s="104">
        <v>0</v>
      </c>
      <c r="I127" s="104">
        <v>0</v>
      </c>
      <c r="J127" s="105"/>
      <c r="K127" s="105"/>
      <c r="L127" s="104">
        <v>3</v>
      </c>
      <c r="M127" s="104">
        <v>0</v>
      </c>
      <c r="N127" s="105" t="s">
        <v>3446</v>
      </c>
      <c r="O127" s="106" t="s">
        <v>2443</v>
      </c>
      <c r="P127" s="106" t="s">
        <v>890</v>
      </c>
      <c r="Q127" s="105" t="s">
        <v>3457</v>
      </c>
      <c r="R127" s="104">
        <v>0</v>
      </c>
      <c r="S127" s="104">
        <v>0</v>
      </c>
      <c r="T127" s="105" t="s">
        <v>9273</v>
      </c>
      <c r="U127" s="104">
        <v>1</v>
      </c>
      <c r="V127" s="104">
        <v>0</v>
      </c>
      <c r="W127" s="104">
        <v>0</v>
      </c>
      <c r="X127" s="104">
        <v>0</v>
      </c>
      <c r="Y127" s="104">
        <v>0</v>
      </c>
      <c r="Z127" s="104" t="b">
        <v>0</v>
      </c>
      <c r="AA127" s="105"/>
      <c r="AB127" s="105" t="s">
        <v>3458</v>
      </c>
    </row>
    <row r="128" spans="1:28" ht="15" customHeight="1" x14ac:dyDescent="0.35">
      <c r="A128" s="105" t="s">
        <v>8084</v>
      </c>
      <c r="B128" s="104">
        <v>0</v>
      </c>
      <c r="C128" s="105"/>
      <c r="D128" s="104">
        <v>0</v>
      </c>
      <c r="E128" s="105"/>
      <c r="F128" s="105" t="s">
        <v>3603</v>
      </c>
      <c r="G128" s="104">
        <v>0</v>
      </c>
      <c r="H128" s="104">
        <v>0</v>
      </c>
      <c r="I128" s="104">
        <v>0</v>
      </c>
      <c r="J128" s="105"/>
      <c r="K128" s="105"/>
      <c r="L128" s="104">
        <v>3</v>
      </c>
      <c r="M128" s="104">
        <v>0</v>
      </c>
      <c r="N128" s="105"/>
      <c r="O128" s="106" t="s">
        <v>979</v>
      </c>
      <c r="P128" s="106" t="s">
        <v>890</v>
      </c>
      <c r="Q128" s="105" t="s">
        <v>3614</v>
      </c>
      <c r="R128" s="104">
        <v>0</v>
      </c>
      <c r="S128" s="104">
        <v>0</v>
      </c>
      <c r="T128" s="105" t="s">
        <v>9273</v>
      </c>
      <c r="U128" s="104">
        <v>1</v>
      </c>
      <c r="V128" s="104">
        <v>0</v>
      </c>
      <c r="W128" s="104">
        <v>0</v>
      </c>
      <c r="X128" s="104">
        <v>0</v>
      </c>
      <c r="Y128" s="104">
        <v>0</v>
      </c>
      <c r="Z128" s="104" t="b">
        <v>0</v>
      </c>
      <c r="AA128" s="105"/>
      <c r="AB128" s="105" t="s">
        <v>3615</v>
      </c>
    </row>
    <row r="129" spans="1:28" ht="15" customHeight="1" x14ac:dyDescent="0.35">
      <c r="A129" s="105" t="s">
        <v>8102</v>
      </c>
      <c r="B129" s="104">
        <v>0</v>
      </c>
      <c r="C129" s="105"/>
      <c r="D129" s="104">
        <v>0</v>
      </c>
      <c r="E129" s="105"/>
      <c r="F129" s="105" t="s">
        <v>3661</v>
      </c>
      <c r="G129" s="104">
        <v>0</v>
      </c>
      <c r="H129" s="104">
        <v>0</v>
      </c>
      <c r="I129" s="104">
        <v>0</v>
      </c>
      <c r="J129" s="105"/>
      <c r="K129" s="105"/>
      <c r="L129" s="104">
        <v>3</v>
      </c>
      <c r="M129" s="104">
        <v>0</v>
      </c>
      <c r="N129" s="105"/>
      <c r="O129" s="106" t="s">
        <v>3662</v>
      </c>
      <c r="P129" s="106" t="s">
        <v>890</v>
      </c>
      <c r="Q129" s="105" t="s">
        <v>3663</v>
      </c>
      <c r="R129" s="104">
        <v>0</v>
      </c>
      <c r="S129" s="104">
        <v>0</v>
      </c>
      <c r="T129" s="105" t="s">
        <v>9273</v>
      </c>
      <c r="U129" s="104">
        <v>1</v>
      </c>
      <c r="V129" s="104">
        <v>0</v>
      </c>
      <c r="W129" s="104">
        <v>0</v>
      </c>
      <c r="X129" s="104">
        <v>0</v>
      </c>
      <c r="Y129" s="104">
        <v>0</v>
      </c>
      <c r="Z129" s="104" t="b">
        <v>0</v>
      </c>
      <c r="AA129" s="105" t="s">
        <v>82</v>
      </c>
      <c r="AB129" s="105" t="s">
        <v>3664</v>
      </c>
    </row>
    <row r="130" spans="1:28" ht="15" customHeight="1" x14ac:dyDescent="0.35">
      <c r="A130" s="105" t="s">
        <v>8140</v>
      </c>
      <c r="B130" s="104">
        <v>0</v>
      </c>
      <c r="C130" s="105"/>
      <c r="D130" s="104">
        <v>0</v>
      </c>
      <c r="E130" s="105"/>
      <c r="F130" s="105" t="s">
        <v>3763</v>
      </c>
      <c r="G130" s="104">
        <v>0</v>
      </c>
      <c r="H130" s="104">
        <v>0</v>
      </c>
      <c r="I130" s="104">
        <v>0</v>
      </c>
      <c r="J130" s="105"/>
      <c r="K130" s="105"/>
      <c r="L130" s="104">
        <v>3</v>
      </c>
      <c r="M130" s="104">
        <v>0</v>
      </c>
      <c r="N130" s="105"/>
      <c r="O130" s="106" t="s">
        <v>3767</v>
      </c>
      <c r="P130" s="106" t="s">
        <v>890</v>
      </c>
      <c r="Q130" s="105" t="s">
        <v>3768</v>
      </c>
      <c r="R130" s="104">
        <v>0</v>
      </c>
      <c r="S130" s="104">
        <v>0</v>
      </c>
      <c r="T130" s="105" t="s">
        <v>9273</v>
      </c>
      <c r="U130" s="104">
        <v>1</v>
      </c>
      <c r="V130" s="104">
        <v>0</v>
      </c>
      <c r="W130" s="104">
        <v>0</v>
      </c>
      <c r="X130" s="104">
        <v>0</v>
      </c>
      <c r="Y130" s="104">
        <v>0</v>
      </c>
      <c r="Z130" s="104" t="b">
        <v>0</v>
      </c>
      <c r="AA130" s="105"/>
      <c r="AB130" s="105" t="s">
        <v>3769</v>
      </c>
    </row>
    <row r="131" spans="1:28" ht="15" customHeight="1" x14ac:dyDescent="0.35">
      <c r="A131" s="105" t="s">
        <v>8203</v>
      </c>
      <c r="B131" s="104">
        <v>0</v>
      </c>
      <c r="C131" s="105"/>
      <c r="D131" s="104">
        <v>0</v>
      </c>
      <c r="E131" s="105"/>
      <c r="F131" s="105" t="s">
        <v>3908</v>
      </c>
      <c r="G131" s="104">
        <v>0</v>
      </c>
      <c r="H131" s="104">
        <v>0</v>
      </c>
      <c r="I131" s="104">
        <v>0</v>
      </c>
      <c r="J131" s="105"/>
      <c r="K131" s="105"/>
      <c r="L131" s="104">
        <v>3</v>
      </c>
      <c r="M131" s="104">
        <v>0</v>
      </c>
      <c r="N131" s="105"/>
      <c r="O131" s="106" t="s">
        <v>979</v>
      </c>
      <c r="P131" s="106" t="s">
        <v>890</v>
      </c>
      <c r="Q131" s="105" t="s">
        <v>3917</v>
      </c>
      <c r="R131" s="104">
        <v>0</v>
      </c>
      <c r="S131" s="104">
        <v>0</v>
      </c>
      <c r="T131" s="105" t="s">
        <v>9273</v>
      </c>
      <c r="U131" s="104">
        <v>1</v>
      </c>
      <c r="V131" s="104">
        <v>0</v>
      </c>
      <c r="W131" s="104">
        <v>0</v>
      </c>
      <c r="X131" s="104">
        <v>0</v>
      </c>
      <c r="Y131" s="104">
        <v>0</v>
      </c>
      <c r="Z131" s="104" t="b">
        <v>0</v>
      </c>
      <c r="AA131" s="105" t="s">
        <v>310</v>
      </c>
      <c r="AB131" s="105" t="s">
        <v>3918</v>
      </c>
    </row>
    <row r="132" spans="1:28" ht="15" customHeight="1" x14ac:dyDescent="0.35">
      <c r="A132" s="105" t="s">
        <v>8212</v>
      </c>
      <c r="B132" s="104">
        <v>0</v>
      </c>
      <c r="C132" s="105"/>
      <c r="D132" s="104">
        <v>0</v>
      </c>
      <c r="E132" s="105"/>
      <c r="F132" s="105" t="s">
        <v>3935</v>
      </c>
      <c r="G132" s="104">
        <v>0</v>
      </c>
      <c r="H132" s="104">
        <v>0</v>
      </c>
      <c r="I132" s="104">
        <v>0</v>
      </c>
      <c r="J132" s="105"/>
      <c r="K132" s="105"/>
      <c r="L132" s="104">
        <v>3</v>
      </c>
      <c r="M132" s="104">
        <v>0</v>
      </c>
      <c r="N132" s="105"/>
      <c r="O132" s="106" t="s">
        <v>3938</v>
      </c>
      <c r="P132" s="106" t="s">
        <v>890</v>
      </c>
      <c r="Q132" s="105" t="s">
        <v>3939</v>
      </c>
      <c r="R132" s="104">
        <v>0</v>
      </c>
      <c r="S132" s="104">
        <v>0</v>
      </c>
      <c r="T132" s="105" t="s">
        <v>9273</v>
      </c>
      <c r="U132" s="104">
        <v>1</v>
      </c>
      <c r="V132" s="104">
        <v>0</v>
      </c>
      <c r="W132" s="104">
        <v>0</v>
      </c>
      <c r="X132" s="104">
        <v>0</v>
      </c>
      <c r="Y132" s="104">
        <v>0</v>
      </c>
      <c r="Z132" s="104" t="b">
        <v>0</v>
      </c>
      <c r="AA132" s="105" t="s">
        <v>310</v>
      </c>
      <c r="AB132" s="105" t="s">
        <v>3940</v>
      </c>
    </row>
    <row r="133" spans="1:28" ht="15" customHeight="1" x14ac:dyDescent="0.35">
      <c r="A133" s="105" t="s">
        <v>8228</v>
      </c>
      <c r="B133" s="104">
        <v>0</v>
      </c>
      <c r="C133" s="105"/>
      <c r="D133" s="104">
        <v>0</v>
      </c>
      <c r="E133" s="105"/>
      <c r="F133" s="105" t="s">
        <v>3976</v>
      </c>
      <c r="G133" s="104">
        <v>0</v>
      </c>
      <c r="H133" s="104">
        <v>0</v>
      </c>
      <c r="I133" s="104">
        <v>0</v>
      </c>
      <c r="J133" s="105"/>
      <c r="K133" s="105"/>
      <c r="L133" s="104">
        <v>3</v>
      </c>
      <c r="M133" s="104">
        <v>0</v>
      </c>
      <c r="N133" s="105"/>
      <c r="O133" s="106" t="s">
        <v>3982</v>
      </c>
      <c r="P133" s="106" t="s">
        <v>890</v>
      </c>
      <c r="Q133" s="105" t="s">
        <v>3983</v>
      </c>
      <c r="R133" s="104">
        <v>0</v>
      </c>
      <c r="S133" s="104">
        <v>0</v>
      </c>
      <c r="T133" s="105" t="s">
        <v>9273</v>
      </c>
      <c r="U133" s="104">
        <v>1</v>
      </c>
      <c r="V133" s="104">
        <v>0</v>
      </c>
      <c r="W133" s="104">
        <v>0</v>
      </c>
      <c r="X133" s="104">
        <v>0</v>
      </c>
      <c r="Y133" s="104">
        <v>0</v>
      </c>
      <c r="Z133" s="104" t="b">
        <v>0</v>
      </c>
      <c r="AA133" s="105" t="s">
        <v>310</v>
      </c>
      <c r="AB133" s="105" t="s">
        <v>3984</v>
      </c>
    </row>
    <row r="134" spans="1:28" ht="15" customHeight="1" x14ac:dyDescent="0.35">
      <c r="A134" s="105" t="s">
        <v>8266</v>
      </c>
      <c r="B134" s="104">
        <v>0</v>
      </c>
      <c r="C134" s="105"/>
      <c r="D134" s="104">
        <v>0</v>
      </c>
      <c r="E134" s="105"/>
      <c r="F134" s="105" t="s">
        <v>4062</v>
      </c>
      <c r="G134" s="104">
        <v>0</v>
      </c>
      <c r="H134" s="104">
        <v>0</v>
      </c>
      <c r="I134" s="104">
        <v>0</v>
      </c>
      <c r="J134" s="105"/>
      <c r="K134" s="105"/>
      <c r="L134" s="104">
        <v>3</v>
      </c>
      <c r="M134" s="104">
        <v>0</v>
      </c>
      <c r="N134" s="105"/>
      <c r="O134" s="106" t="s">
        <v>4066</v>
      </c>
      <c r="P134" s="106" t="s">
        <v>890</v>
      </c>
      <c r="Q134" s="105" t="s">
        <v>4067</v>
      </c>
      <c r="R134" s="104">
        <v>0</v>
      </c>
      <c r="S134" s="104">
        <v>0</v>
      </c>
      <c r="T134" s="105" t="s">
        <v>9273</v>
      </c>
      <c r="U134" s="104">
        <v>1</v>
      </c>
      <c r="V134" s="104">
        <v>0</v>
      </c>
      <c r="W134" s="104">
        <v>0</v>
      </c>
      <c r="X134" s="104">
        <v>0</v>
      </c>
      <c r="Y134" s="104">
        <v>0</v>
      </c>
      <c r="Z134" s="104" t="b">
        <v>0</v>
      </c>
      <c r="AA134" s="105"/>
      <c r="AB134" s="105" t="s">
        <v>4068</v>
      </c>
    </row>
    <row r="135" spans="1:28" ht="15" customHeight="1" x14ac:dyDescent="0.35">
      <c r="A135" s="105" t="s">
        <v>8273</v>
      </c>
      <c r="B135" s="104">
        <v>0</v>
      </c>
      <c r="C135" s="105"/>
      <c r="D135" s="104">
        <v>0</v>
      </c>
      <c r="E135" s="105"/>
      <c r="F135" s="105" t="s">
        <v>4084</v>
      </c>
      <c r="G135" s="104">
        <v>0</v>
      </c>
      <c r="H135" s="104">
        <v>0</v>
      </c>
      <c r="I135" s="104">
        <v>0</v>
      </c>
      <c r="J135" s="105"/>
      <c r="K135" s="105"/>
      <c r="L135" s="104">
        <v>3</v>
      </c>
      <c r="M135" s="104">
        <v>19921.383169306599</v>
      </c>
      <c r="N135" s="105" t="s">
        <v>4085</v>
      </c>
      <c r="O135" s="106" t="s">
        <v>979</v>
      </c>
      <c r="P135" s="106" t="s">
        <v>890</v>
      </c>
      <c r="Q135" s="105" t="s">
        <v>4086</v>
      </c>
      <c r="R135" s="104">
        <v>127356</v>
      </c>
      <c r="S135" s="104">
        <v>0</v>
      </c>
      <c r="T135" s="105" t="s">
        <v>9273</v>
      </c>
      <c r="U135" s="104">
        <v>4</v>
      </c>
      <c r="V135" s="104">
        <v>0</v>
      </c>
      <c r="W135" s="104">
        <v>0</v>
      </c>
      <c r="X135" s="104">
        <v>0</v>
      </c>
      <c r="Y135" s="104">
        <v>147277.383169307</v>
      </c>
      <c r="Z135" s="104" t="b">
        <v>0</v>
      </c>
      <c r="AA135" s="105" t="s">
        <v>310</v>
      </c>
      <c r="AB135" s="105" t="s">
        <v>4087</v>
      </c>
    </row>
    <row r="136" spans="1:28" ht="15" customHeight="1" x14ac:dyDescent="0.35">
      <c r="A136" s="105" t="s">
        <v>8282</v>
      </c>
      <c r="B136" s="104">
        <v>0</v>
      </c>
      <c r="C136" s="105"/>
      <c r="D136" s="104">
        <v>0</v>
      </c>
      <c r="E136" s="105"/>
      <c r="F136" s="105" t="s">
        <v>4097</v>
      </c>
      <c r="G136" s="104">
        <v>0</v>
      </c>
      <c r="H136" s="104">
        <v>0</v>
      </c>
      <c r="I136" s="104">
        <v>0</v>
      </c>
      <c r="J136" s="105"/>
      <c r="K136" s="105"/>
      <c r="L136" s="104">
        <v>3</v>
      </c>
      <c r="M136" s="104">
        <v>0</v>
      </c>
      <c r="N136" s="105"/>
      <c r="O136" s="106" t="s">
        <v>979</v>
      </c>
      <c r="P136" s="106" t="s">
        <v>890</v>
      </c>
      <c r="Q136" s="105" t="s">
        <v>4106</v>
      </c>
      <c r="R136" s="104">
        <v>0</v>
      </c>
      <c r="S136" s="104">
        <v>0</v>
      </c>
      <c r="T136" s="105" t="s">
        <v>9273</v>
      </c>
      <c r="U136" s="104">
        <v>1</v>
      </c>
      <c r="V136" s="104">
        <v>0</v>
      </c>
      <c r="W136" s="104">
        <v>0</v>
      </c>
      <c r="X136" s="104">
        <v>0</v>
      </c>
      <c r="Y136" s="104">
        <v>0</v>
      </c>
      <c r="Z136" s="104" t="b">
        <v>0</v>
      </c>
      <c r="AA136" s="105" t="s">
        <v>923</v>
      </c>
      <c r="AB136" s="105" t="s">
        <v>4107</v>
      </c>
    </row>
    <row r="137" spans="1:28" ht="15" customHeight="1" x14ac:dyDescent="0.35">
      <c r="A137" s="105" t="s">
        <v>8289</v>
      </c>
      <c r="B137" s="104">
        <v>0</v>
      </c>
      <c r="C137" s="105"/>
      <c r="D137" s="104">
        <v>0</v>
      </c>
      <c r="E137" s="105"/>
      <c r="F137" s="105" t="s">
        <v>4110</v>
      </c>
      <c r="G137" s="104">
        <v>0</v>
      </c>
      <c r="H137" s="104">
        <v>0</v>
      </c>
      <c r="I137" s="104">
        <v>0</v>
      </c>
      <c r="J137" s="105"/>
      <c r="K137" s="105"/>
      <c r="L137" s="104">
        <v>3</v>
      </c>
      <c r="M137" s="104">
        <v>0</v>
      </c>
      <c r="N137" s="105"/>
      <c r="O137" s="106" t="s">
        <v>979</v>
      </c>
      <c r="P137" s="106" t="s">
        <v>890</v>
      </c>
      <c r="Q137" s="105" t="s">
        <v>4121</v>
      </c>
      <c r="R137" s="104">
        <v>0</v>
      </c>
      <c r="S137" s="104">
        <v>0</v>
      </c>
      <c r="T137" s="105" t="s">
        <v>9273</v>
      </c>
      <c r="U137" s="104">
        <v>1</v>
      </c>
      <c r="V137" s="104">
        <v>0</v>
      </c>
      <c r="W137" s="104">
        <v>0</v>
      </c>
      <c r="X137" s="104">
        <v>0</v>
      </c>
      <c r="Y137" s="104">
        <v>0</v>
      </c>
      <c r="Z137" s="104" t="b">
        <v>0</v>
      </c>
      <c r="AA137" s="105" t="s">
        <v>923</v>
      </c>
      <c r="AB137" s="105" t="s">
        <v>4122</v>
      </c>
    </row>
    <row r="138" spans="1:28" ht="15" customHeight="1" x14ac:dyDescent="0.35">
      <c r="A138" s="105" t="s">
        <v>8291</v>
      </c>
      <c r="B138" s="104">
        <v>0</v>
      </c>
      <c r="C138" s="105"/>
      <c r="D138" s="104">
        <v>0</v>
      </c>
      <c r="E138" s="105"/>
      <c r="F138" s="105" t="s">
        <v>4123</v>
      </c>
      <c r="G138" s="104">
        <v>0</v>
      </c>
      <c r="H138" s="104">
        <v>0</v>
      </c>
      <c r="I138" s="104">
        <v>0</v>
      </c>
      <c r="J138" s="105"/>
      <c r="K138" s="105"/>
      <c r="L138" s="104">
        <v>3</v>
      </c>
      <c r="M138" s="104">
        <v>0</v>
      </c>
      <c r="N138" s="105"/>
      <c r="O138" s="106" t="s">
        <v>979</v>
      </c>
      <c r="P138" s="106" t="s">
        <v>890</v>
      </c>
      <c r="Q138" s="105" t="s">
        <v>4126</v>
      </c>
      <c r="R138" s="104">
        <v>0</v>
      </c>
      <c r="S138" s="104">
        <v>0</v>
      </c>
      <c r="T138" s="105" t="s">
        <v>9273</v>
      </c>
      <c r="U138" s="104">
        <v>1</v>
      </c>
      <c r="V138" s="104">
        <v>0</v>
      </c>
      <c r="W138" s="104">
        <v>0</v>
      </c>
      <c r="X138" s="104">
        <v>0</v>
      </c>
      <c r="Y138" s="104">
        <v>0</v>
      </c>
      <c r="Z138" s="104" t="b">
        <v>0</v>
      </c>
      <c r="AA138" s="105" t="s">
        <v>923</v>
      </c>
      <c r="AB138" s="105" t="s">
        <v>4127</v>
      </c>
    </row>
    <row r="139" spans="1:28" ht="15" customHeight="1" x14ac:dyDescent="0.35">
      <c r="A139" s="105" t="s">
        <v>8437</v>
      </c>
      <c r="B139" s="104">
        <v>0</v>
      </c>
      <c r="C139" s="105"/>
      <c r="D139" s="104">
        <v>0</v>
      </c>
      <c r="E139" s="105"/>
      <c r="F139" s="105" t="s">
        <v>4565</v>
      </c>
      <c r="G139" s="104">
        <v>0</v>
      </c>
      <c r="H139" s="104">
        <v>0</v>
      </c>
      <c r="I139" s="104">
        <v>0</v>
      </c>
      <c r="J139" s="105"/>
      <c r="K139" s="105"/>
      <c r="L139" s="104">
        <v>3</v>
      </c>
      <c r="M139" s="104">
        <v>0</v>
      </c>
      <c r="N139" s="105"/>
      <c r="O139" s="106" t="s">
        <v>4577</v>
      </c>
      <c r="P139" s="106" t="s">
        <v>890</v>
      </c>
      <c r="Q139" s="105" t="s">
        <v>4578</v>
      </c>
      <c r="R139" s="104">
        <v>0</v>
      </c>
      <c r="S139" s="104">
        <v>0</v>
      </c>
      <c r="T139" s="105" t="s">
        <v>9273</v>
      </c>
      <c r="U139" s="104">
        <v>1</v>
      </c>
      <c r="V139" s="104">
        <v>0</v>
      </c>
      <c r="W139" s="104">
        <v>0</v>
      </c>
      <c r="X139" s="104">
        <v>0</v>
      </c>
      <c r="Y139" s="104">
        <v>0</v>
      </c>
      <c r="Z139" s="104" t="b">
        <v>0</v>
      </c>
      <c r="AA139" s="105"/>
      <c r="AB139" s="105" t="s">
        <v>4579</v>
      </c>
    </row>
    <row r="140" spans="1:28" ht="15" customHeight="1" x14ac:dyDescent="0.35">
      <c r="A140" s="105" t="s">
        <v>8439</v>
      </c>
      <c r="B140" s="104">
        <v>0</v>
      </c>
      <c r="C140" s="105"/>
      <c r="D140" s="104">
        <v>0</v>
      </c>
      <c r="E140" s="105"/>
      <c r="F140" s="105" t="s">
        <v>4580</v>
      </c>
      <c r="G140" s="104">
        <v>0</v>
      </c>
      <c r="H140" s="104">
        <v>0</v>
      </c>
      <c r="I140" s="104">
        <v>0</v>
      </c>
      <c r="J140" s="105"/>
      <c r="K140" s="105"/>
      <c r="L140" s="104">
        <v>3</v>
      </c>
      <c r="M140" s="104">
        <v>0</v>
      </c>
      <c r="N140" s="105"/>
      <c r="O140" s="106" t="s">
        <v>2443</v>
      </c>
      <c r="P140" s="106" t="s">
        <v>890</v>
      </c>
      <c r="Q140" s="105" t="s">
        <v>4583</v>
      </c>
      <c r="R140" s="104">
        <v>0</v>
      </c>
      <c r="S140" s="104">
        <v>0</v>
      </c>
      <c r="T140" s="105" t="s">
        <v>9273</v>
      </c>
      <c r="U140" s="104">
        <v>1</v>
      </c>
      <c r="V140" s="104">
        <v>0</v>
      </c>
      <c r="W140" s="104">
        <v>0</v>
      </c>
      <c r="X140" s="104">
        <v>0</v>
      </c>
      <c r="Y140" s="104">
        <v>0</v>
      </c>
      <c r="Z140" s="104" t="b">
        <v>0</v>
      </c>
      <c r="AA140" s="105"/>
      <c r="AB140" s="105" t="s">
        <v>4584</v>
      </c>
    </row>
    <row r="141" spans="1:28" ht="15" customHeight="1" x14ac:dyDescent="0.35">
      <c r="A141" s="105" t="s">
        <v>8549</v>
      </c>
      <c r="B141" s="104">
        <v>0</v>
      </c>
      <c r="C141" s="105"/>
      <c r="D141" s="104">
        <v>0</v>
      </c>
      <c r="E141" s="105"/>
      <c r="F141" s="105" t="s">
        <v>4900</v>
      </c>
      <c r="G141" s="104">
        <v>0</v>
      </c>
      <c r="H141" s="104">
        <v>0</v>
      </c>
      <c r="I141" s="104">
        <v>0</v>
      </c>
      <c r="J141" s="105"/>
      <c r="K141" s="105"/>
      <c r="L141" s="104">
        <v>3</v>
      </c>
      <c r="M141" s="104">
        <v>0</v>
      </c>
      <c r="N141" s="105" t="s">
        <v>4901</v>
      </c>
      <c r="O141" s="106" t="s">
        <v>2443</v>
      </c>
      <c r="P141" s="106" t="s">
        <v>890</v>
      </c>
      <c r="Q141" s="105" t="s">
        <v>4906</v>
      </c>
      <c r="R141" s="104">
        <v>0</v>
      </c>
      <c r="S141" s="104">
        <v>0</v>
      </c>
      <c r="T141" s="105" t="s">
        <v>9273</v>
      </c>
      <c r="U141" s="104">
        <v>1</v>
      </c>
      <c r="V141" s="104">
        <v>0</v>
      </c>
      <c r="W141" s="104">
        <v>0</v>
      </c>
      <c r="X141" s="104">
        <v>0</v>
      </c>
      <c r="Y141" s="104">
        <v>0</v>
      </c>
      <c r="Z141" s="104" t="b">
        <v>0</v>
      </c>
      <c r="AA141" s="105"/>
      <c r="AB141" s="105" t="s">
        <v>4907</v>
      </c>
    </row>
    <row r="142" spans="1:28" ht="15" customHeight="1" x14ac:dyDescent="0.35">
      <c r="A142" s="105" t="s">
        <v>8873</v>
      </c>
      <c r="B142" s="104">
        <v>0</v>
      </c>
      <c r="C142" s="105"/>
      <c r="D142" s="104">
        <v>0</v>
      </c>
      <c r="E142" s="105"/>
      <c r="F142" s="105" t="s">
        <v>5931</v>
      </c>
      <c r="G142" s="104">
        <v>0</v>
      </c>
      <c r="H142" s="104">
        <v>0</v>
      </c>
      <c r="I142" s="104">
        <v>0</v>
      </c>
      <c r="J142" s="105"/>
      <c r="K142" s="105"/>
      <c r="L142" s="104">
        <v>3</v>
      </c>
      <c r="M142" s="104">
        <v>0</v>
      </c>
      <c r="N142" s="105" t="s">
        <v>9384</v>
      </c>
      <c r="O142" s="105"/>
      <c r="P142" s="105"/>
      <c r="Q142" s="105" t="s">
        <v>9389</v>
      </c>
      <c r="R142" s="104">
        <v>99934.399999999994</v>
      </c>
      <c r="S142" s="104">
        <v>0</v>
      </c>
      <c r="T142" s="105" t="s">
        <v>9273</v>
      </c>
      <c r="U142" s="104">
        <v>1</v>
      </c>
      <c r="V142" s="104">
        <v>0</v>
      </c>
      <c r="W142" s="104">
        <v>2.8618259132384001E-9</v>
      </c>
      <c r="X142" s="104">
        <v>0</v>
      </c>
      <c r="Y142" s="104">
        <v>99934.399999999994</v>
      </c>
      <c r="Z142" s="104" t="b">
        <v>0</v>
      </c>
      <c r="AA142" s="105" t="s">
        <v>310</v>
      </c>
      <c r="AB142" s="105" t="s">
        <v>5932</v>
      </c>
    </row>
    <row r="143" spans="1:28" ht="15" customHeight="1" x14ac:dyDescent="0.35">
      <c r="A143" s="105" t="s">
        <v>7868</v>
      </c>
      <c r="B143" s="104">
        <v>0</v>
      </c>
      <c r="C143" s="105"/>
      <c r="D143" s="104">
        <v>0</v>
      </c>
      <c r="E143" s="105"/>
      <c r="F143" s="105" t="s">
        <v>3036</v>
      </c>
      <c r="G143" s="104">
        <v>0</v>
      </c>
      <c r="H143" s="104">
        <v>0</v>
      </c>
      <c r="I143" s="104">
        <v>0</v>
      </c>
      <c r="J143" s="105"/>
      <c r="K143" s="105"/>
      <c r="L143" s="104">
        <v>2</v>
      </c>
      <c r="M143" s="104">
        <v>13863.6340716348</v>
      </c>
      <c r="N143" s="105"/>
      <c r="O143" s="105"/>
      <c r="P143" s="105"/>
      <c r="Q143" s="105" t="s">
        <v>9419</v>
      </c>
      <c r="R143" s="104">
        <v>40175</v>
      </c>
      <c r="S143" s="104">
        <v>0</v>
      </c>
      <c r="T143" s="105" t="s">
        <v>7702</v>
      </c>
      <c r="U143" s="104">
        <v>1</v>
      </c>
      <c r="V143" s="104">
        <v>0</v>
      </c>
      <c r="W143" s="104">
        <v>0</v>
      </c>
      <c r="X143" s="104">
        <v>0</v>
      </c>
      <c r="Y143" s="104">
        <v>54038.6340716349</v>
      </c>
      <c r="Z143" s="104" t="b">
        <v>0</v>
      </c>
      <c r="AA143" s="105" t="s">
        <v>82</v>
      </c>
      <c r="AB143" s="105" t="s">
        <v>3037</v>
      </c>
    </row>
    <row r="144" spans="1:28" ht="15" customHeight="1" x14ac:dyDescent="0.35">
      <c r="A144" s="105" t="s">
        <v>7565</v>
      </c>
      <c r="B144" s="104">
        <v>0</v>
      </c>
      <c r="C144" s="105"/>
      <c r="D144" s="104">
        <v>0</v>
      </c>
      <c r="E144" s="105"/>
      <c r="F144" s="105" t="s">
        <v>2167</v>
      </c>
      <c r="G144" s="104">
        <v>0</v>
      </c>
      <c r="H144" s="104">
        <v>0</v>
      </c>
      <c r="I144" s="104">
        <v>0</v>
      </c>
      <c r="J144" s="105"/>
      <c r="K144" s="105"/>
      <c r="L144" s="104">
        <v>3</v>
      </c>
      <c r="M144" s="104">
        <v>0</v>
      </c>
      <c r="N144" s="105"/>
      <c r="O144" s="106" t="s">
        <v>889</v>
      </c>
      <c r="P144" s="106" t="s">
        <v>890</v>
      </c>
      <c r="Q144" s="105" t="s">
        <v>2168</v>
      </c>
      <c r="R144" s="104">
        <v>0</v>
      </c>
      <c r="S144" s="104">
        <v>0</v>
      </c>
      <c r="T144" s="105" t="s">
        <v>7868</v>
      </c>
      <c r="U144" s="104">
        <v>2</v>
      </c>
      <c r="V144" s="104">
        <v>0</v>
      </c>
      <c r="W144" s="104">
        <v>0</v>
      </c>
      <c r="X144" s="104">
        <v>0</v>
      </c>
      <c r="Y144" s="104">
        <v>0</v>
      </c>
      <c r="Z144" s="104" t="b">
        <v>0</v>
      </c>
      <c r="AA144" s="105" t="s">
        <v>82</v>
      </c>
      <c r="AB144" s="105" t="s">
        <v>2169</v>
      </c>
    </row>
    <row r="145" spans="1:28" ht="15" customHeight="1" x14ac:dyDescent="0.35">
      <c r="A145" s="105" t="s">
        <v>7573</v>
      </c>
      <c r="B145" s="104">
        <v>0</v>
      </c>
      <c r="C145" s="105"/>
      <c r="D145" s="104">
        <v>0</v>
      </c>
      <c r="E145" s="105"/>
      <c r="F145" s="105" t="s">
        <v>2170</v>
      </c>
      <c r="G145" s="104">
        <v>0</v>
      </c>
      <c r="H145" s="104">
        <v>0</v>
      </c>
      <c r="I145" s="104">
        <v>0</v>
      </c>
      <c r="J145" s="105"/>
      <c r="K145" s="105"/>
      <c r="L145" s="104">
        <v>3</v>
      </c>
      <c r="M145" s="104">
        <v>0</v>
      </c>
      <c r="N145" s="105" t="s">
        <v>2184</v>
      </c>
      <c r="O145" s="106" t="s">
        <v>889</v>
      </c>
      <c r="P145" s="106" t="s">
        <v>890</v>
      </c>
      <c r="Q145" s="105" t="s">
        <v>2187</v>
      </c>
      <c r="R145" s="104">
        <v>0</v>
      </c>
      <c r="S145" s="104">
        <v>0</v>
      </c>
      <c r="T145" s="105" t="s">
        <v>7868</v>
      </c>
      <c r="U145" s="104">
        <v>1</v>
      </c>
      <c r="V145" s="104">
        <v>0</v>
      </c>
      <c r="W145" s="104">
        <v>0</v>
      </c>
      <c r="X145" s="104">
        <v>0</v>
      </c>
      <c r="Y145" s="104">
        <v>0</v>
      </c>
      <c r="Z145" s="104" t="b">
        <v>0</v>
      </c>
      <c r="AA145" s="105" t="s">
        <v>923</v>
      </c>
      <c r="AB145" s="105" t="s">
        <v>2188</v>
      </c>
    </row>
    <row r="146" spans="1:28" ht="15" customHeight="1" x14ac:dyDescent="0.35">
      <c r="A146" s="105" t="s">
        <v>7801</v>
      </c>
      <c r="B146" s="104">
        <v>0</v>
      </c>
      <c r="C146" s="105"/>
      <c r="D146" s="104">
        <v>0</v>
      </c>
      <c r="E146" s="105"/>
      <c r="F146" s="105" t="s">
        <v>2777</v>
      </c>
      <c r="G146" s="104">
        <v>0</v>
      </c>
      <c r="H146" s="104">
        <v>0</v>
      </c>
      <c r="I146" s="104">
        <v>0</v>
      </c>
      <c r="J146" s="105"/>
      <c r="K146" s="105"/>
      <c r="L146" s="104">
        <v>3</v>
      </c>
      <c r="M146" s="104">
        <v>0</v>
      </c>
      <c r="N146" s="105" t="s">
        <v>2778</v>
      </c>
      <c r="O146" s="106" t="s">
        <v>2779</v>
      </c>
      <c r="P146" s="106" t="s">
        <v>2780</v>
      </c>
      <c r="Q146" s="105" t="s">
        <v>2781</v>
      </c>
      <c r="R146" s="104">
        <v>0</v>
      </c>
      <c r="S146" s="104">
        <v>0</v>
      </c>
      <c r="T146" s="105" t="s">
        <v>7868</v>
      </c>
      <c r="U146" s="104">
        <v>1</v>
      </c>
      <c r="V146" s="104">
        <v>0</v>
      </c>
      <c r="W146" s="104">
        <v>0</v>
      </c>
      <c r="X146" s="104">
        <v>0</v>
      </c>
      <c r="Y146" s="104">
        <v>0</v>
      </c>
      <c r="Z146" s="104" t="b">
        <v>0</v>
      </c>
      <c r="AA146" s="105"/>
      <c r="AB146" s="105" t="s">
        <v>2782</v>
      </c>
    </row>
    <row r="147" spans="1:28" ht="15" customHeight="1" x14ac:dyDescent="0.35">
      <c r="A147" s="105" t="s">
        <v>7873</v>
      </c>
      <c r="B147" s="104">
        <v>0</v>
      </c>
      <c r="C147" s="105"/>
      <c r="D147" s="104">
        <v>0</v>
      </c>
      <c r="E147" s="105"/>
      <c r="F147" s="106" t="s">
        <v>3051</v>
      </c>
      <c r="G147" s="104">
        <v>0</v>
      </c>
      <c r="H147" s="104">
        <v>0</v>
      </c>
      <c r="I147" s="104">
        <v>0</v>
      </c>
      <c r="J147" s="105"/>
      <c r="K147" s="105"/>
      <c r="L147" s="104">
        <v>3</v>
      </c>
      <c r="M147" s="104">
        <v>13863.6340716348</v>
      </c>
      <c r="N147" s="105"/>
      <c r="O147" s="106" t="s">
        <v>889</v>
      </c>
      <c r="P147" s="106" t="s">
        <v>890</v>
      </c>
      <c r="Q147" s="105" t="s">
        <v>3052</v>
      </c>
      <c r="R147" s="104">
        <v>40175</v>
      </c>
      <c r="S147" s="104">
        <v>0</v>
      </c>
      <c r="T147" s="105" t="s">
        <v>7868</v>
      </c>
      <c r="U147" s="104">
        <v>2</v>
      </c>
      <c r="V147" s="104">
        <v>0</v>
      </c>
      <c r="W147" s="104">
        <v>0</v>
      </c>
      <c r="X147" s="104">
        <v>0</v>
      </c>
      <c r="Y147" s="104">
        <v>54038.6340716349</v>
      </c>
      <c r="Z147" s="104" t="b">
        <v>0</v>
      </c>
      <c r="AA147" s="105" t="s">
        <v>82</v>
      </c>
      <c r="AB147" s="105" t="s">
        <v>3053</v>
      </c>
    </row>
    <row r="148" spans="1:28" ht="15" customHeight="1" x14ac:dyDescent="0.35">
      <c r="A148" s="105" t="s">
        <v>7879</v>
      </c>
      <c r="B148" s="104">
        <v>0</v>
      </c>
      <c r="C148" s="105"/>
      <c r="D148" s="104">
        <v>0</v>
      </c>
      <c r="E148" s="105"/>
      <c r="F148" s="106" t="s">
        <v>3069</v>
      </c>
      <c r="G148" s="104">
        <v>0</v>
      </c>
      <c r="H148" s="104">
        <v>0</v>
      </c>
      <c r="I148" s="104">
        <v>0</v>
      </c>
      <c r="J148" s="105"/>
      <c r="K148" s="105"/>
      <c r="L148" s="104">
        <v>3</v>
      </c>
      <c r="M148" s="104">
        <v>0</v>
      </c>
      <c r="N148" s="105"/>
      <c r="O148" s="106" t="s">
        <v>3070</v>
      </c>
      <c r="P148" s="106" t="s">
        <v>890</v>
      </c>
      <c r="Q148" s="105" t="s">
        <v>3071</v>
      </c>
      <c r="R148" s="104">
        <v>0</v>
      </c>
      <c r="S148" s="104">
        <v>0</v>
      </c>
      <c r="T148" s="105" t="s">
        <v>7868</v>
      </c>
      <c r="U148" s="104">
        <v>1</v>
      </c>
      <c r="V148" s="104">
        <v>0</v>
      </c>
      <c r="W148" s="104">
        <v>0</v>
      </c>
      <c r="X148" s="104">
        <v>0</v>
      </c>
      <c r="Y148" s="104">
        <v>0</v>
      </c>
      <c r="Z148" s="104" t="b">
        <v>0</v>
      </c>
      <c r="AA148" s="105" t="s">
        <v>923</v>
      </c>
      <c r="AB148" s="105" t="s">
        <v>3072</v>
      </c>
    </row>
    <row r="149" spans="1:28" ht="15" customHeight="1" x14ac:dyDescent="0.35">
      <c r="A149" s="105" t="s">
        <v>8065</v>
      </c>
      <c r="B149" s="104">
        <v>0</v>
      </c>
      <c r="C149" s="105"/>
      <c r="D149" s="104">
        <v>0</v>
      </c>
      <c r="E149" s="105"/>
      <c r="F149" s="105" t="s">
        <v>3567</v>
      </c>
      <c r="G149" s="104">
        <v>0</v>
      </c>
      <c r="H149" s="104">
        <v>0</v>
      </c>
      <c r="I149" s="104">
        <v>0</v>
      </c>
      <c r="J149" s="105"/>
      <c r="K149" s="105"/>
      <c r="L149" s="104">
        <v>3</v>
      </c>
      <c r="M149" s="104">
        <v>0</v>
      </c>
      <c r="N149" s="105" t="s">
        <v>3560</v>
      </c>
      <c r="O149" s="106" t="s">
        <v>889</v>
      </c>
      <c r="P149" s="106" t="s">
        <v>890</v>
      </c>
      <c r="Q149" s="105" t="s">
        <v>3568</v>
      </c>
      <c r="R149" s="104">
        <v>0</v>
      </c>
      <c r="S149" s="104">
        <v>0</v>
      </c>
      <c r="T149" s="105" t="s">
        <v>7868</v>
      </c>
      <c r="U149" s="104">
        <v>2</v>
      </c>
      <c r="V149" s="104">
        <v>0</v>
      </c>
      <c r="W149" s="104">
        <v>0</v>
      </c>
      <c r="X149" s="104">
        <v>0</v>
      </c>
      <c r="Y149" s="104">
        <v>0</v>
      </c>
      <c r="Z149" s="104" t="b">
        <v>0</v>
      </c>
      <c r="AA149" s="105" t="s">
        <v>82</v>
      </c>
      <c r="AB149" s="105" t="s">
        <v>3569</v>
      </c>
    </row>
    <row r="150" spans="1:28" ht="15" customHeight="1" x14ac:dyDescent="0.35">
      <c r="A150" s="105" t="s">
        <v>8067</v>
      </c>
      <c r="B150" s="104">
        <v>0</v>
      </c>
      <c r="C150" s="105"/>
      <c r="D150" s="104">
        <v>0</v>
      </c>
      <c r="E150" s="105"/>
      <c r="F150" s="105" t="s">
        <v>3556</v>
      </c>
      <c r="G150" s="104">
        <v>0</v>
      </c>
      <c r="H150" s="104">
        <v>0</v>
      </c>
      <c r="I150" s="104">
        <v>0</v>
      </c>
      <c r="J150" s="105"/>
      <c r="K150" s="105"/>
      <c r="L150" s="104">
        <v>3</v>
      </c>
      <c r="M150" s="104">
        <v>0</v>
      </c>
      <c r="N150" s="105" t="s">
        <v>3572</v>
      </c>
      <c r="O150" s="106" t="s">
        <v>889</v>
      </c>
      <c r="P150" s="106" t="s">
        <v>890</v>
      </c>
      <c r="Q150" s="105" t="s">
        <v>3573</v>
      </c>
      <c r="R150" s="104">
        <v>0</v>
      </c>
      <c r="S150" s="104">
        <v>0</v>
      </c>
      <c r="T150" s="105" t="s">
        <v>7868</v>
      </c>
      <c r="U150" s="104">
        <v>1</v>
      </c>
      <c r="V150" s="104">
        <v>0</v>
      </c>
      <c r="W150" s="104">
        <v>0</v>
      </c>
      <c r="X150" s="104">
        <v>0</v>
      </c>
      <c r="Y150" s="104">
        <v>0</v>
      </c>
      <c r="Z150" s="104" t="b">
        <v>0</v>
      </c>
      <c r="AA150" s="105" t="s">
        <v>923</v>
      </c>
      <c r="AB150" s="105" t="s">
        <v>3574</v>
      </c>
    </row>
    <row r="151" spans="1:28" ht="15" customHeight="1" x14ac:dyDescent="0.35">
      <c r="A151" s="105" t="s">
        <v>8124</v>
      </c>
      <c r="B151" s="104">
        <v>0</v>
      </c>
      <c r="C151" s="105"/>
      <c r="D151" s="104">
        <v>0</v>
      </c>
      <c r="E151" s="105"/>
      <c r="F151" s="105" t="s">
        <v>3727</v>
      </c>
      <c r="G151" s="104">
        <v>0</v>
      </c>
      <c r="H151" s="104">
        <v>0</v>
      </c>
      <c r="I151" s="104">
        <v>0</v>
      </c>
      <c r="J151" s="105"/>
      <c r="K151" s="105"/>
      <c r="L151" s="104">
        <v>3</v>
      </c>
      <c r="M151" s="104">
        <v>0</v>
      </c>
      <c r="N151" s="105"/>
      <c r="O151" s="106" t="s">
        <v>889</v>
      </c>
      <c r="P151" s="106" t="s">
        <v>890</v>
      </c>
      <c r="Q151" s="105" t="s">
        <v>3728</v>
      </c>
      <c r="R151" s="104">
        <v>0</v>
      </c>
      <c r="S151" s="104">
        <v>0</v>
      </c>
      <c r="T151" s="105" t="s">
        <v>7868</v>
      </c>
      <c r="U151" s="104">
        <v>2</v>
      </c>
      <c r="V151" s="104">
        <v>0</v>
      </c>
      <c r="W151" s="104">
        <v>0</v>
      </c>
      <c r="X151" s="104">
        <v>0</v>
      </c>
      <c r="Y151" s="104">
        <v>0</v>
      </c>
      <c r="Z151" s="104" t="b">
        <v>0</v>
      </c>
      <c r="AA151" s="105" t="s">
        <v>82</v>
      </c>
      <c r="AB151" s="105" t="s">
        <v>3729</v>
      </c>
    </row>
    <row r="152" spans="1:28" ht="15" customHeight="1" x14ac:dyDescent="0.35">
      <c r="A152" s="105" t="s">
        <v>8133</v>
      </c>
      <c r="B152" s="104">
        <v>0</v>
      </c>
      <c r="C152" s="105"/>
      <c r="D152" s="104">
        <v>0</v>
      </c>
      <c r="E152" s="105"/>
      <c r="F152" s="105" t="s">
        <v>3722</v>
      </c>
      <c r="G152" s="104">
        <v>0</v>
      </c>
      <c r="H152" s="104">
        <v>0</v>
      </c>
      <c r="I152" s="104">
        <v>0</v>
      </c>
      <c r="J152" s="105"/>
      <c r="K152" s="105"/>
      <c r="L152" s="104">
        <v>3</v>
      </c>
      <c r="M152" s="104">
        <v>0</v>
      </c>
      <c r="N152" s="105" t="s">
        <v>3733</v>
      </c>
      <c r="O152" s="106" t="s">
        <v>889</v>
      </c>
      <c r="P152" s="106" t="s">
        <v>890</v>
      </c>
      <c r="Q152" s="105" t="s">
        <v>3748</v>
      </c>
      <c r="R152" s="104">
        <v>0</v>
      </c>
      <c r="S152" s="104">
        <v>0</v>
      </c>
      <c r="T152" s="105" t="s">
        <v>7868</v>
      </c>
      <c r="U152" s="104">
        <v>1</v>
      </c>
      <c r="V152" s="104">
        <v>0</v>
      </c>
      <c r="W152" s="104">
        <v>0</v>
      </c>
      <c r="X152" s="104">
        <v>0</v>
      </c>
      <c r="Y152" s="104">
        <v>0</v>
      </c>
      <c r="Z152" s="104" t="b">
        <v>0</v>
      </c>
      <c r="AA152" s="105" t="s">
        <v>923</v>
      </c>
      <c r="AB152" s="105" t="s">
        <v>3749</v>
      </c>
    </row>
    <row r="153" spans="1:28" ht="15" customHeight="1" x14ac:dyDescent="0.35">
      <c r="A153" s="105" t="s">
        <v>8337</v>
      </c>
      <c r="B153" s="104">
        <v>0</v>
      </c>
      <c r="C153" s="105"/>
      <c r="D153" s="104">
        <v>0</v>
      </c>
      <c r="E153" s="105"/>
      <c r="F153" s="105" t="s">
        <v>4280</v>
      </c>
      <c r="G153" s="104">
        <v>0</v>
      </c>
      <c r="H153" s="104">
        <v>0</v>
      </c>
      <c r="I153" s="104">
        <v>0</v>
      </c>
      <c r="J153" s="105"/>
      <c r="K153" s="105"/>
      <c r="L153" s="104">
        <v>3</v>
      </c>
      <c r="M153" s="104">
        <v>0</v>
      </c>
      <c r="N153" s="105" t="s">
        <v>4281</v>
      </c>
      <c r="O153" s="106" t="s">
        <v>889</v>
      </c>
      <c r="P153" s="106" t="s">
        <v>890</v>
      </c>
      <c r="Q153" s="105" t="s">
        <v>4282</v>
      </c>
      <c r="R153" s="104">
        <v>0</v>
      </c>
      <c r="S153" s="104">
        <v>0</v>
      </c>
      <c r="T153" s="105" t="s">
        <v>7868</v>
      </c>
      <c r="U153" s="104">
        <v>2</v>
      </c>
      <c r="V153" s="104">
        <v>0</v>
      </c>
      <c r="W153" s="104">
        <v>0</v>
      </c>
      <c r="X153" s="104">
        <v>0</v>
      </c>
      <c r="Y153" s="104">
        <v>0</v>
      </c>
      <c r="Z153" s="104" t="b">
        <v>0</v>
      </c>
      <c r="AA153" s="105" t="s">
        <v>310</v>
      </c>
      <c r="AB153" s="105" t="s">
        <v>4283</v>
      </c>
    </row>
    <row r="154" spans="1:28" ht="15" customHeight="1" x14ac:dyDescent="0.35">
      <c r="A154" s="105" t="s">
        <v>8347</v>
      </c>
      <c r="B154" s="104">
        <v>0</v>
      </c>
      <c r="C154" s="105"/>
      <c r="D154" s="104">
        <v>0</v>
      </c>
      <c r="E154" s="105"/>
      <c r="F154" s="105" t="s">
        <v>4284</v>
      </c>
      <c r="G154" s="104">
        <v>0</v>
      </c>
      <c r="H154" s="104">
        <v>0</v>
      </c>
      <c r="I154" s="104">
        <v>0</v>
      </c>
      <c r="J154" s="105"/>
      <c r="K154" s="105"/>
      <c r="L154" s="104">
        <v>3</v>
      </c>
      <c r="M154" s="104">
        <v>0</v>
      </c>
      <c r="N154" s="105" t="s">
        <v>4285</v>
      </c>
      <c r="O154" s="106" t="s">
        <v>889</v>
      </c>
      <c r="P154" s="106" t="s">
        <v>890</v>
      </c>
      <c r="Q154" s="105" t="s">
        <v>4306</v>
      </c>
      <c r="R154" s="104">
        <v>0</v>
      </c>
      <c r="S154" s="104">
        <v>0</v>
      </c>
      <c r="T154" s="105" t="s">
        <v>7868</v>
      </c>
      <c r="U154" s="104">
        <v>1</v>
      </c>
      <c r="V154" s="104">
        <v>0</v>
      </c>
      <c r="W154" s="104">
        <v>0</v>
      </c>
      <c r="X154" s="104">
        <v>0</v>
      </c>
      <c r="Y154" s="104">
        <v>0</v>
      </c>
      <c r="Z154" s="104" t="b">
        <v>0</v>
      </c>
      <c r="AA154" s="105" t="s">
        <v>923</v>
      </c>
      <c r="AB154" s="105" t="s">
        <v>4307</v>
      </c>
    </row>
    <row r="155" spans="1:28" ht="15" customHeight="1" x14ac:dyDescent="0.35">
      <c r="A155" s="105" t="s">
        <v>8419</v>
      </c>
      <c r="B155" s="104">
        <v>0</v>
      </c>
      <c r="C155" s="105"/>
      <c r="D155" s="104">
        <v>0</v>
      </c>
      <c r="E155" s="105"/>
      <c r="F155" s="105" t="s">
        <v>4523</v>
      </c>
      <c r="G155" s="104">
        <v>0</v>
      </c>
      <c r="H155" s="104">
        <v>0</v>
      </c>
      <c r="I155" s="104">
        <v>0</v>
      </c>
      <c r="J155" s="105"/>
      <c r="K155" s="105"/>
      <c r="L155" s="104">
        <v>3</v>
      </c>
      <c r="M155" s="104">
        <v>0</v>
      </c>
      <c r="N155" s="105" t="s">
        <v>4527</v>
      </c>
      <c r="O155" s="106" t="s">
        <v>889</v>
      </c>
      <c r="P155" s="106" t="s">
        <v>890</v>
      </c>
      <c r="Q155" s="105" t="s">
        <v>4535</v>
      </c>
      <c r="R155" s="104">
        <v>0</v>
      </c>
      <c r="S155" s="104">
        <v>0</v>
      </c>
      <c r="T155" s="105" t="s">
        <v>7868</v>
      </c>
      <c r="U155" s="104">
        <v>1</v>
      </c>
      <c r="V155" s="104">
        <v>0</v>
      </c>
      <c r="W155" s="104">
        <v>0</v>
      </c>
      <c r="X155" s="104">
        <v>0</v>
      </c>
      <c r="Y155" s="104">
        <v>0</v>
      </c>
      <c r="Z155" s="104" t="b">
        <v>0</v>
      </c>
      <c r="AA155" s="105"/>
      <c r="AB155" s="105" t="s">
        <v>4536</v>
      </c>
    </row>
    <row r="156" spans="1:28" ht="15" customHeight="1" x14ac:dyDescent="0.35">
      <c r="A156" s="105" t="s">
        <v>8427</v>
      </c>
      <c r="B156" s="104">
        <v>0</v>
      </c>
      <c r="C156" s="105"/>
      <c r="D156" s="104">
        <v>0</v>
      </c>
      <c r="E156" s="105"/>
      <c r="F156" s="105" t="s">
        <v>4523</v>
      </c>
      <c r="G156" s="104">
        <v>0</v>
      </c>
      <c r="H156" s="104">
        <v>0</v>
      </c>
      <c r="I156" s="104">
        <v>0</v>
      </c>
      <c r="J156" s="105"/>
      <c r="K156" s="105"/>
      <c r="L156" s="104">
        <v>3</v>
      </c>
      <c r="M156" s="104">
        <v>0</v>
      </c>
      <c r="N156" s="105" t="s">
        <v>4530</v>
      </c>
      <c r="O156" s="106" t="s">
        <v>889</v>
      </c>
      <c r="P156" s="106" t="s">
        <v>890</v>
      </c>
      <c r="Q156" s="105" t="s">
        <v>4555</v>
      </c>
      <c r="R156" s="104">
        <v>0</v>
      </c>
      <c r="S156" s="104">
        <v>0</v>
      </c>
      <c r="T156" s="105" t="s">
        <v>7868</v>
      </c>
      <c r="U156" s="104">
        <v>1</v>
      </c>
      <c r="V156" s="104">
        <v>0</v>
      </c>
      <c r="W156" s="104">
        <v>0</v>
      </c>
      <c r="X156" s="104">
        <v>0</v>
      </c>
      <c r="Y156" s="104">
        <v>0</v>
      </c>
      <c r="Z156" s="104" t="b">
        <v>0</v>
      </c>
      <c r="AA156" s="105"/>
      <c r="AB156" s="105" t="s">
        <v>4556</v>
      </c>
    </row>
    <row r="157" spans="1:28" ht="15" customHeight="1" x14ac:dyDescent="0.35">
      <c r="A157" s="105" t="s">
        <v>9943</v>
      </c>
      <c r="B157" s="104">
        <v>0</v>
      </c>
      <c r="C157" s="105"/>
      <c r="D157" s="104">
        <v>0</v>
      </c>
      <c r="E157" s="105"/>
      <c r="F157" s="106" t="s">
        <v>11178</v>
      </c>
      <c r="G157" s="104">
        <v>0</v>
      </c>
      <c r="H157" s="104">
        <v>0</v>
      </c>
      <c r="I157" s="104">
        <v>0</v>
      </c>
      <c r="J157" s="105"/>
      <c r="K157" s="105"/>
      <c r="L157" s="104">
        <v>3</v>
      </c>
      <c r="M157" s="104">
        <v>0</v>
      </c>
      <c r="N157" s="105" t="s">
        <v>9944</v>
      </c>
      <c r="O157" s="105"/>
      <c r="P157" s="105"/>
      <c r="Q157" s="105" t="s">
        <v>9945</v>
      </c>
      <c r="R157" s="104">
        <v>0</v>
      </c>
      <c r="S157" s="104">
        <v>0</v>
      </c>
      <c r="T157" s="105" t="s">
        <v>7868</v>
      </c>
      <c r="U157" s="104">
        <v>1</v>
      </c>
      <c r="V157" s="104">
        <v>0</v>
      </c>
      <c r="W157" s="104">
        <v>0</v>
      </c>
      <c r="X157" s="104">
        <v>0</v>
      </c>
      <c r="Y157" s="104">
        <v>0</v>
      </c>
      <c r="Z157" s="104" t="b">
        <v>0</v>
      </c>
      <c r="AA157" s="105"/>
      <c r="AB157" s="105" t="s">
        <v>9946</v>
      </c>
    </row>
    <row r="158" spans="1:28" ht="15" customHeight="1" x14ac:dyDescent="0.35">
      <c r="A158" s="105" t="s">
        <v>8475</v>
      </c>
      <c r="B158" s="104">
        <v>0</v>
      </c>
      <c r="C158" s="105"/>
      <c r="D158" s="104">
        <v>0</v>
      </c>
      <c r="E158" s="105"/>
      <c r="F158" s="105" t="s">
        <v>9545</v>
      </c>
      <c r="G158" s="104">
        <v>0</v>
      </c>
      <c r="H158" s="104">
        <v>0</v>
      </c>
      <c r="I158" s="104">
        <v>74011.199999999997</v>
      </c>
      <c r="J158" s="105"/>
      <c r="K158" s="105"/>
      <c r="L158" s="104">
        <v>2</v>
      </c>
      <c r="M158" s="104">
        <v>37005.599999999999</v>
      </c>
      <c r="N158" s="105"/>
      <c r="O158" s="105"/>
      <c r="P158" s="105"/>
      <c r="Q158" s="105" t="s">
        <v>9546</v>
      </c>
      <c r="R158" s="104">
        <v>206998.77600000001</v>
      </c>
      <c r="S158" s="104">
        <v>0</v>
      </c>
      <c r="T158" s="105" t="s">
        <v>7702</v>
      </c>
      <c r="U158" s="104">
        <v>4</v>
      </c>
      <c r="V158" s="104">
        <v>0</v>
      </c>
      <c r="W158" s="104">
        <v>0</v>
      </c>
      <c r="X158" s="104">
        <v>224338.4</v>
      </c>
      <c r="Y158" s="104">
        <v>542353.97600000002</v>
      </c>
      <c r="Z158" s="104" t="b">
        <v>0</v>
      </c>
      <c r="AA158" s="105" t="s">
        <v>83</v>
      </c>
      <c r="AB158" s="105" t="s">
        <v>4708</v>
      </c>
    </row>
    <row r="159" spans="1:28" ht="15" customHeight="1" x14ac:dyDescent="0.35">
      <c r="A159" s="105" t="s">
        <v>7647</v>
      </c>
      <c r="B159" s="104">
        <v>0</v>
      </c>
      <c r="C159" s="105"/>
      <c r="D159" s="104">
        <v>0</v>
      </c>
      <c r="E159" s="105"/>
      <c r="F159" s="105" t="s">
        <v>2363</v>
      </c>
      <c r="G159" s="104">
        <v>0</v>
      </c>
      <c r="H159" s="104">
        <v>0</v>
      </c>
      <c r="I159" s="104">
        <v>18502.8</v>
      </c>
      <c r="J159" s="105"/>
      <c r="K159" s="105"/>
      <c r="L159" s="104">
        <v>3</v>
      </c>
      <c r="M159" s="104">
        <v>9251.4</v>
      </c>
      <c r="N159" s="105"/>
      <c r="O159" s="106" t="s">
        <v>889</v>
      </c>
      <c r="P159" s="106" t="s">
        <v>890</v>
      </c>
      <c r="Q159" s="105" t="s">
        <v>2379</v>
      </c>
      <c r="R159" s="104">
        <v>4655.2939999999999</v>
      </c>
      <c r="S159" s="104">
        <v>0</v>
      </c>
      <c r="T159" s="105" t="s">
        <v>8475</v>
      </c>
      <c r="U159" s="104">
        <v>1</v>
      </c>
      <c r="V159" s="104">
        <v>0</v>
      </c>
      <c r="W159" s="104">
        <v>0</v>
      </c>
      <c r="X159" s="104">
        <v>29594</v>
      </c>
      <c r="Y159" s="104">
        <v>62003.493999999999</v>
      </c>
      <c r="Z159" s="104" t="b">
        <v>1</v>
      </c>
      <c r="AA159" s="105" t="s">
        <v>83</v>
      </c>
      <c r="AB159" s="105" t="s">
        <v>2380</v>
      </c>
    </row>
    <row r="160" spans="1:28" ht="15" customHeight="1" x14ac:dyDescent="0.35">
      <c r="A160" s="105" t="s">
        <v>7649</v>
      </c>
      <c r="B160" s="104">
        <v>0</v>
      </c>
      <c r="C160" s="105"/>
      <c r="D160" s="104">
        <v>0</v>
      </c>
      <c r="E160" s="105"/>
      <c r="F160" s="105" t="s">
        <v>2363</v>
      </c>
      <c r="G160" s="104">
        <v>0</v>
      </c>
      <c r="H160" s="104">
        <v>0</v>
      </c>
      <c r="I160" s="104">
        <v>0</v>
      </c>
      <c r="J160" s="105"/>
      <c r="K160" s="105"/>
      <c r="L160" s="104">
        <v>3</v>
      </c>
      <c r="M160" s="104">
        <v>0</v>
      </c>
      <c r="N160" s="105"/>
      <c r="O160" s="106" t="s">
        <v>889</v>
      </c>
      <c r="P160" s="106" t="s">
        <v>890</v>
      </c>
      <c r="Q160" s="105" t="s">
        <v>2383</v>
      </c>
      <c r="R160" s="104">
        <v>0</v>
      </c>
      <c r="S160" s="104">
        <v>0</v>
      </c>
      <c r="T160" s="105" t="s">
        <v>8475</v>
      </c>
      <c r="U160" s="104">
        <v>1</v>
      </c>
      <c r="V160" s="104">
        <v>0</v>
      </c>
      <c r="W160" s="104">
        <v>0</v>
      </c>
      <c r="X160" s="104">
        <v>0</v>
      </c>
      <c r="Y160" s="104">
        <v>0</v>
      </c>
      <c r="Z160" s="104" t="b">
        <v>0</v>
      </c>
      <c r="AA160" s="105" t="s">
        <v>923</v>
      </c>
      <c r="AB160" s="105" t="s">
        <v>2384</v>
      </c>
    </row>
    <row r="161" spans="1:28" ht="15" customHeight="1" x14ac:dyDescent="0.35">
      <c r="A161" s="105" t="s">
        <v>7650</v>
      </c>
      <c r="B161" s="104">
        <v>0</v>
      </c>
      <c r="C161" s="105"/>
      <c r="D161" s="104">
        <v>0</v>
      </c>
      <c r="E161" s="105"/>
      <c r="F161" s="105" t="s">
        <v>2363</v>
      </c>
      <c r="G161" s="104">
        <v>0</v>
      </c>
      <c r="H161" s="104">
        <v>0</v>
      </c>
      <c r="I161" s="104">
        <v>0</v>
      </c>
      <c r="J161" s="105"/>
      <c r="K161" s="105"/>
      <c r="L161" s="104">
        <v>3</v>
      </c>
      <c r="M161" s="104">
        <v>0</v>
      </c>
      <c r="N161" s="105"/>
      <c r="O161" s="106" t="s">
        <v>979</v>
      </c>
      <c r="P161" s="106" t="s">
        <v>890</v>
      </c>
      <c r="Q161" s="105" t="s">
        <v>2385</v>
      </c>
      <c r="R161" s="104">
        <v>0</v>
      </c>
      <c r="S161" s="104">
        <v>0</v>
      </c>
      <c r="T161" s="105" t="s">
        <v>8475</v>
      </c>
      <c r="U161" s="104">
        <v>1</v>
      </c>
      <c r="V161" s="104">
        <v>0</v>
      </c>
      <c r="W161" s="104">
        <v>0</v>
      </c>
      <c r="X161" s="104">
        <v>0</v>
      </c>
      <c r="Y161" s="104">
        <v>0</v>
      </c>
      <c r="Z161" s="104" t="b">
        <v>0</v>
      </c>
      <c r="AA161" s="105" t="s">
        <v>923</v>
      </c>
      <c r="AB161" s="105" t="s">
        <v>2386</v>
      </c>
    </row>
    <row r="162" spans="1:28" ht="15" customHeight="1" x14ac:dyDescent="0.35">
      <c r="A162" s="105" t="s">
        <v>7654</v>
      </c>
      <c r="B162" s="104">
        <v>0</v>
      </c>
      <c r="C162" s="105"/>
      <c r="D162" s="104">
        <v>0</v>
      </c>
      <c r="E162" s="105"/>
      <c r="F162" s="105" t="s">
        <v>2363</v>
      </c>
      <c r="G162" s="104">
        <v>0</v>
      </c>
      <c r="H162" s="104">
        <v>0</v>
      </c>
      <c r="I162" s="104">
        <v>0</v>
      </c>
      <c r="J162" s="105"/>
      <c r="K162" s="105"/>
      <c r="L162" s="104">
        <v>3</v>
      </c>
      <c r="M162" s="104">
        <v>0</v>
      </c>
      <c r="N162" s="105"/>
      <c r="O162" s="106" t="s">
        <v>979</v>
      </c>
      <c r="P162" s="106" t="s">
        <v>890</v>
      </c>
      <c r="Q162" s="105" t="s">
        <v>2393</v>
      </c>
      <c r="R162" s="104">
        <v>0</v>
      </c>
      <c r="S162" s="104">
        <v>0</v>
      </c>
      <c r="T162" s="105" t="s">
        <v>8475</v>
      </c>
      <c r="U162" s="104">
        <v>1</v>
      </c>
      <c r="V162" s="104">
        <v>0</v>
      </c>
      <c r="W162" s="104">
        <v>0</v>
      </c>
      <c r="X162" s="104">
        <v>0</v>
      </c>
      <c r="Y162" s="104">
        <v>0</v>
      </c>
      <c r="Z162" s="104" t="b">
        <v>0</v>
      </c>
      <c r="AA162" s="105" t="s">
        <v>923</v>
      </c>
      <c r="AB162" s="105" t="s">
        <v>2394</v>
      </c>
    </row>
    <row r="163" spans="1:28" ht="15" customHeight="1" x14ac:dyDescent="0.35">
      <c r="A163" s="105" t="s">
        <v>8454</v>
      </c>
      <c r="B163" s="104">
        <v>0</v>
      </c>
      <c r="C163" s="105"/>
      <c r="D163" s="104">
        <v>0</v>
      </c>
      <c r="E163" s="105"/>
      <c r="F163" s="105" t="s">
        <v>4656</v>
      </c>
      <c r="G163" s="104">
        <v>0</v>
      </c>
      <c r="H163" s="104">
        <v>0</v>
      </c>
      <c r="I163" s="104">
        <v>0</v>
      </c>
      <c r="J163" s="105"/>
      <c r="K163" s="105"/>
      <c r="L163" s="104">
        <v>3</v>
      </c>
      <c r="M163" s="104">
        <v>0</v>
      </c>
      <c r="N163" s="105"/>
      <c r="O163" s="106" t="s">
        <v>889</v>
      </c>
      <c r="P163" s="106" t="s">
        <v>890</v>
      </c>
      <c r="Q163" s="105" t="s">
        <v>4663</v>
      </c>
      <c r="R163" s="104">
        <v>47094.400000000001</v>
      </c>
      <c r="S163" s="104">
        <v>0</v>
      </c>
      <c r="T163" s="105" t="s">
        <v>8475</v>
      </c>
      <c r="U163" s="104">
        <v>1</v>
      </c>
      <c r="V163" s="104">
        <v>0</v>
      </c>
      <c r="W163" s="104">
        <v>0</v>
      </c>
      <c r="X163" s="104">
        <v>26490.6</v>
      </c>
      <c r="Y163" s="104">
        <v>73585</v>
      </c>
      <c r="Z163" s="104" t="b">
        <v>1</v>
      </c>
      <c r="AA163" s="105" t="s">
        <v>83</v>
      </c>
      <c r="AB163" s="105" t="s">
        <v>4664</v>
      </c>
    </row>
    <row r="164" spans="1:28" ht="15" customHeight="1" x14ac:dyDescent="0.35">
      <c r="A164" s="105" t="s">
        <v>8460</v>
      </c>
      <c r="B164" s="104">
        <v>0</v>
      </c>
      <c r="C164" s="105"/>
      <c r="D164" s="104">
        <v>0</v>
      </c>
      <c r="E164" s="105"/>
      <c r="F164" s="105" t="s">
        <v>4669</v>
      </c>
      <c r="G164" s="104">
        <v>0</v>
      </c>
      <c r="H164" s="104">
        <v>0</v>
      </c>
      <c r="I164" s="104">
        <v>0</v>
      </c>
      <c r="J164" s="105"/>
      <c r="K164" s="105"/>
      <c r="L164" s="104">
        <v>3</v>
      </c>
      <c r="M164" s="104">
        <v>0</v>
      </c>
      <c r="N164" s="105"/>
      <c r="O164" s="106" t="s">
        <v>889</v>
      </c>
      <c r="P164" s="106" t="s">
        <v>890</v>
      </c>
      <c r="Q164" s="105" t="s">
        <v>4676</v>
      </c>
      <c r="R164" s="104">
        <v>0</v>
      </c>
      <c r="S164" s="104">
        <v>0</v>
      </c>
      <c r="T164" s="105" t="s">
        <v>8475</v>
      </c>
      <c r="U164" s="104">
        <v>1</v>
      </c>
      <c r="V164" s="104">
        <v>0</v>
      </c>
      <c r="W164" s="104">
        <v>0</v>
      </c>
      <c r="X164" s="104">
        <v>0</v>
      </c>
      <c r="Y164" s="104">
        <v>0</v>
      </c>
      <c r="Z164" s="104" t="b">
        <v>0</v>
      </c>
      <c r="AA164" s="105" t="s">
        <v>923</v>
      </c>
      <c r="AB164" s="105" t="s">
        <v>4677</v>
      </c>
    </row>
    <row r="165" spans="1:28" ht="15" customHeight="1" x14ac:dyDescent="0.35">
      <c r="A165" s="105" t="s">
        <v>8467</v>
      </c>
      <c r="B165" s="104">
        <v>0</v>
      </c>
      <c r="C165" s="105"/>
      <c r="D165" s="104">
        <v>0</v>
      </c>
      <c r="E165" s="105"/>
      <c r="F165" s="105" t="s">
        <v>4682</v>
      </c>
      <c r="G165" s="104">
        <v>0</v>
      </c>
      <c r="H165" s="104">
        <v>0</v>
      </c>
      <c r="I165" s="104">
        <v>0</v>
      </c>
      <c r="J165" s="105"/>
      <c r="K165" s="105"/>
      <c r="L165" s="104">
        <v>3</v>
      </c>
      <c r="M165" s="104">
        <v>0</v>
      </c>
      <c r="N165" s="105"/>
      <c r="O165" s="106" t="s">
        <v>979</v>
      </c>
      <c r="P165" s="106" t="s">
        <v>890</v>
      </c>
      <c r="Q165" s="105" t="s">
        <v>4691</v>
      </c>
      <c r="R165" s="104">
        <v>0</v>
      </c>
      <c r="S165" s="104">
        <v>0</v>
      </c>
      <c r="T165" s="105" t="s">
        <v>8475</v>
      </c>
      <c r="U165" s="104">
        <v>1</v>
      </c>
      <c r="V165" s="104">
        <v>0</v>
      </c>
      <c r="W165" s="104">
        <v>0</v>
      </c>
      <c r="X165" s="104">
        <v>0</v>
      </c>
      <c r="Y165" s="104">
        <v>0</v>
      </c>
      <c r="Z165" s="104" t="b">
        <v>0</v>
      </c>
      <c r="AA165" s="105" t="s">
        <v>923</v>
      </c>
      <c r="AB165" s="105" t="s">
        <v>4692</v>
      </c>
    </row>
    <row r="166" spans="1:28" ht="15" customHeight="1" x14ac:dyDescent="0.35">
      <c r="A166" s="105" t="s">
        <v>8470</v>
      </c>
      <c r="B166" s="104">
        <v>0</v>
      </c>
      <c r="C166" s="105"/>
      <c r="D166" s="104">
        <v>0</v>
      </c>
      <c r="E166" s="105"/>
      <c r="F166" s="105" t="s">
        <v>4695</v>
      </c>
      <c r="G166" s="104">
        <v>0</v>
      </c>
      <c r="H166" s="104">
        <v>0</v>
      </c>
      <c r="I166" s="104">
        <v>0</v>
      </c>
      <c r="J166" s="105"/>
      <c r="K166" s="105"/>
      <c r="L166" s="104">
        <v>3</v>
      </c>
      <c r="M166" s="104">
        <v>0</v>
      </c>
      <c r="N166" s="105"/>
      <c r="O166" s="106" t="s">
        <v>889</v>
      </c>
      <c r="P166" s="106" t="s">
        <v>890</v>
      </c>
      <c r="Q166" s="105" t="s">
        <v>4698</v>
      </c>
      <c r="R166" s="104">
        <v>0</v>
      </c>
      <c r="S166" s="104">
        <v>0</v>
      </c>
      <c r="T166" s="105" t="s">
        <v>8475</v>
      </c>
      <c r="U166" s="104">
        <v>1</v>
      </c>
      <c r="V166" s="104">
        <v>0</v>
      </c>
      <c r="W166" s="104">
        <v>0</v>
      </c>
      <c r="X166" s="104">
        <v>0</v>
      </c>
      <c r="Y166" s="104">
        <v>0</v>
      </c>
      <c r="Z166" s="104" t="b">
        <v>0</v>
      </c>
      <c r="AA166" s="105" t="s">
        <v>923</v>
      </c>
      <c r="AB166" s="105" t="s">
        <v>4699</v>
      </c>
    </row>
    <row r="167" spans="1:28" ht="15" customHeight="1" x14ac:dyDescent="0.35">
      <c r="A167" s="105" t="s">
        <v>8495</v>
      </c>
      <c r="B167" s="104">
        <v>0</v>
      </c>
      <c r="C167" s="105"/>
      <c r="D167" s="104">
        <v>0</v>
      </c>
      <c r="E167" s="105"/>
      <c r="F167" s="105" t="s">
        <v>4719</v>
      </c>
      <c r="G167" s="104">
        <v>0</v>
      </c>
      <c r="H167" s="104">
        <v>0</v>
      </c>
      <c r="I167" s="104">
        <v>0</v>
      </c>
      <c r="J167" s="105"/>
      <c r="K167" s="105"/>
      <c r="L167" s="104">
        <v>3</v>
      </c>
      <c r="M167" s="104">
        <v>0</v>
      </c>
      <c r="N167" s="105"/>
      <c r="O167" s="106" t="s">
        <v>979</v>
      </c>
      <c r="P167" s="106" t="s">
        <v>890</v>
      </c>
      <c r="Q167" s="105" t="s">
        <v>4748</v>
      </c>
      <c r="R167" s="104">
        <v>0</v>
      </c>
      <c r="S167" s="104">
        <v>0</v>
      </c>
      <c r="T167" s="105" t="s">
        <v>8475</v>
      </c>
      <c r="U167" s="104">
        <v>1</v>
      </c>
      <c r="V167" s="104">
        <v>0</v>
      </c>
      <c r="W167" s="104">
        <v>0</v>
      </c>
      <c r="X167" s="104">
        <v>0</v>
      </c>
      <c r="Y167" s="104">
        <v>0</v>
      </c>
      <c r="Z167" s="104" t="b">
        <v>0</v>
      </c>
      <c r="AA167" s="105" t="s">
        <v>83</v>
      </c>
      <c r="AB167" s="105" t="s">
        <v>4749</v>
      </c>
    </row>
    <row r="168" spans="1:28" ht="15" customHeight="1" x14ac:dyDescent="0.35">
      <c r="A168" s="105" t="s">
        <v>8498</v>
      </c>
      <c r="B168" s="104">
        <v>0</v>
      </c>
      <c r="C168" s="105"/>
      <c r="D168" s="104">
        <v>0</v>
      </c>
      <c r="E168" s="105"/>
      <c r="F168" s="105" t="s">
        <v>4719</v>
      </c>
      <c r="G168" s="104">
        <v>0</v>
      </c>
      <c r="H168" s="104">
        <v>0</v>
      </c>
      <c r="I168" s="104">
        <v>0</v>
      </c>
      <c r="J168" s="105"/>
      <c r="K168" s="105"/>
      <c r="L168" s="104">
        <v>3</v>
      </c>
      <c r="M168" s="104">
        <v>0</v>
      </c>
      <c r="N168" s="105"/>
      <c r="O168" s="106" t="s">
        <v>889</v>
      </c>
      <c r="P168" s="106" t="s">
        <v>890</v>
      </c>
      <c r="Q168" s="105" t="s">
        <v>4754</v>
      </c>
      <c r="R168" s="104">
        <v>0</v>
      </c>
      <c r="S168" s="104">
        <v>0</v>
      </c>
      <c r="T168" s="105" t="s">
        <v>8475</v>
      </c>
      <c r="U168" s="104">
        <v>1</v>
      </c>
      <c r="V168" s="104">
        <v>0</v>
      </c>
      <c r="W168" s="104">
        <v>0</v>
      </c>
      <c r="X168" s="104">
        <v>0</v>
      </c>
      <c r="Y168" s="104">
        <v>0</v>
      </c>
      <c r="Z168" s="104" t="b">
        <v>0</v>
      </c>
      <c r="AA168" s="105" t="s">
        <v>923</v>
      </c>
      <c r="AB168" s="105" t="s">
        <v>4755</v>
      </c>
    </row>
    <row r="169" spans="1:28" ht="15" customHeight="1" x14ac:dyDescent="0.35">
      <c r="A169" s="105" t="s">
        <v>8499</v>
      </c>
      <c r="B169" s="104">
        <v>0</v>
      </c>
      <c r="C169" s="105"/>
      <c r="D169" s="104">
        <v>0</v>
      </c>
      <c r="E169" s="105"/>
      <c r="F169" s="105" t="s">
        <v>4719</v>
      </c>
      <c r="G169" s="104">
        <v>0</v>
      </c>
      <c r="H169" s="104">
        <v>0</v>
      </c>
      <c r="I169" s="104">
        <v>0</v>
      </c>
      <c r="J169" s="105"/>
      <c r="K169" s="105"/>
      <c r="L169" s="104">
        <v>3</v>
      </c>
      <c r="M169" s="104">
        <v>0</v>
      </c>
      <c r="N169" s="105"/>
      <c r="O169" s="106" t="s">
        <v>979</v>
      </c>
      <c r="P169" s="106" t="s">
        <v>890</v>
      </c>
      <c r="Q169" s="105" t="s">
        <v>4756</v>
      </c>
      <c r="R169" s="104">
        <v>0</v>
      </c>
      <c r="S169" s="104">
        <v>0</v>
      </c>
      <c r="T169" s="105" t="s">
        <v>8475</v>
      </c>
      <c r="U169" s="104">
        <v>1</v>
      </c>
      <c r="V169" s="104">
        <v>0</v>
      </c>
      <c r="W169" s="104">
        <v>0</v>
      </c>
      <c r="X169" s="104">
        <v>0</v>
      </c>
      <c r="Y169" s="104">
        <v>0</v>
      </c>
      <c r="Z169" s="104" t="b">
        <v>0</v>
      </c>
      <c r="AA169" s="105" t="s">
        <v>923</v>
      </c>
      <c r="AB169" s="105" t="s">
        <v>4757</v>
      </c>
    </row>
    <row r="170" spans="1:28" ht="15" customHeight="1" x14ac:dyDescent="0.35">
      <c r="A170" s="105" t="s">
        <v>8504</v>
      </c>
      <c r="B170" s="104">
        <v>0</v>
      </c>
      <c r="C170" s="105"/>
      <c r="D170" s="104">
        <v>0</v>
      </c>
      <c r="E170" s="105"/>
      <c r="F170" s="105" t="s">
        <v>4719</v>
      </c>
      <c r="G170" s="104">
        <v>0</v>
      </c>
      <c r="H170" s="104">
        <v>0</v>
      </c>
      <c r="I170" s="104">
        <v>0</v>
      </c>
      <c r="J170" s="105"/>
      <c r="K170" s="105"/>
      <c r="L170" s="104">
        <v>3</v>
      </c>
      <c r="M170" s="104">
        <v>0</v>
      </c>
      <c r="N170" s="105"/>
      <c r="O170" s="106" t="s">
        <v>889</v>
      </c>
      <c r="P170" s="106" t="s">
        <v>890</v>
      </c>
      <c r="Q170" s="105" t="s">
        <v>4766</v>
      </c>
      <c r="R170" s="104">
        <v>0</v>
      </c>
      <c r="S170" s="104">
        <v>0</v>
      </c>
      <c r="T170" s="105" t="s">
        <v>8475</v>
      </c>
      <c r="U170" s="104">
        <v>1</v>
      </c>
      <c r="V170" s="104">
        <v>0</v>
      </c>
      <c r="W170" s="104">
        <v>0</v>
      </c>
      <c r="X170" s="104">
        <v>0</v>
      </c>
      <c r="Y170" s="104">
        <v>0</v>
      </c>
      <c r="Z170" s="104" t="b">
        <v>0</v>
      </c>
      <c r="AA170" s="105" t="s">
        <v>923</v>
      </c>
      <c r="AB170" s="105" t="s">
        <v>4767</v>
      </c>
    </row>
    <row r="171" spans="1:28" ht="15" customHeight="1" x14ac:dyDescent="0.35">
      <c r="A171" s="105" t="s">
        <v>7703</v>
      </c>
      <c r="B171" s="104">
        <v>0</v>
      </c>
      <c r="C171" s="105"/>
      <c r="D171" s="104">
        <v>0</v>
      </c>
      <c r="E171" s="105"/>
      <c r="F171" s="105" t="s">
        <v>2505</v>
      </c>
      <c r="G171" s="104">
        <v>0</v>
      </c>
      <c r="H171" s="104">
        <v>0</v>
      </c>
      <c r="I171" s="104">
        <v>0</v>
      </c>
      <c r="J171" s="105"/>
      <c r="K171" s="105"/>
      <c r="L171" s="104">
        <v>1</v>
      </c>
      <c r="M171" s="104">
        <v>0</v>
      </c>
      <c r="N171" s="105"/>
      <c r="O171" s="105"/>
      <c r="P171" s="105"/>
      <c r="Q171" s="105"/>
      <c r="R171" s="104">
        <v>0</v>
      </c>
      <c r="S171" s="104">
        <v>0</v>
      </c>
      <c r="T171" s="105" t="s">
        <v>1905</v>
      </c>
      <c r="U171" s="104">
        <v>1</v>
      </c>
      <c r="V171" s="104">
        <v>0</v>
      </c>
      <c r="W171" s="104">
        <v>0</v>
      </c>
      <c r="X171" s="104">
        <v>0</v>
      </c>
      <c r="Y171" s="104">
        <v>0</v>
      </c>
      <c r="Z171" s="104" t="b">
        <v>0</v>
      </c>
      <c r="AA171" s="105" t="s">
        <v>923</v>
      </c>
      <c r="AB171" s="105" t="s">
        <v>2506</v>
      </c>
    </row>
    <row r="172" spans="1:28" ht="15" customHeight="1" x14ac:dyDescent="0.35">
      <c r="A172" s="105" t="s">
        <v>7071</v>
      </c>
      <c r="B172" s="104">
        <v>0</v>
      </c>
      <c r="C172" s="105"/>
      <c r="D172" s="104">
        <v>0</v>
      </c>
      <c r="E172" s="105"/>
      <c r="F172" s="105" t="s">
        <v>929</v>
      </c>
      <c r="G172" s="104">
        <v>0</v>
      </c>
      <c r="H172" s="104">
        <v>0</v>
      </c>
      <c r="I172" s="104">
        <v>0</v>
      </c>
      <c r="J172" s="105"/>
      <c r="K172" s="105"/>
      <c r="L172" s="104">
        <v>2</v>
      </c>
      <c r="M172" s="104">
        <v>0</v>
      </c>
      <c r="N172" s="105"/>
      <c r="O172" s="105"/>
      <c r="P172" s="105"/>
      <c r="Q172" s="105" t="s">
        <v>9241</v>
      </c>
      <c r="R172" s="104">
        <v>0</v>
      </c>
      <c r="S172" s="104">
        <v>0</v>
      </c>
      <c r="T172" s="105" t="s">
        <v>7703</v>
      </c>
      <c r="U172" s="104">
        <v>1</v>
      </c>
      <c r="V172" s="104">
        <v>0</v>
      </c>
      <c r="W172" s="104">
        <v>0</v>
      </c>
      <c r="X172" s="104">
        <v>0</v>
      </c>
      <c r="Y172" s="104">
        <v>0</v>
      </c>
      <c r="Z172" s="104" t="b">
        <v>0</v>
      </c>
      <c r="AA172" s="105"/>
      <c r="AB172" s="105" t="s">
        <v>930</v>
      </c>
    </row>
    <row r="173" spans="1:28" ht="15" customHeight="1" x14ac:dyDescent="0.35">
      <c r="A173" s="105" t="s">
        <v>7134</v>
      </c>
      <c r="B173" s="104">
        <v>0</v>
      </c>
      <c r="C173" s="105"/>
      <c r="D173" s="104">
        <v>0</v>
      </c>
      <c r="E173" s="105"/>
      <c r="F173" s="105" t="s">
        <v>1066</v>
      </c>
      <c r="G173" s="104">
        <v>0</v>
      </c>
      <c r="H173" s="104">
        <v>0</v>
      </c>
      <c r="I173" s="104">
        <v>0</v>
      </c>
      <c r="J173" s="105"/>
      <c r="K173" s="105"/>
      <c r="L173" s="104">
        <v>3</v>
      </c>
      <c r="M173" s="104">
        <v>0</v>
      </c>
      <c r="N173" s="105"/>
      <c r="O173" s="106" t="s">
        <v>889</v>
      </c>
      <c r="P173" s="106" t="s">
        <v>890</v>
      </c>
      <c r="Q173" s="105" t="s">
        <v>1086</v>
      </c>
      <c r="R173" s="104">
        <v>0</v>
      </c>
      <c r="S173" s="104">
        <v>0</v>
      </c>
      <c r="T173" s="105" t="s">
        <v>9240</v>
      </c>
      <c r="U173" s="104">
        <v>1</v>
      </c>
      <c r="V173" s="104">
        <v>0</v>
      </c>
      <c r="W173" s="104">
        <v>0</v>
      </c>
      <c r="X173" s="104">
        <v>0</v>
      </c>
      <c r="Y173" s="104">
        <v>0</v>
      </c>
      <c r="Z173" s="104" t="b">
        <v>0</v>
      </c>
      <c r="AA173" s="105"/>
      <c r="AB173" s="105" t="s">
        <v>1087</v>
      </c>
    </row>
    <row r="174" spans="1:28" ht="15" customHeight="1" x14ac:dyDescent="0.35">
      <c r="A174" s="105" t="s">
        <v>7412</v>
      </c>
      <c r="B174" s="104">
        <v>0</v>
      </c>
      <c r="C174" s="105"/>
      <c r="D174" s="104">
        <v>0</v>
      </c>
      <c r="E174" s="105"/>
      <c r="F174" s="105" t="s">
        <v>1775</v>
      </c>
      <c r="G174" s="104">
        <v>0</v>
      </c>
      <c r="H174" s="104">
        <v>0</v>
      </c>
      <c r="I174" s="104">
        <v>0</v>
      </c>
      <c r="J174" s="105"/>
      <c r="K174" s="105"/>
      <c r="L174" s="104">
        <v>3</v>
      </c>
      <c r="M174" s="104">
        <v>0</v>
      </c>
      <c r="N174" s="105"/>
      <c r="O174" s="106" t="s">
        <v>889</v>
      </c>
      <c r="P174" s="106" t="s">
        <v>890</v>
      </c>
      <c r="Q174" s="105" t="s">
        <v>1793</v>
      </c>
      <c r="R174" s="104">
        <v>0</v>
      </c>
      <c r="S174" s="104">
        <v>0</v>
      </c>
      <c r="T174" s="105" t="s">
        <v>9240</v>
      </c>
      <c r="U174" s="104">
        <v>1</v>
      </c>
      <c r="V174" s="104">
        <v>0</v>
      </c>
      <c r="W174" s="104">
        <v>0</v>
      </c>
      <c r="X174" s="104">
        <v>0</v>
      </c>
      <c r="Y174" s="104">
        <v>0</v>
      </c>
      <c r="Z174" s="104" t="b">
        <v>0</v>
      </c>
      <c r="AA174" s="105"/>
      <c r="AB174" s="105" t="s">
        <v>1794</v>
      </c>
    </row>
    <row r="175" spans="1:28" ht="15" customHeight="1" x14ac:dyDescent="0.35">
      <c r="A175" s="105" t="s">
        <v>7440</v>
      </c>
      <c r="B175" s="104">
        <v>0</v>
      </c>
      <c r="C175" s="105"/>
      <c r="D175" s="104">
        <v>0</v>
      </c>
      <c r="E175" s="105"/>
      <c r="F175" s="105" t="s">
        <v>1848</v>
      </c>
      <c r="G175" s="104">
        <v>0</v>
      </c>
      <c r="H175" s="104">
        <v>0</v>
      </c>
      <c r="I175" s="104">
        <v>0</v>
      </c>
      <c r="J175" s="105"/>
      <c r="K175" s="105"/>
      <c r="L175" s="104">
        <v>3</v>
      </c>
      <c r="M175" s="104">
        <v>0</v>
      </c>
      <c r="N175" s="105"/>
      <c r="O175" s="106" t="s">
        <v>1849</v>
      </c>
      <c r="P175" s="106" t="s">
        <v>890</v>
      </c>
      <c r="Q175" s="105" t="s">
        <v>1859</v>
      </c>
      <c r="R175" s="104">
        <v>0</v>
      </c>
      <c r="S175" s="104">
        <v>0</v>
      </c>
      <c r="T175" s="105" t="s">
        <v>9240</v>
      </c>
      <c r="U175" s="104">
        <v>1</v>
      </c>
      <c r="V175" s="104">
        <v>0</v>
      </c>
      <c r="W175" s="104">
        <v>0</v>
      </c>
      <c r="X175" s="104">
        <v>0</v>
      </c>
      <c r="Y175" s="104">
        <v>0</v>
      </c>
      <c r="Z175" s="104" t="b">
        <v>0</v>
      </c>
      <c r="AA175" s="105"/>
      <c r="AB175" s="105" t="s">
        <v>1860</v>
      </c>
    </row>
    <row r="176" spans="1:28" ht="15" customHeight="1" x14ac:dyDescent="0.35">
      <c r="A176" s="105" t="s">
        <v>7674</v>
      </c>
      <c r="B176" s="104">
        <v>0</v>
      </c>
      <c r="C176" s="105"/>
      <c r="D176" s="104">
        <v>0</v>
      </c>
      <c r="E176" s="105"/>
      <c r="F176" s="105" t="s">
        <v>2366</v>
      </c>
      <c r="G176" s="104">
        <v>0</v>
      </c>
      <c r="H176" s="104">
        <v>0</v>
      </c>
      <c r="I176" s="104">
        <v>0</v>
      </c>
      <c r="J176" s="105"/>
      <c r="K176" s="105"/>
      <c r="L176" s="104">
        <v>3</v>
      </c>
      <c r="M176" s="104">
        <v>0</v>
      </c>
      <c r="N176" s="105"/>
      <c r="O176" s="106" t="s">
        <v>889</v>
      </c>
      <c r="P176" s="106" t="s">
        <v>890</v>
      </c>
      <c r="Q176" s="105" t="s">
        <v>2433</v>
      </c>
      <c r="R176" s="104">
        <v>0</v>
      </c>
      <c r="S176" s="104">
        <v>0</v>
      </c>
      <c r="T176" s="105" t="s">
        <v>9240</v>
      </c>
      <c r="U176" s="104">
        <v>1</v>
      </c>
      <c r="V176" s="104">
        <v>0</v>
      </c>
      <c r="W176" s="104">
        <v>0</v>
      </c>
      <c r="X176" s="104">
        <v>0</v>
      </c>
      <c r="Y176" s="104">
        <v>0</v>
      </c>
      <c r="Z176" s="104" t="b">
        <v>0</v>
      </c>
      <c r="AA176" s="105"/>
      <c r="AB176" s="105" t="s">
        <v>2434</v>
      </c>
    </row>
    <row r="177" spans="1:28" ht="15" customHeight="1" x14ac:dyDescent="0.35">
      <c r="A177" s="105" t="s">
        <v>7891</v>
      </c>
      <c r="B177" s="104">
        <v>0</v>
      </c>
      <c r="C177" s="105"/>
      <c r="D177" s="104">
        <v>0</v>
      </c>
      <c r="E177" s="105"/>
      <c r="F177" s="105" t="s">
        <v>3102</v>
      </c>
      <c r="G177" s="104">
        <v>0</v>
      </c>
      <c r="H177" s="104">
        <v>0</v>
      </c>
      <c r="I177" s="104">
        <v>0</v>
      </c>
      <c r="J177" s="105"/>
      <c r="K177" s="105"/>
      <c r="L177" s="104">
        <v>3</v>
      </c>
      <c r="M177" s="104">
        <v>0</v>
      </c>
      <c r="N177" s="105"/>
      <c r="O177" s="106" t="s">
        <v>889</v>
      </c>
      <c r="P177" s="106" t="s">
        <v>890</v>
      </c>
      <c r="Q177" s="105" t="s">
        <v>3103</v>
      </c>
      <c r="R177" s="104">
        <v>0</v>
      </c>
      <c r="S177" s="104">
        <v>0</v>
      </c>
      <c r="T177" s="105" t="s">
        <v>9240</v>
      </c>
      <c r="U177" s="104">
        <v>1</v>
      </c>
      <c r="V177" s="104">
        <v>0</v>
      </c>
      <c r="W177" s="104">
        <v>0</v>
      </c>
      <c r="X177" s="104">
        <v>0</v>
      </c>
      <c r="Y177" s="104">
        <v>0</v>
      </c>
      <c r="Z177" s="104" t="b">
        <v>0</v>
      </c>
      <c r="AA177" s="105"/>
      <c r="AB177" s="105" t="s">
        <v>3104</v>
      </c>
    </row>
    <row r="178" spans="1:28" ht="15" customHeight="1" x14ac:dyDescent="0.35">
      <c r="A178" s="105" t="s">
        <v>8023</v>
      </c>
      <c r="B178" s="104">
        <v>0</v>
      </c>
      <c r="C178" s="105"/>
      <c r="D178" s="104">
        <v>0</v>
      </c>
      <c r="E178" s="105"/>
      <c r="F178" s="105" t="s">
        <v>3462</v>
      </c>
      <c r="G178" s="104">
        <v>0</v>
      </c>
      <c r="H178" s="104">
        <v>0</v>
      </c>
      <c r="I178" s="104">
        <v>0</v>
      </c>
      <c r="J178" s="105"/>
      <c r="K178" s="105"/>
      <c r="L178" s="104">
        <v>3</v>
      </c>
      <c r="M178" s="104">
        <v>0</v>
      </c>
      <c r="N178" s="105"/>
      <c r="O178" s="106" t="s">
        <v>889</v>
      </c>
      <c r="P178" s="106" t="s">
        <v>890</v>
      </c>
      <c r="Q178" s="105" t="s">
        <v>3469</v>
      </c>
      <c r="R178" s="104">
        <v>0</v>
      </c>
      <c r="S178" s="104">
        <v>0</v>
      </c>
      <c r="T178" s="105" t="s">
        <v>9240</v>
      </c>
      <c r="U178" s="104">
        <v>1</v>
      </c>
      <c r="V178" s="104">
        <v>0</v>
      </c>
      <c r="W178" s="104">
        <v>0</v>
      </c>
      <c r="X178" s="104">
        <v>0</v>
      </c>
      <c r="Y178" s="104">
        <v>0</v>
      </c>
      <c r="Z178" s="104" t="b">
        <v>0</v>
      </c>
      <c r="AA178" s="105"/>
      <c r="AB178" s="105" t="s">
        <v>3470</v>
      </c>
    </row>
    <row r="179" spans="1:28" ht="15" customHeight="1" x14ac:dyDescent="0.35">
      <c r="A179" s="105" t="s">
        <v>7072</v>
      </c>
      <c r="B179" s="104">
        <v>0</v>
      </c>
      <c r="C179" s="105"/>
      <c r="D179" s="104">
        <v>0</v>
      </c>
      <c r="E179" s="105"/>
      <c r="F179" s="105" t="s">
        <v>931</v>
      </c>
      <c r="G179" s="104">
        <v>0</v>
      </c>
      <c r="H179" s="104">
        <v>0</v>
      </c>
      <c r="I179" s="104">
        <v>0</v>
      </c>
      <c r="J179" s="105"/>
      <c r="K179" s="105"/>
      <c r="L179" s="104">
        <v>2</v>
      </c>
      <c r="M179" s="104">
        <v>0</v>
      </c>
      <c r="N179" s="105"/>
      <c r="O179" s="105"/>
      <c r="P179" s="105"/>
      <c r="Q179" s="105" t="s">
        <v>9243</v>
      </c>
      <c r="R179" s="104">
        <v>0</v>
      </c>
      <c r="S179" s="104">
        <v>0</v>
      </c>
      <c r="T179" s="105" t="s">
        <v>7703</v>
      </c>
      <c r="U179" s="104">
        <v>1</v>
      </c>
      <c r="V179" s="104">
        <v>0</v>
      </c>
      <c r="W179" s="104">
        <v>0</v>
      </c>
      <c r="X179" s="104">
        <v>0</v>
      </c>
      <c r="Y179" s="104">
        <v>0</v>
      </c>
      <c r="Z179" s="104" t="b">
        <v>0</v>
      </c>
      <c r="AA179" s="105"/>
      <c r="AB179" s="105" t="s">
        <v>932</v>
      </c>
    </row>
    <row r="180" spans="1:28" ht="15" customHeight="1" x14ac:dyDescent="0.35">
      <c r="A180" s="105" t="s">
        <v>7131</v>
      </c>
      <c r="B180" s="104">
        <v>0</v>
      </c>
      <c r="C180" s="105"/>
      <c r="D180" s="104">
        <v>0</v>
      </c>
      <c r="E180" s="105"/>
      <c r="F180" s="105" t="s">
        <v>1066</v>
      </c>
      <c r="G180" s="104">
        <v>0</v>
      </c>
      <c r="H180" s="104">
        <v>0</v>
      </c>
      <c r="I180" s="104">
        <v>0</v>
      </c>
      <c r="J180" s="105"/>
      <c r="K180" s="105"/>
      <c r="L180" s="104">
        <v>3</v>
      </c>
      <c r="M180" s="104">
        <v>0</v>
      </c>
      <c r="N180" s="105"/>
      <c r="O180" s="106" t="s">
        <v>889</v>
      </c>
      <c r="P180" s="106" t="s">
        <v>890</v>
      </c>
      <c r="Q180" s="105" t="s">
        <v>1080</v>
      </c>
      <c r="R180" s="104">
        <v>0</v>
      </c>
      <c r="S180" s="104">
        <v>0</v>
      </c>
      <c r="T180" s="105" t="s">
        <v>9242</v>
      </c>
      <c r="U180" s="104">
        <v>1</v>
      </c>
      <c r="V180" s="104">
        <v>0</v>
      </c>
      <c r="W180" s="104">
        <v>0</v>
      </c>
      <c r="X180" s="104">
        <v>0</v>
      </c>
      <c r="Y180" s="104">
        <v>0</v>
      </c>
      <c r="Z180" s="104" t="b">
        <v>0</v>
      </c>
      <c r="AA180" s="105"/>
      <c r="AB180" s="105" t="s">
        <v>1081</v>
      </c>
    </row>
    <row r="181" spans="1:28" ht="15" customHeight="1" x14ac:dyDescent="0.35">
      <c r="A181" s="105" t="s">
        <v>7411</v>
      </c>
      <c r="B181" s="104">
        <v>0</v>
      </c>
      <c r="C181" s="105"/>
      <c r="D181" s="104">
        <v>0</v>
      </c>
      <c r="E181" s="105"/>
      <c r="F181" s="105" t="s">
        <v>1775</v>
      </c>
      <c r="G181" s="104">
        <v>0</v>
      </c>
      <c r="H181" s="104">
        <v>0</v>
      </c>
      <c r="I181" s="104">
        <v>0</v>
      </c>
      <c r="J181" s="105"/>
      <c r="K181" s="105"/>
      <c r="L181" s="104">
        <v>3</v>
      </c>
      <c r="M181" s="104">
        <v>0</v>
      </c>
      <c r="N181" s="105"/>
      <c r="O181" s="106" t="s">
        <v>889</v>
      </c>
      <c r="P181" s="106" t="s">
        <v>890</v>
      </c>
      <c r="Q181" s="105" t="s">
        <v>1791</v>
      </c>
      <c r="R181" s="104">
        <v>0</v>
      </c>
      <c r="S181" s="104">
        <v>0</v>
      </c>
      <c r="T181" s="105" t="s">
        <v>9242</v>
      </c>
      <c r="U181" s="104">
        <v>1</v>
      </c>
      <c r="V181" s="104">
        <v>0</v>
      </c>
      <c r="W181" s="104">
        <v>0</v>
      </c>
      <c r="X181" s="104">
        <v>0</v>
      </c>
      <c r="Y181" s="104">
        <v>0</v>
      </c>
      <c r="Z181" s="104" t="b">
        <v>0</v>
      </c>
      <c r="AA181" s="105"/>
      <c r="AB181" s="105" t="s">
        <v>1792</v>
      </c>
    </row>
    <row r="182" spans="1:28" ht="15" customHeight="1" x14ac:dyDescent="0.35">
      <c r="A182" s="105" t="s">
        <v>7448</v>
      </c>
      <c r="B182" s="104">
        <v>0</v>
      </c>
      <c r="C182" s="105"/>
      <c r="D182" s="104">
        <v>0</v>
      </c>
      <c r="E182" s="105"/>
      <c r="F182" s="105" t="s">
        <v>1864</v>
      </c>
      <c r="G182" s="104">
        <v>0</v>
      </c>
      <c r="H182" s="104">
        <v>0</v>
      </c>
      <c r="I182" s="104">
        <v>0</v>
      </c>
      <c r="J182" s="105"/>
      <c r="K182" s="105"/>
      <c r="L182" s="104">
        <v>3</v>
      </c>
      <c r="M182" s="104">
        <v>0</v>
      </c>
      <c r="N182" s="105"/>
      <c r="O182" s="106" t="s">
        <v>889</v>
      </c>
      <c r="P182" s="106" t="s">
        <v>890</v>
      </c>
      <c r="Q182" s="105" t="s">
        <v>1877</v>
      </c>
      <c r="R182" s="104">
        <v>0</v>
      </c>
      <c r="S182" s="104">
        <v>0</v>
      </c>
      <c r="T182" s="105" t="s">
        <v>9242</v>
      </c>
      <c r="U182" s="104">
        <v>1</v>
      </c>
      <c r="V182" s="104">
        <v>0</v>
      </c>
      <c r="W182" s="104">
        <v>0</v>
      </c>
      <c r="X182" s="104">
        <v>0</v>
      </c>
      <c r="Y182" s="104">
        <v>0</v>
      </c>
      <c r="Z182" s="104" t="b">
        <v>0</v>
      </c>
      <c r="AA182" s="105"/>
      <c r="AB182" s="105" t="s">
        <v>1878</v>
      </c>
    </row>
    <row r="183" spans="1:28" ht="15" customHeight="1" x14ac:dyDescent="0.35">
      <c r="A183" s="105" t="s">
        <v>7667</v>
      </c>
      <c r="B183" s="104">
        <v>0</v>
      </c>
      <c r="C183" s="105"/>
      <c r="D183" s="104">
        <v>0</v>
      </c>
      <c r="E183" s="105"/>
      <c r="F183" s="105" t="s">
        <v>2366</v>
      </c>
      <c r="G183" s="104">
        <v>0</v>
      </c>
      <c r="H183" s="104">
        <v>0</v>
      </c>
      <c r="I183" s="104">
        <v>0</v>
      </c>
      <c r="J183" s="105"/>
      <c r="K183" s="105"/>
      <c r="L183" s="104">
        <v>3</v>
      </c>
      <c r="M183" s="104">
        <v>0</v>
      </c>
      <c r="N183" s="105"/>
      <c r="O183" s="106" t="s">
        <v>889</v>
      </c>
      <c r="P183" s="106" t="s">
        <v>890</v>
      </c>
      <c r="Q183" s="105" t="s">
        <v>2419</v>
      </c>
      <c r="R183" s="104">
        <v>0</v>
      </c>
      <c r="S183" s="104">
        <v>0</v>
      </c>
      <c r="T183" s="105" t="s">
        <v>9242</v>
      </c>
      <c r="U183" s="104">
        <v>1</v>
      </c>
      <c r="V183" s="104">
        <v>0</v>
      </c>
      <c r="W183" s="104">
        <v>0</v>
      </c>
      <c r="X183" s="104">
        <v>0</v>
      </c>
      <c r="Y183" s="104">
        <v>0</v>
      </c>
      <c r="Z183" s="104" t="b">
        <v>0</v>
      </c>
      <c r="AA183" s="105"/>
      <c r="AB183" s="105" t="s">
        <v>2420</v>
      </c>
    </row>
    <row r="184" spans="1:28" ht="15" customHeight="1" x14ac:dyDescent="0.35">
      <c r="A184" s="105" t="s">
        <v>7892</v>
      </c>
      <c r="B184" s="104">
        <v>0</v>
      </c>
      <c r="C184" s="105"/>
      <c r="D184" s="104">
        <v>0</v>
      </c>
      <c r="E184" s="105"/>
      <c r="F184" s="105" t="s">
        <v>3102</v>
      </c>
      <c r="G184" s="104">
        <v>0</v>
      </c>
      <c r="H184" s="104">
        <v>0</v>
      </c>
      <c r="I184" s="104">
        <v>0</v>
      </c>
      <c r="J184" s="105"/>
      <c r="K184" s="105"/>
      <c r="L184" s="104">
        <v>3</v>
      </c>
      <c r="M184" s="104">
        <v>0</v>
      </c>
      <c r="N184" s="105"/>
      <c r="O184" s="106" t="s">
        <v>889</v>
      </c>
      <c r="P184" s="106" t="s">
        <v>890</v>
      </c>
      <c r="Q184" s="105" t="s">
        <v>3105</v>
      </c>
      <c r="R184" s="104">
        <v>0</v>
      </c>
      <c r="S184" s="104">
        <v>0</v>
      </c>
      <c r="T184" s="105" t="s">
        <v>9242</v>
      </c>
      <c r="U184" s="104">
        <v>1</v>
      </c>
      <c r="V184" s="104">
        <v>0</v>
      </c>
      <c r="W184" s="104">
        <v>0</v>
      </c>
      <c r="X184" s="104">
        <v>0</v>
      </c>
      <c r="Y184" s="104">
        <v>0</v>
      </c>
      <c r="Z184" s="104" t="b">
        <v>0</v>
      </c>
      <c r="AA184" s="105"/>
      <c r="AB184" s="105" t="s">
        <v>3106</v>
      </c>
    </row>
    <row r="185" spans="1:28" ht="15" customHeight="1" x14ac:dyDescent="0.35">
      <c r="A185" s="105" t="s">
        <v>8031</v>
      </c>
      <c r="B185" s="104">
        <v>0</v>
      </c>
      <c r="C185" s="105"/>
      <c r="D185" s="104">
        <v>0</v>
      </c>
      <c r="E185" s="105"/>
      <c r="F185" s="105" t="s">
        <v>3462</v>
      </c>
      <c r="G185" s="104">
        <v>0</v>
      </c>
      <c r="H185" s="104">
        <v>0</v>
      </c>
      <c r="I185" s="104">
        <v>0</v>
      </c>
      <c r="J185" s="105"/>
      <c r="K185" s="105"/>
      <c r="L185" s="104">
        <v>3</v>
      </c>
      <c r="M185" s="104">
        <v>0</v>
      </c>
      <c r="N185" s="105"/>
      <c r="O185" s="106" t="s">
        <v>889</v>
      </c>
      <c r="P185" s="106" t="s">
        <v>890</v>
      </c>
      <c r="Q185" s="105" t="s">
        <v>3485</v>
      </c>
      <c r="R185" s="104">
        <v>0</v>
      </c>
      <c r="S185" s="104">
        <v>0</v>
      </c>
      <c r="T185" s="105" t="s">
        <v>9242</v>
      </c>
      <c r="U185" s="104">
        <v>1</v>
      </c>
      <c r="V185" s="104">
        <v>0</v>
      </c>
      <c r="W185" s="104">
        <v>0</v>
      </c>
      <c r="X185" s="104">
        <v>0</v>
      </c>
      <c r="Y185" s="104">
        <v>0</v>
      </c>
      <c r="Z185" s="104" t="b">
        <v>0</v>
      </c>
      <c r="AA185" s="105"/>
      <c r="AB185" s="105" t="s">
        <v>3486</v>
      </c>
    </row>
    <row r="186" spans="1:28" ht="15" customHeight="1" x14ac:dyDescent="0.35">
      <c r="A186" s="105" t="s">
        <v>7073</v>
      </c>
      <c r="B186" s="104">
        <v>0</v>
      </c>
      <c r="C186" s="105"/>
      <c r="D186" s="104">
        <v>0</v>
      </c>
      <c r="E186" s="105"/>
      <c r="F186" s="105" t="s">
        <v>933</v>
      </c>
      <c r="G186" s="104">
        <v>0</v>
      </c>
      <c r="H186" s="104">
        <v>0</v>
      </c>
      <c r="I186" s="104">
        <v>0</v>
      </c>
      <c r="J186" s="105"/>
      <c r="K186" s="105"/>
      <c r="L186" s="104">
        <v>2</v>
      </c>
      <c r="M186" s="104">
        <v>0</v>
      </c>
      <c r="N186" s="105"/>
      <c r="O186" s="105"/>
      <c r="P186" s="105"/>
      <c r="Q186" s="105" t="s">
        <v>9245</v>
      </c>
      <c r="R186" s="104">
        <v>0</v>
      </c>
      <c r="S186" s="104">
        <v>0</v>
      </c>
      <c r="T186" s="105" t="s">
        <v>7703</v>
      </c>
      <c r="U186" s="104">
        <v>1</v>
      </c>
      <c r="V186" s="104">
        <v>0</v>
      </c>
      <c r="W186" s="104">
        <v>0</v>
      </c>
      <c r="X186" s="104">
        <v>0</v>
      </c>
      <c r="Y186" s="104">
        <v>0</v>
      </c>
      <c r="Z186" s="104" t="b">
        <v>0</v>
      </c>
      <c r="AA186" s="105"/>
      <c r="AB186" s="105" t="s">
        <v>934</v>
      </c>
    </row>
    <row r="187" spans="1:28" ht="15" customHeight="1" x14ac:dyDescent="0.35">
      <c r="A187" s="105" t="s">
        <v>7133</v>
      </c>
      <c r="B187" s="104">
        <v>0</v>
      </c>
      <c r="C187" s="105"/>
      <c r="D187" s="104">
        <v>0</v>
      </c>
      <c r="E187" s="105"/>
      <c r="F187" s="105" t="s">
        <v>1066</v>
      </c>
      <c r="G187" s="104">
        <v>0</v>
      </c>
      <c r="H187" s="104">
        <v>0</v>
      </c>
      <c r="I187" s="104">
        <v>0</v>
      </c>
      <c r="J187" s="105"/>
      <c r="K187" s="105"/>
      <c r="L187" s="104">
        <v>3</v>
      </c>
      <c r="M187" s="104">
        <v>0</v>
      </c>
      <c r="N187" s="105"/>
      <c r="O187" s="106" t="s">
        <v>889</v>
      </c>
      <c r="P187" s="106" t="s">
        <v>890</v>
      </c>
      <c r="Q187" s="105" t="s">
        <v>1084</v>
      </c>
      <c r="R187" s="104">
        <v>0</v>
      </c>
      <c r="S187" s="104">
        <v>0</v>
      </c>
      <c r="T187" s="105" t="s">
        <v>9244</v>
      </c>
      <c r="U187" s="104">
        <v>1</v>
      </c>
      <c r="V187" s="104">
        <v>0</v>
      </c>
      <c r="W187" s="104">
        <v>0</v>
      </c>
      <c r="X187" s="104">
        <v>0</v>
      </c>
      <c r="Y187" s="104">
        <v>0</v>
      </c>
      <c r="Z187" s="104" t="b">
        <v>0</v>
      </c>
      <c r="AA187" s="105"/>
      <c r="AB187" s="105" t="s">
        <v>1085</v>
      </c>
    </row>
    <row r="188" spans="1:28" ht="15" customHeight="1" x14ac:dyDescent="0.35">
      <c r="A188" s="105" t="s">
        <v>7413</v>
      </c>
      <c r="B188" s="104">
        <v>0</v>
      </c>
      <c r="C188" s="105"/>
      <c r="D188" s="104">
        <v>0</v>
      </c>
      <c r="E188" s="105"/>
      <c r="F188" s="105" t="s">
        <v>1775</v>
      </c>
      <c r="G188" s="104">
        <v>0</v>
      </c>
      <c r="H188" s="104">
        <v>0</v>
      </c>
      <c r="I188" s="104">
        <v>0</v>
      </c>
      <c r="J188" s="105"/>
      <c r="K188" s="105"/>
      <c r="L188" s="104">
        <v>3</v>
      </c>
      <c r="M188" s="104">
        <v>0</v>
      </c>
      <c r="N188" s="105"/>
      <c r="O188" s="106" t="s">
        <v>889</v>
      </c>
      <c r="P188" s="106" t="s">
        <v>890</v>
      </c>
      <c r="Q188" s="105" t="s">
        <v>1795</v>
      </c>
      <c r="R188" s="104">
        <v>0</v>
      </c>
      <c r="S188" s="104">
        <v>0</v>
      </c>
      <c r="T188" s="105" t="s">
        <v>9244</v>
      </c>
      <c r="U188" s="104">
        <v>1</v>
      </c>
      <c r="V188" s="104">
        <v>0</v>
      </c>
      <c r="W188" s="104">
        <v>0</v>
      </c>
      <c r="X188" s="104">
        <v>0</v>
      </c>
      <c r="Y188" s="104">
        <v>0</v>
      </c>
      <c r="Z188" s="104" t="b">
        <v>0</v>
      </c>
      <c r="AA188" s="105"/>
      <c r="AB188" s="105" t="s">
        <v>1796</v>
      </c>
    </row>
    <row r="189" spans="1:28" ht="15" customHeight="1" x14ac:dyDescent="0.35">
      <c r="A189" s="105" t="s">
        <v>7450</v>
      </c>
      <c r="B189" s="104">
        <v>0</v>
      </c>
      <c r="C189" s="105"/>
      <c r="D189" s="104">
        <v>0</v>
      </c>
      <c r="E189" s="105"/>
      <c r="F189" s="105" t="s">
        <v>1881</v>
      </c>
      <c r="G189" s="104">
        <v>0</v>
      </c>
      <c r="H189" s="104">
        <v>0</v>
      </c>
      <c r="I189" s="104">
        <v>0</v>
      </c>
      <c r="J189" s="105"/>
      <c r="K189" s="105"/>
      <c r="L189" s="104">
        <v>3</v>
      </c>
      <c r="M189" s="104">
        <v>0</v>
      </c>
      <c r="N189" s="105"/>
      <c r="O189" s="106" t="s">
        <v>889</v>
      </c>
      <c r="P189" s="106" t="s">
        <v>890</v>
      </c>
      <c r="Q189" s="105" t="s">
        <v>1882</v>
      </c>
      <c r="R189" s="104">
        <v>0</v>
      </c>
      <c r="S189" s="104">
        <v>0</v>
      </c>
      <c r="T189" s="105" t="s">
        <v>9244</v>
      </c>
      <c r="U189" s="104">
        <v>1</v>
      </c>
      <c r="V189" s="104">
        <v>0</v>
      </c>
      <c r="W189" s="104">
        <v>0</v>
      </c>
      <c r="X189" s="104">
        <v>0</v>
      </c>
      <c r="Y189" s="104">
        <v>0</v>
      </c>
      <c r="Z189" s="104" t="b">
        <v>0</v>
      </c>
      <c r="AA189" s="105"/>
      <c r="AB189" s="105" t="s">
        <v>1883</v>
      </c>
    </row>
    <row r="190" spans="1:28" ht="15" customHeight="1" x14ac:dyDescent="0.35">
      <c r="A190" s="105" t="s">
        <v>7671</v>
      </c>
      <c r="B190" s="104">
        <v>0</v>
      </c>
      <c r="C190" s="105"/>
      <c r="D190" s="104">
        <v>0</v>
      </c>
      <c r="E190" s="105"/>
      <c r="F190" s="105" t="s">
        <v>2366</v>
      </c>
      <c r="G190" s="104">
        <v>0</v>
      </c>
      <c r="H190" s="104">
        <v>0</v>
      </c>
      <c r="I190" s="104">
        <v>0</v>
      </c>
      <c r="J190" s="105"/>
      <c r="K190" s="105"/>
      <c r="L190" s="104">
        <v>3</v>
      </c>
      <c r="M190" s="104">
        <v>0</v>
      </c>
      <c r="N190" s="105"/>
      <c r="O190" s="106" t="s">
        <v>889</v>
      </c>
      <c r="P190" s="106" t="s">
        <v>890</v>
      </c>
      <c r="Q190" s="105" t="s">
        <v>2427</v>
      </c>
      <c r="R190" s="104">
        <v>0</v>
      </c>
      <c r="S190" s="104">
        <v>0</v>
      </c>
      <c r="T190" s="105" t="s">
        <v>9244</v>
      </c>
      <c r="U190" s="104">
        <v>1</v>
      </c>
      <c r="V190" s="104">
        <v>0</v>
      </c>
      <c r="W190" s="104">
        <v>0</v>
      </c>
      <c r="X190" s="104">
        <v>0</v>
      </c>
      <c r="Y190" s="104">
        <v>0</v>
      </c>
      <c r="Z190" s="104" t="b">
        <v>0</v>
      </c>
      <c r="AA190" s="105"/>
      <c r="AB190" s="105" t="s">
        <v>2428</v>
      </c>
    </row>
    <row r="191" spans="1:28" ht="15" customHeight="1" x14ac:dyDescent="0.35">
      <c r="A191" s="105" t="s">
        <v>7902</v>
      </c>
      <c r="B191" s="104">
        <v>0</v>
      </c>
      <c r="C191" s="105"/>
      <c r="D191" s="104">
        <v>0</v>
      </c>
      <c r="E191" s="105"/>
      <c r="F191" s="105" t="s">
        <v>3102</v>
      </c>
      <c r="G191" s="104">
        <v>0</v>
      </c>
      <c r="H191" s="104">
        <v>0</v>
      </c>
      <c r="I191" s="104">
        <v>0</v>
      </c>
      <c r="J191" s="105"/>
      <c r="K191" s="105"/>
      <c r="L191" s="104">
        <v>3</v>
      </c>
      <c r="M191" s="104">
        <v>0</v>
      </c>
      <c r="N191" s="105"/>
      <c r="O191" s="106" t="s">
        <v>889</v>
      </c>
      <c r="P191" s="106" t="s">
        <v>890</v>
      </c>
      <c r="Q191" s="105" t="s">
        <v>3126</v>
      </c>
      <c r="R191" s="104">
        <v>0</v>
      </c>
      <c r="S191" s="104">
        <v>0</v>
      </c>
      <c r="T191" s="105" t="s">
        <v>9244</v>
      </c>
      <c r="U191" s="104">
        <v>1</v>
      </c>
      <c r="V191" s="104">
        <v>0</v>
      </c>
      <c r="W191" s="104">
        <v>0</v>
      </c>
      <c r="X191" s="104">
        <v>0</v>
      </c>
      <c r="Y191" s="104">
        <v>0</v>
      </c>
      <c r="Z191" s="104" t="b">
        <v>0</v>
      </c>
      <c r="AA191" s="105"/>
      <c r="AB191" s="105" t="s">
        <v>3127</v>
      </c>
    </row>
    <row r="192" spans="1:28" ht="15" customHeight="1" x14ac:dyDescent="0.35">
      <c r="A192" s="105" t="s">
        <v>8033</v>
      </c>
      <c r="B192" s="104">
        <v>0</v>
      </c>
      <c r="C192" s="105"/>
      <c r="D192" s="104">
        <v>0</v>
      </c>
      <c r="E192" s="105"/>
      <c r="F192" s="105" t="s">
        <v>3462</v>
      </c>
      <c r="G192" s="104">
        <v>0</v>
      </c>
      <c r="H192" s="104">
        <v>0</v>
      </c>
      <c r="I192" s="104">
        <v>0</v>
      </c>
      <c r="J192" s="105"/>
      <c r="K192" s="105"/>
      <c r="L192" s="104">
        <v>3</v>
      </c>
      <c r="M192" s="104">
        <v>0</v>
      </c>
      <c r="N192" s="105"/>
      <c r="O192" s="106" t="s">
        <v>889</v>
      </c>
      <c r="P192" s="106" t="s">
        <v>890</v>
      </c>
      <c r="Q192" s="105" t="s">
        <v>3489</v>
      </c>
      <c r="R192" s="104">
        <v>0</v>
      </c>
      <c r="S192" s="104">
        <v>0</v>
      </c>
      <c r="T192" s="105" t="s">
        <v>9244</v>
      </c>
      <c r="U192" s="104">
        <v>1</v>
      </c>
      <c r="V192" s="104">
        <v>0</v>
      </c>
      <c r="W192" s="104">
        <v>0</v>
      </c>
      <c r="X192" s="104">
        <v>0</v>
      </c>
      <c r="Y192" s="104">
        <v>0</v>
      </c>
      <c r="Z192" s="104" t="b">
        <v>0</v>
      </c>
      <c r="AA192" s="105"/>
      <c r="AB192" s="105" t="s">
        <v>3490</v>
      </c>
    </row>
    <row r="193" spans="1:28" ht="15" customHeight="1" x14ac:dyDescent="0.35">
      <c r="A193" s="105" t="s">
        <v>7074</v>
      </c>
      <c r="B193" s="104">
        <v>0</v>
      </c>
      <c r="C193" s="105"/>
      <c r="D193" s="104">
        <v>0</v>
      </c>
      <c r="E193" s="105"/>
      <c r="F193" s="105" t="s">
        <v>935</v>
      </c>
      <c r="G193" s="104">
        <v>0</v>
      </c>
      <c r="H193" s="104">
        <v>0</v>
      </c>
      <c r="I193" s="104">
        <v>0</v>
      </c>
      <c r="J193" s="105"/>
      <c r="K193" s="105"/>
      <c r="L193" s="104">
        <v>2</v>
      </c>
      <c r="M193" s="104">
        <v>0</v>
      </c>
      <c r="N193" s="105"/>
      <c r="O193" s="105"/>
      <c r="P193" s="105"/>
      <c r="Q193" s="105" t="s">
        <v>9247</v>
      </c>
      <c r="R193" s="104">
        <v>0</v>
      </c>
      <c r="S193" s="104">
        <v>0</v>
      </c>
      <c r="T193" s="105" t="s">
        <v>7703</v>
      </c>
      <c r="U193" s="104">
        <v>1</v>
      </c>
      <c r="V193" s="104">
        <v>0</v>
      </c>
      <c r="W193" s="104">
        <v>0</v>
      </c>
      <c r="X193" s="104">
        <v>0</v>
      </c>
      <c r="Y193" s="104">
        <v>0</v>
      </c>
      <c r="Z193" s="104" t="b">
        <v>0</v>
      </c>
      <c r="AA193" s="105"/>
      <c r="AB193" s="105" t="s">
        <v>936</v>
      </c>
    </row>
    <row r="194" spans="1:28" ht="15" customHeight="1" x14ac:dyDescent="0.35">
      <c r="A194" s="105" t="s">
        <v>7132</v>
      </c>
      <c r="B194" s="104">
        <v>0</v>
      </c>
      <c r="C194" s="105"/>
      <c r="D194" s="104">
        <v>0</v>
      </c>
      <c r="E194" s="105"/>
      <c r="F194" s="105" t="s">
        <v>1066</v>
      </c>
      <c r="G194" s="104">
        <v>0</v>
      </c>
      <c r="H194" s="104">
        <v>0</v>
      </c>
      <c r="I194" s="104">
        <v>0</v>
      </c>
      <c r="J194" s="105"/>
      <c r="K194" s="105"/>
      <c r="L194" s="104">
        <v>3</v>
      </c>
      <c r="M194" s="104">
        <v>0</v>
      </c>
      <c r="N194" s="105"/>
      <c r="O194" s="106" t="s">
        <v>889</v>
      </c>
      <c r="P194" s="106" t="s">
        <v>890</v>
      </c>
      <c r="Q194" s="105" t="s">
        <v>1082</v>
      </c>
      <c r="R194" s="104">
        <v>0</v>
      </c>
      <c r="S194" s="104">
        <v>0</v>
      </c>
      <c r="T194" s="105" t="s">
        <v>9246</v>
      </c>
      <c r="U194" s="104">
        <v>1</v>
      </c>
      <c r="V194" s="104">
        <v>0</v>
      </c>
      <c r="W194" s="104">
        <v>0</v>
      </c>
      <c r="X194" s="104">
        <v>0</v>
      </c>
      <c r="Y194" s="104">
        <v>0</v>
      </c>
      <c r="Z194" s="104" t="b">
        <v>0</v>
      </c>
      <c r="AA194" s="105"/>
      <c r="AB194" s="105" t="s">
        <v>1083</v>
      </c>
    </row>
    <row r="195" spans="1:28" ht="15" customHeight="1" x14ac:dyDescent="0.35">
      <c r="A195" s="105" t="s">
        <v>7409</v>
      </c>
      <c r="B195" s="104">
        <v>0</v>
      </c>
      <c r="C195" s="105"/>
      <c r="D195" s="104">
        <v>0</v>
      </c>
      <c r="E195" s="105"/>
      <c r="F195" s="105" t="s">
        <v>1775</v>
      </c>
      <c r="G195" s="104">
        <v>0</v>
      </c>
      <c r="H195" s="104">
        <v>0</v>
      </c>
      <c r="I195" s="104">
        <v>0</v>
      </c>
      <c r="J195" s="105"/>
      <c r="K195" s="105"/>
      <c r="L195" s="104">
        <v>3</v>
      </c>
      <c r="M195" s="104">
        <v>0</v>
      </c>
      <c r="N195" s="105"/>
      <c r="O195" s="106" t="s">
        <v>889</v>
      </c>
      <c r="P195" s="106" t="s">
        <v>890</v>
      </c>
      <c r="Q195" s="105" t="s">
        <v>1787</v>
      </c>
      <c r="R195" s="104">
        <v>0</v>
      </c>
      <c r="S195" s="104">
        <v>0</v>
      </c>
      <c r="T195" s="105" t="s">
        <v>9246</v>
      </c>
      <c r="U195" s="104">
        <v>1</v>
      </c>
      <c r="V195" s="104">
        <v>0</v>
      </c>
      <c r="W195" s="104">
        <v>0</v>
      </c>
      <c r="X195" s="104">
        <v>0</v>
      </c>
      <c r="Y195" s="104">
        <v>0</v>
      </c>
      <c r="Z195" s="104" t="b">
        <v>0</v>
      </c>
      <c r="AA195" s="105"/>
      <c r="AB195" s="105" t="s">
        <v>1788</v>
      </c>
    </row>
    <row r="196" spans="1:28" ht="15" customHeight="1" x14ac:dyDescent="0.35">
      <c r="A196" s="105" t="s">
        <v>7458</v>
      </c>
      <c r="B196" s="104">
        <v>0</v>
      </c>
      <c r="C196" s="105"/>
      <c r="D196" s="104">
        <v>0</v>
      </c>
      <c r="E196" s="105"/>
      <c r="F196" s="105" t="s">
        <v>1892</v>
      </c>
      <c r="G196" s="104">
        <v>0</v>
      </c>
      <c r="H196" s="104">
        <v>0</v>
      </c>
      <c r="I196" s="104">
        <v>0</v>
      </c>
      <c r="J196" s="105"/>
      <c r="K196" s="105"/>
      <c r="L196" s="104">
        <v>3</v>
      </c>
      <c r="M196" s="104">
        <v>0</v>
      </c>
      <c r="N196" s="105"/>
      <c r="O196" s="106" t="s">
        <v>889</v>
      </c>
      <c r="P196" s="106" t="s">
        <v>890</v>
      </c>
      <c r="Q196" s="105" t="s">
        <v>1899</v>
      </c>
      <c r="R196" s="104">
        <v>0</v>
      </c>
      <c r="S196" s="104">
        <v>0</v>
      </c>
      <c r="T196" s="105" t="s">
        <v>9246</v>
      </c>
      <c r="U196" s="104">
        <v>1</v>
      </c>
      <c r="V196" s="104">
        <v>0</v>
      </c>
      <c r="W196" s="104">
        <v>0</v>
      </c>
      <c r="X196" s="104">
        <v>0</v>
      </c>
      <c r="Y196" s="104">
        <v>0</v>
      </c>
      <c r="Z196" s="104" t="b">
        <v>0</v>
      </c>
      <c r="AA196" s="105"/>
      <c r="AB196" s="105" t="s">
        <v>1900</v>
      </c>
    </row>
    <row r="197" spans="1:28" ht="15" customHeight="1" x14ac:dyDescent="0.35">
      <c r="A197" s="105" t="s">
        <v>7653</v>
      </c>
      <c r="B197" s="104">
        <v>0</v>
      </c>
      <c r="C197" s="105"/>
      <c r="D197" s="104">
        <v>0</v>
      </c>
      <c r="E197" s="105"/>
      <c r="F197" s="105" t="s">
        <v>2366</v>
      </c>
      <c r="G197" s="104">
        <v>0</v>
      </c>
      <c r="H197" s="104">
        <v>0</v>
      </c>
      <c r="I197" s="104">
        <v>0</v>
      </c>
      <c r="J197" s="105"/>
      <c r="K197" s="105"/>
      <c r="L197" s="104">
        <v>3</v>
      </c>
      <c r="M197" s="104">
        <v>0</v>
      </c>
      <c r="N197" s="105"/>
      <c r="O197" s="106" t="s">
        <v>889</v>
      </c>
      <c r="P197" s="106" t="s">
        <v>890</v>
      </c>
      <c r="Q197" s="105" t="s">
        <v>2391</v>
      </c>
      <c r="R197" s="104">
        <v>0</v>
      </c>
      <c r="S197" s="104">
        <v>0</v>
      </c>
      <c r="T197" s="105" t="s">
        <v>9246</v>
      </c>
      <c r="U197" s="104">
        <v>1</v>
      </c>
      <c r="V197" s="104">
        <v>0</v>
      </c>
      <c r="W197" s="104">
        <v>0</v>
      </c>
      <c r="X197" s="104">
        <v>0</v>
      </c>
      <c r="Y197" s="104">
        <v>0</v>
      </c>
      <c r="Z197" s="104" t="b">
        <v>0</v>
      </c>
      <c r="AA197" s="105"/>
      <c r="AB197" s="105" t="s">
        <v>2392</v>
      </c>
    </row>
    <row r="198" spans="1:28" ht="15" customHeight="1" x14ac:dyDescent="0.35">
      <c r="A198" s="105" t="s">
        <v>7898</v>
      </c>
      <c r="B198" s="104">
        <v>0</v>
      </c>
      <c r="C198" s="105"/>
      <c r="D198" s="104">
        <v>0</v>
      </c>
      <c r="E198" s="105"/>
      <c r="F198" s="105" t="s">
        <v>3102</v>
      </c>
      <c r="G198" s="104">
        <v>0</v>
      </c>
      <c r="H198" s="104">
        <v>0</v>
      </c>
      <c r="I198" s="104">
        <v>0</v>
      </c>
      <c r="J198" s="105"/>
      <c r="K198" s="105"/>
      <c r="L198" s="104">
        <v>3</v>
      </c>
      <c r="M198" s="104">
        <v>0</v>
      </c>
      <c r="N198" s="105"/>
      <c r="O198" s="106" t="s">
        <v>889</v>
      </c>
      <c r="P198" s="106" t="s">
        <v>890</v>
      </c>
      <c r="Q198" s="105" t="s">
        <v>3118</v>
      </c>
      <c r="R198" s="104">
        <v>0</v>
      </c>
      <c r="S198" s="104">
        <v>0</v>
      </c>
      <c r="T198" s="105" t="s">
        <v>9246</v>
      </c>
      <c r="U198" s="104">
        <v>1</v>
      </c>
      <c r="V198" s="104">
        <v>0</v>
      </c>
      <c r="W198" s="104">
        <v>0</v>
      </c>
      <c r="X198" s="104">
        <v>0</v>
      </c>
      <c r="Y198" s="104">
        <v>0</v>
      </c>
      <c r="Z198" s="104" t="b">
        <v>0</v>
      </c>
      <c r="AA198" s="105"/>
      <c r="AB198" s="105" t="s">
        <v>3119</v>
      </c>
    </row>
    <row r="199" spans="1:28" ht="15" customHeight="1" x14ac:dyDescent="0.35">
      <c r="A199" s="105" t="s">
        <v>8022</v>
      </c>
      <c r="B199" s="104">
        <v>0</v>
      </c>
      <c r="C199" s="105"/>
      <c r="D199" s="104">
        <v>0</v>
      </c>
      <c r="E199" s="105"/>
      <c r="F199" s="105" t="s">
        <v>3462</v>
      </c>
      <c r="G199" s="104">
        <v>0</v>
      </c>
      <c r="H199" s="104">
        <v>0</v>
      </c>
      <c r="I199" s="104">
        <v>0</v>
      </c>
      <c r="J199" s="105"/>
      <c r="K199" s="105"/>
      <c r="L199" s="104">
        <v>3</v>
      </c>
      <c r="M199" s="104">
        <v>0</v>
      </c>
      <c r="N199" s="105"/>
      <c r="O199" s="106" t="s">
        <v>889</v>
      </c>
      <c r="P199" s="106" t="s">
        <v>890</v>
      </c>
      <c r="Q199" s="105" t="s">
        <v>3467</v>
      </c>
      <c r="R199" s="104">
        <v>0</v>
      </c>
      <c r="S199" s="104">
        <v>0</v>
      </c>
      <c r="T199" s="105" t="s">
        <v>9246</v>
      </c>
      <c r="U199" s="104">
        <v>1</v>
      </c>
      <c r="V199" s="104">
        <v>0</v>
      </c>
      <c r="W199" s="104">
        <v>0</v>
      </c>
      <c r="X199" s="104">
        <v>0</v>
      </c>
      <c r="Y199" s="104">
        <v>0</v>
      </c>
      <c r="Z199" s="104" t="b">
        <v>0</v>
      </c>
      <c r="AA199" s="105"/>
      <c r="AB199" s="105" t="s">
        <v>3468</v>
      </c>
    </row>
    <row r="200" spans="1:28" ht="15" customHeight="1" x14ac:dyDescent="0.35">
      <c r="A200" s="105" t="s">
        <v>7351</v>
      </c>
      <c r="B200" s="104">
        <v>0</v>
      </c>
      <c r="C200" s="105"/>
      <c r="D200" s="104">
        <v>0</v>
      </c>
      <c r="E200" s="105"/>
      <c r="F200" s="105" t="s">
        <v>1639</v>
      </c>
      <c r="G200" s="104">
        <v>0</v>
      </c>
      <c r="H200" s="104">
        <v>0</v>
      </c>
      <c r="I200" s="104">
        <v>0</v>
      </c>
      <c r="J200" s="105"/>
      <c r="K200" s="105"/>
      <c r="L200" s="104">
        <v>2</v>
      </c>
      <c r="M200" s="104">
        <v>0</v>
      </c>
      <c r="N200" s="105"/>
      <c r="O200" s="105"/>
      <c r="P200" s="105"/>
      <c r="Q200" s="105" t="s">
        <v>9334</v>
      </c>
      <c r="R200" s="104">
        <v>0</v>
      </c>
      <c r="S200" s="104">
        <v>0</v>
      </c>
      <c r="T200" s="105" t="s">
        <v>7703</v>
      </c>
      <c r="U200" s="104">
        <v>1</v>
      </c>
      <c r="V200" s="104">
        <v>0</v>
      </c>
      <c r="W200" s="104">
        <v>0</v>
      </c>
      <c r="X200" s="104">
        <v>0</v>
      </c>
      <c r="Y200" s="104">
        <v>0</v>
      </c>
      <c r="Z200" s="104" t="b">
        <v>0</v>
      </c>
      <c r="AA200" s="105"/>
      <c r="AB200" s="105" t="s">
        <v>1640</v>
      </c>
    </row>
    <row r="201" spans="1:28" ht="15" customHeight="1" x14ac:dyDescent="0.35">
      <c r="A201" s="105" t="s">
        <v>7142</v>
      </c>
      <c r="B201" s="104">
        <v>0</v>
      </c>
      <c r="C201" s="105"/>
      <c r="D201" s="104">
        <v>0</v>
      </c>
      <c r="E201" s="105"/>
      <c r="F201" s="105" t="s">
        <v>1100</v>
      </c>
      <c r="G201" s="104">
        <v>0</v>
      </c>
      <c r="H201" s="104">
        <v>0</v>
      </c>
      <c r="I201" s="104">
        <v>0</v>
      </c>
      <c r="J201" s="105"/>
      <c r="K201" s="105"/>
      <c r="L201" s="104">
        <v>3</v>
      </c>
      <c r="M201" s="104">
        <v>0</v>
      </c>
      <c r="N201" s="105"/>
      <c r="O201" s="106" t="s">
        <v>889</v>
      </c>
      <c r="P201" s="106" t="s">
        <v>890</v>
      </c>
      <c r="Q201" s="105" t="s">
        <v>1103</v>
      </c>
      <c r="R201" s="104">
        <v>0</v>
      </c>
      <c r="S201" s="104">
        <v>0</v>
      </c>
      <c r="T201" s="105" t="s">
        <v>9282</v>
      </c>
      <c r="U201" s="104">
        <v>1</v>
      </c>
      <c r="V201" s="104">
        <v>0</v>
      </c>
      <c r="W201" s="104">
        <v>0</v>
      </c>
      <c r="X201" s="104">
        <v>0</v>
      </c>
      <c r="Y201" s="104">
        <v>0</v>
      </c>
      <c r="Z201" s="104" t="b">
        <v>0</v>
      </c>
      <c r="AA201" s="105"/>
      <c r="AB201" s="105" t="s">
        <v>1104</v>
      </c>
    </row>
    <row r="202" spans="1:28" ht="15" customHeight="1" x14ac:dyDescent="0.35">
      <c r="A202" s="105" t="s">
        <v>7150</v>
      </c>
      <c r="B202" s="104">
        <v>0</v>
      </c>
      <c r="C202" s="105"/>
      <c r="D202" s="104">
        <v>0</v>
      </c>
      <c r="E202" s="105"/>
      <c r="F202" s="105" t="s">
        <v>1114</v>
      </c>
      <c r="G202" s="104">
        <v>0</v>
      </c>
      <c r="H202" s="104">
        <v>0</v>
      </c>
      <c r="I202" s="104">
        <v>0</v>
      </c>
      <c r="J202" s="105"/>
      <c r="K202" s="105"/>
      <c r="L202" s="104">
        <v>3</v>
      </c>
      <c r="M202" s="104">
        <v>0</v>
      </c>
      <c r="N202" s="105"/>
      <c r="O202" s="106" t="s">
        <v>889</v>
      </c>
      <c r="P202" s="106" t="s">
        <v>890</v>
      </c>
      <c r="Q202" s="105" t="s">
        <v>1121</v>
      </c>
      <c r="R202" s="104">
        <v>0</v>
      </c>
      <c r="S202" s="104">
        <v>0</v>
      </c>
      <c r="T202" s="105" t="s">
        <v>9282</v>
      </c>
      <c r="U202" s="104">
        <v>1</v>
      </c>
      <c r="V202" s="104">
        <v>0</v>
      </c>
      <c r="W202" s="104">
        <v>0</v>
      </c>
      <c r="X202" s="104">
        <v>0</v>
      </c>
      <c r="Y202" s="104">
        <v>0</v>
      </c>
      <c r="Z202" s="104" t="b">
        <v>0</v>
      </c>
      <c r="AA202" s="105"/>
      <c r="AB202" s="105" t="s">
        <v>1122</v>
      </c>
    </row>
    <row r="203" spans="1:28" ht="15" customHeight="1" x14ac:dyDescent="0.35">
      <c r="A203" s="105" t="s">
        <v>7157</v>
      </c>
      <c r="B203" s="104">
        <v>0</v>
      </c>
      <c r="C203" s="105"/>
      <c r="D203" s="104">
        <v>0</v>
      </c>
      <c r="E203" s="105"/>
      <c r="F203" s="105" t="s">
        <v>1127</v>
      </c>
      <c r="G203" s="104">
        <v>0</v>
      </c>
      <c r="H203" s="104">
        <v>0</v>
      </c>
      <c r="I203" s="104">
        <v>0</v>
      </c>
      <c r="J203" s="105"/>
      <c r="K203" s="105"/>
      <c r="L203" s="104">
        <v>3</v>
      </c>
      <c r="M203" s="104">
        <v>0</v>
      </c>
      <c r="N203" s="105"/>
      <c r="O203" s="106" t="s">
        <v>889</v>
      </c>
      <c r="P203" s="106" t="s">
        <v>890</v>
      </c>
      <c r="Q203" s="105" t="s">
        <v>1136</v>
      </c>
      <c r="R203" s="104">
        <v>0</v>
      </c>
      <c r="S203" s="104">
        <v>0</v>
      </c>
      <c r="T203" s="105" t="s">
        <v>9282</v>
      </c>
      <c r="U203" s="104">
        <v>1</v>
      </c>
      <c r="V203" s="104">
        <v>0</v>
      </c>
      <c r="W203" s="104">
        <v>0</v>
      </c>
      <c r="X203" s="104">
        <v>0</v>
      </c>
      <c r="Y203" s="104">
        <v>0</v>
      </c>
      <c r="Z203" s="104" t="b">
        <v>0</v>
      </c>
      <c r="AA203" s="105"/>
      <c r="AB203" s="105" t="s">
        <v>1137</v>
      </c>
    </row>
    <row r="204" spans="1:28" ht="15" customHeight="1" x14ac:dyDescent="0.35">
      <c r="A204" s="105" t="s">
        <v>7323</v>
      </c>
      <c r="B204" s="104">
        <v>0</v>
      </c>
      <c r="C204" s="105"/>
      <c r="D204" s="104">
        <v>0</v>
      </c>
      <c r="E204" s="105"/>
      <c r="F204" s="105" t="s">
        <v>1575</v>
      </c>
      <c r="G204" s="104">
        <v>0</v>
      </c>
      <c r="H204" s="104">
        <v>0</v>
      </c>
      <c r="I204" s="104">
        <v>0</v>
      </c>
      <c r="J204" s="105"/>
      <c r="K204" s="105"/>
      <c r="L204" s="104">
        <v>3</v>
      </c>
      <c r="M204" s="104">
        <v>0</v>
      </c>
      <c r="N204" s="105"/>
      <c r="O204" s="106" t="s">
        <v>889</v>
      </c>
      <c r="P204" s="106" t="s">
        <v>890</v>
      </c>
      <c r="Q204" s="105" t="s">
        <v>1576</v>
      </c>
      <c r="R204" s="104">
        <v>0</v>
      </c>
      <c r="S204" s="104">
        <v>0</v>
      </c>
      <c r="T204" s="105" t="s">
        <v>9282</v>
      </c>
      <c r="U204" s="104">
        <v>1</v>
      </c>
      <c r="V204" s="104">
        <v>0</v>
      </c>
      <c r="W204" s="104">
        <v>0</v>
      </c>
      <c r="X204" s="104">
        <v>0</v>
      </c>
      <c r="Y204" s="104">
        <v>0</v>
      </c>
      <c r="Z204" s="104" t="b">
        <v>0</v>
      </c>
      <c r="AA204" s="105"/>
      <c r="AB204" s="105" t="s">
        <v>1577</v>
      </c>
    </row>
    <row r="205" spans="1:28" ht="15" customHeight="1" x14ac:dyDescent="0.35">
      <c r="A205" s="105" t="s">
        <v>7533</v>
      </c>
      <c r="B205" s="104">
        <v>0</v>
      </c>
      <c r="C205" s="105"/>
      <c r="D205" s="104">
        <v>0</v>
      </c>
      <c r="E205" s="105"/>
      <c r="F205" s="105" t="s">
        <v>2090</v>
      </c>
      <c r="G205" s="104">
        <v>0</v>
      </c>
      <c r="H205" s="104">
        <v>0</v>
      </c>
      <c r="I205" s="104">
        <v>0</v>
      </c>
      <c r="J205" s="105"/>
      <c r="K205" s="105"/>
      <c r="L205" s="104">
        <v>3</v>
      </c>
      <c r="M205" s="104">
        <v>0</v>
      </c>
      <c r="N205" s="105"/>
      <c r="O205" s="106" t="s">
        <v>889</v>
      </c>
      <c r="P205" s="106" t="s">
        <v>890</v>
      </c>
      <c r="Q205" s="105" t="s">
        <v>2091</v>
      </c>
      <c r="R205" s="104">
        <v>0</v>
      </c>
      <c r="S205" s="104">
        <v>0</v>
      </c>
      <c r="T205" s="105" t="s">
        <v>9282</v>
      </c>
      <c r="U205" s="104">
        <v>1</v>
      </c>
      <c r="V205" s="104">
        <v>0</v>
      </c>
      <c r="W205" s="104">
        <v>0</v>
      </c>
      <c r="X205" s="104">
        <v>0</v>
      </c>
      <c r="Y205" s="104">
        <v>0</v>
      </c>
      <c r="Z205" s="104" t="b">
        <v>0</v>
      </c>
      <c r="AA205" s="105"/>
      <c r="AB205" s="105" t="s">
        <v>2092</v>
      </c>
    </row>
    <row r="206" spans="1:28" ht="15" customHeight="1" x14ac:dyDescent="0.35">
      <c r="A206" s="105" t="s">
        <v>7550</v>
      </c>
      <c r="B206" s="104">
        <v>0</v>
      </c>
      <c r="C206" s="105"/>
      <c r="D206" s="104">
        <v>0</v>
      </c>
      <c r="E206" s="105"/>
      <c r="F206" s="105" t="s">
        <v>2121</v>
      </c>
      <c r="G206" s="104">
        <v>0</v>
      </c>
      <c r="H206" s="104">
        <v>0</v>
      </c>
      <c r="I206" s="104">
        <v>0</v>
      </c>
      <c r="J206" s="105"/>
      <c r="K206" s="105"/>
      <c r="L206" s="104">
        <v>3</v>
      </c>
      <c r="M206" s="104">
        <v>0</v>
      </c>
      <c r="N206" s="105"/>
      <c r="O206" s="106" t="s">
        <v>889</v>
      </c>
      <c r="P206" s="106" t="s">
        <v>890</v>
      </c>
      <c r="Q206" s="105" t="s">
        <v>2130</v>
      </c>
      <c r="R206" s="104">
        <v>0</v>
      </c>
      <c r="S206" s="104">
        <v>0</v>
      </c>
      <c r="T206" s="105" t="s">
        <v>9282</v>
      </c>
      <c r="U206" s="104">
        <v>1</v>
      </c>
      <c r="V206" s="104">
        <v>0</v>
      </c>
      <c r="W206" s="104">
        <v>0</v>
      </c>
      <c r="X206" s="104">
        <v>0</v>
      </c>
      <c r="Y206" s="104">
        <v>0</v>
      </c>
      <c r="Z206" s="104" t="b">
        <v>0</v>
      </c>
      <c r="AA206" s="105"/>
      <c r="AB206" s="105" t="s">
        <v>2131</v>
      </c>
    </row>
    <row r="207" spans="1:28" ht="15" customHeight="1" x14ac:dyDescent="0.35">
      <c r="A207" s="105" t="s">
        <v>7849</v>
      </c>
      <c r="B207" s="104">
        <v>0</v>
      </c>
      <c r="C207" s="105"/>
      <c r="D207" s="104">
        <v>0</v>
      </c>
      <c r="E207" s="105"/>
      <c r="F207" s="105" t="s">
        <v>2958</v>
      </c>
      <c r="G207" s="104">
        <v>0</v>
      </c>
      <c r="H207" s="104">
        <v>0</v>
      </c>
      <c r="I207" s="104">
        <v>0</v>
      </c>
      <c r="J207" s="105"/>
      <c r="K207" s="105"/>
      <c r="L207" s="104">
        <v>3</v>
      </c>
      <c r="M207" s="104">
        <v>0</v>
      </c>
      <c r="N207" s="105" t="s">
        <v>2959</v>
      </c>
      <c r="O207" s="106" t="s">
        <v>889</v>
      </c>
      <c r="P207" s="106" t="s">
        <v>890</v>
      </c>
      <c r="Q207" s="105" t="s">
        <v>2968</v>
      </c>
      <c r="R207" s="104">
        <v>0</v>
      </c>
      <c r="S207" s="104">
        <v>0</v>
      </c>
      <c r="T207" s="105" t="s">
        <v>9282</v>
      </c>
      <c r="U207" s="104">
        <v>1</v>
      </c>
      <c r="V207" s="104">
        <v>0</v>
      </c>
      <c r="W207" s="104">
        <v>0</v>
      </c>
      <c r="X207" s="104">
        <v>0</v>
      </c>
      <c r="Y207" s="104">
        <v>0</v>
      </c>
      <c r="Z207" s="104" t="b">
        <v>0</v>
      </c>
      <c r="AA207" s="105"/>
      <c r="AB207" s="105" t="s">
        <v>2969</v>
      </c>
    </row>
    <row r="208" spans="1:28" ht="15" customHeight="1" x14ac:dyDescent="0.35">
      <c r="A208" s="105" t="s">
        <v>8537</v>
      </c>
      <c r="B208" s="104">
        <v>0</v>
      </c>
      <c r="C208" s="105"/>
      <c r="D208" s="104">
        <v>0</v>
      </c>
      <c r="E208" s="105"/>
      <c r="F208" s="105" t="s">
        <v>9557</v>
      </c>
      <c r="G208" s="104">
        <v>0</v>
      </c>
      <c r="H208" s="104">
        <v>0</v>
      </c>
      <c r="I208" s="104">
        <v>0</v>
      </c>
      <c r="J208" s="105"/>
      <c r="K208" s="105"/>
      <c r="L208" s="104">
        <v>3</v>
      </c>
      <c r="M208" s="104">
        <v>0</v>
      </c>
      <c r="N208" s="105"/>
      <c r="O208" s="106" t="s">
        <v>889</v>
      </c>
      <c r="P208" s="106" t="s">
        <v>890</v>
      </c>
      <c r="Q208" s="105" t="s">
        <v>4874</v>
      </c>
      <c r="R208" s="104">
        <v>0</v>
      </c>
      <c r="S208" s="104">
        <v>0</v>
      </c>
      <c r="T208" s="105" t="s">
        <v>9282</v>
      </c>
      <c r="U208" s="104">
        <v>1</v>
      </c>
      <c r="V208" s="104">
        <v>0</v>
      </c>
      <c r="W208" s="104">
        <v>0</v>
      </c>
      <c r="X208" s="104">
        <v>0</v>
      </c>
      <c r="Y208" s="104">
        <v>0</v>
      </c>
      <c r="Z208" s="104" t="b">
        <v>0</v>
      </c>
      <c r="AA208" s="105"/>
      <c r="AB208" s="105" t="s">
        <v>4875</v>
      </c>
    </row>
    <row r="209" spans="1:28" ht="15" customHeight="1" x14ac:dyDescent="0.35">
      <c r="A209" s="105" t="s">
        <v>7357</v>
      </c>
      <c r="B209" s="104">
        <v>0</v>
      </c>
      <c r="C209" s="105"/>
      <c r="D209" s="104">
        <v>0</v>
      </c>
      <c r="E209" s="105"/>
      <c r="F209" s="105" t="s">
        <v>1651</v>
      </c>
      <c r="G209" s="104">
        <v>0</v>
      </c>
      <c r="H209" s="104">
        <v>0</v>
      </c>
      <c r="I209" s="104">
        <v>0</v>
      </c>
      <c r="J209" s="105"/>
      <c r="K209" s="105"/>
      <c r="L209" s="104">
        <v>2</v>
      </c>
      <c r="M209" s="104">
        <v>0</v>
      </c>
      <c r="N209" s="105"/>
      <c r="O209" s="105"/>
      <c r="P209" s="105"/>
      <c r="Q209" s="105" t="s">
        <v>9340</v>
      </c>
      <c r="R209" s="104">
        <v>0</v>
      </c>
      <c r="S209" s="104">
        <v>0</v>
      </c>
      <c r="T209" s="105" t="s">
        <v>7703</v>
      </c>
      <c r="U209" s="104">
        <v>1</v>
      </c>
      <c r="V209" s="104">
        <v>0</v>
      </c>
      <c r="W209" s="104">
        <v>0</v>
      </c>
      <c r="X209" s="104">
        <v>0</v>
      </c>
      <c r="Y209" s="104">
        <v>0</v>
      </c>
      <c r="Z209" s="104" t="b">
        <v>0</v>
      </c>
      <c r="AA209" s="105"/>
      <c r="AB209" s="105" t="s">
        <v>1652</v>
      </c>
    </row>
    <row r="210" spans="1:28" ht="15" customHeight="1" x14ac:dyDescent="0.35">
      <c r="A210" s="105" t="s">
        <v>7341</v>
      </c>
      <c r="B210" s="104">
        <v>0</v>
      </c>
      <c r="C210" s="105"/>
      <c r="D210" s="104">
        <v>0</v>
      </c>
      <c r="E210" s="105"/>
      <c r="F210" s="105" t="s">
        <v>1611</v>
      </c>
      <c r="G210" s="104">
        <v>0</v>
      </c>
      <c r="H210" s="104">
        <v>0</v>
      </c>
      <c r="I210" s="104">
        <v>0</v>
      </c>
      <c r="J210" s="105"/>
      <c r="K210" s="105"/>
      <c r="L210" s="104">
        <v>3</v>
      </c>
      <c r="M210" s="104">
        <v>0</v>
      </c>
      <c r="N210" s="105"/>
      <c r="O210" s="106" t="s">
        <v>889</v>
      </c>
      <c r="P210" s="106" t="s">
        <v>890</v>
      </c>
      <c r="Q210" s="105" t="s">
        <v>1616</v>
      </c>
      <c r="R210" s="104">
        <v>0</v>
      </c>
      <c r="S210" s="104">
        <v>0</v>
      </c>
      <c r="T210" s="105" t="s">
        <v>9331</v>
      </c>
      <c r="U210" s="104">
        <v>1</v>
      </c>
      <c r="V210" s="104">
        <v>0</v>
      </c>
      <c r="W210" s="104">
        <v>0</v>
      </c>
      <c r="X210" s="104">
        <v>0</v>
      </c>
      <c r="Y210" s="104">
        <v>0</v>
      </c>
      <c r="Z210" s="104" t="b">
        <v>0</v>
      </c>
      <c r="AA210" s="105"/>
      <c r="AB210" s="105" t="s">
        <v>1617</v>
      </c>
    </row>
    <row r="211" spans="1:28" ht="15" customHeight="1" x14ac:dyDescent="0.35">
      <c r="A211" s="105" t="s">
        <v>7539</v>
      </c>
      <c r="B211" s="104">
        <v>0</v>
      </c>
      <c r="C211" s="105"/>
      <c r="D211" s="104">
        <v>0</v>
      </c>
      <c r="E211" s="105"/>
      <c r="F211" s="105" t="s">
        <v>2104</v>
      </c>
      <c r="G211" s="104">
        <v>0</v>
      </c>
      <c r="H211" s="104">
        <v>0</v>
      </c>
      <c r="I211" s="104">
        <v>0</v>
      </c>
      <c r="J211" s="105"/>
      <c r="K211" s="105"/>
      <c r="L211" s="104">
        <v>3</v>
      </c>
      <c r="M211" s="104">
        <v>0</v>
      </c>
      <c r="N211" s="105"/>
      <c r="O211" s="106" t="s">
        <v>889</v>
      </c>
      <c r="P211" s="106" t="s">
        <v>890</v>
      </c>
      <c r="Q211" s="105" t="s">
        <v>2105</v>
      </c>
      <c r="R211" s="104">
        <v>0</v>
      </c>
      <c r="S211" s="104">
        <v>0</v>
      </c>
      <c r="T211" s="105" t="s">
        <v>9331</v>
      </c>
      <c r="U211" s="104">
        <v>1</v>
      </c>
      <c r="V211" s="104">
        <v>0</v>
      </c>
      <c r="W211" s="104">
        <v>0</v>
      </c>
      <c r="X211" s="104">
        <v>0</v>
      </c>
      <c r="Y211" s="104">
        <v>0</v>
      </c>
      <c r="Z211" s="104" t="b">
        <v>0</v>
      </c>
      <c r="AA211" s="105"/>
      <c r="AB211" s="105" t="s">
        <v>2106</v>
      </c>
    </row>
    <row r="212" spans="1:28" ht="15" customHeight="1" x14ac:dyDescent="0.35">
      <c r="A212" s="105" t="s">
        <v>7694</v>
      </c>
      <c r="B212" s="104">
        <v>0</v>
      </c>
      <c r="C212" s="105"/>
      <c r="D212" s="104">
        <v>0</v>
      </c>
      <c r="E212" s="105"/>
      <c r="F212" s="105" t="s">
        <v>2483</v>
      </c>
      <c r="G212" s="104">
        <v>0</v>
      </c>
      <c r="H212" s="104">
        <v>0</v>
      </c>
      <c r="I212" s="104">
        <v>0</v>
      </c>
      <c r="J212" s="105"/>
      <c r="K212" s="105"/>
      <c r="L212" s="104">
        <v>3</v>
      </c>
      <c r="M212" s="104">
        <v>0</v>
      </c>
      <c r="N212" s="105"/>
      <c r="O212" s="106" t="s">
        <v>889</v>
      </c>
      <c r="P212" s="106" t="s">
        <v>890</v>
      </c>
      <c r="Q212" s="105" t="s">
        <v>2484</v>
      </c>
      <c r="R212" s="104">
        <v>0</v>
      </c>
      <c r="S212" s="104">
        <v>0</v>
      </c>
      <c r="T212" s="105" t="s">
        <v>9331</v>
      </c>
      <c r="U212" s="104">
        <v>1</v>
      </c>
      <c r="V212" s="104">
        <v>0</v>
      </c>
      <c r="W212" s="104">
        <v>0</v>
      </c>
      <c r="X212" s="104">
        <v>0</v>
      </c>
      <c r="Y212" s="104">
        <v>0</v>
      </c>
      <c r="Z212" s="104" t="b">
        <v>0</v>
      </c>
      <c r="AA212" s="105"/>
      <c r="AB212" s="105" t="s">
        <v>2485</v>
      </c>
    </row>
    <row r="213" spans="1:28" ht="15" customHeight="1" x14ac:dyDescent="0.35">
      <c r="A213" s="105" t="s">
        <v>7725</v>
      </c>
      <c r="B213" s="104">
        <v>0</v>
      </c>
      <c r="C213" s="105"/>
      <c r="D213" s="104">
        <v>0</v>
      </c>
      <c r="E213" s="105"/>
      <c r="F213" s="105" t="s">
        <v>2559</v>
      </c>
      <c r="G213" s="104">
        <v>0</v>
      </c>
      <c r="H213" s="104">
        <v>0</v>
      </c>
      <c r="I213" s="104">
        <v>0</v>
      </c>
      <c r="J213" s="105"/>
      <c r="K213" s="105"/>
      <c r="L213" s="104">
        <v>3</v>
      </c>
      <c r="M213" s="104">
        <v>0</v>
      </c>
      <c r="N213" s="105"/>
      <c r="O213" s="106" t="s">
        <v>889</v>
      </c>
      <c r="P213" s="106" t="s">
        <v>890</v>
      </c>
      <c r="Q213" s="105" t="s">
        <v>2570</v>
      </c>
      <c r="R213" s="104">
        <v>0</v>
      </c>
      <c r="S213" s="104">
        <v>0</v>
      </c>
      <c r="T213" s="105" t="s">
        <v>9331</v>
      </c>
      <c r="U213" s="104">
        <v>1</v>
      </c>
      <c r="V213" s="104">
        <v>0</v>
      </c>
      <c r="W213" s="104">
        <v>0</v>
      </c>
      <c r="X213" s="104">
        <v>0</v>
      </c>
      <c r="Y213" s="104">
        <v>0</v>
      </c>
      <c r="Z213" s="104" t="b">
        <v>0</v>
      </c>
      <c r="AA213" s="105"/>
      <c r="AB213" s="105" t="s">
        <v>2571</v>
      </c>
    </row>
    <row r="214" spans="1:28" ht="15" customHeight="1" x14ac:dyDescent="0.35">
      <c r="A214" s="105" t="s">
        <v>7775</v>
      </c>
      <c r="B214" s="104">
        <v>0</v>
      </c>
      <c r="C214" s="105"/>
      <c r="D214" s="104">
        <v>0</v>
      </c>
      <c r="E214" s="105"/>
      <c r="F214" s="105" t="s">
        <v>2708</v>
      </c>
      <c r="G214" s="104">
        <v>0</v>
      </c>
      <c r="H214" s="104">
        <v>0</v>
      </c>
      <c r="I214" s="104">
        <v>0</v>
      </c>
      <c r="J214" s="105"/>
      <c r="K214" s="105"/>
      <c r="L214" s="104">
        <v>3</v>
      </c>
      <c r="M214" s="104">
        <v>0</v>
      </c>
      <c r="N214" s="105"/>
      <c r="O214" s="106" t="s">
        <v>889</v>
      </c>
      <c r="P214" s="106" t="s">
        <v>890</v>
      </c>
      <c r="Q214" s="105" t="s">
        <v>2711</v>
      </c>
      <c r="R214" s="104">
        <v>0</v>
      </c>
      <c r="S214" s="104">
        <v>0</v>
      </c>
      <c r="T214" s="105" t="s">
        <v>9331</v>
      </c>
      <c r="U214" s="104">
        <v>1</v>
      </c>
      <c r="V214" s="104">
        <v>0</v>
      </c>
      <c r="W214" s="104">
        <v>0</v>
      </c>
      <c r="X214" s="104">
        <v>0</v>
      </c>
      <c r="Y214" s="104">
        <v>0</v>
      </c>
      <c r="Z214" s="104" t="b">
        <v>0</v>
      </c>
      <c r="AA214" s="105"/>
      <c r="AB214" s="105" t="s">
        <v>2712</v>
      </c>
    </row>
    <row r="215" spans="1:28" ht="15" customHeight="1" x14ac:dyDescent="0.35">
      <c r="A215" s="105" t="s">
        <v>7987</v>
      </c>
      <c r="B215" s="104">
        <v>0</v>
      </c>
      <c r="C215" s="105"/>
      <c r="D215" s="104">
        <v>0</v>
      </c>
      <c r="E215" s="105"/>
      <c r="F215" s="105" t="s">
        <v>3332</v>
      </c>
      <c r="G215" s="104">
        <v>0</v>
      </c>
      <c r="H215" s="104">
        <v>0</v>
      </c>
      <c r="I215" s="104">
        <v>0</v>
      </c>
      <c r="J215" s="105"/>
      <c r="K215" s="105"/>
      <c r="L215" s="104">
        <v>3</v>
      </c>
      <c r="M215" s="104">
        <v>0</v>
      </c>
      <c r="N215" s="105"/>
      <c r="O215" s="106" t="s">
        <v>889</v>
      </c>
      <c r="P215" s="106" t="s">
        <v>890</v>
      </c>
      <c r="Q215" s="105" t="s">
        <v>3345</v>
      </c>
      <c r="R215" s="104">
        <v>0</v>
      </c>
      <c r="S215" s="104">
        <v>0</v>
      </c>
      <c r="T215" s="105" t="s">
        <v>9331</v>
      </c>
      <c r="U215" s="104">
        <v>1</v>
      </c>
      <c r="V215" s="104">
        <v>0</v>
      </c>
      <c r="W215" s="104">
        <v>0</v>
      </c>
      <c r="X215" s="104">
        <v>0</v>
      </c>
      <c r="Y215" s="104">
        <v>0</v>
      </c>
      <c r="Z215" s="104" t="b">
        <v>0</v>
      </c>
      <c r="AA215" s="105"/>
      <c r="AB215" s="105" t="s">
        <v>3346</v>
      </c>
    </row>
    <row r="216" spans="1:28" ht="15" customHeight="1" x14ac:dyDescent="0.35">
      <c r="A216" s="105" t="s">
        <v>8331</v>
      </c>
      <c r="B216" s="104">
        <v>0</v>
      </c>
      <c r="C216" s="105"/>
      <c r="D216" s="104">
        <v>0</v>
      </c>
      <c r="E216" s="105"/>
      <c r="F216" s="105" t="s">
        <v>4267</v>
      </c>
      <c r="G216" s="104">
        <v>0</v>
      </c>
      <c r="H216" s="104">
        <v>0</v>
      </c>
      <c r="I216" s="104">
        <v>0</v>
      </c>
      <c r="J216" s="105"/>
      <c r="K216" s="105"/>
      <c r="L216" s="104">
        <v>3</v>
      </c>
      <c r="M216" s="104">
        <v>0</v>
      </c>
      <c r="N216" s="105"/>
      <c r="O216" s="106" t="s">
        <v>889</v>
      </c>
      <c r="P216" s="106" t="s">
        <v>890</v>
      </c>
      <c r="Q216" s="105" t="s">
        <v>4268</v>
      </c>
      <c r="R216" s="104">
        <v>0</v>
      </c>
      <c r="S216" s="104">
        <v>0</v>
      </c>
      <c r="T216" s="105" t="s">
        <v>9331</v>
      </c>
      <c r="U216" s="104">
        <v>1</v>
      </c>
      <c r="V216" s="104">
        <v>0</v>
      </c>
      <c r="W216" s="104">
        <v>0</v>
      </c>
      <c r="X216" s="104">
        <v>0</v>
      </c>
      <c r="Y216" s="104">
        <v>0</v>
      </c>
      <c r="Z216" s="104" t="b">
        <v>0</v>
      </c>
      <c r="AA216" s="105"/>
      <c r="AB216" s="105" t="s">
        <v>4269</v>
      </c>
    </row>
    <row r="217" spans="1:28" ht="15" customHeight="1" x14ac:dyDescent="0.35">
      <c r="A217" s="105" t="s">
        <v>8446</v>
      </c>
      <c r="B217" s="104">
        <v>0</v>
      </c>
      <c r="C217" s="105"/>
      <c r="D217" s="104">
        <v>0</v>
      </c>
      <c r="E217" s="105"/>
      <c r="F217" s="105" t="s">
        <v>4643</v>
      </c>
      <c r="G217" s="104">
        <v>0</v>
      </c>
      <c r="H217" s="104">
        <v>0</v>
      </c>
      <c r="I217" s="104">
        <v>0</v>
      </c>
      <c r="J217" s="105"/>
      <c r="K217" s="105"/>
      <c r="L217" s="104">
        <v>3</v>
      </c>
      <c r="M217" s="104">
        <v>0</v>
      </c>
      <c r="N217" s="105"/>
      <c r="O217" s="106" t="s">
        <v>889</v>
      </c>
      <c r="P217" s="106" t="s">
        <v>890</v>
      </c>
      <c r="Q217" s="105" t="s">
        <v>4646</v>
      </c>
      <c r="R217" s="104">
        <v>0</v>
      </c>
      <c r="S217" s="104">
        <v>0</v>
      </c>
      <c r="T217" s="105" t="s">
        <v>9331</v>
      </c>
      <c r="U217" s="104">
        <v>1</v>
      </c>
      <c r="V217" s="104">
        <v>0</v>
      </c>
      <c r="W217" s="104">
        <v>0</v>
      </c>
      <c r="X217" s="104">
        <v>0</v>
      </c>
      <c r="Y217" s="104">
        <v>0</v>
      </c>
      <c r="Z217" s="104" t="b">
        <v>0</v>
      </c>
      <c r="AA217" s="105"/>
      <c r="AB217" s="105" t="s">
        <v>4647</v>
      </c>
    </row>
    <row r="218" spans="1:28" ht="15" customHeight="1" x14ac:dyDescent="0.35">
      <c r="A218" s="105" t="s">
        <v>7429</v>
      </c>
      <c r="B218" s="104">
        <v>0</v>
      </c>
      <c r="C218" s="105"/>
      <c r="D218" s="104">
        <v>0</v>
      </c>
      <c r="E218" s="105"/>
      <c r="F218" s="105" t="s">
        <v>1832</v>
      </c>
      <c r="G218" s="104">
        <v>0</v>
      </c>
      <c r="H218" s="104">
        <v>0</v>
      </c>
      <c r="I218" s="104">
        <v>0</v>
      </c>
      <c r="J218" s="105"/>
      <c r="K218" s="105"/>
      <c r="L218" s="104">
        <v>2</v>
      </c>
      <c r="M218" s="104">
        <v>0</v>
      </c>
      <c r="N218" s="105"/>
      <c r="O218" s="105"/>
      <c r="P218" s="105"/>
      <c r="Q218" s="105" t="s">
        <v>9351</v>
      </c>
      <c r="R218" s="104">
        <v>0</v>
      </c>
      <c r="S218" s="104">
        <v>0</v>
      </c>
      <c r="T218" s="105" t="s">
        <v>7703</v>
      </c>
      <c r="U218" s="104">
        <v>1</v>
      </c>
      <c r="V218" s="104">
        <v>0</v>
      </c>
      <c r="W218" s="104">
        <v>0</v>
      </c>
      <c r="X218" s="104">
        <v>0</v>
      </c>
      <c r="Y218" s="104">
        <v>0</v>
      </c>
      <c r="Z218" s="104" t="b">
        <v>0</v>
      </c>
      <c r="AA218" s="105"/>
      <c r="AB218" s="105" t="s">
        <v>1833</v>
      </c>
    </row>
    <row r="219" spans="1:28" ht="15" customHeight="1" x14ac:dyDescent="0.35">
      <c r="A219" s="105" t="s">
        <v>7063</v>
      </c>
      <c r="B219" s="104">
        <v>0</v>
      </c>
      <c r="C219" s="105"/>
      <c r="D219" s="104">
        <v>0</v>
      </c>
      <c r="E219" s="105"/>
      <c r="F219" s="105" t="s">
        <v>1140</v>
      </c>
      <c r="G219" s="104">
        <v>0</v>
      </c>
      <c r="H219" s="104">
        <v>0</v>
      </c>
      <c r="I219" s="104">
        <v>0</v>
      </c>
      <c r="J219" s="105"/>
      <c r="K219" s="105"/>
      <c r="L219" s="104">
        <v>3</v>
      </c>
      <c r="M219" s="104">
        <v>0</v>
      </c>
      <c r="N219" s="105" t="s">
        <v>1141</v>
      </c>
      <c r="O219" s="106" t="s">
        <v>909</v>
      </c>
      <c r="P219" s="106" t="s">
        <v>890</v>
      </c>
      <c r="Q219" s="105" t="s">
        <v>1142</v>
      </c>
      <c r="R219" s="104">
        <v>0</v>
      </c>
      <c r="S219" s="104">
        <v>0</v>
      </c>
      <c r="T219" s="105" t="s">
        <v>9287</v>
      </c>
      <c r="U219" s="104">
        <v>1</v>
      </c>
      <c r="V219" s="104">
        <v>0</v>
      </c>
      <c r="W219" s="104">
        <v>0</v>
      </c>
      <c r="X219" s="104">
        <v>0</v>
      </c>
      <c r="Y219" s="104">
        <v>0</v>
      </c>
      <c r="Z219" s="104" t="b">
        <v>0</v>
      </c>
      <c r="AA219" s="105"/>
      <c r="AB219" s="105" t="s">
        <v>1143</v>
      </c>
    </row>
    <row r="220" spans="1:28" ht="15" customHeight="1" x14ac:dyDescent="0.35">
      <c r="A220" s="105" t="s">
        <v>7159</v>
      </c>
      <c r="B220" s="104">
        <v>0</v>
      </c>
      <c r="C220" s="105"/>
      <c r="D220" s="104">
        <v>0</v>
      </c>
      <c r="E220" s="105"/>
      <c r="F220" s="105" t="s">
        <v>1214</v>
      </c>
      <c r="G220" s="104">
        <v>0</v>
      </c>
      <c r="H220" s="104">
        <v>0</v>
      </c>
      <c r="I220" s="104">
        <v>0</v>
      </c>
      <c r="J220" s="105"/>
      <c r="K220" s="105"/>
      <c r="L220" s="104">
        <v>3</v>
      </c>
      <c r="M220" s="104">
        <v>0</v>
      </c>
      <c r="N220" s="105"/>
      <c r="O220" s="106" t="s">
        <v>909</v>
      </c>
      <c r="P220" s="106" t="s">
        <v>890</v>
      </c>
      <c r="Q220" s="105" t="s">
        <v>1217</v>
      </c>
      <c r="R220" s="104">
        <v>0</v>
      </c>
      <c r="S220" s="104">
        <v>0</v>
      </c>
      <c r="T220" s="105" t="s">
        <v>9287</v>
      </c>
      <c r="U220" s="104">
        <v>1</v>
      </c>
      <c r="V220" s="104">
        <v>0</v>
      </c>
      <c r="W220" s="104">
        <v>0</v>
      </c>
      <c r="X220" s="104">
        <v>0</v>
      </c>
      <c r="Y220" s="104">
        <v>0</v>
      </c>
      <c r="Z220" s="104" t="b">
        <v>0</v>
      </c>
      <c r="AA220" s="105"/>
      <c r="AB220" s="105" t="s">
        <v>1218</v>
      </c>
    </row>
    <row r="221" spans="1:28" ht="15" customHeight="1" x14ac:dyDescent="0.35">
      <c r="A221" s="105" t="s">
        <v>7189</v>
      </c>
      <c r="B221" s="104">
        <v>0</v>
      </c>
      <c r="C221" s="105"/>
      <c r="D221" s="104">
        <v>0</v>
      </c>
      <c r="E221" s="105"/>
      <c r="F221" s="105" t="s">
        <v>1623</v>
      </c>
      <c r="G221" s="104">
        <v>0</v>
      </c>
      <c r="H221" s="104">
        <v>0</v>
      </c>
      <c r="I221" s="104">
        <v>0</v>
      </c>
      <c r="J221" s="105"/>
      <c r="K221" s="105"/>
      <c r="L221" s="104">
        <v>3</v>
      </c>
      <c r="M221" s="104">
        <v>0</v>
      </c>
      <c r="N221" s="105"/>
      <c r="O221" s="106" t="s">
        <v>909</v>
      </c>
      <c r="P221" s="106" t="s">
        <v>890</v>
      </c>
      <c r="Q221" s="105" t="s">
        <v>1626</v>
      </c>
      <c r="R221" s="104">
        <v>0</v>
      </c>
      <c r="S221" s="104">
        <v>0</v>
      </c>
      <c r="T221" s="105" t="s">
        <v>9287</v>
      </c>
      <c r="U221" s="104">
        <v>1</v>
      </c>
      <c r="V221" s="104">
        <v>0</v>
      </c>
      <c r="W221" s="104">
        <v>0</v>
      </c>
      <c r="X221" s="104">
        <v>0</v>
      </c>
      <c r="Y221" s="104">
        <v>0</v>
      </c>
      <c r="Z221" s="104" t="b">
        <v>0</v>
      </c>
      <c r="AA221" s="105"/>
      <c r="AB221" s="105" t="s">
        <v>1627</v>
      </c>
    </row>
    <row r="222" spans="1:28" ht="15" customHeight="1" x14ac:dyDescent="0.35">
      <c r="A222" s="105" t="s">
        <v>7345</v>
      </c>
      <c r="B222" s="104">
        <v>0</v>
      </c>
      <c r="C222" s="105"/>
      <c r="D222" s="104">
        <v>0</v>
      </c>
      <c r="E222" s="105"/>
      <c r="F222" s="105" t="s">
        <v>1720</v>
      </c>
      <c r="G222" s="104">
        <v>0</v>
      </c>
      <c r="H222" s="104">
        <v>0</v>
      </c>
      <c r="I222" s="104">
        <v>0</v>
      </c>
      <c r="J222" s="105"/>
      <c r="K222" s="105"/>
      <c r="L222" s="104">
        <v>3</v>
      </c>
      <c r="M222" s="104">
        <v>0</v>
      </c>
      <c r="N222" s="105"/>
      <c r="O222" s="106" t="s">
        <v>909</v>
      </c>
      <c r="P222" s="106" t="s">
        <v>890</v>
      </c>
      <c r="Q222" s="105" t="s">
        <v>1721</v>
      </c>
      <c r="R222" s="104">
        <v>0</v>
      </c>
      <c r="S222" s="104">
        <v>0</v>
      </c>
      <c r="T222" s="105" t="s">
        <v>9287</v>
      </c>
      <c r="U222" s="104">
        <v>1</v>
      </c>
      <c r="V222" s="104">
        <v>0</v>
      </c>
      <c r="W222" s="104">
        <v>0</v>
      </c>
      <c r="X222" s="104">
        <v>0</v>
      </c>
      <c r="Y222" s="104">
        <v>0</v>
      </c>
      <c r="Z222" s="104" t="b">
        <v>0</v>
      </c>
      <c r="AA222" s="105"/>
      <c r="AB222" s="105" t="s">
        <v>1722</v>
      </c>
    </row>
    <row r="223" spans="1:28" ht="15" customHeight="1" x14ac:dyDescent="0.35">
      <c r="A223" s="105" t="s">
        <v>7381</v>
      </c>
      <c r="B223" s="104">
        <v>0</v>
      </c>
      <c r="C223" s="105"/>
      <c r="D223" s="104">
        <v>0</v>
      </c>
      <c r="E223" s="105"/>
      <c r="F223" s="105" t="s">
        <v>1733</v>
      </c>
      <c r="G223" s="104">
        <v>0</v>
      </c>
      <c r="H223" s="104">
        <v>0</v>
      </c>
      <c r="I223" s="104">
        <v>0</v>
      </c>
      <c r="J223" s="105"/>
      <c r="K223" s="105"/>
      <c r="L223" s="104">
        <v>3</v>
      </c>
      <c r="M223" s="104">
        <v>0</v>
      </c>
      <c r="N223" s="105"/>
      <c r="O223" s="106" t="s">
        <v>889</v>
      </c>
      <c r="P223" s="106" t="s">
        <v>890</v>
      </c>
      <c r="Q223" s="105" t="s">
        <v>1738</v>
      </c>
      <c r="R223" s="104">
        <v>0</v>
      </c>
      <c r="S223" s="104">
        <v>0</v>
      </c>
      <c r="T223" s="105" t="s">
        <v>9287</v>
      </c>
      <c r="U223" s="104">
        <v>1</v>
      </c>
      <c r="V223" s="104">
        <v>0</v>
      </c>
      <c r="W223" s="104">
        <v>0</v>
      </c>
      <c r="X223" s="104">
        <v>0</v>
      </c>
      <c r="Y223" s="104">
        <v>0</v>
      </c>
      <c r="Z223" s="104" t="b">
        <v>0</v>
      </c>
      <c r="AA223" s="105"/>
      <c r="AB223" s="105" t="s">
        <v>1739</v>
      </c>
    </row>
    <row r="224" spans="1:28" ht="15" customHeight="1" x14ac:dyDescent="0.35">
      <c r="A224" s="105" t="s">
        <v>7389</v>
      </c>
      <c r="B224" s="104">
        <v>0</v>
      </c>
      <c r="C224" s="105"/>
      <c r="D224" s="104">
        <v>0</v>
      </c>
      <c r="E224" s="105"/>
      <c r="F224" s="105" t="s">
        <v>1946</v>
      </c>
      <c r="G224" s="104">
        <v>0</v>
      </c>
      <c r="H224" s="104">
        <v>0</v>
      </c>
      <c r="I224" s="104">
        <v>0</v>
      </c>
      <c r="J224" s="105"/>
      <c r="K224" s="105"/>
      <c r="L224" s="104">
        <v>3</v>
      </c>
      <c r="M224" s="104">
        <v>0</v>
      </c>
      <c r="N224" s="105"/>
      <c r="O224" s="106" t="s">
        <v>909</v>
      </c>
      <c r="P224" s="106" t="s">
        <v>890</v>
      </c>
      <c r="Q224" s="105" t="s">
        <v>1949</v>
      </c>
      <c r="R224" s="104">
        <v>0</v>
      </c>
      <c r="S224" s="104">
        <v>0</v>
      </c>
      <c r="T224" s="105" t="s">
        <v>9287</v>
      </c>
      <c r="U224" s="104">
        <v>1</v>
      </c>
      <c r="V224" s="104">
        <v>0</v>
      </c>
      <c r="W224" s="104">
        <v>0</v>
      </c>
      <c r="X224" s="104">
        <v>0</v>
      </c>
      <c r="Y224" s="104">
        <v>0</v>
      </c>
      <c r="Z224" s="104" t="b">
        <v>0</v>
      </c>
      <c r="AA224" s="105"/>
      <c r="AB224" s="105" t="s">
        <v>1950</v>
      </c>
    </row>
    <row r="225" spans="1:28" ht="15" customHeight="1" x14ac:dyDescent="0.35">
      <c r="A225" s="105" t="s">
        <v>7476</v>
      </c>
      <c r="B225" s="104">
        <v>0</v>
      </c>
      <c r="C225" s="105"/>
      <c r="D225" s="104">
        <v>0</v>
      </c>
      <c r="E225" s="105"/>
      <c r="F225" s="105" t="s">
        <v>1953</v>
      </c>
      <c r="G225" s="104">
        <v>0</v>
      </c>
      <c r="H225" s="104">
        <v>0</v>
      </c>
      <c r="I225" s="104">
        <v>0</v>
      </c>
      <c r="J225" s="105"/>
      <c r="K225" s="105"/>
      <c r="L225" s="104">
        <v>3</v>
      </c>
      <c r="M225" s="104">
        <v>0</v>
      </c>
      <c r="N225" s="105"/>
      <c r="O225" s="106" t="s">
        <v>909</v>
      </c>
      <c r="P225" s="106" t="s">
        <v>890</v>
      </c>
      <c r="Q225" s="105" t="s">
        <v>1958</v>
      </c>
      <c r="R225" s="104">
        <v>0</v>
      </c>
      <c r="S225" s="104">
        <v>0</v>
      </c>
      <c r="T225" s="105" t="s">
        <v>9287</v>
      </c>
      <c r="U225" s="104">
        <v>1</v>
      </c>
      <c r="V225" s="104">
        <v>0</v>
      </c>
      <c r="W225" s="104">
        <v>0</v>
      </c>
      <c r="X225" s="104">
        <v>0</v>
      </c>
      <c r="Y225" s="104">
        <v>0</v>
      </c>
      <c r="Z225" s="104" t="b">
        <v>0</v>
      </c>
      <c r="AA225" s="105"/>
      <c r="AB225" s="105" t="s">
        <v>1959</v>
      </c>
    </row>
    <row r="226" spans="1:28" ht="15" customHeight="1" x14ac:dyDescent="0.35">
      <c r="A226" s="105" t="s">
        <v>7480</v>
      </c>
      <c r="B226" s="104">
        <v>0</v>
      </c>
      <c r="C226" s="105"/>
      <c r="D226" s="104">
        <v>0</v>
      </c>
      <c r="E226" s="105"/>
      <c r="F226" s="105" t="s">
        <v>1962</v>
      </c>
      <c r="G226" s="104">
        <v>0</v>
      </c>
      <c r="H226" s="104">
        <v>0</v>
      </c>
      <c r="I226" s="104">
        <v>0</v>
      </c>
      <c r="J226" s="105"/>
      <c r="K226" s="105"/>
      <c r="L226" s="104">
        <v>3</v>
      </c>
      <c r="M226" s="104">
        <v>0</v>
      </c>
      <c r="N226" s="105"/>
      <c r="O226" s="106" t="s">
        <v>889</v>
      </c>
      <c r="P226" s="106" t="s">
        <v>890</v>
      </c>
      <c r="Q226" s="105" t="s">
        <v>9360</v>
      </c>
      <c r="R226" s="104">
        <v>0</v>
      </c>
      <c r="S226" s="104">
        <v>0</v>
      </c>
      <c r="T226" s="105" t="s">
        <v>9287</v>
      </c>
      <c r="U226" s="104">
        <v>1</v>
      </c>
      <c r="V226" s="104">
        <v>0</v>
      </c>
      <c r="W226" s="104">
        <v>0</v>
      </c>
      <c r="X226" s="104">
        <v>0</v>
      </c>
      <c r="Y226" s="104">
        <v>0</v>
      </c>
      <c r="Z226" s="104" t="b">
        <v>0</v>
      </c>
      <c r="AA226" s="105"/>
      <c r="AB226" s="105" t="s">
        <v>1964</v>
      </c>
    </row>
    <row r="227" spans="1:28" ht="15" customHeight="1" x14ac:dyDescent="0.35">
      <c r="A227" s="105" t="s">
        <v>7483</v>
      </c>
      <c r="B227" s="104">
        <v>0</v>
      </c>
      <c r="C227" s="105"/>
      <c r="D227" s="104">
        <v>0</v>
      </c>
      <c r="E227" s="105"/>
      <c r="F227" s="105" t="s">
        <v>1970</v>
      </c>
      <c r="G227" s="104">
        <v>0</v>
      </c>
      <c r="H227" s="104">
        <v>0</v>
      </c>
      <c r="I227" s="104">
        <v>0</v>
      </c>
      <c r="J227" s="105"/>
      <c r="K227" s="105"/>
      <c r="L227" s="104">
        <v>3</v>
      </c>
      <c r="M227" s="104">
        <v>0</v>
      </c>
      <c r="N227" s="105"/>
      <c r="O227" s="106" t="s">
        <v>909</v>
      </c>
      <c r="P227" s="106" t="s">
        <v>890</v>
      </c>
      <c r="Q227" s="105" t="s">
        <v>1971</v>
      </c>
      <c r="R227" s="104">
        <v>0</v>
      </c>
      <c r="S227" s="104">
        <v>0</v>
      </c>
      <c r="T227" s="105" t="s">
        <v>9287</v>
      </c>
      <c r="U227" s="104">
        <v>1</v>
      </c>
      <c r="V227" s="104">
        <v>0</v>
      </c>
      <c r="W227" s="104">
        <v>0</v>
      </c>
      <c r="X227" s="104">
        <v>0</v>
      </c>
      <c r="Y227" s="104">
        <v>0</v>
      </c>
      <c r="Z227" s="104" t="b">
        <v>0</v>
      </c>
      <c r="AA227" s="105"/>
      <c r="AB227" s="105" t="s">
        <v>1972</v>
      </c>
    </row>
    <row r="228" spans="1:28" ht="15" customHeight="1" x14ac:dyDescent="0.35">
      <c r="A228" s="105" t="s">
        <v>7486</v>
      </c>
      <c r="B228" s="104">
        <v>0</v>
      </c>
      <c r="C228" s="105"/>
      <c r="D228" s="104">
        <v>0</v>
      </c>
      <c r="E228" s="105"/>
      <c r="F228" s="105" t="s">
        <v>1995</v>
      </c>
      <c r="G228" s="104">
        <v>0</v>
      </c>
      <c r="H228" s="104">
        <v>0</v>
      </c>
      <c r="I228" s="104">
        <v>0</v>
      </c>
      <c r="J228" s="105"/>
      <c r="K228" s="105"/>
      <c r="L228" s="104">
        <v>3</v>
      </c>
      <c r="M228" s="104">
        <v>0</v>
      </c>
      <c r="N228" s="105"/>
      <c r="O228" s="106" t="s">
        <v>889</v>
      </c>
      <c r="P228" s="106" t="s">
        <v>1996</v>
      </c>
      <c r="Q228" s="105" t="s">
        <v>2003</v>
      </c>
      <c r="R228" s="104">
        <v>0</v>
      </c>
      <c r="S228" s="104">
        <v>0</v>
      </c>
      <c r="T228" s="105" t="s">
        <v>9287</v>
      </c>
      <c r="U228" s="104">
        <v>1</v>
      </c>
      <c r="V228" s="104">
        <v>0</v>
      </c>
      <c r="W228" s="104">
        <v>0</v>
      </c>
      <c r="X228" s="104">
        <v>0</v>
      </c>
      <c r="Y228" s="104">
        <v>0</v>
      </c>
      <c r="Z228" s="104" t="b">
        <v>0</v>
      </c>
      <c r="AA228" s="105"/>
      <c r="AB228" s="105" t="s">
        <v>2004</v>
      </c>
    </row>
    <row r="229" spans="1:28" ht="15" customHeight="1" x14ac:dyDescent="0.35">
      <c r="A229" s="105" t="s">
        <v>7499</v>
      </c>
      <c r="B229" s="104">
        <v>0</v>
      </c>
      <c r="C229" s="105"/>
      <c r="D229" s="104">
        <v>0</v>
      </c>
      <c r="E229" s="105"/>
      <c r="F229" s="105" t="s">
        <v>2157</v>
      </c>
      <c r="G229" s="104">
        <v>0</v>
      </c>
      <c r="H229" s="104">
        <v>0</v>
      </c>
      <c r="I229" s="104">
        <v>0</v>
      </c>
      <c r="J229" s="105"/>
      <c r="K229" s="105"/>
      <c r="L229" s="104">
        <v>3</v>
      </c>
      <c r="M229" s="104">
        <v>0</v>
      </c>
      <c r="N229" s="105" t="s">
        <v>2158</v>
      </c>
      <c r="O229" s="106" t="s">
        <v>889</v>
      </c>
      <c r="P229" s="106" t="s">
        <v>890</v>
      </c>
      <c r="Q229" s="105" t="s">
        <v>2161</v>
      </c>
      <c r="R229" s="104">
        <v>0</v>
      </c>
      <c r="S229" s="104">
        <v>0</v>
      </c>
      <c r="T229" s="105" t="s">
        <v>9287</v>
      </c>
      <c r="U229" s="104">
        <v>1</v>
      </c>
      <c r="V229" s="104">
        <v>0</v>
      </c>
      <c r="W229" s="104">
        <v>0</v>
      </c>
      <c r="X229" s="104">
        <v>0</v>
      </c>
      <c r="Y229" s="104">
        <v>0</v>
      </c>
      <c r="Z229" s="104" t="b">
        <v>0</v>
      </c>
      <c r="AA229" s="105"/>
      <c r="AB229" s="105" t="s">
        <v>2162</v>
      </c>
    </row>
    <row r="230" spans="1:28" ht="15" customHeight="1" x14ac:dyDescent="0.35">
      <c r="A230" s="105" t="s">
        <v>7562</v>
      </c>
      <c r="B230" s="104">
        <v>0</v>
      </c>
      <c r="C230" s="105"/>
      <c r="D230" s="104">
        <v>0</v>
      </c>
      <c r="E230" s="105"/>
      <c r="F230" s="105" t="s">
        <v>2452</v>
      </c>
      <c r="G230" s="104">
        <v>0</v>
      </c>
      <c r="H230" s="104">
        <v>0</v>
      </c>
      <c r="I230" s="104">
        <v>0</v>
      </c>
      <c r="J230" s="105"/>
      <c r="K230" s="105"/>
      <c r="L230" s="104">
        <v>3</v>
      </c>
      <c r="M230" s="104">
        <v>0</v>
      </c>
      <c r="N230" s="105" t="s">
        <v>2455</v>
      </c>
      <c r="O230" s="106" t="s">
        <v>2456</v>
      </c>
      <c r="P230" s="106" t="s">
        <v>890</v>
      </c>
      <c r="Q230" s="105" t="s">
        <v>2459</v>
      </c>
      <c r="R230" s="104">
        <v>0</v>
      </c>
      <c r="S230" s="104">
        <v>0</v>
      </c>
      <c r="T230" s="105" t="s">
        <v>9287</v>
      </c>
      <c r="U230" s="104">
        <v>1</v>
      </c>
      <c r="V230" s="104">
        <v>0</v>
      </c>
      <c r="W230" s="104">
        <v>0</v>
      </c>
      <c r="X230" s="104">
        <v>0</v>
      </c>
      <c r="Y230" s="104">
        <v>0</v>
      </c>
      <c r="Z230" s="104" t="b">
        <v>0</v>
      </c>
      <c r="AA230" s="105"/>
      <c r="AB230" s="105" t="s">
        <v>2460</v>
      </c>
    </row>
    <row r="231" spans="1:28" ht="15" customHeight="1" x14ac:dyDescent="0.35">
      <c r="A231" s="105" t="s">
        <v>7684</v>
      </c>
      <c r="B231" s="104">
        <v>0</v>
      </c>
      <c r="C231" s="105"/>
      <c r="D231" s="104">
        <v>0</v>
      </c>
      <c r="E231" s="105"/>
      <c r="F231" s="105" t="s">
        <v>2549</v>
      </c>
      <c r="G231" s="104">
        <v>0</v>
      </c>
      <c r="H231" s="104">
        <v>0</v>
      </c>
      <c r="I231" s="104">
        <v>0</v>
      </c>
      <c r="J231" s="105"/>
      <c r="K231" s="105"/>
      <c r="L231" s="104">
        <v>3</v>
      </c>
      <c r="M231" s="104">
        <v>0</v>
      </c>
      <c r="N231" s="105"/>
      <c r="O231" s="106" t="s">
        <v>2550</v>
      </c>
      <c r="P231" s="106" t="s">
        <v>2551</v>
      </c>
      <c r="Q231" s="105" t="s">
        <v>2552</v>
      </c>
      <c r="R231" s="104">
        <v>0</v>
      </c>
      <c r="S231" s="104">
        <v>0</v>
      </c>
      <c r="T231" s="105" t="s">
        <v>9287</v>
      </c>
      <c r="U231" s="104">
        <v>1</v>
      </c>
      <c r="V231" s="104">
        <v>0</v>
      </c>
      <c r="W231" s="104">
        <v>0</v>
      </c>
      <c r="X231" s="104">
        <v>0</v>
      </c>
      <c r="Y231" s="104">
        <v>0</v>
      </c>
      <c r="Z231" s="104" t="b">
        <v>0</v>
      </c>
      <c r="AA231" s="105"/>
      <c r="AB231" s="105" t="s">
        <v>2553</v>
      </c>
    </row>
    <row r="232" spans="1:28" ht="15" customHeight="1" x14ac:dyDescent="0.35">
      <c r="A232" s="105" t="s">
        <v>7717</v>
      </c>
      <c r="B232" s="104">
        <v>0</v>
      </c>
      <c r="C232" s="105"/>
      <c r="D232" s="104">
        <v>0</v>
      </c>
      <c r="E232" s="105"/>
      <c r="F232" s="105" t="s">
        <v>2979</v>
      </c>
      <c r="G232" s="104">
        <v>0</v>
      </c>
      <c r="H232" s="104">
        <v>0</v>
      </c>
      <c r="I232" s="104">
        <v>0</v>
      </c>
      <c r="J232" s="105"/>
      <c r="K232" s="105"/>
      <c r="L232" s="104">
        <v>3</v>
      </c>
      <c r="M232" s="104">
        <v>0</v>
      </c>
      <c r="N232" s="105"/>
      <c r="O232" s="106" t="s">
        <v>909</v>
      </c>
      <c r="P232" s="106" t="s">
        <v>890</v>
      </c>
      <c r="Q232" s="105" t="s">
        <v>2980</v>
      </c>
      <c r="R232" s="104">
        <v>0</v>
      </c>
      <c r="S232" s="104">
        <v>0</v>
      </c>
      <c r="T232" s="105" t="s">
        <v>9287</v>
      </c>
      <c r="U232" s="104">
        <v>1</v>
      </c>
      <c r="V232" s="104">
        <v>0</v>
      </c>
      <c r="W232" s="104">
        <v>0</v>
      </c>
      <c r="X232" s="104">
        <v>0</v>
      </c>
      <c r="Y232" s="104">
        <v>0</v>
      </c>
      <c r="Z232" s="104" t="b">
        <v>0</v>
      </c>
      <c r="AA232" s="105"/>
      <c r="AB232" s="105" t="s">
        <v>2981</v>
      </c>
    </row>
    <row r="233" spans="1:28" ht="15" customHeight="1" x14ac:dyDescent="0.35">
      <c r="A233" s="105" t="s">
        <v>7854</v>
      </c>
      <c r="B233" s="104">
        <v>0</v>
      </c>
      <c r="C233" s="105"/>
      <c r="D233" s="104">
        <v>0</v>
      </c>
      <c r="E233" s="105"/>
      <c r="F233" s="105" t="s">
        <v>3207</v>
      </c>
      <c r="G233" s="104">
        <v>0</v>
      </c>
      <c r="H233" s="104">
        <v>0</v>
      </c>
      <c r="I233" s="104">
        <v>0</v>
      </c>
      <c r="J233" s="105"/>
      <c r="K233" s="105"/>
      <c r="L233" s="104">
        <v>3</v>
      </c>
      <c r="M233" s="104">
        <v>0</v>
      </c>
      <c r="N233" s="105"/>
      <c r="O233" s="106" t="s">
        <v>909</v>
      </c>
      <c r="P233" s="106" t="s">
        <v>890</v>
      </c>
      <c r="Q233" s="105" t="s">
        <v>3216</v>
      </c>
      <c r="R233" s="104">
        <v>0</v>
      </c>
      <c r="S233" s="104">
        <v>0</v>
      </c>
      <c r="T233" s="105" t="s">
        <v>9287</v>
      </c>
      <c r="U233" s="104">
        <v>1</v>
      </c>
      <c r="V233" s="104">
        <v>0</v>
      </c>
      <c r="W233" s="104">
        <v>0</v>
      </c>
      <c r="X233" s="104">
        <v>0</v>
      </c>
      <c r="Y233" s="104">
        <v>0</v>
      </c>
      <c r="Z233" s="104" t="b">
        <v>0</v>
      </c>
      <c r="AA233" s="105"/>
      <c r="AB233" s="105" t="s">
        <v>3217</v>
      </c>
    </row>
    <row r="234" spans="1:28" ht="15" customHeight="1" x14ac:dyDescent="0.35">
      <c r="A234" s="105" t="s">
        <v>7937</v>
      </c>
      <c r="B234" s="104">
        <v>0</v>
      </c>
      <c r="C234" s="105"/>
      <c r="D234" s="104">
        <v>0</v>
      </c>
      <c r="E234" s="105"/>
      <c r="F234" s="105" t="s">
        <v>3218</v>
      </c>
      <c r="G234" s="104">
        <v>0</v>
      </c>
      <c r="H234" s="104">
        <v>0</v>
      </c>
      <c r="I234" s="104">
        <v>0</v>
      </c>
      <c r="J234" s="105"/>
      <c r="K234" s="105"/>
      <c r="L234" s="104">
        <v>3</v>
      </c>
      <c r="M234" s="104">
        <v>0</v>
      </c>
      <c r="N234" s="105"/>
      <c r="O234" s="106" t="s">
        <v>909</v>
      </c>
      <c r="P234" s="106" t="s">
        <v>890</v>
      </c>
      <c r="Q234" s="105" t="s">
        <v>3219</v>
      </c>
      <c r="R234" s="104">
        <v>0</v>
      </c>
      <c r="S234" s="104">
        <v>0</v>
      </c>
      <c r="T234" s="105" t="s">
        <v>9287</v>
      </c>
      <c r="U234" s="104">
        <v>1</v>
      </c>
      <c r="V234" s="104">
        <v>0</v>
      </c>
      <c r="W234" s="104">
        <v>0</v>
      </c>
      <c r="X234" s="104">
        <v>0</v>
      </c>
      <c r="Y234" s="104">
        <v>0</v>
      </c>
      <c r="Z234" s="104" t="b">
        <v>0</v>
      </c>
      <c r="AA234" s="105"/>
      <c r="AB234" s="105" t="s">
        <v>3220</v>
      </c>
    </row>
    <row r="235" spans="1:28" ht="15" customHeight="1" x14ac:dyDescent="0.35">
      <c r="A235" s="105" t="s">
        <v>7938</v>
      </c>
      <c r="B235" s="104">
        <v>0</v>
      </c>
      <c r="C235" s="105"/>
      <c r="D235" s="104">
        <v>0</v>
      </c>
      <c r="E235" s="105"/>
      <c r="F235" s="105" t="s">
        <v>3300</v>
      </c>
      <c r="G235" s="104">
        <v>0</v>
      </c>
      <c r="H235" s="104">
        <v>0</v>
      </c>
      <c r="I235" s="104">
        <v>0</v>
      </c>
      <c r="J235" s="105"/>
      <c r="K235" s="105"/>
      <c r="L235" s="104">
        <v>3</v>
      </c>
      <c r="M235" s="104">
        <v>0</v>
      </c>
      <c r="N235" s="105"/>
      <c r="O235" s="106" t="s">
        <v>909</v>
      </c>
      <c r="P235" s="106" t="s">
        <v>890</v>
      </c>
      <c r="Q235" s="105" t="s">
        <v>3323</v>
      </c>
      <c r="R235" s="104">
        <v>0</v>
      </c>
      <c r="S235" s="104">
        <v>0</v>
      </c>
      <c r="T235" s="105" t="s">
        <v>9287</v>
      </c>
      <c r="U235" s="104">
        <v>1</v>
      </c>
      <c r="V235" s="104">
        <v>0</v>
      </c>
      <c r="W235" s="104">
        <v>0</v>
      </c>
      <c r="X235" s="104">
        <v>0</v>
      </c>
      <c r="Y235" s="104">
        <v>0</v>
      </c>
      <c r="Z235" s="104" t="b">
        <v>0</v>
      </c>
      <c r="AA235" s="105"/>
      <c r="AB235" s="105" t="s">
        <v>3324</v>
      </c>
    </row>
    <row r="236" spans="1:28" ht="15" customHeight="1" x14ac:dyDescent="0.35">
      <c r="A236" s="105" t="s">
        <v>7976</v>
      </c>
      <c r="B236" s="104">
        <v>0</v>
      </c>
      <c r="C236" s="105"/>
      <c r="D236" s="104">
        <v>0</v>
      </c>
      <c r="E236" s="105"/>
      <c r="F236" s="105" t="s">
        <v>3516</v>
      </c>
      <c r="G236" s="104">
        <v>0</v>
      </c>
      <c r="H236" s="104">
        <v>0</v>
      </c>
      <c r="I236" s="104">
        <v>0</v>
      </c>
      <c r="J236" s="105"/>
      <c r="K236" s="105"/>
      <c r="L236" s="104">
        <v>3</v>
      </c>
      <c r="M236" s="104">
        <v>0</v>
      </c>
      <c r="N236" s="105"/>
      <c r="O236" s="106" t="s">
        <v>889</v>
      </c>
      <c r="P236" s="106" t="s">
        <v>890</v>
      </c>
      <c r="Q236" s="105" t="s">
        <v>3524</v>
      </c>
      <c r="R236" s="104">
        <v>0</v>
      </c>
      <c r="S236" s="104">
        <v>0</v>
      </c>
      <c r="T236" s="105" t="s">
        <v>9287</v>
      </c>
      <c r="U236" s="104">
        <v>1</v>
      </c>
      <c r="V236" s="104">
        <v>0</v>
      </c>
      <c r="W236" s="104">
        <v>0</v>
      </c>
      <c r="X236" s="104">
        <v>0</v>
      </c>
      <c r="Y236" s="104">
        <v>0</v>
      </c>
      <c r="Z236" s="104" t="b">
        <v>0</v>
      </c>
      <c r="AA236" s="105"/>
      <c r="AB236" s="105" t="s">
        <v>3525</v>
      </c>
    </row>
    <row r="237" spans="1:28" ht="15" customHeight="1" x14ac:dyDescent="0.35">
      <c r="A237" s="105" t="s">
        <v>8048</v>
      </c>
      <c r="B237" s="104">
        <v>0</v>
      </c>
      <c r="C237" s="105"/>
      <c r="D237" s="104">
        <v>0</v>
      </c>
      <c r="E237" s="105"/>
      <c r="F237" s="105" t="s">
        <v>3584</v>
      </c>
      <c r="G237" s="104">
        <v>0</v>
      </c>
      <c r="H237" s="104">
        <v>0</v>
      </c>
      <c r="I237" s="104">
        <v>0</v>
      </c>
      <c r="J237" s="105"/>
      <c r="K237" s="105"/>
      <c r="L237" s="104">
        <v>3</v>
      </c>
      <c r="M237" s="104">
        <v>0</v>
      </c>
      <c r="N237" s="105"/>
      <c r="O237" s="106" t="s">
        <v>889</v>
      </c>
      <c r="P237" s="106" t="s">
        <v>890</v>
      </c>
      <c r="Q237" s="105" t="s">
        <v>3594</v>
      </c>
      <c r="R237" s="104">
        <v>0</v>
      </c>
      <c r="S237" s="104">
        <v>0</v>
      </c>
      <c r="T237" s="105" t="s">
        <v>9287</v>
      </c>
      <c r="U237" s="104">
        <v>1</v>
      </c>
      <c r="V237" s="104">
        <v>0</v>
      </c>
      <c r="W237" s="104">
        <v>0</v>
      </c>
      <c r="X237" s="104">
        <v>0</v>
      </c>
      <c r="Y237" s="104">
        <v>0</v>
      </c>
      <c r="Z237" s="104" t="b">
        <v>0</v>
      </c>
      <c r="AA237" s="105"/>
      <c r="AB237" s="105" t="s">
        <v>3595</v>
      </c>
    </row>
    <row r="238" spans="1:28" ht="15" customHeight="1" x14ac:dyDescent="0.35">
      <c r="A238" s="105" t="s">
        <v>8075</v>
      </c>
      <c r="B238" s="104">
        <v>0</v>
      </c>
      <c r="C238" s="105"/>
      <c r="D238" s="104">
        <v>0</v>
      </c>
      <c r="E238" s="105"/>
      <c r="F238" s="105" t="s">
        <v>3637</v>
      </c>
      <c r="G238" s="104">
        <v>0</v>
      </c>
      <c r="H238" s="104">
        <v>0</v>
      </c>
      <c r="I238" s="104">
        <v>0</v>
      </c>
      <c r="J238" s="105"/>
      <c r="K238" s="105"/>
      <c r="L238" s="104">
        <v>3</v>
      </c>
      <c r="M238" s="104">
        <v>0</v>
      </c>
      <c r="N238" s="105"/>
      <c r="O238" s="106" t="s">
        <v>889</v>
      </c>
      <c r="P238" s="106" t="s">
        <v>890</v>
      </c>
      <c r="Q238" s="105" t="s">
        <v>3645</v>
      </c>
      <c r="R238" s="104">
        <v>0</v>
      </c>
      <c r="S238" s="104">
        <v>0</v>
      </c>
      <c r="T238" s="105" t="s">
        <v>9287</v>
      </c>
      <c r="U238" s="104">
        <v>1</v>
      </c>
      <c r="V238" s="104">
        <v>0</v>
      </c>
      <c r="W238" s="104">
        <v>0</v>
      </c>
      <c r="X238" s="104">
        <v>0</v>
      </c>
      <c r="Y238" s="104">
        <v>0</v>
      </c>
      <c r="Z238" s="104" t="b">
        <v>0</v>
      </c>
      <c r="AA238" s="105"/>
      <c r="AB238" s="105" t="s">
        <v>3646</v>
      </c>
    </row>
    <row r="239" spans="1:28" ht="15" customHeight="1" x14ac:dyDescent="0.35">
      <c r="A239" s="105" t="s">
        <v>8096</v>
      </c>
      <c r="B239" s="104">
        <v>0</v>
      </c>
      <c r="C239" s="105"/>
      <c r="D239" s="104">
        <v>0</v>
      </c>
      <c r="E239" s="105"/>
      <c r="F239" s="105" t="s">
        <v>3750</v>
      </c>
      <c r="G239" s="104">
        <v>0</v>
      </c>
      <c r="H239" s="104">
        <v>0</v>
      </c>
      <c r="I239" s="104">
        <v>0</v>
      </c>
      <c r="J239" s="105"/>
      <c r="K239" s="105"/>
      <c r="L239" s="104">
        <v>3</v>
      </c>
      <c r="M239" s="104">
        <v>0</v>
      </c>
      <c r="N239" s="105"/>
      <c r="O239" s="106" t="s">
        <v>889</v>
      </c>
      <c r="P239" s="106" t="s">
        <v>890</v>
      </c>
      <c r="Q239" s="105" t="s">
        <v>3755</v>
      </c>
      <c r="R239" s="104">
        <v>0</v>
      </c>
      <c r="S239" s="104">
        <v>0</v>
      </c>
      <c r="T239" s="105" t="s">
        <v>9287</v>
      </c>
      <c r="U239" s="104">
        <v>1</v>
      </c>
      <c r="V239" s="104">
        <v>0</v>
      </c>
      <c r="W239" s="104">
        <v>0</v>
      </c>
      <c r="X239" s="104">
        <v>0</v>
      </c>
      <c r="Y239" s="104">
        <v>0</v>
      </c>
      <c r="Z239" s="104" t="b">
        <v>0</v>
      </c>
      <c r="AA239" s="105"/>
      <c r="AB239" s="105" t="s">
        <v>3756</v>
      </c>
    </row>
    <row r="240" spans="1:28" ht="15" customHeight="1" x14ac:dyDescent="0.35">
      <c r="A240" s="105" t="s">
        <v>8136</v>
      </c>
      <c r="B240" s="104">
        <v>0</v>
      </c>
      <c r="C240" s="105"/>
      <c r="D240" s="104">
        <v>0</v>
      </c>
      <c r="E240" s="105"/>
      <c r="F240" s="105" t="s">
        <v>3783</v>
      </c>
      <c r="G240" s="104">
        <v>0</v>
      </c>
      <c r="H240" s="104">
        <v>0</v>
      </c>
      <c r="I240" s="104">
        <v>0</v>
      </c>
      <c r="J240" s="105"/>
      <c r="K240" s="105"/>
      <c r="L240" s="104">
        <v>3</v>
      </c>
      <c r="M240" s="104">
        <v>0</v>
      </c>
      <c r="N240" s="105"/>
      <c r="O240" s="106" t="s">
        <v>889</v>
      </c>
      <c r="P240" s="106" t="s">
        <v>890</v>
      </c>
      <c r="Q240" s="105" t="s">
        <v>3790</v>
      </c>
      <c r="R240" s="104">
        <v>0</v>
      </c>
      <c r="S240" s="104">
        <v>0</v>
      </c>
      <c r="T240" s="105" t="s">
        <v>9287</v>
      </c>
      <c r="U240" s="104">
        <v>1</v>
      </c>
      <c r="V240" s="104">
        <v>0</v>
      </c>
      <c r="W240" s="104">
        <v>0</v>
      </c>
      <c r="X240" s="104">
        <v>0</v>
      </c>
      <c r="Y240" s="104">
        <v>0</v>
      </c>
      <c r="Z240" s="104" t="b">
        <v>0</v>
      </c>
      <c r="AA240" s="105"/>
      <c r="AB240" s="105" t="s">
        <v>3791</v>
      </c>
    </row>
    <row r="241" spans="1:28" ht="15" customHeight="1" x14ac:dyDescent="0.35">
      <c r="A241" s="105" t="s">
        <v>8150</v>
      </c>
      <c r="B241" s="104">
        <v>0</v>
      </c>
      <c r="C241" s="105"/>
      <c r="D241" s="104">
        <v>0</v>
      </c>
      <c r="E241" s="105"/>
      <c r="F241" s="105" t="s">
        <v>3792</v>
      </c>
      <c r="G241" s="104">
        <v>0</v>
      </c>
      <c r="H241" s="104">
        <v>0</v>
      </c>
      <c r="I241" s="104">
        <v>0</v>
      </c>
      <c r="J241" s="105"/>
      <c r="K241" s="105"/>
      <c r="L241" s="104">
        <v>3</v>
      </c>
      <c r="M241" s="104">
        <v>0</v>
      </c>
      <c r="N241" s="105"/>
      <c r="O241" s="106" t="s">
        <v>889</v>
      </c>
      <c r="P241" s="106" t="s">
        <v>890</v>
      </c>
      <c r="Q241" s="105" t="s">
        <v>3793</v>
      </c>
      <c r="R241" s="104">
        <v>0</v>
      </c>
      <c r="S241" s="104">
        <v>0</v>
      </c>
      <c r="T241" s="105" t="s">
        <v>9287</v>
      </c>
      <c r="U241" s="104">
        <v>1</v>
      </c>
      <c r="V241" s="104">
        <v>0</v>
      </c>
      <c r="W241" s="104">
        <v>0</v>
      </c>
      <c r="X241" s="104">
        <v>0</v>
      </c>
      <c r="Y241" s="104">
        <v>0</v>
      </c>
      <c r="Z241" s="104" t="b">
        <v>0</v>
      </c>
      <c r="AA241" s="105"/>
      <c r="AB241" s="105" t="s">
        <v>3794</v>
      </c>
    </row>
    <row r="242" spans="1:28" ht="15" customHeight="1" x14ac:dyDescent="0.35">
      <c r="A242" s="105" t="s">
        <v>8151</v>
      </c>
      <c r="B242" s="104">
        <v>0</v>
      </c>
      <c r="C242" s="105"/>
      <c r="D242" s="104">
        <v>0</v>
      </c>
      <c r="E242" s="105"/>
      <c r="F242" s="105" t="s">
        <v>3801</v>
      </c>
      <c r="G242" s="104">
        <v>0</v>
      </c>
      <c r="H242" s="104">
        <v>0</v>
      </c>
      <c r="I242" s="104">
        <v>0</v>
      </c>
      <c r="J242" s="105"/>
      <c r="K242" s="105"/>
      <c r="L242" s="104">
        <v>3</v>
      </c>
      <c r="M242" s="104">
        <v>0</v>
      </c>
      <c r="N242" s="105"/>
      <c r="O242" s="106" t="s">
        <v>889</v>
      </c>
      <c r="P242" s="106" t="s">
        <v>3802</v>
      </c>
      <c r="Q242" s="105" t="s">
        <v>3812</v>
      </c>
      <c r="R242" s="104">
        <v>0</v>
      </c>
      <c r="S242" s="104">
        <v>0</v>
      </c>
      <c r="T242" s="105" t="s">
        <v>9287</v>
      </c>
      <c r="U242" s="104">
        <v>1</v>
      </c>
      <c r="V242" s="104">
        <v>0</v>
      </c>
      <c r="W242" s="104">
        <v>0</v>
      </c>
      <c r="X242" s="104">
        <v>0</v>
      </c>
      <c r="Y242" s="104">
        <v>0</v>
      </c>
      <c r="Z242" s="104" t="b">
        <v>0</v>
      </c>
      <c r="AA242" s="105"/>
      <c r="AB242" s="105" t="s">
        <v>3813</v>
      </c>
    </row>
    <row r="243" spans="1:28" ht="15" customHeight="1" x14ac:dyDescent="0.35">
      <c r="A243" s="105" t="s">
        <v>8159</v>
      </c>
      <c r="B243" s="104">
        <v>0</v>
      </c>
      <c r="C243" s="105"/>
      <c r="D243" s="104">
        <v>0</v>
      </c>
      <c r="E243" s="105"/>
      <c r="F243" s="105" t="s">
        <v>3816</v>
      </c>
      <c r="G243" s="104">
        <v>0</v>
      </c>
      <c r="H243" s="104">
        <v>0</v>
      </c>
      <c r="I243" s="104">
        <v>0</v>
      </c>
      <c r="J243" s="105"/>
      <c r="K243" s="105"/>
      <c r="L243" s="104">
        <v>3</v>
      </c>
      <c r="M243" s="104">
        <v>0</v>
      </c>
      <c r="N243" s="105"/>
      <c r="O243" s="106" t="s">
        <v>889</v>
      </c>
      <c r="P243" s="106" t="s">
        <v>890</v>
      </c>
      <c r="Q243" s="105" t="s">
        <v>3821</v>
      </c>
      <c r="R243" s="104">
        <v>0</v>
      </c>
      <c r="S243" s="104">
        <v>0</v>
      </c>
      <c r="T243" s="105" t="s">
        <v>9287</v>
      </c>
      <c r="U243" s="104">
        <v>1</v>
      </c>
      <c r="V243" s="104">
        <v>0</v>
      </c>
      <c r="W243" s="104">
        <v>0</v>
      </c>
      <c r="X243" s="104">
        <v>0</v>
      </c>
      <c r="Y243" s="104">
        <v>0</v>
      </c>
      <c r="Z243" s="104" t="b">
        <v>0</v>
      </c>
      <c r="AA243" s="105"/>
      <c r="AB243" s="105" t="s">
        <v>3822</v>
      </c>
    </row>
    <row r="244" spans="1:28" ht="15" customHeight="1" x14ac:dyDescent="0.35">
      <c r="A244" s="105" t="s">
        <v>8163</v>
      </c>
      <c r="B244" s="104">
        <v>0</v>
      </c>
      <c r="C244" s="105"/>
      <c r="D244" s="104">
        <v>0</v>
      </c>
      <c r="E244" s="105"/>
      <c r="F244" s="105" t="s">
        <v>3825</v>
      </c>
      <c r="G244" s="104">
        <v>0</v>
      </c>
      <c r="H244" s="104">
        <v>0</v>
      </c>
      <c r="I244" s="104">
        <v>0</v>
      </c>
      <c r="J244" s="105"/>
      <c r="K244" s="105"/>
      <c r="L244" s="104">
        <v>3</v>
      </c>
      <c r="M244" s="104">
        <v>0</v>
      </c>
      <c r="N244" s="105"/>
      <c r="O244" s="106" t="s">
        <v>889</v>
      </c>
      <c r="P244" s="106" t="s">
        <v>890</v>
      </c>
      <c r="Q244" s="105" t="s">
        <v>3826</v>
      </c>
      <c r="R244" s="104">
        <v>0</v>
      </c>
      <c r="S244" s="104">
        <v>0</v>
      </c>
      <c r="T244" s="105" t="s">
        <v>9287</v>
      </c>
      <c r="U244" s="104">
        <v>1</v>
      </c>
      <c r="V244" s="104">
        <v>0</v>
      </c>
      <c r="W244" s="104">
        <v>0</v>
      </c>
      <c r="X244" s="104">
        <v>0</v>
      </c>
      <c r="Y244" s="104">
        <v>0</v>
      </c>
      <c r="Z244" s="104" t="b">
        <v>0</v>
      </c>
      <c r="AA244" s="105"/>
      <c r="AB244" s="105" t="s">
        <v>3827</v>
      </c>
    </row>
    <row r="245" spans="1:28" ht="15" customHeight="1" x14ac:dyDescent="0.35">
      <c r="A245" s="105" t="s">
        <v>8165</v>
      </c>
      <c r="B245" s="104">
        <v>0</v>
      </c>
      <c r="C245" s="105"/>
      <c r="D245" s="104">
        <v>0</v>
      </c>
      <c r="E245" s="105"/>
      <c r="F245" s="105" t="s">
        <v>3921</v>
      </c>
      <c r="G245" s="104">
        <v>0</v>
      </c>
      <c r="H245" s="104">
        <v>0</v>
      </c>
      <c r="I245" s="104">
        <v>0</v>
      </c>
      <c r="J245" s="105"/>
      <c r="K245" s="105"/>
      <c r="L245" s="104">
        <v>3</v>
      </c>
      <c r="M245" s="104">
        <v>0</v>
      </c>
      <c r="N245" s="105"/>
      <c r="O245" s="106" t="s">
        <v>909</v>
      </c>
      <c r="P245" s="106" t="s">
        <v>890</v>
      </c>
      <c r="Q245" s="105" t="s">
        <v>3924</v>
      </c>
      <c r="R245" s="104">
        <v>0</v>
      </c>
      <c r="S245" s="104">
        <v>0</v>
      </c>
      <c r="T245" s="105" t="s">
        <v>9287</v>
      </c>
      <c r="U245" s="104">
        <v>1</v>
      </c>
      <c r="V245" s="104">
        <v>0</v>
      </c>
      <c r="W245" s="104">
        <v>0</v>
      </c>
      <c r="X245" s="104">
        <v>0</v>
      </c>
      <c r="Y245" s="104">
        <v>0</v>
      </c>
      <c r="Z245" s="104" t="b">
        <v>0</v>
      </c>
      <c r="AA245" s="105"/>
      <c r="AB245" s="105" t="s">
        <v>3925</v>
      </c>
    </row>
    <row r="246" spans="1:28" ht="15" customHeight="1" x14ac:dyDescent="0.35">
      <c r="A246" s="105" t="s">
        <v>8206</v>
      </c>
      <c r="B246" s="104">
        <v>0</v>
      </c>
      <c r="C246" s="105"/>
      <c r="D246" s="104">
        <v>0</v>
      </c>
      <c r="E246" s="105"/>
      <c r="F246" s="105" t="s">
        <v>9477</v>
      </c>
      <c r="G246" s="104">
        <v>0</v>
      </c>
      <c r="H246" s="104">
        <v>0</v>
      </c>
      <c r="I246" s="104">
        <v>0</v>
      </c>
      <c r="J246" s="105"/>
      <c r="K246" s="105"/>
      <c r="L246" s="104">
        <v>3</v>
      </c>
      <c r="M246" s="104">
        <v>0</v>
      </c>
      <c r="N246" s="105"/>
      <c r="O246" s="105"/>
      <c r="P246" s="105"/>
      <c r="Q246" s="105" t="s">
        <v>9478</v>
      </c>
      <c r="R246" s="104">
        <v>0</v>
      </c>
      <c r="S246" s="104">
        <v>0</v>
      </c>
      <c r="T246" s="105" t="s">
        <v>9287</v>
      </c>
      <c r="U246" s="104">
        <v>1</v>
      </c>
      <c r="V246" s="104">
        <v>0</v>
      </c>
      <c r="W246" s="104">
        <v>0</v>
      </c>
      <c r="X246" s="104">
        <v>0</v>
      </c>
      <c r="Y246" s="104">
        <v>0</v>
      </c>
      <c r="Z246" s="104" t="b">
        <v>0</v>
      </c>
      <c r="AA246" s="105"/>
      <c r="AB246" s="105" t="s">
        <v>9479</v>
      </c>
    </row>
    <row r="247" spans="1:28" ht="15" customHeight="1" x14ac:dyDescent="0.35">
      <c r="A247" s="105" t="s">
        <v>8301</v>
      </c>
      <c r="B247" s="104">
        <v>0</v>
      </c>
      <c r="C247" s="105"/>
      <c r="D247" s="104">
        <v>0</v>
      </c>
      <c r="E247" s="105"/>
      <c r="F247" s="105" t="s">
        <v>4146</v>
      </c>
      <c r="G247" s="104">
        <v>0</v>
      </c>
      <c r="H247" s="104">
        <v>0</v>
      </c>
      <c r="I247" s="104">
        <v>0</v>
      </c>
      <c r="J247" s="105"/>
      <c r="K247" s="105"/>
      <c r="L247" s="104">
        <v>3</v>
      </c>
      <c r="M247" s="104">
        <v>0</v>
      </c>
      <c r="N247" s="105"/>
      <c r="O247" s="106" t="s">
        <v>909</v>
      </c>
      <c r="P247" s="106" t="s">
        <v>890</v>
      </c>
      <c r="Q247" s="105" t="s">
        <v>4153</v>
      </c>
      <c r="R247" s="104">
        <v>0</v>
      </c>
      <c r="S247" s="104">
        <v>0</v>
      </c>
      <c r="T247" s="105" t="s">
        <v>9287</v>
      </c>
      <c r="U247" s="104">
        <v>1</v>
      </c>
      <c r="V247" s="104">
        <v>0</v>
      </c>
      <c r="W247" s="104">
        <v>0</v>
      </c>
      <c r="X247" s="104">
        <v>0</v>
      </c>
      <c r="Y247" s="104">
        <v>0</v>
      </c>
      <c r="Z247" s="104" t="b">
        <v>0</v>
      </c>
      <c r="AA247" s="105"/>
      <c r="AB247" s="105" t="s">
        <v>4154</v>
      </c>
    </row>
    <row r="248" spans="1:28" ht="15" customHeight="1" x14ac:dyDescent="0.35">
      <c r="A248" s="105" t="s">
        <v>8507</v>
      </c>
      <c r="B248" s="104">
        <v>0</v>
      </c>
      <c r="C248" s="105"/>
      <c r="D248" s="104">
        <v>0</v>
      </c>
      <c r="E248" s="105"/>
      <c r="F248" s="105" t="s">
        <v>4771</v>
      </c>
      <c r="G248" s="104">
        <v>0</v>
      </c>
      <c r="H248" s="104">
        <v>0</v>
      </c>
      <c r="I248" s="104">
        <v>0</v>
      </c>
      <c r="J248" s="105"/>
      <c r="K248" s="105"/>
      <c r="L248" s="104">
        <v>3</v>
      </c>
      <c r="M248" s="104">
        <v>0</v>
      </c>
      <c r="N248" s="105"/>
      <c r="O248" s="106" t="s">
        <v>889</v>
      </c>
      <c r="P248" s="106" t="s">
        <v>890</v>
      </c>
      <c r="Q248" s="105" t="s">
        <v>4772</v>
      </c>
      <c r="R248" s="104">
        <v>0</v>
      </c>
      <c r="S248" s="104">
        <v>0</v>
      </c>
      <c r="T248" s="105" t="s">
        <v>9287</v>
      </c>
      <c r="U248" s="104">
        <v>1</v>
      </c>
      <c r="V248" s="104">
        <v>0</v>
      </c>
      <c r="W248" s="104">
        <v>0</v>
      </c>
      <c r="X248" s="104">
        <v>0</v>
      </c>
      <c r="Y248" s="104">
        <v>0</v>
      </c>
      <c r="Z248" s="104" t="b">
        <v>0</v>
      </c>
      <c r="AA248" s="105"/>
      <c r="AB248" s="105" t="s">
        <v>4773</v>
      </c>
    </row>
    <row r="249" spans="1:28" ht="15" customHeight="1" x14ac:dyDescent="0.35">
      <c r="A249" s="105" t="s">
        <v>8521</v>
      </c>
      <c r="B249" s="104">
        <v>0</v>
      </c>
      <c r="C249" s="105"/>
      <c r="D249" s="104">
        <v>0</v>
      </c>
      <c r="E249" s="105"/>
      <c r="F249" s="105" t="s">
        <v>4829</v>
      </c>
      <c r="G249" s="104">
        <v>0</v>
      </c>
      <c r="H249" s="104">
        <v>0</v>
      </c>
      <c r="I249" s="104">
        <v>0</v>
      </c>
      <c r="J249" s="105"/>
      <c r="K249" s="105"/>
      <c r="L249" s="104">
        <v>3</v>
      </c>
      <c r="M249" s="104">
        <v>0</v>
      </c>
      <c r="N249" s="105" t="s">
        <v>4830</v>
      </c>
      <c r="O249" s="106" t="s">
        <v>909</v>
      </c>
      <c r="P249" s="106" t="s">
        <v>890</v>
      </c>
      <c r="Q249" s="105" t="s">
        <v>4837</v>
      </c>
      <c r="R249" s="104">
        <v>0</v>
      </c>
      <c r="S249" s="104">
        <v>0</v>
      </c>
      <c r="T249" s="105" t="s">
        <v>9287</v>
      </c>
      <c r="U249" s="104">
        <v>1</v>
      </c>
      <c r="V249" s="104">
        <v>0</v>
      </c>
      <c r="W249" s="104">
        <v>0</v>
      </c>
      <c r="X249" s="104">
        <v>0</v>
      </c>
      <c r="Y249" s="104">
        <v>0</v>
      </c>
      <c r="Z249" s="104" t="b">
        <v>0</v>
      </c>
      <c r="AA249" s="105"/>
      <c r="AB249" s="105" t="s">
        <v>4838</v>
      </c>
    </row>
    <row r="250" spans="1:28" ht="15" customHeight="1" x14ac:dyDescent="0.35">
      <c r="A250" s="105" t="s">
        <v>8532</v>
      </c>
      <c r="B250" s="104">
        <v>0</v>
      </c>
      <c r="C250" s="105"/>
      <c r="D250" s="104">
        <v>0</v>
      </c>
      <c r="E250" s="105"/>
      <c r="F250" s="105" t="s">
        <v>4851</v>
      </c>
      <c r="G250" s="104">
        <v>0</v>
      </c>
      <c r="H250" s="104">
        <v>0</v>
      </c>
      <c r="I250" s="104">
        <v>0</v>
      </c>
      <c r="J250" s="105"/>
      <c r="K250" s="105"/>
      <c r="L250" s="104">
        <v>3</v>
      </c>
      <c r="M250" s="104">
        <v>0</v>
      </c>
      <c r="N250" s="105"/>
      <c r="O250" s="106" t="s">
        <v>909</v>
      </c>
      <c r="P250" s="106" t="s">
        <v>890</v>
      </c>
      <c r="Q250" s="105" t="s">
        <v>4863</v>
      </c>
      <c r="R250" s="104">
        <v>0</v>
      </c>
      <c r="S250" s="104">
        <v>0</v>
      </c>
      <c r="T250" s="105" t="s">
        <v>9287</v>
      </c>
      <c r="U250" s="104">
        <v>1</v>
      </c>
      <c r="V250" s="104">
        <v>0</v>
      </c>
      <c r="W250" s="104">
        <v>0</v>
      </c>
      <c r="X250" s="104">
        <v>0</v>
      </c>
      <c r="Y250" s="104">
        <v>0</v>
      </c>
      <c r="Z250" s="104" t="b">
        <v>0</v>
      </c>
      <c r="AA250" s="105"/>
      <c r="AB250" s="105" t="s">
        <v>4864</v>
      </c>
    </row>
    <row r="251" spans="1:28" ht="15" customHeight="1" x14ac:dyDescent="0.35">
      <c r="A251" s="105" t="s">
        <v>8613</v>
      </c>
      <c r="B251" s="104">
        <v>0</v>
      </c>
      <c r="C251" s="105"/>
      <c r="D251" s="104">
        <v>0</v>
      </c>
      <c r="E251" s="105"/>
      <c r="F251" s="105" t="s">
        <v>5120</v>
      </c>
      <c r="G251" s="104">
        <v>0</v>
      </c>
      <c r="H251" s="104">
        <v>0</v>
      </c>
      <c r="I251" s="104">
        <v>0</v>
      </c>
      <c r="J251" s="105"/>
      <c r="K251" s="105"/>
      <c r="L251" s="104">
        <v>3</v>
      </c>
      <c r="M251" s="104">
        <v>0</v>
      </c>
      <c r="N251" s="105"/>
      <c r="O251" s="106" t="s">
        <v>889</v>
      </c>
      <c r="P251" s="106" t="s">
        <v>5128</v>
      </c>
      <c r="Q251" s="105" t="s">
        <v>5131</v>
      </c>
      <c r="R251" s="104">
        <v>0</v>
      </c>
      <c r="S251" s="104">
        <v>0</v>
      </c>
      <c r="T251" s="105" t="s">
        <v>9287</v>
      </c>
      <c r="U251" s="104">
        <v>1</v>
      </c>
      <c r="V251" s="104">
        <v>0</v>
      </c>
      <c r="W251" s="104">
        <v>0</v>
      </c>
      <c r="X251" s="104">
        <v>0</v>
      </c>
      <c r="Y251" s="104">
        <v>0</v>
      </c>
      <c r="Z251" s="104" t="b">
        <v>0</v>
      </c>
      <c r="AA251" s="105"/>
      <c r="AB251" s="105" t="s">
        <v>5132</v>
      </c>
    </row>
    <row r="252" spans="1:28" ht="15" customHeight="1" x14ac:dyDescent="0.35">
      <c r="A252" s="105" t="s">
        <v>10954</v>
      </c>
      <c r="B252" s="104">
        <v>0</v>
      </c>
      <c r="C252" s="105"/>
      <c r="D252" s="104">
        <v>0</v>
      </c>
      <c r="E252" s="105"/>
      <c r="F252" s="105" t="s">
        <v>9297</v>
      </c>
      <c r="G252" s="104">
        <v>0</v>
      </c>
      <c r="H252" s="104">
        <v>0</v>
      </c>
      <c r="I252" s="104">
        <v>0</v>
      </c>
      <c r="J252" s="105"/>
      <c r="K252" s="105"/>
      <c r="L252" s="104">
        <v>3</v>
      </c>
      <c r="M252" s="104">
        <v>0</v>
      </c>
      <c r="N252" s="105"/>
      <c r="O252" s="105"/>
      <c r="P252" s="105"/>
      <c r="Q252" s="105" t="s">
        <v>10019</v>
      </c>
      <c r="R252" s="104">
        <v>0</v>
      </c>
      <c r="S252" s="104">
        <v>0</v>
      </c>
      <c r="T252" s="105" t="s">
        <v>9287</v>
      </c>
      <c r="U252" s="104">
        <v>1</v>
      </c>
      <c r="V252" s="104">
        <v>0</v>
      </c>
      <c r="W252" s="104">
        <v>0</v>
      </c>
      <c r="X252" s="104">
        <v>0</v>
      </c>
      <c r="Y252" s="104">
        <v>0</v>
      </c>
      <c r="Z252" s="104" t="b">
        <v>0</v>
      </c>
      <c r="AA252" s="105"/>
      <c r="AB252" s="105" t="s">
        <v>10020</v>
      </c>
    </row>
    <row r="253" spans="1:28" ht="15" customHeight="1" x14ac:dyDescent="0.35">
      <c r="A253" s="105" t="s">
        <v>7556</v>
      </c>
      <c r="B253" s="104">
        <v>0</v>
      </c>
      <c r="C253" s="105"/>
      <c r="D253" s="104">
        <v>0</v>
      </c>
      <c r="E253" s="105"/>
      <c r="F253" s="105" t="s">
        <v>2143</v>
      </c>
      <c r="G253" s="104">
        <v>0</v>
      </c>
      <c r="H253" s="104">
        <v>0</v>
      </c>
      <c r="I253" s="104">
        <v>0</v>
      </c>
      <c r="J253" s="105"/>
      <c r="K253" s="105"/>
      <c r="L253" s="104">
        <v>2</v>
      </c>
      <c r="M253" s="104">
        <v>0</v>
      </c>
      <c r="N253" s="105"/>
      <c r="O253" s="105"/>
      <c r="P253" s="105"/>
      <c r="Q253" s="105" t="s">
        <v>9371</v>
      </c>
      <c r="R253" s="104">
        <v>0</v>
      </c>
      <c r="S253" s="104">
        <v>0</v>
      </c>
      <c r="T253" s="105" t="s">
        <v>7703</v>
      </c>
      <c r="U253" s="104">
        <v>1</v>
      </c>
      <c r="V253" s="104">
        <v>0</v>
      </c>
      <c r="W253" s="104">
        <v>0</v>
      </c>
      <c r="X253" s="104">
        <v>0</v>
      </c>
      <c r="Y253" s="104">
        <v>0</v>
      </c>
      <c r="Z253" s="104" t="b">
        <v>0</v>
      </c>
      <c r="AA253" s="105"/>
      <c r="AB253" s="105" t="s">
        <v>2144</v>
      </c>
    </row>
    <row r="254" spans="1:28" ht="15" customHeight="1" x14ac:dyDescent="0.35">
      <c r="A254" s="105" t="s">
        <v>7091</v>
      </c>
      <c r="B254" s="104">
        <v>0</v>
      </c>
      <c r="C254" s="105"/>
      <c r="D254" s="104">
        <v>0</v>
      </c>
      <c r="E254" s="105"/>
      <c r="F254" s="105" t="s">
        <v>966</v>
      </c>
      <c r="G254" s="104">
        <v>0</v>
      </c>
      <c r="H254" s="104">
        <v>0</v>
      </c>
      <c r="I254" s="104">
        <v>0</v>
      </c>
      <c r="J254" s="105"/>
      <c r="K254" s="105"/>
      <c r="L254" s="104">
        <v>3</v>
      </c>
      <c r="M254" s="104">
        <v>0</v>
      </c>
      <c r="N254" s="105"/>
      <c r="O254" s="106" t="s">
        <v>889</v>
      </c>
      <c r="P254" s="106" t="s">
        <v>890</v>
      </c>
      <c r="Q254" s="105" t="s">
        <v>973</v>
      </c>
      <c r="R254" s="104">
        <v>0</v>
      </c>
      <c r="S254" s="104">
        <v>0</v>
      </c>
      <c r="T254" s="105" t="s">
        <v>9272</v>
      </c>
      <c r="U254" s="104">
        <v>1</v>
      </c>
      <c r="V254" s="104">
        <v>0</v>
      </c>
      <c r="W254" s="104">
        <v>0</v>
      </c>
      <c r="X254" s="104">
        <v>0</v>
      </c>
      <c r="Y254" s="104">
        <v>0</v>
      </c>
      <c r="Z254" s="104" t="b">
        <v>0</v>
      </c>
      <c r="AA254" s="105"/>
      <c r="AB254" s="105" t="s">
        <v>974</v>
      </c>
    </row>
    <row r="255" spans="1:28" ht="15" customHeight="1" x14ac:dyDescent="0.35">
      <c r="A255" s="105" t="s">
        <v>7187</v>
      </c>
      <c r="B255" s="104">
        <v>0</v>
      </c>
      <c r="C255" s="105"/>
      <c r="D255" s="104">
        <v>0</v>
      </c>
      <c r="E255" s="105"/>
      <c r="F255" s="105" t="s">
        <v>1209</v>
      </c>
      <c r="G255" s="104">
        <v>0</v>
      </c>
      <c r="H255" s="104">
        <v>0</v>
      </c>
      <c r="I255" s="104">
        <v>0</v>
      </c>
      <c r="J255" s="105"/>
      <c r="K255" s="105"/>
      <c r="L255" s="104">
        <v>3</v>
      </c>
      <c r="M255" s="104">
        <v>0</v>
      </c>
      <c r="N255" s="105"/>
      <c r="O255" s="106" t="s">
        <v>889</v>
      </c>
      <c r="P255" s="106" t="s">
        <v>890</v>
      </c>
      <c r="Q255" s="105" t="s">
        <v>1212</v>
      </c>
      <c r="R255" s="104">
        <v>0</v>
      </c>
      <c r="S255" s="104">
        <v>0</v>
      </c>
      <c r="T255" s="105" t="s">
        <v>9272</v>
      </c>
      <c r="U255" s="104">
        <v>1</v>
      </c>
      <c r="V255" s="104">
        <v>0</v>
      </c>
      <c r="W255" s="104">
        <v>0</v>
      </c>
      <c r="X255" s="104">
        <v>0</v>
      </c>
      <c r="Y255" s="104">
        <v>0</v>
      </c>
      <c r="Z255" s="104" t="b">
        <v>0</v>
      </c>
      <c r="AA255" s="105"/>
      <c r="AB255" s="105" t="s">
        <v>1213</v>
      </c>
    </row>
    <row r="256" spans="1:28" ht="15" customHeight="1" x14ac:dyDescent="0.35">
      <c r="A256" s="105" t="s">
        <v>7197</v>
      </c>
      <c r="B256" s="104">
        <v>0</v>
      </c>
      <c r="C256" s="105"/>
      <c r="D256" s="104">
        <v>0</v>
      </c>
      <c r="E256" s="105"/>
      <c r="F256" s="105" t="s">
        <v>1423</v>
      </c>
      <c r="G256" s="104">
        <v>0</v>
      </c>
      <c r="H256" s="104">
        <v>0</v>
      </c>
      <c r="I256" s="104">
        <v>0</v>
      </c>
      <c r="J256" s="105"/>
      <c r="K256" s="105"/>
      <c r="L256" s="104">
        <v>3</v>
      </c>
      <c r="M256" s="104">
        <v>0</v>
      </c>
      <c r="N256" s="105" t="s">
        <v>1426</v>
      </c>
      <c r="O256" s="106" t="s">
        <v>889</v>
      </c>
      <c r="P256" s="106" t="s">
        <v>890</v>
      </c>
      <c r="Q256" s="105" t="s">
        <v>1427</v>
      </c>
      <c r="R256" s="104">
        <v>0</v>
      </c>
      <c r="S256" s="104">
        <v>0</v>
      </c>
      <c r="T256" s="105" t="s">
        <v>9272</v>
      </c>
      <c r="U256" s="104">
        <v>1</v>
      </c>
      <c r="V256" s="104">
        <v>0</v>
      </c>
      <c r="W256" s="104">
        <v>0</v>
      </c>
      <c r="X256" s="104">
        <v>0</v>
      </c>
      <c r="Y256" s="104">
        <v>0</v>
      </c>
      <c r="Z256" s="104" t="b">
        <v>0</v>
      </c>
      <c r="AA256" s="105"/>
      <c r="AB256" s="105" t="s">
        <v>1428</v>
      </c>
    </row>
    <row r="257" spans="1:28" ht="15" customHeight="1" x14ac:dyDescent="0.35">
      <c r="A257" s="105" t="s">
        <v>7267</v>
      </c>
      <c r="B257" s="104">
        <v>0</v>
      </c>
      <c r="C257" s="105"/>
      <c r="D257" s="104">
        <v>0</v>
      </c>
      <c r="E257" s="105"/>
      <c r="F257" s="105" t="s">
        <v>1423</v>
      </c>
      <c r="G257" s="104">
        <v>0</v>
      </c>
      <c r="H257" s="104">
        <v>0</v>
      </c>
      <c r="I257" s="104">
        <v>0</v>
      </c>
      <c r="J257" s="105"/>
      <c r="K257" s="105"/>
      <c r="L257" s="104">
        <v>3</v>
      </c>
      <c r="M257" s="104">
        <v>0</v>
      </c>
      <c r="N257" s="105"/>
      <c r="O257" s="106" t="s">
        <v>889</v>
      </c>
      <c r="P257" s="106" t="s">
        <v>890</v>
      </c>
      <c r="Q257" s="105" t="s">
        <v>1429</v>
      </c>
      <c r="R257" s="104">
        <v>0</v>
      </c>
      <c r="S257" s="104">
        <v>0</v>
      </c>
      <c r="T257" s="105" t="s">
        <v>9272</v>
      </c>
      <c r="U257" s="104">
        <v>1</v>
      </c>
      <c r="V257" s="104">
        <v>0</v>
      </c>
      <c r="W257" s="104">
        <v>0</v>
      </c>
      <c r="X257" s="104">
        <v>0</v>
      </c>
      <c r="Y257" s="104">
        <v>0</v>
      </c>
      <c r="Z257" s="104" t="b">
        <v>0</v>
      </c>
      <c r="AA257" s="105"/>
      <c r="AB257" s="105" t="s">
        <v>1430</v>
      </c>
    </row>
    <row r="258" spans="1:28" ht="15" customHeight="1" x14ac:dyDescent="0.35">
      <c r="A258" s="105" t="s">
        <v>7268</v>
      </c>
      <c r="B258" s="104">
        <v>0</v>
      </c>
      <c r="C258" s="105"/>
      <c r="D258" s="104">
        <v>0</v>
      </c>
      <c r="E258" s="105"/>
      <c r="F258" s="105" t="s">
        <v>1437</v>
      </c>
      <c r="G258" s="104">
        <v>0</v>
      </c>
      <c r="H258" s="104">
        <v>0</v>
      </c>
      <c r="I258" s="104">
        <v>0</v>
      </c>
      <c r="J258" s="105"/>
      <c r="K258" s="105"/>
      <c r="L258" s="104">
        <v>3</v>
      </c>
      <c r="M258" s="104">
        <v>0</v>
      </c>
      <c r="N258" s="105"/>
      <c r="O258" s="106" t="s">
        <v>1438</v>
      </c>
      <c r="P258" s="106" t="s">
        <v>890</v>
      </c>
      <c r="Q258" s="105" t="s">
        <v>1448</v>
      </c>
      <c r="R258" s="104">
        <v>0</v>
      </c>
      <c r="S258" s="104">
        <v>0</v>
      </c>
      <c r="T258" s="105" t="s">
        <v>9272</v>
      </c>
      <c r="U258" s="104">
        <v>1</v>
      </c>
      <c r="V258" s="104">
        <v>0</v>
      </c>
      <c r="W258" s="104">
        <v>0</v>
      </c>
      <c r="X258" s="104">
        <v>0</v>
      </c>
      <c r="Y258" s="104">
        <v>0</v>
      </c>
      <c r="Z258" s="104" t="b">
        <v>0</v>
      </c>
      <c r="AA258" s="105"/>
      <c r="AB258" s="105" t="s">
        <v>1449</v>
      </c>
    </row>
    <row r="259" spans="1:28" ht="15" customHeight="1" x14ac:dyDescent="0.35">
      <c r="A259" s="105" t="s">
        <v>7276</v>
      </c>
      <c r="B259" s="104">
        <v>0</v>
      </c>
      <c r="C259" s="105"/>
      <c r="D259" s="104">
        <v>0</v>
      </c>
      <c r="E259" s="105"/>
      <c r="F259" s="105" t="s">
        <v>1437</v>
      </c>
      <c r="G259" s="104">
        <v>0</v>
      </c>
      <c r="H259" s="104">
        <v>0</v>
      </c>
      <c r="I259" s="104">
        <v>0</v>
      </c>
      <c r="J259" s="105"/>
      <c r="K259" s="105"/>
      <c r="L259" s="104">
        <v>3</v>
      </c>
      <c r="M259" s="104">
        <v>0</v>
      </c>
      <c r="N259" s="105" t="s">
        <v>1443</v>
      </c>
      <c r="O259" s="106" t="s">
        <v>889</v>
      </c>
      <c r="P259" s="106" t="s">
        <v>890</v>
      </c>
      <c r="Q259" s="105" t="s">
        <v>1450</v>
      </c>
      <c r="R259" s="104">
        <v>0</v>
      </c>
      <c r="S259" s="104">
        <v>0</v>
      </c>
      <c r="T259" s="105" t="s">
        <v>9272</v>
      </c>
      <c r="U259" s="104">
        <v>1</v>
      </c>
      <c r="V259" s="104">
        <v>0</v>
      </c>
      <c r="W259" s="104">
        <v>0</v>
      </c>
      <c r="X259" s="104">
        <v>0</v>
      </c>
      <c r="Y259" s="104">
        <v>0</v>
      </c>
      <c r="Z259" s="104" t="b">
        <v>0</v>
      </c>
      <c r="AA259" s="105"/>
      <c r="AB259" s="105" t="s">
        <v>1451</v>
      </c>
    </row>
    <row r="260" spans="1:28" ht="15" customHeight="1" x14ac:dyDescent="0.35">
      <c r="A260" s="105" t="s">
        <v>7277</v>
      </c>
      <c r="B260" s="104">
        <v>0</v>
      </c>
      <c r="C260" s="105"/>
      <c r="D260" s="104">
        <v>0</v>
      </c>
      <c r="E260" s="105"/>
      <c r="F260" s="105" t="s">
        <v>1548</v>
      </c>
      <c r="G260" s="104">
        <v>0</v>
      </c>
      <c r="H260" s="104">
        <v>0</v>
      </c>
      <c r="I260" s="104">
        <v>0</v>
      </c>
      <c r="J260" s="105"/>
      <c r="K260" s="105"/>
      <c r="L260" s="104">
        <v>3</v>
      </c>
      <c r="M260" s="104">
        <v>0</v>
      </c>
      <c r="N260" s="105" t="s">
        <v>1549</v>
      </c>
      <c r="O260" s="106" t="s">
        <v>889</v>
      </c>
      <c r="P260" s="106" t="s">
        <v>890</v>
      </c>
      <c r="Q260" s="105" t="s">
        <v>1552</v>
      </c>
      <c r="R260" s="104">
        <v>0</v>
      </c>
      <c r="S260" s="104">
        <v>0</v>
      </c>
      <c r="T260" s="105" t="s">
        <v>9272</v>
      </c>
      <c r="U260" s="104">
        <v>1</v>
      </c>
      <c r="V260" s="104">
        <v>0</v>
      </c>
      <c r="W260" s="104">
        <v>0</v>
      </c>
      <c r="X260" s="104">
        <v>0</v>
      </c>
      <c r="Y260" s="104">
        <v>0</v>
      </c>
      <c r="Z260" s="104" t="b">
        <v>0</v>
      </c>
      <c r="AA260" s="105"/>
      <c r="AB260" s="105" t="s">
        <v>1553</v>
      </c>
    </row>
    <row r="261" spans="1:28" ht="15" customHeight="1" x14ac:dyDescent="0.35">
      <c r="A261" s="105" t="s">
        <v>7313</v>
      </c>
      <c r="B261" s="104">
        <v>0</v>
      </c>
      <c r="C261" s="105"/>
      <c r="D261" s="104">
        <v>0</v>
      </c>
      <c r="E261" s="105"/>
      <c r="F261" s="105" t="s">
        <v>1548</v>
      </c>
      <c r="G261" s="104">
        <v>0</v>
      </c>
      <c r="H261" s="104">
        <v>0</v>
      </c>
      <c r="I261" s="104">
        <v>0</v>
      </c>
      <c r="J261" s="105"/>
      <c r="K261" s="105"/>
      <c r="L261" s="104">
        <v>3</v>
      </c>
      <c r="M261" s="104">
        <v>0</v>
      </c>
      <c r="N261" s="105"/>
      <c r="O261" s="106" t="s">
        <v>889</v>
      </c>
      <c r="P261" s="106" t="s">
        <v>890</v>
      </c>
      <c r="Q261" s="105" t="s">
        <v>1554</v>
      </c>
      <c r="R261" s="104">
        <v>0</v>
      </c>
      <c r="S261" s="104">
        <v>0</v>
      </c>
      <c r="T261" s="105" t="s">
        <v>9272</v>
      </c>
      <c r="U261" s="104">
        <v>1</v>
      </c>
      <c r="V261" s="104">
        <v>0</v>
      </c>
      <c r="W261" s="104">
        <v>0</v>
      </c>
      <c r="X261" s="104">
        <v>0</v>
      </c>
      <c r="Y261" s="104">
        <v>0</v>
      </c>
      <c r="Z261" s="104" t="b">
        <v>0</v>
      </c>
      <c r="AA261" s="105"/>
      <c r="AB261" s="105" t="s">
        <v>1555</v>
      </c>
    </row>
    <row r="262" spans="1:28" ht="15" customHeight="1" x14ac:dyDescent="0.35">
      <c r="A262" s="105" t="s">
        <v>7314</v>
      </c>
      <c r="B262" s="104">
        <v>0</v>
      </c>
      <c r="C262" s="105"/>
      <c r="D262" s="104">
        <v>0</v>
      </c>
      <c r="E262" s="105"/>
      <c r="F262" s="105" t="s">
        <v>1560</v>
      </c>
      <c r="G262" s="104">
        <v>0</v>
      </c>
      <c r="H262" s="104">
        <v>0</v>
      </c>
      <c r="I262" s="104">
        <v>0</v>
      </c>
      <c r="J262" s="105"/>
      <c r="K262" s="105"/>
      <c r="L262" s="104">
        <v>3</v>
      </c>
      <c r="M262" s="104">
        <v>0</v>
      </c>
      <c r="N262" s="105"/>
      <c r="O262" s="106" t="s">
        <v>1566</v>
      </c>
      <c r="P262" s="106" t="s">
        <v>890</v>
      </c>
      <c r="Q262" s="105" t="s">
        <v>1567</v>
      </c>
      <c r="R262" s="104">
        <v>0</v>
      </c>
      <c r="S262" s="104">
        <v>0</v>
      </c>
      <c r="T262" s="105" t="s">
        <v>9272</v>
      </c>
      <c r="U262" s="104">
        <v>1</v>
      </c>
      <c r="V262" s="104">
        <v>0</v>
      </c>
      <c r="W262" s="104">
        <v>0</v>
      </c>
      <c r="X262" s="104">
        <v>0</v>
      </c>
      <c r="Y262" s="104">
        <v>0</v>
      </c>
      <c r="Z262" s="104" t="b">
        <v>0</v>
      </c>
      <c r="AA262" s="105"/>
      <c r="AB262" s="105" t="s">
        <v>1568</v>
      </c>
    </row>
    <row r="263" spans="1:28" ht="15" customHeight="1" x14ac:dyDescent="0.35">
      <c r="A263" s="105" t="s">
        <v>7319</v>
      </c>
      <c r="B263" s="104">
        <v>0</v>
      </c>
      <c r="C263" s="105"/>
      <c r="D263" s="104">
        <v>0</v>
      </c>
      <c r="E263" s="105"/>
      <c r="F263" s="105" t="s">
        <v>1560</v>
      </c>
      <c r="G263" s="104">
        <v>0</v>
      </c>
      <c r="H263" s="104">
        <v>0</v>
      </c>
      <c r="I263" s="104">
        <v>0</v>
      </c>
      <c r="J263" s="105"/>
      <c r="K263" s="105"/>
      <c r="L263" s="104">
        <v>3</v>
      </c>
      <c r="M263" s="104">
        <v>0</v>
      </c>
      <c r="N263" s="105"/>
      <c r="O263" s="106" t="s">
        <v>889</v>
      </c>
      <c r="P263" s="106" t="s">
        <v>890</v>
      </c>
      <c r="Q263" s="105" t="s">
        <v>1573</v>
      </c>
      <c r="R263" s="104">
        <v>0</v>
      </c>
      <c r="S263" s="104">
        <v>0</v>
      </c>
      <c r="T263" s="105" t="s">
        <v>9272</v>
      </c>
      <c r="U263" s="104">
        <v>1</v>
      </c>
      <c r="V263" s="104">
        <v>0</v>
      </c>
      <c r="W263" s="104">
        <v>0</v>
      </c>
      <c r="X263" s="104">
        <v>0</v>
      </c>
      <c r="Y263" s="104">
        <v>0</v>
      </c>
      <c r="Z263" s="104" t="b">
        <v>0</v>
      </c>
      <c r="AA263" s="105"/>
      <c r="AB263" s="105" t="s">
        <v>1574</v>
      </c>
    </row>
    <row r="264" spans="1:28" ht="15" customHeight="1" x14ac:dyDescent="0.35">
      <c r="A264" s="105" t="s">
        <v>7322</v>
      </c>
      <c r="B264" s="104">
        <v>0</v>
      </c>
      <c r="C264" s="105"/>
      <c r="D264" s="104">
        <v>0</v>
      </c>
      <c r="E264" s="105"/>
      <c r="F264" s="105" t="s">
        <v>1913</v>
      </c>
      <c r="G264" s="104">
        <v>0</v>
      </c>
      <c r="H264" s="104">
        <v>0</v>
      </c>
      <c r="I264" s="104">
        <v>0</v>
      </c>
      <c r="J264" s="105"/>
      <c r="K264" s="105"/>
      <c r="L264" s="104">
        <v>3</v>
      </c>
      <c r="M264" s="104">
        <v>0</v>
      </c>
      <c r="N264" s="105" t="s">
        <v>1909</v>
      </c>
      <c r="O264" s="106" t="s">
        <v>1914</v>
      </c>
      <c r="P264" s="106" t="s">
        <v>890</v>
      </c>
      <c r="Q264" s="105" t="s">
        <v>1915</v>
      </c>
      <c r="R264" s="104">
        <v>0</v>
      </c>
      <c r="S264" s="104">
        <v>0</v>
      </c>
      <c r="T264" s="105" t="s">
        <v>9272</v>
      </c>
      <c r="U264" s="104">
        <v>1</v>
      </c>
      <c r="V264" s="104">
        <v>0</v>
      </c>
      <c r="W264" s="104">
        <v>0</v>
      </c>
      <c r="X264" s="104">
        <v>0</v>
      </c>
      <c r="Y264" s="104">
        <v>0</v>
      </c>
      <c r="Z264" s="104" t="b">
        <v>0</v>
      </c>
      <c r="AA264" s="105"/>
      <c r="AB264" s="105" t="s">
        <v>1916</v>
      </c>
    </row>
    <row r="265" spans="1:28" ht="15" customHeight="1" x14ac:dyDescent="0.35">
      <c r="A265" s="105" t="s">
        <v>7462</v>
      </c>
      <c r="B265" s="104">
        <v>0</v>
      </c>
      <c r="C265" s="105"/>
      <c r="D265" s="104">
        <v>0</v>
      </c>
      <c r="E265" s="105"/>
      <c r="F265" s="105" t="s">
        <v>2170</v>
      </c>
      <c r="G265" s="104">
        <v>0</v>
      </c>
      <c r="H265" s="104">
        <v>0</v>
      </c>
      <c r="I265" s="104">
        <v>0</v>
      </c>
      <c r="J265" s="105"/>
      <c r="K265" s="105"/>
      <c r="L265" s="104">
        <v>3</v>
      </c>
      <c r="M265" s="104">
        <v>0</v>
      </c>
      <c r="N265" s="105"/>
      <c r="O265" s="106" t="s">
        <v>889</v>
      </c>
      <c r="P265" s="106" t="s">
        <v>890</v>
      </c>
      <c r="Q265" s="105" t="s">
        <v>2173</v>
      </c>
      <c r="R265" s="104">
        <v>0</v>
      </c>
      <c r="S265" s="104">
        <v>0</v>
      </c>
      <c r="T265" s="105" t="s">
        <v>9272</v>
      </c>
      <c r="U265" s="104">
        <v>1</v>
      </c>
      <c r="V265" s="104">
        <v>0</v>
      </c>
      <c r="W265" s="104">
        <v>0</v>
      </c>
      <c r="X265" s="104">
        <v>0</v>
      </c>
      <c r="Y265" s="104">
        <v>0</v>
      </c>
      <c r="Z265" s="104" t="b">
        <v>0</v>
      </c>
      <c r="AA265" s="105"/>
      <c r="AB265" s="105" t="s">
        <v>2174</v>
      </c>
    </row>
    <row r="266" spans="1:28" ht="15" customHeight="1" x14ac:dyDescent="0.35">
      <c r="A266" s="105" t="s">
        <v>7567</v>
      </c>
      <c r="B266" s="104">
        <v>0</v>
      </c>
      <c r="C266" s="105"/>
      <c r="D266" s="104">
        <v>0</v>
      </c>
      <c r="E266" s="105"/>
      <c r="F266" s="105" t="s">
        <v>2281</v>
      </c>
      <c r="G266" s="104">
        <v>0</v>
      </c>
      <c r="H266" s="104">
        <v>0</v>
      </c>
      <c r="I266" s="104">
        <v>0</v>
      </c>
      <c r="J266" s="105"/>
      <c r="K266" s="105"/>
      <c r="L266" s="104">
        <v>3</v>
      </c>
      <c r="M266" s="104">
        <v>0</v>
      </c>
      <c r="N266" s="105" t="s">
        <v>2286</v>
      </c>
      <c r="O266" s="106" t="s">
        <v>889</v>
      </c>
      <c r="P266" s="106" t="s">
        <v>890</v>
      </c>
      <c r="Q266" s="105" t="s">
        <v>2287</v>
      </c>
      <c r="R266" s="104">
        <v>0</v>
      </c>
      <c r="S266" s="104">
        <v>0</v>
      </c>
      <c r="T266" s="105" t="s">
        <v>9272</v>
      </c>
      <c r="U266" s="104">
        <v>1</v>
      </c>
      <c r="V266" s="104">
        <v>0</v>
      </c>
      <c r="W266" s="104">
        <v>0</v>
      </c>
      <c r="X266" s="104">
        <v>0</v>
      </c>
      <c r="Y266" s="104">
        <v>0</v>
      </c>
      <c r="Z266" s="104" t="b">
        <v>0</v>
      </c>
      <c r="AA266" s="105"/>
      <c r="AB266" s="105" t="s">
        <v>2288</v>
      </c>
    </row>
    <row r="267" spans="1:28" ht="15" customHeight="1" x14ac:dyDescent="0.35">
      <c r="A267" s="105" t="s">
        <v>7613</v>
      </c>
      <c r="B267" s="104">
        <v>0</v>
      </c>
      <c r="C267" s="105"/>
      <c r="D267" s="104">
        <v>0</v>
      </c>
      <c r="E267" s="105"/>
      <c r="F267" s="105" t="s">
        <v>2289</v>
      </c>
      <c r="G267" s="104">
        <v>0</v>
      </c>
      <c r="H267" s="104">
        <v>0</v>
      </c>
      <c r="I267" s="104">
        <v>0</v>
      </c>
      <c r="J267" s="105"/>
      <c r="K267" s="105"/>
      <c r="L267" s="104">
        <v>3</v>
      </c>
      <c r="M267" s="104">
        <v>0</v>
      </c>
      <c r="N267" s="105" t="s">
        <v>2290</v>
      </c>
      <c r="O267" s="106" t="s">
        <v>889</v>
      </c>
      <c r="P267" s="106" t="s">
        <v>890</v>
      </c>
      <c r="Q267" s="105" t="s">
        <v>2291</v>
      </c>
      <c r="R267" s="104">
        <v>0</v>
      </c>
      <c r="S267" s="104">
        <v>0</v>
      </c>
      <c r="T267" s="105" t="s">
        <v>9272</v>
      </c>
      <c r="U267" s="104">
        <v>1</v>
      </c>
      <c r="V267" s="104">
        <v>0</v>
      </c>
      <c r="W267" s="104">
        <v>0</v>
      </c>
      <c r="X267" s="104">
        <v>0</v>
      </c>
      <c r="Y267" s="104">
        <v>0</v>
      </c>
      <c r="Z267" s="104" t="b">
        <v>0</v>
      </c>
      <c r="AA267" s="105"/>
      <c r="AB267" s="105" t="s">
        <v>2292</v>
      </c>
    </row>
    <row r="268" spans="1:28" ht="15" customHeight="1" x14ac:dyDescent="0.35">
      <c r="A268" s="105" t="s">
        <v>7614</v>
      </c>
      <c r="B268" s="104">
        <v>0</v>
      </c>
      <c r="C268" s="105"/>
      <c r="D268" s="104">
        <v>0</v>
      </c>
      <c r="E268" s="105"/>
      <c r="F268" s="105" t="s">
        <v>2469</v>
      </c>
      <c r="G268" s="104">
        <v>0</v>
      </c>
      <c r="H268" s="104">
        <v>0</v>
      </c>
      <c r="I268" s="104">
        <v>0</v>
      </c>
      <c r="J268" s="105"/>
      <c r="K268" s="105"/>
      <c r="L268" s="104">
        <v>3</v>
      </c>
      <c r="M268" s="104">
        <v>0</v>
      </c>
      <c r="N268" s="105"/>
      <c r="O268" s="106" t="s">
        <v>889</v>
      </c>
      <c r="P268" s="106" t="s">
        <v>890</v>
      </c>
      <c r="Q268" s="105" t="s">
        <v>2472</v>
      </c>
      <c r="R268" s="104">
        <v>0</v>
      </c>
      <c r="S268" s="104">
        <v>0</v>
      </c>
      <c r="T268" s="105" t="s">
        <v>9272</v>
      </c>
      <c r="U268" s="104">
        <v>1</v>
      </c>
      <c r="V268" s="104">
        <v>0</v>
      </c>
      <c r="W268" s="104">
        <v>0</v>
      </c>
      <c r="X268" s="104">
        <v>0</v>
      </c>
      <c r="Y268" s="104">
        <v>0</v>
      </c>
      <c r="Z268" s="104" t="b">
        <v>0</v>
      </c>
      <c r="AA268" s="105"/>
      <c r="AB268" s="105" t="s">
        <v>2473</v>
      </c>
    </row>
    <row r="269" spans="1:28" ht="15" customHeight="1" x14ac:dyDescent="0.35">
      <c r="A269" s="105" t="s">
        <v>7689</v>
      </c>
      <c r="B269" s="104">
        <v>0</v>
      </c>
      <c r="C269" s="105"/>
      <c r="D269" s="104">
        <v>0</v>
      </c>
      <c r="E269" s="105"/>
      <c r="F269" s="105" t="s">
        <v>2469</v>
      </c>
      <c r="G269" s="104">
        <v>0</v>
      </c>
      <c r="H269" s="104">
        <v>0</v>
      </c>
      <c r="I269" s="104">
        <v>0</v>
      </c>
      <c r="J269" s="105"/>
      <c r="K269" s="105"/>
      <c r="L269" s="104">
        <v>3</v>
      </c>
      <c r="M269" s="104">
        <v>0</v>
      </c>
      <c r="N269" s="105"/>
      <c r="O269" s="106" t="s">
        <v>889</v>
      </c>
      <c r="P269" s="106" t="s">
        <v>890</v>
      </c>
      <c r="Q269" s="105" t="s">
        <v>2481</v>
      </c>
      <c r="R269" s="104">
        <v>0</v>
      </c>
      <c r="S269" s="104">
        <v>0</v>
      </c>
      <c r="T269" s="105" t="s">
        <v>9272</v>
      </c>
      <c r="U269" s="104">
        <v>1</v>
      </c>
      <c r="V269" s="104">
        <v>0</v>
      </c>
      <c r="W269" s="104">
        <v>0</v>
      </c>
      <c r="X269" s="104">
        <v>0</v>
      </c>
      <c r="Y269" s="104">
        <v>0</v>
      </c>
      <c r="Z269" s="104" t="b">
        <v>0</v>
      </c>
      <c r="AA269" s="105"/>
      <c r="AB269" s="105" t="s">
        <v>2482</v>
      </c>
    </row>
    <row r="270" spans="1:28" ht="15" customHeight="1" x14ac:dyDescent="0.35">
      <c r="A270" s="105" t="s">
        <v>7693</v>
      </c>
      <c r="B270" s="104">
        <v>0</v>
      </c>
      <c r="C270" s="105"/>
      <c r="D270" s="104">
        <v>0</v>
      </c>
      <c r="E270" s="105"/>
      <c r="F270" s="105" t="s">
        <v>2533</v>
      </c>
      <c r="G270" s="104">
        <v>0</v>
      </c>
      <c r="H270" s="104">
        <v>0</v>
      </c>
      <c r="I270" s="104">
        <v>0</v>
      </c>
      <c r="J270" s="105"/>
      <c r="K270" s="105"/>
      <c r="L270" s="104">
        <v>3</v>
      </c>
      <c r="M270" s="104">
        <v>0</v>
      </c>
      <c r="N270" s="105" t="s">
        <v>2534</v>
      </c>
      <c r="O270" s="106" t="s">
        <v>889</v>
      </c>
      <c r="P270" s="106" t="s">
        <v>890</v>
      </c>
      <c r="Q270" s="105" t="s">
        <v>2535</v>
      </c>
      <c r="R270" s="104">
        <v>0</v>
      </c>
      <c r="S270" s="104">
        <v>0</v>
      </c>
      <c r="T270" s="105" t="s">
        <v>9272</v>
      </c>
      <c r="U270" s="104">
        <v>1</v>
      </c>
      <c r="V270" s="104">
        <v>0</v>
      </c>
      <c r="W270" s="104">
        <v>0</v>
      </c>
      <c r="X270" s="104">
        <v>0</v>
      </c>
      <c r="Y270" s="104">
        <v>0</v>
      </c>
      <c r="Z270" s="104" t="b">
        <v>0</v>
      </c>
      <c r="AA270" s="105"/>
      <c r="AB270" s="105" t="s">
        <v>2536</v>
      </c>
    </row>
    <row r="271" spans="1:28" ht="15" customHeight="1" x14ac:dyDescent="0.35">
      <c r="A271" s="105" t="s">
        <v>7712</v>
      </c>
      <c r="B271" s="104">
        <v>0</v>
      </c>
      <c r="C271" s="105"/>
      <c r="D271" s="104">
        <v>0</v>
      </c>
      <c r="E271" s="105"/>
      <c r="F271" s="105" t="s">
        <v>2747</v>
      </c>
      <c r="G271" s="104">
        <v>0</v>
      </c>
      <c r="H271" s="104">
        <v>0</v>
      </c>
      <c r="I271" s="104">
        <v>0</v>
      </c>
      <c r="J271" s="105"/>
      <c r="K271" s="105"/>
      <c r="L271" s="104">
        <v>3</v>
      </c>
      <c r="M271" s="104">
        <v>0</v>
      </c>
      <c r="N271" s="105"/>
      <c r="O271" s="106" t="s">
        <v>889</v>
      </c>
      <c r="P271" s="106" t="s">
        <v>890</v>
      </c>
      <c r="Q271" s="105" t="s">
        <v>2748</v>
      </c>
      <c r="R271" s="104">
        <v>0</v>
      </c>
      <c r="S271" s="104">
        <v>0</v>
      </c>
      <c r="T271" s="105" t="s">
        <v>9272</v>
      </c>
      <c r="U271" s="104">
        <v>1</v>
      </c>
      <c r="V271" s="104">
        <v>0</v>
      </c>
      <c r="W271" s="104">
        <v>0</v>
      </c>
      <c r="X271" s="104">
        <v>0</v>
      </c>
      <c r="Y271" s="104">
        <v>0</v>
      </c>
      <c r="Z271" s="104" t="b">
        <v>0</v>
      </c>
      <c r="AA271" s="105"/>
      <c r="AB271" s="105" t="s">
        <v>2749</v>
      </c>
    </row>
    <row r="272" spans="1:28" ht="15" customHeight="1" x14ac:dyDescent="0.35">
      <c r="A272" s="105" t="s">
        <v>7789</v>
      </c>
      <c r="B272" s="104">
        <v>0</v>
      </c>
      <c r="C272" s="105"/>
      <c r="D272" s="104">
        <v>0</v>
      </c>
      <c r="E272" s="105"/>
      <c r="F272" s="105" t="s">
        <v>2747</v>
      </c>
      <c r="G272" s="104">
        <v>0</v>
      </c>
      <c r="H272" s="104">
        <v>0</v>
      </c>
      <c r="I272" s="104">
        <v>0</v>
      </c>
      <c r="J272" s="105"/>
      <c r="K272" s="105"/>
      <c r="L272" s="104">
        <v>3</v>
      </c>
      <c r="M272" s="104">
        <v>0</v>
      </c>
      <c r="N272" s="105"/>
      <c r="O272" s="106" t="s">
        <v>889</v>
      </c>
      <c r="P272" s="106" t="s">
        <v>890</v>
      </c>
      <c r="Q272" s="105" t="s">
        <v>2762</v>
      </c>
      <c r="R272" s="104">
        <v>0</v>
      </c>
      <c r="S272" s="104">
        <v>0</v>
      </c>
      <c r="T272" s="105" t="s">
        <v>9272</v>
      </c>
      <c r="U272" s="104">
        <v>1</v>
      </c>
      <c r="V272" s="104">
        <v>0</v>
      </c>
      <c r="W272" s="104">
        <v>0</v>
      </c>
      <c r="X272" s="104">
        <v>0</v>
      </c>
      <c r="Y272" s="104">
        <v>0</v>
      </c>
      <c r="Z272" s="104" t="b">
        <v>0</v>
      </c>
      <c r="AA272" s="105"/>
      <c r="AB272" s="105" t="s">
        <v>2763</v>
      </c>
    </row>
    <row r="273" spans="1:28" ht="15" customHeight="1" x14ac:dyDescent="0.35">
      <c r="A273" s="105" t="s">
        <v>7794</v>
      </c>
      <c r="B273" s="104">
        <v>0</v>
      </c>
      <c r="C273" s="105"/>
      <c r="D273" s="104">
        <v>0</v>
      </c>
      <c r="E273" s="105"/>
      <c r="F273" s="105" t="s">
        <v>2777</v>
      </c>
      <c r="G273" s="104">
        <v>0</v>
      </c>
      <c r="H273" s="104">
        <v>0</v>
      </c>
      <c r="I273" s="104">
        <v>0</v>
      </c>
      <c r="J273" s="105"/>
      <c r="K273" s="105"/>
      <c r="L273" s="104">
        <v>3</v>
      </c>
      <c r="M273" s="104">
        <v>0</v>
      </c>
      <c r="N273" s="105"/>
      <c r="O273" s="106" t="s">
        <v>889</v>
      </c>
      <c r="P273" s="106" t="s">
        <v>890</v>
      </c>
      <c r="Q273" s="105" t="s">
        <v>2783</v>
      </c>
      <c r="R273" s="104">
        <v>0</v>
      </c>
      <c r="S273" s="104">
        <v>0</v>
      </c>
      <c r="T273" s="105" t="s">
        <v>9272</v>
      </c>
      <c r="U273" s="104">
        <v>1</v>
      </c>
      <c r="V273" s="104">
        <v>0</v>
      </c>
      <c r="W273" s="104">
        <v>0</v>
      </c>
      <c r="X273" s="104">
        <v>0</v>
      </c>
      <c r="Y273" s="104">
        <v>0</v>
      </c>
      <c r="Z273" s="104" t="b">
        <v>0</v>
      </c>
      <c r="AA273" s="105"/>
      <c r="AB273" s="105" t="s">
        <v>2784</v>
      </c>
    </row>
    <row r="274" spans="1:28" ht="15" customHeight="1" x14ac:dyDescent="0.35">
      <c r="A274" s="105" t="s">
        <v>7802</v>
      </c>
      <c r="B274" s="104">
        <v>0</v>
      </c>
      <c r="C274" s="105"/>
      <c r="D274" s="104">
        <v>0</v>
      </c>
      <c r="E274" s="105"/>
      <c r="F274" s="106" t="s">
        <v>3073</v>
      </c>
      <c r="G274" s="104">
        <v>0</v>
      </c>
      <c r="H274" s="104">
        <v>0</v>
      </c>
      <c r="I274" s="104">
        <v>0</v>
      </c>
      <c r="J274" s="105"/>
      <c r="K274" s="105"/>
      <c r="L274" s="104">
        <v>3</v>
      </c>
      <c r="M274" s="104">
        <v>0</v>
      </c>
      <c r="N274" s="105"/>
      <c r="O274" s="106" t="s">
        <v>889</v>
      </c>
      <c r="P274" s="106" t="s">
        <v>890</v>
      </c>
      <c r="Q274" s="105" t="s">
        <v>3074</v>
      </c>
      <c r="R274" s="104">
        <v>0</v>
      </c>
      <c r="S274" s="104">
        <v>0</v>
      </c>
      <c r="T274" s="105" t="s">
        <v>9272</v>
      </c>
      <c r="U274" s="104">
        <v>1</v>
      </c>
      <c r="V274" s="104">
        <v>0</v>
      </c>
      <c r="W274" s="104">
        <v>0</v>
      </c>
      <c r="X274" s="104">
        <v>0</v>
      </c>
      <c r="Y274" s="104">
        <v>0</v>
      </c>
      <c r="Z274" s="104" t="b">
        <v>0</v>
      </c>
      <c r="AA274" s="105"/>
      <c r="AB274" s="105" t="s">
        <v>3075</v>
      </c>
    </row>
    <row r="275" spans="1:28" ht="15" customHeight="1" x14ac:dyDescent="0.35">
      <c r="A275" s="105" t="s">
        <v>7880</v>
      </c>
      <c r="B275" s="104">
        <v>0</v>
      </c>
      <c r="C275" s="105"/>
      <c r="D275" s="104">
        <v>0</v>
      </c>
      <c r="E275" s="105"/>
      <c r="F275" s="105" t="s">
        <v>3092</v>
      </c>
      <c r="G275" s="104">
        <v>0</v>
      </c>
      <c r="H275" s="104">
        <v>0</v>
      </c>
      <c r="I275" s="104">
        <v>0</v>
      </c>
      <c r="J275" s="105"/>
      <c r="K275" s="105"/>
      <c r="L275" s="104">
        <v>3</v>
      </c>
      <c r="M275" s="104">
        <v>0</v>
      </c>
      <c r="N275" s="105" t="s">
        <v>3093</v>
      </c>
      <c r="O275" s="106" t="s">
        <v>889</v>
      </c>
      <c r="P275" s="106" t="s">
        <v>890</v>
      </c>
      <c r="Q275" s="105" t="s">
        <v>3096</v>
      </c>
      <c r="R275" s="104">
        <v>0</v>
      </c>
      <c r="S275" s="104">
        <v>0</v>
      </c>
      <c r="T275" s="105" t="s">
        <v>9272</v>
      </c>
      <c r="U275" s="104">
        <v>1</v>
      </c>
      <c r="V275" s="104">
        <v>0</v>
      </c>
      <c r="W275" s="104">
        <v>0</v>
      </c>
      <c r="X275" s="104">
        <v>0</v>
      </c>
      <c r="Y275" s="104">
        <v>0</v>
      </c>
      <c r="Z275" s="104" t="b">
        <v>0</v>
      </c>
      <c r="AA275" s="105"/>
      <c r="AB275" s="105" t="s">
        <v>3097</v>
      </c>
    </row>
    <row r="276" spans="1:28" ht="15" customHeight="1" x14ac:dyDescent="0.35">
      <c r="A276" s="105" t="s">
        <v>7888</v>
      </c>
      <c r="B276" s="104">
        <v>0</v>
      </c>
      <c r="C276" s="105"/>
      <c r="D276" s="104">
        <v>0</v>
      </c>
      <c r="E276" s="105"/>
      <c r="F276" s="105" t="s">
        <v>3178</v>
      </c>
      <c r="G276" s="104">
        <v>0</v>
      </c>
      <c r="H276" s="104">
        <v>0</v>
      </c>
      <c r="I276" s="104">
        <v>0</v>
      </c>
      <c r="J276" s="105"/>
      <c r="K276" s="105"/>
      <c r="L276" s="104">
        <v>3</v>
      </c>
      <c r="M276" s="104">
        <v>0</v>
      </c>
      <c r="N276" s="105" t="s">
        <v>3182</v>
      </c>
      <c r="O276" s="106" t="s">
        <v>889</v>
      </c>
      <c r="P276" s="106" t="s">
        <v>890</v>
      </c>
      <c r="Q276" s="105" t="s">
        <v>3183</v>
      </c>
      <c r="R276" s="104">
        <v>0</v>
      </c>
      <c r="S276" s="104">
        <v>0</v>
      </c>
      <c r="T276" s="105" t="s">
        <v>9272</v>
      </c>
      <c r="U276" s="104">
        <v>1</v>
      </c>
      <c r="V276" s="104">
        <v>0</v>
      </c>
      <c r="W276" s="104">
        <v>0</v>
      </c>
      <c r="X276" s="104">
        <v>0</v>
      </c>
      <c r="Y276" s="104">
        <v>0</v>
      </c>
      <c r="Z276" s="104" t="b">
        <v>0</v>
      </c>
      <c r="AA276" s="105"/>
      <c r="AB276" s="105" t="s">
        <v>3184</v>
      </c>
    </row>
    <row r="277" spans="1:28" ht="15" customHeight="1" x14ac:dyDescent="0.35">
      <c r="A277" s="105" t="s">
        <v>7923</v>
      </c>
      <c r="B277" s="104">
        <v>0</v>
      </c>
      <c r="C277" s="105"/>
      <c r="D277" s="104">
        <v>0</v>
      </c>
      <c r="E277" s="105"/>
      <c r="F277" s="105" t="s">
        <v>3189</v>
      </c>
      <c r="G277" s="104">
        <v>0</v>
      </c>
      <c r="H277" s="104">
        <v>0</v>
      </c>
      <c r="I277" s="104">
        <v>0</v>
      </c>
      <c r="J277" s="105"/>
      <c r="K277" s="105"/>
      <c r="L277" s="104">
        <v>3</v>
      </c>
      <c r="M277" s="104">
        <v>0</v>
      </c>
      <c r="N277" s="105"/>
      <c r="O277" s="106" t="s">
        <v>889</v>
      </c>
      <c r="P277" s="106" t="s">
        <v>890</v>
      </c>
      <c r="Q277" s="105" t="s">
        <v>3194</v>
      </c>
      <c r="R277" s="104">
        <v>0</v>
      </c>
      <c r="S277" s="104">
        <v>0</v>
      </c>
      <c r="T277" s="105" t="s">
        <v>9272</v>
      </c>
      <c r="U277" s="104">
        <v>1</v>
      </c>
      <c r="V277" s="104">
        <v>0</v>
      </c>
      <c r="W277" s="104">
        <v>0</v>
      </c>
      <c r="X277" s="104">
        <v>0</v>
      </c>
      <c r="Y277" s="104">
        <v>0</v>
      </c>
      <c r="Z277" s="104" t="b">
        <v>0</v>
      </c>
      <c r="AA277" s="105"/>
      <c r="AB277" s="105" t="s">
        <v>3195</v>
      </c>
    </row>
    <row r="278" spans="1:28" ht="15" customHeight="1" x14ac:dyDescent="0.35">
      <c r="A278" s="105" t="s">
        <v>7928</v>
      </c>
      <c r="B278" s="104">
        <v>0</v>
      </c>
      <c r="C278" s="105"/>
      <c r="D278" s="104">
        <v>0</v>
      </c>
      <c r="E278" s="105"/>
      <c r="F278" s="105" t="s">
        <v>3189</v>
      </c>
      <c r="G278" s="104">
        <v>0</v>
      </c>
      <c r="H278" s="104">
        <v>0</v>
      </c>
      <c r="I278" s="104">
        <v>0</v>
      </c>
      <c r="J278" s="105"/>
      <c r="K278" s="105"/>
      <c r="L278" s="104">
        <v>3</v>
      </c>
      <c r="M278" s="104">
        <v>0</v>
      </c>
      <c r="N278" s="105" t="s">
        <v>3201</v>
      </c>
      <c r="O278" s="106" t="s">
        <v>889</v>
      </c>
      <c r="P278" s="106" t="s">
        <v>890</v>
      </c>
      <c r="Q278" s="105" t="s">
        <v>3202</v>
      </c>
      <c r="R278" s="104">
        <v>0</v>
      </c>
      <c r="S278" s="104">
        <v>0</v>
      </c>
      <c r="T278" s="105" t="s">
        <v>9272</v>
      </c>
      <c r="U278" s="104">
        <v>1</v>
      </c>
      <c r="V278" s="104">
        <v>0</v>
      </c>
      <c r="W278" s="104">
        <v>0</v>
      </c>
      <c r="X278" s="104">
        <v>0</v>
      </c>
      <c r="Y278" s="104">
        <v>0</v>
      </c>
      <c r="Z278" s="104" t="b">
        <v>0</v>
      </c>
      <c r="AA278" s="105"/>
      <c r="AB278" s="105" t="s">
        <v>3203</v>
      </c>
    </row>
    <row r="279" spans="1:28" ht="15" customHeight="1" x14ac:dyDescent="0.35">
      <c r="A279" s="105" t="s">
        <v>7931</v>
      </c>
      <c r="B279" s="104">
        <v>0</v>
      </c>
      <c r="C279" s="105"/>
      <c r="D279" s="104">
        <v>0</v>
      </c>
      <c r="E279" s="105"/>
      <c r="F279" s="105" t="s">
        <v>3231</v>
      </c>
      <c r="G279" s="104">
        <v>0</v>
      </c>
      <c r="H279" s="104">
        <v>0</v>
      </c>
      <c r="I279" s="104">
        <v>0</v>
      </c>
      <c r="J279" s="105"/>
      <c r="K279" s="105"/>
      <c r="L279" s="104">
        <v>3</v>
      </c>
      <c r="M279" s="104">
        <v>0</v>
      </c>
      <c r="N279" s="105"/>
      <c r="O279" s="106" t="s">
        <v>889</v>
      </c>
      <c r="P279" s="106" t="s">
        <v>890</v>
      </c>
      <c r="Q279" s="105" t="s">
        <v>3234</v>
      </c>
      <c r="R279" s="104">
        <v>0</v>
      </c>
      <c r="S279" s="104">
        <v>0</v>
      </c>
      <c r="T279" s="105" t="s">
        <v>9272</v>
      </c>
      <c r="U279" s="104">
        <v>1</v>
      </c>
      <c r="V279" s="104">
        <v>0</v>
      </c>
      <c r="W279" s="104">
        <v>0</v>
      </c>
      <c r="X279" s="104">
        <v>0</v>
      </c>
      <c r="Y279" s="104">
        <v>0</v>
      </c>
      <c r="Z279" s="104" t="b">
        <v>0</v>
      </c>
      <c r="AA279" s="105"/>
      <c r="AB279" s="105" t="s">
        <v>3235</v>
      </c>
    </row>
    <row r="280" spans="1:28" ht="15" customHeight="1" x14ac:dyDescent="0.35">
      <c r="A280" s="105" t="s">
        <v>7945</v>
      </c>
      <c r="B280" s="104">
        <v>0</v>
      </c>
      <c r="C280" s="105"/>
      <c r="D280" s="104">
        <v>0</v>
      </c>
      <c r="E280" s="105"/>
      <c r="F280" s="105" t="s">
        <v>3556</v>
      </c>
      <c r="G280" s="104">
        <v>0</v>
      </c>
      <c r="H280" s="104">
        <v>0</v>
      </c>
      <c r="I280" s="104">
        <v>0</v>
      </c>
      <c r="J280" s="105"/>
      <c r="K280" s="105"/>
      <c r="L280" s="104">
        <v>3</v>
      </c>
      <c r="M280" s="104">
        <v>0</v>
      </c>
      <c r="N280" s="105"/>
      <c r="O280" s="106" t="s">
        <v>889</v>
      </c>
      <c r="P280" s="106" t="s">
        <v>890</v>
      </c>
      <c r="Q280" s="105" t="s">
        <v>3563</v>
      </c>
      <c r="R280" s="104">
        <v>0</v>
      </c>
      <c r="S280" s="104">
        <v>0</v>
      </c>
      <c r="T280" s="105" t="s">
        <v>9272</v>
      </c>
      <c r="U280" s="104">
        <v>1</v>
      </c>
      <c r="V280" s="104">
        <v>0</v>
      </c>
      <c r="W280" s="104">
        <v>0</v>
      </c>
      <c r="X280" s="104">
        <v>0</v>
      </c>
      <c r="Y280" s="104">
        <v>0</v>
      </c>
      <c r="Z280" s="104" t="b">
        <v>0</v>
      </c>
      <c r="AA280" s="105"/>
      <c r="AB280" s="105" t="s">
        <v>3564</v>
      </c>
    </row>
    <row r="281" spans="1:28" ht="15" customHeight="1" x14ac:dyDescent="0.35">
      <c r="A281" s="105" t="s">
        <v>8063</v>
      </c>
      <c r="B281" s="104">
        <v>0</v>
      </c>
      <c r="C281" s="105"/>
      <c r="D281" s="104">
        <v>0</v>
      </c>
      <c r="E281" s="105"/>
      <c r="F281" s="105" t="s">
        <v>3683</v>
      </c>
      <c r="G281" s="104">
        <v>0</v>
      </c>
      <c r="H281" s="104">
        <v>0</v>
      </c>
      <c r="I281" s="104">
        <v>0</v>
      </c>
      <c r="J281" s="105"/>
      <c r="K281" s="105"/>
      <c r="L281" s="104">
        <v>3</v>
      </c>
      <c r="M281" s="104">
        <v>0</v>
      </c>
      <c r="N281" s="105" t="s">
        <v>3684</v>
      </c>
      <c r="O281" s="106" t="s">
        <v>3685</v>
      </c>
      <c r="P281" s="106" t="s">
        <v>890</v>
      </c>
      <c r="Q281" s="105" t="s">
        <v>3686</v>
      </c>
      <c r="R281" s="104">
        <v>0</v>
      </c>
      <c r="S281" s="104">
        <v>0</v>
      </c>
      <c r="T281" s="105" t="s">
        <v>9272</v>
      </c>
      <c r="U281" s="104">
        <v>1</v>
      </c>
      <c r="V281" s="104">
        <v>0</v>
      </c>
      <c r="W281" s="104">
        <v>0</v>
      </c>
      <c r="X281" s="104">
        <v>0</v>
      </c>
      <c r="Y281" s="104">
        <v>0</v>
      </c>
      <c r="Z281" s="104" t="b">
        <v>0</v>
      </c>
      <c r="AA281" s="105"/>
      <c r="AB281" s="105" t="s">
        <v>3687</v>
      </c>
    </row>
    <row r="282" spans="1:28" ht="15" customHeight="1" x14ac:dyDescent="0.35">
      <c r="A282" s="105" t="s">
        <v>8110</v>
      </c>
      <c r="B282" s="104">
        <v>0</v>
      </c>
      <c r="C282" s="105"/>
      <c r="D282" s="104">
        <v>0</v>
      </c>
      <c r="E282" s="105"/>
      <c r="F282" s="105" t="s">
        <v>3683</v>
      </c>
      <c r="G282" s="104">
        <v>0</v>
      </c>
      <c r="H282" s="104">
        <v>0</v>
      </c>
      <c r="I282" s="104">
        <v>0</v>
      </c>
      <c r="J282" s="105"/>
      <c r="K282" s="105"/>
      <c r="L282" s="104">
        <v>3</v>
      </c>
      <c r="M282" s="104">
        <v>0</v>
      </c>
      <c r="N282" s="105" t="s">
        <v>3680</v>
      </c>
      <c r="O282" s="106" t="s">
        <v>889</v>
      </c>
      <c r="P282" s="106" t="s">
        <v>890</v>
      </c>
      <c r="Q282" s="105" t="s">
        <v>3691</v>
      </c>
      <c r="R282" s="104">
        <v>0</v>
      </c>
      <c r="S282" s="104">
        <v>0</v>
      </c>
      <c r="T282" s="105" t="s">
        <v>9272</v>
      </c>
      <c r="U282" s="104">
        <v>1</v>
      </c>
      <c r="V282" s="104">
        <v>0</v>
      </c>
      <c r="W282" s="104">
        <v>0</v>
      </c>
      <c r="X282" s="104">
        <v>0</v>
      </c>
      <c r="Y282" s="104">
        <v>0</v>
      </c>
      <c r="Z282" s="104" t="b">
        <v>0</v>
      </c>
      <c r="AA282" s="105"/>
      <c r="AB282" s="105" t="s">
        <v>3692</v>
      </c>
    </row>
    <row r="283" spans="1:28" ht="15" customHeight="1" x14ac:dyDescent="0.35">
      <c r="A283" s="105" t="s">
        <v>8112</v>
      </c>
      <c r="B283" s="104">
        <v>0</v>
      </c>
      <c r="C283" s="105"/>
      <c r="D283" s="104">
        <v>0</v>
      </c>
      <c r="E283" s="105"/>
      <c r="F283" s="105" t="s">
        <v>3698</v>
      </c>
      <c r="G283" s="104">
        <v>0</v>
      </c>
      <c r="H283" s="104">
        <v>0</v>
      </c>
      <c r="I283" s="104">
        <v>0</v>
      </c>
      <c r="J283" s="105"/>
      <c r="K283" s="105"/>
      <c r="L283" s="104">
        <v>3</v>
      </c>
      <c r="M283" s="104">
        <v>0</v>
      </c>
      <c r="N283" s="105" t="s">
        <v>3702</v>
      </c>
      <c r="O283" s="106" t="s">
        <v>889</v>
      </c>
      <c r="P283" s="106" t="s">
        <v>890</v>
      </c>
      <c r="Q283" s="105" t="s">
        <v>3703</v>
      </c>
      <c r="R283" s="104">
        <v>0</v>
      </c>
      <c r="S283" s="104">
        <v>0</v>
      </c>
      <c r="T283" s="105" t="s">
        <v>9272</v>
      </c>
      <c r="U283" s="104">
        <v>1</v>
      </c>
      <c r="V283" s="104">
        <v>0</v>
      </c>
      <c r="W283" s="104">
        <v>0</v>
      </c>
      <c r="X283" s="104">
        <v>0</v>
      </c>
      <c r="Y283" s="104">
        <v>0</v>
      </c>
      <c r="Z283" s="104" t="b">
        <v>0</v>
      </c>
      <c r="AA283" s="105"/>
      <c r="AB283" s="105" t="s">
        <v>3704</v>
      </c>
    </row>
    <row r="284" spans="1:28" ht="15" customHeight="1" x14ac:dyDescent="0.35">
      <c r="A284" s="105" t="s">
        <v>8116</v>
      </c>
      <c r="B284" s="104">
        <v>0</v>
      </c>
      <c r="C284" s="105"/>
      <c r="D284" s="104">
        <v>0</v>
      </c>
      <c r="E284" s="105"/>
      <c r="F284" s="105" t="s">
        <v>3710</v>
      </c>
      <c r="G284" s="104">
        <v>0</v>
      </c>
      <c r="H284" s="104">
        <v>0</v>
      </c>
      <c r="I284" s="104">
        <v>0</v>
      </c>
      <c r="J284" s="105"/>
      <c r="K284" s="105"/>
      <c r="L284" s="104">
        <v>3</v>
      </c>
      <c r="M284" s="104">
        <v>0</v>
      </c>
      <c r="N284" s="105" t="s">
        <v>3717</v>
      </c>
      <c r="O284" s="106" t="s">
        <v>889</v>
      </c>
      <c r="P284" s="106" t="s">
        <v>890</v>
      </c>
      <c r="Q284" s="105" t="s">
        <v>3718</v>
      </c>
      <c r="R284" s="104">
        <v>0</v>
      </c>
      <c r="S284" s="104">
        <v>0</v>
      </c>
      <c r="T284" s="105" t="s">
        <v>9272</v>
      </c>
      <c r="U284" s="104">
        <v>1</v>
      </c>
      <c r="V284" s="104">
        <v>0</v>
      </c>
      <c r="W284" s="104">
        <v>0</v>
      </c>
      <c r="X284" s="104">
        <v>0</v>
      </c>
      <c r="Y284" s="104">
        <v>0</v>
      </c>
      <c r="Z284" s="104" t="b">
        <v>0</v>
      </c>
      <c r="AA284" s="105"/>
      <c r="AB284" s="105" t="s">
        <v>3719</v>
      </c>
    </row>
    <row r="285" spans="1:28" ht="15" customHeight="1" x14ac:dyDescent="0.35">
      <c r="A285" s="105" t="s">
        <v>8121</v>
      </c>
      <c r="B285" s="104">
        <v>0</v>
      </c>
      <c r="C285" s="105"/>
      <c r="D285" s="104">
        <v>0</v>
      </c>
      <c r="E285" s="105"/>
      <c r="F285" s="105" t="s">
        <v>3722</v>
      </c>
      <c r="G285" s="104">
        <v>0</v>
      </c>
      <c r="H285" s="104">
        <v>0</v>
      </c>
      <c r="I285" s="104">
        <v>0</v>
      </c>
      <c r="J285" s="105"/>
      <c r="K285" s="105"/>
      <c r="L285" s="104">
        <v>3</v>
      </c>
      <c r="M285" s="104">
        <v>0</v>
      </c>
      <c r="N285" s="105" t="s">
        <v>3723</v>
      </c>
      <c r="O285" s="106" t="s">
        <v>3724</v>
      </c>
      <c r="P285" s="106" t="s">
        <v>890</v>
      </c>
      <c r="Q285" s="105" t="s">
        <v>3725</v>
      </c>
      <c r="R285" s="104">
        <v>0</v>
      </c>
      <c r="S285" s="104">
        <v>0</v>
      </c>
      <c r="T285" s="105" t="s">
        <v>9272</v>
      </c>
      <c r="U285" s="104">
        <v>1</v>
      </c>
      <c r="V285" s="104">
        <v>0</v>
      </c>
      <c r="W285" s="104">
        <v>0</v>
      </c>
      <c r="X285" s="104">
        <v>0</v>
      </c>
      <c r="Y285" s="104">
        <v>0</v>
      </c>
      <c r="Z285" s="104" t="b">
        <v>0</v>
      </c>
      <c r="AA285" s="105"/>
      <c r="AB285" s="105" t="s">
        <v>3726</v>
      </c>
    </row>
    <row r="286" spans="1:28" ht="15" customHeight="1" x14ac:dyDescent="0.35">
      <c r="A286" s="105" t="s">
        <v>8123</v>
      </c>
      <c r="B286" s="104">
        <v>0</v>
      </c>
      <c r="C286" s="105"/>
      <c r="D286" s="104">
        <v>0</v>
      </c>
      <c r="E286" s="105"/>
      <c r="F286" s="105" t="s">
        <v>3852</v>
      </c>
      <c r="G286" s="104">
        <v>0</v>
      </c>
      <c r="H286" s="104">
        <v>0</v>
      </c>
      <c r="I286" s="104">
        <v>0</v>
      </c>
      <c r="J286" s="105"/>
      <c r="K286" s="105"/>
      <c r="L286" s="104">
        <v>3</v>
      </c>
      <c r="M286" s="104">
        <v>0</v>
      </c>
      <c r="N286" s="105" t="s">
        <v>3857</v>
      </c>
      <c r="O286" s="106" t="s">
        <v>2755</v>
      </c>
      <c r="P286" s="106" t="s">
        <v>890</v>
      </c>
      <c r="Q286" s="105" t="s">
        <v>3860</v>
      </c>
      <c r="R286" s="104">
        <v>0</v>
      </c>
      <c r="S286" s="104">
        <v>0</v>
      </c>
      <c r="T286" s="105" t="s">
        <v>9272</v>
      </c>
      <c r="U286" s="104">
        <v>1</v>
      </c>
      <c r="V286" s="104">
        <v>0</v>
      </c>
      <c r="W286" s="104">
        <v>0</v>
      </c>
      <c r="X286" s="104">
        <v>0</v>
      </c>
      <c r="Y286" s="104">
        <v>0</v>
      </c>
      <c r="Z286" s="104" t="b">
        <v>0</v>
      </c>
      <c r="AA286" s="105"/>
      <c r="AB286" s="105" t="s">
        <v>3861</v>
      </c>
    </row>
    <row r="287" spans="1:28" ht="15" customHeight="1" x14ac:dyDescent="0.35">
      <c r="A287" s="105" t="s">
        <v>8179</v>
      </c>
      <c r="B287" s="104">
        <v>0</v>
      </c>
      <c r="C287" s="105"/>
      <c r="D287" s="104">
        <v>0</v>
      </c>
      <c r="E287" s="105"/>
      <c r="F287" s="105" t="s">
        <v>3852</v>
      </c>
      <c r="G287" s="104">
        <v>0</v>
      </c>
      <c r="H287" s="104">
        <v>0</v>
      </c>
      <c r="I287" s="104">
        <v>0</v>
      </c>
      <c r="J287" s="105"/>
      <c r="K287" s="105"/>
      <c r="L287" s="104">
        <v>3</v>
      </c>
      <c r="M287" s="104">
        <v>0</v>
      </c>
      <c r="N287" s="105"/>
      <c r="O287" s="106" t="s">
        <v>889</v>
      </c>
      <c r="P287" s="106" t="s">
        <v>890</v>
      </c>
      <c r="Q287" s="105" t="s">
        <v>3865</v>
      </c>
      <c r="R287" s="104">
        <v>0</v>
      </c>
      <c r="S287" s="104">
        <v>0</v>
      </c>
      <c r="T287" s="105" t="s">
        <v>9272</v>
      </c>
      <c r="U287" s="104">
        <v>1</v>
      </c>
      <c r="V287" s="104">
        <v>0</v>
      </c>
      <c r="W287" s="104">
        <v>0</v>
      </c>
      <c r="X287" s="104">
        <v>0</v>
      </c>
      <c r="Y287" s="104">
        <v>0</v>
      </c>
      <c r="Z287" s="104" t="b">
        <v>0</v>
      </c>
      <c r="AA287" s="105"/>
      <c r="AB287" s="105" t="s">
        <v>3866</v>
      </c>
    </row>
    <row r="288" spans="1:28" ht="15" customHeight="1" x14ac:dyDescent="0.35">
      <c r="A288" s="105" t="s">
        <v>8181</v>
      </c>
      <c r="B288" s="104">
        <v>0</v>
      </c>
      <c r="C288" s="105"/>
      <c r="D288" s="104">
        <v>0</v>
      </c>
      <c r="E288" s="105"/>
      <c r="F288" s="105" t="s">
        <v>3964</v>
      </c>
      <c r="G288" s="104">
        <v>0</v>
      </c>
      <c r="H288" s="104">
        <v>0</v>
      </c>
      <c r="I288" s="104">
        <v>0</v>
      </c>
      <c r="J288" s="105"/>
      <c r="K288" s="105"/>
      <c r="L288" s="104">
        <v>3</v>
      </c>
      <c r="M288" s="104">
        <v>0</v>
      </c>
      <c r="N288" s="105"/>
      <c r="O288" s="106" t="s">
        <v>889</v>
      </c>
      <c r="P288" s="106" t="s">
        <v>890</v>
      </c>
      <c r="Q288" s="105" t="s">
        <v>3965</v>
      </c>
      <c r="R288" s="104">
        <v>0</v>
      </c>
      <c r="S288" s="104">
        <v>0</v>
      </c>
      <c r="T288" s="105" t="s">
        <v>9272</v>
      </c>
      <c r="U288" s="104">
        <v>1</v>
      </c>
      <c r="V288" s="104">
        <v>0</v>
      </c>
      <c r="W288" s="104">
        <v>0</v>
      </c>
      <c r="X288" s="104">
        <v>0</v>
      </c>
      <c r="Y288" s="104">
        <v>0</v>
      </c>
      <c r="Z288" s="104" t="b">
        <v>0</v>
      </c>
      <c r="AA288" s="105"/>
      <c r="AB288" s="105" t="s">
        <v>3966</v>
      </c>
    </row>
    <row r="289" spans="1:28" ht="15" customHeight="1" x14ac:dyDescent="0.35">
      <c r="A289" s="105" t="s">
        <v>8222</v>
      </c>
      <c r="B289" s="104">
        <v>0</v>
      </c>
      <c r="C289" s="105"/>
      <c r="D289" s="104">
        <v>0</v>
      </c>
      <c r="E289" s="105"/>
      <c r="F289" s="105" t="s">
        <v>4284</v>
      </c>
      <c r="G289" s="104">
        <v>0</v>
      </c>
      <c r="H289" s="104">
        <v>0</v>
      </c>
      <c r="I289" s="104">
        <v>0</v>
      </c>
      <c r="J289" s="105"/>
      <c r="K289" s="105"/>
      <c r="L289" s="104">
        <v>3</v>
      </c>
      <c r="M289" s="104">
        <v>0</v>
      </c>
      <c r="N289" s="105"/>
      <c r="O289" s="106" t="s">
        <v>889</v>
      </c>
      <c r="P289" s="106" t="s">
        <v>890</v>
      </c>
      <c r="Q289" s="105" t="s">
        <v>4294</v>
      </c>
      <c r="R289" s="104">
        <v>0</v>
      </c>
      <c r="S289" s="104">
        <v>0</v>
      </c>
      <c r="T289" s="105" t="s">
        <v>9272</v>
      </c>
      <c r="U289" s="104">
        <v>1</v>
      </c>
      <c r="V289" s="104">
        <v>0</v>
      </c>
      <c r="W289" s="104">
        <v>0</v>
      </c>
      <c r="X289" s="104">
        <v>0</v>
      </c>
      <c r="Y289" s="104">
        <v>0</v>
      </c>
      <c r="Z289" s="104" t="b">
        <v>0</v>
      </c>
      <c r="AA289" s="105"/>
      <c r="AB289" s="105" t="s">
        <v>4295</v>
      </c>
    </row>
    <row r="290" spans="1:28" ht="15" customHeight="1" x14ac:dyDescent="0.35">
      <c r="A290" s="105" t="s">
        <v>8342</v>
      </c>
      <c r="B290" s="104">
        <v>0</v>
      </c>
      <c r="C290" s="105"/>
      <c r="D290" s="104">
        <v>0</v>
      </c>
      <c r="E290" s="105"/>
      <c r="F290" s="105" t="s">
        <v>4508</v>
      </c>
      <c r="G290" s="104">
        <v>0</v>
      </c>
      <c r="H290" s="104">
        <v>0</v>
      </c>
      <c r="I290" s="104">
        <v>0</v>
      </c>
      <c r="J290" s="105"/>
      <c r="K290" s="105"/>
      <c r="L290" s="104">
        <v>3</v>
      </c>
      <c r="M290" s="104">
        <v>0</v>
      </c>
      <c r="N290" s="105"/>
      <c r="O290" s="106" t="s">
        <v>1261</v>
      </c>
      <c r="P290" s="106" t="s">
        <v>890</v>
      </c>
      <c r="Q290" s="105" t="s">
        <v>4513</v>
      </c>
      <c r="R290" s="104">
        <v>0</v>
      </c>
      <c r="S290" s="104">
        <v>0</v>
      </c>
      <c r="T290" s="105" t="s">
        <v>9272</v>
      </c>
      <c r="U290" s="104">
        <v>1</v>
      </c>
      <c r="V290" s="104">
        <v>0</v>
      </c>
      <c r="W290" s="104">
        <v>0</v>
      </c>
      <c r="X290" s="104">
        <v>0</v>
      </c>
      <c r="Y290" s="104">
        <v>0</v>
      </c>
      <c r="Z290" s="104" t="b">
        <v>0</v>
      </c>
      <c r="AA290" s="105"/>
      <c r="AB290" s="105" t="s">
        <v>4514</v>
      </c>
    </row>
    <row r="291" spans="1:28" ht="15" customHeight="1" x14ac:dyDescent="0.35">
      <c r="A291" s="105" t="s">
        <v>8411</v>
      </c>
      <c r="B291" s="104">
        <v>0</v>
      </c>
      <c r="C291" s="105"/>
      <c r="D291" s="104">
        <v>0</v>
      </c>
      <c r="E291" s="105"/>
      <c r="F291" s="105" t="s">
        <v>4523</v>
      </c>
      <c r="G291" s="104">
        <v>0</v>
      </c>
      <c r="H291" s="104">
        <v>0</v>
      </c>
      <c r="I291" s="104">
        <v>0</v>
      </c>
      <c r="J291" s="105"/>
      <c r="K291" s="105"/>
      <c r="L291" s="104">
        <v>3</v>
      </c>
      <c r="M291" s="104">
        <v>0</v>
      </c>
      <c r="N291" s="105"/>
      <c r="O291" s="106" t="s">
        <v>889</v>
      </c>
      <c r="P291" s="106" t="s">
        <v>890</v>
      </c>
      <c r="Q291" s="105" t="s">
        <v>4559</v>
      </c>
      <c r="R291" s="104">
        <v>0</v>
      </c>
      <c r="S291" s="104">
        <v>0</v>
      </c>
      <c r="T291" s="105" t="s">
        <v>9272</v>
      </c>
      <c r="U291" s="104">
        <v>1</v>
      </c>
      <c r="V291" s="104">
        <v>0</v>
      </c>
      <c r="W291" s="104">
        <v>0</v>
      </c>
      <c r="X291" s="104">
        <v>0</v>
      </c>
      <c r="Y291" s="104">
        <v>0</v>
      </c>
      <c r="Z291" s="104" t="b">
        <v>0</v>
      </c>
      <c r="AA291" s="105"/>
      <c r="AB291" s="105" t="s">
        <v>4560</v>
      </c>
    </row>
    <row r="292" spans="1:28" ht="15" customHeight="1" x14ac:dyDescent="0.35">
      <c r="A292" s="105" t="s">
        <v>8429</v>
      </c>
      <c r="B292" s="104">
        <v>0</v>
      </c>
      <c r="C292" s="105"/>
      <c r="D292" s="104">
        <v>0</v>
      </c>
      <c r="E292" s="105"/>
      <c r="F292" s="105" t="s">
        <v>4778</v>
      </c>
      <c r="G292" s="104">
        <v>0</v>
      </c>
      <c r="H292" s="104">
        <v>0</v>
      </c>
      <c r="I292" s="104">
        <v>0</v>
      </c>
      <c r="J292" s="105"/>
      <c r="K292" s="105"/>
      <c r="L292" s="104">
        <v>3</v>
      </c>
      <c r="M292" s="104">
        <v>0</v>
      </c>
      <c r="N292" s="105"/>
      <c r="O292" s="106" t="s">
        <v>889</v>
      </c>
      <c r="P292" s="106" t="s">
        <v>890</v>
      </c>
      <c r="Q292" s="105" t="s">
        <v>4783</v>
      </c>
      <c r="R292" s="104">
        <v>0</v>
      </c>
      <c r="S292" s="104">
        <v>0</v>
      </c>
      <c r="T292" s="105" t="s">
        <v>9272</v>
      </c>
      <c r="U292" s="104">
        <v>1</v>
      </c>
      <c r="V292" s="104">
        <v>0</v>
      </c>
      <c r="W292" s="104">
        <v>0</v>
      </c>
      <c r="X292" s="104">
        <v>0</v>
      </c>
      <c r="Y292" s="104">
        <v>0</v>
      </c>
      <c r="Z292" s="104" t="b">
        <v>0</v>
      </c>
      <c r="AA292" s="105"/>
      <c r="AB292" s="105" t="s">
        <v>4784</v>
      </c>
    </row>
    <row r="293" spans="1:28" ht="15" customHeight="1" x14ac:dyDescent="0.35">
      <c r="A293" s="105" t="s">
        <v>8512</v>
      </c>
      <c r="B293" s="104">
        <v>0</v>
      </c>
      <c r="C293" s="105"/>
      <c r="D293" s="104">
        <v>0</v>
      </c>
      <c r="E293" s="105"/>
      <c r="F293" s="105" t="s">
        <v>4929</v>
      </c>
      <c r="G293" s="104">
        <v>0</v>
      </c>
      <c r="H293" s="104">
        <v>0</v>
      </c>
      <c r="I293" s="104">
        <v>0</v>
      </c>
      <c r="J293" s="105"/>
      <c r="K293" s="105"/>
      <c r="L293" s="104">
        <v>3</v>
      </c>
      <c r="M293" s="104">
        <v>0</v>
      </c>
      <c r="N293" s="105" t="s">
        <v>4930</v>
      </c>
      <c r="O293" s="106" t="s">
        <v>889</v>
      </c>
      <c r="P293" s="106" t="s">
        <v>890</v>
      </c>
      <c r="Q293" s="105" t="s">
        <v>4933</v>
      </c>
      <c r="R293" s="104">
        <v>0</v>
      </c>
      <c r="S293" s="104">
        <v>0</v>
      </c>
      <c r="T293" s="105" t="s">
        <v>9272</v>
      </c>
      <c r="U293" s="104">
        <v>1</v>
      </c>
      <c r="V293" s="104">
        <v>0</v>
      </c>
      <c r="W293" s="104">
        <v>0</v>
      </c>
      <c r="X293" s="104">
        <v>0</v>
      </c>
      <c r="Y293" s="104">
        <v>0</v>
      </c>
      <c r="Z293" s="104" t="b">
        <v>0</v>
      </c>
      <c r="AA293" s="105"/>
      <c r="AB293" s="105" t="s">
        <v>4934</v>
      </c>
    </row>
    <row r="294" spans="1:28" ht="15" customHeight="1" x14ac:dyDescent="0.35">
      <c r="A294" s="105" t="s">
        <v>8515</v>
      </c>
      <c r="B294" s="104">
        <v>0</v>
      </c>
      <c r="C294" s="105"/>
      <c r="D294" s="104">
        <v>0</v>
      </c>
      <c r="E294" s="105"/>
      <c r="F294" s="105" t="s">
        <v>4929</v>
      </c>
      <c r="G294" s="104">
        <v>0</v>
      </c>
      <c r="H294" s="104">
        <v>0</v>
      </c>
      <c r="I294" s="104">
        <v>0</v>
      </c>
      <c r="J294" s="105"/>
      <c r="K294" s="105"/>
      <c r="L294" s="104">
        <v>3</v>
      </c>
      <c r="M294" s="104">
        <v>0</v>
      </c>
      <c r="N294" s="105" t="s">
        <v>4930</v>
      </c>
      <c r="O294" s="106" t="s">
        <v>889</v>
      </c>
      <c r="P294" s="106" t="s">
        <v>890</v>
      </c>
      <c r="Q294" s="105" t="s">
        <v>4937</v>
      </c>
      <c r="R294" s="104">
        <v>0</v>
      </c>
      <c r="S294" s="104">
        <v>0</v>
      </c>
      <c r="T294" s="105" t="s">
        <v>9272</v>
      </c>
      <c r="U294" s="104">
        <v>1</v>
      </c>
      <c r="V294" s="104">
        <v>0</v>
      </c>
      <c r="W294" s="104">
        <v>0</v>
      </c>
      <c r="X294" s="104">
        <v>0</v>
      </c>
      <c r="Y294" s="104">
        <v>0</v>
      </c>
      <c r="Z294" s="104" t="b">
        <v>0</v>
      </c>
      <c r="AA294" s="105"/>
      <c r="AB294" s="105" t="s">
        <v>4938</v>
      </c>
    </row>
    <row r="295" spans="1:28" ht="15" customHeight="1" x14ac:dyDescent="0.35">
      <c r="A295" s="105" t="s">
        <v>8560</v>
      </c>
      <c r="B295" s="104">
        <v>0</v>
      </c>
      <c r="C295" s="105"/>
      <c r="D295" s="104">
        <v>0</v>
      </c>
      <c r="E295" s="105"/>
      <c r="F295" s="105" t="s">
        <v>4944</v>
      </c>
      <c r="G295" s="104">
        <v>0</v>
      </c>
      <c r="H295" s="104">
        <v>0</v>
      </c>
      <c r="I295" s="104">
        <v>0</v>
      </c>
      <c r="J295" s="105"/>
      <c r="K295" s="105"/>
      <c r="L295" s="104">
        <v>3</v>
      </c>
      <c r="M295" s="104">
        <v>0</v>
      </c>
      <c r="N295" s="105" t="s">
        <v>4953</v>
      </c>
      <c r="O295" s="106" t="s">
        <v>4954</v>
      </c>
      <c r="P295" s="106" t="s">
        <v>890</v>
      </c>
      <c r="Q295" s="105" t="s">
        <v>4957</v>
      </c>
      <c r="R295" s="104">
        <v>0</v>
      </c>
      <c r="S295" s="104">
        <v>0</v>
      </c>
      <c r="T295" s="105" t="s">
        <v>9272</v>
      </c>
      <c r="U295" s="104">
        <v>1</v>
      </c>
      <c r="V295" s="104">
        <v>0</v>
      </c>
      <c r="W295" s="104">
        <v>0</v>
      </c>
      <c r="X295" s="104">
        <v>0</v>
      </c>
      <c r="Y295" s="104">
        <v>0</v>
      </c>
      <c r="Z295" s="104" t="b">
        <v>0</v>
      </c>
      <c r="AA295" s="105"/>
      <c r="AB295" s="105" t="s">
        <v>4958</v>
      </c>
    </row>
    <row r="296" spans="1:28" ht="15" customHeight="1" x14ac:dyDescent="0.35">
      <c r="A296" s="105" t="s">
        <v>8562</v>
      </c>
      <c r="B296" s="104">
        <v>0</v>
      </c>
      <c r="C296" s="105"/>
      <c r="D296" s="104">
        <v>0</v>
      </c>
      <c r="E296" s="105"/>
      <c r="F296" s="105" t="s">
        <v>4944</v>
      </c>
      <c r="G296" s="104">
        <v>0</v>
      </c>
      <c r="H296" s="104">
        <v>0</v>
      </c>
      <c r="I296" s="104">
        <v>0</v>
      </c>
      <c r="J296" s="105"/>
      <c r="K296" s="105"/>
      <c r="L296" s="104">
        <v>3</v>
      </c>
      <c r="M296" s="104">
        <v>0</v>
      </c>
      <c r="N296" s="105"/>
      <c r="O296" s="106" t="s">
        <v>889</v>
      </c>
      <c r="P296" s="106" t="s">
        <v>890</v>
      </c>
      <c r="Q296" s="105" t="s">
        <v>4959</v>
      </c>
      <c r="R296" s="104">
        <v>0</v>
      </c>
      <c r="S296" s="104">
        <v>0</v>
      </c>
      <c r="T296" s="105" t="s">
        <v>9272</v>
      </c>
      <c r="U296" s="104">
        <v>1</v>
      </c>
      <c r="V296" s="104">
        <v>0</v>
      </c>
      <c r="W296" s="104">
        <v>0</v>
      </c>
      <c r="X296" s="104">
        <v>0</v>
      </c>
      <c r="Y296" s="104">
        <v>0</v>
      </c>
      <c r="Z296" s="104" t="b">
        <v>0</v>
      </c>
      <c r="AA296" s="105"/>
      <c r="AB296" s="105" t="s">
        <v>4960</v>
      </c>
    </row>
    <row r="297" spans="1:28" ht="15" customHeight="1" x14ac:dyDescent="0.35">
      <c r="A297" s="105" t="s">
        <v>7766</v>
      </c>
      <c r="B297" s="104">
        <v>0</v>
      </c>
      <c r="C297" s="105"/>
      <c r="D297" s="104">
        <v>0</v>
      </c>
      <c r="E297" s="105"/>
      <c r="F297" s="105" t="s">
        <v>2688</v>
      </c>
      <c r="G297" s="104">
        <v>0</v>
      </c>
      <c r="H297" s="104">
        <v>0</v>
      </c>
      <c r="I297" s="104">
        <v>0</v>
      </c>
      <c r="J297" s="105"/>
      <c r="K297" s="105"/>
      <c r="L297" s="104">
        <v>2</v>
      </c>
      <c r="M297" s="104">
        <v>0</v>
      </c>
      <c r="N297" s="105"/>
      <c r="O297" s="105"/>
      <c r="P297" s="105"/>
      <c r="Q297" s="105" t="s">
        <v>9390</v>
      </c>
      <c r="R297" s="104">
        <v>0</v>
      </c>
      <c r="S297" s="104">
        <v>0</v>
      </c>
      <c r="T297" s="105" t="s">
        <v>7703</v>
      </c>
      <c r="U297" s="104">
        <v>1</v>
      </c>
      <c r="V297" s="104">
        <v>0</v>
      </c>
      <c r="W297" s="104">
        <v>0</v>
      </c>
      <c r="X297" s="104">
        <v>0</v>
      </c>
      <c r="Y297" s="104">
        <v>0</v>
      </c>
      <c r="Z297" s="104" t="b">
        <v>0</v>
      </c>
      <c r="AA297" s="105"/>
      <c r="AB297" s="105" t="s">
        <v>2689</v>
      </c>
    </row>
    <row r="298" spans="1:28" ht="15" customHeight="1" x14ac:dyDescent="0.35">
      <c r="A298" s="105" t="s">
        <v>7094</v>
      </c>
      <c r="B298" s="104">
        <v>0</v>
      </c>
      <c r="C298" s="105"/>
      <c r="D298" s="104">
        <v>0</v>
      </c>
      <c r="E298" s="105"/>
      <c r="F298" s="105" t="s">
        <v>975</v>
      </c>
      <c r="G298" s="104">
        <v>0</v>
      </c>
      <c r="H298" s="104">
        <v>0</v>
      </c>
      <c r="I298" s="104">
        <v>0</v>
      </c>
      <c r="J298" s="105"/>
      <c r="K298" s="105"/>
      <c r="L298" s="104">
        <v>3</v>
      </c>
      <c r="M298" s="104">
        <v>0</v>
      </c>
      <c r="N298" s="105"/>
      <c r="O298" s="106" t="s">
        <v>889</v>
      </c>
      <c r="P298" s="106" t="s">
        <v>890</v>
      </c>
      <c r="Q298" s="105" t="s">
        <v>982</v>
      </c>
      <c r="R298" s="104">
        <v>0</v>
      </c>
      <c r="S298" s="104">
        <v>0</v>
      </c>
      <c r="T298" s="105" t="s">
        <v>9274</v>
      </c>
      <c r="U298" s="104">
        <v>1</v>
      </c>
      <c r="V298" s="104">
        <v>0</v>
      </c>
      <c r="W298" s="104">
        <v>0</v>
      </c>
      <c r="X298" s="104">
        <v>0</v>
      </c>
      <c r="Y298" s="104">
        <v>0</v>
      </c>
      <c r="Z298" s="104" t="b">
        <v>0</v>
      </c>
      <c r="AA298" s="105"/>
      <c r="AB298" s="105" t="s">
        <v>983</v>
      </c>
    </row>
    <row r="299" spans="1:28" ht="15" customHeight="1" x14ac:dyDescent="0.35">
      <c r="A299" s="105" t="s">
        <v>7172</v>
      </c>
      <c r="B299" s="104">
        <v>0</v>
      </c>
      <c r="C299" s="105"/>
      <c r="D299" s="104">
        <v>0</v>
      </c>
      <c r="E299" s="105"/>
      <c r="F299" s="105" t="s">
        <v>1162</v>
      </c>
      <c r="G299" s="104">
        <v>0</v>
      </c>
      <c r="H299" s="104">
        <v>0</v>
      </c>
      <c r="I299" s="104">
        <v>0</v>
      </c>
      <c r="J299" s="105"/>
      <c r="K299" s="105"/>
      <c r="L299" s="104">
        <v>3</v>
      </c>
      <c r="M299" s="104">
        <v>0</v>
      </c>
      <c r="N299" s="105"/>
      <c r="O299" s="106" t="s">
        <v>889</v>
      </c>
      <c r="P299" s="106" t="s">
        <v>890</v>
      </c>
      <c r="Q299" s="105" t="s">
        <v>1171</v>
      </c>
      <c r="R299" s="104">
        <v>0</v>
      </c>
      <c r="S299" s="104">
        <v>0</v>
      </c>
      <c r="T299" s="105" t="s">
        <v>9274</v>
      </c>
      <c r="U299" s="104">
        <v>1</v>
      </c>
      <c r="V299" s="104">
        <v>0</v>
      </c>
      <c r="W299" s="104">
        <v>0</v>
      </c>
      <c r="X299" s="104">
        <v>0</v>
      </c>
      <c r="Y299" s="104">
        <v>0</v>
      </c>
      <c r="Z299" s="104" t="b">
        <v>0</v>
      </c>
      <c r="AA299" s="105"/>
      <c r="AB299" s="105" t="s">
        <v>1172</v>
      </c>
    </row>
    <row r="300" spans="1:28" ht="15" customHeight="1" x14ac:dyDescent="0.35">
      <c r="A300" s="105" t="s">
        <v>7179</v>
      </c>
      <c r="B300" s="104">
        <v>0</v>
      </c>
      <c r="C300" s="105"/>
      <c r="D300" s="104">
        <v>0</v>
      </c>
      <c r="E300" s="105"/>
      <c r="F300" s="105" t="s">
        <v>1178</v>
      </c>
      <c r="G300" s="104">
        <v>0</v>
      </c>
      <c r="H300" s="104">
        <v>0</v>
      </c>
      <c r="I300" s="104">
        <v>0</v>
      </c>
      <c r="J300" s="105"/>
      <c r="K300" s="105"/>
      <c r="L300" s="104">
        <v>3</v>
      </c>
      <c r="M300" s="104">
        <v>0</v>
      </c>
      <c r="N300" s="105"/>
      <c r="O300" s="106" t="s">
        <v>889</v>
      </c>
      <c r="P300" s="106" t="s">
        <v>890</v>
      </c>
      <c r="Q300" s="105" t="s">
        <v>1187</v>
      </c>
      <c r="R300" s="104">
        <v>0</v>
      </c>
      <c r="S300" s="104">
        <v>0</v>
      </c>
      <c r="T300" s="105" t="s">
        <v>9274</v>
      </c>
      <c r="U300" s="104">
        <v>1</v>
      </c>
      <c r="V300" s="104">
        <v>0</v>
      </c>
      <c r="W300" s="104">
        <v>0</v>
      </c>
      <c r="X300" s="104">
        <v>0</v>
      </c>
      <c r="Y300" s="104">
        <v>0</v>
      </c>
      <c r="Z300" s="104" t="b">
        <v>0</v>
      </c>
      <c r="AA300" s="105"/>
      <c r="AB300" s="105" t="s">
        <v>1188</v>
      </c>
    </row>
    <row r="301" spans="1:28" ht="15" customHeight="1" x14ac:dyDescent="0.35">
      <c r="A301" s="105" t="s">
        <v>7201</v>
      </c>
      <c r="B301" s="104">
        <v>0</v>
      </c>
      <c r="C301" s="105"/>
      <c r="D301" s="104">
        <v>0</v>
      </c>
      <c r="E301" s="105"/>
      <c r="F301" s="105" t="s">
        <v>1233</v>
      </c>
      <c r="G301" s="104">
        <v>0</v>
      </c>
      <c r="H301" s="104">
        <v>0</v>
      </c>
      <c r="I301" s="104">
        <v>0</v>
      </c>
      <c r="J301" s="105"/>
      <c r="K301" s="105"/>
      <c r="L301" s="104">
        <v>3</v>
      </c>
      <c r="M301" s="104">
        <v>0</v>
      </c>
      <c r="N301" s="105" t="s">
        <v>1234</v>
      </c>
      <c r="O301" s="106" t="s">
        <v>889</v>
      </c>
      <c r="P301" s="106" t="s">
        <v>890</v>
      </c>
      <c r="Q301" s="105" t="s">
        <v>1241</v>
      </c>
      <c r="R301" s="104">
        <v>0</v>
      </c>
      <c r="S301" s="104">
        <v>0</v>
      </c>
      <c r="T301" s="105" t="s">
        <v>9274</v>
      </c>
      <c r="U301" s="104">
        <v>1</v>
      </c>
      <c r="V301" s="104">
        <v>0</v>
      </c>
      <c r="W301" s="104">
        <v>0</v>
      </c>
      <c r="X301" s="104">
        <v>0</v>
      </c>
      <c r="Y301" s="104">
        <v>0</v>
      </c>
      <c r="Z301" s="104" t="b">
        <v>0</v>
      </c>
      <c r="AA301" s="105"/>
      <c r="AB301" s="105" t="s">
        <v>1242</v>
      </c>
    </row>
    <row r="302" spans="1:28" ht="15" customHeight="1" x14ac:dyDescent="0.35">
      <c r="A302" s="105" t="s">
        <v>7392</v>
      </c>
      <c r="B302" s="104">
        <v>0</v>
      </c>
      <c r="C302" s="105"/>
      <c r="D302" s="104">
        <v>0</v>
      </c>
      <c r="E302" s="105"/>
      <c r="F302" s="105" t="s">
        <v>1740</v>
      </c>
      <c r="G302" s="104">
        <v>0</v>
      </c>
      <c r="H302" s="104">
        <v>0</v>
      </c>
      <c r="I302" s="104">
        <v>0</v>
      </c>
      <c r="J302" s="105"/>
      <c r="K302" s="105"/>
      <c r="L302" s="104">
        <v>3</v>
      </c>
      <c r="M302" s="104">
        <v>0</v>
      </c>
      <c r="N302" s="105"/>
      <c r="O302" s="106" t="s">
        <v>889</v>
      </c>
      <c r="P302" s="106" t="s">
        <v>890</v>
      </c>
      <c r="Q302" s="105" t="s">
        <v>1745</v>
      </c>
      <c r="R302" s="104">
        <v>0</v>
      </c>
      <c r="S302" s="104">
        <v>0</v>
      </c>
      <c r="T302" s="105" t="s">
        <v>9274</v>
      </c>
      <c r="U302" s="104">
        <v>1</v>
      </c>
      <c r="V302" s="104">
        <v>0</v>
      </c>
      <c r="W302" s="104">
        <v>0</v>
      </c>
      <c r="X302" s="104">
        <v>0</v>
      </c>
      <c r="Y302" s="104">
        <v>0</v>
      </c>
      <c r="Z302" s="104" t="b">
        <v>0</v>
      </c>
      <c r="AA302" s="105"/>
      <c r="AB302" s="105" t="s">
        <v>1746</v>
      </c>
    </row>
    <row r="303" spans="1:28" ht="15" customHeight="1" x14ac:dyDescent="0.35">
      <c r="A303" s="105" t="s">
        <v>7580</v>
      </c>
      <c r="B303" s="104">
        <v>0</v>
      </c>
      <c r="C303" s="105"/>
      <c r="D303" s="104">
        <v>0</v>
      </c>
      <c r="E303" s="105"/>
      <c r="F303" s="105" t="s">
        <v>2197</v>
      </c>
      <c r="G303" s="104">
        <v>0</v>
      </c>
      <c r="H303" s="104">
        <v>0</v>
      </c>
      <c r="I303" s="104">
        <v>0</v>
      </c>
      <c r="J303" s="105"/>
      <c r="K303" s="105"/>
      <c r="L303" s="104">
        <v>3</v>
      </c>
      <c r="M303" s="104">
        <v>0</v>
      </c>
      <c r="N303" s="105"/>
      <c r="O303" s="106" t="s">
        <v>889</v>
      </c>
      <c r="P303" s="106" t="s">
        <v>890</v>
      </c>
      <c r="Q303" s="105" t="s">
        <v>2204</v>
      </c>
      <c r="R303" s="104">
        <v>0</v>
      </c>
      <c r="S303" s="104">
        <v>0</v>
      </c>
      <c r="T303" s="105" t="s">
        <v>9274</v>
      </c>
      <c r="U303" s="104">
        <v>1</v>
      </c>
      <c r="V303" s="104">
        <v>0</v>
      </c>
      <c r="W303" s="104">
        <v>0</v>
      </c>
      <c r="X303" s="104">
        <v>0</v>
      </c>
      <c r="Y303" s="104">
        <v>0</v>
      </c>
      <c r="Z303" s="104" t="b">
        <v>0</v>
      </c>
      <c r="AA303" s="105"/>
      <c r="AB303" s="105" t="s">
        <v>2205</v>
      </c>
    </row>
    <row r="304" spans="1:28" ht="15" customHeight="1" x14ac:dyDescent="0.35">
      <c r="A304" s="105" t="s">
        <v>7587</v>
      </c>
      <c r="B304" s="104">
        <v>0</v>
      </c>
      <c r="C304" s="105"/>
      <c r="D304" s="104">
        <v>0</v>
      </c>
      <c r="E304" s="105"/>
      <c r="F304" s="105" t="s">
        <v>2208</v>
      </c>
      <c r="G304" s="104">
        <v>0</v>
      </c>
      <c r="H304" s="104">
        <v>0</v>
      </c>
      <c r="I304" s="104">
        <v>0</v>
      </c>
      <c r="J304" s="105"/>
      <c r="K304" s="105"/>
      <c r="L304" s="104">
        <v>3</v>
      </c>
      <c r="M304" s="104">
        <v>0</v>
      </c>
      <c r="N304" s="105"/>
      <c r="O304" s="106" t="s">
        <v>889</v>
      </c>
      <c r="P304" s="106" t="s">
        <v>890</v>
      </c>
      <c r="Q304" s="105" t="s">
        <v>2219</v>
      </c>
      <c r="R304" s="104">
        <v>0</v>
      </c>
      <c r="S304" s="104">
        <v>0</v>
      </c>
      <c r="T304" s="105" t="s">
        <v>9274</v>
      </c>
      <c r="U304" s="104">
        <v>1</v>
      </c>
      <c r="V304" s="104">
        <v>0</v>
      </c>
      <c r="W304" s="104">
        <v>0</v>
      </c>
      <c r="X304" s="104">
        <v>0</v>
      </c>
      <c r="Y304" s="104">
        <v>0</v>
      </c>
      <c r="Z304" s="104" t="b">
        <v>0</v>
      </c>
      <c r="AA304" s="105"/>
      <c r="AB304" s="105" t="s">
        <v>2220</v>
      </c>
    </row>
    <row r="305" spans="1:28" ht="15" customHeight="1" x14ac:dyDescent="0.35">
      <c r="A305" s="105" t="s">
        <v>7593</v>
      </c>
      <c r="B305" s="104">
        <v>0</v>
      </c>
      <c r="C305" s="105"/>
      <c r="D305" s="104">
        <v>0</v>
      </c>
      <c r="E305" s="105"/>
      <c r="F305" s="105" t="s">
        <v>2221</v>
      </c>
      <c r="G305" s="104">
        <v>0</v>
      </c>
      <c r="H305" s="104">
        <v>0</v>
      </c>
      <c r="I305" s="104">
        <v>0</v>
      </c>
      <c r="J305" s="105"/>
      <c r="K305" s="105"/>
      <c r="L305" s="104">
        <v>3</v>
      </c>
      <c r="M305" s="104">
        <v>0</v>
      </c>
      <c r="N305" s="105"/>
      <c r="O305" s="106" t="s">
        <v>889</v>
      </c>
      <c r="P305" s="106" t="s">
        <v>890</v>
      </c>
      <c r="Q305" s="105" t="s">
        <v>2232</v>
      </c>
      <c r="R305" s="104">
        <v>0</v>
      </c>
      <c r="S305" s="104">
        <v>0</v>
      </c>
      <c r="T305" s="105" t="s">
        <v>9274</v>
      </c>
      <c r="U305" s="104">
        <v>1</v>
      </c>
      <c r="V305" s="104">
        <v>0</v>
      </c>
      <c r="W305" s="104">
        <v>0</v>
      </c>
      <c r="X305" s="104">
        <v>0</v>
      </c>
      <c r="Y305" s="104">
        <v>0</v>
      </c>
      <c r="Z305" s="104" t="b">
        <v>0</v>
      </c>
      <c r="AA305" s="105"/>
      <c r="AB305" s="105" t="s">
        <v>2233</v>
      </c>
    </row>
    <row r="306" spans="1:28" ht="15" customHeight="1" x14ac:dyDescent="0.35">
      <c r="A306" s="105" t="s">
        <v>7598</v>
      </c>
      <c r="B306" s="104">
        <v>0</v>
      </c>
      <c r="C306" s="105"/>
      <c r="D306" s="104">
        <v>0</v>
      </c>
      <c r="E306" s="105"/>
      <c r="F306" s="105" t="s">
        <v>2234</v>
      </c>
      <c r="G306" s="104">
        <v>0</v>
      </c>
      <c r="H306" s="104">
        <v>0</v>
      </c>
      <c r="I306" s="104">
        <v>0</v>
      </c>
      <c r="J306" s="105"/>
      <c r="K306" s="105"/>
      <c r="L306" s="104">
        <v>3</v>
      </c>
      <c r="M306" s="104">
        <v>0</v>
      </c>
      <c r="N306" s="105"/>
      <c r="O306" s="106" t="s">
        <v>889</v>
      </c>
      <c r="P306" s="106" t="s">
        <v>890</v>
      </c>
      <c r="Q306" s="105" t="s">
        <v>2243</v>
      </c>
      <c r="R306" s="104">
        <v>0</v>
      </c>
      <c r="S306" s="104">
        <v>0</v>
      </c>
      <c r="T306" s="105" t="s">
        <v>9274</v>
      </c>
      <c r="U306" s="104">
        <v>1</v>
      </c>
      <c r="V306" s="104">
        <v>0</v>
      </c>
      <c r="W306" s="104">
        <v>0</v>
      </c>
      <c r="X306" s="104">
        <v>0</v>
      </c>
      <c r="Y306" s="104">
        <v>0</v>
      </c>
      <c r="Z306" s="104" t="b">
        <v>0</v>
      </c>
      <c r="AA306" s="105"/>
      <c r="AB306" s="105" t="s">
        <v>2244</v>
      </c>
    </row>
    <row r="307" spans="1:28" ht="15" customHeight="1" x14ac:dyDescent="0.35">
      <c r="A307" s="105" t="s">
        <v>7676</v>
      </c>
      <c r="B307" s="104">
        <v>0</v>
      </c>
      <c r="C307" s="105"/>
      <c r="D307" s="104">
        <v>0</v>
      </c>
      <c r="E307" s="105"/>
      <c r="F307" s="105" t="s">
        <v>2437</v>
      </c>
      <c r="G307" s="104">
        <v>0</v>
      </c>
      <c r="H307" s="104">
        <v>0</v>
      </c>
      <c r="I307" s="104">
        <v>0</v>
      </c>
      <c r="J307" s="105"/>
      <c r="K307" s="105"/>
      <c r="L307" s="104">
        <v>3</v>
      </c>
      <c r="M307" s="104">
        <v>0</v>
      </c>
      <c r="N307" s="105"/>
      <c r="O307" s="106" t="s">
        <v>2438</v>
      </c>
      <c r="P307" s="106" t="s">
        <v>890</v>
      </c>
      <c r="Q307" s="105" t="s">
        <v>2439</v>
      </c>
      <c r="R307" s="104">
        <v>0</v>
      </c>
      <c r="S307" s="104">
        <v>0</v>
      </c>
      <c r="T307" s="105" t="s">
        <v>9274</v>
      </c>
      <c r="U307" s="104">
        <v>1</v>
      </c>
      <c r="V307" s="104">
        <v>0</v>
      </c>
      <c r="W307" s="104">
        <v>0</v>
      </c>
      <c r="X307" s="104">
        <v>0</v>
      </c>
      <c r="Y307" s="104">
        <v>0</v>
      </c>
      <c r="Z307" s="104" t="b">
        <v>0</v>
      </c>
      <c r="AA307" s="105"/>
      <c r="AB307" s="105" t="s">
        <v>2440</v>
      </c>
    </row>
    <row r="308" spans="1:28" ht="15" customHeight="1" x14ac:dyDescent="0.35">
      <c r="A308" s="105" t="s">
        <v>7797</v>
      </c>
      <c r="B308" s="104">
        <v>0</v>
      </c>
      <c r="C308" s="105"/>
      <c r="D308" s="104">
        <v>0</v>
      </c>
      <c r="E308" s="105"/>
      <c r="F308" s="105" t="s">
        <v>2764</v>
      </c>
      <c r="G308" s="104">
        <v>0</v>
      </c>
      <c r="H308" s="104">
        <v>0</v>
      </c>
      <c r="I308" s="104">
        <v>0</v>
      </c>
      <c r="J308" s="105"/>
      <c r="K308" s="105"/>
      <c r="L308" s="104">
        <v>3</v>
      </c>
      <c r="M308" s="104">
        <v>0</v>
      </c>
      <c r="N308" s="105"/>
      <c r="O308" s="106" t="s">
        <v>889</v>
      </c>
      <c r="P308" s="106" t="s">
        <v>890</v>
      </c>
      <c r="Q308" s="105" t="s">
        <v>2769</v>
      </c>
      <c r="R308" s="104">
        <v>0</v>
      </c>
      <c r="S308" s="104">
        <v>0</v>
      </c>
      <c r="T308" s="105" t="s">
        <v>9274</v>
      </c>
      <c r="U308" s="104">
        <v>1</v>
      </c>
      <c r="V308" s="104">
        <v>0</v>
      </c>
      <c r="W308" s="104">
        <v>0</v>
      </c>
      <c r="X308" s="104">
        <v>0</v>
      </c>
      <c r="Y308" s="104">
        <v>0</v>
      </c>
      <c r="Z308" s="104" t="b">
        <v>0</v>
      </c>
      <c r="AA308" s="105"/>
      <c r="AB308" s="105" t="s">
        <v>2770</v>
      </c>
    </row>
    <row r="309" spans="1:28" ht="15" customHeight="1" x14ac:dyDescent="0.35">
      <c r="A309" s="105" t="s">
        <v>7825</v>
      </c>
      <c r="B309" s="104">
        <v>0</v>
      </c>
      <c r="C309" s="105"/>
      <c r="D309" s="104">
        <v>0</v>
      </c>
      <c r="E309" s="105"/>
      <c r="F309" s="105" t="s">
        <v>2910</v>
      </c>
      <c r="G309" s="104">
        <v>0</v>
      </c>
      <c r="H309" s="104">
        <v>0</v>
      </c>
      <c r="I309" s="104">
        <v>0</v>
      </c>
      <c r="J309" s="105"/>
      <c r="K309" s="105"/>
      <c r="L309" s="104">
        <v>3</v>
      </c>
      <c r="M309" s="104">
        <v>0</v>
      </c>
      <c r="N309" s="105"/>
      <c r="O309" s="106" t="s">
        <v>2911</v>
      </c>
      <c r="P309" s="106" t="s">
        <v>890</v>
      </c>
      <c r="Q309" s="105" t="s">
        <v>2912</v>
      </c>
      <c r="R309" s="104">
        <v>0</v>
      </c>
      <c r="S309" s="104">
        <v>0</v>
      </c>
      <c r="T309" s="105" t="s">
        <v>9274</v>
      </c>
      <c r="U309" s="104">
        <v>1</v>
      </c>
      <c r="V309" s="104">
        <v>0</v>
      </c>
      <c r="W309" s="104">
        <v>0</v>
      </c>
      <c r="X309" s="104">
        <v>0</v>
      </c>
      <c r="Y309" s="104">
        <v>0</v>
      </c>
      <c r="Z309" s="104" t="b">
        <v>0</v>
      </c>
      <c r="AA309" s="105"/>
      <c r="AB309" s="105" t="s">
        <v>2913</v>
      </c>
    </row>
    <row r="310" spans="1:28" ht="15" customHeight="1" x14ac:dyDescent="0.35">
      <c r="A310" s="105" t="s">
        <v>7834</v>
      </c>
      <c r="B310" s="104">
        <v>0</v>
      </c>
      <c r="C310" s="105"/>
      <c r="D310" s="104">
        <v>0</v>
      </c>
      <c r="E310" s="105"/>
      <c r="F310" s="105" t="s">
        <v>2925</v>
      </c>
      <c r="G310" s="104">
        <v>0</v>
      </c>
      <c r="H310" s="104">
        <v>0</v>
      </c>
      <c r="I310" s="104">
        <v>0</v>
      </c>
      <c r="J310" s="105"/>
      <c r="K310" s="105"/>
      <c r="L310" s="104">
        <v>3</v>
      </c>
      <c r="M310" s="104">
        <v>0</v>
      </c>
      <c r="N310" s="105"/>
      <c r="O310" s="106" t="s">
        <v>889</v>
      </c>
      <c r="P310" s="106" t="s">
        <v>890</v>
      </c>
      <c r="Q310" s="105" t="s">
        <v>2934</v>
      </c>
      <c r="R310" s="104">
        <v>0</v>
      </c>
      <c r="S310" s="104">
        <v>0</v>
      </c>
      <c r="T310" s="105" t="s">
        <v>9274</v>
      </c>
      <c r="U310" s="104">
        <v>1</v>
      </c>
      <c r="V310" s="104">
        <v>0</v>
      </c>
      <c r="W310" s="104">
        <v>0</v>
      </c>
      <c r="X310" s="104">
        <v>0</v>
      </c>
      <c r="Y310" s="104">
        <v>0</v>
      </c>
      <c r="Z310" s="104" t="b">
        <v>0</v>
      </c>
      <c r="AA310" s="105"/>
      <c r="AB310" s="105" t="s">
        <v>2935</v>
      </c>
    </row>
    <row r="311" spans="1:28" ht="15" customHeight="1" x14ac:dyDescent="0.35">
      <c r="A311" s="105" t="s">
        <v>7836</v>
      </c>
      <c r="B311" s="104">
        <v>0</v>
      </c>
      <c r="C311" s="105"/>
      <c r="D311" s="104">
        <v>0</v>
      </c>
      <c r="E311" s="105"/>
      <c r="F311" s="105" t="s">
        <v>2936</v>
      </c>
      <c r="G311" s="104">
        <v>0</v>
      </c>
      <c r="H311" s="104">
        <v>0</v>
      </c>
      <c r="I311" s="104">
        <v>0</v>
      </c>
      <c r="J311" s="105"/>
      <c r="K311" s="105"/>
      <c r="L311" s="104">
        <v>3</v>
      </c>
      <c r="M311" s="104">
        <v>0</v>
      </c>
      <c r="N311" s="105"/>
      <c r="O311" s="106" t="s">
        <v>889</v>
      </c>
      <c r="P311" s="106" t="s">
        <v>890</v>
      </c>
      <c r="Q311" s="105" t="s">
        <v>2939</v>
      </c>
      <c r="R311" s="104">
        <v>0</v>
      </c>
      <c r="S311" s="104">
        <v>0</v>
      </c>
      <c r="T311" s="105" t="s">
        <v>9274</v>
      </c>
      <c r="U311" s="104">
        <v>1</v>
      </c>
      <c r="V311" s="104">
        <v>0</v>
      </c>
      <c r="W311" s="104">
        <v>0</v>
      </c>
      <c r="X311" s="104">
        <v>0</v>
      </c>
      <c r="Y311" s="104">
        <v>0</v>
      </c>
      <c r="Z311" s="104" t="b">
        <v>0</v>
      </c>
      <c r="AA311" s="105"/>
      <c r="AB311" s="105" t="s">
        <v>2940</v>
      </c>
    </row>
    <row r="312" spans="1:28" ht="15" customHeight="1" x14ac:dyDescent="0.35">
      <c r="A312" s="105" t="s">
        <v>7842</v>
      </c>
      <c r="B312" s="104">
        <v>0</v>
      </c>
      <c r="C312" s="105"/>
      <c r="D312" s="104">
        <v>0</v>
      </c>
      <c r="E312" s="105"/>
      <c r="F312" s="105" t="s">
        <v>2947</v>
      </c>
      <c r="G312" s="104">
        <v>0</v>
      </c>
      <c r="H312" s="104">
        <v>0</v>
      </c>
      <c r="I312" s="104">
        <v>0</v>
      </c>
      <c r="J312" s="105"/>
      <c r="K312" s="105"/>
      <c r="L312" s="104">
        <v>3</v>
      </c>
      <c r="M312" s="104">
        <v>0</v>
      </c>
      <c r="N312" s="105"/>
      <c r="O312" s="106" t="s">
        <v>889</v>
      </c>
      <c r="P312" s="106" t="s">
        <v>890</v>
      </c>
      <c r="Q312" s="105" t="s">
        <v>2952</v>
      </c>
      <c r="R312" s="104">
        <v>0</v>
      </c>
      <c r="S312" s="104">
        <v>0</v>
      </c>
      <c r="T312" s="105" t="s">
        <v>9274</v>
      </c>
      <c r="U312" s="104">
        <v>1</v>
      </c>
      <c r="V312" s="104">
        <v>0</v>
      </c>
      <c r="W312" s="104">
        <v>0</v>
      </c>
      <c r="X312" s="104">
        <v>0</v>
      </c>
      <c r="Y312" s="104">
        <v>0</v>
      </c>
      <c r="Z312" s="104" t="b">
        <v>0</v>
      </c>
      <c r="AA312" s="105"/>
      <c r="AB312" s="105" t="s">
        <v>2953</v>
      </c>
    </row>
    <row r="313" spans="1:28" ht="15" customHeight="1" x14ac:dyDescent="0.35">
      <c r="A313" s="105" t="s">
        <v>8015</v>
      </c>
      <c r="B313" s="104">
        <v>0</v>
      </c>
      <c r="C313" s="105"/>
      <c r="D313" s="104">
        <v>0</v>
      </c>
      <c r="E313" s="105"/>
      <c r="F313" s="105" t="s">
        <v>3445</v>
      </c>
      <c r="G313" s="104">
        <v>0</v>
      </c>
      <c r="H313" s="104">
        <v>0</v>
      </c>
      <c r="I313" s="104">
        <v>0</v>
      </c>
      <c r="J313" s="105"/>
      <c r="K313" s="105"/>
      <c r="L313" s="104">
        <v>3</v>
      </c>
      <c r="M313" s="104">
        <v>0</v>
      </c>
      <c r="N313" s="105" t="s">
        <v>3446</v>
      </c>
      <c r="O313" s="106" t="s">
        <v>2438</v>
      </c>
      <c r="P313" s="106" t="s">
        <v>890</v>
      </c>
      <c r="Q313" s="105" t="s">
        <v>3451</v>
      </c>
      <c r="R313" s="104">
        <v>0</v>
      </c>
      <c r="S313" s="104">
        <v>0</v>
      </c>
      <c r="T313" s="105" t="s">
        <v>9274</v>
      </c>
      <c r="U313" s="104">
        <v>1</v>
      </c>
      <c r="V313" s="104">
        <v>0</v>
      </c>
      <c r="W313" s="104">
        <v>0</v>
      </c>
      <c r="X313" s="104">
        <v>0</v>
      </c>
      <c r="Y313" s="104">
        <v>0</v>
      </c>
      <c r="Z313" s="104" t="b">
        <v>0</v>
      </c>
      <c r="AA313" s="105"/>
      <c r="AB313" s="105" t="s">
        <v>3452</v>
      </c>
    </row>
    <row r="314" spans="1:28" ht="15" customHeight="1" x14ac:dyDescent="0.35">
      <c r="A314" s="105" t="s">
        <v>8080</v>
      </c>
      <c r="B314" s="104">
        <v>0</v>
      </c>
      <c r="C314" s="105"/>
      <c r="D314" s="104">
        <v>0</v>
      </c>
      <c r="E314" s="105"/>
      <c r="F314" s="105" t="s">
        <v>3603</v>
      </c>
      <c r="G314" s="104">
        <v>0</v>
      </c>
      <c r="H314" s="104">
        <v>0</v>
      </c>
      <c r="I314" s="104">
        <v>0</v>
      </c>
      <c r="J314" s="105"/>
      <c r="K314" s="105"/>
      <c r="L314" s="104">
        <v>3</v>
      </c>
      <c r="M314" s="104">
        <v>0</v>
      </c>
      <c r="N314" s="105"/>
      <c r="O314" s="106" t="s">
        <v>889</v>
      </c>
      <c r="P314" s="106" t="s">
        <v>890</v>
      </c>
      <c r="Q314" s="105" t="s">
        <v>3606</v>
      </c>
      <c r="R314" s="104">
        <v>0</v>
      </c>
      <c r="S314" s="104">
        <v>0</v>
      </c>
      <c r="T314" s="105" t="s">
        <v>9274</v>
      </c>
      <c r="U314" s="104">
        <v>1</v>
      </c>
      <c r="V314" s="104">
        <v>0</v>
      </c>
      <c r="W314" s="104">
        <v>0</v>
      </c>
      <c r="X314" s="104">
        <v>0</v>
      </c>
      <c r="Y314" s="104">
        <v>0</v>
      </c>
      <c r="Z314" s="104" t="b">
        <v>0</v>
      </c>
      <c r="AA314" s="105"/>
      <c r="AB314" s="105" t="s">
        <v>3607</v>
      </c>
    </row>
    <row r="315" spans="1:28" ht="15" customHeight="1" x14ac:dyDescent="0.35">
      <c r="A315" s="105" t="s">
        <v>8105</v>
      </c>
      <c r="B315" s="104">
        <v>0</v>
      </c>
      <c r="C315" s="105"/>
      <c r="D315" s="104">
        <v>0</v>
      </c>
      <c r="E315" s="105"/>
      <c r="F315" s="105" t="s">
        <v>3657</v>
      </c>
      <c r="G315" s="104">
        <v>0</v>
      </c>
      <c r="H315" s="104">
        <v>0</v>
      </c>
      <c r="I315" s="104">
        <v>0</v>
      </c>
      <c r="J315" s="105"/>
      <c r="K315" s="105"/>
      <c r="L315" s="104">
        <v>3</v>
      </c>
      <c r="M315" s="104">
        <v>0</v>
      </c>
      <c r="N315" s="105"/>
      <c r="O315" s="106" t="s">
        <v>3658</v>
      </c>
      <c r="P315" s="106" t="s">
        <v>890</v>
      </c>
      <c r="Q315" s="105" t="s">
        <v>3669</v>
      </c>
      <c r="R315" s="104">
        <v>0</v>
      </c>
      <c r="S315" s="104">
        <v>0</v>
      </c>
      <c r="T315" s="105" t="s">
        <v>9274</v>
      </c>
      <c r="U315" s="104">
        <v>1</v>
      </c>
      <c r="V315" s="104">
        <v>0</v>
      </c>
      <c r="W315" s="104">
        <v>0</v>
      </c>
      <c r="X315" s="104">
        <v>0</v>
      </c>
      <c r="Y315" s="104">
        <v>0</v>
      </c>
      <c r="Z315" s="104" t="b">
        <v>0</v>
      </c>
      <c r="AA315" s="105"/>
      <c r="AB315" s="105" t="s">
        <v>3670</v>
      </c>
    </row>
    <row r="316" spans="1:28" ht="15" customHeight="1" x14ac:dyDescent="0.35">
      <c r="A316" s="105" t="s">
        <v>8142</v>
      </c>
      <c r="B316" s="104">
        <v>0</v>
      </c>
      <c r="C316" s="105"/>
      <c r="D316" s="104">
        <v>0</v>
      </c>
      <c r="E316" s="105"/>
      <c r="F316" s="105" t="s">
        <v>3763</v>
      </c>
      <c r="G316" s="104">
        <v>0</v>
      </c>
      <c r="H316" s="104">
        <v>0</v>
      </c>
      <c r="I316" s="104">
        <v>0</v>
      </c>
      <c r="J316" s="105"/>
      <c r="K316" s="105"/>
      <c r="L316" s="104">
        <v>3</v>
      </c>
      <c r="M316" s="104">
        <v>0</v>
      </c>
      <c r="N316" s="105"/>
      <c r="O316" s="106" t="s">
        <v>3764</v>
      </c>
      <c r="P316" s="106" t="s">
        <v>890</v>
      </c>
      <c r="Q316" s="105" t="s">
        <v>3772</v>
      </c>
      <c r="R316" s="104">
        <v>0</v>
      </c>
      <c r="S316" s="104">
        <v>0</v>
      </c>
      <c r="T316" s="105" t="s">
        <v>9274</v>
      </c>
      <c r="U316" s="104">
        <v>1</v>
      </c>
      <c r="V316" s="104">
        <v>0</v>
      </c>
      <c r="W316" s="104">
        <v>0</v>
      </c>
      <c r="X316" s="104">
        <v>0</v>
      </c>
      <c r="Y316" s="104">
        <v>0</v>
      </c>
      <c r="Z316" s="104" t="b">
        <v>0</v>
      </c>
      <c r="AA316" s="105"/>
      <c r="AB316" s="105" t="s">
        <v>3773</v>
      </c>
    </row>
    <row r="317" spans="1:28" ht="15" customHeight="1" x14ac:dyDescent="0.35">
      <c r="A317" s="105" t="s">
        <v>8204</v>
      </c>
      <c r="B317" s="104">
        <v>0</v>
      </c>
      <c r="C317" s="105"/>
      <c r="D317" s="104">
        <v>0</v>
      </c>
      <c r="E317" s="105"/>
      <c r="F317" s="105" t="s">
        <v>3908</v>
      </c>
      <c r="G317" s="104">
        <v>0</v>
      </c>
      <c r="H317" s="104">
        <v>0</v>
      </c>
      <c r="I317" s="104">
        <v>0</v>
      </c>
      <c r="J317" s="105"/>
      <c r="K317" s="105"/>
      <c r="L317" s="104">
        <v>3</v>
      </c>
      <c r="M317" s="104">
        <v>0</v>
      </c>
      <c r="N317" s="105"/>
      <c r="O317" s="106" t="s">
        <v>889</v>
      </c>
      <c r="P317" s="106" t="s">
        <v>890</v>
      </c>
      <c r="Q317" s="105" t="s">
        <v>3919</v>
      </c>
      <c r="R317" s="104">
        <v>0</v>
      </c>
      <c r="S317" s="104">
        <v>0</v>
      </c>
      <c r="T317" s="105" t="s">
        <v>9274</v>
      </c>
      <c r="U317" s="104">
        <v>1</v>
      </c>
      <c r="V317" s="104">
        <v>0</v>
      </c>
      <c r="W317" s="104">
        <v>0</v>
      </c>
      <c r="X317" s="104">
        <v>0</v>
      </c>
      <c r="Y317" s="104">
        <v>0</v>
      </c>
      <c r="Z317" s="104" t="b">
        <v>0</v>
      </c>
      <c r="AA317" s="105"/>
      <c r="AB317" s="105" t="s">
        <v>3920</v>
      </c>
    </row>
    <row r="318" spans="1:28" ht="15" customHeight="1" x14ac:dyDescent="0.35">
      <c r="A318" s="105" t="s">
        <v>8216</v>
      </c>
      <c r="B318" s="104">
        <v>0</v>
      </c>
      <c r="C318" s="105"/>
      <c r="D318" s="104">
        <v>0</v>
      </c>
      <c r="E318" s="105"/>
      <c r="F318" s="105" t="s">
        <v>3935</v>
      </c>
      <c r="G318" s="104">
        <v>0</v>
      </c>
      <c r="H318" s="104">
        <v>0</v>
      </c>
      <c r="I318" s="104">
        <v>0</v>
      </c>
      <c r="J318" s="105"/>
      <c r="K318" s="105"/>
      <c r="L318" s="104">
        <v>3</v>
      </c>
      <c r="M318" s="104">
        <v>0</v>
      </c>
      <c r="N318" s="105"/>
      <c r="O318" s="106" t="s">
        <v>3941</v>
      </c>
      <c r="P318" s="106" t="s">
        <v>890</v>
      </c>
      <c r="Q318" s="105" t="s">
        <v>3948</v>
      </c>
      <c r="R318" s="104">
        <v>0</v>
      </c>
      <c r="S318" s="104">
        <v>0</v>
      </c>
      <c r="T318" s="105" t="s">
        <v>9274</v>
      </c>
      <c r="U318" s="104">
        <v>1</v>
      </c>
      <c r="V318" s="104">
        <v>0</v>
      </c>
      <c r="W318" s="104">
        <v>0</v>
      </c>
      <c r="X318" s="104">
        <v>0</v>
      </c>
      <c r="Y318" s="104">
        <v>0</v>
      </c>
      <c r="Z318" s="104" t="b">
        <v>0</v>
      </c>
      <c r="AA318" s="105"/>
      <c r="AB318" s="105" t="s">
        <v>3949</v>
      </c>
    </row>
    <row r="319" spans="1:28" ht="15" customHeight="1" x14ac:dyDescent="0.35">
      <c r="A319" s="105" t="s">
        <v>8226</v>
      </c>
      <c r="B319" s="104">
        <v>0</v>
      </c>
      <c r="C319" s="105"/>
      <c r="D319" s="104">
        <v>0</v>
      </c>
      <c r="E319" s="105"/>
      <c r="F319" s="105" t="s">
        <v>3976</v>
      </c>
      <c r="G319" s="104">
        <v>0</v>
      </c>
      <c r="H319" s="104">
        <v>0</v>
      </c>
      <c r="I319" s="104">
        <v>0</v>
      </c>
      <c r="J319" s="105"/>
      <c r="K319" s="105"/>
      <c r="L319" s="104">
        <v>3</v>
      </c>
      <c r="M319" s="104">
        <v>0</v>
      </c>
      <c r="N319" s="105"/>
      <c r="O319" s="106" t="s">
        <v>3977</v>
      </c>
      <c r="P319" s="106" t="s">
        <v>890</v>
      </c>
      <c r="Q319" s="105" t="s">
        <v>3978</v>
      </c>
      <c r="R319" s="104">
        <v>0</v>
      </c>
      <c r="S319" s="104">
        <v>0</v>
      </c>
      <c r="T319" s="105" t="s">
        <v>9274</v>
      </c>
      <c r="U319" s="104">
        <v>1</v>
      </c>
      <c r="V319" s="104">
        <v>0</v>
      </c>
      <c r="W319" s="104">
        <v>0</v>
      </c>
      <c r="X319" s="104">
        <v>0</v>
      </c>
      <c r="Y319" s="104">
        <v>0</v>
      </c>
      <c r="Z319" s="104" t="b">
        <v>0</v>
      </c>
      <c r="AA319" s="105"/>
      <c r="AB319" s="105" t="s">
        <v>3979</v>
      </c>
    </row>
    <row r="320" spans="1:28" ht="15" customHeight="1" x14ac:dyDescent="0.35">
      <c r="A320" s="105" t="s">
        <v>8265</v>
      </c>
      <c r="B320" s="104">
        <v>0</v>
      </c>
      <c r="C320" s="105"/>
      <c r="D320" s="104">
        <v>0</v>
      </c>
      <c r="E320" s="105"/>
      <c r="F320" s="105" t="s">
        <v>4062</v>
      </c>
      <c r="G320" s="104">
        <v>0</v>
      </c>
      <c r="H320" s="104">
        <v>0</v>
      </c>
      <c r="I320" s="104">
        <v>0</v>
      </c>
      <c r="J320" s="105"/>
      <c r="K320" s="105"/>
      <c r="L320" s="104">
        <v>3</v>
      </c>
      <c r="M320" s="104">
        <v>0</v>
      </c>
      <c r="N320" s="105"/>
      <c r="O320" s="106" t="s">
        <v>4063</v>
      </c>
      <c r="P320" s="106" t="s">
        <v>890</v>
      </c>
      <c r="Q320" s="105" t="s">
        <v>4064</v>
      </c>
      <c r="R320" s="104">
        <v>0</v>
      </c>
      <c r="S320" s="104">
        <v>0</v>
      </c>
      <c r="T320" s="105" t="s">
        <v>9274</v>
      </c>
      <c r="U320" s="104">
        <v>1</v>
      </c>
      <c r="V320" s="104">
        <v>0</v>
      </c>
      <c r="W320" s="104">
        <v>0</v>
      </c>
      <c r="X320" s="104">
        <v>0</v>
      </c>
      <c r="Y320" s="104">
        <v>0</v>
      </c>
      <c r="Z320" s="104" t="b">
        <v>0</v>
      </c>
      <c r="AA320" s="105"/>
      <c r="AB320" s="105" t="s">
        <v>4065</v>
      </c>
    </row>
    <row r="321" spans="1:28" ht="15" customHeight="1" x14ac:dyDescent="0.35">
      <c r="A321" s="105" t="s">
        <v>8276</v>
      </c>
      <c r="B321" s="104">
        <v>0</v>
      </c>
      <c r="C321" s="105"/>
      <c r="D321" s="104">
        <v>0</v>
      </c>
      <c r="E321" s="105"/>
      <c r="F321" s="105" t="s">
        <v>4080</v>
      </c>
      <c r="G321" s="104">
        <v>0</v>
      </c>
      <c r="H321" s="104">
        <v>0</v>
      </c>
      <c r="I321" s="104">
        <v>0</v>
      </c>
      <c r="J321" s="105"/>
      <c r="K321" s="105"/>
      <c r="L321" s="104">
        <v>3</v>
      </c>
      <c r="M321" s="104">
        <v>0</v>
      </c>
      <c r="N321" s="105" t="s">
        <v>4085</v>
      </c>
      <c r="O321" s="106" t="s">
        <v>889</v>
      </c>
      <c r="P321" s="106" t="s">
        <v>890</v>
      </c>
      <c r="Q321" s="105" t="s">
        <v>4093</v>
      </c>
      <c r="R321" s="104">
        <v>0</v>
      </c>
      <c r="S321" s="104">
        <v>0</v>
      </c>
      <c r="T321" s="105" t="s">
        <v>9274</v>
      </c>
      <c r="U321" s="104">
        <v>1</v>
      </c>
      <c r="V321" s="104">
        <v>0</v>
      </c>
      <c r="W321" s="104">
        <v>0</v>
      </c>
      <c r="X321" s="104">
        <v>0</v>
      </c>
      <c r="Y321" s="104">
        <v>0</v>
      </c>
      <c r="Z321" s="104" t="b">
        <v>0</v>
      </c>
      <c r="AA321" s="105"/>
      <c r="AB321" s="105" t="s">
        <v>4094</v>
      </c>
    </row>
    <row r="322" spans="1:28" ht="15" customHeight="1" x14ac:dyDescent="0.35">
      <c r="A322" s="105" t="s">
        <v>8281</v>
      </c>
      <c r="B322" s="104">
        <v>0</v>
      </c>
      <c r="C322" s="105"/>
      <c r="D322" s="104">
        <v>0</v>
      </c>
      <c r="E322" s="105"/>
      <c r="F322" s="105" t="s">
        <v>4097</v>
      </c>
      <c r="G322" s="104">
        <v>0</v>
      </c>
      <c r="H322" s="104">
        <v>0</v>
      </c>
      <c r="I322" s="104">
        <v>0</v>
      </c>
      <c r="J322" s="105"/>
      <c r="K322" s="105"/>
      <c r="L322" s="104">
        <v>3</v>
      </c>
      <c r="M322" s="104">
        <v>0</v>
      </c>
      <c r="N322" s="105"/>
      <c r="O322" s="106" t="s">
        <v>889</v>
      </c>
      <c r="P322" s="106" t="s">
        <v>890</v>
      </c>
      <c r="Q322" s="105" t="s">
        <v>4104</v>
      </c>
      <c r="R322" s="104">
        <v>0</v>
      </c>
      <c r="S322" s="104">
        <v>0</v>
      </c>
      <c r="T322" s="105" t="s">
        <v>9274</v>
      </c>
      <c r="U322" s="104">
        <v>1</v>
      </c>
      <c r="V322" s="104">
        <v>0</v>
      </c>
      <c r="W322" s="104">
        <v>0</v>
      </c>
      <c r="X322" s="104">
        <v>0</v>
      </c>
      <c r="Y322" s="104">
        <v>0</v>
      </c>
      <c r="Z322" s="104" t="b">
        <v>0</v>
      </c>
      <c r="AA322" s="105"/>
      <c r="AB322" s="105" t="s">
        <v>4105</v>
      </c>
    </row>
    <row r="323" spans="1:28" ht="15" customHeight="1" x14ac:dyDescent="0.35">
      <c r="A323" s="105" t="s">
        <v>8288</v>
      </c>
      <c r="B323" s="104">
        <v>0</v>
      </c>
      <c r="C323" s="105"/>
      <c r="D323" s="104">
        <v>0</v>
      </c>
      <c r="E323" s="105"/>
      <c r="F323" s="105" t="s">
        <v>4110</v>
      </c>
      <c r="G323" s="104">
        <v>0</v>
      </c>
      <c r="H323" s="104">
        <v>0</v>
      </c>
      <c r="I323" s="104">
        <v>0</v>
      </c>
      <c r="J323" s="105"/>
      <c r="K323" s="105"/>
      <c r="L323" s="104">
        <v>3</v>
      </c>
      <c r="M323" s="104">
        <v>0</v>
      </c>
      <c r="N323" s="105"/>
      <c r="O323" s="106" t="s">
        <v>889</v>
      </c>
      <c r="P323" s="106" t="s">
        <v>890</v>
      </c>
      <c r="Q323" s="105" t="s">
        <v>4119</v>
      </c>
      <c r="R323" s="104">
        <v>0</v>
      </c>
      <c r="S323" s="104">
        <v>0</v>
      </c>
      <c r="T323" s="105" t="s">
        <v>9274</v>
      </c>
      <c r="U323" s="104">
        <v>1</v>
      </c>
      <c r="V323" s="104">
        <v>0</v>
      </c>
      <c r="W323" s="104">
        <v>0</v>
      </c>
      <c r="X323" s="104">
        <v>0</v>
      </c>
      <c r="Y323" s="104">
        <v>0</v>
      </c>
      <c r="Z323" s="104" t="b">
        <v>0</v>
      </c>
      <c r="AA323" s="105"/>
      <c r="AB323" s="105" t="s">
        <v>4120</v>
      </c>
    </row>
    <row r="324" spans="1:28" ht="15" customHeight="1" x14ac:dyDescent="0.35">
      <c r="A324" s="105" t="s">
        <v>8290</v>
      </c>
      <c r="B324" s="104">
        <v>0</v>
      </c>
      <c r="C324" s="105"/>
      <c r="D324" s="104">
        <v>0</v>
      </c>
      <c r="E324" s="105"/>
      <c r="F324" s="105" t="s">
        <v>4123</v>
      </c>
      <c r="G324" s="104">
        <v>0</v>
      </c>
      <c r="H324" s="104">
        <v>0</v>
      </c>
      <c r="I324" s="104">
        <v>0</v>
      </c>
      <c r="J324" s="105"/>
      <c r="K324" s="105"/>
      <c r="L324" s="104">
        <v>3</v>
      </c>
      <c r="M324" s="104">
        <v>0</v>
      </c>
      <c r="N324" s="105"/>
      <c r="O324" s="106" t="s">
        <v>889</v>
      </c>
      <c r="P324" s="106" t="s">
        <v>890</v>
      </c>
      <c r="Q324" s="105" t="s">
        <v>4124</v>
      </c>
      <c r="R324" s="104">
        <v>0</v>
      </c>
      <c r="S324" s="104">
        <v>0</v>
      </c>
      <c r="T324" s="105" t="s">
        <v>9274</v>
      </c>
      <c r="U324" s="104">
        <v>1</v>
      </c>
      <c r="V324" s="104">
        <v>0</v>
      </c>
      <c r="W324" s="104">
        <v>0</v>
      </c>
      <c r="X324" s="104">
        <v>0</v>
      </c>
      <c r="Y324" s="104">
        <v>0</v>
      </c>
      <c r="Z324" s="104" t="b">
        <v>0</v>
      </c>
      <c r="AA324" s="105"/>
      <c r="AB324" s="105" t="s">
        <v>4125</v>
      </c>
    </row>
    <row r="325" spans="1:28" ht="15" customHeight="1" x14ac:dyDescent="0.35">
      <c r="A325" s="105" t="s">
        <v>8435</v>
      </c>
      <c r="B325" s="104">
        <v>0</v>
      </c>
      <c r="C325" s="105"/>
      <c r="D325" s="104">
        <v>0</v>
      </c>
      <c r="E325" s="105"/>
      <c r="F325" s="105" t="s">
        <v>4565</v>
      </c>
      <c r="G325" s="104">
        <v>0</v>
      </c>
      <c r="H325" s="104">
        <v>0</v>
      </c>
      <c r="I325" s="104">
        <v>0</v>
      </c>
      <c r="J325" s="105"/>
      <c r="K325" s="105"/>
      <c r="L325" s="104">
        <v>3</v>
      </c>
      <c r="M325" s="104">
        <v>0</v>
      </c>
      <c r="N325" s="105"/>
      <c r="O325" s="106" t="s">
        <v>4566</v>
      </c>
      <c r="P325" s="106" t="s">
        <v>890</v>
      </c>
      <c r="Q325" s="105" t="s">
        <v>4573</v>
      </c>
      <c r="R325" s="104">
        <v>0</v>
      </c>
      <c r="S325" s="104">
        <v>0</v>
      </c>
      <c r="T325" s="105" t="s">
        <v>9274</v>
      </c>
      <c r="U325" s="104">
        <v>1</v>
      </c>
      <c r="V325" s="104">
        <v>0</v>
      </c>
      <c r="W325" s="104">
        <v>0</v>
      </c>
      <c r="X325" s="104">
        <v>0</v>
      </c>
      <c r="Y325" s="104">
        <v>0</v>
      </c>
      <c r="Z325" s="104" t="b">
        <v>0</v>
      </c>
      <c r="AA325" s="105"/>
      <c r="AB325" s="105" t="s">
        <v>4574</v>
      </c>
    </row>
    <row r="326" spans="1:28" ht="15" customHeight="1" x14ac:dyDescent="0.35">
      <c r="A326" s="105" t="s">
        <v>8441</v>
      </c>
      <c r="B326" s="104">
        <v>0</v>
      </c>
      <c r="C326" s="105"/>
      <c r="D326" s="104">
        <v>0</v>
      </c>
      <c r="E326" s="105"/>
      <c r="F326" s="105" t="s">
        <v>4580</v>
      </c>
      <c r="G326" s="104">
        <v>0</v>
      </c>
      <c r="H326" s="104">
        <v>0</v>
      </c>
      <c r="I326" s="104">
        <v>0</v>
      </c>
      <c r="J326" s="105"/>
      <c r="K326" s="105"/>
      <c r="L326" s="104">
        <v>3</v>
      </c>
      <c r="M326" s="104">
        <v>0</v>
      </c>
      <c r="N326" s="105"/>
      <c r="O326" s="106" t="s">
        <v>2438</v>
      </c>
      <c r="P326" s="106" t="s">
        <v>890</v>
      </c>
      <c r="Q326" s="105" t="s">
        <v>4587</v>
      </c>
      <c r="R326" s="104">
        <v>0</v>
      </c>
      <c r="S326" s="104">
        <v>0</v>
      </c>
      <c r="T326" s="105" t="s">
        <v>9274</v>
      </c>
      <c r="U326" s="104">
        <v>1</v>
      </c>
      <c r="V326" s="104">
        <v>0</v>
      </c>
      <c r="W326" s="104">
        <v>0</v>
      </c>
      <c r="X326" s="104">
        <v>0</v>
      </c>
      <c r="Y326" s="104">
        <v>0</v>
      </c>
      <c r="Z326" s="104" t="b">
        <v>0</v>
      </c>
      <c r="AA326" s="105"/>
      <c r="AB326" s="105" t="s">
        <v>4588</v>
      </c>
    </row>
    <row r="327" spans="1:28" ht="15" customHeight="1" x14ac:dyDescent="0.35">
      <c r="A327" s="105" t="s">
        <v>8554</v>
      </c>
      <c r="B327" s="104">
        <v>0</v>
      </c>
      <c r="C327" s="105"/>
      <c r="D327" s="104">
        <v>0</v>
      </c>
      <c r="E327" s="105"/>
      <c r="F327" s="105" t="s">
        <v>4900</v>
      </c>
      <c r="G327" s="104">
        <v>0</v>
      </c>
      <c r="H327" s="104">
        <v>0</v>
      </c>
      <c r="I327" s="104">
        <v>0</v>
      </c>
      <c r="J327" s="105"/>
      <c r="K327" s="105"/>
      <c r="L327" s="104">
        <v>3</v>
      </c>
      <c r="M327" s="104">
        <v>0</v>
      </c>
      <c r="N327" s="105" t="s">
        <v>4901</v>
      </c>
      <c r="O327" s="106" t="s">
        <v>2438</v>
      </c>
      <c r="P327" s="106" t="s">
        <v>890</v>
      </c>
      <c r="Q327" s="105" t="s">
        <v>4916</v>
      </c>
      <c r="R327" s="104">
        <v>0</v>
      </c>
      <c r="S327" s="104">
        <v>0</v>
      </c>
      <c r="T327" s="105" t="s">
        <v>9274</v>
      </c>
      <c r="U327" s="104">
        <v>1</v>
      </c>
      <c r="V327" s="104">
        <v>0</v>
      </c>
      <c r="W327" s="104">
        <v>0</v>
      </c>
      <c r="X327" s="104">
        <v>0</v>
      </c>
      <c r="Y327" s="104">
        <v>0</v>
      </c>
      <c r="Z327" s="104" t="b">
        <v>0</v>
      </c>
      <c r="AA327" s="105"/>
      <c r="AB327" s="105" t="s">
        <v>4917</v>
      </c>
    </row>
    <row r="328" spans="1:28" ht="15" customHeight="1" x14ac:dyDescent="0.35">
      <c r="A328" s="105" t="s">
        <v>7869</v>
      </c>
      <c r="B328" s="104">
        <v>0</v>
      </c>
      <c r="C328" s="105"/>
      <c r="D328" s="104">
        <v>0</v>
      </c>
      <c r="E328" s="105"/>
      <c r="F328" s="105" t="s">
        <v>3038</v>
      </c>
      <c r="G328" s="104">
        <v>0</v>
      </c>
      <c r="H328" s="104">
        <v>0</v>
      </c>
      <c r="I328" s="104">
        <v>0</v>
      </c>
      <c r="J328" s="105"/>
      <c r="K328" s="105"/>
      <c r="L328" s="104">
        <v>2</v>
      </c>
      <c r="M328" s="104">
        <v>0</v>
      </c>
      <c r="N328" s="105"/>
      <c r="O328" s="105"/>
      <c r="P328" s="105"/>
      <c r="Q328" s="105" t="s">
        <v>9420</v>
      </c>
      <c r="R328" s="104">
        <v>0</v>
      </c>
      <c r="S328" s="104">
        <v>0</v>
      </c>
      <c r="T328" s="105" t="s">
        <v>7703</v>
      </c>
      <c r="U328" s="104">
        <v>1</v>
      </c>
      <c r="V328" s="104">
        <v>0</v>
      </c>
      <c r="W328" s="104">
        <v>0</v>
      </c>
      <c r="X328" s="104">
        <v>0</v>
      </c>
      <c r="Y328" s="104">
        <v>0</v>
      </c>
      <c r="Z328" s="104" t="b">
        <v>0</v>
      </c>
      <c r="AA328" s="105"/>
      <c r="AB328" s="105" t="s">
        <v>3039</v>
      </c>
    </row>
    <row r="329" spans="1:28" ht="15" customHeight="1" x14ac:dyDescent="0.35">
      <c r="A329" s="105" t="s">
        <v>7566</v>
      </c>
      <c r="B329" s="104">
        <v>0</v>
      </c>
      <c r="C329" s="105"/>
      <c r="D329" s="104">
        <v>0</v>
      </c>
      <c r="E329" s="105"/>
      <c r="F329" s="105" t="s">
        <v>2170</v>
      </c>
      <c r="G329" s="104">
        <v>0</v>
      </c>
      <c r="H329" s="104">
        <v>0</v>
      </c>
      <c r="I329" s="104">
        <v>0</v>
      </c>
      <c r="J329" s="105"/>
      <c r="K329" s="105"/>
      <c r="L329" s="104">
        <v>3</v>
      </c>
      <c r="M329" s="104">
        <v>0</v>
      </c>
      <c r="N329" s="105"/>
      <c r="O329" s="106" t="s">
        <v>889</v>
      </c>
      <c r="P329" s="106" t="s">
        <v>890</v>
      </c>
      <c r="Q329" s="105" t="s">
        <v>2171</v>
      </c>
      <c r="R329" s="104">
        <v>0</v>
      </c>
      <c r="S329" s="104">
        <v>0</v>
      </c>
      <c r="T329" s="105" t="s">
        <v>7869</v>
      </c>
      <c r="U329" s="104">
        <v>1</v>
      </c>
      <c r="V329" s="104">
        <v>0</v>
      </c>
      <c r="W329" s="104">
        <v>0</v>
      </c>
      <c r="X329" s="104">
        <v>0</v>
      </c>
      <c r="Y329" s="104">
        <v>0</v>
      </c>
      <c r="Z329" s="104" t="b">
        <v>0</v>
      </c>
      <c r="AA329" s="105"/>
      <c r="AB329" s="105" t="s">
        <v>2172</v>
      </c>
    </row>
    <row r="330" spans="1:28" ht="15" customHeight="1" x14ac:dyDescent="0.35">
      <c r="A330" s="105" t="s">
        <v>7568</v>
      </c>
      <c r="B330" s="104">
        <v>0</v>
      </c>
      <c r="C330" s="105"/>
      <c r="D330" s="104">
        <v>0</v>
      </c>
      <c r="E330" s="105"/>
      <c r="F330" s="105" t="s">
        <v>2170</v>
      </c>
      <c r="G330" s="104">
        <v>0</v>
      </c>
      <c r="H330" s="104">
        <v>0</v>
      </c>
      <c r="I330" s="104">
        <v>0</v>
      </c>
      <c r="J330" s="105"/>
      <c r="K330" s="105"/>
      <c r="L330" s="104">
        <v>3</v>
      </c>
      <c r="M330" s="104">
        <v>0</v>
      </c>
      <c r="N330" s="105"/>
      <c r="O330" s="106" t="s">
        <v>889</v>
      </c>
      <c r="P330" s="106" t="s">
        <v>890</v>
      </c>
      <c r="Q330" s="105" t="s">
        <v>2175</v>
      </c>
      <c r="R330" s="104">
        <v>0</v>
      </c>
      <c r="S330" s="104">
        <v>0</v>
      </c>
      <c r="T330" s="105" t="s">
        <v>7869</v>
      </c>
      <c r="U330" s="104">
        <v>1</v>
      </c>
      <c r="V330" s="104">
        <v>0</v>
      </c>
      <c r="W330" s="104">
        <v>0</v>
      </c>
      <c r="X330" s="104">
        <v>0</v>
      </c>
      <c r="Y330" s="104">
        <v>0</v>
      </c>
      <c r="Z330" s="104" t="b">
        <v>0</v>
      </c>
      <c r="AA330" s="105"/>
      <c r="AB330" s="105" t="s">
        <v>2176</v>
      </c>
    </row>
    <row r="331" spans="1:28" ht="15" customHeight="1" x14ac:dyDescent="0.35">
      <c r="A331" s="105" t="s">
        <v>7572</v>
      </c>
      <c r="B331" s="104">
        <v>0</v>
      </c>
      <c r="C331" s="105"/>
      <c r="D331" s="104">
        <v>0</v>
      </c>
      <c r="E331" s="105"/>
      <c r="F331" s="105" t="s">
        <v>2170</v>
      </c>
      <c r="G331" s="104">
        <v>0</v>
      </c>
      <c r="H331" s="104">
        <v>0</v>
      </c>
      <c r="I331" s="104">
        <v>0</v>
      </c>
      <c r="J331" s="105"/>
      <c r="K331" s="105"/>
      <c r="L331" s="104">
        <v>3</v>
      </c>
      <c r="M331" s="104">
        <v>0</v>
      </c>
      <c r="N331" s="105" t="s">
        <v>2184</v>
      </c>
      <c r="O331" s="106" t="s">
        <v>889</v>
      </c>
      <c r="P331" s="106" t="s">
        <v>890</v>
      </c>
      <c r="Q331" s="105" t="s">
        <v>2185</v>
      </c>
      <c r="R331" s="104">
        <v>0</v>
      </c>
      <c r="S331" s="104">
        <v>0</v>
      </c>
      <c r="T331" s="105" t="s">
        <v>7869</v>
      </c>
      <c r="U331" s="104">
        <v>1</v>
      </c>
      <c r="V331" s="104">
        <v>0</v>
      </c>
      <c r="W331" s="104">
        <v>0</v>
      </c>
      <c r="X331" s="104">
        <v>0</v>
      </c>
      <c r="Y331" s="104">
        <v>0</v>
      </c>
      <c r="Z331" s="104" t="b">
        <v>0</v>
      </c>
      <c r="AA331" s="105"/>
      <c r="AB331" s="105" t="s">
        <v>2186</v>
      </c>
    </row>
    <row r="332" spans="1:28" ht="15" customHeight="1" x14ac:dyDescent="0.35">
      <c r="A332" s="105" t="s">
        <v>7803</v>
      </c>
      <c r="B332" s="104">
        <v>0</v>
      </c>
      <c r="C332" s="105"/>
      <c r="D332" s="104">
        <v>0</v>
      </c>
      <c r="E332" s="105"/>
      <c r="F332" s="105" t="s">
        <v>2785</v>
      </c>
      <c r="G332" s="104">
        <v>0</v>
      </c>
      <c r="H332" s="104">
        <v>0</v>
      </c>
      <c r="I332" s="104">
        <v>0</v>
      </c>
      <c r="J332" s="105"/>
      <c r="K332" s="105"/>
      <c r="L332" s="104">
        <v>3</v>
      </c>
      <c r="M332" s="104">
        <v>0</v>
      </c>
      <c r="N332" s="105"/>
      <c r="O332" s="106" t="s">
        <v>889</v>
      </c>
      <c r="P332" s="106" t="s">
        <v>890</v>
      </c>
      <c r="Q332" s="105" t="s">
        <v>2786</v>
      </c>
      <c r="R332" s="104">
        <v>0</v>
      </c>
      <c r="S332" s="104">
        <v>0</v>
      </c>
      <c r="T332" s="105" t="s">
        <v>7869</v>
      </c>
      <c r="U332" s="104">
        <v>1</v>
      </c>
      <c r="V332" s="104">
        <v>0</v>
      </c>
      <c r="W332" s="104">
        <v>0</v>
      </c>
      <c r="X332" s="104">
        <v>0</v>
      </c>
      <c r="Y332" s="104">
        <v>0</v>
      </c>
      <c r="Z332" s="104" t="b">
        <v>0</v>
      </c>
      <c r="AA332" s="105"/>
      <c r="AB332" s="105" t="s">
        <v>2787</v>
      </c>
    </row>
    <row r="333" spans="1:28" ht="15" customHeight="1" x14ac:dyDescent="0.35">
      <c r="A333" s="105" t="s">
        <v>7872</v>
      </c>
      <c r="B333" s="104">
        <v>0</v>
      </c>
      <c r="C333" s="105"/>
      <c r="D333" s="104">
        <v>0</v>
      </c>
      <c r="E333" s="105"/>
      <c r="F333" s="106" t="s">
        <v>3048</v>
      </c>
      <c r="G333" s="104">
        <v>0</v>
      </c>
      <c r="H333" s="104">
        <v>0</v>
      </c>
      <c r="I333" s="104">
        <v>0</v>
      </c>
      <c r="J333" s="105"/>
      <c r="K333" s="105"/>
      <c r="L333" s="104">
        <v>3</v>
      </c>
      <c r="M333" s="104">
        <v>0</v>
      </c>
      <c r="N333" s="105"/>
      <c r="O333" s="106" t="s">
        <v>889</v>
      </c>
      <c r="P333" s="106" t="s">
        <v>890</v>
      </c>
      <c r="Q333" s="105" t="s">
        <v>3049</v>
      </c>
      <c r="R333" s="104">
        <v>0</v>
      </c>
      <c r="S333" s="104">
        <v>0</v>
      </c>
      <c r="T333" s="105" t="s">
        <v>7869</v>
      </c>
      <c r="U333" s="104">
        <v>1</v>
      </c>
      <c r="V333" s="104">
        <v>0</v>
      </c>
      <c r="W333" s="104">
        <v>0</v>
      </c>
      <c r="X333" s="104">
        <v>0</v>
      </c>
      <c r="Y333" s="104">
        <v>0</v>
      </c>
      <c r="Z333" s="104" t="b">
        <v>0</v>
      </c>
      <c r="AA333" s="105"/>
      <c r="AB333" s="105" t="s">
        <v>3050</v>
      </c>
    </row>
    <row r="334" spans="1:28" ht="15" customHeight="1" x14ac:dyDescent="0.35">
      <c r="A334" s="105" t="s">
        <v>7877</v>
      </c>
      <c r="B334" s="104">
        <v>0</v>
      </c>
      <c r="C334" s="105"/>
      <c r="D334" s="104">
        <v>0</v>
      </c>
      <c r="E334" s="105"/>
      <c r="F334" s="106" t="s">
        <v>3060</v>
      </c>
      <c r="G334" s="104">
        <v>0</v>
      </c>
      <c r="H334" s="104">
        <v>0</v>
      </c>
      <c r="I334" s="104">
        <v>0</v>
      </c>
      <c r="J334" s="105"/>
      <c r="K334" s="105"/>
      <c r="L334" s="104">
        <v>3</v>
      </c>
      <c r="M334" s="104">
        <v>0</v>
      </c>
      <c r="N334" s="105"/>
      <c r="O334" s="106" t="s">
        <v>889</v>
      </c>
      <c r="P334" s="106" t="s">
        <v>890</v>
      </c>
      <c r="Q334" s="105" t="s">
        <v>3063</v>
      </c>
      <c r="R334" s="104">
        <v>0</v>
      </c>
      <c r="S334" s="104">
        <v>0</v>
      </c>
      <c r="T334" s="105" t="s">
        <v>7869</v>
      </c>
      <c r="U334" s="104">
        <v>1</v>
      </c>
      <c r="V334" s="104">
        <v>0</v>
      </c>
      <c r="W334" s="104">
        <v>0</v>
      </c>
      <c r="X334" s="104">
        <v>0</v>
      </c>
      <c r="Y334" s="104">
        <v>0</v>
      </c>
      <c r="Z334" s="104" t="b">
        <v>0</v>
      </c>
      <c r="AA334" s="105"/>
      <c r="AB334" s="105" t="s">
        <v>3064</v>
      </c>
    </row>
    <row r="335" spans="1:28" ht="15" customHeight="1" x14ac:dyDescent="0.35">
      <c r="A335" s="105" t="s">
        <v>7881</v>
      </c>
      <c r="B335" s="104">
        <v>0</v>
      </c>
      <c r="C335" s="105"/>
      <c r="D335" s="104">
        <v>0</v>
      </c>
      <c r="E335" s="105"/>
      <c r="F335" s="106" t="s">
        <v>3076</v>
      </c>
      <c r="G335" s="104">
        <v>0</v>
      </c>
      <c r="H335" s="104">
        <v>0</v>
      </c>
      <c r="I335" s="104">
        <v>0</v>
      </c>
      <c r="J335" s="105"/>
      <c r="K335" s="105"/>
      <c r="L335" s="104">
        <v>3</v>
      </c>
      <c r="M335" s="104">
        <v>0</v>
      </c>
      <c r="N335" s="105"/>
      <c r="O335" s="106" t="s">
        <v>3070</v>
      </c>
      <c r="P335" s="106" t="s">
        <v>890</v>
      </c>
      <c r="Q335" s="105" t="s">
        <v>3077</v>
      </c>
      <c r="R335" s="104">
        <v>0</v>
      </c>
      <c r="S335" s="104">
        <v>0</v>
      </c>
      <c r="T335" s="105" t="s">
        <v>7869</v>
      </c>
      <c r="U335" s="104">
        <v>1</v>
      </c>
      <c r="V335" s="104">
        <v>0</v>
      </c>
      <c r="W335" s="104">
        <v>0</v>
      </c>
      <c r="X335" s="104">
        <v>0</v>
      </c>
      <c r="Y335" s="104">
        <v>0</v>
      </c>
      <c r="Z335" s="104" t="b">
        <v>0</v>
      </c>
      <c r="AA335" s="105"/>
      <c r="AB335" s="105" t="s">
        <v>3078</v>
      </c>
    </row>
    <row r="336" spans="1:28" ht="15" customHeight="1" x14ac:dyDescent="0.35">
      <c r="A336" s="105" t="s">
        <v>8062</v>
      </c>
      <c r="B336" s="104">
        <v>0</v>
      </c>
      <c r="C336" s="105"/>
      <c r="D336" s="104">
        <v>0</v>
      </c>
      <c r="E336" s="105"/>
      <c r="F336" s="105" t="s">
        <v>3556</v>
      </c>
      <c r="G336" s="104">
        <v>0</v>
      </c>
      <c r="H336" s="104">
        <v>0</v>
      </c>
      <c r="I336" s="104">
        <v>0</v>
      </c>
      <c r="J336" s="105"/>
      <c r="K336" s="105"/>
      <c r="L336" s="104">
        <v>3</v>
      </c>
      <c r="M336" s="104">
        <v>0</v>
      </c>
      <c r="N336" s="105" t="s">
        <v>3560</v>
      </c>
      <c r="O336" s="106" t="s">
        <v>889</v>
      </c>
      <c r="P336" s="106" t="s">
        <v>890</v>
      </c>
      <c r="Q336" s="105" t="s">
        <v>3561</v>
      </c>
      <c r="R336" s="104">
        <v>0</v>
      </c>
      <c r="S336" s="104">
        <v>0</v>
      </c>
      <c r="T336" s="105" t="s">
        <v>7869</v>
      </c>
      <c r="U336" s="104">
        <v>1</v>
      </c>
      <c r="V336" s="104">
        <v>0</v>
      </c>
      <c r="W336" s="104">
        <v>0</v>
      </c>
      <c r="X336" s="104">
        <v>0</v>
      </c>
      <c r="Y336" s="104">
        <v>0</v>
      </c>
      <c r="Z336" s="104" t="b">
        <v>0</v>
      </c>
      <c r="AA336" s="105"/>
      <c r="AB336" s="105" t="s">
        <v>3562</v>
      </c>
    </row>
    <row r="337" spans="1:28" ht="15" customHeight="1" x14ac:dyDescent="0.35">
      <c r="A337" s="105" t="s">
        <v>8064</v>
      </c>
      <c r="B337" s="104">
        <v>0</v>
      </c>
      <c r="C337" s="105"/>
      <c r="D337" s="104">
        <v>0</v>
      </c>
      <c r="E337" s="105"/>
      <c r="F337" s="105" t="s">
        <v>3556</v>
      </c>
      <c r="G337" s="104">
        <v>0</v>
      </c>
      <c r="H337" s="104">
        <v>0</v>
      </c>
      <c r="I337" s="104">
        <v>0</v>
      </c>
      <c r="J337" s="105"/>
      <c r="K337" s="105"/>
      <c r="L337" s="104">
        <v>3</v>
      </c>
      <c r="M337" s="104">
        <v>0</v>
      </c>
      <c r="N337" s="105"/>
      <c r="O337" s="106" t="s">
        <v>889</v>
      </c>
      <c r="P337" s="106" t="s">
        <v>890</v>
      </c>
      <c r="Q337" s="105" t="s">
        <v>3565</v>
      </c>
      <c r="R337" s="104">
        <v>0</v>
      </c>
      <c r="S337" s="104">
        <v>0</v>
      </c>
      <c r="T337" s="105" t="s">
        <v>7869</v>
      </c>
      <c r="U337" s="104">
        <v>1</v>
      </c>
      <c r="V337" s="104">
        <v>0</v>
      </c>
      <c r="W337" s="104">
        <v>0</v>
      </c>
      <c r="X337" s="104">
        <v>0</v>
      </c>
      <c r="Y337" s="104">
        <v>0</v>
      </c>
      <c r="Z337" s="104" t="b">
        <v>0</v>
      </c>
      <c r="AA337" s="105"/>
      <c r="AB337" s="105" t="s">
        <v>3566</v>
      </c>
    </row>
    <row r="338" spans="1:28" ht="15" customHeight="1" x14ac:dyDescent="0.35">
      <c r="A338" s="105" t="s">
        <v>8069</v>
      </c>
      <c r="B338" s="104">
        <v>0</v>
      </c>
      <c r="C338" s="105"/>
      <c r="D338" s="104">
        <v>0</v>
      </c>
      <c r="E338" s="105"/>
      <c r="F338" s="105" t="s">
        <v>3556</v>
      </c>
      <c r="G338" s="104">
        <v>0</v>
      </c>
      <c r="H338" s="104">
        <v>0</v>
      </c>
      <c r="I338" s="104">
        <v>0</v>
      </c>
      <c r="J338" s="105"/>
      <c r="K338" s="105"/>
      <c r="L338" s="104">
        <v>3</v>
      </c>
      <c r="M338" s="104">
        <v>0</v>
      </c>
      <c r="N338" s="105" t="s">
        <v>3572</v>
      </c>
      <c r="O338" s="106" t="s">
        <v>889</v>
      </c>
      <c r="P338" s="106" t="s">
        <v>890</v>
      </c>
      <c r="Q338" s="105" t="s">
        <v>3578</v>
      </c>
      <c r="R338" s="104">
        <v>0</v>
      </c>
      <c r="S338" s="104">
        <v>0</v>
      </c>
      <c r="T338" s="105" t="s">
        <v>7869</v>
      </c>
      <c r="U338" s="104">
        <v>1</v>
      </c>
      <c r="V338" s="104">
        <v>0</v>
      </c>
      <c r="W338" s="104">
        <v>0</v>
      </c>
      <c r="X338" s="104">
        <v>0</v>
      </c>
      <c r="Y338" s="104">
        <v>0</v>
      </c>
      <c r="Z338" s="104" t="b">
        <v>0</v>
      </c>
      <c r="AA338" s="105"/>
      <c r="AB338" s="105" t="s">
        <v>3579</v>
      </c>
    </row>
    <row r="339" spans="1:28" ht="15" customHeight="1" x14ac:dyDescent="0.35">
      <c r="A339" s="105" t="s">
        <v>8126</v>
      </c>
      <c r="B339" s="104">
        <v>0</v>
      </c>
      <c r="C339" s="105"/>
      <c r="D339" s="104">
        <v>0</v>
      </c>
      <c r="E339" s="105"/>
      <c r="F339" s="105" t="s">
        <v>3722</v>
      </c>
      <c r="G339" s="104">
        <v>0</v>
      </c>
      <c r="H339" s="104">
        <v>0</v>
      </c>
      <c r="I339" s="104">
        <v>0</v>
      </c>
      <c r="J339" s="105"/>
      <c r="K339" s="105"/>
      <c r="L339" s="104">
        <v>3</v>
      </c>
      <c r="M339" s="104">
        <v>0</v>
      </c>
      <c r="N339" s="105" t="s">
        <v>3733</v>
      </c>
      <c r="O339" s="106" t="s">
        <v>889</v>
      </c>
      <c r="P339" s="106" t="s">
        <v>890</v>
      </c>
      <c r="Q339" s="105" t="s">
        <v>3734</v>
      </c>
      <c r="R339" s="104">
        <v>0</v>
      </c>
      <c r="S339" s="104">
        <v>0</v>
      </c>
      <c r="T339" s="105" t="s">
        <v>7869</v>
      </c>
      <c r="U339" s="104">
        <v>1</v>
      </c>
      <c r="V339" s="104">
        <v>0</v>
      </c>
      <c r="W339" s="104">
        <v>0</v>
      </c>
      <c r="X339" s="104">
        <v>0</v>
      </c>
      <c r="Y339" s="104">
        <v>0</v>
      </c>
      <c r="Z339" s="104" t="b">
        <v>0</v>
      </c>
      <c r="AA339" s="105"/>
      <c r="AB339" s="105" t="s">
        <v>3735</v>
      </c>
    </row>
    <row r="340" spans="1:28" ht="15" customHeight="1" x14ac:dyDescent="0.35">
      <c r="A340" s="105" t="s">
        <v>8128</v>
      </c>
      <c r="B340" s="104">
        <v>0</v>
      </c>
      <c r="C340" s="105"/>
      <c r="D340" s="104">
        <v>0</v>
      </c>
      <c r="E340" s="105"/>
      <c r="F340" s="105" t="s">
        <v>3722</v>
      </c>
      <c r="G340" s="104">
        <v>0</v>
      </c>
      <c r="H340" s="104">
        <v>0</v>
      </c>
      <c r="I340" s="104">
        <v>0</v>
      </c>
      <c r="J340" s="105"/>
      <c r="K340" s="105"/>
      <c r="L340" s="104">
        <v>3</v>
      </c>
      <c r="M340" s="104">
        <v>0</v>
      </c>
      <c r="N340" s="105"/>
      <c r="O340" s="106" t="s">
        <v>889</v>
      </c>
      <c r="P340" s="106" t="s">
        <v>890</v>
      </c>
      <c r="Q340" s="105" t="s">
        <v>3738</v>
      </c>
      <c r="R340" s="104">
        <v>0</v>
      </c>
      <c r="S340" s="104">
        <v>0</v>
      </c>
      <c r="T340" s="105" t="s">
        <v>7869</v>
      </c>
      <c r="U340" s="104">
        <v>1</v>
      </c>
      <c r="V340" s="104">
        <v>0</v>
      </c>
      <c r="W340" s="104">
        <v>0</v>
      </c>
      <c r="X340" s="104">
        <v>0</v>
      </c>
      <c r="Y340" s="104">
        <v>0</v>
      </c>
      <c r="Z340" s="104" t="b">
        <v>0</v>
      </c>
      <c r="AA340" s="105"/>
      <c r="AB340" s="105" t="s">
        <v>3739</v>
      </c>
    </row>
    <row r="341" spans="1:28" ht="15" customHeight="1" x14ac:dyDescent="0.35">
      <c r="A341" s="105" t="s">
        <v>8130</v>
      </c>
      <c r="B341" s="104">
        <v>0</v>
      </c>
      <c r="C341" s="105"/>
      <c r="D341" s="104">
        <v>0</v>
      </c>
      <c r="E341" s="105"/>
      <c r="F341" s="105" t="s">
        <v>3722</v>
      </c>
      <c r="G341" s="104">
        <v>0</v>
      </c>
      <c r="H341" s="104">
        <v>0</v>
      </c>
      <c r="I341" s="104">
        <v>0</v>
      </c>
      <c r="J341" s="105"/>
      <c r="K341" s="105"/>
      <c r="L341" s="104">
        <v>3</v>
      </c>
      <c r="M341" s="104">
        <v>0</v>
      </c>
      <c r="N341" s="105"/>
      <c r="O341" s="106" t="s">
        <v>889</v>
      </c>
      <c r="P341" s="106" t="s">
        <v>890</v>
      </c>
      <c r="Q341" s="105" t="s">
        <v>3742</v>
      </c>
      <c r="R341" s="104">
        <v>0</v>
      </c>
      <c r="S341" s="104">
        <v>0</v>
      </c>
      <c r="T341" s="105" t="s">
        <v>7869</v>
      </c>
      <c r="U341" s="104">
        <v>1</v>
      </c>
      <c r="V341" s="104">
        <v>0</v>
      </c>
      <c r="W341" s="104">
        <v>0</v>
      </c>
      <c r="X341" s="104">
        <v>0</v>
      </c>
      <c r="Y341" s="104">
        <v>0</v>
      </c>
      <c r="Z341" s="104" t="b">
        <v>0</v>
      </c>
      <c r="AA341" s="105"/>
      <c r="AB341" s="105" t="s">
        <v>3743</v>
      </c>
    </row>
    <row r="342" spans="1:28" ht="15" customHeight="1" x14ac:dyDescent="0.35">
      <c r="A342" s="105" t="s">
        <v>8339</v>
      </c>
      <c r="B342" s="104">
        <v>0</v>
      </c>
      <c r="C342" s="105"/>
      <c r="D342" s="104">
        <v>0</v>
      </c>
      <c r="E342" s="105"/>
      <c r="F342" s="105" t="s">
        <v>4284</v>
      </c>
      <c r="G342" s="104">
        <v>0</v>
      </c>
      <c r="H342" s="104">
        <v>0</v>
      </c>
      <c r="I342" s="104">
        <v>0</v>
      </c>
      <c r="J342" s="105"/>
      <c r="K342" s="105"/>
      <c r="L342" s="104">
        <v>3</v>
      </c>
      <c r="M342" s="104">
        <v>0</v>
      </c>
      <c r="N342" s="105"/>
      <c r="O342" s="106" t="s">
        <v>889</v>
      </c>
      <c r="P342" s="106" t="s">
        <v>890</v>
      </c>
      <c r="Q342" s="105" t="s">
        <v>4288</v>
      </c>
      <c r="R342" s="104">
        <v>0</v>
      </c>
      <c r="S342" s="104">
        <v>0</v>
      </c>
      <c r="T342" s="105" t="s">
        <v>7869</v>
      </c>
      <c r="U342" s="104">
        <v>1</v>
      </c>
      <c r="V342" s="104">
        <v>0</v>
      </c>
      <c r="W342" s="104">
        <v>0</v>
      </c>
      <c r="X342" s="104">
        <v>0</v>
      </c>
      <c r="Y342" s="104">
        <v>0</v>
      </c>
      <c r="Z342" s="104" t="b">
        <v>0</v>
      </c>
      <c r="AA342" s="105"/>
      <c r="AB342" s="105" t="s">
        <v>4289</v>
      </c>
    </row>
    <row r="343" spans="1:28" ht="15" customHeight="1" x14ac:dyDescent="0.35">
      <c r="A343" s="105" t="s">
        <v>8340</v>
      </c>
      <c r="B343" s="104">
        <v>0</v>
      </c>
      <c r="C343" s="105"/>
      <c r="D343" s="104">
        <v>0</v>
      </c>
      <c r="E343" s="105"/>
      <c r="F343" s="105" t="s">
        <v>4284</v>
      </c>
      <c r="G343" s="104">
        <v>0</v>
      </c>
      <c r="H343" s="104">
        <v>0</v>
      </c>
      <c r="I343" s="104">
        <v>0</v>
      </c>
      <c r="J343" s="105"/>
      <c r="K343" s="105"/>
      <c r="L343" s="104">
        <v>3</v>
      </c>
      <c r="M343" s="104">
        <v>0</v>
      </c>
      <c r="N343" s="105" t="s">
        <v>4281</v>
      </c>
      <c r="O343" s="106" t="s">
        <v>889</v>
      </c>
      <c r="P343" s="106" t="s">
        <v>890</v>
      </c>
      <c r="Q343" s="105" t="s">
        <v>4290</v>
      </c>
      <c r="R343" s="104">
        <v>0</v>
      </c>
      <c r="S343" s="104">
        <v>0</v>
      </c>
      <c r="T343" s="105" t="s">
        <v>7869</v>
      </c>
      <c r="U343" s="104">
        <v>1</v>
      </c>
      <c r="V343" s="104">
        <v>0</v>
      </c>
      <c r="W343" s="104">
        <v>0</v>
      </c>
      <c r="X343" s="104">
        <v>0</v>
      </c>
      <c r="Y343" s="104">
        <v>0</v>
      </c>
      <c r="Z343" s="104" t="b">
        <v>0</v>
      </c>
      <c r="AA343" s="105"/>
      <c r="AB343" s="105" t="s">
        <v>4291</v>
      </c>
    </row>
    <row r="344" spans="1:28" ht="15" customHeight="1" x14ac:dyDescent="0.35">
      <c r="A344" s="105" t="s">
        <v>8344</v>
      </c>
      <c r="B344" s="104">
        <v>0</v>
      </c>
      <c r="C344" s="105"/>
      <c r="D344" s="104">
        <v>0</v>
      </c>
      <c r="E344" s="105"/>
      <c r="F344" s="105" t="s">
        <v>4284</v>
      </c>
      <c r="G344" s="104">
        <v>0</v>
      </c>
      <c r="H344" s="104">
        <v>0</v>
      </c>
      <c r="I344" s="104">
        <v>0</v>
      </c>
      <c r="J344" s="105"/>
      <c r="K344" s="105"/>
      <c r="L344" s="104">
        <v>3</v>
      </c>
      <c r="M344" s="104">
        <v>0</v>
      </c>
      <c r="N344" s="105" t="s">
        <v>4285</v>
      </c>
      <c r="O344" s="106" t="s">
        <v>889</v>
      </c>
      <c r="P344" s="106" t="s">
        <v>890</v>
      </c>
      <c r="Q344" s="105" t="s">
        <v>4299</v>
      </c>
      <c r="R344" s="104">
        <v>0</v>
      </c>
      <c r="S344" s="104">
        <v>0</v>
      </c>
      <c r="T344" s="105" t="s">
        <v>7869</v>
      </c>
      <c r="U344" s="104">
        <v>1</v>
      </c>
      <c r="V344" s="104">
        <v>0</v>
      </c>
      <c r="W344" s="104">
        <v>0</v>
      </c>
      <c r="X344" s="104">
        <v>0</v>
      </c>
      <c r="Y344" s="104">
        <v>0</v>
      </c>
      <c r="Z344" s="104" t="b">
        <v>0</v>
      </c>
      <c r="AA344" s="105"/>
      <c r="AB344" s="105" t="s">
        <v>4300</v>
      </c>
    </row>
    <row r="345" spans="1:28" ht="15" customHeight="1" x14ac:dyDescent="0.35">
      <c r="A345" s="105" t="s">
        <v>8424</v>
      </c>
      <c r="B345" s="104">
        <v>0</v>
      </c>
      <c r="C345" s="105"/>
      <c r="D345" s="104">
        <v>0</v>
      </c>
      <c r="E345" s="105"/>
      <c r="F345" s="105" t="s">
        <v>4523</v>
      </c>
      <c r="G345" s="104">
        <v>0</v>
      </c>
      <c r="H345" s="104">
        <v>0</v>
      </c>
      <c r="I345" s="104">
        <v>0</v>
      </c>
      <c r="J345" s="105"/>
      <c r="K345" s="105"/>
      <c r="L345" s="104">
        <v>3</v>
      </c>
      <c r="M345" s="104">
        <v>0</v>
      </c>
      <c r="N345" s="105" t="s">
        <v>4530</v>
      </c>
      <c r="O345" s="106" t="s">
        <v>889</v>
      </c>
      <c r="P345" s="106" t="s">
        <v>890</v>
      </c>
      <c r="Q345" s="105" t="s">
        <v>4547</v>
      </c>
      <c r="R345" s="104">
        <v>0</v>
      </c>
      <c r="S345" s="104">
        <v>0</v>
      </c>
      <c r="T345" s="105" t="s">
        <v>7869</v>
      </c>
      <c r="U345" s="104">
        <v>1</v>
      </c>
      <c r="V345" s="104">
        <v>0</v>
      </c>
      <c r="W345" s="104">
        <v>0</v>
      </c>
      <c r="X345" s="104">
        <v>0</v>
      </c>
      <c r="Y345" s="104">
        <v>0</v>
      </c>
      <c r="Z345" s="104" t="b">
        <v>0</v>
      </c>
      <c r="AA345" s="105"/>
      <c r="AB345" s="105" t="s">
        <v>4548</v>
      </c>
    </row>
    <row r="346" spans="1:28" ht="15" customHeight="1" x14ac:dyDescent="0.35">
      <c r="A346" s="105" t="s">
        <v>8428</v>
      </c>
      <c r="B346" s="104">
        <v>0</v>
      </c>
      <c r="C346" s="105"/>
      <c r="D346" s="104">
        <v>0</v>
      </c>
      <c r="E346" s="105"/>
      <c r="F346" s="105" t="s">
        <v>4523</v>
      </c>
      <c r="G346" s="104">
        <v>0</v>
      </c>
      <c r="H346" s="104">
        <v>0</v>
      </c>
      <c r="I346" s="104">
        <v>0</v>
      </c>
      <c r="J346" s="105"/>
      <c r="K346" s="105"/>
      <c r="L346" s="104">
        <v>3</v>
      </c>
      <c r="M346" s="104">
        <v>0</v>
      </c>
      <c r="N346" s="105"/>
      <c r="O346" s="106" t="s">
        <v>889</v>
      </c>
      <c r="P346" s="106" t="s">
        <v>890</v>
      </c>
      <c r="Q346" s="105" t="s">
        <v>4557</v>
      </c>
      <c r="R346" s="104">
        <v>0</v>
      </c>
      <c r="S346" s="104">
        <v>0</v>
      </c>
      <c r="T346" s="105" t="s">
        <v>7869</v>
      </c>
      <c r="U346" s="104">
        <v>1</v>
      </c>
      <c r="V346" s="104">
        <v>0</v>
      </c>
      <c r="W346" s="104">
        <v>0</v>
      </c>
      <c r="X346" s="104">
        <v>0</v>
      </c>
      <c r="Y346" s="104">
        <v>0</v>
      </c>
      <c r="Z346" s="104" t="b">
        <v>0</v>
      </c>
      <c r="AA346" s="105"/>
      <c r="AB346" s="105" t="s">
        <v>4558</v>
      </c>
    </row>
    <row r="347" spans="1:28" ht="15" customHeight="1" x14ac:dyDescent="0.35">
      <c r="A347" s="105" t="s">
        <v>8430</v>
      </c>
      <c r="B347" s="104">
        <v>0</v>
      </c>
      <c r="C347" s="105"/>
      <c r="D347" s="104">
        <v>0</v>
      </c>
      <c r="E347" s="105"/>
      <c r="F347" s="105" t="s">
        <v>4523</v>
      </c>
      <c r="G347" s="104">
        <v>0</v>
      </c>
      <c r="H347" s="104">
        <v>0</v>
      </c>
      <c r="I347" s="104">
        <v>0</v>
      </c>
      <c r="J347" s="105"/>
      <c r="K347" s="105"/>
      <c r="L347" s="104">
        <v>3</v>
      </c>
      <c r="M347" s="104">
        <v>0</v>
      </c>
      <c r="N347" s="105" t="s">
        <v>4527</v>
      </c>
      <c r="O347" s="106" t="s">
        <v>889</v>
      </c>
      <c r="P347" s="106" t="s">
        <v>890</v>
      </c>
      <c r="Q347" s="105" t="s">
        <v>4561</v>
      </c>
      <c r="R347" s="104">
        <v>0</v>
      </c>
      <c r="S347" s="104">
        <v>0</v>
      </c>
      <c r="T347" s="105" t="s">
        <v>7869</v>
      </c>
      <c r="U347" s="104">
        <v>1</v>
      </c>
      <c r="V347" s="104">
        <v>0</v>
      </c>
      <c r="W347" s="104">
        <v>0</v>
      </c>
      <c r="X347" s="104">
        <v>0</v>
      </c>
      <c r="Y347" s="104">
        <v>0</v>
      </c>
      <c r="Z347" s="104" t="b">
        <v>0</v>
      </c>
      <c r="AA347" s="105"/>
      <c r="AB347" s="105" t="s">
        <v>4562</v>
      </c>
    </row>
    <row r="348" spans="1:28" ht="15" customHeight="1" x14ac:dyDescent="0.35">
      <c r="A348" s="105" t="s">
        <v>9947</v>
      </c>
      <c r="B348" s="104">
        <v>0</v>
      </c>
      <c r="C348" s="105"/>
      <c r="D348" s="104">
        <v>0</v>
      </c>
      <c r="E348" s="105"/>
      <c r="F348" s="105" t="s">
        <v>9948</v>
      </c>
      <c r="G348" s="104">
        <v>0</v>
      </c>
      <c r="H348" s="104">
        <v>0</v>
      </c>
      <c r="I348" s="104">
        <v>0</v>
      </c>
      <c r="J348" s="105"/>
      <c r="K348" s="105"/>
      <c r="L348" s="104">
        <v>3</v>
      </c>
      <c r="M348" s="104">
        <v>0</v>
      </c>
      <c r="N348" s="105"/>
      <c r="O348" s="105"/>
      <c r="P348" s="105"/>
      <c r="Q348" s="105" t="s">
        <v>9949</v>
      </c>
      <c r="R348" s="104">
        <v>0</v>
      </c>
      <c r="S348" s="104">
        <v>0</v>
      </c>
      <c r="T348" s="105" t="s">
        <v>7869</v>
      </c>
      <c r="U348" s="104">
        <v>1</v>
      </c>
      <c r="V348" s="104">
        <v>0</v>
      </c>
      <c r="W348" s="104">
        <v>0</v>
      </c>
      <c r="X348" s="104">
        <v>0</v>
      </c>
      <c r="Y348" s="104">
        <v>0</v>
      </c>
      <c r="Z348" s="104" t="b">
        <v>0</v>
      </c>
      <c r="AA348" s="105"/>
      <c r="AB348" s="105" t="s">
        <v>9950</v>
      </c>
    </row>
    <row r="349" spans="1:28" ht="15" customHeight="1" x14ac:dyDescent="0.35">
      <c r="A349" s="105" t="s">
        <v>8476</v>
      </c>
      <c r="B349" s="104">
        <v>0</v>
      </c>
      <c r="C349" s="105"/>
      <c r="D349" s="104">
        <v>0</v>
      </c>
      <c r="E349" s="105"/>
      <c r="F349" s="105" t="s">
        <v>4709</v>
      </c>
      <c r="G349" s="104">
        <v>0</v>
      </c>
      <c r="H349" s="104">
        <v>0</v>
      </c>
      <c r="I349" s="104">
        <v>0</v>
      </c>
      <c r="J349" s="105"/>
      <c r="K349" s="105"/>
      <c r="L349" s="104">
        <v>2</v>
      </c>
      <c r="M349" s="104">
        <v>0</v>
      </c>
      <c r="N349" s="105"/>
      <c r="O349" s="105"/>
      <c r="P349" s="105"/>
      <c r="Q349" s="105" t="s">
        <v>9547</v>
      </c>
      <c r="R349" s="104">
        <v>0</v>
      </c>
      <c r="S349" s="104">
        <v>0</v>
      </c>
      <c r="T349" s="105" t="s">
        <v>7703</v>
      </c>
      <c r="U349" s="104">
        <v>1</v>
      </c>
      <c r="V349" s="104">
        <v>0</v>
      </c>
      <c r="W349" s="104">
        <v>0</v>
      </c>
      <c r="X349" s="104">
        <v>0</v>
      </c>
      <c r="Y349" s="104">
        <v>0</v>
      </c>
      <c r="Z349" s="104" t="b">
        <v>0</v>
      </c>
      <c r="AA349" s="105"/>
      <c r="AB349" s="105" t="s">
        <v>4710</v>
      </c>
    </row>
    <row r="350" spans="1:28" ht="15" customHeight="1" x14ac:dyDescent="0.35">
      <c r="A350" s="105" t="s">
        <v>7646</v>
      </c>
      <c r="B350" s="104">
        <v>0</v>
      </c>
      <c r="C350" s="105"/>
      <c r="D350" s="104">
        <v>0</v>
      </c>
      <c r="E350" s="105"/>
      <c r="F350" s="105" t="s">
        <v>2363</v>
      </c>
      <c r="G350" s="104">
        <v>0</v>
      </c>
      <c r="H350" s="104">
        <v>0</v>
      </c>
      <c r="I350" s="104">
        <v>0</v>
      </c>
      <c r="J350" s="105"/>
      <c r="K350" s="105"/>
      <c r="L350" s="104">
        <v>3</v>
      </c>
      <c r="M350" s="104">
        <v>0</v>
      </c>
      <c r="N350" s="105"/>
      <c r="O350" s="106" t="s">
        <v>889</v>
      </c>
      <c r="P350" s="106" t="s">
        <v>890</v>
      </c>
      <c r="Q350" s="105" t="s">
        <v>2377</v>
      </c>
      <c r="R350" s="104">
        <v>0</v>
      </c>
      <c r="S350" s="104">
        <v>0</v>
      </c>
      <c r="T350" s="105" t="s">
        <v>8476</v>
      </c>
      <c r="U350" s="104">
        <v>1</v>
      </c>
      <c r="V350" s="104">
        <v>0</v>
      </c>
      <c r="W350" s="104">
        <v>0</v>
      </c>
      <c r="X350" s="104">
        <v>0</v>
      </c>
      <c r="Y350" s="104">
        <v>0</v>
      </c>
      <c r="Z350" s="104" t="b">
        <v>0</v>
      </c>
      <c r="AA350" s="105"/>
      <c r="AB350" s="105" t="s">
        <v>2378</v>
      </c>
    </row>
    <row r="351" spans="1:28" ht="15" customHeight="1" x14ac:dyDescent="0.35">
      <c r="A351" s="105" t="s">
        <v>7659</v>
      </c>
      <c r="B351" s="104">
        <v>0</v>
      </c>
      <c r="C351" s="105"/>
      <c r="D351" s="104">
        <v>0</v>
      </c>
      <c r="E351" s="105"/>
      <c r="F351" s="105" t="s">
        <v>2363</v>
      </c>
      <c r="G351" s="104">
        <v>0</v>
      </c>
      <c r="H351" s="104">
        <v>0</v>
      </c>
      <c r="I351" s="104">
        <v>0</v>
      </c>
      <c r="J351" s="105"/>
      <c r="K351" s="105"/>
      <c r="L351" s="104">
        <v>3</v>
      </c>
      <c r="M351" s="104">
        <v>0</v>
      </c>
      <c r="N351" s="105"/>
      <c r="O351" s="106" t="s">
        <v>889</v>
      </c>
      <c r="P351" s="106" t="s">
        <v>890</v>
      </c>
      <c r="Q351" s="105" t="s">
        <v>2403</v>
      </c>
      <c r="R351" s="104">
        <v>0</v>
      </c>
      <c r="S351" s="104">
        <v>0</v>
      </c>
      <c r="T351" s="105" t="s">
        <v>8476</v>
      </c>
      <c r="U351" s="104">
        <v>1</v>
      </c>
      <c r="V351" s="104">
        <v>0</v>
      </c>
      <c r="W351" s="104">
        <v>0</v>
      </c>
      <c r="X351" s="104">
        <v>0</v>
      </c>
      <c r="Y351" s="104">
        <v>0</v>
      </c>
      <c r="Z351" s="104" t="b">
        <v>0</v>
      </c>
      <c r="AA351" s="105"/>
      <c r="AB351" s="105" t="s">
        <v>2404</v>
      </c>
    </row>
    <row r="352" spans="1:28" ht="15" customHeight="1" x14ac:dyDescent="0.35">
      <c r="A352" s="105" t="s">
        <v>7660</v>
      </c>
      <c r="B352" s="104">
        <v>0</v>
      </c>
      <c r="C352" s="105"/>
      <c r="D352" s="104">
        <v>0</v>
      </c>
      <c r="E352" s="105"/>
      <c r="F352" s="105" t="s">
        <v>2363</v>
      </c>
      <c r="G352" s="104">
        <v>0</v>
      </c>
      <c r="H352" s="104">
        <v>0</v>
      </c>
      <c r="I352" s="104">
        <v>0</v>
      </c>
      <c r="J352" s="105"/>
      <c r="K352" s="105"/>
      <c r="L352" s="104">
        <v>3</v>
      </c>
      <c r="M352" s="104">
        <v>0</v>
      </c>
      <c r="N352" s="105"/>
      <c r="O352" s="106" t="s">
        <v>889</v>
      </c>
      <c r="P352" s="106" t="s">
        <v>890</v>
      </c>
      <c r="Q352" s="105" t="s">
        <v>2405</v>
      </c>
      <c r="R352" s="104">
        <v>0</v>
      </c>
      <c r="S352" s="104">
        <v>0</v>
      </c>
      <c r="T352" s="105" t="s">
        <v>8476</v>
      </c>
      <c r="U352" s="104">
        <v>1</v>
      </c>
      <c r="V352" s="104">
        <v>0</v>
      </c>
      <c r="W352" s="104">
        <v>0</v>
      </c>
      <c r="X352" s="104">
        <v>0</v>
      </c>
      <c r="Y352" s="104">
        <v>0</v>
      </c>
      <c r="Z352" s="104" t="b">
        <v>0</v>
      </c>
      <c r="AA352" s="105"/>
      <c r="AB352" s="105" t="s">
        <v>2406</v>
      </c>
    </row>
    <row r="353" spans="1:28" ht="15" customHeight="1" x14ac:dyDescent="0.35">
      <c r="A353" s="105" t="s">
        <v>7673</v>
      </c>
      <c r="B353" s="104">
        <v>0</v>
      </c>
      <c r="C353" s="105"/>
      <c r="D353" s="104">
        <v>0</v>
      </c>
      <c r="E353" s="105"/>
      <c r="F353" s="105" t="s">
        <v>2363</v>
      </c>
      <c r="G353" s="104">
        <v>0</v>
      </c>
      <c r="H353" s="104">
        <v>0</v>
      </c>
      <c r="I353" s="104">
        <v>0</v>
      </c>
      <c r="J353" s="105"/>
      <c r="K353" s="105"/>
      <c r="L353" s="104">
        <v>3</v>
      </c>
      <c r="M353" s="104">
        <v>0</v>
      </c>
      <c r="N353" s="105"/>
      <c r="O353" s="106" t="s">
        <v>889</v>
      </c>
      <c r="P353" s="106" t="s">
        <v>890</v>
      </c>
      <c r="Q353" s="105" t="s">
        <v>2431</v>
      </c>
      <c r="R353" s="104">
        <v>0</v>
      </c>
      <c r="S353" s="104">
        <v>0</v>
      </c>
      <c r="T353" s="105" t="s">
        <v>8476</v>
      </c>
      <c r="U353" s="104">
        <v>1</v>
      </c>
      <c r="V353" s="104">
        <v>0</v>
      </c>
      <c r="W353" s="104">
        <v>0</v>
      </c>
      <c r="X353" s="104">
        <v>0</v>
      </c>
      <c r="Y353" s="104">
        <v>0</v>
      </c>
      <c r="Z353" s="104" t="b">
        <v>0</v>
      </c>
      <c r="AA353" s="105"/>
      <c r="AB353" s="105" t="s">
        <v>2432</v>
      </c>
    </row>
    <row r="354" spans="1:28" ht="15" customHeight="1" x14ac:dyDescent="0.35">
      <c r="A354" s="105" t="s">
        <v>8452</v>
      </c>
      <c r="B354" s="104">
        <v>0</v>
      </c>
      <c r="C354" s="105"/>
      <c r="D354" s="104">
        <v>0</v>
      </c>
      <c r="E354" s="105"/>
      <c r="F354" s="105" t="s">
        <v>4656</v>
      </c>
      <c r="G354" s="104">
        <v>0</v>
      </c>
      <c r="H354" s="104">
        <v>0</v>
      </c>
      <c r="I354" s="104">
        <v>0</v>
      </c>
      <c r="J354" s="105"/>
      <c r="K354" s="105"/>
      <c r="L354" s="104">
        <v>3</v>
      </c>
      <c r="M354" s="104">
        <v>0</v>
      </c>
      <c r="N354" s="105"/>
      <c r="O354" s="106" t="s">
        <v>889</v>
      </c>
      <c r="P354" s="106" t="s">
        <v>890</v>
      </c>
      <c r="Q354" s="105" t="s">
        <v>4659</v>
      </c>
      <c r="R354" s="104">
        <v>0</v>
      </c>
      <c r="S354" s="104">
        <v>0</v>
      </c>
      <c r="T354" s="105" t="s">
        <v>8476</v>
      </c>
      <c r="U354" s="104">
        <v>1</v>
      </c>
      <c r="V354" s="104">
        <v>0</v>
      </c>
      <c r="W354" s="104">
        <v>0</v>
      </c>
      <c r="X354" s="104">
        <v>0</v>
      </c>
      <c r="Y354" s="104">
        <v>0</v>
      </c>
      <c r="Z354" s="104" t="b">
        <v>0</v>
      </c>
      <c r="AA354" s="105"/>
      <c r="AB354" s="105" t="s">
        <v>4660</v>
      </c>
    </row>
    <row r="355" spans="1:28" ht="15" customHeight="1" x14ac:dyDescent="0.35">
      <c r="A355" s="105" t="s">
        <v>8461</v>
      </c>
      <c r="B355" s="104">
        <v>0</v>
      </c>
      <c r="C355" s="105"/>
      <c r="D355" s="104">
        <v>0</v>
      </c>
      <c r="E355" s="105"/>
      <c r="F355" s="105" t="s">
        <v>4669</v>
      </c>
      <c r="G355" s="104">
        <v>0</v>
      </c>
      <c r="H355" s="104">
        <v>0</v>
      </c>
      <c r="I355" s="104">
        <v>0</v>
      </c>
      <c r="J355" s="105"/>
      <c r="K355" s="105"/>
      <c r="L355" s="104">
        <v>3</v>
      </c>
      <c r="M355" s="104">
        <v>0</v>
      </c>
      <c r="N355" s="105"/>
      <c r="O355" s="106" t="s">
        <v>889</v>
      </c>
      <c r="P355" s="106" t="s">
        <v>890</v>
      </c>
      <c r="Q355" s="105" t="s">
        <v>4678</v>
      </c>
      <c r="R355" s="104">
        <v>0</v>
      </c>
      <c r="S355" s="104">
        <v>0</v>
      </c>
      <c r="T355" s="105" t="s">
        <v>8476</v>
      </c>
      <c r="U355" s="104">
        <v>1</v>
      </c>
      <c r="V355" s="104">
        <v>0</v>
      </c>
      <c r="W355" s="104">
        <v>0</v>
      </c>
      <c r="X355" s="104">
        <v>0</v>
      </c>
      <c r="Y355" s="104">
        <v>0</v>
      </c>
      <c r="Z355" s="104" t="b">
        <v>0</v>
      </c>
      <c r="AA355" s="105"/>
      <c r="AB355" s="105" t="s">
        <v>4679</v>
      </c>
    </row>
    <row r="356" spans="1:28" ht="15" customHeight="1" x14ac:dyDescent="0.35">
      <c r="A356" s="105" t="s">
        <v>8465</v>
      </c>
      <c r="B356" s="104">
        <v>0</v>
      </c>
      <c r="C356" s="105"/>
      <c r="D356" s="104">
        <v>0</v>
      </c>
      <c r="E356" s="105"/>
      <c r="F356" s="105" t="s">
        <v>4682</v>
      </c>
      <c r="G356" s="104">
        <v>0</v>
      </c>
      <c r="H356" s="104">
        <v>0</v>
      </c>
      <c r="I356" s="104">
        <v>0</v>
      </c>
      <c r="J356" s="105"/>
      <c r="K356" s="105"/>
      <c r="L356" s="104">
        <v>3</v>
      </c>
      <c r="M356" s="104">
        <v>0</v>
      </c>
      <c r="N356" s="105"/>
      <c r="O356" s="106" t="s">
        <v>889</v>
      </c>
      <c r="P356" s="106" t="s">
        <v>890</v>
      </c>
      <c r="Q356" s="105" t="s">
        <v>4687</v>
      </c>
      <c r="R356" s="104">
        <v>0</v>
      </c>
      <c r="S356" s="104">
        <v>0</v>
      </c>
      <c r="T356" s="105" t="s">
        <v>8476</v>
      </c>
      <c r="U356" s="104">
        <v>1</v>
      </c>
      <c r="V356" s="104">
        <v>0</v>
      </c>
      <c r="W356" s="104">
        <v>0</v>
      </c>
      <c r="X356" s="104">
        <v>0</v>
      </c>
      <c r="Y356" s="104">
        <v>0</v>
      </c>
      <c r="Z356" s="104" t="b">
        <v>0</v>
      </c>
      <c r="AA356" s="105"/>
      <c r="AB356" s="105" t="s">
        <v>4688</v>
      </c>
    </row>
    <row r="357" spans="1:28" ht="15" customHeight="1" x14ac:dyDescent="0.35">
      <c r="A357" s="105" t="s">
        <v>8474</v>
      </c>
      <c r="B357" s="104">
        <v>0</v>
      </c>
      <c r="C357" s="105"/>
      <c r="D357" s="104">
        <v>0</v>
      </c>
      <c r="E357" s="105"/>
      <c r="F357" s="105" t="s">
        <v>4695</v>
      </c>
      <c r="G357" s="104">
        <v>0</v>
      </c>
      <c r="H357" s="104">
        <v>0</v>
      </c>
      <c r="I357" s="104">
        <v>0</v>
      </c>
      <c r="J357" s="105"/>
      <c r="K357" s="105"/>
      <c r="L357" s="104">
        <v>3</v>
      </c>
      <c r="M357" s="104">
        <v>0</v>
      </c>
      <c r="N357" s="105"/>
      <c r="O357" s="106" t="s">
        <v>889</v>
      </c>
      <c r="P357" s="106" t="s">
        <v>890</v>
      </c>
      <c r="Q357" s="105" t="s">
        <v>4706</v>
      </c>
      <c r="R357" s="104">
        <v>0</v>
      </c>
      <c r="S357" s="104">
        <v>0</v>
      </c>
      <c r="T357" s="105" t="s">
        <v>8476</v>
      </c>
      <c r="U357" s="104">
        <v>1</v>
      </c>
      <c r="V357" s="104">
        <v>0</v>
      </c>
      <c r="W357" s="104">
        <v>0</v>
      </c>
      <c r="X357" s="104">
        <v>0</v>
      </c>
      <c r="Y357" s="104">
        <v>0</v>
      </c>
      <c r="Z357" s="104" t="b">
        <v>0</v>
      </c>
      <c r="AA357" s="105"/>
      <c r="AB357" s="105" t="s">
        <v>4707</v>
      </c>
    </row>
    <row r="358" spans="1:28" ht="15" customHeight="1" x14ac:dyDescent="0.35">
      <c r="A358" s="105" t="s">
        <v>8481</v>
      </c>
      <c r="B358" s="104">
        <v>0</v>
      </c>
      <c r="C358" s="105"/>
      <c r="D358" s="104">
        <v>0</v>
      </c>
      <c r="E358" s="105"/>
      <c r="F358" s="105" t="s">
        <v>4719</v>
      </c>
      <c r="G358" s="104">
        <v>0</v>
      </c>
      <c r="H358" s="104">
        <v>0</v>
      </c>
      <c r="I358" s="104">
        <v>0</v>
      </c>
      <c r="J358" s="105"/>
      <c r="K358" s="105"/>
      <c r="L358" s="104">
        <v>3</v>
      </c>
      <c r="M358" s="104">
        <v>0</v>
      </c>
      <c r="N358" s="105"/>
      <c r="O358" s="106" t="s">
        <v>889</v>
      </c>
      <c r="P358" s="106" t="s">
        <v>890</v>
      </c>
      <c r="Q358" s="105" t="s">
        <v>4720</v>
      </c>
      <c r="R358" s="104">
        <v>0</v>
      </c>
      <c r="S358" s="104">
        <v>0</v>
      </c>
      <c r="T358" s="105" t="s">
        <v>8476</v>
      </c>
      <c r="U358" s="104">
        <v>1</v>
      </c>
      <c r="V358" s="104">
        <v>0</v>
      </c>
      <c r="W358" s="104">
        <v>0</v>
      </c>
      <c r="X358" s="104">
        <v>0</v>
      </c>
      <c r="Y358" s="104">
        <v>0</v>
      </c>
      <c r="Z358" s="104" t="b">
        <v>0</v>
      </c>
      <c r="AA358" s="105"/>
      <c r="AB358" s="105" t="s">
        <v>4721</v>
      </c>
    </row>
    <row r="359" spans="1:28" ht="15" customHeight="1" x14ac:dyDescent="0.35">
      <c r="A359" s="105" t="s">
        <v>8482</v>
      </c>
      <c r="B359" s="104">
        <v>0</v>
      </c>
      <c r="C359" s="105"/>
      <c r="D359" s="104">
        <v>0</v>
      </c>
      <c r="E359" s="105"/>
      <c r="F359" s="105" t="s">
        <v>4719</v>
      </c>
      <c r="G359" s="104">
        <v>0</v>
      </c>
      <c r="H359" s="104">
        <v>0</v>
      </c>
      <c r="I359" s="104">
        <v>0</v>
      </c>
      <c r="J359" s="105"/>
      <c r="K359" s="105"/>
      <c r="L359" s="104">
        <v>3</v>
      </c>
      <c r="M359" s="104">
        <v>0</v>
      </c>
      <c r="N359" s="105"/>
      <c r="O359" s="106" t="s">
        <v>889</v>
      </c>
      <c r="P359" s="106" t="s">
        <v>890</v>
      </c>
      <c r="Q359" s="105" t="s">
        <v>4722</v>
      </c>
      <c r="R359" s="104">
        <v>0</v>
      </c>
      <c r="S359" s="104">
        <v>0</v>
      </c>
      <c r="T359" s="105" t="s">
        <v>8476</v>
      </c>
      <c r="U359" s="104">
        <v>1</v>
      </c>
      <c r="V359" s="104">
        <v>0</v>
      </c>
      <c r="W359" s="104">
        <v>0</v>
      </c>
      <c r="X359" s="104">
        <v>0</v>
      </c>
      <c r="Y359" s="104">
        <v>0</v>
      </c>
      <c r="Z359" s="104" t="b">
        <v>0</v>
      </c>
      <c r="AA359" s="105"/>
      <c r="AB359" s="105" t="s">
        <v>4723</v>
      </c>
    </row>
    <row r="360" spans="1:28" ht="15" customHeight="1" x14ac:dyDescent="0.35">
      <c r="A360" s="105" t="s">
        <v>8483</v>
      </c>
      <c r="B360" s="104">
        <v>0</v>
      </c>
      <c r="C360" s="105"/>
      <c r="D360" s="104">
        <v>0</v>
      </c>
      <c r="E360" s="105"/>
      <c r="F360" s="105" t="s">
        <v>4719</v>
      </c>
      <c r="G360" s="104">
        <v>0</v>
      </c>
      <c r="H360" s="104">
        <v>0</v>
      </c>
      <c r="I360" s="104">
        <v>0</v>
      </c>
      <c r="J360" s="105"/>
      <c r="K360" s="105"/>
      <c r="L360" s="104">
        <v>3</v>
      </c>
      <c r="M360" s="104">
        <v>0</v>
      </c>
      <c r="N360" s="105"/>
      <c r="O360" s="106" t="s">
        <v>889</v>
      </c>
      <c r="P360" s="106" t="s">
        <v>890</v>
      </c>
      <c r="Q360" s="105" t="s">
        <v>4724</v>
      </c>
      <c r="R360" s="104">
        <v>0</v>
      </c>
      <c r="S360" s="104">
        <v>0</v>
      </c>
      <c r="T360" s="105" t="s">
        <v>8476</v>
      </c>
      <c r="U360" s="104">
        <v>1</v>
      </c>
      <c r="V360" s="104">
        <v>0</v>
      </c>
      <c r="W360" s="104">
        <v>0</v>
      </c>
      <c r="X360" s="104">
        <v>0</v>
      </c>
      <c r="Y360" s="104">
        <v>0</v>
      </c>
      <c r="Z360" s="104" t="b">
        <v>0</v>
      </c>
      <c r="AA360" s="105"/>
      <c r="AB360" s="105" t="s">
        <v>4725</v>
      </c>
    </row>
    <row r="361" spans="1:28" ht="15" customHeight="1" x14ac:dyDescent="0.35">
      <c r="A361" s="105" t="s">
        <v>8490</v>
      </c>
      <c r="B361" s="104">
        <v>0</v>
      </c>
      <c r="C361" s="105"/>
      <c r="D361" s="104">
        <v>0</v>
      </c>
      <c r="E361" s="105"/>
      <c r="F361" s="105" t="s">
        <v>4719</v>
      </c>
      <c r="G361" s="104">
        <v>0</v>
      </c>
      <c r="H361" s="104">
        <v>0</v>
      </c>
      <c r="I361" s="104">
        <v>0</v>
      </c>
      <c r="J361" s="105"/>
      <c r="K361" s="105"/>
      <c r="L361" s="104">
        <v>3</v>
      </c>
      <c r="M361" s="104">
        <v>0</v>
      </c>
      <c r="N361" s="105"/>
      <c r="O361" s="106" t="s">
        <v>889</v>
      </c>
      <c r="P361" s="106" t="s">
        <v>890</v>
      </c>
      <c r="Q361" s="105" t="s">
        <v>4738</v>
      </c>
      <c r="R361" s="104">
        <v>0</v>
      </c>
      <c r="S361" s="104">
        <v>0</v>
      </c>
      <c r="T361" s="105" t="s">
        <v>8476</v>
      </c>
      <c r="U361" s="104">
        <v>1</v>
      </c>
      <c r="V361" s="104">
        <v>0</v>
      </c>
      <c r="W361" s="104">
        <v>0</v>
      </c>
      <c r="X361" s="104">
        <v>0</v>
      </c>
      <c r="Y361" s="104">
        <v>0</v>
      </c>
      <c r="Z361" s="104" t="b">
        <v>0</v>
      </c>
      <c r="AA361" s="105"/>
      <c r="AB361" s="105" t="s">
        <v>4739</v>
      </c>
    </row>
    <row r="362" spans="1:28" ht="15" customHeight="1" x14ac:dyDescent="0.35">
      <c r="A362" s="105" t="s">
        <v>7704</v>
      </c>
      <c r="B362" s="104">
        <v>0</v>
      </c>
      <c r="C362" s="105"/>
      <c r="D362" s="104">
        <v>0</v>
      </c>
      <c r="E362" s="105"/>
      <c r="F362" s="105" t="s">
        <v>2507</v>
      </c>
      <c r="G362" s="104">
        <v>0</v>
      </c>
      <c r="H362" s="104">
        <v>0</v>
      </c>
      <c r="I362" s="104">
        <v>0</v>
      </c>
      <c r="J362" s="105"/>
      <c r="K362" s="105"/>
      <c r="L362" s="104">
        <v>1</v>
      </c>
      <c r="M362" s="104">
        <v>0</v>
      </c>
      <c r="N362" s="105"/>
      <c r="O362" s="105"/>
      <c r="P362" s="105"/>
      <c r="Q362" s="105"/>
      <c r="R362" s="104">
        <v>0</v>
      </c>
      <c r="S362" s="104">
        <v>0</v>
      </c>
      <c r="T362" s="105" t="s">
        <v>1905</v>
      </c>
      <c r="U362" s="104">
        <v>1</v>
      </c>
      <c r="V362" s="104">
        <v>0</v>
      </c>
      <c r="W362" s="104">
        <v>0</v>
      </c>
      <c r="X362" s="104">
        <v>0</v>
      </c>
      <c r="Y362" s="104">
        <v>0</v>
      </c>
      <c r="Z362" s="104" t="b">
        <v>0</v>
      </c>
      <c r="AA362" s="105" t="s">
        <v>923</v>
      </c>
      <c r="AB362" s="105" t="s">
        <v>2508</v>
      </c>
    </row>
    <row r="363" spans="1:28" ht="15" customHeight="1" x14ac:dyDescent="0.35">
      <c r="A363" s="105" t="s">
        <v>7075</v>
      </c>
      <c r="B363" s="104">
        <v>0</v>
      </c>
      <c r="C363" s="105"/>
      <c r="D363" s="104">
        <v>0</v>
      </c>
      <c r="E363" s="105"/>
      <c r="F363" s="105" t="s">
        <v>937</v>
      </c>
      <c r="G363" s="104">
        <v>0</v>
      </c>
      <c r="H363" s="104">
        <v>0</v>
      </c>
      <c r="I363" s="104">
        <v>0</v>
      </c>
      <c r="J363" s="105"/>
      <c r="K363" s="105"/>
      <c r="L363" s="104">
        <v>2</v>
      </c>
      <c r="M363" s="104">
        <v>0</v>
      </c>
      <c r="N363" s="105"/>
      <c r="O363" s="105"/>
      <c r="P363" s="105"/>
      <c r="Q363" s="105" t="s">
        <v>9249</v>
      </c>
      <c r="R363" s="104">
        <v>0</v>
      </c>
      <c r="S363" s="104">
        <v>0</v>
      </c>
      <c r="T363" s="105" t="s">
        <v>7704</v>
      </c>
      <c r="U363" s="104">
        <v>1</v>
      </c>
      <c r="V363" s="104">
        <v>0</v>
      </c>
      <c r="W363" s="104">
        <v>0</v>
      </c>
      <c r="X363" s="104">
        <v>0</v>
      </c>
      <c r="Y363" s="104">
        <v>0</v>
      </c>
      <c r="Z363" s="104" t="b">
        <v>0</v>
      </c>
      <c r="AA363" s="105"/>
      <c r="AB363" s="105" t="s">
        <v>938</v>
      </c>
    </row>
    <row r="364" spans="1:28" ht="15" customHeight="1" x14ac:dyDescent="0.35">
      <c r="A364" s="105" t="s">
        <v>7135</v>
      </c>
      <c r="B364" s="104">
        <v>0</v>
      </c>
      <c r="C364" s="105"/>
      <c r="D364" s="104">
        <v>0</v>
      </c>
      <c r="E364" s="105"/>
      <c r="F364" s="105" t="s">
        <v>1066</v>
      </c>
      <c r="G364" s="104">
        <v>0</v>
      </c>
      <c r="H364" s="104">
        <v>0</v>
      </c>
      <c r="I364" s="104">
        <v>0</v>
      </c>
      <c r="J364" s="105"/>
      <c r="K364" s="105"/>
      <c r="L364" s="104">
        <v>3</v>
      </c>
      <c r="M364" s="104">
        <v>0</v>
      </c>
      <c r="N364" s="105"/>
      <c r="O364" s="106" t="s">
        <v>889</v>
      </c>
      <c r="P364" s="106" t="s">
        <v>890</v>
      </c>
      <c r="Q364" s="105" t="s">
        <v>1088</v>
      </c>
      <c r="R364" s="104">
        <v>0</v>
      </c>
      <c r="S364" s="104">
        <v>0</v>
      </c>
      <c r="T364" s="105" t="s">
        <v>9248</v>
      </c>
      <c r="U364" s="104">
        <v>1</v>
      </c>
      <c r="V364" s="104">
        <v>0</v>
      </c>
      <c r="W364" s="104">
        <v>0</v>
      </c>
      <c r="X364" s="104">
        <v>0</v>
      </c>
      <c r="Y364" s="104">
        <v>0</v>
      </c>
      <c r="Z364" s="104" t="b">
        <v>0</v>
      </c>
      <c r="AA364" s="105"/>
      <c r="AB364" s="105" t="s">
        <v>1089</v>
      </c>
    </row>
    <row r="365" spans="1:28" ht="15" customHeight="1" x14ac:dyDescent="0.35">
      <c r="A365" s="105" t="s">
        <v>7406</v>
      </c>
      <c r="B365" s="104">
        <v>0</v>
      </c>
      <c r="C365" s="105"/>
      <c r="D365" s="104">
        <v>0</v>
      </c>
      <c r="E365" s="105"/>
      <c r="F365" s="105" t="s">
        <v>1775</v>
      </c>
      <c r="G365" s="104">
        <v>0</v>
      </c>
      <c r="H365" s="104">
        <v>0</v>
      </c>
      <c r="I365" s="104">
        <v>0</v>
      </c>
      <c r="J365" s="105"/>
      <c r="K365" s="105"/>
      <c r="L365" s="104">
        <v>3</v>
      </c>
      <c r="M365" s="104">
        <v>0</v>
      </c>
      <c r="N365" s="105"/>
      <c r="O365" s="106" t="s">
        <v>889</v>
      </c>
      <c r="P365" s="106" t="s">
        <v>890</v>
      </c>
      <c r="Q365" s="105" t="s">
        <v>1781</v>
      </c>
      <c r="R365" s="104">
        <v>0</v>
      </c>
      <c r="S365" s="104">
        <v>0</v>
      </c>
      <c r="T365" s="105" t="s">
        <v>9248</v>
      </c>
      <c r="U365" s="104">
        <v>1</v>
      </c>
      <c r="V365" s="104">
        <v>0</v>
      </c>
      <c r="W365" s="104">
        <v>0</v>
      </c>
      <c r="X365" s="104">
        <v>0</v>
      </c>
      <c r="Y365" s="104">
        <v>0</v>
      </c>
      <c r="Z365" s="104" t="b">
        <v>0</v>
      </c>
      <c r="AA365" s="105"/>
      <c r="AB365" s="105" t="s">
        <v>1782</v>
      </c>
    </row>
    <row r="366" spans="1:28" ht="15" customHeight="1" x14ac:dyDescent="0.35">
      <c r="A366" s="105" t="s">
        <v>7437</v>
      </c>
      <c r="B366" s="104">
        <v>0</v>
      </c>
      <c r="C366" s="105"/>
      <c r="D366" s="104">
        <v>0</v>
      </c>
      <c r="E366" s="105"/>
      <c r="F366" s="105" t="s">
        <v>1848</v>
      </c>
      <c r="G366" s="104">
        <v>0</v>
      </c>
      <c r="H366" s="104">
        <v>0</v>
      </c>
      <c r="I366" s="104">
        <v>0</v>
      </c>
      <c r="J366" s="105"/>
      <c r="K366" s="105"/>
      <c r="L366" s="104">
        <v>3</v>
      </c>
      <c r="M366" s="104">
        <v>0</v>
      </c>
      <c r="N366" s="105"/>
      <c r="O366" s="106" t="s">
        <v>1849</v>
      </c>
      <c r="P366" s="106" t="s">
        <v>890</v>
      </c>
      <c r="Q366" s="105" t="s">
        <v>1852</v>
      </c>
      <c r="R366" s="104">
        <v>0</v>
      </c>
      <c r="S366" s="104">
        <v>0</v>
      </c>
      <c r="T366" s="105" t="s">
        <v>9248</v>
      </c>
      <c r="U366" s="104">
        <v>1</v>
      </c>
      <c r="V366" s="104">
        <v>0</v>
      </c>
      <c r="W366" s="104">
        <v>0</v>
      </c>
      <c r="X366" s="104">
        <v>0</v>
      </c>
      <c r="Y366" s="104">
        <v>0</v>
      </c>
      <c r="Z366" s="104" t="b">
        <v>0</v>
      </c>
      <c r="AA366" s="105"/>
      <c r="AB366" s="105" t="s">
        <v>1853</v>
      </c>
    </row>
    <row r="367" spans="1:28" ht="15" customHeight="1" x14ac:dyDescent="0.35">
      <c r="A367" s="105" t="s">
        <v>7641</v>
      </c>
      <c r="B367" s="104">
        <v>0</v>
      </c>
      <c r="C367" s="105"/>
      <c r="D367" s="104">
        <v>0</v>
      </c>
      <c r="E367" s="105"/>
      <c r="F367" s="105" t="s">
        <v>2366</v>
      </c>
      <c r="G367" s="104">
        <v>0</v>
      </c>
      <c r="H367" s="104">
        <v>0</v>
      </c>
      <c r="I367" s="104">
        <v>0</v>
      </c>
      <c r="J367" s="105"/>
      <c r="K367" s="105"/>
      <c r="L367" s="104">
        <v>3</v>
      </c>
      <c r="M367" s="104">
        <v>0</v>
      </c>
      <c r="N367" s="105"/>
      <c r="O367" s="106" t="s">
        <v>889</v>
      </c>
      <c r="P367" s="106" t="s">
        <v>890</v>
      </c>
      <c r="Q367" s="105" t="s">
        <v>2367</v>
      </c>
      <c r="R367" s="104">
        <v>0</v>
      </c>
      <c r="S367" s="104">
        <v>0</v>
      </c>
      <c r="T367" s="105" t="s">
        <v>9248</v>
      </c>
      <c r="U367" s="104">
        <v>1</v>
      </c>
      <c r="V367" s="104">
        <v>0</v>
      </c>
      <c r="W367" s="104">
        <v>0</v>
      </c>
      <c r="X367" s="104">
        <v>0</v>
      </c>
      <c r="Y367" s="104">
        <v>0</v>
      </c>
      <c r="Z367" s="104" t="b">
        <v>0</v>
      </c>
      <c r="AA367" s="105"/>
      <c r="AB367" s="105" t="s">
        <v>2368</v>
      </c>
    </row>
    <row r="368" spans="1:28" ht="15" customHeight="1" x14ac:dyDescent="0.35">
      <c r="A368" s="105" t="s">
        <v>7900</v>
      </c>
      <c r="B368" s="104">
        <v>0</v>
      </c>
      <c r="C368" s="105"/>
      <c r="D368" s="104">
        <v>0</v>
      </c>
      <c r="E368" s="105"/>
      <c r="F368" s="105" t="s">
        <v>3102</v>
      </c>
      <c r="G368" s="104">
        <v>0</v>
      </c>
      <c r="H368" s="104">
        <v>0</v>
      </c>
      <c r="I368" s="104">
        <v>0</v>
      </c>
      <c r="J368" s="105"/>
      <c r="K368" s="105"/>
      <c r="L368" s="104">
        <v>3</v>
      </c>
      <c r="M368" s="104">
        <v>0</v>
      </c>
      <c r="N368" s="105"/>
      <c r="O368" s="106" t="s">
        <v>889</v>
      </c>
      <c r="P368" s="106" t="s">
        <v>890</v>
      </c>
      <c r="Q368" s="105" t="s">
        <v>3122</v>
      </c>
      <c r="R368" s="104">
        <v>0</v>
      </c>
      <c r="S368" s="104">
        <v>0</v>
      </c>
      <c r="T368" s="105" t="s">
        <v>9248</v>
      </c>
      <c r="U368" s="104">
        <v>1</v>
      </c>
      <c r="V368" s="104">
        <v>0</v>
      </c>
      <c r="W368" s="104">
        <v>0</v>
      </c>
      <c r="X368" s="104">
        <v>0</v>
      </c>
      <c r="Y368" s="104">
        <v>0</v>
      </c>
      <c r="Z368" s="104" t="b">
        <v>0</v>
      </c>
      <c r="AA368" s="105"/>
      <c r="AB368" s="105" t="s">
        <v>3123</v>
      </c>
    </row>
    <row r="369" spans="1:28" ht="15" customHeight="1" x14ac:dyDescent="0.35">
      <c r="A369" s="105" t="s">
        <v>8028</v>
      </c>
      <c r="B369" s="104">
        <v>0</v>
      </c>
      <c r="C369" s="105"/>
      <c r="D369" s="104">
        <v>0</v>
      </c>
      <c r="E369" s="105"/>
      <c r="F369" s="105" t="s">
        <v>3462</v>
      </c>
      <c r="G369" s="104">
        <v>0</v>
      </c>
      <c r="H369" s="104">
        <v>0</v>
      </c>
      <c r="I369" s="104">
        <v>0</v>
      </c>
      <c r="J369" s="105"/>
      <c r="K369" s="105"/>
      <c r="L369" s="104">
        <v>3</v>
      </c>
      <c r="M369" s="104">
        <v>0</v>
      </c>
      <c r="N369" s="105"/>
      <c r="O369" s="106" t="s">
        <v>889</v>
      </c>
      <c r="P369" s="106" t="s">
        <v>890</v>
      </c>
      <c r="Q369" s="105" t="s">
        <v>3479</v>
      </c>
      <c r="R369" s="104">
        <v>0</v>
      </c>
      <c r="S369" s="104">
        <v>0</v>
      </c>
      <c r="T369" s="105" t="s">
        <v>9248</v>
      </c>
      <c r="U369" s="104">
        <v>1</v>
      </c>
      <c r="V369" s="104">
        <v>0</v>
      </c>
      <c r="W369" s="104">
        <v>0</v>
      </c>
      <c r="X369" s="104">
        <v>0</v>
      </c>
      <c r="Y369" s="104">
        <v>0</v>
      </c>
      <c r="Z369" s="104" t="b">
        <v>0</v>
      </c>
      <c r="AA369" s="105"/>
      <c r="AB369" s="105" t="s">
        <v>3480</v>
      </c>
    </row>
    <row r="370" spans="1:28" ht="15" customHeight="1" x14ac:dyDescent="0.35">
      <c r="A370" s="105" t="s">
        <v>7076</v>
      </c>
      <c r="B370" s="104">
        <v>0</v>
      </c>
      <c r="C370" s="105"/>
      <c r="D370" s="104">
        <v>0</v>
      </c>
      <c r="E370" s="105"/>
      <c r="F370" s="105" t="s">
        <v>939</v>
      </c>
      <c r="G370" s="104">
        <v>0</v>
      </c>
      <c r="H370" s="104">
        <v>0</v>
      </c>
      <c r="I370" s="104">
        <v>0</v>
      </c>
      <c r="J370" s="105"/>
      <c r="K370" s="105"/>
      <c r="L370" s="104">
        <v>2</v>
      </c>
      <c r="M370" s="104">
        <v>0</v>
      </c>
      <c r="N370" s="105"/>
      <c r="O370" s="105"/>
      <c r="P370" s="105"/>
      <c r="Q370" s="105" t="s">
        <v>9251</v>
      </c>
      <c r="R370" s="104">
        <v>0</v>
      </c>
      <c r="S370" s="104">
        <v>0</v>
      </c>
      <c r="T370" s="105" t="s">
        <v>7704</v>
      </c>
      <c r="U370" s="104">
        <v>1</v>
      </c>
      <c r="V370" s="104">
        <v>0</v>
      </c>
      <c r="W370" s="104">
        <v>0</v>
      </c>
      <c r="X370" s="104">
        <v>0</v>
      </c>
      <c r="Y370" s="104">
        <v>0</v>
      </c>
      <c r="Z370" s="104" t="b">
        <v>0</v>
      </c>
      <c r="AA370" s="105"/>
      <c r="AB370" s="105" t="s">
        <v>940</v>
      </c>
    </row>
    <row r="371" spans="1:28" ht="15" customHeight="1" x14ac:dyDescent="0.35">
      <c r="A371" s="105" t="s">
        <v>7136</v>
      </c>
      <c r="B371" s="104">
        <v>0</v>
      </c>
      <c r="C371" s="105"/>
      <c r="D371" s="104">
        <v>0</v>
      </c>
      <c r="E371" s="105"/>
      <c r="F371" s="105" t="s">
        <v>1066</v>
      </c>
      <c r="G371" s="104">
        <v>0</v>
      </c>
      <c r="H371" s="104">
        <v>0</v>
      </c>
      <c r="I371" s="104">
        <v>0</v>
      </c>
      <c r="J371" s="105"/>
      <c r="K371" s="105"/>
      <c r="L371" s="104">
        <v>3</v>
      </c>
      <c r="M371" s="104">
        <v>0</v>
      </c>
      <c r="N371" s="105"/>
      <c r="O371" s="106" t="s">
        <v>889</v>
      </c>
      <c r="P371" s="106" t="s">
        <v>890</v>
      </c>
      <c r="Q371" s="105" t="s">
        <v>1090</v>
      </c>
      <c r="R371" s="104">
        <v>0</v>
      </c>
      <c r="S371" s="104">
        <v>0</v>
      </c>
      <c r="T371" s="105" t="s">
        <v>9250</v>
      </c>
      <c r="U371" s="104">
        <v>1</v>
      </c>
      <c r="V371" s="104">
        <v>0</v>
      </c>
      <c r="W371" s="104">
        <v>0</v>
      </c>
      <c r="X371" s="104">
        <v>0</v>
      </c>
      <c r="Y371" s="104">
        <v>0</v>
      </c>
      <c r="Z371" s="104" t="b">
        <v>0</v>
      </c>
      <c r="AA371" s="105"/>
      <c r="AB371" s="105" t="s">
        <v>1091</v>
      </c>
    </row>
    <row r="372" spans="1:28" ht="15" customHeight="1" x14ac:dyDescent="0.35">
      <c r="A372" s="105" t="s">
        <v>7408</v>
      </c>
      <c r="B372" s="104">
        <v>0</v>
      </c>
      <c r="C372" s="105"/>
      <c r="D372" s="104">
        <v>0</v>
      </c>
      <c r="E372" s="105"/>
      <c r="F372" s="105" t="s">
        <v>1775</v>
      </c>
      <c r="G372" s="104">
        <v>0</v>
      </c>
      <c r="H372" s="104">
        <v>0</v>
      </c>
      <c r="I372" s="104">
        <v>0</v>
      </c>
      <c r="J372" s="105"/>
      <c r="K372" s="105"/>
      <c r="L372" s="104">
        <v>3</v>
      </c>
      <c r="M372" s="104">
        <v>0</v>
      </c>
      <c r="N372" s="105"/>
      <c r="O372" s="106" t="s">
        <v>889</v>
      </c>
      <c r="P372" s="106" t="s">
        <v>890</v>
      </c>
      <c r="Q372" s="105" t="s">
        <v>1785</v>
      </c>
      <c r="R372" s="104">
        <v>0</v>
      </c>
      <c r="S372" s="104">
        <v>0</v>
      </c>
      <c r="T372" s="105" t="s">
        <v>9250</v>
      </c>
      <c r="U372" s="104">
        <v>1</v>
      </c>
      <c r="V372" s="104">
        <v>0</v>
      </c>
      <c r="W372" s="104">
        <v>0</v>
      </c>
      <c r="X372" s="104">
        <v>0</v>
      </c>
      <c r="Y372" s="104">
        <v>0</v>
      </c>
      <c r="Z372" s="104" t="b">
        <v>0</v>
      </c>
      <c r="AA372" s="105"/>
      <c r="AB372" s="105" t="s">
        <v>1786</v>
      </c>
    </row>
    <row r="373" spans="1:28" ht="15" customHeight="1" x14ac:dyDescent="0.35">
      <c r="A373" s="105" t="s">
        <v>7442</v>
      </c>
      <c r="B373" s="104">
        <v>0</v>
      </c>
      <c r="C373" s="105"/>
      <c r="D373" s="104">
        <v>0</v>
      </c>
      <c r="E373" s="105"/>
      <c r="F373" s="105" t="s">
        <v>1864</v>
      </c>
      <c r="G373" s="104">
        <v>0</v>
      </c>
      <c r="H373" s="104">
        <v>0</v>
      </c>
      <c r="I373" s="104">
        <v>0</v>
      </c>
      <c r="J373" s="105"/>
      <c r="K373" s="105"/>
      <c r="L373" s="104">
        <v>3</v>
      </c>
      <c r="M373" s="104">
        <v>0</v>
      </c>
      <c r="N373" s="105"/>
      <c r="O373" s="106" t="s">
        <v>889</v>
      </c>
      <c r="P373" s="106" t="s">
        <v>890</v>
      </c>
      <c r="Q373" s="105" t="s">
        <v>1865</v>
      </c>
      <c r="R373" s="104">
        <v>0</v>
      </c>
      <c r="S373" s="104">
        <v>0</v>
      </c>
      <c r="T373" s="105" t="s">
        <v>9250</v>
      </c>
      <c r="U373" s="104">
        <v>1</v>
      </c>
      <c r="V373" s="104">
        <v>0</v>
      </c>
      <c r="W373" s="104">
        <v>0</v>
      </c>
      <c r="X373" s="104">
        <v>0</v>
      </c>
      <c r="Y373" s="104">
        <v>0</v>
      </c>
      <c r="Z373" s="104" t="b">
        <v>0</v>
      </c>
      <c r="AA373" s="105"/>
      <c r="AB373" s="105" t="s">
        <v>1866</v>
      </c>
    </row>
    <row r="374" spans="1:28" ht="15" customHeight="1" x14ac:dyDescent="0.35">
      <c r="A374" s="105" t="s">
        <v>7651</v>
      </c>
      <c r="B374" s="104">
        <v>0</v>
      </c>
      <c r="C374" s="105"/>
      <c r="D374" s="104">
        <v>0</v>
      </c>
      <c r="E374" s="105"/>
      <c r="F374" s="105" t="s">
        <v>2366</v>
      </c>
      <c r="G374" s="104">
        <v>0</v>
      </c>
      <c r="H374" s="104">
        <v>0</v>
      </c>
      <c r="I374" s="104">
        <v>0</v>
      </c>
      <c r="J374" s="105"/>
      <c r="K374" s="105"/>
      <c r="L374" s="104">
        <v>3</v>
      </c>
      <c r="M374" s="104">
        <v>0</v>
      </c>
      <c r="N374" s="105"/>
      <c r="O374" s="106" t="s">
        <v>889</v>
      </c>
      <c r="P374" s="106" t="s">
        <v>890</v>
      </c>
      <c r="Q374" s="105" t="s">
        <v>2387</v>
      </c>
      <c r="R374" s="104">
        <v>0</v>
      </c>
      <c r="S374" s="104">
        <v>0</v>
      </c>
      <c r="T374" s="105" t="s">
        <v>9250</v>
      </c>
      <c r="U374" s="104">
        <v>1</v>
      </c>
      <c r="V374" s="104">
        <v>0</v>
      </c>
      <c r="W374" s="104">
        <v>0</v>
      </c>
      <c r="X374" s="104">
        <v>0</v>
      </c>
      <c r="Y374" s="104">
        <v>0</v>
      </c>
      <c r="Z374" s="104" t="b">
        <v>0</v>
      </c>
      <c r="AA374" s="105"/>
      <c r="AB374" s="105" t="s">
        <v>2388</v>
      </c>
    </row>
    <row r="375" spans="1:28" ht="15" customHeight="1" x14ac:dyDescent="0.35">
      <c r="A375" s="105" t="s">
        <v>7904</v>
      </c>
      <c r="B375" s="104">
        <v>0</v>
      </c>
      <c r="C375" s="105"/>
      <c r="D375" s="104">
        <v>0</v>
      </c>
      <c r="E375" s="105"/>
      <c r="F375" s="105" t="s">
        <v>3102</v>
      </c>
      <c r="G375" s="104">
        <v>0</v>
      </c>
      <c r="H375" s="104">
        <v>0</v>
      </c>
      <c r="I375" s="104">
        <v>0</v>
      </c>
      <c r="J375" s="105"/>
      <c r="K375" s="105"/>
      <c r="L375" s="104">
        <v>3</v>
      </c>
      <c r="M375" s="104">
        <v>0</v>
      </c>
      <c r="N375" s="105"/>
      <c r="O375" s="106" t="s">
        <v>889</v>
      </c>
      <c r="P375" s="106" t="s">
        <v>890</v>
      </c>
      <c r="Q375" s="105" t="s">
        <v>3130</v>
      </c>
      <c r="R375" s="104">
        <v>0</v>
      </c>
      <c r="S375" s="104">
        <v>0</v>
      </c>
      <c r="T375" s="105" t="s">
        <v>9250</v>
      </c>
      <c r="U375" s="104">
        <v>1</v>
      </c>
      <c r="V375" s="104">
        <v>0</v>
      </c>
      <c r="W375" s="104">
        <v>0</v>
      </c>
      <c r="X375" s="104">
        <v>0</v>
      </c>
      <c r="Y375" s="104">
        <v>0</v>
      </c>
      <c r="Z375" s="104" t="b">
        <v>0</v>
      </c>
      <c r="AA375" s="105"/>
      <c r="AB375" s="105" t="s">
        <v>3131</v>
      </c>
    </row>
    <row r="376" spans="1:28" ht="15" customHeight="1" x14ac:dyDescent="0.35">
      <c r="A376" s="105" t="s">
        <v>8026</v>
      </c>
      <c r="B376" s="104">
        <v>0</v>
      </c>
      <c r="C376" s="105"/>
      <c r="D376" s="104">
        <v>0</v>
      </c>
      <c r="E376" s="105"/>
      <c r="F376" s="105" t="s">
        <v>3462</v>
      </c>
      <c r="G376" s="104">
        <v>0</v>
      </c>
      <c r="H376" s="104">
        <v>0</v>
      </c>
      <c r="I376" s="104">
        <v>0</v>
      </c>
      <c r="J376" s="105"/>
      <c r="K376" s="105"/>
      <c r="L376" s="104">
        <v>3</v>
      </c>
      <c r="M376" s="104">
        <v>0</v>
      </c>
      <c r="N376" s="105"/>
      <c r="O376" s="106" t="s">
        <v>889</v>
      </c>
      <c r="P376" s="106" t="s">
        <v>890</v>
      </c>
      <c r="Q376" s="105" t="s">
        <v>3475</v>
      </c>
      <c r="R376" s="104">
        <v>0</v>
      </c>
      <c r="S376" s="104">
        <v>0</v>
      </c>
      <c r="T376" s="105" t="s">
        <v>9250</v>
      </c>
      <c r="U376" s="104">
        <v>1</v>
      </c>
      <c r="V376" s="104">
        <v>0</v>
      </c>
      <c r="W376" s="104">
        <v>0</v>
      </c>
      <c r="X376" s="104">
        <v>0</v>
      </c>
      <c r="Y376" s="104">
        <v>0</v>
      </c>
      <c r="Z376" s="104" t="b">
        <v>0</v>
      </c>
      <c r="AA376" s="105"/>
      <c r="AB376" s="105" t="s">
        <v>3476</v>
      </c>
    </row>
    <row r="377" spans="1:28" ht="15" customHeight="1" x14ac:dyDescent="0.35">
      <c r="A377" s="105" t="s">
        <v>7077</v>
      </c>
      <c r="B377" s="104">
        <v>0</v>
      </c>
      <c r="C377" s="105"/>
      <c r="D377" s="104">
        <v>0</v>
      </c>
      <c r="E377" s="105"/>
      <c r="F377" s="105" t="s">
        <v>941</v>
      </c>
      <c r="G377" s="104">
        <v>0</v>
      </c>
      <c r="H377" s="104">
        <v>0</v>
      </c>
      <c r="I377" s="104">
        <v>0</v>
      </c>
      <c r="J377" s="105"/>
      <c r="K377" s="105"/>
      <c r="L377" s="104">
        <v>2</v>
      </c>
      <c r="M377" s="104">
        <v>0</v>
      </c>
      <c r="N377" s="105"/>
      <c r="O377" s="105"/>
      <c r="P377" s="105"/>
      <c r="Q377" s="105" t="s">
        <v>9253</v>
      </c>
      <c r="R377" s="104">
        <v>0</v>
      </c>
      <c r="S377" s="104">
        <v>0</v>
      </c>
      <c r="T377" s="105" t="s">
        <v>7704</v>
      </c>
      <c r="U377" s="104">
        <v>1</v>
      </c>
      <c r="V377" s="104">
        <v>0</v>
      </c>
      <c r="W377" s="104">
        <v>0</v>
      </c>
      <c r="X377" s="104">
        <v>0</v>
      </c>
      <c r="Y377" s="104">
        <v>0</v>
      </c>
      <c r="Z377" s="104" t="b">
        <v>0</v>
      </c>
      <c r="AA377" s="105"/>
      <c r="AB377" s="105" t="s">
        <v>942</v>
      </c>
    </row>
    <row r="378" spans="1:28" ht="15" customHeight="1" x14ac:dyDescent="0.35">
      <c r="A378" s="105" t="s">
        <v>7137</v>
      </c>
      <c r="B378" s="104">
        <v>0</v>
      </c>
      <c r="C378" s="105"/>
      <c r="D378" s="104">
        <v>0</v>
      </c>
      <c r="E378" s="105"/>
      <c r="F378" s="105" t="s">
        <v>1066</v>
      </c>
      <c r="G378" s="104">
        <v>0</v>
      </c>
      <c r="H378" s="104">
        <v>0</v>
      </c>
      <c r="I378" s="104">
        <v>0</v>
      </c>
      <c r="J378" s="105"/>
      <c r="K378" s="105"/>
      <c r="L378" s="104">
        <v>3</v>
      </c>
      <c r="M378" s="104">
        <v>0</v>
      </c>
      <c r="N378" s="105"/>
      <c r="O378" s="106" t="s">
        <v>889</v>
      </c>
      <c r="P378" s="106" t="s">
        <v>890</v>
      </c>
      <c r="Q378" s="105" t="s">
        <v>1092</v>
      </c>
      <c r="R378" s="104">
        <v>0</v>
      </c>
      <c r="S378" s="104">
        <v>0</v>
      </c>
      <c r="T378" s="105" t="s">
        <v>9252</v>
      </c>
      <c r="U378" s="104">
        <v>1</v>
      </c>
      <c r="V378" s="104">
        <v>0</v>
      </c>
      <c r="W378" s="104">
        <v>0</v>
      </c>
      <c r="X378" s="104">
        <v>0</v>
      </c>
      <c r="Y378" s="104">
        <v>0</v>
      </c>
      <c r="Z378" s="104" t="b">
        <v>0</v>
      </c>
      <c r="AA378" s="105"/>
      <c r="AB378" s="105" t="s">
        <v>1093</v>
      </c>
    </row>
    <row r="379" spans="1:28" ht="15" customHeight="1" x14ac:dyDescent="0.35">
      <c r="A379" s="105" t="s">
        <v>7414</v>
      </c>
      <c r="B379" s="104">
        <v>0</v>
      </c>
      <c r="C379" s="105"/>
      <c r="D379" s="104">
        <v>0</v>
      </c>
      <c r="E379" s="105"/>
      <c r="F379" s="105" t="s">
        <v>1775</v>
      </c>
      <c r="G379" s="104">
        <v>0</v>
      </c>
      <c r="H379" s="104">
        <v>0</v>
      </c>
      <c r="I379" s="104">
        <v>0</v>
      </c>
      <c r="J379" s="105"/>
      <c r="K379" s="105"/>
      <c r="L379" s="104">
        <v>3</v>
      </c>
      <c r="M379" s="104">
        <v>0</v>
      </c>
      <c r="N379" s="105"/>
      <c r="O379" s="106" t="s">
        <v>889</v>
      </c>
      <c r="P379" s="106" t="s">
        <v>890</v>
      </c>
      <c r="Q379" s="105" t="s">
        <v>1797</v>
      </c>
      <c r="R379" s="104">
        <v>0</v>
      </c>
      <c r="S379" s="104">
        <v>0</v>
      </c>
      <c r="T379" s="105" t="s">
        <v>9252</v>
      </c>
      <c r="U379" s="104">
        <v>1</v>
      </c>
      <c r="V379" s="104">
        <v>0</v>
      </c>
      <c r="W379" s="104">
        <v>0</v>
      </c>
      <c r="X379" s="104">
        <v>0</v>
      </c>
      <c r="Y379" s="104">
        <v>0</v>
      </c>
      <c r="Z379" s="104" t="b">
        <v>0</v>
      </c>
      <c r="AA379" s="105"/>
      <c r="AB379" s="105" t="s">
        <v>1798</v>
      </c>
    </row>
    <row r="380" spans="1:28" ht="15" customHeight="1" x14ac:dyDescent="0.35">
      <c r="A380" s="105" t="s">
        <v>7452</v>
      </c>
      <c r="B380" s="104">
        <v>0</v>
      </c>
      <c r="C380" s="105"/>
      <c r="D380" s="104">
        <v>0</v>
      </c>
      <c r="E380" s="105"/>
      <c r="F380" s="105" t="s">
        <v>1881</v>
      </c>
      <c r="G380" s="104">
        <v>0</v>
      </c>
      <c r="H380" s="104">
        <v>0</v>
      </c>
      <c r="I380" s="104">
        <v>0</v>
      </c>
      <c r="J380" s="105"/>
      <c r="K380" s="105"/>
      <c r="L380" s="104">
        <v>3</v>
      </c>
      <c r="M380" s="104">
        <v>0</v>
      </c>
      <c r="N380" s="105"/>
      <c r="O380" s="106" t="s">
        <v>889</v>
      </c>
      <c r="P380" s="106" t="s">
        <v>890</v>
      </c>
      <c r="Q380" s="105" t="s">
        <v>1886</v>
      </c>
      <c r="R380" s="104">
        <v>0</v>
      </c>
      <c r="S380" s="104">
        <v>0</v>
      </c>
      <c r="T380" s="105" t="s">
        <v>9252</v>
      </c>
      <c r="U380" s="104">
        <v>1</v>
      </c>
      <c r="V380" s="104">
        <v>0</v>
      </c>
      <c r="W380" s="104">
        <v>0</v>
      </c>
      <c r="X380" s="104">
        <v>0</v>
      </c>
      <c r="Y380" s="104">
        <v>0</v>
      </c>
      <c r="Z380" s="104" t="b">
        <v>0</v>
      </c>
      <c r="AA380" s="105"/>
      <c r="AB380" s="105" t="s">
        <v>1887</v>
      </c>
    </row>
    <row r="381" spans="1:28" ht="15" customHeight="1" x14ac:dyDescent="0.35">
      <c r="A381" s="105" t="s">
        <v>7642</v>
      </c>
      <c r="B381" s="104">
        <v>0</v>
      </c>
      <c r="C381" s="105"/>
      <c r="D381" s="104">
        <v>0</v>
      </c>
      <c r="E381" s="105"/>
      <c r="F381" s="105" t="s">
        <v>2366</v>
      </c>
      <c r="G381" s="104">
        <v>0</v>
      </c>
      <c r="H381" s="104">
        <v>0</v>
      </c>
      <c r="I381" s="104">
        <v>0</v>
      </c>
      <c r="J381" s="105"/>
      <c r="K381" s="105"/>
      <c r="L381" s="104">
        <v>3</v>
      </c>
      <c r="M381" s="104">
        <v>0</v>
      </c>
      <c r="N381" s="105"/>
      <c r="O381" s="106" t="s">
        <v>889</v>
      </c>
      <c r="P381" s="106" t="s">
        <v>890</v>
      </c>
      <c r="Q381" s="105" t="s">
        <v>2369</v>
      </c>
      <c r="R381" s="104">
        <v>0</v>
      </c>
      <c r="S381" s="104">
        <v>0</v>
      </c>
      <c r="T381" s="105" t="s">
        <v>9252</v>
      </c>
      <c r="U381" s="104">
        <v>1</v>
      </c>
      <c r="V381" s="104">
        <v>0</v>
      </c>
      <c r="W381" s="104">
        <v>0</v>
      </c>
      <c r="X381" s="104">
        <v>0</v>
      </c>
      <c r="Y381" s="104">
        <v>0</v>
      </c>
      <c r="Z381" s="104" t="b">
        <v>0</v>
      </c>
      <c r="AA381" s="105"/>
      <c r="AB381" s="105" t="s">
        <v>2370</v>
      </c>
    </row>
    <row r="382" spans="1:28" ht="15" customHeight="1" x14ac:dyDescent="0.35">
      <c r="A382" s="105" t="s">
        <v>7895</v>
      </c>
      <c r="B382" s="104">
        <v>0</v>
      </c>
      <c r="C382" s="105"/>
      <c r="D382" s="104">
        <v>0</v>
      </c>
      <c r="E382" s="105"/>
      <c r="F382" s="105" t="s">
        <v>3102</v>
      </c>
      <c r="G382" s="104">
        <v>0</v>
      </c>
      <c r="H382" s="104">
        <v>0</v>
      </c>
      <c r="I382" s="104">
        <v>0</v>
      </c>
      <c r="J382" s="105"/>
      <c r="K382" s="105"/>
      <c r="L382" s="104">
        <v>3</v>
      </c>
      <c r="M382" s="104">
        <v>0</v>
      </c>
      <c r="N382" s="105"/>
      <c r="O382" s="106" t="s">
        <v>889</v>
      </c>
      <c r="P382" s="106" t="s">
        <v>890</v>
      </c>
      <c r="Q382" s="105" t="s">
        <v>3111</v>
      </c>
      <c r="R382" s="104">
        <v>0</v>
      </c>
      <c r="S382" s="104">
        <v>0</v>
      </c>
      <c r="T382" s="105" t="s">
        <v>9252</v>
      </c>
      <c r="U382" s="104">
        <v>1</v>
      </c>
      <c r="V382" s="104">
        <v>0</v>
      </c>
      <c r="W382" s="104">
        <v>0</v>
      </c>
      <c r="X382" s="104">
        <v>0</v>
      </c>
      <c r="Y382" s="104">
        <v>0</v>
      </c>
      <c r="Z382" s="104" t="b">
        <v>0</v>
      </c>
      <c r="AA382" s="105"/>
      <c r="AB382" s="105" t="s">
        <v>3112</v>
      </c>
    </row>
    <row r="383" spans="1:28" ht="15" customHeight="1" x14ac:dyDescent="0.35">
      <c r="A383" s="105" t="s">
        <v>8021</v>
      </c>
      <c r="B383" s="104">
        <v>0</v>
      </c>
      <c r="C383" s="105"/>
      <c r="D383" s="104">
        <v>0</v>
      </c>
      <c r="E383" s="105"/>
      <c r="F383" s="105" t="s">
        <v>3462</v>
      </c>
      <c r="G383" s="104">
        <v>0</v>
      </c>
      <c r="H383" s="104">
        <v>0</v>
      </c>
      <c r="I383" s="104">
        <v>0</v>
      </c>
      <c r="J383" s="105"/>
      <c r="K383" s="105"/>
      <c r="L383" s="104">
        <v>3</v>
      </c>
      <c r="M383" s="104">
        <v>0</v>
      </c>
      <c r="N383" s="105"/>
      <c r="O383" s="106" t="s">
        <v>889</v>
      </c>
      <c r="P383" s="106" t="s">
        <v>890</v>
      </c>
      <c r="Q383" s="105" t="s">
        <v>3465</v>
      </c>
      <c r="R383" s="104">
        <v>0</v>
      </c>
      <c r="S383" s="104">
        <v>0</v>
      </c>
      <c r="T383" s="105" t="s">
        <v>9252</v>
      </c>
      <c r="U383" s="104">
        <v>1</v>
      </c>
      <c r="V383" s="104">
        <v>0</v>
      </c>
      <c r="W383" s="104">
        <v>0</v>
      </c>
      <c r="X383" s="104">
        <v>0</v>
      </c>
      <c r="Y383" s="104">
        <v>0</v>
      </c>
      <c r="Z383" s="104" t="b">
        <v>0</v>
      </c>
      <c r="AA383" s="105"/>
      <c r="AB383" s="105" t="s">
        <v>3466</v>
      </c>
    </row>
    <row r="384" spans="1:28" ht="15" customHeight="1" x14ac:dyDescent="0.35">
      <c r="A384" s="105" t="s">
        <v>7078</v>
      </c>
      <c r="B384" s="104">
        <v>0</v>
      </c>
      <c r="C384" s="105"/>
      <c r="D384" s="104">
        <v>0</v>
      </c>
      <c r="E384" s="105"/>
      <c r="F384" s="105" t="s">
        <v>943</v>
      </c>
      <c r="G384" s="104">
        <v>0</v>
      </c>
      <c r="H384" s="104">
        <v>0</v>
      </c>
      <c r="I384" s="104">
        <v>0</v>
      </c>
      <c r="J384" s="105"/>
      <c r="K384" s="105"/>
      <c r="L384" s="104">
        <v>2</v>
      </c>
      <c r="M384" s="104">
        <v>0</v>
      </c>
      <c r="N384" s="105"/>
      <c r="O384" s="105"/>
      <c r="P384" s="105"/>
      <c r="Q384" s="105" t="s">
        <v>9255</v>
      </c>
      <c r="R384" s="104">
        <v>0</v>
      </c>
      <c r="S384" s="104">
        <v>0</v>
      </c>
      <c r="T384" s="105" t="s">
        <v>7704</v>
      </c>
      <c r="U384" s="104">
        <v>1</v>
      </c>
      <c r="V384" s="104">
        <v>0</v>
      </c>
      <c r="W384" s="104">
        <v>0</v>
      </c>
      <c r="X384" s="104">
        <v>0</v>
      </c>
      <c r="Y384" s="104">
        <v>0</v>
      </c>
      <c r="Z384" s="104" t="b">
        <v>0</v>
      </c>
      <c r="AA384" s="105"/>
      <c r="AB384" s="105" t="s">
        <v>944</v>
      </c>
    </row>
    <row r="385" spans="1:28" ht="15" customHeight="1" x14ac:dyDescent="0.35">
      <c r="A385" s="105" t="s">
        <v>7129</v>
      </c>
      <c r="B385" s="104">
        <v>0</v>
      </c>
      <c r="C385" s="105"/>
      <c r="D385" s="104">
        <v>0</v>
      </c>
      <c r="E385" s="105"/>
      <c r="F385" s="105" t="s">
        <v>1066</v>
      </c>
      <c r="G385" s="104">
        <v>0</v>
      </c>
      <c r="H385" s="104">
        <v>0</v>
      </c>
      <c r="I385" s="104">
        <v>0</v>
      </c>
      <c r="J385" s="105"/>
      <c r="K385" s="105"/>
      <c r="L385" s="104">
        <v>3</v>
      </c>
      <c r="M385" s="104">
        <v>0</v>
      </c>
      <c r="N385" s="105"/>
      <c r="O385" s="106" t="s">
        <v>889</v>
      </c>
      <c r="P385" s="106" t="s">
        <v>890</v>
      </c>
      <c r="Q385" s="105" t="s">
        <v>1076</v>
      </c>
      <c r="R385" s="104">
        <v>0</v>
      </c>
      <c r="S385" s="104">
        <v>0</v>
      </c>
      <c r="T385" s="105" t="s">
        <v>9254</v>
      </c>
      <c r="U385" s="104">
        <v>1</v>
      </c>
      <c r="V385" s="104">
        <v>0</v>
      </c>
      <c r="W385" s="104">
        <v>0</v>
      </c>
      <c r="X385" s="104">
        <v>0</v>
      </c>
      <c r="Y385" s="104">
        <v>0</v>
      </c>
      <c r="Z385" s="104" t="b">
        <v>0</v>
      </c>
      <c r="AA385" s="105"/>
      <c r="AB385" s="105" t="s">
        <v>1077</v>
      </c>
    </row>
    <row r="386" spans="1:28" ht="15" customHeight="1" x14ac:dyDescent="0.35">
      <c r="A386" s="105" t="s">
        <v>7416</v>
      </c>
      <c r="B386" s="104">
        <v>0</v>
      </c>
      <c r="C386" s="105"/>
      <c r="D386" s="104">
        <v>0</v>
      </c>
      <c r="E386" s="105"/>
      <c r="F386" s="105" t="s">
        <v>1775</v>
      </c>
      <c r="G386" s="104">
        <v>0</v>
      </c>
      <c r="H386" s="104">
        <v>0</v>
      </c>
      <c r="I386" s="104">
        <v>0</v>
      </c>
      <c r="J386" s="105"/>
      <c r="K386" s="105"/>
      <c r="L386" s="104">
        <v>3</v>
      </c>
      <c r="M386" s="104">
        <v>0</v>
      </c>
      <c r="N386" s="105"/>
      <c r="O386" s="106" t="s">
        <v>889</v>
      </c>
      <c r="P386" s="106" t="s">
        <v>890</v>
      </c>
      <c r="Q386" s="105" t="s">
        <v>1801</v>
      </c>
      <c r="R386" s="104">
        <v>0</v>
      </c>
      <c r="S386" s="104">
        <v>0</v>
      </c>
      <c r="T386" s="105" t="s">
        <v>9254</v>
      </c>
      <c r="U386" s="104">
        <v>1</v>
      </c>
      <c r="V386" s="104">
        <v>0</v>
      </c>
      <c r="W386" s="104">
        <v>0</v>
      </c>
      <c r="X386" s="104">
        <v>0</v>
      </c>
      <c r="Y386" s="104">
        <v>0</v>
      </c>
      <c r="Z386" s="104" t="b">
        <v>0</v>
      </c>
      <c r="AA386" s="105"/>
      <c r="AB386" s="105" t="s">
        <v>1802</v>
      </c>
    </row>
    <row r="387" spans="1:28" ht="15" customHeight="1" x14ac:dyDescent="0.35">
      <c r="A387" s="105" t="s">
        <v>7456</v>
      </c>
      <c r="B387" s="104">
        <v>0</v>
      </c>
      <c r="C387" s="105"/>
      <c r="D387" s="104">
        <v>0</v>
      </c>
      <c r="E387" s="105"/>
      <c r="F387" s="105" t="s">
        <v>1892</v>
      </c>
      <c r="G387" s="104">
        <v>0</v>
      </c>
      <c r="H387" s="104">
        <v>0</v>
      </c>
      <c r="I387" s="104">
        <v>0</v>
      </c>
      <c r="J387" s="105"/>
      <c r="K387" s="105"/>
      <c r="L387" s="104">
        <v>3</v>
      </c>
      <c r="M387" s="104">
        <v>0</v>
      </c>
      <c r="N387" s="105"/>
      <c r="O387" s="106" t="s">
        <v>889</v>
      </c>
      <c r="P387" s="106" t="s">
        <v>890</v>
      </c>
      <c r="Q387" s="105" t="s">
        <v>1895</v>
      </c>
      <c r="R387" s="104">
        <v>0</v>
      </c>
      <c r="S387" s="104">
        <v>0</v>
      </c>
      <c r="T387" s="105" t="s">
        <v>9254</v>
      </c>
      <c r="U387" s="104">
        <v>1</v>
      </c>
      <c r="V387" s="104">
        <v>0</v>
      </c>
      <c r="W387" s="104">
        <v>0</v>
      </c>
      <c r="X387" s="104">
        <v>0</v>
      </c>
      <c r="Y387" s="104">
        <v>0</v>
      </c>
      <c r="Z387" s="104" t="b">
        <v>0</v>
      </c>
      <c r="AA387" s="105"/>
      <c r="AB387" s="105" t="s">
        <v>1896</v>
      </c>
    </row>
    <row r="388" spans="1:28" ht="15" customHeight="1" x14ac:dyDescent="0.35">
      <c r="A388" s="105" t="s">
        <v>7656</v>
      </c>
      <c r="B388" s="104">
        <v>0</v>
      </c>
      <c r="C388" s="105"/>
      <c r="D388" s="104">
        <v>0</v>
      </c>
      <c r="E388" s="105"/>
      <c r="F388" s="105" t="s">
        <v>2366</v>
      </c>
      <c r="G388" s="104">
        <v>0</v>
      </c>
      <c r="H388" s="104">
        <v>0</v>
      </c>
      <c r="I388" s="104">
        <v>0</v>
      </c>
      <c r="J388" s="105"/>
      <c r="K388" s="105"/>
      <c r="L388" s="104">
        <v>3</v>
      </c>
      <c r="M388" s="104">
        <v>0</v>
      </c>
      <c r="N388" s="105"/>
      <c r="O388" s="106" t="s">
        <v>889</v>
      </c>
      <c r="P388" s="106" t="s">
        <v>890</v>
      </c>
      <c r="Q388" s="105" t="s">
        <v>2397</v>
      </c>
      <c r="R388" s="104">
        <v>0</v>
      </c>
      <c r="S388" s="104">
        <v>0</v>
      </c>
      <c r="T388" s="105" t="s">
        <v>9254</v>
      </c>
      <c r="U388" s="104">
        <v>1</v>
      </c>
      <c r="V388" s="104">
        <v>0</v>
      </c>
      <c r="W388" s="104">
        <v>0</v>
      </c>
      <c r="X388" s="104">
        <v>0</v>
      </c>
      <c r="Y388" s="104">
        <v>0</v>
      </c>
      <c r="Z388" s="104" t="b">
        <v>0</v>
      </c>
      <c r="AA388" s="105"/>
      <c r="AB388" s="105" t="s">
        <v>2398</v>
      </c>
    </row>
    <row r="389" spans="1:28" ht="15" customHeight="1" x14ac:dyDescent="0.35">
      <c r="A389" s="105" t="s">
        <v>7903</v>
      </c>
      <c r="B389" s="104">
        <v>0</v>
      </c>
      <c r="C389" s="105"/>
      <c r="D389" s="104">
        <v>0</v>
      </c>
      <c r="E389" s="105"/>
      <c r="F389" s="105" t="s">
        <v>3102</v>
      </c>
      <c r="G389" s="104">
        <v>0</v>
      </c>
      <c r="H389" s="104">
        <v>0</v>
      </c>
      <c r="I389" s="104">
        <v>0</v>
      </c>
      <c r="J389" s="105"/>
      <c r="K389" s="105"/>
      <c r="L389" s="104">
        <v>3</v>
      </c>
      <c r="M389" s="104">
        <v>0</v>
      </c>
      <c r="N389" s="105"/>
      <c r="O389" s="106" t="s">
        <v>889</v>
      </c>
      <c r="P389" s="106" t="s">
        <v>890</v>
      </c>
      <c r="Q389" s="105" t="s">
        <v>3128</v>
      </c>
      <c r="R389" s="104">
        <v>0</v>
      </c>
      <c r="S389" s="104">
        <v>0</v>
      </c>
      <c r="T389" s="105" t="s">
        <v>9254</v>
      </c>
      <c r="U389" s="104">
        <v>1</v>
      </c>
      <c r="V389" s="104">
        <v>0</v>
      </c>
      <c r="W389" s="104">
        <v>0</v>
      </c>
      <c r="X389" s="104">
        <v>0</v>
      </c>
      <c r="Y389" s="104">
        <v>0</v>
      </c>
      <c r="Z389" s="104" t="b">
        <v>0</v>
      </c>
      <c r="AA389" s="105"/>
      <c r="AB389" s="105" t="s">
        <v>3129</v>
      </c>
    </row>
    <row r="390" spans="1:28" ht="15" customHeight="1" x14ac:dyDescent="0.35">
      <c r="A390" s="105" t="s">
        <v>8025</v>
      </c>
      <c r="B390" s="104">
        <v>0</v>
      </c>
      <c r="C390" s="105"/>
      <c r="D390" s="104">
        <v>0</v>
      </c>
      <c r="E390" s="105"/>
      <c r="F390" s="105" t="s">
        <v>3462</v>
      </c>
      <c r="G390" s="104">
        <v>0</v>
      </c>
      <c r="H390" s="104">
        <v>0</v>
      </c>
      <c r="I390" s="104">
        <v>0</v>
      </c>
      <c r="J390" s="105"/>
      <c r="K390" s="105"/>
      <c r="L390" s="104">
        <v>3</v>
      </c>
      <c r="M390" s="104">
        <v>0</v>
      </c>
      <c r="N390" s="105"/>
      <c r="O390" s="106" t="s">
        <v>889</v>
      </c>
      <c r="P390" s="106" t="s">
        <v>890</v>
      </c>
      <c r="Q390" s="105" t="s">
        <v>3473</v>
      </c>
      <c r="R390" s="104">
        <v>0</v>
      </c>
      <c r="S390" s="104">
        <v>0</v>
      </c>
      <c r="T390" s="105" t="s">
        <v>9254</v>
      </c>
      <c r="U390" s="104">
        <v>1</v>
      </c>
      <c r="V390" s="104">
        <v>0</v>
      </c>
      <c r="W390" s="104">
        <v>0</v>
      </c>
      <c r="X390" s="104">
        <v>0</v>
      </c>
      <c r="Y390" s="104">
        <v>0</v>
      </c>
      <c r="Z390" s="104" t="b">
        <v>0</v>
      </c>
      <c r="AA390" s="105"/>
      <c r="AB390" s="105" t="s">
        <v>3474</v>
      </c>
    </row>
    <row r="391" spans="1:28" ht="15" customHeight="1" x14ac:dyDescent="0.35">
      <c r="A391" s="105" t="s">
        <v>7352</v>
      </c>
      <c r="B391" s="104">
        <v>0</v>
      </c>
      <c r="C391" s="105"/>
      <c r="D391" s="104">
        <v>0</v>
      </c>
      <c r="E391" s="105"/>
      <c r="F391" s="105" t="s">
        <v>1641</v>
      </c>
      <c r="G391" s="104">
        <v>0</v>
      </c>
      <c r="H391" s="104">
        <v>0</v>
      </c>
      <c r="I391" s="104">
        <v>0</v>
      </c>
      <c r="J391" s="105"/>
      <c r="K391" s="105"/>
      <c r="L391" s="104">
        <v>2</v>
      </c>
      <c r="M391" s="104">
        <v>0</v>
      </c>
      <c r="N391" s="105"/>
      <c r="O391" s="105"/>
      <c r="P391" s="105"/>
      <c r="Q391" s="105" t="s">
        <v>9335</v>
      </c>
      <c r="R391" s="104">
        <v>0</v>
      </c>
      <c r="S391" s="104">
        <v>0</v>
      </c>
      <c r="T391" s="105" t="s">
        <v>7704</v>
      </c>
      <c r="U391" s="104">
        <v>1</v>
      </c>
      <c r="V391" s="104">
        <v>0</v>
      </c>
      <c r="W391" s="104">
        <v>0</v>
      </c>
      <c r="X391" s="104">
        <v>0</v>
      </c>
      <c r="Y391" s="104">
        <v>0</v>
      </c>
      <c r="Z391" s="104" t="b">
        <v>0</v>
      </c>
      <c r="AA391" s="105"/>
      <c r="AB391" s="105" t="s">
        <v>1642</v>
      </c>
    </row>
    <row r="392" spans="1:28" ht="15" customHeight="1" x14ac:dyDescent="0.35">
      <c r="A392" s="105" t="s">
        <v>7146</v>
      </c>
      <c r="B392" s="104">
        <v>0</v>
      </c>
      <c r="C392" s="105"/>
      <c r="D392" s="104">
        <v>0</v>
      </c>
      <c r="E392" s="105"/>
      <c r="F392" s="105" t="s">
        <v>1100</v>
      </c>
      <c r="G392" s="104">
        <v>0</v>
      </c>
      <c r="H392" s="104">
        <v>0</v>
      </c>
      <c r="I392" s="104">
        <v>0</v>
      </c>
      <c r="J392" s="105"/>
      <c r="K392" s="105"/>
      <c r="L392" s="104">
        <v>3</v>
      </c>
      <c r="M392" s="104">
        <v>0</v>
      </c>
      <c r="N392" s="105"/>
      <c r="O392" s="106" t="s">
        <v>889</v>
      </c>
      <c r="P392" s="106" t="s">
        <v>890</v>
      </c>
      <c r="Q392" s="105" t="s">
        <v>1112</v>
      </c>
      <c r="R392" s="104">
        <v>0</v>
      </c>
      <c r="S392" s="104">
        <v>0</v>
      </c>
      <c r="T392" s="105" t="s">
        <v>9286</v>
      </c>
      <c r="U392" s="104">
        <v>1</v>
      </c>
      <c r="V392" s="104">
        <v>0</v>
      </c>
      <c r="W392" s="104">
        <v>0</v>
      </c>
      <c r="X392" s="104">
        <v>0</v>
      </c>
      <c r="Y392" s="104">
        <v>0</v>
      </c>
      <c r="Z392" s="104" t="b">
        <v>0</v>
      </c>
      <c r="AA392" s="105"/>
      <c r="AB392" s="105" t="s">
        <v>1113</v>
      </c>
    </row>
    <row r="393" spans="1:28" ht="15" customHeight="1" x14ac:dyDescent="0.35">
      <c r="A393" s="105" t="s">
        <v>7149</v>
      </c>
      <c r="B393" s="104">
        <v>0</v>
      </c>
      <c r="C393" s="105"/>
      <c r="D393" s="104">
        <v>0</v>
      </c>
      <c r="E393" s="105"/>
      <c r="F393" s="105" t="s">
        <v>1114</v>
      </c>
      <c r="G393" s="104">
        <v>0</v>
      </c>
      <c r="H393" s="104">
        <v>0</v>
      </c>
      <c r="I393" s="104">
        <v>0</v>
      </c>
      <c r="J393" s="105"/>
      <c r="K393" s="105"/>
      <c r="L393" s="104">
        <v>3</v>
      </c>
      <c r="M393" s="104">
        <v>0</v>
      </c>
      <c r="N393" s="105"/>
      <c r="O393" s="106" t="s">
        <v>889</v>
      </c>
      <c r="P393" s="106" t="s">
        <v>890</v>
      </c>
      <c r="Q393" s="105" t="s">
        <v>1119</v>
      </c>
      <c r="R393" s="104">
        <v>0</v>
      </c>
      <c r="S393" s="104">
        <v>0</v>
      </c>
      <c r="T393" s="105" t="s">
        <v>9286</v>
      </c>
      <c r="U393" s="104">
        <v>1</v>
      </c>
      <c r="V393" s="104">
        <v>0</v>
      </c>
      <c r="W393" s="104">
        <v>0</v>
      </c>
      <c r="X393" s="104">
        <v>0</v>
      </c>
      <c r="Y393" s="104">
        <v>0</v>
      </c>
      <c r="Z393" s="104" t="b">
        <v>0</v>
      </c>
      <c r="AA393" s="105"/>
      <c r="AB393" s="105" t="s">
        <v>1120</v>
      </c>
    </row>
    <row r="394" spans="1:28" ht="15" customHeight="1" x14ac:dyDescent="0.35">
      <c r="A394" s="105" t="s">
        <v>7158</v>
      </c>
      <c r="B394" s="104">
        <v>0</v>
      </c>
      <c r="C394" s="105"/>
      <c r="D394" s="104">
        <v>0</v>
      </c>
      <c r="E394" s="105"/>
      <c r="F394" s="105" t="s">
        <v>1127</v>
      </c>
      <c r="G394" s="104">
        <v>0</v>
      </c>
      <c r="H394" s="104">
        <v>0</v>
      </c>
      <c r="I394" s="104">
        <v>0</v>
      </c>
      <c r="J394" s="105"/>
      <c r="K394" s="105"/>
      <c r="L394" s="104">
        <v>3</v>
      </c>
      <c r="M394" s="104">
        <v>0</v>
      </c>
      <c r="N394" s="105"/>
      <c r="O394" s="106" t="s">
        <v>889</v>
      </c>
      <c r="P394" s="106" t="s">
        <v>890</v>
      </c>
      <c r="Q394" s="105" t="s">
        <v>1138</v>
      </c>
      <c r="R394" s="104">
        <v>0</v>
      </c>
      <c r="S394" s="104">
        <v>0</v>
      </c>
      <c r="T394" s="105" t="s">
        <v>9286</v>
      </c>
      <c r="U394" s="104">
        <v>1</v>
      </c>
      <c r="V394" s="104">
        <v>0</v>
      </c>
      <c r="W394" s="104">
        <v>0</v>
      </c>
      <c r="X394" s="104">
        <v>0</v>
      </c>
      <c r="Y394" s="104">
        <v>0</v>
      </c>
      <c r="Z394" s="104" t="b">
        <v>0</v>
      </c>
      <c r="AA394" s="105"/>
      <c r="AB394" s="105" t="s">
        <v>1139</v>
      </c>
    </row>
    <row r="395" spans="1:28" ht="15" customHeight="1" x14ac:dyDescent="0.35">
      <c r="A395" s="105" t="s">
        <v>7326</v>
      </c>
      <c r="B395" s="104">
        <v>0</v>
      </c>
      <c r="C395" s="105"/>
      <c r="D395" s="104">
        <v>0</v>
      </c>
      <c r="E395" s="105"/>
      <c r="F395" s="105" t="s">
        <v>1575</v>
      </c>
      <c r="G395" s="104">
        <v>0</v>
      </c>
      <c r="H395" s="104">
        <v>0</v>
      </c>
      <c r="I395" s="104">
        <v>0</v>
      </c>
      <c r="J395" s="105"/>
      <c r="K395" s="105"/>
      <c r="L395" s="104">
        <v>3</v>
      </c>
      <c r="M395" s="104">
        <v>0</v>
      </c>
      <c r="N395" s="105"/>
      <c r="O395" s="106" t="s">
        <v>889</v>
      </c>
      <c r="P395" s="106" t="s">
        <v>890</v>
      </c>
      <c r="Q395" s="105" t="s">
        <v>1582</v>
      </c>
      <c r="R395" s="104">
        <v>0</v>
      </c>
      <c r="S395" s="104">
        <v>0</v>
      </c>
      <c r="T395" s="105" t="s">
        <v>9286</v>
      </c>
      <c r="U395" s="104">
        <v>1</v>
      </c>
      <c r="V395" s="104">
        <v>0</v>
      </c>
      <c r="W395" s="104">
        <v>0</v>
      </c>
      <c r="X395" s="104">
        <v>0</v>
      </c>
      <c r="Y395" s="104">
        <v>0</v>
      </c>
      <c r="Z395" s="104" t="b">
        <v>0</v>
      </c>
      <c r="AA395" s="105"/>
      <c r="AB395" s="105" t="s">
        <v>1583</v>
      </c>
    </row>
    <row r="396" spans="1:28" ht="15" customHeight="1" x14ac:dyDescent="0.35">
      <c r="A396" s="105" t="s">
        <v>7535</v>
      </c>
      <c r="B396" s="104">
        <v>0</v>
      </c>
      <c r="C396" s="105"/>
      <c r="D396" s="104">
        <v>0</v>
      </c>
      <c r="E396" s="105"/>
      <c r="F396" s="105" t="s">
        <v>2090</v>
      </c>
      <c r="G396" s="104">
        <v>0</v>
      </c>
      <c r="H396" s="104">
        <v>0</v>
      </c>
      <c r="I396" s="104">
        <v>0</v>
      </c>
      <c r="J396" s="105"/>
      <c r="K396" s="105"/>
      <c r="L396" s="104">
        <v>3</v>
      </c>
      <c r="M396" s="104">
        <v>0</v>
      </c>
      <c r="N396" s="105"/>
      <c r="O396" s="106" t="s">
        <v>889</v>
      </c>
      <c r="P396" s="106" t="s">
        <v>890</v>
      </c>
      <c r="Q396" s="105" t="s">
        <v>2095</v>
      </c>
      <c r="R396" s="104">
        <v>0</v>
      </c>
      <c r="S396" s="104">
        <v>0</v>
      </c>
      <c r="T396" s="105" t="s">
        <v>9286</v>
      </c>
      <c r="U396" s="104">
        <v>1</v>
      </c>
      <c r="V396" s="104">
        <v>0</v>
      </c>
      <c r="W396" s="104">
        <v>0</v>
      </c>
      <c r="X396" s="104">
        <v>0</v>
      </c>
      <c r="Y396" s="104">
        <v>0</v>
      </c>
      <c r="Z396" s="104" t="b">
        <v>0</v>
      </c>
      <c r="AA396" s="105"/>
      <c r="AB396" s="105" t="s">
        <v>2096</v>
      </c>
    </row>
    <row r="397" spans="1:28" ht="15" customHeight="1" x14ac:dyDescent="0.35">
      <c r="A397" s="105" t="s">
        <v>7546</v>
      </c>
      <c r="B397" s="104">
        <v>0</v>
      </c>
      <c r="C397" s="105"/>
      <c r="D397" s="104">
        <v>0</v>
      </c>
      <c r="E397" s="105"/>
      <c r="F397" s="105" t="s">
        <v>2121</v>
      </c>
      <c r="G397" s="104">
        <v>0</v>
      </c>
      <c r="H397" s="104">
        <v>0</v>
      </c>
      <c r="I397" s="104">
        <v>0</v>
      </c>
      <c r="J397" s="105"/>
      <c r="K397" s="105"/>
      <c r="L397" s="104">
        <v>3</v>
      </c>
      <c r="M397" s="104">
        <v>0</v>
      </c>
      <c r="N397" s="105"/>
      <c r="O397" s="106" t="s">
        <v>889</v>
      </c>
      <c r="P397" s="106" t="s">
        <v>890</v>
      </c>
      <c r="Q397" s="105" t="s">
        <v>2122</v>
      </c>
      <c r="R397" s="104">
        <v>0</v>
      </c>
      <c r="S397" s="104">
        <v>0</v>
      </c>
      <c r="T397" s="105" t="s">
        <v>9286</v>
      </c>
      <c r="U397" s="104">
        <v>1</v>
      </c>
      <c r="V397" s="104">
        <v>0</v>
      </c>
      <c r="W397" s="104">
        <v>0</v>
      </c>
      <c r="X397" s="104">
        <v>0</v>
      </c>
      <c r="Y397" s="104">
        <v>0</v>
      </c>
      <c r="Z397" s="104" t="b">
        <v>0</v>
      </c>
      <c r="AA397" s="105"/>
      <c r="AB397" s="105" t="s">
        <v>2123</v>
      </c>
    </row>
    <row r="398" spans="1:28" ht="15" customHeight="1" x14ac:dyDescent="0.35">
      <c r="A398" s="105" t="s">
        <v>7846</v>
      </c>
      <c r="B398" s="104">
        <v>0</v>
      </c>
      <c r="C398" s="105"/>
      <c r="D398" s="104">
        <v>0</v>
      </c>
      <c r="E398" s="105"/>
      <c r="F398" s="105" t="s">
        <v>2958</v>
      </c>
      <c r="G398" s="104">
        <v>0</v>
      </c>
      <c r="H398" s="104">
        <v>0</v>
      </c>
      <c r="I398" s="104">
        <v>0</v>
      </c>
      <c r="J398" s="105"/>
      <c r="K398" s="105"/>
      <c r="L398" s="104">
        <v>3</v>
      </c>
      <c r="M398" s="104">
        <v>0</v>
      </c>
      <c r="N398" s="105" t="s">
        <v>2959</v>
      </c>
      <c r="O398" s="106" t="s">
        <v>889</v>
      </c>
      <c r="P398" s="106" t="s">
        <v>890</v>
      </c>
      <c r="Q398" s="105" t="s">
        <v>2962</v>
      </c>
      <c r="R398" s="104">
        <v>0</v>
      </c>
      <c r="S398" s="104">
        <v>0</v>
      </c>
      <c r="T398" s="105" t="s">
        <v>9286</v>
      </c>
      <c r="U398" s="104">
        <v>1</v>
      </c>
      <c r="V398" s="104">
        <v>0</v>
      </c>
      <c r="W398" s="104">
        <v>0</v>
      </c>
      <c r="X398" s="104">
        <v>0</v>
      </c>
      <c r="Y398" s="104">
        <v>0</v>
      </c>
      <c r="Z398" s="104" t="b">
        <v>0</v>
      </c>
      <c r="AA398" s="105"/>
      <c r="AB398" s="105" t="s">
        <v>2963</v>
      </c>
    </row>
    <row r="399" spans="1:28" ht="15" customHeight="1" x14ac:dyDescent="0.35">
      <c r="A399" s="105" t="s">
        <v>8536</v>
      </c>
      <c r="B399" s="104">
        <v>0</v>
      </c>
      <c r="C399" s="105"/>
      <c r="D399" s="104">
        <v>0</v>
      </c>
      <c r="E399" s="105"/>
      <c r="F399" s="105" t="s">
        <v>9557</v>
      </c>
      <c r="G399" s="104">
        <v>0</v>
      </c>
      <c r="H399" s="104">
        <v>0</v>
      </c>
      <c r="I399" s="104">
        <v>0</v>
      </c>
      <c r="J399" s="105"/>
      <c r="K399" s="105"/>
      <c r="L399" s="104">
        <v>3</v>
      </c>
      <c r="M399" s="104">
        <v>0</v>
      </c>
      <c r="N399" s="105"/>
      <c r="O399" s="106" t="s">
        <v>889</v>
      </c>
      <c r="P399" s="106" t="s">
        <v>890</v>
      </c>
      <c r="Q399" s="105" t="s">
        <v>4872</v>
      </c>
      <c r="R399" s="104">
        <v>0</v>
      </c>
      <c r="S399" s="104">
        <v>0</v>
      </c>
      <c r="T399" s="105" t="s">
        <v>9286</v>
      </c>
      <c r="U399" s="104">
        <v>1</v>
      </c>
      <c r="V399" s="104">
        <v>0</v>
      </c>
      <c r="W399" s="104">
        <v>0</v>
      </c>
      <c r="X399" s="104">
        <v>0</v>
      </c>
      <c r="Y399" s="104">
        <v>0</v>
      </c>
      <c r="Z399" s="104" t="b">
        <v>0</v>
      </c>
      <c r="AA399" s="105"/>
      <c r="AB399" s="105" t="s">
        <v>4873</v>
      </c>
    </row>
    <row r="400" spans="1:28" ht="15" customHeight="1" x14ac:dyDescent="0.35">
      <c r="A400" s="105" t="s">
        <v>7358</v>
      </c>
      <c r="B400" s="104">
        <v>0</v>
      </c>
      <c r="C400" s="105"/>
      <c r="D400" s="104">
        <v>0</v>
      </c>
      <c r="E400" s="105"/>
      <c r="F400" s="105" t="s">
        <v>1653</v>
      </c>
      <c r="G400" s="104">
        <v>0</v>
      </c>
      <c r="H400" s="104">
        <v>0</v>
      </c>
      <c r="I400" s="104">
        <v>0</v>
      </c>
      <c r="J400" s="105"/>
      <c r="K400" s="105"/>
      <c r="L400" s="104">
        <v>2</v>
      </c>
      <c r="M400" s="104">
        <v>0</v>
      </c>
      <c r="N400" s="105"/>
      <c r="O400" s="105"/>
      <c r="P400" s="105"/>
      <c r="Q400" s="105" t="s">
        <v>9341</v>
      </c>
      <c r="R400" s="104">
        <v>0</v>
      </c>
      <c r="S400" s="104">
        <v>0</v>
      </c>
      <c r="T400" s="105" t="s">
        <v>7704</v>
      </c>
      <c r="U400" s="104">
        <v>1</v>
      </c>
      <c r="V400" s="104">
        <v>0</v>
      </c>
      <c r="W400" s="104">
        <v>0</v>
      </c>
      <c r="X400" s="104">
        <v>0</v>
      </c>
      <c r="Y400" s="104">
        <v>0</v>
      </c>
      <c r="Z400" s="104" t="b">
        <v>0</v>
      </c>
      <c r="AA400" s="105"/>
      <c r="AB400" s="105" t="s">
        <v>1654</v>
      </c>
    </row>
    <row r="401" spans="1:28" ht="15" customHeight="1" x14ac:dyDescent="0.35">
      <c r="A401" s="105" t="s">
        <v>7343</v>
      </c>
      <c r="B401" s="104">
        <v>0</v>
      </c>
      <c r="C401" s="105"/>
      <c r="D401" s="104">
        <v>0</v>
      </c>
      <c r="E401" s="105"/>
      <c r="F401" s="105" t="s">
        <v>1611</v>
      </c>
      <c r="G401" s="104">
        <v>0</v>
      </c>
      <c r="H401" s="104">
        <v>0</v>
      </c>
      <c r="I401" s="104">
        <v>0</v>
      </c>
      <c r="J401" s="105"/>
      <c r="K401" s="105"/>
      <c r="L401" s="104">
        <v>3</v>
      </c>
      <c r="M401" s="104">
        <v>0</v>
      </c>
      <c r="N401" s="105"/>
      <c r="O401" s="106" t="s">
        <v>889</v>
      </c>
      <c r="P401" s="106" t="s">
        <v>890</v>
      </c>
      <c r="Q401" s="105" t="s">
        <v>1621</v>
      </c>
      <c r="R401" s="104">
        <v>0</v>
      </c>
      <c r="S401" s="104">
        <v>0</v>
      </c>
      <c r="T401" s="105" t="s">
        <v>9332</v>
      </c>
      <c r="U401" s="104">
        <v>1</v>
      </c>
      <c r="V401" s="104">
        <v>0</v>
      </c>
      <c r="W401" s="104">
        <v>0</v>
      </c>
      <c r="X401" s="104">
        <v>0</v>
      </c>
      <c r="Y401" s="104">
        <v>0</v>
      </c>
      <c r="Z401" s="104" t="b">
        <v>0</v>
      </c>
      <c r="AA401" s="105"/>
      <c r="AB401" s="105" t="s">
        <v>1622</v>
      </c>
    </row>
    <row r="402" spans="1:28" ht="15" customHeight="1" x14ac:dyDescent="0.35">
      <c r="A402" s="105" t="s">
        <v>7542</v>
      </c>
      <c r="B402" s="104">
        <v>0</v>
      </c>
      <c r="C402" s="105"/>
      <c r="D402" s="104">
        <v>0</v>
      </c>
      <c r="E402" s="105"/>
      <c r="F402" s="105" t="s">
        <v>2104</v>
      </c>
      <c r="G402" s="104">
        <v>0</v>
      </c>
      <c r="H402" s="104">
        <v>0</v>
      </c>
      <c r="I402" s="104">
        <v>0</v>
      </c>
      <c r="J402" s="105"/>
      <c r="K402" s="105"/>
      <c r="L402" s="104">
        <v>3</v>
      </c>
      <c r="M402" s="104">
        <v>0</v>
      </c>
      <c r="N402" s="105"/>
      <c r="O402" s="106" t="s">
        <v>889</v>
      </c>
      <c r="P402" s="106" t="s">
        <v>890</v>
      </c>
      <c r="Q402" s="105" t="s">
        <v>2111</v>
      </c>
      <c r="R402" s="104">
        <v>0</v>
      </c>
      <c r="S402" s="104">
        <v>0</v>
      </c>
      <c r="T402" s="105" t="s">
        <v>9332</v>
      </c>
      <c r="U402" s="104">
        <v>1</v>
      </c>
      <c r="V402" s="104">
        <v>0</v>
      </c>
      <c r="W402" s="104">
        <v>0</v>
      </c>
      <c r="X402" s="104">
        <v>0</v>
      </c>
      <c r="Y402" s="104">
        <v>0</v>
      </c>
      <c r="Z402" s="104" t="b">
        <v>0</v>
      </c>
      <c r="AA402" s="105"/>
      <c r="AB402" s="105" t="s">
        <v>2112</v>
      </c>
    </row>
    <row r="403" spans="1:28" ht="15" customHeight="1" x14ac:dyDescent="0.35">
      <c r="A403" s="105" t="s">
        <v>7695</v>
      </c>
      <c r="B403" s="104">
        <v>0</v>
      </c>
      <c r="C403" s="105"/>
      <c r="D403" s="104">
        <v>0</v>
      </c>
      <c r="E403" s="105"/>
      <c r="F403" s="105" t="s">
        <v>2483</v>
      </c>
      <c r="G403" s="104">
        <v>0</v>
      </c>
      <c r="H403" s="104">
        <v>0</v>
      </c>
      <c r="I403" s="104">
        <v>0</v>
      </c>
      <c r="J403" s="105"/>
      <c r="K403" s="105"/>
      <c r="L403" s="104">
        <v>3</v>
      </c>
      <c r="M403" s="104">
        <v>0</v>
      </c>
      <c r="N403" s="105"/>
      <c r="O403" s="106" t="s">
        <v>889</v>
      </c>
      <c r="P403" s="106" t="s">
        <v>890</v>
      </c>
      <c r="Q403" s="105" t="s">
        <v>2486</v>
      </c>
      <c r="R403" s="104">
        <v>0</v>
      </c>
      <c r="S403" s="104">
        <v>0</v>
      </c>
      <c r="T403" s="105" t="s">
        <v>9332</v>
      </c>
      <c r="U403" s="104">
        <v>1</v>
      </c>
      <c r="V403" s="104">
        <v>0</v>
      </c>
      <c r="W403" s="104">
        <v>0</v>
      </c>
      <c r="X403" s="104">
        <v>0</v>
      </c>
      <c r="Y403" s="104">
        <v>0</v>
      </c>
      <c r="Z403" s="104" t="b">
        <v>0</v>
      </c>
      <c r="AA403" s="105"/>
      <c r="AB403" s="105" t="s">
        <v>2487</v>
      </c>
    </row>
    <row r="404" spans="1:28" ht="15" customHeight="1" x14ac:dyDescent="0.35">
      <c r="A404" s="105" t="s">
        <v>7723</v>
      </c>
      <c r="B404" s="104">
        <v>0</v>
      </c>
      <c r="C404" s="105"/>
      <c r="D404" s="104">
        <v>0</v>
      </c>
      <c r="E404" s="105"/>
      <c r="F404" s="105" t="s">
        <v>2559</v>
      </c>
      <c r="G404" s="104">
        <v>0</v>
      </c>
      <c r="H404" s="104">
        <v>0</v>
      </c>
      <c r="I404" s="104">
        <v>0</v>
      </c>
      <c r="J404" s="105"/>
      <c r="K404" s="105"/>
      <c r="L404" s="104">
        <v>3</v>
      </c>
      <c r="M404" s="104">
        <v>0</v>
      </c>
      <c r="N404" s="105"/>
      <c r="O404" s="106" t="s">
        <v>889</v>
      </c>
      <c r="P404" s="106" t="s">
        <v>890</v>
      </c>
      <c r="Q404" s="105" t="s">
        <v>2566</v>
      </c>
      <c r="R404" s="104">
        <v>0</v>
      </c>
      <c r="S404" s="104">
        <v>0</v>
      </c>
      <c r="T404" s="105" t="s">
        <v>9332</v>
      </c>
      <c r="U404" s="104">
        <v>1</v>
      </c>
      <c r="V404" s="104">
        <v>0</v>
      </c>
      <c r="W404" s="104">
        <v>0</v>
      </c>
      <c r="X404" s="104">
        <v>0</v>
      </c>
      <c r="Y404" s="104">
        <v>0</v>
      </c>
      <c r="Z404" s="104" t="b">
        <v>0</v>
      </c>
      <c r="AA404" s="105"/>
      <c r="AB404" s="105" t="s">
        <v>2567</v>
      </c>
    </row>
    <row r="405" spans="1:28" ht="15" customHeight="1" x14ac:dyDescent="0.35">
      <c r="A405" s="105" t="s">
        <v>7779</v>
      </c>
      <c r="B405" s="104">
        <v>0</v>
      </c>
      <c r="C405" s="105"/>
      <c r="D405" s="104">
        <v>0</v>
      </c>
      <c r="E405" s="105"/>
      <c r="F405" s="105" t="s">
        <v>2708</v>
      </c>
      <c r="G405" s="104">
        <v>0</v>
      </c>
      <c r="H405" s="104">
        <v>0</v>
      </c>
      <c r="I405" s="104">
        <v>0</v>
      </c>
      <c r="J405" s="105"/>
      <c r="K405" s="105"/>
      <c r="L405" s="104">
        <v>3</v>
      </c>
      <c r="M405" s="104">
        <v>0</v>
      </c>
      <c r="N405" s="105"/>
      <c r="O405" s="106" t="s">
        <v>889</v>
      </c>
      <c r="P405" s="106" t="s">
        <v>890</v>
      </c>
      <c r="Q405" s="105" t="s">
        <v>2719</v>
      </c>
      <c r="R405" s="104">
        <v>0</v>
      </c>
      <c r="S405" s="104">
        <v>0</v>
      </c>
      <c r="T405" s="105" t="s">
        <v>9332</v>
      </c>
      <c r="U405" s="104">
        <v>1</v>
      </c>
      <c r="V405" s="104">
        <v>0</v>
      </c>
      <c r="W405" s="104">
        <v>0</v>
      </c>
      <c r="X405" s="104">
        <v>0</v>
      </c>
      <c r="Y405" s="104">
        <v>0</v>
      </c>
      <c r="Z405" s="104" t="b">
        <v>0</v>
      </c>
      <c r="AA405" s="105"/>
      <c r="AB405" s="105" t="s">
        <v>2720</v>
      </c>
    </row>
    <row r="406" spans="1:28" ht="15" customHeight="1" x14ac:dyDescent="0.35">
      <c r="A406" s="105" t="s">
        <v>7981</v>
      </c>
      <c r="B406" s="104">
        <v>0</v>
      </c>
      <c r="C406" s="105"/>
      <c r="D406" s="104">
        <v>0</v>
      </c>
      <c r="E406" s="105"/>
      <c r="F406" s="105" t="s">
        <v>3332</v>
      </c>
      <c r="G406" s="104">
        <v>0</v>
      </c>
      <c r="H406" s="104">
        <v>0</v>
      </c>
      <c r="I406" s="104">
        <v>0</v>
      </c>
      <c r="J406" s="105"/>
      <c r="K406" s="105"/>
      <c r="L406" s="104">
        <v>3</v>
      </c>
      <c r="M406" s="104">
        <v>0</v>
      </c>
      <c r="N406" s="105"/>
      <c r="O406" s="106" t="s">
        <v>889</v>
      </c>
      <c r="P406" s="106" t="s">
        <v>890</v>
      </c>
      <c r="Q406" s="105" t="s">
        <v>3333</v>
      </c>
      <c r="R406" s="104">
        <v>0</v>
      </c>
      <c r="S406" s="104">
        <v>0</v>
      </c>
      <c r="T406" s="105" t="s">
        <v>9332</v>
      </c>
      <c r="U406" s="104">
        <v>1</v>
      </c>
      <c r="V406" s="104">
        <v>0</v>
      </c>
      <c r="W406" s="104">
        <v>0</v>
      </c>
      <c r="X406" s="104">
        <v>0</v>
      </c>
      <c r="Y406" s="104">
        <v>0</v>
      </c>
      <c r="Z406" s="104" t="b">
        <v>0</v>
      </c>
      <c r="AA406" s="105"/>
      <c r="AB406" s="105" t="s">
        <v>3334</v>
      </c>
    </row>
    <row r="407" spans="1:28" ht="15" customHeight="1" x14ac:dyDescent="0.35">
      <c r="A407" s="105" t="s">
        <v>8332</v>
      </c>
      <c r="B407" s="104">
        <v>0</v>
      </c>
      <c r="C407" s="105"/>
      <c r="D407" s="104">
        <v>0</v>
      </c>
      <c r="E407" s="105"/>
      <c r="F407" s="105" t="s">
        <v>4267</v>
      </c>
      <c r="G407" s="104">
        <v>0</v>
      </c>
      <c r="H407" s="104">
        <v>0</v>
      </c>
      <c r="I407" s="104">
        <v>0</v>
      </c>
      <c r="J407" s="105"/>
      <c r="K407" s="105"/>
      <c r="L407" s="104">
        <v>3</v>
      </c>
      <c r="M407" s="104">
        <v>0</v>
      </c>
      <c r="N407" s="105"/>
      <c r="O407" s="106" t="s">
        <v>889</v>
      </c>
      <c r="P407" s="106" t="s">
        <v>890</v>
      </c>
      <c r="Q407" s="105" t="s">
        <v>4270</v>
      </c>
      <c r="R407" s="104">
        <v>0</v>
      </c>
      <c r="S407" s="104">
        <v>0</v>
      </c>
      <c r="T407" s="105" t="s">
        <v>9332</v>
      </c>
      <c r="U407" s="104">
        <v>1</v>
      </c>
      <c r="V407" s="104">
        <v>0</v>
      </c>
      <c r="W407" s="104">
        <v>0</v>
      </c>
      <c r="X407" s="104">
        <v>0</v>
      </c>
      <c r="Y407" s="104">
        <v>0</v>
      </c>
      <c r="Z407" s="104" t="b">
        <v>0</v>
      </c>
      <c r="AA407" s="105"/>
      <c r="AB407" s="105" t="s">
        <v>4271</v>
      </c>
    </row>
    <row r="408" spans="1:28" ht="15" customHeight="1" x14ac:dyDescent="0.35">
      <c r="A408" s="105" t="s">
        <v>8445</v>
      </c>
      <c r="B408" s="104">
        <v>0</v>
      </c>
      <c r="C408" s="105"/>
      <c r="D408" s="104">
        <v>0</v>
      </c>
      <c r="E408" s="105"/>
      <c r="F408" s="105" t="s">
        <v>4643</v>
      </c>
      <c r="G408" s="104">
        <v>0</v>
      </c>
      <c r="H408" s="104">
        <v>0</v>
      </c>
      <c r="I408" s="104">
        <v>0</v>
      </c>
      <c r="J408" s="105"/>
      <c r="K408" s="105"/>
      <c r="L408" s="104">
        <v>3</v>
      </c>
      <c r="M408" s="104">
        <v>0</v>
      </c>
      <c r="N408" s="105"/>
      <c r="O408" s="106" t="s">
        <v>889</v>
      </c>
      <c r="P408" s="106" t="s">
        <v>890</v>
      </c>
      <c r="Q408" s="105" t="s">
        <v>4644</v>
      </c>
      <c r="R408" s="104">
        <v>0</v>
      </c>
      <c r="S408" s="104">
        <v>0</v>
      </c>
      <c r="T408" s="105" t="s">
        <v>9332</v>
      </c>
      <c r="U408" s="104">
        <v>1</v>
      </c>
      <c r="V408" s="104">
        <v>0</v>
      </c>
      <c r="W408" s="104">
        <v>0</v>
      </c>
      <c r="X408" s="104">
        <v>0</v>
      </c>
      <c r="Y408" s="104">
        <v>0</v>
      </c>
      <c r="Z408" s="104" t="b">
        <v>0</v>
      </c>
      <c r="AA408" s="105"/>
      <c r="AB408" s="105" t="s">
        <v>4645</v>
      </c>
    </row>
    <row r="409" spans="1:28" ht="15" customHeight="1" x14ac:dyDescent="0.35">
      <c r="A409" s="105" t="s">
        <v>7430</v>
      </c>
      <c r="B409" s="104">
        <v>0</v>
      </c>
      <c r="C409" s="105"/>
      <c r="D409" s="104">
        <v>0</v>
      </c>
      <c r="E409" s="105"/>
      <c r="F409" s="105" t="s">
        <v>1834</v>
      </c>
      <c r="G409" s="104">
        <v>0</v>
      </c>
      <c r="H409" s="104">
        <v>0</v>
      </c>
      <c r="I409" s="104">
        <v>0</v>
      </c>
      <c r="J409" s="105"/>
      <c r="K409" s="105"/>
      <c r="L409" s="104">
        <v>2</v>
      </c>
      <c r="M409" s="104">
        <v>0</v>
      </c>
      <c r="N409" s="105"/>
      <c r="O409" s="105"/>
      <c r="P409" s="105"/>
      <c r="Q409" s="105" t="s">
        <v>9352</v>
      </c>
      <c r="R409" s="104">
        <v>0</v>
      </c>
      <c r="S409" s="104">
        <v>0</v>
      </c>
      <c r="T409" s="105" t="s">
        <v>7704</v>
      </c>
      <c r="U409" s="104">
        <v>1</v>
      </c>
      <c r="V409" s="104">
        <v>0</v>
      </c>
      <c r="W409" s="104">
        <v>0</v>
      </c>
      <c r="X409" s="104">
        <v>0</v>
      </c>
      <c r="Y409" s="104">
        <v>0</v>
      </c>
      <c r="Z409" s="104" t="b">
        <v>0</v>
      </c>
      <c r="AA409" s="105"/>
      <c r="AB409" s="105" t="s">
        <v>1835</v>
      </c>
    </row>
    <row r="410" spans="1:28" ht="15" customHeight="1" x14ac:dyDescent="0.35">
      <c r="A410" s="105" t="s">
        <v>7161</v>
      </c>
      <c r="B410" s="104">
        <v>0</v>
      </c>
      <c r="C410" s="105"/>
      <c r="D410" s="104">
        <v>0</v>
      </c>
      <c r="E410" s="105"/>
      <c r="F410" s="105" t="s">
        <v>1140</v>
      </c>
      <c r="G410" s="104">
        <v>0</v>
      </c>
      <c r="H410" s="104">
        <v>0</v>
      </c>
      <c r="I410" s="104">
        <v>0</v>
      </c>
      <c r="J410" s="105"/>
      <c r="K410" s="105"/>
      <c r="L410" s="104">
        <v>3</v>
      </c>
      <c r="M410" s="104">
        <v>0</v>
      </c>
      <c r="N410" s="105" t="s">
        <v>1141</v>
      </c>
      <c r="O410" s="106" t="s">
        <v>909</v>
      </c>
      <c r="P410" s="106" t="s">
        <v>890</v>
      </c>
      <c r="Q410" s="105" t="s">
        <v>1146</v>
      </c>
      <c r="R410" s="104">
        <v>0</v>
      </c>
      <c r="S410" s="104">
        <v>0</v>
      </c>
      <c r="T410" s="105" t="s">
        <v>9289</v>
      </c>
      <c r="U410" s="104">
        <v>1</v>
      </c>
      <c r="V410" s="104">
        <v>0</v>
      </c>
      <c r="W410" s="104">
        <v>0</v>
      </c>
      <c r="X410" s="104">
        <v>0</v>
      </c>
      <c r="Y410" s="104">
        <v>0</v>
      </c>
      <c r="Z410" s="104" t="b">
        <v>0</v>
      </c>
      <c r="AA410" s="105"/>
      <c r="AB410" s="105" t="s">
        <v>1147</v>
      </c>
    </row>
    <row r="411" spans="1:28" ht="15" customHeight="1" x14ac:dyDescent="0.35">
      <c r="A411" s="105" t="s">
        <v>7191</v>
      </c>
      <c r="B411" s="104">
        <v>0</v>
      </c>
      <c r="C411" s="105"/>
      <c r="D411" s="104">
        <v>0</v>
      </c>
      <c r="E411" s="105"/>
      <c r="F411" s="105" t="s">
        <v>1214</v>
      </c>
      <c r="G411" s="104">
        <v>0</v>
      </c>
      <c r="H411" s="104">
        <v>0</v>
      </c>
      <c r="I411" s="104">
        <v>0</v>
      </c>
      <c r="J411" s="105"/>
      <c r="K411" s="105"/>
      <c r="L411" s="104">
        <v>3</v>
      </c>
      <c r="M411" s="104">
        <v>0</v>
      </c>
      <c r="N411" s="105"/>
      <c r="O411" s="106" t="s">
        <v>909</v>
      </c>
      <c r="P411" s="106" t="s">
        <v>890</v>
      </c>
      <c r="Q411" s="105" t="s">
        <v>1221</v>
      </c>
      <c r="R411" s="104">
        <v>0</v>
      </c>
      <c r="S411" s="104">
        <v>0</v>
      </c>
      <c r="T411" s="105" t="s">
        <v>9289</v>
      </c>
      <c r="U411" s="104">
        <v>1</v>
      </c>
      <c r="V411" s="104">
        <v>0</v>
      </c>
      <c r="W411" s="104">
        <v>0</v>
      </c>
      <c r="X411" s="104">
        <v>0</v>
      </c>
      <c r="Y411" s="104">
        <v>0</v>
      </c>
      <c r="Z411" s="104" t="b">
        <v>0</v>
      </c>
      <c r="AA411" s="105"/>
      <c r="AB411" s="105" t="s">
        <v>1222</v>
      </c>
    </row>
    <row r="412" spans="1:28" ht="15" customHeight="1" x14ac:dyDescent="0.35">
      <c r="A412" s="105" t="s">
        <v>7344</v>
      </c>
      <c r="B412" s="104">
        <v>0</v>
      </c>
      <c r="C412" s="105"/>
      <c r="D412" s="104">
        <v>0</v>
      </c>
      <c r="E412" s="105"/>
      <c r="F412" s="105" t="s">
        <v>1623</v>
      </c>
      <c r="G412" s="104">
        <v>0</v>
      </c>
      <c r="H412" s="104">
        <v>0</v>
      </c>
      <c r="I412" s="104">
        <v>0</v>
      </c>
      <c r="J412" s="105"/>
      <c r="K412" s="105"/>
      <c r="L412" s="104">
        <v>3</v>
      </c>
      <c r="M412" s="104">
        <v>0</v>
      </c>
      <c r="N412" s="105"/>
      <c r="O412" s="106" t="s">
        <v>909</v>
      </c>
      <c r="P412" s="106" t="s">
        <v>890</v>
      </c>
      <c r="Q412" s="105" t="s">
        <v>1624</v>
      </c>
      <c r="R412" s="104">
        <v>0</v>
      </c>
      <c r="S412" s="104">
        <v>0</v>
      </c>
      <c r="T412" s="105" t="s">
        <v>9289</v>
      </c>
      <c r="U412" s="104">
        <v>1</v>
      </c>
      <c r="V412" s="104">
        <v>0</v>
      </c>
      <c r="W412" s="104">
        <v>0</v>
      </c>
      <c r="X412" s="104">
        <v>0</v>
      </c>
      <c r="Y412" s="104">
        <v>0</v>
      </c>
      <c r="Z412" s="104" t="b">
        <v>0</v>
      </c>
      <c r="AA412" s="105"/>
      <c r="AB412" s="105" t="s">
        <v>1625</v>
      </c>
    </row>
    <row r="413" spans="1:28" ht="15" customHeight="1" x14ac:dyDescent="0.35">
      <c r="A413" s="105" t="s">
        <v>7383</v>
      </c>
      <c r="B413" s="104">
        <v>0</v>
      </c>
      <c r="C413" s="105"/>
      <c r="D413" s="104">
        <v>0</v>
      </c>
      <c r="E413" s="105"/>
      <c r="F413" s="105" t="s">
        <v>1720</v>
      </c>
      <c r="G413" s="104">
        <v>0</v>
      </c>
      <c r="H413" s="104">
        <v>0</v>
      </c>
      <c r="I413" s="104">
        <v>0</v>
      </c>
      <c r="J413" s="105"/>
      <c r="K413" s="105"/>
      <c r="L413" s="104">
        <v>3</v>
      </c>
      <c r="M413" s="104">
        <v>0</v>
      </c>
      <c r="N413" s="105"/>
      <c r="O413" s="106" t="s">
        <v>909</v>
      </c>
      <c r="P413" s="106" t="s">
        <v>890</v>
      </c>
      <c r="Q413" s="105" t="s">
        <v>1725</v>
      </c>
      <c r="R413" s="104">
        <v>0</v>
      </c>
      <c r="S413" s="104">
        <v>0</v>
      </c>
      <c r="T413" s="105" t="s">
        <v>9289</v>
      </c>
      <c r="U413" s="104">
        <v>1</v>
      </c>
      <c r="V413" s="104">
        <v>0</v>
      </c>
      <c r="W413" s="104">
        <v>0</v>
      </c>
      <c r="X413" s="104">
        <v>0</v>
      </c>
      <c r="Y413" s="104">
        <v>0</v>
      </c>
      <c r="Z413" s="104" t="b">
        <v>0</v>
      </c>
      <c r="AA413" s="105"/>
      <c r="AB413" s="105" t="s">
        <v>1726</v>
      </c>
    </row>
    <row r="414" spans="1:28" ht="15" customHeight="1" x14ac:dyDescent="0.35">
      <c r="A414" s="105" t="s">
        <v>7387</v>
      </c>
      <c r="B414" s="104">
        <v>0</v>
      </c>
      <c r="C414" s="105"/>
      <c r="D414" s="104">
        <v>0</v>
      </c>
      <c r="E414" s="105"/>
      <c r="F414" s="105" t="s">
        <v>1733</v>
      </c>
      <c r="G414" s="104">
        <v>0</v>
      </c>
      <c r="H414" s="104">
        <v>0</v>
      </c>
      <c r="I414" s="104">
        <v>0</v>
      </c>
      <c r="J414" s="105"/>
      <c r="K414" s="105"/>
      <c r="L414" s="104">
        <v>3</v>
      </c>
      <c r="M414" s="104">
        <v>0</v>
      </c>
      <c r="N414" s="105"/>
      <c r="O414" s="106" t="s">
        <v>889</v>
      </c>
      <c r="P414" s="106" t="s">
        <v>890</v>
      </c>
      <c r="Q414" s="105" t="s">
        <v>1734</v>
      </c>
      <c r="R414" s="104">
        <v>0</v>
      </c>
      <c r="S414" s="104">
        <v>0</v>
      </c>
      <c r="T414" s="105" t="s">
        <v>9289</v>
      </c>
      <c r="U414" s="104">
        <v>1</v>
      </c>
      <c r="V414" s="104">
        <v>0</v>
      </c>
      <c r="W414" s="104">
        <v>0</v>
      </c>
      <c r="X414" s="104">
        <v>0</v>
      </c>
      <c r="Y414" s="104">
        <v>0</v>
      </c>
      <c r="Z414" s="104" t="b">
        <v>0</v>
      </c>
      <c r="AA414" s="105"/>
      <c r="AB414" s="105" t="s">
        <v>1735</v>
      </c>
    </row>
    <row r="415" spans="1:28" ht="15" customHeight="1" x14ac:dyDescent="0.35">
      <c r="A415" s="105" t="s">
        <v>7477</v>
      </c>
      <c r="B415" s="104">
        <v>0</v>
      </c>
      <c r="C415" s="105"/>
      <c r="D415" s="104">
        <v>0</v>
      </c>
      <c r="E415" s="105"/>
      <c r="F415" s="105" t="s">
        <v>1946</v>
      </c>
      <c r="G415" s="104">
        <v>0</v>
      </c>
      <c r="H415" s="104">
        <v>0</v>
      </c>
      <c r="I415" s="104">
        <v>0</v>
      </c>
      <c r="J415" s="105"/>
      <c r="K415" s="105"/>
      <c r="L415" s="104">
        <v>3</v>
      </c>
      <c r="M415" s="104">
        <v>0</v>
      </c>
      <c r="N415" s="105"/>
      <c r="O415" s="106" t="s">
        <v>909</v>
      </c>
      <c r="P415" s="106" t="s">
        <v>890</v>
      </c>
      <c r="Q415" s="105" t="s">
        <v>1951</v>
      </c>
      <c r="R415" s="104">
        <v>0</v>
      </c>
      <c r="S415" s="104">
        <v>0</v>
      </c>
      <c r="T415" s="105" t="s">
        <v>9289</v>
      </c>
      <c r="U415" s="104">
        <v>1</v>
      </c>
      <c r="V415" s="104">
        <v>0</v>
      </c>
      <c r="W415" s="104">
        <v>0</v>
      </c>
      <c r="X415" s="104">
        <v>0</v>
      </c>
      <c r="Y415" s="104">
        <v>0</v>
      </c>
      <c r="Z415" s="104" t="b">
        <v>0</v>
      </c>
      <c r="AA415" s="105"/>
      <c r="AB415" s="105" t="s">
        <v>1952</v>
      </c>
    </row>
    <row r="416" spans="1:28" ht="15" customHeight="1" x14ac:dyDescent="0.35">
      <c r="A416" s="105" t="s">
        <v>7478</v>
      </c>
      <c r="B416" s="104">
        <v>0</v>
      </c>
      <c r="C416" s="105"/>
      <c r="D416" s="104">
        <v>0</v>
      </c>
      <c r="E416" s="105"/>
      <c r="F416" s="105" t="s">
        <v>1953</v>
      </c>
      <c r="G416" s="104">
        <v>0</v>
      </c>
      <c r="H416" s="104">
        <v>0</v>
      </c>
      <c r="I416" s="104">
        <v>0</v>
      </c>
      <c r="J416" s="105"/>
      <c r="K416" s="105"/>
      <c r="L416" s="104">
        <v>3</v>
      </c>
      <c r="M416" s="104">
        <v>0</v>
      </c>
      <c r="N416" s="105"/>
      <c r="O416" s="106" t="s">
        <v>909</v>
      </c>
      <c r="P416" s="106" t="s">
        <v>890</v>
      </c>
      <c r="Q416" s="105" t="s">
        <v>1954</v>
      </c>
      <c r="R416" s="104">
        <v>0</v>
      </c>
      <c r="S416" s="104">
        <v>0</v>
      </c>
      <c r="T416" s="105" t="s">
        <v>9289</v>
      </c>
      <c r="U416" s="104">
        <v>1</v>
      </c>
      <c r="V416" s="104">
        <v>0</v>
      </c>
      <c r="W416" s="104">
        <v>0</v>
      </c>
      <c r="X416" s="104">
        <v>0</v>
      </c>
      <c r="Y416" s="104">
        <v>0</v>
      </c>
      <c r="Z416" s="104" t="b">
        <v>0</v>
      </c>
      <c r="AA416" s="105"/>
      <c r="AB416" s="105" t="s">
        <v>1955</v>
      </c>
    </row>
    <row r="417" spans="1:28" ht="15" customHeight="1" x14ac:dyDescent="0.35">
      <c r="A417" s="105" t="s">
        <v>7482</v>
      </c>
      <c r="B417" s="104">
        <v>0</v>
      </c>
      <c r="C417" s="105"/>
      <c r="D417" s="104">
        <v>0</v>
      </c>
      <c r="E417" s="105"/>
      <c r="F417" s="105" t="s">
        <v>1962</v>
      </c>
      <c r="G417" s="104">
        <v>0</v>
      </c>
      <c r="H417" s="104">
        <v>0</v>
      </c>
      <c r="I417" s="104">
        <v>0</v>
      </c>
      <c r="J417" s="105"/>
      <c r="K417" s="105"/>
      <c r="L417" s="104">
        <v>3</v>
      </c>
      <c r="M417" s="104">
        <v>0</v>
      </c>
      <c r="N417" s="105"/>
      <c r="O417" s="106" t="s">
        <v>889</v>
      </c>
      <c r="P417" s="106" t="s">
        <v>890</v>
      </c>
      <c r="Q417" s="105" t="s">
        <v>9359</v>
      </c>
      <c r="R417" s="104">
        <v>0</v>
      </c>
      <c r="S417" s="104">
        <v>0</v>
      </c>
      <c r="T417" s="105" t="s">
        <v>9289</v>
      </c>
      <c r="U417" s="104">
        <v>1</v>
      </c>
      <c r="V417" s="104">
        <v>0</v>
      </c>
      <c r="W417" s="104">
        <v>0</v>
      </c>
      <c r="X417" s="104">
        <v>0</v>
      </c>
      <c r="Y417" s="104">
        <v>0</v>
      </c>
      <c r="Z417" s="104" t="b">
        <v>0</v>
      </c>
      <c r="AA417" s="105"/>
      <c r="AB417" s="105" t="s">
        <v>1963</v>
      </c>
    </row>
    <row r="418" spans="1:28" ht="15" customHeight="1" x14ac:dyDescent="0.35">
      <c r="A418" s="105" t="s">
        <v>7488</v>
      </c>
      <c r="B418" s="104">
        <v>0</v>
      </c>
      <c r="C418" s="105"/>
      <c r="D418" s="104">
        <v>0</v>
      </c>
      <c r="E418" s="105"/>
      <c r="F418" s="105" t="s">
        <v>1970</v>
      </c>
      <c r="G418" s="104">
        <v>0</v>
      </c>
      <c r="H418" s="104">
        <v>0</v>
      </c>
      <c r="I418" s="104">
        <v>0</v>
      </c>
      <c r="J418" s="105"/>
      <c r="K418" s="105"/>
      <c r="L418" s="104">
        <v>3</v>
      </c>
      <c r="M418" s="104">
        <v>0</v>
      </c>
      <c r="N418" s="105"/>
      <c r="O418" s="106" t="s">
        <v>909</v>
      </c>
      <c r="P418" s="106" t="s">
        <v>890</v>
      </c>
      <c r="Q418" s="105" t="s">
        <v>1975</v>
      </c>
      <c r="R418" s="104">
        <v>0</v>
      </c>
      <c r="S418" s="104">
        <v>0</v>
      </c>
      <c r="T418" s="105" t="s">
        <v>9289</v>
      </c>
      <c r="U418" s="104">
        <v>1</v>
      </c>
      <c r="V418" s="104">
        <v>0</v>
      </c>
      <c r="W418" s="104">
        <v>0</v>
      </c>
      <c r="X418" s="104">
        <v>0</v>
      </c>
      <c r="Y418" s="104">
        <v>0</v>
      </c>
      <c r="Z418" s="104" t="b">
        <v>0</v>
      </c>
      <c r="AA418" s="105"/>
      <c r="AB418" s="105" t="s">
        <v>1976</v>
      </c>
    </row>
    <row r="419" spans="1:28" ht="15" customHeight="1" x14ac:dyDescent="0.35">
      <c r="A419" s="105" t="s">
        <v>7497</v>
      </c>
      <c r="B419" s="104">
        <v>0</v>
      </c>
      <c r="C419" s="105"/>
      <c r="D419" s="104">
        <v>0</v>
      </c>
      <c r="E419" s="105"/>
      <c r="F419" s="105" t="s">
        <v>1995</v>
      </c>
      <c r="G419" s="104">
        <v>0</v>
      </c>
      <c r="H419" s="104">
        <v>0</v>
      </c>
      <c r="I419" s="104">
        <v>0</v>
      </c>
      <c r="J419" s="105"/>
      <c r="K419" s="105"/>
      <c r="L419" s="104">
        <v>3</v>
      </c>
      <c r="M419" s="104">
        <v>0</v>
      </c>
      <c r="N419" s="105"/>
      <c r="O419" s="106" t="s">
        <v>889</v>
      </c>
      <c r="P419" s="106" t="s">
        <v>1996</v>
      </c>
      <c r="Q419" s="105" t="s">
        <v>1999</v>
      </c>
      <c r="R419" s="104">
        <v>0</v>
      </c>
      <c r="S419" s="104">
        <v>0</v>
      </c>
      <c r="T419" s="105" t="s">
        <v>9289</v>
      </c>
      <c r="U419" s="104">
        <v>1</v>
      </c>
      <c r="V419" s="104">
        <v>0</v>
      </c>
      <c r="W419" s="104">
        <v>0</v>
      </c>
      <c r="X419" s="104">
        <v>0</v>
      </c>
      <c r="Y419" s="104">
        <v>0</v>
      </c>
      <c r="Z419" s="104" t="b">
        <v>0</v>
      </c>
      <c r="AA419" s="105"/>
      <c r="AB419" s="105" t="s">
        <v>2000</v>
      </c>
    </row>
    <row r="420" spans="1:28" ht="15" customHeight="1" x14ac:dyDescent="0.35">
      <c r="A420" s="105" t="s">
        <v>7563</v>
      </c>
      <c r="B420" s="104">
        <v>0</v>
      </c>
      <c r="C420" s="105"/>
      <c r="D420" s="104">
        <v>0</v>
      </c>
      <c r="E420" s="105"/>
      <c r="F420" s="105" t="s">
        <v>2157</v>
      </c>
      <c r="G420" s="104">
        <v>0</v>
      </c>
      <c r="H420" s="104">
        <v>0</v>
      </c>
      <c r="I420" s="104">
        <v>0</v>
      </c>
      <c r="J420" s="105"/>
      <c r="K420" s="105"/>
      <c r="L420" s="104">
        <v>3</v>
      </c>
      <c r="M420" s="104">
        <v>0</v>
      </c>
      <c r="N420" s="105" t="s">
        <v>2158</v>
      </c>
      <c r="O420" s="106" t="s">
        <v>889</v>
      </c>
      <c r="P420" s="106" t="s">
        <v>890</v>
      </c>
      <c r="Q420" s="105" t="s">
        <v>2163</v>
      </c>
      <c r="R420" s="104">
        <v>0</v>
      </c>
      <c r="S420" s="104">
        <v>0</v>
      </c>
      <c r="T420" s="105" t="s">
        <v>9289</v>
      </c>
      <c r="U420" s="104">
        <v>1</v>
      </c>
      <c r="V420" s="104">
        <v>0</v>
      </c>
      <c r="W420" s="104">
        <v>0</v>
      </c>
      <c r="X420" s="104">
        <v>0</v>
      </c>
      <c r="Y420" s="104">
        <v>0</v>
      </c>
      <c r="Z420" s="104" t="b">
        <v>0</v>
      </c>
      <c r="AA420" s="105"/>
      <c r="AB420" s="105" t="s">
        <v>2164</v>
      </c>
    </row>
    <row r="421" spans="1:28" ht="15" customHeight="1" x14ac:dyDescent="0.35">
      <c r="A421" s="105" t="s">
        <v>7685</v>
      </c>
      <c r="B421" s="104">
        <v>0</v>
      </c>
      <c r="C421" s="105"/>
      <c r="D421" s="104">
        <v>0</v>
      </c>
      <c r="E421" s="105"/>
      <c r="F421" s="105" t="s">
        <v>2452</v>
      </c>
      <c r="G421" s="104">
        <v>0</v>
      </c>
      <c r="H421" s="104">
        <v>0</v>
      </c>
      <c r="I421" s="104">
        <v>0</v>
      </c>
      <c r="J421" s="105"/>
      <c r="K421" s="105"/>
      <c r="L421" s="104">
        <v>3</v>
      </c>
      <c r="M421" s="104">
        <v>0</v>
      </c>
      <c r="N421" s="105" t="s">
        <v>2455</v>
      </c>
      <c r="O421" s="106" t="s">
        <v>2456</v>
      </c>
      <c r="P421" s="106" t="s">
        <v>890</v>
      </c>
      <c r="Q421" s="105" t="s">
        <v>2461</v>
      </c>
      <c r="R421" s="104">
        <v>0</v>
      </c>
      <c r="S421" s="104">
        <v>0</v>
      </c>
      <c r="T421" s="105" t="s">
        <v>9289</v>
      </c>
      <c r="U421" s="104">
        <v>1</v>
      </c>
      <c r="V421" s="104">
        <v>0</v>
      </c>
      <c r="W421" s="104">
        <v>0</v>
      </c>
      <c r="X421" s="104">
        <v>0</v>
      </c>
      <c r="Y421" s="104">
        <v>0</v>
      </c>
      <c r="Z421" s="104" t="b">
        <v>0</v>
      </c>
      <c r="AA421" s="105"/>
      <c r="AB421" s="105" t="s">
        <v>2462</v>
      </c>
    </row>
    <row r="422" spans="1:28" ht="15" customHeight="1" x14ac:dyDescent="0.35">
      <c r="A422" s="105" t="s">
        <v>7718</v>
      </c>
      <c r="B422" s="104">
        <v>0</v>
      </c>
      <c r="C422" s="105"/>
      <c r="D422" s="104">
        <v>0</v>
      </c>
      <c r="E422" s="105"/>
      <c r="F422" s="105" t="s">
        <v>2549</v>
      </c>
      <c r="G422" s="104">
        <v>0</v>
      </c>
      <c r="H422" s="104">
        <v>0</v>
      </c>
      <c r="I422" s="104">
        <v>0</v>
      </c>
      <c r="J422" s="105"/>
      <c r="K422" s="105"/>
      <c r="L422" s="104">
        <v>3</v>
      </c>
      <c r="M422" s="104">
        <v>0</v>
      </c>
      <c r="N422" s="105"/>
      <c r="O422" s="106" t="s">
        <v>2550</v>
      </c>
      <c r="P422" s="106" t="s">
        <v>2551</v>
      </c>
      <c r="Q422" s="105" t="s">
        <v>2554</v>
      </c>
      <c r="R422" s="104">
        <v>0</v>
      </c>
      <c r="S422" s="104">
        <v>0</v>
      </c>
      <c r="T422" s="105" t="s">
        <v>9289</v>
      </c>
      <c r="U422" s="104">
        <v>1</v>
      </c>
      <c r="V422" s="104">
        <v>0</v>
      </c>
      <c r="W422" s="104">
        <v>0</v>
      </c>
      <c r="X422" s="104">
        <v>0</v>
      </c>
      <c r="Y422" s="104">
        <v>0</v>
      </c>
      <c r="Z422" s="104" t="b">
        <v>0</v>
      </c>
      <c r="AA422" s="105"/>
      <c r="AB422" s="105" t="s">
        <v>2555</v>
      </c>
    </row>
    <row r="423" spans="1:28" ht="15" customHeight="1" x14ac:dyDescent="0.35">
      <c r="A423" s="105" t="s">
        <v>7861</v>
      </c>
      <c r="B423" s="104">
        <v>0</v>
      </c>
      <c r="C423" s="105"/>
      <c r="D423" s="104">
        <v>0</v>
      </c>
      <c r="E423" s="105"/>
      <c r="F423" s="105" t="s">
        <v>2999</v>
      </c>
      <c r="G423" s="104">
        <v>0</v>
      </c>
      <c r="H423" s="104">
        <v>0</v>
      </c>
      <c r="I423" s="104">
        <v>0</v>
      </c>
      <c r="J423" s="105"/>
      <c r="K423" s="105"/>
      <c r="L423" s="104">
        <v>3</v>
      </c>
      <c r="M423" s="104">
        <v>0</v>
      </c>
      <c r="N423" s="105"/>
      <c r="O423" s="106" t="s">
        <v>909</v>
      </c>
      <c r="P423" s="106" t="s">
        <v>890</v>
      </c>
      <c r="Q423" s="105" t="s">
        <v>3000</v>
      </c>
      <c r="R423" s="104">
        <v>0</v>
      </c>
      <c r="S423" s="104">
        <v>0</v>
      </c>
      <c r="T423" s="105" t="s">
        <v>9289</v>
      </c>
      <c r="U423" s="104">
        <v>1</v>
      </c>
      <c r="V423" s="104">
        <v>0</v>
      </c>
      <c r="W423" s="104">
        <v>0</v>
      </c>
      <c r="X423" s="104">
        <v>0</v>
      </c>
      <c r="Y423" s="104">
        <v>0</v>
      </c>
      <c r="Z423" s="104" t="b">
        <v>0</v>
      </c>
      <c r="AA423" s="105"/>
      <c r="AB423" s="105" t="s">
        <v>3001</v>
      </c>
    </row>
    <row r="424" spans="1:28" ht="15" customHeight="1" x14ac:dyDescent="0.35">
      <c r="A424" s="105" t="s">
        <v>7933</v>
      </c>
      <c r="B424" s="104">
        <v>0</v>
      </c>
      <c r="C424" s="105"/>
      <c r="D424" s="104">
        <v>0</v>
      </c>
      <c r="E424" s="105"/>
      <c r="F424" s="105" t="s">
        <v>3207</v>
      </c>
      <c r="G424" s="104">
        <v>0</v>
      </c>
      <c r="H424" s="104">
        <v>0</v>
      </c>
      <c r="I424" s="104">
        <v>0</v>
      </c>
      <c r="J424" s="105"/>
      <c r="K424" s="105"/>
      <c r="L424" s="104">
        <v>3</v>
      </c>
      <c r="M424" s="104">
        <v>0</v>
      </c>
      <c r="N424" s="105"/>
      <c r="O424" s="106" t="s">
        <v>909</v>
      </c>
      <c r="P424" s="106" t="s">
        <v>890</v>
      </c>
      <c r="Q424" s="105" t="s">
        <v>3208</v>
      </c>
      <c r="R424" s="104">
        <v>0</v>
      </c>
      <c r="S424" s="104">
        <v>0</v>
      </c>
      <c r="T424" s="105" t="s">
        <v>9289</v>
      </c>
      <c r="U424" s="104">
        <v>1</v>
      </c>
      <c r="V424" s="104">
        <v>0</v>
      </c>
      <c r="W424" s="104">
        <v>0</v>
      </c>
      <c r="X424" s="104">
        <v>0</v>
      </c>
      <c r="Y424" s="104">
        <v>0</v>
      </c>
      <c r="Z424" s="104" t="b">
        <v>0</v>
      </c>
      <c r="AA424" s="105"/>
      <c r="AB424" s="105" t="s">
        <v>3209</v>
      </c>
    </row>
    <row r="425" spans="1:28" ht="15" customHeight="1" x14ac:dyDescent="0.35">
      <c r="A425" s="105" t="s">
        <v>7943</v>
      </c>
      <c r="B425" s="104">
        <v>0</v>
      </c>
      <c r="C425" s="105"/>
      <c r="D425" s="104">
        <v>0</v>
      </c>
      <c r="E425" s="105"/>
      <c r="F425" s="105" t="s">
        <v>3218</v>
      </c>
      <c r="G425" s="104">
        <v>0</v>
      </c>
      <c r="H425" s="104">
        <v>0</v>
      </c>
      <c r="I425" s="104">
        <v>0</v>
      </c>
      <c r="J425" s="105"/>
      <c r="K425" s="105"/>
      <c r="L425" s="104">
        <v>3</v>
      </c>
      <c r="M425" s="104">
        <v>0</v>
      </c>
      <c r="N425" s="105"/>
      <c r="O425" s="106" t="s">
        <v>909</v>
      </c>
      <c r="P425" s="106" t="s">
        <v>890</v>
      </c>
      <c r="Q425" s="105" t="s">
        <v>3229</v>
      </c>
      <c r="R425" s="104">
        <v>0</v>
      </c>
      <c r="S425" s="104">
        <v>0</v>
      </c>
      <c r="T425" s="105" t="s">
        <v>9289</v>
      </c>
      <c r="U425" s="104">
        <v>1</v>
      </c>
      <c r="V425" s="104">
        <v>0</v>
      </c>
      <c r="W425" s="104">
        <v>0</v>
      </c>
      <c r="X425" s="104">
        <v>0</v>
      </c>
      <c r="Y425" s="104">
        <v>0</v>
      </c>
      <c r="Z425" s="104" t="b">
        <v>0</v>
      </c>
      <c r="AA425" s="105"/>
      <c r="AB425" s="105" t="s">
        <v>3230</v>
      </c>
    </row>
    <row r="426" spans="1:28" ht="15" customHeight="1" x14ac:dyDescent="0.35">
      <c r="A426" s="105" t="s">
        <v>7972</v>
      </c>
      <c r="B426" s="104">
        <v>0</v>
      </c>
      <c r="C426" s="105"/>
      <c r="D426" s="104">
        <v>0</v>
      </c>
      <c r="E426" s="105"/>
      <c r="F426" s="105" t="s">
        <v>3300</v>
      </c>
      <c r="G426" s="104">
        <v>0</v>
      </c>
      <c r="H426" s="104">
        <v>0</v>
      </c>
      <c r="I426" s="104">
        <v>0</v>
      </c>
      <c r="J426" s="105"/>
      <c r="K426" s="105"/>
      <c r="L426" s="104">
        <v>3</v>
      </c>
      <c r="M426" s="104">
        <v>0</v>
      </c>
      <c r="N426" s="105"/>
      <c r="O426" s="106" t="s">
        <v>909</v>
      </c>
      <c r="P426" s="106" t="s">
        <v>890</v>
      </c>
      <c r="Q426" s="105" t="s">
        <v>3315</v>
      </c>
      <c r="R426" s="104">
        <v>0</v>
      </c>
      <c r="S426" s="104">
        <v>0</v>
      </c>
      <c r="T426" s="105" t="s">
        <v>9289</v>
      </c>
      <c r="U426" s="104">
        <v>1</v>
      </c>
      <c r="V426" s="104">
        <v>0</v>
      </c>
      <c r="W426" s="104">
        <v>0</v>
      </c>
      <c r="X426" s="104">
        <v>0</v>
      </c>
      <c r="Y426" s="104">
        <v>0</v>
      </c>
      <c r="Z426" s="104" t="b">
        <v>0</v>
      </c>
      <c r="AA426" s="105"/>
      <c r="AB426" s="105" t="s">
        <v>3316</v>
      </c>
    </row>
    <row r="427" spans="1:28" ht="15" customHeight="1" x14ac:dyDescent="0.35">
      <c r="A427" s="105" t="s">
        <v>8045</v>
      </c>
      <c r="B427" s="104">
        <v>0</v>
      </c>
      <c r="C427" s="105"/>
      <c r="D427" s="104">
        <v>0</v>
      </c>
      <c r="E427" s="105"/>
      <c r="F427" s="105" t="s">
        <v>3516</v>
      </c>
      <c r="G427" s="104">
        <v>0</v>
      </c>
      <c r="H427" s="104">
        <v>0</v>
      </c>
      <c r="I427" s="104">
        <v>0</v>
      </c>
      <c r="J427" s="105"/>
      <c r="K427" s="105"/>
      <c r="L427" s="104">
        <v>3</v>
      </c>
      <c r="M427" s="104">
        <v>0</v>
      </c>
      <c r="N427" s="105"/>
      <c r="O427" s="106" t="s">
        <v>889</v>
      </c>
      <c r="P427" s="106" t="s">
        <v>890</v>
      </c>
      <c r="Q427" s="105" t="s">
        <v>3517</v>
      </c>
      <c r="R427" s="104">
        <v>0</v>
      </c>
      <c r="S427" s="104">
        <v>0</v>
      </c>
      <c r="T427" s="105" t="s">
        <v>9289</v>
      </c>
      <c r="U427" s="104">
        <v>1</v>
      </c>
      <c r="V427" s="104">
        <v>0</v>
      </c>
      <c r="W427" s="104">
        <v>0</v>
      </c>
      <c r="X427" s="104">
        <v>0</v>
      </c>
      <c r="Y427" s="104">
        <v>0</v>
      </c>
      <c r="Z427" s="104" t="b">
        <v>0</v>
      </c>
      <c r="AA427" s="105"/>
      <c r="AB427" s="105" t="s">
        <v>3518</v>
      </c>
    </row>
    <row r="428" spans="1:28" ht="15" customHeight="1" x14ac:dyDescent="0.35">
      <c r="A428" s="105" t="s">
        <v>8076</v>
      </c>
      <c r="B428" s="104">
        <v>0</v>
      </c>
      <c r="C428" s="105"/>
      <c r="D428" s="104">
        <v>0</v>
      </c>
      <c r="E428" s="105"/>
      <c r="F428" s="105" t="s">
        <v>3584</v>
      </c>
      <c r="G428" s="104">
        <v>0</v>
      </c>
      <c r="H428" s="104">
        <v>0</v>
      </c>
      <c r="I428" s="104">
        <v>0</v>
      </c>
      <c r="J428" s="105"/>
      <c r="K428" s="105"/>
      <c r="L428" s="104">
        <v>3</v>
      </c>
      <c r="M428" s="104">
        <v>0</v>
      </c>
      <c r="N428" s="105"/>
      <c r="O428" s="106" t="s">
        <v>889</v>
      </c>
      <c r="P428" s="106" t="s">
        <v>890</v>
      </c>
      <c r="Q428" s="105" t="s">
        <v>3596</v>
      </c>
      <c r="R428" s="104">
        <v>0</v>
      </c>
      <c r="S428" s="104">
        <v>0</v>
      </c>
      <c r="T428" s="105" t="s">
        <v>9289</v>
      </c>
      <c r="U428" s="104">
        <v>1</v>
      </c>
      <c r="V428" s="104">
        <v>0</v>
      </c>
      <c r="W428" s="104">
        <v>0</v>
      </c>
      <c r="X428" s="104">
        <v>0</v>
      </c>
      <c r="Y428" s="104">
        <v>0</v>
      </c>
      <c r="Z428" s="104" t="b">
        <v>0</v>
      </c>
      <c r="AA428" s="105"/>
      <c r="AB428" s="105" t="s">
        <v>3597</v>
      </c>
    </row>
    <row r="429" spans="1:28" ht="15" customHeight="1" x14ac:dyDescent="0.35">
      <c r="A429" s="105" t="s">
        <v>8097</v>
      </c>
      <c r="B429" s="104">
        <v>0</v>
      </c>
      <c r="C429" s="105"/>
      <c r="D429" s="104">
        <v>0</v>
      </c>
      <c r="E429" s="105"/>
      <c r="F429" s="105" t="s">
        <v>3637</v>
      </c>
      <c r="G429" s="104">
        <v>0</v>
      </c>
      <c r="H429" s="104">
        <v>0</v>
      </c>
      <c r="I429" s="104">
        <v>0</v>
      </c>
      <c r="J429" s="105"/>
      <c r="K429" s="105"/>
      <c r="L429" s="104">
        <v>3</v>
      </c>
      <c r="M429" s="104">
        <v>0</v>
      </c>
      <c r="N429" s="105"/>
      <c r="O429" s="106" t="s">
        <v>889</v>
      </c>
      <c r="P429" s="106" t="s">
        <v>890</v>
      </c>
      <c r="Q429" s="105" t="s">
        <v>3647</v>
      </c>
      <c r="R429" s="104">
        <v>0</v>
      </c>
      <c r="S429" s="104">
        <v>0</v>
      </c>
      <c r="T429" s="105" t="s">
        <v>9289</v>
      </c>
      <c r="U429" s="104">
        <v>1</v>
      </c>
      <c r="V429" s="104">
        <v>0</v>
      </c>
      <c r="W429" s="104">
        <v>0</v>
      </c>
      <c r="X429" s="104">
        <v>0</v>
      </c>
      <c r="Y429" s="104">
        <v>0</v>
      </c>
      <c r="Z429" s="104" t="b">
        <v>0</v>
      </c>
      <c r="AA429" s="105"/>
      <c r="AB429" s="105" t="s">
        <v>3648</v>
      </c>
    </row>
    <row r="430" spans="1:28" ht="15" customHeight="1" x14ac:dyDescent="0.35">
      <c r="A430" s="105" t="s">
        <v>8135</v>
      </c>
      <c r="B430" s="104">
        <v>0</v>
      </c>
      <c r="C430" s="105"/>
      <c r="D430" s="104">
        <v>0</v>
      </c>
      <c r="E430" s="105"/>
      <c r="F430" s="105" t="s">
        <v>3750</v>
      </c>
      <c r="G430" s="104">
        <v>0</v>
      </c>
      <c r="H430" s="104">
        <v>0</v>
      </c>
      <c r="I430" s="104">
        <v>0</v>
      </c>
      <c r="J430" s="105"/>
      <c r="K430" s="105"/>
      <c r="L430" s="104">
        <v>3</v>
      </c>
      <c r="M430" s="104">
        <v>0</v>
      </c>
      <c r="N430" s="105"/>
      <c r="O430" s="106" t="s">
        <v>889</v>
      </c>
      <c r="P430" s="106" t="s">
        <v>890</v>
      </c>
      <c r="Q430" s="105" t="s">
        <v>3753</v>
      </c>
      <c r="R430" s="104">
        <v>0</v>
      </c>
      <c r="S430" s="104">
        <v>0</v>
      </c>
      <c r="T430" s="105" t="s">
        <v>9289</v>
      </c>
      <c r="U430" s="104">
        <v>1</v>
      </c>
      <c r="V430" s="104">
        <v>0</v>
      </c>
      <c r="W430" s="104">
        <v>0</v>
      </c>
      <c r="X430" s="104">
        <v>0</v>
      </c>
      <c r="Y430" s="104">
        <v>0</v>
      </c>
      <c r="Z430" s="104" t="b">
        <v>0</v>
      </c>
      <c r="AA430" s="105"/>
      <c r="AB430" s="105" t="s">
        <v>3754</v>
      </c>
    </row>
    <row r="431" spans="1:28" ht="15" customHeight="1" x14ac:dyDescent="0.35">
      <c r="A431" s="105" t="s">
        <v>8148</v>
      </c>
      <c r="B431" s="104">
        <v>0</v>
      </c>
      <c r="C431" s="105"/>
      <c r="D431" s="104">
        <v>0</v>
      </c>
      <c r="E431" s="105"/>
      <c r="F431" s="105" t="s">
        <v>3783</v>
      </c>
      <c r="G431" s="104">
        <v>0</v>
      </c>
      <c r="H431" s="104">
        <v>0</v>
      </c>
      <c r="I431" s="104">
        <v>0</v>
      </c>
      <c r="J431" s="105"/>
      <c r="K431" s="105"/>
      <c r="L431" s="104">
        <v>3</v>
      </c>
      <c r="M431" s="104">
        <v>0</v>
      </c>
      <c r="N431" s="105"/>
      <c r="O431" s="106" t="s">
        <v>889</v>
      </c>
      <c r="P431" s="106" t="s">
        <v>890</v>
      </c>
      <c r="Q431" s="105" t="s">
        <v>3786</v>
      </c>
      <c r="R431" s="104">
        <v>0</v>
      </c>
      <c r="S431" s="104">
        <v>0</v>
      </c>
      <c r="T431" s="105" t="s">
        <v>9289</v>
      </c>
      <c r="U431" s="104">
        <v>1</v>
      </c>
      <c r="V431" s="104">
        <v>0</v>
      </c>
      <c r="W431" s="104">
        <v>0</v>
      </c>
      <c r="X431" s="104">
        <v>0</v>
      </c>
      <c r="Y431" s="104">
        <v>0</v>
      </c>
      <c r="Z431" s="104" t="b">
        <v>0</v>
      </c>
      <c r="AA431" s="105"/>
      <c r="AB431" s="105" t="s">
        <v>3787</v>
      </c>
    </row>
    <row r="432" spans="1:28" ht="15" customHeight="1" x14ac:dyDescent="0.35">
      <c r="A432" s="105" t="s">
        <v>8153</v>
      </c>
      <c r="B432" s="104">
        <v>0</v>
      </c>
      <c r="C432" s="105"/>
      <c r="D432" s="104">
        <v>0</v>
      </c>
      <c r="E432" s="105"/>
      <c r="F432" s="105" t="s">
        <v>3792</v>
      </c>
      <c r="G432" s="104">
        <v>0</v>
      </c>
      <c r="H432" s="104">
        <v>0</v>
      </c>
      <c r="I432" s="104">
        <v>0</v>
      </c>
      <c r="J432" s="105"/>
      <c r="K432" s="105"/>
      <c r="L432" s="104">
        <v>3</v>
      </c>
      <c r="M432" s="104">
        <v>0</v>
      </c>
      <c r="N432" s="105"/>
      <c r="O432" s="106" t="s">
        <v>889</v>
      </c>
      <c r="P432" s="106" t="s">
        <v>890</v>
      </c>
      <c r="Q432" s="105" t="s">
        <v>3797</v>
      </c>
      <c r="R432" s="104">
        <v>0</v>
      </c>
      <c r="S432" s="104">
        <v>0</v>
      </c>
      <c r="T432" s="105" t="s">
        <v>9289</v>
      </c>
      <c r="U432" s="104">
        <v>1</v>
      </c>
      <c r="V432" s="104">
        <v>0</v>
      </c>
      <c r="W432" s="104">
        <v>0</v>
      </c>
      <c r="X432" s="104">
        <v>0</v>
      </c>
      <c r="Y432" s="104">
        <v>0</v>
      </c>
      <c r="Z432" s="104" t="b">
        <v>0</v>
      </c>
      <c r="AA432" s="105"/>
      <c r="AB432" s="105" t="s">
        <v>3798</v>
      </c>
    </row>
    <row r="433" spans="1:28" ht="15" customHeight="1" x14ac:dyDescent="0.35">
      <c r="A433" s="105" t="s">
        <v>8160</v>
      </c>
      <c r="B433" s="104">
        <v>0</v>
      </c>
      <c r="C433" s="105"/>
      <c r="D433" s="104">
        <v>0</v>
      </c>
      <c r="E433" s="105"/>
      <c r="F433" s="105" t="s">
        <v>3801</v>
      </c>
      <c r="G433" s="104">
        <v>0</v>
      </c>
      <c r="H433" s="104">
        <v>0</v>
      </c>
      <c r="I433" s="104">
        <v>0</v>
      </c>
      <c r="J433" s="105"/>
      <c r="K433" s="105"/>
      <c r="L433" s="104">
        <v>3</v>
      </c>
      <c r="M433" s="104">
        <v>0</v>
      </c>
      <c r="N433" s="105"/>
      <c r="O433" s="106" t="s">
        <v>889</v>
      </c>
      <c r="P433" s="106" t="s">
        <v>3802</v>
      </c>
      <c r="Q433" s="105" t="s">
        <v>3814</v>
      </c>
      <c r="R433" s="104">
        <v>0</v>
      </c>
      <c r="S433" s="104">
        <v>0</v>
      </c>
      <c r="T433" s="105" t="s">
        <v>9289</v>
      </c>
      <c r="U433" s="104">
        <v>1</v>
      </c>
      <c r="V433" s="104">
        <v>0</v>
      </c>
      <c r="W433" s="104">
        <v>0</v>
      </c>
      <c r="X433" s="104">
        <v>0</v>
      </c>
      <c r="Y433" s="104">
        <v>0</v>
      </c>
      <c r="Z433" s="104" t="b">
        <v>0</v>
      </c>
      <c r="AA433" s="105"/>
      <c r="AB433" s="105" t="s">
        <v>3815</v>
      </c>
    </row>
    <row r="434" spans="1:28" ht="15" customHeight="1" x14ac:dyDescent="0.35">
      <c r="A434" s="105" t="s">
        <v>8162</v>
      </c>
      <c r="B434" s="104">
        <v>0</v>
      </c>
      <c r="C434" s="105"/>
      <c r="D434" s="104">
        <v>0</v>
      </c>
      <c r="E434" s="105"/>
      <c r="F434" s="105" t="s">
        <v>3816</v>
      </c>
      <c r="G434" s="104">
        <v>0</v>
      </c>
      <c r="H434" s="104">
        <v>0</v>
      </c>
      <c r="I434" s="104">
        <v>0</v>
      </c>
      <c r="J434" s="105"/>
      <c r="K434" s="105"/>
      <c r="L434" s="104">
        <v>3</v>
      </c>
      <c r="M434" s="104">
        <v>0</v>
      </c>
      <c r="N434" s="105"/>
      <c r="O434" s="106" t="s">
        <v>889</v>
      </c>
      <c r="P434" s="106" t="s">
        <v>890</v>
      </c>
      <c r="Q434" s="105" t="s">
        <v>3819</v>
      </c>
      <c r="R434" s="104">
        <v>0</v>
      </c>
      <c r="S434" s="104">
        <v>0</v>
      </c>
      <c r="T434" s="105" t="s">
        <v>9289</v>
      </c>
      <c r="U434" s="104">
        <v>1</v>
      </c>
      <c r="V434" s="104">
        <v>0</v>
      </c>
      <c r="W434" s="104">
        <v>0</v>
      </c>
      <c r="X434" s="104">
        <v>0</v>
      </c>
      <c r="Y434" s="104">
        <v>0</v>
      </c>
      <c r="Z434" s="104" t="b">
        <v>0</v>
      </c>
      <c r="AA434" s="105"/>
      <c r="AB434" s="105" t="s">
        <v>3820</v>
      </c>
    </row>
    <row r="435" spans="1:28" ht="15" customHeight="1" x14ac:dyDescent="0.35">
      <c r="A435" s="105" t="s">
        <v>8166</v>
      </c>
      <c r="B435" s="104">
        <v>0</v>
      </c>
      <c r="C435" s="105"/>
      <c r="D435" s="104">
        <v>0</v>
      </c>
      <c r="E435" s="105"/>
      <c r="F435" s="105" t="s">
        <v>3825</v>
      </c>
      <c r="G435" s="104">
        <v>0</v>
      </c>
      <c r="H435" s="104">
        <v>0</v>
      </c>
      <c r="I435" s="104">
        <v>0</v>
      </c>
      <c r="J435" s="105"/>
      <c r="K435" s="105"/>
      <c r="L435" s="104">
        <v>3</v>
      </c>
      <c r="M435" s="104">
        <v>0</v>
      </c>
      <c r="N435" s="105"/>
      <c r="O435" s="106" t="s">
        <v>889</v>
      </c>
      <c r="P435" s="106" t="s">
        <v>890</v>
      </c>
      <c r="Q435" s="105" t="s">
        <v>3828</v>
      </c>
      <c r="R435" s="104">
        <v>0</v>
      </c>
      <c r="S435" s="104">
        <v>0</v>
      </c>
      <c r="T435" s="105" t="s">
        <v>9289</v>
      </c>
      <c r="U435" s="104">
        <v>1</v>
      </c>
      <c r="V435" s="104">
        <v>0</v>
      </c>
      <c r="W435" s="104">
        <v>0</v>
      </c>
      <c r="X435" s="104">
        <v>0</v>
      </c>
      <c r="Y435" s="104">
        <v>0</v>
      </c>
      <c r="Z435" s="104" t="b">
        <v>0</v>
      </c>
      <c r="AA435" s="105"/>
      <c r="AB435" s="105" t="s">
        <v>3829</v>
      </c>
    </row>
    <row r="436" spans="1:28" ht="15" customHeight="1" x14ac:dyDescent="0.35">
      <c r="A436" s="105" t="s">
        <v>8207</v>
      </c>
      <c r="B436" s="104">
        <v>0</v>
      </c>
      <c r="C436" s="105"/>
      <c r="D436" s="104">
        <v>0</v>
      </c>
      <c r="E436" s="105"/>
      <c r="F436" s="105" t="s">
        <v>3921</v>
      </c>
      <c r="G436" s="104">
        <v>0</v>
      </c>
      <c r="H436" s="104">
        <v>0</v>
      </c>
      <c r="I436" s="104">
        <v>0</v>
      </c>
      <c r="J436" s="105"/>
      <c r="K436" s="105"/>
      <c r="L436" s="104">
        <v>3</v>
      </c>
      <c r="M436" s="104">
        <v>0</v>
      </c>
      <c r="N436" s="105"/>
      <c r="O436" s="106" t="s">
        <v>909</v>
      </c>
      <c r="P436" s="106" t="s">
        <v>890</v>
      </c>
      <c r="Q436" s="105" t="s">
        <v>3926</v>
      </c>
      <c r="R436" s="104">
        <v>0</v>
      </c>
      <c r="S436" s="104">
        <v>0</v>
      </c>
      <c r="T436" s="105" t="s">
        <v>9289</v>
      </c>
      <c r="U436" s="104">
        <v>1</v>
      </c>
      <c r="V436" s="104">
        <v>0</v>
      </c>
      <c r="W436" s="104">
        <v>0</v>
      </c>
      <c r="X436" s="104">
        <v>0</v>
      </c>
      <c r="Y436" s="104">
        <v>0</v>
      </c>
      <c r="Z436" s="104" t="b">
        <v>0</v>
      </c>
      <c r="AA436" s="105"/>
      <c r="AB436" s="105" t="s">
        <v>3927</v>
      </c>
    </row>
    <row r="437" spans="1:28" ht="15" customHeight="1" x14ac:dyDescent="0.35">
      <c r="A437" s="105" t="s">
        <v>8298</v>
      </c>
      <c r="B437" s="104">
        <v>0</v>
      </c>
      <c r="C437" s="105"/>
      <c r="D437" s="104">
        <v>0</v>
      </c>
      <c r="E437" s="105"/>
      <c r="F437" s="105" t="s">
        <v>4146</v>
      </c>
      <c r="G437" s="104">
        <v>0</v>
      </c>
      <c r="H437" s="104">
        <v>0</v>
      </c>
      <c r="I437" s="104">
        <v>0</v>
      </c>
      <c r="J437" s="105"/>
      <c r="K437" s="105"/>
      <c r="L437" s="104">
        <v>3</v>
      </c>
      <c r="M437" s="104">
        <v>0</v>
      </c>
      <c r="N437" s="105"/>
      <c r="O437" s="106" t="s">
        <v>909</v>
      </c>
      <c r="P437" s="106" t="s">
        <v>890</v>
      </c>
      <c r="Q437" s="105" t="s">
        <v>4147</v>
      </c>
      <c r="R437" s="104">
        <v>0</v>
      </c>
      <c r="S437" s="104">
        <v>0</v>
      </c>
      <c r="T437" s="105" t="s">
        <v>9289</v>
      </c>
      <c r="U437" s="104">
        <v>1</v>
      </c>
      <c r="V437" s="104">
        <v>0</v>
      </c>
      <c r="W437" s="104">
        <v>0</v>
      </c>
      <c r="X437" s="104">
        <v>0</v>
      </c>
      <c r="Y437" s="104">
        <v>0</v>
      </c>
      <c r="Z437" s="104" t="b">
        <v>0</v>
      </c>
      <c r="AA437" s="105"/>
      <c r="AB437" s="105" t="s">
        <v>4148</v>
      </c>
    </row>
    <row r="438" spans="1:28" ht="15" customHeight="1" x14ac:dyDescent="0.35">
      <c r="A438" s="105" t="s">
        <v>8508</v>
      </c>
      <c r="B438" s="104">
        <v>0</v>
      </c>
      <c r="C438" s="105"/>
      <c r="D438" s="104">
        <v>0</v>
      </c>
      <c r="E438" s="105"/>
      <c r="F438" s="105" t="s">
        <v>4771</v>
      </c>
      <c r="G438" s="104">
        <v>0</v>
      </c>
      <c r="H438" s="104">
        <v>0</v>
      </c>
      <c r="I438" s="104">
        <v>0</v>
      </c>
      <c r="J438" s="105"/>
      <c r="K438" s="105"/>
      <c r="L438" s="104">
        <v>3</v>
      </c>
      <c r="M438" s="104">
        <v>0</v>
      </c>
      <c r="N438" s="105"/>
      <c r="O438" s="106" t="s">
        <v>889</v>
      </c>
      <c r="P438" s="106" t="s">
        <v>890</v>
      </c>
      <c r="Q438" s="105" t="s">
        <v>4774</v>
      </c>
      <c r="R438" s="104">
        <v>0</v>
      </c>
      <c r="S438" s="104">
        <v>0</v>
      </c>
      <c r="T438" s="105" t="s">
        <v>9289</v>
      </c>
      <c r="U438" s="104">
        <v>1</v>
      </c>
      <c r="V438" s="104">
        <v>0</v>
      </c>
      <c r="W438" s="104">
        <v>0</v>
      </c>
      <c r="X438" s="104">
        <v>0</v>
      </c>
      <c r="Y438" s="104">
        <v>0</v>
      </c>
      <c r="Z438" s="104" t="b">
        <v>0</v>
      </c>
      <c r="AA438" s="105"/>
      <c r="AB438" s="105" t="s">
        <v>4775</v>
      </c>
    </row>
    <row r="439" spans="1:28" ht="15" customHeight="1" x14ac:dyDescent="0.35">
      <c r="A439" s="105" t="s">
        <v>8520</v>
      </c>
      <c r="B439" s="104">
        <v>0</v>
      </c>
      <c r="C439" s="105"/>
      <c r="D439" s="104">
        <v>0</v>
      </c>
      <c r="E439" s="105"/>
      <c r="F439" s="105" t="s">
        <v>4829</v>
      </c>
      <c r="G439" s="104">
        <v>0</v>
      </c>
      <c r="H439" s="104">
        <v>0</v>
      </c>
      <c r="I439" s="104">
        <v>0</v>
      </c>
      <c r="J439" s="105"/>
      <c r="K439" s="105"/>
      <c r="L439" s="104">
        <v>3</v>
      </c>
      <c r="M439" s="104">
        <v>0</v>
      </c>
      <c r="N439" s="105" t="s">
        <v>4830</v>
      </c>
      <c r="O439" s="106" t="s">
        <v>909</v>
      </c>
      <c r="P439" s="106" t="s">
        <v>890</v>
      </c>
      <c r="Q439" s="105" t="s">
        <v>4835</v>
      </c>
      <c r="R439" s="104">
        <v>0</v>
      </c>
      <c r="S439" s="104">
        <v>0</v>
      </c>
      <c r="T439" s="105" t="s">
        <v>9289</v>
      </c>
      <c r="U439" s="104">
        <v>1</v>
      </c>
      <c r="V439" s="104">
        <v>0</v>
      </c>
      <c r="W439" s="104">
        <v>0</v>
      </c>
      <c r="X439" s="104">
        <v>0</v>
      </c>
      <c r="Y439" s="104">
        <v>0</v>
      </c>
      <c r="Z439" s="104" t="b">
        <v>0</v>
      </c>
      <c r="AA439" s="105"/>
      <c r="AB439" s="105" t="s">
        <v>4836</v>
      </c>
    </row>
    <row r="440" spans="1:28" ht="15" customHeight="1" x14ac:dyDescent="0.35">
      <c r="A440" s="105" t="s">
        <v>8530</v>
      </c>
      <c r="B440" s="104">
        <v>0</v>
      </c>
      <c r="C440" s="105"/>
      <c r="D440" s="104">
        <v>0</v>
      </c>
      <c r="E440" s="105"/>
      <c r="F440" s="105" t="s">
        <v>4851</v>
      </c>
      <c r="G440" s="104">
        <v>0</v>
      </c>
      <c r="H440" s="104">
        <v>0</v>
      </c>
      <c r="I440" s="104">
        <v>0</v>
      </c>
      <c r="J440" s="105"/>
      <c r="K440" s="105"/>
      <c r="L440" s="104">
        <v>3</v>
      </c>
      <c r="M440" s="104">
        <v>0</v>
      </c>
      <c r="N440" s="105"/>
      <c r="O440" s="106" t="s">
        <v>909</v>
      </c>
      <c r="P440" s="106" t="s">
        <v>890</v>
      </c>
      <c r="Q440" s="105" t="s">
        <v>4859</v>
      </c>
      <c r="R440" s="104">
        <v>0</v>
      </c>
      <c r="S440" s="104">
        <v>0</v>
      </c>
      <c r="T440" s="105" t="s">
        <v>9289</v>
      </c>
      <c r="U440" s="104">
        <v>1</v>
      </c>
      <c r="V440" s="104">
        <v>0</v>
      </c>
      <c r="W440" s="104">
        <v>0</v>
      </c>
      <c r="X440" s="104">
        <v>0</v>
      </c>
      <c r="Y440" s="104">
        <v>0</v>
      </c>
      <c r="Z440" s="104" t="b">
        <v>0</v>
      </c>
      <c r="AA440" s="105"/>
      <c r="AB440" s="105" t="s">
        <v>4860</v>
      </c>
    </row>
    <row r="441" spans="1:28" ht="15" customHeight="1" x14ac:dyDescent="0.35">
      <c r="A441" s="105" t="s">
        <v>8614</v>
      </c>
      <c r="B441" s="104">
        <v>0</v>
      </c>
      <c r="C441" s="105"/>
      <c r="D441" s="104">
        <v>0</v>
      </c>
      <c r="E441" s="105"/>
      <c r="F441" s="105" t="s">
        <v>5120</v>
      </c>
      <c r="G441" s="104">
        <v>0</v>
      </c>
      <c r="H441" s="104">
        <v>0</v>
      </c>
      <c r="I441" s="104">
        <v>0</v>
      </c>
      <c r="J441" s="105"/>
      <c r="K441" s="105"/>
      <c r="L441" s="104">
        <v>3</v>
      </c>
      <c r="M441" s="104">
        <v>0</v>
      </c>
      <c r="N441" s="105"/>
      <c r="O441" s="106" t="s">
        <v>889</v>
      </c>
      <c r="P441" s="106" t="s">
        <v>5128</v>
      </c>
      <c r="Q441" s="105" t="s">
        <v>5133</v>
      </c>
      <c r="R441" s="104">
        <v>0</v>
      </c>
      <c r="S441" s="104">
        <v>0</v>
      </c>
      <c r="T441" s="105" t="s">
        <v>9289</v>
      </c>
      <c r="U441" s="104">
        <v>1</v>
      </c>
      <c r="V441" s="104">
        <v>0</v>
      </c>
      <c r="W441" s="104">
        <v>0</v>
      </c>
      <c r="X441" s="104">
        <v>0</v>
      </c>
      <c r="Y441" s="104">
        <v>0</v>
      </c>
      <c r="Z441" s="104" t="b">
        <v>0</v>
      </c>
      <c r="AA441" s="105"/>
      <c r="AB441" s="105" t="s">
        <v>5134</v>
      </c>
    </row>
    <row r="442" spans="1:28" ht="15" customHeight="1" x14ac:dyDescent="0.35">
      <c r="A442" s="105" t="s">
        <v>10938</v>
      </c>
      <c r="B442" s="104">
        <v>0</v>
      </c>
      <c r="C442" s="105"/>
      <c r="D442" s="104">
        <v>0</v>
      </c>
      <c r="E442" s="105"/>
      <c r="F442" s="105" t="s">
        <v>9297</v>
      </c>
      <c r="G442" s="104">
        <v>0</v>
      </c>
      <c r="H442" s="104">
        <v>0</v>
      </c>
      <c r="I442" s="104">
        <v>0</v>
      </c>
      <c r="J442" s="105"/>
      <c r="K442" s="105"/>
      <c r="L442" s="104">
        <v>3</v>
      </c>
      <c r="M442" s="104">
        <v>0</v>
      </c>
      <c r="N442" s="105"/>
      <c r="O442" s="105"/>
      <c r="P442" s="105"/>
      <c r="Q442" s="105" t="s">
        <v>9914</v>
      </c>
      <c r="R442" s="104">
        <v>0</v>
      </c>
      <c r="S442" s="104">
        <v>0</v>
      </c>
      <c r="T442" s="105" t="s">
        <v>9289</v>
      </c>
      <c r="U442" s="104">
        <v>1</v>
      </c>
      <c r="V442" s="104">
        <v>0</v>
      </c>
      <c r="W442" s="104">
        <v>0</v>
      </c>
      <c r="X442" s="104">
        <v>0</v>
      </c>
      <c r="Y442" s="104">
        <v>0</v>
      </c>
      <c r="Z442" s="104" t="b">
        <v>0</v>
      </c>
      <c r="AA442" s="105"/>
      <c r="AB442" s="105" t="s">
        <v>9915</v>
      </c>
    </row>
    <row r="443" spans="1:28" ht="15" customHeight="1" x14ac:dyDescent="0.35">
      <c r="A443" s="105" t="s">
        <v>7557</v>
      </c>
      <c r="B443" s="104">
        <v>0</v>
      </c>
      <c r="C443" s="105"/>
      <c r="D443" s="104">
        <v>0</v>
      </c>
      <c r="E443" s="105"/>
      <c r="F443" s="105" t="s">
        <v>2145</v>
      </c>
      <c r="G443" s="104">
        <v>0</v>
      </c>
      <c r="H443" s="104">
        <v>0</v>
      </c>
      <c r="I443" s="104">
        <v>0</v>
      </c>
      <c r="J443" s="105"/>
      <c r="K443" s="105"/>
      <c r="L443" s="104">
        <v>2</v>
      </c>
      <c r="M443" s="104">
        <v>0</v>
      </c>
      <c r="N443" s="105"/>
      <c r="O443" s="105"/>
      <c r="P443" s="105"/>
      <c r="Q443" s="105" t="s">
        <v>9372</v>
      </c>
      <c r="R443" s="104">
        <v>0</v>
      </c>
      <c r="S443" s="104">
        <v>0</v>
      </c>
      <c r="T443" s="105" t="s">
        <v>7704</v>
      </c>
      <c r="U443" s="104">
        <v>1</v>
      </c>
      <c r="V443" s="104">
        <v>0</v>
      </c>
      <c r="W443" s="104">
        <v>0</v>
      </c>
      <c r="X443" s="104">
        <v>0</v>
      </c>
      <c r="Y443" s="104">
        <v>0</v>
      </c>
      <c r="Z443" s="104" t="b">
        <v>0</v>
      </c>
      <c r="AA443" s="105"/>
      <c r="AB443" s="105" t="s">
        <v>2146</v>
      </c>
    </row>
    <row r="444" spans="1:28" ht="15" customHeight="1" x14ac:dyDescent="0.35">
      <c r="A444" s="105" t="s">
        <v>7088</v>
      </c>
      <c r="B444" s="104">
        <v>0</v>
      </c>
      <c r="C444" s="105"/>
      <c r="D444" s="104">
        <v>0</v>
      </c>
      <c r="E444" s="105"/>
      <c r="F444" s="105" t="s">
        <v>966</v>
      </c>
      <c r="G444" s="104">
        <v>0</v>
      </c>
      <c r="H444" s="104">
        <v>0</v>
      </c>
      <c r="I444" s="104">
        <v>0</v>
      </c>
      <c r="J444" s="105"/>
      <c r="K444" s="105"/>
      <c r="L444" s="104">
        <v>3</v>
      </c>
      <c r="M444" s="104">
        <v>0</v>
      </c>
      <c r="N444" s="105"/>
      <c r="O444" s="106" t="s">
        <v>889</v>
      </c>
      <c r="P444" s="106" t="s">
        <v>890</v>
      </c>
      <c r="Q444" s="105" t="s">
        <v>967</v>
      </c>
      <c r="R444" s="104">
        <v>0</v>
      </c>
      <c r="S444" s="104">
        <v>0</v>
      </c>
      <c r="T444" s="105" t="s">
        <v>9269</v>
      </c>
      <c r="U444" s="104">
        <v>1</v>
      </c>
      <c r="V444" s="104">
        <v>0</v>
      </c>
      <c r="W444" s="104">
        <v>0</v>
      </c>
      <c r="X444" s="104">
        <v>0</v>
      </c>
      <c r="Y444" s="104">
        <v>0</v>
      </c>
      <c r="Z444" s="104" t="b">
        <v>0</v>
      </c>
      <c r="AA444" s="105"/>
      <c r="AB444" s="105" t="s">
        <v>968</v>
      </c>
    </row>
    <row r="445" spans="1:28" ht="15" customHeight="1" x14ac:dyDescent="0.35">
      <c r="A445" s="105" t="s">
        <v>7186</v>
      </c>
      <c r="B445" s="104">
        <v>0</v>
      </c>
      <c r="C445" s="105"/>
      <c r="D445" s="104">
        <v>0</v>
      </c>
      <c r="E445" s="105"/>
      <c r="F445" s="105" t="s">
        <v>1209</v>
      </c>
      <c r="G445" s="104">
        <v>0</v>
      </c>
      <c r="H445" s="104">
        <v>0</v>
      </c>
      <c r="I445" s="104">
        <v>0</v>
      </c>
      <c r="J445" s="105"/>
      <c r="K445" s="105"/>
      <c r="L445" s="104">
        <v>3</v>
      </c>
      <c r="M445" s="104">
        <v>0</v>
      </c>
      <c r="N445" s="105"/>
      <c r="O445" s="106" t="s">
        <v>889</v>
      </c>
      <c r="P445" s="106" t="s">
        <v>890</v>
      </c>
      <c r="Q445" s="105" t="s">
        <v>1210</v>
      </c>
      <c r="R445" s="104">
        <v>0</v>
      </c>
      <c r="S445" s="104">
        <v>0</v>
      </c>
      <c r="T445" s="105" t="s">
        <v>9269</v>
      </c>
      <c r="U445" s="104">
        <v>1</v>
      </c>
      <c r="V445" s="104">
        <v>0</v>
      </c>
      <c r="W445" s="104">
        <v>0</v>
      </c>
      <c r="X445" s="104">
        <v>0</v>
      </c>
      <c r="Y445" s="104">
        <v>0</v>
      </c>
      <c r="Z445" s="104" t="b">
        <v>0</v>
      </c>
      <c r="AA445" s="105"/>
      <c r="AB445" s="105" t="s">
        <v>1211</v>
      </c>
    </row>
    <row r="446" spans="1:28" ht="15" customHeight="1" x14ac:dyDescent="0.35">
      <c r="A446" s="105" t="s">
        <v>7271</v>
      </c>
      <c r="B446" s="104">
        <v>0</v>
      </c>
      <c r="C446" s="105"/>
      <c r="D446" s="104">
        <v>0</v>
      </c>
      <c r="E446" s="105"/>
      <c r="F446" s="105" t="s">
        <v>1423</v>
      </c>
      <c r="G446" s="104">
        <v>0</v>
      </c>
      <c r="H446" s="104">
        <v>0</v>
      </c>
      <c r="I446" s="104">
        <v>0</v>
      </c>
      <c r="J446" s="105"/>
      <c r="K446" s="105"/>
      <c r="L446" s="104">
        <v>3</v>
      </c>
      <c r="M446" s="104">
        <v>0</v>
      </c>
      <c r="N446" s="105"/>
      <c r="O446" s="106" t="s">
        <v>889</v>
      </c>
      <c r="P446" s="106" t="s">
        <v>890</v>
      </c>
      <c r="Q446" s="105" t="s">
        <v>1435</v>
      </c>
      <c r="R446" s="104">
        <v>0</v>
      </c>
      <c r="S446" s="104">
        <v>0</v>
      </c>
      <c r="T446" s="105" t="s">
        <v>9269</v>
      </c>
      <c r="U446" s="104">
        <v>1</v>
      </c>
      <c r="V446" s="104">
        <v>0</v>
      </c>
      <c r="W446" s="104">
        <v>0</v>
      </c>
      <c r="X446" s="104">
        <v>0</v>
      </c>
      <c r="Y446" s="104">
        <v>0</v>
      </c>
      <c r="Z446" s="104" t="b">
        <v>0</v>
      </c>
      <c r="AA446" s="105"/>
      <c r="AB446" s="105" t="s">
        <v>1436</v>
      </c>
    </row>
    <row r="447" spans="1:28" ht="15" customHeight="1" x14ac:dyDescent="0.35">
      <c r="A447" s="105" t="s">
        <v>7272</v>
      </c>
      <c r="B447" s="104">
        <v>0</v>
      </c>
      <c r="C447" s="105"/>
      <c r="D447" s="104">
        <v>0</v>
      </c>
      <c r="E447" s="105"/>
      <c r="F447" s="105" t="s">
        <v>1437</v>
      </c>
      <c r="G447" s="104">
        <v>0</v>
      </c>
      <c r="H447" s="104">
        <v>0</v>
      </c>
      <c r="I447" s="104">
        <v>0</v>
      </c>
      <c r="J447" s="105"/>
      <c r="K447" s="105"/>
      <c r="L447" s="104">
        <v>3</v>
      </c>
      <c r="M447" s="104">
        <v>0</v>
      </c>
      <c r="N447" s="105"/>
      <c r="O447" s="106" t="s">
        <v>1438</v>
      </c>
      <c r="P447" s="106" t="s">
        <v>890</v>
      </c>
      <c r="Q447" s="105" t="s">
        <v>1439</v>
      </c>
      <c r="R447" s="104">
        <v>0</v>
      </c>
      <c r="S447" s="104">
        <v>0</v>
      </c>
      <c r="T447" s="105" t="s">
        <v>9269</v>
      </c>
      <c r="U447" s="104">
        <v>1</v>
      </c>
      <c r="V447" s="104">
        <v>0</v>
      </c>
      <c r="W447" s="104">
        <v>0</v>
      </c>
      <c r="X447" s="104">
        <v>0</v>
      </c>
      <c r="Y447" s="104">
        <v>0</v>
      </c>
      <c r="Z447" s="104" t="b">
        <v>0</v>
      </c>
      <c r="AA447" s="105"/>
      <c r="AB447" s="105" t="s">
        <v>1440</v>
      </c>
    </row>
    <row r="448" spans="1:28" ht="15" customHeight="1" x14ac:dyDescent="0.35">
      <c r="A448" s="105" t="s">
        <v>7315</v>
      </c>
      <c r="B448" s="104">
        <v>0</v>
      </c>
      <c r="C448" s="105"/>
      <c r="D448" s="104">
        <v>0</v>
      </c>
      <c r="E448" s="105"/>
      <c r="F448" s="105" t="s">
        <v>1548</v>
      </c>
      <c r="G448" s="104">
        <v>0</v>
      </c>
      <c r="H448" s="104">
        <v>0</v>
      </c>
      <c r="I448" s="104">
        <v>0</v>
      </c>
      <c r="J448" s="105"/>
      <c r="K448" s="105"/>
      <c r="L448" s="104">
        <v>3</v>
      </c>
      <c r="M448" s="104">
        <v>0</v>
      </c>
      <c r="N448" s="105"/>
      <c r="O448" s="106" t="s">
        <v>889</v>
      </c>
      <c r="P448" s="106" t="s">
        <v>890</v>
      </c>
      <c r="Q448" s="105" t="s">
        <v>1556</v>
      </c>
      <c r="R448" s="104">
        <v>0</v>
      </c>
      <c r="S448" s="104">
        <v>0</v>
      </c>
      <c r="T448" s="105" t="s">
        <v>9269</v>
      </c>
      <c r="U448" s="104">
        <v>1</v>
      </c>
      <c r="V448" s="104">
        <v>0</v>
      </c>
      <c r="W448" s="104">
        <v>0</v>
      </c>
      <c r="X448" s="104">
        <v>0</v>
      </c>
      <c r="Y448" s="104">
        <v>0</v>
      </c>
      <c r="Z448" s="104" t="b">
        <v>0</v>
      </c>
      <c r="AA448" s="105"/>
      <c r="AB448" s="105" t="s">
        <v>1557</v>
      </c>
    </row>
    <row r="449" spans="1:28" ht="15" customHeight="1" x14ac:dyDescent="0.35">
      <c r="A449" s="105" t="s">
        <v>7318</v>
      </c>
      <c r="B449" s="104">
        <v>0</v>
      </c>
      <c r="C449" s="105"/>
      <c r="D449" s="104">
        <v>0</v>
      </c>
      <c r="E449" s="105"/>
      <c r="F449" s="105" t="s">
        <v>1560</v>
      </c>
      <c r="G449" s="104">
        <v>0</v>
      </c>
      <c r="H449" s="104">
        <v>0</v>
      </c>
      <c r="I449" s="104">
        <v>0</v>
      </c>
      <c r="J449" s="105"/>
      <c r="K449" s="105"/>
      <c r="L449" s="104">
        <v>3</v>
      </c>
      <c r="M449" s="104">
        <v>0</v>
      </c>
      <c r="N449" s="105"/>
      <c r="O449" s="106" t="s">
        <v>1563</v>
      </c>
      <c r="P449" s="106" t="s">
        <v>890</v>
      </c>
      <c r="Q449" s="105" t="s">
        <v>1564</v>
      </c>
      <c r="R449" s="104">
        <v>0</v>
      </c>
      <c r="S449" s="104">
        <v>0</v>
      </c>
      <c r="T449" s="105" t="s">
        <v>9269</v>
      </c>
      <c r="U449" s="104">
        <v>1</v>
      </c>
      <c r="V449" s="104">
        <v>0</v>
      </c>
      <c r="W449" s="104">
        <v>0</v>
      </c>
      <c r="X449" s="104">
        <v>0</v>
      </c>
      <c r="Y449" s="104">
        <v>0</v>
      </c>
      <c r="Z449" s="104" t="b">
        <v>0</v>
      </c>
      <c r="AA449" s="105"/>
      <c r="AB449" s="105" t="s">
        <v>1565</v>
      </c>
    </row>
    <row r="450" spans="1:28" ht="15" customHeight="1" x14ac:dyDescent="0.35">
      <c r="A450" s="105" t="s">
        <v>7464</v>
      </c>
      <c r="B450" s="104">
        <v>0</v>
      </c>
      <c r="C450" s="105"/>
      <c r="D450" s="104">
        <v>0</v>
      </c>
      <c r="E450" s="105"/>
      <c r="F450" s="105" t="s">
        <v>1917</v>
      </c>
      <c r="G450" s="104">
        <v>0</v>
      </c>
      <c r="H450" s="104">
        <v>0</v>
      </c>
      <c r="I450" s="104">
        <v>0</v>
      </c>
      <c r="J450" s="105"/>
      <c r="K450" s="105"/>
      <c r="L450" s="104">
        <v>3</v>
      </c>
      <c r="M450" s="104">
        <v>0</v>
      </c>
      <c r="N450" s="105" t="s">
        <v>1909</v>
      </c>
      <c r="O450" s="106" t="s">
        <v>1914</v>
      </c>
      <c r="P450" s="106" t="s">
        <v>890</v>
      </c>
      <c r="Q450" s="105" t="s">
        <v>1920</v>
      </c>
      <c r="R450" s="104">
        <v>0</v>
      </c>
      <c r="S450" s="104">
        <v>0</v>
      </c>
      <c r="T450" s="105" t="s">
        <v>9269</v>
      </c>
      <c r="U450" s="104">
        <v>1</v>
      </c>
      <c r="V450" s="104">
        <v>0</v>
      </c>
      <c r="W450" s="104">
        <v>0</v>
      </c>
      <c r="X450" s="104">
        <v>0</v>
      </c>
      <c r="Y450" s="104">
        <v>0</v>
      </c>
      <c r="Z450" s="104" t="b">
        <v>0</v>
      </c>
      <c r="AA450" s="105"/>
      <c r="AB450" s="105" t="s">
        <v>1921</v>
      </c>
    </row>
    <row r="451" spans="1:28" ht="15" customHeight="1" x14ac:dyDescent="0.35">
      <c r="A451" s="105" t="s">
        <v>7610</v>
      </c>
      <c r="B451" s="104">
        <v>0</v>
      </c>
      <c r="C451" s="105"/>
      <c r="D451" s="104">
        <v>0</v>
      </c>
      <c r="E451" s="105"/>
      <c r="F451" s="105" t="s">
        <v>2275</v>
      </c>
      <c r="G451" s="104">
        <v>0</v>
      </c>
      <c r="H451" s="104">
        <v>0</v>
      </c>
      <c r="I451" s="104">
        <v>0</v>
      </c>
      <c r="J451" s="105"/>
      <c r="K451" s="105"/>
      <c r="L451" s="104">
        <v>3</v>
      </c>
      <c r="M451" s="104">
        <v>0</v>
      </c>
      <c r="N451" s="105" t="s">
        <v>2276</v>
      </c>
      <c r="O451" s="106" t="s">
        <v>889</v>
      </c>
      <c r="P451" s="106" t="s">
        <v>890</v>
      </c>
      <c r="Q451" s="105" t="s">
        <v>2277</v>
      </c>
      <c r="R451" s="104">
        <v>0</v>
      </c>
      <c r="S451" s="104">
        <v>0</v>
      </c>
      <c r="T451" s="105" t="s">
        <v>9269</v>
      </c>
      <c r="U451" s="104">
        <v>1</v>
      </c>
      <c r="V451" s="104">
        <v>0</v>
      </c>
      <c r="W451" s="104">
        <v>0</v>
      </c>
      <c r="X451" s="104">
        <v>0</v>
      </c>
      <c r="Y451" s="104">
        <v>0</v>
      </c>
      <c r="Z451" s="104" t="b">
        <v>0</v>
      </c>
      <c r="AA451" s="105"/>
      <c r="AB451" s="105" t="s">
        <v>2278</v>
      </c>
    </row>
    <row r="452" spans="1:28" ht="15" customHeight="1" x14ac:dyDescent="0.35">
      <c r="A452" s="105" t="s">
        <v>7691</v>
      </c>
      <c r="B452" s="104">
        <v>0</v>
      </c>
      <c r="C452" s="105"/>
      <c r="D452" s="104">
        <v>0</v>
      </c>
      <c r="E452" s="105"/>
      <c r="F452" s="105" t="s">
        <v>2469</v>
      </c>
      <c r="G452" s="104">
        <v>0</v>
      </c>
      <c r="H452" s="104">
        <v>0</v>
      </c>
      <c r="I452" s="104">
        <v>0</v>
      </c>
      <c r="J452" s="105"/>
      <c r="K452" s="105"/>
      <c r="L452" s="104">
        <v>3</v>
      </c>
      <c r="M452" s="104">
        <v>0</v>
      </c>
      <c r="N452" s="105"/>
      <c r="O452" s="106" t="s">
        <v>889</v>
      </c>
      <c r="P452" s="106" t="s">
        <v>890</v>
      </c>
      <c r="Q452" s="105" t="s">
        <v>2477</v>
      </c>
      <c r="R452" s="104">
        <v>0</v>
      </c>
      <c r="S452" s="104">
        <v>0</v>
      </c>
      <c r="T452" s="105" t="s">
        <v>9269</v>
      </c>
      <c r="U452" s="104">
        <v>1</v>
      </c>
      <c r="V452" s="104">
        <v>0</v>
      </c>
      <c r="W452" s="104">
        <v>0</v>
      </c>
      <c r="X452" s="104">
        <v>0</v>
      </c>
      <c r="Y452" s="104">
        <v>0</v>
      </c>
      <c r="Z452" s="104" t="b">
        <v>0</v>
      </c>
      <c r="AA452" s="105"/>
      <c r="AB452" s="105" t="s">
        <v>2478</v>
      </c>
    </row>
    <row r="453" spans="1:28" ht="15" customHeight="1" x14ac:dyDescent="0.35">
      <c r="A453" s="105" t="s">
        <v>7713</v>
      </c>
      <c r="B453" s="104">
        <v>0</v>
      </c>
      <c r="C453" s="105"/>
      <c r="D453" s="104">
        <v>0</v>
      </c>
      <c r="E453" s="105"/>
      <c r="F453" s="105" t="s">
        <v>2533</v>
      </c>
      <c r="G453" s="104">
        <v>0</v>
      </c>
      <c r="H453" s="104">
        <v>0</v>
      </c>
      <c r="I453" s="104">
        <v>0</v>
      </c>
      <c r="J453" s="105"/>
      <c r="K453" s="105"/>
      <c r="L453" s="104">
        <v>3</v>
      </c>
      <c r="M453" s="104">
        <v>0</v>
      </c>
      <c r="N453" s="105" t="s">
        <v>2537</v>
      </c>
      <c r="O453" s="106" t="s">
        <v>889</v>
      </c>
      <c r="P453" s="106" t="s">
        <v>890</v>
      </c>
      <c r="Q453" s="105" t="s">
        <v>2538</v>
      </c>
      <c r="R453" s="104">
        <v>0</v>
      </c>
      <c r="S453" s="104">
        <v>0</v>
      </c>
      <c r="T453" s="105" t="s">
        <v>9269</v>
      </c>
      <c r="U453" s="104">
        <v>1</v>
      </c>
      <c r="V453" s="104">
        <v>0</v>
      </c>
      <c r="W453" s="104">
        <v>0</v>
      </c>
      <c r="X453" s="104">
        <v>0</v>
      </c>
      <c r="Y453" s="104">
        <v>0</v>
      </c>
      <c r="Z453" s="104" t="b">
        <v>0</v>
      </c>
      <c r="AA453" s="105"/>
      <c r="AB453" s="105" t="s">
        <v>2539</v>
      </c>
    </row>
    <row r="454" spans="1:28" ht="15" customHeight="1" x14ac:dyDescent="0.35">
      <c r="A454" s="105" t="s">
        <v>7793</v>
      </c>
      <c r="B454" s="104">
        <v>0</v>
      </c>
      <c r="C454" s="105"/>
      <c r="D454" s="104">
        <v>0</v>
      </c>
      <c r="E454" s="105"/>
      <c r="F454" s="105" t="s">
        <v>2747</v>
      </c>
      <c r="G454" s="104">
        <v>0</v>
      </c>
      <c r="H454" s="104">
        <v>0</v>
      </c>
      <c r="I454" s="104">
        <v>0</v>
      </c>
      <c r="J454" s="105"/>
      <c r="K454" s="105"/>
      <c r="L454" s="104">
        <v>3</v>
      </c>
      <c r="M454" s="104">
        <v>0</v>
      </c>
      <c r="N454" s="105" t="s">
        <v>2754</v>
      </c>
      <c r="O454" s="106" t="s">
        <v>2755</v>
      </c>
      <c r="P454" s="106" t="s">
        <v>890</v>
      </c>
      <c r="Q454" s="105" t="s">
        <v>2760</v>
      </c>
      <c r="R454" s="104">
        <v>0</v>
      </c>
      <c r="S454" s="104">
        <v>0</v>
      </c>
      <c r="T454" s="105" t="s">
        <v>9269</v>
      </c>
      <c r="U454" s="104">
        <v>1</v>
      </c>
      <c r="V454" s="104">
        <v>0</v>
      </c>
      <c r="W454" s="104">
        <v>0</v>
      </c>
      <c r="X454" s="104">
        <v>0</v>
      </c>
      <c r="Y454" s="104">
        <v>0</v>
      </c>
      <c r="Z454" s="104" t="b">
        <v>0</v>
      </c>
      <c r="AA454" s="105"/>
      <c r="AB454" s="105" t="s">
        <v>2761</v>
      </c>
    </row>
    <row r="455" spans="1:28" ht="15" customHeight="1" x14ac:dyDescent="0.35">
      <c r="A455" s="105" t="s">
        <v>7890</v>
      </c>
      <c r="B455" s="104">
        <v>0</v>
      </c>
      <c r="C455" s="105"/>
      <c r="D455" s="104">
        <v>0</v>
      </c>
      <c r="E455" s="105"/>
      <c r="F455" s="105" t="s">
        <v>3092</v>
      </c>
      <c r="G455" s="104">
        <v>0</v>
      </c>
      <c r="H455" s="104">
        <v>0</v>
      </c>
      <c r="I455" s="104">
        <v>0</v>
      </c>
      <c r="J455" s="105"/>
      <c r="K455" s="105"/>
      <c r="L455" s="104">
        <v>3</v>
      </c>
      <c r="M455" s="104">
        <v>0</v>
      </c>
      <c r="N455" s="105" t="s">
        <v>3093</v>
      </c>
      <c r="O455" s="106" t="s">
        <v>889</v>
      </c>
      <c r="P455" s="106" t="s">
        <v>890</v>
      </c>
      <c r="Q455" s="105" t="s">
        <v>3100</v>
      </c>
      <c r="R455" s="104">
        <v>0</v>
      </c>
      <c r="S455" s="104">
        <v>0</v>
      </c>
      <c r="T455" s="105" t="s">
        <v>9269</v>
      </c>
      <c r="U455" s="104">
        <v>1</v>
      </c>
      <c r="V455" s="104">
        <v>0</v>
      </c>
      <c r="W455" s="104">
        <v>0</v>
      </c>
      <c r="X455" s="104">
        <v>0</v>
      </c>
      <c r="Y455" s="104">
        <v>0</v>
      </c>
      <c r="Z455" s="104" t="b">
        <v>0</v>
      </c>
      <c r="AA455" s="105"/>
      <c r="AB455" s="105" t="s">
        <v>3101</v>
      </c>
    </row>
    <row r="456" spans="1:28" ht="15" customHeight="1" x14ac:dyDescent="0.35">
      <c r="A456" s="105" t="s">
        <v>7922</v>
      </c>
      <c r="B456" s="104">
        <v>0</v>
      </c>
      <c r="C456" s="105"/>
      <c r="D456" s="104">
        <v>0</v>
      </c>
      <c r="E456" s="105"/>
      <c r="F456" s="105" t="s">
        <v>3178</v>
      </c>
      <c r="G456" s="104">
        <v>0</v>
      </c>
      <c r="H456" s="104">
        <v>0</v>
      </c>
      <c r="I456" s="104">
        <v>0</v>
      </c>
      <c r="J456" s="105"/>
      <c r="K456" s="105"/>
      <c r="L456" s="104">
        <v>3</v>
      </c>
      <c r="M456" s="104">
        <v>0</v>
      </c>
      <c r="N456" s="105" t="s">
        <v>3179</v>
      </c>
      <c r="O456" s="106" t="s">
        <v>889</v>
      </c>
      <c r="P456" s="106" t="s">
        <v>890</v>
      </c>
      <c r="Q456" s="105" t="s">
        <v>3180</v>
      </c>
      <c r="R456" s="104">
        <v>0</v>
      </c>
      <c r="S456" s="104">
        <v>0</v>
      </c>
      <c r="T456" s="105" t="s">
        <v>9269</v>
      </c>
      <c r="U456" s="104">
        <v>1</v>
      </c>
      <c r="V456" s="104">
        <v>0</v>
      </c>
      <c r="W456" s="104">
        <v>0</v>
      </c>
      <c r="X456" s="104">
        <v>0</v>
      </c>
      <c r="Y456" s="104">
        <v>0</v>
      </c>
      <c r="Z456" s="104" t="b">
        <v>0</v>
      </c>
      <c r="AA456" s="105"/>
      <c r="AB456" s="105" t="s">
        <v>3181</v>
      </c>
    </row>
    <row r="457" spans="1:28" ht="15" customHeight="1" x14ac:dyDescent="0.35">
      <c r="A457" s="105" t="s">
        <v>7930</v>
      </c>
      <c r="B457" s="104">
        <v>0</v>
      </c>
      <c r="C457" s="105"/>
      <c r="D457" s="104">
        <v>0</v>
      </c>
      <c r="E457" s="105"/>
      <c r="F457" s="105" t="s">
        <v>3189</v>
      </c>
      <c r="G457" s="104">
        <v>0</v>
      </c>
      <c r="H457" s="104">
        <v>0</v>
      </c>
      <c r="I457" s="104">
        <v>0</v>
      </c>
      <c r="J457" s="105"/>
      <c r="K457" s="105"/>
      <c r="L457" s="104">
        <v>3</v>
      </c>
      <c r="M457" s="104">
        <v>0</v>
      </c>
      <c r="N457" s="105" t="s">
        <v>3196</v>
      </c>
      <c r="O457" s="106" t="s">
        <v>889</v>
      </c>
      <c r="P457" s="106" t="s">
        <v>890</v>
      </c>
      <c r="Q457" s="105" t="s">
        <v>3199</v>
      </c>
      <c r="R457" s="104">
        <v>0</v>
      </c>
      <c r="S457" s="104">
        <v>0</v>
      </c>
      <c r="T457" s="105" t="s">
        <v>9269</v>
      </c>
      <c r="U457" s="104">
        <v>1</v>
      </c>
      <c r="V457" s="104">
        <v>0</v>
      </c>
      <c r="W457" s="104">
        <v>0</v>
      </c>
      <c r="X457" s="104">
        <v>0</v>
      </c>
      <c r="Y457" s="104">
        <v>0</v>
      </c>
      <c r="Z457" s="104" t="b">
        <v>0</v>
      </c>
      <c r="AA457" s="105"/>
      <c r="AB457" s="105" t="s">
        <v>3200</v>
      </c>
    </row>
    <row r="458" spans="1:28" ht="15" customHeight="1" x14ac:dyDescent="0.35">
      <c r="A458" s="105" t="s">
        <v>7946</v>
      </c>
      <c r="B458" s="104">
        <v>0</v>
      </c>
      <c r="C458" s="105"/>
      <c r="D458" s="104">
        <v>0</v>
      </c>
      <c r="E458" s="105"/>
      <c r="F458" s="105" t="s">
        <v>3231</v>
      </c>
      <c r="G458" s="104">
        <v>0</v>
      </c>
      <c r="H458" s="104">
        <v>0</v>
      </c>
      <c r="I458" s="104">
        <v>0</v>
      </c>
      <c r="J458" s="105"/>
      <c r="K458" s="105"/>
      <c r="L458" s="104">
        <v>3</v>
      </c>
      <c r="M458" s="104">
        <v>0</v>
      </c>
      <c r="N458" s="105"/>
      <c r="O458" s="106" t="s">
        <v>889</v>
      </c>
      <c r="P458" s="106" t="s">
        <v>890</v>
      </c>
      <c r="Q458" s="105" t="s">
        <v>3236</v>
      </c>
      <c r="R458" s="104">
        <v>0</v>
      </c>
      <c r="S458" s="104">
        <v>0</v>
      </c>
      <c r="T458" s="105" t="s">
        <v>9269</v>
      </c>
      <c r="U458" s="104">
        <v>1</v>
      </c>
      <c r="V458" s="104">
        <v>0</v>
      </c>
      <c r="W458" s="104">
        <v>0</v>
      </c>
      <c r="X458" s="104">
        <v>0</v>
      </c>
      <c r="Y458" s="104">
        <v>0</v>
      </c>
      <c r="Z458" s="104" t="b">
        <v>0</v>
      </c>
      <c r="AA458" s="105"/>
      <c r="AB458" s="105" t="s">
        <v>3237</v>
      </c>
    </row>
    <row r="459" spans="1:28" ht="15" customHeight="1" x14ac:dyDescent="0.35">
      <c r="A459" s="105" t="s">
        <v>8114</v>
      </c>
      <c r="B459" s="104">
        <v>0</v>
      </c>
      <c r="C459" s="105"/>
      <c r="D459" s="104">
        <v>0</v>
      </c>
      <c r="E459" s="105"/>
      <c r="F459" s="105" t="s">
        <v>3683</v>
      </c>
      <c r="G459" s="104">
        <v>0</v>
      </c>
      <c r="H459" s="104">
        <v>0</v>
      </c>
      <c r="I459" s="104">
        <v>0</v>
      </c>
      <c r="J459" s="105"/>
      <c r="K459" s="105"/>
      <c r="L459" s="104">
        <v>3</v>
      </c>
      <c r="M459" s="104">
        <v>0</v>
      </c>
      <c r="N459" s="105" t="s">
        <v>3688</v>
      </c>
      <c r="O459" s="106" t="s">
        <v>3685</v>
      </c>
      <c r="P459" s="106" t="s">
        <v>890</v>
      </c>
      <c r="Q459" s="105" t="s">
        <v>3696</v>
      </c>
      <c r="R459" s="104">
        <v>0</v>
      </c>
      <c r="S459" s="104">
        <v>0</v>
      </c>
      <c r="T459" s="105" t="s">
        <v>9269</v>
      </c>
      <c r="U459" s="104">
        <v>1</v>
      </c>
      <c r="V459" s="104">
        <v>0</v>
      </c>
      <c r="W459" s="104">
        <v>0</v>
      </c>
      <c r="X459" s="104">
        <v>0</v>
      </c>
      <c r="Y459" s="104">
        <v>0</v>
      </c>
      <c r="Z459" s="104" t="b">
        <v>0</v>
      </c>
      <c r="AA459" s="105"/>
      <c r="AB459" s="105" t="s">
        <v>3697</v>
      </c>
    </row>
    <row r="460" spans="1:28" ht="15" customHeight="1" x14ac:dyDescent="0.35">
      <c r="A460" s="105" t="s">
        <v>8118</v>
      </c>
      <c r="B460" s="104">
        <v>0</v>
      </c>
      <c r="C460" s="105"/>
      <c r="D460" s="104">
        <v>0</v>
      </c>
      <c r="E460" s="105"/>
      <c r="F460" s="105" t="s">
        <v>3698</v>
      </c>
      <c r="G460" s="104">
        <v>0</v>
      </c>
      <c r="H460" s="104">
        <v>0</v>
      </c>
      <c r="I460" s="104">
        <v>0</v>
      </c>
      <c r="J460" s="105"/>
      <c r="K460" s="105"/>
      <c r="L460" s="104">
        <v>3</v>
      </c>
      <c r="M460" s="104">
        <v>0</v>
      </c>
      <c r="N460" s="105" t="s">
        <v>3705</v>
      </c>
      <c r="O460" s="106" t="s">
        <v>889</v>
      </c>
      <c r="P460" s="106" t="s">
        <v>890</v>
      </c>
      <c r="Q460" s="105" t="s">
        <v>3708</v>
      </c>
      <c r="R460" s="104">
        <v>0</v>
      </c>
      <c r="S460" s="104">
        <v>0</v>
      </c>
      <c r="T460" s="105" t="s">
        <v>9269</v>
      </c>
      <c r="U460" s="104">
        <v>1</v>
      </c>
      <c r="V460" s="104">
        <v>0</v>
      </c>
      <c r="W460" s="104">
        <v>0</v>
      </c>
      <c r="X460" s="104">
        <v>0</v>
      </c>
      <c r="Y460" s="104">
        <v>0</v>
      </c>
      <c r="Z460" s="104" t="b">
        <v>0</v>
      </c>
      <c r="AA460" s="105"/>
      <c r="AB460" s="105" t="s">
        <v>3709</v>
      </c>
    </row>
    <row r="461" spans="1:28" ht="15" customHeight="1" x14ac:dyDescent="0.35">
      <c r="A461" s="105" t="s">
        <v>8122</v>
      </c>
      <c r="B461" s="104">
        <v>0</v>
      </c>
      <c r="C461" s="105"/>
      <c r="D461" s="104">
        <v>0</v>
      </c>
      <c r="E461" s="105"/>
      <c r="F461" s="105" t="s">
        <v>3710</v>
      </c>
      <c r="G461" s="104">
        <v>0</v>
      </c>
      <c r="H461" s="104">
        <v>0</v>
      </c>
      <c r="I461" s="104">
        <v>0</v>
      </c>
      <c r="J461" s="105"/>
      <c r="K461" s="105"/>
      <c r="L461" s="104">
        <v>3</v>
      </c>
      <c r="M461" s="104">
        <v>0</v>
      </c>
      <c r="N461" s="105" t="s">
        <v>3714</v>
      </c>
      <c r="O461" s="106" t="s">
        <v>889</v>
      </c>
      <c r="P461" s="106" t="s">
        <v>890</v>
      </c>
      <c r="Q461" s="105" t="s">
        <v>3720</v>
      </c>
      <c r="R461" s="104">
        <v>0</v>
      </c>
      <c r="S461" s="104">
        <v>0</v>
      </c>
      <c r="T461" s="105" t="s">
        <v>9269</v>
      </c>
      <c r="U461" s="104">
        <v>1</v>
      </c>
      <c r="V461" s="104">
        <v>0</v>
      </c>
      <c r="W461" s="104">
        <v>0</v>
      </c>
      <c r="X461" s="104">
        <v>0</v>
      </c>
      <c r="Y461" s="104">
        <v>0</v>
      </c>
      <c r="Z461" s="104" t="b">
        <v>0</v>
      </c>
      <c r="AA461" s="105"/>
      <c r="AB461" s="105" t="s">
        <v>3721</v>
      </c>
    </row>
    <row r="462" spans="1:28" ht="15" customHeight="1" x14ac:dyDescent="0.35">
      <c r="A462" s="105" t="s">
        <v>8182</v>
      </c>
      <c r="B462" s="104">
        <v>0</v>
      </c>
      <c r="C462" s="105"/>
      <c r="D462" s="104">
        <v>0</v>
      </c>
      <c r="E462" s="105"/>
      <c r="F462" s="105" t="s">
        <v>3852</v>
      </c>
      <c r="G462" s="104">
        <v>0</v>
      </c>
      <c r="H462" s="104">
        <v>0</v>
      </c>
      <c r="I462" s="104">
        <v>0</v>
      </c>
      <c r="J462" s="105"/>
      <c r="K462" s="105"/>
      <c r="L462" s="104">
        <v>3</v>
      </c>
      <c r="M462" s="104">
        <v>0</v>
      </c>
      <c r="N462" s="105" t="s">
        <v>3862</v>
      </c>
      <c r="O462" s="106" t="s">
        <v>889</v>
      </c>
      <c r="P462" s="106" t="s">
        <v>890</v>
      </c>
      <c r="Q462" s="105" t="s">
        <v>3867</v>
      </c>
      <c r="R462" s="104">
        <v>0</v>
      </c>
      <c r="S462" s="104">
        <v>0</v>
      </c>
      <c r="T462" s="105" t="s">
        <v>9269</v>
      </c>
      <c r="U462" s="104">
        <v>1</v>
      </c>
      <c r="V462" s="104">
        <v>0</v>
      </c>
      <c r="W462" s="104">
        <v>0</v>
      </c>
      <c r="X462" s="104">
        <v>0</v>
      </c>
      <c r="Y462" s="104">
        <v>0</v>
      </c>
      <c r="Z462" s="104" t="b">
        <v>0</v>
      </c>
      <c r="AA462" s="105"/>
      <c r="AB462" s="105" t="s">
        <v>3868</v>
      </c>
    </row>
    <row r="463" spans="1:28" ht="15" customHeight="1" x14ac:dyDescent="0.35">
      <c r="A463" s="105" t="s">
        <v>8223</v>
      </c>
      <c r="B463" s="104">
        <v>0</v>
      </c>
      <c r="C463" s="105"/>
      <c r="D463" s="104">
        <v>0</v>
      </c>
      <c r="E463" s="105"/>
      <c r="F463" s="105" t="s">
        <v>3967</v>
      </c>
      <c r="G463" s="104">
        <v>0</v>
      </c>
      <c r="H463" s="104">
        <v>0</v>
      </c>
      <c r="I463" s="104">
        <v>0</v>
      </c>
      <c r="J463" s="105"/>
      <c r="K463" s="105"/>
      <c r="L463" s="104">
        <v>3</v>
      </c>
      <c r="M463" s="104">
        <v>0</v>
      </c>
      <c r="N463" s="105"/>
      <c r="O463" s="106" t="s">
        <v>889</v>
      </c>
      <c r="P463" s="106" t="s">
        <v>890</v>
      </c>
      <c r="Q463" s="105" t="s">
        <v>3968</v>
      </c>
      <c r="R463" s="104">
        <v>0</v>
      </c>
      <c r="S463" s="104">
        <v>0</v>
      </c>
      <c r="T463" s="105" t="s">
        <v>9269</v>
      </c>
      <c r="U463" s="104">
        <v>1</v>
      </c>
      <c r="V463" s="104">
        <v>0</v>
      </c>
      <c r="W463" s="104">
        <v>0</v>
      </c>
      <c r="X463" s="104">
        <v>0</v>
      </c>
      <c r="Y463" s="104">
        <v>0</v>
      </c>
      <c r="Z463" s="104" t="b">
        <v>0</v>
      </c>
      <c r="AA463" s="105"/>
      <c r="AB463" s="105" t="s">
        <v>3969</v>
      </c>
    </row>
    <row r="464" spans="1:28" ht="15" customHeight="1" x14ac:dyDescent="0.35">
      <c r="A464" s="105" t="s">
        <v>8412</v>
      </c>
      <c r="B464" s="104">
        <v>0</v>
      </c>
      <c r="C464" s="105"/>
      <c r="D464" s="104">
        <v>0</v>
      </c>
      <c r="E464" s="105"/>
      <c r="F464" s="105" t="s">
        <v>4508</v>
      </c>
      <c r="G464" s="104">
        <v>0</v>
      </c>
      <c r="H464" s="104">
        <v>0</v>
      </c>
      <c r="I464" s="104">
        <v>0</v>
      </c>
      <c r="J464" s="105"/>
      <c r="K464" s="105"/>
      <c r="L464" s="104">
        <v>3</v>
      </c>
      <c r="M464" s="104">
        <v>0</v>
      </c>
      <c r="N464" s="105"/>
      <c r="O464" s="106" t="s">
        <v>1261</v>
      </c>
      <c r="P464" s="106" t="s">
        <v>890</v>
      </c>
      <c r="Q464" s="105" t="s">
        <v>4515</v>
      </c>
      <c r="R464" s="104">
        <v>0</v>
      </c>
      <c r="S464" s="104">
        <v>0</v>
      </c>
      <c r="T464" s="105" t="s">
        <v>9269</v>
      </c>
      <c r="U464" s="104">
        <v>1</v>
      </c>
      <c r="V464" s="104">
        <v>0</v>
      </c>
      <c r="W464" s="104">
        <v>0</v>
      </c>
      <c r="X464" s="104">
        <v>0</v>
      </c>
      <c r="Y464" s="104">
        <v>0</v>
      </c>
      <c r="Z464" s="104" t="b">
        <v>0</v>
      </c>
      <c r="AA464" s="105"/>
      <c r="AB464" s="105" t="s">
        <v>4516</v>
      </c>
    </row>
    <row r="465" spans="1:28" ht="15" customHeight="1" x14ac:dyDescent="0.35">
      <c r="A465" s="105" t="s">
        <v>8511</v>
      </c>
      <c r="B465" s="104">
        <v>0</v>
      </c>
      <c r="C465" s="105"/>
      <c r="D465" s="104">
        <v>0</v>
      </c>
      <c r="E465" s="105"/>
      <c r="F465" s="105" t="s">
        <v>4778</v>
      </c>
      <c r="G465" s="104">
        <v>0</v>
      </c>
      <c r="H465" s="104">
        <v>0</v>
      </c>
      <c r="I465" s="104">
        <v>0</v>
      </c>
      <c r="J465" s="105"/>
      <c r="K465" s="105"/>
      <c r="L465" s="104">
        <v>3</v>
      </c>
      <c r="M465" s="104">
        <v>0</v>
      </c>
      <c r="N465" s="105"/>
      <c r="O465" s="106" t="s">
        <v>889</v>
      </c>
      <c r="P465" s="106" t="s">
        <v>890</v>
      </c>
      <c r="Q465" s="105" t="s">
        <v>4781</v>
      </c>
      <c r="R465" s="104">
        <v>0</v>
      </c>
      <c r="S465" s="104">
        <v>0</v>
      </c>
      <c r="T465" s="105" t="s">
        <v>9269</v>
      </c>
      <c r="U465" s="104">
        <v>1</v>
      </c>
      <c r="V465" s="104">
        <v>0</v>
      </c>
      <c r="W465" s="104">
        <v>0</v>
      </c>
      <c r="X465" s="104">
        <v>0</v>
      </c>
      <c r="Y465" s="104">
        <v>0</v>
      </c>
      <c r="Z465" s="104" t="b">
        <v>0</v>
      </c>
      <c r="AA465" s="105"/>
      <c r="AB465" s="105" t="s">
        <v>4782</v>
      </c>
    </row>
    <row r="466" spans="1:28" ht="15" customHeight="1" x14ac:dyDescent="0.35">
      <c r="A466" s="105" t="s">
        <v>8559</v>
      </c>
      <c r="B466" s="104">
        <v>0</v>
      </c>
      <c r="C466" s="105"/>
      <c r="D466" s="104">
        <v>0</v>
      </c>
      <c r="E466" s="105"/>
      <c r="F466" s="105" t="s">
        <v>4929</v>
      </c>
      <c r="G466" s="104">
        <v>0</v>
      </c>
      <c r="H466" s="104">
        <v>0</v>
      </c>
      <c r="I466" s="104">
        <v>0</v>
      </c>
      <c r="J466" s="105"/>
      <c r="K466" s="105"/>
      <c r="L466" s="104">
        <v>3</v>
      </c>
      <c r="M466" s="104">
        <v>0</v>
      </c>
      <c r="N466" s="105" t="s">
        <v>4930</v>
      </c>
      <c r="O466" s="106" t="s">
        <v>889</v>
      </c>
      <c r="P466" s="106" t="s">
        <v>890</v>
      </c>
      <c r="Q466" s="105" t="s">
        <v>4931</v>
      </c>
      <c r="R466" s="104">
        <v>0</v>
      </c>
      <c r="S466" s="104">
        <v>0</v>
      </c>
      <c r="T466" s="105" t="s">
        <v>9269</v>
      </c>
      <c r="U466" s="104">
        <v>1</v>
      </c>
      <c r="V466" s="104">
        <v>0</v>
      </c>
      <c r="W466" s="104">
        <v>0</v>
      </c>
      <c r="X466" s="104">
        <v>0</v>
      </c>
      <c r="Y466" s="104">
        <v>0</v>
      </c>
      <c r="Z466" s="104" t="b">
        <v>0</v>
      </c>
      <c r="AA466" s="105"/>
      <c r="AB466" s="105" t="s">
        <v>4932</v>
      </c>
    </row>
    <row r="467" spans="1:28" ht="15" customHeight="1" x14ac:dyDescent="0.35">
      <c r="A467" s="105" t="s">
        <v>8567</v>
      </c>
      <c r="B467" s="104">
        <v>0</v>
      </c>
      <c r="C467" s="105"/>
      <c r="D467" s="104">
        <v>0</v>
      </c>
      <c r="E467" s="105"/>
      <c r="F467" s="105" t="s">
        <v>4944</v>
      </c>
      <c r="G467" s="104">
        <v>0</v>
      </c>
      <c r="H467" s="104">
        <v>0</v>
      </c>
      <c r="I467" s="104">
        <v>0</v>
      </c>
      <c r="J467" s="105"/>
      <c r="K467" s="105"/>
      <c r="L467" s="104">
        <v>3</v>
      </c>
      <c r="M467" s="104">
        <v>0</v>
      </c>
      <c r="N467" s="105" t="s">
        <v>4945</v>
      </c>
      <c r="O467" s="106" t="s">
        <v>889</v>
      </c>
      <c r="P467" s="106" t="s">
        <v>890</v>
      </c>
      <c r="Q467" s="105" t="s">
        <v>4951</v>
      </c>
      <c r="R467" s="104">
        <v>0</v>
      </c>
      <c r="S467" s="104">
        <v>0</v>
      </c>
      <c r="T467" s="105" t="s">
        <v>9269</v>
      </c>
      <c r="U467" s="104">
        <v>1</v>
      </c>
      <c r="V467" s="104">
        <v>0</v>
      </c>
      <c r="W467" s="104">
        <v>0</v>
      </c>
      <c r="X467" s="104">
        <v>0</v>
      </c>
      <c r="Y467" s="104">
        <v>0</v>
      </c>
      <c r="Z467" s="104" t="b">
        <v>0</v>
      </c>
      <c r="AA467" s="105"/>
      <c r="AB467" s="105" t="s">
        <v>4952</v>
      </c>
    </row>
    <row r="468" spans="1:28" ht="15" customHeight="1" x14ac:dyDescent="0.35">
      <c r="A468" s="105" t="s">
        <v>7767</v>
      </c>
      <c r="B468" s="104">
        <v>0</v>
      </c>
      <c r="C468" s="105"/>
      <c r="D468" s="104">
        <v>0</v>
      </c>
      <c r="E468" s="105"/>
      <c r="F468" s="105" t="s">
        <v>2690</v>
      </c>
      <c r="G468" s="104">
        <v>0</v>
      </c>
      <c r="H468" s="104">
        <v>0</v>
      </c>
      <c r="I468" s="104">
        <v>0</v>
      </c>
      <c r="J468" s="105"/>
      <c r="K468" s="105"/>
      <c r="L468" s="104">
        <v>2</v>
      </c>
      <c r="M468" s="104">
        <v>0</v>
      </c>
      <c r="N468" s="105"/>
      <c r="O468" s="105"/>
      <c r="P468" s="105"/>
      <c r="Q468" s="105" t="s">
        <v>9391</v>
      </c>
      <c r="R468" s="104">
        <v>0</v>
      </c>
      <c r="S468" s="104">
        <v>0</v>
      </c>
      <c r="T468" s="105" t="s">
        <v>7704</v>
      </c>
      <c r="U468" s="104">
        <v>1</v>
      </c>
      <c r="V468" s="104">
        <v>0</v>
      </c>
      <c r="W468" s="104">
        <v>0</v>
      </c>
      <c r="X468" s="104">
        <v>0</v>
      </c>
      <c r="Y468" s="104">
        <v>0</v>
      </c>
      <c r="Z468" s="104" t="b">
        <v>0</v>
      </c>
      <c r="AA468" s="105"/>
      <c r="AB468" s="105" t="s">
        <v>2691</v>
      </c>
    </row>
    <row r="469" spans="1:28" ht="15" customHeight="1" x14ac:dyDescent="0.35">
      <c r="A469" s="105" t="s">
        <v>7096</v>
      </c>
      <c r="B469" s="104">
        <v>0</v>
      </c>
      <c r="C469" s="105"/>
      <c r="D469" s="104">
        <v>0</v>
      </c>
      <c r="E469" s="105"/>
      <c r="F469" s="105" t="s">
        <v>975</v>
      </c>
      <c r="G469" s="104">
        <v>0</v>
      </c>
      <c r="H469" s="104">
        <v>0</v>
      </c>
      <c r="I469" s="104">
        <v>0</v>
      </c>
      <c r="J469" s="105"/>
      <c r="K469" s="105"/>
      <c r="L469" s="104">
        <v>3</v>
      </c>
      <c r="M469" s="104">
        <v>0</v>
      </c>
      <c r="N469" s="105"/>
      <c r="O469" s="106" t="s">
        <v>889</v>
      </c>
      <c r="P469" s="106" t="s">
        <v>890</v>
      </c>
      <c r="Q469" s="105" t="s">
        <v>986</v>
      </c>
      <c r="R469" s="104">
        <v>0</v>
      </c>
      <c r="S469" s="104">
        <v>0</v>
      </c>
      <c r="T469" s="105" t="s">
        <v>9276</v>
      </c>
      <c r="U469" s="104">
        <v>1</v>
      </c>
      <c r="V469" s="104">
        <v>0</v>
      </c>
      <c r="W469" s="104">
        <v>0</v>
      </c>
      <c r="X469" s="104">
        <v>0</v>
      </c>
      <c r="Y469" s="104">
        <v>0</v>
      </c>
      <c r="Z469" s="104" t="b">
        <v>0</v>
      </c>
      <c r="AA469" s="105"/>
      <c r="AB469" s="105" t="s">
        <v>987</v>
      </c>
    </row>
    <row r="470" spans="1:28" ht="15" customHeight="1" x14ac:dyDescent="0.35">
      <c r="A470" s="105" t="s">
        <v>7168</v>
      </c>
      <c r="B470" s="104">
        <v>0</v>
      </c>
      <c r="C470" s="105"/>
      <c r="D470" s="104">
        <v>0</v>
      </c>
      <c r="E470" s="105"/>
      <c r="F470" s="105" t="s">
        <v>1162</v>
      </c>
      <c r="G470" s="104">
        <v>0</v>
      </c>
      <c r="H470" s="104">
        <v>0</v>
      </c>
      <c r="I470" s="104">
        <v>0</v>
      </c>
      <c r="J470" s="105"/>
      <c r="K470" s="105"/>
      <c r="L470" s="104">
        <v>3</v>
      </c>
      <c r="M470" s="104">
        <v>0</v>
      </c>
      <c r="N470" s="105"/>
      <c r="O470" s="106" t="s">
        <v>889</v>
      </c>
      <c r="P470" s="106" t="s">
        <v>890</v>
      </c>
      <c r="Q470" s="105" t="s">
        <v>1163</v>
      </c>
      <c r="R470" s="104">
        <v>0</v>
      </c>
      <c r="S470" s="104">
        <v>0</v>
      </c>
      <c r="T470" s="105" t="s">
        <v>9276</v>
      </c>
      <c r="U470" s="104">
        <v>1</v>
      </c>
      <c r="V470" s="104">
        <v>0</v>
      </c>
      <c r="W470" s="104">
        <v>0</v>
      </c>
      <c r="X470" s="104">
        <v>0</v>
      </c>
      <c r="Y470" s="104">
        <v>0</v>
      </c>
      <c r="Z470" s="104" t="b">
        <v>0</v>
      </c>
      <c r="AA470" s="105"/>
      <c r="AB470" s="105" t="s">
        <v>1164</v>
      </c>
    </row>
    <row r="471" spans="1:28" ht="15" customHeight="1" x14ac:dyDescent="0.35">
      <c r="A471" s="105" t="s">
        <v>7178</v>
      </c>
      <c r="B471" s="104">
        <v>0</v>
      </c>
      <c r="C471" s="105"/>
      <c r="D471" s="104">
        <v>0</v>
      </c>
      <c r="E471" s="105"/>
      <c r="F471" s="105" t="s">
        <v>1178</v>
      </c>
      <c r="G471" s="104">
        <v>0</v>
      </c>
      <c r="H471" s="104">
        <v>0</v>
      </c>
      <c r="I471" s="104">
        <v>0</v>
      </c>
      <c r="J471" s="105"/>
      <c r="K471" s="105"/>
      <c r="L471" s="104">
        <v>3</v>
      </c>
      <c r="M471" s="104">
        <v>0</v>
      </c>
      <c r="N471" s="105"/>
      <c r="O471" s="106" t="s">
        <v>889</v>
      </c>
      <c r="P471" s="106" t="s">
        <v>890</v>
      </c>
      <c r="Q471" s="105" t="s">
        <v>1185</v>
      </c>
      <c r="R471" s="104">
        <v>0</v>
      </c>
      <c r="S471" s="104">
        <v>0</v>
      </c>
      <c r="T471" s="105" t="s">
        <v>9276</v>
      </c>
      <c r="U471" s="104">
        <v>1</v>
      </c>
      <c r="V471" s="104">
        <v>0</v>
      </c>
      <c r="W471" s="104">
        <v>0</v>
      </c>
      <c r="X471" s="104">
        <v>0</v>
      </c>
      <c r="Y471" s="104">
        <v>0</v>
      </c>
      <c r="Z471" s="104" t="b">
        <v>0</v>
      </c>
      <c r="AA471" s="105"/>
      <c r="AB471" s="105" t="s">
        <v>1186</v>
      </c>
    </row>
    <row r="472" spans="1:28" ht="15" customHeight="1" x14ac:dyDescent="0.35">
      <c r="A472" s="105" t="s">
        <v>7199</v>
      </c>
      <c r="B472" s="104">
        <v>0</v>
      </c>
      <c r="C472" s="105"/>
      <c r="D472" s="104">
        <v>0</v>
      </c>
      <c r="E472" s="105"/>
      <c r="F472" s="105" t="s">
        <v>1233</v>
      </c>
      <c r="G472" s="104">
        <v>0</v>
      </c>
      <c r="H472" s="104">
        <v>0</v>
      </c>
      <c r="I472" s="104">
        <v>0</v>
      </c>
      <c r="J472" s="105"/>
      <c r="K472" s="105"/>
      <c r="L472" s="104">
        <v>3</v>
      </c>
      <c r="M472" s="104">
        <v>0</v>
      </c>
      <c r="N472" s="105" t="s">
        <v>1234</v>
      </c>
      <c r="O472" s="106" t="s">
        <v>889</v>
      </c>
      <c r="P472" s="106" t="s">
        <v>890</v>
      </c>
      <c r="Q472" s="105" t="s">
        <v>1237</v>
      </c>
      <c r="R472" s="104">
        <v>0</v>
      </c>
      <c r="S472" s="104">
        <v>0</v>
      </c>
      <c r="T472" s="105" t="s">
        <v>9276</v>
      </c>
      <c r="U472" s="104">
        <v>1</v>
      </c>
      <c r="V472" s="104">
        <v>0</v>
      </c>
      <c r="W472" s="104">
        <v>0</v>
      </c>
      <c r="X472" s="104">
        <v>0</v>
      </c>
      <c r="Y472" s="104">
        <v>0</v>
      </c>
      <c r="Z472" s="104" t="b">
        <v>0</v>
      </c>
      <c r="AA472" s="105"/>
      <c r="AB472" s="105" t="s">
        <v>1238</v>
      </c>
    </row>
    <row r="473" spans="1:28" ht="15" customHeight="1" x14ac:dyDescent="0.35">
      <c r="A473" s="105" t="s">
        <v>7393</v>
      </c>
      <c r="B473" s="104">
        <v>0</v>
      </c>
      <c r="C473" s="105"/>
      <c r="D473" s="104">
        <v>0</v>
      </c>
      <c r="E473" s="105"/>
      <c r="F473" s="105" t="s">
        <v>1740</v>
      </c>
      <c r="G473" s="104">
        <v>0</v>
      </c>
      <c r="H473" s="104">
        <v>0</v>
      </c>
      <c r="I473" s="104">
        <v>0</v>
      </c>
      <c r="J473" s="105"/>
      <c r="K473" s="105"/>
      <c r="L473" s="104">
        <v>3</v>
      </c>
      <c r="M473" s="104">
        <v>0</v>
      </c>
      <c r="N473" s="105"/>
      <c r="O473" s="106" t="s">
        <v>889</v>
      </c>
      <c r="P473" s="106" t="s">
        <v>890</v>
      </c>
      <c r="Q473" s="105" t="s">
        <v>1747</v>
      </c>
      <c r="R473" s="104">
        <v>0</v>
      </c>
      <c r="S473" s="104">
        <v>0</v>
      </c>
      <c r="T473" s="105" t="s">
        <v>9276</v>
      </c>
      <c r="U473" s="104">
        <v>1</v>
      </c>
      <c r="V473" s="104">
        <v>0</v>
      </c>
      <c r="W473" s="104">
        <v>0</v>
      </c>
      <c r="X473" s="104">
        <v>0</v>
      </c>
      <c r="Y473" s="104">
        <v>0</v>
      </c>
      <c r="Z473" s="104" t="b">
        <v>0</v>
      </c>
      <c r="AA473" s="105"/>
      <c r="AB473" s="105" t="s">
        <v>1748</v>
      </c>
    </row>
    <row r="474" spans="1:28" ht="15" customHeight="1" x14ac:dyDescent="0.35">
      <c r="A474" s="105" t="s">
        <v>7579</v>
      </c>
      <c r="B474" s="104">
        <v>0</v>
      </c>
      <c r="C474" s="105"/>
      <c r="D474" s="104">
        <v>0</v>
      </c>
      <c r="E474" s="105"/>
      <c r="F474" s="105" t="s">
        <v>2197</v>
      </c>
      <c r="G474" s="104">
        <v>0</v>
      </c>
      <c r="H474" s="104">
        <v>0</v>
      </c>
      <c r="I474" s="104">
        <v>0</v>
      </c>
      <c r="J474" s="105"/>
      <c r="K474" s="105"/>
      <c r="L474" s="104">
        <v>3</v>
      </c>
      <c r="M474" s="104">
        <v>0</v>
      </c>
      <c r="N474" s="105"/>
      <c r="O474" s="106" t="s">
        <v>889</v>
      </c>
      <c r="P474" s="106" t="s">
        <v>890</v>
      </c>
      <c r="Q474" s="105" t="s">
        <v>2202</v>
      </c>
      <c r="R474" s="104">
        <v>0</v>
      </c>
      <c r="S474" s="104">
        <v>0</v>
      </c>
      <c r="T474" s="105" t="s">
        <v>9276</v>
      </c>
      <c r="U474" s="104">
        <v>1</v>
      </c>
      <c r="V474" s="104">
        <v>0</v>
      </c>
      <c r="W474" s="104">
        <v>0</v>
      </c>
      <c r="X474" s="104">
        <v>0</v>
      </c>
      <c r="Y474" s="104">
        <v>0</v>
      </c>
      <c r="Z474" s="104" t="b">
        <v>0</v>
      </c>
      <c r="AA474" s="105"/>
      <c r="AB474" s="105" t="s">
        <v>2203</v>
      </c>
    </row>
    <row r="475" spans="1:28" ht="15" customHeight="1" x14ac:dyDescent="0.35">
      <c r="A475" s="105" t="s">
        <v>7585</v>
      </c>
      <c r="B475" s="104">
        <v>0</v>
      </c>
      <c r="C475" s="105"/>
      <c r="D475" s="104">
        <v>0</v>
      </c>
      <c r="E475" s="105"/>
      <c r="F475" s="105" t="s">
        <v>2208</v>
      </c>
      <c r="G475" s="104">
        <v>0</v>
      </c>
      <c r="H475" s="104">
        <v>0</v>
      </c>
      <c r="I475" s="104">
        <v>0</v>
      </c>
      <c r="J475" s="105"/>
      <c r="K475" s="105"/>
      <c r="L475" s="104">
        <v>3</v>
      </c>
      <c r="M475" s="104">
        <v>0</v>
      </c>
      <c r="N475" s="105"/>
      <c r="O475" s="106" t="s">
        <v>889</v>
      </c>
      <c r="P475" s="106" t="s">
        <v>890</v>
      </c>
      <c r="Q475" s="105" t="s">
        <v>2215</v>
      </c>
      <c r="R475" s="104">
        <v>0</v>
      </c>
      <c r="S475" s="104">
        <v>0</v>
      </c>
      <c r="T475" s="105" t="s">
        <v>9276</v>
      </c>
      <c r="U475" s="104">
        <v>1</v>
      </c>
      <c r="V475" s="104">
        <v>0</v>
      </c>
      <c r="W475" s="104">
        <v>0</v>
      </c>
      <c r="X475" s="104">
        <v>0</v>
      </c>
      <c r="Y475" s="104">
        <v>0</v>
      </c>
      <c r="Z475" s="104" t="b">
        <v>0</v>
      </c>
      <c r="AA475" s="105"/>
      <c r="AB475" s="105" t="s">
        <v>2216</v>
      </c>
    </row>
    <row r="476" spans="1:28" ht="15" customHeight="1" x14ac:dyDescent="0.35">
      <c r="A476" s="105" t="s">
        <v>7588</v>
      </c>
      <c r="B476" s="104">
        <v>0</v>
      </c>
      <c r="C476" s="105"/>
      <c r="D476" s="104">
        <v>0</v>
      </c>
      <c r="E476" s="105"/>
      <c r="F476" s="105" t="s">
        <v>2221</v>
      </c>
      <c r="G476" s="104">
        <v>0</v>
      </c>
      <c r="H476" s="104">
        <v>0</v>
      </c>
      <c r="I476" s="104">
        <v>0</v>
      </c>
      <c r="J476" s="105"/>
      <c r="K476" s="105"/>
      <c r="L476" s="104">
        <v>3</v>
      </c>
      <c r="M476" s="104">
        <v>0</v>
      </c>
      <c r="N476" s="105"/>
      <c r="O476" s="106" t="s">
        <v>889</v>
      </c>
      <c r="P476" s="106" t="s">
        <v>890</v>
      </c>
      <c r="Q476" s="105" t="s">
        <v>2222</v>
      </c>
      <c r="R476" s="104">
        <v>0</v>
      </c>
      <c r="S476" s="104">
        <v>0</v>
      </c>
      <c r="T476" s="105" t="s">
        <v>9276</v>
      </c>
      <c r="U476" s="104">
        <v>1</v>
      </c>
      <c r="V476" s="104">
        <v>0</v>
      </c>
      <c r="W476" s="104">
        <v>0</v>
      </c>
      <c r="X476" s="104">
        <v>0</v>
      </c>
      <c r="Y476" s="104">
        <v>0</v>
      </c>
      <c r="Z476" s="104" t="b">
        <v>0</v>
      </c>
      <c r="AA476" s="105"/>
      <c r="AB476" s="105" t="s">
        <v>2223</v>
      </c>
    </row>
    <row r="477" spans="1:28" ht="15" customHeight="1" x14ac:dyDescent="0.35">
      <c r="A477" s="105" t="s">
        <v>7597</v>
      </c>
      <c r="B477" s="104">
        <v>0</v>
      </c>
      <c r="C477" s="105"/>
      <c r="D477" s="104">
        <v>0</v>
      </c>
      <c r="E477" s="105"/>
      <c r="F477" s="105" t="s">
        <v>2234</v>
      </c>
      <c r="G477" s="104">
        <v>0</v>
      </c>
      <c r="H477" s="104">
        <v>0</v>
      </c>
      <c r="I477" s="104">
        <v>0</v>
      </c>
      <c r="J477" s="105"/>
      <c r="K477" s="105"/>
      <c r="L477" s="104">
        <v>3</v>
      </c>
      <c r="M477" s="104">
        <v>0</v>
      </c>
      <c r="N477" s="105"/>
      <c r="O477" s="106" t="s">
        <v>889</v>
      </c>
      <c r="P477" s="106" t="s">
        <v>890</v>
      </c>
      <c r="Q477" s="105" t="s">
        <v>2241</v>
      </c>
      <c r="R477" s="104">
        <v>0</v>
      </c>
      <c r="S477" s="104">
        <v>0</v>
      </c>
      <c r="T477" s="105" t="s">
        <v>9276</v>
      </c>
      <c r="U477" s="104">
        <v>1</v>
      </c>
      <c r="V477" s="104">
        <v>0</v>
      </c>
      <c r="W477" s="104">
        <v>0</v>
      </c>
      <c r="X477" s="104">
        <v>0</v>
      </c>
      <c r="Y477" s="104">
        <v>0</v>
      </c>
      <c r="Z477" s="104" t="b">
        <v>0</v>
      </c>
      <c r="AA477" s="105"/>
      <c r="AB477" s="105" t="s">
        <v>2242</v>
      </c>
    </row>
    <row r="478" spans="1:28" ht="15" customHeight="1" x14ac:dyDescent="0.35">
      <c r="A478" s="105" t="s">
        <v>7681</v>
      </c>
      <c r="B478" s="104">
        <v>0</v>
      </c>
      <c r="C478" s="105"/>
      <c r="D478" s="104">
        <v>0</v>
      </c>
      <c r="E478" s="105"/>
      <c r="F478" s="105" t="s">
        <v>2437</v>
      </c>
      <c r="G478" s="104">
        <v>0</v>
      </c>
      <c r="H478" s="104">
        <v>0</v>
      </c>
      <c r="I478" s="104">
        <v>0</v>
      </c>
      <c r="J478" s="105"/>
      <c r="K478" s="105"/>
      <c r="L478" s="104">
        <v>3</v>
      </c>
      <c r="M478" s="104">
        <v>0</v>
      </c>
      <c r="N478" s="105"/>
      <c r="O478" s="106" t="s">
        <v>2438</v>
      </c>
      <c r="P478" s="106" t="s">
        <v>890</v>
      </c>
      <c r="Q478" s="105" t="s">
        <v>2450</v>
      </c>
      <c r="R478" s="104">
        <v>0</v>
      </c>
      <c r="S478" s="104">
        <v>0</v>
      </c>
      <c r="T478" s="105" t="s">
        <v>9276</v>
      </c>
      <c r="U478" s="104">
        <v>1</v>
      </c>
      <c r="V478" s="104">
        <v>0</v>
      </c>
      <c r="W478" s="104">
        <v>0</v>
      </c>
      <c r="X478" s="104">
        <v>0</v>
      </c>
      <c r="Y478" s="104">
        <v>0</v>
      </c>
      <c r="Z478" s="104" t="b">
        <v>0</v>
      </c>
      <c r="AA478" s="105"/>
      <c r="AB478" s="105" t="s">
        <v>2451</v>
      </c>
    </row>
    <row r="479" spans="1:28" ht="15" customHeight="1" x14ac:dyDescent="0.35">
      <c r="A479" s="105" t="s">
        <v>7798</v>
      </c>
      <c r="B479" s="104">
        <v>0</v>
      </c>
      <c r="C479" s="105"/>
      <c r="D479" s="104">
        <v>0</v>
      </c>
      <c r="E479" s="105"/>
      <c r="F479" s="105" t="s">
        <v>2764</v>
      </c>
      <c r="G479" s="104">
        <v>0</v>
      </c>
      <c r="H479" s="104">
        <v>0</v>
      </c>
      <c r="I479" s="104">
        <v>0</v>
      </c>
      <c r="J479" s="105"/>
      <c r="K479" s="105"/>
      <c r="L479" s="104">
        <v>3</v>
      </c>
      <c r="M479" s="104">
        <v>0</v>
      </c>
      <c r="N479" s="105"/>
      <c r="O479" s="106" t="s">
        <v>889</v>
      </c>
      <c r="P479" s="106" t="s">
        <v>890</v>
      </c>
      <c r="Q479" s="105" t="s">
        <v>2771</v>
      </c>
      <c r="R479" s="104">
        <v>0</v>
      </c>
      <c r="S479" s="104">
        <v>0</v>
      </c>
      <c r="T479" s="105" t="s">
        <v>9276</v>
      </c>
      <c r="U479" s="104">
        <v>1</v>
      </c>
      <c r="V479" s="104">
        <v>0</v>
      </c>
      <c r="W479" s="104">
        <v>0</v>
      </c>
      <c r="X479" s="104">
        <v>0</v>
      </c>
      <c r="Y479" s="104">
        <v>0</v>
      </c>
      <c r="Z479" s="104" t="b">
        <v>0</v>
      </c>
      <c r="AA479" s="105"/>
      <c r="AB479" s="105" t="s">
        <v>2772</v>
      </c>
    </row>
    <row r="480" spans="1:28" ht="15" customHeight="1" x14ac:dyDescent="0.35">
      <c r="A480" s="105" t="s">
        <v>7828</v>
      </c>
      <c r="B480" s="104">
        <v>0</v>
      </c>
      <c r="C480" s="105"/>
      <c r="D480" s="104">
        <v>0</v>
      </c>
      <c r="E480" s="105"/>
      <c r="F480" s="105" t="s">
        <v>2910</v>
      </c>
      <c r="G480" s="104">
        <v>0</v>
      </c>
      <c r="H480" s="104">
        <v>0</v>
      </c>
      <c r="I480" s="104">
        <v>0</v>
      </c>
      <c r="J480" s="105"/>
      <c r="K480" s="105"/>
      <c r="L480" s="104">
        <v>3</v>
      </c>
      <c r="M480" s="104">
        <v>0</v>
      </c>
      <c r="N480" s="105"/>
      <c r="O480" s="106" t="s">
        <v>2911</v>
      </c>
      <c r="P480" s="106" t="s">
        <v>890</v>
      </c>
      <c r="Q480" s="105" t="s">
        <v>2920</v>
      </c>
      <c r="R480" s="104">
        <v>0</v>
      </c>
      <c r="S480" s="104">
        <v>0</v>
      </c>
      <c r="T480" s="105" t="s">
        <v>9276</v>
      </c>
      <c r="U480" s="104">
        <v>1</v>
      </c>
      <c r="V480" s="104">
        <v>0</v>
      </c>
      <c r="W480" s="104">
        <v>0</v>
      </c>
      <c r="X480" s="104">
        <v>0</v>
      </c>
      <c r="Y480" s="104">
        <v>0</v>
      </c>
      <c r="Z480" s="104" t="b">
        <v>0</v>
      </c>
      <c r="AA480" s="105"/>
      <c r="AB480" s="105" t="s">
        <v>2921</v>
      </c>
    </row>
    <row r="481" spans="1:28" ht="15" customHeight="1" x14ac:dyDescent="0.35">
      <c r="A481" s="105" t="s">
        <v>7831</v>
      </c>
      <c r="B481" s="104">
        <v>0</v>
      </c>
      <c r="C481" s="105"/>
      <c r="D481" s="104">
        <v>0</v>
      </c>
      <c r="E481" s="105"/>
      <c r="F481" s="105" t="s">
        <v>2925</v>
      </c>
      <c r="G481" s="104">
        <v>0</v>
      </c>
      <c r="H481" s="104">
        <v>0</v>
      </c>
      <c r="I481" s="104">
        <v>0</v>
      </c>
      <c r="J481" s="105"/>
      <c r="K481" s="105"/>
      <c r="L481" s="104">
        <v>3</v>
      </c>
      <c r="M481" s="104">
        <v>0</v>
      </c>
      <c r="N481" s="105"/>
      <c r="O481" s="106" t="s">
        <v>889</v>
      </c>
      <c r="P481" s="106" t="s">
        <v>890</v>
      </c>
      <c r="Q481" s="105" t="s">
        <v>2928</v>
      </c>
      <c r="R481" s="104">
        <v>0</v>
      </c>
      <c r="S481" s="104">
        <v>0</v>
      </c>
      <c r="T481" s="105" t="s">
        <v>9276</v>
      </c>
      <c r="U481" s="104">
        <v>1</v>
      </c>
      <c r="V481" s="104">
        <v>0</v>
      </c>
      <c r="W481" s="104">
        <v>0</v>
      </c>
      <c r="X481" s="104">
        <v>0</v>
      </c>
      <c r="Y481" s="104">
        <v>0</v>
      </c>
      <c r="Z481" s="104" t="b">
        <v>0</v>
      </c>
      <c r="AA481" s="105"/>
      <c r="AB481" s="105" t="s">
        <v>2929</v>
      </c>
    </row>
    <row r="482" spans="1:28" ht="15" customHeight="1" x14ac:dyDescent="0.35">
      <c r="A482" s="105" t="s">
        <v>7839</v>
      </c>
      <c r="B482" s="104">
        <v>0</v>
      </c>
      <c r="C482" s="105"/>
      <c r="D482" s="104">
        <v>0</v>
      </c>
      <c r="E482" s="105"/>
      <c r="F482" s="105" t="s">
        <v>2936</v>
      </c>
      <c r="G482" s="104">
        <v>0</v>
      </c>
      <c r="H482" s="104">
        <v>0</v>
      </c>
      <c r="I482" s="104">
        <v>0</v>
      </c>
      <c r="J482" s="105"/>
      <c r="K482" s="105"/>
      <c r="L482" s="104">
        <v>3</v>
      </c>
      <c r="M482" s="104">
        <v>0</v>
      </c>
      <c r="N482" s="105"/>
      <c r="O482" s="106" t="s">
        <v>889</v>
      </c>
      <c r="P482" s="106" t="s">
        <v>890</v>
      </c>
      <c r="Q482" s="105" t="s">
        <v>2945</v>
      </c>
      <c r="R482" s="104">
        <v>0</v>
      </c>
      <c r="S482" s="104">
        <v>0</v>
      </c>
      <c r="T482" s="105" t="s">
        <v>9276</v>
      </c>
      <c r="U482" s="104">
        <v>1</v>
      </c>
      <c r="V482" s="104">
        <v>0</v>
      </c>
      <c r="W482" s="104">
        <v>0</v>
      </c>
      <c r="X482" s="104">
        <v>0</v>
      </c>
      <c r="Y482" s="104">
        <v>0</v>
      </c>
      <c r="Z482" s="104" t="b">
        <v>0</v>
      </c>
      <c r="AA482" s="105"/>
      <c r="AB482" s="105" t="s">
        <v>2946</v>
      </c>
    </row>
    <row r="483" spans="1:28" ht="15" customHeight="1" x14ac:dyDescent="0.35">
      <c r="A483" s="105" t="s">
        <v>7841</v>
      </c>
      <c r="B483" s="104">
        <v>0</v>
      </c>
      <c r="C483" s="105"/>
      <c r="D483" s="104">
        <v>0</v>
      </c>
      <c r="E483" s="105"/>
      <c r="F483" s="105" t="s">
        <v>2947</v>
      </c>
      <c r="G483" s="104">
        <v>0</v>
      </c>
      <c r="H483" s="104">
        <v>0</v>
      </c>
      <c r="I483" s="104">
        <v>0</v>
      </c>
      <c r="J483" s="105"/>
      <c r="K483" s="105"/>
      <c r="L483" s="104">
        <v>3</v>
      </c>
      <c r="M483" s="104">
        <v>0</v>
      </c>
      <c r="N483" s="105"/>
      <c r="O483" s="106" t="s">
        <v>889</v>
      </c>
      <c r="P483" s="106" t="s">
        <v>890</v>
      </c>
      <c r="Q483" s="105" t="s">
        <v>2950</v>
      </c>
      <c r="R483" s="104">
        <v>0</v>
      </c>
      <c r="S483" s="104">
        <v>0</v>
      </c>
      <c r="T483" s="105" t="s">
        <v>9276</v>
      </c>
      <c r="U483" s="104">
        <v>1</v>
      </c>
      <c r="V483" s="104">
        <v>0</v>
      </c>
      <c r="W483" s="104">
        <v>0</v>
      </c>
      <c r="X483" s="104">
        <v>0</v>
      </c>
      <c r="Y483" s="104">
        <v>0</v>
      </c>
      <c r="Z483" s="104" t="b">
        <v>0</v>
      </c>
      <c r="AA483" s="105"/>
      <c r="AB483" s="105" t="s">
        <v>2951</v>
      </c>
    </row>
    <row r="484" spans="1:28" ht="15" customHeight="1" x14ac:dyDescent="0.35">
      <c r="A484" s="105" t="s">
        <v>8017</v>
      </c>
      <c r="B484" s="104">
        <v>0</v>
      </c>
      <c r="C484" s="105"/>
      <c r="D484" s="104">
        <v>0</v>
      </c>
      <c r="E484" s="105"/>
      <c r="F484" s="105" t="s">
        <v>3445</v>
      </c>
      <c r="G484" s="104">
        <v>0</v>
      </c>
      <c r="H484" s="104">
        <v>0</v>
      </c>
      <c r="I484" s="104">
        <v>0</v>
      </c>
      <c r="J484" s="105"/>
      <c r="K484" s="105"/>
      <c r="L484" s="104">
        <v>3</v>
      </c>
      <c r="M484" s="104">
        <v>0</v>
      </c>
      <c r="N484" s="105" t="s">
        <v>3446</v>
      </c>
      <c r="O484" s="106" t="s">
        <v>2438</v>
      </c>
      <c r="P484" s="106" t="s">
        <v>890</v>
      </c>
      <c r="Q484" s="105" t="s">
        <v>3455</v>
      </c>
      <c r="R484" s="104">
        <v>0</v>
      </c>
      <c r="S484" s="104">
        <v>0</v>
      </c>
      <c r="T484" s="105" t="s">
        <v>9276</v>
      </c>
      <c r="U484" s="104">
        <v>1</v>
      </c>
      <c r="V484" s="104">
        <v>0</v>
      </c>
      <c r="W484" s="104">
        <v>0</v>
      </c>
      <c r="X484" s="104">
        <v>0</v>
      </c>
      <c r="Y484" s="104">
        <v>0</v>
      </c>
      <c r="Z484" s="104" t="b">
        <v>0</v>
      </c>
      <c r="AA484" s="105"/>
      <c r="AB484" s="105" t="s">
        <v>3456</v>
      </c>
    </row>
    <row r="485" spans="1:28" ht="15" customHeight="1" x14ac:dyDescent="0.35">
      <c r="A485" s="105" t="s">
        <v>8082</v>
      </c>
      <c r="B485" s="104">
        <v>0</v>
      </c>
      <c r="C485" s="105"/>
      <c r="D485" s="104">
        <v>0</v>
      </c>
      <c r="E485" s="105"/>
      <c r="F485" s="105" t="s">
        <v>3603</v>
      </c>
      <c r="G485" s="104">
        <v>0</v>
      </c>
      <c r="H485" s="104">
        <v>0</v>
      </c>
      <c r="I485" s="104">
        <v>0</v>
      </c>
      <c r="J485" s="105"/>
      <c r="K485" s="105"/>
      <c r="L485" s="104">
        <v>3</v>
      </c>
      <c r="M485" s="104">
        <v>0</v>
      </c>
      <c r="N485" s="105"/>
      <c r="O485" s="106" t="s">
        <v>889</v>
      </c>
      <c r="P485" s="106" t="s">
        <v>890</v>
      </c>
      <c r="Q485" s="105" t="s">
        <v>3610</v>
      </c>
      <c r="R485" s="104">
        <v>0</v>
      </c>
      <c r="S485" s="104">
        <v>0</v>
      </c>
      <c r="T485" s="105" t="s">
        <v>9276</v>
      </c>
      <c r="U485" s="104">
        <v>1</v>
      </c>
      <c r="V485" s="104">
        <v>0</v>
      </c>
      <c r="W485" s="104">
        <v>0</v>
      </c>
      <c r="X485" s="104">
        <v>0</v>
      </c>
      <c r="Y485" s="104">
        <v>0</v>
      </c>
      <c r="Z485" s="104" t="b">
        <v>0</v>
      </c>
      <c r="AA485" s="105"/>
      <c r="AB485" s="105" t="s">
        <v>3611</v>
      </c>
    </row>
    <row r="486" spans="1:28" ht="15" customHeight="1" x14ac:dyDescent="0.35">
      <c r="A486" s="105" t="s">
        <v>8104</v>
      </c>
      <c r="B486" s="104">
        <v>0</v>
      </c>
      <c r="C486" s="105"/>
      <c r="D486" s="104">
        <v>0</v>
      </c>
      <c r="E486" s="105"/>
      <c r="F486" s="105" t="s">
        <v>3657</v>
      </c>
      <c r="G486" s="104">
        <v>0</v>
      </c>
      <c r="H486" s="104">
        <v>0</v>
      </c>
      <c r="I486" s="104">
        <v>0</v>
      </c>
      <c r="J486" s="105"/>
      <c r="K486" s="105"/>
      <c r="L486" s="104">
        <v>3</v>
      </c>
      <c r="M486" s="104">
        <v>0</v>
      </c>
      <c r="N486" s="105"/>
      <c r="O486" s="106" t="s">
        <v>3658</v>
      </c>
      <c r="P486" s="106" t="s">
        <v>890</v>
      </c>
      <c r="Q486" s="105" t="s">
        <v>3667</v>
      </c>
      <c r="R486" s="104">
        <v>0</v>
      </c>
      <c r="S486" s="104">
        <v>0</v>
      </c>
      <c r="T486" s="105" t="s">
        <v>9276</v>
      </c>
      <c r="U486" s="104">
        <v>1</v>
      </c>
      <c r="V486" s="104">
        <v>0</v>
      </c>
      <c r="W486" s="104">
        <v>0</v>
      </c>
      <c r="X486" s="104">
        <v>0</v>
      </c>
      <c r="Y486" s="104">
        <v>0</v>
      </c>
      <c r="Z486" s="104" t="b">
        <v>0</v>
      </c>
      <c r="AA486" s="105"/>
      <c r="AB486" s="105" t="s">
        <v>3668</v>
      </c>
    </row>
    <row r="487" spans="1:28" ht="15" customHeight="1" x14ac:dyDescent="0.35">
      <c r="A487" s="105" t="s">
        <v>8141</v>
      </c>
      <c r="B487" s="104">
        <v>0</v>
      </c>
      <c r="C487" s="105"/>
      <c r="D487" s="104">
        <v>0</v>
      </c>
      <c r="E487" s="105"/>
      <c r="F487" s="105" t="s">
        <v>3763</v>
      </c>
      <c r="G487" s="104">
        <v>0</v>
      </c>
      <c r="H487" s="104">
        <v>0</v>
      </c>
      <c r="I487" s="104">
        <v>0</v>
      </c>
      <c r="J487" s="105"/>
      <c r="K487" s="105"/>
      <c r="L487" s="104">
        <v>3</v>
      </c>
      <c r="M487" s="104">
        <v>0</v>
      </c>
      <c r="N487" s="105"/>
      <c r="O487" s="106" t="s">
        <v>3764</v>
      </c>
      <c r="P487" s="106" t="s">
        <v>890</v>
      </c>
      <c r="Q487" s="105" t="s">
        <v>3770</v>
      </c>
      <c r="R487" s="104">
        <v>0</v>
      </c>
      <c r="S487" s="104">
        <v>0</v>
      </c>
      <c r="T487" s="105" t="s">
        <v>9276</v>
      </c>
      <c r="U487" s="104">
        <v>1</v>
      </c>
      <c r="V487" s="104">
        <v>0</v>
      </c>
      <c r="W487" s="104">
        <v>0</v>
      </c>
      <c r="X487" s="104">
        <v>0</v>
      </c>
      <c r="Y487" s="104">
        <v>0</v>
      </c>
      <c r="Z487" s="104" t="b">
        <v>0</v>
      </c>
      <c r="AA487" s="105"/>
      <c r="AB487" s="105" t="s">
        <v>3771</v>
      </c>
    </row>
    <row r="488" spans="1:28" ht="15" customHeight="1" x14ac:dyDescent="0.35">
      <c r="A488" s="105" t="s">
        <v>8199</v>
      </c>
      <c r="B488" s="104">
        <v>0</v>
      </c>
      <c r="C488" s="105"/>
      <c r="D488" s="104">
        <v>0</v>
      </c>
      <c r="E488" s="105"/>
      <c r="F488" s="105" t="s">
        <v>3908</v>
      </c>
      <c r="G488" s="104">
        <v>0</v>
      </c>
      <c r="H488" s="104">
        <v>0</v>
      </c>
      <c r="I488" s="104">
        <v>0</v>
      </c>
      <c r="J488" s="105"/>
      <c r="K488" s="105"/>
      <c r="L488" s="104">
        <v>3</v>
      </c>
      <c r="M488" s="104">
        <v>0</v>
      </c>
      <c r="N488" s="105"/>
      <c r="O488" s="106" t="s">
        <v>889</v>
      </c>
      <c r="P488" s="106" t="s">
        <v>890</v>
      </c>
      <c r="Q488" s="105" t="s">
        <v>3909</v>
      </c>
      <c r="R488" s="104">
        <v>0</v>
      </c>
      <c r="S488" s="104">
        <v>0</v>
      </c>
      <c r="T488" s="105" t="s">
        <v>9276</v>
      </c>
      <c r="U488" s="104">
        <v>1</v>
      </c>
      <c r="V488" s="104">
        <v>0</v>
      </c>
      <c r="W488" s="104">
        <v>0</v>
      </c>
      <c r="X488" s="104">
        <v>0</v>
      </c>
      <c r="Y488" s="104">
        <v>0</v>
      </c>
      <c r="Z488" s="104" t="b">
        <v>0</v>
      </c>
      <c r="AA488" s="105"/>
      <c r="AB488" s="105" t="s">
        <v>3910</v>
      </c>
    </row>
    <row r="489" spans="1:28" ht="15" customHeight="1" x14ac:dyDescent="0.35">
      <c r="A489" s="105" t="s">
        <v>8213</v>
      </c>
      <c r="B489" s="104">
        <v>0</v>
      </c>
      <c r="C489" s="105"/>
      <c r="D489" s="104">
        <v>0</v>
      </c>
      <c r="E489" s="105"/>
      <c r="F489" s="105" t="s">
        <v>3935</v>
      </c>
      <c r="G489" s="104">
        <v>0</v>
      </c>
      <c r="H489" s="104">
        <v>0</v>
      </c>
      <c r="I489" s="104">
        <v>0</v>
      </c>
      <c r="J489" s="105"/>
      <c r="K489" s="105"/>
      <c r="L489" s="104">
        <v>3</v>
      </c>
      <c r="M489" s="104">
        <v>0</v>
      </c>
      <c r="N489" s="105"/>
      <c r="O489" s="106" t="s">
        <v>3941</v>
      </c>
      <c r="P489" s="106" t="s">
        <v>890</v>
      </c>
      <c r="Q489" s="105" t="s">
        <v>3942</v>
      </c>
      <c r="R489" s="104">
        <v>0</v>
      </c>
      <c r="S489" s="104">
        <v>0</v>
      </c>
      <c r="T489" s="105" t="s">
        <v>9276</v>
      </c>
      <c r="U489" s="104">
        <v>1</v>
      </c>
      <c r="V489" s="104">
        <v>0</v>
      </c>
      <c r="W489" s="104">
        <v>0</v>
      </c>
      <c r="X489" s="104">
        <v>0</v>
      </c>
      <c r="Y489" s="104">
        <v>0</v>
      </c>
      <c r="Z489" s="104" t="b">
        <v>0</v>
      </c>
      <c r="AA489" s="105"/>
      <c r="AB489" s="105" t="s">
        <v>3943</v>
      </c>
    </row>
    <row r="490" spans="1:28" ht="15" customHeight="1" x14ac:dyDescent="0.35">
      <c r="A490" s="105" t="s">
        <v>8229</v>
      </c>
      <c r="B490" s="104">
        <v>0</v>
      </c>
      <c r="C490" s="105"/>
      <c r="D490" s="104">
        <v>0</v>
      </c>
      <c r="E490" s="105"/>
      <c r="F490" s="105" t="s">
        <v>3973</v>
      </c>
      <c r="G490" s="104">
        <v>0</v>
      </c>
      <c r="H490" s="104">
        <v>0</v>
      </c>
      <c r="I490" s="104">
        <v>0</v>
      </c>
      <c r="J490" s="105"/>
      <c r="K490" s="105"/>
      <c r="L490" s="104">
        <v>3</v>
      </c>
      <c r="M490" s="104">
        <v>0</v>
      </c>
      <c r="N490" s="105"/>
      <c r="O490" s="106" t="s">
        <v>3977</v>
      </c>
      <c r="P490" s="106" t="s">
        <v>890</v>
      </c>
      <c r="Q490" s="105" t="s">
        <v>3985</v>
      </c>
      <c r="R490" s="104">
        <v>0</v>
      </c>
      <c r="S490" s="104">
        <v>0</v>
      </c>
      <c r="T490" s="105" t="s">
        <v>9276</v>
      </c>
      <c r="U490" s="104">
        <v>1</v>
      </c>
      <c r="V490" s="104">
        <v>0</v>
      </c>
      <c r="W490" s="104">
        <v>0</v>
      </c>
      <c r="X490" s="104">
        <v>0</v>
      </c>
      <c r="Y490" s="104">
        <v>0</v>
      </c>
      <c r="Z490" s="104" t="b">
        <v>0</v>
      </c>
      <c r="AA490" s="105"/>
      <c r="AB490" s="105" t="s">
        <v>3986</v>
      </c>
    </row>
    <row r="491" spans="1:28" ht="15" customHeight="1" x14ac:dyDescent="0.35">
      <c r="A491" s="105" t="s">
        <v>8268</v>
      </c>
      <c r="B491" s="104">
        <v>0</v>
      </c>
      <c r="C491" s="105"/>
      <c r="D491" s="104">
        <v>0</v>
      </c>
      <c r="E491" s="105"/>
      <c r="F491" s="105" t="s">
        <v>4062</v>
      </c>
      <c r="G491" s="104">
        <v>0</v>
      </c>
      <c r="H491" s="104">
        <v>0</v>
      </c>
      <c r="I491" s="104">
        <v>0</v>
      </c>
      <c r="J491" s="105"/>
      <c r="K491" s="105"/>
      <c r="L491" s="104">
        <v>3</v>
      </c>
      <c r="M491" s="104">
        <v>0</v>
      </c>
      <c r="N491" s="105"/>
      <c r="O491" s="106" t="s">
        <v>4063</v>
      </c>
      <c r="P491" s="106" t="s">
        <v>890</v>
      </c>
      <c r="Q491" s="105" t="s">
        <v>4071</v>
      </c>
      <c r="R491" s="104">
        <v>0</v>
      </c>
      <c r="S491" s="104">
        <v>0</v>
      </c>
      <c r="T491" s="105" t="s">
        <v>9276</v>
      </c>
      <c r="U491" s="104">
        <v>1</v>
      </c>
      <c r="V491" s="104">
        <v>0</v>
      </c>
      <c r="W491" s="104">
        <v>0</v>
      </c>
      <c r="X491" s="104">
        <v>0</v>
      </c>
      <c r="Y491" s="104">
        <v>0</v>
      </c>
      <c r="Z491" s="104" t="b">
        <v>0</v>
      </c>
      <c r="AA491" s="105"/>
      <c r="AB491" s="105" t="s">
        <v>4072</v>
      </c>
    </row>
    <row r="492" spans="1:28" ht="15" customHeight="1" x14ac:dyDescent="0.35">
      <c r="A492" s="105" t="s">
        <v>8277</v>
      </c>
      <c r="B492" s="104">
        <v>0</v>
      </c>
      <c r="C492" s="105"/>
      <c r="D492" s="104">
        <v>0</v>
      </c>
      <c r="E492" s="105"/>
      <c r="F492" s="105" t="s">
        <v>4080</v>
      </c>
      <c r="G492" s="104">
        <v>0</v>
      </c>
      <c r="H492" s="104">
        <v>0</v>
      </c>
      <c r="I492" s="104">
        <v>0</v>
      </c>
      <c r="J492" s="105"/>
      <c r="K492" s="105"/>
      <c r="L492" s="104">
        <v>3</v>
      </c>
      <c r="M492" s="104">
        <v>0</v>
      </c>
      <c r="N492" s="105" t="s">
        <v>4085</v>
      </c>
      <c r="O492" s="106" t="s">
        <v>889</v>
      </c>
      <c r="P492" s="106" t="s">
        <v>890</v>
      </c>
      <c r="Q492" s="105" t="s">
        <v>4095</v>
      </c>
      <c r="R492" s="104">
        <v>0</v>
      </c>
      <c r="S492" s="104">
        <v>0</v>
      </c>
      <c r="T492" s="105" t="s">
        <v>9276</v>
      </c>
      <c r="U492" s="104">
        <v>1</v>
      </c>
      <c r="V492" s="104">
        <v>0</v>
      </c>
      <c r="W492" s="104">
        <v>0</v>
      </c>
      <c r="X492" s="104">
        <v>0</v>
      </c>
      <c r="Y492" s="104">
        <v>0</v>
      </c>
      <c r="Z492" s="104" t="b">
        <v>0</v>
      </c>
      <c r="AA492" s="105"/>
      <c r="AB492" s="105" t="s">
        <v>4096</v>
      </c>
    </row>
    <row r="493" spans="1:28" ht="15" customHeight="1" x14ac:dyDescent="0.35">
      <c r="A493" s="105" t="s">
        <v>8283</v>
      </c>
      <c r="B493" s="104">
        <v>0</v>
      </c>
      <c r="C493" s="105"/>
      <c r="D493" s="104">
        <v>0</v>
      </c>
      <c r="E493" s="105"/>
      <c r="F493" s="105" t="s">
        <v>4097</v>
      </c>
      <c r="G493" s="104">
        <v>0</v>
      </c>
      <c r="H493" s="104">
        <v>0</v>
      </c>
      <c r="I493" s="104">
        <v>0</v>
      </c>
      <c r="J493" s="105"/>
      <c r="K493" s="105"/>
      <c r="L493" s="104">
        <v>3</v>
      </c>
      <c r="M493" s="104">
        <v>0</v>
      </c>
      <c r="N493" s="105"/>
      <c r="O493" s="106" t="s">
        <v>889</v>
      </c>
      <c r="P493" s="106" t="s">
        <v>890</v>
      </c>
      <c r="Q493" s="105" t="s">
        <v>4108</v>
      </c>
      <c r="R493" s="104">
        <v>0</v>
      </c>
      <c r="S493" s="104">
        <v>0</v>
      </c>
      <c r="T493" s="105" t="s">
        <v>9276</v>
      </c>
      <c r="U493" s="104">
        <v>1</v>
      </c>
      <c r="V493" s="104">
        <v>0</v>
      </c>
      <c r="W493" s="104">
        <v>0</v>
      </c>
      <c r="X493" s="104">
        <v>0</v>
      </c>
      <c r="Y493" s="104">
        <v>0</v>
      </c>
      <c r="Z493" s="104" t="b">
        <v>0</v>
      </c>
      <c r="AA493" s="105"/>
      <c r="AB493" s="105" t="s">
        <v>4109</v>
      </c>
    </row>
    <row r="494" spans="1:28" ht="15" customHeight="1" x14ac:dyDescent="0.35">
      <c r="A494" s="105" t="s">
        <v>8286</v>
      </c>
      <c r="B494" s="104">
        <v>0</v>
      </c>
      <c r="C494" s="105"/>
      <c r="D494" s="104">
        <v>0</v>
      </c>
      <c r="E494" s="105"/>
      <c r="F494" s="105" t="s">
        <v>4110</v>
      </c>
      <c r="G494" s="104">
        <v>0</v>
      </c>
      <c r="H494" s="104">
        <v>0</v>
      </c>
      <c r="I494" s="104">
        <v>0</v>
      </c>
      <c r="J494" s="105"/>
      <c r="K494" s="105"/>
      <c r="L494" s="104">
        <v>3</v>
      </c>
      <c r="M494" s="104">
        <v>0</v>
      </c>
      <c r="N494" s="105"/>
      <c r="O494" s="106" t="s">
        <v>889</v>
      </c>
      <c r="P494" s="106" t="s">
        <v>890</v>
      </c>
      <c r="Q494" s="105" t="s">
        <v>4115</v>
      </c>
      <c r="R494" s="104">
        <v>0</v>
      </c>
      <c r="S494" s="104">
        <v>0</v>
      </c>
      <c r="T494" s="105" t="s">
        <v>9276</v>
      </c>
      <c r="U494" s="104">
        <v>1</v>
      </c>
      <c r="V494" s="104">
        <v>0</v>
      </c>
      <c r="W494" s="104">
        <v>0</v>
      </c>
      <c r="X494" s="104">
        <v>0</v>
      </c>
      <c r="Y494" s="104">
        <v>0</v>
      </c>
      <c r="Z494" s="104" t="b">
        <v>0</v>
      </c>
      <c r="AA494" s="105"/>
      <c r="AB494" s="105" t="s">
        <v>4116</v>
      </c>
    </row>
    <row r="495" spans="1:28" ht="15" customHeight="1" x14ac:dyDescent="0.35">
      <c r="A495" s="105" t="s">
        <v>8295</v>
      </c>
      <c r="B495" s="104">
        <v>0</v>
      </c>
      <c r="C495" s="105"/>
      <c r="D495" s="104">
        <v>0</v>
      </c>
      <c r="E495" s="105"/>
      <c r="F495" s="105" t="s">
        <v>4123</v>
      </c>
      <c r="G495" s="104">
        <v>0</v>
      </c>
      <c r="H495" s="104">
        <v>0</v>
      </c>
      <c r="I495" s="104">
        <v>0</v>
      </c>
      <c r="J495" s="105"/>
      <c r="K495" s="105"/>
      <c r="L495" s="104">
        <v>3</v>
      </c>
      <c r="M495" s="104">
        <v>0</v>
      </c>
      <c r="N495" s="105"/>
      <c r="O495" s="106" t="s">
        <v>889</v>
      </c>
      <c r="P495" s="106" t="s">
        <v>890</v>
      </c>
      <c r="Q495" s="105" t="s">
        <v>4134</v>
      </c>
      <c r="R495" s="104">
        <v>0</v>
      </c>
      <c r="S495" s="104">
        <v>0</v>
      </c>
      <c r="T495" s="105" t="s">
        <v>9276</v>
      </c>
      <c r="U495" s="104">
        <v>1</v>
      </c>
      <c r="V495" s="104">
        <v>0</v>
      </c>
      <c r="W495" s="104">
        <v>0</v>
      </c>
      <c r="X495" s="104">
        <v>0</v>
      </c>
      <c r="Y495" s="104">
        <v>0</v>
      </c>
      <c r="Z495" s="104" t="b">
        <v>0</v>
      </c>
      <c r="AA495" s="105"/>
      <c r="AB495" s="105" t="s">
        <v>4135</v>
      </c>
    </row>
    <row r="496" spans="1:28" ht="15" customHeight="1" x14ac:dyDescent="0.35">
      <c r="A496" s="105" t="s">
        <v>8436</v>
      </c>
      <c r="B496" s="104">
        <v>0</v>
      </c>
      <c r="C496" s="105"/>
      <c r="D496" s="104">
        <v>0</v>
      </c>
      <c r="E496" s="105"/>
      <c r="F496" s="105" t="s">
        <v>4565</v>
      </c>
      <c r="G496" s="104">
        <v>0</v>
      </c>
      <c r="H496" s="104">
        <v>0</v>
      </c>
      <c r="I496" s="104">
        <v>0</v>
      </c>
      <c r="J496" s="105"/>
      <c r="K496" s="105"/>
      <c r="L496" s="104">
        <v>3</v>
      </c>
      <c r="M496" s="104">
        <v>0</v>
      </c>
      <c r="N496" s="105"/>
      <c r="O496" s="106" t="s">
        <v>4566</v>
      </c>
      <c r="P496" s="106" t="s">
        <v>890</v>
      </c>
      <c r="Q496" s="105" t="s">
        <v>4575</v>
      </c>
      <c r="R496" s="104">
        <v>0</v>
      </c>
      <c r="S496" s="104">
        <v>0</v>
      </c>
      <c r="T496" s="105" t="s">
        <v>9276</v>
      </c>
      <c r="U496" s="104">
        <v>1</v>
      </c>
      <c r="V496" s="104">
        <v>0</v>
      </c>
      <c r="W496" s="104">
        <v>0</v>
      </c>
      <c r="X496" s="104">
        <v>0</v>
      </c>
      <c r="Y496" s="104">
        <v>0</v>
      </c>
      <c r="Z496" s="104" t="b">
        <v>0</v>
      </c>
      <c r="AA496" s="105"/>
      <c r="AB496" s="105" t="s">
        <v>4576</v>
      </c>
    </row>
    <row r="497" spans="1:28" ht="15" customHeight="1" x14ac:dyDescent="0.35">
      <c r="A497" s="105" t="s">
        <v>8443</v>
      </c>
      <c r="B497" s="104">
        <v>0</v>
      </c>
      <c r="C497" s="105"/>
      <c r="D497" s="104">
        <v>0</v>
      </c>
      <c r="E497" s="105"/>
      <c r="F497" s="105" t="s">
        <v>4580</v>
      </c>
      <c r="G497" s="104">
        <v>0</v>
      </c>
      <c r="H497" s="104">
        <v>0</v>
      </c>
      <c r="I497" s="104">
        <v>0</v>
      </c>
      <c r="J497" s="105"/>
      <c r="K497" s="105"/>
      <c r="L497" s="104">
        <v>3</v>
      </c>
      <c r="M497" s="104">
        <v>0</v>
      </c>
      <c r="N497" s="105"/>
      <c r="O497" s="106" t="s">
        <v>2438</v>
      </c>
      <c r="P497" s="106" t="s">
        <v>890</v>
      </c>
      <c r="Q497" s="105" t="s">
        <v>4591</v>
      </c>
      <c r="R497" s="104">
        <v>0</v>
      </c>
      <c r="S497" s="104">
        <v>0</v>
      </c>
      <c r="T497" s="105" t="s">
        <v>9276</v>
      </c>
      <c r="U497" s="104">
        <v>1</v>
      </c>
      <c r="V497" s="104">
        <v>0</v>
      </c>
      <c r="W497" s="104">
        <v>0</v>
      </c>
      <c r="X497" s="104">
        <v>0</v>
      </c>
      <c r="Y497" s="104">
        <v>0</v>
      </c>
      <c r="Z497" s="104" t="b">
        <v>0</v>
      </c>
      <c r="AA497" s="105"/>
      <c r="AB497" s="105" t="s">
        <v>4592</v>
      </c>
    </row>
    <row r="498" spans="1:28" ht="15" customHeight="1" x14ac:dyDescent="0.35">
      <c r="A498" s="105" t="s">
        <v>8553</v>
      </c>
      <c r="B498" s="104">
        <v>0</v>
      </c>
      <c r="C498" s="105"/>
      <c r="D498" s="104">
        <v>0</v>
      </c>
      <c r="E498" s="105"/>
      <c r="F498" s="105" t="s">
        <v>4900</v>
      </c>
      <c r="G498" s="104">
        <v>0</v>
      </c>
      <c r="H498" s="104">
        <v>0</v>
      </c>
      <c r="I498" s="104">
        <v>0</v>
      </c>
      <c r="J498" s="105"/>
      <c r="K498" s="105"/>
      <c r="L498" s="104">
        <v>3</v>
      </c>
      <c r="M498" s="104">
        <v>0</v>
      </c>
      <c r="N498" s="105" t="s">
        <v>4901</v>
      </c>
      <c r="O498" s="106" t="s">
        <v>2438</v>
      </c>
      <c r="P498" s="106" t="s">
        <v>890</v>
      </c>
      <c r="Q498" s="105" t="s">
        <v>4914</v>
      </c>
      <c r="R498" s="104">
        <v>0</v>
      </c>
      <c r="S498" s="104">
        <v>0</v>
      </c>
      <c r="T498" s="105" t="s">
        <v>9276</v>
      </c>
      <c r="U498" s="104">
        <v>1</v>
      </c>
      <c r="V498" s="104">
        <v>0</v>
      </c>
      <c r="W498" s="104">
        <v>0</v>
      </c>
      <c r="X498" s="104">
        <v>0</v>
      </c>
      <c r="Y498" s="104">
        <v>0</v>
      </c>
      <c r="Z498" s="104" t="b">
        <v>0</v>
      </c>
      <c r="AA498" s="105"/>
      <c r="AB498" s="105" t="s">
        <v>4915</v>
      </c>
    </row>
    <row r="499" spans="1:28" ht="15" customHeight="1" x14ac:dyDescent="0.35">
      <c r="A499" s="105" t="s">
        <v>7870</v>
      </c>
      <c r="B499" s="104">
        <v>0</v>
      </c>
      <c r="C499" s="105"/>
      <c r="D499" s="104">
        <v>0</v>
      </c>
      <c r="E499" s="105"/>
      <c r="F499" s="105" t="s">
        <v>3040</v>
      </c>
      <c r="G499" s="104">
        <v>0</v>
      </c>
      <c r="H499" s="104">
        <v>0</v>
      </c>
      <c r="I499" s="104">
        <v>0</v>
      </c>
      <c r="J499" s="105"/>
      <c r="K499" s="105"/>
      <c r="L499" s="104">
        <v>2</v>
      </c>
      <c r="M499" s="104">
        <v>0</v>
      </c>
      <c r="N499" s="105"/>
      <c r="O499" s="105"/>
      <c r="P499" s="105"/>
      <c r="Q499" s="105" t="s">
        <v>9421</v>
      </c>
      <c r="R499" s="104">
        <v>0</v>
      </c>
      <c r="S499" s="104">
        <v>0</v>
      </c>
      <c r="T499" s="105" t="s">
        <v>7704</v>
      </c>
      <c r="U499" s="104">
        <v>1</v>
      </c>
      <c r="V499" s="104">
        <v>0</v>
      </c>
      <c r="W499" s="104">
        <v>0</v>
      </c>
      <c r="X499" s="104">
        <v>0</v>
      </c>
      <c r="Y499" s="104">
        <v>0</v>
      </c>
      <c r="Z499" s="104" t="b">
        <v>0</v>
      </c>
      <c r="AA499" s="105"/>
      <c r="AB499" s="105" t="s">
        <v>3041</v>
      </c>
    </row>
    <row r="500" spans="1:28" ht="15" customHeight="1" x14ac:dyDescent="0.35">
      <c r="A500" s="105" t="s">
        <v>7574</v>
      </c>
      <c r="B500" s="104">
        <v>0</v>
      </c>
      <c r="C500" s="105"/>
      <c r="D500" s="104">
        <v>0</v>
      </c>
      <c r="E500" s="105"/>
      <c r="F500" s="105" t="s">
        <v>2170</v>
      </c>
      <c r="G500" s="104">
        <v>0</v>
      </c>
      <c r="H500" s="104">
        <v>0</v>
      </c>
      <c r="I500" s="104">
        <v>0</v>
      </c>
      <c r="J500" s="105"/>
      <c r="K500" s="105"/>
      <c r="L500" s="104">
        <v>3</v>
      </c>
      <c r="M500" s="104">
        <v>0</v>
      </c>
      <c r="N500" s="105" t="s">
        <v>2189</v>
      </c>
      <c r="O500" s="106" t="s">
        <v>889</v>
      </c>
      <c r="P500" s="106" t="s">
        <v>890</v>
      </c>
      <c r="Q500" s="105" t="s">
        <v>2190</v>
      </c>
      <c r="R500" s="104">
        <v>0</v>
      </c>
      <c r="S500" s="104">
        <v>0</v>
      </c>
      <c r="T500" s="105" t="s">
        <v>7870</v>
      </c>
      <c r="U500" s="104">
        <v>1</v>
      </c>
      <c r="V500" s="104">
        <v>0</v>
      </c>
      <c r="W500" s="104">
        <v>0</v>
      </c>
      <c r="X500" s="104">
        <v>0</v>
      </c>
      <c r="Y500" s="104">
        <v>0</v>
      </c>
      <c r="Z500" s="104" t="b">
        <v>0</v>
      </c>
      <c r="AA500" s="105"/>
      <c r="AB500" s="105" t="s">
        <v>2191</v>
      </c>
    </row>
    <row r="501" spans="1:28" ht="15" customHeight="1" x14ac:dyDescent="0.35">
      <c r="A501" s="105" t="s">
        <v>7575</v>
      </c>
      <c r="B501" s="104">
        <v>0</v>
      </c>
      <c r="C501" s="105"/>
      <c r="D501" s="104">
        <v>0</v>
      </c>
      <c r="E501" s="105"/>
      <c r="F501" s="105" t="s">
        <v>2170</v>
      </c>
      <c r="G501" s="104">
        <v>0</v>
      </c>
      <c r="H501" s="104">
        <v>0</v>
      </c>
      <c r="I501" s="104">
        <v>0</v>
      </c>
      <c r="J501" s="105"/>
      <c r="K501" s="105"/>
      <c r="L501" s="104">
        <v>3</v>
      </c>
      <c r="M501" s="104">
        <v>0</v>
      </c>
      <c r="N501" s="105" t="s">
        <v>2184</v>
      </c>
      <c r="O501" s="106" t="s">
        <v>889</v>
      </c>
      <c r="P501" s="106" t="s">
        <v>890</v>
      </c>
      <c r="Q501" s="105" t="s">
        <v>2192</v>
      </c>
      <c r="R501" s="104">
        <v>0</v>
      </c>
      <c r="S501" s="104">
        <v>0</v>
      </c>
      <c r="T501" s="105" t="s">
        <v>7870</v>
      </c>
      <c r="U501" s="104">
        <v>1</v>
      </c>
      <c r="V501" s="104">
        <v>0</v>
      </c>
      <c r="W501" s="104">
        <v>0</v>
      </c>
      <c r="X501" s="104">
        <v>0</v>
      </c>
      <c r="Y501" s="104">
        <v>0</v>
      </c>
      <c r="Z501" s="104" t="b">
        <v>0</v>
      </c>
      <c r="AA501" s="105"/>
      <c r="AB501" s="105" t="s">
        <v>2193</v>
      </c>
    </row>
    <row r="502" spans="1:28" ht="15" customHeight="1" x14ac:dyDescent="0.35">
      <c r="A502" s="105" t="s">
        <v>7804</v>
      </c>
      <c r="B502" s="104">
        <v>0</v>
      </c>
      <c r="C502" s="105"/>
      <c r="D502" s="104">
        <v>0</v>
      </c>
      <c r="E502" s="105"/>
      <c r="F502" s="105" t="s">
        <v>2788</v>
      </c>
      <c r="G502" s="104">
        <v>0</v>
      </c>
      <c r="H502" s="104">
        <v>0</v>
      </c>
      <c r="I502" s="104">
        <v>0</v>
      </c>
      <c r="J502" s="105"/>
      <c r="K502" s="105"/>
      <c r="L502" s="104">
        <v>3</v>
      </c>
      <c r="M502" s="104">
        <v>0</v>
      </c>
      <c r="N502" s="105" t="s">
        <v>2789</v>
      </c>
      <c r="O502" s="106" t="s">
        <v>889</v>
      </c>
      <c r="P502" s="106" t="s">
        <v>890</v>
      </c>
      <c r="Q502" s="105" t="s">
        <v>2790</v>
      </c>
      <c r="R502" s="104">
        <v>0</v>
      </c>
      <c r="S502" s="104">
        <v>0</v>
      </c>
      <c r="T502" s="105" t="s">
        <v>7870</v>
      </c>
      <c r="U502" s="104">
        <v>1</v>
      </c>
      <c r="V502" s="104">
        <v>0</v>
      </c>
      <c r="W502" s="104">
        <v>0</v>
      </c>
      <c r="X502" s="104">
        <v>0</v>
      </c>
      <c r="Y502" s="104">
        <v>0</v>
      </c>
      <c r="Z502" s="104" t="b">
        <v>0</v>
      </c>
      <c r="AA502" s="105"/>
      <c r="AB502" s="105" t="s">
        <v>2791</v>
      </c>
    </row>
    <row r="503" spans="1:28" ht="15" customHeight="1" x14ac:dyDescent="0.35">
      <c r="A503" s="105" t="s">
        <v>7874</v>
      </c>
      <c r="B503" s="104">
        <v>0</v>
      </c>
      <c r="C503" s="105"/>
      <c r="D503" s="104">
        <v>0</v>
      </c>
      <c r="E503" s="105"/>
      <c r="F503" s="106" t="s">
        <v>3048</v>
      </c>
      <c r="G503" s="104">
        <v>0</v>
      </c>
      <c r="H503" s="104">
        <v>0</v>
      </c>
      <c r="I503" s="104">
        <v>0</v>
      </c>
      <c r="J503" s="105"/>
      <c r="K503" s="105"/>
      <c r="L503" s="104">
        <v>3</v>
      </c>
      <c r="M503" s="104">
        <v>0</v>
      </c>
      <c r="N503" s="105"/>
      <c r="O503" s="106" t="s">
        <v>889</v>
      </c>
      <c r="P503" s="106" t="s">
        <v>890</v>
      </c>
      <c r="Q503" s="105" t="s">
        <v>3054</v>
      </c>
      <c r="R503" s="104">
        <v>0</v>
      </c>
      <c r="S503" s="104">
        <v>0</v>
      </c>
      <c r="T503" s="105" t="s">
        <v>7870</v>
      </c>
      <c r="U503" s="104">
        <v>1</v>
      </c>
      <c r="V503" s="104">
        <v>0</v>
      </c>
      <c r="W503" s="104">
        <v>0</v>
      </c>
      <c r="X503" s="104">
        <v>0</v>
      </c>
      <c r="Y503" s="104">
        <v>0</v>
      </c>
      <c r="Z503" s="104" t="b">
        <v>0</v>
      </c>
      <c r="AA503" s="105"/>
      <c r="AB503" s="105" t="s">
        <v>3055</v>
      </c>
    </row>
    <row r="504" spans="1:28" ht="15" customHeight="1" x14ac:dyDescent="0.35">
      <c r="A504" s="105" t="s">
        <v>7876</v>
      </c>
      <c r="B504" s="104">
        <v>0</v>
      </c>
      <c r="C504" s="105"/>
      <c r="D504" s="104">
        <v>0</v>
      </c>
      <c r="E504" s="105"/>
      <c r="F504" s="106" t="s">
        <v>3060</v>
      </c>
      <c r="G504" s="104">
        <v>0</v>
      </c>
      <c r="H504" s="104">
        <v>0</v>
      </c>
      <c r="I504" s="104">
        <v>0</v>
      </c>
      <c r="J504" s="105"/>
      <c r="K504" s="105"/>
      <c r="L504" s="104">
        <v>3</v>
      </c>
      <c r="M504" s="104">
        <v>0</v>
      </c>
      <c r="N504" s="105"/>
      <c r="O504" s="106" t="s">
        <v>889</v>
      </c>
      <c r="P504" s="106" t="s">
        <v>890</v>
      </c>
      <c r="Q504" s="105" t="s">
        <v>3061</v>
      </c>
      <c r="R504" s="104">
        <v>0</v>
      </c>
      <c r="S504" s="104">
        <v>0</v>
      </c>
      <c r="T504" s="105" t="s">
        <v>7870</v>
      </c>
      <c r="U504" s="104">
        <v>1</v>
      </c>
      <c r="V504" s="104">
        <v>0</v>
      </c>
      <c r="W504" s="104">
        <v>0</v>
      </c>
      <c r="X504" s="104">
        <v>0</v>
      </c>
      <c r="Y504" s="104">
        <v>0</v>
      </c>
      <c r="Z504" s="104" t="b">
        <v>0</v>
      </c>
      <c r="AA504" s="105"/>
      <c r="AB504" s="105" t="s">
        <v>3062</v>
      </c>
    </row>
    <row r="505" spans="1:28" ht="15" customHeight="1" x14ac:dyDescent="0.35">
      <c r="A505" s="105" t="s">
        <v>8061</v>
      </c>
      <c r="B505" s="104">
        <v>0</v>
      </c>
      <c r="C505" s="105"/>
      <c r="D505" s="104">
        <v>0</v>
      </c>
      <c r="E505" s="105"/>
      <c r="F505" s="105" t="s">
        <v>3556</v>
      </c>
      <c r="G505" s="104">
        <v>0</v>
      </c>
      <c r="H505" s="104">
        <v>0</v>
      </c>
      <c r="I505" s="104">
        <v>0</v>
      </c>
      <c r="J505" s="105"/>
      <c r="K505" s="105"/>
      <c r="L505" s="104">
        <v>3</v>
      </c>
      <c r="M505" s="104">
        <v>0</v>
      </c>
      <c r="N505" s="105" t="s">
        <v>3557</v>
      </c>
      <c r="O505" s="106" t="s">
        <v>889</v>
      </c>
      <c r="P505" s="106" t="s">
        <v>890</v>
      </c>
      <c r="Q505" s="105" t="s">
        <v>3558</v>
      </c>
      <c r="R505" s="104">
        <v>0</v>
      </c>
      <c r="S505" s="104">
        <v>0</v>
      </c>
      <c r="T505" s="105" t="s">
        <v>7870</v>
      </c>
      <c r="U505" s="104">
        <v>1</v>
      </c>
      <c r="V505" s="104">
        <v>0</v>
      </c>
      <c r="W505" s="104">
        <v>0</v>
      </c>
      <c r="X505" s="104">
        <v>0</v>
      </c>
      <c r="Y505" s="104">
        <v>0</v>
      </c>
      <c r="Z505" s="104" t="b">
        <v>0</v>
      </c>
      <c r="AA505" s="105"/>
      <c r="AB505" s="105" t="s">
        <v>3559</v>
      </c>
    </row>
    <row r="506" spans="1:28" ht="15" customHeight="1" x14ac:dyDescent="0.35">
      <c r="A506" s="105" t="s">
        <v>8068</v>
      </c>
      <c r="B506" s="104">
        <v>0</v>
      </c>
      <c r="C506" s="105"/>
      <c r="D506" s="104">
        <v>0</v>
      </c>
      <c r="E506" s="105"/>
      <c r="F506" s="105" t="s">
        <v>3556</v>
      </c>
      <c r="G506" s="104">
        <v>0</v>
      </c>
      <c r="H506" s="104">
        <v>0</v>
      </c>
      <c r="I506" s="104">
        <v>0</v>
      </c>
      <c r="J506" s="105"/>
      <c r="K506" s="105"/>
      <c r="L506" s="104">
        <v>3</v>
      </c>
      <c r="M506" s="104">
        <v>0</v>
      </c>
      <c r="N506" s="105" t="s">
        <v>3575</v>
      </c>
      <c r="O506" s="106" t="s">
        <v>889</v>
      </c>
      <c r="P506" s="106" t="s">
        <v>890</v>
      </c>
      <c r="Q506" s="105" t="s">
        <v>3576</v>
      </c>
      <c r="R506" s="104">
        <v>0</v>
      </c>
      <c r="S506" s="104">
        <v>0</v>
      </c>
      <c r="T506" s="105" t="s">
        <v>7870</v>
      </c>
      <c r="U506" s="104">
        <v>1</v>
      </c>
      <c r="V506" s="104">
        <v>0</v>
      </c>
      <c r="W506" s="104">
        <v>0</v>
      </c>
      <c r="X506" s="104">
        <v>0</v>
      </c>
      <c r="Y506" s="104">
        <v>0</v>
      </c>
      <c r="Z506" s="104" t="b">
        <v>0</v>
      </c>
      <c r="AA506" s="105"/>
      <c r="AB506" s="105" t="s">
        <v>3577</v>
      </c>
    </row>
    <row r="507" spans="1:28" ht="15" customHeight="1" x14ac:dyDescent="0.35">
      <c r="A507" s="105" t="s">
        <v>8131</v>
      </c>
      <c r="B507" s="104">
        <v>0</v>
      </c>
      <c r="C507" s="105"/>
      <c r="D507" s="104">
        <v>0</v>
      </c>
      <c r="E507" s="105"/>
      <c r="F507" s="105" t="s">
        <v>3722</v>
      </c>
      <c r="G507" s="104">
        <v>0</v>
      </c>
      <c r="H507" s="104">
        <v>0</v>
      </c>
      <c r="I507" s="104">
        <v>0</v>
      </c>
      <c r="J507" s="105"/>
      <c r="K507" s="105"/>
      <c r="L507" s="104">
        <v>3</v>
      </c>
      <c r="M507" s="104">
        <v>0</v>
      </c>
      <c r="N507" s="105" t="s">
        <v>3733</v>
      </c>
      <c r="O507" s="106" t="s">
        <v>889</v>
      </c>
      <c r="P507" s="106" t="s">
        <v>890</v>
      </c>
      <c r="Q507" s="105" t="s">
        <v>3744</v>
      </c>
      <c r="R507" s="104">
        <v>0</v>
      </c>
      <c r="S507" s="104">
        <v>0</v>
      </c>
      <c r="T507" s="105" t="s">
        <v>7870</v>
      </c>
      <c r="U507" s="104">
        <v>1</v>
      </c>
      <c r="V507" s="104">
        <v>0</v>
      </c>
      <c r="W507" s="104">
        <v>0</v>
      </c>
      <c r="X507" s="104">
        <v>0</v>
      </c>
      <c r="Y507" s="104">
        <v>0</v>
      </c>
      <c r="Z507" s="104" t="b">
        <v>0</v>
      </c>
      <c r="AA507" s="105"/>
      <c r="AB507" s="105" t="s">
        <v>3745</v>
      </c>
    </row>
    <row r="508" spans="1:28" ht="15" customHeight="1" x14ac:dyDescent="0.35">
      <c r="A508" s="105" t="s">
        <v>8132</v>
      </c>
      <c r="B508" s="104">
        <v>0</v>
      </c>
      <c r="C508" s="105"/>
      <c r="D508" s="104">
        <v>0</v>
      </c>
      <c r="E508" s="105"/>
      <c r="F508" s="105" t="s">
        <v>3722</v>
      </c>
      <c r="G508" s="104">
        <v>0</v>
      </c>
      <c r="H508" s="104">
        <v>0</v>
      </c>
      <c r="I508" s="104">
        <v>0</v>
      </c>
      <c r="J508" s="105"/>
      <c r="K508" s="105"/>
      <c r="L508" s="104">
        <v>3</v>
      </c>
      <c r="M508" s="104">
        <v>0</v>
      </c>
      <c r="N508" s="105"/>
      <c r="O508" s="106" t="s">
        <v>889</v>
      </c>
      <c r="P508" s="106" t="s">
        <v>890</v>
      </c>
      <c r="Q508" s="105" t="s">
        <v>3746</v>
      </c>
      <c r="R508" s="104">
        <v>0</v>
      </c>
      <c r="S508" s="104">
        <v>0</v>
      </c>
      <c r="T508" s="105" t="s">
        <v>7870</v>
      </c>
      <c r="U508" s="104">
        <v>1</v>
      </c>
      <c r="V508" s="104">
        <v>0</v>
      </c>
      <c r="W508" s="104">
        <v>0</v>
      </c>
      <c r="X508" s="104">
        <v>0</v>
      </c>
      <c r="Y508" s="104">
        <v>0</v>
      </c>
      <c r="Z508" s="104" t="b">
        <v>0</v>
      </c>
      <c r="AA508" s="105"/>
      <c r="AB508" s="105" t="s">
        <v>3747</v>
      </c>
    </row>
    <row r="509" spans="1:28" ht="15" customHeight="1" x14ac:dyDescent="0.35">
      <c r="A509" s="105" t="s">
        <v>8338</v>
      </c>
      <c r="B509" s="104">
        <v>0</v>
      </c>
      <c r="C509" s="105"/>
      <c r="D509" s="104">
        <v>0</v>
      </c>
      <c r="E509" s="105"/>
      <c r="F509" s="105" t="s">
        <v>4284</v>
      </c>
      <c r="G509" s="104">
        <v>0</v>
      </c>
      <c r="H509" s="104">
        <v>0</v>
      </c>
      <c r="I509" s="104">
        <v>0</v>
      </c>
      <c r="J509" s="105"/>
      <c r="K509" s="105"/>
      <c r="L509" s="104">
        <v>3</v>
      </c>
      <c r="M509" s="104">
        <v>0</v>
      </c>
      <c r="N509" s="105" t="s">
        <v>4285</v>
      </c>
      <c r="O509" s="106" t="s">
        <v>889</v>
      </c>
      <c r="P509" s="106" t="s">
        <v>890</v>
      </c>
      <c r="Q509" s="105" t="s">
        <v>4286</v>
      </c>
      <c r="R509" s="104">
        <v>0</v>
      </c>
      <c r="S509" s="104">
        <v>0</v>
      </c>
      <c r="T509" s="105" t="s">
        <v>7870</v>
      </c>
      <c r="U509" s="104">
        <v>1</v>
      </c>
      <c r="V509" s="104">
        <v>0</v>
      </c>
      <c r="W509" s="104">
        <v>0</v>
      </c>
      <c r="X509" s="104">
        <v>0</v>
      </c>
      <c r="Y509" s="104">
        <v>0</v>
      </c>
      <c r="Z509" s="104" t="b">
        <v>0</v>
      </c>
      <c r="AA509" s="105"/>
      <c r="AB509" s="105" t="s">
        <v>4287</v>
      </c>
    </row>
    <row r="510" spans="1:28" ht="15" customHeight="1" x14ac:dyDescent="0.35">
      <c r="A510" s="105" t="s">
        <v>8346</v>
      </c>
      <c r="B510" s="104">
        <v>0</v>
      </c>
      <c r="C510" s="105"/>
      <c r="D510" s="104">
        <v>0</v>
      </c>
      <c r="E510" s="105"/>
      <c r="F510" s="105" t="s">
        <v>4284</v>
      </c>
      <c r="G510" s="104">
        <v>0</v>
      </c>
      <c r="H510" s="104">
        <v>0</v>
      </c>
      <c r="I510" s="104">
        <v>0</v>
      </c>
      <c r="J510" s="105"/>
      <c r="K510" s="105"/>
      <c r="L510" s="104">
        <v>3</v>
      </c>
      <c r="M510" s="104">
        <v>0</v>
      </c>
      <c r="N510" s="105" t="s">
        <v>4281</v>
      </c>
      <c r="O510" s="106" t="s">
        <v>889</v>
      </c>
      <c r="P510" s="106" t="s">
        <v>890</v>
      </c>
      <c r="Q510" s="105" t="s">
        <v>4304</v>
      </c>
      <c r="R510" s="104">
        <v>0</v>
      </c>
      <c r="S510" s="104">
        <v>0</v>
      </c>
      <c r="T510" s="105" t="s">
        <v>7870</v>
      </c>
      <c r="U510" s="104">
        <v>1</v>
      </c>
      <c r="V510" s="104">
        <v>0</v>
      </c>
      <c r="W510" s="104">
        <v>0</v>
      </c>
      <c r="X510" s="104">
        <v>0</v>
      </c>
      <c r="Y510" s="104">
        <v>0</v>
      </c>
      <c r="Z510" s="104" t="b">
        <v>0</v>
      </c>
      <c r="AA510" s="105"/>
      <c r="AB510" s="105" t="s">
        <v>4305</v>
      </c>
    </row>
    <row r="511" spans="1:28" ht="15" customHeight="1" x14ac:dyDescent="0.35">
      <c r="A511" s="105" t="s">
        <v>8415</v>
      </c>
      <c r="B511" s="104">
        <v>0</v>
      </c>
      <c r="C511" s="105"/>
      <c r="D511" s="104">
        <v>0</v>
      </c>
      <c r="E511" s="105"/>
      <c r="F511" s="105" t="s">
        <v>4523</v>
      </c>
      <c r="G511" s="104">
        <v>0</v>
      </c>
      <c r="H511" s="104">
        <v>0</v>
      </c>
      <c r="I511" s="104">
        <v>0</v>
      </c>
      <c r="J511" s="105"/>
      <c r="K511" s="105"/>
      <c r="L511" s="104">
        <v>3</v>
      </c>
      <c r="M511" s="104">
        <v>0</v>
      </c>
      <c r="N511" s="105" t="s">
        <v>4524</v>
      </c>
      <c r="O511" s="106" t="s">
        <v>889</v>
      </c>
      <c r="P511" s="106" t="s">
        <v>890</v>
      </c>
      <c r="Q511" s="105" t="s">
        <v>4525</v>
      </c>
      <c r="R511" s="104">
        <v>0</v>
      </c>
      <c r="S511" s="104">
        <v>0</v>
      </c>
      <c r="T511" s="105" t="s">
        <v>7870</v>
      </c>
      <c r="U511" s="104">
        <v>1</v>
      </c>
      <c r="V511" s="104">
        <v>0</v>
      </c>
      <c r="W511" s="104">
        <v>0</v>
      </c>
      <c r="X511" s="104">
        <v>0</v>
      </c>
      <c r="Y511" s="104">
        <v>0</v>
      </c>
      <c r="Z511" s="104" t="b">
        <v>0</v>
      </c>
      <c r="AA511" s="105"/>
      <c r="AB511" s="105" t="s">
        <v>4526</v>
      </c>
    </row>
    <row r="512" spans="1:28" ht="15" customHeight="1" x14ac:dyDescent="0.35">
      <c r="A512" s="105" t="s">
        <v>8416</v>
      </c>
      <c r="B512" s="104">
        <v>0</v>
      </c>
      <c r="C512" s="105"/>
      <c r="D512" s="104">
        <v>0</v>
      </c>
      <c r="E512" s="105"/>
      <c r="F512" s="105" t="s">
        <v>4523</v>
      </c>
      <c r="G512" s="104">
        <v>0</v>
      </c>
      <c r="H512" s="104">
        <v>0</v>
      </c>
      <c r="I512" s="104">
        <v>0</v>
      </c>
      <c r="J512" s="105"/>
      <c r="K512" s="105"/>
      <c r="L512" s="104">
        <v>3</v>
      </c>
      <c r="M512" s="104">
        <v>0</v>
      </c>
      <c r="N512" s="105" t="s">
        <v>4527</v>
      </c>
      <c r="O512" s="106" t="s">
        <v>889</v>
      </c>
      <c r="P512" s="106" t="s">
        <v>890</v>
      </c>
      <c r="Q512" s="105" t="s">
        <v>4528</v>
      </c>
      <c r="R512" s="104">
        <v>0</v>
      </c>
      <c r="S512" s="104">
        <v>0</v>
      </c>
      <c r="T512" s="105" t="s">
        <v>7870</v>
      </c>
      <c r="U512" s="104">
        <v>1</v>
      </c>
      <c r="V512" s="104">
        <v>0</v>
      </c>
      <c r="W512" s="104">
        <v>0</v>
      </c>
      <c r="X512" s="104">
        <v>0</v>
      </c>
      <c r="Y512" s="104">
        <v>0</v>
      </c>
      <c r="Z512" s="104" t="b">
        <v>0</v>
      </c>
      <c r="AA512" s="105"/>
      <c r="AB512" s="105" t="s">
        <v>4529</v>
      </c>
    </row>
    <row r="513" spans="1:28" ht="15" customHeight="1" x14ac:dyDescent="0.35">
      <c r="A513" s="105" t="s">
        <v>9951</v>
      </c>
      <c r="B513" s="104">
        <v>0</v>
      </c>
      <c r="C513" s="105"/>
      <c r="D513" s="104">
        <v>0</v>
      </c>
      <c r="E513" s="105"/>
      <c r="F513" s="105" t="s">
        <v>9948</v>
      </c>
      <c r="G513" s="104">
        <v>0</v>
      </c>
      <c r="H513" s="104">
        <v>0</v>
      </c>
      <c r="I513" s="104">
        <v>0</v>
      </c>
      <c r="J513" s="105"/>
      <c r="K513" s="105"/>
      <c r="L513" s="104">
        <v>3</v>
      </c>
      <c r="M513" s="104">
        <v>0</v>
      </c>
      <c r="N513" s="105"/>
      <c r="O513" s="105"/>
      <c r="P513" s="105"/>
      <c r="Q513" s="105" t="s">
        <v>9952</v>
      </c>
      <c r="R513" s="104">
        <v>0</v>
      </c>
      <c r="S513" s="104">
        <v>0</v>
      </c>
      <c r="T513" s="105" t="s">
        <v>7870</v>
      </c>
      <c r="U513" s="104">
        <v>1</v>
      </c>
      <c r="V513" s="104">
        <v>0</v>
      </c>
      <c r="W513" s="104">
        <v>0</v>
      </c>
      <c r="X513" s="104">
        <v>0</v>
      </c>
      <c r="Y513" s="104">
        <v>0</v>
      </c>
      <c r="Z513" s="104" t="b">
        <v>0</v>
      </c>
      <c r="AA513" s="105"/>
      <c r="AB513" s="105" t="s">
        <v>9953</v>
      </c>
    </row>
    <row r="514" spans="1:28" ht="15" customHeight="1" x14ac:dyDescent="0.35">
      <c r="A514" s="105" t="s">
        <v>8477</v>
      </c>
      <c r="B514" s="104">
        <v>0</v>
      </c>
      <c r="C514" s="105"/>
      <c r="D514" s="104">
        <v>0</v>
      </c>
      <c r="E514" s="105"/>
      <c r="F514" s="105" t="s">
        <v>4711</v>
      </c>
      <c r="G514" s="104">
        <v>0</v>
      </c>
      <c r="H514" s="104">
        <v>0</v>
      </c>
      <c r="I514" s="104">
        <v>0</v>
      </c>
      <c r="J514" s="105"/>
      <c r="K514" s="105"/>
      <c r="L514" s="104">
        <v>2</v>
      </c>
      <c r="M514" s="104">
        <v>0</v>
      </c>
      <c r="N514" s="105"/>
      <c r="O514" s="105"/>
      <c r="P514" s="105"/>
      <c r="Q514" s="105" t="s">
        <v>9548</v>
      </c>
      <c r="R514" s="104">
        <v>0</v>
      </c>
      <c r="S514" s="104">
        <v>0</v>
      </c>
      <c r="T514" s="105" t="s">
        <v>7704</v>
      </c>
      <c r="U514" s="104">
        <v>1</v>
      </c>
      <c r="V514" s="104">
        <v>0</v>
      </c>
      <c r="W514" s="104">
        <v>0</v>
      </c>
      <c r="X514" s="104">
        <v>0</v>
      </c>
      <c r="Y514" s="104">
        <v>0</v>
      </c>
      <c r="Z514" s="104" t="b">
        <v>0</v>
      </c>
      <c r="AA514" s="105"/>
      <c r="AB514" s="105" t="s">
        <v>4712</v>
      </c>
    </row>
    <row r="515" spans="1:28" ht="15" customHeight="1" x14ac:dyDescent="0.35">
      <c r="A515" s="105" t="s">
        <v>7640</v>
      </c>
      <c r="B515" s="104">
        <v>0</v>
      </c>
      <c r="C515" s="105"/>
      <c r="D515" s="104">
        <v>0</v>
      </c>
      <c r="E515" s="105"/>
      <c r="F515" s="105" t="s">
        <v>2363</v>
      </c>
      <c r="G515" s="104">
        <v>0</v>
      </c>
      <c r="H515" s="104">
        <v>0</v>
      </c>
      <c r="I515" s="104">
        <v>0</v>
      </c>
      <c r="J515" s="105"/>
      <c r="K515" s="105"/>
      <c r="L515" s="104">
        <v>3</v>
      </c>
      <c r="M515" s="104">
        <v>0</v>
      </c>
      <c r="N515" s="105"/>
      <c r="O515" s="106" t="s">
        <v>889</v>
      </c>
      <c r="P515" s="106" t="s">
        <v>890</v>
      </c>
      <c r="Q515" s="105" t="s">
        <v>2364</v>
      </c>
      <c r="R515" s="104">
        <v>0</v>
      </c>
      <c r="S515" s="104">
        <v>0</v>
      </c>
      <c r="T515" s="105" t="s">
        <v>8477</v>
      </c>
      <c r="U515" s="104">
        <v>1</v>
      </c>
      <c r="V515" s="104">
        <v>0</v>
      </c>
      <c r="W515" s="104">
        <v>0</v>
      </c>
      <c r="X515" s="104">
        <v>0</v>
      </c>
      <c r="Y515" s="104">
        <v>0</v>
      </c>
      <c r="Z515" s="104" t="b">
        <v>0</v>
      </c>
      <c r="AA515" s="105"/>
      <c r="AB515" s="105" t="s">
        <v>2365</v>
      </c>
    </row>
    <row r="516" spans="1:28" ht="15" customHeight="1" x14ac:dyDescent="0.35">
      <c r="A516" s="105" t="s">
        <v>7643</v>
      </c>
      <c r="B516" s="104">
        <v>0</v>
      </c>
      <c r="C516" s="105"/>
      <c r="D516" s="104">
        <v>0</v>
      </c>
      <c r="E516" s="105"/>
      <c r="F516" s="105" t="s">
        <v>2363</v>
      </c>
      <c r="G516" s="104">
        <v>0</v>
      </c>
      <c r="H516" s="104">
        <v>0</v>
      </c>
      <c r="I516" s="104">
        <v>0</v>
      </c>
      <c r="J516" s="105"/>
      <c r="K516" s="105"/>
      <c r="L516" s="104">
        <v>3</v>
      </c>
      <c r="M516" s="104">
        <v>0</v>
      </c>
      <c r="N516" s="105"/>
      <c r="O516" s="106" t="s">
        <v>889</v>
      </c>
      <c r="P516" s="106" t="s">
        <v>890</v>
      </c>
      <c r="Q516" s="105" t="s">
        <v>2371</v>
      </c>
      <c r="R516" s="104">
        <v>0</v>
      </c>
      <c r="S516" s="104">
        <v>0</v>
      </c>
      <c r="T516" s="105" t="s">
        <v>8477</v>
      </c>
      <c r="U516" s="104">
        <v>1</v>
      </c>
      <c r="V516" s="104">
        <v>0</v>
      </c>
      <c r="W516" s="104">
        <v>0</v>
      </c>
      <c r="X516" s="104">
        <v>0</v>
      </c>
      <c r="Y516" s="104">
        <v>0</v>
      </c>
      <c r="Z516" s="104" t="b">
        <v>0</v>
      </c>
      <c r="AA516" s="105"/>
      <c r="AB516" s="105" t="s">
        <v>2372</v>
      </c>
    </row>
    <row r="517" spans="1:28" ht="15" customHeight="1" x14ac:dyDescent="0.35">
      <c r="A517" s="105" t="s">
        <v>7644</v>
      </c>
      <c r="B517" s="104">
        <v>0</v>
      </c>
      <c r="C517" s="105"/>
      <c r="D517" s="104">
        <v>0</v>
      </c>
      <c r="E517" s="105"/>
      <c r="F517" s="105" t="s">
        <v>2363</v>
      </c>
      <c r="G517" s="104">
        <v>0</v>
      </c>
      <c r="H517" s="104">
        <v>0</v>
      </c>
      <c r="I517" s="104">
        <v>0</v>
      </c>
      <c r="J517" s="105"/>
      <c r="K517" s="105"/>
      <c r="L517" s="104">
        <v>3</v>
      </c>
      <c r="M517" s="104">
        <v>0</v>
      </c>
      <c r="N517" s="105"/>
      <c r="O517" s="106" t="s">
        <v>889</v>
      </c>
      <c r="P517" s="106" t="s">
        <v>890</v>
      </c>
      <c r="Q517" s="105" t="s">
        <v>2373</v>
      </c>
      <c r="R517" s="104">
        <v>0</v>
      </c>
      <c r="S517" s="104">
        <v>0</v>
      </c>
      <c r="T517" s="105" t="s">
        <v>8477</v>
      </c>
      <c r="U517" s="104">
        <v>1</v>
      </c>
      <c r="V517" s="104">
        <v>0</v>
      </c>
      <c r="W517" s="104">
        <v>0</v>
      </c>
      <c r="X517" s="104">
        <v>0</v>
      </c>
      <c r="Y517" s="104">
        <v>0</v>
      </c>
      <c r="Z517" s="104" t="b">
        <v>0</v>
      </c>
      <c r="AA517" s="105"/>
      <c r="AB517" s="105" t="s">
        <v>2374</v>
      </c>
    </row>
    <row r="518" spans="1:28" ht="15" customHeight="1" x14ac:dyDescent="0.35">
      <c r="A518" s="105" t="s">
        <v>7672</v>
      </c>
      <c r="B518" s="104">
        <v>0</v>
      </c>
      <c r="C518" s="105"/>
      <c r="D518" s="104">
        <v>0</v>
      </c>
      <c r="E518" s="105"/>
      <c r="F518" s="105" t="s">
        <v>2363</v>
      </c>
      <c r="G518" s="104">
        <v>0</v>
      </c>
      <c r="H518" s="104">
        <v>0</v>
      </c>
      <c r="I518" s="104">
        <v>0</v>
      </c>
      <c r="J518" s="105"/>
      <c r="K518" s="105"/>
      <c r="L518" s="104">
        <v>3</v>
      </c>
      <c r="M518" s="104">
        <v>0</v>
      </c>
      <c r="N518" s="105"/>
      <c r="O518" s="106" t="s">
        <v>889</v>
      </c>
      <c r="P518" s="106" t="s">
        <v>890</v>
      </c>
      <c r="Q518" s="105" t="s">
        <v>2429</v>
      </c>
      <c r="R518" s="104">
        <v>0</v>
      </c>
      <c r="S518" s="104">
        <v>0</v>
      </c>
      <c r="T518" s="105" t="s">
        <v>8477</v>
      </c>
      <c r="U518" s="104">
        <v>1</v>
      </c>
      <c r="V518" s="104">
        <v>0</v>
      </c>
      <c r="W518" s="104">
        <v>0</v>
      </c>
      <c r="X518" s="104">
        <v>0</v>
      </c>
      <c r="Y518" s="104">
        <v>0</v>
      </c>
      <c r="Z518" s="104" t="b">
        <v>0</v>
      </c>
      <c r="AA518" s="105"/>
      <c r="AB518" s="105" t="s">
        <v>2430</v>
      </c>
    </row>
    <row r="519" spans="1:28" ht="15" customHeight="1" x14ac:dyDescent="0.35">
      <c r="A519" s="105" t="s">
        <v>8453</v>
      </c>
      <c r="B519" s="104">
        <v>0</v>
      </c>
      <c r="C519" s="105"/>
      <c r="D519" s="104">
        <v>0</v>
      </c>
      <c r="E519" s="105"/>
      <c r="F519" s="105" t="s">
        <v>4656</v>
      </c>
      <c r="G519" s="104">
        <v>0</v>
      </c>
      <c r="H519" s="104">
        <v>0</v>
      </c>
      <c r="I519" s="104">
        <v>0</v>
      </c>
      <c r="J519" s="105"/>
      <c r="K519" s="105"/>
      <c r="L519" s="104">
        <v>3</v>
      </c>
      <c r="M519" s="104">
        <v>0</v>
      </c>
      <c r="N519" s="105"/>
      <c r="O519" s="106" t="s">
        <v>889</v>
      </c>
      <c r="P519" s="106" t="s">
        <v>890</v>
      </c>
      <c r="Q519" s="105" t="s">
        <v>4661</v>
      </c>
      <c r="R519" s="104">
        <v>0</v>
      </c>
      <c r="S519" s="104">
        <v>0</v>
      </c>
      <c r="T519" s="105" t="s">
        <v>8477</v>
      </c>
      <c r="U519" s="104">
        <v>1</v>
      </c>
      <c r="V519" s="104">
        <v>0</v>
      </c>
      <c r="W519" s="104">
        <v>0</v>
      </c>
      <c r="X519" s="104">
        <v>0</v>
      </c>
      <c r="Y519" s="104">
        <v>0</v>
      </c>
      <c r="Z519" s="104" t="b">
        <v>0</v>
      </c>
      <c r="AA519" s="105"/>
      <c r="AB519" s="105" t="s">
        <v>4662</v>
      </c>
    </row>
    <row r="520" spans="1:28" ht="15" customHeight="1" x14ac:dyDescent="0.35">
      <c r="A520" s="105" t="s">
        <v>8462</v>
      </c>
      <c r="B520" s="104">
        <v>0</v>
      </c>
      <c r="C520" s="105"/>
      <c r="D520" s="104">
        <v>0</v>
      </c>
      <c r="E520" s="105"/>
      <c r="F520" s="105" t="s">
        <v>4669</v>
      </c>
      <c r="G520" s="104">
        <v>0</v>
      </c>
      <c r="H520" s="104">
        <v>0</v>
      </c>
      <c r="I520" s="104">
        <v>0</v>
      </c>
      <c r="J520" s="105"/>
      <c r="K520" s="105"/>
      <c r="L520" s="104">
        <v>3</v>
      </c>
      <c r="M520" s="104">
        <v>0</v>
      </c>
      <c r="N520" s="105"/>
      <c r="O520" s="106" t="s">
        <v>889</v>
      </c>
      <c r="P520" s="106" t="s">
        <v>890</v>
      </c>
      <c r="Q520" s="105" t="s">
        <v>4680</v>
      </c>
      <c r="R520" s="104">
        <v>0</v>
      </c>
      <c r="S520" s="104">
        <v>0</v>
      </c>
      <c r="T520" s="105" t="s">
        <v>8477</v>
      </c>
      <c r="U520" s="104">
        <v>1</v>
      </c>
      <c r="V520" s="104">
        <v>0</v>
      </c>
      <c r="W520" s="104">
        <v>0</v>
      </c>
      <c r="X520" s="104">
        <v>0</v>
      </c>
      <c r="Y520" s="104">
        <v>0</v>
      </c>
      <c r="Z520" s="104" t="b">
        <v>0</v>
      </c>
      <c r="AA520" s="105"/>
      <c r="AB520" s="105" t="s">
        <v>4681</v>
      </c>
    </row>
    <row r="521" spans="1:28" ht="15" customHeight="1" x14ac:dyDescent="0.35">
      <c r="A521" s="105" t="s">
        <v>8468</v>
      </c>
      <c r="B521" s="104">
        <v>0</v>
      </c>
      <c r="C521" s="105"/>
      <c r="D521" s="104">
        <v>0</v>
      </c>
      <c r="E521" s="105"/>
      <c r="F521" s="105" t="s">
        <v>4682</v>
      </c>
      <c r="G521" s="104">
        <v>0</v>
      </c>
      <c r="H521" s="104">
        <v>0</v>
      </c>
      <c r="I521" s="104">
        <v>0</v>
      </c>
      <c r="J521" s="105"/>
      <c r="K521" s="105"/>
      <c r="L521" s="104">
        <v>3</v>
      </c>
      <c r="M521" s="104">
        <v>0</v>
      </c>
      <c r="N521" s="105"/>
      <c r="O521" s="106" t="s">
        <v>889</v>
      </c>
      <c r="P521" s="106" t="s">
        <v>890</v>
      </c>
      <c r="Q521" s="105" t="s">
        <v>4693</v>
      </c>
      <c r="R521" s="104">
        <v>0</v>
      </c>
      <c r="S521" s="104">
        <v>0</v>
      </c>
      <c r="T521" s="105" t="s">
        <v>8477</v>
      </c>
      <c r="U521" s="104">
        <v>1</v>
      </c>
      <c r="V521" s="104">
        <v>0</v>
      </c>
      <c r="W521" s="104">
        <v>0</v>
      </c>
      <c r="X521" s="104">
        <v>0</v>
      </c>
      <c r="Y521" s="104">
        <v>0</v>
      </c>
      <c r="Z521" s="104" t="b">
        <v>0</v>
      </c>
      <c r="AA521" s="105"/>
      <c r="AB521" s="105" t="s">
        <v>4694</v>
      </c>
    </row>
    <row r="522" spans="1:28" ht="15" customHeight="1" x14ac:dyDescent="0.35">
      <c r="A522" s="105" t="s">
        <v>8469</v>
      </c>
      <c r="B522" s="104">
        <v>0</v>
      </c>
      <c r="C522" s="105"/>
      <c r="D522" s="104">
        <v>0</v>
      </c>
      <c r="E522" s="105"/>
      <c r="F522" s="105" t="s">
        <v>4695</v>
      </c>
      <c r="G522" s="104">
        <v>0</v>
      </c>
      <c r="H522" s="104">
        <v>0</v>
      </c>
      <c r="I522" s="104">
        <v>0</v>
      </c>
      <c r="J522" s="105"/>
      <c r="K522" s="105"/>
      <c r="L522" s="104">
        <v>3</v>
      </c>
      <c r="M522" s="104">
        <v>0</v>
      </c>
      <c r="N522" s="105"/>
      <c r="O522" s="106" t="s">
        <v>889</v>
      </c>
      <c r="P522" s="106" t="s">
        <v>890</v>
      </c>
      <c r="Q522" s="105" t="s">
        <v>4696</v>
      </c>
      <c r="R522" s="104">
        <v>0</v>
      </c>
      <c r="S522" s="104">
        <v>0</v>
      </c>
      <c r="T522" s="105" t="s">
        <v>8477</v>
      </c>
      <c r="U522" s="104">
        <v>1</v>
      </c>
      <c r="V522" s="104">
        <v>0</v>
      </c>
      <c r="W522" s="104">
        <v>0</v>
      </c>
      <c r="X522" s="104">
        <v>0</v>
      </c>
      <c r="Y522" s="104">
        <v>0</v>
      </c>
      <c r="Z522" s="104" t="b">
        <v>0</v>
      </c>
      <c r="AA522" s="105"/>
      <c r="AB522" s="105" t="s">
        <v>4697</v>
      </c>
    </row>
    <row r="523" spans="1:28" ht="15" customHeight="1" x14ac:dyDescent="0.35">
      <c r="A523" s="105" t="s">
        <v>8496</v>
      </c>
      <c r="B523" s="104">
        <v>0</v>
      </c>
      <c r="C523" s="105"/>
      <c r="D523" s="104">
        <v>0</v>
      </c>
      <c r="E523" s="105"/>
      <c r="F523" s="105" t="s">
        <v>4719</v>
      </c>
      <c r="G523" s="104">
        <v>0</v>
      </c>
      <c r="H523" s="104">
        <v>0</v>
      </c>
      <c r="I523" s="104">
        <v>0</v>
      </c>
      <c r="J523" s="105"/>
      <c r="K523" s="105"/>
      <c r="L523" s="104">
        <v>3</v>
      </c>
      <c r="M523" s="104">
        <v>0</v>
      </c>
      <c r="N523" s="105"/>
      <c r="O523" s="106" t="s">
        <v>889</v>
      </c>
      <c r="P523" s="106" t="s">
        <v>890</v>
      </c>
      <c r="Q523" s="105" t="s">
        <v>4750</v>
      </c>
      <c r="R523" s="104">
        <v>0</v>
      </c>
      <c r="S523" s="104">
        <v>0</v>
      </c>
      <c r="T523" s="105" t="s">
        <v>8477</v>
      </c>
      <c r="U523" s="104">
        <v>1</v>
      </c>
      <c r="V523" s="104">
        <v>0</v>
      </c>
      <c r="W523" s="104">
        <v>0</v>
      </c>
      <c r="X523" s="104">
        <v>0</v>
      </c>
      <c r="Y523" s="104">
        <v>0</v>
      </c>
      <c r="Z523" s="104" t="b">
        <v>0</v>
      </c>
      <c r="AA523" s="105"/>
      <c r="AB523" s="105" t="s">
        <v>4751</v>
      </c>
    </row>
    <row r="524" spans="1:28" ht="15" customHeight="1" x14ac:dyDescent="0.35">
      <c r="A524" s="105" t="s">
        <v>8497</v>
      </c>
      <c r="B524" s="104">
        <v>0</v>
      </c>
      <c r="C524" s="105"/>
      <c r="D524" s="104">
        <v>0</v>
      </c>
      <c r="E524" s="105"/>
      <c r="F524" s="105" t="s">
        <v>4719</v>
      </c>
      <c r="G524" s="104">
        <v>0</v>
      </c>
      <c r="H524" s="104">
        <v>0</v>
      </c>
      <c r="I524" s="104">
        <v>0</v>
      </c>
      <c r="J524" s="105"/>
      <c r="K524" s="105"/>
      <c r="L524" s="104">
        <v>3</v>
      </c>
      <c r="M524" s="104">
        <v>0</v>
      </c>
      <c r="N524" s="105"/>
      <c r="O524" s="106" t="s">
        <v>889</v>
      </c>
      <c r="P524" s="106" t="s">
        <v>890</v>
      </c>
      <c r="Q524" s="105" t="s">
        <v>4752</v>
      </c>
      <c r="R524" s="104">
        <v>0</v>
      </c>
      <c r="S524" s="104">
        <v>0</v>
      </c>
      <c r="T524" s="105" t="s">
        <v>8477</v>
      </c>
      <c r="U524" s="104">
        <v>1</v>
      </c>
      <c r="V524" s="104">
        <v>0</v>
      </c>
      <c r="W524" s="104">
        <v>0</v>
      </c>
      <c r="X524" s="104">
        <v>0</v>
      </c>
      <c r="Y524" s="104">
        <v>0</v>
      </c>
      <c r="Z524" s="104" t="b">
        <v>0</v>
      </c>
      <c r="AA524" s="105"/>
      <c r="AB524" s="105" t="s">
        <v>4753</v>
      </c>
    </row>
    <row r="525" spans="1:28" ht="15" customHeight="1" x14ac:dyDescent="0.35">
      <c r="A525" s="105" t="s">
        <v>8500</v>
      </c>
      <c r="B525" s="104">
        <v>0</v>
      </c>
      <c r="C525" s="105"/>
      <c r="D525" s="104">
        <v>0</v>
      </c>
      <c r="E525" s="105"/>
      <c r="F525" s="105" t="s">
        <v>4719</v>
      </c>
      <c r="G525" s="104">
        <v>0</v>
      </c>
      <c r="H525" s="104">
        <v>0</v>
      </c>
      <c r="I525" s="104">
        <v>0</v>
      </c>
      <c r="J525" s="105"/>
      <c r="K525" s="105"/>
      <c r="L525" s="104">
        <v>3</v>
      </c>
      <c r="M525" s="104">
        <v>0</v>
      </c>
      <c r="N525" s="105"/>
      <c r="O525" s="106" t="s">
        <v>889</v>
      </c>
      <c r="P525" s="106" t="s">
        <v>890</v>
      </c>
      <c r="Q525" s="105" t="s">
        <v>4758</v>
      </c>
      <c r="R525" s="104">
        <v>0</v>
      </c>
      <c r="S525" s="104">
        <v>0</v>
      </c>
      <c r="T525" s="105" t="s">
        <v>8477</v>
      </c>
      <c r="U525" s="104">
        <v>1</v>
      </c>
      <c r="V525" s="104">
        <v>0</v>
      </c>
      <c r="W525" s="104">
        <v>0</v>
      </c>
      <c r="X525" s="104">
        <v>0</v>
      </c>
      <c r="Y525" s="104">
        <v>0</v>
      </c>
      <c r="Z525" s="104" t="b">
        <v>0</v>
      </c>
      <c r="AA525" s="105"/>
      <c r="AB525" s="105" t="s">
        <v>4759</v>
      </c>
    </row>
    <row r="526" spans="1:28" ht="15" customHeight="1" x14ac:dyDescent="0.35">
      <c r="A526" s="105" t="s">
        <v>8501</v>
      </c>
      <c r="B526" s="104">
        <v>0</v>
      </c>
      <c r="C526" s="105"/>
      <c r="D526" s="104">
        <v>0</v>
      </c>
      <c r="E526" s="105"/>
      <c r="F526" s="105" t="s">
        <v>4719</v>
      </c>
      <c r="G526" s="104">
        <v>0</v>
      </c>
      <c r="H526" s="104">
        <v>0</v>
      </c>
      <c r="I526" s="104">
        <v>0</v>
      </c>
      <c r="J526" s="105"/>
      <c r="K526" s="105"/>
      <c r="L526" s="104">
        <v>3</v>
      </c>
      <c r="M526" s="104">
        <v>0</v>
      </c>
      <c r="N526" s="105"/>
      <c r="O526" s="106" t="s">
        <v>889</v>
      </c>
      <c r="P526" s="106" t="s">
        <v>890</v>
      </c>
      <c r="Q526" s="105" t="s">
        <v>4760</v>
      </c>
      <c r="R526" s="104">
        <v>0</v>
      </c>
      <c r="S526" s="104">
        <v>0</v>
      </c>
      <c r="T526" s="105" t="s">
        <v>8477</v>
      </c>
      <c r="U526" s="104">
        <v>1</v>
      </c>
      <c r="V526" s="104">
        <v>0</v>
      </c>
      <c r="W526" s="104">
        <v>0</v>
      </c>
      <c r="X526" s="104">
        <v>0</v>
      </c>
      <c r="Y526" s="104">
        <v>0</v>
      </c>
      <c r="Z526" s="104" t="b">
        <v>0</v>
      </c>
      <c r="AA526" s="105"/>
      <c r="AB526" s="105" t="s">
        <v>4761</v>
      </c>
    </row>
    <row r="527" spans="1:28" ht="15" customHeight="1" x14ac:dyDescent="0.35">
      <c r="A527" s="105" t="s">
        <v>7705</v>
      </c>
      <c r="B527" s="104">
        <v>0</v>
      </c>
      <c r="C527" s="105"/>
      <c r="D527" s="104">
        <v>0</v>
      </c>
      <c r="E527" s="105"/>
      <c r="F527" s="105" t="s">
        <v>2509</v>
      </c>
      <c r="G527" s="104">
        <v>0</v>
      </c>
      <c r="H527" s="104">
        <v>0</v>
      </c>
      <c r="I527" s="104">
        <v>0</v>
      </c>
      <c r="J527" s="105"/>
      <c r="K527" s="105"/>
      <c r="L527" s="104">
        <v>1</v>
      </c>
      <c r="M527" s="104">
        <v>0</v>
      </c>
      <c r="N527" s="105"/>
      <c r="O527" s="105"/>
      <c r="P527" s="105"/>
      <c r="Q527" s="105"/>
      <c r="R527" s="104">
        <v>0</v>
      </c>
      <c r="S527" s="104">
        <v>0</v>
      </c>
      <c r="T527" s="105" t="s">
        <v>1905</v>
      </c>
      <c r="U527" s="104">
        <v>1</v>
      </c>
      <c r="V527" s="104">
        <v>0</v>
      </c>
      <c r="W527" s="104">
        <v>0</v>
      </c>
      <c r="X527" s="104">
        <v>0</v>
      </c>
      <c r="Y527" s="104">
        <v>0</v>
      </c>
      <c r="Z527" s="104" t="b">
        <v>0</v>
      </c>
      <c r="AA527" s="105" t="s">
        <v>923</v>
      </c>
      <c r="AB527" s="105" t="s">
        <v>2510</v>
      </c>
    </row>
    <row r="528" spans="1:28" ht="15" customHeight="1" x14ac:dyDescent="0.35">
      <c r="A528" s="105" t="s">
        <v>7079</v>
      </c>
      <c r="B528" s="104">
        <v>0</v>
      </c>
      <c r="C528" s="105"/>
      <c r="D528" s="104">
        <v>0</v>
      </c>
      <c r="E528" s="105"/>
      <c r="F528" s="105" t="s">
        <v>945</v>
      </c>
      <c r="G528" s="104">
        <v>0</v>
      </c>
      <c r="H528" s="104">
        <v>0</v>
      </c>
      <c r="I528" s="104">
        <v>0</v>
      </c>
      <c r="J528" s="105"/>
      <c r="K528" s="105"/>
      <c r="L528" s="104">
        <v>2</v>
      </c>
      <c r="M528" s="104">
        <v>0</v>
      </c>
      <c r="N528" s="105"/>
      <c r="O528" s="105"/>
      <c r="P528" s="105"/>
      <c r="Q528" s="105" t="s">
        <v>9257</v>
      </c>
      <c r="R528" s="104">
        <v>0</v>
      </c>
      <c r="S528" s="104">
        <v>0</v>
      </c>
      <c r="T528" s="105" t="s">
        <v>7705</v>
      </c>
      <c r="U528" s="104">
        <v>1</v>
      </c>
      <c r="V528" s="104">
        <v>0</v>
      </c>
      <c r="W528" s="104">
        <v>0</v>
      </c>
      <c r="X528" s="104">
        <v>0</v>
      </c>
      <c r="Y528" s="104">
        <v>0</v>
      </c>
      <c r="Z528" s="104" t="b">
        <v>0</v>
      </c>
      <c r="AA528" s="105"/>
      <c r="AB528" s="105" t="s">
        <v>946</v>
      </c>
    </row>
    <row r="529" spans="1:28" ht="15" customHeight="1" x14ac:dyDescent="0.35">
      <c r="A529" s="105" t="s">
        <v>7139</v>
      </c>
      <c r="B529" s="104">
        <v>0</v>
      </c>
      <c r="C529" s="105"/>
      <c r="D529" s="104">
        <v>0</v>
      </c>
      <c r="E529" s="105"/>
      <c r="F529" s="105" t="s">
        <v>1066</v>
      </c>
      <c r="G529" s="104">
        <v>0</v>
      </c>
      <c r="H529" s="104">
        <v>0</v>
      </c>
      <c r="I529" s="104">
        <v>0</v>
      </c>
      <c r="J529" s="105"/>
      <c r="K529" s="105"/>
      <c r="L529" s="104">
        <v>3</v>
      </c>
      <c r="M529" s="104">
        <v>0</v>
      </c>
      <c r="N529" s="105"/>
      <c r="O529" s="106" t="s">
        <v>889</v>
      </c>
      <c r="P529" s="106" t="s">
        <v>890</v>
      </c>
      <c r="Q529" s="105" t="s">
        <v>1096</v>
      </c>
      <c r="R529" s="104">
        <v>0</v>
      </c>
      <c r="S529" s="104">
        <v>0</v>
      </c>
      <c r="T529" s="105" t="s">
        <v>9256</v>
      </c>
      <c r="U529" s="104">
        <v>1</v>
      </c>
      <c r="V529" s="104">
        <v>0</v>
      </c>
      <c r="W529" s="104">
        <v>0</v>
      </c>
      <c r="X529" s="104">
        <v>0</v>
      </c>
      <c r="Y529" s="104">
        <v>0</v>
      </c>
      <c r="Z529" s="104" t="b">
        <v>0</v>
      </c>
      <c r="AA529" s="105"/>
      <c r="AB529" s="105" t="s">
        <v>1097</v>
      </c>
    </row>
    <row r="530" spans="1:28" ht="15" customHeight="1" x14ac:dyDescent="0.35">
      <c r="A530" s="105" t="s">
        <v>7415</v>
      </c>
      <c r="B530" s="104">
        <v>0</v>
      </c>
      <c r="C530" s="105"/>
      <c r="D530" s="104">
        <v>0</v>
      </c>
      <c r="E530" s="105"/>
      <c r="F530" s="105" t="s">
        <v>1775</v>
      </c>
      <c r="G530" s="104">
        <v>0</v>
      </c>
      <c r="H530" s="104">
        <v>0</v>
      </c>
      <c r="I530" s="104">
        <v>0</v>
      </c>
      <c r="J530" s="105"/>
      <c r="K530" s="105"/>
      <c r="L530" s="104">
        <v>3</v>
      </c>
      <c r="M530" s="104">
        <v>0</v>
      </c>
      <c r="N530" s="105"/>
      <c r="O530" s="106" t="s">
        <v>889</v>
      </c>
      <c r="P530" s="106" t="s">
        <v>890</v>
      </c>
      <c r="Q530" s="105" t="s">
        <v>1799</v>
      </c>
      <c r="R530" s="104">
        <v>0</v>
      </c>
      <c r="S530" s="104">
        <v>0</v>
      </c>
      <c r="T530" s="105" t="s">
        <v>9256</v>
      </c>
      <c r="U530" s="104">
        <v>1</v>
      </c>
      <c r="V530" s="104">
        <v>0</v>
      </c>
      <c r="W530" s="104">
        <v>0</v>
      </c>
      <c r="X530" s="104">
        <v>0</v>
      </c>
      <c r="Y530" s="104">
        <v>0</v>
      </c>
      <c r="Z530" s="104" t="b">
        <v>0</v>
      </c>
      <c r="AA530" s="105"/>
      <c r="AB530" s="105" t="s">
        <v>1800</v>
      </c>
    </row>
    <row r="531" spans="1:28" ht="15" customHeight="1" x14ac:dyDescent="0.35">
      <c r="A531" s="105" t="s">
        <v>7436</v>
      </c>
      <c r="B531" s="104">
        <v>0</v>
      </c>
      <c r="C531" s="105"/>
      <c r="D531" s="104">
        <v>0</v>
      </c>
      <c r="E531" s="105"/>
      <c r="F531" s="105" t="s">
        <v>1848</v>
      </c>
      <c r="G531" s="104">
        <v>0</v>
      </c>
      <c r="H531" s="104">
        <v>0</v>
      </c>
      <c r="I531" s="104">
        <v>0</v>
      </c>
      <c r="J531" s="105"/>
      <c r="K531" s="105"/>
      <c r="L531" s="104">
        <v>3</v>
      </c>
      <c r="M531" s="104">
        <v>0</v>
      </c>
      <c r="N531" s="105"/>
      <c r="O531" s="106" t="s">
        <v>1849</v>
      </c>
      <c r="P531" s="106" t="s">
        <v>890</v>
      </c>
      <c r="Q531" s="105" t="s">
        <v>1850</v>
      </c>
      <c r="R531" s="104">
        <v>0</v>
      </c>
      <c r="S531" s="104">
        <v>0</v>
      </c>
      <c r="T531" s="105" t="s">
        <v>9256</v>
      </c>
      <c r="U531" s="104">
        <v>1</v>
      </c>
      <c r="V531" s="104">
        <v>0</v>
      </c>
      <c r="W531" s="104">
        <v>0</v>
      </c>
      <c r="X531" s="104">
        <v>0</v>
      </c>
      <c r="Y531" s="104">
        <v>0</v>
      </c>
      <c r="Z531" s="104" t="b">
        <v>0</v>
      </c>
      <c r="AA531" s="105"/>
      <c r="AB531" s="105" t="s">
        <v>1851</v>
      </c>
    </row>
    <row r="532" spans="1:28" ht="15" customHeight="1" x14ac:dyDescent="0.35">
      <c r="A532" s="105" t="s">
        <v>7665</v>
      </c>
      <c r="B532" s="104">
        <v>0</v>
      </c>
      <c r="C532" s="105"/>
      <c r="D532" s="104">
        <v>0</v>
      </c>
      <c r="E532" s="105"/>
      <c r="F532" s="105" t="s">
        <v>2366</v>
      </c>
      <c r="G532" s="104">
        <v>0</v>
      </c>
      <c r="H532" s="104">
        <v>0</v>
      </c>
      <c r="I532" s="104">
        <v>0</v>
      </c>
      <c r="J532" s="105"/>
      <c r="K532" s="105"/>
      <c r="L532" s="104">
        <v>3</v>
      </c>
      <c r="M532" s="104">
        <v>0</v>
      </c>
      <c r="N532" s="105"/>
      <c r="O532" s="106" t="s">
        <v>889</v>
      </c>
      <c r="P532" s="106" t="s">
        <v>890</v>
      </c>
      <c r="Q532" s="105" t="s">
        <v>2415</v>
      </c>
      <c r="R532" s="104">
        <v>0</v>
      </c>
      <c r="S532" s="104">
        <v>0</v>
      </c>
      <c r="T532" s="105" t="s">
        <v>9256</v>
      </c>
      <c r="U532" s="104">
        <v>1</v>
      </c>
      <c r="V532" s="104">
        <v>0</v>
      </c>
      <c r="W532" s="104">
        <v>0</v>
      </c>
      <c r="X532" s="104">
        <v>0</v>
      </c>
      <c r="Y532" s="104">
        <v>0</v>
      </c>
      <c r="Z532" s="104" t="b">
        <v>0</v>
      </c>
      <c r="AA532" s="105"/>
      <c r="AB532" s="105" t="s">
        <v>2416</v>
      </c>
    </row>
    <row r="533" spans="1:28" ht="15" customHeight="1" x14ac:dyDescent="0.35">
      <c r="A533" s="105" t="s">
        <v>7896</v>
      </c>
      <c r="B533" s="104">
        <v>0</v>
      </c>
      <c r="C533" s="105"/>
      <c r="D533" s="104">
        <v>0</v>
      </c>
      <c r="E533" s="105"/>
      <c r="F533" s="105" t="s">
        <v>3102</v>
      </c>
      <c r="G533" s="104">
        <v>0</v>
      </c>
      <c r="H533" s="104">
        <v>0</v>
      </c>
      <c r="I533" s="104">
        <v>0</v>
      </c>
      <c r="J533" s="105"/>
      <c r="K533" s="105"/>
      <c r="L533" s="104">
        <v>3</v>
      </c>
      <c r="M533" s="104">
        <v>0</v>
      </c>
      <c r="N533" s="105"/>
      <c r="O533" s="106" t="s">
        <v>889</v>
      </c>
      <c r="P533" s="106" t="s">
        <v>890</v>
      </c>
      <c r="Q533" s="105" t="s">
        <v>3113</v>
      </c>
      <c r="R533" s="104">
        <v>0</v>
      </c>
      <c r="S533" s="104">
        <v>0</v>
      </c>
      <c r="T533" s="105" t="s">
        <v>9256</v>
      </c>
      <c r="U533" s="104">
        <v>1</v>
      </c>
      <c r="V533" s="104">
        <v>0</v>
      </c>
      <c r="W533" s="104">
        <v>0</v>
      </c>
      <c r="X533" s="104">
        <v>0</v>
      </c>
      <c r="Y533" s="104">
        <v>0</v>
      </c>
      <c r="Z533" s="104" t="b">
        <v>0</v>
      </c>
      <c r="AA533" s="105"/>
      <c r="AB533" s="105" t="s">
        <v>3114</v>
      </c>
    </row>
    <row r="534" spans="1:28" ht="15" customHeight="1" x14ac:dyDescent="0.35">
      <c r="A534" s="105" t="s">
        <v>8032</v>
      </c>
      <c r="B534" s="104">
        <v>0</v>
      </c>
      <c r="C534" s="105"/>
      <c r="D534" s="104">
        <v>0</v>
      </c>
      <c r="E534" s="105"/>
      <c r="F534" s="105" t="s">
        <v>3462</v>
      </c>
      <c r="G534" s="104">
        <v>0</v>
      </c>
      <c r="H534" s="104">
        <v>0</v>
      </c>
      <c r="I534" s="104">
        <v>0</v>
      </c>
      <c r="J534" s="105"/>
      <c r="K534" s="105"/>
      <c r="L534" s="104">
        <v>3</v>
      </c>
      <c r="M534" s="104">
        <v>0</v>
      </c>
      <c r="N534" s="105"/>
      <c r="O534" s="106" t="s">
        <v>889</v>
      </c>
      <c r="P534" s="106" t="s">
        <v>890</v>
      </c>
      <c r="Q534" s="105" t="s">
        <v>3487</v>
      </c>
      <c r="R534" s="104">
        <v>0</v>
      </c>
      <c r="S534" s="104">
        <v>0</v>
      </c>
      <c r="T534" s="105" t="s">
        <v>9256</v>
      </c>
      <c r="U534" s="104">
        <v>1</v>
      </c>
      <c r="V534" s="104">
        <v>0</v>
      </c>
      <c r="W534" s="104">
        <v>0</v>
      </c>
      <c r="X534" s="104">
        <v>0</v>
      </c>
      <c r="Y534" s="104">
        <v>0</v>
      </c>
      <c r="Z534" s="104" t="b">
        <v>0</v>
      </c>
      <c r="AA534" s="105"/>
      <c r="AB534" s="105" t="s">
        <v>3488</v>
      </c>
    </row>
    <row r="535" spans="1:28" ht="15" customHeight="1" x14ac:dyDescent="0.35">
      <c r="A535" s="105" t="s">
        <v>7080</v>
      </c>
      <c r="B535" s="104">
        <v>0</v>
      </c>
      <c r="C535" s="105"/>
      <c r="D535" s="104">
        <v>0</v>
      </c>
      <c r="E535" s="105"/>
      <c r="F535" s="105" t="s">
        <v>947</v>
      </c>
      <c r="G535" s="104">
        <v>0</v>
      </c>
      <c r="H535" s="104">
        <v>0</v>
      </c>
      <c r="I535" s="104">
        <v>0</v>
      </c>
      <c r="J535" s="105"/>
      <c r="K535" s="105"/>
      <c r="L535" s="104">
        <v>2</v>
      </c>
      <c r="M535" s="104">
        <v>0</v>
      </c>
      <c r="N535" s="105"/>
      <c r="O535" s="105"/>
      <c r="P535" s="105"/>
      <c r="Q535" s="105" t="s">
        <v>9259</v>
      </c>
      <c r="R535" s="104">
        <v>0</v>
      </c>
      <c r="S535" s="104">
        <v>0</v>
      </c>
      <c r="T535" s="105" t="s">
        <v>7705</v>
      </c>
      <c r="U535" s="104">
        <v>1</v>
      </c>
      <c r="V535" s="104">
        <v>0</v>
      </c>
      <c r="W535" s="104">
        <v>0</v>
      </c>
      <c r="X535" s="104">
        <v>0</v>
      </c>
      <c r="Y535" s="104">
        <v>0</v>
      </c>
      <c r="Z535" s="104" t="b">
        <v>0</v>
      </c>
      <c r="AA535" s="105"/>
      <c r="AB535" s="105" t="s">
        <v>948</v>
      </c>
    </row>
    <row r="536" spans="1:28" ht="15" customHeight="1" x14ac:dyDescent="0.35">
      <c r="A536" s="105" t="s">
        <v>7140</v>
      </c>
      <c r="B536" s="104">
        <v>0</v>
      </c>
      <c r="C536" s="105"/>
      <c r="D536" s="104">
        <v>0</v>
      </c>
      <c r="E536" s="105"/>
      <c r="F536" s="105" t="s">
        <v>1066</v>
      </c>
      <c r="G536" s="104">
        <v>0</v>
      </c>
      <c r="H536" s="104">
        <v>0</v>
      </c>
      <c r="I536" s="104">
        <v>0</v>
      </c>
      <c r="J536" s="105"/>
      <c r="K536" s="105"/>
      <c r="L536" s="104">
        <v>3</v>
      </c>
      <c r="M536" s="104">
        <v>0</v>
      </c>
      <c r="N536" s="105"/>
      <c r="O536" s="106" t="s">
        <v>889</v>
      </c>
      <c r="P536" s="106" t="s">
        <v>890</v>
      </c>
      <c r="Q536" s="105" t="s">
        <v>1098</v>
      </c>
      <c r="R536" s="104">
        <v>0</v>
      </c>
      <c r="S536" s="104">
        <v>0</v>
      </c>
      <c r="T536" s="105" t="s">
        <v>9258</v>
      </c>
      <c r="U536" s="104">
        <v>1</v>
      </c>
      <c r="V536" s="104">
        <v>0</v>
      </c>
      <c r="W536" s="104">
        <v>0</v>
      </c>
      <c r="X536" s="104">
        <v>0</v>
      </c>
      <c r="Y536" s="104">
        <v>0</v>
      </c>
      <c r="Z536" s="104" t="b">
        <v>0</v>
      </c>
      <c r="AA536" s="105"/>
      <c r="AB536" s="105" t="s">
        <v>1099</v>
      </c>
    </row>
    <row r="537" spans="1:28" ht="15" customHeight="1" x14ac:dyDescent="0.35">
      <c r="A537" s="105" t="s">
        <v>7418</v>
      </c>
      <c r="B537" s="104">
        <v>0</v>
      </c>
      <c r="C537" s="105"/>
      <c r="D537" s="104">
        <v>0</v>
      </c>
      <c r="E537" s="105"/>
      <c r="F537" s="105" t="s">
        <v>1775</v>
      </c>
      <c r="G537" s="104">
        <v>0</v>
      </c>
      <c r="H537" s="104">
        <v>0</v>
      </c>
      <c r="I537" s="104">
        <v>0</v>
      </c>
      <c r="J537" s="105"/>
      <c r="K537" s="105"/>
      <c r="L537" s="104">
        <v>3</v>
      </c>
      <c r="M537" s="104">
        <v>0</v>
      </c>
      <c r="N537" s="105"/>
      <c r="O537" s="106" t="s">
        <v>889</v>
      </c>
      <c r="P537" s="106" t="s">
        <v>890</v>
      </c>
      <c r="Q537" s="105" t="s">
        <v>1805</v>
      </c>
      <c r="R537" s="104">
        <v>0</v>
      </c>
      <c r="S537" s="104">
        <v>0</v>
      </c>
      <c r="T537" s="105" t="s">
        <v>9258</v>
      </c>
      <c r="U537" s="104">
        <v>1</v>
      </c>
      <c r="V537" s="104">
        <v>0</v>
      </c>
      <c r="W537" s="104">
        <v>0</v>
      </c>
      <c r="X537" s="104">
        <v>0</v>
      </c>
      <c r="Y537" s="104">
        <v>0</v>
      </c>
      <c r="Z537" s="104" t="b">
        <v>0</v>
      </c>
      <c r="AA537" s="105"/>
      <c r="AB537" s="105" t="s">
        <v>1806</v>
      </c>
    </row>
    <row r="538" spans="1:28" ht="15" customHeight="1" x14ac:dyDescent="0.35">
      <c r="A538" s="105" t="s">
        <v>7443</v>
      </c>
      <c r="B538" s="104">
        <v>0</v>
      </c>
      <c r="C538" s="105"/>
      <c r="D538" s="104">
        <v>0</v>
      </c>
      <c r="E538" s="105"/>
      <c r="F538" s="105" t="s">
        <v>1864</v>
      </c>
      <c r="G538" s="104">
        <v>0</v>
      </c>
      <c r="H538" s="104">
        <v>0</v>
      </c>
      <c r="I538" s="104">
        <v>0</v>
      </c>
      <c r="J538" s="105"/>
      <c r="K538" s="105"/>
      <c r="L538" s="104">
        <v>3</v>
      </c>
      <c r="M538" s="104">
        <v>0</v>
      </c>
      <c r="N538" s="105"/>
      <c r="O538" s="106" t="s">
        <v>889</v>
      </c>
      <c r="P538" s="106" t="s">
        <v>890</v>
      </c>
      <c r="Q538" s="105" t="s">
        <v>1867</v>
      </c>
      <c r="R538" s="104">
        <v>0</v>
      </c>
      <c r="S538" s="104">
        <v>0</v>
      </c>
      <c r="T538" s="105" t="s">
        <v>9258</v>
      </c>
      <c r="U538" s="104">
        <v>1</v>
      </c>
      <c r="V538" s="104">
        <v>0</v>
      </c>
      <c r="W538" s="104">
        <v>0</v>
      </c>
      <c r="X538" s="104">
        <v>0</v>
      </c>
      <c r="Y538" s="104">
        <v>0</v>
      </c>
      <c r="Z538" s="104" t="b">
        <v>0</v>
      </c>
      <c r="AA538" s="105"/>
      <c r="AB538" s="105" t="s">
        <v>1868</v>
      </c>
    </row>
    <row r="539" spans="1:28" ht="15" customHeight="1" x14ac:dyDescent="0.35">
      <c r="A539" s="105" t="s">
        <v>7664</v>
      </c>
      <c r="B539" s="104">
        <v>0</v>
      </c>
      <c r="C539" s="105"/>
      <c r="D539" s="104">
        <v>0</v>
      </c>
      <c r="E539" s="105"/>
      <c r="F539" s="105" t="s">
        <v>2366</v>
      </c>
      <c r="G539" s="104">
        <v>0</v>
      </c>
      <c r="H539" s="104">
        <v>0</v>
      </c>
      <c r="I539" s="104">
        <v>0</v>
      </c>
      <c r="J539" s="105"/>
      <c r="K539" s="105"/>
      <c r="L539" s="104">
        <v>3</v>
      </c>
      <c r="M539" s="104">
        <v>0</v>
      </c>
      <c r="N539" s="105"/>
      <c r="O539" s="106" t="s">
        <v>889</v>
      </c>
      <c r="P539" s="106" t="s">
        <v>890</v>
      </c>
      <c r="Q539" s="105" t="s">
        <v>2413</v>
      </c>
      <c r="R539" s="104">
        <v>0</v>
      </c>
      <c r="S539" s="104">
        <v>0</v>
      </c>
      <c r="T539" s="105" t="s">
        <v>9258</v>
      </c>
      <c r="U539" s="104">
        <v>1</v>
      </c>
      <c r="V539" s="104">
        <v>0</v>
      </c>
      <c r="W539" s="104">
        <v>0</v>
      </c>
      <c r="X539" s="104">
        <v>0</v>
      </c>
      <c r="Y539" s="104">
        <v>0</v>
      </c>
      <c r="Z539" s="104" t="b">
        <v>0</v>
      </c>
      <c r="AA539" s="105"/>
      <c r="AB539" s="105" t="s">
        <v>2414</v>
      </c>
    </row>
    <row r="540" spans="1:28" ht="15" customHeight="1" x14ac:dyDescent="0.35">
      <c r="A540" s="105" t="s">
        <v>7906</v>
      </c>
      <c r="B540" s="104">
        <v>0</v>
      </c>
      <c r="C540" s="105"/>
      <c r="D540" s="104">
        <v>0</v>
      </c>
      <c r="E540" s="105"/>
      <c r="F540" s="105" t="s">
        <v>3102</v>
      </c>
      <c r="G540" s="104">
        <v>0</v>
      </c>
      <c r="H540" s="104">
        <v>0</v>
      </c>
      <c r="I540" s="104">
        <v>0</v>
      </c>
      <c r="J540" s="105"/>
      <c r="K540" s="105"/>
      <c r="L540" s="104">
        <v>3</v>
      </c>
      <c r="M540" s="104">
        <v>0</v>
      </c>
      <c r="N540" s="105"/>
      <c r="O540" s="106" t="s">
        <v>889</v>
      </c>
      <c r="P540" s="106" t="s">
        <v>890</v>
      </c>
      <c r="Q540" s="105" t="s">
        <v>3134</v>
      </c>
      <c r="R540" s="104">
        <v>0</v>
      </c>
      <c r="S540" s="104">
        <v>0</v>
      </c>
      <c r="T540" s="105" t="s">
        <v>9258</v>
      </c>
      <c r="U540" s="104">
        <v>1</v>
      </c>
      <c r="V540" s="104">
        <v>0</v>
      </c>
      <c r="W540" s="104">
        <v>0</v>
      </c>
      <c r="X540" s="104">
        <v>0</v>
      </c>
      <c r="Y540" s="104">
        <v>0</v>
      </c>
      <c r="Z540" s="104" t="b">
        <v>0</v>
      </c>
      <c r="AA540" s="105"/>
      <c r="AB540" s="105" t="s">
        <v>3135</v>
      </c>
    </row>
    <row r="541" spans="1:28" ht="15" customHeight="1" x14ac:dyDescent="0.35">
      <c r="A541" s="105" t="s">
        <v>8034</v>
      </c>
      <c r="B541" s="104">
        <v>0</v>
      </c>
      <c r="C541" s="105"/>
      <c r="D541" s="104">
        <v>0</v>
      </c>
      <c r="E541" s="105"/>
      <c r="F541" s="105" t="s">
        <v>3462</v>
      </c>
      <c r="G541" s="104">
        <v>0</v>
      </c>
      <c r="H541" s="104">
        <v>0</v>
      </c>
      <c r="I541" s="104">
        <v>0</v>
      </c>
      <c r="J541" s="105"/>
      <c r="K541" s="105"/>
      <c r="L541" s="104">
        <v>3</v>
      </c>
      <c r="M541" s="104">
        <v>0</v>
      </c>
      <c r="N541" s="105"/>
      <c r="O541" s="106" t="s">
        <v>889</v>
      </c>
      <c r="P541" s="106" t="s">
        <v>890</v>
      </c>
      <c r="Q541" s="105" t="s">
        <v>3491</v>
      </c>
      <c r="R541" s="104">
        <v>0</v>
      </c>
      <c r="S541" s="104">
        <v>0</v>
      </c>
      <c r="T541" s="105" t="s">
        <v>9258</v>
      </c>
      <c r="U541" s="104">
        <v>1</v>
      </c>
      <c r="V541" s="104">
        <v>0</v>
      </c>
      <c r="W541" s="104">
        <v>0</v>
      </c>
      <c r="X541" s="104">
        <v>0</v>
      </c>
      <c r="Y541" s="104">
        <v>0</v>
      </c>
      <c r="Z541" s="104" t="b">
        <v>0</v>
      </c>
      <c r="AA541" s="105"/>
      <c r="AB541" s="105" t="s">
        <v>3492</v>
      </c>
    </row>
    <row r="542" spans="1:28" ht="15" customHeight="1" x14ac:dyDescent="0.35">
      <c r="A542" s="105" t="s">
        <v>7081</v>
      </c>
      <c r="B542" s="104">
        <v>0</v>
      </c>
      <c r="C542" s="105"/>
      <c r="D542" s="104">
        <v>0</v>
      </c>
      <c r="E542" s="105"/>
      <c r="F542" s="105" t="s">
        <v>949</v>
      </c>
      <c r="G542" s="104">
        <v>0</v>
      </c>
      <c r="H542" s="104">
        <v>0</v>
      </c>
      <c r="I542" s="104">
        <v>0</v>
      </c>
      <c r="J542" s="105"/>
      <c r="K542" s="105"/>
      <c r="L542" s="104">
        <v>2</v>
      </c>
      <c r="M542" s="104">
        <v>0</v>
      </c>
      <c r="N542" s="105"/>
      <c r="O542" s="105"/>
      <c r="P542" s="105"/>
      <c r="Q542" s="105" t="s">
        <v>9261</v>
      </c>
      <c r="R542" s="104">
        <v>0</v>
      </c>
      <c r="S542" s="104">
        <v>0</v>
      </c>
      <c r="T542" s="105" t="s">
        <v>7705</v>
      </c>
      <c r="U542" s="104">
        <v>1</v>
      </c>
      <c r="V542" s="104">
        <v>0</v>
      </c>
      <c r="W542" s="104">
        <v>0</v>
      </c>
      <c r="X542" s="104">
        <v>0</v>
      </c>
      <c r="Y542" s="104">
        <v>0</v>
      </c>
      <c r="Z542" s="104" t="b">
        <v>0</v>
      </c>
      <c r="AA542" s="105"/>
      <c r="AB542" s="105" t="s">
        <v>950</v>
      </c>
    </row>
    <row r="543" spans="1:28" ht="15" customHeight="1" x14ac:dyDescent="0.35">
      <c r="A543" s="105" t="s">
        <v>7125</v>
      </c>
      <c r="B543" s="104">
        <v>0</v>
      </c>
      <c r="C543" s="105"/>
      <c r="D543" s="104">
        <v>0</v>
      </c>
      <c r="E543" s="105"/>
      <c r="F543" s="105" t="s">
        <v>1066</v>
      </c>
      <c r="G543" s="104">
        <v>0</v>
      </c>
      <c r="H543" s="104">
        <v>0</v>
      </c>
      <c r="I543" s="104">
        <v>0</v>
      </c>
      <c r="J543" s="105"/>
      <c r="K543" s="105"/>
      <c r="L543" s="104">
        <v>3</v>
      </c>
      <c r="M543" s="104">
        <v>0</v>
      </c>
      <c r="N543" s="105"/>
      <c r="O543" s="106" t="s">
        <v>889</v>
      </c>
      <c r="P543" s="106" t="s">
        <v>890</v>
      </c>
      <c r="Q543" s="105" t="s">
        <v>1067</v>
      </c>
      <c r="R543" s="104">
        <v>0</v>
      </c>
      <c r="S543" s="104">
        <v>0</v>
      </c>
      <c r="T543" s="105" t="s">
        <v>9260</v>
      </c>
      <c r="U543" s="104">
        <v>1</v>
      </c>
      <c r="V543" s="104">
        <v>0</v>
      </c>
      <c r="W543" s="104">
        <v>0</v>
      </c>
      <c r="X543" s="104">
        <v>0</v>
      </c>
      <c r="Y543" s="104">
        <v>0</v>
      </c>
      <c r="Z543" s="104" t="b">
        <v>0</v>
      </c>
      <c r="AA543" s="105"/>
      <c r="AB543" s="105" t="s">
        <v>1068</v>
      </c>
    </row>
    <row r="544" spans="1:28" ht="15" customHeight="1" x14ac:dyDescent="0.35">
      <c r="A544" s="105" t="s">
        <v>7419</v>
      </c>
      <c r="B544" s="104">
        <v>0</v>
      </c>
      <c r="C544" s="105"/>
      <c r="D544" s="104">
        <v>0</v>
      </c>
      <c r="E544" s="105"/>
      <c r="F544" s="105" t="s">
        <v>1775</v>
      </c>
      <c r="G544" s="104">
        <v>0</v>
      </c>
      <c r="H544" s="104">
        <v>0</v>
      </c>
      <c r="I544" s="104">
        <v>0</v>
      </c>
      <c r="J544" s="105"/>
      <c r="K544" s="105"/>
      <c r="L544" s="104">
        <v>3</v>
      </c>
      <c r="M544" s="104">
        <v>0</v>
      </c>
      <c r="N544" s="105"/>
      <c r="O544" s="106" t="s">
        <v>889</v>
      </c>
      <c r="P544" s="106" t="s">
        <v>890</v>
      </c>
      <c r="Q544" s="105" t="s">
        <v>1807</v>
      </c>
      <c r="R544" s="104">
        <v>0</v>
      </c>
      <c r="S544" s="104">
        <v>0</v>
      </c>
      <c r="T544" s="105" t="s">
        <v>9260</v>
      </c>
      <c r="U544" s="104">
        <v>1</v>
      </c>
      <c r="V544" s="104">
        <v>0</v>
      </c>
      <c r="W544" s="104">
        <v>0</v>
      </c>
      <c r="X544" s="104">
        <v>0</v>
      </c>
      <c r="Y544" s="104">
        <v>0</v>
      </c>
      <c r="Z544" s="104" t="b">
        <v>0</v>
      </c>
      <c r="AA544" s="105"/>
      <c r="AB544" s="105" t="s">
        <v>1808</v>
      </c>
    </row>
    <row r="545" spans="1:28" ht="15" customHeight="1" x14ac:dyDescent="0.35">
      <c r="A545" s="105" t="s">
        <v>7453</v>
      </c>
      <c r="B545" s="104">
        <v>0</v>
      </c>
      <c r="C545" s="105"/>
      <c r="D545" s="104">
        <v>0</v>
      </c>
      <c r="E545" s="105"/>
      <c r="F545" s="105" t="s">
        <v>1881</v>
      </c>
      <c r="G545" s="104">
        <v>0</v>
      </c>
      <c r="H545" s="104">
        <v>0</v>
      </c>
      <c r="I545" s="104">
        <v>0</v>
      </c>
      <c r="J545" s="105"/>
      <c r="K545" s="105"/>
      <c r="L545" s="104">
        <v>3</v>
      </c>
      <c r="M545" s="104">
        <v>0</v>
      </c>
      <c r="N545" s="105"/>
      <c r="O545" s="106" t="s">
        <v>889</v>
      </c>
      <c r="P545" s="106" t="s">
        <v>890</v>
      </c>
      <c r="Q545" s="105" t="s">
        <v>1888</v>
      </c>
      <c r="R545" s="104">
        <v>0</v>
      </c>
      <c r="S545" s="104">
        <v>0</v>
      </c>
      <c r="T545" s="105" t="s">
        <v>9260</v>
      </c>
      <c r="U545" s="104">
        <v>1</v>
      </c>
      <c r="V545" s="104">
        <v>0</v>
      </c>
      <c r="W545" s="104">
        <v>0</v>
      </c>
      <c r="X545" s="104">
        <v>0</v>
      </c>
      <c r="Y545" s="104">
        <v>0</v>
      </c>
      <c r="Z545" s="104" t="b">
        <v>0</v>
      </c>
      <c r="AA545" s="105"/>
      <c r="AB545" s="105" t="s">
        <v>1889</v>
      </c>
    </row>
    <row r="546" spans="1:28" ht="15" customHeight="1" x14ac:dyDescent="0.35">
      <c r="A546" s="105" t="s">
        <v>7663</v>
      </c>
      <c r="B546" s="104">
        <v>0</v>
      </c>
      <c r="C546" s="105"/>
      <c r="D546" s="104">
        <v>0</v>
      </c>
      <c r="E546" s="105"/>
      <c r="F546" s="105" t="s">
        <v>2366</v>
      </c>
      <c r="G546" s="104">
        <v>0</v>
      </c>
      <c r="H546" s="104">
        <v>0</v>
      </c>
      <c r="I546" s="104">
        <v>0</v>
      </c>
      <c r="J546" s="105"/>
      <c r="K546" s="105"/>
      <c r="L546" s="104">
        <v>3</v>
      </c>
      <c r="M546" s="104">
        <v>0</v>
      </c>
      <c r="N546" s="105"/>
      <c r="O546" s="106" t="s">
        <v>889</v>
      </c>
      <c r="P546" s="106" t="s">
        <v>890</v>
      </c>
      <c r="Q546" s="105" t="s">
        <v>2411</v>
      </c>
      <c r="R546" s="104">
        <v>0</v>
      </c>
      <c r="S546" s="104">
        <v>0</v>
      </c>
      <c r="T546" s="105" t="s">
        <v>9260</v>
      </c>
      <c r="U546" s="104">
        <v>1</v>
      </c>
      <c r="V546" s="104">
        <v>0</v>
      </c>
      <c r="W546" s="104">
        <v>0</v>
      </c>
      <c r="X546" s="104">
        <v>0</v>
      </c>
      <c r="Y546" s="104">
        <v>0</v>
      </c>
      <c r="Z546" s="104" t="b">
        <v>0</v>
      </c>
      <c r="AA546" s="105"/>
      <c r="AB546" s="105" t="s">
        <v>2412</v>
      </c>
    </row>
    <row r="547" spans="1:28" ht="15" customHeight="1" x14ac:dyDescent="0.35">
      <c r="A547" s="105" t="s">
        <v>7894</v>
      </c>
      <c r="B547" s="104">
        <v>0</v>
      </c>
      <c r="C547" s="105"/>
      <c r="D547" s="104">
        <v>0</v>
      </c>
      <c r="E547" s="105"/>
      <c r="F547" s="105" t="s">
        <v>3102</v>
      </c>
      <c r="G547" s="104">
        <v>0</v>
      </c>
      <c r="H547" s="104">
        <v>0</v>
      </c>
      <c r="I547" s="104">
        <v>0</v>
      </c>
      <c r="J547" s="105"/>
      <c r="K547" s="105"/>
      <c r="L547" s="104">
        <v>3</v>
      </c>
      <c r="M547" s="104">
        <v>0</v>
      </c>
      <c r="N547" s="105"/>
      <c r="O547" s="106" t="s">
        <v>889</v>
      </c>
      <c r="P547" s="106" t="s">
        <v>890</v>
      </c>
      <c r="Q547" s="105" t="s">
        <v>3109</v>
      </c>
      <c r="R547" s="104">
        <v>0</v>
      </c>
      <c r="S547" s="104">
        <v>0</v>
      </c>
      <c r="T547" s="105" t="s">
        <v>9260</v>
      </c>
      <c r="U547" s="104">
        <v>1</v>
      </c>
      <c r="V547" s="104">
        <v>0</v>
      </c>
      <c r="W547" s="104">
        <v>0</v>
      </c>
      <c r="X547" s="104">
        <v>0</v>
      </c>
      <c r="Y547" s="104">
        <v>0</v>
      </c>
      <c r="Z547" s="104" t="b">
        <v>0</v>
      </c>
      <c r="AA547" s="105"/>
      <c r="AB547" s="105" t="s">
        <v>3110</v>
      </c>
    </row>
    <row r="548" spans="1:28" ht="15" customHeight="1" x14ac:dyDescent="0.35">
      <c r="A548" s="105" t="s">
        <v>8029</v>
      </c>
      <c r="B548" s="104">
        <v>0</v>
      </c>
      <c r="C548" s="105"/>
      <c r="D548" s="104">
        <v>0</v>
      </c>
      <c r="E548" s="105"/>
      <c r="F548" s="105" t="s">
        <v>3462</v>
      </c>
      <c r="G548" s="104">
        <v>0</v>
      </c>
      <c r="H548" s="104">
        <v>0</v>
      </c>
      <c r="I548" s="104">
        <v>0</v>
      </c>
      <c r="J548" s="105"/>
      <c r="K548" s="105"/>
      <c r="L548" s="104">
        <v>3</v>
      </c>
      <c r="M548" s="104">
        <v>0</v>
      </c>
      <c r="N548" s="105"/>
      <c r="O548" s="106" t="s">
        <v>889</v>
      </c>
      <c r="P548" s="106" t="s">
        <v>890</v>
      </c>
      <c r="Q548" s="105" t="s">
        <v>3481</v>
      </c>
      <c r="R548" s="104">
        <v>0</v>
      </c>
      <c r="S548" s="104">
        <v>0</v>
      </c>
      <c r="T548" s="105" t="s">
        <v>9260</v>
      </c>
      <c r="U548" s="104">
        <v>1</v>
      </c>
      <c r="V548" s="104">
        <v>0</v>
      </c>
      <c r="W548" s="104">
        <v>0</v>
      </c>
      <c r="X548" s="104">
        <v>0</v>
      </c>
      <c r="Y548" s="104">
        <v>0</v>
      </c>
      <c r="Z548" s="104" t="b">
        <v>0</v>
      </c>
      <c r="AA548" s="105"/>
      <c r="AB548" s="105" t="s">
        <v>3482</v>
      </c>
    </row>
    <row r="549" spans="1:28" ht="15" customHeight="1" x14ac:dyDescent="0.35">
      <c r="A549" s="105" t="s">
        <v>7082</v>
      </c>
      <c r="B549" s="104">
        <v>0</v>
      </c>
      <c r="C549" s="105"/>
      <c r="D549" s="104">
        <v>0</v>
      </c>
      <c r="E549" s="105"/>
      <c r="F549" s="105" t="s">
        <v>951</v>
      </c>
      <c r="G549" s="104">
        <v>0</v>
      </c>
      <c r="H549" s="104">
        <v>0</v>
      </c>
      <c r="I549" s="104">
        <v>0</v>
      </c>
      <c r="J549" s="105"/>
      <c r="K549" s="105"/>
      <c r="L549" s="104">
        <v>2</v>
      </c>
      <c r="M549" s="104">
        <v>0</v>
      </c>
      <c r="N549" s="105"/>
      <c r="O549" s="105"/>
      <c r="P549" s="105"/>
      <c r="Q549" s="105" t="s">
        <v>9263</v>
      </c>
      <c r="R549" s="104">
        <v>0</v>
      </c>
      <c r="S549" s="104">
        <v>0</v>
      </c>
      <c r="T549" s="105" t="s">
        <v>7705</v>
      </c>
      <c r="U549" s="104">
        <v>1</v>
      </c>
      <c r="V549" s="104">
        <v>0</v>
      </c>
      <c r="W549" s="104">
        <v>0</v>
      </c>
      <c r="X549" s="104">
        <v>0</v>
      </c>
      <c r="Y549" s="104">
        <v>0</v>
      </c>
      <c r="Z549" s="104" t="b">
        <v>0</v>
      </c>
      <c r="AA549" s="105"/>
      <c r="AB549" s="105" t="s">
        <v>952</v>
      </c>
    </row>
    <row r="550" spans="1:28" ht="15" customHeight="1" x14ac:dyDescent="0.35">
      <c r="A550" s="105" t="s">
        <v>7126</v>
      </c>
      <c r="B550" s="104">
        <v>0</v>
      </c>
      <c r="C550" s="105"/>
      <c r="D550" s="104">
        <v>0</v>
      </c>
      <c r="E550" s="105"/>
      <c r="F550" s="105" t="s">
        <v>1066</v>
      </c>
      <c r="G550" s="104">
        <v>0</v>
      </c>
      <c r="H550" s="104">
        <v>0</v>
      </c>
      <c r="I550" s="104">
        <v>0</v>
      </c>
      <c r="J550" s="105"/>
      <c r="K550" s="105"/>
      <c r="L550" s="104">
        <v>3</v>
      </c>
      <c r="M550" s="104">
        <v>0</v>
      </c>
      <c r="N550" s="105"/>
      <c r="O550" s="106" t="s">
        <v>889</v>
      </c>
      <c r="P550" s="106" t="s">
        <v>890</v>
      </c>
      <c r="Q550" s="105" t="s">
        <v>1069</v>
      </c>
      <c r="R550" s="104">
        <v>0</v>
      </c>
      <c r="S550" s="104">
        <v>0</v>
      </c>
      <c r="T550" s="105" t="s">
        <v>9262</v>
      </c>
      <c r="U550" s="104">
        <v>1</v>
      </c>
      <c r="V550" s="104">
        <v>0</v>
      </c>
      <c r="W550" s="104">
        <v>0</v>
      </c>
      <c r="X550" s="104">
        <v>0</v>
      </c>
      <c r="Y550" s="104">
        <v>0</v>
      </c>
      <c r="Z550" s="104" t="b">
        <v>0</v>
      </c>
      <c r="AA550" s="105"/>
      <c r="AB550" s="105" t="s">
        <v>1070</v>
      </c>
    </row>
    <row r="551" spans="1:28" ht="15" customHeight="1" x14ac:dyDescent="0.35">
      <c r="A551" s="105" t="s">
        <v>7405</v>
      </c>
      <c r="B551" s="104">
        <v>0</v>
      </c>
      <c r="C551" s="105"/>
      <c r="D551" s="104">
        <v>0</v>
      </c>
      <c r="E551" s="105"/>
      <c r="F551" s="105" t="s">
        <v>1775</v>
      </c>
      <c r="G551" s="104">
        <v>0</v>
      </c>
      <c r="H551" s="104">
        <v>0</v>
      </c>
      <c r="I551" s="104">
        <v>0</v>
      </c>
      <c r="J551" s="105"/>
      <c r="K551" s="105"/>
      <c r="L551" s="104">
        <v>3</v>
      </c>
      <c r="M551" s="104">
        <v>0</v>
      </c>
      <c r="N551" s="105"/>
      <c r="O551" s="106" t="s">
        <v>889</v>
      </c>
      <c r="P551" s="106" t="s">
        <v>890</v>
      </c>
      <c r="Q551" s="105" t="s">
        <v>1779</v>
      </c>
      <c r="R551" s="104">
        <v>0</v>
      </c>
      <c r="S551" s="104">
        <v>0</v>
      </c>
      <c r="T551" s="105" t="s">
        <v>9262</v>
      </c>
      <c r="U551" s="104">
        <v>1</v>
      </c>
      <c r="V551" s="104">
        <v>0</v>
      </c>
      <c r="W551" s="104">
        <v>0</v>
      </c>
      <c r="X551" s="104">
        <v>0</v>
      </c>
      <c r="Y551" s="104">
        <v>0</v>
      </c>
      <c r="Z551" s="104" t="b">
        <v>0</v>
      </c>
      <c r="AA551" s="105"/>
      <c r="AB551" s="105" t="s">
        <v>1780</v>
      </c>
    </row>
    <row r="552" spans="1:28" ht="15" customHeight="1" x14ac:dyDescent="0.35">
      <c r="A552" s="105" t="s">
        <v>7457</v>
      </c>
      <c r="B552" s="104">
        <v>0</v>
      </c>
      <c r="C552" s="105"/>
      <c r="D552" s="104">
        <v>0</v>
      </c>
      <c r="E552" s="105"/>
      <c r="F552" s="105" t="s">
        <v>1892</v>
      </c>
      <c r="G552" s="104">
        <v>0</v>
      </c>
      <c r="H552" s="104">
        <v>0</v>
      </c>
      <c r="I552" s="104">
        <v>0</v>
      </c>
      <c r="J552" s="105"/>
      <c r="K552" s="105"/>
      <c r="L552" s="104">
        <v>3</v>
      </c>
      <c r="M552" s="104">
        <v>0</v>
      </c>
      <c r="N552" s="105"/>
      <c r="O552" s="106" t="s">
        <v>889</v>
      </c>
      <c r="P552" s="106" t="s">
        <v>890</v>
      </c>
      <c r="Q552" s="105" t="s">
        <v>1897</v>
      </c>
      <c r="R552" s="104">
        <v>0</v>
      </c>
      <c r="S552" s="104">
        <v>0</v>
      </c>
      <c r="T552" s="105" t="s">
        <v>9262</v>
      </c>
      <c r="U552" s="104">
        <v>1</v>
      </c>
      <c r="V552" s="104">
        <v>0</v>
      </c>
      <c r="W552" s="104">
        <v>0</v>
      </c>
      <c r="X552" s="104">
        <v>0</v>
      </c>
      <c r="Y552" s="104">
        <v>0</v>
      </c>
      <c r="Z552" s="104" t="b">
        <v>0</v>
      </c>
      <c r="AA552" s="105"/>
      <c r="AB552" s="105" t="s">
        <v>1898</v>
      </c>
    </row>
    <row r="553" spans="1:28" ht="15" customHeight="1" x14ac:dyDescent="0.35">
      <c r="A553" s="105" t="s">
        <v>7662</v>
      </c>
      <c r="B553" s="104">
        <v>0</v>
      </c>
      <c r="C553" s="105"/>
      <c r="D553" s="104">
        <v>0</v>
      </c>
      <c r="E553" s="105"/>
      <c r="F553" s="105" t="s">
        <v>2366</v>
      </c>
      <c r="G553" s="104">
        <v>0</v>
      </c>
      <c r="H553" s="104">
        <v>0</v>
      </c>
      <c r="I553" s="104">
        <v>0</v>
      </c>
      <c r="J553" s="105"/>
      <c r="K553" s="105"/>
      <c r="L553" s="104">
        <v>3</v>
      </c>
      <c r="M553" s="104">
        <v>0</v>
      </c>
      <c r="N553" s="105"/>
      <c r="O553" s="106" t="s">
        <v>889</v>
      </c>
      <c r="P553" s="106" t="s">
        <v>890</v>
      </c>
      <c r="Q553" s="105" t="s">
        <v>2409</v>
      </c>
      <c r="R553" s="104">
        <v>0</v>
      </c>
      <c r="S553" s="104">
        <v>0</v>
      </c>
      <c r="T553" s="105" t="s">
        <v>9262</v>
      </c>
      <c r="U553" s="104">
        <v>1</v>
      </c>
      <c r="V553" s="104">
        <v>0</v>
      </c>
      <c r="W553" s="104">
        <v>0</v>
      </c>
      <c r="X553" s="104">
        <v>0</v>
      </c>
      <c r="Y553" s="104">
        <v>0</v>
      </c>
      <c r="Z553" s="104" t="b">
        <v>0</v>
      </c>
      <c r="AA553" s="105"/>
      <c r="AB553" s="105" t="s">
        <v>2410</v>
      </c>
    </row>
    <row r="554" spans="1:28" ht="15" customHeight="1" x14ac:dyDescent="0.35">
      <c r="A554" s="105" t="s">
        <v>7899</v>
      </c>
      <c r="B554" s="104">
        <v>0</v>
      </c>
      <c r="C554" s="105"/>
      <c r="D554" s="104">
        <v>0</v>
      </c>
      <c r="E554" s="105"/>
      <c r="F554" s="105" t="s">
        <v>3102</v>
      </c>
      <c r="G554" s="104">
        <v>0</v>
      </c>
      <c r="H554" s="104">
        <v>0</v>
      </c>
      <c r="I554" s="104">
        <v>0</v>
      </c>
      <c r="J554" s="105"/>
      <c r="K554" s="105"/>
      <c r="L554" s="104">
        <v>3</v>
      </c>
      <c r="M554" s="104">
        <v>0</v>
      </c>
      <c r="N554" s="105"/>
      <c r="O554" s="106" t="s">
        <v>889</v>
      </c>
      <c r="P554" s="106" t="s">
        <v>890</v>
      </c>
      <c r="Q554" s="105" t="s">
        <v>3120</v>
      </c>
      <c r="R554" s="104">
        <v>0</v>
      </c>
      <c r="S554" s="104">
        <v>0</v>
      </c>
      <c r="T554" s="105" t="s">
        <v>9262</v>
      </c>
      <c r="U554" s="104">
        <v>1</v>
      </c>
      <c r="V554" s="104">
        <v>0</v>
      </c>
      <c r="W554" s="104">
        <v>0</v>
      </c>
      <c r="X554" s="104">
        <v>0</v>
      </c>
      <c r="Y554" s="104">
        <v>0</v>
      </c>
      <c r="Z554" s="104" t="b">
        <v>0</v>
      </c>
      <c r="AA554" s="105"/>
      <c r="AB554" s="105" t="s">
        <v>3121</v>
      </c>
    </row>
    <row r="555" spans="1:28" ht="15" customHeight="1" x14ac:dyDescent="0.35">
      <c r="A555" s="105" t="s">
        <v>8027</v>
      </c>
      <c r="B555" s="104">
        <v>0</v>
      </c>
      <c r="C555" s="105"/>
      <c r="D555" s="104">
        <v>0</v>
      </c>
      <c r="E555" s="105"/>
      <c r="F555" s="105" t="s">
        <v>3462</v>
      </c>
      <c r="G555" s="104">
        <v>0</v>
      </c>
      <c r="H555" s="104">
        <v>0</v>
      </c>
      <c r="I555" s="104">
        <v>0</v>
      </c>
      <c r="J555" s="105"/>
      <c r="K555" s="105"/>
      <c r="L555" s="104">
        <v>3</v>
      </c>
      <c r="M555" s="104">
        <v>0</v>
      </c>
      <c r="N555" s="105"/>
      <c r="O555" s="106" t="s">
        <v>889</v>
      </c>
      <c r="P555" s="106" t="s">
        <v>890</v>
      </c>
      <c r="Q555" s="105" t="s">
        <v>3477</v>
      </c>
      <c r="R555" s="104">
        <v>0</v>
      </c>
      <c r="S555" s="104">
        <v>0</v>
      </c>
      <c r="T555" s="105" t="s">
        <v>9262</v>
      </c>
      <c r="U555" s="104">
        <v>1</v>
      </c>
      <c r="V555" s="104">
        <v>0</v>
      </c>
      <c r="W555" s="104">
        <v>0</v>
      </c>
      <c r="X555" s="104">
        <v>0</v>
      </c>
      <c r="Y555" s="104">
        <v>0</v>
      </c>
      <c r="Z555" s="104" t="b">
        <v>0</v>
      </c>
      <c r="AA555" s="105"/>
      <c r="AB555" s="105" t="s">
        <v>3478</v>
      </c>
    </row>
    <row r="556" spans="1:28" ht="15" customHeight="1" x14ac:dyDescent="0.35">
      <c r="A556" s="105" t="s">
        <v>7353</v>
      </c>
      <c r="B556" s="104">
        <v>0</v>
      </c>
      <c r="C556" s="105"/>
      <c r="D556" s="104">
        <v>0</v>
      </c>
      <c r="E556" s="105"/>
      <c r="F556" s="105" t="s">
        <v>1643</v>
      </c>
      <c r="G556" s="104">
        <v>0</v>
      </c>
      <c r="H556" s="104">
        <v>0</v>
      </c>
      <c r="I556" s="104">
        <v>0</v>
      </c>
      <c r="J556" s="105"/>
      <c r="K556" s="105"/>
      <c r="L556" s="104">
        <v>2</v>
      </c>
      <c r="M556" s="104">
        <v>0</v>
      </c>
      <c r="N556" s="105"/>
      <c r="O556" s="105"/>
      <c r="P556" s="105"/>
      <c r="Q556" s="105" t="s">
        <v>9336</v>
      </c>
      <c r="R556" s="104">
        <v>0</v>
      </c>
      <c r="S556" s="104">
        <v>0</v>
      </c>
      <c r="T556" s="105" t="s">
        <v>7705</v>
      </c>
      <c r="U556" s="104">
        <v>1</v>
      </c>
      <c r="V556" s="104">
        <v>0</v>
      </c>
      <c r="W556" s="104">
        <v>0</v>
      </c>
      <c r="X556" s="104">
        <v>0</v>
      </c>
      <c r="Y556" s="104">
        <v>0</v>
      </c>
      <c r="Z556" s="104" t="b">
        <v>0</v>
      </c>
      <c r="AA556" s="105"/>
      <c r="AB556" s="105" t="s">
        <v>1644</v>
      </c>
    </row>
    <row r="557" spans="1:28" ht="15" customHeight="1" x14ac:dyDescent="0.35">
      <c r="A557" s="105" t="s">
        <v>7144</v>
      </c>
      <c r="B557" s="104">
        <v>0</v>
      </c>
      <c r="C557" s="105"/>
      <c r="D557" s="104">
        <v>0</v>
      </c>
      <c r="E557" s="105"/>
      <c r="F557" s="105" t="s">
        <v>1100</v>
      </c>
      <c r="G557" s="104">
        <v>0</v>
      </c>
      <c r="H557" s="104">
        <v>0</v>
      </c>
      <c r="I557" s="104">
        <v>0</v>
      </c>
      <c r="J557" s="105"/>
      <c r="K557" s="105"/>
      <c r="L557" s="104">
        <v>3</v>
      </c>
      <c r="M557" s="104">
        <v>0</v>
      </c>
      <c r="N557" s="105"/>
      <c r="O557" s="106" t="s">
        <v>889</v>
      </c>
      <c r="P557" s="106" t="s">
        <v>890</v>
      </c>
      <c r="Q557" s="105" t="s">
        <v>1108</v>
      </c>
      <c r="R557" s="104">
        <v>0</v>
      </c>
      <c r="S557" s="104">
        <v>0</v>
      </c>
      <c r="T557" s="105" t="s">
        <v>9284</v>
      </c>
      <c r="U557" s="104">
        <v>1</v>
      </c>
      <c r="V557" s="104">
        <v>0</v>
      </c>
      <c r="W557" s="104">
        <v>0</v>
      </c>
      <c r="X557" s="104">
        <v>0</v>
      </c>
      <c r="Y557" s="104">
        <v>0</v>
      </c>
      <c r="Z557" s="104" t="b">
        <v>0</v>
      </c>
      <c r="AA557" s="105"/>
      <c r="AB557" s="105" t="s">
        <v>1109</v>
      </c>
    </row>
    <row r="558" spans="1:28" ht="15" customHeight="1" x14ac:dyDescent="0.35">
      <c r="A558" s="105" t="s">
        <v>7152</v>
      </c>
      <c r="B558" s="104">
        <v>0</v>
      </c>
      <c r="C558" s="105"/>
      <c r="D558" s="104">
        <v>0</v>
      </c>
      <c r="E558" s="105"/>
      <c r="F558" s="105" t="s">
        <v>1114</v>
      </c>
      <c r="G558" s="104">
        <v>0</v>
      </c>
      <c r="H558" s="104">
        <v>0</v>
      </c>
      <c r="I558" s="104">
        <v>0</v>
      </c>
      <c r="J558" s="105"/>
      <c r="K558" s="105"/>
      <c r="L558" s="104">
        <v>3</v>
      </c>
      <c r="M558" s="104">
        <v>0</v>
      </c>
      <c r="N558" s="105"/>
      <c r="O558" s="106" t="s">
        <v>889</v>
      </c>
      <c r="P558" s="106" t="s">
        <v>890</v>
      </c>
      <c r="Q558" s="105" t="s">
        <v>1125</v>
      </c>
      <c r="R558" s="104">
        <v>0</v>
      </c>
      <c r="S558" s="104">
        <v>0</v>
      </c>
      <c r="T558" s="105" t="s">
        <v>9284</v>
      </c>
      <c r="U558" s="104">
        <v>1</v>
      </c>
      <c r="V558" s="104">
        <v>0</v>
      </c>
      <c r="W558" s="104">
        <v>0</v>
      </c>
      <c r="X558" s="104">
        <v>0</v>
      </c>
      <c r="Y558" s="104">
        <v>0</v>
      </c>
      <c r="Z558" s="104" t="b">
        <v>0</v>
      </c>
      <c r="AA558" s="105"/>
      <c r="AB558" s="105" t="s">
        <v>1126</v>
      </c>
    </row>
    <row r="559" spans="1:28" ht="15" customHeight="1" x14ac:dyDescent="0.35">
      <c r="A559" s="105" t="s">
        <v>7153</v>
      </c>
      <c r="B559" s="104">
        <v>0</v>
      </c>
      <c r="C559" s="105"/>
      <c r="D559" s="104">
        <v>0</v>
      </c>
      <c r="E559" s="105"/>
      <c r="F559" s="105" t="s">
        <v>1127</v>
      </c>
      <c r="G559" s="104">
        <v>0</v>
      </c>
      <c r="H559" s="104">
        <v>0</v>
      </c>
      <c r="I559" s="104">
        <v>0</v>
      </c>
      <c r="J559" s="105"/>
      <c r="K559" s="105"/>
      <c r="L559" s="104">
        <v>3</v>
      </c>
      <c r="M559" s="104">
        <v>0</v>
      </c>
      <c r="N559" s="105"/>
      <c r="O559" s="106" t="s">
        <v>889</v>
      </c>
      <c r="P559" s="106" t="s">
        <v>890</v>
      </c>
      <c r="Q559" s="105" t="s">
        <v>1128</v>
      </c>
      <c r="R559" s="104">
        <v>0</v>
      </c>
      <c r="S559" s="104">
        <v>0</v>
      </c>
      <c r="T559" s="105" t="s">
        <v>9284</v>
      </c>
      <c r="U559" s="104">
        <v>1</v>
      </c>
      <c r="V559" s="104">
        <v>0</v>
      </c>
      <c r="W559" s="104">
        <v>0</v>
      </c>
      <c r="X559" s="104">
        <v>0</v>
      </c>
      <c r="Y559" s="104">
        <v>0</v>
      </c>
      <c r="Z559" s="104" t="b">
        <v>0</v>
      </c>
      <c r="AA559" s="105"/>
      <c r="AB559" s="105" t="s">
        <v>1129</v>
      </c>
    </row>
    <row r="560" spans="1:28" ht="15" customHeight="1" x14ac:dyDescent="0.35">
      <c r="A560" s="105" t="s">
        <v>7324</v>
      </c>
      <c r="B560" s="104">
        <v>0</v>
      </c>
      <c r="C560" s="105"/>
      <c r="D560" s="104">
        <v>0</v>
      </c>
      <c r="E560" s="105"/>
      <c r="F560" s="105" t="s">
        <v>1575</v>
      </c>
      <c r="G560" s="104">
        <v>0</v>
      </c>
      <c r="H560" s="104">
        <v>0</v>
      </c>
      <c r="I560" s="104">
        <v>0</v>
      </c>
      <c r="J560" s="105"/>
      <c r="K560" s="105"/>
      <c r="L560" s="104">
        <v>3</v>
      </c>
      <c r="M560" s="104">
        <v>0</v>
      </c>
      <c r="N560" s="105"/>
      <c r="O560" s="106" t="s">
        <v>889</v>
      </c>
      <c r="P560" s="106" t="s">
        <v>890</v>
      </c>
      <c r="Q560" s="105" t="s">
        <v>1578</v>
      </c>
      <c r="R560" s="104">
        <v>0</v>
      </c>
      <c r="S560" s="104">
        <v>0</v>
      </c>
      <c r="T560" s="105" t="s">
        <v>9284</v>
      </c>
      <c r="U560" s="104">
        <v>1</v>
      </c>
      <c r="V560" s="104">
        <v>0</v>
      </c>
      <c r="W560" s="104">
        <v>0</v>
      </c>
      <c r="X560" s="104">
        <v>0</v>
      </c>
      <c r="Y560" s="104">
        <v>0</v>
      </c>
      <c r="Z560" s="104" t="b">
        <v>0</v>
      </c>
      <c r="AA560" s="105"/>
      <c r="AB560" s="105" t="s">
        <v>1579</v>
      </c>
    </row>
    <row r="561" spans="1:28" ht="15" customHeight="1" x14ac:dyDescent="0.35">
      <c r="A561" s="105" t="s">
        <v>7534</v>
      </c>
      <c r="B561" s="104">
        <v>0</v>
      </c>
      <c r="C561" s="105"/>
      <c r="D561" s="104">
        <v>0</v>
      </c>
      <c r="E561" s="105"/>
      <c r="F561" s="105" t="s">
        <v>2090</v>
      </c>
      <c r="G561" s="104">
        <v>0</v>
      </c>
      <c r="H561" s="104">
        <v>0</v>
      </c>
      <c r="I561" s="104">
        <v>0</v>
      </c>
      <c r="J561" s="105"/>
      <c r="K561" s="105"/>
      <c r="L561" s="104">
        <v>3</v>
      </c>
      <c r="M561" s="104">
        <v>0</v>
      </c>
      <c r="N561" s="105"/>
      <c r="O561" s="106" t="s">
        <v>889</v>
      </c>
      <c r="P561" s="106" t="s">
        <v>890</v>
      </c>
      <c r="Q561" s="105" t="s">
        <v>2093</v>
      </c>
      <c r="R561" s="104">
        <v>0</v>
      </c>
      <c r="S561" s="104">
        <v>0</v>
      </c>
      <c r="T561" s="105" t="s">
        <v>9284</v>
      </c>
      <c r="U561" s="104">
        <v>1</v>
      </c>
      <c r="V561" s="104">
        <v>0</v>
      </c>
      <c r="W561" s="104">
        <v>0</v>
      </c>
      <c r="X561" s="104">
        <v>0</v>
      </c>
      <c r="Y561" s="104">
        <v>0</v>
      </c>
      <c r="Z561" s="104" t="b">
        <v>0</v>
      </c>
      <c r="AA561" s="105"/>
      <c r="AB561" s="105" t="s">
        <v>2094</v>
      </c>
    </row>
    <row r="562" spans="1:28" ht="15" customHeight="1" x14ac:dyDescent="0.35">
      <c r="A562" s="105" t="s">
        <v>7547</v>
      </c>
      <c r="B562" s="104">
        <v>0</v>
      </c>
      <c r="C562" s="105"/>
      <c r="D562" s="104">
        <v>0</v>
      </c>
      <c r="E562" s="105"/>
      <c r="F562" s="105" t="s">
        <v>2121</v>
      </c>
      <c r="G562" s="104">
        <v>0</v>
      </c>
      <c r="H562" s="104">
        <v>0</v>
      </c>
      <c r="I562" s="104">
        <v>0</v>
      </c>
      <c r="J562" s="105"/>
      <c r="K562" s="105"/>
      <c r="L562" s="104">
        <v>3</v>
      </c>
      <c r="M562" s="104">
        <v>0</v>
      </c>
      <c r="N562" s="105"/>
      <c r="O562" s="106" t="s">
        <v>889</v>
      </c>
      <c r="P562" s="106" t="s">
        <v>890</v>
      </c>
      <c r="Q562" s="105" t="s">
        <v>2124</v>
      </c>
      <c r="R562" s="104">
        <v>0</v>
      </c>
      <c r="S562" s="104">
        <v>0</v>
      </c>
      <c r="T562" s="105" t="s">
        <v>9284</v>
      </c>
      <c r="U562" s="104">
        <v>1</v>
      </c>
      <c r="V562" s="104">
        <v>0</v>
      </c>
      <c r="W562" s="104">
        <v>0</v>
      </c>
      <c r="X562" s="104">
        <v>0</v>
      </c>
      <c r="Y562" s="104">
        <v>0</v>
      </c>
      <c r="Z562" s="104" t="b">
        <v>0</v>
      </c>
      <c r="AA562" s="105"/>
      <c r="AB562" s="105" t="s">
        <v>2125</v>
      </c>
    </row>
    <row r="563" spans="1:28" ht="15" customHeight="1" x14ac:dyDescent="0.35">
      <c r="A563" s="105" t="s">
        <v>7845</v>
      </c>
      <c r="B563" s="104">
        <v>0</v>
      </c>
      <c r="C563" s="105"/>
      <c r="D563" s="104">
        <v>0</v>
      </c>
      <c r="E563" s="105"/>
      <c r="F563" s="105" t="s">
        <v>2958</v>
      </c>
      <c r="G563" s="104">
        <v>0</v>
      </c>
      <c r="H563" s="104">
        <v>0</v>
      </c>
      <c r="I563" s="104">
        <v>0</v>
      </c>
      <c r="J563" s="105"/>
      <c r="K563" s="105"/>
      <c r="L563" s="104">
        <v>3</v>
      </c>
      <c r="M563" s="104">
        <v>0</v>
      </c>
      <c r="N563" s="105" t="s">
        <v>2959</v>
      </c>
      <c r="O563" s="106" t="s">
        <v>889</v>
      </c>
      <c r="P563" s="106" t="s">
        <v>890</v>
      </c>
      <c r="Q563" s="105" t="s">
        <v>2960</v>
      </c>
      <c r="R563" s="104">
        <v>0</v>
      </c>
      <c r="S563" s="104">
        <v>0</v>
      </c>
      <c r="T563" s="105" t="s">
        <v>9284</v>
      </c>
      <c r="U563" s="104">
        <v>1</v>
      </c>
      <c r="V563" s="104">
        <v>0</v>
      </c>
      <c r="W563" s="104">
        <v>0</v>
      </c>
      <c r="X563" s="104">
        <v>0</v>
      </c>
      <c r="Y563" s="104">
        <v>0</v>
      </c>
      <c r="Z563" s="104" t="b">
        <v>0</v>
      </c>
      <c r="AA563" s="105"/>
      <c r="AB563" s="105" t="s">
        <v>2961</v>
      </c>
    </row>
    <row r="564" spans="1:28" ht="15" customHeight="1" x14ac:dyDescent="0.35">
      <c r="A564" s="105" t="s">
        <v>8538</v>
      </c>
      <c r="B564" s="104">
        <v>0</v>
      </c>
      <c r="C564" s="105"/>
      <c r="D564" s="104">
        <v>0</v>
      </c>
      <c r="E564" s="105"/>
      <c r="F564" s="105" t="s">
        <v>9557</v>
      </c>
      <c r="G564" s="104">
        <v>0</v>
      </c>
      <c r="H564" s="104">
        <v>0</v>
      </c>
      <c r="I564" s="104">
        <v>0</v>
      </c>
      <c r="J564" s="105"/>
      <c r="K564" s="105"/>
      <c r="L564" s="104">
        <v>3</v>
      </c>
      <c r="M564" s="104">
        <v>0</v>
      </c>
      <c r="N564" s="105"/>
      <c r="O564" s="106" t="s">
        <v>889</v>
      </c>
      <c r="P564" s="106" t="s">
        <v>890</v>
      </c>
      <c r="Q564" s="105" t="s">
        <v>4876</v>
      </c>
      <c r="R564" s="104">
        <v>0</v>
      </c>
      <c r="S564" s="104">
        <v>0</v>
      </c>
      <c r="T564" s="105" t="s">
        <v>9284</v>
      </c>
      <c r="U564" s="104">
        <v>1</v>
      </c>
      <c r="V564" s="104">
        <v>0</v>
      </c>
      <c r="W564" s="104">
        <v>0</v>
      </c>
      <c r="X564" s="104">
        <v>0</v>
      </c>
      <c r="Y564" s="104">
        <v>0</v>
      </c>
      <c r="Z564" s="104" t="b">
        <v>0</v>
      </c>
      <c r="AA564" s="105"/>
      <c r="AB564" s="105" t="s">
        <v>4877</v>
      </c>
    </row>
    <row r="565" spans="1:28" ht="15" customHeight="1" x14ac:dyDescent="0.35">
      <c r="A565" s="105" t="s">
        <v>7359</v>
      </c>
      <c r="B565" s="104">
        <v>0</v>
      </c>
      <c r="C565" s="105"/>
      <c r="D565" s="104">
        <v>0</v>
      </c>
      <c r="E565" s="105"/>
      <c r="F565" s="105" t="s">
        <v>1655</v>
      </c>
      <c r="G565" s="104">
        <v>0</v>
      </c>
      <c r="H565" s="104">
        <v>0</v>
      </c>
      <c r="I565" s="104">
        <v>0</v>
      </c>
      <c r="J565" s="105"/>
      <c r="K565" s="105"/>
      <c r="L565" s="104">
        <v>2</v>
      </c>
      <c r="M565" s="104">
        <v>0</v>
      </c>
      <c r="N565" s="105"/>
      <c r="O565" s="105"/>
      <c r="P565" s="105"/>
      <c r="Q565" s="105" t="s">
        <v>9342</v>
      </c>
      <c r="R565" s="104">
        <v>0</v>
      </c>
      <c r="S565" s="104">
        <v>0</v>
      </c>
      <c r="T565" s="105" t="s">
        <v>7705</v>
      </c>
      <c r="U565" s="104">
        <v>1</v>
      </c>
      <c r="V565" s="104">
        <v>0</v>
      </c>
      <c r="W565" s="104">
        <v>0</v>
      </c>
      <c r="X565" s="104">
        <v>0</v>
      </c>
      <c r="Y565" s="104">
        <v>0</v>
      </c>
      <c r="Z565" s="104" t="b">
        <v>0</v>
      </c>
      <c r="AA565" s="105"/>
      <c r="AB565" s="105" t="s">
        <v>1656</v>
      </c>
    </row>
    <row r="566" spans="1:28" ht="15" customHeight="1" x14ac:dyDescent="0.35">
      <c r="A566" s="105" t="s">
        <v>7340</v>
      </c>
      <c r="B566" s="104">
        <v>0</v>
      </c>
      <c r="C566" s="105"/>
      <c r="D566" s="104">
        <v>0</v>
      </c>
      <c r="E566" s="105"/>
      <c r="F566" s="105" t="s">
        <v>1611</v>
      </c>
      <c r="G566" s="104">
        <v>0</v>
      </c>
      <c r="H566" s="104">
        <v>0</v>
      </c>
      <c r="I566" s="104">
        <v>0</v>
      </c>
      <c r="J566" s="105"/>
      <c r="K566" s="105"/>
      <c r="L566" s="104">
        <v>3</v>
      </c>
      <c r="M566" s="104">
        <v>0</v>
      </c>
      <c r="N566" s="105"/>
      <c r="O566" s="106" t="s">
        <v>889</v>
      </c>
      <c r="P566" s="106" t="s">
        <v>890</v>
      </c>
      <c r="Q566" s="105" t="s">
        <v>1614</v>
      </c>
      <c r="R566" s="104">
        <v>0</v>
      </c>
      <c r="S566" s="104">
        <v>0</v>
      </c>
      <c r="T566" s="105" t="s">
        <v>9330</v>
      </c>
      <c r="U566" s="104">
        <v>1</v>
      </c>
      <c r="V566" s="104">
        <v>0</v>
      </c>
      <c r="W566" s="104">
        <v>0</v>
      </c>
      <c r="X566" s="104">
        <v>0</v>
      </c>
      <c r="Y566" s="104">
        <v>0</v>
      </c>
      <c r="Z566" s="104" t="b">
        <v>0</v>
      </c>
      <c r="AA566" s="105"/>
      <c r="AB566" s="105" t="s">
        <v>1615</v>
      </c>
    </row>
    <row r="567" spans="1:28" ht="15" customHeight="1" x14ac:dyDescent="0.35">
      <c r="A567" s="105" t="s">
        <v>7543</v>
      </c>
      <c r="B567" s="104">
        <v>0</v>
      </c>
      <c r="C567" s="105"/>
      <c r="D567" s="104">
        <v>0</v>
      </c>
      <c r="E567" s="105"/>
      <c r="F567" s="105" t="s">
        <v>2104</v>
      </c>
      <c r="G567" s="104">
        <v>0</v>
      </c>
      <c r="H567" s="104">
        <v>0</v>
      </c>
      <c r="I567" s="104">
        <v>0</v>
      </c>
      <c r="J567" s="105"/>
      <c r="K567" s="105"/>
      <c r="L567" s="104">
        <v>3</v>
      </c>
      <c r="M567" s="104">
        <v>0</v>
      </c>
      <c r="N567" s="105"/>
      <c r="O567" s="106" t="s">
        <v>889</v>
      </c>
      <c r="P567" s="106" t="s">
        <v>890</v>
      </c>
      <c r="Q567" s="105" t="s">
        <v>2113</v>
      </c>
      <c r="R567" s="104">
        <v>0</v>
      </c>
      <c r="S567" s="104">
        <v>0</v>
      </c>
      <c r="T567" s="105" t="s">
        <v>9330</v>
      </c>
      <c r="U567" s="104">
        <v>1</v>
      </c>
      <c r="V567" s="104">
        <v>0</v>
      </c>
      <c r="W567" s="104">
        <v>0</v>
      </c>
      <c r="X567" s="104">
        <v>0</v>
      </c>
      <c r="Y567" s="104">
        <v>0</v>
      </c>
      <c r="Z567" s="104" t="b">
        <v>0</v>
      </c>
      <c r="AA567" s="105"/>
      <c r="AB567" s="105" t="s">
        <v>2114</v>
      </c>
    </row>
    <row r="568" spans="1:28" ht="15" customHeight="1" x14ac:dyDescent="0.35">
      <c r="A568" s="105" t="s">
        <v>7696</v>
      </c>
      <c r="B568" s="104">
        <v>0</v>
      </c>
      <c r="C568" s="105"/>
      <c r="D568" s="104">
        <v>0</v>
      </c>
      <c r="E568" s="105"/>
      <c r="F568" s="105" t="s">
        <v>2483</v>
      </c>
      <c r="G568" s="104">
        <v>0</v>
      </c>
      <c r="H568" s="104">
        <v>0</v>
      </c>
      <c r="I568" s="104">
        <v>0</v>
      </c>
      <c r="J568" s="105"/>
      <c r="K568" s="105"/>
      <c r="L568" s="104">
        <v>3</v>
      </c>
      <c r="M568" s="104">
        <v>0</v>
      </c>
      <c r="N568" s="105"/>
      <c r="O568" s="106" t="s">
        <v>889</v>
      </c>
      <c r="P568" s="106" t="s">
        <v>890</v>
      </c>
      <c r="Q568" s="105" t="s">
        <v>2488</v>
      </c>
      <c r="R568" s="104">
        <v>0</v>
      </c>
      <c r="S568" s="104">
        <v>0</v>
      </c>
      <c r="T568" s="105" t="s">
        <v>9330</v>
      </c>
      <c r="U568" s="104">
        <v>1</v>
      </c>
      <c r="V568" s="104">
        <v>0</v>
      </c>
      <c r="W568" s="104">
        <v>0</v>
      </c>
      <c r="X568" s="104">
        <v>0</v>
      </c>
      <c r="Y568" s="104">
        <v>0</v>
      </c>
      <c r="Z568" s="104" t="b">
        <v>0</v>
      </c>
      <c r="AA568" s="105"/>
      <c r="AB568" s="105" t="s">
        <v>2489</v>
      </c>
    </row>
    <row r="569" spans="1:28" ht="15" customHeight="1" x14ac:dyDescent="0.35">
      <c r="A569" s="105" t="s">
        <v>7721</v>
      </c>
      <c r="B569" s="104">
        <v>0</v>
      </c>
      <c r="C569" s="105"/>
      <c r="D569" s="104">
        <v>0</v>
      </c>
      <c r="E569" s="105"/>
      <c r="F569" s="105" t="s">
        <v>2559</v>
      </c>
      <c r="G569" s="104">
        <v>0</v>
      </c>
      <c r="H569" s="104">
        <v>0</v>
      </c>
      <c r="I569" s="104">
        <v>0</v>
      </c>
      <c r="J569" s="105"/>
      <c r="K569" s="105"/>
      <c r="L569" s="104">
        <v>3</v>
      </c>
      <c r="M569" s="104">
        <v>0</v>
      </c>
      <c r="N569" s="105"/>
      <c r="O569" s="106" t="s">
        <v>889</v>
      </c>
      <c r="P569" s="106" t="s">
        <v>890</v>
      </c>
      <c r="Q569" s="105" t="s">
        <v>2562</v>
      </c>
      <c r="R569" s="104">
        <v>0</v>
      </c>
      <c r="S569" s="104">
        <v>0</v>
      </c>
      <c r="T569" s="105" t="s">
        <v>9330</v>
      </c>
      <c r="U569" s="104">
        <v>1</v>
      </c>
      <c r="V569" s="104">
        <v>0</v>
      </c>
      <c r="W569" s="104">
        <v>0</v>
      </c>
      <c r="X569" s="104">
        <v>0</v>
      </c>
      <c r="Y569" s="104">
        <v>0</v>
      </c>
      <c r="Z569" s="104" t="b">
        <v>0</v>
      </c>
      <c r="AA569" s="105"/>
      <c r="AB569" s="105" t="s">
        <v>2563</v>
      </c>
    </row>
    <row r="570" spans="1:28" ht="15" customHeight="1" x14ac:dyDescent="0.35">
      <c r="A570" s="105" t="s">
        <v>7778</v>
      </c>
      <c r="B570" s="104">
        <v>0</v>
      </c>
      <c r="C570" s="105"/>
      <c r="D570" s="104">
        <v>0</v>
      </c>
      <c r="E570" s="105"/>
      <c r="F570" s="105" t="s">
        <v>2708</v>
      </c>
      <c r="G570" s="104">
        <v>0</v>
      </c>
      <c r="H570" s="104">
        <v>0</v>
      </c>
      <c r="I570" s="104">
        <v>0</v>
      </c>
      <c r="J570" s="105"/>
      <c r="K570" s="105"/>
      <c r="L570" s="104">
        <v>3</v>
      </c>
      <c r="M570" s="104">
        <v>0</v>
      </c>
      <c r="N570" s="105"/>
      <c r="O570" s="106" t="s">
        <v>889</v>
      </c>
      <c r="P570" s="106" t="s">
        <v>890</v>
      </c>
      <c r="Q570" s="105" t="s">
        <v>2717</v>
      </c>
      <c r="R570" s="104">
        <v>0</v>
      </c>
      <c r="S570" s="104">
        <v>0</v>
      </c>
      <c r="T570" s="105" t="s">
        <v>9330</v>
      </c>
      <c r="U570" s="104">
        <v>1</v>
      </c>
      <c r="V570" s="104">
        <v>0</v>
      </c>
      <c r="W570" s="104">
        <v>0</v>
      </c>
      <c r="X570" s="104">
        <v>0</v>
      </c>
      <c r="Y570" s="104">
        <v>0</v>
      </c>
      <c r="Z570" s="104" t="b">
        <v>0</v>
      </c>
      <c r="AA570" s="105"/>
      <c r="AB570" s="105" t="s">
        <v>2718</v>
      </c>
    </row>
    <row r="571" spans="1:28" ht="15" customHeight="1" x14ac:dyDescent="0.35">
      <c r="A571" s="105" t="s">
        <v>7984</v>
      </c>
      <c r="B571" s="104">
        <v>0</v>
      </c>
      <c r="C571" s="105"/>
      <c r="D571" s="104">
        <v>0</v>
      </c>
      <c r="E571" s="105"/>
      <c r="F571" s="105" t="s">
        <v>3332</v>
      </c>
      <c r="G571" s="104">
        <v>0</v>
      </c>
      <c r="H571" s="104">
        <v>0</v>
      </c>
      <c r="I571" s="104">
        <v>0</v>
      </c>
      <c r="J571" s="105"/>
      <c r="K571" s="105"/>
      <c r="L571" s="104">
        <v>3</v>
      </c>
      <c r="M571" s="104">
        <v>0</v>
      </c>
      <c r="N571" s="105"/>
      <c r="O571" s="106" t="s">
        <v>889</v>
      </c>
      <c r="P571" s="106" t="s">
        <v>890</v>
      </c>
      <c r="Q571" s="105" t="s">
        <v>3339</v>
      </c>
      <c r="R571" s="104">
        <v>0</v>
      </c>
      <c r="S571" s="104">
        <v>0</v>
      </c>
      <c r="T571" s="105" t="s">
        <v>9330</v>
      </c>
      <c r="U571" s="104">
        <v>1</v>
      </c>
      <c r="V571" s="104">
        <v>0</v>
      </c>
      <c r="W571" s="104">
        <v>0</v>
      </c>
      <c r="X571" s="104">
        <v>0</v>
      </c>
      <c r="Y571" s="104">
        <v>0</v>
      </c>
      <c r="Z571" s="104" t="b">
        <v>0</v>
      </c>
      <c r="AA571" s="105"/>
      <c r="AB571" s="105" t="s">
        <v>3340</v>
      </c>
    </row>
    <row r="572" spans="1:28" ht="15" customHeight="1" x14ac:dyDescent="0.35">
      <c r="A572" s="105" t="s">
        <v>8333</v>
      </c>
      <c r="B572" s="104">
        <v>0</v>
      </c>
      <c r="C572" s="105"/>
      <c r="D572" s="104">
        <v>0</v>
      </c>
      <c r="E572" s="105"/>
      <c r="F572" s="105" t="s">
        <v>4267</v>
      </c>
      <c r="G572" s="104">
        <v>0</v>
      </c>
      <c r="H572" s="104">
        <v>0</v>
      </c>
      <c r="I572" s="104">
        <v>0</v>
      </c>
      <c r="J572" s="105"/>
      <c r="K572" s="105"/>
      <c r="L572" s="104">
        <v>3</v>
      </c>
      <c r="M572" s="104">
        <v>0</v>
      </c>
      <c r="N572" s="105"/>
      <c r="O572" s="106" t="s">
        <v>889</v>
      </c>
      <c r="P572" s="106" t="s">
        <v>890</v>
      </c>
      <c r="Q572" s="105" t="s">
        <v>4272</v>
      </c>
      <c r="R572" s="104">
        <v>0</v>
      </c>
      <c r="S572" s="104">
        <v>0</v>
      </c>
      <c r="T572" s="105" t="s">
        <v>9330</v>
      </c>
      <c r="U572" s="104">
        <v>1</v>
      </c>
      <c r="V572" s="104">
        <v>0</v>
      </c>
      <c r="W572" s="104">
        <v>0</v>
      </c>
      <c r="X572" s="104">
        <v>0</v>
      </c>
      <c r="Y572" s="104">
        <v>0</v>
      </c>
      <c r="Z572" s="104" t="b">
        <v>0</v>
      </c>
      <c r="AA572" s="105"/>
      <c r="AB572" s="105" t="s">
        <v>4273</v>
      </c>
    </row>
    <row r="573" spans="1:28" ht="15" customHeight="1" x14ac:dyDescent="0.35">
      <c r="A573" s="105" t="s">
        <v>8449</v>
      </c>
      <c r="B573" s="104">
        <v>0</v>
      </c>
      <c r="C573" s="105"/>
      <c r="D573" s="104">
        <v>0</v>
      </c>
      <c r="E573" s="105"/>
      <c r="F573" s="105" t="s">
        <v>4643</v>
      </c>
      <c r="G573" s="104">
        <v>0</v>
      </c>
      <c r="H573" s="104">
        <v>0</v>
      </c>
      <c r="I573" s="104">
        <v>0</v>
      </c>
      <c r="J573" s="105"/>
      <c r="K573" s="105"/>
      <c r="L573" s="104">
        <v>3</v>
      </c>
      <c r="M573" s="104">
        <v>0</v>
      </c>
      <c r="N573" s="105"/>
      <c r="O573" s="106" t="s">
        <v>889</v>
      </c>
      <c r="P573" s="106" t="s">
        <v>890</v>
      </c>
      <c r="Q573" s="105" t="s">
        <v>4652</v>
      </c>
      <c r="R573" s="104">
        <v>0</v>
      </c>
      <c r="S573" s="104">
        <v>0</v>
      </c>
      <c r="T573" s="105" t="s">
        <v>9330</v>
      </c>
      <c r="U573" s="104">
        <v>1</v>
      </c>
      <c r="V573" s="104">
        <v>0</v>
      </c>
      <c r="W573" s="104">
        <v>0</v>
      </c>
      <c r="X573" s="104">
        <v>0</v>
      </c>
      <c r="Y573" s="104">
        <v>0</v>
      </c>
      <c r="Z573" s="104" t="b">
        <v>0</v>
      </c>
      <c r="AA573" s="105"/>
      <c r="AB573" s="105" t="s">
        <v>4653</v>
      </c>
    </row>
    <row r="574" spans="1:28" ht="15" customHeight="1" x14ac:dyDescent="0.35">
      <c r="A574" s="105" t="s">
        <v>7431</v>
      </c>
      <c r="B574" s="104">
        <v>0</v>
      </c>
      <c r="C574" s="105"/>
      <c r="D574" s="104">
        <v>0</v>
      </c>
      <c r="E574" s="105"/>
      <c r="F574" s="105" t="s">
        <v>1836</v>
      </c>
      <c r="G574" s="104">
        <v>0</v>
      </c>
      <c r="H574" s="104">
        <v>0</v>
      </c>
      <c r="I574" s="104">
        <v>0</v>
      </c>
      <c r="J574" s="105"/>
      <c r="K574" s="105"/>
      <c r="L574" s="104">
        <v>2</v>
      </c>
      <c r="M574" s="104">
        <v>0</v>
      </c>
      <c r="N574" s="105"/>
      <c r="O574" s="105"/>
      <c r="P574" s="105"/>
      <c r="Q574" s="105" t="s">
        <v>9353</v>
      </c>
      <c r="R574" s="104">
        <v>0</v>
      </c>
      <c r="S574" s="104">
        <v>0</v>
      </c>
      <c r="T574" s="105" t="s">
        <v>7705</v>
      </c>
      <c r="U574" s="104">
        <v>1</v>
      </c>
      <c r="V574" s="104">
        <v>0</v>
      </c>
      <c r="W574" s="104">
        <v>0</v>
      </c>
      <c r="X574" s="104">
        <v>0</v>
      </c>
      <c r="Y574" s="104">
        <v>0</v>
      </c>
      <c r="Z574" s="104" t="b">
        <v>0</v>
      </c>
      <c r="AA574" s="105"/>
      <c r="AB574" s="105" t="s">
        <v>1837</v>
      </c>
    </row>
    <row r="575" spans="1:28" ht="15" customHeight="1" x14ac:dyDescent="0.35">
      <c r="A575" s="105" t="s">
        <v>7057</v>
      </c>
      <c r="B575" s="104">
        <v>0</v>
      </c>
      <c r="C575" s="105"/>
      <c r="D575" s="104">
        <v>0</v>
      </c>
      <c r="E575" s="105"/>
      <c r="F575" s="105" t="s">
        <v>1140</v>
      </c>
      <c r="G575" s="104">
        <v>0</v>
      </c>
      <c r="H575" s="104">
        <v>0</v>
      </c>
      <c r="I575" s="104">
        <v>0</v>
      </c>
      <c r="J575" s="105"/>
      <c r="K575" s="105"/>
      <c r="L575" s="104">
        <v>3</v>
      </c>
      <c r="M575" s="104">
        <v>0</v>
      </c>
      <c r="N575" s="105"/>
      <c r="O575" s="106" t="s">
        <v>889</v>
      </c>
      <c r="P575" s="106" t="s">
        <v>890</v>
      </c>
      <c r="Q575" s="105" t="s">
        <v>1150</v>
      </c>
      <c r="R575" s="104">
        <v>0</v>
      </c>
      <c r="S575" s="104">
        <v>0</v>
      </c>
      <c r="T575" s="105" t="s">
        <v>9290</v>
      </c>
      <c r="U575" s="104">
        <v>1</v>
      </c>
      <c r="V575" s="104">
        <v>0</v>
      </c>
      <c r="W575" s="104">
        <v>0</v>
      </c>
      <c r="X575" s="104">
        <v>0</v>
      </c>
      <c r="Y575" s="104">
        <v>0</v>
      </c>
      <c r="Z575" s="104" t="b">
        <v>0</v>
      </c>
      <c r="AA575" s="105"/>
      <c r="AB575" s="105" t="s">
        <v>1151</v>
      </c>
    </row>
    <row r="576" spans="1:28" ht="15" customHeight="1" x14ac:dyDescent="0.35">
      <c r="A576" s="105" t="s">
        <v>7163</v>
      </c>
      <c r="B576" s="104">
        <v>0</v>
      </c>
      <c r="C576" s="105"/>
      <c r="D576" s="104">
        <v>0</v>
      </c>
      <c r="E576" s="105"/>
      <c r="F576" s="105" t="s">
        <v>1214</v>
      </c>
      <c r="G576" s="104">
        <v>0</v>
      </c>
      <c r="H576" s="104">
        <v>0</v>
      </c>
      <c r="I576" s="104">
        <v>0</v>
      </c>
      <c r="J576" s="105"/>
      <c r="K576" s="105"/>
      <c r="L576" s="104">
        <v>3</v>
      </c>
      <c r="M576" s="104">
        <v>0</v>
      </c>
      <c r="N576" s="105"/>
      <c r="O576" s="106" t="s">
        <v>889</v>
      </c>
      <c r="P576" s="106" t="s">
        <v>890</v>
      </c>
      <c r="Q576" s="105" t="s">
        <v>1223</v>
      </c>
      <c r="R576" s="104">
        <v>0</v>
      </c>
      <c r="S576" s="104">
        <v>0</v>
      </c>
      <c r="T576" s="105" t="s">
        <v>9290</v>
      </c>
      <c r="U576" s="104">
        <v>1</v>
      </c>
      <c r="V576" s="104">
        <v>0</v>
      </c>
      <c r="W576" s="104">
        <v>0</v>
      </c>
      <c r="X576" s="104">
        <v>0</v>
      </c>
      <c r="Y576" s="104">
        <v>0</v>
      </c>
      <c r="Z576" s="104" t="b">
        <v>0</v>
      </c>
      <c r="AA576" s="105"/>
      <c r="AB576" s="105" t="s">
        <v>1224</v>
      </c>
    </row>
    <row r="577" spans="1:28" ht="15" customHeight="1" x14ac:dyDescent="0.35">
      <c r="A577" s="105" t="s">
        <v>7192</v>
      </c>
      <c r="B577" s="104">
        <v>0</v>
      </c>
      <c r="C577" s="105"/>
      <c r="D577" s="104">
        <v>0</v>
      </c>
      <c r="E577" s="105"/>
      <c r="F577" s="105" t="s">
        <v>1623</v>
      </c>
      <c r="G577" s="104">
        <v>0</v>
      </c>
      <c r="H577" s="104">
        <v>0</v>
      </c>
      <c r="I577" s="104">
        <v>0</v>
      </c>
      <c r="J577" s="105"/>
      <c r="K577" s="105"/>
      <c r="L577" s="104">
        <v>3</v>
      </c>
      <c r="M577" s="104">
        <v>0</v>
      </c>
      <c r="N577" s="105"/>
      <c r="O577" s="106" t="s">
        <v>889</v>
      </c>
      <c r="P577" s="106" t="s">
        <v>890</v>
      </c>
      <c r="Q577" s="105" t="s">
        <v>1628</v>
      </c>
      <c r="R577" s="104">
        <v>0</v>
      </c>
      <c r="S577" s="104">
        <v>0</v>
      </c>
      <c r="T577" s="105" t="s">
        <v>9290</v>
      </c>
      <c r="U577" s="104">
        <v>1</v>
      </c>
      <c r="V577" s="104">
        <v>0</v>
      </c>
      <c r="W577" s="104">
        <v>0</v>
      </c>
      <c r="X577" s="104">
        <v>0</v>
      </c>
      <c r="Y577" s="104">
        <v>0</v>
      </c>
      <c r="Z577" s="104" t="b">
        <v>0</v>
      </c>
      <c r="AA577" s="105"/>
      <c r="AB577" s="105" t="s">
        <v>1629</v>
      </c>
    </row>
    <row r="578" spans="1:28" ht="15" customHeight="1" x14ac:dyDescent="0.35">
      <c r="A578" s="105" t="s">
        <v>7346</v>
      </c>
      <c r="B578" s="104">
        <v>0</v>
      </c>
      <c r="C578" s="105"/>
      <c r="D578" s="104">
        <v>0</v>
      </c>
      <c r="E578" s="105"/>
      <c r="F578" s="105" t="s">
        <v>1720</v>
      </c>
      <c r="G578" s="104">
        <v>0</v>
      </c>
      <c r="H578" s="104">
        <v>0</v>
      </c>
      <c r="I578" s="104">
        <v>0</v>
      </c>
      <c r="J578" s="105"/>
      <c r="K578" s="105"/>
      <c r="L578" s="104">
        <v>3</v>
      </c>
      <c r="M578" s="104">
        <v>0</v>
      </c>
      <c r="N578" s="105"/>
      <c r="O578" s="106" t="s">
        <v>889</v>
      </c>
      <c r="P578" s="106" t="s">
        <v>890</v>
      </c>
      <c r="Q578" s="105" t="s">
        <v>1727</v>
      </c>
      <c r="R578" s="104">
        <v>0</v>
      </c>
      <c r="S578" s="104">
        <v>0</v>
      </c>
      <c r="T578" s="105" t="s">
        <v>9290</v>
      </c>
      <c r="U578" s="104">
        <v>1</v>
      </c>
      <c r="V578" s="104">
        <v>0</v>
      </c>
      <c r="W578" s="104">
        <v>0</v>
      </c>
      <c r="X578" s="104">
        <v>0</v>
      </c>
      <c r="Y578" s="104">
        <v>0</v>
      </c>
      <c r="Z578" s="104" t="b">
        <v>0</v>
      </c>
      <c r="AA578" s="105"/>
      <c r="AB578" s="105" t="s">
        <v>1728</v>
      </c>
    </row>
    <row r="579" spans="1:28" ht="15" customHeight="1" x14ac:dyDescent="0.35">
      <c r="A579" s="105" t="s">
        <v>7384</v>
      </c>
      <c r="B579" s="104">
        <v>0</v>
      </c>
      <c r="C579" s="105"/>
      <c r="D579" s="104">
        <v>0</v>
      </c>
      <c r="E579" s="105"/>
      <c r="F579" s="105" t="s">
        <v>1943</v>
      </c>
      <c r="G579" s="104">
        <v>0</v>
      </c>
      <c r="H579" s="104">
        <v>0</v>
      </c>
      <c r="I579" s="104">
        <v>0</v>
      </c>
      <c r="J579" s="105"/>
      <c r="K579" s="105"/>
      <c r="L579" s="104">
        <v>3</v>
      </c>
      <c r="M579" s="104">
        <v>0</v>
      </c>
      <c r="N579" s="105"/>
      <c r="O579" s="106" t="s">
        <v>889</v>
      </c>
      <c r="P579" s="106" t="s">
        <v>890</v>
      </c>
      <c r="Q579" s="105" t="s">
        <v>1944</v>
      </c>
      <c r="R579" s="104">
        <v>0</v>
      </c>
      <c r="S579" s="104">
        <v>0</v>
      </c>
      <c r="T579" s="105" t="s">
        <v>9290</v>
      </c>
      <c r="U579" s="104">
        <v>1</v>
      </c>
      <c r="V579" s="104">
        <v>0</v>
      </c>
      <c r="W579" s="104">
        <v>0</v>
      </c>
      <c r="X579" s="104">
        <v>0</v>
      </c>
      <c r="Y579" s="104">
        <v>0</v>
      </c>
      <c r="Z579" s="104" t="b">
        <v>0</v>
      </c>
      <c r="AA579" s="105"/>
      <c r="AB579" s="105" t="s">
        <v>1945</v>
      </c>
    </row>
    <row r="580" spans="1:28" ht="15" customHeight="1" x14ac:dyDescent="0.35">
      <c r="A580" s="105" t="s">
        <v>7474</v>
      </c>
      <c r="B580" s="104">
        <v>0</v>
      </c>
      <c r="C580" s="105"/>
      <c r="D580" s="104">
        <v>0</v>
      </c>
      <c r="E580" s="105"/>
      <c r="F580" s="105" t="s">
        <v>1953</v>
      </c>
      <c r="G580" s="104">
        <v>0</v>
      </c>
      <c r="H580" s="104">
        <v>0</v>
      </c>
      <c r="I580" s="104">
        <v>0</v>
      </c>
      <c r="J580" s="105"/>
      <c r="K580" s="105"/>
      <c r="L580" s="104">
        <v>3</v>
      </c>
      <c r="M580" s="104">
        <v>0</v>
      </c>
      <c r="N580" s="105"/>
      <c r="O580" s="106" t="s">
        <v>889</v>
      </c>
      <c r="P580" s="106" t="s">
        <v>890</v>
      </c>
      <c r="Q580" s="105" t="s">
        <v>1956</v>
      </c>
      <c r="R580" s="104">
        <v>0</v>
      </c>
      <c r="S580" s="104">
        <v>0</v>
      </c>
      <c r="T580" s="105" t="s">
        <v>9290</v>
      </c>
      <c r="U580" s="104">
        <v>1</v>
      </c>
      <c r="V580" s="104">
        <v>0</v>
      </c>
      <c r="W580" s="104">
        <v>0</v>
      </c>
      <c r="X580" s="104">
        <v>0</v>
      </c>
      <c r="Y580" s="104">
        <v>0</v>
      </c>
      <c r="Z580" s="104" t="b">
        <v>0</v>
      </c>
      <c r="AA580" s="105"/>
      <c r="AB580" s="105" t="s">
        <v>1957</v>
      </c>
    </row>
    <row r="581" spans="1:28" ht="15" customHeight="1" x14ac:dyDescent="0.35">
      <c r="A581" s="105" t="s">
        <v>7479</v>
      </c>
      <c r="B581" s="104">
        <v>0</v>
      </c>
      <c r="C581" s="105"/>
      <c r="D581" s="104">
        <v>0</v>
      </c>
      <c r="E581" s="105"/>
      <c r="F581" s="105" t="s">
        <v>1967</v>
      </c>
      <c r="G581" s="104">
        <v>0</v>
      </c>
      <c r="H581" s="104">
        <v>0</v>
      </c>
      <c r="I581" s="104">
        <v>0</v>
      </c>
      <c r="J581" s="105"/>
      <c r="K581" s="105"/>
      <c r="L581" s="104">
        <v>3</v>
      </c>
      <c r="M581" s="104">
        <v>0</v>
      </c>
      <c r="N581" s="105"/>
      <c r="O581" s="106" t="s">
        <v>889</v>
      </c>
      <c r="P581" s="106" t="s">
        <v>890</v>
      </c>
      <c r="Q581" s="105" t="s">
        <v>1968</v>
      </c>
      <c r="R581" s="104">
        <v>0</v>
      </c>
      <c r="S581" s="104">
        <v>0</v>
      </c>
      <c r="T581" s="105" t="s">
        <v>9290</v>
      </c>
      <c r="U581" s="104">
        <v>1</v>
      </c>
      <c r="V581" s="104">
        <v>0</v>
      </c>
      <c r="W581" s="104">
        <v>0</v>
      </c>
      <c r="X581" s="104">
        <v>0</v>
      </c>
      <c r="Y581" s="104">
        <v>0</v>
      </c>
      <c r="Z581" s="104" t="b">
        <v>0</v>
      </c>
      <c r="AA581" s="105"/>
      <c r="AB581" s="105" t="s">
        <v>1969</v>
      </c>
    </row>
    <row r="582" spans="1:28" ht="15" customHeight="1" x14ac:dyDescent="0.35">
      <c r="A582" s="105" t="s">
        <v>7485</v>
      </c>
      <c r="B582" s="104">
        <v>0</v>
      </c>
      <c r="C582" s="105"/>
      <c r="D582" s="104">
        <v>0</v>
      </c>
      <c r="E582" s="105"/>
      <c r="F582" s="105" t="s">
        <v>1995</v>
      </c>
      <c r="G582" s="104">
        <v>0</v>
      </c>
      <c r="H582" s="104">
        <v>0</v>
      </c>
      <c r="I582" s="104">
        <v>0</v>
      </c>
      <c r="J582" s="105"/>
      <c r="K582" s="105"/>
      <c r="L582" s="104">
        <v>3</v>
      </c>
      <c r="M582" s="104">
        <v>0</v>
      </c>
      <c r="N582" s="105"/>
      <c r="O582" s="106" t="s">
        <v>889</v>
      </c>
      <c r="P582" s="106" t="s">
        <v>890</v>
      </c>
      <c r="Q582" s="105" t="s">
        <v>2001</v>
      </c>
      <c r="R582" s="104">
        <v>0</v>
      </c>
      <c r="S582" s="104">
        <v>0</v>
      </c>
      <c r="T582" s="105" t="s">
        <v>9290</v>
      </c>
      <c r="U582" s="104">
        <v>1</v>
      </c>
      <c r="V582" s="104">
        <v>0</v>
      </c>
      <c r="W582" s="104">
        <v>0</v>
      </c>
      <c r="X582" s="104">
        <v>0</v>
      </c>
      <c r="Y582" s="104">
        <v>0</v>
      </c>
      <c r="Z582" s="104" t="b">
        <v>0</v>
      </c>
      <c r="AA582" s="105"/>
      <c r="AB582" s="105" t="s">
        <v>2002</v>
      </c>
    </row>
    <row r="583" spans="1:28" ht="15" customHeight="1" x14ac:dyDescent="0.35">
      <c r="A583" s="105" t="s">
        <v>7498</v>
      </c>
      <c r="B583" s="104">
        <v>0</v>
      </c>
      <c r="C583" s="105"/>
      <c r="D583" s="104">
        <v>0</v>
      </c>
      <c r="E583" s="105"/>
      <c r="F583" s="105" t="s">
        <v>2157</v>
      </c>
      <c r="G583" s="104">
        <v>0</v>
      </c>
      <c r="H583" s="104">
        <v>0</v>
      </c>
      <c r="I583" s="104">
        <v>0</v>
      </c>
      <c r="J583" s="105"/>
      <c r="K583" s="105"/>
      <c r="L583" s="104">
        <v>3</v>
      </c>
      <c r="M583" s="104">
        <v>0</v>
      </c>
      <c r="N583" s="105" t="s">
        <v>2158</v>
      </c>
      <c r="O583" s="106" t="s">
        <v>889</v>
      </c>
      <c r="P583" s="106" t="s">
        <v>890</v>
      </c>
      <c r="Q583" s="105" t="s">
        <v>2159</v>
      </c>
      <c r="R583" s="104">
        <v>0</v>
      </c>
      <c r="S583" s="104">
        <v>0</v>
      </c>
      <c r="T583" s="105" t="s">
        <v>9290</v>
      </c>
      <c r="U583" s="104">
        <v>1</v>
      </c>
      <c r="V583" s="104">
        <v>0</v>
      </c>
      <c r="W583" s="104">
        <v>0</v>
      </c>
      <c r="X583" s="104">
        <v>0</v>
      </c>
      <c r="Y583" s="104">
        <v>0</v>
      </c>
      <c r="Z583" s="104" t="b">
        <v>0</v>
      </c>
      <c r="AA583" s="105"/>
      <c r="AB583" s="105" t="s">
        <v>2160</v>
      </c>
    </row>
    <row r="584" spans="1:28" ht="15" customHeight="1" x14ac:dyDescent="0.35">
      <c r="A584" s="105" t="s">
        <v>7561</v>
      </c>
      <c r="B584" s="104">
        <v>0</v>
      </c>
      <c r="C584" s="105"/>
      <c r="D584" s="104">
        <v>0</v>
      </c>
      <c r="E584" s="105"/>
      <c r="F584" s="105" t="s">
        <v>2452</v>
      </c>
      <c r="G584" s="104">
        <v>0</v>
      </c>
      <c r="H584" s="104">
        <v>0</v>
      </c>
      <c r="I584" s="104">
        <v>0</v>
      </c>
      <c r="J584" s="105"/>
      <c r="K584" s="105"/>
      <c r="L584" s="104">
        <v>3</v>
      </c>
      <c r="M584" s="104">
        <v>0</v>
      </c>
      <c r="N584" s="105"/>
      <c r="O584" s="106" t="s">
        <v>889</v>
      </c>
      <c r="P584" s="106" t="s">
        <v>890</v>
      </c>
      <c r="Q584" s="105" t="s">
        <v>2453</v>
      </c>
      <c r="R584" s="104">
        <v>0</v>
      </c>
      <c r="S584" s="104">
        <v>0</v>
      </c>
      <c r="T584" s="105" t="s">
        <v>9290</v>
      </c>
      <c r="U584" s="104">
        <v>1</v>
      </c>
      <c r="V584" s="104">
        <v>0</v>
      </c>
      <c r="W584" s="104">
        <v>0</v>
      </c>
      <c r="X584" s="104">
        <v>0</v>
      </c>
      <c r="Y584" s="104">
        <v>0</v>
      </c>
      <c r="Z584" s="104" t="b">
        <v>0</v>
      </c>
      <c r="AA584" s="105"/>
      <c r="AB584" s="105" t="s">
        <v>2454</v>
      </c>
    </row>
    <row r="585" spans="1:28" ht="15" customHeight="1" x14ac:dyDescent="0.35">
      <c r="A585" s="105" t="s">
        <v>7682</v>
      </c>
      <c r="B585" s="104">
        <v>0</v>
      </c>
      <c r="C585" s="105"/>
      <c r="D585" s="104">
        <v>0</v>
      </c>
      <c r="E585" s="105"/>
      <c r="F585" s="105" t="s">
        <v>2546</v>
      </c>
      <c r="G585" s="104">
        <v>0</v>
      </c>
      <c r="H585" s="104">
        <v>0</v>
      </c>
      <c r="I585" s="104">
        <v>0</v>
      </c>
      <c r="J585" s="105"/>
      <c r="K585" s="105"/>
      <c r="L585" s="104">
        <v>3</v>
      </c>
      <c r="M585" s="104">
        <v>0</v>
      </c>
      <c r="N585" s="105"/>
      <c r="O585" s="106" t="s">
        <v>889</v>
      </c>
      <c r="P585" s="106" t="s">
        <v>890</v>
      </c>
      <c r="Q585" s="105" t="s">
        <v>2547</v>
      </c>
      <c r="R585" s="104">
        <v>0</v>
      </c>
      <c r="S585" s="104">
        <v>0</v>
      </c>
      <c r="T585" s="105" t="s">
        <v>9290</v>
      </c>
      <c r="U585" s="104">
        <v>1</v>
      </c>
      <c r="V585" s="104">
        <v>0</v>
      </c>
      <c r="W585" s="104">
        <v>0</v>
      </c>
      <c r="X585" s="104">
        <v>0</v>
      </c>
      <c r="Y585" s="104">
        <v>0</v>
      </c>
      <c r="Z585" s="104" t="b">
        <v>0</v>
      </c>
      <c r="AA585" s="105"/>
      <c r="AB585" s="105" t="s">
        <v>2548</v>
      </c>
    </row>
    <row r="586" spans="1:28" ht="15" customHeight="1" x14ac:dyDescent="0.35">
      <c r="A586" s="105" t="s">
        <v>7716</v>
      </c>
      <c r="B586" s="104">
        <v>0</v>
      </c>
      <c r="C586" s="105"/>
      <c r="D586" s="104">
        <v>0</v>
      </c>
      <c r="E586" s="105"/>
      <c r="F586" s="105" t="s">
        <v>2996</v>
      </c>
      <c r="G586" s="104">
        <v>0</v>
      </c>
      <c r="H586" s="104">
        <v>0</v>
      </c>
      <c r="I586" s="104">
        <v>0</v>
      </c>
      <c r="J586" s="105"/>
      <c r="K586" s="105"/>
      <c r="L586" s="104">
        <v>3</v>
      </c>
      <c r="M586" s="104">
        <v>0</v>
      </c>
      <c r="N586" s="105"/>
      <c r="O586" s="106" t="s">
        <v>889</v>
      </c>
      <c r="P586" s="106" t="s">
        <v>890</v>
      </c>
      <c r="Q586" s="105" t="s">
        <v>2997</v>
      </c>
      <c r="R586" s="104">
        <v>0</v>
      </c>
      <c r="S586" s="104">
        <v>0</v>
      </c>
      <c r="T586" s="105" t="s">
        <v>9290</v>
      </c>
      <c r="U586" s="104">
        <v>1</v>
      </c>
      <c r="V586" s="104">
        <v>0</v>
      </c>
      <c r="W586" s="104">
        <v>0</v>
      </c>
      <c r="X586" s="104">
        <v>0</v>
      </c>
      <c r="Y586" s="104">
        <v>0</v>
      </c>
      <c r="Z586" s="104" t="b">
        <v>0</v>
      </c>
      <c r="AA586" s="105"/>
      <c r="AB586" s="105" t="s">
        <v>2998</v>
      </c>
    </row>
    <row r="587" spans="1:28" ht="15" customHeight="1" x14ac:dyDescent="0.35">
      <c r="A587" s="105" t="s">
        <v>7860</v>
      </c>
      <c r="B587" s="104">
        <v>0</v>
      </c>
      <c r="C587" s="105"/>
      <c r="D587" s="104">
        <v>0</v>
      </c>
      <c r="E587" s="105"/>
      <c r="F587" s="105" t="s">
        <v>3207</v>
      </c>
      <c r="G587" s="104">
        <v>0</v>
      </c>
      <c r="H587" s="104">
        <v>0</v>
      </c>
      <c r="I587" s="104">
        <v>0</v>
      </c>
      <c r="J587" s="105"/>
      <c r="K587" s="105"/>
      <c r="L587" s="104">
        <v>3</v>
      </c>
      <c r="M587" s="104">
        <v>0</v>
      </c>
      <c r="N587" s="105"/>
      <c r="O587" s="106" t="s">
        <v>889</v>
      </c>
      <c r="P587" s="106" t="s">
        <v>890</v>
      </c>
      <c r="Q587" s="105" t="s">
        <v>3212</v>
      </c>
      <c r="R587" s="104">
        <v>0</v>
      </c>
      <c r="S587" s="104">
        <v>0</v>
      </c>
      <c r="T587" s="105" t="s">
        <v>9290</v>
      </c>
      <c r="U587" s="104">
        <v>1</v>
      </c>
      <c r="V587" s="104">
        <v>0</v>
      </c>
      <c r="W587" s="104">
        <v>0</v>
      </c>
      <c r="X587" s="104">
        <v>0</v>
      </c>
      <c r="Y587" s="104">
        <v>0</v>
      </c>
      <c r="Z587" s="104" t="b">
        <v>0</v>
      </c>
      <c r="AA587" s="105"/>
      <c r="AB587" s="105" t="s">
        <v>3213</v>
      </c>
    </row>
    <row r="588" spans="1:28" ht="15" customHeight="1" x14ac:dyDescent="0.35">
      <c r="A588" s="105" t="s">
        <v>7935</v>
      </c>
      <c r="B588" s="104">
        <v>0</v>
      </c>
      <c r="C588" s="105"/>
      <c r="D588" s="104">
        <v>0</v>
      </c>
      <c r="E588" s="105"/>
      <c r="F588" s="105" t="s">
        <v>3218</v>
      </c>
      <c r="G588" s="104">
        <v>0</v>
      </c>
      <c r="H588" s="104">
        <v>0</v>
      </c>
      <c r="I588" s="104">
        <v>0</v>
      </c>
      <c r="J588" s="105"/>
      <c r="K588" s="105"/>
      <c r="L588" s="104">
        <v>3</v>
      </c>
      <c r="M588" s="104">
        <v>0</v>
      </c>
      <c r="N588" s="105"/>
      <c r="O588" s="106" t="s">
        <v>889</v>
      </c>
      <c r="P588" s="106" t="s">
        <v>890</v>
      </c>
      <c r="Q588" s="105" t="s">
        <v>3227</v>
      </c>
      <c r="R588" s="104">
        <v>0</v>
      </c>
      <c r="S588" s="104">
        <v>0</v>
      </c>
      <c r="T588" s="105" t="s">
        <v>9290</v>
      </c>
      <c r="U588" s="104">
        <v>1</v>
      </c>
      <c r="V588" s="104">
        <v>0</v>
      </c>
      <c r="W588" s="104">
        <v>0</v>
      </c>
      <c r="X588" s="104">
        <v>0</v>
      </c>
      <c r="Y588" s="104">
        <v>0</v>
      </c>
      <c r="Z588" s="104" t="b">
        <v>0</v>
      </c>
      <c r="AA588" s="105"/>
      <c r="AB588" s="105" t="s">
        <v>3228</v>
      </c>
    </row>
    <row r="589" spans="1:28" ht="15" customHeight="1" x14ac:dyDescent="0.35">
      <c r="A589" s="105" t="s">
        <v>7942</v>
      </c>
      <c r="B589" s="104">
        <v>0</v>
      </c>
      <c r="C589" s="105"/>
      <c r="D589" s="104">
        <v>0</v>
      </c>
      <c r="E589" s="105"/>
      <c r="F589" s="105" t="s">
        <v>3300</v>
      </c>
      <c r="G589" s="104">
        <v>0</v>
      </c>
      <c r="H589" s="104">
        <v>0</v>
      </c>
      <c r="I589" s="104">
        <v>0</v>
      </c>
      <c r="J589" s="105"/>
      <c r="K589" s="105"/>
      <c r="L589" s="104">
        <v>3</v>
      </c>
      <c r="M589" s="104">
        <v>0</v>
      </c>
      <c r="N589" s="105"/>
      <c r="O589" s="106" t="s">
        <v>889</v>
      </c>
      <c r="P589" s="106" t="s">
        <v>890</v>
      </c>
      <c r="Q589" s="105" t="s">
        <v>3301</v>
      </c>
      <c r="R589" s="104">
        <v>0</v>
      </c>
      <c r="S589" s="104">
        <v>0</v>
      </c>
      <c r="T589" s="105" t="s">
        <v>9290</v>
      </c>
      <c r="U589" s="104">
        <v>1</v>
      </c>
      <c r="V589" s="104">
        <v>0</v>
      </c>
      <c r="W589" s="104">
        <v>0</v>
      </c>
      <c r="X589" s="104">
        <v>0</v>
      </c>
      <c r="Y589" s="104">
        <v>0</v>
      </c>
      <c r="Z589" s="104" t="b">
        <v>0</v>
      </c>
      <c r="AA589" s="105"/>
      <c r="AB589" s="105" t="s">
        <v>3302</v>
      </c>
    </row>
    <row r="590" spans="1:28" ht="15" customHeight="1" x14ac:dyDescent="0.35">
      <c r="A590" s="105" t="s">
        <v>7967</v>
      </c>
      <c r="B590" s="104">
        <v>0</v>
      </c>
      <c r="C590" s="105"/>
      <c r="D590" s="104">
        <v>0</v>
      </c>
      <c r="E590" s="105"/>
      <c r="F590" s="105" t="s">
        <v>3516</v>
      </c>
      <c r="G590" s="104">
        <v>0</v>
      </c>
      <c r="H590" s="104">
        <v>0</v>
      </c>
      <c r="I590" s="104">
        <v>0</v>
      </c>
      <c r="J590" s="105"/>
      <c r="K590" s="105"/>
      <c r="L590" s="104">
        <v>3</v>
      </c>
      <c r="M590" s="104">
        <v>0</v>
      </c>
      <c r="N590" s="105"/>
      <c r="O590" s="106" t="s">
        <v>889</v>
      </c>
      <c r="P590" s="106" t="s">
        <v>890</v>
      </c>
      <c r="Q590" s="105" t="s">
        <v>3522</v>
      </c>
      <c r="R590" s="104">
        <v>0</v>
      </c>
      <c r="S590" s="104">
        <v>0</v>
      </c>
      <c r="T590" s="105" t="s">
        <v>9290</v>
      </c>
      <c r="U590" s="104">
        <v>1</v>
      </c>
      <c r="V590" s="104">
        <v>0</v>
      </c>
      <c r="W590" s="104">
        <v>0</v>
      </c>
      <c r="X590" s="104">
        <v>0</v>
      </c>
      <c r="Y590" s="104">
        <v>0</v>
      </c>
      <c r="Z590" s="104" t="b">
        <v>0</v>
      </c>
      <c r="AA590" s="105"/>
      <c r="AB590" s="105" t="s">
        <v>3523</v>
      </c>
    </row>
    <row r="591" spans="1:28" ht="15" customHeight="1" x14ac:dyDescent="0.35">
      <c r="A591" s="105" t="s">
        <v>8047</v>
      </c>
      <c r="B591" s="104">
        <v>0</v>
      </c>
      <c r="C591" s="105"/>
      <c r="D591" s="104">
        <v>0</v>
      </c>
      <c r="E591" s="105"/>
      <c r="F591" s="105" t="s">
        <v>3584</v>
      </c>
      <c r="G591" s="104">
        <v>0</v>
      </c>
      <c r="H591" s="104">
        <v>0</v>
      </c>
      <c r="I591" s="104">
        <v>0</v>
      </c>
      <c r="J591" s="105"/>
      <c r="K591" s="105"/>
      <c r="L591" s="104">
        <v>3</v>
      </c>
      <c r="M591" s="104">
        <v>0</v>
      </c>
      <c r="N591" s="105"/>
      <c r="O591" s="106" t="s">
        <v>889</v>
      </c>
      <c r="P591" s="106" t="s">
        <v>890</v>
      </c>
      <c r="Q591" s="105" t="s">
        <v>3590</v>
      </c>
      <c r="R591" s="104">
        <v>0</v>
      </c>
      <c r="S591" s="104">
        <v>0</v>
      </c>
      <c r="T591" s="105" t="s">
        <v>9290</v>
      </c>
      <c r="U591" s="104">
        <v>1</v>
      </c>
      <c r="V591" s="104">
        <v>0</v>
      </c>
      <c r="W591" s="104">
        <v>0</v>
      </c>
      <c r="X591" s="104">
        <v>0</v>
      </c>
      <c r="Y591" s="104">
        <v>0</v>
      </c>
      <c r="Z591" s="104" t="b">
        <v>0</v>
      </c>
      <c r="AA591" s="105"/>
      <c r="AB591" s="105" t="s">
        <v>3591</v>
      </c>
    </row>
    <row r="592" spans="1:28" ht="15" customHeight="1" x14ac:dyDescent="0.35">
      <c r="A592" s="105" t="s">
        <v>8073</v>
      </c>
      <c r="B592" s="104">
        <v>0</v>
      </c>
      <c r="C592" s="105"/>
      <c r="D592" s="104">
        <v>0</v>
      </c>
      <c r="E592" s="105"/>
      <c r="F592" s="105" t="s">
        <v>3637</v>
      </c>
      <c r="G592" s="104">
        <v>0</v>
      </c>
      <c r="H592" s="104">
        <v>0</v>
      </c>
      <c r="I592" s="104">
        <v>0</v>
      </c>
      <c r="J592" s="105"/>
      <c r="K592" s="105"/>
      <c r="L592" s="104">
        <v>3</v>
      </c>
      <c r="M592" s="104">
        <v>0</v>
      </c>
      <c r="N592" s="105"/>
      <c r="O592" s="106" t="s">
        <v>889</v>
      </c>
      <c r="P592" s="106" t="s">
        <v>890</v>
      </c>
      <c r="Q592" s="105" t="s">
        <v>3649</v>
      </c>
      <c r="R592" s="104">
        <v>0</v>
      </c>
      <c r="S592" s="104">
        <v>0</v>
      </c>
      <c r="T592" s="105" t="s">
        <v>9290</v>
      </c>
      <c r="U592" s="104">
        <v>1</v>
      </c>
      <c r="V592" s="104">
        <v>0</v>
      </c>
      <c r="W592" s="104">
        <v>0</v>
      </c>
      <c r="X592" s="104">
        <v>0</v>
      </c>
      <c r="Y592" s="104">
        <v>0</v>
      </c>
      <c r="Z592" s="104" t="b">
        <v>0</v>
      </c>
      <c r="AA592" s="105"/>
      <c r="AB592" s="105" t="s">
        <v>3650</v>
      </c>
    </row>
    <row r="593" spans="1:28" ht="15" customHeight="1" x14ac:dyDescent="0.35">
      <c r="A593" s="105" t="s">
        <v>8098</v>
      </c>
      <c r="B593" s="104">
        <v>0</v>
      </c>
      <c r="C593" s="105"/>
      <c r="D593" s="104">
        <v>0</v>
      </c>
      <c r="E593" s="105"/>
      <c r="F593" s="105" t="s">
        <v>3750</v>
      </c>
      <c r="G593" s="104">
        <v>0</v>
      </c>
      <c r="H593" s="104">
        <v>0</v>
      </c>
      <c r="I593" s="104">
        <v>0</v>
      </c>
      <c r="J593" s="105"/>
      <c r="K593" s="105"/>
      <c r="L593" s="104">
        <v>3</v>
      </c>
      <c r="M593" s="104">
        <v>0</v>
      </c>
      <c r="N593" s="105"/>
      <c r="O593" s="106" t="s">
        <v>889</v>
      </c>
      <c r="P593" s="106" t="s">
        <v>890</v>
      </c>
      <c r="Q593" s="105" t="s">
        <v>3751</v>
      </c>
      <c r="R593" s="104">
        <v>0</v>
      </c>
      <c r="S593" s="104">
        <v>0</v>
      </c>
      <c r="T593" s="105" t="s">
        <v>9290</v>
      </c>
      <c r="U593" s="104">
        <v>1</v>
      </c>
      <c r="V593" s="104">
        <v>0</v>
      </c>
      <c r="W593" s="104">
        <v>0</v>
      </c>
      <c r="X593" s="104">
        <v>0</v>
      </c>
      <c r="Y593" s="104">
        <v>0</v>
      </c>
      <c r="Z593" s="104" t="b">
        <v>0</v>
      </c>
      <c r="AA593" s="105"/>
      <c r="AB593" s="105" t="s">
        <v>3752</v>
      </c>
    </row>
    <row r="594" spans="1:28" ht="15" customHeight="1" x14ac:dyDescent="0.35">
      <c r="A594" s="105" t="s">
        <v>8134</v>
      </c>
      <c r="B594" s="104">
        <v>0</v>
      </c>
      <c r="C594" s="105"/>
      <c r="D594" s="104">
        <v>0</v>
      </c>
      <c r="E594" s="105"/>
      <c r="F594" s="105" t="s">
        <v>3783</v>
      </c>
      <c r="G594" s="104">
        <v>0</v>
      </c>
      <c r="H594" s="104">
        <v>0</v>
      </c>
      <c r="I594" s="104">
        <v>0</v>
      </c>
      <c r="J594" s="105"/>
      <c r="K594" s="105"/>
      <c r="L594" s="104">
        <v>3</v>
      </c>
      <c r="M594" s="104">
        <v>0</v>
      </c>
      <c r="N594" s="105"/>
      <c r="O594" s="106" t="s">
        <v>889</v>
      </c>
      <c r="P594" s="106" t="s">
        <v>890</v>
      </c>
      <c r="Q594" s="105" t="s">
        <v>3788</v>
      </c>
      <c r="R594" s="104">
        <v>0</v>
      </c>
      <c r="S594" s="104">
        <v>0</v>
      </c>
      <c r="T594" s="105" t="s">
        <v>9290</v>
      </c>
      <c r="U594" s="104">
        <v>1</v>
      </c>
      <c r="V594" s="104">
        <v>0</v>
      </c>
      <c r="W594" s="104">
        <v>0</v>
      </c>
      <c r="X594" s="104">
        <v>0</v>
      </c>
      <c r="Y594" s="104">
        <v>0</v>
      </c>
      <c r="Z594" s="104" t="b">
        <v>0</v>
      </c>
      <c r="AA594" s="105"/>
      <c r="AB594" s="105" t="s">
        <v>3789</v>
      </c>
    </row>
    <row r="595" spans="1:28" ht="15" customHeight="1" x14ac:dyDescent="0.35">
      <c r="A595" s="105" t="s">
        <v>8149</v>
      </c>
      <c r="B595" s="104">
        <v>0</v>
      </c>
      <c r="C595" s="105"/>
      <c r="D595" s="104">
        <v>0</v>
      </c>
      <c r="E595" s="105"/>
      <c r="F595" s="105" t="s">
        <v>3792</v>
      </c>
      <c r="G595" s="104">
        <v>0</v>
      </c>
      <c r="H595" s="104">
        <v>0</v>
      </c>
      <c r="I595" s="104">
        <v>0</v>
      </c>
      <c r="J595" s="105"/>
      <c r="K595" s="105"/>
      <c r="L595" s="104">
        <v>3</v>
      </c>
      <c r="M595" s="104">
        <v>0</v>
      </c>
      <c r="N595" s="105"/>
      <c r="O595" s="106" t="s">
        <v>889</v>
      </c>
      <c r="P595" s="106" t="s">
        <v>890</v>
      </c>
      <c r="Q595" s="105" t="s">
        <v>3799</v>
      </c>
      <c r="R595" s="104">
        <v>0</v>
      </c>
      <c r="S595" s="104">
        <v>0</v>
      </c>
      <c r="T595" s="105" t="s">
        <v>9290</v>
      </c>
      <c r="U595" s="104">
        <v>1</v>
      </c>
      <c r="V595" s="104">
        <v>0</v>
      </c>
      <c r="W595" s="104">
        <v>0</v>
      </c>
      <c r="X595" s="104">
        <v>0</v>
      </c>
      <c r="Y595" s="104">
        <v>0</v>
      </c>
      <c r="Z595" s="104" t="b">
        <v>0</v>
      </c>
      <c r="AA595" s="105"/>
      <c r="AB595" s="105" t="s">
        <v>3800</v>
      </c>
    </row>
    <row r="596" spans="1:28" ht="15" customHeight="1" x14ac:dyDescent="0.35">
      <c r="A596" s="105" t="s">
        <v>8154</v>
      </c>
      <c r="B596" s="104">
        <v>0</v>
      </c>
      <c r="C596" s="105"/>
      <c r="D596" s="104">
        <v>0</v>
      </c>
      <c r="E596" s="105"/>
      <c r="F596" s="105" t="s">
        <v>3801</v>
      </c>
      <c r="G596" s="104">
        <v>0</v>
      </c>
      <c r="H596" s="104">
        <v>0</v>
      </c>
      <c r="I596" s="104">
        <v>0</v>
      </c>
      <c r="J596" s="105"/>
      <c r="K596" s="105"/>
      <c r="L596" s="104">
        <v>3</v>
      </c>
      <c r="M596" s="104">
        <v>0</v>
      </c>
      <c r="N596" s="105"/>
      <c r="O596" s="106" t="s">
        <v>889</v>
      </c>
      <c r="P596" s="106" t="s">
        <v>890</v>
      </c>
      <c r="Q596" s="105" t="s">
        <v>3805</v>
      </c>
      <c r="R596" s="104">
        <v>0</v>
      </c>
      <c r="S596" s="104">
        <v>0</v>
      </c>
      <c r="T596" s="105" t="s">
        <v>9290</v>
      </c>
      <c r="U596" s="104">
        <v>1</v>
      </c>
      <c r="V596" s="104">
        <v>0</v>
      </c>
      <c r="W596" s="104">
        <v>0</v>
      </c>
      <c r="X596" s="104">
        <v>0</v>
      </c>
      <c r="Y596" s="104">
        <v>0</v>
      </c>
      <c r="Z596" s="104" t="b">
        <v>0</v>
      </c>
      <c r="AA596" s="105"/>
      <c r="AB596" s="105" t="s">
        <v>3806</v>
      </c>
    </row>
    <row r="597" spans="1:28" ht="15" customHeight="1" x14ac:dyDescent="0.35">
      <c r="A597" s="105" t="s">
        <v>8156</v>
      </c>
      <c r="B597" s="104">
        <v>0</v>
      </c>
      <c r="C597" s="105"/>
      <c r="D597" s="104">
        <v>0</v>
      </c>
      <c r="E597" s="105"/>
      <c r="F597" s="105" t="s">
        <v>3816</v>
      </c>
      <c r="G597" s="104">
        <v>0</v>
      </c>
      <c r="H597" s="104">
        <v>0</v>
      </c>
      <c r="I597" s="104">
        <v>0</v>
      </c>
      <c r="J597" s="105"/>
      <c r="K597" s="105"/>
      <c r="L597" s="104">
        <v>3</v>
      </c>
      <c r="M597" s="104">
        <v>0</v>
      </c>
      <c r="N597" s="105"/>
      <c r="O597" s="106" t="s">
        <v>889</v>
      </c>
      <c r="P597" s="106" t="s">
        <v>890</v>
      </c>
      <c r="Q597" s="105" t="s">
        <v>3817</v>
      </c>
      <c r="R597" s="104">
        <v>0</v>
      </c>
      <c r="S597" s="104">
        <v>0</v>
      </c>
      <c r="T597" s="105" t="s">
        <v>9290</v>
      </c>
      <c r="U597" s="104">
        <v>1</v>
      </c>
      <c r="V597" s="104">
        <v>0</v>
      </c>
      <c r="W597" s="104">
        <v>0</v>
      </c>
      <c r="X597" s="104">
        <v>0</v>
      </c>
      <c r="Y597" s="104">
        <v>0</v>
      </c>
      <c r="Z597" s="104" t="b">
        <v>0</v>
      </c>
      <c r="AA597" s="105"/>
      <c r="AB597" s="105" t="s">
        <v>3818</v>
      </c>
    </row>
    <row r="598" spans="1:28" ht="15" customHeight="1" x14ac:dyDescent="0.35">
      <c r="A598" s="105" t="s">
        <v>8161</v>
      </c>
      <c r="B598" s="104">
        <v>0</v>
      </c>
      <c r="C598" s="105"/>
      <c r="D598" s="104">
        <v>0</v>
      </c>
      <c r="E598" s="105"/>
      <c r="F598" s="105" t="s">
        <v>3825</v>
      </c>
      <c r="G598" s="104">
        <v>0</v>
      </c>
      <c r="H598" s="104">
        <v>0</v>
      </c>
      <c r="I598" s="104">
        <v>0</v>
      </c>
      <c r="J598" s="105"/>
      <c r="K598" s="105"/>
      <c r="L598" s="104">
        <v>3</v>
      </c>
      <c r="M598" s="104">
        <v>0</v>
      </c>
      <c r="N598" s="105"/>
      <c r="O598" s="106" t="s">
        <v>889</v>
      </c>
      <c r="P598" s="106" t="s">
        <v>890</v>
      </c>
      <c r="Q598" s="105" t="s">
        <v>3832</v>
      </c>
      <c r="R598" s="104">
        <v>0</v>
      </c>
      <c r="S598" s="104">
        <v>0</v>
      </c>
      <c r="T598" s="105" t="s">
        <v>9290</v>
      </c>
      <c r="U598" s="104">
        <v>1</v>
      </c>
      <c r="V598" s="104">
        <v>0</v>
      </c>
      <c r="W598" s="104">
        <v>0</v>
      </c>
      <c r="X598" s="104">
        <v>0</v>
      </c>
      <c r="Y598" s="104">
        <v>0</v>
      </c>
      <c r="Z598" s="104" t="b">
        <v>0</v>
      </c>
      <c r="AA598" s="105"/>
      <c r="AB598" s="105" t="s">
        <v>3833</v>
      </c>
    </row>
    <row r="599" spans="1:28" ht="15" customHeight="1" x14ac:dyDescent="0.35">
      <c r="A599" s="105" t="s">
        <v>8168</v>
      </c>
      <c r="B599" s="104">
        <v>0</v>
      </c>
      <c r="C599" s="105"/>
      <c r="D599" s="104">
        <v>0</v>
      </c>
      <c r="E599" s="105"/>
      <c r="F599" s="105" t="s">
        <v>4146</v>
      </c>
      <c r="G599" s="104">
        <v>0</v>
      </c>
      <c r="H599" s="104">
        <v>0</v>
      </c>
      <c r="I599" s="104">
        <v>0</v>
      </c>
      <c r="J599" s="105"/>
      <c r="K599" s="105"/>
      <c r="L599" s="104">
        <v>3</v>
      </c>
      <c r="M599" s="104">
        <v>0</v>
      </c>
      <c r="N599" s="105"/>
      <c r="O599" s="106" t="s">
        <v>889</v>
      </c>
      <c r="P599" s="106" t="s">
        <v>890</v>
      </c>
      <c r="Q599" s="105" t="s">
        <v>4149</v>
      </c>
      <c r="R599" s="104">
        <v>0</v>
      </c>
      <c r="S599" s="104">
        <v>0</v>
      </c>
      <c r="T599" s="105" t="s">
        <v>9290</v>
      </c>
      <c r="U599" s="104">
        <v>1</v>
      </c>
      <c r="V599" s="104">
        <v>0</v>
      </c>
      <c r="W599" s="104">
        <v>0</v>
      </c>
      <c r="X599" s="104">
        <v>0</v>
      </c>
      <c r="Y599" s="104">
        <v>0</v>
      </c>
      <c r="Z599" s="104" t="b">
        <v>0</v>
      </c>
      <c r="AA599" s="105"/>
      <c r="AB599" s="105" t="s">
        <v>4150</v>
      </c>
    </row>
    <row r="600" spans="1:28" ht="15" customHeight="1" x14ac:dyDescent="0.35">
      <c r="A600" s="105" t="s">
        <v>8299</v>
      </c>
      <c r="B600" s="104">
        <v>0</v>
      </c>
      <c r="C600" s="105"/>
      <c r="D600" s="104">
        <v>0</v>
      </c>
      <c r="E600" s="105"/>
      <c r="F600" s="105" t="s">
        <v>4771</v>
      </c>
      <c r="G600" s="104">
        <v>0</v>
      </c>
      <c r="H600" s="104">
        <v>0</v>
      </c>
      <c r="I600" s="104">
        <v>0</v>
      </c>
      <c r="J600" s="105"/>
      <c r="K600" s="105"/>
      <c r="L600" s="104">
        <v>3</v>
      </c>
      <c r="M600" s="104">
        <v>0</v>
      </c>
      <c r="N600" s="105"/>
      <c r="O600" s="106" t="s">
        <v>889</v>
      </c>
      <c r="P600" s="106" t="s">
        <v>890</v>
      </c>
      <c r="Q600" s="105" t="s">
        <v>4776</v>
      </c>
      <c r="R600" s="104">
        <v>0</v>
      </c>
      <c r="S600" s="104">
        <v>0</v>
      </c>
      <c r="T600" s="105" t="s">
        <v>9290</v>
      </c>
      <c r="U600" s="104">
        <v>1</v>
      </c>
      <c r="V600" s="104">
        <v>0</v>
      </c>
      <c r="W600" s="104">
        <v>0</v>
      </c>
      <c r="X600" s="104">
        <v>0</v>
      </c>
      <c r="Y600" s="104">
        <v>0</v>
      </c>
      <c r="Z600" s="104" t="b">
        <v>0</v>
      </c>
      <c r="AA600" s="105"/>
      <c r="AB600" s="105" t="s">
        <v>4777</v>
      </c>
    </row>
    <row r="601" spans="1:28" ht="15" customHeight="1" x14ac:dyDescent="0.35">
      <c r="A601" s="105" t="s">
        <v>8509</v>
      </c>
      <c r="B601" s="104">
        <v>0</v>
      </c>
      <c r="C601" s="105"/>
      <c r="D601" s="104">
        <v>0</v>
      </c>
      <c r="E601" s="105"/>
      <c r="F601" s="105" t="s">
        <v>4829</v>
      </c>
      <c r="G601" s="104">
        <v>0</v>
      </c>
      <c r="H601" s="104">
        <v>0</v>
      </c>
      <c r="I601" s="104">
        <v>0</v>
      </c>
      <c r="J601" s="105"/>
      <c r="K601" s="105"/>
      <c r="L601" s="104">
        <v>3</v>
      </c>
      <c r="M601" s="104">
        <v>0</v>
      </c>
      <c r="N601" s="105"/>
      <c r="O601" s="106" t="s">
        <v>889</v>
      </c>
      <c r="P601" s="106" t="s">
        <v>890</v>
      </c>
      <c r="Q601" s="105" t="s">
        <v>4833</v>
      </c>
      <c r="R601" s="104">
        <v>0</v>
      </c>
      <c r="S601" s="104">
        <v>0</v>
      </c>
      <c r="T601" s="105" t="s">
        <v>9290</v>
      </c>
      <c r="U601" s="104">
        <v>1</v>
      </c>
      <c r="V601" s="104">
        <v>0</v>
      </c>
      <c r="W601" s="104">
        <v>0</v>
      </c>
      <c r="X601" s="104">
        <v>0</v>
      </c>
      <c r="Y601" s="104">
        <v>0</v>
      </c>
      <c r="Z601" s="104" t="b">
        <v>0</v>
      </c>
      <c r="AA601" s="105"/>
      <c r="AB601" s="105" t="s">
        <v>4834</v>
      </c>
    </row>
    <row r="602" spans="1:28" ht="15" customHeight="1" x14ac:dyDescent="0.35">
      <c r="A602" s="105" t="s">
        <v>8519</v>
      </c>
      <c r="B602" s="104">
        <v>0</v>
      </c>
      <c r="C602" s="105"/>
      <c r="D602" s="104">
        <v>0</v>
      </c>
      <c r="E602" s="105"/>
      <c r="F602" s="105" t="s">
        <v>4851</v>
      </c>
      <c r="G602" s="104">
        <v>0</v>
      </c>
      <c r="H602" s="104">
        <v>0</v>
      </c>
      <c r="I602" s="104">
        <v>0</v>
      </c>
      <c r="J602" s="105"/>
      <c r="K602" s="105"/>
      <c r="L602" s="104">
        <v>3</v>
      </c>
      <c r="M602" s="104">
        <v>0</v>
      </c>
      <c r="N602" s="105"/>
      <c r="O602" s="106" t="s">
        <v>889</v>
      </c>
      <c r="P602" s="106" t="s">
        <v>890</v>
      </c>
      <c r="Q602" s="105" t="s">
        <v>4852</v>
      </c>
      <c r="R602" s="104">
        <v>0</v>
      </c>
      <c r="S602" s="104">
        <v>0</v>
      </c>
      <c r="T602" s="105" t="s">
        <v>9290</v>
      </c>
      <c r="U602" s="104">
        <v>1</v>
      </c>
      <c r="V602" s="104">
        <v>0</v>
      </c>
      <c r="W602" s="104">
        <v>0</v>
      </c>
      <c r="X602" s="104">
        <v>0</v>
      </c>
      <c r="Y602" s="104">
        <v>0</v>
      </c>
      <c r="Z602" s="104" t="b">
        <v>0</v>
      </c>
      <c r="AA602" s="105"/>
      <c r="AB602" s="105" t="s">
        <v>4853</v>
      </c>
    </row>
    <row r="603" spans="1:28" ht="15" customHeight="1" x14ac:dyDescent="0.35">
      <c r="A603" s="105" t="s">
        <v>8527</v>
      </c>
      <c r="B603" s="104">
        <v>0</v>
      </c>
      <c r="C603" s="105"/>
      <c r="D603" s="104">
        <v>0</v>
      </c>
      <c r="E603" s="105"/>
      <c r="F603" s="105" t="s">
        <v>5120</v>
      </c>
      <c r="G603" s="104">
        <v>0</v>
      </c>
      <c r="H603" s="104">
        <v>0</v>
      </c>
      <c r="I603" s="104">
        <v>0</v>
      </c>
      <c r="J603" s="105"/>
      <c r="K603" s="105"/>
      <c r="L603" s="104">
        <v>3</v>
      </c>
      <c r="M603" s="104">
        <v>0</v>
      </c>
      <c r="N603" s="105"/>
      <c r="O603" s="106" t="s">
        <v>889</v>
      </c>
      <c r="P603" s="106" t="s">
        <v>890</v>
      </c>
      <c r="Q603" s="105" t="s">
        <v>5121</v>
      </c>
      <c r="R603" s="104">
        <v>0</v>
      </c>
      <c r="S603" s="104">
        <v>0</v>
      </c>
      <c r="T603" s="105" t="s">
        <v>9290</v>
      </c>
      <c r="U603" s="104">
        <v>1</v>
      </c>
      <c r="V603" s="104">
        <v>0</v>
      </c>
      <c r="W603" s="104">
        <v>0</v>
      </c>
      <c r="X603" s="104">
        <v>0</v>
      </c>
      <c r="Y603" s="104">
        <v>0</v>
      </c>
      <c r="Z603" s="104" t="b">
        <v>0</v>
      </c>
      <c r="AA603" s="105"/>
      <c r="AB603" s="105" t="s">
        <v>5122</v>
      </c>
    </row>
    <row r="604" spans="1:28" ht="15" customHeight="1" x14ac:dyDescent="0.35">
      <c r="A604" s="105" t="s">
        <v>8609</v>
      </c>
      <c r="B604" s="104">
        <v>0</v>
      </c>
      <c r="C604" s="105"/>
      <c r="D604" s="104">
        <v>0</v>
      </c>
      <c r="E604" s="105"/>
      <c r="F604" s="105" t="s">
        <v>9297</v>
      </c>
      <c r="G604" s="104">
        <v>0</v>
      </c>
      <c r="H604" s="104">
        <v>0</v>
      </c>
      <c r="I604" s="104">
        <v>0</v>
      </c>
      <c r="J604" s="105"/>
      <c r="K604" s="105"/>
      <c r="L604" s="104">
        <v>3</v>
      </c>
      <c r="M604" s="104">
        <v>0</v>
      </c>
      <c r="N604" s="105"/>
      <c r="O604" s="105"/>
      <c r="P604" s="105"/>
      <c r="Q604" s="105" t="s">
        <v>9916</v>
      </c>
      <c r="R604" s="104">
        <v>0</v>
      </c>
      <c r="S604" s="104">
        <v>0</v>
      </c>
      <c r="T604" s="105" t="s">
        <v>9290</v>
      </c>
      <c r="U604" s="104">
        <v>1</v>
      </c>
      <c r="V604" s="104">
        <v>0</v>
      </c>
      <c r="W604" s="104">
        <v>0</v>
      </c>
      <c r="X604" s="104">
        <v>0</v>
      </c>
      <c r="Y604" s="104">
        <v>0</v>
      </c>
      <c r="Z604" s="104" t="b">
        <v>0</v>
      </c>
      <c r="AA604" s="105"/>
      <c r="AB604" s="105" t="s">
        <v>9917</v>
      </c>
    </row>
    <row r="605" spans="1:28" ht="15" customHeight="1" x14ac:dyDescent="0.35">
      <c r="A605" s="105" t="s">
        <v>7558</v>
      </c>
      <c r="B605" s="104">
        <v>0</v>
      </c>
      <c r="C605" s="105"/>
      <c r="D605" s="104">
        <v>0</v>
      </c>
      <c r="E605" s="105"/>
      <c r="F605" s="105" t="s">
        <v>2147</v>
      </c>
      <c r="G605" s="104">
        <v>0</v>
      </c>
      <c r="H605" s="104">
        <v>0</v>
      </c>
      <c r="I605" s="104">
        <v>0</v>
      </c>
      <c r="J605" s="105"/>
      <c r="K605" s="105"/>
      <c r="L605" s="104">
        <v>2</v>
      </c>
      <c r="M605" s="104">
        <v>0</v>
      </c>
      <c r="N605" s="105"/>
      <c r="O605" s="105"/>
      <c r="P605" s="105"/>
      <c r="Q605" s="105" t="s">
        <v>9373</v>
      </c>
      <c r="R605" s="104">
        <v>0</v>
      </c>
      <c r="S605" s="104">
        <v>0</v>
      </c>
      <c r="T605" s="105" t="s">
        <v>7705</v>
      </c>
      <c r="U605" s="104">
        <v>1</v>
      </c>
      <c r="V605" s="104">
        <v>0</v>
      </c>
      <c r="W605" s="104">
        <v>0</v>
      </c>
      <c r="X605" s="104">
        <v>0</v>
      </c>
      <c r="Y605" s="104">
        <v>0</v>
      </c>
      <c r="Z605" s="104" t="b">
        <v>0</v>
      </c>
      <c r="AA605" s="105"/>
      <c r="AB605" s="105" t="s">
        <v>2148</v>
      </c>
    </row>
    <row r="606" spans="1:28" ht="15" customHeight="1" x14ac:dyDescent="0.35">
      <c r="A606" s="105" t="s">
        <v>7089</v>
      </c>
      <c r="B606" s="104">
        <v>0</v>
      </c>
      <c r="C606" s="105"/>
      <c r="D606" s="104">
        <v>0</v>
      </c>
      <c r="E606" s="105"/>
      <c r="F606" s="105" t="s">
        <v>966</v>
      </c>
      <c r="G606" s="104">
        <v>0</v>
      </c>
      <c r="H606" s="104">
        <v>0</v>
      </c>
      <c r="I606" s="104">
        <v>0</v>
      </c>
      <c r="J606" s="105"/>
      <c r="K606" s="105"/>
      <c r="L606" s="104">
        <v>3</v>
      </c>
      <c r="M606" s="104">
        <v>0</v>
      </c>
      <c r="N606" s="105"/>
      <c r="O606" s="106" t="s">
        <v>889</v>
      </c>
      <c r="P606" s="106" t="s">
        <v>890</v>
      </c>
      <c r="Q606" s="105" t="s">
        <v>969</v>
      </c>
      <c r="R606" s="104">
        <v>0</v>
      </c>
      <c r="S606" s="104">
        <v>0</v>
      </c>
      <c r="T606" s="105" t="s">
        <v>9270</v>
      </c>
      <c r="U606" s="104">
        <v>1</v>
      </c>
      <c r="V606" s="104">
        <v>0</v>
      </c>
      <c r="W606" s="104">
        <v>0</v>
      </c>
      <c r="X606" s="104">
        <v>0</v>
      </c>
      <c r="Y606" s="104">
        <v>0</v>
      </c>
      <c r="Z606" s="104" t="b">
        <v>0</v>
      </c>
      <c r="AA606" s="105"/>
      <c r="AB606" s="105" t="s">
        <v>970</v>
      </c>
    </row>
    <row r="607" spans="1:28" ht="15" customHeight="1" x14ac:dyDescent="0.35">
      <c r="A607" s="105" t="s">
        <v>7194</v>
      </c>
      <c r="B607" s="104">
        <v>0</v>
      </c>
      <c r="C607" s="105"/>
      <c r="D607" s="104">
        <v>0</v>
      </c>
      <c r="E607" s="105"/>
      <c r="F607" s="105" t="s">
        <v>1227</v>
      </c>
      <c r="G607" s="104">
        <v>0</v>
      </c>
      <c r="H607" s="104">
        <v>0</v>
      </c>
      <c r="I607" s="104">
        <v>0</v>
      </c>
      <c r="J607" s="105"/>
      <c r="K607" s="105"/>
      <c r="L607" s="104">
        <v>3</v>
      </c>
      <c r="M607" s="104">
        <v>0</v>
      </c>
      <c r="N607" s="105"/>
      <c r="O607" s="106" t="s">
        <v>889</v>
      </c>
      <c r="P607" s="106" t="s">
        <v>890</v>
      </c>
      <c r="Q607" s="105" t="s">
        <v>1231</v>
      </c>
      <c r="R607" s="104">
        <v>0</v>
      </c>
      <c r="S607" s="104">
        <v>0</v>
      </c>
      <c r="T607" s="105" t="s">
        <v>9270</v>
      </c>
      <c r="U607" s="104">
        <v>1</v>
      </c>
      <c r="V607" s="104">
        <v>0</v>
      </c>
      <c r="W607" s="104">
        <v>0</v>
      </c>
      <c r="X607" s="104">
        <v>0</v>
      </c>
      <c r="Y607" s="104">
        <v>0</v>
      </c>
      <c r="Z607" s="104" t="b">
        <v>0</v>
      </c>
      <c r="AA607" s="105"/>
      <c r="AB607" s="105" t="s">
        <v>1232</v>
      </c>
    </row>
    <row r="608" spans="1:28" ht="15" customHeight="1" x14ac:dyDescent="0.35">
      <c r="A608" s="105" t="s">
        <v>7196</v>
      </c>
      <c r="B608" s="104">
        <v>0</v>
      </c>
      <c r="C608" s="105"/>
      <c r="D608" s="104">
        <v>0</v>
      </c>
      <c r="E608" s="105"/>
      <c r="F608" s="105" t="s">
        <v>1423</v>
      </c>
      <c r="G608" s="104">
        <v>0</v>
      </c>
      <c r="H608" s="104">
        <v>0</v>
      </c>
      <c r="I608" s="104">
        <v>0</v>
      </c>
      <c r="J608" s="105"/>
      <c r="K608" s="105"/>
      <c r="L608" s="104">
        <v>3</v>
      </c>
      <c r="M608" s="104">
        <v>0</v>
      </c>
      <c r="N608" s="105"/>
      <c r="O608" s="106" t="s">
        <v>889</v>
      </c>
      <c r="P608" s="106" t="s">
        <v>890</v>
      </c>
      <c r="Q608" s="105" t="s">
        <v>1424</v>
      </c>
      <c r="R608" s="104">
        <v>0</v>
      </c>
      <c r="S608" s="104">
        <v>0</v>
      </c>
      <c r="T608" s="105" t="s">
        <v>9270</v>
      </c>
      <c r="U608" s="104">
        <v>1</v>
      </c>
      <c r="V608" s="104">
        <v>0</v>
      </c>
      <c r="W608" s="104">
        <v>0</v>
      </c>
      <c r="X608" s="104">
        <v>0</v>
      </c>
      <c r="Y608" s="104">
        <v>0</v>
      </c>
      <c r="Z608" s="104" t="b">
        <v>0</v>
      </c>
      <c r="AA608" s="105"/>
      <c r="AB608" s="105" t="s">
        <v>1425</v>
      </c>
    </row>
    <row r="609" spans="1:28" ht="15" customHeight="1" x14ac:dyDescent="0.35">
      <c r="A609" s="105" t="s">
        <v>7266</v>
      </c>
      <c r="B609" s="104">
        <v>0</v>
      </c>
      <c r="C609" s="105"/>
      <c r="D609" s="104">
        <v>0</v>
      </c>
      <c r="E609" s="105"/>
      <c r="F609" s="105" t="s">
        <v>1423</v>
      </c>
      <c r="G609" s="104">
        <v>0</v>
      </c>
      <c r="H609" s="104">
        <v>0</v>
      </c>
      <c r="I609" s="104">
        <v>0</v>
      </c>
      <c r="J609" s="105"/>
      <c r="K609" s="105"/>
      <c r="L609" s="104">
        <v>3</v>
      </c>
      <c r="M609" s="104">
        <v>0</v>
      </c>
      <c r="N609" s="105" t="s">
        <v>1426</v>
      </c>
      <c r="O609" s="106" t="s">
        <v>889</v>
      </c>
      <c r="P609" s="106" t="s">
        <v>890</v>
      </c>
      <c r="Q609" s="105" t="s">
        <v>1431</v>
      </c>
      <c r="R609" s="104">
        <v>0</v>
      </c>
      <c r="S609" s="104">
        <v>0</v>
      </c>
      <c r="T609" s="105" t="s">
        <v>9270</v>
      </c>
      <c r="U609" s="104">
        <v>1</v>
      </c>
      <c r="V609" s="104">
        <v>0</v>
      </c>
      <c r="W609" s="104">
        <v>0</v>
      </c>
      <c r="X609" s="104">
        <v>0</v>
      </c>
      <c r="Y609" s="104">
        <v>0</v>
      </c>
      <c r="Z609" s="104" t="b">
        <v>0</v>
      </c>
      <c r="AA609" s="105"/>
      <c r="AB609" s="105" t="s">
        <v>1432</v>
      </c>
    </row>
    <row r="610" spans="1:28" ht="15" customHeight="1" x14ac:dyDescent="0.35">
      <c r="A610" s="105" t="s">
        <v>7269</v>
      </c>
      <c r="B610" s="104">
        <v>0</v>
      </c>
      <c r="C610" s="105"/>
      <c r="D610" s="104">
        <v>0</v>
      </c>
      <c r="E610" s="105"/>
      <c r="F610" s="105" t="s">
        <v>1437</v>
      </c>
      <c r="G610" s="104">
        <v>0</v>
      </c>
      <c r="H610" s="104">
        <v>0</v>
      </c>
      <c r="I610" s="104">
        <v>0</v>
      </c>
      <c r="J610" s="105"/>
      <c r="K610" s="105"/>
      <c r="L610" s="104">
        <v>3</v>
      </c>
      <c r="M610" s="104">
        <v>0</v>
      </c>
      <c r="N610" s="105"/>
      <c r="O610" s="106" t="s">
        <v>1438</v>
      </c>
      <c r="P610" s="106" t="s">
        <v>890</v>
      </c>
      <c r="Q610" s="105" t="s">
        <v>1441</v>
      </c>
      <c r="R610" s="104">
        <v>0</v>
      </c>
      <c r="S610" s="104">
        <v>0</v>
      </c>
      <c r="T610" s="105" t="s">
        <v>9270</v>
      </c>
      <c r="U610" s="104">
        <v>1</v>
      </c>
      <c r="V610" s="104">
        <v>0</v>
      </c>
      <c r="W610" s="104">
        <v>0</v>
      </c>
      <c r="X610" s="104">
        <v>0</v>
      </c>
      <c r="Y610" s="104">
        <v>0</v>
      </c>
      <c r="Z610" s="104" t="b">
        <v>0</v>
      </c>
      <c r="AA610" s="105"/>
      <c r="AB610" s="105" t="s">
        <v>1442</v>
      </c>
    </row>
    <row r="611" spans="1:28" ht="15" customHeight="1" x14ac:dyDescent="0.35">
      <c r="A611" s="105" t="s">
        <v>7273</v>
      </c>
      <c r="B611" s="104">
        <v>0</v>
      </c>
      <c r="C611" s="105"/>
      <c r="D611" s="104">
        <v>0</v>
      </c>
      <c r="E611" s="105"/>
      <c r="F611" s="105" t="s">
        <v>1437</v>
      </c>
      <c r="G611" s="104">
        <v>0</v>
      </c>
      <c r="H611" s="104">
        <v>0</v>
      </c>
      <c r="I611" s="104">
        <v>0</v>
      </c>
      <c r="J611" s="105"/>
      <c r="K611" s="105"/>
      <c r="L611" s="104">
        <v>3</v>
      </c>
      <c r="M611" s="104">
        <v>0</v>
      </c>
      <c r="N611" s="105" t="s">
        <v>1443</v>
      </c>
      <c r="O611" s="106" t="s">
        <v>889</v>
      </c>
      <c r="P611" s="106" t="s">
        <v>890</v>
      </c>
      <c r="Q611" s="105" t="s">
        <v>1444</v>
      </c>
      <c r="R611" s="104">
        <v>0</v>
      </c>
      <c r="S611" s="104">
        <v>0</v>
      </c>
      <c r="T611" s="105" t="s">
        <v>9270</v>
      </c>
      <c r="U611" s="104">
        <v>1</v>
      </c>
      <c r="V611" s="104">
        <v>0</v>
      </c>
      <c r="W611" s="104">
        <v>0</v>
      </c>
      <c r="X611" s="104">
        <v>0</v>
      </c>
      <c r="Y611" s="104">
        <v>0</v>
      </c>
      <c r="Z611" s="104" t="b">
        <v>0</v>
      </c>
      <c r="AA611" s="105"/>
      <c r="AB611" s="105" t="s">
        <v>1445</v>
      </c>
    </row>
    <row r="612" spans="1:28" ht="15" customHeight="1" x14ac:dyDescent="0.35">
      <c r="A612" s="105" t="s">
        <v>7274</v>
      </c>
      <c r="B612" s="104">
        <v>0</v>
      </c>
      <c r="C612" s="105"/>
      <c r="D612" s="104">
        <v>0</v>
      </c>
      <c r="E612" s="105"/>
      <c r="F612" s="105" t="s">
        <v>1548</v>
      </c>
      <c r="G612" s="104">
        <v>0</v>
      </c>
      <c r="H612" s="104">
        <v>0</v>
      </c>
      <c r="I612" s="104">
        <v>0</v>
      </c>
      <c r="J612" s="105"/>
      <c r="K612" s="105"/>
      <c r="L612" s="104">
        <v>3</v>
      </c>
      <c r="M612" s="104">
        <v>0</v>
      </c>
      <c r="N612" s="105" t="s">
        <v>1549</v>
      </c>
      <c r="O612" s="106" t="s">
        <v>889</v>
      </c>
      <c r="P612" s="106" t="s">
        <v>890</v>
      </c>
      <c r="Q612" s="105" t="s">
        <v>1550</v>
      </c>
      <c r="R612" s="104">
        <v>0</v>
      </c>
      <c r="S612" s="104">
        <v>0</v>
      </c>
      <c r="T612" s="105" t="s">
        <v>9270</v>
      </c>
      <c r="U612" s="104">
        <v>1</v>
      </c>
      <c r="V612" s="104">
        <v>0</v>
      </c>
      <c r="W612" s="104">
        <v>0</v>
      </c>
      <c r="X612" s="104">
        <v>0</v>
      </c>
      <c r="Y612" s="104">
        <v>0</v>
      </c>
      <c r="Z612" s="104" t="b">
        <v>0</v>
      </c>
      <c r="AA612" s="105"/>
      <c r="AB612" s="105" t="s">
        <v>1551</v>
      </c>
    </row>
    <row r="613" spans="1:28" ht="15" customHeight="1" x14ac:dyDescent="0.35">
      <c r="A613" s="105" t="s">
        <v>7312</v>
      </c>
      <c r="B613" s="104">
        <v>0</v>
      </c>
      <c r="C613" s="105"/>
      <c r="D613" s="104">
        <v>0</v>
      </c>
      <c r="E613" s="105"/>
      <c r="F613" s="105" t="s">
        <v>1548</v>
      </c>
      <c r="G613" s="104">
        <v>0</v>
      </c>
      <c r="H613" s="104">
        <v>0</v>
      </c>
      <c r="I613" s="104">
        <v>0</v>
      </c>
      <c r="J613" s="105"/>
      <c r="K613" s="105"/>
      <c r="L613" s="104">
        <v>3</v>
      </c>
      <c r="M613" s="104">
        <v>0</v>
      </c>
      <c r="N613" s="105"/>
      <c r="O613" s="106" t="s">
        <v>889</v>
      </c>
      <c r="P613" s="106" t="s">
        <v>890</v>
      </c>
      <c r="Q613" s="105" t="s">
        <v>1558</v>
      </c>
      <c r="R613" s="104">
        <v>0</v>
      </c>
      <c r="S613" s="104">
        <v>0</v>
      </c>
      <c r="T613" s="105" t="s">
        <v>9270</v>
      </c>
      <c r="U613" s="104">
        <v>1</v>
      </c>
      <c r="V613" s="104">
        <v>0</v>
      </c>
      <c r="W613" s="104">
        <v>0</v>
      </c>
      <c r="X613" s="104">
        <v>0</v>
      </c>
      <c r="Y613" s="104">
        <v>0</v>
      </c>
      <c r="Z613" s="104" t="b">
        <v>0</v>
      </c>
      <c r="AA613" s="105"/>
      <c r="AB613" s="105" t="s">
        <v>1559</v>
      </c>
    </row>
    <row r="614" spans="1:28" ht="15" customHeight="1" x14ac:dyDescent="0.35">
      <c r="A614" s="105" t="s">
        <v>7316</v>
      </c>
      <c r="B614" s="104">
        <v>0</v>
      </c>
      <c r="C614" s="105"/>
      <c r="D614" s="104">
        <v>0</v>
      </c>
      <c r="E614" s="105"/>
      <c r="F614" s="105" t="s">
        <v>1560</v>
      </c>
      <c r="G614" s="104">
        <v>0</v>
      </c>
      <c r="H614" s="104">
        <v>0</v>
      </c>
      <c r="I614" s="104">
        <v>0</v>
      </c>
      <c r="J614" s="105"/>
      <c r="K614" s="105"/>
      <c r="L614" s="104">
        <v>3</v>
      </c>
      <c r="M614" s="104">
        <v>0</v>
      </c>
      <c r="N614" s="105"/>
      <c r="O614" s="106" t="s">
        <v>1563</v>
      </c>
      <c r="P614" s="106" t="s">
        <v>890</v>
      </c>
      <c r="Q614" s="105" t="s">
        <v>1569</v>
      </c>
      <c r="R614" s="104">
        <v>0</v>
      </c>
      <c r="S614" s="104">
        <v>0</v>
      </c>
      <c r="T614" s="105" t="s">
        <v>9270</v>
      </c>
      <c r="U614" s="104">
        <v>1</v>
      </c>
      <c r="V614" s="104">
        <v>0</v>
      </c>
      <c r="W614" s="104">
        <v>0</v>
      </c>
      <c r="X614" s="104">
        <v>0</v>
      </c>
      <c r="Y614" s="104">
        <v>0</v>
      </c>
      <c r="Z614" s="104" t="b">
        <v>0</v>
      </c>
      <c r="AA614" s="105"/>
      <c r="AB614" s="105" t="s">
        <v>1570</v>
      </c>
    </row>
    <row r="615" spans="1:28" ht="15" customHeight="1" x14ac:dyDescent="0.35">
      <c r="A615" s="105" t="s">
        <v>7320</v>
      </c>
      <c r="B615" s="104">
        <v>0</v>
      </c>
      <c r="C615" s="105"/>
      <c r="D615" s="104">
        <v>0</v>
      </c>
      <c r="E615" s="105"/>
      <c r="F615" s="105" t="s">
        <v>1560</v>
      </c>
      <c r="G615" s="104">
        <v>0</v>
      </c>
      <c r="H615" s="104">
        <v>0</v>
      </c>
      <c r="I615" s="104">
        <v>0</v>
      </c>
      <c r="J615" s="105"/>
      <c r="K615" s="105"/>
      <c r="L615" s="104">
        <v>3</v>
      </c>
      <c r="M615" s="104">
        <v>0</v>
      </c>
      <c r="N615" s="105"/>
      <c r="O615" s="106" t="s">
        <v>889</v>
      </c>
      <c r="P615" s="106" t="s">
        <v>890</v>
      </c>
      <c r="Q615" s="105" t="s">
        <v>1571</v>
      </c>
      <c r="R615" s="104">
        <v>0</v>
      </c>
      <c r="S615" s="104">
        <v>0</v>
      </c>
      <c r="T615" s="105" t="s">
        <v>9270</v>
      </c>
      <c r="U615" s="104">
        <v>1</v>
      </c>
      <c r="V615" s="104">
        <v>0</v>
      </c>
      <c r="W615" s="104">
        <v>0</v>
      </c>
      <c r="X615" s="104">
        <v>0</v>
      </c>
      <c r="Y615" s="104">
        <v>0</v>
      </c>
      <c r="Z615" s="104" t="b">
        <v>0</v>
      </c>
      <c r="AA615" s="105"/>
      <c r="AB615" s="105" t="s">
        <v>1572</v>
      </c>
    </row>
    <row r="616" spans="1:28" ht="15" customHeight="1" x14ac:dyDescent="0.35">
      <c r="A616" s="105" t="s">
        <v>7321</v>
      </c>
      <c r="B616" s="104">
        <v>0</v>
      </c>
      <c r="C616" s="105"/>
      <c r="D616" s="104">
        <v>0</v>
      </c>
      <c r="E616" s="105"/>
      <c r="F616" s="105" t="s">
        <v>1917</v>
      </c>
      <c r="G616" s="104">
        <v>0</v>
      </c>
      <c r="H616" s="104">
        <v>0</v>
      </c>
      <c r="I616" s="104">
        <v>0</v>
      </c>
      <c r="J616" s="105"/>
      <c r="K616" s="105"/>
      <c r="L616" s="104">
        <v>3</v>
      </c>
      <c r="M616" s="104">
        <v>0</v>
      </c>
      <c r="N616" s="105" t="s">
        <v>1909</v>
      </c>
      <c r="O616" s="106" t="s">
        <v>1914</v>
      </c>
      <c r="P616" s="106" t="s">
        <v>890</v>
      </c>
      <c r="Q616" s="105" t="s">
        <v>1918</v>
      </c>
      <c r="R616" s="104">
        <v>0</v>
      </c>
      <c r="S616" s="104">
        <v>0</v>
      </c>
      <c r="T616" s="105" t="s">
        <v>9270</v>
      </c>
      <c r="U616" s="104">
        <v>1</v>
      </c>
      <c r="V616" s="104">
        <v>0</v>
      </c>
      <c r="W616" s="104">
        <v>0</v>
      </c>
      <c r="X616" s="104">
        <v>0</v>
      </c>
      <c r="Y616" s="104">
        <v>0</v>
      </c>
      <c r="Z616" s="104" t="b">
        <v>0</v>
      </c>
      <c r="AA616" s="105"/>
      <c r="AB616" s="105" t="s">
        <v>1919</v>
      </c>
    </row>
    <row r="617" spans="1:28" ht="15" customHeight="1" x14ac:dyDescent="0.35">
      <c r="A617" s="105" t="s">
        <v>7463</v>
      </c>
      <c r="B617" s="104">
        <v>0</v>
      </c>
      <c r="C617" s="105"/>
      <c r="D617" s="104">
        <v>0</v>
      </c>
      <c r="E617" s="105"/>
      <c r="F617" s="105" t="s">
        <v>2275</v>
      </c>
      <c r="G617" s="104">
        <v>0</v>
      </c>
      <c r="H617" s="104">
        <v>0</v>
      </c>
      <c r="I617" s="104">
        <v>0</v>
      </c>
      <c r="J617" s="105"/>
      <c r="K617" s="105"/>
      <c r="L617" s="104">
        <v>3</v>
      </c>
      <c r="M617" s="104">
        <v>0</v>
      </c>
      <c r="N617" s="105" t="s">
        <v>2276</v>
      </c>
      <c r="O617" s="106" t="s">
        <v>889</v>
      </c>
      <c r="P617" s="106" t="s">
        <v>890</v>
      </c>
      <c r="Q617" s="105" t="s">
        <v>2279</v>
      </c>
      <c r="R617" s="104">
        <v>0</v>
      </c>
      <c r="S617" s="104">
        <v>0</v>
      </c>
      <c r="T617" s="105" t="s">
        <v>9270</v>
      </c>
      <c r="U617" s="104">
        <v>1</v>
      </c>
      <c r="V617" s="104">
        <v>0</v>
      </c>
      <c r="W617" s="104">
        <v>0</v>
      </c>
      <c r="X617" s="104">
        <v>0</v>
      </c>
      <c r="Y617" s="104">
        <v>0</v>
      </c>
      <c r="Z617" s="104" t="b">
        <v>0</v>
      </c>
      <c r="AA617" s="105"/>
      <c r="AB617" s="105" t="s">
        <v>2280</v>
      </c>
    </row>
    <row r="618" spans="1:28" ht="15" customHeight="1" x14ac:dyDescent="0.35">
      <c r="A618" s="105" t="s">
        <v>7611</v>
      </c>
      <c r="B618" s="104">
        <v>0</v>
      </c>
      <c r="C618" s="105"/>
      <c r="D618" s="104">
        <v>0</v>
      </c>
      <c r="E618" s="105"/>
      <c r="F618" s="105" t="s">
        <v>2293</v>
      </c>
      <c r="G618" s="104">
        <v>0</v>
      </c>
      <c r="H618" s="104">
        <v>0</v>
      </c>
      <c r="I618" s="104">
        <v>0</v>
      </c>
      <c r="J618" s="105"/>
      <c r="K618" s="105"/>
      <c r="L618" s="104">
        <v>3</v>
      </c>
      <c r="M618" s="104">
        <v>0</v>
      </c>
      <c r="N618" s="105" t="s">
        <v>2294</v>
      </c>
      <c r="O618" s="106" t="s">
        <v>889</v>
      </c>
      <c r="P618" s="106" t="s">
        <v>890</v>
      </c>
      <c r="Q618" s="105" t="s">
        <v>2295</v>
      </c>
      <c r="R618" s="104">
        <v>0</v>
      </c>
      <c r="S618" s="104">
        <v>0</v>
      </c>
      <c r="T618" s="105" t="s">
        <v>9270</v>
      </c>
      <c r="U618" s="104">
        <v>1</v>
      </c>
      <c r="V618" s="104">
        <v>0</v>
      </c>
      <c r="W618" s="104">
        <v>0</v>
      </c>
      <c r="X618" s="104">
        <v>0</v>
      </c>
      <c r="Y618" s="104">
        <v>0</v>
      </c>
      <c r="Z618" s="104" t="b">
        <v>0</v>
      </c>
      <c r="AA618" s="105"/>
      <c r="AB618" s="105" t="s">
        <v>2296</v>
      </c>
    </row>
    <row r="619" spans="1:28" ht="15" customHeight="1" x14ac:dyDescent="0.35">
      <c r="A619" s="105" t="s">
        <v>7615</v>
      </c>
      <c r="B619" s="104">
        <v>0</v>
      </c>
      <c r="C619" s="105"/>
      <c r="D619" s="104">
        <v>0</v>
      </c>
      <c r="E619" s="105"/>
      <c r="F619" s="105" t="s">
        <v>2469</v>
      </c>
      <c r="G619" s="104">
        <v>0</v>
      </c>
      <c r="H619" s="104">
        <v>0</v>
      </c>
      <c r="I619" s="104">
        <v>0</v>
      </c>
      <c r="J619" s="105"/>
      <c r="K619" s="105"/>
      <c r="L619" s="104">
        <v>3</v>
      </c>
      <c r="M619" s="104">
        <v>0</v>
      </c>
      <c r="N619" s="105"/>
      <c r="O619" s="106" t="s">
        <v>889</v>
      </c>
      <c r="P619" s="106" t="s">
        <v>890</v>
      </c>
      <c r="Q619" s="105" t="s">
        <v>2470</v>
      </c>
      <c r="R619" s="104">
        <v>0</v>
      </c>
      <c r="S619" s="104">
        <v>0</v>
      </c>
      <c r="T619" s="105" t="s">
        <v>9270</v>
      </c>
      <c r="U619" s="104">
        <v>1</v>
      </c>
      <c r="V619" s="104">
        <v>0</v>
      </c>
      <c r="W619" s="104">
        <v>0</v>
      </c>
      <c r="X619" s="104">
        <v>0</v>
      </c>
      <c r="Y619" s="104">
        <v>0</v>
      </c>
      <c r="Z619" s="104" t="b">
        <v>0</v>
      </c>
      <c r="AA619" s="105"/>
      <c r="AB619" s="105" t="s">
        <v>2471</v>
      </c>
    </row>
    <row r="620" spans="1:28" ht="15" customHeight="1" x14ac:dyDescent="0.35">
      <c r="A620" s="105" t="s">
        <v>7688</v>
      </c>
      <c r="B620" s="104">
        <v>0</v>
      </c>
      <c r="C620" s="105"/>
      <c r="D620" s="104">
        <v>0</v>
      </c>
      <c r="E620" s="105"/>
      <c r="F620" s="105" t="s">
        <v>2469</v>
      </c>
      <c r="G620" s="104">
        <v>0</v>
      </c>
      <c r="H620" s="104">
        <v>0</v>
      </c>
      <c r="I620" s="104">
        <v>0</v>
      </c>
      <c r="J620" s="105"/>
      <c r="K620" s="105"/>
      <c r="L620" s="104">
        <v>3</v>
      </c>
      <c r="M620" s="104">
        <v>0</v>
      </c>
      <c r="N620" s="105"/>
      <c r="O620" s="106" t="s">
        <v>889</v>
      </c>
      <c r="P620" s="106" t="s">
        <v>890</v>
      </c>
      <c r="Q620" s="105" t="s">
        <v>2479</v>
      </c>
      <c r="R620" s="104">
        <v>0</v>
      </c>
      <c r="S620" s="104">
        <v>0</v>
      </c>
      <c r="T620" s="105" t="s">
        <v>9270</v>
      </c>
      <c r="U620" s="104">
        <v>1</v>
      </c>
      <c r="V620" s="104">
        <v>0</v>
      </c>
      <c r="W620" s="104">
        <v>0</v>
      </c>
      <c r="X620" s="104">
        <v>0</v>
      </c>
      <c r="Y620" s="104">
        <v>0</v>
      </c>
      <c r="Z620" s="104" t="b">
        <v>0</v>
      </c>
      <c r="AA620" s="105"/>
      <c r="AB620" s="105" t="s">
        <v>2480</v>
      </c>
    </row>
    <row r="621" spans="1:28" ht="15" customHeight="1" x14ac:dyDescent="0.35">
      <c r="A621" s="105" t="s">
        <v>7692</v>
      </c>
      <c r="B621" s="104">
        <v>0</v>
      </c>
      <c r="C621" s="105"/>
      <c r="D621" s="104">
        <v>0</v>
      </c>
      <c r="E621" s="105"/>
      <c r="F621" s="105" t="s">
        <v>2533</v>
      </c>
      <c r="G621" s="104">
        <v>0</v>
      </c>
      <c r="H621" s="104">
        <v>0</v>
      </c>
      <c r="I621" s="104">
        <v>0</v>
      </c>
      <c r="J621" s="105"/>
      <c r="K621" s="105"/>
      <c r="L621" s="104">
        <v>3</v>
      </c>
      <c r="M621" s="104">
        <v>0</v>
      </c>
      <c r="N621" s="105" t="s">
        <v>2537</v>
      </c>
      <c r="O621" s="106" t="s">
        <v>889</v>
      </c>
      <c r="P621" s="106" t="s">
        <v>890</v>
      </c>
      <c r="Q621" s="105" t="s">
        <v>2544</v>
      </c>
      <c r="R621" s="104">
        <v>0</v>
      </c>
      <c r="S621" s="104">
        <v>0</v>
      </c>
      <c r="T621" s="105" t="s">
        <v>9270</v>
      </c>
      <c r="U621" s="104">
        <v>1</v>
      </c>
      <c r="V621" s="104">
        <v>0</v>
      </c>
      <c r="W621" s="104">
        <v>0</v>
      </c>
      <c r="X621" s="104">
        <v>0</v>
      </c>
      <c r="Y621" s="104">
        <v>0</v>
      </c>
      <c r="Z621" s="104" t="b">
        <v>0</v>
      </c>
      <c r="AA621" s="105"/>
      <c r="AB621" s="105" t="s">
        <v>2545</v>
      </c>
    </row>
    <row r="622" spans="1:28" ht="15" customHeight="1" x14ac:dyDescent="0.35">
      <c r="A622" s="105" t="s">
        <v>7715</v>
      </c>
      <c r="B622" s="104">
        <v>0</v>
      </c>
      <c r="C622" s="105"/>
      <c r="D622" s="104">
        <v>0</v>
      </c>
      <c r="E622" s="105"/>
      <c r="F622" s="105" t="s">
        <v>2747</v>
      </c>
      <c r="G622" s="104">
        <v>0</v>
      </c>
      <c r="H622" s="104">
        <v>0</v>
      </c>
      <c r="I622" s="104">
        <v>0</v>
      </c>
      <c r="J622" s="105"/>
      <c r="K622" s="105"/>
      <c r="L622" s="104">
        <v>3</v>
      </c>
      <c r="M622" s="104">
        <v>0</v>
      </c>
      <c r="N622" s="105" t="s">
        <v>2754</v>
      </c>
      <c r="O622" s="106" t="s">
        <v>2755</v>
      </c>
      <c r="P622" s="106" t="s">
        <v>890</v>
      </c>
      <c r="Q622" s="105" t="s">
        <v>2756</v>
      </c>
      <c r="R622" s="104">
        <v>0</v>
      </c>
      <c r="S622" s="104">
        <v>0</v>
      </c>
      <c r="T622" s="105" t="s">
        <v>9270</v>
      </c>
      <c r="U622" s="104">
        <v>1</v>
      </c>
      <c r="V622" s="104">
        <v>0</v>
      </c>
      <c r="W622" s="104">
        <v>0</v>
      </c>
      <c r="X622" s="104">
        <v>0</v>
      </c>
      <c r="Y622" s="104">
        <v>0</v>
      </c>
      <c r="Z622" s="104" t="b">
        <v>0</v>
      </c>
      <c r="AA622" s="105"/>
      <c r="AB622" s="105" t="s">
        <v>2757</v>
      </c>
    </row>
    <row r="623" spans="1:28" ht="15" customHeight="1" x14ac:dyDescent="0.35">
      <c r="A623" s="105" t="s">
        <v>7791</v>
      </c>
      <c r="B623" s="104">
        <v>0</v>
      </c>
      <c r="C623" s="105"/>
      <c r="D623" s="104">
        <v>0</v>
      </c>
      <c r="E623" s="105"/>
      <c r="F623" s="105" t="s">
        <v>2747</v>
      </c>
      <c r="G623" s="104">
        <v>0</v>
      </c>
      <c r="H623" s="104">
        <v>0</v>
      </c>
      <c r="I623" s="104">
        <v>0</v>
      </c>
      <c r="J623" s="105"/>
      <c r="K623" s="105"/>
      <c r="L623" s="104">
        <v>3</v>
      </c>
      <c r="M623" s="104">
        <v>0</v>
      </c>
      <c r="N623" s="105"/>
      <c r="O623" s="106" t="s">
        <v>889</v>
      </c>
      <c r="P623" s="106" t="s">
        <v>890</v>
      </c>
      <c r="Q623" s="105" t="s">
        <v>2758</v>
      </c>
      <c r="R623" s="104">
        <v>0</v>
      </c>
      <c r="S623" s="104">
        <v>0</v>
      </c>
      <c r="T623" s="105" t="s">
        <v>9270</v>
      </c>
      <c r="U623" s="104">
        <v>1</v>
      </c>
      <c r="V623" s="104">
        <v>0</v>
      </c>
      <c r="W623" s="104">
        <v>0</v>
      </c>
      <c r="X623" s="104">
        <v>0</v>
      </c>
      <c r="Y623" s="104">
        <v>0</v>
      </c>
      <c r="Z623" s="104" t="b">
        <v>0</v>
      </c>
      <c r="AA623" s="105"/>
      <c r="AB623" s="105" t="s">
        <v>2759</v>
      </c>
    </row>
    <row r="624" spans="1:28" ht="15" customHeight="1" x14ac:dyDescent="0.35">
      <c r="A624" s="105" t="s">
        <v>7792</v>
      </c>
      <c r="B624" s="104">
        <v>0</v>
      </c>
      <c r="C624" s="105"/>
      <c r="D624" s="104">
        <v>0</v>
      </c>
      <c r="E624" s="105"/>
      <c r="F624" s="105" t="s">
        <v>3092</v>
      </c>
      <c r="G624" s="104">
        <v>0</v>
      </c>
      <c r="H624" s="104">
        <v>0</v>
      </c>
      <c r="I624" s="104">
        <v>0</v>
      </c>
      <c r="J624" s="105"/>
      <c r="K624" s="105"/>
      <c r="L624" s="104">
        <v>3</v>
      </c>
      <c r="M624" s="104">
        <v>0</v>
      </c>
      <c r="N624" s="105" t="s">
        <v>3093</v>
      </c>
      <c r="O624" s="106" t="s">
        <v>889</v>
      </c>
      <c r="P624" s="106" t="s">
        <v>890</v>
      </c>
      <c r="Q624" s="105" t="s">
        <v>3098</v>
      </c>
      <c r="R624" s="104">
        <v>0</v>
      </c>
      <c r="S624" s="104">
        <v>0</v>
      </c>
      <c r="T624" s="105" t="s">
        <v>9270</v>
      </c>
      <c r="U624" s="104">
        <v>1</v>
      </c>
      <c r="V624" s="104">
        <v>0</v>
      </c>
      <c r="W624" s="104">
        <v>0</v>
      </c>
      <c r="X624" s="104">
        <v>0</v>
      </c>
      <c r="Y624" s="104">
        <v>0</v>
      </c>
      <c r="Z624" s="104" t="b">
        <v>0</v>
      </c>
      <c r="AA624" s="105"/>
      <c r="AB624" s="105" t="s">
        <v>3099</v>
      </c>
    </row>
    <row r="625" spans="1:28" ht="15" customHeight="1" x14ac:dyDescent="0.35">
      <c r="A625" s="105" t="s">
        <v>7889</v>
      </c>
      <c r="B625" s="104">
        <v>0</v>
      </c>
      <c r="C625" s="105"/>
      <c r="D625" s="104">
        <v>0</v>
      </c>
      <c r="E625" s="105"/>
      <c r="F625" s="105" t="s">
        <v>3178</v>
      </c>
      <c r="G625" s="104">
        <v>0</v>
      </c>
      <c r="H625" s="104">
        <v>0</v>
      </c>
      <c r="I625" s="104">
        <v>0</v>
      </c>
      <c r="J625" s="105"/>
      <c r="K625" s="105"/>
      <c r="L625" s="104">
        <v>3</v>
      </c>
      <c r="M625" s="104">
        <v>0</v>
      </c>
      <c r="N625" s="105" t="s">
        <v>3179</v>
      </c>
      <c r="O625" s="106" t="s">
        <v>889</v>
      </c>
      <c r="P625" s="106" t="s">
        <v>890</v>
      </c>
      <c r="Q625" s="105" t="s">
        <v>3185</v>
      </c>
      <c r="R625" s="104">
        <v>0</v>
      </c>
      <c r="S625" s="104">
        <v>0</v>
      </c>
      <c r="T625" s="105" t="s">
        <v>9270</v>
      </c>
      <c r="U625" s="104">
        <v>1</v>
      </c>
      <c r="V625" s="104">
        <v>0</v>
      </c>
      <c r="W625" s="104">
        <v>0</v>
      </c>
      <c r="X625" s="104">
        <v>0</v>
      </c>
      <c r="Y625" s="104">
        <v>0</v>
      </c>
      <c r="Z625" s="104" t="b">
        <v>0</v>
      </c>
      <c r="AA625" s="105"/>
      <c r="AB625" s="105" t="s">
        <v>3186</v>
      </c>
    </row>
    <row r="626" spans="1:28" ht="15" customHeight="1" x14ac:dyDescent="0.35">
      <c r="A626" s="105" t="s">
        <v>7924</v>
      </c>
      <c r="B626" s="104">
        <v>0</v>
      </c>
      <c r="C626" s="105"/>
      <c r="D626" s="104">
        <v>0</v>
      </c>
      <c r="E626" s="105"/>
      <c r="F626" s="105" t="s">
        <v>3189</v>
      </c>
      <c r="G626" s="104">
        <v>0</v>
      </c>
      <c r="H626" s="104">
        <v>0</v>
      </c>
      <c r="I626" s="104">
        <v>0</v>
      </c>
      <c r="J626" s="105"/>
      <c r="K626" s="105"/>
      <c r="L626" s="104">
        <v>3</v>
      </c>
      <c r="M626" s="104">
        <v>0</v>
      </c>
      <c r="N626" s="105"/>
      <c r="O626" s="106" t="s">
        <v>889</v>
      </c>
      <c r="P626" s="106" t="s">
        <v>890</v>
      </c>
      <c r="Q626" s="105" t="s">
        <v>3190</v>
      </c>
      <c r="R626" s="104">
        <v>0</v>
      </c>
      <c r="S626" s="104">
        <v>0</v>
      </c>
      <c r="T626" s="105" t="s">
        <v>9270</v>
      </c>
      <c r="U626" s="104">
        <v>1</v>
      </c>
      <c r="V626" s="104">
        <v>0</v>
      </c>
      <c r="W626" s="104">
        <v>0</v>
      </c>
      <c r="X626" s="104">
        <v>0</v>
      </c>
      <c r="Y626" s="104">
        <v>0</v>
      </c>
      <c r="Z626" s="104" t="b">
        <v>0</v>
      </c>
      <c r="AA626" s="105"/>
      <c r="AB626" s="105" t="s">
        <v>3191</v>
      </c>
    </row>
    <row r="627" spans="1:28" ht="15" customHeight="1" x14ac:dyDescent="0.35">
      <c r="A627" s="105" t="s">
        <v>7926</v>
      </c>
      <c r="B627" s="104">
        <v>0</v>
      </c>
      <c r="C627" s="105"/>
      <c r="D627" s="104">
        <v>0</v>
      </c>
      <c r="E627" s="105"/>
      <c r="F627" s="105" t="s">
        <v>3189</v>
      </c>
      <c r="G627" s="104">
        <v>0</v>
      </c>
      <c r="H627" s="104">
        <v>0</v>
      </c>
      <c r="I627" s="104">
        <v>0</v>
      </c>
      <c r="J627" s="105"/>
      <c r="K627" s="105"/>
      <c r="L627" s="104">
        <v>3</v>
      </c>
      <c r="M627" s="104">
        <v>0</v>
      </c>
      <c r="N627" s="105" t="s">
        <v>3196</v>
      </c>
      <c r="O627" s="106" t="s">
        <v>889</v>
      </c>
      <c r="P627" s="106" t="s">
        <v>890</v>
      </c>
      <c r="Q627" s="105" t="s">
        <v>3197</v>
      </c>
      <c r="R627" s="104">
        <v>0</v>
      </c>
      <c r="S627" s="104">
        <v>0</v>
      </c>
      <c r="T627" s="105" t="s">
        <v>9270</v>
      </c>
      <c r="U627" s="104">
        <v>1</v>
      </c>
      <c r="V627" s="104">
        <v>0</v>
      </c>
      <c r="W627" s="104">
        <v>0</v>
      </c>
      <c r="X627" s="104">
        <v>0</v>
      </c>
      <c r="Y627" s="104">
        <v>0</v>
      </c>
      <c r="Z627" s="104" t="b">
        <v>0</v>
      </c>
      <c r="AA627" s="105"/>
      <c r="AB627" s="105" t="s">
        <v>3198</v>
      </c>
    </row>
    <row r="628" spans="1:28" ht="15" customHeight="1" x14ac:dyDescent="0.35">
      <c r="A628" s="105" t="s">
        <v>7929</v>
      </c>
      <c r="B628" s="104">
        <v>0</v>
      </c>
      <c r="C628" s="105"/>
      <c r="D628" s="104">
        <v>0</v>
      </c>
      <c r="E628" s="105"/>
      <c r="F628" s="105" t="s">
        <v>3231</v>
      </c>
      <c r="G628" s="104">
        <v>0</v>
      </c>
      <c r="H628" s="104">
        <v>0</v>
      </c>
      <c r="I628" s="104">
        <v>0</v>
      </c>
      <c r="J628" s="105"/>
      <c r="K628" s="105"/>
      <c r="L628" s="104">
        <v>3</v>
      </c>
      <c r="M628" s="104">
        <v>0</v>
      </c>
      <c r="N628" s="105"/>
      <c r="O628" s="106" t="s">
        <v>889</v>
      </c>
      <c r="P628" s="106" t="s">
        <v>890</v>
      </c>
      <c r="Q628" s="105" t="s">
        <v>3238</v>
      </c>
      <c r="R628" s="104">
        <v>0</v>
      </c>
      <c r="S628" s="104">
        <v>0</v>
      </c>
      <c r="T628" s="105" t="s">
        <v>9270</v>
      </c>
      <c r="U628" s="104">
        <v>1</v>
      </c>
      <c r="V628" s="104">
        <v>0</v>
      </c>
      <c r="W628" s="104">
        <v>0</v>
      </c>
      <c r="X628" s="104">
        <v>0</v>
      </c>
      <c r="Y628" s="104">
        <v>0</v>
      </c>
      <c r="Z628" s="104" t="b">
        <v>0</v>
      </c>
      <c r="AA628" s="105"/>
      <c r="AB628" s="105" t="s">
        <v>3239</v>
      </c>
    </row>
    <row r="629" spans="1:28" ht="15" customHeight="1" x14ac:dyDescent="0.35">
      <c r="A629" s="105" t="s">
        <v>7947</v>
      </c>
      <c r="B629" s="104">
        <v>0</v>
      </c>
      <c r="C629" s="105"/>
      <c r="D629" s="104">
        <v>0</v>
      </c>
      <c r="E629" s="105"/>
      <c r="F629" s="105" t="s">
        <v>3679</v>
      </c>
      <c r="G629" s="104">
        <v>0</v>
      </c>
      <c r="H629" s="104">
        <v>0</v>
      </c>
      <c r="I629" s="104">
        <v>0</v>
      </c>
      <c r="J629" s="105"/>
      <c r="K629" s="105"/>
      <c r="L629" s="104">
        <v>3</v>
      </c>
      <c r="M629" s="104">
        <v>0</v>
      </c>
      <c r="N629" s="105" t="s">
        <v>3680</v>
      </c>
      <c r="O629" s="106" t="s">
        <v>889</v>
      </c>
      <c r="P629" s="106" t="s">
        <v>890</v>
      </c>
      <c r="Q629" s="105" t="s">
        <v>3681</v>
      </c>
      <c r="R629" s="104">
        <v>0</v>
      </c>
      <c r="S629" s="104">
        <v>0</v>
      </c>
      <c r="T629" s="105" t="s">
        <v>9270</v>
      </c>
      <c r="U629" s="104">
        <v>1</v>
      </c>
      <c r="V629" s="104">
        <v>0</v>
      </c>
      <c r="W629" s="104">
        <v>0</v>
      </c>
      <c r="X629" s="104">
        <v>0</v>
      </c>
      <c r="Y629" s="104">
        <v>0</v>
      </c>
      <c r="Z629" s="104" t="b">
        <v>0</v>
      </c>
      <c r="AA629" s="105"/>
      <c r="AB629" s="105" t="s">
        <v>3682</v>
      </c>
    </row>
    <row r="630" spans="1:28" ht="15" customHeight="1" x14ac:dyDescent="0.35">
      <c r="A630" s="105" t="s">
        <v>8109</v>
      </c>
      <c r="B630" s="104">
        <v>0</v>
      </c>
      <c r="C630" s="105"/>
      <c r="D630" s="104">
        <v>0</v>
      </c>
      <c r="E630" s="105"/>
      <c r="F630" s="105" t="s">
        <v>3683</v>
      </c>
      <c r="G630" s="104">
        <v>0</v>
      </c>
      <c r="H630" s="104">
        <v>0</v>
      </c>
      <c r="I630" s="104">
        <v>0</v>
      </c>
      <c r="J630" s="105"/>
      <c r="K630" s="105"/>
      <c r="L630" s="104">
        <v>3</v>
      </c>
      <c r="M630" s="104">
        <v>0</v>
      </c>
      <c r="N630" s="105" t="s">
        <v>3688</v>
      </c>
      <c r="O630" s="106" t="s">
        <v>3685</v>
      </c>
      <c r="P630" s="106" t="s">
        <v>890</v>
      </c>
      <c r="Q630" s="105" t="s">
        <v>3689</v>
      </c>
      <c r="R630" s="104">
        <v>0</v>
      </c>
      <c r="S630" s="104">
        <v>0</v>
      </c>
      <c r="T630" s="105" t="s">
        <v>9270</v>
      </c>
      <c r="U630" s="104">
        <v>1</v>
      </c>
      <c r="V630" s="104">
        <v>0</v>
      </c>
      <c r="W630" s="104">
        <v>0</v>
      </c>
      <c r="X630" s="104">
        <v>0</v>
      </c>
      <c r="Y630" s="104">
        <v>0</v>
      </c>
      <c r="Z630" s="104" t="b">
        <v>0</v>
      </c>
      <c r="AA630" s="105"/>
      <c r="AB630" s="105" t="s">
        <v>3690</v>
      </c>
    </row>
    <row r="631" spans="1:28" ht="15" customHeight="1" x14ac:dyDescent="0.35">
      <c r="A631" s="105" t="s">
        <v>8111</v>
      </c>
      <c r="B631" s="104">
        <v>0</v>
      </c>
      <c r="C631" s="105"/>
      <c r="D631" s="104">
        <v>0</v>
      </c>
      <c r="E631" s="105"/>
      <c r="F631" s="105" t="s">
        <v>3698</v>
      </c>
      <c r="G631" s="104">
        <v>0</v>
      </c>
      <c r="H631" s="104">
        <v>0</v>
      </c>
      <c r="I631" s="104">
        <v>0</v>
      </c>
      <c r="J631" s="105"/>
      <c r="K631" s="105"/>
      <c r="L631" s="104">
        <v>3</v>
      </c>
      <c r="M631" s="104">
        <v>0</v>
      </c>
      <c r="N631" s="105" t="s">
        <v>3705</v>
      </c>
      <c r="O631" s="106" t="s">
        <v>889</v>
      </c>
      <c r="P631" s="106" t="s">
        <v>890</v>
      </c>
      <c r="Q631" s="105" t="s">
        <v>3706</v>
      </c>
      <c r="R631" s="104">
        <v>0</v>
      </c>
      <c r="S631" s="104">
        <v>0</v>
      </c>
      <c r="T631" s="105" t="s">
        <v>9270</v>
      </c>
      <c r="U631" s="104">
        <v>1</v>
      </c>
      <c r="V631" s="104">
        <v>0</v>
      </c>
      <c r="W631" s="104">
        <v>0</v>
      </c>
      <c r="X631" s="104">
        <v>0</v>
      </c>
      <c r="Y631" s="104">
        <v>0</v>
      </c>
      <c r="Z631" s="104" t="b">
        <v>0</v>
      </c>
      <c r="AA631" s="105"/>
      <c r="AB631" s="105" t="s">
        <v>3707</v>
      </c>
    </row>
    <row r="632" spans="1:28" ht="15" customHeight="1" x14ac:dyDescent="0.35">
      <c r="A632" s="105" t="s">
        <v>8117</v>
      </c>
      <c r="B632" s="104">
        <v>0</v>
      </c>
      <c r="C632" s="105"/>
      <c r="D632" s="104">
        <v>0</v>
      </c>
      <c r="E632" s="105"/>
      <c r="F632" s="105" t="s">
        <v>3710</v>
      </c>
      <c r="G632" s="104">
        <v>0</v>
      </c>
      <c r="H632" s="104">
        <v>0</v>
      </c>
      <c r="I632" s="104">
        <v>0</v>
      </c>
      <c r="J632" s="105"/>
      <c r="K632" s="105"/>
      <c r="L632" s="104">
        <v>3</v>
      </c>
      <c r="M632" s="104">
        <v>0</v>
      </c>
      <c r="N632" s="105" t="s">
        <v>3714</v>
      </c>
      <c r="O632" s="106" t="s">
        <v>889</v>
      </c>
      <c r="P632" s="106" t="s">
        <v>890</v>
      </c>
      <c r="Q632" s="105" t="s">
        <v>3715</v>
      </c>
      <c r="R632" s="104">
        <v>0</v>
      </c>
      <c r="S632" s="104">
        <v>0</v>
      </c>
      <c r="T632" s="105" t="s">
        <v>9270</v>
      </c>
      <c r="U632" s="104">
        <v>1</v>
      </c>
      <c r="V632" s="104">
        <v>0</v>
      </c>
      <c r="W632" s="104">
        <v>0</v>
      </c>
      <c r="X632" s="104">
        <v>0</v>
      </c>
      <c r="Y632" s="104">
        <v>0</v>
      </c>
      <c r="Z632" s="104" t="b">
        <v>0</v>
      </c>
      <c r="AA632" s="105"/>
      <c r="AB632" s="105" t="s">
        <v>3716</v>
      </c>
    </row>
    <row r="633" spans="1:28" ht="15" customHeight="1" x14ac:dyDescent="0.35">
      <c r="A633" s="105" t="s">
        <v>8120</v>
      </c>
      <c r="B633" s="104">
        <v>0</v>
      </c>
      <c r="C633" s="105"/>
      <c r="D633" s="104">
        <v>0</v>
      </c>
      <c r="E633" s="105"/>
      <c r="F633" s="105" t="s">
        <v>3852</v>
      </c>
      <c r="G633" s="104">
        <v>0</v>
      </c>
      <c r="H633" s="104">
        <v>0</v>
      </c>
      <c r="I633" s="104">
        <v>0</v>
      </c>
      <c r="J633" s="105"/>
      <c r="K633" s="105"/>
      <c r="L633" s="104">
        <v>3</v>
      </c>
      <c r="M633" s="104">
        <v>0</v>
      </c>
      <c r="N633" s="105" t="s">
        <v>3857</v>
      </c>
      <c r="O633" s="106" t="s">
        <v>2755</v>
      </c>
      <c r="P633" s="106" t="s">
        <v>890</v>
      </c>
      <c r="Q633" s="105" t="s">
        <v>3858</v>
      </c>
      <c r="R633" s="104">
        <v>0</v>
      </c>
      <c r="S633" s="104">
        <v>0</v>
      </c>
      <c r="T633" s="105" t="s">
        <v>9270</v>
      </c>
      <c r="U633" s="104">
        <v>1</v>
      </c>
      <c r="V633" s="104">
        <v>0</v>
      </c>
      <c r="W633" s="104">
        <v>0</v>
      </c>
      <c r="X633" s="104">
        <v>0</v>
      </c>
      <c r="Y633" s="104">
        <v>0</v>
      </c>
      <c r="Z633" s="104" t="b">
        <v>0</v>
      </c>
      <c r="AA633" s="105"/>
      <c r="AB633" s="105" t="s">
        <v>3859</v>
      </c>
    </row>
    <row r="634" spans="1:28" ht="15" customHeight="1" x14ac:dyDescent="0.35">
      <c r="A634" s="105" t="s">
        <v>8178</v>
      </c>
      <c r="B634" s="104">
        <v>0</v>
      </c>
      <c r="C634" s="105"/>
      <c r="D634" s="104">
        <v>0</v>
      </c>
      <c r="E634" s="105"/>
      <c r="F634" s="105" t="s">
        <v>3852</v>
      </c>
      <c r="G634" s="104">
        <v>0</v>
      </c>
      <c r="H634" s="104">
        <v>0</v>
      </c>
      <c r="I634" s="104">
        <v>0</v>
      </c>
      <c r="J634" s="105"/>
      <c r="K634" s="105"/>
      <c r="L634" s="104">
        <v>3</v>
      </c>
      <c r="M634" s="104">
        <v>0</v>
      </c>
      <c r="N634" s="105" t="s">
        <v>3862</v>
      </c>
      <c r="O634" s="106" t="s">
        <v>889</v>
      </c>
      <c r="P634" s="106" t="s">
        <v>890</v>
      </c>
      <c r="Q634" s="105" t="s">
        <v>3863</v>
      </c>
      <c r="R634" s="104">
        <v>0</v>
      </c>
      <c r="S634" s="104">
        <v>0</v>
      </c>
      <c r="T634" s="105" t="s">
        <v>9270</v>
      </c>
      <c r="U634" s="104">
        <v>1</v>
      </c>
      <c r="V634" s="104">
        <v>0</v>
      </c>
      <c r="W634" s="104">
        <v>0</v>
      </c>
      <c r="X634" s="104">
        <v>0</v>
      </c>
      <c r="Y634" s="104">
        <v>0</v>
      </c>
      <c r="Z634" s="104" t="b">
        <v>0</v>
      </c>
      <c r="AA634" s="105"/>
      <c r="AB634" s="105" t="s">
        <v>3864</v>
      </c>
    </row>
    <row r="635" spans="1:28" ht="15" customHeight="1" x14ac:dyDescent="0.35">
      <c r="A635" s="105" t="s">
        <v>8180</v>
      </c>
      <c r="B635" s="104">
        <v>0</v>
      </c>
      <c r="C635" s="105"/>
      <c r="D635" s="104">
        <v>0</v>
      </c>
      <c r="E635" s="105"/>
      <c r="F635" s="105" t="s">
        <v>3970</v>
      </c>
      <c r="G635" s="104">
        <v>0</v>
      </c>
      <c r="H635" s="104">
        <v>0</v>
      </c>
      <c r="I635" s="104">
        <v>0</v>
      </c>
      <c r="J635" s="105"/>
      <c r="K635" s="105"/>
      <c r="L635" s="104">
        <v>3</v>
      </c>
      <c r="M635" s="104">
        <v>0</v>
      </c>
      <c r="N635" s="105"/>
      <c r="O635" s="106" t="s">
        <v>889</v>
      </c>
      <c r="P635" s="106" t="s">
        <v>890</v>
      </c>
      <c r="Q635" s="105" t="s">
        <v>3971</v>
      </c>
      <c r="R635" s="104">
        <v>0</v>
      </c>
      <c r="S635" s="104">
        <v>0</v>
      </c>
      <c r="T635" s="105" t="s">
        <v>9270</v>
      </c>
      <c r="U635" s="104">
        <v>1</v>
      </c>
      <c r="V635" s="104">
        <v>0</v>
      </c>
      <c r="W635" s="104">
        <v>0</v>
      </c>
      <c r="X635" s="104">
        <v>0</v>
      </c>
      <c r="Y635" s="104">
        <v>0</v>
      </c>
      <c r="Z635" s="104" t="b">
        <v>0</v>
      </c>
      <c r="AA635" s="105"/>
      <c r="AB635" s="105" t="s">
        <v>3972</v>
      </c>
    </row>
    <row r="636" spans="1:28" ht="15" customHeight="1" x14ac:dyDescent="0.35">
      <c r="A636" s="105" t="s">
        <v>8224</v>
      </c>
      <c r="B636" s="104">
        <v>0</v>
      </c>
      <c r="C636" s="105"/>
      <c r="D636" s="104">
        <v>0</v>
      </c>
      <c r="E636" s="105"/>
      <c r="F636" s="105" t="s">
        <v>4508</v>
      </c>
      <c r="G636" s="104">
        <v>0</v>
      </c>
      <c r="H636" s="104">
        <v>0</v>
      </c>
      <c r="I636" s="104">
        <v>0</v>
      </c>
      <c r="J636" s="105"/>
      <c r="K636" s="105"/>
      <c r="L636" s="104">
        <v>3</v>
      </c>
      <c r="M636" s="104">
        <v>0</v>
      </c>
      <c r="N636" s="105"/>
      <c r="O636" s="106" t="s">
        <v>1261</v>
      </c>
      <c r="P636" s="106" t="s">
        <v>890</v>
      </c>
      <c r="Q636" s="105" t="s">
        <v>4511</v>
      </c>
      <c r="R636" s="104">
        <v>0</v>
      </c>
      <c r="S636" s="104">
        <v>0</v>
      </c>
      <c r="T636" s="105" t="s">
        <v>9270</v>
      </c>
      <c r="U636" s="104">
        <v>1</v>
      </c>
      <c r="V636" s="104">
        <v>0</v>
      </c>
      <c r="W636" s="104">
        <v>0</v>
      </c>
      <c r="X636" s="104">
        <v>0</v>
      </c>
      <c r="Y636" s="104">
        <v>0</v>
      </c>
      <c r="Z636" s="104" t="b">
        <v>0</v>
      </c>
      <c r="AA636" s="105"/>
      <c r="AB636" s="105" t="s">
        <v>4512</v>
      </c>
    </row>
    <row r="637" spans="1:28" ht="15" customHeight="1" x14ac:dyDescent="0.35">
      <c r="A637" s="105" t="s">
        <v>8410</v>
      </c>
      <c r="B637" s="104">
        <v>0</v>
      </c>
      <c r="C637" s="105"/>
      <c r="D637" s="104">
        <v>0</v>
      </c>
      <c r="E637" s="105"/>
      <c r="F637" s="105" t="s">
        <v>4778</v>
      </c>
      <c r="G637" s="104">
        <v>0</v>
      </c>
      <c r="H637" s="104">
        <v>0</v>
      </c>
      <c r="I637" s="104">
        <v>0</v>
      </c>
      <c r="J637" s="105"/>
      <c r="K637" s="105"/>
      <c r="L637" s="104">
        <v>3</v>
      </c>
      <c r="M637" s="104">
        <v>0</v>
      </c>
      <c r="N637" s="105"/>
      <c r="O637" s="106" t="s">
        <v>889</v>
      </c>
      <c r="P637" s="106" t="s">
        <v>890</v>
      </c>
      <c r="Q637" s="105" t="s">
        <v>4785</v>
      </c>
      <c r="R637" s="104">
        <v>0</v>
      </c>
      <c r="S637" s="104">
        <v>0</v>
      </c>
      <c r="T637" s="105" t="s">
        <v>9270</v>
      </c>
      <c r="U637" s="104">
        <v>1</v>
      </c>
      <c r="V637" s="104">
        <v>0</v>
      </c>
      <c r="W637" s="104">
        <v>0</v>
      </c>
      <c r="X637" s="104">
        <v>0</v>
      </c>
      <c r="Y637" s="104">
        <v>0</v>
      </c>
      <c r="Z637" s="104" t="b">
        <v>0</v>
      </c>
      <c r="AA637" s="105"/>
      <c r="AB637" s="105" t="s">
        <v>4786</v>
      </c>
    </row>
    <row r="638" spans="1:28" ht="15" customHeight="1" x14ac:dyDescent="0.35">
      <c r="A638" s="105" t="s">
        <v>8513</v>
      </c>
      <c r="B638" s="104">
        <v>0</v>
      </c>
      <c r="C638" s="105"/>
      <c r="D638" s="104">
        <v>0</v>
      </c>
      <c r="E638" s="105"/>
      <c r="F638" s="105" t="s">
        <v>4778</v>
      </c>
      <c r="G638" s="104">
        <v>0</v>
      </c>
      <c r="H638" s="104">
        <v>0</v>
      </c>
      <c r="I638" s="104">
        <v>0</v>
      </c>
      <c r="J638" s="105"/>
      <c r="K638" s="105"/>
      <c r="L638" s="104">
        <v>3</v>
      </c>
      <c r="M638" s="104">
        <v>0</v>
      </c>
      <c r="N638" s="105"/>
      <c r="O638" s="106" t="s">
        <v>889</v>
      </c>
      <c r="P638" s="106" t="s">
        <v>890</v>
      </c>
      <c r="Q638" s="105" t="s">
        <v>4787</v>
      </c>
      <c r="R638" s="104">
        <v>0</v>
      </c>
      <c r="S638" s="104">
        <v>0</v>
      </c>
      <c r="T638" s="105" t="s">
        <v>9270</v>
      </c>
      <c r="U638" s="104">
        <v>1</v>
      </c>
      <c r="V638" s="104">
        <v>0</v>
      </c>
      <c r="W638" s="104">
        <v>0</v>
      </c>
      <c r="X638" s="104">
        <v>0</v>
      </c>
      <c r="Y638" s="104">
        <v>0</v>
      </c>
      <c r="Z638" s="104" t="b">
        <v>0</v>
      </c>
      <c r="AA638" s="105"/>
      <c r="AB638" s="105" t="s">
        <v>4788</v>
      </c>
    </row>
    <row r="639" spans="1:28" ht="15" customHeight="1" x14ac:dyDescent="0.35">
      <c r="A639" s="105" t="s">
        <v>8514</v>
      </c>
      <c r="B639" s="104">
        <v>0</v>
      </c>
      <c r="C639" s="105"/>
      <c r="D639" s="104">
        <v>0</v>
      </c>
      <c r="E639" s="105"/>
      <c r="F639" s="105" t="s">
        <v>4929</v>
      </c>
      <c r="G639" s="104">
        <v>0</v>
      </c>
      <c r="H639" s="104">
        <v>0</v>
      </c>
      <c r="I639" s="104">
        <v>0</v>
      </c>
      <c r="J639" s="105"/>
      <c r="K639" s="105"/>
      <c r="L639" s="104">
        <v>3</v>
      </c>
      <c r="M639" s="104">
        <v>0</v>
      </c>
      <c r="N639" s="105" t="s">
        <v>4930</v>
      </c>
      <c r="O639" s="106" t="s">
        <v>889</v>
      </c>
      <c r="P639" s="106" t="s">
        <v>890</v>
      </c>
      <c r="Q639" s="105" t="s">
        <v>4935</v>
      </c>
      <c r="R639" s="104">
        <v>0</v>
      </c>
      <c r="S639" s="104">
        <v>0</v>
      </c>
      <c r="T639" s="105" t="s">
        <v>9270</v>
      </c>
      <c r="U639" s="104">
        <v>1</v>
      </c>
      <c r="V639" s="104">
        <v>0</v>
      </c>
      <c r="W639" s="104">
        <v>0</v>
      </c>
      <c r="X639" s="104">
        <v>0</v>
      </c>
      <c r="Y639" s="104">
        <v>0</v>
      </c>
      <c r="Z639" s="104" t="b">
        <v>0</v>
      </c>
      <c r="AA639" s="105"/>
      <c r="AB639" s="105" t="s">
        <v>4936</v>
      </c>
    </row>
    <row r="640" spans="1:28" ht="15" customHeight="1" x14ac:dyDescent="0.35">
      <c r="A640" s="105" t="s">
        <v>8561</v>
      </c>
      <c r="B640" s="104">
        <v>0</v>
      </c>
      <c r="C640" s="105"/>
      <c r="D640" s="104">
        <v>0</v>
      </c>
      <c r="E640" s="105"/>
      <c r="F640" s="105" t="s">
        <v>4929</v>
      </c>
      <c r="G640" s="104">
        <v>0</v>
      </c>
      <c r="H640" s="104">
        <v>0</v>
      </c>
      <c r="I640" s="104">
        <v>0</v>
      </c>
      <c r="J640" s="105"/>
      <c r="K640" s="105"/>
      <c r="L640" s="104">
        <v>3</v>
      </c>
      <c r="M640" s="104">
        <v>0</v>
      </c>
      <c r="N640" s="105"/>
      <c r="O640" s="106" t="s">
        <v>889</v>
      </c>
      <c r="P640" s="106" t="s">
        <v>890</v>
      </c>
      <c r="Q640" s="105" t="s">
        <v>4939</v>
      </c>
      <c r="R640" s="104">
        <v>0</v>
      </c>
      <c r="S640" s="104">
        <v>0</v>
      </c>
      <c r="T640" s="105" t="s">
        <v>9270</v>
      </c>
      <c r="U640" s="104">
        <v>1</v>
      </c>
      <c r="V640" s="104">
        <v>0</v>
      </c>
      <c r="W640" s="104">
        <v>0</v>
      </c>
      <c r="X640" s="104">
        <v>0</v>
      </c>
      <c r="Y640" s="104">
        <v>0</v>
      </c>
      <c r="Z640" s="104" t="b">
        <v>0</v>
      </c>
      <c r="AA640" s="105"/>
      <c r="AB640" s="105" t="s">
        <v>4940</v>
      </c>
    </row>
    <row r="641" spans="1:28" ht="15" customHeight="1" x14ac:dyDescent="0.35">
      <c r="A641" s="105" t="s">
        <v>8563</v>
      </c>
      <c r="B641" s="104">
        <v>0</v>
      </c>
      <c r="C641" s="105"/>
      <c r="D641" s="104">
        <v>0</v>
      </c>
      <c r="E641" s="105"/>
      <c r="F641" s="105" t="s">
        <v>4944</v>
      </c>
      <c r="G641" s="104">
        <v>0</v>
      </c>
      <c r="H641" s="104">
        <v>0</v>
      </c>
      <c r="I641" s="104">
        <v>0</v>
      </c>
      <c r="J641" s="105"/>
      <c r="K641" s="105"/>
      <c r="L641" s="104">
        <v>3</v>
      </c>
      <c r="M641" s="104">
        <v>0</v>
      </c>
      <c r="N641" s="105" t="s">
        <v>4945</v>
      </c>
      <c r="O641" s="106" t="s">
        <v>889</v>
      </c>
      <c r="P641" s="106" t="s">
        <v>890</v>
      </c>
      <c r="Q641" s="105" t="s">
        <v>4946</v>
      </c>
      <c r="R641" s="104">
        <v>0</v>
      </c>
      <c r="S641" s="104">
        <v>0</v>
      </c>
      <c r="T641" s="105" t="s">
        <v>9270</v>
      </c>
      <c r="U641" s="104">
        <v>1</v>
      </c>
      <c r="V641" s="104">
        <v>0</v>
      </c>
      <c r="W641" s="104">
        <v>0</v>
      </c>
      <c r="X641" s="104">
        <v>0</v>
      </c>
      <c r="Y641" s="104">
        <v>0</v>
      </c>
      <c r="Z641" s="104" t="b">
        <v>0</v>
      </c>
      <c r="AA641" s="105"/>
      <c r="AB641" s="105" t="s">
        <v>4947</v>
      </c>
    </row>
    <row r="642" spans="1:28" ht="15" customHeight="1" x14ac:dyDescent="0.35">
      <c r="A642" s="105" t="s">
        <v>8565</v>
      </c>
      <c r="B642" s="104">
        <v>0</v>
      </c>
      <c r="C642" s="105"/>
      <c r="D642" s="104">
        <v>0</v>
      </c>
      <c r="E642" s="105"/>
      <c r="F642" s="105" t="s">
        <v>4944</v>
      </c>
      <c r="G642" s="104">
        <v>0</v>
      </c>
      <c r="H642" s="104">
        <v>0</v>
      </c>
      <c r="I642" s="104">
        <v>0</v>
      </c>
      <c r="J642" s="105"/>
      <c r="K642" s="105"/>
      <c r="L642" s="104">
        <v>3</v>
      </c>
      <c r="M642" s="104">
        <v>0</v>
      </c>
      <c r="N642" s="105" t="s">
        <v>4953</v>
      </c>
      <c r="O642" s="106" t="s">
        <v>4954</v>
      </c>
      <c r="P642" s="106" t="s">
        <v>890</v>
      </c>
      <c r="Q642" s="105" t="s">
        <v>4955</v>
      </c>
      <c r="R642" s="104">
        <v>0</v>
      </c>
      <c r="S642" s="104">
        <v>0</v>
      </c>
      <c r="T642" s="105" t="s">
        <v>9270</v>
      </c>
      <c r="U642" s="104">
        <v>1</v>
      </c>
      <c r="V642" s="104">
        <v>0</v>
      </c>
      <c r="W642" s="104">
        <v>0</v>
      </c>
      <c r="X642" s="104">
        <v>0</v>
      </c>
      <c r="Y642" s="104">
        <v>0</v>
      </c>
      <c r="Z642" s="104" t="b">
        <v>0</v>
      </c>
      <c r="AA642" s="105"/>
      <c r="AB642" s="105" t="s">
        <v>4956</v>
      </c>
    </row>
    <row r="643" spans="1:28" ht="15" customHeight="1" x14ac:dyDescent="0.35">
      <c r="A643" s="105" t="s">
        <v>7768</v>
      </c>
      <c r="B643" s="104">
        <v>0</v>
      </c>
      <c r="C643" s="105"/>
      <c r="D643" s="104">
        <v>0</v>
      </c>
      <c r="E643" s="105"/>
      <c r="F643" s="105" t="s">
        <v>2692</v>
      </c>
      <c r="G643" s="104">
        <v>0</v>
      </c>
      <c r="H643" s="104">
        <v>0</v>
      </c>
      <c r="I643" s="104">
        <v>0</v>
      </c>
      <c r="J643" s="105"/>
      <c r="K643" s="105"/>
      <c r="L643" s="104">
        <v>2</v>
      </c>
      <c r="M643" s="104">
        <v>0</v>
      </c>
      <c r="N643" s="105"/>
      <c r="O643" s="105"/>
      <c r="P643" s="105"/>
      <c r="Q643" s="105" t="s">
        <v>9392</v>
      </c>
      <c r="R643" s="104">
        <v>0</v>
      </c>
      <c r="S643" s="104">
        <v>0</v>
      </c>
      <c r="T643" s="105" t="s">
        <v>7705</v>
      </c>
      <c r="U643" s="104">
        <v>1</v>
      </c>
      <c r="V643" s="104">
        <v>0</v>
      </c>
      <c r="W643" s="104">
        <v>0</v>
      </c>
      <c r="X643" s="104">
        <v>0</v>
      </c>
      <c r="Y643" s="104">
        <v>0</v>
      </c>
      <c r="Z643" s="104" t="b">
        <v>0</v>
      </c>
      <c r="AA643" s="105"/>
      <c r="AB643" s="105" t="s">
        <v>2693</v>
      </c>
    </row>
    <row r="644" spans="1:28" ht="15" customHeight="1" x14ac:dyDescent="0.35">
      <c r="A644" s="105" t="s">
        <v>7095</v>
      </c>
      <c r="B644" s="104">
        <v>0</v>
      </c>
      <c r="C644" s="105"/>
      <c r="D644" s="104">
        <v>0</v>
      </c>
      <c r="E644" s="105"/>
      <c r="F644" s="105" t="s">
        <v>975</v>
      </c>
      <c r="G644" s="104">
        <v>0</v>
      </c>
      <c r="H644" s="104">
        <v>0</v>
      </c>
      <c r="I644" s="104">
        <v>0</v>
      </c>
      <c r="J644" s="105"/>
      <c r="K644" s="105"/>
      <c r="L644" s="104">
        <v>3</v>
      </c>
      <c r="M644" s="104">
        <v>0</v>
      </c>
      <c r="N644" s="105"/>
      <c r="O644" s="106" t="s">
        <v>889</v>
      </c>
      <c r="P644" s="106" t="s">
        <v>890</v>
      </c>
      <c r="Q644" s="105" t="s">
        <v>984</v>
      </c>
      <c r="R644" s="104">
        <v>0</v>
      </c>
      <c r="S644" s="104">
        <v>0</v>
      </c>
      <c r="T644" s="105" t="s">
        <v>9275</v>
      </c>
      <c r="U644" s="104">
        <v>1</v>
      </c>
      <c r="V644" s="104">
        <v>0</v>
      </c>
      <c r="W644" s="104">
        <v>0</v>
      </c>
      <c r="X644" s="104">
        <v>0</v>
      </c>
      <c r="Y644" s="104">
        <v>0</v>
      </c>
      <c r="Z644" s="104" t="b">
        <v>0</v>
      </c>
      <c r="AA644" s="105"/>
      <c r="AB644" s="105" t="s">
        <v>985</v>
      </c>
    </row>
    <row r="645" spans="1:28" ht="15" customHeight="1" x14ac:dyDescent="0.35">
      <c r="A645" s="105" t="s">
        <v>7170</v>
      </c>
      <c r="B645" s="104">
        <v>0</v>
      </c>
      <c r="C645" s="105"/>
      <c r="D645" s="104">
        <v>0</v>
      </c>
      <c r="E645" s="105"/>
      <c r="F645" s="105" t="s">
        <v>1162</v>
      </c>
      <c r="G645" s="104">
        <v>0</v>
      </c>
      <c r="H645" s="104">
        <v>0</v>
      </c>
      <c r="I645" s="104">
        <v>0</v>
      </c>
      <c r="J645" s="105"/>
      <c r="K645" s="105"/>
      <c r="L645" s="104">
        <v>3</v>
      </c>
      <c r="M645" s="104">
        <v>0</v>
      </c>
      <c r="N645" s="105"/>
      <c r="O645" s="106" t="s">
        <v>889</v>
      </c>
      <c r="P645" s="106" t="s">
        <v>890</v>
      </c>
      <c r="Q645" s="105" t="s">
        <v>1167</v>
      </c>
      <c r="R645" s="104">
        <v>0</v>
      </c>
      <c r="S645" s="104">
        <v>0</v>
      </c>
      <c r="T645" s="105" t="s">
        <v>9275</v>
      </c>
      <c r="U645" s="104">
        <v>1</v>
      </c>
      <c r="V645" s="104">
        <v>0</v>
      </c>
      <c r="W645" s="104">
        <v>0</v>
      </c>
      <c r="X645" s="104">
        <v>0</v>
      </c>
      <c r="Y645" s="104">
        <v>0</v>
      </c>
      <c r="Z645" s="104" t="b">
        <v>0</v>
      </c>
      <c r="AA645" s="105"/>
      <c r="AB645" s="105" t="s">
        <v>1168</v>
      </c>
    </row>
    <row r="646" spans="1:28" ht="15" customHeight="1" x14ac:dyDescent="0.35">
      <c r="A646" s="105" t="s">
        <v>7180</v>
      </c>
      <c r="B646" s="104">
        <v>0</v>
      </c>
      <c r="C646" s="105"/>
      <c r="D646" s="104">
        <v>0</v>
      </c>
      <c r="E646" s="105"/>
      <c r="F646" s="105" t="s">
        <v>1178</v>
      </c>
      <c r="G646" s="104">
        <v>0</v>
      </c>
      <c r="H646" s="104">
        <v>0</v>
      </c>
      <c r="I646" s="104">
        <v>0</v>
      </c>
      <c r="J646" s="105"/>
      <c r="K646" s="105"/>
      <c r="L646" s="104">
        <v>3</v>
      </c>
      <c r="M646" s="104">
        <v>0</v>
      </c>
      <c r="N646" s="105"/>
      <c r="O646" s="106" t="s">
        <v>889</v>
      </c>
      <c r="P646" s="106" t="s">
        <v>890</v>
      </c>
      <c r="Q646" s="105" t="s">
        <v>1189</v>
      </c>
      <c r="R646" s="104">
        <v>0</v>
      </c>
      <c r="S646" s="104">
        <v>0</v>
      </c>
      <c r="T646" s="105" t="s">
        <v>9275</v>
      </c>
      <c r="U646" s="104">
        <v>1</v>
      </c>
      <c r="V646" s="104">
        <v>0</v>
      </c>
      <c r="W646" s="104">
        <v>0</v>
      </c>
      <c r="X646" s="104">
        <v>0</v>
      </c>
      <c r="Y646" s="104">
        <v>0</v>
      </c>
      <c r="Z646" s="104" t="b">
        <v>0</v>
      </c>
      <c r="AA646" s="105"/>
      <c r="AB646" s="105" t="s">
        <v>1190</v>
      </c>
    </row>
    <row r="647" spans="1:28" ht="15" customHeight="1" x14ac:dyDescent="0.35">
      <c r="A647" s="105" t="s">
        <v>7200</v>
      </c>
      <c r="B647" s="104">
        <v>0</v>
      </c>
      <c r="C647" s="105"/>
      <c r="D647" s="104">
        <v>0</v>
      </c>
      <c r="E647" s="105"/>
      <c r="F647" s="105" t="s">
        <v>1233</v>
      </c>
      <c r="G647" s="104">
        <v>0</v>
      </c>
      <c r="H647" s="104">
        <v>0</v>
      </c>
      <c r="I647" s="104">
        <v>0</v>
      </c>
      <c r="J647" s="105"/>
      <c r="K647" s="105"/>
      <c r="L647" s="104">
        <v>3</v>
      </c>
      <c r="M647" s="104">
        <v>0</v>
      </c>
      <c r="N647" s="105" t="s">
        <v>1234</v>
      </c>
      <c r="O647" s="106" t="s">
        <v>889</v>
      </c>
      <c r="P647" s="106" t="s">
        <v>890</v>
      </c>
      <c r="Q647" s="105" t="s">
        <v>1239</v>
      </c>
      <c r="R647" s="104">
        <v>0</v>
      </c>
      <c r="S647" s="104">
        <v>0</v>
      </c>
      <c r="T647" s="105" t="s">
        <v>9275</v>
      </c>
      <c r="U647" s="104">
        <v>1</v>
      </c>
      <c r="V647" s="104">
        <v>0</v>
      </c>
      <c r="W647" s="104">
        <v>0</v>
      </c>
      <c r="X647" s="104">
        <v>0</v>
      </c>
      <c r="Y647" s="104">
        <v>0</v>
      </c>
      <c r="Z647" s="104" t="b">
        <v>0</v>
      </c>
      <c r="AA647" s="105"/>
      <c r="AB647" s="105" t="s">
        <v>1240</v>
      </c>
    </row>
    <row r="648" spans="1:28" ht="15" customHeight="1" x14ac:dyDescent="0.35">
      <c r="A648" s="105" t="s">
        <v>7390</v>
      </c>
      <c r="B648" s="104">
        <v>0</v>
      </c>
      <c r="C648" s="105"/>
      <c r="D648" s="104">
        <v>0</v>
      </c>
      <c r="E648" s="105"/>
      <c r="F648" s="105" t="s">
        <v>1740</v>
      </c>
      <c r="G648" s="104">
        <v>0</v>
      </c>
      <c r="H648" s="104">
        <v>0</v>
      </c>
      <c r="I648" s="104">
        <v>0</v>
      </c>
      <c r="J648" s="105"/>
      <c r="K648" s="105"/>
      <c r="L648" s="104">
        <v>3</v>
      </c>
      <c r="M648" s="104">
        <v>0</v>
      </c>
      <c r="N648" s="105"/>
      <c r="O648" s="106" t="s">
        <v>889</v>
      </c>
      <c r="P648" s="106" t="s">
        <v>890</v>
      </c>
      <c r="Q648" s="105" t="s">
        <v>1741</v>
      </c>
      <c r="R648" s="104">
        <v>0</v>
      </c>
      <c r="S648" s="104">
        <v>0</v>
      </c>
      <c r="T648" s="105" t="s">
        <v>9275</v>
      </c>
      <c r="U648" s="104">
        <v>1</v>
      </c>
      <c r="V648" s="104">
        <v>0</v>
      </c>
      <c r="W648" s="104">
        <v>0</v>
      </c>
      <c r="X648" s="104">
        <v>0</v>
      </c>
      <c r="Y648" s="104">
        <v>0</v>
      </c>
      <c r="Z648" s="104" t="b">
        <v>0</v>
      </c>
      <c r="AA648" s="105"/>
      <c r="AB648" s="105" t="s">
        <v>1742</v>
      </c>
    </row>
    <row r="649" spans="1:28" ht="15" customHeight="1" x14ac:dyDescent="0.35">
      <c r="A649" s="105" t="s">
        <v>7581</v>
      </c>
      <c r="B649" s="104">
        <v>0</v>
      </c>
      <c r="C649" s="105"/>
      <c r="D649" s="104">
        <v>0</v>
      </c>
      <c r="E649" s="105"/>
      <c r="F649" s="105" t="s">
        <v>2197</v>
      </c>
      <c r="G649" s="104">
        <v>0</v>
      </c>
      <c r="H649" s="104">
        <v>0</v>
      </c>
      <c r="I649" s="104">
        <v>0</v>
      </c>
      <c r="J649" s="105"/>
      <c r="K649" s="105"/>
      <c r="L649" s="104">
        <v>3</v>
      </c>
      <c r="M649" s="104">
        <v>0</v>
      </c>
      <c r="N649" s="105"/>
      <c r="O649" s="106" t="s">
        <v>889</v>
      </c>
      <c r="P649" s="106" t="s">
        <v>890</v>
      </c>
      <c r="Q649" s="105" t="s">
        <v>2206</v>
      </c>
      <c r="R649" s="104">
        <v>0</v>
      </c>
      <c r="S649" s="104">
        <v>0</v>
      </c>
      <c r="T649" s="105" t="s">
        <v>9275</v>
      </c>
      <c r="U649" s="104">
        <v>1</v>
      </c>
      <c r="V649" s="104">
        <v>0</v>
      </c>
      <c r="W649" s="104">
        <v>0</v>
      </c>
      <c r="X649" s="104">
        <v>0</v>
      </c>
      <c r="Y649" s="104">
        <v>0</v>
      </c>
      <c r="Z649" s="104" t="b">
        <v>0</v>
      </c>
      <c r="AA649" s="105"/>
      <c r="AB649" s="105" t="s">
        <v>2207</v>
      </c>
    </row>
    <row r="650" spans="1:28" ht="15" customHeight="1" x14ac:dyDescent="0.35">
      <c r="A650" s="105" t="s">
        <v>7586</v>
      </c>
      <c r="B650" s="104">
        <v>0</v>
      </c>
      <c r="C650" s="105"/>
      <c r="D650" s="104">
        <v>0</v>
      </c>
      <c r="E650" s="105"/>
      <c r="F650" s="105" t="s">
        <v>2208</v>
      </c>
      <c r="G650" s="104">
        <v>0</v>
      </c>
      <c r="H650" s="104">
        <v>0</v>
      </c>
      <c r="I650" s="104">
        <v>0</v>
      </c>
      <c r="J650" s="105"/>
      <c r="K650" s="105"/>
      <c r="L650" s="104">
        <v>3</v>
      </c>
      <c r="M650" s="104">
        <v>0</v>
      </c>
      <c r="N650" s="105"/>
      <c r="O650" s="106" t="s">
        <v>889</v>
      </c>
      <c r="P650" s="106" t="s">
        <v>890</v>
      </c>
      <c r="Q650" s="105" t="s">
        <v>2217</v>
      </c>
      <c r="R650" s="104">
        <v>0</v>
      </c>
      <c r="S650" s="104">
        <v>0</v>
      </c>
      <c r="T650" s="105" t="s">
        <v>9275</v>
      </c>
      <c r="U650" s="104">
        <v>1</v>
      </c>
      <c r="V650" s="104">
        <v>0</v>
      </c>
      <c r="W650" s="104">
        <v>0</v>
      </c>
      <c r="X650" s="104">
        <v>0</v>
      </c>
      <c r="Y650" s="104">
        <v>0</v>
      </c>
      <c r="Z650" s="104" t="b">
        <v>0</v>
      </c>
      <c r="AA650" s="105"/>
      <c r="AB650" s="105" t="s">
        <v>2218</v>
      </c>
    </row>
    <row r="651" spans="1:28" ht="15" customHeight="1" x14ac:dyDescent="0.35">
      <c r="A651" s="105" t="s">
        <v>7589</v>
      </c>
      <c r="B651" s="104">
        <v>0</v>
      </c>
      <c r="C651" s="105"/>
      <c r="D651" s="104">
        <v>0</v>
      </c>
      <c r="E651" s="105"/>
      <c r="F651" s="105" t="s">
        <v>2221</v>
      </c>
      <c r="G651" s="104">
        <v>0</v>
      </c>
      <c r="H651" s="104">
        <v>0</v>
      </c>
      <c r="I651" s="104">
        <v>0</v>
      </c>
      <c r="J651" s="105"/>
      <c r="K651" s="105"/>
      <c r="L651" s="104">
        <v>3</v>
      </c>
      <c r="M651" s="104">
        <v>0</v>
      </c>
      <c r="N651" s="105"/>
      <c r="O651" s="106" t="s">
        <v>889</v>
      </c>
      <c r="P651" s="106" t="s">
        <v>890</v>
      </c>
      <c r="Q651" s="105" t="s">
        <v>2224</v>
      </c>
      <c r="R651" s="104">
        <v>0</v>
      </c>
      <c r="S651" s="104">
        <v>0</v>
      </c>
      <c r="T651" s="105" t="s">
        <v>9275</v>
      </c>
      <c r="U651" s="104">
        <v>1</v>
      </c>
      <c r="V651" s="104">
        <v>0</v>
      </c>
      <c r="W651" s="104">
        <v>0</v>
      </c>
      <c r="X651" s="104">
        <v>0</v>
      </c>
      <c r="Y651" s="104">
        <v>0</v>
      </c>
      <c r="Z651" s="104" t="b">
        <v>0</v>
      </c>
      <c r="AA651" s="105"/>
      <c r="AB651" s="105" t="s">
        <v>2225</v>
      </c>
    </row>
    <row r="652" spans="1:28" ht="15" customHeight="1" x14ac:dyDescent="0.35">
      <c r="A652" s="105" t="s">
        <v>7595</v>
      </c>
      <c r="B652" s="104">
        <v>0</v>
      </c>
      <c r="C652" s="105"/>
      <c r="D652" s="104">
        <v>0</v>
      </c>
      <c r="E652" s="105"/>
      <c r="F652" s="105" t="s">
        <v>2234</v>
      </c>
      <c r="G652" s="104">
        <v>0</v>
      </c>
      <c r="H652" s="104">
        <v>0</v>
      </c>
      <c r="I652" s="104">
        <v>0</v>
      </c>
      <c r="J652" s="105"/>
      <c r="K652" s="105"/>
      <c r="L652" s="104">
        <v>3</v>
      </c>
      <c r="M652" s="104">
        <v>0</v>
      </c>
      <c r="N652" s="105"/>
      <c r="O652" s="106" t="s">
        <v>889</v>
      </c>
      <c r="P652" s="106" t="s">
        <v>890</v>
      </c>
      <c r="Q652" s="105" t="s">
        <v>2237</v>
      </c>
      <c r="R652" s="104">
        <v>0</v>
      </c>
      <c r="S652" s="104">
        <v>0</v>
      </c>
      <c r="T652" s="105" t="s">
        <v>9275</v>
      </c>
      <c r="U652" s="104">
        <v>1</v>
      </c>
      <c r="V652" s="104">
        <v>0</v>
      </c>
      <c r="W652" s="104">
        <v>0</v>
      </c>
      <c r="X652" s="104">
        <v>0</v>
      </c>
      <c r="Y652" s="104">
        <v>0</v>
      </c>
      <c r="Z652" s="104" t="b">
        <v>0</v>
      </c>
      <c r="AA652" s="105"/>
      <c r="AB652" s="105" t="s">
        <v>2238</v>
      </c>
    </row>
    <row r="653" spans="1:28" ht="15" customHeight="1" x14ac:dyDescent="0.35">
      <c r="A653" s="105" t="s">
        <v>7679</v>
      </c>
      <c r="B653" s="104">
        <v>0</v>
      </c>
      <c r="C653" s="105"/>
      <c r="D653" s="104">
        <v>0</v>
      </c>
      <c r="E653" s="105"/>
      <c r="F653" s="105" t="s">
        <v>2437</v>
      </c>
      <c r="G653" s="104">
        <v>0</v>
      </c>
      <c r="H653" s="104">
        <v>0</v>
      </c>
      <c r="I653" s="104">
        <v>0</v>
      </c>
      <c r="J653" s="105"/>
      <c r="K653" s="105"/>
      <c r="L653" s="104">
        <v>3</v>
      </c>
      <c r="M653" s="104">
        <v>0</v>
      </c>
      <c r="N653" s="105"/>
      <c r="O653" s="106" t="s">
        <v>2438</v>
      </c>
      <c r="P653" s="106" t="s">
        <v>890</v>
      </c>
      <c r="Q653" s="105" t="s">
        <v>2446</v>
      </c>
      <c r="R653" s="104">
        <v>0</v>
      </c>
      <c r="S653" s="104">
        <v>0</v>
      </c>
      <c r="T653" s="105" t="s">
        <v>9275</v>
      </c>
      <c r="U653" s="104">
        <v>1</v>
      </c>
      <c r="V653" s="104">
        <v>0</v>
      </c>
      <c r="W653" s="104">
        <v>0</v>
      </c>
      <c r="X653" s="104">
        <v>0</v>
      </c>
      <c r="Y653" s="104">
        <v>0</v>
      </c>
      <c r="Z653" s="104" t="b">
        <v>0</v>
      </c>
      <c r="AA653" s="105"/>
      <c r="AB653" s="105" t="s">
        <v>2447</v>
      </c>
    </row>
    <row r="654" spans="1:28" ht="15" customHeight="1" x14ac:dyDescent="0.35">
      <c r="A654" s="105" t="s">
        <v>7795</v>
      </c>
      <c r="B654" s="104">
        <v>0</v>
      </c>
      <c r="C654" s="105"/>
      <c r="D654" s="104">
        <v>0</v>
      </c>
      <c r="E654" s="105"/>
      <c r="F654" s="105" t="s">
        <v>2764</v>
      </c>
      <c r="G654" s="104">
        <v>0</v>
      </c>
      <c r="H654" s="104">
        <v>0</v>
      </c>
      <c r="I654" s="104">
        <v>0</v>
      </c>
      <c r="J654" s="105"/>
      <c r="K654" s="105"/>
      <c r="L654" s="104">
        <v>3</v>
      </c>
      <c r="M654" s="104">
        <v>0</v>
      </c>
      <c r="N654" s="105"/>
      <c r="O654" s="106" t="s">
        <v>889</v>
      </c>
      <c r="P654" s="106" t="s">
        <v>890</v>
      </c>
      <c r="Q654" s="105" t="s">
        <v>2765</v>
      </c>
      <c r="R654" s="104">
        <v>0</v>
      </c>
      <c r="S654" s="104">
        <v>0</v>
      </c>
      <c r="T654" s="105" t="s">
        <v>9275</v>
      </c>
      <c r="U654" s="104">
        <v>1</v>
      </c>
      <c r="V654" s="104">
        <v>0</v>
      </c>
      <c r="W654" s="104">
        <v>0</v>
      </c>
      <c r="X654" s="104">
        <v>0</v>
      </c>
      <c r="Y654" s="104">
        <v>0</v>
      </c>
      <c r="Z654" s="104" t="b">
        <v>0</v>
      </c>
      <c r="AA654" s="105"/>
      <c r="AB654" s="105" t="s">
        <v>2766</v>
      </c>
    </row>
    <row r="655" spans="1:28" ht="15" customHeight="1" x14ac:dyDescent="0.35">
      <c r="A655" s="105" t="s">
        <v>7827</v>
      </c>
      <c r="B655" s="104">
        <v>0</v>
      </c>
      <c r="C655" s="105"/>
      <c r="D655" s="104">
        <v>0</v>
      </c>
      <c r="E655" s="105"/>
      <c r="F655" s="105" t="s">
        <v>2910</v>
      </c>
      <c r="G655" s="104">
        <v>0</v>
      </c>
      <c r="H655" s="104">
        <v>0</v>
      </c>
      <c r="I655" s="104">
        <v>0</v>
      </c>
      <c r="J655" s="105"/>
      <c r="K655" s="105"/>
      <c r="L655" s="104">
        <v>3</v>
      </c>
      <c r="M655" s="104">
        <v>0</v>
      </c>
      <c r="N655" s="105"/>
      <c r="O655" s="106" t="s">
        <v>2911</v>
      </c>
      <c r="P655" s="106" t="s">
        <v>890</v>
      </c>
      <c r="Q655" s="105" t="s">
        <v>2918</v>
      </c>
      <c r="R655" s="104">
        <v>0</v>
      </c>
      <c r="S655" s="104">
        <v>0</v>
      </c>
      <c r="T655" s="105" t="s">
        <v>9275</v>
      </c>
      <c r="U655" s="104">
        <v>1</v>
      </c>
      <c r="V655" s="104">
        <v>0</v>
      </c>
      <c r="W655" s="104">
        <v>0</v>
      </c>
      <c r="X655" s="104">
        <v>0</v>
      </c>
      <c r="Y655" s="104">
        <v>0</v>
      </c>
      <c r="Z655" s="104" t="b">
        <v>0</v>
      </c>
      <c r="AA655" s="105"/>
      <c r="AB655" s="105" t="s">
        <v>2919</v>
      </c>
    </row>
    <row r="656" spans="1:28" ht="15" customHeight="1" x14ac:dyDescent="0.35">
      <c r="A656" s="105" t="s">
        <v>7830</v>
      </c>
      <c r="B656" s="104">
        <v>0</v>
      </c>
      <c r="C656" s="105"/>
      <c r="D656" s="104">
        <v>0</v>
      </c>
      <c r="E656" s="105"/>
      <c r="F656" s="105" t="s">
        <v>2925</v>
      </c>
      <c r="G656" s="104">
        <v>0</v>
      </c>
      <c r="H656" s="104">
        <v>0</v>
      </c>
      <c r="I656" s="104">
        <v>0</v>
      </c>
      <c r="J656" s="105"/>
      <c r="K656" s="105"/>
      <c r="L656" s="104">
        <v>3</v>
      </c>
      <c r="M656" s="104">
        <v>0</v>
      </c>
      <c r="N656" s="105"/>
      <c r="O656" s="106" t="s">
        <v>889</v>
      </c>
      <c r="P656" s="106" t="s">
        <v>890</v>
      </c>
      <c r="Q656" s="105" t="s">
        <v>2926</v>
      </c>
      <c r="R656" s="104">
        <v>0</v>
      </c>
      <c r="S656" s="104">
        <v>0</v>
      </c>
      <c r="T656" s="105" t="s">
        <v>9275</v>
      </c>
      <c r="U656" s="104">
        <v>1</v>
      </c>
      <c r="V656" s="104">
        <v>0</v>
      </c>
      <c r="W656" s="104">
        <v>0</v>
      </c>
      <c r="X656" s="104">
        <v>0</v>
      </c>
      <c r="Y656" s="104">
        <v>0</v>
      </c>
      <c r="Z656" s="104" t="b">
        <v>0</v>
      </c>
      <c r="AA656" s="105"/>
      <c r="AB656" s="105" t="s">
        <v>2927</v>
      </c>
    </row>
    <row r="657" spans="1:28" ht="15" customHeight="1" x14ac:dyDescent="0.35">
      <c r="A657" s="105" t="s">
        <v>7835</v>
      </c>
      <c r="B657" s="104">
        <v>0</v>
      </c>
      <c r="C657" s="105"/>
      <c r="D657" s="104">
        <v>0</v>
      </c>
      <c r="E657" s="105"/>
      <c r="F657" s="105" t="s">
        <v>2936</v>
      </c>
      <c r="G657" s="104">
        <v>0</v>
      </c>
      <c r="H657" s="104">
        <v>0</v>
      </c>
      <c r="I657" s="104">
        <v>0</v>
      </c>
      <c r="J657" s="105"/>
      <c r="K657" s="105"/>
      <c r="L657" s="104">
        <v>3</v>
      </c>
      <c r="M657" s="104">
        <v>0</v>
      </c>
      <c r="N657" s="105"/>
      <c r="O657" s="106" t="s">
        <v>889</v>
      </c>
      <c r="P657" s="106" t="s">
        <v>890</v>
      </c>
      <c r="Q657" s="105" t="s">
        <v>2937</v>
      </c>
      <c r="R657" s="104">
        <v>0</v>
      </c>
      <c r="S657" s="104">
        <v>0</v>
      </c>
      <c r="T657" s="105" t="s">
        <v>9275</v>
      </c>
      <c r="U657" s="104">
        <v>1</v>
      </c>
      <c r="V657" s="104">
        <v>0</v>
      </c>
      <c r="W657" s="104">
        <v>0</v>
      </c>
      <c r="X657" s="104">
        <v>0</v>
      </c>
      <c r="Y657" s="104">
        <v>0</v>
      </c>
      <c r="Z657" s="104" t="b">
        <v>0</v>
      </c>
      <c r="AA657" s="105"/>
      <c r="AB657" s="105" t="s">
        <v>2938</v>
      </c>
    </row>
    <row r="658" spans="1:28" ht="15" customHeight="1" x14ac:dyDescent="0.35">
      <c r="A658" s="105" t="s">
        <v>7844</v>
      </c>
      <c r="B658" s="104">
        <v>0</v>
      </c>
      <c r="C658" s="105"/>
      <c r="D658" s="104">
        <v>0</v>
      </c>
      <c r="E658" s="105"/>
      <c r="F658" s="105" t="s">
        <v>2947</v>
      </c>
      <c r="G658" s="104">
        <v>0</v>
      </c>
      <c r="H658" s="104">
        <v>0</v>
      </c>
      <c r="I658" s="104">
        <v>0</v>
      </c>
      <c r="J658" s="105"/>
      <c r="K658" s="105"/>
      <c r="L658" s="104">
        <v>3</v>
      </c>
      <c r="M658" s="104">
        <v>0</v>
      </c>
      <c r="N658" s="105"/>
      <c r="O658" s="106" t="s">
        <v>889</v>
      </c>
      <c r="P658" s="106" t="s">
        <v>890</v>
      </c>
      <c r="Q658" s="105" t="s">
        <v>2956</v>
      </c>
      <c r="R658" s="104">
        <v>0</v>
      </c>
      <c r="S658" s="104">
        <v>0</v>
      </c>
      <c r="T658" s="105" t="s">
        <v>9275</v>
      </c>
      <c r="U658" s="104">
        <v>1</v>
      </c>
      <c r="V658" s="104">
        <v>0</v>
      </c>
      <c r="W658" s="104">
        <v>0</v>
      </c>
      <c r="X658" s="104">
        <v>0</v>
      </c>
      <c r="Y658" s="104">
        <v>0</v>
      </c>
      <c r="Z658" s="104" t="b">
        <v>0</v>
      </c>
      <c r="AA658" s="105"/>
      <c r="AB658" s="105" t="s">
        <v>2957</v>
      </c>
    </row>
    <row r="659" spans="1:28" ht="15" customHeight="1" x14ac:dyDescent="0.35">
      <c r="A659" s="105" t="s">
        <v>8016</v>
      </c>
      <c r="B659" s="104">
        <v>0</v>
      </c>
      <c r="C659" s="105"/>
      <c r="D659" s="104">
        <v>0</v>
      </c>
      <c r="E659" s="105"/>
      <c r="F659" s="105" t="s">
        <v>3445</v>
      </c>
      <c r="G659" s="104">
        <v>0</v>
      </c>
      <c r="H659" s="104">
        <v>0</v>
      </c>
      <c r="I659" s="104">
        <v>0</v>
      </c>
      <c r="J659" s="105"/>
      <c r="K659" s="105"/>
      <c r="L659" s="104">
        <v>3</v>
      </c>
      <c r="M659" s="104">
        <v>0</v>
      </c>
      <c r="N659" s="105" t="s">
        <v>3446</v>
      </c>
      <c r="O659" s="106" t="s">
        <v>2438</v>
      </c>
      <c r="P659" s="106" t="s">
        <v>890</v>
      </c>
      <c r="Q659" s="105" t="s">
        <v>3453</v>
      </c>
      <c r="R659" s="104">
        <v>0</v>
      </c>
      <c r="S659" s="104">
        <v>0</v>
      </c>
      <c r="T659" s="105" t="s">
        <v>9275</v>
      </c>
      <c r="U659" s="104">
        <v>1</v>
      </c>
      <c r="V659" s="104">
        <v>0</v>
      </c>
      <c r="W659" s="104">
        <v>0</v>
      </c>
      <c r="X659" s="104">
        <v>0</v>
      </c>
      <c r="Y659" s="104">
        <v>0</v>
      </c>
      <c r="Z659" s="104" t="b">
        <v>0</v>
      </c>
      <c r="AA659" s="105"/>
      <c r="AB659" s="105" t="s">
        <v>3454</v>
      </c>
    </row>
    <row r="660" spans="1:28" ht="15" customHeight="1" x14ac:dyDescent="0.35">
      <c r="A660" s="105" t="s">
        <v>8079</v>
      </c>
      <c r="B660" s="104">
        <v>0</v>
      </c>
      <c r="C660" s="105"/>
      <c r="D660" s="104">
        <v>0</v>
      </c>
      <c r="E660" s="105"/>
      <c r="F660" s="105" t="s">
        <v>3603</v>
      </c>
      <c r="G660" s="104">
        <v>0</v>
      </c>
      <c r="H660" s="104">
        <v>0</v>
      </c>
      <c r="I660" s="104">
        <v>0</v>
      </c>
      <c r="J660" s="105"/>
      <c r="K660" s="105"/>
      <c r="L660" s="104">
        <v>3</v>
      </c>
      <c r="M660" s="104">
        <v>0</v>
      </c>
      <c r="N660" s="105"/>
      <c r="O660" s="106" t="s">
        <v>889</v>
      </c>
      <c r="P660" s="106" t="s">
        <v>890</v>
      </c>
      <c r="Q660" s="105" t="s">
        <v>3604</v>
      </c>
      <c r="R660" s="104">
        <v>0</v>
      </c>
      <c r="S660" s="104">
        <v>0</v>
      </c>
      <c r="T660" s="105" t="s">
        <v>9275</v>
      </c>
      <c r="U660" s="104">
        <v>1</v>
      </c>
      <c r="V660" s="104">
        <v>0</v>
      </c>
      <c r="W660" s="104">
        <v>0</v>
      </c>
      <c r="X660" s="104">
        <v>0</v>
      </c>
      <c r="Y660" s="104">
        <v>0</v>
      </c>
      <c r="Z660" s="104" t="b">
        <v>0</v>
      </c>
      <c r="AA660" s="105"/>
      <c r="AB660" s="105" t="s">
        <v>3605</v>
      </c>
    </row>
    <row r="661" spans="1:28" ht="15" customHeight="1" x14ac:dyDescent="0.35">
      <c r="A661" s="105" t="s">
        <v>8101</v>
      </c>
      <c r="B661" s="104">
        <v>0</v>
      </c>
      <c r="C661" s="105"/>
      <c r="D661" s="104">
        <v>0</v>
      </c>
      <c r="E661" s="105"/>
      <c r="F661" s="105" t="s">
        <v>3657</v>
      </c>
      <c r="G661" s="104">
        <v>0</v>
      </c>
      <c r="H661" s="104">
        <v>0</v>
      </c>
      <c r="I661" s="104">
        <v>0</v>
      </c>
      <c r="J661" s="105"/>
      <c r="K661" s="105"/>
      <c r="L661" s="104">
        <v>3</v>
      </c>
      <c r="M661" s="104">
        <v>0</v>
      </c>
      <c r="N661" s="105"/>
      <c r="O661" s="106" t="s">
        <v>3658</v>
      </c>
      <c r="P661" s="106" t="s">
        <v>890</v>
      </c>
      <c r="Q661" s="105" t="s">
        <v>3659</v>
      </c>
      <c r="R661" s="104">
        <v>0</v>
      </c>
      <c r="S661" s="104">
        <v>0</v>
      </c>
      <c r="T661" s="105" t="s">
        <v>9275</v>
      </c>
      <c r="U661" s="104">
        <v>1</v>
      </c>
      <c r="V661" s="104">
        <v>0</v>
      </c>
      <c r="W661" s="104">
        <v>0</v>
      </c>
      <c r="X661" s="104">
        <v>0</v>
      </c>
      <c r="Y661" s="104">
        <v>0</v>
      </c>
      <c r="Z661" s="104" t="b">
        <v>0</v>
      </c>
      <c r="AA661" s="105"/>
      <c r="AB661" s="105" t="s">
        <v>3660</v>
      </c>
    </row>
    <row r="662" spans="1:28" ht="15" customHeight="1" x14ac:dyDescent="0.35">
      <c r="A662" s="105" t="s">
        <v>8139</v>
      </c>
      <c r="B662" s="104">
        <v>0</v>
      </c>
      <c r="C662" s="105"/>
      <c r="D662" s="104">
        <v>0</v>
      </c>
      <c r="E662" s="105"/>
      <c r="F662" s="105" t="s">
        <v>3763</v>
      </c>
      <c r="G662" s="104">
        <v>0</v>
      </c>
      <c r="H662" s="104">
        <v>0</v>
      </c>
      <c r="I662" s="104">
        <v>0</v>
      </c>
      <c r="J662" s="105"/>
      <c r="K662" s="105"/>
      <c r="L662" s="104">
        <v>3</v>
      </c>
      <c r="M662" s="104">
        <v>0</v>
      </c>
      <c r="N662" s="105"/>
      <c r="O662" s="106" t="s">
        <v>3764</v>
      </c>
      <c r="P662" s="106" t="s">
        <v>890</v>
      </c>
      <c r="Q662" s="105" t="s">
        <v>3765</v>
      </c>
      <c r="R662" s="104">
        <v>0</v>
      </c>
      <c r="S662" s="104">
        <v>0</v>
      </c>
      <c r="T662" s="105" t="s">
        <v>9275</v>
      </c>
      <c r="U662" s="104">
        <v>1</v>
      </c>
      <c r="V662" s="104">
        <v>0</v>
      </c>
      <c r="W662" s="104">
        <v>0</v>
      </c>
      <c r="X662" s="104">
        <v>0</v>
      </c>
      <c r="Y662" s="104">
        <v>0</v>
      </c>
      <c r="Z662" s="104" t="b">
        <v>0</v>
      </c>
      <c r="AA662" s="105"/>
      <c r="AB662" s="105" t="s">
        <v>3766</v>
      </c>
    </row>
    <row r="663" spans="1:28" ht="15" customHeight="1" x14ac:dyDescent="0.35">
      <c r="A663" s="105" t="s">
        <v>8202</v>
      </c>
      <c r="B663" s="104">
        <v>0</v>
      </c>
      <c r="C663" s="105"/>
      <c r="D663" s="104">
        <v>0</v>
      </c>
      <c r="E663" s="105"/>
      <c r="F663" s="105" t="s">
        <v>3908</v>
      </c>
      <c r="G663" s="104">
        <v>0</v>
      </c>
      <c r="H663" s="104">
        <v>0</v>
      </c>
      <c r="I663" s="104">
        <v>0</v>
      </c>
      <c r="J663" s="105"/>
      <c r="K663" s="105"/>
      <c r="L663" s="104">
        <v>3</v>
      </c>
      <c r="M663" s="104">
        <v>0</v>
      </c>
      <c r="N663" s="105"/>
      <c r="O663" s="106" t="s">
        <v>889</v>
      </c>
      <c r="P663" s="106" t="s">
        <v>890</v>
      </c>
      <c r="Q663" s="105" t="s">
        <v>3915</v>
      </c>
      <c r="R663" s="104">
        <v>0</v>
      </c>
      <c r="S663" s="104">
        <v>0</v>
      </c>
      <c r="T663" s="105" t="s">
        <v>9275</v>
      </c>
      <c r="U663" s="104">
        <v>1</v>
      </c>
      <c r="V663" s="104">
        <v>0</v>
      </c>
      <c r="W663" s="104">
        <v>0</v>
      </c>
      <c r="X663" s="104">
        <v>0</v>
      </c>
      <c r="Y663" s="104">
        <v>0</v>
      </c>
      <c r="Z663" s="104" t="b">
        <v>0</v>
      </c>
      <c r="AA663" s="105"/>
      <c r="AB663" s="105" t="s">
        <v>3916</v>
      </c>
    </row>
    <row r="664" spans="1:28" ht="15" customHeight="1" x14ac:dyDescent="0.35">
      <c r="A664" s="105" t="s">
        <v>8214</v>
      </c>
      <c r="B664" s="104">
        <v>0</v>
      </c>
      <c r="C664" s="105"/>
      <c r="D664" s="104">
        <v>0</v>
      </c>
      <c r="E664" s="105"/>
      <c r="F664" s="105" t="s">
        <v>3935</v>
      </c>
      <c r="G664" s="104">
        <v>0</v>
      </c>
      <c r="H664" s="104">
        <v>0</v>
      </c>
      <c r="I664" s="104">
        <v>0</v>
      </c>
      <c r="J664" s="105"/>
      <c r="K664" s="105"/>
      <c r="L664" s="104">
        <v>3</v>
      </c>
      <c r="M664" s="104">
        <v>0</v>
      </c>
      <c r="N664" s="105"/>
      <c r="O664" s="106" t="s">
        <v>3941</v>
      </c>
      <c r="P664" s="106" t="s">
        <v>890</v>
      </c>
      <c r="Q664" s="105" t="s">
        <v>3944</v>
      </c>
      <c r="R664" s="104">
        <v>0</v>
      </c>
      <c r="S664" s="104">
        <v>0</v>
      </c>
      <c r="T664" s="105" t="s">
        <v>9275</v>
      </c>
      <c r="U664" s="104">
        <v>1</v>
      </c>
      <c r="V664" s="104">
        <v>0</v>
      </c>
      <c r="W664" s="104">
        <v>0</v>
      </c>
      <c r="X664" s="104">
        <v>0</v>
      </c>
      <c r="Y664" s="104">
        <v>0</v>
      </c>
      <c r="Z664" s="104" t="b">
        <v>0</v>
      </c>
      <c r="AA664" s="105"/>
      <c r="AB664" s="105" t="s">
        <v>3945</v>
      </c>
    </row>
    <row r="665" spans="1:28" ht="15" customHeight="1" x14ac:dyDescent="0.35">
      <c r="A665" s="105" t="s">
        <v>8227</v>
      </c>
      <c r="B665" s="104">
        <v>0</v>
      </c>
      <c r="C665" s="105"/>
      <c r="D665" s="104">
        <v>0</v>
      </c>
      <c r="E665" s="105"/>
      <c r="F665" s="105" t="s">
        <v>3976</v>
      </c>
      <c r="G665" s="104">
        <v>0</v>
      </c>
      <c r="H665" s="104">
        <v>0</v>
      </c>
      <c r="I665" s="104">
        <v>0</v>
      </c>
      <c r="J665" s="105"/>
      <c r="K665" s="105"/>
      <c r="L665" s="104">
        <v>3</v>
      </c>
      <c r="M665" s="104">
        <v>0</v>
      </c>
      <c r="N665" s="105"/>
      <c r="O665" s="106" t="s">
        <v>3977</v>
      </c>
      <c r="P665" s="106" t="s">
        <v>890</v>
      </c>
      <c r="Q665" s="105" t="s">
        <v>3980</v>
      </c>
      <c r="R665" s="104">
        <v>0</v>
      </c>
      <c r="S665" s="104">
        <v>0</v>
      </c>
      <c r="T665" s="105" t="s">
        <v>9275</v>
      </c>
      <c r="U665" s="104">
        <v>1</v>
      </c>
      <c r="V665" s="104">
        <v>0</v>
      </c>
      <c r="W665" s="104">
        <v>0</v>
      </c>
      <c r="X665" s="104">
        <v>0</v>
      </c>
      <c r="Y665" s="104">
        <v>0</v>
      </c>
      <c r="Z665" s="104" t="b">
        <v>0</v>
      </c>
      <c r="AA665" s="105"/>
      <c r="AB665" s="105" t="s">
        <v>3981</v>
      </c>
    </row>
    <row r="666" spans="1:28" ht="15" customHeight="1" x14ac:dyDescent="0.35">
      <c r="A666" s="105" t="s">
        <v>8267</v>
      </c>
      <c r="B666" s="104">
        <v>0</v>
      </c>
      <c r="C666" s="105"/>
      <c r="D666" s="104">
        <v>0</v>
      </c>
      <c r="E666" s="105"/>
      <c r="F666" s="105" t="s">
        <v>4062</v>
      </c>
      <c r="G666" s="104">
        <v>0</v>
      </c>
      <c r="H666" s="104">
        <v>0</v>
      </c>
      <c r="I666" s="104">
        <v>0</v>
      </c>
      <c r="J666" s="105"/>
      <c r="K666" s="105"/>
      <c r="L666" s="104">
        <v>3</v>
      </c>
      <c r="M666" s="104">
        <v>0</v>
      </c>
      <c r="N666" s="105"/>
      <c r="O666" s="106" t="s">
        <v>4063</v>
      </c>
      <c r="P666" s="106" t="s">
        <v>890</v>
      </c>
      <c r="Q666" s="105" t="s">
        <v>4069</v>
      </c>
      <c r="R666" s="104">
        <v>0</v>
      </c>
      <c r="S666" s="104">
        <v>0</v>
      </c>
      <c r="T666" s="105" t="s">
        <v>9275</v>
      </c>
      <c r="U666" s="104">
        <v>1</v>
      </c>
      <c r="V666" s="104">
        <v>0</v>
      </c>
      <c r="W666" s="104">
        <v>0</v>
      </c>
      <c r="X666" s="104">
        <v>0</v>
      </c>
      <c r="Y666" s="104">
        <v>0</v>
      </c>
      <c r="Z666" s="104" t="b">
        <v>0</v>
      </c>
      <c r="AA666" s="105"/>
      <c r="AB666" s="105" t="s">
        <v>4070</v>
      </c>
    </row>
    <row r="667" spans="1:28" ht="15" customHeight="1" x14ac:dyDescent="0.35">
      <c r="A667" s="105" t="s">
        <v>8275</v>
      </c>
      <c r="B667" s="104">
        <v>0</v>
      </c>
      <c r="C667" s="105"/>
      <c r="D667" s="104">
        <v>0</v>
      </c>
      <c r="E667" s="105"/>
      <c r="F667" s="105" t="s">
        <v>4080</v>
      </c>
      <c r="G667" s="104">
        <v>0</v>
      </c>
      <c r="H667" s="104">
        <v>0</v>
      </c>
      <c r="I667" s="104">
        <v>0</v>
      </c>
      <c r="J667" s="105"/>
      <c r="K667" s="105"/>
      <c r="L667" s="104">
        <v>3</v>
      </c>
      <c r="M667" s="104">
        <v>0</v>
      </c>
      <c r="N667" s="105" t="s">
        <v>4085</v>
      </c>
      <c r="O667" s="106" t="s">
        <v>889</v>
      </c>
      <c r="P667" s="106" t="s">
        <v>890</v>
      </c>
      <c r="Q667" s="105" t="s">
        <v>4091</v>
      </c>
      <c r="R667" s="104">
        <v>0</v>
      </c>
      <c r="S667" s="104">
        <v>0</v>
      </c>
      <c r="T667" s="105" t="s">
        <v>9275</v>
      </c>
      <c r="U667" s="104">
        <v>1</v>
      </c>
      <c r="V667" s="104">
        <v>0</v>
      </c>
      <c r="W667" s="104">
        <v>0</v>
      </c>
      <c r="X667" s="104">
        <v>0</v>
      </c>
      <c r="Y667" s="104">
        <v>0</v>
      </c>
      <c r="Z667" s="104" t="b">
        <v>0</v>
      </c>
      <c r="AA667" s="105"/>
      <c r="AB667" s="105" t="s">
        <v>4092</v>
      </c>
    </row>
    <row r="668" spans="1:28" ht="15" customHeight="1" x14ac:dyDescent="0.35">
      <c r="A668" s="105" t="s">
        <v>8278</v>
      </c>
      <c r="B668" s="104">
        <v>0</v>
      </c>
      <c r="C668" s="105"/>
      <c r="D668" s="104">
        <v>0</v>
      </c>
      <c r="E668" s="105"/>
      <c r="F668" s="105" t="s">
        <v>4097</v>
      </c>
      <c r="G668" s="104">
        <v>0</v>
      </c>
      <c r="H668" s="104">
        <v>0</v>
      </c>
      <c r="I668" s="104">
        <v>0</v>
      </c>
      <c r="J668" s="105"/>
      <c r="K668" s="105"/>
      <c r="L668" s="104">
        <v>3</v>
      </c>
      <c r="M668" s="104">
        <v>0</v>
      </c>
      <c r="N668" s="105"/>
      <c r="O668" s="106" t="s">
        <v>889</v>
      </c>
      <c r="P668" s="106" t="s">
        <v>890</v>
      </c>
      <c r="Q668" s="105" t="s">
        <v>4098</v>
      </c>
      <c r="R668" s="104">
        <v>0</v>
      </c>
      <c r="S668" s="104">
        <v>0</v>
      </c>
      <c r="T668" s="105" t="s">
        <v>9275</v>
      </c>
      <c r="U668" s="104">
        <v>1</v>
      </c>
      <c r="V668" s="104">
        <v>0</v>
      </c>
      <c r="W668" s="104">
        <v>0</v>
      </c>
      <c r="X668" s="104">
        <v>0</v>
      </c>
      <c r="Y668" s="104">
        <v>0</v>
      </c>
      <c r="Z668" s="104" t="b">
        <v>0</v>
      </c>
      <c r="AA668" s="105"/>
      <c r="AB668" s="105" t="s">
        <v>4099</v>
      </c>
    </row>
    <row r="669" spans="1:28" ht="15" customHeight="1" x14ac:dyDescent="0.35">
      <c r="A669" s="105" t="s">
        <v>8287</v>
      </c>
      <c r="B669" s="104">
        <v>0</v>
      </c>
      <c r="C669" s="105"/>
      <c r="D669" s="104">
        <v>0</v>
      </c>
      <c r="E669" s="105"/>
      <c r="F669" s="105" t="s">
        <v>4110</v>
      </c>
      <c r="G669" s="104">
        <v>0</v>
      </c>
      <c r="H669" s="104">
        <v>0</v>
      </c>
      <c r="I669" s="104">
        <v>0</v>
      </c>
      <c r="J669" s="105"/>
      <c r="K669" s="105"/>
      <c r="L669" s="104">
        <v>3</v>
      </c>
      <c r="M669" s="104">
        <v>0</v>
      </c>
      <c r="N669" s="105"/>
      <c r="O669" s="106" t="s">
        <v>889</v>
      </c>
      <c r="P669" s="106" t="s">
        <v>890</v>
      </c>
      <c r="Q669" s="105" t="s">
        <v>4117</v>
      </c>
      <c r="R669" s="104">
        <v>0</v>
      </c>
      <c r="S669" s="104">
        <v>0</v>
      </c>
      <c r="T669" s="105" t="s">
        <v>9275</v>
      </c>
      <c r="U669" s="104">
        <v>1</v>
      </c>
      <c r="V669" s="104">
        <v>0</v>
      </c>
      <c r="W669" s="104">
        <v>0</v>
      </c>
      <c r="X669" s="104">
        <v>0</v>
      </c>
      <c r="Y669" s="104">
        <v>0</v>
      </c>
      <c r="Z669" s="104" t="b">
        <v>0</v>
      </c>
      <c r="AA669" s="105"/>
      <c r="AB669" s="105" t="s">
        <v>4118</v>
      </c>
    </row>
    <row r="670" spans="1:28" ht="15" customHeight="1" x14ac:dyDescent="0.35">
      <c r="A670" s="105" t="s">
        <v>8292</v>
      </c>
      <c r="B670" s="104">
        <v>0</v>
      </c>
      <c r="C670" s="105"/>
      <c r="D670" s="104">
        <v>0</v>
      </c>
      <c r="E670" s="105"/>
      <c r="F670" s="105" t="s">
        <v>4123</v>
      </c>
      <c r="G670" s="104">
        <v>0</v>
      </c>
      <c r="H670" s="104">
        <v>0</v>
      </c>
      <c r="I670" s="104">
        <v>0</v>
      </c>
      <c r="J670" s="105"/>
      <c r="K670" s="105"/>
      <c r="L670" s="104">
        <v>3</v>
      </c>
      <c r="M670" s="104">
        <v>0</v>
      </c>
      <c r="N670" s="105"/>
      <c r="O670" s="106" t="s">
        <v>889</v>
      </c>
      <c r="P670" s="106" t="s">
        <v>890</v>
      </c>
      <c r="Q670" s="105" t="s">
        <v>4128</v>
      </c>
      <c r="R670" s="104">
        <v>0</v>
      </c>
      <c r="S670" s="104">
        <v>0</v>
      </c>
      <c r="T670" s="105" t="s">
        <v>9275</v>
      </c>
      <c r="U670" s="104">
        <v>1</v>
      </c>
      <c r="V670" s="104">
        <v>0</v>
      </c>
      <c r="W670" s="104">
        <v>0</v>
      </c>
      <c r="X670" s="104">
        <v>0</v>
      </c>
      <c r="Y670" s="104">
        <v>0</v>
      </c>
      <c r="Z670" s="104" t="b">
        <v>0</v>
      </c>
      <c r="AA670" s="105"/>
      <c r="AB670" s="105" t="s">
        <v>4129</v>
      </c>
    </row>
    <row r="671" spans="1:28" ht="15" customHeight="1" x14ac:dyDescent="0.35">
      <c r="A671" s="105" t="s">
        <v>8432</v>
      </c>
      <c r="B671" s="104">
        <v>0</v>
      </c>
      <c r="C671" s="105"/>
      <c r="D671" s="104">
        <v>0</v>
      </c>
      <c r="E671" s="105"/>
      <c r="F671" s="105" t="s">
        <v>4565</v>
      </c>
      <c r="G671" s="104">
        <v>0</v>
      </c>
      <c r="H671" s="104">
        <v>0</v>
      </c>
      <c r="I671" s="104">
        <v>0</v>
      </c>
      <c r="J671" s="105"/>
      <c r="K671" s="105"/>
      <c r="L671" s="104">
        <v>3</v>
      </c>
      <c r="M671" s="104">
        <v>0</v>
      </c>
      <c r="N671" s="105"/>
      <c r="O671" s="106" t="s">
        <v>4566</v>
      </c>
      <c r="P671" s="106" t="s">
        <v>890</v>
      </c>
      <c r="Q671" s="105" t="s">
        <v>4567</v>
      </c>
      <c r="R671" s="104">
        <v>0</v>
      </c>
      <c r="S671" s="104">
        <v>0</v>
      </c>
      <c r="T671" s="105" t="s">
        <v>9275</v>
      </c>
      <c r="U671" s="104">
        <v>1</v>
      </c>
      <c r="V671" s="104">
        <v>0</v>
      </c>
      <c r="W671" s="104">
        <v>0</v>
      </c>
      <c r="X671" s="104">
        <v>0</v>
      </c>
      <c r="Y671" s="104">
        <v>0</v>
      </c>
      <c r="Z671" s="104" t="b">
        <v>0</v>
      </c>
      <c r="AA671" s="105"/>
      <c r="AB671" s="105" t="s">
        <v>4568</v>
      </c>
    </row>
    <row r="672" spans="1:28" ht="15" customHeight="1" x14ac:dyDescent="0.35">
      <c r="A672" s="105" t="s">
        <v>8442</v>
      </c>
      <c r="B672" s="104">
        <v>0</v>
      </c>
      <c r="C672" s="105"/>
      <c r="D672" s="104">
        <v>0</v>
      </c>
      <c r="E672" s="105"/>
      <c r="F672" s="105" t="s">
        <v>4580</v>
      </c>
      <c r="G672" s="104">
        <v>0</v>
      </c>
      <c r="H672" s="104">
        <v>0</v>
      </c>
      <c r="I672" s="104">
        <v>0</v>
      </c>
      <c r="J672" s="105"/>
      <c r="K672" s="105"/>
      <c r="L672" s="104">
        <v>3</v>
      </c>
      <c r="M672" s="104">
        <v>0</v>
      </c>
      <c r="N672" s="105"/>
      <c r="O672" s="106" t="s">
        <v>2438</v>
      </c>
      <c r="P672" s="106" t="s">
        <v>890</v>
      </c>
      <c r="Q672" s="105" t="s">
        <v>4589</v>
      </c>
      <c r="R672" s="104">
        <v>0</v>
      </c>
      <c r="S672" s="104">
        <v>0</v>
      </c>
      <c r="T672" s="105" t="s">
        <v>9275</v>
      </c>
      <c r="U672" s="104">
        <v>1</v>
      </c>
      <c r="V672" s="104">
        <v>0</v>
      </c>
      <c r="W672" s="104">
        <v>0</v>
      </c>
      <c r="X672" s="104">
        <v>0</v>
      </c>
      <c r="Y672" s="104">
        <v>0</v>
      </c>
      <c r="Z672" s="104" t="b">
        <v>0</v>
      </c>
      <c r="AA672" s="105"/>
      <c r="AB672" s="105" t="s">
        <v>4590</v>
      </c>
    </row>
    <row r="673" spans="1:28" ht="15" customHeight="1" x14ac:dyDescent="0.35">
      <c r="A673" s="105" t="s">
        <v>8551</v>
      </c>
      <c r="B673" s="104">
        <v>0</v>
      </c>
      <c r="C673" s="105"/>
      <c r="D673" s="104">
        <v>0</v>
      </c>
      <c r="E673" s="105"/>
      <c r="F673" s="105" t="s">
        <v>4900</v>
      </c>
      <c r="G673" s="104">
        <v>0</v>
      </c>
      <c r="H673" s="104">
        <v>0</v>
      </c>
      <c r="I673" s="104">
        <v>0</v>
      </c>
      <c r="J673" s="105"/>
      <c r="K673" s="105"/>
      <c r="L673" s="104">
        <v>3</v>
      </c>
      <c r="M673" s="104">
        <v>0</v>
      </c>
      <c r="N673" s="105" t="s">
        <v>4901</v>
      </c>
      <c r="O673" s="106" t="s">
        <v>2438</v>
      </c>
      <c r="P673" s="106" t="s">
        <v>890</v>
      </c>
      <c r="Q673" s="105" t="s">
        <v>4910</v>
      </c>
      <c r="R673" s="104">
        <v>0</v>
      </c>
      <c r="S673" s="104">
        <v>0</v>
      </c>
      <c r="T673" s="105" t="s">
        <v>9275</v>
      </c>
      <c r="U673" s="104">
        <v>1</v>
      </c>
      <c r="V673" s="104">
        <v>0</v>
      </c>
      <c r="W673" s="104">
        <v>0</v>
      </c>
      <c r="X673" s="104">
        <v>0</v>
      </c>
      <c r="Y673" s="104">
        <v>0</v>
      </c>
      <c r="Z673" s="104" t="b">
        <v>0</v>
      </c>
      <c r="AA673" s="105"/>
      <c r="AB673" s="105" t="s">
        <v>4911</v>
      </c>
    </row>
    <row r="674" spans="1:28" ht="15" customHeight="1" x14ac:dyDescent="0.35">
      <c r="A674" s="105" t="s">
        <v>7871</v>
      </c>
      <c r="B674" s="104">
        <v>0</v>
      </c>
      <c r="C674" s="105"/>
      <c r="D674" s="104">
        <v>0</v>
      </c>
      <c r="E674" s="105"/>
      <c r="F674" s="105" t="s">
        <v>3042</v>
      </c>
      <c r="G674" s="104">
        <v>0</v>
      </c>
      <c r="H674" s="104">
        <v>0</v>
      </c>
      <c r="I674" s="104">
        <v>0</v>
      </c>
      <c r="J674" s="105"/>
      <c r="K674" s="105"/>
      <c r="L674" s="104">
        <v>2</v>
      </c>
      <c r="M674" s="104">
        <v>0</v>
      </c>
      <c r="N674" s="105"/>
      <c r="O674" s="105"/>
      <c r="P674" s="105"/>
      <c r="Q674" s="105" t="s">
        <v>9422</v>
      </c>
      <c r="R674" s="104">
        <v>0</v>
      </c>
      <c r="S674" s="104">
        <v>0</v>
      </c>
      <c r="T674" s="105" t="s">
        <v>7705</v>
      </c>
      <c r="U674" s="104">
        <v>1</v>
      </c>
      <c r="V674" s="104">
        <v>0</v>
      </c>
      <c r="W674" s="104">
        <v>0</v>
      </c>
      <c r="X674" s="104">
        <v>0</v>
      </c>
      <c r="Y674" s="104">
        <v>0</v>
      </c>
      <c r="Z674" s="104" t="b">
        <v>0</v>
      </c>
      <c r="AA674" s="105"/>
      <c r="AB674" s="105" t="s">
        <v>3043</v>
      </c>
    </row>
    <row r="675" spans="1:28" ht="15" customHeight="1" x14ac:dyDescent="0.35">
      <c r="A675" s="105" t="s">
        <v>7569</v>
      </c>
      <c r="B675" s="104">
        <v>0</v>
      </c>
      <c r="C675" s="105"/>
      <c r="D675" s="104">
        <v>0</v>
      </c>
      <c r="E675" s="105"/>
      <c r="F675" s="105" t="s">
        <v>2170</v>
      </c>
      <c r="G675" s="104">
        <v>0</v>
      </c>
      <c r="H675" s="104">
        <v>0</v>
      </c>
      <c r="I675" s="104">
        <v>0</v>
      </c>
      <c r="J675" s="105"/>
      <c r="K675" s="105"/>
      <c r="L675" s="104">
        <v>3</v>
      </c>
      <c r="M675" s="104">
        <v>0</v>
      </c>
      <c r="N675" s="105" t="s">
        <v>2177</v>
      </c>
      <c r="O675" s="106" t="s">
        <v>889</v>
      </c>
      <c r="P675" s="106" t="s">
        <v>890</v>
      </c>
      <c r="Q675" s="105" t="s">
        <v>2178</v>
      </c>
      <c r="R675" s="104">
        <v>0</v>
      </c>
      <c r="S675" s="104">
        <v>0</v>
      </c>
      <c r="T675" s="105" t="s">
        <v>7871</v>
      </c>
      <c r="U675" s="104">
        <v>1</v>
      </c>
      <c r="V675" s="104">
        <v>0</v>
      </c>
      <c r="W675" s="104">
        <v>0</v>
      </c>
      <c r="X675" s="104">
        <v>0</v>
      </c>
      <c r="Y675" s="104">
        <v>0</v>
      </c>
      <c r="Z675" s="104" t="b">
        <v>0</v>
      </c>
      <c r="AA675" s="105"/>
      <c r="AB675" s="105" t="s">
        <v>2179</v>
      </c>
    </row>
    <row r="676" spans="1:28" ht="15" customHeight="1" x14ac:dyDescent="0.35">
      <c r="A676" s="105" t="s">
        <v>7570</v>
      </c>
      <c r="B676" s="104">
        <v>0</v>
      </c>
      <c r="C676" s="105"/>
      <c r="D676" s="104">
        <v>0</v>
      </c>
      <c r="E676" s="105"/>
      <c r="F676" s="105" t="s">
        <v>2170</v>
      </c>
      <c r="G676" s="104">
        <v>0</v>
      </c>
      <c r="H676" s="104">
        <v>0</v>
      </c>
      <c r="I676" s="104">
        <v>0</v>
      </c>
      <c r="J676" s="105"/>
      <c r="K676" s="105"/>
      <c r="L676" s="104">
        <v>3</v>
      </c>
      <c r="M676" s="104">
        <v>0</v>
      </c>
      <c r="N676" s="105"/>
      <c r="O676" s="106" t="s">
        <v>889</v>
      </c>
      <c r="P676" s="106" t="s">
        <v>890</v>
      </c>
      <c r="Q676" s="105" t="s">
        <v>2180</v>
      </c>
      <c r="R676" s="104">
        <v>0</v>
      </c>
      <c r="S676" s="104">
        <v>0</v>
      </c>
      <c r="T676" s="105" t="s">
        <v>7871</v>
      </c>
      <c r="U676" s="104">
        <v>1</v>
      </c>
      <c r="V676" s="104">
        <v>0</v>
      </c>
      <c r="W676" s="104">
        <v>0</v>
      </c>
      <c r="X676" s="104">
        <v>0</v>
      </c>
      <c r="Y676" s="104">
        <v>0</v>
      </c>
      <c r="Z676" s="104" t="b">
        <v>0</v>
      </c>
      <c r="AA676" s="105"/>
      <c r="AB676" s="105" t="s">
        <v>2181</v>
      </c>
    </row>
    <row r="677" spans="1:28" ht="15" customHeight="1" x14ac:dyDescent="0.35">
      <c r="A677" s="105" t="s">
        <v>7571</v>
      </c>
      <c r="B677" s="104">
        <v>0</v>
      </c>
      <c r="C677" s="105"/>
      <c r="D677" s="104">
        <v>0</v>
      </c>
      <c r="E677" s="105"/>
      <c r="F677" s="105" t="s">
        <v>2170</v>
      </c>
      <c r="G677" s="104">
        <v>0</v>
      </c>
      <c r="H677" s="104">
        <v>0</v>
      </c>
      <c r="I677" s="104">
        <v>0</v>
      </c>
      <c r="J677" s="105"/>
      <c r="K677" s="105"/>
      <c r="L677" s="104">
        <v>3</v>
      </c>
      <c r="M677" s="104">
        <v>0</v>
      </c>
      <c r="N677" s="105" t="s">
        <v>2177</v>
      </c>
      <c r="O677" s="106" t="s">
        <v>889</v>
      </c>
      <c r="P677" s="106" t="s">
        <v>890</v>
      </c>
      <c r="Q677" s="105" t="s">
        <v>2182</v>
      </c>
      <c r="R677" s="104">
        <v>0</v>
      </c>
      <c r="S677" s="104">
        <v>0</v>
      </c>
      <c r="T677" s="105" t="s">
        <v>7871</v>
      </c>
      <c r="U677" s="104">
        <v>1</v>
      </c>
      <c r="V677" s="104">
        <v>0</v>
      </c>
      <c r="W677" s="104">
        <v>0</v>
      </c>
      <c r="X677" s="104">
        <v>0</v>
      </c>
      <c r="Y677" s="104">
        <v>0</v>
      </c>
      <c r="Z677" s="104" t="b">
        <v>0</v>
      </c>
      <c r="AA677" s="105"/>
      <c r="AB677" s="105" t="s">
        <v>2183</v>
      </c>
    </row>
    <row r="678" spans="1:28" ht="15" customHeight="1" x14ac:dyDescent="0.35">
      <c r="A678" s="105" t="s">
        <v>7805</v>
      </c>
      <c r="B678" s="104">
        <v>0</v>
      </c>
      <c r="C678" s="105"/>
      <c r="D678" s="104">
        <v>0</v>
      </c>
      <c r="E678" s="105"/>
      <c r="F678" s="105" t="s">
        <v>2792</v>
      </c>
      <c r="G678" s="104">
        <v>0</v>
      </c>
      <c r="H678" s="104">
        <v>0</v>
      </c>
      <c r="I678" s="104">
        <v>0</v>
      </c>
      <c r="J678" s="105"/>
      <c r="K678" s="105"/>
      <c r="L678" s="104">
        <v>3</v>
      </c>
      <c r="M678" s="104">
        <v>0</v>
      </c>
      <c r="N678" s="105" t="s">
        <v>2793</v>
      </c>
      <c r="O678" s="106" t="s">
        <v>889</v>
      </c>
      <c r="P678" s="106" t="s">
        <v>890</v>
      </c>
      <c r="Q678" s="105" t="s">
        <v>2794</v>
      </c>
      <c r="R678" s="104">
        <v>0</v>
      </c>
      <c r="S678" s="104">
        <v>0</v>
      </c>
      <c r="T678" s="105" t="s">
        <v>7871</v>
      </c>
      <c r="U678" s="104">
        <v>1</v>
      </c>
      <c r="V678" s="104">
        <v>0</v>
      </c>
      <c r="W678" s="104">
        <v>0</v>
      </c>
      <c r="X678" s="104">
        <v>0</v>
      </c>
      <c r="Y678" s="104">
        <v>0</v>
      </c>
      <c r="Z678" s="104" t="b">
        <v>0</v>
      </c>
      <c r="AA678" s="105"/>
      <c r="AB678" s="105" t="s">
        <v>2795</v>
      </c>
    </row>
    <row r="679" spans="1:28" ht="15" customHeight="1" x14ac:dyDescent="0.35">
      <c r="A679" s="105" t="s">
        <v>7875</v>
      </c>
      <c r="B679" s="104">
        <v>0</v>
      </c>
      <c r="C679" s="105"/>
      <c r="D679" s="104">
        <v>0</v>
      </c>
      <c r="E679" s="105"/>
      <c r="F679" s="106" t="s">
        <v>3056</v>
      </c>
      <c r="G679" s="104">
        <v>0</v>
      </c>
      <c r="H679" s="104">
        <v>0</v>
      </c>
      <c r="I679" s="104">
        <v>0</v>
      </c>
      <c r="J679" s="105"/>
      <c r="K679" s="105"/>
      <c r="L679" s="104">
        <v>3</v>
      </c>
      <c r="M679" s="104">
        <v>0</v>
      </c>
      <c r="N679" s="105" t="s">
        <v>3057</v>
      </c>
      <c r="O679" s="106" t="s">
        <v>889</v>
      </c>
      <c r="P679" s="106" t="s">
        <v>890</v>
      </c>
      <c r="Q679" s="105" t="s">
        <v>3058</v>
      </c>
      <c r="R679" s="104">
        <v>0</v>
      </c>
      <c r="S679" s="104">
        <v>0</v>
      </c>
      <c r="T679" s="105" t="s">
        <v>7871</v>
      </c>
      <c r="U679" s="104">
        <v>1</v>
      </c>
      <c r="V679" s="104">
        <v>0</v>
      </c>
      <c r="W679" s="104">
        <v>0</v>
      </c>
      <c r="X679" s="104">
        <v>0</v>
      </c>
      <c r="Y679" s="104">
        <v>0</v>
      </c>
      <c r="Z679" s="104" t="b">
        <v>0</v>
      </c>
      <c r="AA679" s="105"/>
      <c r="AB679" s="105" t="s">
        <v>3059</v>
      </c>
    </row>
    <row r="680" spans="1:28" ht="15" customHeight="1" x14ac:dyDescent="0.35">
      <c r="A680" s="105" t="s">
        <v>7878</v>
      </c>
      <c r="B680" s="104">
        <v>0</v>
      </c>
      <c r="C680" s="105"/>
      <c r="D680" s="104">
        <v>0</v>
      </c>
      <c r="E680" s="105"/>
      <c r="F680" s="106" t="s">
        <v>3065</v>
      </c>
      <c r="G680" s="104">
        <v>0</v>
      </c>
      <c r="H680" s="104">
        <v>0</v>
      </c>
      <c r="I680" s="104">
        <v>0</v>
      </c>
      <c r="J680" s="105"/>
      <c r="K680" s="105"/>
      <c r="L680" s="104">
        <v>3</v>
      </c>
      <c r="M680" s="104">
        <v>0</v>
      </c>
      <c r="N680" s="105" t="s">
        <v>3066</v>
      </c>
      <c r="O680" s="106" t="s">
        <v>889</v>
      </c>
      <c r="P680" s="106" t="s">
        <v>890</v>
      </c>
      <c r="Q680" s="105" t="s">
        <v>3067</v>
      </c>
      <c r="R680" s="104">
        <v>0</v>
      </c>
      <c r="S680" s="104">
        <v>0</v>
      </c>
      <c r="T680" s="105" t="s">
        <v>7871</v>
      </c>
      <c r="U680" s="104">
        <v>1</v>
      </c>
      <c r="V680" s="104">
        <v>0</v>
      </c>
      <c r="W680" s="104">
        <v>0</v>
      </c>
      <c r="X680" s="104">
        <v>0</v>
      </c>
      <c r="Y680" s="104">
        <v>0</v>
      </c>
      <c r="Z680" s="104" t="b">
        <v>0</v>
      </c>
      <c r="AA680" s="105"/>
      <c r="AB680" s="105" t="s">
        <v>3068</v>
      </c>
    </row>
    <row r="681" spans="1:28" ht="15" customHeight="1" x14ac:dyDescent="0.35">
      <c r="A681" s="105" t="s">
        <v>7882</v>
      </c>
      <c r="B681" s="104">
        <v>0</v>
      </c>
      <c r="C681" s="105"/>
      <c r="D681" s="104">
        <v>0</v>
      </c>
      <c r="E681" s="105"/>
      <c r="F681" s="106" t="s">
        <v>3079</v>
      </c>
      <c r="G681" s="104">
        <v>0</v>
      </c>
      <c r="H681" s="104">
        <v>0</v>
      </c>
      <c r="I681" s="104">
        <v>0</v>
      </c>
      <c r="J681" s="105"/>
      <c r="K681" s="105"/>
      <c r="L681" s="104">
        <v>3</v>
      </c>
      <c r="M681" s="104">
        <v>0</v>
      </c>
      <c r="N681" s="105" t="s">
        <v>3080</v>
      </c>
      <c r="O681" s="106" t="s">
        <v>889</v>
      </c>
      <c r="P681" s="106" t="s">
        <v>890</v>
      </c>
      <c r="Q681" s="105" t="s">
        <v>3081</v>
      </c>
      <c r="R681" s="104">
        <v>0</v>
      </c>
      <c r="S681" s="104">
        <v>0</v>
      </c>
      <c r="T681" s="105" t="s">
        <v>7871</v>
      </c>
      <c r="U681" s="104">
        <v>1</v>
      </c>
      <c r="V681" s="104">
        <v>0</v>
      </c>
      <c r="W681" s="104">
        <v>0</v>
      </c>
      <c r="X681" s="104">
        <v>0</v>
      </c>
      <c r="Y681" s="104">
        <v>0</v>
      </c>
      <c r="Z681" s="104" t="b">
        <v>0</v>
      </c>
      <c r="AA681" s="105"/>
      <c r="AB681" s="105" t="s">
        <v>3082</v>
      </c>
    </row>
    <row r="682" spans="1:28" ht="15" customHeight="1" x14ac:dyDescent="0.35">
      <c r="A682" s="105" t="s">
        <v>7979</v>
      </c>
      <c r="B682" s="104">
        <v>0</v>
      </c>
      <c r="C682" s="105"/>
      <c r="D682" s="104">
        <v>0</v>
      </c>
      <c r="E682" s="105"/>
      <c r="F682" s="105" t="s">
        <v>3548</v>
      </c>
      <c r="G682" s="104">
        <v>0</v>
      </c>
      <c r="H682" s="104">
        <v>0</v>
      </c>
      <c r="I682" s="104">
        <v>0</v>
      </c>
      <c r="J682" s="105"/>
      <c r="K682" s="105"/>
      <c r="L682" s="104">
        <v>3</v>
      </c>
      <c r="M682" s="104">
        <v>0</v>
      </c>
      <c r="N682" s="105" t="s">
        <v>3549</v>
      </c>
      <c r="O682" s="106" t="s">
        <v>889</v>
      </c>
      <c r="P682" s="106" t="s">
        <v>890</v>
      </c>
      <c r="Q682" s="105" t="s">
        <v>3550</v>
      </c>
      <c r="R682" s="104">
        <v>0</v>
      </c>
      <c r="S682" s="104">
        <v>0</v>
      </c>
      <c r="T682" s="105" t="s">
        <v>7871</v>
      </c>
      <c r="U682" s="104">
        <v>1</v>
      </c>
      <c r="V682" s="104">
        <v>0</v>
      </c>
      <c r="W682" s="104">
        <v>0</v>
      </c>
      <c r="X682" s="104">
        <v>0</v>
      </c>
      <c r="Y682" s="104">
        <v>0</v>
      </c>
      <c r="Z682" s="104" t="b">
        <v>0</v>
      </c>
      <c r="AA682" s="105"/>
      <c r="AB682" s="105" t="s">
        <v>3551</v>
      </c>
    </row>
    <row r="683" spans="1:28" ht="15" customHeight="1" x14ac:dyDescent="0.35">
      <c r="A683" s="105" t="s">
        <v>8012</v>
      </c>
      <c r="B683" s="104">
        <v>0</v>
      </c>
      <c r="C683" s="105"/>
      <c r="D683" s="104">
        <v>0</v>
      </c>
      <c r="E683" s="105"/>
      <c r="F683" s="105" t="s">
        <v>3552</v>
      </c>
      <c r="G683" s="104">
        <v>0</v>
      </c>
      <c r="H683" s="104">
        <v>0</v>
      </c>
      <c r="I683" s="104">
        <v>0</v>
      </c>
      <c r="J683" s="105"/>
      <c r="K683" s="105"/>
      <c r="L683" s="104">
        <v>3</v>
      </c>
      <c r="M683" s="104">
        <v>0</v>
      </c>
      <c r="N683" s="105" t="s">
        <v>3553</v>
      </c>
      <c r="O683" s="106" t="s">
        <v>889</v>
      </c>
      <c r="P683" s="106" t="s">
        <v>890</v>
      </c>
      <c r="Q683" s="105" t="s">
        <v>3554</v>
      </c>
      <c r="R683" s="104">
        <v>0</v>
      </c>
      <c r="S683" s="104">
        <v>0</v>
      </c>
      <c r="T683" s="105" t="s">
        <v>7871</v>
      </c>
      <c r="U683" s="104">
        <v>1</v>
      </c>
      <c r="V683" s="104">
        <v>0</v>
      </c>
      <c r="W683" s="104">
        <v>0</v>
      </c>
      <c r="X683" s="104">
        <v>0</v>
      </c>
      <c r="Y683" s="104">
        <v>0</v>
      </c>
      <c r="Z683" s="104" t="b">
        <v>0</v>
      </c>
      <c r="AA683" s="105"/>
      <c r="AB683" s="105" t="s">
        <v>3555</v>
      </c>
    </row>
    <row r="684" spans="1:28" ht="15" customHeight="1" x14ac:dyDescent="0.35">
      <c r="A684" s="105" t="s">
        <v>8059</v>
      </c>
      <c r="B684" s="104">
        <v>0</v>
      </c>
      <c r="C684" s="105"/>
      <c r="D684" s="104">
        <v>0</v>
      </c>
      <c r="E684" s="105"/>
      <c r="F684" s="105" t="s">
        <v>3556</v>
      </c>
      <c r="G684" s="104">
        <v>0</v>
      </c>
      <c r="H684" s="104">
        <v>0</v>
      </c>
      <c r="I684" s="104">
        <v>0</v>
      </c>
      <c r="J684" s="105"/>
      <c r="K684" s="105"/>
      <c r="L684" s="104">
        <v>3</v>
      </c>
      <c r="M684" s="104">
        <v>0</v>
      </c>
      <c r="N684" s="105"/>
      <c r="O684" s="106" t="s">
        <v>889</v>
      </c>
      <c r="P684" s="106" t="s">
        <v>890</v>
      </c>
      <c r="Q684" s="105" t="s">
        <v>3570</v>
      </c>
      <c r="R684" s="104">
        <v>0</v>
      </c>
      <c r="S684" s="104">
        <v>0</v>
      </c>
      <c r="T684" s="105" t="s">
        <v>7871</v>
      </c>
      <c r="U684" s="104">
        <v>1</v>
      </c>
      <c r="V684" s="104">
        <v>0</v>
      </c>
      <c r="W684" s="104">
        <v>0</v>
      </c>
      <c r="X684" s="104">
        <v>0</v>
      </c>
      <c r="Y684" s="104">
        <v>0</v>
      </c>
      <c r="Z684" s="104" t="b">
        <v>0</v>
      </c>
      <c r="AA684" s="105"/>
      <c r="AB684" s="105" t="s">
        <v>3571</v>
      </c>
    </row>
    <row r="685" spans="1:28" ht="15" customHeight="1" x14ac:dyDescent="0.35">
      <c r="A685" s="105" t="s">
        <v>8060</v>
      </c>
      <c r="B685" s="104">
        <v>0</v>
      </c>
      <c r="C685" s="105"/>
      <c r="D685" s="104">
        <v>0</v>
      </c>
      <c r="E685" s="105"/>
      <c r="F685" s="105" t="s">
        <v>3580</v>
      </c>
      <c r="G685" s="104">
        <v>0</v>
      </c>
      <c r="H685" s="104">
        <v>0</v>
      </c>
      <c r="I685" s="104">
        <v>0</v>
      </c>
      <c r="J685" s="105"/>
      <c r="K685" s="105"/>
      <c r="L685" s="104">
        <v>3</v>
      </c>
      <c r="M685" s="104">
        <v>0</v>
      </c>
      <c r="N685" s="105" t="s">
        <v>3581</v>
      </c>
      <c r="O685" s="106" t="s">
        <v>889</v>
      </c>
      <c r="P685" s="106" t="s">
        <v>890</v>
      </c>
      <c r="Q685" s="105" t="s">
        <v>3582</v>
      </c>
      <c r="R685" s="104">
        <v>0</v>
      </c>
      <c r="S685" s="104">
        <v>0</v>
      </c>
      <c r="T685" s="105" t="s">
        <v>7871</v>
      </c>
      <c r="U685" s="104">
        <v>1</v>
      </c>
      <c r="V685" s="104">
        <v>0</v>
      </c>
      <c r="W685" s="104">
        <v>0</v>
      </c>
      <c r="X685" s="104">
        <v>0</v>
      </c>
      <c r="Y685" s="104">
        <v>0</v>
      </c>
      <c r="Z685" s="104" t="b">
        <v>0</v>
      </c>
      <c r="AA685" s="105"/>
      <c r="AB685" s="105" t="s">
        <v>3583</v>
      </c>
    </row>
    <row r="686" spans="1:28" ht="15" customHeight="1" x14ac:dyDescent="0.35">
      <c r="A686" s="105" t="s">
        <v>8066</v>
      </c>
      <c r="B686" s="104">
        <v>0</v>
      </c>
      <c r="C686" s="105"/>
      <c r="D686" s="104">
        <v>0</v>
      </c>
      <c r="E686" s="105"/>
      <c r="F686" s="105" t="s">
        <v>3673</v>
      </c>
      <c r="G686" s="104">
        <v>0</v>
      </c>
      <c r="H686" s="104">
        <v>0</v>
      </c>
      <c r="I686" s="104">
        <v>0</v>
      </c>
      <c r="J686" s="105"/>
      <c r="K686" s="105"/>
      <c r="L686" s="104">
        <v>3</v>
      </c>
      <c r="M686" s="104">
        <v>0</v>
      </c>
      <c r="N686" s="105" t="s">
        <v>3581</v>
      </c>
      <c r="O686" s="106" t="s">
        <v>889</v>
      </c>
      <c r="P686" s="106" t="s">
        <v>890</v>
      </c>
      <c r="Q686" s="105" t="s">
        <v>3674</v>
      </c>
      <c r="R686" s="104">
        <v>0</v>
      </c>
      <c r="S686" s="104">
        <v>0</v>
      </c>
      <c r="T686" s="105" t="s">
        <v>7871</v>
      </c>
      <c r="U686" s="104">
        <v>1</v>
      </c>
      <c r="V686" s="104">
        <v>0</v>
      </c>
      <c r="W686" s="104">
        <v>0</v>
      </c>
      <c r="X686" s="104">
        <v>0</v>
      </c>
      <c r="Y686" s="104">
        <v>0</v>
      </c>
      <c r="Z686" s="104" t="b">
        <v>0</v>
      </c>
      <c r="AA686" s="105"/>
      <c r="AB686" s="105" t="s">
        <v>3675</v>
      </c>
    </row>
    <row r="687" spans="1:28" ht="15" customHeight="1" x14ac:dyDescent="0.35">
      <c r="A687" s="105" t="s">
        <v>8070</v>
      </c>
      <c r="B687" s="104">
        <v>0</v>
      </c>
      <c r="C687" s="105"/>
      <c r="D687" s="104">
        <v>0</v>
      </c>
      <c r="E687" s="105"/>
      <c r="F687" s="105" t="s">
        <v>3722</v>
      </c>
      <c r="G687" s="104">
        <v>0</v>
      </c>
      <c r="H687" s="104">
        <v>0</v>
      </c>
      <c r="I687" s="104">
        <v>0</v>
      </c>
      <c r="J687" s="105"/>
      <c r="K687" s="105"/>
      <c r="L687" s="104">
        <v>3</v>
      </c>
      <c r="M687" s="104">
        <v>0</v>
      </c>
      <c r="N687" s="105" t="s">
        <v>3730</v>
      </c>
      <c r="O687" s="106" t="s">
        <v>3724</v>
      </c>
      <c r="P687" s="106" t="s">
        <v>890</v>
      </c>
      <c r="Q687" s="105" t="s">
        <v>3731</v>
      </c>
      <c r="R687" s="104">
        <v>0</v>
      </c>
      <c r="S687" s="104">
        <v>0</v>
      </c>
      <c r="T687" s="105" t="s">
        <v>7871</v>
      </c>
      <c r="U687" s="104">
        <v>1</v>
      </c>
      <c r="V687" s="104">
        <v>0</v>
      </c>
      <c r="W687" s="104">
        <v>0</v>
      </c>
      <c r="X687" s="104">
        <v>0</v>
      </c>
      <c r="Y687" s="104">
        <v>0</v>
      </c>
      <c r="Z687" s="104" t="b">
        <v>0</v>
      </c>
      <c r="AA687" s="105"/>
      <c r="AB687" s="105" t="s">
        <v>3732</v>
      </c>
    </row>
    <row r="688" spans="1:28" ht="15" customHeight="1" x14ac:dyDescent="0.35">
      <c r="A688" s="105" t="s">
        <v>8107</v>
      </c>
      <c r="B688" s="104">
        <v>0</v>
      </c>
      <c r="C688" s="105"/>
      <c r="D688" s="104">
        <v>0</v>
      </c>
      <c r="E688" s="105"/>
      <c r="F688" s="105" t="s">
        <v>3722</v>
      </c>
      <c r="G688" s="104">
        <v>0</v>
      </c>
      <c r="H688" s="104">
        <v>0</v>
      </c>
      <c r="I688" s="104">
        <v>0</v>
      </c>
      <c r="J688" s="105"/>
      <c r="K688" s="105"/>
      <c r="L688" s="104">
        <v>3</v>
      </c>
      <c r="M688" s="104">
        <v>0</v>
      </c>
      <c r="N688" s="105" t="s">
        <v>2184</v>
      </c>
      <c r="O688" s="106" t="s">
        <v>889</v>
      </c>
      <c r="P688" s="106" t="s">
        <v>890</v>
      </c>
      <c r="Q688" s="105" t="s">
        <v>3736</v>
      </c>
      <c r="R688" s="104">
        <v>0</v>
      </c>
      <c r="S688" s="104">
        <v>0</v>
      </c>
      <c r="T688" s="105" t="s">
        <v>7871</v>
      </c>
      <c r="U688" s="104">
        <v>1</v>
      </c>
      <c r="V688" s="104">
        <v>0</v>
      </c>
      <c r="W688" s="104">
        <v>0</v>
      </c>
      <c r="X688" s="104">
        <v>0</v>
      </c>
      <c r="Y688" s="104">
        <v>0</v>
      </c>
      <c r="Z688" s="104" t="b">
        <v>0</v>
      </c>
      <c r="AA688" s="105"/>
      <c r="AB688" s="105" t="s">
        <v>3737</v>
      </c>
    </row>
    <row r="689" spans="1:28" ht="15" customHeight="1" x14ac:dyDescent="0.35">
      <c r="A689" s="105" t="s">
        <v>8125</v>
      </c>
      <c r="B689" s="104">
        <v>0</v>
      </c>
      <c r="C689" s="105"/>
      <c r="D689" s="104">
        <v>0</v>
      </c>
      <c r="E689" s="105"/>
      <c r="F689" s="105" t="s">
        <v>3722</v>
      </c>
      <c r="G689" s="104">
        <v>0</v>
      </c>
      <c r="H689" s="104">
        <v>0</v>
      </c>
      <c r="I689" s="104">
        <v>0</v>
      </c>
      <c r="J689" s="105"/>
      <c r="K689" s="105"/>
      <c r="L689" s="104">
        <v>3</v>
      </c>
      <c r="M689" s="104">
        <v>0</v>
      </c>
      <c r="N689" s="105" t="s">
        <v>2184</v>
      </c>
      <c r="O689" s="106" t="s">
        <v>889</v>
      </c>
      <c r="P689" s="106" t="s">
        <v>890</v>
      </c>
      <c r="Q689" s="105" t="s">
        <v>3740</v>
      </c>
      <c r="R689" s="104">
        <v>0</v>
      </c>
      <c r="S689" s="104">
        <v>0</v>
      </c>
      <c r="T689" s="105" t="s">
        <v>7871</v>
      </c>
      <c r="U689" s="104">
        <v>1</v>
      </c>
      <c r="V689" s="104">
        <v>0</v>
      </c>
      <c r="W689" s="104">
        <v>0</v>
      </c>
      <c r="X689" s="104">
        <v>0</v>
      </c>
      <c r="Y689" s="104">
        <v>0</v>
      </c>
      <c r="Z689" s="104" t="b">
        <v>0</v>
      </c>
      <c r="AA689" s="105"/>
      <c r="AB689" s="105" t="s">
        <v>3741</v>
      </c>
    </row>
    <row r="690" spans="1:28" ht="15" customHeight="1" x14ac:dyDescent="0.35">
      <c r="A690" s="105" t="s">
        <v>8127</v>
      </c>
      <c r="B690" s="104">
        <v>0</v>
      </c>
      <c r="C690" s="105"/>
      <c r="D690" s="104">
        <v>0</v>
      </c>
      <c r="E690" s="105"/>
      <c r="F690" s="105" t="s">
        <v>4284</v>
      </c>
      <c r="G690" s="104">
        <v>0</v>
      </c>
      <c r="H690" s="104">
        <v>0</v>
      </c>
      <c r="I690" s="104">
        <v>0</v>
      </c>
      <c r="J690" s="105"/>
      <c r="K690" s="105"/>
      <c r="L690" s="104">
        <v>3</v>
      </c>
      <c r="M690" s="104">
        <v>0</v>
      </c>
      <c r="N690" s="105" t="s">
        <v>4281</v>
      </c>
      <c r="O690" s="106" t="s">
        <v>889</v>
      </c>
      <c r="P690" s="106" t="s">
        <v>890</v>
      </c>
      <c r="Q690" s="105" t="s">
        <v>4292</v>
      </c>
      <c r="R690" s="104">
        <v>0</v>
      </c>
      <c r="S690" s="104">
        <v>0</v>
      </c>
      <c r="T690" s="105" t="s">
        <v>7871</v>
      </c>
      <c r="U690" s="104">
        <v>1</v>
      </c>
      <c r="V690" s="104">
        <v>0</v>
      </c>
      <c r="W690" s="104">
        <v>0</v>
      </c>
      <c r="X690" s="104">
        <v>0</v>
      </c>
      <c r="Y690" s="104">
        <v>0</v>
      </c>
      <c r="Z690" s="104" t="b">
        <v>0</v>
      </c>
      <c r="AA690" s="105"/>
      <c r="AB690" s="105" t="s">
        <v>4293</v>
      </c>
    </row>
    <row r="691" spans="1:28" ht="15" customHeight="1" x14ac:dyDescent="0.35">
      <c r="A691" s="105" t="s">
        <v>8129</v>
      </c>
      <c r="B691" s="104">
        <v>0</v>
      </c>
      <c r="C691" s="105"/>
      <c r="D691" s="104">
        <v>0</v>
      </c>
      <c r="E691" s="105"/>
      <c r="F691" s="105" t="s">
        <v>4284</v>
      </c>
      <c r="G691" s="104">
        <v>0</v>
      </c>
      <c r="H691" s="104">
        <v>0</v>
      </c>
      <c r="I691" s="104">
        <v>0</v>
      </c>
      <c r="J691" s="105"/>
      <c r="K691" s="105"/>
      <c r="L691" s="104">
        <v>3</v>
      </c>
      <c r="M691" s="104">
        <v>0</v>
      </c>
      <c r="N691" s="105" t="s">
        <v>4296</v>
      </c>
      <c r="O691" s="106" t="s">
        <v>889</v>
      </c>
      <c r="P691" s="106" t="s">
        <v>890</v>
      </c>
      <c r="Q691" s="105" t="s">
        <v>4297</v>
      </c>
      <c r="R691" s="104">
        <v>0</v>
      </c>
      <c r="S691" s="104">
        <v>0</v>
      </c>
      <c r="T691" s="105" t="s">
        <v>7871</v>
      </c>
      <c r="U691" s="104">
        <v>1</v>
      </c>
      <c r="V691" s="104">
        <v>0</v>
      </c>
      <c r="W691" s="104">
        <v>0</v>
      </c>
      <c r="X691" s="104">
        <v>0</v>
      </c>
      <c r="Y691" s="104">
        <v>0</v>
      </c>
      <c r="Z691" s="104" t="b">
        <v>0</v>
      </c>
      <c r="AA691" s="105"/>
      <c r="AB691" s="105" t="s">
        <v>4298</v>
      </c>
    </row>
    <row r="692" spans="1:28" ht="15" customHeight="1" x14ac:dyDescent="0.35">
      <c r="A692" s="105" t="s">
        <v>8341</v>
      </c>
      <c r="B692" s="104">
        <v>0</v>
      </c>
      <c r="C692" s="105"/>
      <c r="D692" s="104">
        <v>0</v>
      </c>
      <c r="E692" s="105"/>
      <c r="F692" s="105" t="s">
        <v>4284</v>
      </c>
      <c r="G692" s="104">
        <v>0</v>
      </c>
      <c r="H692" s="104">
        <v>0</v>
      </c>
      <c r="I692" s="104">
        <v>0</v>
      </c>
      <c r="J692" s="105"/>
      <c r="K692" s="105"/>
      <c r="L692" s="104">
        <v>3</v>
      </c>
      <c r="M692" s="104">
        <v>0</v>
      </c>
      <c r="N692" s="105" t="s">
        <v>4301</v>
      </c>
      <c r="O692" s="106" t="s">
        <v>889</v>
      </c>
      <c r="P692" s="106" t="s">
        <v>890</v>
      </c>
      <c r="Q692" s="105" t="s">
        <v>4302</v>
      </c>
      <c r="R692" s="104">
        <v>0</v>
      </c>
      <c r="S692" s="104">
        <v>0</v>
      </c>
      <c r="T692" s="105" t="s">
        <v>7871</v>
      </c>
      <c r="U692" s="104">
        <v>1</v>
      </c>
      <c r="V692" s="104">
        <v>0</v>
      </c>
      <c r="W692" s="104">
        <v>0</v>
      </c>
      <c r="X692" s="104">
        <v>0</v>
      </c>
      <c r="Y692" s="104">
        <v>0</v>
      </c>
      <c r="Z692" s="104" t="b">
        <v>0</v>
      </c>
      <c r="AA692" s="105"/>
      <c r="AB692" s="105" t="s">
        <v>4303</v>
      </c>
    </row>
    <row r="693" spans="1:28" ht="15" customHeight="1" x14ac:dyDescent="0.35">
      <c r="A693" s="105" t="s">
        <v>8343</v>
      </c>
      <c r="B693" s="104">
        <v>0</v>
      </c>
      <c r="C693" s="105"/>
      <c r="D693" s="104">
        <v>0</v>
      </c>
      <c r="E693" s="105"/>
      <c r="F693" s="105" t="s">
        <v>4523</v>
      </c>
      <c r="G693" s="104">
        <v>0</v>
      </c>
      <c r="H693" s="104">
        <v>0</v>
      </c>
      <c r="I693" s="104">
        <v>0</v>
      </c>
      <c r="J693" s="105"/>
      <c r="K693" s="105"/>
      <c r="L693" s="104">
        <v>3</v>
      </c>
      <c r="M693" s="104">
        <v>0</v>
      </c>
      <c r="N693" s="105" t="s">
        <v>4530</v>
      </c>
      <c r="O693" s="106" t="s">
        <v>889</v>
      </c>
      <c r="P693" s="106" t="s">
        <v>890</v>
      </c>
      <c r="Q693" s="105" t="s">
        <v>4531</v>
      </c>
      <c r="R693" s="104">
        <v>0</v>
      </c>
      <c r="S693" s="104">
        <v>0</v>
      </c>
      <c r="T693" s="105" t="s">
        <v>7871</v>
      </c>
      <c r="U693" s="104">
        <v>1</v>
      </c>
      <c r="V693" s="104">
        <v>0</v>
      </c>
      <c r="W693" s="104">
        <v>0</v>
      </c>
      <c r="X693" s="104">
        <v>0</v>
      </c>
      <c r="Y693" s="104">
        <v>0</v>
      </c>
      <c r="Z693" s="104" t="b">
        <v>0</v>
      </c>
      <c r="AA693" s="105"/>
      <c r="AB693" s="105" t="s">
        <v>4532</v>
      </c>
    </row>
    <row r="694" spans="1:28" ht="15" customHeight="1" x14ac:dyDescent="0.35">
      <c r="A694" s="105" t="s">
        <v>8345</v>
      </c>
      <c r="B694" s="104">
        <v>0</v>
      </c>
      <c r="C694" s="105"/>
      <c r="D694" s="104">
        <v>0</v>
      </c>
      <c r="E694" s="105"/>
      <c r="F694" s="105" t="s">
        <v>4523</v>
      </c>
      <c r="G694" s="104">
        <v>0</v>
      </c>
      <c r="H694" s="104">
        <v>0</v>
      </c>
      <c r="I694" s="104">
        <v>0</v>
      </c>
      <c r="J694" s="105"/>
      <c r="K694" s="105"/>
      <c r="L694" s="104">
        <v>3</v>
      </c>
      <c r="M694" s="104">
        <v>0</v>
      </c>
      <c r="N694" s="105" t="s">
        <v>4537</v>
      </c>
      <c r="O694" s="106" t="s">
        <v>889</v>
      </c>
      <c r="P694" s="106" t="s">
        <v>890</v>
      </c>
      <c r="Q694" s="105" t="s">
        <v>4538</v>
      </c>
      <c r="R694" s="104">
        <v>0</v>
      </c>
      <c r="S694" s="104">
        <v>0</v>
      </c>
      <c r="T694" s="105" t="s">
        <v>7871</v>
      </c>
      <c r="U694" s="104">
        <v>1</v>
      </c>
      <c r="V694" s="104">
        <v>0</v>
      </c>
      <c r="W694" s="104">
        <v>0</v>
      </c>
      <c r="X694" s="104">
        <v>0</v>
      </c>
      <c r="Y694" s="104">
        <v>0</v>
      </c>
      <c r="Z694" s="104" t="b">
        <v>0</v>
      </c>
      <c r="AA694" s="105"/>
      <c r="AB694" s="105" t="s">
        <v>4539</v>
      </c>
    </row>
    <row r="695" spans="1:28" ht="15" customHeight="1" x14ac:dyDescent="0.35">
      <c r="A695" s="105" t="s">
        <v>8417</v>
      </c>
      <c r="B695" s="104">
        <v>0</v>
      </c>
      <c r="C695" s="105"/>
      <c r="D695" s="104">
        <v>0</v>
      </c>
      <c r="E695" s="105"/>
      <c r="F695" s="105" t="s">
        <v>4523</v>
      </c>
      <c r="G695" s="104">
        <v>0</v>
      </c>
      <c r="H695" s="104">
        <v>0</v>
      </c>
      <c r="I695" s="104">
        <v>0</v>
      </c>
      <c r="J695" s="105"/>
      <c r="K695" s="105"/>
      <c r="L695" s="104">
        <v>3</v>
      </c>
      <c r="M695" s="104">
        <v>0</v>
      </c>
      <c r="N695" s="105" t="s">
        <v>4544</v>
      </c>
      <c r="O695" s="106" t="s">
        <v>889</v>
      </c>
      <c r="P695" s="106" t="s">
        <v>890</v>
      </c>
      <c r="Q695" s="105" t="s">
        <v>4545</v>
      </c>
      <c r="R695" s="104">
        <v>0</v>
      </c>
      <c r="S695" s="104">
        <v>0</v>
      </c>
      <c r="T695" s="105" t="s">
        <v>7871</v>
      </c>
      <c r="U695" s="104">
        <v>1</v>
      </c>
      <c r="V695" s="104">
        <v>0</v>
      </c>
      <c r="W695" s="104">
        <v>0</v>
      </c>
      <c r="X695" s="104">
        <v>0</v>
      </c>
      <c r="Y695" s="104">
        <v>0</v>
      </c>
      <c r="Z695" s="104" t="b">
        <v>0</v>
      </c>
      <c r="AA695" s="105"/>
      <c r="AB695" s="105" t="s">
        <v>4546</v>
      </c>
    </row>
    <row r="696" spans="1:28" ht="15" customHeight="1" x14ac:dyDescent="0.35">
      <c r="A696" s="105" t="s">
        <v>8420</v>
      </c>
      <c r="B696" s="104">
        <v>0</v>
      </c>
      <c r="C696" s="105"/>
      <c r="D696" s="104">
        <v>0</v>
      </c>
      <c r="E696" s="105"/>
      <c r="F696" s="105" t="s">
        <v>9948</v>
      </c>
      <c r="G696" s="104">
        <v>0</v>
      </c>
      <c r="H696" s="104">
        <v>0</v>
      </c>
      <c r="I696" s="104">
        <v>0</v>
      </c>
      <c r="J696" s="105"/>
      <c r="K696" s="105"/>
      <c r="L696" s="104">
        <v>3</v>
      </c>
      <c r="M696" s="104">
        <v>0</v>
      </c>
      <c r="N696" s="105"/>
      <c r="O696" s="105"/>
      <c r="P696" s="105"/>
      <c r="Q696" s="105" t="s">
        <v>9954</v>
      </c>
      <c r="R696" s="104">
        <v>0</v>
      </c>
      <c r="S696" s="104">
        <v>0</v>
      </c>
      <c r="T696" s="105" t="s">
        <v>7871</v>
      </c>
      <c r="U696" s="104">
        <v>1</v>
      </c>
      <c r="V696" s="104">
        <v>0</v>
      </c>
      <c r="W696" s="104">
        <v>0</v>
      </c>
      <c r="X696" s="104">
        <v>0</v>
      </c>
      <c r="Y696" s="104">
        <v>0</v>
      </c>
      <c r="Z696" s="104" t="b">
        <v>0</v>
      </c>
      <c r="AA696" s="105"/>
      <c r="AB696" s="105" t="s">
        <v>9955</v>
      </c>
    </row>
    <row r="697" spans="1:28" ht="15" customHeight="1" x14ac:dyDescent="0.35">
      <c r="A697" s="105" t="s">
        <v>8423</v>
      </c>
      <c r="B697" s="104">
        <v>0</v>
      </c>
      <c r="C697" s="105"/>
      <c r="D697" s="104">
        <v>0</v>
      </c>
      <c r="E697" s="105"/>
      <c r="F697" s="105" t="s">
        <v>9956</v>
      </c>
      <c r="G697" s="104">
        <v>0</v>
      </c>
      <c r="H697" s="104">
        <v>0</v>
      </c>
      <c r="I697" s="104">
        <v>0</v>
      </c>
      <c r="J697" s="105"/>
      <c r="K697" s="105"/>
      <c r="L697" s="104">
        <v>3</v>
      </c>
      <c r="M697" s="104">
        <v>0</v>
      </c>
      <c r="N697" s="105"/>
      <c r="O697" s="105"/>
      <c r="P697" s="105"/>
      <c r="Q697" s="105" t="s">
        <v>9957</v>
      </c>
      <c r="R697" s="104">
        <v>0</v>
      </c>
      <c r="S697" s="104">
        <v>0</v>
      </c>
      <c r="T697" s="105" t="s">
        <v>7871</v>
      </c>
      <c r="U697" s="104">
        <v>1</v>
      </c>
      <c r="V697" s="104">
        <v>0</v>
      </c>
      <c r="W697" s="104">
        <v>0</v>
      </c>
      <c r="X697" s="104">
        <v>0</v>
      </c>
      <c r="Y697" s="104">
        <v>0</v>
      </c>
      <c r="Z697" s="104" t="b">
        <v>0</v>
      </c>
      <c r="AA697" s="105"/>
      <c r="AB697" s="105" t="s">
        <v>9958</v>
      </c>
    </row>
    <row r="698" spans="1:28" ht="15" customHeight="1" x14ac:dyDescent="0.35">
      <c r="A698" s="105" t="s">
        <v>9959</v>
      </c>
      <c r="B698" s="104">
        <v>0</v>
      </c>
      <c r="C698" s="105"/>
      <c r="D698" s="104">
        <v>0</v>
      </c>
      <c r="E698" s="105"/>
      <c r="F698" s="105" t="s">
        <v>9960</v>
      </c>
      <c r="G698" s="104">
        <v>0</v>
      </c>
      <c r="H698" s="104">
        <v>0</v>
      </c>
      <c r="I698" s="104">
        <v>0</v>
      </c>
      <c r="J698" s="105"/>
      <c r="K698" s="105"/>
      <c r="L698" s="104">
        <v>3</v>
      </c>
      <c r="M698" s="104">
        <v>0</v>
      </c>
      <c r="N698" s="105"/>
      <c r="O698" s="105"/>
      <c r="P698" s="105"/>
      <c r="Q698" s="105" t="s">
        <v>9961</v>
      </c>
      <c r="R698" s="104">
        <v>0</v>
      </c>
      <c r="S698" s="104">
        <v>0</v>
      </c>
      <c r="T698" s="105" t="s">
        <v>7871</v>
      </c>
      <c r="U698" s="104">
        <v>1</v>
      </c>
      <c r="V698" s="104">
        <v>0</v>
      </c>
      <c r="W698" s="104">
        <v>0</v>
      </c>
      <c r="X698" s="104">
        <v>0</v>
      </c>
      <c r="Y698" s="104">
        <v>0</v>
      </c>
      <c r="Z698" s="104" t="b">
        <v>0</v>
      </c>
      <c r="AA698" s="105"/>
      <c r="AB698" s="105" t="s">
        <v>9962</v>
      </c>
    </row>
    <row r="699" spans="1:28" ht="15" customHeight="1" x14ac:dyDescent="0.35">
      <c r="A699" s="105" t="s">
        <v>8478</v>
      </c>
      <c r="B699" s="104">
        <v>0</v>
      </c>
      <c r="C699" s="105"/>
      <c r="D699" s="104">
        <v>0</v>
      </c>
      <c r="E699" s="105"/>
      <c r="F699" s="105" t="s">
        <v>4713</v>
      </c>
      <c r="G699" s="104">
        <v>0</v>
      </c>
      <c r="H699" s="104">
        <v>0</v>
      </c>
      <c r="I699" s="104">
        <v>0</v>
      </c>
      <c r="J699" s="105"/>
      <c r="K699" s="105"/>
      <c r="L699" s="104">
        <v>2</v>
      </c>
      <c r="M699" s="104">
        <v>0</v>
      </c>
      <c r="N699" s="105"/>
      <c r="O699" s="105"/>
      <c r="P699" s="105"/>
      <c r="Q699" s="105" t="s">
        <v>9549</v>
      </c>
      <c r="R699" s="104">
        <v>0</v>
      </c>
      <c r="S699" s="104">
        <v>0</v>
      </c>
      <c r="T699" s="105" t="s">
        <v>7705</v>
      </c>
      <c r="U699" s="104">
        <v>1</v>
      </c>
      <c r="V699" s="104">
        <v>0</v>
      </c>
      <c r="W699" s="104">
        <v>0</v>
      </c>
      <c r="X699" s="104">
        <v>0</v>
      </c>
      <c r="Y699" s="104">
        <v>0</v>
      </c>
      <c r="Z699" s="104" t="b">
        <v>0</v>
      </c>
      <c r="AA699" s="105"/>
      <c r="AB699" s="105" t="s">
        <v>4714</v>
      </c>
    </row>
    <row r="700" spans="1:28" ht="15" customHeight="1" x14ac:dyDescent="0.35">
      <c r="A700" s="105" t="s">
        <v>7645</v>
      </c>
      <c r="B700" s="104">
        <v>0</v>
      </c>
      <c r="C700" s="105"/>
      <c r="D700" s="104">
        <v>0</v>
      </c>
      <c r="E700" s="105"/>
      <c r="F700" s="105" t="s">
        <v>2363</v>
      </c>
      <c r="G700" s="104">
        <v>0</v>
      </c>
      <c r="H700" s="104">
        <v>0</v>
      </c>
      <c r="I700" s="104">
        <v>0</v>
      </c>
      <c r="J700" s="105"/>
      <c r="K700" s="105"/>
      <c r="L700" s="104">
        <v>3</v>
      </c>
      <c r="M700" s="104">
        <v>0</v>
      </c>
      <c r="N700" s="105"/>
      <c r="O700" s="106" t="s">
        <v>889</v>
      </c>
      <c r="P700" s="106" t="s">
        <v>890</v>
      </c>
      <c r="Q700" s="105" t="s">
        <v>2375</v>
      </c>
      <c r="R700" s="104">
        <v>0</v>
      </c>
      <c r="S700" s="104">
        <v>0</v>
      </c>
      <c r="T700" s="105" t="s">
        <v>8478</v>
      </c>
      <c r="U700" s="104">
        <v>1</v>
      </c>
      <c r="V700" s="104">
        <v>0</v>
      </c>
      <c r="W700" s="104">
        <v>0</v>
      </c>
      <c r="X700" s="104">
        <v>0</v>
      </c>
      <c r="Y700" s="104">
        <v>0</v>
      </c>
      <c r="Z700" s="104" t="b">
        <v>0</v>
      </c>
      <c r="AA700" s="105"/>
      <c r="AB700" s="105" t="s">
        <v>2376</v>
      </c>
    </row>
    <row r="701" spans="1:28" ht="15" customHeight="1" x14ac:dyDescent="0.35">
      <c r="A701" s="105" t="s">
        <v>7668</v>
      </c>
      <c r="B701" s="104">
        <v>0</v>
      </c>
      <c r="C701" s="105"/>
      <c r="D701" s="104">
        <v>0</v>
      </c>
      <c r="E701" s="105"/>
      <c r="F701" s="105" t="s">
        <v>2363</v>
      </c>
      <c r="G701" s="104">
        <v>0</v>
      </c>
      <c r="H701" s="104">
        <v>0</v>
      </c>
      <c r="I701" s="104">
        <v>0</v>
      </c>
      <c r="J701" s="105"/>
      <c r="K701" s="105"/>
      <c r="L701" s="104">
        <v>3</v>
      </c>
      <c r="M701" s="104">
        <v>0</v>
      </c>
      <c r="N701" s="105"/>
      <c r="O701" s="106" t="s">
        <v>889</v>
      </c>
      <c r="P701" s="106" t="s">
        <v>890</v>
      </c>
      <c r="Q701" s="105" t="s">
        <v>2421</v>
      </c>
      <c r="R701" s="104">
        <v>0</v>
      </c>
      <c r="S701" s="104">
        <v>0</v>
      </c>
      <c r="T701" s="105" t="s">
        <v>8478</v>
      </c>
      <c r="U701" s="104">
        <v>1</v>
      </c>
      <c r="V701" s="104">
        <v>0</v>
      </c>
      <c r="W701" s="104">
        <v>0</v>
      </c>
      <c r="X701" s="104">
        <v>0</v>
      </c>
      <c r="Y701" s="104">
        <v>0</v>
      </c>
      <c r="Z701" s="104" t="b">
        <v>0</v>
      </c>
      <c r="AA701" s="105"/>
      <c r="AB701" s="105" t="s">
        <v>2422</v>
      </c>
    </row>
    <row r="702" spans="1:28" ht="15" customHeight="1" x14ac:dyDescent="0.35">
      <c r="A702" s="105" t="s">
        <v>7670</v>
      </c>
      <c r="B702" s="104">
        <v>0</v>
      </c>
      <c r="C702" s="105"/>
      <c r="D702" s="104">
        <v>0</v>
      </c>
      <c r="E702" s="105"/>
      <c r="F702" s="105" t="s">
        <v>2363</v>
      </c>
      <c r="G702" s="104">
        <v>0</v>
      </c>
      <c r="H702" s="104">
        <v>0</v>
      </c>
      <c r="I702" s="104">
        <v>0</v>
      </c>
      <c r="J702" s="105"/>
      <c r="K702" s="105"/>
      <c r="L702" s="104">
        <v>3</v>
      </c>
      <c r="M702" s="104">
        <v>0</v>
      </c>
      <c r="N702" s="105"/>
      <c r="O702" s="106" t="s">
        <v>889</v>
      </c>
      <c r="P702" s="106" t="s">
        <v>890</v>
      </c>
      <c r="Q702" s="105" t="s">
        <v>2425</v>
      </c>
      <c r="R702" s="104">
        <v>0</v>
      </c>
      <c r="S702" s="104">
        <v>0</v>
      </c>
      <c r="T702" s="105" t="s">
        <v>8478</v>
      </c>
      <c r="U702" s="104">
        <v>1</v>
      </c>
      <c r="V702" s="104">
        <v>0</v>
      </c>
      <c r="W702" s="104">
        <v>0</v>
      </c>
      <c r="X702" s="104">
        <v>0</v>
      </c>
      <c r="Y702" s="104">
        <v>0</v>
      </c>
      <c r="Z702" s="104" t="b">
        <v>0</v>
      </c>
      <c r="AA702" s="105"/>
      <c r="AB702" s="105" t="s">
        <v>2426</v>
      </c>
    </row>
    <row r="703" spans="1:28" ht="15" customHeight="1" x14ac:dyDescent="0.35">
      <c r="A703" s="105" t="s">
        <v>7675</v>
      </c>
      <c r="B703" s="104">
        <v>0</v>
      </c>
      <c r="C703" s="105"/>
      <c r="D703" s="104">
        <v>0</v>
      </c>
      <c r="E703" s="105"/>
      <c r="F703" s="105" t="s">
        <v>2363</v>
      </c>
      <c r="G703" s="104">
        <v>0</v>
      </c>
      <c r="H703" s="104">
        <v>0</v>
      </c>
      <c r="I703" s="104">
        <v>0</v>
      </c>
      <c r="J703" s="105"/>
      <c r="K703" s="105"/>
      <c r="L703" s="104">
        <v>3</v>
      </c>
      <c r="M703" s="104">
        <v>0</v>
      </c>
      <c r="N703" s="105"/>
      <c r="O703" s="106" t="s">
        <v>889</v>
      </c>
      <c r="P703" s="106" t="s">
        <v>890</v>
      </c>
      <c r="Q703" s="105" t="s">
        <v>2435</v>
      </c>
      <c r="R703" s="104">
        <v>0</v>
      </c>
      <c r="S703" s="104">
        <v>0</v>
      </c>
      <c r="T703" s="105" t="s">
        <v>8478</v>
      </c>
      <c r="U703" s="104">
        <v>1</v>
      </c>
      <c r="V703" s="104">
        <v>0</v>
      </c>
      <c r="W703" s="104">
        <v>0</v>
      </c>
      <c r="X703" s="104">
        <v>0</v>
      </c>
      <c r="Y703" s="104">
        <v>0</v>
      </c>
      <c r="Z703" s="104" t="b">
        <v>0</v>
      </c>
      <c r="AA703" s="105"/>
      <c r="AB703" s="105" t="s">
        <v>2436</v>
      </c>
    </row>
    <row r="704" spans="1:28" ht="15" customHeight="1" x14ac:dyDescent="0.35">
      <c r="A704" s="105" t="s">
        <v>8456</v>
      </c>
      <c r="B704" s="104">
        <v>0</v>
      </c>
      <c r="C704" s="105"/>
      <c r="D704" s="104">
        <v>0</v>
      </c>
      <c r="E704" s="105"/>
      <c r="F704" s="105" t="s">
        <v>4656</v>
      </c>
      <c r="G704" s="104">
        <v>0</v>
      </c>
      <c r="H704" s="104">
        <v>0</v>
      </c>
      <c r="I704" s="104">
        <v>0</v>
      </c>
      <c r="J704" s="105"/>
      <c r="K704" s="105"/>
      <c r="L704" s="104">
        <v>3</v>
      </c>
      <c r="M704" s="104">
        <v>0</v>
      </c>
      <c r="N704" s="105"/>
      <c r="O704" s="106" t="s">
        <v>889</v>
      </c>
      <c r="P704" s="106" t="s">
        <v>890</v>
      </c>
      <c r="Q704" s="105" t="s">
        <v>4667</v>
      </c>
      <c r="R704" s="104">
        <v>0</v>
      </c>
      <c r="S704" s="104">
        <v>0</v>
      </c>
      <c r="T704" s="105" t="s">
        <v>8478</v>
      </c>
      <c r="U704" s="104">
        <v>1</v>
      </c>
      <c r="V704" s="104">
        <v>0</v>
      </c>
      <c r="W704" s="104">
        <v>0</v>
      </c>
      <c r="X704" s="104">
        <v>0</v>
      </c>
      <c r="Y704" s="104">
        <v>0</v>
      </c>
      <c r="Z704" s="104" t="b">
        <v>0</v>
      </c>
      <c r="AA704" s="105"/>
      <c r="AB704" s="105" t="s">
        <v>4668</v>
      </c>
    </row>
    <row r="705" spans="1:28" ht="15" customHeight="1" x14ac:dyDescent="0.35">
      <c r="A705" s="105" t="s">
        <v>8459</v>
      </c>
      <c r="B705" s="104">
        <v>0</v>
      </c>
      <c r="C705" s="105"/>
      <c r="D705" s="104">
        <v>0</v>
      </c>
      <c r="E705" s="105"/>
      <c r="F705" s="105" t="s">
        <v>4669</v>
      </c>
      <c r="G705" s="104">
        <v>0</v>
      </c>
      <c r="H705" s="104">
        <v>0</v>
      </c>
      <c r="I705" s="104">
        <v>0</v>
      </c>
      <c r="J705" s="105"/>
      <c r="K705" s="105"/>
      <c r="L705" s="104">
        <v>3</v>
      </c>
      <c r="M705" s="104">
        <v>0</v>
      </c>
      <c r="N705" s="105"/>
      <c r="O705" s="106" t="s">
        <v>889</v>
      </c>
      <c r="P705" s="106" t="s">
        <v>890</v>
      </c>
      <c r="Q705" s="105" t="s">
        <v>4674</v>
      </c>
      <c r="R705" s="104">
        <v>0</v>
      </c>
      <c r="S705" s="104">
        <v>0</v>
      </c>
      <c r="T705" s="105" t="s">
        <v>8478</v>
      </c>
      <c r="U705" s="104">
        <v>1</v>
      </c>
      <c r="V705" s="104">
        <v>0</v>
      </c>
      <c r="W705" s="104">
        <v>0</v>
      </c>
      <c r="X705" s="104">
        <v>0</v>
      </c>
      <c r="Y705" s="104">
        <v>0</v>
      </c>
      <c r="Z705" s="104" t="b">
        <v>0</v>
      </c>
      <c r="AA705" s="105"/>
      <c r="AB705" s="105" t="s">
        <v>4675</v>
      </c>
    </row>
    <row r="706" spans="1:28" ht="15" customHeight="1" x14ac:dyDescent="0.35">
      <c r="A706" s="105" t="s">
        <v>8464</v>
      </c>
      <c r="B706" s="104">
        <v>0</v>
      </c>
      <c r="C706" s="105"/>
      <c r="D706" s="104">
        <v>0</v>
      </c>
      <c r="E706" s="105"/>
      <c r="F706" s="105" t="s">
        <v>4682</v>
      </c>
      <c r="G706" s="104">
        <v>0</v>
      </c>
      <c r="H706" s="104">
        <v>0</v>
      </c>
      <c r="I706" s="104">
        <v>0</v>
      </c>
      <c r="J706" s="105"/>
      <c r="K706" s="105"/>
      <c r="L706" s="104">
        <v>3</v>
      </c>
      <c r="M706" s="104">
        <v>0</v>
      </c>
      <c r="N706" s="105"/>
      <c r="O706" s="106" t="s">
        <v>889</v>
      </c>
      <c r="P706" s="106" t="s">
        <v>890</v>
      </c>
      <c r="Q706" s="105" t="s">
        <v>4685</v>
      </c>
      <c r="R706" s="104">
        <v>0</v>
      </c>
      <c r="S706" s="104">
        <v>0</v>
      </c>
      <c r="T706" s="105" t="s">
        <v>8478</v>
      </c>
      <c r="U706" s="104">
        <v>1</v>
      </c>
      <c r="V706" s="104">
        <v>0</v>
      </c>
      <c r="W706" s="104">
        <v>0</v>
      </c>
      <c r="X706" s="104">
        <v>0</v>
      </c>
      <c r="Y706" s="104">
        <v>0</v>
      </c>
      <c r="Z706" s="104" t="b">
        <v>0</v>
      </c>
      <c r="AA706" s="105"/>
      <c r="AB706" s="105" t="s">
        <v>4686</v>
      </c>
    </row>
    <row r="707" spans="1:28" ht="15" customHeight="1" x14ac:dyDescent="0.35">
      <c r="A707" s="105" t="s">
        <v>8472</v>
      </c>
      <c r="B707" s="104">
        <v>0</v>
      </c>
      <c r="C707" s="105"/>
      <c r="D707" s="104">
        <v>0</v>
      </c>
      <c r="E707" s="105"/>
      <c r="F707" s="105" t="s">
        <v>4695</v>
      </c>
      <c r="G707" s="104">
        <v>0</v>
      </c>
      <c r="H707" s="104">
        <v>0</v>
      </c>
      <c r="I707" s="104">
        <v>0</v>
      </c>
      <c r="J707" s="105"/>
      <c r="K707" s="105"/>
      <c r="L707" s="104">
        <v>3</v>
      </c>
      <c r="M707" s="104">
        <v>0</v>
      </c>
      <c r="N707" s="105"/>
      <c r="O707" s="106" t="s">
        <v>889</v>
      </c>
      <c r="P707" s="106" t="s">
        <v>890</v>
      </c>
      <c r="Q707" s="105" t="s">
        <v>4702</v>
      </c>
      <c r="R707" s="104">
        <v>0</v>
      </c>
      <c r="S707" s="104">
        <v>0</v>
      </c>
      <c r="T707" s="105" t="s">
        <v>8478</v>
      </c>
      <c r="U707" s="104">
        <v>1</v>
      </c>
      <c r="V707" s="104">
        <v>0</v>
      </c>
      <c r="W707" s="104">
        <v>0</v>
      </c>
      <c r="X707" s="104">
        <v>0</v>
      </c>
      <c r="Y707" s="104">
        <v>0</v>
      </c>
      <c r="Z707" s="104" t="b">
        <v>0</v>
      </c>
      <c r="AA707" s="105"/>
      <c r="AB707" s="105" t="s">
        <v>4703</v>
      </c>
    </row>
    <row r="708" spans="1:28" ht="15" customHeight="1" x14ac:dyDescent="0.35">
      <c r="A708" s="105" t="s">
        <v>8486</v>
      </c>
      <c r="B708" s="104">
        <v>0</v>
      </c>
      <c r="C708" s="105"/>
      <c r="D708" s="104">
        <v>0</v>
      </c>
      <c r="E708" s="105"/>
      <c r="F708" s="105" t="s">
        <v>4719</v>
      </c>
      <c r="G708" s="104">
        <v>0</v>
      </c>
      <c r="H708" s="104">
        <v>0</v>
      </c>
      <c r="I708" s="104">
        <v>0</v>
      </c>
      <c r="J708" s="105"/>
      <c r="K708" s="105"/>
      <c r="L708" s="104">
        <v>3</v>
      </c>
      <c r="M708" s="104">
        <v>0</v>
      </c>
      <c r="N708" s="105"/>
      <c r="O708" s="106" t="s">
        <v>889</v>
      </c>
      <c r="P708" s="106" t="s">
        <v>890</v>
      </c>
      <c r="Q708" s="105" t="s">
        <v>4730</v>
      </c>
      <c r="R708" s="104">
        <v>0</v>
      </c>
      <c r="S708" s="104">
        <v>0</v>
      </c>
      <c r="T708" s="105" t="s">
        <v>8478</v>
      </c>
      <c r="U708" s="104">
        <v>1</v>
      </c>
      <c r="V708" s="104">
        <v>0</v>
      </c>
      <c r="W708" s="104">
        <v>0</v>
      </c>
      <c r="X708" s="104">
        <v>0</v>
      </c>
      <c r="Y708" s="104">
        <v>0</v>
      </c>
      <c r="Z708" s="104" t="b">
        <v>0</v>
      </c>
      <c r="AA708" s="105"/>
      <c r="AB708" s="105" t="s">
        <v>4731</v>
      </c>
    </row>
    <row r="709" spans="1:28" ht="15" customHeight="1" x14ac:dyDescent="0.35">
      <c r="A709" s="105" t="s">
        <v>8487</v>
      </c>
      <c r="B709" s="104">
        <v>0</v>
      </c>
      <c r="C709" s="105"/>
      <c r="D709" s="104">
        <v>0</v>
      </c>
      <c r="E709" s="105"/>
      <c r="F709" s="105" t="s">
        <v>4719</v>
      </c>
      <c r="G709" s="104">
        <v>0</v>
      </c>
      <c r="H709" s="104">
        <v>0</v>
      </c>
      <c r="I709" s="104">
        <v>0</v>
      </c>
      <c r="J709" s="105"/>
      <c r="K709" s="105"/>
      <c r="L709" s="104">
        <v>3</v>
      </c>
      <c r="M709" s="104">
        <v>0</v>
      </c>
      <c r="N709" s="105"/>
      <c r="O709" s="106" t="s">
        <v>889</v>
      </c>
      <c r="P709" s="106" t="s">
        <v>890</v>
      </c>
      <c r="Q709" s="105" t="s">
        <v>4732</v>
      </c>
      <c r="R709" s="104">
        <v>0</v>
      </c>
      <c r="S709" s="104">
        <v>0</v>
      </c>
      <c r="T709" s="105" t="s">
        <v>8478</v>
      </c>
      <c r="U709" s="104">
        <v>1</v>
      </c>
      <c r="V709" s="104">
        <v>0</v>
      </c>
      <c r="W709" s="104">
        <v>0</v>
      </c>
      <c r="X709" s="104">
        <v>0</v>
      </c>
      <c r="Y709" s="104">
        <v>0</v>
      </c>
      <c r="Z709" s="104" t="b">
        <v>0</v>
      </c>
      <c r="AA709" s="105"/>
      <c r="AB709" s="105" t="s">
        <v>4733</v>
      </c>
    </row>
    <row r="710" spans="1:28" ht="15" customHeight="1" x14ac:dyDescent="0.35">
      <c r="A710" s="105" t="s">
        <v>8489</v>
      </c>
      <c r="B710" s="104">
        <v>0</v>
      </c>
      <c r="C710" s="105"/>
      <c r="D710" s="104">
        <v>0</v>
      </c>
      <c r="E710" s="105"/>
      <c r="F710" s="105" t="s">
        <v>4719</v>
      </c>
      <c r="G710" s="104">
        <v>0</v>
      </c>
      <c r="H710" s="104">
        <v>0</v>
      </c>
      <c r="I710" s="104">
        <v>0</v>
      </c>
      <c r="J710" s="105"/>
      <c r="K710" s="105"/>
      <c r="L710" s="104">
        <v>3</v>
      </c>
      <c r="M710" s="104">
        <v>0</v>
      </c>
      <c r="N710" s="105"/>
      <c r="O710" s="106" t="s">
        <v>889</v>
      </c>
      <c r="P710" s="106" t="s">
        <v>890</v>
      </c>
      <c r="Q710" s="105" t="s">
        <v>4736</v>
      </c>
      <c r="R710" s="104">
        <v>0</v>
      </c>
      <c r="S710" s="104">
        <v>0</v>
      </c>
      <c r="T710" s="105" t="s">
        <v>8478</v>
      </c>
      <c r="U710" s="104">
        <v>1</v>
      </c>
      <c r="V710" s="104">
        <v>0</v>
      </c>
      <c r="W710" s="104">
        <v>0</v>
      </c>
      <c r="X710" s="104">
        <v>0</v>
      </c>
      <c r="Y710" s="104">
        <v>0</v>
      </c>
      <c r="Z710" s="104" t="b">
        <v>0</v>
      </c>
      <c r="AA710" s="105"/>
      <c r="AB710" s="105" t="s">
        <v>4737</v>
      </c>
    </row>
    <row r="711" spans="1:28" ht="15" customHeight="1" x14ac:dyDescent="0.35">
      <c r="A711" s="105" t="s">
        <v>8491</v>
      </c>
      <c r="B711" s="104">
        <v>0</v>
      </c>
      <c r="C711" s="105"/>
      <c r="D711" s="104">
        <v>0</v>
      </c>
      <c r="E711" s="105"/>
      <c r="F711" s="105" t="s">
        <v>4719</v>
      </c>
      <c r="G711" s="104">
        <v>0</v>
      </c>
      <c r="H711" s="104">
        <v>0</v>
      </c>
      <c r="I711" s="104">
        <v>0</v>
      </c>
      <c r="J711" s="105"/>
      <c r="K711" s="105"/>
      <c r="L711" s="104">
        <v>3</v>
      </c>
      <c r="M711" s="104">
        <v>0</v>
      </c>
      <c r="N711" s="105"/>
      <c r="O711" s="106" t="s">
        <v>889</v>
      </c>
      <c r="P711" s="106" t="s">
        <v>890</v>
      </c>
      <c r="Q711" s="105" t="s">
        <v>4740</v>
      </c>
      <c r="R711" s="104">
        <v>0</v>
      </c>
      <c r="S711" s="104">
        <v>0</v>
      </c>
      <c r="T711" s="105" t="s">
        <v>8478</v>
      </c>
      <c r="U711" s="104">
        <v>1</v>
      </c>
      <c r="V711" s="104">
        <v>0</v>
      </c>
      <c r="W711" s="104">
        <v>0</v>
      </c>
      <c r="X711" s="104">
        <v>0</v>
      </c>
      <c r="Y711" s="104">
        <v>0</v>
      </c>
      <c r="Z711" s="104" t="b">
        <v>0</v>
      </c>
      <c r="AA711" s="105"/>
      <c r="AB711" s="105" t="s">
        <v>4741</v>
      </c>
    </row>
    <row r="712" spans="1:28" ht="15" customHeight="1" x14ac:dyDescent="0.35">
      <c r="A712" s="105" t="s">
        <v>7706</v>
      </c>
      <c r="B712" s="104">
        <v>0</v>
      </c>
      <c r="C712" s="105"/>
      <c r="D712" s="104">
        <v>0</v>
      </c>
      <c r="E712" s="105"/>
      <c r="F712" s="105" t="s">
        <v>2511</v>
      </c>
      <c r="G712" s="104">
        <v>0</v>
      </c>
      <c r="H712" s="104">
        <v>0</v>
      </c>
      <c r="I712" s="104">
        <v>0</v>
      </c>
      <c r="J712" s="105"/>
      <c r="K712" s="105"/>
      <c r="L712" s="104">
        <v>1</v>
      </c>
      <c r="M712" s="104">
        <v>139067.024387115</v>
      </c>
      <c r="N712" s="105"/>
      <c r="O712" s="105"/>
      <c r="P712" s="105"/>
      <c r="Q712" s="105"/>
      <c r="R712" s="104">
        <v>1536764.4</v>
      </c>
      <c r="S712" s="104">
        <v>0</v>
      </c>
      <c r="T712" s="105" t="s">
        <v>1905</v>
      </c>
      <c r="U712" s="104">
        <v>2</v>
      </c>
      <c r="V712" s="104">
        <v>0</v>
      </c>
      <c r="W712" s="104">
        <v>0</v>
      </c>
      <c r="X712" s="104">
        <v>0</v>
      </c>
      <c r="Y712" s="104">
        <v>1675831.4243871199</v>
      </c>
      <c r="Z712" s="104" t="b">
        <v>0</v>
      </c>
      <c r="AA712" s="105" t="s">
        <v>2503</v>
      </c>
      <c r="AB712" s="105" t="s">
        <v>2512</v>
      </c>
    </row>
    <row r="713" spans="1:28" ht="15" customHeight="1" x14ac:dyDescent="0.35">
      <c r="A713" s="105" t="s">
        <v>7065</v>
      </c>
      <c r="B713" s="104">
        <v>0</v>
      </c>
      <c r="C713" s="105"/>
      <c r="D713" s="104">
        <v>0</v>
      </c>
      <c r="E713" s="105"/>
      <c r="F713" s="105" t="s">
        <v>916</v>
      </c>
      <c r="G713" s="104">
        <v>0</v>
      </c>
      <c r="H713" s="104">
        <v>0</v>
      </c>
      <c r="I713" s="104">
        <v>0</v>
      </c>
      <c r="J713" s="105"/>
      <c r="K713" s="105"/>
      <c r="L713" s="104">
        <v>2</v>
      </c>
      <c r="M713" s="104">
        <v>0</v>
      </c>
      <c r="N713" s="105"/>
      <c r="O713" s="105"/>
      <c r="P713" s="105"/>
      <c r="Q713" s="105" t="s">
        <v>9229</v>
      </c>
      <c r="R713" s="104">
        <v>0</v>
      </c>
      <c r="S713" s="104">
        <v>0</v>
      </c>
      <c r="T713" s="105" t="s">
        <v>7706</v>
      </c>
      <c r="U713" s="104">
        <v>1</v>
      </c>
      <c r="V713" s="104">
        <v>0</v>
      </c>
      <c r="W713" s="104">
        <v>0</v>
      </c>
      <c r="X713" s="104">
        <v>0</v>
      </c>
      <c r="Y713" s="104">
        <v>0</v>
      </c>
      <c r="Z713" s="104" t="b">
        <v>0</v>
      </c>
      <c r="AA713" s="105" t="s">
        <v>310</v>
      </c>
      <c r="AB713" s="105" t="s">
        <v>917</v>
      </c>
    </row>
    <row r="714" spans="1:28" ht="15" customHeight="1" x14ac:dyDescent="0.35">
      <c r="A714" s="105" t="s">
        <v>7092</v>
      </c>
      <c r="B714" s="104">
        <v>0</v>
      </c>
      <c r="C714" s="105"/>
      <c r="D714" s="104">
        <v>0</v>
      </c>
      <c r="E714" s="105"/>
      <c r="F714" s="105" t="s">
        <v>975</v>
      </c>
      <c r="G714" s="104">
        <v>0</v>
      </c>
      <c r="H714" s="104">
        <v>0</v>
      </c>
      <c r="I714" s="104">
        <v>0</v>
      </c>
      <c r="J714" s="105"/>
      <c r="K714" s="105"/>
      <c r="L714" s="104">
        <v>3</v>
      </c>
      <c r="M714" s="104">
        <v>0</v>
      </c>
      <c r="N714" s="105"/>
      <c r="O714" s="106" t="s">
        <v>889</v>
      </c>
      <c r="P714" s="106" t="s">
        <v>890</v>
      </c>
      <c r="Q714" s="105" t="s">
        <v>976</v>
      </c>
      <c r="R714" s="104">
        <v>0</v>
      </c>
      <c r="S714" s="104">
        <v>0</v>
      </c>
      <c r="T714" s="105" t="s">
        <v>9228</v>
      </c>
      <c r="U714" s="104">
        <v>1</v>
      </c>
      <c r="V714" s="104">
        <v>0</v>
      </c>
      <c r="W714" s="104">
        <v>0</v>
      </c>
      <c r="X714" s="104">
        <v>0</v>
      </c>
      <c r="Y714" s="104">
        <v>0</v>
      </c>
      <c r="Z714" s="104" t="b">
        <v>0</v>
      </c>
      <c r="AA714" s="105"/>
      <c r="AB714" s="105" t="s">
        <v>977</v>
      </c>
    </row>
    <row r="715" spans="1:28" ht="15" customHeight="1" x14ac:dyDescent="0.35">
      <c r="A715" s="105" t="s">
        <v>7118</v>
      </c>
      <c r="B715" s="104">
        <v>0</v>
      </c>
      <c r="C715" s="105"/>
      <c r="D715" s="104">
        <v>0</v>
      </c>
      <c r="E715" s="105"/>
      <c r="F715" s="105" t="s">
        <v>1048</v>
      </c>
      <c r="G715" s="104">
        <v>0</v>
      </c>
      <c r="H715" s="104">
        <v>0</v>
      </c>
      <c r="I715" s="104">
        <v>0</v>
      </c>
      <c r="J715" s="105"/>
      <c r="K715" s="105"/>
      <c r="L715" s="104">
        <v>3</v>
      </c>
      <c r="M715" s="104">
        <v>0</v>
      </c>
      <c r="N715" s="105"/>
      <c r="O715" s="106" t="s">
        <v>979</v>
      </c>
      <c r="P715" s="106" t="s">
        <v>890</v>
      </c>
      <c r="Q715" s="105" t="s">
        <v>1049</v>
      </c>
      <c r="R715" s="104">
        <v>0</v>
      </c>
      <c r="S715" s="104">
        <v>0</v>
      </c>
      <c r="T715" s="105" t="s">
        <v>9228</v>
      </c>
      <c r="U715" s="104">
        <v>4</v>
      </c>
      <c r="V715" s="104">
        <v>0</v>
      </c>
      <c r="W715" s="104">
        <v>0</v>
      </c>
      <c r="X715" s="104">
        <v>0</v>
      </c>
      <c r="Y715" s="104">
        <v>0</v>
      </c>
      <c r="Z715" s="104" t="b">
        <v>0</v>
      </c>
      <c r="AA715" s="105"/>
      <c r="AB715" s="105" t="s">
        <v>1050</v>
      </c>
    </row>
    <row r="716" spans="1:28" ht="15" customHeight="1" x14ac:dyDescent="0.35">
      <c r="A716" s="105" t="s">
        <v>7120</v>
      </c>
      <c r="B716" s="104">
        <v>0</v>
      </c>
      <c r="C716" s="105"/>
      <c r="D716" s="104">
        <v>0</v>
      </c>
      <c r="E716" s="105"/>
      <c r="F716" s="105" t="s">
        <v>1051</v>
      </c>
      <c r="G716" s="104">
        <v>0</v>
      </c>
      <c r="H716" s="104">
        <v>0</v>
      </c>
      <c r="I716" s="104">
        <v>0</v>
      </c>
      <c r="J716" s="105"/>
      <c r="K716" s="105"/>
      <c r="L716" s="104">
        <v>3</v>
      </c>
      <c r="M716" s="104">
        <v>0</v>
      </c>
      <c r="N716" s="105"/>
      <c r="O716" s="106" t="s">
        <v>889</v>
      </c>
      <c r="P716" s="106" t="s">
        <v>890</v>
      </c>
      <c r="Q716" s="105" t="s">
        <v>1054</v>
      </c>
      <c r="R716" s="104">
        <v>0</v>
      </c>
      <c r="S716" s="104">
        <v>0</v>
      </c>
      <c r="T716" s="105" t="s">
        <v>9228</v>
      </c>
      <c r="U716" s="104">
        <v>1</v>
      </c>
      <c r="V716" s="104">
        <v>0</v>
      </c>
      <c r="W716" s="104">
        <v>0</v>
      </c>
      <c r="X716" s="104">
        <v>0</v>
      </c>
      <c r="Y716" s="104">
        <v>0</v>
      </c>
      <c r="Z716" s="104" t="b">
        <v>0</v>
      </c>
      <c r="AA716" s="105" t="s">
        <v>923</v>
      </c>
      <c r="AB716" s="105" t="s">
        <v>1055</v>
      </c>
    </row>
    <row r="717" spans="1:28" ht="15" customHeight="1" x14ac:dyDescent="0.35">
      <c r="A717" s="105" t="s">
        <v>7121</v>
      </c>
      <c r="B717" s="104">
        <v>0</v>
      </c>
      <c r="C717" s="105"/>
      <c r="D717" s="104">
        <v>0</v>
      </c>
      <c r="E717" s="105"/>
      <c r="F717" s="105" t="s">
        <v>1056</v>
      </c>
      <c r="G717" s="104">
        <v>0</v>
      </c>
      <c r="H717" s="104">
        <v>0</v>
      </c>
      <c r="I717" s="104">
        <v>0</v>
      </c>
      <c r="J717" s="105"/>
      <c r="K717" s="105"/>
      <c r="L717" s="104">
        <v>3</v>
      </c>
      <c r="M717" s="104">
        <v>0</v>
      </c>
      <c r="N717" s="105"/>
      <c r="O717" s="106" t="s">
        <v>979</v>
      </c>
      <c r="P717" s="106" t="s">
        <v>890</v>
      </c>
      <c r="Q717" s="105" t="s">
        <v>1057</v>
      </c>
      <c r="R717" s="104">
        <v>0</v>
      </c>
      <c r="S717" s="104">
        <v>0</v>
      </c>
      <c r="T717" s="105" t="s">
        <v>9228</v>
      </c>
      <c r="U717" s="104">
        <v>1</v>
      </c>
      <c r="V717" s="104">
        <v>0</v>
      </c>
      <c r="W717" s="104">
        <v>0</v>
      </c>
      <c r="X717" s="104">
        <v>0</v>
      </c>
      <c r="Y717" s="104">
        <v>0</v>
      </c>
      <c r="Z717" s="104" t="b">
        <v>0</v>
      </c>
      <c r="AA717" s="105" t="s">
        <v>923</v>
      </c>
      <c r="AB717" s="105" t="s">
        <v>1058</v>
      </c>
    </row>
    <row r="718" spans="1:28" ht="15" customHeight="1" x14ac:dyDescent="0.35">
      <c r="A718" s="105" t="s">
        <v>7124</v>
      </c>
      <c r="B718" s="104">
        <v>0</v>
      </c>
      <c r="C718" s="105"/>
      <c r="D718" s="104">
        <v>0</v>
      </c>
      <c r="E718" s="105"/>
      <c r="F718" s="105" t="s">
        <v>1061</v>
      </c>
      <c r="G718" s="104">
        <v>0</v>
      </c>
      <c r="H718" s="104">
        <v>0</v>
      </c>
      <c r="I718" s="104">
        <v>0</v>
      </c>
      <c r="J718" s="105"/>
      <c r="K718" s="105"/>
      <c r="L718" s="104">
        <v>3</v>
      </c>
      <c r="M718" s="104">
        <v>0</v>
      </c>
      <c r="N718" s="105"/>
      <c r="O718" s="106" t="s">
        <v>889</v>
      </c>
      <c r="P718" s="106" t="s">
        <v>890</v>
      </c>
      <c r="Q718" s="105" t="s">
        <v>1064</v>
      </c>
      <c r="R718" s="104">
        <v>0</v>
      </c>
      <c r="S718" s="104">
        <v>0</v>
      </c>
      <c r="T718" s="105" t="s">
        <v>9228</v>
      </c>
      <c r="U718" s="104">
        <v>1</v>
      </c>
      <c r="V718" s="104">
        <v>0</v>
      </c>
      <c r="W718" s="104">
        <v>0</v>
      </c>
      <c r="X718" s="104">
        <v>0</v>
      </c>
      <c r="Y718" s="104">
        <v>0</v>
      </c>
      <c r="Z718" s="104" t="b">
        <v>0</v>
      </c>
      <c r="AA718" s="105" t="s">
        <v>923</v>
      </c>
      <c r="AB718" s="105" t="s">
        <v>1065</v>
      </c>
    </row>
    <row r="719" spans="1:28" ht="15" customHeight="1" x14ac:dyDescent="0.35">
      <c r="A719" s="105" t="s">
        <v>7169</v>
      </c>
      <c r="B719" s="104">
        <v>0</v>
      </c>
      <c r="C719" s="105"/>
      <c r="D719" s="104">
        <v>0</v>
      </c>
      <c r="E719" s="105"/>
      <c r="F719" s="105" t="s">
        <v>1162</v>
      </c>
      <c r="G719" s="104">
        <v>0</v>
      </c>
      <c r="H719" s="104">
        <v>0</v>
      </c>
      <c r="I719" s="104">
        <v>0</v>
      </c>
      <c r="J719" s="105"/>
      <c r="K719" s="105"/>
      <c r="L719" s="104">
        <v>3</v>
      </c>
      <c r="M719" s="104">
        <v>0</v>
      </c>
      <c r="N719" s="105"/>
      <c r="O719" s="106" t="s">
        <v>889</v>
      </c>
      <c r="P719" s="106" t="s">
        <v>890</v>
      </c>
      <c r="Q719" s="105" t="s">
        <v>1165</v>
      </c>
      <c r="R719" s="104">
        <v>0</v>
      </c>
      <c r="S719" s="104">
        <v>0</v>
      </c>
      <c r="T719" s="105" t="s">
        <v>9228</v>
      </c>
      <c r="U719" s="104">
        <v>1</v>
      </c>
      <c r="V719" s="104">
        <v>0</v>
      </c>
      <c r="W719" s="104">
        <v>0</v>
      </c>
      <c r="X719" s="104">
        <v>0</v>
      </c>
      <c r="Y719" s="104">
        <v>0</v>
      </c>
      <c r="Z719" s="104" t="b">
        <v>0</v>
      </c>
      <c r="AA719" s="105"/>
      <c r="AB719" s="105" t="s">
        <v>1166</v>
      </c>
    </row>
    <row r="720" spans="1:28" ht="15" customHeight="1" x14ac:dyDescent="0.35">
      <c r="A720" s="105" t="s">
        <v>7175</v>
      </c>
      <c r="B720" s="104">
        <v>0</v>
      </c>
      <c r="C720" s="105"/>
      <c r="D720" s="104">
        <v>0</v>
      </c>
      <c r="E720" s="105"/>
      <c r="F720" s="105" t="s">
        <v>1178</v>
      </c>
      <c r="G720" s="104">
        <v>0</v>
      </c>
      <c r="H720" s="104">
        <v>0</v>
      </c>
      <c r="I720" s="104">
        <v>0</v>
      </c>
      <c r="J720" s="105"/>
      <c r="K720" s="105"/>
      <c r="L720" s="104">
        <v>3</v>
      </c>
      <c r="M720" s="104">
        <v>0</v>
      </c>
      <c r="N720" s="105"/>
      <c r="O720" s="106" t="s">
        <v>889</v>
      </c>
      <c r="P720" s="106" t="s">
        <v>890</v>
      </c>
      <c r="Q720" s="105" t="s">
        <v>1179</v>
      </c>
      <c r="R720" s="104">
        <v>0</v>
      </c>
      <c r="S720" s="104">
        <v>0</v>
      </c>
      <c r="T720" s="105" t="s">
        <v>9228</v>
      </c>
      <c r="U720" s="104">
        <v>1</v>
      </c>
      <c r="V720" s="104">
        <v>0</v>
      </c>
      <c r="W720" s="104">
        <v>0</v>
      </c>
      <c r="X720" s="104">
        <v>0</v>
      </c>
      <c r="Y720" s="104">
        <v>0</v>
      </c>
      <c r="Z720" s="104" t="b">
        <v>0</v>
      </c>
      <c r="AA720" s="105"/>
      <c r="AB720" s="105" t="s">
        <v>1180</v>
      </c>
    </row>
    <row r="721" spans="1:28" ht="15" customHeight="1" x14ac:dyDescent="0.35">
      <c r="A721" s="105" t="s">
        <v>7394</v>
      </c>
      <c r="B721" s="104">
        <v>0</v>
      </c>
      <c r="C721" s="105"/>
      <c r="D721" s="104">
        <v>0</v>
      </c>
      <c r="E721" s="105"/>
      <c r="F721" s="105" t="s">
        <v>1740</v>
      </c>
      <c r="G721" s="104">
        <v>0</v>
      </c>
      <c r="H721" s="104">
        <v>0</v>
      </c>
      <c r="I721" s="104">
        <v>0</v>
      </c>
      <c r="J721" s="105"/>
      <c r="K721" s="105"/>
      <c r="L721" s="104">
        <v>3</v>
      </c>
      <c r="M721" s="104">
        <v>0</v>
      </c>
      <c r="N721" s="105"/>
      <c r="O721" s="106" t="s">
        <v>889</v>
      </c>
      <c r="P721" s="106" t="s">
        <v>890</v>
      </c>
      <c r="Q721" s="105" t="s">
        <v>1749</v>
      </c>
      <c r="R721" s="104">
        <v>0</v>
      </c>
      <c r="S721" s="104">
        <v>0</v>
      </c>
      <c r="T721" s="105" t="s">
        <v>9228</v>
      </c>
      <c r="U721" s="104">
        <v>1</v>
      </c>
      <c r="V721" s="104">
        <v>0</v>
      </c>
      <c r="W721" s="104">
        <v>0</v>
      </c>
      <c r="X721" s="104">
        <v>0</v>
      </c>
      <c r="Y721" s="104">
        <v>0</v>
      </c>
      <c r="Z721" s="104" t="b">
        <v>0</v>
      </c>
      <c r="AA721" s="105"/>
      <c r="AB721" s="105" t="s">
        <v>1750</v>
      </c>
    </row>
    <row r="722" spans="1:28" ht="15" customHeight="1" x14ac:dyDescent="0.35">
      <c r="A722" s="105" t="s">
        <v>7421</v>
      </c>
      <c r="B722" s="104">
        <v>0</v>
      </c>
      <c r="C722" s="105"/>
      <c r="D722" s="104">
        <v>0</v>
      </c>
      <c r="E722" s="105"/>
      <c r="F722" s="105" t="s">
        <v>1812</v>
      </c>
      <c r="G722" s="104">
        <v>0</v>
      </c>
      <c r="H722" s="104">
        <v>0</v>
      </c>
      <c r="I722" s="104">
        <v>0</v>
      </c>
      <c r="J722" s="105"/>
      <c r="K722" s="105"/>
      <c r="L722" s="104">
        <v>3</v>
      </c>
      <c r="M722" s="104">
        <v>0</v>
      </c>
      <c r="N722" s="105"/>
      <c r="O722" s="106" t="s">
        <v>979</v>
      </c>
      <c r="P722" s="106" t="s">
        <v>890</v>
      </c>
      <c r="Q722" s="105" t="s">
        <v>1813</v>
      </c>
      <c r="R722" s="104">
        <v>0</v>
      </c>
      <c r="S722" s="104">
        <v>0</v>
      </c>
      <c r="T722" s="105" t="s">
        <v>9228</v>
      </c>
      <c r="U722" s="104">
        <v>4</v>
      </c>
      <c r="V722" s="104">
        <v>0</v>
      </c>
      <c r="W722" s="104">
        <v>0</v>
      </c>
      <c r="X722" s="104">
        <v>0</v>
      </c>
      <c r="Y722" s="104">
        <v>0</v>
      </c>
      <c r="Z722" s="104" t="b">
        <v>0</v>
      </c>
      <c r="AA722" s="105"/>
      <c r="AB722" s="105" t="s">
        <v>1814</v>
      </c>
    </row>
    <row r="723" spans="1:28" ht="15" customHeight="1" x14ac:dyDescent="0.35">
      <c r="A723" s="105" t="s">
        <v>7423</v>
      </c>
      <c r="B723" s="104">
        <v>0</v>
      </c>
      <c r="C723" s="105"/>
      <c r="D723" s="104">
        <v>0</v>
      </c>
      <c r="E723" s="105"/>
      <c r="F723" s="105" t="s">
        <v>1815</v>
      </c>
      <c r="G723" s="104">
        <v>0</v>
      </c>
      <c r="H723" s="104">
        <v>0</v>
      </c>
      <c r="I723" s="104">
        <v>0</v>
      </c>
      <c r="J723" s="105"/>
      <c r="K723" s="105"/>
      <c r="L723" s="104">
        <v>3</v>
      </c>
      <c r="M723" s="104">
        <v>0</v>
      </c>
      <c r="N723" s="105"/>
      <c r="O723" s="106" t="s">
        <v>889</v>
      </c>
      <c r="P723" s="106" t="s">
        <v>890</v>
      </c>
      <c r="Q723" s="105" t="s">
        <v>1818</v>
      </c>
      <c r="R723" s="104">
        <v>0</v>
      </c>
      <c r="S723" s="104">
        <v>0</v>
      </c>
      <c r="T723" s="105" t="s">
        <v>9228</v>
      </c>
      <c r="U723" s="104">
        <v>1</v>
      </c>
      <c r="V723" s="104">
        <v>0</v>
      </c>
      <c r="W723" s="104">
        <v>0</v>
      </c>
      <c r="X723" s="104">
        <v>0</v>
      </c>
      <c r="Y723" s="104">
        <v>0</v>
      </c>
      <c r="Z723" s="104" t="b">
        <v>0</v>
      </c>
      <c r="AA723" s="105" t="s">
        <v>923</v>
      </c>
      <c r="AB723" s="105" t="s">
        <v>1819</v>
      </c>
    </row>
    <row r="724" spans="1:28" ht="15" customHeight="1" x14ac:dyDescent="0.35">
      <c r="A724" s="105" t="s">
        <v>7425</v>
      </c>
      <c r="B724" s="104">
        <v>0</v>
      </c>
      <c r="C724" s="105"/>
      <c r="D724" s="104">
        <v>0</v>
      </c>
      <c r="E724" s="105"/>
      <c r="F724" s="105" t="s">
        <v>1820</v>
      </c>
      <c r="G724" s="104">
        <v>0</v>
      </c>
      <c r="H724" s="104">
        <v>0</v>
      </c>
      <c r="I724" s="104">
        <v>0</v>
      </c>
      <c r="J724" s="105"/>
      <c r="K724" s="105"/>
      <c r="L724" s="104">
        <v>3</v>
      </c>
      <c r="M724" s="104">
        <v>0</v>
      </c>
      <c r="N724" s="105"/>
      <c r="O724" s="106" t="s">
        <v>979</v>
      </c>
      <c r="P724" s="106" t="s">
        <v>890</v>
      </c>
      <c r="Q724" s="105" t="s">
        <v>1823</v>
      </c>
      <c r="R724" s="104">
        <v>0</v>
      </c>
      <c r="S724" s="104">
        <v>0</v>
      </c>
      <c r="T724" s="105" t="s">
        <v>9228</v>
      </c>
      <c r="U724" s="104">
        <v>1</v>
      </c>
      <c r="V724" s="104">
        <v>0</v>
      </c>
      <c r="W724" s="104">
        <v>0</v>
      </c>
      <c r="X724" s="104">
        <v>0</v>
      </c>
      <c r="Y724" s="104">
        <v>0</v>
      </c>
      <c r="Z724" s="104" t="b">
        <v>0</v>
      </c>
      <c r="AA724" s="105" t="s">
        <v>923</v>
      </c>
      <c r="AB724" s="105" t="s">
        <v>1824</v>
      </c>
    </row>
    <row r="725" spans="1:28" ht="15" customHeight="1" x14ac:dyDescent="0.35">
      <c r="A725" s="105" t="s">
        <v>7426</v>
      </c>
      <c r="B725" s="104">
        <v>0</v>
      </c>
      <c r="C725" s="105"/>
      <c r="D725" s="104">
        <v>0</v>
      </c>
      <c r="E725" s="105"/>
      <c r="F725" s="105" t="s">
        <v>1825</v>
      </c>
      <c r="G725" s="104">
        <v>0</v>
      </c>
      <c r="H725" s="104">
        <v>0</v>
      </c>
      <c r="I725" s="104">
        <v>0</v>
      </c>
      <c r="J725" s="105"/>
      <c r="K725" s="105"/>
      <c r="L725" s="104">
        <v>3</v>
      </c>
      <c r="M725" s="104">
        <v>0</v>
      </c>
      <c r="N725" s="105"/>
      <c r="O725" s="106" t="s">
        <v>979</v>
      </c>
      <c r="P725" s="106" t="s">
        <v>890</v>
      </c>
      <c r="Q725" s="105" t="s">
        <v>1826</v>
      </c>
      <c r="R725" s="104">
        <v>0</v>
      </c>
      <c r="S725" s="104">
        <v>0</v>
      </c>
      <c r="T725" s="105" t="s">
        <v>9228</v>
      </c>
      <c r="U725" s="104">
        <v>1</v>
      </c>
      <c r="V725" s="104">
        <v>0</v>
      </c>
      <c r="W725" s="104">
        <v>0</v>
      </c>
      <c r="X725" s="104">
        <v>0</v>
      </c>
      <c r="Y725" s="104">
        <v>0</v>
      </c>
      <c r="Z725" s="104" t="b">
        <v>0</v>
      </c>
      <c r="AA725" s="105" t="s">
        <v>923</v>
      </c>
      <c r="AB725" s="105" t="s">
        <v>1827</v>
      </c>
    </row>
    <row r="726" spans="1:28" ht="15" customHeight="1" x14ac:dyDescent="0.35">
      <c r="A726" s="105" t="s">
        <v>7441</v>
      </c>
      <c r="B726" s="104">
        <v>0</v>
      </c>
      <c r="C726" s="105"/>
      <c r="D726" s="104">
        <v>0</v>
      </c>
      <c r="E726" s="105"/>
      <c r="F726" s="105" t="s">
        <v>1861</v>
      </c>
      <c r="G726" s="104">
        <v>0</v>
      </c>
      <c r="H726" s="104">
        <v>0</v>
      </c>
      <c r="I726" s="104">
        <v>0</v>
      </c>
      <c r="J726" s="105"/>
      <c r="K726" s="105"/>
      <c r="L726" s="104">
        <v>3</v>
      </c>
      <c r="M726" s="104">
        <v>0</v>
      </c>
      <c r="N726" s="105"/>
      <c r="O726" s="106" t="s">
        <v>979</v>
      </c>
      <c r="P726" s="106" t="s">
        <v>890</v>
      </c>
      <c r="Q726" s="105" t="s">
        <v>1862</v>
      </c>
      <c r="R726" s="104">
        <v>0</v>
      </c>
      <c r="S726" s="104">
        <v>0</v>
      </c>
      <c r="T726" s="105" t="s">
        <v>9228</v>
      </c>
      <c r="U726" s="104">
        <v>4</v>
      </c>
      <c r="V726" s="104">
        <v>0</v>
      </c>
      <c r="W726" s="104">
        <v>0</v>
      </c>
      <c r="X726" s="104">
        <v>0</v>
      </c>
      <c r="Y726" s="104">
        <v>0</v>
      </c>
      <c r="Z726" s="104" t="b">
        <v>0</v>
      </c>
      <c r="AA726" s="105"/>
      <c r="AB726" s="105" t="s">
        <v>1863</v>
      </c>
    </row>
    <row r="727" spans="1:28" ht="15" customHeight="1" x14ac:dyDescent="0.35">
      <c r="A727" s="105" t="s">
        <v>7446</v>
      </c>
      <c r="B727" s="104">
        <v>0</v>
      </c>
      <c r="C727" s="105"/>
      <c r="D727" s="104">
        <v>0</v>
      </c>
      <c r="E727" s="105"/>
      <c r="F727" s="105" t="s">
        <v>1864</v>
      </c>
      <c r="G727" s="104">
        <v>0</v>
      </c>
      <c r="H727" s="104">
        <v>0</v>
      </c>
      <c r="I727" s="104">
        <v>0</v>
      </c>
      <c r="J727" s="105"/>
      <c r="K727" s="105"/>
      <c r="L727" s="104">
        <v>3</v>
      </c>
      <c r="M727" s="104">
        <v>0</v>
      </c>
      <c r="N727" s="105"/>
      <c r="O727" s="106" t="s">
        <v>889</v>
      </c>
      <c r="P727" s="106" t="s">
        <v>890</v>
      </c>
      <c r="Q727" s="105" t="s">
        <v>1873</v>
      </c>
      <c r="R727" s="104">
        <v>0</v>
      </c>
      <c r="S727" s="104">
        <v>0</v>
      </c>
      <c r="T727" s="105" t="s">
        <v>9228</v>
      </c>
      <c r="U727" s="104">
        <v>1</v>
      </c>
      <c r="V727" s="104">
        <v>0</v>
      </c>
      <c r="W727" s="104">
        <v>0</v>
      </c>
      <c r="X727" s="104">
        <v>0</v>
      </c>
      <c r="Y727" s="104">
        <v>0</v>
      </c>
      <c r="Z727" s="104" t="b">
        <v>0</v>
      </c>
      <c r="AA727" s="105" t="s">
        <v>923</v>
      </c>
      <c r="AB727" s="105" t="s">
        <v>1874</v>
      </c>
    </row>
    <row r="728" spans="1:28" ht="15" customHeight="1" x14ac:dyDescent="0.35">
      <c r="A728" s="105" t="s">
        <v>7454</v>
      </c>
      <c r="B728" s="104">
        <v>0</v>
      </c>
      <c r="C728" s="105"/>
      <c r="D728" s="104">
        <v>0</v>
      </c>
      <c r="E728" s="105"/>
      <c r="F728" s="105" t="s">
        <v>1881</v>
      </c>
      <c r="G728" s="104">
        <v>0</v>
      </c>
      <c r="H728" s="104">
        <v>0</v>
      </c>
      <c r="I728" s="104">
        <v>0</v>
      </c>
      <c r="J728" s="105"/>
      <c r="K728" s="105"/>
      <c r="L728" s="104">
        <v>3</v>
      </c>
      <c r="M728" s="104">
        <v>0</v>
      </c>
      <c r="N728" s="105"/>
      <c r="O728" s="106" t="s">
        <v>979</v>
      </c>
      <c r="P728" s="106" t="s">
        <v>890</v>
      </c>
      <c r="Q728" s="105" t="s">
        <v>1890</v>
      </c>
      <c r="R728" s="104">
        <v>0</v>
      </c>
      <c r="S728" s="104">
        <v>0</v>
      </c>
      <c r="T728" s="105" t="s">
        <v>9228</v>
      </c>
      <c r="U728" s="104">
        <v>1</v>
      </c>
      <c r="V728" s="104">
        <v>0</v>
      </c>
      <c r="W728" s="104">
        <v>0</v>
      </c>
      <c r="X728" s="104">
        <v>0</v>
      </c>
      <c r="Y728" s="104">
        <v>0</v>
      </c>
      <c r="Z728" s="104" t="b">
        <v>0</v>
      </c>
      <c r="AA728" s="105" t="s">
        <v>923</v>
      </c>
      <c r="AB728" s="105" t="s">
        <v>1891</v>
      </c>
    </row>
    <row r="729" spans="1:28" ht="15" customHeight="1" x14ac:dyDescent="0.35">
      <c r="A729" s="105" t="s">
        <v>7459</v>
      </c>
      <c r="B729" s="104">
        <v>0</v>
      </c>
      <c r="C729" s="105"/>
      <c r="D729" s="104">
        <v>0</v>
      </c>
      <c r="E729" s="105"/>
      <c r="F729" s="105" t="s">
        <v>1892</v>
      </c>
      <c r="G729" s="104">
        <v>0</v>
      </c>
      <c r="H729" s="104">
        <v>0</v>
      </c>
      <c r="I729" s="104">
        <v>0</v>
      </c>
      <c r="J729" s="105"/>
      <c r="K729" s="105"/>
      <c r="L729" s="104">
        <v>3</v>
      </c>
      <c r="M729" s="104">
        <v>0</v>
      </c>
      <c r="N729" s="105"/>
      <c r="O729" s="106" t="s">
        <v>889</v>
      </c>
      <c r="P729" s="106" t="s">
        <v>890</v>
      </c>
      <c r="Q729" s="105" t="s">
        <v>1901</v>
      </c>
      <c r="R729" s="104">
        <v>0</v>
      </c>
      <c r="S729" s="104">
        <v>0</v>
      </c>
      <c r="T729" s="105" t="s">
        <v>9228</v>
      </c>
      <c r="U729" s="104">
        <v>1</v>
      </c>
      <c r="V729" s="104">
        <v>0</v>
      </c>
      <c r="W729" s="104">
        <v>0</v>
      </c>
      <c r="X729" s="104">
        <v>0</v>
      </c>
      <c r="Y729" s="104">
        <v>0</v>
      </c>
      <c r="Z729" s="104" t="b">
        <v>0</v>
      </c>
      <c r="AA729" s="105" t="s">
        <v>923</v>
      </c>
      <c r="AB729" s="105" t="s">
        <v>1902</v>
      </c>
    </row>
    <row r="730" spans="1:28" ht="15" customHeight="1" x14ac:dyDescent="0.35">
      <c r="A730" s="105" t="s">
        <v>7576</v>
      </c>
      <c r="B730" s="104">
        <v>0</v>
      </c>
      <c r="C730" s="105"/>
      <c r="D730" s="104">
        <v>0</v>
      </c>
      <c r="E730" s="105"/>
      <c r="F730" s="105" t="s">
        <v>2194</v>
      </c>
      <c r="G730" s="104">
        <v>0</v>
      </c>
      <c r="H730" s="104">
        <v>0</v>
      </c>
      <c r="I730" s="104">
        <v>0</v>
      </c>
      <c r="J730" s="105"/>
      <c r="K730" s="105"/>
      <c r="L730" s="104">
        <v>3</v>
      </c>
      <c r="M730" s="104">
        <v>0</v>
      </c>
      <c r="N730" s="105"/>
      <c r="O730" s="106" t="s">
        <v>889</v>
      </c>
      <c r="P730" s="106" t="s">
        <v>890</v>
      </c>
      <c r="Q730" s="105" t="s">
        <v>2195</v>
      </c>
      <c r="R730" s="104">
        <v>0</v>
      </c>
      <c r="S730" s="104">
        <v>0</v>
      </c>
      <c r="T730" s="105" t="s">
        <v>9228</v>
      </c>
      <c r="U730" s="104">
        <v>4</v>
      </c>
      <c r="V730" s="104">
        <v>0</v>
      </c>
      <c r="W730" s="104">
        <v>0</v>
      </c>
      <c r="X730" s="104">
        <v>0</v>
      </c>
      <c r="Y730" s="104">
        <v>0</v>
      </c>
      <c r="Z730" s="104" t="b">
        <v>0</v>
      </c>
      <c r="AA730" s="105"/>
      <c r="AB730" s="105" t="s">
        <v>2196</v>
      </c>
    </row>
    <row r="731" spans="1:28" ht="15" customHeight="1" x14ac:dyDescent="0.35">
      <c r="A731" s="105" t="s">
        <v>7584</v>
      </c>
      <c r="B731" s="104">
        <v>0</v>
      </c>
      <c r="C731" s="105"/>
      <c r="D731" s="104">
        <v>0</v>
      </c>
      <c r="E731" s="105"/>
      <c r="F731" s="105" t="s">
        <v>2208</v>
      </c>
      <c r="G731" s="104">
        <v>0</v>
      </c>
      <c r="H731" s="104">
        <v>0</v>
      </c>
      <c r="I731" s="104">
        <v>0</v>
      </c>
      <c r="J731" s="105"/>
      <c r="K731" s="105"/>
      <c r="L731" s="104">
        <v>3</v>
      </c>
      <c r="M731" s="104">
        <v>0</v>
      </c>
      <c r="N731" s="105"/>
      <c r="O731" s="106" t="s">
        <v>889</v>
      </c>
      <c r="P731" s="106" t="s">
        <v>890</v>
      </c>
      <c r="Q731" s="105" t="s">
        <v>2213</v>
      </c>
      <c r="R731" s="104">
        <v>0</v>
      </c>
      <c r="S731" s="104">
        <v>0</v>
      </c>
      <c r="T731" s="105" t="s">
        <v>9228</v>
      </c>
      <c r="U731" s="104">
        <v>1</v>
      </c>
      <c r="V731" s="104">
        <v>0</v>
      </c>
      <c r="W731" s="104">
        <v>0</v>
      </c>
      <c r="X731" s="104">
        <v>0</v>
      </c>
      <c r="Y731" s="104">
        <v>0</v>
      </c>
      <c r="Z731" s="104" t="b">
        <v>0</v>
      </c>
      <c r="AA731" s="105" t="s">
        <v>923</v>
      </c>
      <c r="AB731" s="105" t="s">
        <v>2214</v>
      </c>
    </row>
    <row r="732" spans="1:28" ht="15" customHeight="1" x14ac:dyDescent="0.35">
      <c r="A732" s="105" t="s">
        <v>7591</v>
      </c>
      <c r="B732" s="104">
        <v>0</v>
      </c>
      <c r="C732" s="105"/>
      <c r="D732" s="104">
        <v>0</v>
      </c>
      <c r="E732" s="105"/>
      <c r="F732" s="105" t="s">
        <v>2221</v>
      </c>
      <c r="G732" s="104">
        <v>0</v>
      </c>
      <c r="H732" s="104">
        <v>0</v>
      </c>
      <c r="I732" s="104">
        <v>0</v>
      </c>
      <c r="J732" s="105"/>
      <c r="K732" s="105"/>
      <c r="L732" s="104">
        <v>3</v>
      </c>
      <c r="M732" s="104">
        <v>0</v>
      </c>
      <c r="N732" s="105"/>
      <c r="O732" s="106" t="s">
        <v>889</v>
      </c>
      <c r="P732" s="106" t="s">
        <v>890</v>
      </c>
      <c r="Q732" s="105" t="s">
        <v>2228</v>
      </c>
      <c r="R732" s="104">
        <v>0</v>
      </c>
      <c r="S732" s="104">
        <v>0</v>
      </c>
      <c r="T732" s="105" t="s">
        <v>9228</v>
      </c>
      <c r="U732" s="104">
        <v>1</v>
      </c>
      <c r="V732" s="104">
        <v>0</v>
      </c>
      <c r="W732" s="104">
        <v>0</v>
      </c>
      <c r="X732" s="104">
        <v>0</v>
      </c>
      <c r="Y732" s="104">
        <v>0</v>
      </c>
      <c r="Z732" s="104" t="b">
        <v>0</v>
      </c>
      <c r="AA732" s="105" t="s">
        <v>923</v>
      </c>
      <c r="AB732" s="105" t="s">
        <v>2229</v>
      </c>
    </row>
    <row r="733" spans="1:28" ht="15" customHeight="1" x14ac:dyDescent="0.35">
      <c r="A733" s="105" t="s">
        <v>7596</v>
      </c>
      <c r="B733" s="104">
        <v>0</v>
      </c>
      <c r="C733" s="105"/>
      <c r="D733" s="104">
        <v>0</v>
      </c>
      <c r="E733" s="105"/>
      <c r="F733" s="105" t="s">
        <v>2234</v>
      </c>
      <c r="G733" s="104">
        <v>0</v>
      </c>
      <c r="H733" s="104">
        <v>0</v>
      </c>
      <c r="I733" s="104">
        <v>0</v>
      </c>
      <c r="J733" s="105"/>
      <c r="K733" s="105"/>
      <c r="L733" s="104">
        <v>3</v>
      </c>
      <c r="M733" s="104">
        <v>0</v>
      </c>
      <c r="N733" s="105"/>
      <c r="O733" s="106" t="s">
        <v>889</v>
      </c>
      <c r="P733" s="106" t="s">
        <v>890</v>
      </c>
      <c r="Q733" s="105" t="s">
        <v>2239</v>
      </c>
      <c r="R733" s="104">
        <v>0</v>
      </c>
      <c r="S733" s="104">
        <v>0</v>
      </c>
      <c r="T733" s="105" t="s">
        <v>9228</v>
      </c>
      <c r="U733" s="104">
        <v>1</v>
      </c>
      <c r="V733" s="104">
        <v>0</v>
      </c>
      <c r="W733" s="104">
        <v>0</v>
      </c>
      <c r="X733" s="104">
        <v>0</v>
      </c>
      <c r="Y733" s="104">
        <v>0</v>
      </c>
      <c r="Z733" s="104" t="b">
        <v>0</v>
      </c>
      <c r="AA733" s="105" t="s">
        <v>923</v>
      </c>
      <c r="AB733" s="105" t="s">
        <v>2240</v>
      </c>
    </row>
    <row r="734" spans="1:28" ht="15" customHeight="1" x14ac:dyDescent="0.35">
      <c r="A734" s="105" t="s">
        <v>7632</v>
      </c>
      <c r="B734" s="104">
        <v>0</v>
      </c>
      <c r="C734" s="105"/>
      <c r="D734" s="104">
        <v>0</v>
      </c>
      <c r="E734" s="105"/>
      <c r="F734" s="105" t="s">
        <v>2342</v>
      </c>
      <c r="G734" s="104">
        <v>0</v>
      </c>
      <c r="H734" s="104">
        <v>0</v>
      </c>
      <c r="I734" s="104">
        <v>0</v>
      </c>
      <c r="J734" s="105"/>
      <c r="K734" s="105"/>
      <c r="L734" s="104">
        <v>3</v>
      </c>
      <c r="M734" s="104">
        <v>0</v>
      </c>
      <c r="N734" s="105"/>
      <c r="O734" s="106" t="s">
        <v>979</v>
      </c>
      <c r="P734" s="106" t="s">
        <v>890</v>
      </c>
      <c r="Q734" s="105" t="s">
        <v>2343</v>
      </c>
      <c r="R734" s="104">
        <v>0</v>
      </c>
      <c r="S734" s="104">
        <v>0</v>
      </c>
      <c r="T734" s="105" t="s">
        <v>9228</v>
      </c>
      <c r="U734" s="104">
        <v>4</v>
      </c>
      <c r="V734" s="104">
        <v>0</v>
      </c>
      <c r="W734" s="104">
        <v>0</v>
      </c>
      <c r="X734" s="104">
        <v>0</v>
      </c>
      <c r="Y734" s="104">
        <v>0</v>
      </c>
      <c r="Z734" s="104" t="b">
        <v>0</v>
      </c>
      <c r="AA734" s="105"/>
      <c r="AB734" s="105" t="s">
        <v>2344</v>
      </c>
    </row>
    <row r="735" spans="1:28" ht="15" customHeight="1" x14ac:dyDescent="0.35">
      <c r="A735" s="105" t="s">
        <v>7634</v>
      </c>
      <c r="B735" s="104">
        <v>0</v>
      </c>
      <c r="C735" s="105"/>
      <c r="D735" s="104">
        <v>0</v>
      </c>
      <c r="E735" s="105"/>
      <c r="F735" s="105" t="s">
        <v>2348</v>
      </c>
      <c r="G735" s="104">
        <v>0</v>
      </c>
      <c r="H735" s="104">
        <v>0</v>
      </c>
      <c r="I735" s="104">
        <v>0</v>
      </c>
      <c r="J735" s="105"/>
      <c r="K735" s="105"/>
      <c r="L735" s="104">
        <v>3</v>
      </c>
      <c r="M735" s="104">
        <v>0</v>
      </c>
      <c r="N735" s="105"/>
      <c r="O735" s="106" t="s">
        <v>889</v>
      </c>
      <c r="P735" s="106" t="s">
        <v>890</v>
      </c>
      <c r="Q735" s="105" t="s">
        <v>2349</v>
      </c>
      <c r="R735" s="104">
        <v>0</v>
      </c>
      <c r="S735" s="104">
        <v>0</v>
      </c>
      <c r="T735" s="105" t="s">
        <v>9228</v>
      </c>
      <c r="U735" s="104">
        <v>1</v>
      </c>
      <c r="V735" s="104">
        <v>0</v>
      </c>
      <c r="W735" s="104">
        <v>0</v>
      </c>
      <c r="X735" s="104">
        <v>0</v>
      </c>
      <c r="Y735" s="104">
        <v>0</v>
      </c>
      <c r="Z735" s="104" t="b">
        <v>0</v>
      </c>
      <c r="AA735" s="105" t="s">
        <v>923</v>
      </c>
      <c r="AB735" s="105" t="s">
        <v>2350</v>
      </c>
    </row>
    <row r="736" spans="1:28" ht="15" customHeight="1" x14ac:dyDescent="0.35">
      <c r="A736" s="105" t="s">
        <v>7636</v>
      </c>
      <c r="B736" s="104">
        <v>0</v>
      </c>
      <c r="C736" s="105"/>
      <c r="D736" s="104">
        <v>0</v>
      </c>
      <c r="E736" s="105"/>
      <c r="F736" s="105" t="s">
        <v>2353</v>
      </c>
      <c r="G736" s="104">
        <v>0</v>
      </c>
      <c r="H736" s="104">
        <v>0</v>
      </c>
      <c r="I736" s="104">
        <v>0</v>
      </c>
      <c r="J736" s="105"/>
      <c r="K736" s="105"/>
      <c r="L736" s="104">
        <v>3</v>
      </c>
      <c r="M736" s="104">
        <v>0</v>
      </c>
      <c r="N736" s="105"/>
      <c r="O736" s="106" t="s">
        <v>979</v>
      </c>
      <c r="P736" s="106" t="s">
        <v>890</v>
      </c>
      <c r="Q736" s="105" t="s">
        <v>2354</v>
      </c>
      <c r="R736" s="104">
        <v>0</v>
      </c>
      <c r="S736" s="104">
        <v>0</v>
      </c>
      <c r="T736" s="105" t="s">
        <v>9228</v>
      </c>
      <c r="U736" s="104">
        <v>1</v>
      </c>
      <c r="V736" s="104">
        <v>0</v>
      </c>
      <c r="W736" s="104">
        <v>0</v>
      </c>
      <c r="X736" s="104">
        <v>0</v>
      </c>
      <c r="Y736" s="104">
        <v>0</v>
      </c>
      <c r="Z736" s="104" t="b">
        <v>0</v>
      </c>
      <c r="AA736" s="105" t="s">
        <v>923</v>
      </c>
      <c r="AB736" s="105" t="s">
        <v>2355</v>
      </c>
    </row>
    <row r="737" spans="1:28" ht="15" customHeight="1" x14ac:dyDescent="0.35">
      <c r="A737" s="105" t="s">
        <v>7639</v>
      </c>
      <c r="B737" s="104">
        <v>0</v>
      </c>
      <c r="C737" s="105"/>
      <c r="D737" s="104">
        <v>0</v>
      </c>
      <c r="E737" s="105"/>
      <c r="F737" s="105" t="s">
        <v>2358</v>
      </c>
      <c r="G737" s="104">
        <v>0</v>
      </c>
      <c r="H737" s="104">
        <v>0</v>
      </c>
      <c r="I737" s="104">
        <v>0</v>
      </c>
      <c r="J737" s="105"/>
      <c r="K737" s="105"/>
      <c r="L737" s="104">
        <v>3</v>
      </c>
      <c r="M737" s="104">
        <v>0</v>
      </c>
      <c r="N737" s="105"/>
      <c r="O737" s="106" t="s">
        <v>889</v>
      </c>
      <c r="P737" s="106" t="s">
        <v>890</v>
      </c>
      <c r="Q737" s="105" t="s">
        <v>2361</v>
      </c>
      <c r="R737" s="104">
        <v>0</v>
      </c>
      <c r="S737" s="104">
        <v>0</v>
      </c>
      <c r="T737" s="105" t="s">
        <v>9228</v>
      </c>
      <c r="U737" s="104">
        <v>1</v>
      </c>
      <c r="V737" s="104">
        <v>0</v>
      </c>
      <c r="W737" s="104">
        <v>0</v>
      </c>
      <c r="X737" s="104">
        <v>0</v>
      </c>
      <c r="Y737" s="104">
        <v>0</v>
      </c>
      <c r="Z737" s="104" t="b">
        <v>0</v>
      </c>
      <c r="AA737" s="105" t="s">
        <v>923</v>
      </c>
      <c r="AB737" s="105" t="s">
        <v>2362</v>
      </c>
    </row>
    <row r="738" spans="1:28" ht="15" customHeight="1" x14ac:dyDescent="0.35">
      <c r="A738" s="105" t="s">
        <v>7677</v>
      </c>
      <c r="B738" s="104">
        <v>0</v>
      </c>
      <c r="C738" s="105"/>
      <c r="D738" s="104">
        <v>0</v>
      </c>
      <c r="E738" s="105"/>
      <c r="F738" s="105" t="s">
        <v>2437</v>
      </c>
      <c r="G738" s="104">
        <v>0</v>
      </c>
      <c r="H738" s="104">
        <v>0</v>
      </c>
      <c r="I738" s="104">
        <v>0</v>
      </c>
      <c r="J738" s="105"/>
      <c r="K738" s="105"/>
      <c r="L738" s="104">
        <v>3</v>
      </c>
      <c r="M738" s="104">
        <v>0</v>
      </c>
      <c r="N738" s="105"/>
      <c r="O738" s="106" t="s">
        <v>889</v>
      </c>
      <c r="P738" s="106" t="s">
        <v>890</v>
      </c>
      <c r="Q738" s="105" t="s">
        <v>2441</v>
      </c>
      <c r="R738" s="104">
        <v>0</v>
      </c>
      <c r="S738" s="104">
        <v>0</v>
      </c>
      <c r="T738" s="105" t="s">
        <v>9228</v>
      </c>
      <c r="U738" s="104">
        <v>1</v>
      </c>
      <c r="V738" s="104">
        <v>0</v>
      </c>
      <c r="W738" s="104">
        <v>0</v>
      </c>
      <c r="X738" s="104">
        <v>0</v>
      </c>
      <c r="Y738" s="104">
        <v>0</v>
      </c>
      <c r="Z738" s="104" t="b">
        <v>0</v>
      </c>
      <c r="AA738" s="105"/>
      <c r="AB738" s="105" t="s">
        <v>2442</v>
      </c>
    </row>
    <row r="739" spans="1:28" ht="15" customHeight="1" x14ac:dyDescent="0.35">
      <c r="A739" s="105" t="s">
        <v>7800</v>
      </c>
      <c r="B739" s="104">
        <v>0</v>
      </c>
      <c r="C739" s="105"/>
      <c r="D739" s="104">
        <v>0</v>
      </c>
      <c r="E739" s="105"/>
      <c r="F739" s="105" t="s">
        <v>2764</v>
      </c>
      <c r="G739" s="104">
        <v>0</v>
      </c>
      <c r="H739" s="104">
        <v>0</v>
      </c>
      <c r="I739" s="104">
        <v>0</v>
      </c>
      <c r="J739" s="105"/>
      <c r="K739" s="105"/>
      <c r="L739" s="104">
        <v>3</v>
      </c>
      <c r="M739" s="104">
        <v>0</v>
      </c>
      <c r="N739" s="105"/>
      <c r="O739" s="106" t="s">
        <v>889</v>
      </c>
      <c r="P739" s="106" t="s">
        <v>890</v>
      </c>
      <c r="Q739" s="105" t="s">
        <v>2775</v>
      </c>
      <c r="R739" s="104">
        <v>0</v>
      </c>
      <c r="S739" s="104">
        <v>0</v>
      </c>
      <c r="T739" s="105" t="s">
        <v>9228</v>
      </c>
      <c r="U739" s="104">
        <v>1</v>
      </c>
      <c r="V739" s="104">
        <v>0</v>
      </c>
      <c r="W739" s="104">
        <v>0</v>
      </c>
      <c r="X739" s="104">
        <v>0</v>
      </c>
      <c r="Y739" s="104">
        <v>0</v>
      </c>
      <c r="Z739" s="104" t="b">
        <v>0</v>
      </c>
      <c r="AA739" s="105"/>
      <c r="AB739" s="105" t="s">
        <v>2776</v>
      </c>
    </row>
    <row r="740" spans="1:28" ht="15" customHeight="1" x14ac:dyDescent="0.35">
      <c r="A740" s="105" t="s">
        <v>7829</v>
      </c>
      <c r="B740" s="104">
        <v>0</v>
      </c>
      <c r="C740" s="105"/>
      <c r="D740" s="104">
        <v>0</v>
      </c>
      <c r="E740" s="105"/>
      <c r="F740" s="105" t="s">
        <v>2922</v>
      </c>
      <c r="G740" s="104">
        <v>0</v>
      </c>
      <c r="H740" s="104">
        <v>0</v>
      </c>
      <c r="I740" s="104">
        <v>0</v>
      </c>
      <c r="J740" s="105"/>
      <c r="K740" s="105"/>
      <c r="L740" s="104">
        <v>3</v>
      </c>
      <c r="M740" s="104">
        <v>0</v>
      </c>
      <c r="N740" s="105"/>
      <c r="O740" s="106" t="s">
        <v>889</v>
      </c>
      <c r="P740" s="106" t="s">
        <v>890</v>
      </c>
      <c r="Q740" s="105" t="s">
        <v>2923</v>
      </c>
      <c r="R740" s="104">
        <v>0</v>
      </c>
      <c r="S740" s="104">
        <v>0</v>
      </c>
      <c r="T740" s="105" t="s">
        <v>9228</v>
      </c>
      <c r="U740" s="104">
        <v>1</v>
      </c>
      <c r="V740" s="104">
        <v>0</v>
      </c>
      <c r="W740" s="104">
        <v>0</v>
      </c>
      <c r="X740" s="104">
        <v>0</v>
      </c>
      <c r="Y740" s="104">
        <v>0</v>
      </c>
      <c r="Z740" s="104" t="b">
        <v>0</v>
      </c>
      <c r="AA740" s="105"/>
      <c r="AB740" s="105" t="s">
        <v>2924</v>
      </c>
    </row>
    <row r="741" spans="1:28" ht="15" customHeight="1" x14ac:dyDescent="0.35">
      <c r="A741" s="105" t="s">
        <v>7832</v>
      </c>
      <c r="B741" s="104">
        <v>0</v>
      </c>
      <c r="C741" s="105"/>
      <c r="D741" s="104">
        <v>0</v>
      </c>
      <c r="E741" s="105"/>
      <c r="F741" s="105" t="s">
        <v>2925</v>
      </c>
      <c r="G741" s="104">
        <v>0</v>
      </c>
      <c r="H741" s="104">
        <v>0</v>
      </c>
      <c r="I741" s="104">
        <v>0</v>
      </c>
      <c r="J741" s="105"/>
      <c r="K741" s="105"/>
      <c r="L741" s="104">
        <v>3</v>
      </c>
      <c r="M741" s="104">
        <v>0</v>
      </c>
      <c r="N741" s="105"/>
      <c r="O741" s="106" t="s">
        <v>889</v>
      </c>
      <c r="P741" s="106" t="s">
        <v>890</v>
      </c>
      <c r="Q741" s="105" t="s">
        <v>2930</v>
      </c>
      <c r="R741" s="104">
        <v>0</v>
      </c>
      <c r="S741" s="104">
        <v>0</v>
      </c>
      <c r="T741" s="105" t="s">
        <v>9228</v>
      </c>
      <c r="U741" s="104">
        <v>1</v>
      </c>
      <c r="V741" s="104">
        <v>0</v>
      </c>
      <c r="W741" s="104">
        <v>0</v>
      </c>
      <c r="X741" s="104">
        <v>0</v>
      </c>
      <c r="Y741" s="104">
        <v>0</v>
      </c>
      <c r="Z741" s="104" t="b">
        <v>0</v>
      </c>
      <c r="AA741" s="105" t="s">
        <v>923</v>
      </c>
      <c r="AB741" s="105" t="s">
        <v>2931</v>
      </c>
    </row>
    <row r="742" spans="1:28" ht="15" customHeight="1" x14ac:dyDescent="0.35">
      <c r="A742" s="105" t="s">
        <v>7838</v>
      </c>
      <c r="B742" s="104">
        <v>0</v>
      </c>
      <c r="C742" s="105"/>
      <c r="D742" s="104">
        <v>0</v>
      </c>
      <c r="E742" s="105"/>
      <c r="F742" s="105" t="s">
        <v>2936</v>
      </c>
      <c r="G742" s="104">
        <v>0</v>
      </c>
      <c r="H742" s="104">
        <v>0</v>
      </c>
      <c r="I742" s="104">
        <v>0</v>
      </c>
      <c r="J742" s="105"/>
      <c r="K742" s="105"/>
      <c r="L742" s="104">
        <v>3</v>
      </c>
      <c r="M742" s="104">
        <v>0</v>
      </c>
      <c r="N742" s="105"/>
      <c r="O742" s="106" t="s">
        <v>889</v>
      </c>
      <c r="P742" s="106" t="s">
        <v>890</v>
      </c>
      <c r="Q742" s="105" t="s">
        <v>2943</v>
      </c>
      <c r="R742" s="104">
        <v>0</v>
      </c>
      <c r="S742" s="104">
        <v>0</v>
      </c>
      <c r="T742" s="105" t="s">
        <v>9228</v>
      </c>
      <c r="U742" s="104">
        <v>1</v>
      </c>
      <c r="V742" s="104">
        <v>0</v>
      </c>
      <c r="W742" s="104">
        <v>0</v>
      </c>
      <c r="X742" s="104">
        <v>0</v>
      </c>
      <c r="Y742" s="104">
        <v>0</v>
      </c>
      <c r="Z742" s="104" t="b">
        <v>0</v>
      </c>
      <c r="AA742" s="105" t="s">
        <v>923</v>
      </c>
      <c r="AB742" s="105" t="s">
        <v>2944</v>
      </c>
    </row>
    <row r="743" spans="1:28" ht="15" customHeight="1" x14ac:dyDescent="0.35">
      <c r="A743" s="105" t="s">
        <v>7840</v>
      </c>
      <c r="B743" s="104">
        <v>0</v>
      </c>
      <c r="C743" s="105"/>
      <c r="D743" s="104">
        <v>0</v>
      </c>
      <c r="E743" s="105"/>
      <c r="F743" s="105" t="s">
        <v>2947</v>
      </c>
      <c r="G743" s="104">
        <v>0</v>
      </c>
      <c r="H743" s="104">
        <v>0</v>
      </c>
      <c r="I743" s="104">
        <v>0</v>
      </c>
      <c r="J743" s="105"/>
      <c r="K743" s="105"/>
      <c r="L743" s="104">
        <v>3</v>
      </c>
      <c r="M743" s="104">
        <v>0</v>
      </c>
      <c r="N743" s="105"/>
      <c r="O743" s="106" t="s">
        <v>889</v>
      </c>
      <c r="P743" s="106" t="s">
        <v>890</v>
      </c>
      <c r="Q743" s="105" t="s">
        <v>2948</v>
      </c>
      <c r="R743" s="104">
        <v>0</v>
      </c>
      <c r="S743" s="104">
        <v>0</v>
      </c>
      <c r="T743" s="105" t="s">
        <v>9228</v>
      </c>
      <c r="U743" s="104">
        <v>1</v>
      </c>
      <c r="V743" s="104">
        <v>0</v>
      </c>
      <c r="W743" s="104">
        <v>0</v>
      </c>
      <c r="X743" s="104">
        <v>0</v>
      </c>
      <c r="Y743" s="104">
        <v>0</v>
      </c>
      <c r="Z743" s="104" t="b">
        <v>0</v>
      </c>
      <c r="AA743" s="105" t="s">
        <v>923</v>
      </c>
      <c r="AB743" s="105" t="s">
        <v>2949</v>
      </c>
    </row>
    <row r="744" spans="1:28" ht="15" customHeight="1" x14ac:dyDescent="0.35">
      <c r="A744" s="105" t="s">
        <v>8014</v>
      </c>
      <c r="B744" s="104">
        <v>0</v>
      </c>
      <c r="C744" s="105"/>
      <c r="D744" s="104">
        <v>0</v>
      </c>
      <c r="E744" s="105"/>
      <c r="F744" s="105" t="s">
        <v>3445</v>
      </c>
      <c r="G744" s="104">
        <v>0</v>
      </c>
      <c r="H744" s="104">
        <v>0</v>
      </c>
      <c r="I744" s="104">
        <v>0</v>
      </c>
      <c r="J744" s="105"/>
      <c r="K744" s="105"/>
      <c r="L744" s="104">
        <v>3</v>
      </c>
      <c r="M744" s="104">
        <v>0</v>
      </c>
      <c r="N744" s="105" t="s">
        <v>3446</v>
      </c>
      <c r="O744" s="106" t="s">
        <v>889</v>
      </c>
      <c r="P744" s="106" t="s">
        <v>890</v>
      </c>
      <c r="Q744" s="105" t="s">
        <v>3449</v>
      </c>
      <c r="R744" s="104">
        <v>0</v>
      </c>
      <c r="S744" s="104">
        <v>0</v>
      </c>
      <c r="T744" s="105" t="s">
        <v>9228</v>
      </c>
      <c r="U744" s="104">
        <v>1</v>
      </c>
      <c r="V744" s="104">
        <v>0</v>
      </c>
      <c r="W744" s="104">
        <v>0</v>
      </c>
      <c r="X744" s="104">
        <v>0</v>
      </c>
      <c r="Y744" s="104">
        <v>0</v>
      </c>
      <c r="Z744" s="104" t="b">
        <v>0</v>
      </c>
      <c r="AA744" s="105"/>
      <c r="AB744" s="105" t="s">
        <v>3450</v>
      </c>
    </row>
    <row r="745" spans="1:28" ht="15" customHeight="1" x14ac:dyDescent="0.35">
      <c r="A745" s="105" t="s">
        <v>8081</v>
      </c>
      <c r="B745" s="104">
        <v>0</v>
      </c>
      <c r="C745" s="105"/>
      <c r="D745" s="104">
        <v>0</v>
      </c>
      <c r="E745" s="105"/>
      <c r="F745" s="105" t="s">
        <v>3603</v>
      </c>
      <c r="G745" s="104">
        <v>0</v>
      </c>
      <c r="H745" s="104">
        <v>0</v>
      </c>
      <c r="I745" s="104">
        <v>0</v>
      </c>
      <c r="J745" s="105"/>
      <c r="K745" s="105"/>
      <c r="L745" s="104">
        <v>3</v>
      </c>
      <c r="M745" s="104">
        <v>0</v>
      </c>
      <c r="N745" s="105"/>
      <c r="O745" s="106" t="s">
        <v>889</v>
      </c>
      <c r="P745" s="106" t="s">
        <v>890</v>
      </c>
      <c r="Q745" s="105" t="s">
        <v>3608</v>
      </c>
      <c r="R745" s="104">
        <v>0</v>
      </c>
      <c r="S745" s="104">
        <v>0</v>
      </c>
      <c r="T745" s="105" t="s">
        <v>9228</v>
      </c>
      <c r="U745" s="104">
        <v>1</v>
      </c>
      <c r="V745" s="104">
        <v>0</v>
      </c>
      <c r="W745" s="104">
        <v>0</v>
      </c>
      <c r="X745" s="104">
        <v>0</v>
      </c>
      <c r="Y745" s="104">
        <v>0</v>
      </c>
      <c r="Z745" s="104" t="b">
        <v>0</v>
      </c>
      <c r="AA745" s="105"/>
      <c r="AB745" s="105" t="s">
        <v>3609</v>
      </c>
    </row>
    <row r="746" spans="1:28" ht="15" customHeight="1" x14ac:dyDescent="0.35">
      <c r="A746" s="105" t="s">
        <v>8085</v>
      </c>
      <c r="B746" s="104">
        <v>0</v>
      </c>
      <c r="C746" s="105"/>
      <c r="D746" s="104">
        <v>0</v>
      </c>
      <c r="E746" s="105"/>
      <c r="F746" s="105" t="s">
        <v>3616</v>
      </c>
      <c r="G746" s="104">
        <v>0</v>
      </c>
      <c r="H746" s="104">
        <v>0</v>
      </c>
      <c r="I746" s="104">
        <v>0</v>
      </c>
      <c r="J746" s="105"/>
      <c r="K746" s="105"/>
      <c r="L746" s="104">
        <v>3</v>
      </c>
      <c r="M746" s="104">
        <v>0</v>
      </c>
      <c r="N746" s="105"/>
      <c r="O746" s="106" t="s">
        <v>979</v>
      </c>
      <c r="P746" s="106" t="s">
        <v>890</v>
      </c>
      <c r="Q746" s="105" t="s">
        <v>3617</v>
      </c>
      <c r="R746" s="104">
        <v>0</v>
      </c>
      <c r="S746" s="104">
        <v>0</v>
      </c>
      <c r="T746" s="105" t="s">
        <v>9228</v>
      </c>
      <c r="U746" s="104">
        <v>4</v>
      </c>
      <c r="V746" s="104">
        <v>0</v>
      </c>
      <c r="W746" s="104">
        <v>0</v>
      </c>
      <c r="X746" s="104">
        <v>0</v>
      </c>
      <c r="Y746" s="104">
        <v>0</v>
      </c>
      <c r="Z746" s="104" t="b">
        <v>0</v>
      </c>
      <c r="AA746" s="105"/>
      <c r="AB746" s="105" t="s">
        <v>3618</v>
      </c>
    </row>
    <row r="747" spans="1:28" ht="15" customHeight="1" x14ac:dyDescent="0.35">
      <c r="A747" s="105" t="s">
        <v>8087</v>
      </c>
      <c r="B747" s="104">
        <v>0</v>
      </c>
      <c r="C747" s="105"/>
      <c r="D747" s="104">
        <v>0</v>
      </c>
      <c r="E747" s="105"/>
      <c r="F747" s="105" t="s">
        <v>3622</v>
      </c>
      <c r="G747" s="104">
        <v>0</v>
      </c>
      <c r="H747" s="104">
        <v>0</v>
      </c>
      <c r="I747" s="104">
        <v>0</v>
      </c>
      <c r="J747" s="105"/>
      <c r="K747" s="105"/>
      <c r="L747" s="104">
        <v>3</v>
      </c>
      <c r="M747" s="104">
        <v>0</v>
      </c>
      <c r="N747" s="105"/>
      <c r="O747" s="106" t="s">
        <v>889</v>
      </c>
      <c r="P747" s="106" t="s">
        <v>890</v>
      </c>
      <c r="Q747" s="105" t="s">
        <v>3623</v>
      </c>
      <c r="R747" s="104">
        <v>0</v>
      </c>
      <c r="S747" s="104">
        <v>0</v>
      </c>
      <c r="T747" s="105" t="s">
        <v>9228</v>
      </c>
      <c r="U747" s="104">
        <v>1</v>
      </c>
      <c r="V747" s="104">
        <v>0</v>
      </c>
      <c r="W747" s="104">
        <v>0</v>
      </c>
      <c r="X747" s="104">
        <v>0</v>
      </c>
      <c r="Y747" s="104">
        <v>0</v>
      </c>
      <c r="Z747" s="104" t="b">
        <v>0</v>
      </c>
      <c r="AA747" s="105" t="s">
        <v>923</v>
      </c>
      <c r="AB747" s="105" t="s">
        <v>3624</v>
      </c>
    </row>
    <row r="748" spans="1:28" ht="15" customHeight="1" x14ac:dyDescent="0.35">
      <c r="A748" s="105" t="s">
        <v>8089</v>
      </c>
      <c r="B748" s="104">
        <v>0</v>
      </c>
      <c r="C748" s="105"/>
      <c r="D748" s="104">
        <v>0</v>
      </c>
      <c r="E748" s="105"/>
      <c r="F748" s="105" t="s">
        <v>3627</v>
      </c>
      <c r="G748" s="104">
        <v>0</v>
      </c>
      <c r="H748" s="104">
        <v>0</v>
      </c>
      <c r="I748" s="104">
        <v>0</v>
      </c>
      <c r="J748" s="105"/>
      <c r="K748" s="105"/>
      <c r="L748" s="104">
        <v>3</v>
      </c>
      <c r="M748" s="104">
        <v>0</v>
      </c>
      <c r="N748" s="105"/>
      <c r="O748" s="106" t="s">
        <v>979</v>
      </c>
      <c r="P748" s="106" t="s">
        <v>890</v>
      </c>
      <c r="Q748" s="105" t="s">
        <v>3628</v>
      </c>
      <c r="R748" s="104">
        <v>0</v>
      </c>
      <c r="S748" s="104">
        <v>0</v>
      </c>
      <c r="T748" s="105" t="s">
        <v>9228</v>
      </c>
      <c r="U748" s="104">
        <v>1</v>
      </c>
      <c r="V748" s="104">
        <v>0</v>
      </c>
      <c r="W748" s="104">
        <v>0</v>
      </c>
      <c r="X748" s="104">
        <v>0</v>
      </c>
      <c r="Y748" s="104">
        <v>0</v>
      </c>
      <c r="Z748" s="104" t="b">
        <v>0</v>
      </c>
      <c r="AA748" s="105" t="s">
        <v>923</v>
      </c>
      <c r="AB748" s="105" t="s">
        <v>3629</v>
      </c>
    </row>
    <row r="749" spans="1:28" ht="15" customHeight="1" x14ac:dyDescent="0.35">
      <c r="A749" s="105" t="s">
        <v>8092</v>
      </c>
      <c r="B749" s="104">
        <v>0</v>
      </c>
      <c r="C749" s="105"/>
      <c r="D749" s="104">
        <v>0</v>
      </c>
      <c r="E749" s="105"/>
      <c r="F749" s="105" t="s">
        <v>3632</v>
      </c>
      <c r="G749" s="104">
        <v>0</v>
      </c>
      <c r="H749" s="104">
        <v>0</v>
      </c>
      <c r="I749" s="104">
        <v>0</v>
      </c>
      <c r="J749" s="105"/>
      <c r="K749" s="105"/>
      <c r="L749" s="104">
        <v>3</v>
      </c>
      <c r="M749" s="104">
        <v>0</v>
      </c>
      <c r="N749" s="105"/>
      <c r="O749" s="106" t="s">
        <v>979</v>
      </c>
      <c r="P749" s="106" t="s">
        <v>890</v>
      </c>
      <c r="Q749" s="105" t="s">
        <v>3635</v>
      </c>
      <c r="R749" s="104">
        <v>0</v>
      </c>
      <c r="S749" s="104">
        <v>0</v>
      </c>
      <c r="T749" s="105" t="s">
        <v>9228</v>
      </c>
      <c r="U749" s="104">
        <v>1</v>
      </c>
      <c r="V749" s="104">
        <v>0</v>
      </c>
      <c r="W749" s="104">
        <v>0</v>
      </c>
      <c r="X749" s="104">
        <v>0</v>
      </c>
      <c r="Y749" s="104">
        <v>0</v>
      </c>
      <c r="Z749" s="104" t="b">
        <v>0</v>
      </c>
      <c r="AA749" s="105" t="s">
        <v>923</v>
      </c>
      <c r="AB749" s="105" t="s">
        <v>3636</v>
      </c>
    </row>
    <row r="750" spans="1:28" ht="15" customHeight="1" x14ac:dyDescent="0.35">
      <c r="A750" s="105" t="s">
        <v>8106</v>
      </c>
      <c r="B750" s="104">
        <v>0</v>
      </c>
      <c r="C750" s="105"/>
      <c r="D750" s="104">
        <v>0</v>
      </c>
      <c r="E750" s="105"/>
      <c r="F750" s="105" t="s">
        <v>3657</v>
      </c>
      <c r="G750" s="104">
        <v>0</v>
      </c>
      <c r="H750" s="104">
        <v>0</v>
      </c>
      <c r="I750" s="104">
        <v>0</v>
      </c>
      <c r="J750" s="105"/>
      <c r="K750" s="105"/>
      <c r="L750" s="104">
        <v>3</v>
      </c>
      <c r="M750" s="104">
        <v>0</v>
      </c>
      <c r="N750" s="105"/>
      <c r="O750" s="106" t="s">
        <v>889</v>
      </c>
      <c r="P750" s="106" t="s">
        <v>890</v>
      </c>
      <c r="Q750" s="105" t="s">
        <v>3671</v>
      </c>
      <c r="R750" s="104">
        <v>0</v>
      </c>
      <c r="S750" s="104">
        <v>0</v>
      </c>
      <c r="T750" s="105" t="s">
        <v>9228</v>
      </c>
      <c r="U750" s="104">
        <v>1</v>
      </c>
      <c r="V750" s="104">
        <v>0</v>
      </c>
      <c r="W750" s="104">
        <v>0</v>
      </c>
      <c r="X750" s="104">
        <v>0</v>
      </c>
      <c r="Y750" s="104">
        <v>0</v>
      </c>
      <c r="Z750" s="104" t="b">
        <v>0</v>
      </c>
      <c r="AA750" s="105"/>
      <c r="AB750" s="105" t="s">
        <v>3672</v>
      </c>
    </row>
    <row r="751" spans="1:28" ht="15" customHeight="1" x14ac:dyDescent="0.35">
      <c r="A751" s="105" t="s">
        <v>8144</v>
      </c>
      <c r="B751" s="104">
        <v>0</v>
      </c>
      <c r="C751" s="105"/>
      <c r="D751" s="104">
        <v>0</v>
      </c>
      <c r="E751" s="105"/>
      <c r="F751" s="105" t="s">
        <v>3763</v>
      </c>
      <c r="G751" s="104">
        <v>0</v>
      </c>
      <c r="H751" s="104">
        <v>0</v>
      </c>
      <c r="I751" s="104">
        <v>0</v>
      </c>
      <c r="J751" s="105"/>
      <c r="K751" s="105"/>
      <c r="L751" s="104">
        <v>3</v>
      </c>
      <c r="M751" s="104">
        <v>0</v>
      </c>
      <c r="N751" s="105"/>
      <c r="O751" s="106" t="s">
        <v>889</v>
      </c>
      <c r="P751" s="106" t="s">
        <v>890</v>
      </c>
      <c r="Q751" s="105" t="s">
        <v>3776</v>
      </c>
      <c r="R751" s="104">
        <v>0</v>
      </c>
      <c r="S751" s="104">
        <v>0</v>
      </c>
      <c r="T751" s="105" t="s">
        <v>9228</v>
      </c>
      <c r="U751" s="104">
        <v>1</v>
      </c>
      <c r="V751" s="104">
        <v>0</v>
      </c>
      <c r="W751" s="104">
        <v>0</v>
      </c>
      <c r="X751" s="104">
        <v>0</v>
      </c>
      <c r="Y751" s="104">
        <v>0</v>
      </c>
      <c r="Z751" s="104" t="b">
        <v>0</v>
      </c>
      <c r="AA751" s="105"/>
      <c r="AB751" s="105" t="s">
        <v>3777</v>
      </c>
    </row>
    <row r="752" spans="1:28" ht="15" customHeight="1" x14ac:dyDescent="0.35">
      <c r="A752" s="105" t="s">
        <v>8201</v>
      </c>
      <c r="B752" s="104">
        <v>0</v>
      </c>
      <c r="C752" s="105"/>
      <c r="D752" s="104">
        <v>0</v>
      </c>
      <c r="E752" s="105"/>
      <c r="F752" s="105" t="s">
        <v>3908</v>
      </c>
      <c r="G752" s="104">
        <v>0</v>
      </c>
      <c r="H752" s="104">
        <v>0</v>
      </c>
      <c r="I752" s="104">
        <v>0</v>
      </c>
      <c r="J752" s="105"/>
      <c r="K752" s="105"/>
      <c r="L752" s="104">
        <v>3</v>
      </c>
      <c r="M752" s="104">
        <v>0</v>
      </c>
      <c r="N752" s="105"/>
      <c r="O752" s="106" t="s">
        <v>889</v>
      </c>
      <c r="P752" s="106" t="s">
        <v>890</v>
      </c>
      <c r="Q752" s="105" t="s">
        <v>3913</v>
      </c>
      <c r="R752" s="104">
        <v>0</v>
      </c>
      <c r="S752" s="104">
        <v>0</v>
      </c>
      <c r="T752" s="105" t="s">
        <v>9228</v>
      </c>
      <c r="U752" s="104">
        <v>1</v>
      </c>
      <c r="V752" s="104">
        <v>0</v>
      </c>
      <c r="W752" s="104">
        <v>0</v>
      </c>
      <c r="X752" s="104">
        <v>0</v>
      </c>
      <c r="Y752" s="104">
        <v>0</v>
      </c>
      <c r="Z752" s="104" t="b">
        <v>0</v>
      </c>
      <c r="AA752" s="105"/>
      <c r="AB752" s="105" t="s">
        <v>3914</v>
      </c>
    </row>
    <row r="753" spans="1:28" ht="15" customHeight="1" x14ac:dyDescent="0.35">
      <c r="A753" s="105" t="s">
        <v>8215</v>
      </c>
      <c r="B753" s="104">
        <v>0</v>
      </c>
      <c r="C753" s="105"/>
      <c r="D753" s="104">
        <v>0</v>
      </c>
      <c r="E753" s="105"/>
      <c r="F753" s="105" t="s">
        <v>3935</v>
      </c>
      <c r="G753" s="104">
        <v>0</v>
      </c>
      <c r="H753" s="104">
        <v>0</v>
      </c>
      <c r="I753" s="104">
        <v>0</v>
      </c>
      <c r="J753" s="105"/>
      <c r="K753" s="105"/>
      <c r="L753" s="104">
        <v>3</v>
      </c>
      <c r="M753" s="104">
        <v>0</v>
      </c>
      <c r="N753" s="105"/>
      <c r="O753" s="106" t="s">
        <v>889</v>
      </c>
      <c r="P753" s="106" t="s">
        <v>890</v>
      </c>
      <c r="Q753" s="105" t="s">
        <v>3946</v>
      </c>
      <c r="R753" s="104">
        <v>0</v>
      </c>
      <c r="S753" s="104">
        <v>0</v>
      </c>
      <c r="T753" s="105" t="s">
        <v>9228</v>
      </c>
      <c r="U753" s="104">
        <v>1</v>
      </c>
      <c r="V753" s="104">
        <v>0</v>
      </c>
      <c r="W753" s="104">
        <v>0</v>
      </c>
      <c r="X753" s="104">
        <v>0</v>
      </c>
      <c r="Y753" s="104">
        <v>0</v>
      </c>
      <c r="Z753" s="104" t="b">
        <v>0</v>
      </c>
      <c r="AA753" s="105"/>
      <c r="AB753" s="105" t="s">
        <v>3947</v>
      </c>
    </row>
    <row r="754" spans="1:28" ht="15" customHeight="1" x14ac:dyDescent="0.35">
      <c r="A754" s="105" t="s">
        <v>8230</v>
      </c>
      <c r="B754" s="104">
        <v>0</v>
      </c>
      <c r="C754" s="105"/>
      <c r="D754" s="104">
        <v>0</v>
      </c>
      <c r="E754" s="105"/>
      <c r="F754" s="105" t="s">
        <v>3973</v>
      </c>
      <c r="G754" s="104">
        <v>0</v>
      </c>
      <c r="H754" s="104">
        <v>0</v>
      </c>
      <c r="I754" s="104">
        <v>0</v>
      </c>
      <c r="J754" s="105"/>
      <c r="K754" s="105"/>
      <c r="L754" s="104">
        <v>3</v>
      </c>
      <c r="M754" s="104">
        <v>0</v>
      </c>
      <c r="N754" s="105"/>
      <c r="O754" s="106" t="s">
        <v>889</v>
      </c>
      <c r="P754" s="106" t="s">
        <v>890</v>
      </c>
      <c r="Q754" s="105" t="s">
        <v>3987</v>
      </c>
      <c r="R754" s="104">
        <v>0</v>
      </c>
      <c r="S754" s="104">
        <v>0</v>
      </c>
      <c r="T754" s="105" t="s">
        <v>9228</v>
      </c>
      <c r="U754" s="104">
        <v>1</v>
      </c>
      <c r="V754" s="104">
        <v>0</v>
      </c>
      <c r="W754" s="104">
        <v>0</v>
      </c>
      <c r="X754" s="104">
        <v>0</v>
      </c>
      <c r="Y754" s="104">
        <v>0</v>
      </c>
      <c r="Z754" s="104" t="b">
        <v>0</v>
      </c>
      <c r="AA754" s="105"/>
      <c r="AB754" s="105" t="s">
        <v>3988</v>
      </c>
    </row>
    <row r="755" spans="1:28" ht="15" customHeight="1" x14ac:dyDescent="0.35">
      <c r="A755" s="105" t="s">
        <v>8269</v>
      </c>
      <c r="B755" s="104">
        <v>0</v>
      </c>
      <c r="C755" s="105"/>
      <c r="D755" s="104">
        <v>0</v>
      </c>
      <c r="E755" s="105"/>
      <c r="F755" s="105" t="s">
        <v>4062</v>
      </c>
      <c r="G755" s="104">
        <v>0</v>
      </c>
      <c r="H755" s="104">
        <v>0</v>
      </c>
      <c r="I755" s="104">
        <v>0</v>
      </c>
      <c r="J755" s="105"/>
      <c r="K755" s="105"/>
      <c r="L755" s="104">
        <v>3</v>
      </c>
      <c r="M755" s="104">
        <v>0</v>
      </c>
      <c r="N755" s="105"/>
      <c r="O755" s="106" t="s">
        <v>889</v>
      </c>
      <c r="P755" s="106" t="s">
        <v>890</v>
      </c>
      <c r="Q755" s="105" t="s">
        <v>4073</v>
      </c>
      <c r="R755" s="104">
        <v>0</v>
      </c>
      <c r="S755" s="104">
        <v>0</v>
      </c>
      <c r="T755" s="105" t="s">
        <v>9228</v>
      </c>
      <c r="U755" s="104">
        <v>1</v>
      </c>
      <c r="V755" s="104">
        <v>0</v>
      </c>
      <c r="W755" s="104">
        <v>0</v>
      </c>
      <c r="X755" s="104">
        <v>0</v>
      </c>
      <c r="Y755" s="104">
        <v>0</v>
      </c>
      <c r="Z755" s="104" t="b">
        <v>0</v>
      </c>
      <c r="AA755" s="105"/>
      <c r="AB755" s="105" t="s">
        <v>4074</v>
      </c>
    </row>
    <row r="756" spans="1:28" ht="15" customHeight="1" x14ac:dyDescent="0.35">
      <c r="A756" s="105" t="s">
        <v>8274</v>
      </c>
      <c r="B756" s="104">
        <v>0</v>
      </c>
      <c r="C756" s="105"/>
      <c r="D756" s="104">
        <v>0</v>
      </c>
      <c r="E756" s="105"/>
      <c r="F756" s="105" t="s">
        <v>4084</v>
      </c>
      <c r="G756" s="104">
        <v>0</v>
      </c>
      <c r="H756" s="104">
        <v>0</v>
      </c>
      <c r="I756" s="104">
        <v>0</v>
      </c>
      <c r="J756" s="105"/>
      <c r="K756" s="105"/>
      <c r="L756" s="104">
        <v>3</v>
      </c>
      <c r="M756" s="104">
        <v>0</v>
      </c>
      <c r="N756" s="105" t="s">
        <v>4088</v>
      </c>
      <c r="O756" s="106" t="s">
        <v>889</v>
      </c>
      <c r="P756" s="106" t="s">
        <v>890</v>
      </c>
      <c r="Q756" s="105" t="s">
        <v>4089</v>
      </c>
      <c r="R756" s="104">
        <v>0</v>
      </c>
      <c r="S756" s="104">
        <v>0</v>
      </c>
      <c r="T756" s="105" t="s">
        <v>9228</v>
      </c>
      <c r="U756" s="104">
        <v>4</v>
      </c>
      <c r="V756" s="104">
        <v>0</v>
      </c>
      <c r="W756" s="104">
        <v>0</v>
      </c>
      <c r="X756" s="104">
        <v>0</v>
      </c>
      <c r="Y756" s="104">
        <v>0</v>
      </c>
      <c r="Z756" s="104" t="b">
        <v>0</v>
      </c>
      <c r="AA756" s="105"/>
      <c r="AB756" s="105" t="s">
        <v>4090</v>
      </c>
    </row>
    <row r="757" spans="1:28" ht="15" customHeight="1" x14ac:dyDescent="0.35">
      <c r="A757" s="105" t="s">
        <v>8280</v>
      </c>
      <c r="B757" s="104">
        <v>0</v>
      </c>
      <c r="C757" s="105"/>
      <c r="D757" s="104">
        <v>0</v>
      </c>
      <c r="E757" s="105"/>
      <c r="F757" s="105" t="s">
        <v>4097</v>
      </c>
      <c r="G757" s="104">
        <v>0</v>
      </c>
      <c r="H757" s="104">
        <v>0</v>
      </c>
      <c r="I757" s="104">
        <v>0</v>
      </c>
      <c r="J757" s="105"/>
      <c r="K757" s="105"/>
      <c r="L757" s="104">
        <v>3</v>
      </c>
      <c r="M757" s="104">
        <v>0</v>
      </c>
      <c r="N757" s="105"/>
      <c r="O757" s="106" t="s">
        <v>889</v>
      </c>
      <c r="P757" s="106" t="s">
        <v>890</v>
      </c>
      <c r="Q757" s="105" t="s">
        <v>4102</v>
      </c>
      <c r="R757" s="104">
        <v>0</v>
      </c>
      <c r="S757" s="104">
        <v>0</v>
      </c>
      <c r="T757" s="105" t="s">
        <v>9228</v>
      </c>
      <c r="U757" s="104">
        <v>1</v>
      </c>
      <c r="V757" s="104">
        <v>0</v>
      </c>
      <c r="W757" s="104">
        <v>0</v>
      </c>
      <c r="X757" s="104">
        <v>0</v>
      </c>
      <c r="Y757" s="104">
        <v>0</v>
      </c>
      <c r="Z757" s="104" t="b">
        <v>0</v>
      </c>
      <c r="AA757" s="105" t="s">
        <v>923</v>
      </c>
      <c r="AB757" s="105" t="s">
        <v>4103</v>
      </c>
    </row>
    <row r="758" spans="1:28" ht="15" customHeight="1" x14ac:dyDescent="0.35">
      <c r="A758" s="105" t="s">
        <v>8284</v>
      </c>
      <c r="B758" s="104">
        <v>0</v>
      </c>
      <c r="C758" s="105"/>
      <c r="D758" s="104">
        <v>0</v>
      </c>
      <c r="E758" s="105"/>
      <c r="F758" s="105" t="s">
        <v>4110</v>
      </c>
      <c r="G758" s="104">
        <v>0</v>
      </c>
      <c r="H758" s="104">
        <v>0</v>
      </c>
      <c r="I758" s="104">
        <v>0</v>
      </c>
      <c r="J758" s="105"/>
      <c r="K758" s="105"/>
      <c r="L758" s="104">
        <v>3</v>
      </c>
      <c r="M758" s="104">
        <v>0</v>
      </c>
      <c r="N758" s="105"/>
      <c r="O758" s="106" t="s">
        <v>889</v>
      </c>
      <c r="P758" s="106" t="s">
        <v>890</v>
      </c>
      <c r="Q758" s="105" t="s">
        <v>4111</v>
      </c>
      <c r="R758" s="104">
        <v>0</v>
      </c>
      <c r="S758" s="104">
        <v>0</v>
      </c>
      <c r="T758" s="105" t="s">
        <v>9228</v>
      </c>
      <c r="U758" s="104">
        <v>1</v>
      </c>
      <c r="V758" s="104">
        <v>0</v>
      </c>
      <c r="W758" s="104">
        <v>0</v>
      </c>
      <c r="X758" s="104">
        <v>0</v>
      </c>
      <c r="Y758" s="104">
        <v>0</v>
      </c>
      <c r="Z758" s="104" t="b">
        <v>0</v>
      </c>
      <c r="AA758" s="105" t="s">
        <v>923</v>
      </c>
      <c r="AB758" s="105" t="s">
        <v>4112</v>
      </c>
    </row>
    <row r="759" spans="1:28" ht="15" customHeight="1" x14ac:dyDescent="0.35">
      <c r="A759" s="105" t="s">
        <v>8294</v>
      </c>
      <c r="B759" s="104">
        <v>0</v>
      </c>
      <c r="C759" s="105"/>
      <c r="D759" s="104">
        <v>0</v>
      </c>
      <c r="E759" s="105"/>
      <c r="F759" s="105" t="s">
        <v>4123</v>
      </c>
      <c r="G759" s="104">
        <v>0</v>
      </c>
      <c r="H759" s="104">
        <v>0</v>
      </c>
      <c r="I759" s="104">
        <v>0</v>
      </c>
      <c r="J759" s="105"/>
      <c r="K759" s="105"/>
      <c r="L759" s="104">
        <v>3</v>
      </c>
      <c r="M759" s="104">
        <v>0</v>
      </c>
      <c r="N759" s="105"/>
      <c r="O759" s="106" t="s">
        <v>889</v>
      </c>
      <c r="P759" s="106" t="s">
        <v>890</v>
      </c>
      <c r="Q759" s="105" t="s">
        <v>4132</v>
      </c>
      <c r="R759" s="104">
        <v>0</v>
      </c>
      <c r="S759" s="104">
        <v>0</v>
      </c>
      <c r="T759" s="105" t="s">
        <v>9228</v>
      </c>
      <c r="U759" s="104">
        <v>1</v>
      </c>
      <c r="V759" s="104">
        <v>0</v>
      </c>
      <c r="W759" s="104">
        <v>0</v>
      </c>
      <c r="X759" s="104">
        <v>0</v>
      </c>
      <c r="Y759" s="104">
        <v>0</v>
      </c>
      <c r="Z759" s="104" t="b">
        <v>0</v>
      </c>
      <c r="AA759" s="105" t="s">
        <v>923</v>
      </c>
      <c r="AB759" s="105" t="s">
        <v>4133</v>
      </c>
    </row>
    <row r="760" spans="1:28" ht="15" customHeight="1" x14ac:dyDescent="0.35">
      <c r="A760" s="105" t="s">
        <v>8433</v>
      </c>
      <c r="B760" s="104">
        <v>0</v>
      </c>
      <c r="C760" s="105"/>
      <c r="D760" s="104">
        <v>0</v>
      </c>
      <c r="E760" s="105"/>
      <c r="F760" s="105" t="s">
        <v>4565</v>
      </c>
      <c r="G760" s="104">
        <v>0</v>
      </c>
      <c r="H760" s="104">
        <v>0</v>
      </c>
      <c r="I760" s="104">
        <v>0</v>
      </c>
      <c r="J760" s="105"/>
      <c r="K760" s="105"/>
      <c r="L760" s="104">
        <v>3</v>
      </c>
      <c r="M760" s="104">
        <v>0</v>
      </c>
      <c r="N760" s="105"/>
      <c r="O760" s="106" t="s">
        <v>889</v>
      </c>
      <c r="P760" s="106" t="s">
        <v>890</v>
      </c>
      <c r="Q760" s="105" t="s">
        <v>4569</v>
      </c>
      <c r="R760" s="104">
        <v>0</v>
      </c>
      <c r="S760" s="104">
        <v>0</v>
      </c>
      <c r="T760" s="105" t="s">
        <v>9228</v>
      </c>
      <c r="U760" s="104">
        <v>1</v>
      </c>
      <c r="V760" s="104">
        <v>0</v>
      </c>
      <c r="W760" s="104">
        <v>0</v>
      </c>
      <c r="X760" s="104">
        <v>0</v>
      </c>
      <c r="Y760" s="104">
        <v>0</v>
      </c>
      <c r="Z760" s="104" t="b">
        <v>0</v>
      </c>
      <c r="AA760" s="105"/>
      <c r="AB760" s="105" t="s">
        <v>4570</v>
      </c>
    </row>
    <row r="761" spans="1:28" ht="15" customHeight="1" x14ac:dyDescent="0.35">
      <c r="A761" s="105" t="s">
        <v>8440</v>
      </c>
      <c r="B761" s="104">
        <v>0</v>
      </c>
      <c r="C761" s="105"/>
      <c r="D761" s="104">
        <v>0</v>
      </c>
      <c r="E761" s="105"/>
      <c r="F761" s="105" t="s">
        <v>4580</v>
      </c>
      <c r="G761" s="104">
        <v>0</v>
      </c>
      <c r="H761" s="104">
        <v>0</v>
      </c>
      <c r="I761" s="104">
        <v>0</v>
      </c>
      <c r="J761" s="105"/>
      <c r="K761" s="105"/>
      <c r="L761" s="104">
        <v>3</v>
      </c>
      <c r="M761" s="104">
        <v>0</v>
      </c>
      <c r="N761" s="105"/>
      <c r="O761" s="106" t="s">
        <v>889</v>
      </c>
      <c r="P761" s="106" t="s">
        <v>890</v>
      </c>
      <c r="Q761" s="105" t="s">
        <v>4585</v>
      </c>
      <c r="R761" s="104">
        <v>0</v>
      </c>
      <c r="S761" s="104">
        <v>0</v>
      </c>
      <c r="T761" s="105" t="s">
        <v>9228</v>
      </c>
      <c r="U761" s="104">
        <v>1</v>
      </c>
      <c r="V761" s="104">
        <v>0</v>
      </c>
      <c r="W761" s="104">
        <v>0</v>
      </c>
      <c r="X761" s="104">
        <v>0</v>
      </c>
      <c r="Y761" s="104">
        <v>0</v>
      </c>
      <c r="Z761" s="104" t="b">
        <v>0</v>
      </c>
      <c r="AA761" s="105"/>
      <c r="AB761" s="105" t="s">
        <v>4586</v>
      </c>
    </row>
    <row r="762" spans="1:28" ht="15" customHeight="1" x14ac:dyDescent="0.35">
      <c r="A762" s="105" t="s">
        <v>8547</v>
      </c>
      <c r="B762" s="104">
        <v>0</v>
      </c>
      <c r="C762" s="105"/>
      <c r="D762" s="104">
        <v>0</v>
      </c>
      <c r="E762" s="105"/>
      <c r="F762" s="105" t="s">
        <v>4900</v>
      </c>
      <c r="G762" s="104">
        <v>0</v>
      </c>
      <c r="H762" s="104">
        <v>0</v>
      </c>
      <c r="I762" s="104">
        <v>0</v>
      </c>
      <c r="J762" s="105"/>
      <c r="K762" s="105"/>
      <c r="L762" s="104">
        <v>3</v>
      </c>
      <c r="M762" s="104">
        <v>0</v>
      </c>
      <c r="N762" s="105" t="s">
        <v>4901</v>
      </c>
      <c r="O762" s="106" t="s">
        <v>889</v>
      </c>
      <c r="P762" s="106" t="s">
        <v>890</v>
      </c>
      <c r="Q762" s="105" t="s">
        <v>4902</v>
      </c>
      <c r="R762" s="104">
        <v>0</v>
      </c>
      <c r="S762" s="104">
        <v>0</v>
      </c>
      <c r="T762" s="105" t="s">
        <v>9228</v>
      </c>
      <c r="U762" s="104">
        <v>1</v>
      </c>
      <c r="V762" s="104">
        <v>0</v>
      </c>
      <c r="W762" s="104">
        <v>0</v>
      </c>
      <c r="X762" s="104">
        <v>0</v>
      </c>
      <c r="Y762" s="104">
        <v>0</v>
      </c>
      <c r="Z762" s="104" t="b">
        <v>0</v>
      </c>
      <c r="AA762" s="105"/>
      <c r="AB762" s="105" t="s">
        <v>4903</v>
      </c>
    </row>
    <row r="763" spans="1:28" ht="15" customHeight="1" x14ac:dyDescent="0.35">
      <c r="A763" s="105" t="s">
        <v>7354</v>
      </c>
      <c r="B763" s="104">
        <v>0</v>
      </c>
      <c r="C763" s="105"/>
      <c r="D763" s="104">
        <v>0</v>
      </c>
      <c r="E763" s="105"/>
      <c r="F763" s="105" t="s">
        <v>1645</v>
      </c>
      <c r="G763" s="104">
        <v>0</v>
      </c>
      <c r="H763" s="104">
        <v>0</v>
      </c>
      <c r="I763" s="104">
        <v>0</v>
      </c>
      <c r="J763" s="105"/>
      <c r="K763" s="105"/>
      <c r="L763" s="104">
        <v>2</v>
      </c>
      <c r="M763" s="104">
        <v>0</v>
      </c>
      <c r="N763" s="105"/>
      <c r="O763" s="105"/>
      <c r="P763" s="105"/>
      <c r="Q763" s="105" t="s">
        <v>9337</v>
      </c>
      <c r="R763" s="104">
        <v>0</v>
      </c>
      <c r="S763" s="104">
        <v>0</v>
      </c>
      <c r="T763" s="105" t="s">
        <v>7706</v>
      </c>
      <c r="U763" s="104">
        <v>1</v>
      </c>
      <c r="V763" s="104">
        <v>0</v>
      </c>
      <c r="W763" s="104">
        <v>0</v>
      </c>
      <c r="X763" s="104">
        <v>0</v>
      </c>
      <c r="Y763" s="104">
        <v>0</v>
      </c>
      <c r="Z763" s="104" t="b">
        <v>0</v>
      </c>
      <c r="AA763" s="105"/>
      <c r="AB763" s="105" t="s">
        <v>1646</v>
      </c>
    </row>
    <row r="764" spans="1:28" ht="15" customHeight="1" x14ac:dyDescent="0.35">
      <c r="A764" s="105" t="s">
        <v>7141</v>
      </c>
      <c r="B764" s="104">
        <v>0</v>
      </c>
      <c r="C764" s="105"/>
      <c r="D764" s="104">
        <v>0</v>
      </c>
      <c r="E764" s="105"/>
      <c r="F764" s="105" t="s">
        <v>1100</v>
      </c>
      <c r="G764" s="104">
        <v>0</v>
      </c>
      <c r="H764" s="104">
        <v>0</v>
      </c>
      <c r="I764" s="104">
        <v>0</v>
      </c>
      <c r="J764" s="105"/>
      <c r="K764" s="105"/>
      <c r="L764" s="104">
        <v>3</v>
      </c>
      <c r="M764" s="104">
        <v>0</v>
      </c>
      <c r="N764" s="105"/>
      <c r="O764" s="106" t="s">
        <v>889</v>
      </c>
      <c r="P764" s="106" t="s">
        <v>890</v>
      </c>
      <c r="Q764" s="105" t="s">
        <v>1101</v>
      </c>
      <c r="R764" s="104">
        <v>0</v>
      </c>
      <c r="S764" s="104">
        <v>0</v>
      </c>
      <c r="T764" s="105" t="s">
        <v>9281</v>
      </c>
      <c r="U764" s="104">
        <v>1</v>
      </c>
      <c r="V764" s="104">
        <v>0</v>
      </c>
      <c r="W764" s="104">
        <v>0</v>
      </c>
      <c r="X764" s="104">
        <v>0</v>
      </c>
      <c r="Y764" s="104">
        <v>0</v>
      </c>
      <c r="Z764" s="104" t="b">
        <v>0</v>
      </c>
      <c r="AA764" s="105"/>
      <c r="AB764" s="105" t="s">
        <v>1102</v>
      </c>
    </row>
    <row r="765" spans="1:28" ht="15" customHeight="1" x14ac:dyDescent="0.35">
      <c r="A765" s="105" t="s">
        <v>7147</v>
      </c>
      <c r="B765" s="104">
        <v>0</v>
      </c>
      <c r="C765" s="105"/>
      <c r="D765" s="104">
        <v>0</v>
      </c>
      <c r="E765" s="105"/>
      <c r="F765" s="105" t="s">
        <v>1114</v>
      </c>
      <c r="G765" s="104">
        <v>0</v>
      </c>
      <c r="H765" s="104">
        <v>0</v>
      </c>
      <c r="I765" s="104">
        <v>0</v>
      </c>
      <c r="J765" s="105"/>
      <c r="K765" s="105"/>
      <c r="L765" s="104">
        <v>3</v>
      </c>
      <c r="M765" s="104">
        <v>0</v>
      </c>
      <c r="N765" s="105"/>
      <c r="O765" s="106" t="s">
        <v>889</v>
      </c>
      <c r="P765" s="106" t="s">
        <v>890</v>
      </c>
      <c r="Q765" s="105" t="s">
        <v>1115</v>
      </c>
      <c r="R765" s="104">
        <v>0</v>
      </c>
      <c r="S765" s="104">
        <v>0</v>
      </c>
      <c r="T765" s="105" t="s">
        <v>9281</v>
      </c>
      <c r="U765" s="104">
        <v>1</v>
      </c>
      <c r="V765" s="104">
        <v>0</v>
      </c>
      <c r="W765" s="104">
        <v>0</v>
      </c>
      <c r="X765" s="104">
        <v>0</v>
      </c>
      <c r="Y765" s="104">
        <v>0</v>
      </c>
      <c r="Z765" s="104" t="b">
        <v>0</v>
      </c>
      <c r="AA765" s="105"/>
      <c r="AB765" s="105" t="s">
        <v>1116</v>
      </c>
    </row>
    <row r="766" spans="1:28" ht="15" customHeight="1" x14ac:dyDescent="0.35">
      <c r="A766" s="105" t="s">
        <v>7155</v>
      </c>
      <c r="B766" s="104">
        <v>0</v>
      </c>
      <c r="C766" s="105"/>
      <c r="D766" s="104">
        <v>0</v>
      </c>
      <c r="E766" s="105"/>
      <c r="F766" s="105" t="s">
        <v>1127</v>
      </c>
      <c r="G766" s="104">
        <v>0</v>
      </c>
      <c r="H766" s="104">
        <v>0</v>
      </c>
      <c r="I766" s="104">
        <v>0</v>
      </c>
      <c r="J766" s="105"/>
      <c r="K766" s="105"/>
      <c r="L766" s="104">
        <v>3</v>
      </c>
      <c r="M766" s="104">
        <v>0</v>
      </c>
      <c r="N766" s="105"/>
      <c r="O766" s="106" t="s">
        <v>889</v>
      </c>
      <c r="P766" s="106" t="s">
        <v>890</v>
      </c>
      <c r="Q766" s="105" t="s">
        <v>1132</v>
      </c>
      <c r="R766" s="104">
        <v>0</v>
      </c>
      <c r="S766" s="104">
        <v>0</v>
      </c>
      <c r="T766" s="105" t="s">
        <v>9281</v>
      </c>
      <c r="U766" s="104">
        <v>1</v>
      </c>
      <c r="V766" s="104">
        <v>0</v>
      </c>
      <c r="W766" s="104">
        <v>0</v>
      </c>
      <c r="X766" s="104">
        <v>0</v>
      </c>
      <c r="Y766" s="104">
        <v>0</v>
      </c>
      <c r="Z766" s="104" t="b">
        <v>0</v>
      </c>
      <c r="AA766" s="105"/>
      <c r="AB766" s="105" t="s">
        <v>1133</v>
      </c>
    </row>
    <row r="767" spans="1:28" ht="15" customHeight="1" x14ac:dyDescent="0.35">
      <c r="A767" s="105" t="s">
        <v>7328</v>
      </c>
      <c r="B767" s="104">
        <v>0</v>
      </c>
      <c r="C767" s="105"/>
      <c r="D767" s="104">
        <v>0</v>
      </c>
      <c r="E767" s="105"/>
      <c r="F767" s="105" t="s">
        <v>1575</v>
      </c>
      <c r="G767" s="104">
        <v>0</v>
      </c>
      <c r="H767" s="104">
        <v>0</v>
      </c>
      <c r="I767" s="104">
        <v>0</v>
      </c>
      <c r="J767" s="105"/>
      <c r="K767" s="105"/>
      <c r="L767" s="104">
        <v>3</v>
      </c>
      <c r="M767" s="104">
        <v>0</v>
      </c>
      <c r="N767" s="105"/>
      <c r="O767" s="106" t="s">
        <v>889</v>
      </c>
      <c r="P767" s="106" t="s">
        <v>890</v>
      </c>
      <c r="Q767" s="105" t="s">
        <v>1586</v>
      </c>
      <c r="R767" s="104">
        <v>0</v>
      </c>
      <c r="S767" s="104">
        <v>0</v>
      </c>
      <c r="T767" s="105" t="s">
        <v>9281</v>
      </c>
      <c r="U767" s="104">
        <v>1</v>
      </c>
      <c r="V767" s="104">
        <v>0</v>
      </c>
      <c r="W767" s="104">
        <v>0</v>
      </c>
      <c r="X767" s="104">
        <v>0</v>
      </c>
      <c r="Y767" s="104">
        <v>0</v>
      </c>
      <c r="Z767" s="104" t="b">
        <v>0</v>
      </c>
      <c r="AA767" s="105"/>
      <c r="AB767" s="105" t="s">
        <v>1587</v>
      </c>
    </row>
    <row r="768" spans="1:28" ht="15" customHeight="1" x14ac:dyDescent="0.35">
      <c r="A768" s="105" t="s">
        <v>7538</v>
      </c>
      <c r="B768" s="104">
        <v>0</v>
      </c>
      <c r="C768" s="105"/>
      <c r="D768" s="104">
        <v>0</v>
      </c>
      <c r="E768" s="105"/>
      <c r="F768" s="105" t="s">
        <v>2099</v>
      </c>
      <c r="G768" s="104">
        <v>0</v>
      </c>
      <c r="H768" s="104">
        <v>0</v>
      </c>
      <c r="I768" s="104">
        <v>0</v>
      </c>
      <c r="J768" s="105"/>
      <c r="K768" s="105"/>
      <c r="L768" s="104">
        <v>3</v>
      </c>
      <c r="M768" s="104">
        <v>0</v>
      </c>
      <c r="N768" s="105"/>
      <c r="O768" s="106" t="s">
        <v>889</v>
      </c>
      <c r="P768" s="106" t="s">
        <v>890</v>
      </c>
      <c r="Q768" s="105" t="s">
        <v>2102</v>
      </c>
      <c r="R768" s="104">
        <v>0</v>
      </c>
      <c r="S768" s="104">
        <v>0</v>
      </c>
      <c r="T768" s="105" t="s">
        <v>9281</v>
      </c>
      <c r="U768" s="104">
        <v>1</v>
      </c>
      <c r="V768" s="104">
        <v>0</v>
      </c>
      <c r="W768" s="104">
        <v>0</v>
      </c>
      <c r="X768" s="104">
        <v>0</v>
      </c>
      <c r="Y768" s="104">
        <v>0</v>
      </c>
      <c r="Z768" s="104" t="b">
        <v>0</v>
      </c>
      <c r="AA768" s="105"/>
      <c r="AB768" s="105" t="s">
        <v>2103</v>
      </c>
    </row>
    <row r="769" spans="1:28" ht="15" customHeight="1" x14ac:dyDescent="0.35">
      <c r="A769" s="105" t="s">
        <v>7551</v>
      </c>
      <c r="B769" s="104">
        <v>0</v>
      </c>
      <c r="C769" s="105"/>
      <c r="D769" s="104">
        <v>0</v>
      </c>
      <c r="E769" s="105"/>
      <c r="F769" s="105" t="s">
        <v>2121</v>
      </c>
      <c r="G769" s="104">
        <v>0</v>
      </c>
      <c r="H769" s="104">
        <v>0</v>
      </c>
      <c r="I769" s="104">
        <v>0</v>
      </c>
      <c r="J769" s="105"/>
      <c r="K769" s="105"/>
      <c r="L769" s="104">
        <v>3</v>
      </c>
      <c r="M769" s="104">
        <v>0</v>
      </c>
      <c r="N769" s="105"/>
      <c r="O769" s="106" t="s">
        <v>889</v>
      </c>
      <c r="P769" s="106" t="s">
        <v>890</v>
      </c>
      <c r="Q769" s="105" t="s">
        <v>2132</v>
      </c>
      <c r="R769" s="104">
        <v>0</v>
      </c>
      <c r="S769" s="104">
        <v>0</v>
      </c>
      <c r="T769" s="105" t="s">
        <v>9281</v>
      </c>
      <c r="U769" s="104">
        <v>1</v>
      </c>
      <c r="V769" s="104">
        <v>0</v>
      </c>
      <c r="W769" s="104">
        <v>0</v>
      </c>
      <c r="X769" s="104">
        <v>0</v>
      </c>
      <c r="Y769" s="104">
        <v>0</v>
      </c>
      <c r="Z769" s="104" t="b">
        <v>0</v>
      </c>
      <c r="AA769" s="105"/>
      <c r="AB769" s="105" t="s">
        <v>2133</v>
      </c>
    </row>
    <row r="770" spans="1:28" ht="15" customHeight="1" x14ac:dyDescent="0.35">
      <c r="A770" s="105" t="s">
        <v>7847</v>
      </c>
      <c r="B770" s="104">
        <v>0</v>
      </c>
      <c r="C770" s="105"/>
      <c r="D770" s="104">
        <v>0</v>
      </c>
      <c r="E770" s="105"/>
      <c r="F770" s="105" t="s">
        <v>2958</v>
      </c>
      <c r="G770" s="104">
        <v>0</v>
      </c>
      <c r="H770" s="104">
        <v>0</v>
      </c>
      <c r="I770" s="104">
        <v>0</v>
      </c>
      <c r="J770" s="105"/>
      <c r="K770" s="105"/>
      <c r="L770" s="104">
        <v>3</v>
      </c>
      <c r="M770" s="104">
        <v>0</v>
      </c>
      <c r="N770" s="105" t="s">
        <v>2959</v>
      </c>
      <c r="O770" s="106" t="s">
        <v>889</v>
      </c>
      <c r="P770" s="106" t="s">
        <v>890</v>
      </c>
      <c r="Q770" s="105" t="s">
        <v>2964</v>
      </c>
      <c r="R770" s="104">
        <v>0</v>
      </c>
      <c r="S770" s="104">
        <v>0</v>
      </c>
      <c r="T770" s="105" t="s">
        <v>9281</v>
      </c>
      <c r="U770" s="104">
        <v>1</v>
      </c>
      <c r="V770" s="104">
        <v>0</v>
      </c>
      <c r="W770" s="104">
        <v>0</v>
      </c>
      <c r="X770" s="104">
        <v>0</v>
      </c>
      <c r="Y770" s="104">
        <v>0</v>
      </c>
      <c r="Z770" s="104" t="b">
        <v>0</v>
      </c>
      <c r="AA770" s="105"/>
      <c r="AB770" s="105" t="s">
        <v>2965</v>
      </c>
    </row>
    <row r="771" spans="1:28" ht="15" customHeight="1" x14ac:dyDescent="0.35">
      <c r="A771" s="105" t="s">
        <v>8241</v>
      </c>
      <c r="B771" s="104">
        <v>0</v>
      </c>
      <c r="C771" s="105"/>
      <c r="D771" s="104">
        <v>0</v>
      </c>
      <c r="E771" s="105"/>
      <c r="F771" s="105" t="s">
        <v>4012</v>
      </c>
      <c r="G771" s="104">
        <v>0</v>
      </c>
      <c r="H771" s="104">
        <v>0</v>
      </c>
      <c r="I771" s="104">
        <v>0</v>
      </c>
      <c r="J771" s="105"/>
      <c r="K771" s="105"/>
      <c r="L771" s="104">
        <v>3</v>
      </c>
      <c r="M771" s="104">
        <v>0</v>
      </c>
      <c r="N771" s="105"/>
      <c r="O771" s="106" t="s">
        <v>889</v>
      </c>
      <c r="P771" s="106" t="s">
        <v>890</v>
      </c>
      <c r="Q771" s="105" t="s">
        <v>4015</v>
      </c>
      <c r="R771" s="104">
        <v>0</v>
      </c>
      <c r="S771" s="104">
        <v>0</v>
      </c>
      <c r="T771" s="105" t="s">
        <v>9281</v>
      </c>
      <c r="U771" s="104">
        <v>1</v>
      </c>
      <c r="V771" s="104">
        <v>0</v>
      </c>
      <c r="W771" s="104">
        <v>0</v>
      </c>
      <c r="X771" s="104">
        <v>0</v>
      </c>
      <c r="Y771" s="104">
        <v>0</v>
      </c>
      <c r="Z771" s="104" t="b">
        <v>0</v>
      </c>
      <c r="AA771" s="105"/>
      <c r="AB771" s="105" t="s">
        <v>4016</v>
      </c>
    </row>
    <row r="772" spans="1:28" ht="15" customHeight="1" x14ac:dyDescent="0.35">
      <c r="A772" s="105" t="s">
        <v>8539</v>
      </c>
      <c r="B772" s="104">
        <v>0</v>
      </c>
      <c r="C772" s="105"/>
      <c r="D772" s="104">
        <v>0</v>
      </c>
      <c r="E772" s="105"/>
      <c r="F772" s="105" t="s">
        <v>9557</v>
      </c>
      <c r="G772" s="104">
        <v>0</v>
      </c>
      <c r="H772" s="104">
        <v>0</v>
      </c>
      <c r="I772" s="104">
        <v>0</v>
      </c>
      <c r="J772" s="105"/>
      <c r="K772" s="105"/>
      <c r="L772" s="104">
        <v>3</v>
      </c>
      <c r="M772" s="104">
        <v>0</v>
      </c>
      <c r="N772" s="105"/>
      <c r="O772" s="106" t="s">
        <v>889</v>
      </c>
      <c r="P772" s="106" t="s">
        <v>890</v>
      </c>
      <c r="Q772" s="105" t="s">
        <v>4878</v>
      </c>
      <c r="R772" s="104">
        <v>0</v>
      </c>
      <c r="S772" s="104">
        <v>0</v>
      </c>
      <c r="T772" s="105" t="s">
        <v>9281</v>
      </c>
      <c r="U772" s="104">
        <v>1</v>
      </c>
      <c r="V772" s="104">
        <v>0</v>
      </c>
      <c r="W772" s="104">
        <v>0</v>
      </c>
      <c r="X772" s="104">
        <v>0</v>
      </c>
      <c r="Y772" s="104">
        <v>0</v>
      </c>
      <c r="Z772" s="104" t="b">
        <v>0</v>
      </c>
      <c r="AA772" s="105"/>
      <c r="AB772" s="105" t="s">
        <v>4879</v>
      </c>
    </row>
    <row r="773" spans="1:28" ht="15" customHeight="1" x14ac:dyDescent="0.35">
      <c r="A773" s="105" t="s">
        <v>7360</v>
      </c>
      <c r="B773" s="104">
        <v>0</v>
      </c>
      <c r="C773" s="105"/>
      <c r="D773" s="104">
        <v>0</v>
      </c>
      <c r="E773" s="105"/>
      <c r="F773" s="105" t="s">
        <v>1657</v>
      </c>
      <c r="G773" s="104">
        <v>0</v>
      </c>
      <c r="H773" s="104">
        <v>0</v>
      </c>
      <c r="I773" s="104">
        <v>0</v>
      </c>
      <c r="J773" s="105"/>
      <c r="K773" s="105"/>
      <c r="L773" s="104">
        <v>2</v>
      </c>
      <c r="M773" s="104">
        <v>0</v>
      </c>
      <c r="N773" s="105"/>
      <c r="O773" s="105"/>
      <c r="P773" s="105"/>
      <c r="Q773" s="105" t="s">
        <v>9344</v>
      </c>
      <c r="R773" s="104">
        <v>0</v>
      </c>
      <c r="S773" s="104">
        <v>0</v>
      </c>
      <c r="T773" s="105" t="s">
        <v>7706</v>
      </c>
      <c r="U773" s="104">
        <v>1</v>
      </c>
      <c r="V773" s="104">
        <v>0</v>
      </c>
      <c r="W773" s="104">
        <v>0</v>
      </c>
      <c r="X773" s="104">
        <v>0</v>
      </c>
      <c r="Y773" s="104">
        <v>0</v>
      </c>
      <c r="Z773" s="104" t="b">
        <v>0</v>
      </c>
      <c r="AA773" s="105"/>
      <c r="AB773" s="105" t="s">
        <v>1658</v>
      </c>
    </row>
    <row r="774" spans="1:28" ht="15" customHeight="1" x14ac:dyDescent="0.35">
      <c r="A774" s="105" t="s">
        <v>7540</v>
      </c>
      <c r="B774" s="104">
        <v>0</v>
      </c>
      <c r="C774" s="105"/>
      <c r="D774" s="104">
        <v>0</v>
      </c>
      <c r="E774" s="105"/>
      <c r="F774" s="105" t="s">
        <v>2104</v>
      </c>
      <c r="G774" s="104">
        <v>0</v>
      </c>
      <c r="H774" s="104">
        <v>0</v>
      </c>
      <c r="I774" s="104">
        <v>0</v>
      </c>
      <c r="J774" s="105"/>
      <c r="K774" s="105"/>
      <c r="L774" s="104">
        <v>3</v>
      </c>
      <c r="M774" s="104">
        <v>0</v>
      </c>
      <c r="N774" s="105"/>
      <c r="O774" s="106" t="s">
        <v>889</v>
      </c>
      <c r="P774" s="106" t="s">
        <v>890</v>
      </c>
      <c r="Q774" s="105" t="s">
        <v>2107</v>
      </c>
      <c r="R774" s="104">
        <v>0</v>
      </c>
      <c r="S774" s="104">
        <v>0</v>
      </c>
      <c r="T774" s="105" t="s">
        <v>9343</v>
      </c>
      <c r="U774" s="104">
        <v>1</v>
      </c>
      <c r="V774" s="104">
        <v>0</v>
      </c>
      <c r="W774" s="104">
        <v>0</v>
      </c>
      <c r="X774" s="104">
        <v>0</v>
      </c>
      <c r="Y774" s="104">
        <v>0</v>
      </c>
      <c r="Z774" s="104" t="b">
        <v>0</v>
      </c>
      <c r="AA774" s="105"/>
      <c r="AB774" s="105" t="s">
        <v>2108</v>
      </c>
    </row>
    <row r="775" spans="1:28" ht="15" customHeight="1" x14ac:dyDescent="0.35">
      <c r="A775" s="105" t="s">
        <v>7699</v>
      </c>
      <c r="B775" s="104">
        <v>0</v>
      </c>
      <c r="C775" s="105"/>
      <c r="D775" s="104">
        <v>0</v>
      </c>
      <c r="E775" s="105"/>
      <c r="F775" s="105" t="s">
        <v>2483</v>
      </c>
      <c r="G775" s="104">
        <v>0</v>
      </c>
      <c r="H775" s="104">
        <v>0</v>
      </c>
      <c r="I775" s="104">
        <v>0</v>
      </c>
      <c r="J775" s="105"/>
      <c r="K775" s="105"/>
      <c r="L775" s="104">
        <v>3</v>
      </c>
      <c r="M775" s="104">
        <v>0</v>
      </c>
      <c r="N775" s="105"/>
      <c r="O775" s="106" t="s">
        <v>889</v>
      </c>
      <c r="P775" s="106" t="s">
        <v>890</v>
      </c>
      <c r="Q775" s="105" t="s">
        <v>2494</v>
      </c>
      <c r="R775" s="104">
        <v>0</v>
      </c>
      <c r="S775" s="104">
        <v>0</v>
      </c>
      <c r="T775" s="105" t="s">
        <v>9343</v>
      </c>
      <c r="U775" s="104">
        <v>1</v>
      </c>
      <c r="V775" s="104">
        <v>0</v>
      </c>
      <c r="W775" s="104">
        <v>0</v>
      </c>
      <c r="X775" s="104">
        <v>0</v>
      </c>
      <c r="Y775" s="104">
        <v>0</v>
      </c>
      <c r="Z775" s="104" t="b">
        <v>0</v>
      </c>
      <c r="AA775" s="105"/>
      <c r="AB775" s="105" t="s">
        <v>2495</v>
      </c>
    </row>
    <row r="776" spans="1:28" ht="15" customHeight="1" x14ac:dyDescent="0.35">
      <c r="A776" s="105" t="s">
        <v>7724</v>
      </c>
      <c r="B776" s="104">
        <v>0</v>
      </c>
      <c r="C776" s="105"/>
      <c r="D776" s="104">
        <v>0</v>
      </c>
      <c r="E776" s="105"/>
      <c r="F776" s="105" t="s">
        <v>2559</v>
      </c>
      <c r="G776" s="104">
        <v>0</v>
      </c>
      <c r="H776" s="104">
        <v>0</v>
      </c>
      <c r="I776" s="104">
        <v>0</v>
      </c>
      <c r="J776" s="105"/>
      <c r="K776" s="105"/>
      <c r="L776" s="104">
        <v>3</v>
      </c>
      <c r="M776" s="104">
        <v>0</v>
      </c>
      <c r="N776" s="105"/>
      <c r="O776" s="106" t="s">
        <v>889</v>
      </c>
      <c r="P776" s="106" t="s">
        <v>890</v>
      </c>
      <c r="Q776" s="105" t="s">
        <v>2568</v>
      </c>
      <c r="R776" s="104">
        <v>0</v>
      </c>
      <c r="S776" s="104">
        <v>0</v>
      </c>
      <c r="T776" s="105" t="s">
        <v>9343</v>
      </c>
      <c r="U776" s="104">
        <v>1</v>
      </c>
      <c r="V776" s="104">
        <v>0</v>
      </c>
      <c r="W776" s="104">
        <v>0</v>
      </c>
      <c r="X776" s="104">
        <v>0</v>
      </c>
      <c r="Y776" s="104">
        <v>0</v>
      </c>
      <c r="Z776" s="104" t="b">
        <v>0</v>
      </c>
      <c r="AA776" s="105"/>
      <c r="AB776" s="105" t="s">
        <v>2569</v>
      </c>
    </row>
    <row r="777" spans="1:28" ht="15" customHeight="1" x14ac:dyDescent="0.35">
      <c r="A777" s="105" t="s">
        <v>7777</v>
      </c>
      <c r="B777" s="104">
        <v>0</v>
      </c>
      <c r="C777" s="105"/>
      <c r="D777" s="104">
        <v>0</v>
      </c>
      <c r="E777" s="105"/>
      <c r="F777" s="105" t="s">
        <v>2708</v>
      </c>
      <c r="G777" s="104">
        <v>0</v>
      </c>
      <c r="H777" s="104">
        <v>0</v>
      </c>
      <c r="I777" s="104">
        <v>0</v>
      </c>
      <c r="J777" s="105"/>
      <c r="K777" s="105"/>
      <c r="L777" s="104">
        <v>3</v>
      </c>
      <c r="M777" s="104">
        <v>0</v>
      </c>
      <c r="N777" s="105"/>
      <c r="O777" s="106" t="s">
        <v>889</v>
      </c>
      <c r="P777" s="106" t="s">
        <v>890</v>
      </c>
      <c r="Q777" s="105" t="s">
        <v>2715</v>
      </c>
      <c r="R777" s="104">
        <v>0</v>
      </c>
      <c r="S777" s="104">
        <v>0</v>
      </c>
      <c r="T777" s="105" t="s">
        <v>9343</v>
      </c>
      <c r="U777" s="104">
        <v>1</v>
      </c>
      <c r="V777" s="104">
        <v>0</v>
      </c>
      <c r="W777" s="104">
        <v>0</v>
      </c>
      <c r="X777" s="104">
        <v>0</v>
      </c>
      <c r="Y777" s="104">
        <v>0</v>
      </c>
      <c r="Z777" s="104" t="b">
        <v>0</v>
      </c>
      <c r="AA777" s="105"/>
      <c r="AB777" s="105" t="s">
        <v>2716</v>
      </c>
    </row>
    <row r="778" spans="1:28" ht="15" customHeight="1" x14ac:dyDescent="0.35">
      <c r="A778" s="105" t="s">
        <v>7983</v>
      </c>
      <c r="B778" s="104">
        <v>0</v>
      </c>
      <c r="C778" s="105"/>
      <c r="D778" s="104">
        <v>0</v>
      </c>
      <c r="E778" s="105"/>
      <c r="F778" s="105" t="s">
        <v>3332</v>
      </c>
      <c r="G778" s="104">
        <v>0</v>
      </c>
      <c r="H778" s="104">
        <v>0</v>
      </c>
      <c r="I778" s="104">
        <v>0</v>
      </c>
      <c r="J778" s="105"/>
      <c r="K778" s="105"/>
      <c r="L778" s="104">
        <v>3</v>
      </c>
      <c r="M778" s="104">
        <v>0</v>
      </c>
      <c r="N778" s="105"/>
      <c r="O778" s="106" t="s">
        <v>889</v>
      </c>
      <c r="P778" s="106" t="s">
        <v>890</v>
      </c>
      <c r="Q778" s="105" t="s">
        <v>3337</v>
      </c>
      <c r="R778" s="104">
        <v>0</v>
      </c>
      <c r="S778" s="104">
        <v>0</v>
      </c>
      <c r="T778" s="105" t="s">
        <v>9343</v>
      </c>
      <c r="U778" s="104">
        <v>1</v>
      </c>
      <c r="V778" s="104">
        <v>0</v>
      </c>
      <c r="W778" s="104">
        <v>0</v>
      </c>
      <c r="X778" s="104">
        <v>0</v>
      </c>
      <c r="Y778" s="104">
        <v>0</v>
      </c>
      <c r="Z778" s="104" t="b">
        <v>0</v>
      </c>
      <c r="AA778" s="105"/>
      <c r="AB778" s="105" t="s">
        <v>3338</v>
      </c>
    </row>
    <row r="779" spans="1:28" ht="15" customHeight="1" x14ac:dyDescent="0.35">
      <c r="A779" s="105" t="s">
        <v>8334</v>
      </c>
      <c r="B779" s="104">
        <v>0</v>
      </c>
      <c r="C779" s="105"/>
      <c r="D779" s="104">
        <v>0</v>
      </c>
      <c r="E779" s="105"/>
      <c r="F779" s="105" t="s">
        <v>4267</v>
      </c>
      <c r="G779" s="104">
        <v>0</v>
      </c>
      <c r="H779" s="104">
        <v>0</v>
      </c>
      <c r="I779" s="104">
        <v>0</v>
      </c>
      <c r="J779" s="105"/>
      <c r="K779" s="105"/>
      <c r="L779" s="104">
        <v>3</v>
      </c>
      <c r="M779" s="104">
        <v>0</v>
      </c>
      <c r="N779" s="105"/>
      <c r="O779" s="106" t="s">
        <v>889</v>
      </c>
      <c r="P779" s="106" t="s">
        <v>890</v>
      </c>
      <c r="Q779" s="105" t="s">
        <v>4274</v>
      </c>
      <c r="R779" s="104">
        <v>0</v>
      </c>
      <c r="S779" s="104">
        <v>0</v>
      </c>
      <c r="T779" s="105" t="s">
        <v>9343</v>
      </c>
      <c r="U779" s="104">
        <v>1</v>
      </c>
      <c r="V779" s="104">
        <v>0</v>
      </c>
      <c r="W779" s="104">
        <v>0</v>
      </c>
      <c r="X779" s="104">
        <v>0</v>
      </c>
      <c r="Y779" s="104">
        <v>0</v>
      </c>
      <c r="Z779" s="104" t="b">
        <v>0</v>
      </c>
      <c r="AA779" s="105"/>
      <c r="AB779" s="105" t="s">
        <v>4275</v>
      </c>
    </row>
    <row r="780" spans="1:28" ht="15" customHeight="1" x14ac:dyDescent="0.35">
      <c r="A780" s="105" t="s">
        <v>8354</v>
      </c>
      <c r="B780" s="104">
        <v>0</v>
      </c>
      <c r="C780" s="105"/>
      <c r="D780" s="104">
        <v>0</v>
      </c>
      <c r="E780" s="105"/>
      <c r="F780" s="105" t="s">
        <v>4326</v>
      </c>
      <c r="G780" s="104">
        <v>0</v>
      </c>
      <c r="H780" s="104">
        <v>0</v>
      </c>
      <c r="I780" s="104">
        <v>0</v>
      </c>
      <c r="J780" s="105"/>
      <c r="K780" s="105"/>
      <c r="L780" s="104">
        <v>3</v>
      </c>
      <c r="M780" s="104">
        <v>0</v>
      </c>
      <c r="N780" s="105" t="s">
        <v>4322</v>
      </c>
      <c r="O780" s="106" t="s">
        <v>4323</v>
      </c>
      <c r="P780" s="106" t="s">
        <v>890</v>
      </c>
      <c r="Q780" s="105" t="s">
        <v>4329</v>
      </c>
      <c r="R780" s="104">
        <v>0</v>
      </c>
      <c r="S780" s="104">
        <v>0</v>
      </c>
      <c r="T780" s="105" t="s">
        <v>9343</v>
      </c>
      <c r="U780" s="104">
        <v>1</v>
      </c>
      <c r="V780" s="104">
        <v>0</v>
      </c>
      <c r="W780" s="104">
        <v>0</v>
      </c>
      <c r="X780" s="104">
        <v>0</v>
      </c>
      <c r="Y780" s="104">
        <v>0</v>
      </c>
      <c r="Z780" s="104" t="b">
        <v>0</v>
      </c>
      <c r="AA780" s="105"/>
      <c r="AB780" s="105" t="s">
        <v>4330</v>
      </c>
    </row>
    <row r="781" spans="1:28" ht="15" customHeight="1" x14ac:dyDescent="0.35">
      <c r="A781" s="105" t="s">
        <v>8447</v>
      </c>
      <c r="B781" s="104">
        <v>0</v>
      </c>
      <c r="C781" s="105"/>
      <c r="D781" s="104">
        <v>0</v>
      </c>
      <c r="E781" s="105"/>
      <c r="F781" s="105" t="s">
        <v>4643</v>
      </c>
      <c r="G781" s="104">
        <v>0</v>
      </c>
      <c r="H781" s="104">
        <v>0</v>
      </c>
      <c r="I781" s="104">
        <v>0</v>
      </c>
      <c r="J781" s="105"/>
      <c r="K781" s="105"/>
      <c r="L781" s="104">
        <v>3</v>
      </c>
      <c r="M781" s="104">
        <v>0</v>
      </c>
      <c r="N781" s="105"/>
      <c r="O781" s="106" t="s">
        <v>889</v>
      </c>
      <c r="P781" s="106" t="s">
        <v>890</v>
      </c>
      <c r="Q781" s="105" t="s">
        <v>4648</v>
      </c>
      <c r="R781" s="104">
        <v>0</v>
      </c>
      <c r="S781" s="104">
        <v>0</v>
      </c>
      <c r="T781" s="105" t="s">
        <v>9343</v>
      </c>
      <c r="U781" s="104">
        <v>1</v>
      </c>
      <c r="V781" s="104">
        <v>0</v>
      </c>
      <c r="W781" s="104">
        <v>0</v>
      </c>
      <c r="X781" s="104">
        <v>0</v>
      </c>
      <c r="Y781" s="104">
        <v>0</v>
      </c>
      <c r="Z781" s="104" t="b">
        <v>0</v>
      </c>
      <c r="AA781" s="105"/>
      <c r="AB781" s="105" t="s">
        <v>4649</v>
      </c>
    </row>
    <row r="782" spans="1:28" ht="15" customHeight="1" x14ac:dyDescent="0.35">
      <c r="A782" s="105" t="s">
        <v>7432</v>
      </c>
      <c r="B782" s="104">
        <v>0</v>
      </c>
      <c r="C782" s="105"/>
      <c r="D782" s="104">
        <v>0</v>
      </c>
      <c r="E782" s="105"/>
      <c r="F782" s="105" t="s">
        <v>1838</v>
      </c>
      <c r="G782" s="104">
        <v>0</v>
      </c>
      <c r="H782" s="104">
        <v>0</v>
      </c>
      <c r="I782" s="104">
        <v>0</v>
      </c>
      <c r="J782" s="105"/>
      <c r="K782" s="105"/>
      <c r="L782" s="104">
        <v>2</v>
      </c>
      <c r="M782" s="104">
        <v>20430.827000000001</v>
      </c>
      <c r="N782" s="105"/>
      <c r="O782" s="105"/>
      <c r="P782" s="105"/>
      <c r="Q782" s="105" t="s">
        <v>9354</v>
      </c>
      <c r="R782" s="104">
        <v>450982.5</v>
      </c>
      <c r="S782" s="104">
        <v>0</v>
      </c>
      <c r="T782" s="105" t="s">
        <v>7706</v>
      </c>
      <c r="U782" s="104">
        <v>1</v>
      </c>
      <c r="V782" s="104">
        <v>0</v>
      </c>
      <c r="W782" s="104">
        <v>0</v>
      </c>
      <c r="X782" s="104">
        <v>0</v>
      </c>
      <c r="Y782" s="104">
        <v>471413.32699999999</v>
      </c>
      <c r="Z782" s="104" t="b">
        <v>0</v>
      </c>
      <c r="AA782" s="105" t="s">
        <v>310</v>
      </c>
      <c r="AB782" s="105" t="s">
        <v>1839</v>
      </c>
    </row>
    <row r="783" spans="1:28" ht="15" customHeight="1" x14ac:dyDescent="0.35">
      <c r="A783" s="105" t="s">
        <v>7084</v>
      </c>
      <c r="B783" s="104">
        <v>0</v>
      </c>
      <c r="C783" s="105"/>
      <c r="D783" s="104">
        <v>0</v>
      </c>
      <c r="E783" s="105"/>
      <c r="F783" s="105" t="s">
        <v>953</v>
      </c>
      <c r="G783" s="104">
        <v>0</v>
      </c>
      <c r="H783" s="104">
        <v>0</v>
      </c>
      <c r="I783" s="104">
        <v>0</v>
      </c>
      <c r="J783" s="105"/>
      <c r="K783" s="105"/>
      <c r="L783" s="104">
        <v>3</v>
      </c>
      <c r="M783" s="104">
        <v>0</v>
      </c>
      <c r="N783" s="105" t="s">
        <v>954</v>
      </c>
      <c r="O783" s="106" t="s">
        <v>889</v>
      </c>
      <c r="P783" s="106" t="s">
        <v>890</v>
      </c>
      <c r="Q783" s="105" t="s">
        <v>957</v>
      </c>
      <c r="R783" s="104">
        <v>0</v>
      </c>
      <c r="S783" s="104">
        <v>0</v>
      </c>
      <c r="T783" s="105" t="s">
        <v>9265</v>
      </c>
      <c r="U783" s="104">
        <v>1</v>
      </c>
      <c r="V783" s="104">
        <v>0</v>
      </c>
      <c r="W783" s="104">
        <v>0</v>
      </c>
      <c r="X783" s="104">
        <v>0</v>
      </c>
      <c r="Y783" s="104">
        <v>0</v>
      </c>
      <c r="Z783" s="104" t="b">
        <v>0</v>
      </c>
      <c r="AA783" s="105" t="s">
        <v>82</v>
      </c>
      <c r="AB783" s="105" t="s">
        <v>958</v>
      </c>
    </row>
    <row r="784" spans="1:28" ht="15" customHeight="1" x14ac:dyDescent="0.35">
      <c r="A784" s="105" t="s">
        <v>7105</v>
      </c>
      <c r="B784" s="104">
        <v>0</v>
      </c>
      <c r="C784" s="105"/>
      <c r="D784" s="104">
        <v>0</v>
      </c>
      <c r="E784" s="105"/>
      <c r="F784" s="105" t="s">
        <v>1013</v>
      </c>
      <c r="G784" s="104">
        <v>0</v>
      </c>
      <c r="H784" s="104">
        <v>0</v>
      </c>
      <c r="I784" s="104">
        <v>0</v>
      </c>
      <c r="J784" s="105"/>
      <c r="K784" s="105"/>
      <c r="L784" s="104">
        <v>3</v>
      </c>
      <c r="M784" s="104">
        <v>0</v>
      </c>
      <c r="N784" s="105" t="s">
        <v>1014</v>
      </c>
      <c r="O784" s="106" t="s">
        <v>889</v>
      </c>
      <c r="P784" s="106" t="s">
        <v>890</v>
      </c>
      <c r="Q784" s="105" t="s">
        <v>1015</v>
      </c>
      <c r="R784" s="104">
        <v>0</v>
      </c>
      <c r="S784" s="104">
        <v>0</v>
      </c>
      <c r="T784" s="105" t="s">
        <v>9265</v>
      </c>
      <c r="U784" s="104">
        <v>1</v>
      </c>
      <c r="V784" s="104">
        <v>0</v>
      </c>
      <c r="W784" s="104">
        <v>0</v>
      </c>
      <c r="X784" s="104">
        <v>0</v>
      </c>
      <c r="Y784" s="104">
        <v>0</v>
      </c>
      <c r="Z784" s="104" t="b">
        <v>0</v>
      </c>
      <c r="AA784" s="105"/>
      <c r="AB784" s="105" t="s">
        <v>1016</v>
      </c>
    </row>
    <row r="785" spans="1:28" ht="15" customHeight="1" x14ac:dyDescent="0.35">
      <c r="A785" s="105" t="s">
        <v>7164</v>
      </c>
      <c r="B785" s="104">
        <v>0</v>
      </c>
      <c r="C785" s="105"/>
      <c r="D785" s="104">
        <v>0</v>
      </c>
      <c r="E785" s="105"/>
      <c r="F785" s="105" t="s">
        <v>1140</v>
      </c>
      <c r="G785" s="104">
        <v>0</v>
      </c>
      <c r="H785" s="104">
        <v>0</v>
      </c>
      <c r="I785" s="104">
        <v>0</v>
      </c>
      <c r="J785" s="105"/>
      <c r="K785" s="105"/>
      <c r="L785" s="104">
        <v>3</v>
      </c>
      <c r="M785" s="104">
        <v>0</v>
      </c>
      <c r="N785" s="105"/>
      <c r="O785" s="106" t="s">
        <v>889</v>
      </c>
      <c r="P785" s="106" t="s">
        <v>890</v>
      </c>
      <c r="Q785" s="105" t="s">
        <v>1152</v>
      </c>
      <c r="R785" s="104">
        <v>0</v>
      </c>
      <c r="S785" s="104">
        <v>0</v>
      </c>
      <c r="T785" s="105" t="s">
        <v>9265</v>
      </c>
      <c r="U785" s="104">
        <v>1</v>
      </c>
      <c r="V785" s="104">
        <v>0</v>
      </c>
      <c r="W785" s="104">
        <v>0</v>
      </c>
      <c r="X785" s="104">
        <v>0</v>
      </c>
      <c r="Y785" s="104">
        <v>0</v>
      </c>
      <c r="Z785" s="104" t="b">
        <v>0</v>
      </c>
      <c r="AA785" s="105"/>
      <c r="AB785" s="105" t="s">
        <v>1153</v>
      </c>
    </row>
    <row r="786" spans="1:28" ht="15" customHeight="1" x14ac:dyDescent="0.35">
      <c r="A786" s="105" t="s">
        <v>7167</v>
      </c>
      <c r="B786" s="104">
        <v>0</v>
      </c>
      <c r="C786" s="105"/>
      <c r="D786" s="104">
        <v>0</v>
      </c>
      <c r="E786" s="105"/>
      <c r="F786" s="105" t="s">
        <v>1159</v>
      </c>
      <c r="G786" s="104">
        <v>0</v>
      </c>
      <c r="H786" s="104">
        <v>0</v>
      </c>
      <c r="I786" s="104">
        <v>0</v>
      </c>
      <c r="J786" s="105"/>
      <c r="K786" s="105"/>
      <c r="L786" s="104">
        <v>3</v>
      </c>
      <c r="M786" s="104">
        <v>0</v>
      </c>
      <c r="N786" s="105"/>
      <c r="O786" s="106" t="s">
        <v>889</v>
      </c>
      <c r="P786" s="106" t="s">
        <v>890</v>
      </c>
      <c r="Q786" s="105" t="s">
        <v>1160</v>
      </c>
      <c r="R786" s="104">
        <v>0</v>
      </c>
      <c r="S786" s="104">
        <v>0</v>
      </c>
      <c r="T786" s="105" t="s">
        <v>9265</v>
      </c>
      <c r="U786" s="104">
        <v>1</v>
      </c>
      <c r="V786" s="104">
        <v>0</v>
      </c>
      <c r="W786" s="104">
        <v>0</v>
      </c>
      <c r="X786" s="104">
        <v>0</v>
      </c>
      <c r="Y786" s="104">
        <v>0</v>
      </c>
      <c r="Z786" s="104" t="b">
        <v>0</v>
      </c>
      <c r="AA786" s="105"/>
      <c r="AB786" s="105" t="s">
        <v>1161</v>
      </c>
    </row>
    <row r="787" spans="1:28" ht="15" customHeight="1" x14ac:dyDescent="0.35">
      <c r="A787" s="105" t="s">
        <v>7190</v>
      </c>
      <c r="B787" s="104">
        <v>0</v>
      </c>
      <c r="C787" s="105"/>
      <c r="D787" s="104">
        <v>0</v>
      </c>
      <c r="E787" s="105"/>
      <c r="F787" s="105" t="s">
        <v>1214</v>
      </c>
      <c r="G787" s="104">
        <v>0</v>
      </c>
      <c r="H787" s="104">
        <v>0</v>
      </c>
      <c r="I787" s="104">
        <v>0</v>
      </c>
      <c r="J787" s="105"/>
      <c r="K787" s="105"/>
      <c r="L787" s="104">
        <v>3</v>
      </c>
      <c r="M787" s="104">
        <v>0</v>
      </c>
      <c r="N787" s="105"/>
      <c r="O787" s="106" t="s">
        <v>889</v>
      </c>
      <c r="P787" s="106" t="s">
        <v>890</v>
      </c>
      <c r="Q787" s="105" t="s">
        <v>1219</v>
      </c>
      <c r="R787" s="104">
        <v>0</v>
      </c>
      <c r="S787" s="104">
        <v>0</v>
      </c>
      <c r="T787" s="105" t="s">
        <v>9265</v>
      </c>
      <c r="U787" s="104">
        <v>1</v>
      </c>
      <c r="V787" s="104">
        <v>0</v>
      </c>
      <c r="W787" s="104">
        <v>0</v>
      </c>
      <c r="X787" s="104">
        <v>0</v>
      </c>
      <c r="Y787" s="104">
        <v>0</v>
      </c>
      <c r="Z787" s="104" t="b">
        <v>0</v>
      </c>
      <c r="AA787" s="105"/>
      <c r="AB787" s="105" t="s">
        <v>1220</v>
      </c>
    </row>
    <row r="788" spans="1:28" ht="15" customHeight="1" x14ac:dyDescent="0.35">
      <c r="A788" s="105" t="s">
        <v>7204</v>
      </c>
      <c r="B788" s="104">
        <v>0</v>
      </c>
      <c r="C788" s="105"/>
      <c r="D788" s="104">
        <v>0</v>
      </c>
      <c r="E788" s="105"/>
      <c r="F788" s="105" t="s">
        <v>9297</v>
      </c>
      <c r="G788" s="104">
        <v>0</v>
      </c>
      <c r="H788" s="104">
        <v>0</v>
      </c>
      <c r="I788" s="104">
        <v>0</v>
      </c>
      <c r="J788" s="105"/>
      <c r="K788" s="105"/>
      <c r="L788" s="104">
        <v>3</v>
      </c>
      <c r="M788" s="104">
        <v>0</v>
      </c>
      <c r="N788" s="105"/>
      <c r="O788" s="106" t="s">
        <v>889</v>
      </c>
      <c r="P788" s="106" t="s">
        <v>890</v>
      </c>
      <c r="Q788" s="105" t="s">
        <v>1250</v>
      </c>
      <c r="R788" s="104">
        <v>0</v>
      </c>
      <c r="S788" s="104">
        <v>0</v>
      </c>
      <c r="T788" s="105" t="s">
        <v>9265</v>
      </c>
      <c r="U788" s="104">
        <v>1</v>
      </c>
      <c r="V788" s="104">
        <v>0</v>
      </c>
      <c r="W788" s="104">
        <v>0</v>
      </c>
      <c r="X788" s="104">
        <v>0</v>
      </c>
      <c r="Y788" s="104">
        <v>0</v>
      </c>
      <c r="Z788" s="104" t="b">
        <v>0</v>
      </c>
      <c r="AA788" s="105"/>
      <c r="AB788" s="105" t="s">
        <v>1251</v>
      </c>
    </row>
    <row r="789" spans="1:28" ht="15" customHeight="1" x14ac:dyDescent="0.35">
      <c r="A789" s="105" t="s">
        <v>7349</v>
      </c>
      <c r="B789" s="104">
        <v>0</v>
      </c>
      <c r="C789" s="105"/>
      <c r="D789" s="104">
        <v>0</v>
      </c>
      <c r="E789" s="105"/>
      <c r="F789" s="105" t="s">
        <v>1632</v>
      </c>
      <c r="G789" s="104">
        <v>0</v>
      </c>
      <c r="H789" s="104">
        <v>0</v>
      </c>
      <c r="I789" s="104">
        <v>0</v>
      </c>
      <c r="J789" s="105"/>
      <c r="K789" s="105"/>
      <c r="L789" s="104">
        <v>3</v>
      </c>
      <c r="M789" s="104">
        <v>0</v>
      </c>
      <c r="N789" s="105"/>
      <c r="O789" s="106" t="s">
        <v>889</v>
      </c>
      <c r="P789" s="106" t="s">
        <v>890</v>
      </c>
      <c r="Q789" s="105" t="s">
        <v>1635</v>
      </c>
      <c r="R789" s="104">
        <v>0</v>
      </c>
      <c r="S789" s="104">
        <v>0</v>
      </c>
      <c r="T789" s="105" t="s">
        <v>9265</v>
      </c>
      <c r="U789" s="104">
        <v>1</v>
      </c>
      <c r="V789" s="104">
        <v>0</v>
      </c>
      <c r="W789" s="104">
        <v>0</v>
      </c>
      <c r="X789" s="104">
        <v>0</v>
      </c>
      <c r="Y789" s="104">
        <v>0</v>
      </c>
      <c r="Z789" s="104" t="b">
        <v>0</v>
      </c>
      <c r="AA789" s="105"/>
      <c r="AB789" s="105" t="s">
        <v>1636</v>
      </c>
    </row>
    <row r="790" spans="1:28" ht="15" customHeight="1" x14ac:dyDescent="0.35">
      <c r="A790" s="105" t="s">
        <v>7382</v>
      </c>
      <c r="B790" s="104">
        <v>0</v>
      </c>
      <c r="C790" s="105"/>
      <c r="D790" s="104">
        <v>0</v>
      </c>
      <c r="E790" s="105"/>
      <c r="F790" s="105" t="s">
        <v>1720</v>
      </c>
      <c r="G790" s="104">
        <v>0</v>
      </c>
      <c r="H790" s="104">
        <v>0</v>
      </c>
      <c r="I790" s="104">
        <v>0</v>
      </c>
      <c r="J790" s="105"/>
      <c r="K790" s="105"/>
      <c r="L790" s="104">
        <v>3</v>
      </c>
      <c r="M790" s="104">
        <v>0</v>
      </c>
      <c r="N790" s="105"/>
      <c r="O790" s="106" t="s">
        <v>889</v>
      </c>
      <c r="P790" s="106" t="s">
        <v>890</v>
      </c>
      <c r="Q790" s="105" t="s">
        <v>1723</v>
      </c>
      <c r="R790" s="104">
        <v>0</v>
      </c>
      <c r="S790" s="104">
        <v>0</v>
      </c>
      <c r="T790" s="105" t="s">
        <v>9265</v>
      </c>
      <c r="U790" s="104">
        <v>1</v>
      </c>
      <c r="V790" s="104">
        <v>0</v>
      </c>
      <c r="W790" s="104">
        <v>0</v>
      </c>
      <c r="X790" s="104">
        <v>0</v>
      </c>
      <c r="Y790" s="104">
        <v>0</v>
      </c>
      <c r="Z790" s="104" t="b">
        <v>0</v>
      </c>
      <c r="AA790" s="105"/>
      <c r="AB790" s="105" t="s">
        <v>1724</v>
      </c>
    </row>
    <row r="791" spans="1:28" ht="15" customHeight="1" x14ac:dyDescent="0.35">
      <c r="A791" s="105" t="s">
        <v>7489</v>
      </c>
      <c r="B791" s="104">
        <v>0</v>
      </c>
      <c r="C791" s="105"/>
      <c r="D791" s="104">
        <v>0</v>
      </c>
      <c r="E791" s="105"/>
      <c r="F791" s="105" t="s">
        <v>1977</v>
      </c>
      <c r="G791" s="104">
        <v>0</v>
      </c>
      <c r="H791" s="104">
        <v>0</v>
      </c>
      <c r="I791" s="104">
        <v>0</v>
      </c>
      <c r="J791" s="105"/>
      <c r="K791" s="105"/>
      <c r="L791" s="104">
        <v>3</v>
      </c>
      <c r="M791" s="104">
        <v>0</v>
      </c>
      <c r="N791" s="105"/>
      <c r="O791" s="106" t="s">
        <v>889</v>
      </c>
      <c r="P791" s="106" t="s">
        <v>890</v>
      </c>
      <c r="Q791" s="105" t="s">
        <v>1978</v>
      </c>
      <c r="R791" s="104">
        <v>0</v>
      </c>
      <c r="S791" s="104">
        <v>0</v>
      </c>
      <c r="T791" s="105" t="s">
        <v>9265</v>
      </c>
      <c r="U791" s="104">
        <v>1</v>
      </c>
      <c r="V791" s="104">
        <v>0</v>
      </c>
      <c r="W791" s="104">
        <v>0</v>
      </c>
      <c r="X791" s="104">
        <v>0</v>
      </c>
      <c r="Y791" s="104">
        <v>0</v>
      </c>
      <c r="Z791" s="104" t="b">
        <v>0</v>
      </c>
      <c r="AA791" s="105"/>
      <c r="AB791" s="105" t="s">
        <v>1979</v>
      </c>
    </row>
    <row r="792" spans="1:28" ht="15" customHeight="1" x14ac:dyDescent="0.35">
      <c r="A792" s="105" t="s">
        <v>7501</v>
      </c>
      <c r="B792" s="104">
        <v>0</v>
      </c>
      <c r="C792" s="105"/>
      <c r="D792" s="104">
        <v>0</v>
      </c>
      <c r="E792" s="105"/>
      <c r="F792" s="105" t="s">
        <v>2005</v>
      </c>
      <c r="G792" s="104">
        <v>0</v>
      </c>
      <c r="H792" s="104">
        <v>0</v>
      </c>
      <c r="I792" s="104">
        <v>0</v>
      </c>
      <c r="J792" s="105"/>
      <c r="K792" s="105"/>
      <c r="L792" s="104">
        <v>3</v>
      </c>
      <c r="M792" s="104">
        <v>0</v>
      </c>
      <c r="N792" s="105"/>
      <c r="O792" s="106" t="s">
        <v>889</v>
      </c>
      <c r="P792" s="106" t="s">
        <v>890</v>
      </c>
      <c r="Q792" s="105" t="s">
        <v>2008</v>
      </c>
      <c r="R792" s="104">
        <v>0</v>
      </c>
      <c r="S792" s="104">
        <v>0</v>
      </c>
      <c r="T792" s="105" t="s">
        <v>9265</v>
      </c>
      <c r="U792" s="104">
        <v>1</v>
      </c>
      <c r="V792" s="104">
        <v>0</v>
      </c>
      <c r="W792" s="104">
        <v>0</v>
      </c>
      <c r="X792" s="104">
        <v>0</v>
      </c>
      <c r="Y792" s="104">
        <v>0</v>
      </c>
      <c r="Z792" s="104" t="b">
        <v>0</v>
      </c>
      <c r="AA792" s="105"/>
      <c r="AB792" s="105" t="s">
        <v>2009</v>
      </c>
    </row>
    <row r="793" spans="1:28" ht="15" customHeight="1" x14ac:dyDescent="0.35">
      <c r="A793" s="105" t="s">
        <v>7510</v>
      </c>
      <c r="B793" s="104">
        <v>0</v>
      </c>
      <c r="C793" s="105"/>
      <c r="D793" s="104">
        <v>0</v>
      </c>
      <c r="E793" s="105"/>
      <c r="F793" s="105" t="s">
        <v>2028</v>
      </c>
      <c r="G793" s="104">
        <v>0</v>
      </c>
      <c r="H793" s="104">
        <v>0</v>
      </c>
      <c r="I793" s="104">
        <v>0</v>
      </c>
      <c r="J793" s="105"/>
      <c r="K793" s="105"/>
      <c r="L793" s="104">
        <v>3</v>
      </c>
      <c r="M793" s="104">
        <v>0</v>
      </c>
      <c r="N793" s="105"/>
      <c r="O793" s="106" t="s">
        <v>889</v>
      </c>
      <c r="P793" s="106" t="s">
        <v>890</v>
      </c>
      <c r="Q793" s="105" t="s">
        <v>2029</v>
      </c>
      <c r="R793" s="104">
        <v>0</v>
      </c>
      <c r="S793" s="104">
        <v>0</v>
      </c>
      <c r="T793" s="105" t="s">
        <v>9265</v>
      </c>
      <c r="U793" s="104">
        <v>1</v>
      </c>
      <c r="V793" s="104">
        <v>0</v>
      </c>
      <c r="W793" s="104">
        <v>0</v>
      </c>
      <c r="X793" s="104">
        <v>0</v>
      </c>
      <c r="Y793" s="104">
        <v>0</v>
      </c>
      <c r="Z793" s="104" t="b">
        <v>0</v>
      </c>
      <c r="AA793" s="105"/>
      <c r="AB793" s="105" t="s">
        <v>2030</v>
      </c>
    </row>
    <row r="794" spans="1:28" ht="15" customHeight="1" x14ac:dyDescent="0.35">
      <c r="A794" s="105" t="s">
        <v>7512</v>
      </c>
      <c r="B794" s="104">
        <v>0</v>
      </c>
      <c r="C794" s="105"/>
      <c r="D794" s="104">
        <v>0</v>
      </c>
      <c r="E794" s="105"/>
      <c r="F794" s="105" t="s">
        <v>2033</v>
      </c>
      <c r="G794" s="104">
        <v>0</v>
      </c>
      <c r="H794" s="104">
        <v>0</v>
      </c>
      <c r="I794" s="104">
        <v>0</v>
      </c>
      <c r="J794" s="105"/>
      <c r="K794" s="105"/>
      <c r="L794" s="104">
        <v>3</v>
      </c>
      <c r="M794" s="104">
        <v>0</v>
      </c>
      <c r="N794" s="105"/>
      <c r="O794" s="106" t="s">
        <v>889</v>
      </c>
      <c r="P794" s="106" t="s">
        <v>890</v>
      </c>
      <c r="Q794" s="105" t="s">
        <v>2034</v>
      </c>
      <c r="R794" s="104">
        <v>0</v>
      </c>
      <c r="S794" s="104">
        <v>0</v>
      </c>
      <c r="T794" s="105" t="s">
        <v>9265</v>
      </c>
      <c r="U794" s="104">
        <v>1</v>
      </c>
      <c r="V794" s="104">
        <v>0</v>
      </c>
      <c r="W794" s="104">
        <v>0</v>
      </c>
      <c r="X794" s="104">
        <v>0</v>
      </c>
      <c r="Y794" s="104">
        <v>0</v>
      </c>
      <c r="Z794" s="104" t="b">
        <v>0</v>
      </c>
      <c r="AA794" s="105"/>
      <c r="AB794" s="105" t="s">
        <v>2035</v>
      </c>
    </row>
    <row r="795" spans="1:28" ht="15" customHeight="1" x14ac:dyDescent="0.35">
      <c r="A795" s="105" t="s">
        <v>7514</v>
      </c>
      <c r="B795" s="104">
        <v>0</v>
      </c>
      <c r="C795" s="105"/>
      <c r="D795" s="104">
        <v>0</v>
      </c>
      <c r="E795" s="105"/>
      <c r="F795" s="105" t="s">
        <v>2038</v>
      </c>
      <c r="G795" s="104">
        <v>0</v>
      </c>
      <c r="H795" s="104">
        <v>0</v>
      </c>
      <c r="I795" s="104">
        <v>0</v>
      </c>
      <c r="J795" s="105"/>
      <c r="K795" s="105"/>
      <c r="L795" s="104">
        <v>3</v>
      </c>
      <c r="M795" s="104">
        <v>0</v>
      </c>
      <c r="N795" s="105" t="s">
        <v>2039</v>
      </c>
      <c r="O795" s="106" t="s">
        <v>889</v>
      </c>
      <c r="P795" s="106" t="s">
        <v>890</v>
      </c>
      <c r="Q795" s="105" t="s">
        <v>2040</v>
      </c>
      <c r="R795" s="104">
        <v>0</v>
      </c>
      <c r="S795" s="104">
        <v>0</v>
      </c>
      <c r="T795" s="105" t="s">
        <v>9265</v>
      </c>
      <c r="U795" s="104">
        <v>1</v>
      </c>
      <c r="V795" s="104">
        <v>0</v>
      </c>
      <c r="W795" s="104">
        <v>0</v>
      </c>
      <c r="X795" s="104">
        <v>0</v>
      </c>
      <c r="Y795" s="104">
        <v>0</v>
      </c>
      <c r="Z795" s="104" t="b">
        <v>0</v>
      </c>
      <c r="AA795" s="105"/>
      <c r="AB795" s="105" t="s">
        <v>2041</v>
      </c>
    </row>
    <row r="796" spans="1:28" ht="15" customHeight="1" x14ac:dyDescent="0.35">
      <c r="A796" s="105" t="s">
        <v>7517</v>
      </c>
      <c r="B796" s="104">
        <v>0</v>
      </c>
      <c r="C796" s="105"/>
      <c r="D796" s="104">
        <v>0</v>
      </c>
      <c r="E796" s="105"/>
      <c r="F796" s="105" t="s">
        <v>2044</v>
      </c>
      <c r="G796" s="104">
        <v>0</v>
      </c>
      <c r="H796" s="104">
        <v>0</v>
      </c>
      <c r="I796" s="104">
        <v>0</v>
      </c>
      <c r="J796" s="105"/>
      <c r="K796" s="105"/>
      <c r="L796" s="104">
        <v>3</v>
      </c>
      <c r="M796" s="104">
        <v>0</v>
      </c>
      <c r="N796" s="105" t="s">
        <v>2045</v>
      </c>
      <c r="O796" s="106" t="s">
        <v>889</v>
      </c>
      <c r="P796" s="106" t="s">
        <v>890</v>
      </c>
      <c r="Q796" s="105" t="s">
        <v>2048</v>
      </c>
      <c r="R796" s="104">
        <v>0</v>
      </c>
      <c r="S796" s="104">
        <v>0</v>
      </c>
      <c r="T796" s="105" t="s">
        <v>9265</v>
      </c>
      <c r="U796" s="104">
        <v>1</v>
      </c>
      <c r="V796" s="104">
        <v>0</v>
      </c>
      <c r="W796" s="104">
        <v>0</v>
      </c>
      <c r="X796" s="104">
        <v>0</v>
      </c>
      <c r="Y796" s="104">
        <v>0</v>
      </c>
      <c r="Z796" s="104" t="b">
        <v>0</v>
      </c>
      <c r="AA796" s="105"/>
      <c r="AB796" s="105" t="s">
        <v>2049</v>
      </c>
    </row>
    <row r="797" spans="1:28" ht="15" customHeight="1" x14ac:dyDescent="0.35">
      <c r="A797" s="105" t="s">
        <v>7518</v>
      </c>
      <c r="B797" s="104">
        <v>0</v>
      </c>
      <c r="C797" s="105"/>
      <c r="D797" s="104">
        <v>0</v>
      </c>
      <c r="E797" s="105"/>
      <c r="F797" s="105" t="s">
        <v>2050</v>
      </c>
      <c r="G797" s="104">
        <v>0</v>
      </c>
      <c r="H797" s="104">
        <v>0</v>
      </c>
      <c r="I797" s="104">
        <v>0</v>
      </c>
      <c r="J797" s="105"/>
      <c r="K797" s="105"/>
      <c r="L797" s="104">
        <v>3</v>
      </c>
      <c r="M797" s="104">
        <v>0</v>
      </c>
      <c r="N797" s="105" t="s">
        <v>2051</v>
      </c>
      <c r="O797" s="106" t="s">
        <v>889</v>
      </c>
      <c r="P797" s="106" t="s">
        <v>890</v>
      </c>
      <c r="Q797" s="105" t="s">
        <v>2052</v>
      </c>
      <c r="R797" s="104">
        <v>0</v>
      </c>
      <c r="S797" s="104">
        <v>0</v>
      </c>
      <c r="T797" s="105" t="s">
        <v>9265</v>
      </c>
      <c r="U797" s="104">
        <v>1</v>
      </c>
      <c r="V797" s="104">
        <v>0</v>
      </c>
      <c r="W797" s="104">
        <v>0</v>
      </c>
      <c r="X797" s="104">
        <v>0</v>
      </c>
      <c r="Y797" s="104">
        <v>0</v>
      </c>
      <c r="Z797" s="104" t="b">
        <v>0</v>
      </c>
      <c r="AA797" s="105"/>
      <c r="AB797" s="105" t="s">
        <v>2053</v>
      </c>
    </row>
    <row r="798" spans="1:28" ht="15" customHeight="1" x14ac:dyDescent="0.35">
      <c r="A798" s="105" t="s">
        <v>7521</v>
      </c>
      <c r="B798" s="104">
        <v>0</v>
      </c>
      <c r="C798" s="105"/>
      <c r="D798" s="104">
        <v>0</v>
      </c>
      <c r="E798" s="105"/>
      <c r="F798" s="105" t="s">
        <v>2056</v>
      </c>
      <c r="G798" s="104">
        <v>0</v>
      </c>
      <c r="H798" s="104">
        <v>0</v>
      </c>
      <c r="I798" s="104">
        <v>0</v>
      </c>
      <c r="J798" s="105"/>
      <c r="K798" s="105"/>
      <c r="L798" s="104">
        <v>3</v>
      </c>
      <c r="M798" s="104">
        <v>0</v>
      </c>
      <c r="N798" s="105" t="s">
        <v>2057</v>
      </c>
      <c r="O798" s="106" t="s">
        <v>889</v>
      </c>
      <c r="P798" s="106" t="s">
        <v>890</v>
      </c>
      <c r="Q798" s="105" t="s">
        <v>2060</v>
      </c>
      <c r="R798" s="104">
        <v>0</v>
      </c>
      <c r="S798" s="104">
        <v>0</v>
      </c>
      <c r="T798" s="105" t="s">
        <v>9265</v>
      </c>
      <c r="U798" s="104">
        <v>1</v>
      </c>
      <c r="V798" s="104">
        <v>0</v>
      </c>
      <c r="W798" s="104">
        <v>0</v>
      </c>
      <c r="X798" s="104">
        <v>0</v>
      </c>
      <c r="Y798" s="104">
        <v>0</v>
      </c>
      <c r="Z798" s="104" t="b">
        <v>0</v>
      </c>
      <c r="AA798" s="105"/>
      <c r="AB798" s="105" t="s">
        <v>2061</v>
      </c>
    </row>
    <row r="799" spans="1:28" ht="15" customHeight="1" x14ac:dyDescent="0.35">
      <c r="A799" s="105" t="s">
        <v>7600</v>
      </c>
      <c r="B799" s="104">
        <v>0</v>
      </c>
      <c r="C799" s="105"/>
      <c r="D799" s="104">
        <v>0</v>
      </c>
      <c r="E799" s="105"/>
      <c r="F799" s="105" t="s">
        <v>2247</v>
      </c>
      <c r="G799" s="104">
        <v>0</v>
      </c>
      <c r="H799" s="104">
        <v>0</v>
      </c>
      <c r="I799" s="104">
        <v>0</v>
      </c>
      <c r="J799" s="105"/>
      <c r="K799" s="105"/>
      <c r="L799" s="104">
        <v>3</v>
      </c>
      <c r="M799" s="104">
        <v>0</v>
      </c>
      <c r="N799" s="105" t="s">
        <v>2248</v>
      </c>
      <c r="O799" s="106" t="s">
        <v>889</v>
      </c>
      <c r="P799" s="106" t="s">
        <v>890</v>
      </c>
      <c r="Q799" s="105" t="s">
        <v>2249</v>
      </c>
      <c r="R799" s="104">
        <v>0</v>
      </c>
      <c r="S799" s="104">
        <v>0</v>
      </c>
      <c r="T799" s="105" t="s">
        <v>9265</v>
      </c>
      <c r="U799" s="104">
        <v>1</v>
      </c>
      <c r="V799" s="104">
        <v>0</v>
      </c>
      <c r="W799" s="104">
        <v>0</v>
      </c>
      <c r="X799" s="104">
        <v>0</v>
      </c>
      <c r="Y799" s="104">
        <v>0</v>
      </c>
      <c r="Z799" s="104" t="b">
        <v>0</v>
      </c>
      <c r="AA799" s="105"/>
      <c r="AB799" s="105" t="s">
        <v>2250</v>
      </c>
    </row>
    <row r="800" spans="1:28" ht="15" customHeight="1" x14ac:dyDescent="0.35">
      <c r="A800" s="105" t="s">
        <v>7624</v>
      </c>
      <c r="B800" s="104">
        <v>0</v>
      </c>
      <c r="C800" s="105"/>
      <c r="D800" s="104">
        <v>0</v>
      </c>
      <c r="E800" s="105"/>
      <c r="F800" s="105" t="s">
        <v>2323</v>
      </c>
      <c r="G800" s="104">
        <v>0</v>
      </c>
      <c r="H800" s="104">
        <v>0</v>
      </c>
      <c r="I800" s="104">
        <v>0</v>
      </c>
      <c r="J800" s="105"/>
      <c r="K800" s="105"/>
      <c r="L800" s="104">
        <v>3</v>
      </c>
      <c r="M800" s="104">
        <v>0</v>
      </c>
      <c r="N800" s="105"/>
      <c r="O800" s="106" t="s">
        <v>889</v>
      </c>
      <c r="P800" s="106" t="s">
        <v>890</v>
      </c>
      <c r="Q800" s="105" t="s">
        <v>2324</v>
      </c>
      <c r="R800" s="104">
        <v>0</v>
      </c>
      <c r="S800" s="104">
        <v>0</v>
      </c>
      <c r="T800" s="105" t="s">
        <v>9265</v>
      </c>
      <c r="U800" s="104">
        <v>1</v>
      </c>
      <c r="V800" s="104">
        <v>0</v>
      </c>
      <c r="W800" s="104">
        <v>0</v>
      </c>
      <c r="X800" s="104">
        <v>0</v>
      </c>
      <c r="Y800" s="104">
        <v>0</v>
      </c>
      <c r="Z800" s="104" t="b">
        <v>0</v>
      </c>
      <c r="AA800" s="105"/>
      <c r="AB800" s="105" t="s">
        <v>2325</v>
      </c>
    </row>
    <row r="801" spans="1:28" ht="15" customHeight="1" x14ac:dyDescent="0.35">
      <c r="A801" s="105" t="s">
        <v>7687</v>
      </c>
      <c r="B801" s="104">
        <v>0</v>
      </c>
      <c r="C801" s="105"/>
      <c r="D801" s="104">
        <v>0</v>
      </c>
      <c r="E801" s="105"/>
      <c r="F801" s="105" t="s">
        <v>2452</v>
      </c>
      <c r="G801" s="104">
        <v>0</v>
      </c>
      <c r="H801" s="104">
        <v>0</v>
      </c>
      <c r="I801" s="104">
        <v>0</v>
      </c>
      <c r="J801" s="105"/>
      <c r="K801" s="105"/>
      <c r="L801" s="104">
        <v>3</v>
      </c>
      <c r="M801" s="104">
        <v>0</v>
      </c>
      <c r="N801" s="105" t="s">
        <v>2463</v>
      </c>
      <c r="O801" s="106" t="s">
        <v>889</v>
      </c>
      <c r="P801" s="106" t="s">
        <v>890</v>
      </c>
      <c r="Q801" s="105" t="s">
        <v>2467</v>
      </c>
      <c r="R801" s="104">
        <v>0</v>
      </c>
      <c r="S801" s="104">
        <v>0</v>
      </c>
      <c r="T801" s="105" t="s">
        <v>9265</v>
      </c>
      <c r="U801" s="104">
        <v>1</v>
      </c>
      <c r="V801" s="104">
        <v>0</v>
      </c>
      <c r="W801" s="104">
        <v>0</v>
      </c>
      <c r="X801" s="104">
        <v>0</v>
      </c>
      <c r="Y801" s="104">
        <v>0</v>
      </c>
      <c r="Z801" s="104" t="b">
        <v>0</v>
      </c>
      <c r="AA801" s="105"/>
      <c r="AB801" s="105" t="s">
        <v>2468</v>
      </c>
    </row>
    <row r="802" spans="1:28" ht="15" customHeight="1" x14ac:dyDescent="0.35">
      <c r="A802" s="105" t="s">
        <v>7764</v>
      </c>
      <c r="B802" s="104">
        <v>0</v>
      </c>
      <c r="C802" s="105"/>
      <c r="D802" s="104">
        <v>0</v>
      </c>
      <c r="E802" s="105"/>
      <c r="F802" s="105" t="s">
        <v>2681</v>
      </c>
      <c r="G802" s="104">
        <v>0</v>
      </c>
      <c r="H802" s="104">
        <v>0</v>
      </c>
      <c r="I802" s="104">
        <v>0</v>
      </c>
      <c r="J802" s="105"/>
      <c r="K802" s="105"/>
      <c r="L802" s="104">
        <v>3</v>
      </c>
      <c r="M802" s="104">
        <v>0</v>
      </c>
      <c r="N802" s="105"/>
      <c r="O802" s="106" t="s">
        <v>889</v>
      </c>
      <c r="P802" s="106" t="s">
        <v>890</v>
      </c>
      <c r="Q802" s="105" t="s">
        <v>2684</v>
      </c>
      <c r="R802" s="104">
        <v>0</v>
      </c>
      <c r="S802" s="104">
        <v>0</v>
      </c>
      <c r="T802" s="105" t="s">
        <v>9265</v>
      </c>
      <c r="U802" s="104">
        <v>1</v>
      </c>
      <c r="V802" s="104">
        <v>0</v>
      </c>
      <c r="W802" s="104">
        <v>0</v>
      </c>
      <c r="X802" s="104">
        <v>0</v>
      </c>
      <c r="Y802" s="104">
        <v>0</v>
      </c>
      <c r="Z802" s="104" t="b">
        <v>0</v>
      </c>
      <c r="AA802" s="105"/>
      <c r="AB802" s="105" t="s">
        <v>2685</v>
      </c>
    </row>
    <row r="803" spans="1:28" ht="15" customHeight="1" x14ac:dyDescent="0.35">
      <c r="A803" s="105" t="s">
        <v>7770</v>
      </c>
      <c r="B803" s="104">
        <v>0</v>
      </c>
      <c r="C803" s="105"/>
      <c r="D803" s="104">
        <v>0</v>
      </c>
      <c r="E803" s="105"/>
      <c r="F803" s="105" t="s">
        <v>2698</v>
      </c>
      <c r="G803" s="104">
        <v>0</v>
      </c>
      <c r="H803" s="104">
        <v>0</v>
      </c>
      <c r="I803" s="104">
        <v>0</v>
      </c>
      <c r="J803" s="105"/>
      <c r="K803" s="105"/>
      <c r="L803" s="104">
        <v>3</v>
      </c>
      <c r="M803" s="104">
        <v>0</v>
      </c>
      <c r="N803" s="105"/>
      <c r="O803" s="106" t="s">
        <v>889</v>
      </c>
      <c r="P803" s="106" t="s">
        <v>890</v>
      </c>
      <c r="Q803" s="105" t="s">
        <v>2699</v>
      </c>
      <c r="R803" s="104">
        <v>0</v>
      </c>
      <c r="S803" s="104">
        <v>0</v>
      </c>
      <c r="T803" s="105" t="s">
        <v>9265</v>
      </c>
      <c r="U803" s="104">
        <v>1</v>
      </c>
      <c r="V803" s="104">
        <v>0</v>
      </c>
      <c r="W803" s="104">
        <v>0</v>
      </c>
      <c r="X803" s="104">
        <v>0</v>
      </c>
      <c r="Y803" s="104">
        <v>0</v>
      </c>
      <c r="Z803" s="104" t="b">
        <v>0</v>
      </c>
      <c r="AA803" s="105"/>
      <c r="AB803" s="105" t="s">
        <v>2700</v>
      </c>
    </row>
    <row r="804" spans="1:28" ht="15" customHeight="1" x14ac:dyDescent="0.35">
      <c r="A804" s="105" t="s">
        <v>7772</v>
      </c>
      <c r="B804" s="104">
        <v>0</v>
      </c>
      <c r="C804" s="105"/>
      <c r="D804" s="104">
        <v>0</v>
      </c>
      <c r="E804" s="105"/>
      <c r="F804" s="105" t="s">
        <v>2703</v>
      </c>
      <c r="G804" s="104">
        <v>0</v>
      </c>
      <c r="H804" s="104">
        <v>0</v>
      </c>
      <c r="I804" s="104">
        <v>0</v>
      </c>
      <c r="J804" s="105"/>
      <c r="K804" s="105"/>
      <c r="L804" s="104">
        <v>3</v>
      </c>
      <c r="M804" s="104">
        <v>0</v>
      </c>
      <c r="N804" s="105"/>
      <c r="O804" s="106" t="s">
        <v>889</v>
      </c>
      <c r="P804" s="106" t="s">
        <v>890</v>
      </c>
      <c r="Q804" s="105" t="s">
        <v>2704</v>
      </c>
      <c r="R804" s="104">
        <v>0</v>
      </c>
      <c r="S804" s="104">
        <v>0</v>
      </c>
      <c r="T804" s="105" t="s">
        <v>9265</v>
      </c>
      <c r="U804" s="104">
        <v>1</v>
      </c>
      <c r="V804" s="104">
        <v>0</v>
      </c>
      <c r="W804" s="104">
        <v>0</v>
      </c>
      <c r="X804" s="104">
        <v>0</v>
      </c>
      <c r="Y804" s="104">
        <v>0</v>
      </c>
      <c r="Z804" s="104" t="b">
        <v>0</v>
      </c>
      <c r="AA804" s="105" t="s">
        <v>82</v>
      </c>
      <c r="AB804" s="105" t="s">
        <v>2705</v>
      </c>
    </row>
    <row r="805" spans="1:28" ht="15" customHeight="1" x14ac:dyDescent="0.35">
      <c r="A805" s="105" t="s">
        <v>7910</v>
      </c>
      <c r="B805" s="104">
        <v>0</v>
      </c>
      <c r="C805" s="105"/>
      <c r="D805" s="104">
        <v>0</v>
      </c>
      <c r="E805" s="105"/>
      <c r="F805" s="105" t="s">
        <v>3144</v>
      </c>
      <c r="G805" s="104">
        <v>0</v>
      </c>
      <c r="H805" s="104">
        <v>0</v>
      </c>
      <c r="I805" s="104">
        <v>0</v>
      </c>
      <c r="J805" s="105"/>
      <c r="K805" s="105"/>
      <c r="L805" s="104">
        <v>3</v>
      </c>
      <c r="M805" s="104">
        <v>0</v>
      </c>
      <c r="N805" s="105"/>
      <c r="O805" s="106" t="s">
        <v>889</v>
      </c>
      <c r="P805" s="106" t="s">
        <v>890</v>
      </c>
      <c r="Q805" s="105" t="s">
        <v>3145</v>
      </c>
      <c r="R805" s="104">
        <v>0</v>
      </c>
      <c r="S805" s="104">
        <v>0</v>
      </c>
      <c r="T805" s="105" t="s">
        <v>9265</v>
      </c>
      <c r="U805" s="104">
        <v>1</v>
      </c>
      <c r="V805" s="104">
        <v>0</v>
      </c>
      <c r="W805" s="104">
        <v>0</v>
      </c>
      <c r="X805" s="104">
        <v>0</v>
      </c>
      <c r="Y805" s="104">
        <v>0</v>
      </c>
      <c r="Z805" s="104" t="b">
        <v>0</v>
      </c>
      <c r="AA805" s="105"/>
      <c r="AB805" s="105" t="s">
        <v>3146</v>
      </c>
    </row>
    <row r="806" spans="1:28" ht="15" customHeight="1" x14ac:dyDescent="0.35">
      <c r="A806" s="105" t="s">
        <v>7934</v>
      </c>
      <c r="B806" s="104">
        <v>0</v>
      </c>
      <c r="C806" s="105"/>
      <c r="D806" s="104">
        <v>0</v>
      </c>
      <c r="E806" s="105"/>
      <c r="F806" s="105" t="s">
        <v>3207</v>
      </c>
      <c r="G806" s="104">
        <v>0</v>
      </c>
      <c r="H806" s="104">
        <v>0</v>
      </c>
      <c r="I806" s="104">
        <v>0</v>
      </c>
      <c r="J806" s="105"/>
      <c r="K806" s="105"/>
      <c r="L806" s="104">
        <v>3</v>
      </c>
      <c r="M806" s="104">
        <v>0</v>
      </c>
      <c r="N806" s="105"/>
      <c r="O806" s="106" t="s">
        <v>889</v>
      </c>
      <c r="P806" s="106" t="s">
        <v>890</v>
      </c>
      <c r="Q806" s="105" t="s">
        <v>3210</v>
      </c>
      <c r="R806" s="104">
        <v>0</v>
      </c>
      <c r="S806" s="104">
        <v>0</v>
      </c>
      <c r="T806" s="105" t="s">
        <v>9265</v>
      </c>
      <c r="U806" s="104">
        <v>1</v>
      </c>
      <c r="V806" s="104">
        <v>0</v>
      </c>
      <c r="W806" s="104">
        <v>0</v>
      </c>
      <c r="X806" s="104">
        <v>0</v>
      </c>
      <c r="Y806" s="104">
        <v>0</v>
      </c>
      <c r="Z806" s="104" t="b">
        <v>0</v>
      </c>
      <c r="AA806" s="105"/>
      <c r="AB806" s="105" t="s">
        <v>3211</v>
      </c>
    </row>
    <row r="807" spans="1:28" ht="15" customHeight="1" x14ac:dyDescent="0.35">
      <c r="A807" s="105" t="s">
        <v>7939</v>
      </c>
      <c r="B807" s="104">
        <v>0</v>
      </c>
      <c r="C807" s="105"/>
      <c r="D807" s="104">
        <v>0</v>
      </c>
      <c r="E807" s="105"/>
      <c r="F807" s="105" t="s">
        <v>3218</v>
      </c>
      <c r="G807" s="104">
        <v>0</v>
      </c>
      <c r="H807" s="104">
        <v>0</v>
      </c>
      <c r="I807" s="104">
        <v>0</v>
      </c>
      <c r="J807" s="105"/>
      <c r="K807" s="105"/>
      <c r="L807" s="104">
        <v>3</v>
      </c>
      <c r="M807" s="104">
        <v>0</v>
      </c>
      <c r="N807" s="105"/>
      <c r="O807" s="106" t="s">
        <v>889</v>
      </c>
      <c r="P807" s="106" t="s">
        <v>890</v>
      </c>
      <c r="Q807" s="105" t="s">
        <v>3221</v>
      </c>
      <c r="R807" s="104">
        <v>0</v>
      </c>
      <c r="S807" s="104">
        <v>0</v>
      </c>
      <c r="T807" s="105" t="s">
        <v>9265</v>
      </c>
      <c r="U807" s="104">
        <v>1</v>
      </c>
      <c r="V807" s="104">
        <v>0</v>
      </c>
      <c r="W807" s="104">
        <v>0</v>
      </c>
      <c r="X807" s="104">
        <v>0</v>
      </c>
      <c r="Y807" s="104">
        <v>0</v>
      </c>
      <c r="Z807" s="104" t="b">
        <v>0</v>
      </c>
      <c r="AA807" s="105"/>
      <c r="AB807" s="105" t="s">
        <v>3222</v>
      </c>
    </row>
    <row r="808" spans="1:28" ht="15" customHeight="1" x14ac:dyDescent="0.35">
      <c r="A808" s="105" t="s">
        <v>7965</v>
      </c>
      <c r="B808" s="104">
        <v>0</v>
      </c>
      <c r="C808" s="105"/>
      <c r="D808" s="104">
        <v>0</v>
      </c>
      <c r="E808" s="105"/>
      <c r="F808" s="105" t="s">
        <v>3294</v>
      </c>
      <c r="G808" s="104">
        <v>0</v>
      </c>
      <c r="H808" s="104">
        <v>0</v>
      </c>
      <c r="I808" s="104">
        <v>0</v>
      </c>
      <c r="J808" s="105"/>
      <c r="K808" s="105"/>
      <c r="L808" s="104">
        <v>3</v>
      </c>
      <c r="M808" s="104">
        <v>0</v>
      </c>
      <c r="N808" s="105" t="s">
        <v>3295</v>
      </c>
      <c r="O808" s="106" t="s">
        <v>889</v>
      </c>
      <c r="P808" s="106" t="s">
        <v>890</v>
      </c>
      <c r="Q808" s="105" t="s">
        <v>3296</v>
      </c>
      <c r="R808" s="104">
        <v>0</v>
      </c>
      <c r="S808" s="104">
        <v>0</v>
      </c>
      <c r="T808" s="105" t="s">
        <v>9265</v>
      </c>
      <c r="U808" s="104">
        <v>1</v>
      </c>
      <c r="V808" s="104">
        <v>0</v>
      </c>
      <c r="W808" s="104">
        <v>0</v>
      </c>
      <c r="X808" s="104">
        <v>0</v>
      </c>
      <c r="Y808" s="104">
        <v>0</v>
      </c>
      <c r="Z808" s="104" t="b">
        <v>0</v>
      </c>
      <c r="AA808" s="105"/>
      <c r="AB808" s="105" t="s">
        <v>3297</v>
      </c>
    </row>
    <row r="809" spans="1:28" ht="15" customHeight="1" x14ac:dyDescent="0.35">
      <c r="A809" s="105" t="s">
        <v>8003</v>
      </c>
      <c r="B809" s="104">
        <v>0</v>
      </c>
      <c r="C809" s="105"/>
      <c r="D809" s="104">
        <v>0</v>
      </c>
      <c r="E809" s="105"/>
      <c r="F809" s="105" t="s">
        <v>3420</v>
      </c>
      <c r="G809" s="104">
        <v>0</v>
      </c>
      <c r="H809" s="104">
        <v>0</v>
      </c>
      <c r="I809" s="104">
        <v>0</v>
      </c>
      <c r="J809" s="105"/>
      <c r="K809" s="105"/>
      <c r="L809" s="104">
        <v>3</v>
      </c>
      <c r="M809" s="104">
        <v>0</v>
      </c>
      <c r="N809" s="105" t="s">
        <v>3421</v>
      </c>
      <c r="O809" s="106" t="s">
        <v>889</v>
      </c>
      <c r="P809" s="106" t="s">
        <v>890</v>
      </c>
      <c r="Q809" s="105" t="s">
        <v>3424</v>
      </c>
      <c r="R809" s="104">
        <v>0</v>
      </c>
      <c r="S809" s="104">
        <v>0</v>
      </c>
      <c r="T809" s="105" t="s">
        <v>9265</v>
      </c>
      <c r="U809" s="104">
        <v>1</v>
      </c>
      <c r="V809" s="104">
        <v>0</v>
      </c>
      <c r="W809" s="104">
        <v>0</v>
      </c>
      <c r="X809" s="104">
        <v>0</v>
      </c>
      <c r="Y809" s="104">
        <v>0</v>
      </c>
      <c r="Z809" s="104" t="b">
        <v>0</v>
      </c>
      <c r="AA809" s="105"/>
      <c r="AB809" s="105" t="s">
        <v>3425</v>
      </c>
    </row>
    <row r="810" spans="1:28" ht="15" customHeight="1" x14ac:dyDescent="0.35">
      <c r="A810" s="105" t="s">
        <v>8035</v>
      </c>
      <c r="B810" s="104">
        <v>0</v>
      </c>
      <c r="C810" s="105"/>
      <c r="D810" s="104">
        <v>0</v>
      </c>
      <c r="E810" s="105"/>
      <c r="F810" s="105" t="s">
        <v>3493</v>
      </c>
      <c r="G810" s="104">
        <v>0</v>
      </c>
      <c r="H810" s="104">
        <v>0</v>
      </c>
      <c r="I810" s="104">
        <v>0</v>
      </c>
      <c r="J810" s="105"/>
      <c r="K810" s="105"/>
      <c r="L810" s="104">
        <v>3</v>
      </c>
      <c r="M810" s="104">
        <v>0</v>
      </c>
      <c r="N810" s="105" t="s">
        <v>3494</v>
      </c>
      <c r="O810" s="106" t="s">
        <v>889</v>
      </c>
      <c r="P810" s="106" t="s">
        <v>890</v>
      </c>
      <c r="Q810" s="105" t="s">
        <v>3495</v>
      </c>
      <c r="R810" s="104">
        <v>0</v>
      </c>
      <c r="S810" s="104">
        <v>0</v>
      </c>
      <c r="T810" s="105" t="s">
        <v>9265</v>
      </c>
      <c r="U810" s="104">
        <v>1</v>
      </c>
      <c r="V810" s="104">
        <v>0</v>
      </c>
      <c r="W810" s="104">
        <v>0</v>
      </c>
      <c r="X810" s="104">
        <v>0</v>
      </c>
      <c r="Y810" s="104">
        <v>0</v>
      </c>
      <c r="Z810" s="104" t="b">
        <v>0</v>
      </c>
      <c r="AA810" s="105"/>
      <c r="AB810" s="105" t="s">
        <v>3496</v>
      </c>
    </row>
    <row r="811" spans="1:28" ht="15" customHeight="1" x14ac:dyDescent="0.35">
      <c r="A811" s="105" t="s">
        <v>8046</v>
      </c>
      <c r="B811" s="104">
        <v>0</v>
      </c>
      <c r="C811" s="105"/>
      <c r="D811" s="104">
        <v>0</v>
      </c>
      <c r="E811" s="105"/>
      <c r="F811" s="105" t="s">
        <v>3516</v>
      </c>
      <c r="G811" s="104">
        <v>0</v>
      </c>
      <c r="H811" s="104">
        <v>0</v>
      </c>
      <c r="I811" s="104">
        <v>0</v>
      </c>
      <c r="J811" s="105"/>
      <c r="K811" s="105"/>
      <c r="L811" s="104">
        <v>3</v>
      </c>
      <c r="M811" s="104">
        <v>0</v>
      </c>
      <c r="N811" s="105" t="s">
        <v>3519</v>
      </c>
      <c r="O811" s="106" t="s">
        <v>889</v>
      </c>
      <c r="P811" s="106" t="s">
        <v>890</v>
      </c>
      <c r="Q811" s="105" t="s">
        <v>3520</v>
      </c>
      <c r="R811" s="104">
        <v>0</v>
      </c>
      <c r="S811" s="104">
        <v>0</v>
      </c>
      <c r="T811" s="105" t="s">
        <v>9265</v>
      </c>
      <c r="U811" s="104">
        <v>1</v>
      </c>
      <c r="V811" s="104">
        <v>0</v>
      </c>
      <c r="W811" s="104">
        <v>0</v>
      </c>
      <c r="X811" s="104">
        <v>0</v>
      </c>
      <c r="Y811" s="104">
        <v>0</v>
      </c>
      <c r="Z811" s="104" t="b">
        <v>0</v>
      </c>
      <c r="AA811" s="105"/>
      <c r="AB811" s="105" t="s">
        <v>3521</v>
      </c>
    </row>
    <row r="812" spans="1:28" ht="15" customHeight="1" x14ac:dyDescent="0.35">
      <c r="A812" s="105" t="s">
        <v>8072</v>
      </c>
      <c r="B812" s="104">
        <v>0</v>
      </c>
      <c r="C812" s="105"/>
      <c r="D812" s="104">
        <v>0</v>
      </c>
      <c r="E812" s="105"/>
      <c r="F812" s="105" t="s">
        <v>3584</v>
      </c>
      <c r="G812" s="104">
        <v>0</v>
      </c>
      <c r="H812" s="104">
        <v>0</v>
      </c>
      <c r="I812" s="104">
        <v>0</v>
      </c>
      <c r="J812" s="105"/>
      <c r="K812" s="105"/>
      <c r="L812" s="104">
        <v>3</v>
      </c>
      <c r="M812" s="104">
        <v>0</v>
      </c>
      <c r="N812" s="105" t="s">
        <v>3585</v>
      </c>
      <c r="O812" s="106" t="s">
        <v>889</v>
      </c>
      <c r="P812" s="106" t="s">
        <v>890</v>
      </c>
      <c r="Q812" s="105" t="s">
        <v>3588</v>
      </c>
      <c r="R812" s="104">
        <v>0</v>
      </c>
      <c r="S812" s="104">
        <v>0</v>
      </c>
      <c r="T812" s="105" t="s">
        <v>9265</v>
      </c>
      <c r="U812" s="104">
        <v>1</v>
      </c>
      <c r="V812" s="104">
        <v>0</v>
      </c>
      <c r="W812" s="104">
        <v>0</v>
      </c>
      <c r="X812" s="104">
        <v>0</v>
      </c>
      <c r="Y812" s="104">
        <v>0</v>
      </c>
      <c r="Z812" s="104" t="b">
        <v>0</v>
      </c>
      <c r="AA812" s="105"/>
      <c r="AB812" s="105" t="s">
        <v>3589</v>
      </c>
    </row>
    <row r="813" spans="1:28" ht="15" customHeight="1" x14ac:dyDescent="0.35">
      <c r="A813" s="105" t="s">
        <v>8077</v>
      </c>
      <c r="B813" s="104">
        <v>0</v>
      </c>
      <c r="C813" s="105"/>
      <c r="D813" s="104">
        <v>0</v>
      </c>
      <c r="E813" s="105"/>
      <c r="F813" s="105" t="s">
        <v>3598</v>
      </c>
      <c r="G813" s="104">
        <v>0</v>
      </c>
      <c r="H813" s="104">
        <v>0</v>
      </c>
      <c r="I813" s="104">
        <v>0</v>
      </c>
      <c r="J813" s="105"/>
      <c r="K813" s="105"/>
      <c r="L813" s="104">
        <v>3</v>
      </c>
      <c r="M813" s="104">
        <v>0</v>
      </c>
      <c r="N813" s="105"/>
      <c r="O813" s="106" t="s">
        <v>889</v>
      </c>
      <c r="P813" s="106" t="s">
        <v>890</v>
      </c>
      <c r="Q813" s="105" t="s">
        <v>3599</v>
      </c>
      <c r="R813" s="104">
        <v>0</v>
      </c>
      <c r="S813" s="104">
        <v>0</v>
      </c>
      <c r="T813" s="105" t="s">
        <v>9265</v>
      </c>
      <c r="U813" s="104">
        <v>1</v>
      </c>
      <c r="V813" s="104">
        <v>0</v>
      </c>
      <c r="W813" s="104">
        <v>0</v>
      </c>
      <c r="X813" s="104">
        <v>0</v>
      </c>
      <c r="Y813" s="104">
        <v>0</v>
      </c>
      <c r="Z813" s="104" t="b">
        <v>0</v>
      </c>
      <c r="AA813" s="105"/>
      <c r="AB813" s="105" t="s">
        <v>3600</v>
      </c>
    </row>
    <row r="814" spans="1:28" ht="15" customHeight="1" x14ac:dyDescent="0.35">
      <c r="A814" s="105" t="s">
        <v>8093</v>
      </c>
      <c r="B814" s="104">
        <v>0</v>
      </c>
      <c r="C814" s="105"/>
      <c r="D814" s="104">
        <v>0</v>
      </c>
      <c r="E814" s="105"/>
      <c r="F814" s="105" t="s">
        <v>3637</v>
      </c>
      <c r="G814" s="104">
        <v>0</v>
      </c>
      <c r="H814" s="104">
        <v>0</v>
      </c>
      <c r="I814" s="104">
        <v>0</v>
      </c>
      <c r="J814" s="105"/>
      <c r="K814" s="105"/>
      <c r="L814" s="104">
        <v>3</v>
      </c>
      <c r="M814" s="104">
        <v>0</v>
      </c>
      <c r="N814" s="105" t="s">
        <v>3638</v>
      </c>
      <c r="O814" s="106" t="s">
        <v>889</v>
      </c>
      <c r="P814" s="106" t="s">
        <v>890</v>
      </c>
      <c r="Q814" s="105" t="s">
        <v>3639</v>
      </c>
      <c r="R814" s="104">
        <v>0</v>
      </c>
      <c r="S814" s="104">
        <v>0</v>
      </c>
      <c r="T814" s="105" t="s">
        <v>9265</v>
      </c>
      <c r="U814" s="104">
        <v>1</v>
      </c>
      <c r="V814" s="104">
        <v>0</v>
      </c>
      <c r="W814" s="104">
        <v>0</v>
      </c>
      <c r="X814" s="104">
        <v>0</v>
      </c>
      <c r="Y814" s="104">
        <v>0</v>
      </c>
      <c r="Z814" s="104" t="b">
        <v>0</v>
      </c>
      <c r="AA814" s="105"/>
      <c r="AB814" s="105" t="s">
        <v>3640</v>
      </c>
    </row>
    <row r="815" spans="1:28" ht="15" customHeight="1" x14ac:dyDescent="0.35">
      <c r="A815" s="105" t="s">
        <v>8100</v>
      </c>
      <c r="B815" s="104">
        <v>0</v>
      </c>
      <c r="C815" s="105"/>
      <c r="D815" s="104">
        <v>0</v>
      </c>
      <c r="E815" s="105"/>
      <c r="F815" s="105" t="s">
        <v>3651</v>
      </c>
      <c r="G815" s="104">
        <v>0</v>
      </c>
      <c r="H815" s="104">
        <v>0</v>
      </c>
      <c r="I815" s="104">
        <v>0</v>
      </c>
      <c r="J815" s="105"/>
      <c r="K815" s="105"/>
      <c r="L815" s="104">
        <v>3</v>
      </c>
      <c r="M815" s="104">
        <v>0</v>
      </c>
      <c r="N815" s="105" t="s">
        <v>3652</v>
      </c>
      <c r="O815" s="106" t="s">
        <v>889</v>
      </c>
      <c r="P815" s="106" t="s">
        <v>890</v>
      </c>
      <c r="Q815" s="105" t="s">
        <v>3655</v>
      </c>
      <c r="R815" s="104">
        <v>0</v>
      </c>
      <c r="S815" s="104">
        <v>0</v>
      </c>
      <c r="T815" s="105" t="s">
        <v>9265</v>
      </c>
      <c r="U815" s="104">
        <v>1</v>
      </c>
      <c r="V815" s="104">
        <v>0</v>
      </c>
      <c r="W815" s="104">
        <v>0</v>
      </c>
      <c r="X815" s="104">
        <v>0</v>
      </c>
      <c r="Y815" s="104">
        <v>0</v>
      </c>
      <c r="Z815" s="104" t="b">
        <v>0</v>
      </c>
      <c r="AA815" s="105"/>
      <c r="AB815" s="105" t="s">
        <v>3656</v>
      </c>
    </row>
    <row r="816" spans="1:28" ht="15" customHeight="1" x14ac:dyDescent="0.35">
      <c r="A816" s="105" t="s">
        <v>8158</v>
      </c>
      <c r="B816" s="104">
        <v>0</v>
      </c>
      <c r="C816" s="105"/>
      <c r="D816" s="104">
        <v>0</v>
      </c>
      <c r="E816" s="105"/>
      <c r="F816" s="105" t="s">
        <v>3801</v>
      </c>
      <c r="G816" s="104">
        <v>0</v>
      </c>
      <c r="H816" s="104">
        <v>0</v>
      </c>
      <c r="I816" s="104">
        <v>0</v>
      </c>
      <c r="J816" s="105"/>
      <c r="K816" s="105"/>
      <c r="L816" s="104">
        <v>3</v>
      </c>
      <c r="M816" s="104">
        <v>0</v>
      </c>
      <c r="N816" s="105" t="s">
        <v>3807</v>
      </c>
      <c r="O816" s="106" t="s">
        <v>889</v>
      </c>
      <c r="P816" s="106" t="s">
        <v>890</v>
      </c>
      <c r="Q816" s="105" t="s">
        <v>3810</v>
      </c>
      <c r="R816" s="104">
        <v>0</v>
      </c>
      <c r="S816" s="104">
        <v>0</v>
      </c>
      <c r="T816" s="105" t="s">
        <v>9265</v>
      </c>
      <c r="U816" s="104">
        <v>1</v>
      </c>
      <c r="V816" s="104">
        <v>0</v>
      </c>
      <c r="W816" s="104">
        <v>0</v>
      </c>
      <c r="X816" s="104">
        <v>0</v>
      </c>
      <c r="Y816" s="104">
        <v>0</v>
      </c>
      <c r="Z816" s="104" t="b">
        <v>0</v>
      </c>
      <c r="AA816" s="105"/>
      <c r="AB816" s="105" t="s">
        <v>3811</v>
      </c>
    </row>
    <row r="817" spans="1:28" ht="15" customHeight="1" x14ac:dyDescent="0.35">
      <c r="A817" s="105" t="s">
        <v>8197</v>
      </c>
      <c r="B817" s="104">
        <v>0</v>
      </c>
      <c r="C817" s="105"/>
      <c r="D817" s="104">
        <v>0</v>
      </c>
      <c r="E817" s="105"/>
      <c r="F817" s="105" t="s">
        <v>3903</v>
      </c>
      <c r="G817" s="104">
        <v>0</v>
      </c>
      <c r="H817" s="104">
        <v>0</v>
      </c>
      <c r="I817" s="104">
        <v>0</v>
      </c>
      <c r="J817" s="105"/>
      <c r="K817" s="105"/>
      <c r="L817" s="104">
        <v>3</v>
      </c>
      <c r="M817" s="104">
        <v>0</v>
      </c>
      <c r="N817" s="105"/>
      <c r="O817" s="106" t="s">
        <v>889</v>
      </c>
      <c r="P817" s="106" t="s">
        <v>890</v>
      </c>
      <c r="Q817" s="105" t="s">
        <v>3904</v>
      </c>
      <c r="R817" s="104">
        <v>0</v>
      </c>
      <c r="S817" s="104">
        <v>0</v>
      </c>
      <c r="T817" s="105" t="s">
        <v>9265</v>
      </c>
      <c r="U817" s="104">
        <v>1</v>
      </c>
      <c r="V817" s="104">
        <v>0</v>
      </c>
      <c r="W817" s="104">
        <v>0</v>
      </c>
      <c r="X817" s="104">
        <v>0</v>
      </c>
      <c r="Y817" s="104">
        <v>0</v>
      </c>
      <c r="Z817" s="104" t="b">
        <v>0</v>
      </c>
      <c r="AA817" s="105"/>
      <c r="AB817" s="105" t="s">
        <v>3905</v>
      </c>
    </row>
    <row r="818" spans="1:28" ht="15" customHeight="1" x14ac:dyDescent="0.35">
      <c r="A818" s="105" t="s">
        <v>8208</v>
      </c>
      <c r="B818" s="104">
        <v>0</v>
      </c>
      <c r="C818" s="105"/>
      <c r="D818" s="104">
        <v>0</v>
      </c>
      <c r="E818" s="105"/>
      <c r="F818" s="105" t="s">
        <v>3921</v>
      </c>
      <c r="G818" s="104">
        <v>0</v>
      </c>
      <c r="H818" s="104">
        <v>0</v>
      </c>
      <c r="I818" s="104">
        <v>0</v>
      </c>
      <c r="J818" s="105"/>
      <c r="K818" s="105"/>
      <c r="L818" s="104">
        <v>3</v>
      </c>
      <c r="M818" s="104">
        <v>0</v>
      </c>
      <c r="N818" s="105"/>
      <c r="O818" s="106" t="s">
        <v>889</v>
      </c>
      <c r="P818" s="106" t="s">
        <v>890</v>
      </c>
      <c r="Q818" s="105" t="s">
        <v>3928</v>
      </c>
      <c r="R818" s="104">
        <v>0</v>
      </c>
      <c r="S818" s="104">
        <v>0</v>
      </c>
      <c r="T818" s="105" t="s">
        <v>9265</v>
      </c>
      <c r="U818" s="104">
        <v>1</v>
      </c>
      <c r="V818" s="104">
        <v>0</v>
      </c>
      <c r="W818" s="104">
        <v>0</v>
      </c>
      <c r="X818" s="104">
        <v>0</v>
      </c>
      <c r="Y818" s="104">
        <v>0</v>
      </c>
      <c r="Z818" s="104" t="b">
        <v>0</v>
      </c>
      <c r="AA818" s="105"/>
      <c r="AB818" s="105" t="s">
        <v>3929</v>
      </c>
    </row>
    <row r="819" spans="1:28" ht="15" customHeight="1" x14ac:dyDescent="0.35">
      <c r="A819" s="105" t="s">
        <v>8217</v>
      </c>
      <c r="B819" s="104">
        <v>0</v>
      </c>
      <c r="C819" s="105"/>
      <c r="D819" s="104">
        <v>0</v>
      </c>
      <c r="E819" s="105"/>
      <c r="F819" s="105" t="s">
        <v>3950</v>
      </c>
      <c r="G819" s="104">
        <v>0</v>
      </c>
      <c r="H819" s="104">
        <v>0</v>
      </c>
      <c r="I819" s="104">
        <v>0</v>
      </c>
      <c r="J819" s="105"/>
      <c r="K819" s="105"/>
      <c r="L819" s="104">
        <v>3</v>
      </c>
      <c r="M819" s="104">
        <v>0</v>
      </c>
      <c r="N819" s="105"/>
      <c r="O819" s="106" t="s">
        <v>889</v>
      </c>
      <c r="P819" s="106" t="s">
        <v>890</v>
      </c>
      <c r="Q819" s="105" t="s">
        <v>3951</v>
      </c>
      <c r="R819" s="104">
        <v>0</v>
      </c>
      <c r="S819" s="104">
        <v>0</v>
      </c>
      <c r="T819" s="105" t="s">
        <v>9265</v>
      </c>
      <c r="U819" s="104">
        <v>1</v>
      </c>
      <c r="V819" s="104">
        <v>0</v>
      </c>
      <c r="W819" s="104">
        <v>0</v>
      </c>
      <c r="X819" s="104">
        <v>0</v>
      </c>
      <c r="Y819" s="104">
        <v>0</v>
      </c>
      <c r="Z819" s="104" t="b">
        <v>0</v>
      </c>
      <c r="AA819" s="105"/>
      <c r="AB819" s="105" t="s">
        <v>3952</v>
      </c>
    </row>
    <row r="820" spans="1:28" ht="15" customHeight="1" x14ac:dyDescent="0.35">
      <c r="A820" s="105" t="s">
        <v>8245</v>
      </c>
      <c r="B820" s="104">
        <v>0</v>
      </c>
      <c r="C820" s="105"/>
      <c r="D820" s="104">
        <v>0</v>
      </c>
      <c r="E820" s="105"/>
      <c r="F820" s="105" t="s">
        <v>4027</v>
      </c>
      <c r="G820" s="104">
        <v>0</v>
      </c>
      <c r="H820" s="104">
        <v>0</v>
      </c>
      <c r="I820" s="104">
        <v>0</v>
      </c>
      <c r="J820" s="105"/>
      <c r="K820" s="105"/>
      <c r="L820" s="104">
        <v>3</v>
      </c>
      <c r="M820" s="104">
        <v>0</v>
      </c>
      <c r="N820" s="105" t="s">
        <v>4028</v>
      </c>
      <c r="O820" s="106" t="s">
        <v>889</v>
      </c>
      <c r="P820" s="106" t="s">
        <v>890</v>
      </c>
      <c r="Q820" s="105" t="s">
        <v>4029</v>
      </c>
      <c r="R820" s="104">
        <v>0</v>
      </c>
      <c r="S820" s="104">
        <v>0</v>
      </c>
      <c r="T820" s="105" t="s">
        <v>9265</v>
      </c>
      <c r="U820" s="104">
        <v>1</v>
      </c>
      <c r="V820" s="104">
        <v>0</v>
      </c>
      <c r="W820" s="104">
        <v>0</v>
      </c>
      <c r="X820" s="104">
        <v>0</v>
      </c>
      <c r="Y820" s="104">
        <v>0</v>
      </c>
      <c r="Z820" s="104" t="b">
        <v>0</v>
      </c>
      <c r="AA820" s="105"/>
      <c r="AB820" s="105" t="s">
        <v>4030</v>
      </c>
    </row>
    <row r="821" spans="1:28" ht="15" customHeight="1" x14ac:dyDescent="0.35">
      <c r="A821" s="105" t="s">
        <v>8262</v>
      </c>
      <c r="B821" s="104">
        <v>0</v>
      </c>
      <c r="C821" s="105"/>
      <c r="D821" s="104">
        <v>0</v>
      </c>
      <c r="E821" s="105"/>
      <c r="F821" s="105" t="s">
        <v>4051</v>
      </c>
      <c r="G821" s="104">
        <v>0</v>
      </c>
      <c r="H821" s="104">
        <v>0</v>
      </c>
      <c r="I821" s="104">
        <v>0</v>
      </c>
      <c r="J821" s="105"/>
      <c r="K821" s="105"/>
      <c r="L821" s="104">
        <v>3</v>
      </c>
      <c r="M821" s="104">
        <v>0</v>
      </c>
      <c r="N821" s="105"/>
      <c r="O821" s="106" t="s">
        <v>889</v>
      </c>
      <c r="P821" s="106" t="s">
        <v>890</v>
      </c>
      <c r="Q821" s="105" t="s">
        <v>4054</v>
      </c>
      <c r="R821" s="104">
        <v>0</v>
      </c>
      <c r="S821" s="104">
        <v>0</v>
      </c>
      <c r="T821" s="105" t="s">
        <v>9265</v>
      </c>
      <c r="U821" s="104">
        <v>1</v>
      </c>
      <c r="V821" s="104">
        <v>0</v>
      </c>
      <c r="W821" s="104">
        <v>0</v>
      </c>
      <c r="X821" s="104">
        <v>0</v>
      </c>
      <c r="Y821" s="104">
        <v>0</v>
      </c>
      <c r="Z821" s="104" t="b">
        <v>0</v>
      </c>
      <c r="AA821" s="105"/>
      <c r="AB821" s="105" t="s">
        <v>4055</v>
      </c>
    </row>
    <row r="822" spans="1:28" ht="15" customHeight="1" x14ac:dyDescent="0.35">
      <c r="A822" s="105" t="s">
        <v>8396</v>
      </c>
      <c r="B822" s="104">
        <v>0</v>
      </c>
      <c r="C822" s="105"/>
      <c r="D822" s="104">
        <v>0</v>
      </c>
      <c r="E822" s="105"/>
      <c r="F822" s="105" t="s">
        <v>4463</v>
      </c>
      <c r="G822" s="104">
        <v>0</v>
      </c>
      <c r="H822" s="104">
        <v>0</v>
      </c>
      <c r="I822" s="104">
        <v>0</v>
      </c>
      <c r="J822" s="105"/>
      <c r="K822" s="105"/>
      <c r="L822" s="104">
        <v>3</v>
      </c>
      <c r="M822" s="104">
        <v>0</v>
      </c>
      <c r="N822" s="105"/>
      <c r="O822" s="106" t="s">
        <v>889</v>
      </c>
      <c r="P822" s="106" t="s">
        <v>890</v>
      </c>
      <c r="Q822" s="105" t="s">
        <v>4466</v>
      </c>
      <c r="R822" s="104">
        <v>0</v>
      </c>
      <c r="S822" s="104">
        <v>0</v>
      </c>
      <c r="T822" s="105" t="s">
        <v>9265</v>
      </c>
      <c r="U822" s="104">
        <v>1</v>
      </c>
      <c r="V822" s="104">
        <v>0</v>
      </c>
      <c r="W822" s="104">
        <v>0</v>
      </c>
      <c r="X822" s="104">
        <v>0</v>
      </c>
      <c r="Y822" s="104">
        <v>0</v>
      </c>
      <c r="Z822" s="104" t="b">
        <v>0</v>
      </c>
      <c r="AA822" s="105"/>
      <c r="AB822" s="105" t="s">
        <v>4467</v>
      </c>
    </row>
    <row r="823" spans="1:28" ht="15" customHeight="1" x14ac:dyDescent="0.35">
      <c r="A823" s="105" t="s">
        <v>8399</v>
      </c>
      <c r="B823" s="104">
        <v>0</v>
      </c>
      <c r="C823" s="105"/>
      <c r="D823" s="104">
        <v>0</v>
      </c>
      <c r="E823" s="105"/>
      <c r="F823" s="105" t="s">
        <v>4475</v>
      </c>
      <c r="G823" s="104">
        <v>0</v>
      </c>
      <c r="H823" s="104">
        <v>0</v>
      </c>
      <c r="I823" s="104">
        <v>0</v>
      </c>
      <c r="J823" s="105"/>
      <c r="K823" s="105"/>
      <c r="L823" s="104">
        <v>3</v>
      </c>
      <c r="M823" s="104">
        <v>0</v>
      </c>
      <c r="N823" s="105" t="s">
        <v>4476</v>
      </c>
      <c r="O823" s="106" t="s">
        <v>889</v>
      </c>
      <c r="P823" s="106" t="s">
        <v>890</v>
      </c>
      <c r="Q823" s="105" t="s">
        <v>4477</v>
      </c>
      <c r="R823" s="104">
        <v>0</v>
      </c>
      <c r="S823" s="104">
        <v>0</v>
      </c>
      <c r="T823" s="105" t="s">
        <v>9265</v>
      </c>
      <c r="U823" s="104">
        <v>1</v>
      </c>
      <c r="V823" s="104">
        <v>0</v>
      </c>
      <c r="W823" s="104">
        <v>0</v>
      </c>
      <c r="X823" s="104">
        <v>0</v>
      </c>
      <c r="Y823" s="104">
        <v>0</v>
      </c>
      <c r="Z823" s="104" t="b">
        <v>0</v>
      </c>
      <c r="AA823" s="105"/>
      <c r="AB823" s="105" t="s">
        <v>4478</v>
      </c>
    </row>
    <row r="824" spans="1:28" ht="15" customHeight="1" x14ac:dyDescent="0.35">
      <c r="A824" s="105" t="s">
        <v>8414</v>
      </c>
      <c r="B824" s="104">
        <v>0</v>
      </c>
      <c r="C824" s="105"/>
      <c r="D824" s="104">
        <v>0</v>
      </c>
      <c r="E824" s="105"/>
      <c r="F824" s="105" t="s">
        <v>4520</v>
      </c>
      <c r="G824" s="104">
        <v>0</v>
      </c>
      <c r="H824" s="104">
        <v>0</v>
      </c>
      <c r="I824" s="104">
        <v>0</v>
      </c>
      <c r="J824" s="105"/>
      <c r="K824" s="105"/>
      <c r="L824" s="104">
        <v>3</v>
      </c>
      <c r="M824" s="104">
        <v>0</v>
      </c>
      <c r="N824" s="105"/>
      <c r="O824" s="106" t="s">
        <v>889</v>
      </c>
      <c r="P824" s="106" t="s">
        <v>890</v>
      </c>
      <c r="Q824" s="105" t="s">
        <v>4521</v>
      </c>
      <c r="R824" s="104">
        <v>0</v>
      </c>
      <c r="S824" s="104">
        <v>0</v>
      </c>
      <c r="T824" s="105" t="s">
        <v>9265</v>
      </c>
      <c r="U824" s="104">
        <v>1</v>
      </c>
      <c r="V824" s="104">
        <v>0</v>
      </c>
      <c r="W824" s="104">
        <v>0</v>
      </c>
      <c r="X824" s="104">
        <v>0</v>
      </c>
      <c r="Y824" s="104">
        <v>0</v>
      </c>
      <c r="Z824" s="104" t="b">
        <v>0</v>
      </c>
      <c r="AA824" s="105"/>
      <c r="AB824" s="105" t="s">
        <v>4522</v>
      </c>
    </row>
    <row r="825" spans="1:28" ht="15" customHeight="1" x14ac:dyDescent="0.35">
      <c r="A825" s="105" t="s">
        <v>8422</v>
      </c>
      <c r="B825" s="104">
        <v>0</v>
      </c>
      <c r="C825" s="105"/>
      <c r="D825" s="104">
        <v>0</v>
      </c>
      <c r="E825" s="105"/>
      <c r="F825" s="105" t="s">
        <v>4520</v>
      </c>
      <c r="G825" s="104">
        <v>0</v>
      </c>
      <c r="H825" s="104">
        <v>0</v>
      </c>
      <c r="I825" s="104">
        <v>0</v>
      </c>
      <c r="J825" s="105"/>
      <c r="K825" s="105"/>
      <c r="L825" s="104">
        <v>3</v>
      </c>
      <c r="M825" s="104">
        <v>0</v>
      </c>
      <c r="N825" s="105"/>
      <c r="O825" s="106" t="s">
        <v>889</v>
      </c>
      <c r="P825" s="106" t="s">
        <v>890</v>
      </c>
      <c r="Q825" s="105" t="s">
        <v>4542</v>
      </c>
      <c r="R825" s="104">
        <v>0</v>
      </c>
      <c r="S825" s="104">
        <v>0</v>
      </c>
      <c r="T825" s="105" t="s">
        <v>9265</v>
      </c>
      <c r="U825" s="104">
        <v>1</v>
      </c>
      <c r="V825" s="104">
        <v>0</v>
      </c>
      <c r="W825" s="104">
        <v>0</v>
      </c>
      <c r="X825" s="104">
        <v>0</v>
      </c>
      <c r="Y825" s="104">
        <v>0</v>
      </c>
      <c r="Z825" s="104" t="b">
        <v>0</v>
      </c>
      <c r="AA825" s="105"/>
      <c r="AB825" s="105" t="s">
        <v>4543</v>
      </c>
    </row>
    <row r="826" spans="1:28" ht="15" customHeight="1" x14ac:dyDescent="0.35">
      <c r="A826" s="105" t="s">
        <v>8516</v>
      </c>
      <c r="B826" s="104">
        <v>0</v>
      </c>
      <c r="C826" s="105"/>
      <c r="D826" s="104">
        <v>0</v>
      </c>
      <c r="E826" s="105"/>
      <c r="F826" s="105" t="s">
        <v>4789</v>
      </c>
      <c r="G826" s="104">
        <v>0</v>
      </c>
      <c r="H826" s="104">
        <v>0</v>
      </c>
      <c r="I826" s="104">
        <v>0</v>
      </c>
      <c r="J826" s="105"/>
      <c r="K826" s="105"/>
      <c r="L826" s="104">
        <v>3</v>
      </c>
      <c r="M826" s="104">
        <v>0</v>
      </c>
      <c r="N826" s="105" t="s">
        <v>4790</v>
      </c>
      <c r="O826" s="106" t="s">
        <v>889</v>
      </c>
      <c r="P826" s="106" t="s">
        <v>890</v>
      </c>
      <c r="Q826" s="105" t="s">
        <v>4791</v>
      </c>
      <c r="R826" s="104">
        <v>0</v>
      </c>
      <c r="S826" s="104">
        <v>0</v>
      </c>
      <c r="T826" s="105" t="s">
        <v>9265</v>
      </c>
      <c r="U826" s="104">
        <v>1</v>
      </c>
      <c r="V826" s="104">
        <v>0</v>
      </c>
      <c r="W826" s="104">
        <v>0</v>
      </c>
      <c r="X826" s="104">
        <v>0</v>
      </c>
      <c r="Y826" s="104">
        <v>0</v>
      </c>
      <c r="Z826" s="104" t="b">
        <v>0</v>
      </c>
      <c r="AA826" s="105"/>
      <c r="AB826" s="105" t="s">
        <v>4792</v>
      </c>
    </row>
    <row r="827" spans="1:28" ht="15" customHeight="1" x14ac:dyDescent="0.35">
      <c r="A827" s="105" t="s">
        <v>8523</v>
      </c>
      <c r="B827" s="104">
        <v>0</v>
      </c>
      <c r="C827" s="105"/>
      <c r="D827" s="104">
        <v>0</v>
      </c>
      <c r="E827" s="105"/>
      <c r="F827" s="105" t="s">
        <v>4839</v>
      </c>
      <c r="G827" s="104">
        <v>0</v>
      </c>
      <c r="H827" s="104">
        <v>0</v>
      </c>
      <c r="I827" s="104">
        <v>0</v>
      </c>
      <c r="J827" s="105"/>
      <c r="K827" s="105"/>
      <c r="L827" s="104">
        <v>3</v>
      </c>
      <c r="M827" s="104">
        <v>0</v>
      </c>
      <c r="N827" s="105"/>
      <c r="O827" s="106" t="s">
        <v>889</v>
      </c>
      <c r="P827" s="106" t="s">
        <v>890</v>
      </c>
      <c r="Q827" s="105" t="s">
        <v>4842</v>
      </c>
      <c r="R827" s="104">
        <v>0</v>
      </c>
      <c r="S827" s="104">
        <v>0</v>
      </c>
      <c r="T827" s="105" t="s">
        <v>9265</v>
      </c>
      <c r="U827" s="104">
        <v>1</v>
      </c>
      <c r="V827" s="104">
        <v>0</v>
      </c>
      <c r="W827" s="104">
        <v>0</v>
      </c>
      <c r="X827" s="104">
        <v>0</v>
      </c>
      <c r="Y827" s="104">
        <v>0</v>
      </c>
      <c r="Z827" s="104" t="b">
        <v>0</v>
      </c>
      <c r="AA827" s="105"/>
      <c r="AB827" s="105" t="s">
        <v>4843</v>
      </c>
    </row>
    <row r="828" spans="1:28" ht="15" customHeight="1" x14ac:dyDescent="0.35">
      <c r="A828" s="105" t="s">
        <v>8531</v>
      </c>
      <c r="B828" s="104">
        <v>0</v>
      </c>
      <c r="C828" s="105"/>
      <c r="D828" s="104">
        <v>0</v>
      </c>
      <c r="E828" s="105"/>
      <c r="F828" s="105" t="s">
        <v>4851</v>
      </c>
      <c r="G828" s="104">
        <v>0</v>
      </c>
      <c r="H828" s="104">
        <v>0</v>
      </c>
      <c r="I828" s="104">
        <v>0</v>
      </c>
      <c r="J828" s="105"/>
      <c r="K828" s="105"/>
      <c r="L828" s="104">
        <v>3</v>
      </c>
      <c r="M828" s="104">
        <v>0</v>
      </c>
      <c r="N828" s="105"/>
      <c r="O828" s="106" t="s">
        <v>889</v>
      </c>
      <c r="P828" s="106" t="s">
        <v>890</v>
      </c>
      <c r="Q828" s="105" t="s">
        <v>4861</v>
      </c>
      <c r="R828" s="104">
        <v>0</v>
      </c>
      <c r="S828" s="104">
        <v>0</v>
      </c>
      <c r="T828" s="105" t="s">
        <v>9265</v>
      </c>
      <c r="U828" s="104">
        <v>1</v>
      </c>
      <c r="V828" s="104">
        <v>0</v>
      </c>
      <c r="W828" s="104">
        <v>0</v>
      </c>
      <c r="X828" s="104">
        <v>0</v>
      </c>
      <c r="Y828" s="104">
        <v>0</v>
      </c>
      <c r="Z828" s="104" t="b">
        <v>0</v>
      </c>
      <c r="AA828" s="105"/>
      <c r="AB828" s="105" t="s">
        <v>4862</v>
      </c>
    </row>
    <row r="829" spans="1:28" ht="15" customHeight="1" x14ac:dyDescent="0.35">
      <c r="A829" s="105" t="s">
        <v>8550</v>
      </c>
      <c r="B829" s="104">
        <v>0</v>
      </c>
      <c r="C829" s="105"/>
      <c r="D829" s="104">
        <v>0</v>
      </c>
      <c r="E829" s="105"/>
      <c r="F829" s="105" t="s">
        <v>4900</v>
      </c>
      <c r="G829" s="104">
        <v>0</v>
      </c>
      <c r="H829" s="104">
        <v>0</v>
      </c>
      <c r="I829" s="104">
        <v>0</v>
      </c>
      <c r="J829" s="105"/>
      <c r="K829" s="105"/>
      <c r="L829" s="104">
        <v>3</v>
      </c>
      <c r="M829" s="104">
        <v>0</v>
      </c>
      <c r="N829" s="105"/>
      <c r="O829" s="106" t="s">
        <v>889</v>
      </c>
      <c r="P829" s="106" t="s">
        <v>890</v>
      </c>
      <c r="Q829" s="105" t="s">
        <v>4908</v>
      </c>
      <c r="R829" s="104">
        <v>0</v>
      </c>
      <c r="S829" s="104">
        <v>0</v>
      </c>
      <c r="T829" s="105" t="s">
        <v>9265</v>
      </c>
      <c r="U829" s="104">
        <v>1</v>
      </c>
      <c r="V829" s="104">
        <v>0</v>
      </c>
      <c r="W829" s="104">
        <v>0</v>
      </c>
      <c r="X829" s="104">
        <v>0</v>
      </c>
      <c r="Y829" s="104">
        <v>0</v>
      </c>
      <c r="Z829" s="104" t="b">
        <v>0</v>
      </c>
      <c r="AA829" s="105"/>
      <c r="AB829" s="105" t="s">
        <v>4909</v>
      </c>
    </row>
    <row r="830" spans="1:28" ht="15" customHeight="1" x14ac:dyDescent="0.35">
      <c r="A830" s="105" t="s">
        <v>8587</v>
      </c>
      <c r="B830" s="104">
        <v>0</v>
      </c>
      <c r="C830" s="105"/>
      <c r="D830" s="104">
        <v>0</v>
      </c>
      <c r="E830" s="105"/>
      <c r="F830" s="105" t="s">
        <v>5047</v>
      </c>
      <c r="G830" s="104">
        <v>0</v>
      </c>
      <c r="H830" s="104">
        <v>0</v>
      </c>
      <c r="I830" s="104">
        <v>0</v>
      </c>
      <c r="J830" s="105"/>
      <c r="K830" s="105"/>
      <c r="L830" s="104">
        <v>3</v>
      </c>
      <c r="M830" s="104">
        <v>20430.827000000001</v>
      </c>
      <c r="N830" s="105"/>
      <c r="O830" s="106" t="s">
        <v>889</v>
      </c>
      <c r="P830" s="106" t="s">
        <v>890</v>
      </c>
      <c r="Q830" s="105" t="s">
        <v>5048</v>
      </c>
      <c r="R830" s="104">
        <v>450982.5</v>
      </c>
      <c r="S830" s="104">
        <v>0</v>
      </c>
      <c r="T830" s="105" t="s">
        <v>9265</v>
      </c>
      <c r="U830" s="104">
        <v>1</v>
      </c>
      <c r="V830" s="104">
        <v>0</v>
      </c>
      <c r="W830" s="104">
        <v>0</v>
      </c>
      <c r="X830" s="104">
        <v>0</v>
      </c>
      <c r="Y830" s="104">
        <v>471413.32699999999</v>
      </c>
      <c r="Z830" s="104" t="b">
        <v>0</v>
      </c>
      <c r="AA830" s="105" t="s">
        <v>310</v>
      </c>
      <c r="AB830" s="105" t="s">
        <v>5049</v>
      </c>
    </row>
    <row r="831" spans="1:28" ht="15" customHeight="1" x14ac:dyDescent="0.35">
      <c r="A831" s="105" t="s">
        <v>8590</v>
      </c>
      <c r="B831" s="104">
        <v>0</v>
      </c>
      <c r="C831" s="105"/>
      <c r="D831" s="104">
        <v>0</v>
      </c>
      <c r="E831" s="105"/>
      <c r="F831" s="105" t="s">
        <v>5052</v>
      </c>
      <c r="G831" s="104">
        <v>0</v>
      </c>
      <c r="H831" s="104">
        <v>0</v>
      </c>
      <c r="I831" s="104">
        <v>0</v>
      </c>
      <c r="J831" s="105"/>
      <c r="K831" s="105"/>
      <c r="L831" s="104">
        <v>3</v>
      </c>
      <c r="M831" s="104">
        <v>0</v>
      </c>
      <c r="N831" s="105"/>
      <c r="O831" s="106" t="s">
        <v>889</v>
      </c>
      <c r="P831" s="106" t="s">
        <v>890</v>
      </c>
      <c r="Q831" s="105" t="s">
        <v>5055</v>
      </c>
      <c r="R831" s="104">
        <v>0</v>
      </c>
      <c r="S831" s="104">
        <v>0</v>
      </c>
      <c r="T831" s="105" t="s">
        <v>9265</v>
      </c>
      <c r="U831" s="104">
        <v>1</v>
      </c>
      <c r="V831" s="104">
        <v>0</v>
      </c>
      <c r="W831" s="104">
        <v>0</v>
      </c>
      <c r="X831" s="104">
        <v>0</v>
      </c>
      <c r="Y831" s="104">
        <v>0</v>
      </c>
      <c r="Z831" s="104" t="b">
        <v>0</v>
      </c>
      <c r="AA831" s="105"/>
      <c r="AB831" s="105" t="s">
        <v>5056</v>
      </c>
    </row>
    <row r="832" spans="1:28" ht="15" customHeight="1" x14ac:dyDescent="0.35">
      <c r="A832" s="105" t="s">
        <v>8591</v>
      </c>
      <c r="B832" s="104">
        <v>0</v>
      </c>
      <c r="C832" s="105"/>
      <c r="D832" s="104">
        <v>0</v>
      </c>
      <c r="E832" s="105"/>
      <c r="F832" s="105" t="s">
        <v>5057</v>
      </c>
      <c r="G832" s="104">
        <v>0</v>
      </c>
      <c r="H832" s="104">
        <v>0</v>
      </c>
      <c r="I832" s="104">
        <v>0</v>
      </c>
      <c r="J832" s="105"/>
      <c r="K832" s="105"/>
      <c r="L832" s="104">
        <v>3</v>
      </c>
      <c r="M832" s="104">
        <v>0</v>
      </c>
      <c r="N832" s="105"/>
      <c r="O832" s="106" t="s">
        <v>889</v>
      </c>
      <c r="P832" s="106" t="s">
        <v>890</v>
      </c>
      <c r="Q832" s="105" t="s">
        <v>5058</v>
      </c>
      <c r="R832" s="104">
        <v>0</v>
      </c>
      <c r="S832" s="104">
        <v>0</v>
      </c>
      <c r="T832" s="105" t="s">
        <v>9265</v>
      </c>
      <c r="U832" s="104">
        <v>1</v>
      </c>
      <c r="V832" s="104">
        <v>0</v>
      </c>
      <c r="W832" s="104">
        <v>0</v>
      </c>
      <c r="X832" s="104">
        <v>0</v>
      </c>
      <c r="Y832" s="104">
        <v>0</v>
      </c>
      <c r="Z832" s="104" t="b">
        <v>0</v>
      </c>
      <c r="AA832" s="105"/>
      <c r="AB832" s="105" t="s">
        <v>5059</v>
      </c>
    </row>
    <row r="833" spans="1:28" ht="15" customHeight="1" x14ac:dyDescent="0.35">
      <c r="A833" s="105" t="s">
        <v>8599</v>
      </c>
      <c r="B833" s="104">
        <v>0</v>
      </c>
      <c r="C833" s="105"/>
      <c r="D833" s="104">
        <v>0</v>
      </c>
      <c r="E833" s="105"/>
      <c r="F833" s="105" t="s">
        <v>5092</v>
      </c>
      <c r="G833" s="104">
        <v>0</v>
      </c>
      <c r="H833" s="104">
        <v>0</v>
      </c>
      <c r="I833" s="104">
        <v>0</v>
      </c>
      <c r="J833" s="105"/>
      <c r="K833" s="105"/>
      <c r="L833" s="104">
        <v>3</v>
      </c>
      <c r="M833" s="104">
        <v>0</v>
      </c>
      <c r="N833" s="105"/>
      <c r="O833" s="106" t="s">
        <v>889</v>
      </c>
      <c r="P833" s="106" t="s">
        <v>890</v>
      </c>
      <c r="Q833" s="105" t="s">
        <v>5095</v>
      </c>
      <c r="R833" s="104">
        <v>0</v>
      </c>
      <c r="S833" s="104">
        <v>0</v>
      </c>
      <c r="T833" s="105" t="s">
        <v>9265</v>
      </c>
      <c r="U833" s="104">
        <v>1</v>
      </c>
      <c r="V833" s="104">
        <v>0</v>
      </c>
      <c r="W833" s="104">
        <v>0</v>
      </c>
      <c r="X833" s="104">
        <v>0</v>
      </c>
      <c r="Y833" s="104">
        <v>0</v>
      </c>
      <c r="Z833" s="104" t="b">
        <v>0</v>
      </c>
      <c r="AA833" s="105"/>
      <c r="AB833" s="105" t="s">
        <v>5096</v>
      </c>
    </row>
    <row r="834" spans="1:28" ht="15" customHeight="1" x14ac:dyDescent="0.35">
      <c r="A834" s="105" t="s">
        <v>8600</v>
      </c>
      <c r="B834" s="104">
        <v>0</v>
      </c>
      <c r="C834" s="105"/>
      <c r="D834" s="104">
        <v>0</v>
      </c>
      <c r="E834" s="105"/>
      <c r="F834" s="105" t="s">
        <v>5097</v>
      </c>
      <c r="G834" s="104">
        <v>0</v>
      </c>
      <c r="H834" s="104">
        <v>0</v>
      </c>
      <c r="I834" s="104">
        <v>0</v>
      </c>
      <c r="J834" s="105"/>
      <c r="K834" s="105"/>
      <c r="L834" s="104">
        <v>3</v>
      </c>
      <c r="M834" s="104">
        <v>0</v>
      </c>
      <c r="N834" s="105"/>
      <c r="O834" s="106" t="s">
        <v>889</v>
      </c>
      <c r="P834" s="106" t="s">
        <v>890</v>
      </c>
      <c r="Q834" s="105" t="s">
        <v>5098</v>
      </c>
      <c r="R834" s="104">
        <v>0</v>
      </c>
      <c r="S834" s="104">
        <v>0</v>
      </c>
      <c r="T834" s="105" t="s">
        <v>9265</v>
      </c>
      <c r="U834" s="104">
        <v>1</v>
      </c>
      <c r="V834" s="104">
        <v>0</v>
      </c>
      <c r="W834" s="104">
        <v>0</v>
      </c>
      <c r="X834" s="104">
        <v>0</v>
      </c>
      <c r="Y834" s="104">
        <v>0</v>
      </c>
      <c r="Z834" s="104" t="b">
        <v>0</v>
      </c>
      <c r="AA834" s="105"/>
      <c r="AB834" s="105" t="s">
        <v>5099</v>
      </c>
    </row>
    <row r="835" spans="1:28" ht="15" customHeight="1" x14ac:dyDescent="0.35">
      <c r="A835" s="105" t="s">
        <v>8610</v>
      </c>
      <c r="B835" s="104">
        <v>0</v>
      </c>
      <c r="C835" s="105"/>
      <c r="D835" s="104">
        <v>0</v>
      </c>
      <c r="E835" s="105"/>
      <c r="F835" s="105" t="s">
        <v>5120</v>
      </c>
      <c r="G835" s="104">
        <v>0</v>
      </c>
      <c r="H835" s="104">
        <v>0</v>
      </c>
      <c r="I835" s="104">
        <v>0</v>
      </c>
      <c r="J835" s="105"/>
      <c r="K835" s="105"/>
      <c r="L835" s="104">
        <v>3</v>
      </c>
      <c r="M835" s="104">
        <v>0</v>
      </c>
      <c r="N835" s="105"/>
      <c r="O835" s="106" t="s">
        <v>889</v>
      </c>
      <c r="P835" s="106" t="s">
        <v>890</v>
      </c>
      <c r="Q835" s="105" t="s">
        <v>5123</v>
      </c>
      <c r="R835" s="104">
        <v>0</v>
      </c>
      <c r="S835" s="104">
        <v>0</v>
      </c>
      <c r="T835" s="105" t="s">
        <v>9265</v>
      </c>
      <c r="U835" s="104">
        <v>1</v>
      </c>
      <c r="V835" s="104">
        <v>0</v>
      </c>
      <c r="W835" s="104">
        <v>0</v>
      </c>
      <c r="X835" s="104">
        <v>0</v>
      </c>
      <c r="Y835" s="104">
        <v>0</v>
      </c>
      <c r="Z835" s="104" t="b">
        <v>0</v>
      </c>
      <c r="AA835" s="105"/>
      <c r="AB835" s="105" t="s">
        <v>5124</v>
      </c>
    </row>
    <row r="836" spans="1:28" ht="15" customHeight="1" x14ac:dyDescent="0.35">
      <c r="A836" s="105" t="s">
        <v>7883</v>
      </c>
      <c r="B836" s="104">
        <v>0</v>
      </c>
      <c r="C836" s="105"/>
      <c r="D836" s="104">
        <v>0</v>
      </c>
      <c r="E836" s="105"/>
      <c r="F836" s="105" t="s">
        <v>3083</v>
      </c>
      <c r="G836" s="104">
        <v>0</v>
      </c>
      <c r="H836" s="104">
        <v>0</v>
      </c>
      <c r="I836" s="104">
        <v>0</v>
      </c>
      <c r="J836" s="105"/>
      <c r="K836" s="105"/>
      <c r="L836" s="104">
        <v>2</v>
      </c>
      <c r="M836" s="104">
        <v>8204.1970382578402</v>
      </c>
      <c r="N836" s="105"/>
      <c r="O836" s="105"/>
      <c r="P836" s="105"/>
      <c r="Q836" s="105" t="s">
        <v>9423</v>
      </c>
      <c r="R836" s="104">
        <v>25013</v>
      </c>
      <c r="S836" s="104">
        <v>0</v>
      </c>
      <c r="T836" s="105" t="s">
        <v>7706</v>
      </c>
      <c r="U836" s="104">
        <v>1</v>
      </c>
      <c r="V836" s="104">
        <v>0</v>
      </c>
      <c r="W836" s="104">
        <v>0</v>
      </c>
      <c r="X836" s="104">
        <v>0</v>
      </c>
      <c r="Y836" s="104">
        <v>33217.1970382578</v>
      </c>
      <c r="Z836" s="104" t="b">
        <v>0</v>
      </c>
      <c r="AA836" s="105" t="s">
        <v>310</v>
      </c>
      <c r="AB836" s="105" t="s">
        <v>3084</v>
      </c>
    </row>
    <row r="837" spans="1:28" ht="15" customHeight="1" x14ac:dyDescent="0.35">
      <c r="A837" s="105" t="s">
        <v>7165</v>
      </c>
      <c r="B837" s="104">
        <v>0</v>
      </c>
      <c r="C837" s="105"/>
      <c r="D837" s="104">
        <v>0</v>
      </c>
      <c r="E837" s="105"/>
      <c r="F837" s="105" t="s">
        <v>1154</v>
      </c>
      <c r="G837" s="104">
        <v>0</v>
      </c>
      <c r="H837" s="104">
        <v>0</v>
      </c>
      <c r="I837" s="104">
        <v>0</v>
      </c>
      <c r="J837" s="105"/>
      <c r="K837" s="105"/>
      <c r="L837" s="104">
        <v>3</v>
      </c>
      <c r="M837" s="104">
        <v>0</v>
      </c>
      <c r="N837" s="105"/>
      <c r="O837" s="106" t="s">
        <v>889</v>
      </c>
      <c r="P837" s="106" t="s">
        <v>890</v>
      </c>
      <c r="Q837" s="105" t="s">
        <v>1155</v>
      </c>
      <c r="R837" s="104">
        <v>0</v>
      </c>
      <c r="S837" s="104">
        <v>0</v>
      </c>
      <c r="T837" s="105" t="s">
        <v>9291</v>
      </c>
      <c r="U837" s="104">
        <v>1</v>
      </c>
      <c r="V837" s="104">
        <v>0</v>
      </c>
      <c r="W837" s="104">
        <v>0</v>
      </c>
      <c r="X837" s="104">
        <v>0</v>
      </c>
      <c r="Y837" s="104">
        <v>0</v>
      </c>
      <c r="Z837" s="104" t="b">
        <v>0</v>
      </c>
      <c r="AA837" s="105"/>
      <c r="AB837" s="105" t="s">
        <v>1156</v>
      </c>
    </row>
    <row r="838" spans="1:28" ht="15" customHeight="1" x14ac:dyDescent="0.35">
      <c r="A838" s="105" t="s">
        <v>7552</v>
      </c>
      <c r="B838" s="104">
        <v>0</v>
      </c>
      <c r="C838" s="105"/>
      <c r="D838" s="104">
        <v>0</v>
      </c>
      <c r="E838" s="105"/>
      <c r="F838" s="105" t="s">
        <v>2134</v>
      </c>
      <c r="G838" s="104">
        <v>0</v>
      </c>
      <c r="H838" s="104">
        <v>0</v>
      </c>
      <c r="I838" s="104">
        <v>0</v>
      </c>
      <c r="J838" s="105"/>
      <c r="K838" s="105"/>
      <c r="L838" s="104">
        <v>3</v>
      </c>
      <c r="M838" s="104">
        <v>0</v>
      </c>
      <c r="N838" s="105"/>
      <c r="O838" s="106" t="s">
        <v>889</v>
      </c>
      <c r="P838" s="106" t="s">
        <v>890</v>
      </c>
      <c r="Q838" s="105" t="s">
        <v>2135</v>
      </c>
      <c r="R838" s="104">
        <v>0</v>
      </c>
      <c r="S838" s="104">
        <v>0</v>
      </c>
      <c r="T838" s="105" t="s">
        <v>9291</v>
      </c>
      <c r="U838" s="104">
        <v>1</v>
      </c>
      <c r="V838" s="104">
        <v>0</v>
      </c>
      <c r="W838" s="104">
        <v>0</v>
      </c>
      <c r="X838" s="104">
        <v>0</v>
      </c>
      <c r="Y838" s="104">
        <v>0</v>
      </c>
      <c r="Z838" s="104" t="b">
        <v>0</v>
      </c>
      <c r="AA838" s="105"/>
      <c r="AB838" s="105" t="s">
        <v>2136</v>
      </c>
    </row>
    <row r="839" spans="1:28" ht="15" customHeight="1" x14ac:dyDescent="0.35">
      <c r="A839" s="105" t="s">
        <v>7823</v>
      </c>
      <c r="B839" s="104">
        <v>0</v>
      </c>
      <c r="C839" s="105"/>
      <c r="D839" s="104">
        <v>0</v>
      </c>
      <c r="E839" s="105"/>
      <c r="F839" s="105" t="s">
        <v>2901</v>
      </c>
      <c r="G839" s="104">
        <v>0</v>
      </c>
      <c r="H839" s="104">
        <v>0</v>
      </c>
      <c r="I839" s="104">
        <v>0</v>
      </c>
      <c r="J839" s="105"/>
      <c r="K839" s="105"/>
      <c r="L839" s="104">
        <v>3</v>
      </c>
      <c r="M839" s="104">
        <v>0</v>
      </c>
      <c r="N839" s="105"/>
      <c r="O839" s="106" t="s">
        <v>889</v>
      </c>
      <c r="P839" s="106" t="s">
        <v>890</v>
      </c>
      <c r="Q839" s="105" t="s">
        <v>2904</v>
      </c>
      <c r="R839" s="104">
        <v>0</v>
      </c>
      <c r="S839" s="104">
        <v>0</v>
      </c>
      <c r="T839" s="105" t="s">
        <v>9291</v>
      </c>
      <c r="U839" s="104">
        <v>1</v>
      </c>
      <c r="V839" s="104">
        <v>0</v>
      </c>
      <c r="W839" s="104">
        <v>0</v>
      </c>
      <c r="X839" s="104">
        <v>0</v>
      </c>
      <c r="Y839" s="104">
        <v>0</v>
      </c>
      <c r="Z839" s="104" t="b">
        <v>0</v>
      </c>
      <c r="AA839" s="105"/>
      <c r="AB839" s="105" t="s">
        <v>2905</v>
      </c>
    </row>
    <row r="840" spans="1:28" ht="15" customHeight="1" x14ac:dyDescent="0.35">
      <c r="A840" s="105" t="s">
        <v>7851</v>
      </c>
      <c r="B840" s="104">
        <v>0</v>
      </c>
      <c r="C840" s="105"/>
      <c r="D840" s="104">
        <v>0</v>
      </c>
      <c r="E840" s="105"/>
      <c r="F840" s="105" t="s">
        <v>2972</v>
      </c>
      <c r="G840" s="104">
        <v>0</v>
      </c>
      <c r="H840" s="104">
        <v>0</v>
      </c>
      <c r="I840" s="104">
        <v>0</v>
      </c>
      <c r="J840" s="105"/>
      <c r="K840" s="105"/>
      <c r="L840" s="104">
        <v>3</v>
      </c>
      <c r="M840" s="104">
        <v>0</v>
      </c>
      <c r="N840" s="105"/>
      <c r="O840" s="106" t="s">
        <v>889</v>
      </c>
      <c r="P840" s="106" t="s">
        <v>890</v>
      </c>
      <c r="Q840" s="105" t="s">
        <v>2973</v>
      </c>
      <c r="R840" s="104">
        <v>0</v>
      </c>
      <c r="S840" s="104">
        <v>0</v>
      </c>
      <c r="T840" s="105" t="s">
        <v>9291</v>
      </c>
      <c r="U840" s="104">
        <v>1</v>
      </c>
      <c r="V840" s="104">
        <v>0</v>
      </c>
      <c r="W840" s="104">
        <v>0</v>
      </c>
      <c r="X840" s="104">
        <v>0</v>
      </c>
      <c r="Y840" s="104">
        <v>0</v>
      </c>
      <c r="Z840" s="104" t="b">
        <v>0</v>
      </c>
      <c r="AA840" s="105"/>
      <c r="AB840" s="105" t="s">
        <v>2974</v>
      </c>
    </row>
    <row r="841" spans="1:28" ht="15" customHeight="1" x14ac:dyDescent="0.35">
      <c r="A841" s="105" t="s">
        <v>7863</v>
      </c>
      <c r="B841" s="104">
        <v>0</v>
      </c>
      <c r="C841" s="105"/>
      <c r="D841" s="104">
        <v>0</v>
      </c>
      <c r="E841" s="105"/>
      <c r="F841" s="105" t="s">
        <v>3002</v>
      </c>
      <c r="G841" s="104">
        <v>0</v>
      </c>
      <c r="H841" s="104">
        <v>0</v>
      </c>
      <c r="I841" s="104">
        <v>0</v>
      </c>
      <c r="J841" s="105"/>
      <c r="K841" s="105"/>
      <c r="L841" s="104">
        <v>3</v>
      </c>
      <c r="M841" s="104">
        <v>0</v>
      </c>
      <c r="N841" s="105" t="s">
        <v>3003</v>
      </c>
      <c r="O841" s="106" t="s">
        <v>889</v>
      </c>
      <c r="P841" s="106" t="s">
        <v>890</v>
      </c>
      <c r="Q841" s="105" t="s">
        <v>3006</v>
      </c>
      <c r="R841" s="104">
        <v>0</v>
      </c>
      <c r="S841" s="104">
        <v>0</v>
      </c>
      <c r="T841" s="105" t="s">
        <v>9291</v>
      </c>
      <c r="U841" s="104">
        <v>1</v>
      </c>
      <c r="V841" s="104">
        <v>0</v>
      </c>
      <c r="W841" s="104">
        <v>0</v>
      </c>
      <c r="X841" s="104">
        <v>0</v>
      </c>
      <c r="Y841" s="104">
        <v>0</v>
      </c>
      <c r="Z841" s="104" t="b">
        <v>0</v>
      </c>
      <c r="AA841" s="105" t="s">
        <v>82</v>
      </c>
      <c r="AB841" s="105" t="s">
        <v>3007</v>
      </c>
    </row>
    <row r="842" spans="1:28" ht="15" customHeight="1" x14ac:dyDescent="0.35">
      <c r="A842" s="105" t="s">
        <v>8146</v>
      </c>
      <c r="B842" s="104">
        <v>0</v>
      </c>
      <c r="C842" s="105"/>
      <c r="D842" s="104">
        <v>0</v>
      </c>
      <c r="E842" s="105"/>
      <c r="F842" s="105" t="s">
        <v>3778</v>
      </c>
      <c r="G842" s="104">
        <v>0</v>
      </c>
      <c r="H842" s="104">
        <v>0</v>
      </c>
      <c r="I842" s="104">
        <v>0</v>
      </c>
      <c r="J842" s="105"/>
      <c r="K842" s="105"/>
      <c r="L842" s="104">
        <v>3</v>
      </c>
      <c r="M842" s="104">
        <v>0</v>
      </c>
      <c r="N842" s="105"/>
      <c r="O842" s="106" t="s">
        <v>889</v>
      </c>
      <c r="P842" s="106" t="s">
        <v>890</v>
      </c>
      <c r="Q842" s="105" t="s">
        <v>3781</v>
      </c>
      <c r="R842" s="104">
        <v>0</v>
      </c>
      <c r="S842" s="104">
        <v>0</v>
      </c>
      <c r="T842" s="105" t="s">
        <v>9291</v>
      </c>
      <c r="U842" s="104">
        <v>1</v>
      </c>
      <c r="V842" s="104">
        <v>0</v>
      </c>
      <c r="W842" s="104">
        <v>0</v>
      </c>
      <c r="X842" s="104">
        <v>0</v>
      </c>
      <c r="Y842" s="104">
        <v>0</v>
      </c>
      <c r="Z842" s="104" t="b">
        <v>0</v>
      </c>
      <c r="AA842" s="105"/>
      <c r="AB842" s="105" t="s">
        <v>3782</v>
      </c>
    </row>
    <row r="843" spans="1:28" ht="15" customHeight="1" x14ac:dyDescent="0.35">
      <c r="A843" s="105" t="s">
        <v>8232</v>
      </c>
      <c r="B843" s="104">
        <v>0</v>
      </c>
      <c r="C843" s="105"/>
      <c r="D843" s="104">
        <v>0</v>
      </c>
      <c r="E843" s="105"/>
      <c r="F843" s="105" t="s">
        <v>3989</v>
      </c>
      <c r="G843" s="104">
        <v>0</v>
      </c>
      <c r="H843" s="104">
        <v>0</v>
      </c>
      <c r="I843" s="104">
        <v>0</v>
      </c>
      <c r="J843" s="105"/>
      <c r="K843" s="105"/>
      <c r="L843" s="104">
        <v>3</v>
      </c>
      <c r="M843" s="104">
        <v>0</v>
      </c>
      <c r="N843" s="105"/>
      <c r="O843" s="106" t="s">
        <v>889</v>
      </c>
      <c r="P843" s="106" t="s">
        <v>890</v>
      </c>
      <c r="Q843" s="105" t="s">
        <v>3992</v>
      </c>
      <c r="R843" s="104">
        <v>0</v>
      </c>
      <c r="S843" s="104">
        <v>0</v>
      </c>
      <c r="T843" s="105" t="s">
        <v>9291</v>
      </c>
      <c r="U843" s="104">
        <v>1</v>
      </c>
      <c r="V843" s="104">
        <v>0</v>
      </c>
      <c r="W843" s="104">
        <v>0</v>
      </c>
      <c r="X843" s="104">
        <v>0</v>
      </c>
      <c r="Y843" s="104">
        <v>0</v>
      </c>
      <c r="Z843" s="104" t="b">
        <v>0</v>
      </c>
      <c r="AA843" s="105"/>
      <c r="AB843" s="105" t="s">
        <v>3993</v>
      </c>
    </row>
    <row r="844" spans="1:28" ht="15" customHeight="1" x14ac:dyDescent="0.35">
      <c r="A844" s="105" t="s">
        <v>8263</v>
      </c>
      <c r="B844" s="104">
        <v>0</v>
      </c>
      <c r="C844" s="105"/>
      <c r="D844" s="104">
        <v>0</v>
      </c>
      <c r="E844" s="105"/>
      <c r="F844" s="105" t="s">
        <v>4056</v>
      </c>
      <c r="G844" s="104">
        <v>0</v>
      </c>
      <c r="H844" s="104">
        <v>0</v>
      </c>
      <c r="I844" s="104">
        <v>0</v>
      </c>
      <c r="J844" s="105"/>
      <c r="K844" s="105"/>
      <c r="L844" s="104">
        <v>3</v>
      </c>
      <c r="M844" s="104">
        <v>0</v>
      </c>
      <c r="N844" s="105" t="s">
        <v>4057</v>
      </c>
      <c r="O844" s="106" t="s">
        <v>889</v>
      </c>
      <c r="P844" s="106" t="s">
        <v>890</v>
      </c>
      <c r="Q844" s="105" t="s">
        <v>4058</v>
      </c>
      <c r="R844" s="104">
        <v>0</v>
      </c>
      <c r="S844" s="104">
        <v>0</v>
      </c>
      <c r="T844" s="105" t="s">
        <v>9291</v>
      </c>
      <c r="U844" s="104">
        <v>1</v>
      </c>
      <c r="V844" s="104">
        <v>0</v>
      </c>
      <c r="W844" s="104">
        <v>0</v>
      </c>
      <c r="X844" s="104">
        <v>0</v>
      </c>
      <c r="Y844" s="104">
        <v>0</v>
      </c>
      <c r="Z844" s="104" t="b">
        <v>0</v>
      </c>
      <c r="AA844" s="105"/>
      <c r="AB844" s="105" t="s">
        <v>4059</v>
      </c>
    </row>
    <row r="845" spans="1:28" ht="15" customHeight="1" x14ac:dyDescent="0.35">
      <c r="A845" s="105" t="s">
        <v>8628</v>
      </c>
      <c r="B845" s="104">
        <v>0</v>
      </c>
      <c r="C845" s="105"/>
      <c r="D845" s="104">
        <v>0</v>
      </c>
      <c r="E845" s="105"/>
      <c r="F845" s="105" t="s">
        <v>5161</v>
      </c>
      <c r="G845" s="104">
        <v>0</v>
      </c>
      <c r="H845" s="104">
        <v>0</v>
      </c>
      <c r="I845" s="104">
        <v>0</v>
      </c>
      <c r="J845" s="105"/>
      <c r="K845" s="105"/>
      <c r="L845" s="104">
        <v>3</v>
      </c>
      <c r="M845" s="104">
        <v>0</v>
      </c>
      <c r="N845" s="105" t="s">
        <v>4057</v>
      </c>
      <c r="O845" s="106" t="s">
        <v>889</v>
      </c>
      <c r="P845" s="106" t="s">
        <v>890</v>
      </c>
      <c r="Q845" s="105" t="s">
        <v>5162</v>
      </c>
      <c r="R845" s="104">
        <v>0</v>
      </c>
      <c r="S845" s="104">
        <v>0</v>
      </c>
      <c r="T845" s="105" t="s">
        <v>9291</v>
      </c>
      <c r="U845" s="104">
        <v>1</v>
      </c>
      <c r="V845" s="104">
        <v>0</v>
      </c>
      <c r="W845" s="104">
        <v>0</v>
      </c>
      <c r="X845" s="104">
        <v>0</v>
      </c>
      <c r="Y845" s="104">
        <v>0</v>
      </c>
      <c r="Z845" s="104" t="b">
        <v>0</v>
      </c>
      <c r="AA845" s="105"/>
      <c r="AB845" s="105" t="s">
        <v>5163</v>
      </c>
    </row>
    <row r="846" spans="1:28" ht="15" customHeight="1" x14ac:dyDescent="0.35">
      <c r="A846" s="105" t="s">
        <v>8631</v>
      </c>
      <c r="B846" s="104">
        <v>0</v>
      </c>
      <c r="C846" s="105"/>
      <c r="D846" s="104">
        <v>0</v>
      </c>
      <c r="E846" s="105"/>
      <c r="F846" s="105" t="s">
        <v>5166</v>
      </c>
      <c r="G846" s="104">
        <v>0</v>
      </c>
      <c r="H846" s="104">
        <v>0</v>
      </c>
      <c r="I846" s="104">
        <v>0</v>
      </c>
      <c r="J846" s="105"/>
      <c r="K846" s="105"/>
      <c r="L846" s="104">
        <v>3</v>
      </c>
      <c r="M846" s="104">
        <v>8204.1970382578402</v>
      </c>
      <c r="N846" s="105"/>
      <c r="O846" s="106" t="s">
        <v>889</v>
      </c>
      <c r="P846" s="106" t="s">
        <v>890</v>
      </c>
      <c r="Q846" s="105" t="s">
        <v>5169</v>
      </c>
      <c r="R846" s="104">
        <v>25013</v>
      </c>
      <c r="S846" s="104">
        <v>0</v>
      </c>
      <c r="T846" s="105" t="s">
        <v>9291</v>
      </c>
      <c r="U846" s="104">
        <v>1</v>
      </c>
      <c r="V846" s="104">
        <v>0</v>
      </c>
      <c r="W846" s="104">
        <v>0</v>
      </c>
      <c r="X846" s="104">
        <v>0</v>
      </c>
      <c r="Y846" s="104">
        <v>33217.1970382578</v>
      </c>
      <c r="Z846" s="104" t="b">
        <v>0</v>
      </c>
      <c r="AA846" s="105" t="s">
        <v>82</v>
      </c>
      <c r="AB846" s="105" t="s">
        <v>5170</v>
      </c>
    </row>
    <row r="847" spans="1:28" ht="15" customHeight="1" x14ac:dyDescent="0.35">
      <c r="A847" s="105" t="s">
        <v>8479</v>
      </c>
      <c r="B847" s="104">
        <v>0</v>
      </c>
      <c r="C847" s="105"/>
      <c r="D847" s="104">
        <v>0</v>
      </c>
      <c r="E847" s="105"/>
      <c r="F847" s="105" t="s">
        <v>4715</v>
      </c>
      <c r="G847" s="104">
        <v>0</v>
      </c>
      <c r="H847" s="104">
        <v>0</v>
      </c>
      <c r="I847" s="104">
        <v>0</v>
      </c>
      <c r="J847" s="105"/>
      <c r="K847" s="105"/>
      <c r="L847" s="104">
        <v>2</v>
      </c>
      <c r="M847" s="104">
        <v>0</v>
      </c>
      <c r="N847" s="105"/>
      <c r="O847" s="105"/>
      <c r="P847" s="105"/>
      <c r="Q847" s="105" t="s">
        <v>9550</v>
      </c>
      <c r="R847" s="104">
        <v>0</v>
      </c>
      <c r="S847" s="104">
        <v>0</v>
      </c>
      <c r="T847" s="105" t="s">
        <v>7706</v>
      </c>
      <c r="U847" s="104">
        <v>1</v>
      </c>
      <c r="V847" s="104">
        <v>0</v>
      </c>
      <c r="W847" s="104">
        <v>0</v>
      </c>
      <c r="X847" s="104">
        <v>0</v>
      </c>
      <c r="Y847" s="104">
        <v>0</v>
      </c>
      <c r="Z847" s="104" t="b">
        <v>0</v>
      </c>
      <c r="AA847" s="105"/>
      <c r="AB847" s="105" t="s">
        <v>4716</v>
      </c>
    </row>
    <row r="848" spans="1:28" ht="15" customHeight="1" x14ac:dyDescent="0.35">
      <c r="A848" s="105" t="s">
        <v>7628</v>
      </c>
      <c r="B848" s="104">
        <v>0</v>
      </c>
      <c r="C848" s="105"/>
      <c r="D848" s="104">
        <v>0</v>
      </c>
      <c r="E848" s="105"/>
      <c r="F848" s="105" t="s">
        <v>2333</v>
      </c>
      <c r="G848" s="104">
        <v>0</v>
      </c>
      <c r="H848" s="104">
        <v>0</v>
      </c>
      <c r="I848" s="104">
        <v>0</v>
      </c>
      <c r="J848" s="105"/>
      <c r="K848" s="105"/>
      <c r="L848" s="104">
        <v>3</v>
      </c>
      <c r="M848" s="104">
        <v>0</v>
      </c>
      <c r="N848" s="105"/>
      <c r="O848" s="106" t="s">
        <v>889</v>
      </c>
      <c r="P848" s="106" t="s">
        <v>890</v>
      </c>
      <c r="Q848" s="105" t="s">
        <v>2334</v>
      </c>
      <c r="R848" s="104">
        <v>0</v>
      </c>
      <c r="S848" s="104">
        <v>0</v>
      </c>
      <c r="T848" s="105" t="s">
        <v>9374</v>
      </c>
      <c r="U848" s="104">
        <v>1</v>
      </c>
      <c r="V848" s="104">
        <v>0</v>
      </c>
      <c r="W848" s="104">
        <v>0</v>
      </c>
      <c r="X848" s="104">
        <v>0</v>
      </c>
      <c r="Y848" s="104">
        <v>0</v>
      </c>
      <c r="Z848" s="104" t="b">
        <v>0</v>
      </c>
      <c r="AA848" s="105"/>
      <c r="AB848" s="105" t="s">
        <v>2335</v>
      </c>
    </row>
    <row r="849" spans="1:28" ht="15" customHeight="1" x14ac:dyDescent="0.35">
      <c r="A849" s="105" t="s">
        <v>7629</v>
      </c>
      <c r="B849" s="104">
        <v>0</v>
      </c>
      <c r="C849" s="105"/>
      <c r="D849" s="104">
        <v>0</v>
      </c>
      <c r="E849" s="105"/>
      <c r="F849" s="105" t="s">
        <v>2333</v>
      </c>
      <c r="G849" s="104">
        <v>0</v>
      </c>
      <c r="H849" s="104">
        <v>0</v>
      </c>
      <c r="I849" s="104">
        <v>0</v>
      </c>
      <c r="J849" s="105"/>
      <c r="K849" s="105"/>
      <c r="L849" s="104">
        <v>3</v>
      </c>
      <c r="M849" s="104">
        <v>0</v>
      </c>
      <c r="N849" s="105"/>
      <c r="O849" s="106" t="s">
        <v>889</v>
      </c>
      <c r="P849" s="106" t="s">
        <v>890</v>
      </c>
      <c r="Q849" s="105" t="s">
        <v>2336</v>
      </c>
      <c r="R849" s="104">
        <v>0</v>
      </c>
      <c r="S849" s="104">
        <v>0</v>
      </c>
      <c r="T849" s="105" t="s">
        <v>9374</v>
      </c>
      <c r="U849" s="104">
        <v>1</v>
      </c>
      <c r="V849" s="104">
        <v>0</v>
      </c>
      <c r="W849" s="104">
        <v>0</v>
      </c>
      <c r="X849" s="104">
        <v>0</v>
      </c>
      <c r="Y849" s="104">
        <v>0</v>
      </c>
      <c r="Z849" s="104" t="b">
        <v>0</v>
      </c>
      <c r="AA849" s="105"/>
      <c r="AB849" s="105" t="s">
        <v>2337</v>
      </c>
    </row>
    <row r="850" spans="1:28" ht="15" customHeight="1" x14ac:dyDescent="0.35">
      <c r="A850" s="105" t="s">
        <v>7630</v>
      </c>
      <c r="B850" s="104">
        <v>0</v>
      </c>
      <c r="C850" s="105"/>
      <c r="D850" s="104">
        <v>0</v>
      </c>
      <c r="E850" s="105"/>
      <c r="F850" s="105" t="s">
        <v>2333</v>
      </c>
      <c r="G850" s="104">
        <v>0</v>
      </c>
      <c r="H850" s="104">
        <v>0</v>
      </c>
      <c r="I850" s="104">
        <v>0</v>
      </c>
      <c r="J850" s="105"/>
      <c r="K850" s="105"/>
      <c r="L850" s="104">
        <v>3</v>
      </c>
      <c r="M850" s="104">
        <v>0</v>
      </c>
      <c r="N850" s="105"/>
      <c r="O850" s="106" t="s">
        <v>889</v>
      </c>
      <c r="P850" s="106" t="s">
        <v>890</v>
      </c>
      <c r="Q850" s="105" t="s">
        <v>2338</v>
      </c>
      <c r="R850" s="104">
        <v>0</v>
      </c>
      <c r="S850" s="104">
        <v>0</v>
      </c>
      <c r="T850" s="105" t="s">
        <v>9374</v>
      </c>
      <c r="U850" s="104">
        <v>1</v>
      </c>
      <c r="V850" s="104">
        <v>0</v>
      </c>
      <c r="W850" s="104">
        <v>0</v>
      </c>
      <c r="X850" s="104">
        <v>0</v>
      </c>
      <c r="Y850" s="104">
        <v>0</v>
      </c>
      <c r="Z850" s="104" t="b">
        <v>0</v>
      </c>
      <c r="AA850" s="105"/>
      <c r="AB850" s="105" t="s">
        <v>2339</v>
      </c>
    </row>
    <row r="851" spans="1:28" ht="15" customHeight="1" x14ac:dyDescent="0.35">
      <c r="A851" s="105" t="s">
        <v>7631</v>
      </c>
      <c r="B851" s="104">
        <v>0</v>
      </c>
      <c r="C851" s="105"/>
      <c r="D851" s="104">
        <v>0</v>
      </c>
      <c r="E851" s="105"/>
      <c r="F851" s="105" t="s">
        <v>2333</v>
      </c>
      <c r="G851" s="104">
        <v>0</v>
      </c>
      <c r="H851" s="104">
        <v>0</v>
      </c>
      <c r="I851" s="104">
        <v>0</v>
      </c>
      <c r="J851" s="105"/>
      <c r="K851" s="105"/>
      <c r="L851" s="104">
        <v>3</v>
      </c>
      <c r="M851" s="104">
        <v>0</v>
      </c>
      <c r="N851" s="105"/>
      <c r="O851" s="106" t="s">
        <v>889</v>
      </c>
      <c r="P851" s="106" t="s">
        <v>890</v>
      </c>
      <c r="Q851" s="105" t="s">
        <v>2340</v>
      </c>
      <c r="R851" s="104">
        <v>0</v>
      </c>
      <c r="S851" s="104">
        <v>0</v>
      </c>
      <c r="T851" s="105" t="s">
        <v>9374</v>
      </c>
      <c r="U851" s="104">
        <v>1</v>
      </c>
      <c r="V851" s="104">
        <v>0</v>
      </c>
      <c r="W851" s="104">
        <v>0</v>
      </c>
      <c r="X851" s="104">
        <v>0</v>
      </c>
      <c r="Y851" s="104">
        <v>0</v>
      </c>
      <c r="Z851" s="104" t="b">
        <v>0</v>
      </c>
      <c r="AA851" s="105"/>
      <c r="AB851" s="105" t="s">
        <v>2341</v>
      </c>
    </row>
    <row r="852" spans="1:28" ht="15" customHeight="1" x14ac:dyDescent="0.35">
      <c r="A852" s="105" t="s">
        <v>8451</v>
      </c>
      <c r="B852" s="104">
        <v>0</v>
      </c>
      <c r="C852" s="105"/>
      <c r="D852" s="104">
        <v>0</v>
      </c>
      <c r="E852" s="105"/>
      <c r="F852" s="105" t="s">
        <v>4656</v>
      </c>
      <c r="G852" s="104">
        <v>0</v>
      </c>
      <c r="H852" s="104">
        <v>0</v>
      </c>
      <c r="I852" s="104">
        <v>0</v>
      </c>
      <c r="J852" s="105"/>
      <c r="K852" s="105"/>
      <c r="L852" s="104">
        <v>3</v>
      </c>
      <c r="M852" s="104">
        <v>0</v>
      </c>
      <c r="N852" s="105"/>
      <c r="O852" s="106" t="s">
        <v>889</v>
      </c>
      <c r="P852" s="106" t="s">
        <v>890</v>
      </c>
      <c r="Q852" s="105" t="s">
        <v>4657</v>
      </c>
      <c r="R852" s="104">
        <v>0</v>
      </c>
      <c r="S852" s="104">
        <v>0</v>
      </c>
      <c r="T852" s="105" t="s">
        <v>9374</v>
      </c>
      <c r="U852" s="104">
        <v>1</v>
      </c>
      <c r="V852" s="104">
        <v>0</v>
      </c>
      <c r="W852" s="104">
        <v>0</v>
      </c>
      <c r="X852" s="104">
        <v>0</v>
      </c>
      <c r="Y852" s="104">
        <v>0</v>
      </c>
      <c r="Z852" s="104" t="b">
        <v>0</v>
      </c>
      <c r="AA852" s="105"/>
      <c r="AB852" s="105" t="s">
        <v>4658</v>
      </c>
    </row>
    <row r="853" spans="1:28" ht="15" customHeight="1" x14ac:dyDescent="0.35">
      <c r="A853" s="105" t="s">
        <v>8458</v>
      </c>
      <c r="B853" s="104">
        <v>0</v>
      </c>
      <c r="C853" s="105"/>
      <c r="D853" s="104">
        <v>0</v>
      </c>
      <c r="E853" s="105"/>
      <c r="F853" s="105" t="s">
        <v>4669</v>
      </c>
      <c r="G853" s="104">
        <v>0</v>
      </c>
      <c r="H853" s="104">
        <v>0</v>
      </c>
      <c r="I853" s="104">
        <v>0</v>
      </c>
      <c r="J853" s="105"/>
      <c r="K853" s="105"/>
      <c r="L853" s="104">
        <v>3</v>
      </c>
      <c r="M853" s="104">
        <v>0</v>
      </c>
      <c r="N853" s="105"/>
      <c r="O853" s="106" t="s">
        <v>889</v>
      </c>
      <c r="P853" s="106" t="s">
        <v>890</v>
      </c>
      <c r="Q853" s="105" t="s">
        <v>4672</v>
      </c>
      <c r="R853" s="104">
        <v>0</v>
      </c>
      <c r="S853" s="104">
        <v>0</v>
      </c>
      <c r="T853" s="105" t="s">
        <v>9374</v>
      </c>
      <c r="U853" s="104">
        <v>1</v>
      </c>
      <c r="V853" s="104">
        <v>0</v>
      </c>
      <c r="W853" s="104">
        <v>0</v>
      </c>
      <c r="X853" s="104">
        <v>0</v>
      </c>
      <c r="Y853" s="104">
        <v>0</v>
      </c>
      <c r="Z853" s="104" t="b">
        <v>0</v>
      </c>
      <c r="AA853" s="105"/>
      <c r="AB853" s="105" t="s">
        <v>4673</v>
      </c>
    </row>
    <row r="854" spans="1:28" ht="15" customHeight="1" x14ac:dyDescent="0.35">
      <c r="A854" s="105" t="s">
        <v>8466</v>
      </c>
      <c r="B854" s="104">
        <v>0</v>
      </c>
      <c r="C854" s="105"/>
      <c r="D854" s="104">
        <v>0</v>
      </c>
      <c r="E854" s="105"/>
      <c r="F854" s="105" t="s">
        <v>4682</v>
      </c>
      <c r="G854" s="104">
        <v>0</v>
      </c>
      <c r="H854" s="104">
        <v>0</v>
      </c>
      <c r="I854" s="104">
        <v>0</v>
      </c>
      <c r="J854" s="105"/>
      <c r="K854" s="105"/>
      <c r="L854" s="104">
        <v>3</v>
      </c>
      <c r="M854" s="104">
        <v>0</v>
      </c>
      <c r="N854" s="105"/>
      <c r="O854" s="106" t="s">
        <v>889</v>
      </c>
      <c r="P854" s="106" t="s">
        <v>890</v>
      </c>
      <c r="Q854" s="105" t="s">
        <v>4689</v>
      </c>
      <c r="R854" s="104">
        <v>0</v>
      </c>
      <c r="S854" s="104">
        <v>0</v>
      </c>
      <c r="T854" s="105" t="s">
        <v>9374</v>
      </c>
      <c r="U854" s="104">
        <v>1</v>
      </c>
      <c r="V854" s="104">
        <v>0</v>
      </c>
      <c r="W854" s="104">
        <v>0</v>
      </c>
      <c r="X854" s="104">
        <v>0</v>
      </c>
      <c r="Y854" s="104">
        <v>0</v>
      </c>
      <c r="Z854" s="104" t="b">
        <v>0</v>
      </c>
      <c r="AA854" s="105"/>
      <c r="AB854" s="105" t="s">
        <v>4690</v>
      </c>
    </row>
    <row r="855" spans="1:28" ht="15" customHeight="1" x14ac:dyDescent="0.35">
      <c r="A855" s="105" t="s">
        <v>8471</v>
      </c>
      <c r="B855" s="104">
        <v>0</v>
      </c>
      <c r="C855" s="105"/>
      <c r="D855" s="104">
        <v>0</v>
      </c>
      <c r="E855" s="105"/>
      <c r="F855" s="105" t="s">
        <v>4695</v>
      </c>
      <c r="G855" s="104">
        <v>0</v>
      </c>
      <c r="H855" s="104">
        <v>0</v>
      </c>
      <c r="I855" s="104">
        <v>0</v>
      </c>
      <c r="J855" s="105"/>
      <c r="K855" s="105"/>
      <c r="L855" s="104">
        <v>3</v>
      </c>
      <c r="M855" s="104">
        <v>0</v>
      </c>
      <c r="N855" s="105"/>
      <c r="O855" s="106" t="s">
        <v>889</v>
      </c>
      <c r="P855" s="106" t="s">
        <v>890</v>
      </c>
      <c r="Q855" s="105" t="s">
        <v>4700</v>
      </c>
      <c r="R855" s="104">
        <v>0</v>
      </c>
      <c r="S855" s="104">
        <v>0</v>
      </c>
      <c r="T855" s="105" t="s">
        <v>9374</v>
      </c>
      <c r="U855" s="104">
        <v>1</v>
      </c>
      <c r="V855" s="104">
        <v>0</v>
      </c>
      <c r="W855" s="104">
        <v>0</v>
      </c>
      <c r="X855" s="104">
        <v>0</v>
      </c>
      <c r="Y855" s="104">
        <v>0</v>
      </c>
      <c r="Z855" s="104" t="b">
        <v>0</v>
      </c>
      <c r="AA855" s="105"/>
      <c r="AB855" s="105" t="s">
        <v>4701</v>
      </c>
    </row>
    <row r="856" spans="1:28" ht="15" customHeight="1" x14ac:dyDescent="0.35">
      <c r="A856" s="105" t="s">
        <v>8493</v>
      </c>
      <c r="B856" s="104">
        <v>0</v>
      </c>
      <c r="C856" s="105"/>
      <c r="D856" s="104">
        <v>0</v>
      </c>
      <c r="E856" s="105"/>
      <c r="F856" s="105" t="s">
        <v>4719</v>
      </c>
      <c r="G856" s="104">
        <v>0</v>
      </c>
      <c r="H856" s="104">
        <v>0</v>
      </c>
      <c r="I856" s="104">
        <v>0</v>
      </c>
      <c r="J856" s="105"/>
      <c r="K856" s="105"/>
      <c r="L856" s="104">
        <v>3</v>
      </c>
      <c r="M856" s="104">
        <v>0</v>
      </c>
      <c r="N856" s="105"/>
      <c r="O856" s="106" t="s">
        <v>889</v>
      </c>
      <c r="P856" s="106" t="s">
        <v>890</v>
      </c>
      <c r="Q856" s="105" t="s">
        <v>4744</v>
      </c>
      <c r="R856" s="104">
        <v>0</v>
      </c>
      <c r="S856" s="104">
        <v>0</v>
      </c>
      <c r="T856" s="105" t="s">
        <v>9374</v>
      </c>
      <c r="U856" s="104">
        <v>1</v>
      </c>
      <c r="V856" s="104">
        <v>0</v>
      </c>
      <c r="W856" s="104">
        <v>0</v>
      </c>
      <c r="X856" s="104">
        <v>0</v>
      </c>
      <c r="Y856" s="104">
        <v>0</v>
      </c>
      <c r="Z856" s="104" t="b">
        <v>0</v>
      </c>
      <c r="AA856" s="105"/>
      <c r="AB856" s="105" t="s">
        <v>4745</v>
      </c>
    </row>
    <row r="857" spans="1:28" ht="15" customHeight="1" x14ac:dyDescent="0.35">
      <c r="A857" s="105" t="s">
        <v>8494</v>
      </c>
      <c r="B857" s="104">
        <v>0</v>
      </c>
      <c r="C857" s="105"/>
      <c r="D857" s="104">
        <v>0</v>
      </c>
      <c r="E857" s="105"/>
      <c r="F857" s="105" t="s">
        <v>4719</v>
      </c>
      <c r="G857" s="104">
        <v>0</v>
      </c>
      <c r="H857" s="104">
        <v>0</v>
      </c>
      <c r="I857" s="104">
        <v>0</v>
      </c>
      <c r="J857" s="105"/>
      <c r="K857" s="105"/>
      <c r="L857" s="104">
        <v>3</v>
      </c>
      <c r="M857" s="104">
        <v>0</v>
      </c>
      <c r="N857" s="105"/>
      <c r="O857" s="106" t="s">
        <v>889</v>
      </c>
      <c r="P857" s="106" t="s">
        <v>890</v>
      </c>
      <c r="Q857" s="105" t="s">
        <v>4746</v>
      </c>
      <c r="R857" s="104">
        <v>0</v>
      </c>
      <c r="S857" s="104">
        <v>0</v>
      </c>
      <c r="T857" s="105" t="s">
        <v>9374</v>
      </c>
      <c r="U857" s="104">
        <v>1</v>
      </c>
      <c r="V857" s="104">
        <v>0</v>
      </c>
      <c r="W857" s="104">
        <v>0</v>
      </c>
      <c r="X857" s="104">
        <v>0</v>
      </c>
      <c r="Y857" s="104">
        <v>0</v>
      </c>
      <c r="Z857" s="104" t="b">
        <v>0</v>
      </c>
      <c r="AA857" s="105"/>
      <c r="AB857" s="105" t="s">
        <v>4747</v>
      </c>
    </row>
    <row r="858" spans="1:28" ht="15" customHeight="1" x14ac:dyDescent="0.35">
      <c r="A858" s="105" t="s">
        <v>8502</v>
      </c>
      <c r="B858" s="104">
        <v>0</v>
      </c>
      <c r="C858" s="105"/>
      <c r="D858" s="104">
        <v>0</v>
      </c>
      <c r="E858" s="105"/>
      <c r="F858" s="105" t="s">
        <v>4719</v>
      </c>
      <c r="G858" s="104">
        <v>0</v>
      </c>
      <c r="H858" s="104">
        <v>0</v>
      </c>
      <c r="I858" s="104">
        <v>0</v>
      </c>
      <c r="J858" s="105"/>
      <c r="K858" s="105"/>
      <c r="L858" s="104">
        <v>3</v>
      </c>
      <c r="M858" s="104">
        <v>0</v>
      </c>
      <c r="N858" s="105"/>
      <c r="O858" s="106" t="s">
        <v>889</v>
      </c>
      <c r="P858" s="106" t="s">
        <v>890</v>
      </c>
      <c r="Q858" s="105" t="s">
        <v>4762</v>
      </c>
      <c r="R858" s="104">
        <v>0</v>
      </c>
      <c r="S858" s="104">
        <v>0</v>
      </c>
      <c r="T858" s="105" t="s">
        <v>9374</v>
      </c>
      <c r="U858" s="104">
        <v>1</v>
      </c>
      <c r="V858" s="104">
        <v>0</v>
      </c>
      <c r="W858" s="104">
        <v>0</v>
      </c>
      <c r="X858" s="104">
        <v>0</v>
      </c>
      <c r="Y858" s="104">
        <v>0</v>
      </c>
      <c r="Z858" s="104" t="b">
        <v>0</v>
      </c>
      <c r="AA858" s="105"/>
      <c r="AB858" s="105" t="s">
        <v>4763</v>
      </c>
    </row>
    <row r="859" spans="1:28" ht="15" customHeight="1" x14ac:dyDescent="0.35">
      <c r="A859" s="105" t="s">
        <v>8503</v>
      </c>
      <c r="B859" s="104">
        <v>0</v>
      </c>
      <c r="C859" s="105"/>
      <c r="D859" s="104">
        <v>0</v>
      </c>
      <c r="E859" s="105"/>
      <c r="F859" s="105" t="s">
        <v>4719</v>
      </c>
      <c r="G859" s="104">
        <v>0</v>
      </c>
      <c r="H859" s="104">
        <v>0</v>
      </c>
      <c r="I859" s="104">
        <v>0</v>
      </c>
      <c r="J859" s="105"/>
      <c r="K859" s="105"/>
      <c r="L859" s="104">
        <v>3</v>
      </c>
      <c r="M859" s="104">
        <v>0</v>
      </c>
      <c r="N859" s="105"/>
      <c r="O859" s="106" t="s">
        <v>889</v>
      </c>
      <c r="P859" s="106" t="s">
        <v>890</v>
      </c>
      <c r="Q859" s="105" t="s">
        <v>4764</v>
      </c>
      <c r="R859" s="104">
        <v>0</v>
      </c>
      <c r="S859" s="104">
        <v>0</v>
      </c>
      <c r="T859" s="105" t="s">
        <v>9374</v>
      </c>
      <c r="U859" s="104">
        <v>1</v>
      </c>
      <c r="V859" s="104">
        <v>0</v>
      </c>
      <c r="W859" s="104">
        <v>0</v>
      </c>
      <c r="X859" s="104">
        <v>0</v>
      </c>
      <c r="Y859" s="104">
        <v>0</v>
      </c>
      <c r="Z859" s="104" t="b">
        <v>0</v>
      </c>
      <c r="AA859" s="105"/>
      <c r="AB859" s="105" t="s">
        <v>4765</v>
      </c>
    </row>
    <row r="860" spans="1:28" ht="15" customHeight="1" x14ac:dyDescent="0.35">
      <c r="A860" s="105" t="s">
        <v>8525</v>
      </c>
      <c r="B860" s="104">
        <v>0</v>
      </c>
      <c r="C860" s="105"/>
      <c r="D860" s="104">
        <v>0</v>
      </c>
      <c r="E860" s="105"/>
      <c r="F860" s="105" t="s">
        <v>4847</v>
      </c>
      <c r="G860" s="104">
        <v>0</v>
      </c>
      <c r="H860" s="104">
        <v>0</v>
      </c>
      <c r="I860" s="104">
        <v>0</v>
      </c>
      <c r="J860" s="105"/>
      <c r="K860" s="105"/>
      <c r="L860" s="104">
        <v>2</v>
      </c>
      <c r="M860" s="104">
        <v>40898.488155299703</v>
      </c>
      <c r="N860" s="105"/>
      <c r="O860" s="105"/>
      <c r="P860" s="105"/>
      <c r="Q860" s="105" t="s">
        <v>9555</v>
      </c>
      <c r="R860" s="104">
        <v>292386.7</v>
      </c>
      <c r="S860" s="104">
        <v>0</v>
      </c>
      <c r="T860" s="105" t="s">
        <v>7706</v>
      </c>
      <c r="U860" s="104">
        <v>1</v>
      </c>
      <c r="V860" s="104">
        <v>0</v>
      </c>
      <c r="W860" s="104">
        <v>0</v>
      </c>
      <c r="X860" s="104">
        <v>0</v>
      </c>
      <c r="Y860" s="104">
        <v>333285.18815529998</v>
      </c>
      <c r="Z860" s="104" t="b">
        <v>0</v>
      </c>
      <c r="AA860" s="105" t="s">
        <v>82</v>
      </c>
      <c r="AB860" s="105" t="s">
        <v>4848</v>
      </c>
    </row>
    <row r="861" spans="1:28" ht="15" customHeight="1" x14ac:dyDescent="0.35">
      <c r="A861" s="105" t="s">
        <v>7246</v>
      </c>
      <c r="B861" s="104">
        <v>0</v>
      </c>
      <c r="C861" s="105"/>
      <c r="D861" s="104">
        <v>0</v>
      </c>
      <c r="E861" s="105"/>
      <c r="F861" s="105" t="s">
        <v>1369</v>
      </c>
      <c r="G861" s="104">
        <v>0</v>
      </c>
      <c r="H861" s="104">
        <v>0</v>
      </c>
      <c r="I861" s="104">
        <v>0</v>
      </c>
      <c r="J861" s="105"/>
      <c r="K861" s="105"/>
      <c r="L861" s="104">
        <v>3</v>
      </c>
      <c r="M861" s="104">
        <v>0</v>
      </c>
      <c r="N861" s="105"/>
      <c r="O861" s="106" t="s">
        <v>889</v>
      </c>
      <c r="P861" s="106" t="s">
        <v>890</v>
      </c>
      <c r="Q861" s="105" t="s">
        <v>1370</v>
      </c>
      <c r="R861" s="104">
        <v>0</v>
      </c>
      <c r="S861" s="104">
        <v>0</v>
      </c>
      <c r="T861" s="105" t="s">
        <v>9315</v>
      </c>
      <c r="U861" s="104">
        <v>1</v>
      </c>
      <c r="V861" s="104">
        <v>0</v>
      </c>
      <c r="W861" s="104">
        <v>0</v>
      </c>
      <c r="X861" s="104">
        <v>0</v>
      </c>
      <c r="Y861" s="104">
        <v>0</v>
      </c>
      <c r="Z861" s="104" t="b">
        <v>0</v>
      </c>
      <c r="AA861" s="105"/>
      <c r="AB861" s="105" t="s">
        <v>1371</v>
      </c>
    </row>
    <row r="862" spans="1:28" ht="15" customHeight="1" x14ac:dyDescent="0.35">
      <c r="A862" s="105" t="s">
        <v>7300</v>
      </c>
      <c r="B862" s="104">
        <v>0</v>
      </c>
      <c r="C862" s="105"/>
      <c r="D862" s="104">
        <v>0</v>
      </c>
      <c r="E862" s="105"/>
      <c r="F862" s="105" t="s">
        <v>1517</v>
      </c>
      <c r="G862" s="104">
        <v>0</v>
      </c>
      <c r="H862" s="104">
        <v>0</v>
      </c>
      <c r="I862" s="104">
        <v>0</v>
      </c>
      <c r="J862" s="105"/>
      <c r="K862" s="105"/>
      <c r="L862" s="104">
        <v>3</v>
      </c>
      <c r="M862" s="104">
        <v>0</v>
      </c>
      <c r="N862" s="105"/>
      <c r="O862" s="106" t="s">
        <v>889</v>
      </c>
      <c r="P862" s="106" t="s">
        <v>890</v>
      </c>
      <c r="Q862" s="105" t="s">
        <v>1520</v>
      </c>
      <c r="R862" s="104">
        <v>0</v>
      </c>
      <c r="S862" s="104">
        <v>0</v>
      </c>
      <c r="T862" s="105" t="s">
        <v>9315</v>
      </c>
      <c r="U862" s="104">
        <v>1</v>
      </c>
      <c r="V862" s="104">
        <v>0</v>
      </c>
      <c r="W862" s="104">
        <v>0</v>
      </c>
      <c r="X862" s="104">
        <v>0</v>
      </c>
      <c r="Y862" s="104">
        <v>0</v>
      </c>
      <c r="Z862" s="104" t="b">
        <v>0</v>
      </c>
      <c r="AA862" s="105"/>
      <c r="AB862" s="105" t="s">
        <v>1521</v>
      </c>
    </row>
    <row r="863" spans="1:28" ht="15" customHeight="1" x14ac:dyDescent="0.35">
      <c r="A863" s="105" t="s">
        <v>7560</v>
      </c>
      <c r="B863" s="104">
        <v>0</v>
      </c>
      <c r="C863" s="105"/>
      <c r="D863" s="104">
        <v>0</v>
      </c>
      <c r="E863" s="105"/>
      <c r="F863" s="105" t="s">
        <v>2149</v>
      </c>
      <c r="G863" s="104">
        <v>0</v>
      </c>
      <c r="H863" s="104">
        <v>0</v>
      </c>
      <c r="I863" s="104">
        <v>0</v>
      </c>
      <c r="J863" s="105"/>
      <c r="K863" s="105"/>
      <c r="L863" s="104">
        <v>3</v>
      </c>
      <c r="M863" s="104">
        <v>40898.488155299703</v>
      </c>
      <c r="N863" s="105" t="s">
        <v>2154</v>
      </c>
      <c r="O863" s="106" t="s">
        <v>889</v>
      </c>
      <c r="P863" s="106" t="s">
        <v>2151</v>
      </c>
      <c r="Q863" s="105" t="s">
        <v>2155</v>
      </c>
      <c r="R863" s="104">
        <v>292386.7</v>
      </c>
      <c r="S863" s="104">
        <v>0</v>
      </c>
      <c r="T863" s="105" t="s">
        <v>9315</v>
      </c>
      <c r="U863" s="104">
        <v>1</v>
      </c>
      <c r="V863" s="104">
        <v>0</v>
      </c>
      <c r="W863" s="104">
        <v>0</v>
      </c>
      <c r="X863" s="104">
        <v>0</v>
      </c>
      <c r="Y863" s="104">
        <v>333285.18815529998</v>
      </c>
      <c r="Z863" s="104" t="b">
        <v>0</v>
      </c>
      <c r="AA863" s="105" t="s">
        <v>82</v>
      </c>
      <c r="AB863" s="105" t="s">
        <v>2156</v>
      </c>
    </row>
    <row r="864" spans="1:28" ht="15" customHeight="1" x14ac:dyDescent="0.35">
      <c r="A864" s="105" t="s">
        <v>7788</v>
      </c>
      <c r="B864" s="104">
        <v>0</v>
      </c>
      <c r="C864" s="105"/>
      <c r="D864" s="104">
        <v>0</v>
      </c>
      <c r="E864" s="105"/>
      <c r="F864" s="105" t="s">
        <v>2742</v>
      </c>
      <c r="G864" s="104">
        <v>0</v>
      </c>
      <c r="H864" s="104">
        <v>0</v>
      </c>
      <c r="I864" s="104">
        <v>0</v>
      </c>
      <c r="J864" s="105"/>
      <c r="K864" s="105"/>
      <c r="L864" s="104">
        <v>3</v>
      </c>
      <c r="M864" s="104">
        <v>0</v>
      </c>
      <c r="N864" s="105"/>
      <c r="O864" s="106" t="s">
        <v>889</v>
      </c>
      <c r="P864" s="106" t="s">
        <v>890</v>
      </c>
      <c r="Q864" s="105" t="s">
        <v>2745</v>
      </c>
      <c r="R864" s="104">
        <v>0</v>
      </c>
      <c r="S864" s="104">
        <v>0</v>
      </c>
      <c r="T864" s="105" t="s">
        <v>9315</v>
      </c>
      <c r="U864" s="104">
        <v>1</v>
      </c>
      <c r="V864" s="104">
        <v>0</v>
      </c>
      <c r="W864" s="104">
        <v>0</v>
      </c>
      <c r="X864" s="104">
        <v>0</v>
      </c>
      <c r="Y864" s="104">
        <v>0</v>
      </c>
      <c r="Z864" s="104" t="b">
        <v>0</v>
      </c>
      <c r="AA864" s="105"/>
      <c r="AB864" s="105" t="s">
        <v>2746</v>
      </c>
    </row>
    <row r="865" spans="1:28" ht="15" customHeight="1" x14ac:dyDescent="0.35">
      <c r="A865" s="105" t="s">
        <v>8311</v>
      </c>
      <c r="B865" s="104">
        <v>0</v>
      </c>
      <c r="C865" s="105"/>
      <c r="D865" s="104">
        <v>0</v>
      </c>
      <c r="E865" s="105"/>
      <c r="F865" s="105" t="s">
        <v>4173</v>
      </c>
      <c r="G865" s="104">
        <v>0</v>
      </c>
      <c r="H865" s="104">
        <v>0</v>
      </c>
      <c r="I865" s="104">
        <v>0</v>
      </c>
      <c r="J865" s="105"/>
      <c r="K865" s="105"/>
      <c r="L865" s="104">
        <v>3</v>
      </c>
      <c r="M865" s="104">
        <v>0</v>
      </c>
      <c r="N865" s="105"/>
      <c r="O865" s="106" t="s">
        <v>889</v>
      </c>
      <c r="P865" s="106" t="s">
        <v>890</v>
      </c>
      <c r="Q865" s="105" t="s">
        <v>4178</v>
      </c>
      <c r="R865" s="104">
        <v>0</v>
      </c>
      <c r="S865" s="104">
        <v>0</v>
      </c>
      <c r="T865" s="105" t="s">
        <v>9315</v>
      </c>
      <c r="U865" s="104">
        <v>1</v>
      </c>
      <c r="V865" s="104">
        <v>0</v>
      </c>
      <c r="W865" s="104">
        <v>0</v>
      </c>
      <c r="X865" s="104">
        <v>0</v>
      </c>
      <c r="Y865" s="104">
        <v>0</v>
      </c>
      <c r="Z865" s="104" t="b">
        <v>0</v>
      </c>
      <c r="AA865" s="105"/>
      <c r="AB865" s="105" t="s">
        <v>4179</v>
      </c>
    </row>
    <row r="866" spans="1:28" ht="15" customHeight="1" x14ac:dyDescent="0.35">
      <c r="A866" s="105" t="s">
        <v>7707</v>
      </c>
      <c r="B866" s="104">
        <v>0</v>
      </c>
      <c r="C866" s="105"/>
      <c r="D866" s="104">
        <v>0</v>
      </c>
      <c r="E866" s="105"/>
      <c r="F866" s="105" t="s">
        <v>2513</v>
      </c>
      <c r="G866" s="104">
        <v>0</v>
      </c>
      <c r="H866" s="104">
        <v>0</v>
      </c>
      <c r="I866" s="104">
        <v>0</v>
      </c>
      <c r="J866" s="105"/>
      <c r="K866" s="105"/>
      <c r="L866" s="104">
        <v>1</v>
      </c>
      <c r="M866" s="104">
        <v>0</v>
      </c>
      <c r="N866" s="105"/>
      <c r="O866" s="105"/>
      <c r="P866" s="105"/>
      <c r="Q866" s="105"/>
      <c r="R866" s="104">
        <v>0</v>
      </c>
      <c r="S866" s="104">
        <v>0</v>
      </c>
      <c r="T866" s="105" t="s">
        <v>1905</v>
      </c>
      <c r="U866" s="104">
        <v>1</v>
      </c>
      <c r="V866" s="104">
        <v>0</v>
      </c>
      <c r="W866" s="104">
        <v>0</v>
      </c>
      <c r="X866" s="104">
        <v>0</v>
      </c>
      <c r="Y866" s="104">
        <v>0</v>
      </c>
      <c r="Z866" s="104" t="b">
        <v>0</v>
      </c>
      <c r="AA866" s="105" t="s">
        <v>923</v>
      </c>
      <c r="AB866" s="105" t="s">
        <v>2514</v>
      </c>
    </row>
    <row r="867" spans="1:28" ht="15" customHeight="1" x14ac:dyDescent="0.35">
      <c r="A867" s="105" t="s">
        <v>7066</v>
      </c>
      <c r="B867" s="104">
        <v>0</v>
      </c>
      <c r="C867" s="105"/>
      <c r="D867" s="104">
        <v>0</v>
      </c>
      <c r="E867" s="105"/>
      <c r="F867" s="105" t="s">
        <v>918</v>
      </c>
      <c r="G867" s="104">
        <v>0</v>
      </c>
      <c r="H867" s="104">
        <v>0</v>
      </c>
      <c r="I867" s="104">
        <v>0</v>
      </c>
      <c r="J867" s="105"/>
      <c r="K867" s="105"/>
      <c r="L867" s="104">
        <v>2</v>
      </c>
      <c r="M867" s="104">
        <v>0</v>
      </c>
      <c r="N867" s="105"/>
      <c r="O867" s="105"/>
      <c r="P867" s="105"/>
      <c r="Q867" s="105" t="s">
        <v>9231</v>
      </c>
      <c r="R867" s="104">
        <v>0</v>
      </c>
      <c r="S867" s="104">
        <v>0</v>
      </c>
      <c r="T867" s="105" t="s">
        <v>7707</v>
      </c>
      <c r="U867" s="104">
        <v>1</v>
      </c>
      <c r="V867" s="104">
        <v>0</v>
      </c>
      <c r="W867" s="104">
        <v>0</v>
      </c>
      <c r="X867" s="104">
        <v>0</v>
      </c>
      <c r="Y867" s="104">
        <v>0</v>
      </c>
      <c r="Z867" s="104" t="b">
        <v>0</v>
      </c>
      <c r="AA867" s="105"/>
      <c r="AB867" s="105" t="s">
        <v>919</v>
      </c>
    </row>
    <row r="868" spans="1:28" ht="15" customHeight="1" x14ac:dyDescent="0.35">
      <c r="A868" s="105" t="s">
        <v>7097</v>
      </c>
      <c r="B868" s="104">
        <v>0</v>
      </c>
      <c r="C868" s="105"/>
      <c r="D868" s="104">
        <v>0</v>
      </c>
      <c r="E868" s="105"/>
      <c r="F868" s="105" t="s">
        <v>975</v>
      </c>
      <c r="G868" s="104">
        <v>0</v>
      </c>
      <c r="H868" s="104">
        <v>0</v>
      </c>
      <c r="I868" s="104">
        <v>0</v>
      </c>
      <c r="J868" s="105"/>
      <c r="K868" s="105"/>
      <c r="L868" s="104">
        <v>3</v>
      </c>
      <c r="M868" s="104">
        <v>0</v>
      </c>
      <c r="N868" s="105"/>
      <c r="O868" s="106" t="s">
        <v>889</v>
      </c>
      <c r="P868" s="106" t="s">
        <v>890</v>
      </c>
      <c r="Q868" s="105" t="s">
        <v>988</v>
      </c>
      <c r="R868" s="104">
        <v>0</v>
      </c>
      <c r="S868" s="104">
        <v>0</v>
      </c>
      <c r="T868" s="105" t="s">
        <v>9230</v>
      </c>
      <c r="U868" s="104">
        <v>1</v>
      </c>
      <c r="V868" s="104">
        <v>0</v>
      </c>
      <c r="W868" s="104">
        <v>0</v>
      </c>
      <c r="X868" s="104">
        <v>0</v>
      </c>
      <c r="Y868" s="104">
        <v>0</v>
      </c>
      <c r="Z868" s="104" t="b">
        <v>0</v>
      </c>
      <c r="AA868" s="105"/>
      <c r="AB868" s="105" t="s">
        <v>989</v>
      </c>
    </row>
    <row r="869" spans="1:28" ht="15" customHeight="1" x14ac:dyDescent="0.35">
      <c r="A869" s="105" t="s">
        <v>7117</v>
      </c>
      <c r="B869" s="104">
        <v>0</v>
      </c>
      <c r="C869" s="105"/>
      <c r="D869" s="104">
        <v>0</v>
      </c>
      <c r="E869" s="105"/>
      <c r="F869" s="105" t="s">
        <v>1045</v>
      </c>
      <c r="G869" s="104">
        <v>0</v>
      </c>
      <c r="H869" s="104">
        <v>0</v>
      </c>
      <c r="I869" s="104">
        <v>0</v>
      </c>
      <c r="J869" s="105"/>
      <c r="K869" s="105"/>
      <c r="L869" s="104">
        <v>3</v>
      </c>
      <c r="M869" s="104">
        <v>0</v>
      </c>
      <c r="N869" s="105"/>
      <c r="O869" s="106" t="s">
        <v>979</v>
      </c>
      <c r="P869" s="106" t="s">
        <v>890</v>
      </c>
      <c r="Q869" s="105" t="s">
        <v>1046</v>
      </c>
      <c r="R869" s="104">
        <v>0</v>
      </c>
      <c r="S869" s="104">
        <v>0</v>
      </c>
      <c r="T869" s="105" t="s">
        <v>9230</v>
      </c>
      <c r="U869" s="104">
        <v>1</v>
      </c>
      <c r="V869" s="104">
        <v>0</v>
      </c>
      <c r="W869" s="104">
        <v>0</v>
      </c>
      <c r="X869" s="104">
        <v>0</v>
      </c>
      <c r="Y869" s="104">
        <v>0</v>
      </c>
      <c r="Z869" s="104" t="b">
        <v>0</v>
      </c>
      <c r="AA869" s="105"/>
      <c r="AB869" s="105" t="s">
        <v>1047</v>
      </c>
    </row>
    <row r="870" spans="1:28" ht="15" customHeight="1" x14ac:dyDescent="0.35">
      <c r="A870" s="105" t="s">
        <v>7119</v>
      </c>
      <c r="B870" s="104">
        <v>0</v>
      </c>
      <c r="C870" s="105"/>
      <c r="D870" s="104">
        <v>0</v>
      </c>
      <c r="E870" s="105"/>
      <c r="F870" s="105" t="s">
        <v>1051</v>
      </c>
      <c r="G870" s="104">
        <v>0</v>
      </c>
      <c r="H870" s="104">
        <v>0</v>
      </c>
      <c r="I870" s="104">
        <v>0</v>
      </c>
      <c r="J870" s="105"/>
      <c r="K870" s="105"/>
      <c r="L870" s="104">
        <v>3</v>
      </c>
      <c r="M870" s="104">
        <v>0</v>
      </c>
      <c r="N870" s="105"/>
      <c r="O870" s="106" t="s">
        <v>889</v>
      </c>
      <c r="P870" s="106" t="s">
        <v>890</v>
      </c>
      <c r="Q870" s="105" t="s">
        <v>1052</v>
      </c>
      <c r="R870" s="104">
        <v>0</v>
      </c>
      <c r="S870" s="104">
        <v>0</v>
      </c>
      <c r="T870" s="105" t="s">
        <v>9230</v>
      </c>
      <c r="U870" s="104">
        <v>1</v>
      </c>
      <c r="V870" s="104">
        <v>0</v>
      </c>
      <c r="W870" s="104">
        <v>0</v>
      </c>
      <c r="X870" s="104">
        <v>0</v>
      </c>
      <c r="Y870" s="104">
        <v>0</v>
      </c>
      <c r="Z870" s="104" t="b">
        <v>0</v>
      </c>
      <c r="AA870" s="105"/>
      <c r="AB870" s="105" t="s">
        <v>1053</v>
      </c>
    </row>
    <row r="871" spans="1:28" ht="15" customHeight="1" x14ac:dyDescent="0.35">
      <c r="A871" s="105" t="s">
        <v>7122</v>
      </c>
      <c r="B871" s="104">
        <v>0</v>
      </c>
      <c r="C871" s="105"/>
      <c r="D871" s="104">
        <v>0</v>
      </c>
      <c r="E871" s="105"/>
      <c r="F871" s="105" t="s">
        <v>1056</v>
      </c>
      <c r="G871" s="104">
        <v>0</v>
      </c>
      <c r="H871" s="104">
        <v>0</v>
      </c>
      <c r="I871" s="104">
        <v>0</v>
      </c>
      <c r="J871" s="105"/>
      <c r="K871" s="105"/>
      <c r="L871" s="104">
        <v>3</v>
      </c>
      <c r="M871" s="104">
        <v>0</v>
      </c>
      <c r="N871" s="105"/>
      <c r="O871" s="106" t="s">
        <v>979</v>
      </c>
      <c r="P871" s="106" t="s">
        <v>890</v>
      </c>
      <c r="Q871" s="105" t="s">
        <v>1059</v>
      </c>
      <c r="R871" s="104">
        <v>0</v>
      </c>
      <c r="S871" s="104">
        <v>0</v>
      </c>
      <c r="T871" s="105" t="s">
        <v>9230</v>
      </c>
      <c r="U871" s="104">
        <v>1</v>
      </c>
      <c r="V871" s="104">
        <v>0</v>
      </c>
      <c r="W871" s="104">
        <v>0</v>
      </c>
      <c r="X871" s="104">
        <v>0</v>
      </c>
      <c r="Y871" s="104">
        <v>0</v>
      </c>
      <c r="Z871" s="104" t="b">
        <v>0</v>
      </c>
      <c r="AA871" s="105"/>
      <c r="AB871" s="105" t="s">
        <v>1060</v>
      </c>
    </row>
    <row r="872" spans="1:28" ht="15" customHeight="1" x14ac:dyDescent="0.35">
      <c r="A872" s="105" t="s">
        <v>7123</v>
      </c>
      <c r="B872" s="104">
        <v>0</v>
      </c>
      <c r="C872" s="105"/>
      <c r="D872" s="104">
        <v>0</v>
      </c>
      <c r="E872" s="105"/>
      <c r="F872" s="105" t="s">
        <v>1061</v>
      </c>
      <c r="G872" s="104">
        <v>0</v>
      </c>
      <c r="H872" s="104">
        <v>0</v>
      </c>
      <c r="I872" s="104">
        <v>0</v>
      </c>
      <c r="J872" s="105"/>
      <c r="K872" s="105"/>
      <c r="L872" s="104">
        <v>3</v>
      </c>
      <c r="M872" s="104">
        <v>0</v>
      </c>
      <c r="N872" s="105"/>
      <c r="O872" s="106" t="s">
        <v>889</v>
      </c>
      <c r="P872" s="106" t="s">
        <v>890</v>
      </c>
      <c r="Q872" s="105" t="s">
        <v>1062</v>
      </c>
      <c r="R872" s="104">
        <v>0</v>
      </c>
      <c r="S872" s="104">
        <v>0</v>
      </c>
      <c r="T872" s="105" t="s">
        <v>9230</v>
      </c>
      <c r="U872" s="104">
        <v>1</v>
      </c>
      <c r="V872" s="104">
        <v>0</v>
      </c>
      <c r="W872" s="104">
        <v>0</v>
      </c>
      <c r="X872" s="104">
        <v>0</v>
      </c>
      <c r="Y872" s="104">
        <v>0</v>
      </c>
      <c r="Z872" s="104" t="b">
        <v>0</v>
      </c>
      <c r="AA872" s="105"/>
      <c r="AB872" s="105" t="s">
        <v>1063</v>
      </c>
    </row>
    <row r="873" spans="1:28" ht="15" customHeight="1" x14ac:dyDescent="0.35">
      <c r="A873" s="105" t="s">
        <v>7171</v>
      </c>
      <c r="B873" s="104">
        <v>0</v>
      </c>
      <c r="C873" s="105"/>
      <c r="D873" s="104">
        <v>0</v>
      </c>
      <c r="E873" s="105"/>
      <c r="F873" s="105" t="s">
        <v>1162</v>
      </c>
      <c r="G873" s="104">
        <v>0</v>
      </c>
      <c r="H873" s="104">
        <v>0</v>
      </c>
      <c r="I873" s="104">
        <v>0</v>
      </c>
      <c r="J873" s="105"/>
      <c r="K873" s="105"/>
      <c r="L873" s="104">
        <v>3</v>
      </c>
      <c r="M873" s="104">
        <v>0</v>
      </c>
      <c r="N873" s="105"/>
      <c r="O873" s="106" t="s">
        <v>889</v>
      </c>
      <c r="P873" s="106" t="s">
        <v>890</v>
      </c>
      <c r="Q873" s="105" t="s">
        <v>1169</v>
      </c>
      <c r="R873" s="104">
        <v>0</v>
      </c>
      <c r="S873" s="104">
        <v>0</v>
      </c>
      <c r="T873" s="105" t="s">
        <v>9230</v>
      </c>
      <c r="U873" s="104">
        <v>1</v>
      </c>
      <c r="V873" s="104">
        <v>0</v>
      </c>
      <c r="W873" s="104">
        <v>0</v>
      </c>
      <c r="X873" s="104">
        <v>0</v>
      </c>
      <c r="Y873" s="104">
        <v>0</v>
      </c>
      <c r="Z873" s="104" t="b">
        <v>0</v>
      </c>
      <c r="AA873" s="105"/>
      <c r="AB873" s="105" t="s">
        <v>1170</v>
      </c>
    </row>
    <row r="874" spans="1:28" ht="15" customHeight="1" x14ac:dyDescent="0.35">
      <c r="A874" s="105" t="s">
        <v>7176</v>
      </c>
      <c r="B874" s="104">
        <v>0</v>
      </c>
      <c r="C874" s="105"/>
      <c r="D874" s="104">
        <v>0</v>
      </c>
      <c r="E874" s="105"/>
      <c r="F874" s="105" t="s">
        <v>1178</v>
      </c>
      <c r="G874" s="104">
        <v>0</v>
      </c>
      <c r="H874" s="104">
        <v>0</v>
      </c>
      <c r="I874" s="104">
        <v>0</v>
      </c>
      <c r="J874" s="105"/>
      <c r="K874" s="105"/>
      <c r="L874" s="104">
        <v>3</v>
      </c>
      <c r="M874" s="104">
        <v>0</v>
      </c>
      <c r="N874" s="105"/>
      <c r="O874" s="106" t="s">
        <v>889</v>
      </c>
      <c r="P874" s="106" t="s">
        <v>890</v>
      </c>
      <c r="Q874" s="105" t="s">
        <v>1181</v>
      </c>
      <c r="R874" s="104">
        <v>0</v>
      </c>
      <c r="S874" s="104">
        <v>0</v>
      </c>
      <c r="T874" s="105" t="s">
        <v>9230</v>
      </c>
      <c r="U874" s="104">
        <v>1</v>
      </c>
      <c r="V874" s="104">
        <v>0</v>
      </c>
      <c r="W874" s="104">
        <v>0</v>
      </c>
      <c r="X874" s="104">
        <v>0</v>
      </c>
      <c r="Y874" s="104">
        <v>0</v>
      </c>
      <c r="Z874" s="104" t="b">
        <v>0</v>
      </c>
      <c r="AA874" s="105"/>
      <c r="AB874" s="105" t="s">
        <v>1182</v>
      </c>
    </row>
    <row r="875" spans="1:28" ht="15" customHeight="1" x14ac:dyDescent="0.35">
      <c r="A875" s="105" t="s">
        <v>7391</v>
      </c>
      <c r="B875" s="104">
        <v>0</v>
      </c>
      <c r="C875" s="105"/>
      <c r="D875" s="104">
        <v>0</v>
      </c>
      <c r="E875" s="105"/>
      <c r="F875" s="105" t="s">
        <v>1740</v>
      </c>
      <c r="G875" s="104">
        <v>0</v>
      </c>
      <c r="H875" s="104">
        <v>0</v>
      </c>
      <c r="I875" s="104">
        <v>0</v>
      </c>
      <c r="J875" s="105"/>
      <c r="K875" s="105"/>
      <c r="L875" s="104">
        <v>3</v>
      </c>
      <c r="M875" s="104">
        <v>0</v>
      </c>
      <c r="N875" s="105"/>
      <c r="O875" s="106" t="s">
        <v>889</v>
      </c>
      <c r="P875" s="106" t="s">
        <v>890</v>
      </c>
      <c r="Q875" s="105" t="s">
        <v>1743</v>
      </c>
      <c r="R875" s="104">
        <v>0</v>
      </c>
      <c r="S875" s="104">
        <v>0</v>
      </c>
      <c r="T875" s="105" t="s">
        <v>9230</v>
      </c>
      <c r="U875" s="104">
        <v>1</v>
      </c>
      <c r="V875" s="104">
        <v>0</v>
      </c>
      <c r="W875" s="104">
        <v>0</v>
      </c>
      <c r="X875" s="104">
        <v>0</v>
      </c>
      <c r="Y875" s="104">
        <v>0</v>
      </c>
      <c r="Z875" s="104" t="b">
        <v>0</v>
      </c>
      <c r="AA875" s="105"/>
      <c r="AB875" s="105" t="s">
        <v>1744</v>
      </c>
    </row>
    <row r="876" spans="1:28" ht="15" customHeight="1" x14ac:dyDescent="0.35">
      <c r="A876" s="105" t="s">
        <v>7420</v>
      </c>
      <c r="B876" s="104">
        <v>0</v>
      </c>
      <c r="C876" s="105"/>
      <c r="D876" s="104">
        <v>0</v>
      </c>
      <c r="E876" s="105"/>
      <c r="F876" s="105" t="s">
        <v>1809</v>
      </c>
      <c r="G876" s="104">
        <v>0</v>
      </c>
      <c r="H876" s="104">
        <v>0</v>
      </c>
      <c r="I876" s="104">
        <v>0</v>
      </c>
      <c r="J876" s="105"/>
      <c r="K876" s="105"/>
      <c r="L876" s="104">
        <v>3</v>
      </c>
      <c r="M876" s="104">
        <v>0</v>
      </c>
      <c r="N876" s="105"/>
      <c r="O876" s="106" t="s">
        <v>979</v>
      </c>
      <c r="P876" s="106" t="s">
        <v>890</v>
      </c>
      <c r="Q876" s="105" t="s">
        <v>1810</v>
      </c>
      <c r="R876" s="104">
        <v>0</v>
      </c>
      <c r="S876" s="104">
        <v>0</v>
      </c>
      <c r="T876" s="105" t="s">
        <v>9230</v>
      </c>
      <c r="U876" s="104">
        <v>1</v>
      </c>
      <c r="V876" s="104">
        <v>0</v>
      </c>
      <c r="W876" s="104">
        <v>0</v>
      </c>
      <c r="X876" s="104">
        <v>0</v>
      </c>
      <c r="Y876" s="104">
        <v>0</v>
      </c>
      <c r="Z876" s="104" t="b">
        <v>0</v>
      </c>
      <c r="AA876" s="105"/>
      <c r="AB876" s="105" t="s">
        <v>1811</v>
      </c>
    </row>
    <row r="877" spans="1:28" ht="15" customHeight="1" x14ac:dyDescent="0.35">
      <c r="A877" s="105" t="s">
        <v>7422</v>
      </c>
      <c r="B877" s="104">
        <v>0</v>
      </c>
      <c r="C877" s="105"/>
      <c r="D877" s="104">
        <v>0</v>
      </c>
      <c r="E877" s="105"/>
      <c r="F877" s="105" t="s">
        <v>1815</v>
      </c>
      <c r="G877" s="104">
        <v>0</v>
      </c>
      <c r="H877" s="104">
        <v>0</v>
      </c>
      <c r="I877" s="104">
        <v>0</v>
      </c>
      <c r="J877" s="105"/>
      <c r="K877" s="105"/>
      <c r="L877" s="104">
        <v>3</v>
      </c>
      <c r="M877" s="104">
        <v>0</v>
      </c>
      <c r="N877" s="105"/>
      <c r="O877" s="106" t="s">
        <v>889</v>
      </c>
      <c r="P877" s="106" t="s">
        <v>890</v>
      </c>
      <c r="Q877" s="105" t="s">
        <v>1816</v>
      </c>
      <c r="R877" s="104">
        <v>0</v>
      </c>
      <c r="S877" s="104">
        <v>0</v>
      </c>
      <c r="T877" s="105" t="s">
        <v>9230</v>
      </c>
      <c r="U877" s="104">
        <v>1</v>
      </c>
      <c r="V877" s="104">
        <v>0</v>
      </c>
      <c r="W877" s="104">
        <v>0</v>
      </c>
      <c r="X877" s="104">
        <v>0</v>
      </c>
      <c r="Y877" s="104">
        <v>0</v>
      </c>
      <c r="Z877" s="104" t="b">
        <v>0</v>
      </c>
      <c r="AA877" s="105"/>
      <c r="AB877" s="105" t="s">
        <v>1817</v>
      </c>
    </row>
    <row r="878" spans="1:28" ht="15" customHeight="1" x14ac:dyDescent="0.35">
      <c r="A878" s="105" t="s">
        <v>7424</v>
      </c>
      <c r="B878" s="104">
        <v>0</v>
      </c>
      <c r="C878" s="105"/>
      <c r="D878" s="104">
        <v>0</v>
      </c>
      <c r="E878" s="105"/>
      <c r="F878" s="105" t="s">
        <v>1820</v>
      </c>
      <c r="G878" s="104">
        <v>0</v>
      </c>
      <c r="H878" s="104">
        <v>0</v>
      </c>
      <c r="I878" s="104">
        <v>0</v>
      </c>
      <c r="J878" s="105"/>
      <c r="K878" s="105"/>
      <c r="L878" s="104">
        <v>3</v>
      </c>
      <c r="M878" s="104">
        <v>0</v>
      </c>
      <c r="N878" s="105"/>
      <c r="O878" s="106" t="s">
        <v>979</v>
      </c>
      <c r="P878" s="106" t="s">
        <v>890</v>
      </c>
      <c r="Q878" s="105" t="s">
        <v>1821</v>
      </c>
      <c r="R878" s="104">
        <v>0</v>
      </c>
      <c r="S878" s="104">
        <v>0</v>
      </c>
      <c r="T878" s="105" t="s">
        <v>9230</v>
      </c>
      <c r="U878" s="104">
        <v>1</v>
      </c>
      <c r="V878" s="104">
        <v>0</v>
      </c>
      <c r="W878" s="104">
        <v>0</v>
      </c>
      <c r="X878" s="104">
        <v>0</v>
      </c>
      <c r="Y878" s="104">
        <v>0</v>
      </c>
      <c r="Z878" s="104" t="b">
        <v>0</v>
      </c>
      <c r="AA878" s="105"/>
      <c r="AB878" s="105" t="s">
        <v>1822</v>
      </c>
    </row>
    <row r="879" spans="1:28" ht="15" customHeight="1" x14ac:dyDescent="0.35">
      <c r="A879" s="105" t="s">
        <v>7427</v>
      </c>
      <c r="B879" s="104">
        <v>0</v>
      </c>
      <c r="C879" s="105"/>
      <c r="D879" s="104">
        <v>0</v>
      </c>
      <c r="E879" s="105"/>
      <c r="F879" s="105" t="s">
        <v>1825</v>
      </c>
      <c r="G879" s="104">
        <v>0</v>
      </c>
      <c r="H879" s="104">
        <v>0</v>
      </c>
      <c r="I879" s="104">
        <v>0</v>
      </c>
      <c r="J879" s="105"/>
      <c r="K879" s="105"/>
      <c r="L879" s="104">
        <v>3</v>
      </c>
      <c r="M879" s="104">
        <v>0</v>
      </c>
      <c r="N879" s="105"/>
      <c r="O879" s="106" t="s">
        <v>979</v>
      </c>
      <c r="P879" s="106" t="s">
        <v>890</v>
      </c>
      <c r="Q879" s="105" t="s">
        <v>1828</v>
      </c>
      <c r="R879" s="104">
        <v>0</v>
      </c>
      <c r="S879" s="104">
        <v>0</v>
      </c>
      <c r="T879" s="105" t="s">
        <v>9230</v>
      </c>
      <c r="U879" s="104">
        <v>1</v>
      </c>
      <c r="V879" s="104">
        <v>0</v>
      </c>
      <c r="W879" s="104">
        <v>0</v>
      </c>
      <c r="X879" s="104">
        <v>0</v>
      </c>
      <c r="Y879" s="104">
        <v>0</v>
      </c>
      <c r="Z879" s="104" t="b">
        <v>0</v>
      </c>
      <c r="AA879" s="105"/>
      <c r="AB879" s="105" t="s">
        <v>1829</v>
      </c>
    </row>
    <row r="880" spans="1:28" ht="15" customHeight="1" x14ac:dyDescent="0.35">
      <c r="A880" s="105" t="s">
        <v>7438</v>
      </c>
      <c r="B880" s="104">
        <v>0</v>
      </c>
      <c r="C880" s="105"/>
      <c r="D880" s="104">
        <v>0</v>
      </c>
      <c r="E880" s="105"/>
      <c r="F880" s="105" t="s">
        <v>1848</v>
      </c>
      <c r="G880" s="104">
        <v>0</v>
      </c>
      <c r="H880" s="104">
        <v>0</v>
      </c>
      <c r="I880" s="104">
        <v>0</v>
      </c>
      <c r="J880" s="105"/>
      <c r="K880" s="105"/>
      <c r="L880" s="104">
        <v>3</v>
      </c>
      <c r="M880" s="104">
        <v>0</v>
      </c>
      <c r="N880" s="105"/>
      <c r="O880" s="106" t="s">
        <v>979</v>
      </c>
      <c r="P880" s="106" t="s">
        <v>890</v>
      </c>
      <c r="Q880" s="105" t="s">
        <v>1854</v>
      </c>
      <c r="R880" s="104">
        <v>0</v>
      </c>
      <c r="S880" s="104">
        <v>0</v>
      </c>
      <c r="T880" s="105" t="s">
        <v>9230</v>
      </c>
      <c r="U880" s="104">
        <v>1</v>
      </c>
      <c r="V880" s="104">
        <v>0</v>
      </c>
      <c r="W880" s="104">
        <v>0</v>
      </c>
      <c r="X880" s="104">
        <v>0</v>
      </c>
      <c r="Y880" s="104">
        <v>0</v>
      </c>
      <c r="Z880" s="104" t="b">
        <v>0</v>
      </c>
      <c r="AA880" s="105"/>
      <c r="AB880" s="105" t="s">
        <v>1855</v>
      </c>
    </row>
    <row r="881" spans="1:28" ht="15" customHeight="1" x14ac:dyDescent="0.35">
      <c r="A881" s="105" t="s">
        <v>7447</v>
      </c>
      <c r="B881" s="104">
        <v>0</v>
      </c>
      <c r="C881" s="105"/>
      <c r="D881" s="104">
        <v>0</v>
      </c>
      <c r="E881" s="105"/>
      <c r="F881" s="105" t="s">
        <v>1864</v>
      </c>
      <c r="G881" s="104">
        <v>0</v>
      </c>
      <c r="H881" s="104">
        <v>0</v>
      </c>
      <c r="I881" s="104">
        <v>0</v>
      </c>
      <c r="J881" s="105"/>
      <c r="K881" s="105"/>
      <c r="L881" s="104">
        <v>3</v>
      </c>
      <c r="M881" s="104">
        <v>0</v>
      </c>
      <c r="N881" s="105"/>
      <c r="O881" s="106" t="s">
        <v>889</v>
      </c>
      <c r="P881" s="106" t="s">
        <v>890</v>
      </c>
      <c r="Q881" s="105" t="s">
        <v>1875</v>
      </c>
      <c r="R881" s="104">
        <v>0</v>
      </c>
      <c r="S881" s="104">
        <v>0</v>
      </c>
      <c r="T881" s="105" t="s">
        <v>9230</v>
      </c>
      <c r="U881" s="104">
        <v>1</v>
      </c>
      <c r="V881" s="104">
        <v>0</v>
      </c>
      <c r="W881" s="104">
        <v>0</v>
      </c>
      <c r="X881" s="104">
        <v>0</v>
      </c>
      <c r="Y881" s="104">
        <v>0</v>
      </c>
      <c r="Z881" s="104" t="b">
        <v>0</v>
      </c>
      <c r="AA881" s="105"/>
      <c r="AB881" s="105" t="s">
        <v>1876</v>
      </c>
    </row>
    <row r="882" spans="1:28" ht="15" customHeight="1" x14ac:dyDescent="0.35">
      <c r="A882" s="105" t="s">
        <v>7451</v>
      </c>
      <c r="B882" s="104">
        <v>0</v>
      </c>
      <c r="C882" s="105"/>
      <c r="D882" s="104">
        <v>0</v>
      </c>
      <c r="E882" s="105"/>
      <c r="F882" s="105" t="s">
        <v>1881</v>
      </c>
      <c r="G882" s="104">
        <v>0</v>
      </c>
      <c r="H882" s="104">
        <v>0</v>
      </c>
      <c r="I882" s="104">
        <v>0</v>
      </c>
      <c r="J882" s="105"/>
      <c r="K882" s="105"/>
      <c r="L882" s="104">
        <v>3</v>
      </c>
      <c r="M882" s="104">
        <v>0</v>
      </c>
      <c r="N882" s="105"/>
      <c r="O882" s="106" t="s">
        <v>979</v>
      </c>
      <c r="P882" s="106" t="s">
        <v>890</v>
      </c>
      <c r="Q882" s="105" t="s">
        <v>1884</v>
      </c>
      <c r="R882" s="104">
        <v>0</v>
      </c>
      <c r="S882" s="104">
        <v>0</v>
      </c>
      <c r="T882" s="105" t="s">
        <v>9230</v>
      </c>
      <c r="U882" s="104">
        <v>1</v>
      </c>
      <c r="V882" s="104">
        <v>0</v>
      </c>
      <c r="W882" s="104">
        <v>0</v>
      </c>
      <c r="X882" s="104">
        <v>0</v>
      </c>
      <c r="Y882" s="104">
        <v>0</v>
      </c>
      <c r="Z882" s="104" t="b">
        <v>0</v>
      </c>
      <c r="AA882" s="105"/>
      <c r="AB882" s="105" t="s">
        <v>1885</v>
      </c>
    </row>
    <row r="883" spans="1:28" ht="15" customHeight="1" x14ac:dyDescent="0.35">
      <c r="A883" s="105" t="s">
        <v>7455</v>
      </c>
      <c r="B883" s="104">
        <v>0</v>
      </c>
      <c r="C883" s="105"/>
      <c r="D883" s="104">
        <v>0</v>
      </c>
      <c r="E883" s="105"/>
      <c r="F883" s="105" t="s">
        <v>1892</v>
      </c>
      <c r="G883" s="104">
        <v>0</v>
      </c>
      <c r="H883" s="104">
        <v>0</v>
      </c>
      <c r="I883" s="104">
        <v>0</v>
      </c>
      <c r="J883" s="105"/>
      <c r="K883" s="105"/>
      <c r="L883" s="104">
        <v>3</v>
      </c>
      <c r="M883" s="104">
        <v>0</v>
      </c>
      <c r="N883" s="105"/>
      <c r="O883" s="106" t="s">
        <v>889</v>
      </c>
      <c r="P883" s="106" t="s">
        <v>890</v>
      </c>
      <c r="Q883" s="105" t="s">
        <v>1893</v>
      </c>
      <c r="R883" s="104">
        <v>0</v>
      </c>
      <c r="S883" s="104">
        <v>0</v>
      </c>
      <c r="T883" s="105" t="s">
        <v>9230</v>
      </c>
      <c r="U883" s="104">
        <v>1</v>
      </c>
      <c r="V883" s="104">
        <v>0</v>
      </c>
      <c r="W883" s="104">
        <v>0</v>
      </c>
      <c r="X883" s="104">
        <v>0</v>
      </c>
      <c r="Y883" s="104">
        <v>0</v>
      </c>
      <c r="Z883" s="104" t="b">
        <v>0</v>
      </c>
      <c r="AA883" s="105"/>
      <c r="AB883" s="105" t="s">
        <v>1894</v>
      </c>
    </row>
    <row r="884" spans="1:28" ht="15" customHeight="1" x14ac:dyDescent="0.35">
      <c r="A884" s="105" t="s">
        <v>7578</v>
      </c>
      <c r="B884" s="104">
        <v>0</v>
      </c>
      <c r="C884" s="105"/>
      <c r="D884" s="104">
        <v>0</v>
      </c>
      <c r="E884" s="105"/>
      <c r="F884" s="105" t="s">
        <v>2197</v>
      </c>
      <c r="G884" s="104">
        <v>0</v>
      </c>
      <c r="H884" s="104">
        <v>0</v>
      </c>
      <c r="I884" s="104">
        <v>0</v>
      </c>
      <c r="J884" s="105"/>
      <c r="K884" s="105"/>
      <c r="L884" s="104">
        <v>3</v>
      </c>
      <c r="M884" s="104">
        <v>0</v>
      </c>
      <c r="N884" s="105"/>
      <c r="O884" s="106" t="s">
        <v>889</v>
      </c>
      <c r="P884" s="106" t="s">
        <v>890</v>
      </c>
      <c r="Q884" s="105" t="s">
        <v>2200</v>
      </c>
      <c r="R884" s="104">
        <v>0</v>
      </c>
      <c r="S884" s="104">
        <v>0</v>
      </c>
      <c r="T884" s="105" t="s">
        <v>9230</v>
      </c>
      <c r="U884" s="104">
        <v>1</v>
      </c>
      <c r="V884" s="104">
        <v>0</v>
      </c>
      <c r="W884" s="104">
        <v>0</v>
      </c>
      <c r="X884" s="104">
        <v>0</v>
      </c>
      <c r="Y884" s="104">
        <v>0</v>
      </c>
      <c r="Z884" s="104" t="b">
        <v>0</v>
      </c>
      <c r="AA884" s="105"/>
      <c r="AB884" s="105" t="s">
        <v>2201</v>
      </c>
    </row>
    <row r="885" spans="1:28" ht="15" customHeight="1" x14ac:dyDescent="0.35">
      <c r="A885" s="105" t="s">
        <v>7583</v>
      </c>
      <c r="B885" s="104">
        <v>0</v>
      </c>
      <c r="C885" s="105"/>
      <c r="D885" s="104">
        <v>0</v>
      </c>
      <c r="E885" s="105"/>
      <c r="F885" s="105" t="s">
        <v>2208</v>
      </c>
      <c r="G885" s="104">
        <v>0</v>
      </c>
      <c r="H885" s="104">
        <v>0</v>
      </c>
      <c r="I885" s="104">
        <v>0</v>
      </c>
      <c r="J885" s="105"/>
      <c r="K885" s="105"/>
      <c r="L885" s="104">
        <v>3</v>
      </c>
      <c r="M885" s="104">
        <v>0</v>
      </c>
      <c r="N885" s="105"/>
      <c r="O885" s="106" t="s">
        <v>889</v>
      </c>
      <c r="P885" s="106" t="s">
        <v>890</v>
      </c>
      <c r="Q885" s="105" t="s">
        <v>2211</v>
      </c>
      <c r="R885" s="104">
        <v>0</v>
      </c>
      <c r="S885" s="104">
        <v>0</v>
      </c>
      <c r="T885" s="105" t="s">
        <v>9230</v>
      </c>
      <c r="U885" s="104">
        <v>1</v>
      </c>
      <c r="V885" s="104">
        <v>0</v>
      </c>
      <c r="W885" s="104">
        <v>0</v>
      </c>
      <c r="X885" s="104">
        <v>0</v>
      </c>
      <c r="Y885" s="104">
        <v>0</v>
      </c>
      <c r="Z885" s="104" t="b">
        <v>0</v>
      </c>
      <c r="AA885" s="105"/>
      <c r="AB885" s="105" t="s">
        <v>2212</v>
      </c>
    </row>
    <row r="886" spans="1:28" ht="15" customHeight="1" x14ac:dyDescent="0.35">
      <c r="A886" s="105" t="s">
        <v>7590</v>
      </c>
      <c r="B886" s="104">
        <v>0</v>
      </c>
      <c r="C886" s="105"/>
      <c r="D886" s="104">
        <v>0</v>
      </c>
      <c r="E886" s="105"/>
      <c r="F886" s="105" t="s">
        <v>2221</v>
      </c>
      <c r="G886" s="104">
        <v>0</v>
      </c>
      <c r="H886" s="104">
        <v>0</v>
      </c>
      <c r="I886" s="104">
        <v>0</v>
      </c>
      <c r="J886" s="105"/>
      <c r="K886" s="105"/>
      <c r="L886" s="104">
        <v>3</v>
      </c>
      <c r="M886" s="104">
        <v>0</v>
      </c>
      <c r="N886" s="105"/>
      <c r="O886" s="106" t="s">
        <v>889</v>
      </c>
      <c r="P886" s="106" t="s">
        <v>890</v>
      </c>
      <c r="Q886" s="105" t="s">
        <v>2226</v>
      </c>
      <c r="R886" s="104">
        <v>0</v>
      </c>
      <c r="S886" s="104">
        <v>0</v>
      </c>
      <c r="T886" s="105" t="s">
        <v>9230</v>
      </c>
      <c r="U886" s="104">
        <v>1</v>
      </c>
      <c r="V886" s="104">
        <v>0</v>
      </c>
      <c r="W886" s="104">
        <v>0</v>
      </c>
      <c r="X886" s="104">
        <v>0</v>
      </c>
      <c r="Y886" s="104">
        <v>0</v>
      </c>
      <c r="Z886" s="104" t="b">
        <v>0</v>
      </c>
      <c r="AA886" s="105"/>
      <c r="AB886" s="105" t="s">
        <v>2227</v>
      </c>
    </row>
    <row r="887" spans="1:28" ht="15" customHeight="1" x14ac:dyDescent="0.35">
      <c r="A887" s="105" t="s">
        <v>7599</v>
      </c>
      <c r="B887" s="104">
        <v>0</v>
      </c>
      <c r="C887" s="105"/>
      <c r="D887" s="104">
        <v>0</v>
      </c>
      <c r="E887" s="105"/>
      <c r="F887" s="105" t="s">
        <v>2234</v>
      </c>
      <c r="G887" s="104">
        <v>0</v>
      </c>
      <c r="H887" s="104">
        <v>0</v>
      </c>
      <c r="I887" s="104">
        <v>0</v>
      </c>
      <c r="J887" s="105"/>
      <c r="K887" s="105"/>
      <c r="L887" s="104">
        <v>3</v>
      </c>
      <c r="M887" s="104">
        <v>0</v>
      </c>
      <c r="N887" s="105"/>
      <c r="O887" s="106" t="s">
        <v>889</v>
      </c>
      <c r="P887" s="106" t="s">
        <v>890</v>
      </c>
      <c r="Q887" s="105" t="s">
        <v>2245</v>
      </c>
      <c r="R887" s="104">
        <v>0</v>
      </c>
      <c r="S887" s="104">
        <v>0</v>
      </c>
      <c r="T887" s="105" t="s">
        <v>9230</v>
      </c>
      <c r="U887" s="104">
        <v>1</v>
      </c>
      <c r="V887" s="104">
        <v>0</v>
      </c>
      <c r="W887" s="104">
        <v>0</v>
      </c>
      <c r="X887" s="104">
        <v>0</v>
      </c>
      <c r="Y887" s="104">
        <v>0</v>
      </c>
      <c r="Z887" s="104" t="b">
        <v>0</v>
      </c>
      <c r="AA887" s="105"/>
      <c r="AB887" s="105" t="s">
        <v>2246</v>
      </c>
    </row>
    <row r="888" spans="1:28" ht="15" customHeight="1" x14ac:dyDescent="0.35">
      <c r="A888" s="105" t="s">
        <v>7633</v>
      </c>
      <c r="B888" s="104">
        <v>0</v>
      </c>
      <c r="C888" s="105"/>
      <c r="D888" s="104">
        <v>0</v>
      </c>
      <c r="E888" s="105"/>
      <c r="F888" s="105" t="s">
        <v>2345</v>
      </c>
      <c r="G888" s="104">
        <v>0</v>
      </c>
      <c r="H888" s="104">
        <v>0</v>
      </c>
      <c r="I888" s="104">
        <v>0</v>
      </c>
      <c r="J888" s="105"/>
      <c r="K888" s="105"/>
      <c r="L888" s="104">
        <v>3</v>
      </c>
      <c r="M888" s="104">
        <v>0</v>
      </c>
      <c r="N888" s="105"/>
      <c r="O888" s="106" t="s">
        <v>979</v>
      </c>
      <c r="P888" s="106" t="s">
        <v>890</v>
      </c>
      <c r="Q888" s="105" t="s">
        <v>2346</v>
      </c>
      <c r="R888" s="104">
        <v>0</v>
      </c>
      <c r="S888" s="104">
        <v>0</v>
      </c>
      <c r="T888" s="105" t="s">
        <v>9230</v>
      </c>
      <c r="U888" s="104">
        <v>1</v>
      </c>
      <c r="V888" s="104">
        <v>0</v>
      </c>
      <c r="W888" s="104">
        <v>0</v>
      </c>
      <c r="X888" s="104">
        <v>0</v>
      </c>
      <c r="Y888" s="104">
        <v>0</v>
      </c>
      <c r="Z888" s="104" t="b">
        <v>0</v>
      </c>
      <c r="AA888" s="105"/>
      <c r="AB888" s="105" t="s">
        <v>2347</v>
      </c>
    </row>
    <row r="889" spans="1:28" ht="15" customHeight="1" x14ac:dyDescent="0.35">
      <c r="A889" s="105" t="s">
        <v>7635</v>
      </c>
      <c r="B889" s="104">
        <v>0</v>
      </c>
      <c r="C889" s="105"/>
      <c r="D889" s="104">
        <v>0</v>
      </c>
      <c r="E889" s="105"/>
      <c r="F889" s="105" t="s">
        <v>2348</v>
      </c>
      <c r="G889" s="104">
        <v>0</v>
      </c>
      <c r="H889" s="104">
        <v>0</v>
      </c>
      <c r="I889" s="104">
        <v>0</v>
      </c>
      <c r="J889" s="105"/>
      <c r="K889" s="105"/>
      <c r="L889" s="104">
        <v>3</v>
      </c>
      <c r="M889" s="104">
        <v>0</v>
      </c>
      <c r="N889" s="105"/>
      <c r="O889" s="106" t="s">
        <v>889</v>
      </c>
      <c r="P889" s="106" t="s">
        <v>890</v>
      </c>
      <c r="Q889" s="105" t="s">
        <v>2351</v>
      </c>
      <c r="R889" s="104">
        <v>0</v>
      </c>
      <c r="S889" s="104">
        <v>0</v>
      </c>
      <c r="T889" s="105" t="s">
        <v>9230</v>
      </c>
      <c r="U889" s="104">
        <v>1</v>
      </c>
      <c r="V889" s="104">
        <v>0</v>
      </c>
      <c r="W889" s="104">
        <v>0</v>
      </c>
      <c r="X889" s="104">
        <v>0</v>
      </c>
      <c r="Y889" s="104">
        <v>0</v>
      </c>
      <c r="Z889" s="104" t="b">
        <v>0</v>
      </c>
      <c r="AA889" s="105"/>
      <c r="AB889" s="105" t="s">
        <v>2352</v>
      </c>
    </row>
    <row r="890" spans="1:28" ht="15" customHeight="1" x14ac:dyDescent="0.35">
      <c r="A890" s="105" t="s">
        <v>7637</v>
      </c>
      <c r="B890" s="104">
        <v>0</v>
      </c>
      <c r="C890" s="105"/>
      <c r="D890" s="104">
        <v>0</v>
      </c>
      <c r="E890" s="105"/>
      <c r="F890" s="105" t="s">
        <v>2353</v>
      </c>
      <c r="G890" s="104">
        <v>0</v>
      </c>
      <c r="H890" s="104">
        <v>0</v>
      </c>
      <c r="I890" s="104">
        <v>0</v>
      </c>
      <c r="J890" s="105"/>
      <c r="K890" s="105"/>
      <c r="L890" s="104">
        <v>3</v>
      </c>
      <c r="M890" s="104">
        <v>0</v>
      </c>
      <c r="N890" s="105"/>
      <c r="O890" s="106" t="s">
        <v>979</v>
      </c>
      <c r="P890" s="106" t="s">
        <v>890</v>
      </c>
      <c r="Q890" s="105" t="s">
        <v>2356</v>
      </c>
      <c r="R890" s="104">
        <v>0</v>
      </c>
      <c r="S890" s="104">
        <v>0</v>
      </c>
      <c r="T890" s="105" t="s">
        <v>9230</v>
      </c>
      <c r="U890" s="104">
        <v>1</v>
      </c>
      <c r="V890" s="104">
        <v>0</v>
      </c>
      <c r="W890" s="104">
        <v>0</v>
      </c>
      <c r="X890" s="104">
        <v>0</v>
      </c>
      <c r="Y890" s="104">
        <v>0</v>
      </c>
      <c r="Z890" s="104" t="b">
        <v>0</v>
      </c>
      <c r="AA890" s="105"/>
      <c r="AB890" s="105" t="s">
        <v>2357</v>
      </c>
    </row>
    <row r="891" spans="1:28" ht="15" customHeight="1" x14ac:dyDescent="0.35">
      <c r="A891" s="105" t="s">
        <v>7638</v>
      </c>
      <c r="B891" s="104">
        <v>0</v>
      </c>
      <c r="C891" s="105"/>
      <c r="D891" s="104">
        <v>0</v>
      </c>
      <c r="E891" s="105"/>
      <c r="F891" s="105" t="s">
        <v>2358</v>
      </c>
      <c r="G891" s="104">
        <v>0</v>
      </c>
      <c r="H891" s="104">
        <v>0</v>
      </c>
      <c r="I891" s="104">
        <v>0</v>
      </c>
      <c r="J891" s="105"/>
      <c r="K891" s="105"/>
      <c r="L891" s="104">
        <v>3</v>
      </c>
      <c r="M891" s="104">
        <v>0</v>
      </c>
      <c r="N891" s="105"/>
      <c r="O891" s="106" t="s">
        <v>889</v>
      </c>
      <c r="P891" s="106" t="s">
        <v>890</v>
      </c>
      <c r="Q891" s="105" t="s">
        <v>2359</v>
      </c>
      <c r="R891" s="104">
        <v>0</v>
      </c>
      <c r="S891" s="104">
        <v>0</v>
      </c>
      <c r="T891" s="105" t="s">
        <v>9230</v>
      </c>
      <c r="U891" s="104">
        <v>1</v>
      </c>
      <c r="V891" s="104">
        <v>0</v>
      </c>
      <c r="W891" s="104">
        <v>0</v>
      </c>
      <c r="X891" s="104">
        <v>0</v>
      </c>
      <c r="Y891" s="104">
        <v>0</v>
      </c>
      <c r="Z891" s="104" t="b">
        <v>0</v>
      </c>
      <c r="AA891" s="105"/>
      <c r="AB891" s="105" t="s">
        <v>2360</v>
      </c>
    </row>
    <row r="892" spans="1:28" ht="15" customHeight="1" x14ac:dyDescent="0.35">
      <c r="A892" s="105" t="s">
        <v>7680</v>
      </c>
      <c r="B892" s="104">
        <v>0</v>
      </c>
      <c r="C892" s="105"/>
      <c r="D892" s="104">
        <v>0</v>
      </c>
      <c r="E892" s="105"/>
      <c r="F892" s="105" t="s">
        <v>2437</v>
      </c>
      <c r="G892" s="104">
        <v>0</v>
      </c>
      <c r="H892" s="104">
        <v>0</v>
      </c>
      <c r="I892" s="104">
        <v>0</v>
      </c>
      <c r="J892" s="105"/>
      <c r="K892" s="105"/>
      <c r="L892" s="104">
        <v>3</v>
      </c>
      <c r="M892" s="104">
        <v>0</v>
      </c>
      <c r="N892" s="105"/>
      <c r="O892" s="106" t="s">
        <v>889</v>
      </c>
      <c r="P892" s="106" t="s">
        <v>890</v>
      </c>
      <c r="Q892" s="105" t="s">
        <v>2448</v>
      </c>
      <c r="R892" s="104">
        <v>0</v>
      </c>
      <c r="S892" s="104">
        <v>0</v>
      </c>
      <c r="T892" s="105" t="s">
        <v>9230</v>
      </c>
      <c r="U892" s="104">
        <v>1</v>
      </c>
      <c r="V892" s="104">
        <v>0</v>
      </c>
      <c r="W892" s="104">
        <v>0</v>
      </c>
      <c r="X892" s="104">
        <v>0</v>
      </c>
      <c r="Y892" s="104">
        <v>0</v>
      </c>
      <c r="Z892" s="104" t="b">
        <v>0</v>
      </c>
      <c r="AA892" s="105"/>
      <c r="AB892" s="105" t="s">
        <v>2449</v>
      </c>
    </row>
    <row r="893" spans="1:28" ht="15" customHeight="1" x14ac:dyDescent="0.35">
      <c r="A893" s="105" t="s">
        <v>7769</v>
      </c>
      <c r="B893" s="104">
        <v>0</v>
      </c>
      <c r="C893" s="105"/>
      <c r="D893" s="104">
        <v>0</v>
      </c>
      <c r="E893" s="105"/>
      <c r="F893" s="105" t="s">
        <v>2694</v>
      </c>
      <c r="G893" s="104">
        <v>0</v>
      </c>
      <c r="H893" s="104">
        <v>0</v>
      </c>
      <c r="I893" s="104">
        <v>0</v>
      </c>
      <c r="J893" s="105"/>
      <c r="K893" s="105"/>
      <c r="L893" s="104">
        <v>3</v>
      </c>
      <c r="M893" s="104">
        <v>0</v>
      </c>
      <c r="N893" s="105" t="s">
        <v>2695</v>
      </c>
      <c r="O893" s="106" t="s">
        <v>889</v>
      </c>
      <c r="P893" s="106" t="s">
        <v>890</v>
      </c>
      <c r="Q893" s="105" t="s">
        <v>2696</v>
      </c>
      <c r="R893" s="104">
        <v>0</v>
      </c>
      <c r="S893" s="104">
        <v>0</v>
      </c>
      <c r="T893" s="105" t="s">
        <v>9230</v>
      </c>
      <c r="U893" s="104">
        <v>1</v>
      </c>
      <c r="V893" s="104">
        <v>0</v>
      </c>
      <c r="W893" s="104">
        <v>0</v>
      </c>
      <c r="X893" s="104">
        <v>0</v>
      </c>
      <c r="Y893" s="104">
        <v>0</v>
      </c>
      <c r="Z893" s="104" t="b">
        <v>0</v>
      </c>
      <c r="AA893" s="105"/>
      <c r="AB893" s="105" t="s">
        <v>2697</v>
      </c>
    </row>
    <row r="894" spans="1:28" ht="15" customHeight="1" x14ac:dyDescent="0.35">
      <c r="A894" s="105" t="s">
        <v>7796</v>
      </c>
      <c r="B894" s="104">
        <v>0</v>
      </c>
      <c r="C894" s="105"/>
      <c r="D894" s="104">
        <v>0</v>
      </c>
      <c r="E894" s="105"/>
      <c r="F894" s="105" t="s">
        <v>2764</v>
      </c>
      <c r="G894" s="104">
        <v>0</v>
      </c>
      <c r="H894" s="104">
        <v>0</v>
      </c>
      <c r="I894" s="104">
        <v>0</v>
      </c>
      <c r="J894" s="105"/>
      <c r="K894" s="105"/>
      <c r="L894" s="104">
        <v>3</v>
      </c>
      <c r="M894" s="104">
        <v>0</v>
      </c>
      <c r="N894" s="105"/>
      <c r="O894" s="106" t="s">
        <v>889</v>
      </c>
      <c r="P894" s="106" t="s">
        <v>890</v>
      </c>
      <c r="Q894" s="105" t="s">
        <v>2767</v>
      </c>
      <c r="R894" s="104">
        <v>0</v>
      </c>
      <c r="S894" s="104">
        <v>0</v>
      </c>
      <c r="T894" s="105" t="s">
        <v>9230</v>
      </c>
      <c r="U894" s="104">
        <v>1</v>
      </c>
      <c r="V894" s="104">
        <v>0</v>
      </c>
      <c r="W894" s="104">
        <v>0</v>
      </c>
      <c r="X894" s="104">
        <v>0</v>
      </c>
      <c r="Y894" s="104">
        <v>0</v>
      </c>
      <c r="Z894" s="104" t="b">
        <v>0</v>
      </c>
      <c r="AA894" s="105"/>
      <c r="AB894" s="105" t="s">
        <v>2768</v>
      </c>
    </row>
    <row r="895" spans="1:28" ht="15" customHeight="1" x14ac:dyDescent="0.35">
      <c r="A895" s="105" t="s">
        <v>7824</v>
      </c>
      <c r="B895" s="104">
        <v>0</v>
      </c>
      <c r="C895" s="105"/>
      <c r="D895" s="104">
        <v>0</v>
      </c>
      <c r="E895" s="105"/>
      <c r="F895" s="105" t="s">
        <v>2906</v>
      </c>
      <c r="G895" s="104">
        <v>0</v>
      </c>
      <c r="H895" s="104">
        <v>0</v>
      </c>
      <c r="I895" s="104">
        <v>0</v>
      </c>
      <c r="J895" s="105"/>
      <c r="K895" s="105"/>
      <c r="L895" s="104">
        <v>3</v>
      </c>
      <c r="M895" s="104">
        <v>0</v>
      </c>
      <c r="N895" s="105" t="s">
        <v>2907</v>
      </c>
      <c r="O895" s="106" t="s">
        <v>889</v>
      </c>
      <c r="P895" s="106" t="s">
        <v>890</v>
      </c>
      <c r="Q895" s="105" t="s">
        <v>2908</v>
      </c>
      <c r="R895" s="104">
        <v>0</v>
      </c>
      <c r="S895" s="104">
        <v>0</v>
      </c>
      <c r="T895" s="105" t="s">
        <v>9230</v>
      </c>
      <c r="U895" s="104">
        <v>1</v>
      </c>
      <c r="V895" s="104">
        <v>0</v>
      </c>
      <c r="W895" s="104">
        <v>0</v>
      </c>
      <c r="X895" s="104">
        <v>0</v>
      </c>
      <c r="Y895" s="104">
        <v>0</v>
      </c>
      <c r="Z895" s="104" t="b">
        <v>0</v>
      </c>
      <c r="AA895" s="105"/>
      <c r="AB895" s="105" t="s">
        <v>2909</v>
      </c>
    </row>
    <row r="896" spans="1:28" ht="15" customHeight="1" x14ac:dyDescent="0.35">
      <c r="A896" s="105" t="s">
        <v>8013</v>
      </c>
      <c r="B896" s="104">
        <v>0</v>
      </c>
      <c r="C896" s="105"/>
      <c r="D896" s="104">
        <v>0</v>
      </c>
      <c r="E896" s="105"/>
      <c r="F896" s="105" t="s">
        <v>3445</v>
      </c>
      <c r="G896" s="104">
        <v>0</v>
      </c>
      <c r="H896" s="104">
        <v>0</v>
      </c>
      <c r="I896" s="104">
        <v>0</v>
      </c>
      <c r="J896" s="105"/>
      <c r="K896" s="105"/>
      <c r="L896" s="104">
        <v>3</v>
      </c>
      <c r="M896" s="104">
        <v>0</v>
      </c>
      <c r="N896" s="105" t="s">
        <v>3446</v>
      </c>
      <c r="O896" s="106" t="s">
        <v>889</v>
      </c>
      <c r="P896" s="106" t="s">
        <v>890</v>
      </c>
      <c r="Q896" s="105" t="s">
        <v>3447</v>
      </c>
      <c r="R896" s="104">
        <v>0</v>
      </c>
      <c r="S896" s="104">
        <v>0</v>
      </c>
      <c r="T896" s="105" t="s">
        <v>9230</v>
      </c>
      <c r="U896" s="104">
        <v>1</v>
      </c>
      <c r="V896" s="104">
        <v>0</v>
      </c>
      <c r="W896" s="104">
        <v>0</v>
      </c>
      <c r="X896" s="104">
        <v>0</v>
      </c>
      <c r="Y896" s="104">
        <v>0</v>
      </c>
      <c r="Z896" s="104" t="b">
        <v>0</v>
      </c>
      <c r="AA896" s="105"/>
      <c r="AB896" s="105" t="s">
        <v>3448</v>
      </c>
    </row>
    <row r="897" spans="1:28" ht="15" customHeight="1" x14ac:dyDescent="0.35">
      <c r="A897" s="105" t="s">
        <v>8083</v>
      </c>
      <c r="B897" s="104">
        <v>0</v>
      </c>
      <c r="C897" s="105"/>
      <c r="D897" s="104">
        <v>0</v>
      </c>
      <c r="E897" s="105"/>
      <c r="F897" s="105" t="s">
        <v>3603</v>
      </c>
      <c r="G897" s="104">
        <v>0</v>
      </c>
      <c r="H897" s="104">
        <v>0</v>
      </c>
      <c r="I897" s="104">
        <v>0</v>
      </c>
      <c r="J897" s="105"/>
      <c r="K897" s="105"/>
      <c r="L897" s="104">
        <v>3</v>
      </c>
      <c r="M897" s="104">
        <v>0</v>
      </c>
      <c r="N897" s="105"/>
      <c r="O897" s="106" t="s">
        <v>889</v>
      </c>
      <c r="P897" s="106" t="s">
        <v>890</v>
      </c>
      <c r="Q897" s="105" t="s">
        <v>3612</v>
      </c>
      <c r="R897" s="104">
        <v>0</v>
      </c>
      <c r="S897" s="104">
        <v>0</v>
      </c>
      <c r="T897" s="105" t="s">
        <v>9230</v>
      </c>
      <c r="U897" s="104">
        <v>1</v>
      </c>
      <c r="V897" s="104">
        <v>0</v>
      </c>
      <c r="W897" s="104">
        <v>0</v>
      </c>
      <c r="X897" s="104">
        <v>0</v>
      </c>
      <c r="Y897" s="104">
        <v>0</v>
      </c>
      <c r="Z897" s="104" t="b">
        <v>0</v>
      </c>
      <c r="AA897" s="105"/>
      <c r="AB897" s="105" t="s">
        <v>3613</v>
      </c>
    </row>
    <row r="898" spans="1:28" ht="15" customHeight="1" x14ac:dyDescent="0.35">
      <c r="A898" s="105" t="s">
        <v>8086</v>
      </c>
      <c r="B898" s="104">
        <v>0</v>
      </c>
      <c r="C898" s="105"/>
      <c r="D898" s="104">
        <v>0</v>
      </c>
      <c r="E898" s="105"/>
      <c r="F898" s="105" t="s">
        <v>3619</v>
      </c>
      <c r="G898" s="104">
        <v>0</v>
      </c>
      <c r="H898" s="104">
        <v>0</v>
      </c>
      <c r="I898" s="104">
        <v>0</v>
      </c>
      <c r="J898" s="105"/>
      <c r="K898" s="105"/>
      <c r="L898" s="104">
        <v>3</v>
      </c>
      <c r="M898" s="104">
        <v>0</v>
      </c>
      <c r="N898" s="105"/>
      <c r="O898" s="106" t="s">
        <v>979</v>
      </c>
      <c r="P898" s="106" t="s">
        <v>890</v>
      </c>
      <c r="Q898" s="105" t="s">
        <v>3620</v>
      </c>
      <c r="R898" s="104">
        <v>0</v>
      </c>
      <c r="S898" s="104">
        <v>0</v>
      </c>
      <c r="T898" s="105" t="s">
        <v>9230</v>
      </c>
      <c r="U898" s="104">
        <v>1</v>
      </c>
      <c r="V898" s="104">
        <v>0</v>
      </c>
      <c r="W898" s="104">
        <v>0</v>
      </c>
      <c r="X898" s="104">
        <v>0</v>
      </c>
      <c r="Y898" s="104">
        <v>0</v>
      </c>
      <c r="Z898" s="104" t="b">
        <v>0</v>
      </c>
      <c r="AA898" s="105"/>
      <c r="AB898" s="105" t="s">
        <v>3621</v>
      </c>
    </row>
    <row r="899" spans="1:28" ht="15" customHeight="1" x14ac:dyDescent="0.35">
      <c r="A899" s="105" t="s">
        <v>8088</v>
      </c>
      <c r="B899" s="104">
        <v>0</v>
      </c>
      <c r="C899" s="105"/>
      <c r="D899" s="104">
        <v>0</v>
      </c>
      <c r="E899" s="105"/>
      <c r="F899" s="105" t="s">
        <v>3622</v>
      </c>
      <c r="G899" s="104">
        <v>0</v>
      </c>
      <c r="H899" s="104">
        <v>0</v>
      </c>
      <c r="I899" s="104">
        <v>0</v>
      </c>
      <c r="J899" s="105"/>
      <c r="K899" s="105"/>
      <c r="L899" s="104">
        <v>3</v>
      </c>
      <c r="M899" s="104">
        <v>0</v>
      </c>
      <c r="N899" s="105"/>
      <c r="O899" s="106" t="s">
        <v>889</v>
      </c>
      <c r="P899" s="106" t="s">
        <v>890</v>
      </c>
      <c r="Q899" s="105" t="s">
        <v>3625</v>
      </c>
      <c r="R899" s="104">
        <v>0</v>
      </c>
      <c r="S899" s="104">
        <v>0</v>
      </c>
      <c r="T899" s="105" t="s">
        <v>9230</v>
      </c>
      <c r="U899" s="104">
        <v>1</v>
      </c>
      <c r="V899" s="104">
        <v>0</v>
      </c>
      <c r="W899" s="104">
        <v>0</v>
      </c>
      <c r="X899" s="104">
        <v>0</v>
      </c>
      <c r="Y899" s="104">
        <v>0</v>
      </c>
      <c r="Z899" s="104" t="b">
        <v>0</v>
      </c>
      <c r="AA899" s="105"/>
      <c r="AB899" s="105" t="s">
        <v>3626</v>
      </c>
    </row>
    <row r="900" spans="1:28" ht="15" customHeight="1" x14ac:dyDescent="0.35">
      <c r="A900" s="105" t="s">
        <v>8090</v>
      </c>
      <c r="B900" s="104">
        <v>0</v>
      </c>
      <c r="C900" s="105"/>
      <c r="D900" s="104">
        <v>0</v>
      </c>
      <c r="E900" s="105"/>
      <c r="F900" s="105" t="s">
        <v>3627</v>
      </c>
      <c r="G900" s="104">
        <v>0</v>
      </c>
      <c r="H900" s="104">
        <v>0</v>
      </c>
      <c r="I900" s="104">
        <v>0</v>
      </c>
      <c r="J900" s="105"/>
      <c r="K900" s="105"/>
      <c r="L900" s="104">
        <v>3</v>
      </c>
      <c r="M900" s="104">
        <v>0</v>
      </c>
      <c r="N900" s="105"/>
      <c r="O900" s="106" t="s">
        <v>979</v>
      </c>
      <c r="P900" s="106" t="s">
        <v>890</v>
      </c>
      <c r="Q900" s="105" t="s">
        <v>3630</v>
      </c>
      <c r="R900" s="104">
        <v>0</v>
      </c>
      <c r="S900" s="104">
        <v>0</v>
      </c>
      <c r="T900" s="105" t="s">
        <v>9230</v>
      </c>
      <c r="U900" s="104">
        <v>1</v>
      </c>
      <c r="V900" s="104">
        <v>0</v>
      </c>
      <c r="W900" s="104">
        <v>0</v>
      </c>
      <c r="X900" s="104">
        <v>0</v>
      </c>
      <c r="Y900" s="104">
        <v>0</v>
      </c>
      <c r="Z900" s="104" t="b">
        <v>0</v>
      </c>
      <c r="AA900" s="105"/>
      <c r="AB900" s="105" t="s">
        <v>3631</v>
      </c>
    </row>
    <row r="901" spans="1:28" ht="15" customHeight="1" x14ac:dyDescent="0.35">
      <c r="A901" s="105" t="s">
        <v>8091</v>
      </c>
      <c r="B901" s="104">
        <v>0</v>
      </c>
      <c r="C901" s="105"/>
      <c r="D901" s="104">
        <v>0</v>
      </c>
      <c r="E901" s="105"/>
      <c r="F901" s="105" t="s">
        <v>3632</v>
      </c>
      <c r="G901" s="104">
        <v>0</v>
      </c>
      <c r="H901" s="104">
        <v>0</v>
      </c>
      <c r="I901" s="104">
        <v>0</v>
      </c>
      <c r="J901" s="105"/>
      <c r="K901" s="105"/>
      <c r="L901" s="104">
        <v>3</v>
      </c>
      <c r="M901" s="104">
        <v>0</v>
      </c>
      <c r="N901" s="105"/>
      <c r="O901" s="106" t="s">
        <v>979</v>
      </c>
      <c r="P901" s="106" t="s">
        <v>890</v>
      </c>
      <c r="Q901" s="105" t="s">
        <v>3633</v>
      </c>
      <c r="R901" s="104">
        <v>0</v>
      </c>
      <c r="S901" s="104">
        <v>0</v>
      </c>
      <c r="T901" s="105" t="s">
        <v>9230</v>
      </c>
      <c r="U901" s="104">
        <v>1</v>
      </c>
      <c r="V901" s="104">
        <v>0</v>
      </c>
      <c r="W901" s="104">
        <v>0</v>
      </c>
      <c r="X901" s="104">
        <v>0</v>
      </c>
      <c r="Y901" s="104">
        <v>0</v>
      </c>
      <c r="Z901" s="104" t="b">
        <v>0</v>
      </c>
      <c r="AA901" s="105"/>
      <c r="AB901" s="105" t="s">
        <v>3634</v>
      </c>
    </row>
    <row r="902" spans="1:28" ht="15" customHeight="1" x14ac:dyDescent="0.35">
      <c r="A902" s="105" t="s">
        <v>8103</v>
      </c>
      <c r="B902" s="104">
        <v>0</v>
      </c>
      <c r="C902" s="105"/>
      <c r="D902" s="104">
        <v>0</v>
      </c>
      <c r="E902" s="105"/>
      <c r="F902" s="105" t="s">
        <v>3657</v>
      </c>
      <c r="G902" s="104">
        <v>0</v>
      </c>
      <c r="H902" s="104">
        <v>0</v>
      </c>
      <c r="I902" s="104">
        <v>0</v>
      </c>
      <c r="J902" s="105"/>
      <c r="K902" s="105"/>
      <c r="L902" s="104">
        <v>3</v>
      </c>
      <c r="M902" s="104">
        <v>0</v>
      </c>
      <c r="N902" s="105"/>
      <c r="O902" s="106" t="s">
        <v>889</v>
      </c>
      <c r="P902" s="106" t="s">
        <v>890</v>
      </c>
      <c r="Q902" s="105" t="s">
        <v>3665</v>
      </c>
      <c r="R902" s="104">
        <v>0</v>
      </c>
      <c r="S902" s="104">
        <v>0</v>
      </c>
      <c r="T902" s="105" t="s">
        <v>9230</v>
      </c>
      <c r="U902" s="104">
        <v>1</v>
      </c>
      <c r="V902" s="104">
        <v>0</v>
      </c>
      <c r="W902" s="104">
        <v>0</v>
      </c>
      <c r="X902" s="104">
        <v>0</v>
      </c>
      <c r="Y902" s="104">
        <v>0</v>
      </c>
      <c r="Z902" s="104" t="b">
        <v>0</v>
      </c>
      <c r="AA902" s="105"/>
      <c r="AB902" s="105" t="s">
        <v>3666</v>
      </c>
    </row>
    <row r="903" spans="1:28" ht="15" customHeight="1" x14ac:dyDescent="0.35">
      <c r="A903" s="105" t="s">
        <v>8143</v>
      </c>
      <c r="B903" s="104">
        <v>0</v>
      </c>
      <c r="C903" s="105"/>
      <c r="D903" s="104">
        <v>0</v>
      </c>
      <c r="E903" s="105"/>
      <c r="F903" s="105" t="s">
        <v>3763</v>
      </c>
      <c r="G903" s="104">
        <v>0</v>
      </c>
      <c r="H903" s="104">
        <v>0</v>
      </c>
      <c r="I903" s="104">
        <v>0</v>
      </c>
      <c r="J903" s="105"/>
      <c r="K903" s="105"/>
      <c r="L903" s="104">
        <v>3</v>
      </c>
      <c r="M903" s="104">
        <v>0</v>
      </c>
      <c r="N903" s="105"/>
      <c r="O903" s="106" t="s">
        <v>889</v>
      </c>
      <c r="P903" s="106" t="s">
        <v>890</v>
      </c>
      <c r="Q903" s="105" t="s">
        <v>3774</v>
      </c>
      <c r="R903" s="104">
        <v>0</v>
      </c>
      <c r="S903" s="104">
        <v>0</v>
      </c>
      <c r="T903" s="105" t="s">
        <v>9230</v>
      </c>
      <c r="U903" s="104">
        <v>1</v>
      </c>
      <c r="V903" s="104">
        <v>0</v>
      </c>
      <c r="W903" s="104">
        <v>0</v>
      </c>
      <c r="X903" s="104">
        <v>0</v>
      </c>
      <c r="Y903" s="104">
        <v>0</v>
      </c>
      <c r="Z903" s="104" t="b">
        <v>0</v>
      </c>
      <c r="AA903" s="105"/>
      <c r="AB903" s="105" t="s">
        <v>3775</v>
      </c>
    </row>
    <row r="904" spans="1:28" ht="15" customHeight="1" x14ac:dyDescent="0.35">
      <c r="A904" s="105" t="s">
        <v>8200</v>
      </c>
      <c r="B904" s="104">
        <v>0</v>
      </c>
      <c r="C904" s="105"/>
      <c r="D904" s="104">
        <v>0</v>
      </c>
      <c r="E904" s="105"/>
      <c r="F904" s="105" t="s">
        <v>3908</v>
      </c>
      <c r="G904" s="104">
        <v>0</v>
      </c>
      <c r="H904" s="104">
        <v>0</v>
      </c>
      <c r="I904" s="104">
        <v>0</v>
      </c>
      <c r="J904" s="105"/>
      <c r="K904" s="105"/>
      <c r="L904" s="104">
        <v>3</v>
      </c>
      <c r="M904" s="104">
        <v>0</v>
      </c>
      <c r="N904" s="105"/>
      <c r="O904" s="106" t="s">
        <v>889</v>
      </c>
      <c r="P904" s="106" t="s">
        <v>890</v>
      </c>
      <c r="Q904" s="105" t="s">
        <v>3911</v>
      </c>
      <c r="R904" s="104">
        <v>0</v>
      </c>
      <c r="S904" s="104">
        <v>0</v>
      </c>
      <c r="T904" s="105" t="s">
        <v>9230</v>
      </c>
      <c r="U904" s="104">
        <v>1</v>
      </c>
      <c r="V904" s="104">
        <v>0</v>
      </c>
      <c r="W904" s="104">
        <v>0</v>
      </c>
      <c r="X904" s="104">
        <v>0</v>
      </c>
      <c r="Y904" s="104">
        <v>0</v>
      </c>
      <c r="Z904" s="104" t="b">
        <v>0</v>
      </c>
      <c r="AA904" s="105"/>
      <c r="AB904" s="105" t="s">
        <v>3912</v>
      </c>
    </row>
    <row r="905" spans="1:28" ht="15" customHeight="1" x14ac:dyDescent="0.35">
      <c r="A905" s="105" t="s">
        <v>8211</v>
      </c>
      <c r="B905" s="104">
        <v>0</v>
      </c>
      <c r="C905" s="105"/>
      <c r="D905" s="104">
        <v>0</v>
      </c>
      <c r="E905" s="105"/>
      <c r="F905" s="105" t="s">
        <v>3935</v>
      </c>
      <c r="G905" s="104">
        <v>0</v>
      </c>
      <c r="H905" s="104">
        <v>0</v>
      </c>
      <c r="I905" s="104">
        <v>0</v>
      </c>
      <c r="J905" s="105"/>
      <c r="K905" s="105"/>
      <c r="L905" s="104">
        <v>3</v>
      </c>
      <c r="M905" s="104">
        <v>0</v>
      </c>
      <c r="N905" s="105"/>
      <c r="O905" s="106" t="s">
        <v>889</v>
      </c>
      <c r="P905" s="106" t="s">
        <v>890</v>
      </c>
      <c r="Q905" s="105" t="s">
        <v>3936</v>
      </c>
      <c r="R905" s="104">
        <v>0</v>
      </c>
      <c r="S905" s="104">
        <v>0</v>
      </c>
      <c r="T905" s="105" t="s">
        <v>9230</v>
      </c>
      <c r="U905" s="104">
        <v>1</v>
      </c>
      <c r="V905" s="104">
        <v>0</v>
      </c>
      <c r="W905" s="104">
        <v>0</v>
      </c>
      <c r="X905" s="104">
        <v>0</v>
      </c>
      <c r="Y905" s="104">
        <v>0</v>
      </c>
      <c r="Z905" s="104" t="b">
        <v>0</v>
      </c>
      <c r="AA905" s="105"/>
      <c r="AB905" s="105" t="s">
        <v>3937</v>
      </c>
    </row>
    <row r="906" spans="1:28" ht="15" customHeight="1" x14ac:dyDescent="0.35">
      <c r="A906" s="105" t="s">
        <v>8225</v>
      </c>
      <c r="B906" s="104">
        <v>0</v>
      </c>
      <c r="C906" s="105"/>
      <c r="D906" s="104">
        <v>0</v>
      </c>
      <c r="E906" s="105"/>
      <c r="F906" s="105" t="s">
        <v>3973</v>
      </c>
      <c r="G906" s="104">
        <v>0</v>
      </c>
      <c r="H906" s="104">
        <v>0</v>
      </c>
      <c r="I906" s="104">
        <v>0</v>
      </c>
      <c r="J906" s="105"/>
      <c r="K906" s="105"/>
      <c r="L906" s="104">
        <v>3</v>
      </c>
      <c r="M906" s="104">
        <v>0</v>
      </c>
      <c r="N906" s="105"/>
      <c r="O906" s="106" t="s">
        <v>889</v>
      </c>
      <c r="P906" s="106" t="s">
        <v>890</v>
      </c>
      <c r="Q906" s="105" t="s">
        <v>3974</v>
      </c>
      <c r="R906" s="104">
        <v>0</v>
      </c>
      <c r="S906" s="104">
        <v>0</v>
      </c>
      <c r="T906" s="105" t="s">
        <v>9230</v>
      </c>
      <c r="U906" s="104">
        <v>1</v>
      </c>
      <c r="V906" s="104">
        <v>0</v>
      </c>
      <c r="W906" s="104">
        <v>0</v>
      </c>
      <c r="X906" s="104">
        <v>0</v>
      </c>
      <c r="Y906" s="104">
        <v>0</v>
      </c>
      <c r="Z906" s="104" t="b">
        <v>0</v>
      </c>
      <c r="AA906" s="105"/>
      <c r="AB906" s="105" t="s">
        <v>3975</v>
      </c>
    </row>
    <row r="907" spans="1:28" ht="15" customHeight="1" x14ac:dyDescent="0.35">
      <c r="A907" s="105" t="s">
        <v>8270</v>
      </c>
      <c r="B907" s="104">
        <v>0</v>
      </c>
      <c r="C907" s="105"/>
      <c r="D907" s="104">
        <v>0</v>
      </c>
      <c r="E907" s="105"/>
      <c r="F907" s="105" t="s">
        <v>4062</v>
      </c>
      <c r="G907" s="104">
        <v>0</v>
      </c>
      <c r="H907" s="104">
        <v>0</v>
      </c>
      <c r="I907" s="104">
        <v>0</v>
      </c>
      <c r="J907" s="105"/>
      <c r="K907" s="105"/>
      <c r="L907" s="104">
        <v>3</v>
      </c>
      <c r="M907" s="104">
        <v>0</v>
      </c>
      <c r="N907" s="105"/>
      <c r="O907" s="106" t="s">
        <v>889</v>
      </c>
      <c r="P907" s="106" t="s">
        <v>890</v>
      </c>
      <c r="Q907" s="105" t="s">
        <v>4075</v>
      </c>
      <c r="R907" s="104">
        <v>0</v>
      </c>
      <c r="S907" s="104">
        <v>0</v>
      </c>
      <c r="T907" s="105" t="s">
        <v>9230</v>
      </c>
      <c r="U907" s="104">
        <v>1</v>
      </c>
      <c r="V907" s="104">
        <v>0</v>
      </c>
      <c r="W907" s="104">
        <v>0</v>
      </c>
      <c r="X907" s="104">
        <v>0</v>
      </c>
      <c r="Y907" s="104">
        <v>0</v>
      </c>
      <c r="Z907" s="104" t="b">
        <v>0</v>
      </c>
      <c r="AA907" s="105"/>
      <c r="AB907" s="105" t="s">
        <v>4076</v>
      </c>
    </row>
    <row r="908" spans="1:28" ht="15" customHeight="1" x14ac:dyDescent="0.35">
      <c r="A908" s="105" t="s">
        <v>8272</v>
      </c>
      <c r="B908" s="104">
        <v>0</v>
      </c>
      <c r="C908" s="105"/>
      <c r="D908" s="104">
        <v>0</v>
      </c>
      <c r="E908" s="105"/>
      <c r="F908" s="105" t="s">
        <v>4080</v>
      </c>
      <c r="G908" s="104">
        <v>0</v>
      </c>
      <c r="H908" s="104">
        <v>0</v>
      </c>
      <c r="I908" s="104">
        <v>0</v>
      </c>
      <c r="J908" s="105"/>
      <c r="K908" s="105"/>
      <c r="L908" s="104">
        <v>3</v>
      </c>
      <c r="M908" s="104">
        <v>0</v>
      </c>
      <c r="N908" s="105" t="s">
        <v>4081</v>
      </c>
      <c r="O908" s="106" t="s">
        <v>889</v>
      </c>
      <c r="P908" s="106" t="s">
        <v>890</v>
      </c>
      <c r="Q908" s="105" t="s">
        <v>4082</v>
      </c>
      <c r="R908" s="104">
        <v>0</v>
      </c>
      <c r="S908" s="104">
        <v>0</v>
      </c>
      <c r="T908" s="105" t="s">
        <v>9230</v>
      </c>
      <c r="U908" s="104">
        <v>1</v>
      </c>
      <c r="V908" s="104">
        <v>0</v>
      </c>
      <c r="W908" s="104">
        <v>0</v>
      </c>
      <c r="X908" s="104">
        <v>0</v>
      </c>
      <c r="Y908" s="104">
        <v>0</v>
      </c>
      <c r="Z908" s="104" t="b">
        <v>0</v>
      </c>
      <c r="AA908" s="105"/>
      <c r="AB908" s="105" t="s">
        <v>4083</v>
      </c>
    </row>
    <row r="909" spans="1:28" ht="15" customHeight="1" x14ac:dyDescent="0.35">
      <c r="A909" s="105" t="s">
        <v>8279</v>
      </c>
      <c r="B909" s="104">
        <v>0</v>
      </c>
      <c r="C909" s="105"/>
      <c r="D909" s="104">
        <v>0</v>
      </c>
      <c r="E909" s="105"/>
      <c r="F909" s="105" t="s">
        <v>4097</v>
      </c>
      <c r="G909" s="104">
        <v>0</v>
      </c>
      <c r="H909" s="104">
        <v>0</v>
      </c>
      <c r="I909" s="104">
        <v>0</v>
      </c>
      <c r="J909" s="105"/>
      <c r="K909" s="105"/>
      <c r="L909" s="104">
        <v>3</v>
      </c>
      <c r="M909" s="104">
        <v>0</v>
      </c>
      <c r="N909" s="105"/>
      <c r="O909" s="106" t="s">
        <v>889</v>
      </c>
      <c r="P909" s="106" t="s">
        <v>890</v>
      </c>
      <c r="Q909" s="105" t="s">
        <v>4100</v>
      </c>
      <c r="R909" s="104">
        <v>0</v>
      </c>
      <c r="S909" s="104">
        <v>0</v>
      </c>
      <c r="T909" s="105" t="s">
        <v>9230</v>
      </c>
      <c r="U909" s="104">
        <v>1</v>
      </c>
      <c r="V909" s="104">
        <v>0</v>
      </c>
      <c r="W909" s="104">
        <v>0</v>
      </c>
      <c r="X909" s="104">
        <v>0</v>
      </c>
      <c r="Y909" s="104">
        <v>0</v>
      </c>
      <c r="Z909" s="104" t="b">
        <v>0</v>
      </c>
      <c r="AA909" s="105"/>
      <c r="AB909" s="105" t="s">
        <v>4101</v>
      </c>
    </row>
    <row r="910" spans="1:28" ht="15" customHeight="1" x14ac:dyDescent="0.35">
      <c r="A910" s="105" t="s">
        <v>8285</v>
      </c>
      <c r="B910" s="104">
        <v>0</v>
      </c>
      <c r="C910" s="105"/>
      <c r="D910" s="104">
        <v>0</v>
      </c>
      <c r="E910" s="105"/>
      <c r="F910" s="105" t="s">
        <v>4110</v>
      </c>
      <c r="G910" s="104">
        <v>0</v>
      </c>
      <c r="H910" s="104">
        <v>0</v>
      </c>
      <c r="I910" s="104">
        <v>0</v>
      </c>
      <c r="J910" s="105"/>
      <c r="K910" s="105"/>
      <c r="L910" s="104">
        <v>3</v>
      </c>
      <c r="M910" s="104">
        <v>0</v>
      </c>
      <c r="N910" s="105"/>
      <c r="O910" s="106" t="s">
        <v>889</v>
      </c>
      <c r="P910" s="106" t="s">
        <v>890</v>
      </c>
      <c r="Q910" s="105" t="s">
        <v>4113</v>
      </c>
      <c r="R910" s="104">
        <v>0</v>
      </c>
      <c r="S910" s="104">
        <v>0</v>
      </c>
      <c r="T910" s="105" t="s">
        <v>9230</v>
      </c>
      <c r="U910" s="104">
        <v>1</v>
      </c>
      <c r="V910" s="104">
        <v>0</v>
      </c>
      <c r="W910" s="104">
        <v>0</v>
      </c>
      <c r="X910" s="104">
        <v>0</v>
      </c>
      <c r="Y910" s="104">
        <v>0</v>
      </c>
      <c r="Z910" s="104" t="b">
        <v>0</v>
      </c>
      <c r="AA910" s="105"/>
      <c r="AB910" s="105" t="s">
        <v>4114</v>
      </c>
    </row>
    <row r="911" spans="1:28" ht="15" customHeight="1" x14ac:dyDescent="0.35">
      <c r="A911" s="105" t="s">
        <v>8293</v>
      </c>
      <c r="B911" s="104">
        <v>0</v>
      </c>
      <c r="C911" s="105"/>
      <c r="D911" s="104">
        <v>0</v>
      </c>
      <c r="E911" s="105"/>
      <c r="F911" s="105" t="s">
        <v>4123</v>
      </c>
      <c r="G911" s="104">
        <v>0</v>
      </c>
      <c r="H911" s="104">
        <v>0</v>
      </c>
      <c r="I911" s="104">
        <v>0</v>
      </c>
      <c r="J911" s="105"/>
      <c r="K911" s="105"/>
      <c r="L911" s="104">
        <v>3</v>
      </c>
      <c r="M911" s="104">
        <v>0</v>
      </c>
      <c r="N911" s="105"/>
      <c r="O911" s="106" t="s">
        <v>889</v>
      </c>
      <c r="P911" s="106" t="s">
        <v>890</v>
      </c>
      <c r="Q911" s="105" t="s">
        <v>4130</v>
      </c>
      <c r="R911" s="104">
        <v>0</v>
      </c>
      <c r="S911" s="104">
        <v>0</v>
      </c>
      <c r="T911" s="105" t="s">
        <v>9230</v>
      </c>
      <c r="U911" s="104">
        <v>1</v>
      </c>
      <c r="V911" s="104">
        <v>0</v>
      </c>
      <c r="W911" s="104">
        <v>0</v>
      </c>
      <c r="X911" s="104">
        <v>0</v>
      </c>
      <c r="Y911" s="104">
        <v>0</v>
      </c>
      <c r="Z911" s="104" t="b">
        <v>0</v>
      </c>
      <c r="AA911" s="105"/>
      <c r="AB911" s="105" t="s">
        <v>4131</v>
      </c>
    </row>
    <row r="912" spans="1:28" ht="15" customHeight="1" x14ac:dyDescent="0.35">
      <c r="A912" s="105" t="s">
        <v>8434</v>
      </c>
      <c r="B912" s="104">
        <v>0</v>
      </c>
      <c r="C912" s="105"/>
      <c r="D912" s="104">
        <v>0</v>
      </c>
      <c r="E912" s="105"/>
      <c r="F912" s="105" t="s">
        <v>4565</v>
      </c>
      <c r="G912" s="104">
        <v>0</v>
      </c>
      <c r="H912" s="104">
        <v>0</v>
      </c>
      <c r="I912" s="104">
        <v>0</v>
      </c>
      <c r="J912" s="105"/>
      <c r="K912" s="105"/>
      <c r="L912" s="104">
        <v>3</v>
      </c>
      <c r="M912" s="104">
        <v>0</v>
      </c>
      <c r="N912" s="105"/>
      <c r="O912" s="106" t="s">
        <v>889</v>
      </c>
      <c r="P912" s="106" t="s">
        <v>890</v>
      </c>
      <c r="Q912" s="105" t="s">
        <v>4571</v>
      </c>
      <c r="R912" s="104">
        <v>0</v>
      </c>
      <c r="S912" s="104">
        <v>0</v>
      </c>
      <c r="T912" s="105" t="s">
        <v>9230</v>
      </c>
      <c r="U912" s="104">
        <v>1</v>
      </c>
      <c r="V912" s="104">
        <v>0</v>
      </c>
      <c r="W912" s="104">
        <v>0</v>
      </c>
      <c r="X912" s="104">
        <v>0</v>
      </c>
      <c r="Y912" s="104">
        <v>0</v>
      </c>
      <c r="Z912" s="104" t="b">
        <v>0</v>
      </c>
      <c r="AA912" s="105"/>
      <c r="AB912" s="105" t="s">
        <v>4572</v>
      </c>
    </row>
    <row r="913" spans="1:28" ht="15" customHeight="1" x14ac:dyDescent="0.35">
      <c r="A913" s="105" t="s">
        <v>8438</v>
      </c>
      <c r="B913" s="104">
        <v>0</v>
      </c>
      <c r="C913" s="105"/>
      <c r="D913" s="104">
        <v>0</v>
      </c>
      <c r="E913" s="105"/>
      <c r="F913" s="105" t="s">
        <v>4580</v>
      </c>
      <c r="G913" s="104">
        <v>0</v>
      </c>
      <c r="H913" s="104">
        <v>0</v>
      </c>
      <c r="I913" s="104">
        <v>0</v>
      </c>
      <c r="J913" s="105"/>
      <c r="K913" s="105"/>
      <c r="L913" s="104">
        <v>3</v>
      </c>
      <c r="M913" s="104">
        <v>0</v>
      </c>
      <c r="N913" s="105"/>
      <c r="O913" s="106" t="s">
        <v>889</v>
      </c>
      <c r="P913" s="106" t="s">
        <v>890</v>
      </c>
      <c r="Q913" s="105" t="s">
        <v>4581</v>
      </c>
      <c r="R913" s="104">
        <v>0</v>
      </c>
      <c r="S913" s="104">
        <v>0</v>
      </c>
      <c r="T913" s="105" t="s">
        <v>9230</v>
      </c>
      <c r="U913" s="104">
        <v>1</v>
      </c>
      <c r="V913" s="104">
        <v>0</v>
      </c>
      <c r="W913" s="104">
        <v>0</v>
      </c>
      <c r="X913" s="104">
        <v>0</v>
      </c>
      <c r="Y913" s="104">
        <v>0</v>
      </c>
      <c r="Z913" s="104" t="b">
        <v>0</v>
      </c>
      <c r="AA913" s="105"/>
      <c r="AB913" s="105" t="s">
        <v>4582</v>
      </c>
    </row>
    <row r="914" spans="1:28" ht="15" customHeight="1" x14ac:dyDescent="0.35">
      <c r="A914" s="105" t="s">
        <v>8552</v>
      </c>
      <c r="B914" s="104">
        <v>0</v>
      </c>
      <c r="C914" s="105"/>
      <c r="D914" s="104">
        <v>0</v>
      </c>
      <c r="E914" s="105"/>
      <c r="F914" s="105" t="s">
        <v>4900</v>
      </c>
      <c r="G914" s="104">
        <v>0</v>
      </c>
      <c r="H914" s="104">
        <v>0</v>
      </c>
      <c r="I914" s="104">
        <v>0</v>
      </c>
      <c r="J914" s="105"/>
      <c r="K914" s="105"/>
      <c r="L914" s="104">
        <v>3</v>
      </c>
      <c r="M914" s="104">
        <v>0</v>
      </c>
      <c r="N914" s="105" t="s">
        <v>4901</v>
      </c>
      <c r="O914" s="106" t="s">
        <v>889</v>
      </c>
      <c r="P914" s="106" t="s">
        <v>890</v>
      </c>
      <c r="Q914" s="105" t="s">
        <v>4912</v>
      </c>
      <c r="R914" s="104">
        <v>0</v>
      </c>
      <c r="S914" s="104">
        <v>0</v>
      </c>
      <c r="T914" s="105" t="s">
        <v>9230</v>
      </c>
      <c r="U914" s="104">
        <v>1</v>
      </c>
      <c r="V914" s="104">
        <v>0</v>
      </c>
      <c r="W914" s="104">
        <v>0</v>
      </c>
      <c r="X914" s="104">
        <v>0</v>
      </c>
      <c r="Y914" s="104">
        <v>0</v>
      </c>
      <c r="Z914" s="104" t="b">
        <v>0</v>
      </c>
      <c r="AA914" s="105"/>
      <c r="AB914" s="105" t="s">
        <v>4913</v>
      </c>
    </row>
    <row r="915" spans="1:28" ht="15" customHeight="1" x14ac:dyDescent="0.35">
      <c r="A915" s="105" t="s">
        <v>7355</v>
      </c>
      <c r="B915" s="104">
        <v>0</v>
      </c>
      <c r="C915" s="105"/>
      <c r="D915" s="104">
        <v>0</v>
      </c>
      <c r="E915" s="105"/>
      <c r="F915" s="105" t="s">
        <v>1647</v>
      </c>
      <c r="G915" s="104">
        <v>0</v>
      </c>
      <c r="H915" s="104">
        <v>0</v>
      </c>
      <c r="I915" s="104">
        <v>0</v>
      </c>
      <c r="J915" s="105"/>
      <c r="K915" s="105"/>
      <c r="L915" s="104">
        <v>2</v>
      </c>
      <c r="M915" s="104">
        <v>0</v>
      </c>
      <c r="N915" s="105"/>
      <c r="O915" s="105"/>
      <c r="P915" s="105"/>
      <c r="Q915" s="105" t="s">
        <v>9338</v>
      </c>
      <c r="R915" s="104">
        <v>0</v>
      </c>
      <c r="S915" s="104">
        <v>0</v>
      </c>
      <c r="T915" s="105" t="s">
        <v>7707</v>
      </c>
      <c r="U915" s="104">
        <v>1</v>
      </c>
      <c r="V915" s="104">
        <v>0</v>
      </c>
      <c r="W915" s="104">
        <v>0</v>
      </c>
      <c r="X915" s="104">
        <v>0</v>
      </c>
      <c r="Y915" s="104">
        <v>0</v>
      </c>
      <c r="Z915" s="104" t="b">
        <v>0</v>
      </c>
      <c r="AA915" s="105"/>
      <c r="AB915" s="105" t="s">
        <v>1648</v>
      </c>
    </row>
    <row r="916" spans="1:28" ht="15" customHeight="1" x14ac:dyDescent="0.35">
      <c r="A916" s="105" t="s">
        <v>7145</v>
      </c>
      <c r="B916" s="104">
        <v>0</v>
      </c>
      <c r="C916" s="105"/>
      <c r="D916" s="104">
        <v>0</v>
      </c>
      <c r="E916" s="105"/>
      <c r="F916" s="105" t="s">
        <v>1100</v>
      </c>
      <c r="G916" s="104">
        <v>0</v>
      </c>
      <c r="H916" s="104">
        <v>0</v>
      </c>
      <c r="I916" s="104">
        <v>0</v>
      </c>
      <c r="J916" s="105"/>
      <c r="K916" s="105"/>
      <c r="L916" s="104">
        <v>3</v>
      </c>
      <c r="M916" s="104">
        <v>0</v>
      </c>
      <c r="N916" s="105"/>
      <c r="O916" s="106" t="s">
        <v>889</v>
      </c>
      <c r="P916" s="106" t="s">
        <v>890</v>
      </c>
      <c r="Q916" s="105" t="s">
        <v>1110</v>
      </c>
      <c r="R916" s="104">
        <v>0</v>
      </c>
      <c r="S916" s="104">
        <v>0</v>
      </c>
      <c r="T916" s="105" t="s">
        <v>9285</v>
      </c>
      <c r="U916" s="104">
        <v>1</v>
      </c>
      <c r="V916" s="104">
        <v>0</v>
      </c>
      <c r="W916" s="104">
        <v>0</v>
      </c>
      <c r="X916" s="104">
        <v>0</v>
      </c>
      <c r="Y916" s="104">
        <v>0</v>
      </c>
      <c r="Z916" s="104" t="b">
        <v>0</v>
      </c>
      <c r="AA916" s="105"/>
      <c r="AB916" s="105" t="s">
        <v>1111</v>
      </c>
    </row>
    <row r="917" spans="1:28" ht="15" customHeight="1" x14ac:dyDescent="0.35">
      <c r="A917" s="105" t="s">
        <v>7148</v>
      </c>
      <c r="B917" s="104">
        <v>0</v>
      </c>
      <c r="C917" s="105"/>
      <c r="D917" s="104">
        <v>0</v>
      </c>
      <c r="E917" s="105"/>
      <c r="F917" s="105" t="s">
        <v>1114</v>
      </c>
      <c r="G917" s="104">
        <v>0</v>
      </c>
      <c r="H917" s="104">
        <v>0</v>
      </c>
      <c r="I917" s="104">
        <v>0</v>
      </c>
      <c r="J917" s="105"/>
      <c r="K917" s="105"/>
      <c r="L917" s="104">
        <v>3</v>
      </c>
      <c r="M917" s="104">
        <v>0</v>
      </c>
      <c r="N917" s="105"/>
      <c r="O917" s="106" t="s">
        <v>889</v>
      </c>
      <c r="P917" s="106" t="s">
        <v>890</v>
      </c>
      <c r="Q917" s="105" t="s">
        <v>1117</v>
      </c>
      <c r="R917" s="104">
        <v>0</v>
      </c>
      <c r="S917" s="104">
        <v>0</v>
      </c>
      <c r="T917" s="105" t="s">
        <v>9285</v>
      </c>
      <c r="U917" s="104">
        <v>1</v>
      </c>
      <c r="V917" s="104">
        <v>0</v>
      </c>
      <c r="W917" s="104">
        <v>0</v>
      </c>
      <c r="X917" s="104">
        <v>0</v>
      </c>
      <c r="Y917" s="104">
        <v>0</v>
      </c>
      <c r="Z917" s="104" t="b">
        <v>0</v>
      </c>
      <c r="AA917" s="105"/>
      <c r="AB917" s="105" t="s">
        <v>1118</v>
      </c>
    </row>
    <row r="918" spans="1:28" ht="15" customHeight="1" x14ac:dyDescent="0.35">
      <c r="A918" s="105" t="s">
        <v>7154</v>
      </c>
      <c r="B918" s="104">
        <v>0</v>
      </c>
      <c r="C918" s="105"/>
      <c r="D918" s="104">
        <v>0</v>
      </c>
      <c r="E918" s="105"/>
      <c r="F918" s="105" t="s">
        <v>1127</v>
      </c>
      <c r="G918" s="104">
        <v>0</v>
      </c>
      <c r="H918" s="104">
        <v>0</v>
      </c>
      <c r="I918" s="104">
        <v>0</v>
      </c>
      <c r="J918" s="105"/>
      <c r="K918" s="105"/>
      <c r="L918" s="104">
        <v>3</v>
      </c>
      <c r="M918" s="104">
        <v>0</v>
      </c>
      <c r="N918" s="105"/>
      <c r="O918" s="106" t="s">
        <v>889</v>
      </c>
      <c r="P918" s="106" t="s">
        <v>890</v>
      </c>
      <c r="Q918" s="105" t="s">
        <v>1130</v>
      </c>
      <c r="R918" s="104">
        <v>0</v>
      </c>
      <c r="S918" s="104">
        <v>0</v>
      </c>
      <c r="T918" s="105" t="s">
        <v>9285</v>
      </c>
      <c r="U918" s="104">
        <v>1</v>
      </c>
      <c r="V918" s="104">
        <v>0</v>
      </c>
      <c r="W918" s="104">
        <v>0</v>
      </c>
      <c r="X918" s="104">
        <v>0</v>
      </c>
      <c r="Y918" s="104">
        <v>0</v>
      </c>
      <c r="Z918" s="104" t="b">
        <v>0</v>
      </c>
      <c r="AA918" s="105"/>
      <c r="AB918" s="105" t="s">
        <v>1131</v>
      </c>
    </row>
    <row r="919" spans="1:28" ht="15" customHeight="1" x14ac:dyDescent="0.35">
      <c r="A919" s="105" t="s">
        <v>7325</v>
      </c>
      <c r="B919" s="104">
        <v>0</v>
      </c>
      <c r="C919" s="105"/>
      <c r="D919" s="104">
        <v>0</v>
      </c>
      <c r="E919" s="105"/>
      <c r="F919" s="105" t="s">
        <v>1575</v>
      </c>
      <c r="G919" s="104">
        <v>0</v>
      </c>
      <c r="H919" s="104">
        <v>0</v>
      </c>
      <c r="I919" s="104">
        <v>0</v>
      </c>
      <c r="J919" s="105"/>
      <c r="K919" s="105"/>
      <c r="L919" s="104">
        <v>3</v>
      </c>
      <c r="M919" s="104">
        <v>0</v>
      </c>
      <c r="N919" s="105"/>
      <c r="O919" s="106" t="s">
        <v>889</v>
      </c>
      <c r="P919" s="106" t="s">
        <v>890</v>
      </c>
      <c r="Q919" s="105" t="s">
        <v>1580</v>
      </c>
      <c r="R919" s="104">
        <v>0</v>
      </c>
      <c r="S919" s="104">
        <v>0</v>
      </c>
      <c r="T919" s="105" t="s">
        <v>9285</v>
      </c>
      <c r="U919" s="104">
        <v>1</v>
      </c>
      <c r="V919" s="104">
        <v>0</v>
      </c>
      <c r="W919" s="104">
        <v>0</v>
      </c>
      <c r="X919" s="104">
        <v>0</v>
      </c>
      <c r="Y919" s="104">
        <v>0</v>
      </c>
      <c r="Z919" s="104" t="b">
        <v>0</v>
      </c>
      <c r="AA919" s="105"/>
      <c r="AB919" s="105" t="s">
        <v>1581</v>
      </c>
    </row>
    <row r="920" spans="1:28" ht="15" customHeight="1" x14ac:dyDescent="0.35">
      <c r="A920" s="105" t="s">
        <v>7537</v>
      </c>
      <c r="B920" s="104">
        <v>0</v>
      </c>
      <c r="C920" s="105"/>
      <c r="D920" s="104">
        <v>0</v>
      </c>
      <c r="E920" s="105"/>
      <c r="F920" s="105" t="s">
        <v>2099</v>
      </c>
      <c r="G920" s="104">
        <v>0</v>
      </c>
      <c r="H920" s="104">
        <v>0</v>
      </c>
      <c r="I920" s="104">
        <v>0</v>
      </c>
      <c r="J920" s="105"/>
      <c r="K920" s="105"/>
      <c r="L920" s="104">
        <v>3</v>
      </c>
      <c r="M920" s="104">
        <v>0</v>
      </c>
      <c r="N920" s="105"/>
      <c r="O920" s="106" t="s">
        <v>889</v>
      </c>
      <c r="P920" s="106" t="s">
        <v>890</v>
      </c>
      <c r="Q920" s="105" t="s">
        <v>2100</v>
      </c>
      <c r="R920" s="104">
        <v>0</v>
      </c>
      <c r="S920" s="104">
        <v>0</v>
      </c>
      <c r="T920" s="105" t="s">
        <v>9285</v>
      </c>
      <c r="U920" s="104">
        <v>1</v>
      </c>
      <c r="V920" s="104">
        <v>0</v>
      </c>
      <c r="W920" s="104">
        <v>0</v>
      </c>
      <c r="X920" s="104">
        <v>0</v>
      </c>
      <c r="Y920" s="104">
        <v>0</v>
      </c>
      <c r="Z920" s="104" t="b">
        <v>0</v>
      </c>
      <c r="AA920" s="105"/>
      <c r="AB920" s="105" t="s">
        <v>2101</v>
      </c>
    </row>
    <row r="921" spans="1:28" ht="15" customHeight="1" x14ac:dyDescent="0.35">
      <c r="A921" s="105" t="s">
        <v>7548</v>
      </c>
      <c r="B921" s="104">
        <v>0</v>
      </c>
      <c r="C921" s="105"/>
      <c r="D921" s="104">
        <v>0</v>
      </c>
      <c r="E921" s="105"/>
      <c r="F921" s="105" t="s">
        <v>2121</v>
      </c>
      <c r="G921" s="104">
        <v>0</v>
      </c>
      <c r="H921" s="104">
        <v>0</v>
      </c>
      <c r="I921" s="104">
        <v>0</v>
      </c>
      <c r="J921" s="105"/>
      <c r="K921" s="105"/>
      <c r="L921" s="104">
        <v>3</v>
      </c>
      <c r="M921" s="104">
        <v>0</v>
      </c>
      <c r="N921" s="105"/>
      <c r="O921" s="106" t="s">
        <v>889</v>
      </c>
      <c r="P921" s="106" t="s">
        <v>890</v>
      </c>
      <c r="Q921" s="105" t="s">
        <v>2126</v>
      </c>
      <c r="R921" s="104">
        <v>0</v>
      </c>
      <c r="S921" s="104">
        <v>0</v>
      </c>
      <c r="T921" s="105" t="s">
        <v>9285</v>
      </c>
      <c r="U921" s="104">
        <v>1</v>
      </c>
      <c r="V921" s="104">
        <v>0</v>
      </c>
      <c r="W921" s="104">
        <v>0</v>
      </c>
      <c r="X921" s="104">
        <v>0</v>
      </c>
      <c r="Y921" s="104">
        <v>0</v>
      </c>
      <c r="Z921" s="104" t="b">
        <v>0</v>
      </c>
      <c r="AA921" s="105"/>
      <c r="AB921" s="105" t="s">
        <v>2127</v>
      </c>
    </row>
    <row r="922" spans="1:28" ht="15" customHeight="1" x14ac:dyDescent="0.35">
      <c r="A922" s="105" t="s">
        <v>7848</v>
      </c>
      <c r="B922" s="104">
        <v>0</v>
      </c>
      <c r="C922" s="105"/>
      <c r="D922" s="104">
        <v>0</v>
      </c>
      <c r="E922" s="105"/>
      <c r="F922" s="105" t="s">
        <v>2958</v>
      </c>
      <c r="G922" s="104">
        <v>0</v>
      </c>
      <c r="H922" s="104">
        <v>0</v>
      </c>
      <c r="I922" s="104">
        <v>0</v>
      </c>
      <c r="J922" s="105"/>
      <c r="K922" s="105"/>
      <c r="L922" s="104">
        <v>3</v>
      </c>
      <c r="M922" s="104">
        <v>0</v>
      </c>
      <c r="N922" s="105" t="s">
        <v>2959</v>
      </c>
      <c r="O922" s="106" t="s">
        <v>889</v>
      </c>
      <c r="P922" s="106" t="s">
        <v>890</v>
      </c>
      <c r="Q922" s="105" t="s">
        <v>2966</v>
      </c>
      <c r="R922" s="104">
        <v>0</v>
      </c>
      <c r="S922" s="104">
        <v>0</v>
      </c>
      <c r="T922" s="105" t="s">
        <v>9285</v>
      </c>
      <c r="U922" s="104">
        <v>1</v>
      </c>
      <c r="V922" s="104">
        <v>0</v>
      </c>
      <c r="W922" s="104">
        <v>0</v>
      </c>
      <c r="X922" s="104">
        <v>0</v>
      </c>
      <c r="Y922" s="104">
        <v>0</v>
      </c>
      <c r="Z922" s="104" t="b">
        <v>0</v>
      </c>
      <c r="AA922" s="105"/>
      <c r="AB922" s="105" t="s">
        <v>2967</v>
      </c>
    </row>
    <row r="923" spans="1:28" ht="15" customHeight="1" x14ac:dyDescent="0.35">
      <c r="A923" s="105" t="s">
        <v>8240</v>
      </c>
      <c r="B923" s="104">
        <v>0</v>
      </c>
      <c r="C923" s="105"/>
      <c r="D923" s="104">
        <v>0</v>
      </c>
      <c r="E923" s="105"/>
      <c r="F923" s="105" t="s">
        <v>4012</v>
      </c>
      <c r="G923" s="104">
        <v>0</v>
      </c>
      <c r="H923" s="104">
        <v>0</v>
      </c>
      <c r="I923" s="104">
        <v>0</v>
      </c>
      <c r="J923" s="105"/>
      <c r="K923" s="105"/>
      <c r="L923" s="104">
        <v>3</v>
      </c>
      <c r="M923" s="104">
        <v>0</v>
      </c>
      <c r="N923" s="105"/>
      <c r="O923" s="106" t="s">
        <v>889</v>
      </c>
      <c r="P923" s="106" t="s">
        <v>890</v>
      </c>
      <c r="Q923" s="105" t="s">
        <v>4013</v>
      </c>
      <c r="R923" s="104">
        <v>0</v>
      </c>
      <c r="S923" s="104">
        <v>0</v>
      </c>
      <c r="T923" s="105" t="s">
        <v>9285</v>
      </c>
      <c r="U923" s="104">
        <v>1</v>
      </c>
      <c r="V923" s="104">
        <v>0</v>
      </c>
      <c r="W923" s="104">
        <v>0</v>
      </c>
      <c r="X923" s="104">
        <v>0</v>
      </c>
      <c r="Y923" s="104">
        <v>0</v>
      </c>
      <c r="Z923" s="104" t="b">
        <v>0</v>
      </c>
      <c r="AA923" s="105"/>
      <c r="AB923" s="105" t="s">
        <v>4014</v>
      </c>
    </row>
    <row r="924" spans="1:28" ht="15" customHeight="1" x14ac:dyDescent="0.35">
      <c r="A924" s="105" t="s">
        <v>8541</v>
      </c>
      <c r="B924" s="104">
        <v>0</v>
      </c>
      <c r="C924" s="105"/>
      <c r="D924" s="104">
        <v>0</v>
      </c>
      <c r="E924" s="105"/>
      <c r="F924" s="105" t="s">
        <v>9557</v>
      </c>
      <c r="G924" s="104">
        <v>0</v>
      </c>
      <c r="H924" s="104">
        <v>0</v>
      </c>
      <c r="I924" s="104">
        <v>0</v>
      </c>
      <c r="J924" s="105"/>
      <c r="K924" s="105"/>
      <c r="L924" s="104">
        <v>3</v>
      </c>
      <c r="M924" s="104">
        <v>0</v>
      </c>
      <c r="N924" s="105"/>
      <c r="O924" s="106" t="s">
        <v>889</v>
      </c>
      <c r="P924" s="106" t="s">
        <v>890</v>
      </c>
      <c r="Q924" s="105" t="s">
        <v>4882</v>
      </c>
      <c r="R924" s="104">
        <v>0</v>
      </c>
      <c r="S924" s="104">
        <v>0</v>
      </c>
      <c r="T924" s="105" t="s">
        <v>9285</v>
      </c>
      <c r="U924" s="104">
        <v>1</v>
      </c>
      <c r="V924" s="104">
        <v>0</v>
      </c>
      <c r="W924" s="104">
        <v>0</v>
      </c>
      <c r="X924" s="104">
        <v>0</v>
      </c>
      <c r="Y924" s="104">
        <v>0</v>
      </c>
      <c r="Z924" s="104" t="b">
        <v>0</v>
      </c>
      <c r="AA924" s="105"/>
      <c r="AB924" s="105" t="s">
        <v>4883</v>
      </c>
    </row>
    <row r="925" spans="1:28" ht="15" customHeight="1" x14ac:dyDescent="0.35">
      <c r="A925" s="105" t="s">
        <v>7361</v>
      </c>
      <c r="B925" s="104">
        <v>0</v>
      </c>
      <c r="C925" s="105"/>
      <c r="D925" s="104">
        <v>0</v>
      </c>
      <c r="E925" s="105"/>
      <c r="F925" s="105" t="s">
        <v>1659</v>
      </c>
      <c r="G925" s="104">
        <v>0</v>
      </c>
      <c r="H925" s="104">
        <v>0</v>
      </c>
      <c r="I925" s="104">
        <v>0</v>
      </c>
      <c r="J925" s="105"/>
      <c r="K925" s="105"/>
      <c r="L925" s="104">
        <v>2</v>
      </c>
      <c r="M925" s="104">
        <v>0</v>
      </c>
      <c r="N925" s="105"/>
      <c r="O925" s="105"/>
      <c r="P925" s="105"/>
      <c r="Q925" s="105" t="s">
        <v>9346</v>
      </c>
      <c r="R925" s="104">
        <v>0</v>
      </c>
      <c r="S925" s="104">
        <v>0</v>
      </c>
      <c r="T925" s="105" t="s">
        <v>7707</v>
      </c>
      <c r="U925" s="104">
        <v>1</v>
      </c>
      <c r="V925" s="104">
        <v>0</v>
      </c>
      <c r="W925" s="104">
        <v>0</v>
      </c>
      <c r="X925" s="104">
        <v>0</v>
      </c>
      <c r="Y925" s="104">
        <v>0</v>
      </c>
      <c r="Z925" s="104" t="b">
        <v>0</v>
      </c>
      <c r="AA925" s="105"/>
      <c r="AB925" s="105" t="s">
        <v>1660</v>
      </c>
    </row>
    <row r="926" spans="1:28" ht="15" customHeight="1" x14ac:dyDescent="0.35">
      <c r="A926" s="105" t="s">
        <v>7541</v>
      </c>
      <c r="B926" s="104">
        <v>0</v>
      </c>
      <c r="C926" s="105"/>
      <c r="D926" s="104">
        <v>0</v>
      </c>
      <c r="E926" s="105"/>
      <c r="F926" s="105" t="s">
        <v>2104</v>
      </c>
      <c r="G926" s="104">
        <v>0</v>
      </c>
      <c r="H926" s="104">
        <v>0</v>
      </c>
      <c r="I926" s="104">
        <v>0</v>
      </c>
      <c r="J926" s="105"/>
      <c r="K926" s="105"/>
      <c r="L926" s="104">
        <v>3</v>
      </c>
      <c r="M926" s="104">
        <v>0</v>
      </c>
      <c r="N926" s="105"/>
      <c r="O926" s="106" t="s">
        <v>889</v>
      </c>
      <c r="P926" s="106" t="s">
        <v>890</v>
      </c>
      <c r="Q926" s="105" t="s">
        <v>2109</v>
      </c>
      <c r="R926" s="104">
        <v>0</v>
      </c>
      <c r="S926" s="104">
        <v>0</v>
      </c>
      <c r="T926" s="105" t="s">
        <v>9345</v>
      </c>
      <c r="U926" s="104">
        <v>1</v>
      </c>
      <c r="V926" s="104">
        <v>0</v>
      </c>
      <c r="W926" s="104">
        <v>0</v>
      </c>
      <c r="X926" s="104">
        <v>0</v>
      </c>
      <c r="Y926" s="104">
        <v>0</v>
      </c>
      <c r="Z926" s="104" t="b">
        <v>0</v>
      </c>
      <c r="AA926" s="105"/>
      <c r="AB926" s="105" t="s">
        <v>2110</v>
      </c>
    </row>
    <row r="927" spans="1:28" ht="15" customHeight="1" x14ac:dyDescent="0.35">
      <c r="A927" s="105" t="s">
        <v>7697</v>
      </c>
      <c r="B927" s="104">
        <v>0</v>
      </c>
      <c r="C927" s="105"/>
      <c r="D927" s="104">
        <v>0</v>
      </c>
      <c r="E927" s="105"/>
      <c r="F927" s="105" t="s">
        <v>2483</v>
      </c>
      <c r="G927" s="104">
        <v>0</v>
      </c>
      <c r="H927" s="104">
        <v>0</v>
      </c>
      <c r="I927" s="104">
        <v>0</v>
      </c>
      <c r="J927" s="105"/>
      <c r="K927" s="105"/>
      <c r="L927" s="104">
        <v>3</v>
      </c>
      <c r="M927" s="104">
        <v>0</v>
      </c>
      <c r="N927" s="105"/>
      <c r="O927" s="106" t="s">
        <v>889</v>
      </c>
      <c r="P927" s="106" t="s">
        <v>890</v>
      </c>
      <c r="Q927" s="105" t="s">
        <v>2490</v>
      </c>
      <c r="R927" s="104">
        <v>0</v>
      </c>
      <c r="S927" s="104">
        <v>0</v>
      </c>
      <c r="T927" s="105" t="s">
        <v>9345</v>
      </c>
      <c r="U927" s="104">
        <v>1</v>
      </c>
      <c r="V927" s="104">
        <v>0</v>
      </c>
      <c r="W927" s="104">
        <v>0</v>
      </c>
      <c r="X927" s="104">
        <v>0</v>
      </c>
      <c r="Y927" s="104">
        <v>0</v>
      </c>
      <c r="Z927" s="104" t="b">
        <v>0</v>
      </c>
      <c r="AA927" s="105"/>
      <c r="AB927" s="105" t="s">
        <v>2491</v>
      </c>
    </row>
    <row r="928" spans="1:28" ht="15" customHeight="1" x14ac:dyDescent="0.35">
      <c r="A928" s="105" t="s">
        <v>7722</v>
      </c>
      <c r="B928" s="104">
        <v>0</v>
      </c>
      <c r="C928" s="105"/>
      <c r="D928" s="104">
        <v>0</v>
      </c>
      <c r="E928" s="105"/>
      <c r="F928" s="105" t="s">
        <v>2559</v>
      </c>
      <c r="G928" s="104">
        <v>0</v>
      </c>
      <c r="H928" s="104">
        <v>0</v>
      </c>
      <c r="I928" s="104">
        <v>0</v>
      </c>
      <c r="J928" s="105"/>
      <c r="K928" s="105"/>
      <c r="L928" s="104">
        <v>3</v>
      </c>
      <c r="M928" s="104">
        <v>0</v>
      </c>
      <c r="N928" s="105"/>
      <c r="O928" s="106" t="s">
        <v>889</v>
      </c>
      <c r="P928" s="106" t="s">
        <v>890</v>
      </c>
      <c r="Q928" s="105" t="s">
        <v>2564</v>
      </c>
      <c r="R928" s="104">
        <v>0</v>
      </c>
      <c r="S928" s="104">
        <v>0</v>
      </c>
      <c r="T928" s="105" t="s">
        <v>9345</v>
      </c>
      <c r="U928" s="104">
        <v>1</v>
      </c>
      <c r="V928" s="104">
        <v>0</v>
      </c>
      <c r="W928" s="104">
        <v>0</v>
      </c>
      <c r="X928" s="104">
        <v>0</v>
      </c>
      <c r="Y928" s="104">
        <v>0</v>
      </c>
      <c r="Z928" s="104" t="b">
        <v>0</v>
      </c>
      <c r="AA928" s="105"/>
      <c r="AB928" s="105" t="s">
        <v>2565</v>
      </c>
    </row>
    <row r="929" spans="1:28" ht="15" customHeight="1" x14ac:dyDescent="0.35">
      <c r="A929" s="105" t="s">
        <v>7774</v>
      </c>
      <c r="B929" s="104">
        <v>0</v>
      </c>
      <c r="C929" s="105"/>
      <c r="D929" s="104">
        <v>0</v>
      </c>
      <c r="E929" s="105"/>
      <c r="F929" s="105" t="s">
        <v>2708</v>
      </c>
      <c r="G929" s="104">
        <v>0</v>
      </c>
      <c r="H929" s="104">
        <v>0</v>
      </c>
      <c r="I929" s="104">
        <v>0</v>
      </c>
      <c r="J929" s="105"/>
      <c r="K929" s="105"/>
      <c r="L929" s="104">
        <v>3</v>
      </c>
      <c r="M929" s="104">
        <v>0</v>
      </c>
      <c r="N929" s="105"/>
      <c r="O929" s="106" t="s">
        <v>889</v>
      </c>
      <c r="P929" s="106" t="s">
        <v>890</v>
      </c>
      <c r="Q929" s="105" t="s">
        <v>2709</v>
      </c>
      <c r="R929" s="104">
        <v>0</v>
      </c>
      <c r="S929" s="104">
        <v>0</v>
      </c>
      <c r="T929" s="105" t="s">
        <v>9345</v>
      </c>
      <c r="U929" s="104">
        <v>1</v>
      </c>
      <c r="V929" s="104">
        <v>0</v>
      </c>
      <c r="W929" s="104">
        <v>0</v>
      </c>
      <c r="X929" s="104">
        <v>0</v>
      </c>
      <c r="Y929" s="104">
        <v>0</v>
      </c>
      <c r="Z929" s="104" t="b">
        <v>0</v>
      </c>
      <c r="AA929" s="105"/>
      <c r="AB929" s="105" t="s">
        <v>2710</v>
      </c>
    </row>
    <row r="930" spans="1:28" ht="15" customHeight="1" x14ac:dyDescent="0.35">
      <c r="A930" s="105" t="s">
        <v>7986</v>
      </c>
      <c r="B930" s="104">
        <v>0</v>
      </c>
      <c r="C930" s="105"/>
      <c r="D930" s="104">
        <v>0</v>
      </c>
      <c r="E930" s="105"/>
      <c r="F930" s="105" t="s">
        <v>3332</v>
      </c>
      <c r="G930" s="104">
        <v>0</v>
      </c>
      <c r="H930" s="104">
        <v>0</v>
      </c>
      <c r="I930" s="104">
        <v>0</v>
      </c>
      <c r="J930" s="105"/>
      <c r="K930" s="105"/>
      <c r="L930" s="104">
        <v>3</v>
      </c>
      <c r="M930" s="104">
        <v>0</v>
      </c>
      <c r="N930" s="105"/>
      <c r="O930" s="106" t="s">
        <v>889</v>
      </c>
      <c r="P930" s="106" t="s">
        <v>890</v>
      </c>
      <c r="Q930" s="105" t="s">
        <v>3343</v>
      </c>
      <c r="R930" s="104">
        <v>0</v>
      </c>
      <c r="S930" s="104">
        <v>0</v>
      </c>
      <c r="T930" s="105" t="s">
        <v>9345</v>
      </c>
      <c r="U930" s="104">
        <v>1</v>
      </c>
      <c r="V930" s="104">
        <v>0</v>
      </c>
      <c r="W930" s="104">
        <v>0</v>
      </c>
      <c r="X930" s="104">
        <v>0</v>
      </c>
      <c r="Y930" s="104">
        <v>0</v>
      </c>
      <c r="Z930" s="104" t="b">
        <v>0</v>
      </c>
      <c r="AA930" s="105"/>
      <c r="AB930" s="105" t="s">
        <v>3344</v>
      </c>
    </row>
    <row r="931" spans="1:28" ht="15" customHeight="1" x14ac:dyDescent="0.35">
      <c r="A931" s="105" t="s">
        <v>8335</v>
      </c>
      <c r="B931" s="104">
        <v>0</v>
      </c>
      <c r="C931" s="105"/>
      <c r="D931" s="104">
        <v>0</v>
      </c>
      <c r="E931" s="105"/>
      <c r="F931" s="105" t="s">
        <v>4267</v>
      </c>
      <c r="G931" s="104">
        <v>0</v>
      </c>
      <c r="H931" s="104">
        <v>0</v>
      </c>
      <c r="I931" s="104">
        <v>0</v>
      </c>
      <c r="J931" s="105"/>
      <c r="K931" s="105"/>
      <c r="L931" s="104">
        <v>3</v>
      </c>
      <c r="M931" s="104">
        <v>0</v>
      </c>
      <c r="N931" s="105"/>
      <c r="O931" s="106" t="s">
        <v>889</v>
      </c>
      <c r="P931" s="106" t="s">
        <v>890</v>
      </c>
      <c r="Q931" s="105" t="s">
        <v>4276</v>
      </c>
      <c r="R931" s="104">
        <v>0</v>
      </c>
      <c r="S931" s="104">
        <v>0</v>
      </c>
      <c r="T931" s="105" t="s">
        <v>9345</v>
      </c>
      <c r="U931" s="104">
        <v>1</v>
      </c>
      <c r="V931" s="104">
        <v>0</v>
      </c>
      <c r="W931" s="104">
        <v>0</v>
      </c>
      <c r="X931" s="104">
        <v>0</v>
      </c>
      <c r="Y931" s="104">
        <v>0</v>
      </c>
      <c r="Z931" s="104" t="b">
        <v>0</v>
      </c>
      <c r="AA931" s="105"/>
      <c r="AB931" s="105" t="s">
        <v>4277</v>
      </c>
    </row>
    <row r="932" spans="1:28" ht="15" customHeight="1" x14ac:dyDescent="0.35">
      <c r="A932" s="105" t="s">
        <v>8353</v>
      </c>
      <c r="B932" s="104">
        <v>0</v>
      </c>
      <c r="C932" s="105"/>
      <c r="D932" s="104">
        <v>0</v>
      </c>
      <c r="E932" s="105"/>
      <c r="F932" s="105" t="s">
        <v>4326</v>
      </c>
      <c r="G932" s="104">
        <v>0</v>
      </c>
      <c r="H932" s="104">
        <v>0</v>
      </c>
      <c r="I932" s="104">
        <v>0</v>
      </c>
      <c r="J932" s="105"/>
      <c r="K932" s="105"/>
      <c r="L932" s="104">
        <v>3</v>
      </c>
      <c r="M932" s="104">
        <v>0</v>
      </c>
      <c r="N932" s="105" t="s">
        <v>4322</v>
      </c>
      <c r="O932" s="106" t="s">
        <v>4323</v>
      </c>
      <c r="P932" s="106" t="s">
        <v>890</v>
      </c>
      <c r="Q932" s="105" t="s">
        <v>4327</v>
      </c>
      <c r="R932" s="104">
        <v>0</v>
      </c>
      <c r="S932" s="104">
        <v>0</v>
      </c>
      <c r="T932" s="105" t="s">
        <v>9345</v>
      </c>
      <c r="U932" s="104">
        <v>1</v>
      </c>
      <c r="V932" s="104">
        <v>0</v>
      </c>
      <c r="W932" s="104">
        <v>0</v>
      </c>
      <c r="X932" s="104">
        <v>0</v>
      </c>
      <c r="Y932" s="104">
        <v>0</v>
      </c>
      <c r="Z932" s="104" t="b">
        <v>0</v>
      </c>
      <c r="AA932" s="105"/>
      <c r="AB932" s="105" t="s">
        <v>4328</v>
      </c>
    </row>
    <row r="933" spans="1:28" ht="15" customHeight="1" x14ac:dyDescent="0.35">
      <c r="A933" s="105" t="s">
        <v>8450</v>
      </c>
      <c r="B933" s="104">
        <v>0</v>
      </c>
      <c r="C933" s="105"/>
      <c r="D933" s="104">
        <v>0</v>
      </c>
      <c r="E933" s="105"/>
      <c r="F933" s="105" t="s">
        <v>4643</v>
      </c>
      <c r="G933" s="104">
        <v>0</v>
      </c>
      <c r="H933" s="104">
        <v>0</v>
      </c>
      <c r="I933" s="104">
        <v>0</v>
      </c>
      <c r="J933" s="105"/>
      <c r="K933" s="105"/>
      <c r="L933" s="104">
        <v>3</v>
      </c>
      <c r="M933" s="104">
        <v>0</v>
      </c>
      <c r="N933" s="105"/>
      <c r="O933" s="106" t="s">
        <v>889</v>
      </c>
      <c r="P933" s="106" t="s">
        <v>890</v>
      </c>
      <c r="Q933" s="105" t="s">
        <v>4654</v>
      </c>
      <c r="R933" s="104">
        <v>0</v>
      </c>
      <c r="S933" s="104">
        <v>0</v>
      </c>
      <c r="T933" s="105" t="s">
        <v>9345</v>
      </c>
      <c r="U933" s="104">
        <v>1</v>
      </c>
      <c r="V933" s="104">
        <v>0</v>
      </c>
      <c r="W933" s="104">
        <v>0</v>
      </c>
      <c r="X933" s="104">
        <v>0</v>
      </c>
      <c r="Y933" s="104">
        <v>0</v>
      </c>
      <c r="Z933" s="104" t="b">
        <v>0</v>
      </c>
      <c r="AA933" s="105"/>
      <c r="AB933" s="105" t="s">
        <v>4655</v>
      </c>
    </row>
    <row r="934" spans="1:28" ht="15" customHeight="1" x14ac:dyDescent="0.35">
      <c r="A934" s="105" t="s">
        <v>7433</v>
      </c>
      <c r="B934" s="104">
        <v>0</v>
      </c>
      <c r="C934" s="105"/>
      <c r="D934" s="104">
        <v>0</v>
      </c>
      <c r="E934" s="105"/>
      <c r="F934" s="105" t="s">
        <v>1840</v>
      </c>
      <c r="G934" s="104">
        <v>0</v>
      </c>
      <c r="H934" s="104">
        <v>0</v>
      </c>
      <c r="I934" s="104">
        <v>0</v>
      </c>
      <c r="J934" s="105"/>
      <c r="K934" s="105"/>
      <c r="L934" s="104">
        <v>2</v>
      </c>
      <c r="M934" s="104">
        <v>0</v>
      </c>
      <c r="N934" s="105"/>
      <c r="O934" s="105"/>
      <c r="P934" s="105"/>
      <c r="Q934" s="105" t="s">
        <v>9355</v>
      </c>
      <c r="R934" s="104">
        <v>0</v>
      </c>
      <c r="S934" s="104">
        <v>0</v>
      </c>
      <c r="T934" s="105" t="s">
        <v>7707</v>
      </c>
      <c r="U934" s="104">
        <v>1</v>
      </c>
      <c r="V934" s="104">
        <v>0</v>
      </c>
      <c r="W934" s="104">
        <v>0</v>
      </c>
      <c r="X934" s="104">
        <v>0</v>
      </c>
      <c r="Y934" s="104">
        <v>0</v>
      </c>
      <c r="Z934" s="104" t="b">
        <v>0</v>
      </c>
      <c r="AA934" s="105"/>
      <c r="AB934" s="105" t="s">
        <v>1841</v>
      </c>
    </row>
    <row r="935" spans="1:28" ht="15" customHeight="1" x14ac:dyDescent="0.35">
      <c r="A935" s="105" t="s">
        <v>7083</v>
      </c>
      <c r="B935" s="104">
        <v>0</v>
      </c>
      <c r="C935" s="105"/>
      <c r="D935" s="104">
        <v>0</v>
      </c>
      <c r="E935" s="105"/>
      <c r="F935" s="105" t="s">
        <v>953</v>
      </c>
      <c r="G935" s="104">
        <v>0</v>
      </c>
      <c r="H935" s="104">
        <v>0</v>
      </c>
      <c r="I935" s="104">
        <v>0</v>
      </c>
      <c r="J935" s="105"/>
      <c r="K935" s="105"/>
      <c r="L935" s="104">
        <v>3</v>
      </c>
      <c r="M935" s="104">
        <v>0</v>
      </c>
      <c r="N935" s="105" t="s">
        <v>954</v>
      </c>
      <c r="O935" s="106" t="s">
        <v>889</v>
      </c>
      <c r="P935" s="106" t="s">
        <v>890</v>
      </c>
      <c r="Q935" s="105" t="s">
        <v>955</v>
      </c>
      <c r="R935" s="104">
        <v>0</v>
      </c>
      <c r="S935" s="104">
        <v>0</v>
      </c>
      <c r="T935" s="105" t="s">
        <v>9264</v>
      </c>
      <c r="U935" s="104">
        <v>1</v>
      </c>
      <c r="V935" s="104">
        <v>0</v>
      </c>
      <c r="W935" s="104">
        <v>0</v>
      </c>
      <c r="X935" s="104">
        <v>0</v>
      </c>
      <c r="Y935" s="104">
        <v>0</v>
      </c>
      <c r="Z935" s="104" t="b">
        <v>0</v>
      </c>
      <c r="AA935" s="105"/>
      <c r="AB935" s="105" t="s">
        <v>956</v>
      </c>
    </row>
    <row r="936" spans="1:28" ht="15" customHeight="1" x14ac:dyDescent="0.35">
      <c r="A936" s="105" t="s">
        <v>7101</v>
      </c>
      <c r="B936" s="104">
        <v>0</v>
      </c>
      <c r="C936" s="105"/>
      <c r="D936" s="104">
        <v>0</v>
      </c>
      <c r="E936" s="105"/>
      <c r="F936" s="105" t="s">
        <v>1001</v>
      </c>
      <c r="G936" s="104">
        <v>0</v>
      </c>
      <c r="H936" s="104">
        <v>0</v>
      </c>
      <c r="I936" s="104">
        <v>0</v>
      </c>
      <c r="J936" s="105"/>
      <c r="K936" s="105"/>
      <c r="L936" s="104">
        <v>3</v>
      </c>
      <c r="M936" s="104">
        <v>0</v>
      </c>
      <c r="N936" s="105"/>
      <c r="O936" s="106" t="s">
        <v>889</v>
      </c>
      <c r="P936" s="106" t="s">
        <v>890</v>
      </c>
      <c r="Q936" s="105" t="s">
        <v>1002</v>
      </c>
      <c r="R936" s="104">
        <v>0</v>
      </c>
      <c r="S936" s="104">
        <v>0</v>
      </c>
      <c r="T936" s="105" t="s">
        <v>9264</v>
      </c>
      <c r="U936" s="104">
        <v>1</v>
      </c>
      <c r="V936" s="104">
        <v>0</v>
      </c>
      <c r="W936" s="104">
        <v>0</v>
      </c>
      <c r="X936" s="104">
        <v>0</v>
      </c>
      <c r="Y936" s="104">
        <v>0</v>
      </c>
      <c r="Z936" s="104" t="b">
        <v>0</v>
      </c>
      <c r="AA936" s="105"/>
      <c r="AB936" s="105" t="s">
        <v>1003</v>
      </c>
    </row>
    <row r="937" spans="1:28" ht="15" customHeight="1" x14ac:dyDescent="0.35">
      <c r="A937" s="105" t="s">
        <v>7102</v>
      </c>
      <c r="B937" s="104">
        <v>0</v>
      </c>
      <c r="C937" s="105"/>
      <c r="D937" s="104">
        <v>0</v>
      </c>
      <c r="E937" s="105"/>
      <c r="F937" s="105" t="s">
        <v>1004</v>
      </c>
      <c r="G937" s="104">
        <v>0</v>
      </c>
      <c r="H937" s="104">
        <v>0</v>
      </c>
      <c r="I937" s="104">
        <v>0</v>
      </c>
      <c r="J937" s="105"/>
      <c r="K937" s="105"/>
      <c r="L937" s="104">
        <v>3</v>
      </c>
      <c r="M937" s="104">
        <v>0</v>
      </c>
      <c r="N937" s="105"/>
      <c r="O937" s="106" t="s">
        <v>889</v>
      </c>
      <c r="P937" s="106" t="s">
        <v>890</v>
      </c>
      <c r="Q937" s="105" t="s">
        <v>1005</v>
      </c>
      <c r="R937" s="104">
        <v>0</v>
      </c>
      <c r="S937" s="104">
        <v>0</v>
      </c>
      <c r="T937" s="105" t="s">
        <v>9264</v>
      </c>
      <c r="U937" s="104">
        <v>1</v>
      </c>
      <c r="V937" s="104">
        <v>0</v>
      </c>
      <c r="W937" s="104">
        <v>0</v>
      </c>
      <c r="X937" s="104">
        <v>0</v>
      </c>
      <c r="Y937" s="104">
        <v>0</v>
      </c>
      <c r="Z937" s="104" t="b">
        <v>0</v>
      </c>
      <c r="AA937" s="105"/>
      <c r="AB937" s="105" t="s">
        <v>1006</v>
      </c>
    </row>
    <row r="938" spans="1:28" ht="15" customHeight="1" x14ac:dyDescent="0.35">
      <c r="A938" s="105" t="s">
        <v>7103</v>
      </c>
      <c r="B938" s="104">
        <v>0</v>
      </c>
      <c r="C938" s="105"/>
      <c r="D938" s="104">
        <v>0</v>
      </c>
      <c r="E938" s="105"/>
      <c r="F938" s="105" t="s">
        <v>1007</v>
      </c>
      <c r="G938" s="104">
        <v>0</v>
      </c>
      <c r="H938" s="104">
        <v>0</v>
      </c>
      <c r="I938" s="104">
        <v>0</v>
      </c>
      <c r="J938" s="105"/>
      <c r="K938" s="105"/>
      <c r="L938" s="104">
        <v>3</v>
      </c>
      <c r="M938" s="104">
        <v>0</v>
      </c>
      <c r="N938" s="105"/>
      <c r="O938" s="106" t="s">
        <v>889</v>
      </c>
      <c r="P938" s="106" t="s">
        <v>890</v>
      </c>
      <c r="Q938" s="105" t="s">
        <v>1008</v>
      </c>
      <c r="R938" s="104">
        <v>0</v>
      </c>
      <c r="S938" s="104">
        <v>0</v>
      </c>
      <c r="T938" s="105" t="s">
        <v>9264</v>
      </c>
      <c r="U938" s="104">
        <v>1</v>
      </c>
      <c r="V938" s="104">
        <v>0</v>
      </c>
      <c r="W938" s="104">
        <v>0</v>
      </c>
      <c r="X938" s="104">
        <v>0</v>
      </c>
      <c r="Y938" s="104">
        <v>0</v>
      </c>
      <c r="Z938" s="104" t="b">
        <v>0</v>
      </c>
      <c r="AA938" s="105"/>
      <c r="AB938" s="105" t="s">
        <v>1009</v>
      </c>
    </row>
    <row r="939" spans="1:28" ht="15" customHeight="1" x14ac:dyDescent="0.35">
      <c r="A939" s="105" t="s">
        <v>7104</v>
      </c>
      <c r="B939" s="104">
        <v>0</v>
      </c>
      <c r="C939" s="105"/>
      <c r="D939" s="104">
        <v>0</v>
      </c>
      <c r="E939" s="105"/>
      <c r="F939" s="105" t="s">
        <v>1010</v>
      </c>
      <c r="G939" s="104">
        <v>0</v>
      </c>
      <c r="H939" s="104">
        <v>0</v>
      </c>
      <c r="I939" s="104">
        <v>0</v>
      </c>
      <c r="J939" s="105"/>
      <c r="K939" s="105"/>
      <c r="L939" s="104">
        <v>3</v>
      </c>
      <c r="M939" s="104">
        <v>0</v>
      </c>
      <c r="N939" s="105"/>
      <c r="O939" s="106" t="s">
        <v>889</v>
      </c>
      <c r="P939" s="106" t="s">
        <v>890</v>
      </c>
      <c r="Q939" s="105" t="s">
        <v>1011</v>
      </c>
      <c r="R939" s="104">
        <v>0</v>
      </c>
      <c r="S939" s="104">
        <v>0</v>
      </c>
      <c r="T939" s="105" t="s">
        <v>9264</v>
      </c>
      <c r="U939" s="104">
        <v>1</v>
      </c>
      <c r="V939" s="104">
        <v>0</v>
      </c>
      <c r="W939" s="104">
        <v>0</v>
      </c>
      <c r="X939" s="104">
        <v>0</v>
      </c>
      <c r="Y939" s="104">
        <v>0</v>
      </c>
      <c r="Z939" s="104" t="b">
        <v>0</v>
      </c>
      <c r="AA939" s="105"/>
      <c r="AB939" s="105" t="s">
        <v>1012</v>
      </c>
    </row>
    <row r="940" spans="1:28" ht="15" customHeight="1" x14ac:dyDescent="0.35">
      <c r="A940" s="105" t="s">
        <v>7106</v>
      </c>
      <c r="B940" s="104">
        <v>0</v>
      </c>
      <c r="C940" s="105"/>
      <c r="D940" s="104">
        <v>0</v>
      </c>
      <c r="E940" s="105"/>
      <c r="F940" s="105" t="s">
        <v>1013</v>
      </c>
      <c r="G940" s="104">
        <v>0</v>
      </c>
      <c r="H940" s="104">
        <v>0</v>
      </c>
      <c r="I940" s="104">
        <v>0</v>
      </c>
      <c r="J940" s="105"/>
      <c r="K940" s="105"/>
      <c r="L940" s="104">
        <v>3</v>
      </c>
      <c r="M940" s="104">
        <v>0</v>
      </c>
      <c r="N940" s="105" t="s">
        <v>1014</v>
      </c>
      <c r="O940" s="106" t="s">
        <v>889</v>
      </c>
      <c r="P940" s="106" t="s">
        <v>890</v>
      </c>
      <c r="Q940" s="105" t="s">
        <v>1017</v>
      </c>
      <c r="R940" s="104">
        <v>0</v>
      </c>
      <c r="S940" s="104">
        <v>0</v>
      </c>
      <c r="T940" s="105" t="s">
        <v>9264</v>
      </c>
      <c r="U940" s="104">
        <v>1</v>
      </c>
      <c r="V940" s="104">
        <v>0</v>
      </c>
      <c r="W940" s="104">
        <v>0</v>
      </c>
      <c r="X940" s="104">
        <v>0</v>
      </c>
      <c r="Y940" s="104">
        <v>0</v>
      </c>
      <c r="Z940" s="104" t="b">
        <v>0</v>
      </c>
      <c r="AA940" s="105"/>
      <c r="AB940" s="105" t="s">
        <v>1018</v>
      </c>
    </row>
    <row r="941" spans="1:28" ht="15" customHeight="1" x14ac:dyDescent="0.35">
      <c r="A941" s="105" t="s">
        <v>7162</v>
      </c>
      <c r="B941" s="104">
        <v>0</v>
      </c>
      <c r="C941" s="105"/>
      <c r="D941" s="104">
        <v>0</v>
      </c>
      <c r="E941" s="105"/>
      <c r="F941" s="105" t="s">
        <v>1140</v>
      </c>
      <c r="G941" s="104">
        <v>0</v>
      </c>
      <c r="H941" s="104">
        <v>0</v>
      </c>
      <c r="I941" s="104">
        <v>0</v>
      </c>
      <c r="J941" s="105"/>
      <c r="K941" s="105"/>
      <c r="L941" s="104">
        <v>3</v>
      </c>
      <c r="M941" s="104">
        <v>0</v>
      </c>
      <c r="N941" s="105"/>
      <c r="O941" s="106" t="s">
        <v>889</v>
      </c>
      <c r="P941" s="106" t="s">
        <v>890</v>
      </c>
      <c r="Q941" s="105" t="s">
        <v>1148</v>
      </c>
      <c r="R941" s="104">
        <v>0</v>
      </c>
      <c r="S941" s="104">
        <v>0</v>
      </c>
      <c r="T941" s="105" t="s">
        <v>9264</v>
      </c>
      <c r="U941" s="104">
        <v>1</v>
      </c>
      <c r="V941" s="104">
        <v>0</v>
      </c>
      <c r="W941" s="104">
        <v>0</v>
      </c>
      <c r="X941" s="104">
        <v>0</v>
      </c>
      <c r="Y941" s="104">
        <v>0</v>
      </c>
      <c r="Z941" s="104" t="b">
        <v>0</v>
      </c>
      <c r="AA941" s="105"/>
      <c r="AB941" s="105" t="s">
        <v>1149</v>
      </c>
    </row>
    <row r="942" spans="1:28" ht="15" customHeight="1" x14ac:dyDescent="0.35">
      <c r="A942" s="105" t="s">
        <v>7174</v>
      </c>
      <c r="B942" s="104">
        <v>0</v>
      </c>
      <c r="C942" s="105"/>
      <c r="D942" s="104">
        <v>0</v>
      </c>
      <c r="E942" s="105"/>
      <c r="F942" s="105" t="s">
        <v>1175</v>
      </c>
      <c r="G942" s="104">
        <v>0</v>
      </c>
      <c r="H942" s="104">
        <v>0</v>
      </c>
      <c r="I942" s="104">
        <v>0</v>
      </c>
      <c r="J942" s="105"/>
      <c r="K942" s="105"/>
      <c r="L942" s="104">
        <v>3</v>
      </c>
      <c r="M942" s="104">
        <v>0</v>
      </c>
      <c r="N942" s="105"/>
      <c r="O942" s="106" t="s">
        <v>889</v>
      </c>
      <c r="P942" s="106" t="s">
        <v>890</v>
      </c>
      <c r="Q942" s="105" t="s">
        <v>1176</v>
      </c>
      <c r="R942" s="104">
        <v>0</v>
      </c>
      <c r="S942" s="104">
        <v>0</v>
      </c>
      <c r="T942" s="105" t="s">
        <v>9264</v>
      </c>
      <c r="U942" s="104">
        <v>1</v>
      </c>
      <c r="V942" s="104">
        <v>0</v>
      </c>
      <c r="W942" s="104">
        <v>0</v>
      </c>
      <c r="X942" s="104">
        <v>0</v>
      </c>
      <c r="Y942" s="104">
        <v>0</v>
      </c>
      <c r="Z942" s="104" t="b">
        <v>0</v>
      </c>
      <c r="AA942" s="105"/>
      <c r="AB942" s="105" t="s">
        <v>1177</v>
      </c>
    </row>
    <row r="943" spans="1:28" ht="15" customHeight="1" x14ac:dyDescent="0.35">
      <c r="A943" s="105" t="s">
        <v>7188</v>
      </c>
      <c r="B943" s="104">
        <v>0</v>
      </c>
      <c r="C943" s="105"/>
      <c r="D943" s="104">
        <v>0</v>
      </c>
      <c r="E943" s="105"/>
      <c r="F943" s="105" t="s">
        <v>1214</v>
      </c>
      <c r="G943" s="104">
        <v>0</v>
      </c>
      <c r="H943" s="104">
        <v>0</v>
      </c>
      <c r="I943" s="104">
        <v>0</v>
      </c>
      <c r="J943" s="105"/>
      <c r="K943" s="105"/>
      <c r="L943" s="104">
        <v>3</v>
      </c>
      <c r="M943" s="104">
        <v>0</v>
      </c>
      <c r="N943" s="105"/>
      <c r="O943" s="106" t="s">
        <v>889</v>
      </c>
      <c r="P943" s="106" t="s">
        <v>890</v>
      </c>
      <c r="Q943" s="105" t="s">
        <v>1215</v>
      </c>
      <c r="R943" s="104">
        <v>0</v>
      </c>
      <c r="S943" s="104">
        <v>0</v>
      </c>
      <c r="T943" s="105" t="s">
        <v>9264</v>
      </c>
      <c r="U943" s="104">
        <v>1</v>
      </c>
      <c r="V943" s="104">
        <v>0</v>
      </c>
      <c r="W943" s="104">
        <v>0</v>
      </c>
      <c r="X943" s="104">
        <v>0</v>
      </c>
      <c r="Y943" s="104">
        <v>0</v>
      </c>
      <c r="Z943" s="104" t="b">
        <v>0</v>
      </c>
      <c r="AA943" s="105"/>
      <c r="AB943" s="105" t="s">
        <v>1216</v>
      </c>
    </row>
    <row r="944" spans="1:28" ht="15" customHeight="1" x14ac:dyDescent="0.35">
      <c r="A944" s="105" t="s">
        <v>7205</v>
      </c>
      <c r="B944" s="104">
        <v>0</v>
      </c>
      <c r="C944" s="105"/>
      <c r="D944" s="104">
        <v>0</v>
      </c>
      <c r="E944" s="105"/>
      <c r="F944" s="105" t="s">
        <v>9297</v>
      </c>
      <c r="G944" s="104">
        <v>0</v>
      </c>
      <c r="H944" s="104">
        <v>0</v>
      </c>
      <c r="I944" s="104">
        <v>0</v>
      </c>
      <c r="J944" s="105"/>
      <c r="K944" s="105"/>
      <c r="L944" s="104">
        <v>3</v>
      </c>
      <c r="M944" s="104">
        <v>0</v>
      </c>
      <c r="N944" s="105" t="s">
        <v>1252</v>
      </c>
      <c r="O944" s="106" t="s">
        <v>889</v>
      </c>
      <c r="P944" s="106" t="s">
        <v>890</v>
      </c>
      <c r="Q944" s="105" t="s">
        <v>1253</v>
      </c>
      <c r="R944" s="104">
        <v>0</v>
      </c>
      <c r="S944" s="104">
        <v>0</v>
      </c>
      <c r="T944" s="105" t="s">
        <v>9264</v>
      </c>
      <c r="U944" s="104">
        <v>1</v>
      </c>
      <c r="V944" s="104">
        <v>0</v>
      </c>
      <c r="W944" s="104">
        <v>0</v>
      </c>
      <c r="X944" s="104">
        <v>0</v>
      </c>
      <c r="Y944" s="104">
        <v>0</v>
      </c>
      <c r="Z944" s="104" t="b">
        <v>0</v>
      </c>
      <c r="AA944" s="105"/>
      <c r="AB944" s="105" t="s">
        <v>1254</v>
      </c>
    </row>
    <row r="945" spans="1:28" ht="15" customHeight="1" x14ac:dyDescent="0.35">
      <c r="A945" s="105" t="s">
        <v>7348</v>
      </c>
      <c r="B945" s="104">
        <v>0</v>
      </c>
      <c r="C945" s="105"/>
      <c r="D945" s="104">
        <v>0</v>
      </c>
      <c r="E945" s="105"/>
      <c r="F945" s="105" t="s">
        <v>1632</v>
      </c>
      <c r="G945" s="104">
        <v>0</v>
      </c>
      <c r="H945" s="104">
        <v>0</v>
      </c>
      <c r="I945" s="104">
        <v>0</v>
      </c>
      <c r="J945" s="105"/>
      <c r="K945" s="105"/>
      <c r="L945" s="104">
        <v>3</v>
      </c>
      <c r="M945" s="104">
        <v>0</v>
      </c>
      <c r="N945" s="105"/>
      <c r="O945" s="106" t="s">
        <v>889</v>
      </c>
      <c r="P945" s="106" t="s">
        <v>890</v>
      </c>
      <c r="Q945" s="105" t="s">
        <v>1633</v>
      </c>
      <c r="R945" s="104">
        <v>0</v>
      </c>
      <c r="S945" s="104">
        <v>0</v>
      </c>
      <c r="T945" s="105" t="s">
        <v>9264</v>
      </c>
      <c r="U945" s="104">
        <v>1</v>
      </c>
      <c r="V945" s="104">
        <v>0</v>
      </c>
      <c r="W945" s="104">
        <v>0</v>
      </c>
      <c r="X945" s="104">
        <v>0</v>
      </c>
      <c r="Y945" s="104">
        <v>0</v>
      </c>
      <c r="Z945" s="104" t="b">
        <v>0</v>
      </c>
      <c r="AA945" s="105"/>
      <c r="AB945" s="105" t="s">
        <v>1634</v>
      </c>
    </row>
    <row r="946" spans="1:28" ht="15" customHeight="1" x14ac:dyDescent="0.35">
      <c r="A946" s="105" t="s">
        <v>7386</v>
      </c>
      <c r="B946" s="104">
        <v>0</v>
      </c>
      <c r="C946" s="105"/>
      <c r="D946" s="104">
        <v>0</v>
      </c>
      <c r="E946" s="105"/>
      <c r="F946" s="105" t="s">
        <v>1720</v>
      </c>
      <c r="G946" s="104">
        <v>0</v>
      </c>
      <c r="H946" s="104">
        <v>0</v>
      </c>
      <c r="I946" s="104">
        <v>0</v>
      </c>
      <c r="J946" s="105"/>
      <c r="K946" s="105"/>
      <c r="L946" s="104">
        <v>3</v>
      </c>
      <c r="M946" s="104">
        <v>0</v>
      </c>
      <c r="N946" s="105"/>
      <c r="O946" s="106" t="s">
        <v>889</v>
      </c>
      <c r="P946" s="106" t="s">
        <v>890</v>
      </c>
      <c r="Q946" s="105" t="s">
        <v>1731</v>
      </c>
      <c r="R946" s="104">
        <v>0</v>
      </c>
      <c r="S946" s="104">
        <v>0</v>
      </c>
      <c r="T946" s="105" t="s">
        <v>9264</v>
      </c>
      <c r="U946" s="104">
        <v>1</v>
      </c>
      <c r="V946" s="104">
        <v>0</v>
      </c>
      <c r="W946" s="104">
        <v>0</v>
      </c>
      <c r="X946" s="104">
        <v>0</v>
      </c>
      <c r="Y946" s="104">
        <v>0</v>
      </c>
      <c r="Z946" s="104" t="b">
        <v>0</v>
      </c>
      <c r="AA946" s="105"/>
      <c r="AB946" s="105" t="s">
        <v>1732</v>
      </c>
    </row>
    <row r="947" spans="1:28" ht="15" customHeight="1" x14ac:dyDescent="0.35">
      <c r="A947" s="105" t="s">
        <v>7490</v>
      </c>
      <c r="B947" s="104">
        <v>0</v>
      </c>
      <c r="C947" s="105"/>
      <c r="D947" s="104">
        <v>0</v>
      </c>
      <c r="E947" s="105"/>
      <c r="F947" s="105" t="s">
        <v>1977</v>
      </c>
      <c r="G947" s="104">
        <v>0</v>
      </c>
      <c r="H947" s="104">
        <v>0</v>
      </c>
      <c r="I947" s="104">
        <v>0</v>
      </c>
      <c r="J947" s="105"/>
      <c r="K947" s="105"/>
      <c r="L947" s="104">
        <v>3</v>
      </c>
      <c r="M947" s="104">
        <v>0</v>
      </c>
      <c r="N947" s="105"/>
      <c r="O947" s="106" t="s">
        <v>889</v>
      </c>
      <c r="P947" s="106" t="s">
        <v>890</v>
      </c>
      <c r="Q947" s="105" t="s">
        <v>1980</v>
      </c>
      <c r="R947" s="104">
        <v>0</v>
      </c>
      <c r="S947" s="104">
        <v>0</v>
      </c>
      <c r="T947" s="105" t="s">
        <v>9264</v>
      </c>
      <c r="U947" s="104">
        <v>1</v>
      </c>
      <c r="V947" s="104">
        <v>0</v>
      </c>
      <c r="W947" s="104">
        <v>0</v>
      </c>
      <c r="X947" s="104">
        <v>0</v>
      </c>
      <c r="Y947" s="104">
        <v>0</v>
      </c>
      <c r="Z947" s="104" t="b">
        <v>0</v>
      </c>
      <c r="AA947" s="105"/>
      <c r="AB947" s="105" t="s">
        <v>1981</v>
      </c>
    </row>
    <row r="948" spans="1:28" ht="15" customHeight="1" x14ac:dyDescent="0.35">
      <c r="A948" s="105" t="s">
        <v>7500</v>
      </c>
      <c r="B948" s="104">
        <v>0</v>
      </c>
      <c r="C948" s="105"/>
      <c r="D948" s="104">
        <v>0</v>
      </c>
      <c r="E948" s="105"/>
      <c r="F948" s="105" t="s">
        <v>2005</v>
      </c>
      <c r="G948" s="104">
        <v>0</v>
      </c>
      <c r="H948" s="104">
        <v>0</v>
      </c>
      <c r="I948" s="104">
        <v>0</v>
      </c>
      <c r="J948" s="105"/>
      <c r="K948" s="105"/>
      <c r="L948" s="104">
        <v>3</v>
      </c>
      <c r="M948" s="104">
        <v>0</v>
      </c>
      <c r="N948" s="105"/>
      <c r="O948" s="106" t="s">
        <v>889</v>
      </c>
      <c r="P948" s="106" t="s">
        <v>890</v>
      </c>
      <c r="Q948" s="105" t="s">
        <v>2006</v>
      </c>
      <c r="R948" s="104">
        <v>0</v>
      </c>
      <c r="S948" s="104">
        <v>0</v>
      </c>
      <c r="T948" s="105" t="s">
        <v>9264</v>
      </c>
      <c r="U948" s="104">
        <v>1</v>
      </c>
      <c r="V948" s="104">
        <v>0</v>
      </c>
      <c r="W948" s="104">
        <v>0</v>
      </c>
      <c r="X948" s="104">
        <v>0</v>
      </c>
      <c r="Y948" s="104">
        <v>0</v>
      </c>
      <c r="Z948" s="104" t="b">
        <v>0</v>
      </c>
      <c r="AA948" s="105"/>
      <c r="AB948" s="105" t="s">
        <v>2007</v>
      </c>
    </row>
    <row r="949" spans="1:28" ht="15" customHeight="1" x14ac:dyDescent="0.35">
      <c r="A949" s="105" t="s">
        <v>7511</v>
      </c>
      <c r="B949" s="104">
        <v>0</v>
      </c>
      <c r="C949" s="105"/>
      <c r="D949" s="104">
        <v>0</v>
      </c>
      <c r="E949" s="105"/>
      <c r="F949" s="105" t="s">
        <v>2028</v>
      </c>
      <c r="G949" s="104">
        <v>0</v>
      </c>
      <c r="H949" s="104">
        <v>0</v>
      </c>
      <c r="I949" s="104">
        <v>0</v>
      </c>
      <c r="J949" s="105"/>
      <c r="K949" s="105"/>
      <c r="L949" s="104">
        <v>3</v>
      </c>
      <c r="M949" s="104">
        <v>0</v>
      </c>
      <c r="N949" s="105"/>
      <c r="O949" s="106" t="s">
        <v>889</v>
      </c>
      <c r="P949" s="106" t="s">
        <v>890</v>
      </c>
      <c r="Q949" s="105" t="s">
        <v>2031</v>
      </c>
      <c r="R949" s="104">
        <v>0</v>
      </c>
      <c r="S949" s="104">
        <v>0</v>
      </c>
      <c r="T949" s="105" t="s">
        <v>9264</v>
      </c>
      <c r="U949" s="104">
        <v>1</v>
      </c>
      <c r="V949" s="104">
        <v>0</v>
      </c>
      <c r="W949" s="104">
        <v>0</v>
      </c>
      <c r="X949" s="104">
        <v>0</v>
      </c>
      <c r="Y949" s="104">
        <v>0</v>
      </c>
      <c r="Z949" s="104" t="b">
        <v>0</v>
      </c>
      <c r="AA949" s="105"/>
      <c r="AB949" s="105" t="s">
        <v>2032</v>
      </c>
    </row>
    <row r="950" spans="1:28" ht="15" customHeight="1" x14ac:dyDescent="0.35">
      <c r="A950" s="105" t="s">
        <v>7513</v>
      </c>
      <c r="B950" s="104">
        <v>0</v>
      </c>
      <c r="C950" s="105"/>
      <c r="D950" s="104">
        <v>0</v>
      </c>
      <c r="E950" s="105"/>
      <c r="F950" s="105" t="s">
        <v>2033</v>
      </c>
      <c r="G950" s="104">
        <v>0</v>
      </c>
      <c r="H950" s="104">
        <v>0</v>
      </c>
      <c r="I950" s="104">
        <v>0</v>
      </c>
      <c r="J950" s="105"/>
      <c r="K950" s="105"/>
      <c r="L950" s="104">
        <v>3</v>
      </c>
      <c r="M950" s="104">
        <v>0</v>
      </c>
      <c r="N950" s="105"/>
      <c r="O950" s="106" t="s">
        <v>889</v>
      </c>
      <c r="P950" s="106" t="s">
        <v>890</v>
      </c>
      <c r="Q950" s="105" t="s">
        <v>2036</v>
      </c>
      <c r="R950" s="104">
        <v>0</v>
      </c>
      <c r="S950" s="104">
        <v>0</v>
      </c>
      <c r="T950" s="105" t="s">
        <v>9264</v>
      </c>
      <c r="U950" s="104">
        <v>1</v>
      </c>
      <c r="V950" s="104">
        <v>0</v>
      </c>
      <c r="W950" s="104">
        <v>0</v>
      </c>
      <c r="X950" s="104">
        <v>0</v>
      </c>
      <c r="Y950" s="104">
        <v>0</v>
      </c>
      <c r="Z950" s="104" t="b">
        <v>0</v>
      </c>
      <c r="AA950" s="105"/>
      <c r="AB950" s="105" t="s">
        <v>2037</v>
      </c>
    </row>
    <row r="951" spans="1:28" ht="15" customHeight="1" x14ac:dyDescent="0.35">
      <c r="A951" s="105" t="s">
        <v>7515</v>
      </c>
      <c r="B951" s="104">
        <v>0</v>
      </c>
      <c r="C951" s="105"/>
      <c r="D951" s="104">
        <v>0</v>
      </c>
      <c r="E951" s="105"/>
      <c r="F951" s="105" t="s">
        <v>2038</v>
      </c>
      <c r="G951" s="104">
        <v>0</v>
      </c>
      <c r="H951" s="104">
        <v>0</v>
      </c>
      <c r="I951" s="104">
        <v>0</v>
      </c>
      <c r="J951" s="105"/>
      <c r="K951" s="105"/>
      <c r="L951" s="104">
        <v>3</v>
      </c>
      <c r="M951" s="104">
        <v>0</v>
      </c>
      <c r="N951" s="105" t="s">
        <v>2039</v>
      </c>
      <c r="O951" s="106" t="s">
        <v>889</v>
      </c>
      <c r="P951" s="106" t="s">
        <v>890</v>
      </c>
      <c r="Q951" s="105" t="s">
        <v>2042</v>
      </c>
      <c r="R951" s="104">
        <v>0</v>
      </c>
      <c r="S951" s="104">
        <v>0</v>
      </c>
      <c r="T951" s="105" t="s">
        <v>9264</v>
      </c>
      <c r="U951" s="104">
        <v>1</v>
      </c>
      <c r="V951" s="104">
        <v>0</v>
      </c>
      <c r="W951" s="104">
        <v>0</v>
      </c>
      <c r="X951" s="104">
        <v>0</v>
      </c>
      <c r="Y951" s="104">
        <v>0</v>
      </c>
      <c r="Z951" s="104" t="b">
        <v>0</v>
      </c>
      <c r="AA951" s="105"/>
      <c r="AB951" s="105" t="s">
        <v>2043</v>
      </c>
    </row>
    <row r="952" spans="1:28" ht="15" customHeight="1" x14ac:dyDescent="0.35">
      <c r="A952" s="105" t="s">
        <v>7516</v>
      </c>
      <c r="B952" s="104">
        <v>0</v>
      </c>
      <c r="C952" s="105"/>
      <c r="D952" s="104">
        <v>0</v>
      </c>
      <c r="E952" s="105"/>
      <c r="F952" s="105" t="s">
        <v>2044</v>
      </c>
      <c r="G952" s="104">
        <v>0</v>
      </c>
      <c r="H952" s="104">
        <v>0</v>
      </c>
      <c r="I952" s="104">
        <v>0</v>
      </c>
      <c r="J952" s="105"/>
      <c r="K952" s="105"/>
      <c r="L952" s="104">
        <v>3</v>
      </c>
      <c r="M952" s="104">
        <v>0</v>
      </c>
      <c r="N952" s="105" t="s">
        <v>2045</v>
      </c>
      <c r="O952" s="106" t="s">
        <v>889</v>
      </c>
      <c r="P952" s="106" t="s">
        <v>890</v>
      </c>
      <c r="Q952" s="105" t="s">
        <v>2046</v>
      </c>
      <c r="R952" s="104">
        <v>0</v>
      </c>
      <c r="S952" s="104">
        <v>0</v>
      </c>
      <c r="T952" s="105" t="s">
        <v>9264</v>
      </c>
      <c r="U952" s="104">
        <v>1</v>
      </c>
      <c r="V952" s="104">
        <v>0</v>
      </c>
      <c r="W952" s="104">
        <v>0</v>
      </c>
      <c r="X952" s="104">
        <v>0</v>
      </c>
      <c r="Y952" s="104">
        <v>0</v>
      </c>
      <c r="Z952" s="104" t="b">
        <v>0</v>
      </c>
      <c r="AA952" s="105"/>
      <c r="AB952" s="105" t="s">
        <v>2047</v>
      </c>
    </row>
    <row r="953" spans="1:28" ht="15" customHeight="1" x14ac:dyDescent="0.35">
      <c r="A953" s="105" t="s">
        <v>7519</v>
      </c>
      <c r="B953" s="104">
        <v>0</v>
      </c>
      <c r="C953" s="105"/>
      <c r="D953" s="104">
        <v>0</v>
      </c>
      <c r="E953" s="105"/>
      <c r="F953" s="105" t="s">
        <v>2050</v>
      </c>
      <c r="G953" s="104">
        <v>0</v>
      </c>
      <c r="H953" s="104">
        <v>0</v>
      </c>
      <c r="I953" s="104">
        <v>0</v>
      </c>
      <c r="J953" s="105"/>
      <c r="K953" s="105"/>
      <c r="L953" s="104">
        <v>3</v>
      </c>
      <c r="M953" s="104">
        <v>0</v>
      </c>
      <c r="N953" s="105" t="s">
        <v>2051</v>
      </c>
      <c r="O953" s="106" t="s">
        <v>889</v>
      </c>
      <c r="P953" s="106" t="s">
        <v>890</v>
      </c>
      <c r="Q953" s="105" t="s">
        <v>2054</v>
      </c>
      <c r="R953" s="104">
        <v>0</v>
      </c>
      <c r="S953" s="104">
        <v>0</v>
      </c>
      <c r="T953" s="105" t="s">
        <v>9264</v>
      </c>
      <c r="U953" s="104">
        <v>1</v>
      </c>
      <c r="V953" s="104">
        <v>0</v>
      </c>
      <c r="W953" s="104">
        <v>0</v>
      </c>
      <c r="X953" s="104">
        <v>0</v>
      </c>
      <c r="Y953" s="104">
        <v>0</v>
      </c>
      <c r="Z953" s="104" t="b">
        <v>0</v>
      </c>
      <c r="AA953" s="105"/>
      <c r="AB953" s="105" t="s">
        <v>2055</v>
      </c>
    </row>
    <row r="954" spans="1:28" ht="15" customHeight="1" x14ac:dyDescent="0.35">
      <c r="A954" s="105" t="s">
        <v>7520</v>
      </c>
      <c r="B954" s="104">
        <v>0</v>
      </c>
      <c r="C954" s="105"/>
      <c r="D954" s="104">
        <v>0</v>
      </c>
      <c r="E954" s="105"/>
      <c r="F954" s="105" t="s">
        <v>2056</v>
      </c>
      <c r="G954" s="104">
        <v>0</v>
      </c>
      <c r="H954" s="104">
        <v>0</v>
      </c>
      <c r="I954" s="104">
        <v>0</v>
      </c>
      <c r="J954" s="105"/>
      <c r="K954" s="105"/>
      <c r="L954" s="104">
        <v>3</v>
      </c>
      <c r="M954" s="104">
        <v>0</v>
      </c>
      <c r="N954" s="105" t="s">
        <v>2057</v>
      </c>
      <c r="O954" s="106" t="s">
        <v>889</v>
      </c>
      <c r="P954" s="106" t="s">
        <v>890</v>
      </c>
      <c r="Q954" s="105" t="s">
        <v>2058</v>
      </c>
      <c r="R954" s="104">
        <v>0</v>
      </c>
      <c r="S954" s="104">
        <v>0</v>
      </c>
      <c r="T954" s="105" t="s">
        <v>9264</v>
      </c>
      <c r="U954" s="104">
        <v>1</v>
      </c>
      <c r="V954" s="104">
        <v>0</v>
      </c>
      <c r="W954" s="104">
        <v>0</v>
      </c>
      <c r="X954" s="104">
        <v>0</v>
      </c>
      <c r="Y954" s="104">
        <v>0</v>
      </c>
      <c r="Z954" s="104" t="b">
        <v>0</v>
      </c>
      <c r="AA954" s="105"/>
      <c r="AB954" s="105" t="s">
        <v>2059</v>
      </c>
    </row>
    <row r="955" spans="1:28" ht="15" customHeight="1" x14ac:dyDescent="0.35">
      <c r="A955" s="105" t="s">
        <v>7601</v>
      </c>
      <c r="B955" s="104">
        <v>0</v>
      </c>
      <c r="C955" s="105"/>
      <c r="D955" s="104">
        <v>0</v>
      </c>
      <c r="E955" s="105"/>
      <c r="F955" s="105" t="s">
        <v>2247</v>
      </c>
      <c r="G955" s="104">
        <v>0</v>
      </c>
      <c r="H955" s="104">
        <v>0</v>
      </c>
      <c r="I955" s="104">
        <v>0</v>
      </c>
      <c r="J955" s="105"/>
      <c r="K955" s="105"/>
      <c r="L955" s="104">
        <v>3</v>
      </c>
      <c r="M955" s="104">
        <v>0</v>
      </c>
      <c r="N955" s="105" t="s">
        <v>2248</v>
      </c>
      <c r="O955" s="106" t="s">
        <v>889</v>
      </c>
      <c r="P955" s="106" t="s">
        <v>890</v>
      </c>
      <c r="Q955" s="105" t="s">
        <v>2251</v>
      </c>
      <c r="R955" s="104">
        <v>0</v>
      </c>
      <c r="S955" s="104">
        <v>0</v>
      </c>
      <c r="T955" s="105" t="s">
        <v>9264</v>
      </c>
      <c r="U955" s="104">
        <v>1</v>
      </c>
      <c r="V955" s="104">
        <v>0</v>
      </c>
      <c r="W955" s="104">
        <v>0</v>
      </c>
      <c r="X955" s="104">
        <v>0</v>
      </c>
      <c r="Y955" s="104">
        <v>0</v>
      </c>
      <c r="Z955" s="104" t="b">
        <v>0</v>
      </c>
      <c r="AA955" s="105"/>
      <c r="AB955" s="105" t="s">
        <v>2252</v>
      </c>
    </row>
    <row r="956" spans="1:28" ht="15" customHeight="1" x14ac:dyDescent="0.35">
      <c r="A956" s="105" t="s">
        <v>7625</v>
      </c>
      <c r="B956" s="104">
        <v>0</v>
      </c>
      <c r="C956" s="105"/>
      <c r="D956" s="104">
        <v>0</v>
      </c>
      <c r="E956" s="105"/>
      <c r="F956" s="105" t="s">
        <v>2323</v>
      </c>
      <c r="G956" s="104">
        <v>0</v>
      </c>
      <c r="H956" s="104">
        <v>0</v>
      </c>
      <c r="I956" s="104">
        <v>0</v>
      </c>
      <c r="J956" s="105"/>
      <c r="K956" s="105"/>
      <c r="L956" s="104">
        <v>3</v>
      </c>
      <c r="M956" s="104">
        <v>0</v>
      </c>
      <c r="N956" s="105"/>
      <c r="O956" s="106" t="s">
        <v>889</v>
      </c>
      <c r="P956" s="106" t="s">
        <v>890</v>
      </c>
      <c r="Q956" s="105" t="s">
        <v>2326</v>
      </c>
      <c r="R956" s="104">
        <v>0</v>
      </c>
      <c r="S956" s="104">
        <v>0</v>
      </c>
      <c r="T956" s="105" t="s">
        <v>9264</v>
      </c>
      <c r="U956" s="104">
        <v>1</v>
      </c>
      <c r="V956" s="104">
        <v>0</v>
      </c>
      <c r="W956" s="104">
        <v>0</v>
      </c>
      <c r="X956" s="104">
        <v>0</v>
      </c>
      <c r="Y956" s="104">
        <v>0</v>
      </c>
      <c r="Z956" s="104" t="b">
        <v>0</v>
      </c>
      <c r="AA956" s="105"/>
      <c r="AB956" s="105" t="s">
        <v>2327</v>
      </c>
    </row>
    <row r="957" spans="1:28" ht="15" customHeight="1" x14ac:dyDescent="0.35">
      <c r="A957" s="105" t="s">
        <v>7686</v>
      </c>
      <c r="B957" s="104">
        <v>0</v>
      </c>
      <c r="C957" s="105"/>
      <c r="D957" s="104">
        <v>0</v>
      </c>
      <c r="E957" s="105"/>
      <c r="F957" s="105" t="s">
        <v>2452</v>
      </c>
      <c r="G957" s="104">
        <v>0</v>
      </c>
      <c r="H957" s="104">
        <v>0</v>
      </c>
      <c r="I957" s="104">
        <v>0</v>
      </c>
      <c r="J957" s="105"/>
      <c r="K957" s="105"/>
      <c r="L957" s="104">
        <v>3</v>
      </c>
      <c r="M957" s="104">
        <v>0</v>
      </c>
      <c r="N957" s="105" t="s">
        <v>2463</v>
      </c>
      <c r="O957" s="106" t="s">
        <v>2464</v>
      </c>
      <c r="P957" s="106" t="s">
        <v>890</v>
      </c>
      <c r="Q957" s="105" t="s">
        <v>2465</v>
      </c>
      <c r="R957" s="104">
        <v>0</v>
      </c>
      <c r="S957" s="104">
        <v>0</v>
      </c>
      <c r="T957" s="105" t="s">
        <v>9264</v>
      </c>
      <c r="U957" s="104">
        <v>1</v>
      </c>
      <c r="V957" s="104">
        <v>0</v>
      </c>
      <c r="W957" s="104">
        <v>0</v>
      </c>
      <c r="X957" s="104">
        <v>0</v>
      </c>
      <c r="Y957" s="104">
        <v>0</v>
      </c>
      <c r="Z957" s="104" t="b">
        <v>0</v>
      </c>
      <c r="AA957" s="105"/>
      <c r="AB957" s="105" t="s">
        <v>2466</v>
      </c>
    </row>
    <row r="958" spans="1:28" ht="15" customHeight="1" x14ac:dyDescent="0.35">
      <c r="A958" s="105" t="s">
        <v>7763</v>
      </c>
      <c r="B958" s="104">
        <v>0</v>
      </c>
      <c r="C958" s="105"/>
      <c r="D958" s="104">
        <v>0</v>
      </c>
      <c r="E958" s="105"/>
      <c r="F958" s="105" t="s">
        <v>2681</v>
      </c>
      <c r="G958" s="104">
        <v>0</v>
      </c>
      <c r="H958" s="104">
        <v>0</v>
      </c>
      <c r="I958" s="104">
        <v>0</v>
      </c>
      <c r="J958" s="105"/>
      <c r="K958" s="105"/>
      <c r="L958" s="104">
        <v>3</v>
      </c>
      <c r="M958" s="104">
        <v>0</v>
      </c>
      <c r="N958" s="105"/>
      <c r="O958" s="106" t="s">
        <v>889</v>
      </c>
      <c r="P958" s="106" t="s">
        <v>890</v>
      </c>
      <c r="Q958" s="105" t="s">
        <v>2682</v>
      </c>
      <c r="R958" s="104">
        <v>0</v>
      </c>
      <c r="S958" s="104">
        <v>0</v>
      </c>
      <c r="T958" s="105" t="s">
        <v>9264</v>
      </c>
      <c r="U958" s="104">
        <v>1</v>
      </c>
      <c r="V958" s="104">
        <v>0</v>
      </c>
      <c r="W958" s="104">
        <v>0</v>
      </c>
      <c r="X958" s="104">
        <v>0</v>
      </c>
      <c r="Y958" s="104">
        <v>0</v>
      </c>
      <c r="Z958" s="104" t="b">
        <v>0</v>
      </c>
      <c r="AA958" s="105"/>
      <c r="AB958" s="105" t="s">
        <v>2683</v>
      </c>
    </row>
    <row r="959" spans="1:28" ht="15" customHeight="1" x14ac:dyDescent="0.35">
      <c r="A959" s="105" t="s">
        <v>7771</v>
      </c>
      <c r="B959" s="104">
        <v>0</v>
      </c>
      <c r="C959" s="105"/>
      <c r="D959" s="104">
        <v>0</v>
      </c>
      <c r="E959" s="105"/>
      <c r="F959" s="105" t="s">
        <v>2698</v>
      </c>
      <c r="G959" s="104">
        <v>0</v>
      </c>
      <c r="H959" s="104">
        <v>0</v>
      </c>
      <c r="I959" s="104">
        <v>0</v>
      </c>
      <c r="J959" s="105"/>
      <c r="K959" s="105"/>
      <c r="L959" s="104">
        <v>3</v>
      </c>
      <c r="M959" s="104">
        <v>0</v>
      </c>
      <c r="N959" s="105"/>
      <c r="O959" s="106" t="s">
        <v>889</v>
      </c>
      <c r="P959" s="106" t="s">
        <v>890</v>
      </c>
      <c r="Q959" s="105" t="s">
        <v>2701</v>
      </c>
      <c r="R959" s="104">
        <v>0</v>
      </c>
      <c r="S959" s="104">
        <v>0</v>
      </c>
      <c r="T959" s="105" t="s">
        <v>9264</v>
      </c>
      <c r="U959" s="104">
        <v>1</v>
      </c>
      <c r="V959" s="104">
        <v>0</v>
      </c>
      <c r="W959" s="104">
        <v>0</v>
      </c>
      <c r="X959" s="104">
        <v>0</v>
      </c>
      <c r="Y959" s="104">
        <v>0</v>
      </c>
      <c r="Z959" s="104" t="b">
        <v>0</v>
      </c>
      <c r="AA959" s="105"/>
      <c r="AB959" s="105" t="s">
        <v>2702</v>
      </c>
    </row>
    <row r="960" spans="1:28" ht="15" customHeight="1" x14ac:dyDescent="0.35">
      <c r="A960" s="105" t="s">
        <v>7773</v>
      </c>
      <c r="B960" s="104">
        <v>0</v>
      </c>
      <c r="C960" s="105"/>
      <c r="D960" s="104">
        <v>0</v>
      </c>
      <c r="E960" s="105"/>
      <c r="F960" s="105" t="s">
        <v>2703</v>
      </c>
      <c r="G960" s="104">
        <v>0</v>
      </c>
      <c r="H960" s="104">
        <v>0</v>
      </c>
      <c r="I960" s="104">
        <v>0</v>
      </c>
      <c r="J960" s="105"/>
      <c r="K960" s="105"/>
      <c r="L960" s="104">
        <v>3</v>
      </c>
      <c r="M960" s="104">
        <v>0</v>
      </c>
      <c r="N960" s="105"/>
      <c r="O960" s="106" t="s">
        <v>889</v>
      </c>
      <c r="P960" s="106" t="s">
        <v>890</v>
      </c>
      <c r="Q960" s="105" t="s">
        <v>2706</v>
      </c>
      <c r="R960" s="104">
        <v>0</v>
      </c>
      <c r="S960" s="104">
        <v>0</v>
      </c>
      <c r="T960" s="105" t="s">
        <v>9264</v>
      </c>
      <c r="U960" s="104">
        <v>1</v>
      </c>
      <c r="V960" s="104">
        <v>0</v>
      </c>
      <c r="W960" s="104">
        <v>0</v>
      </c>
      <c r="X960" s="104">
        <v>0</v>
      </c>
      <c r="Y960" s="104">
        <v>0</v>
      </c>
      <c r="Z960" s="104" t="b">
        <v>0</v>
      </c>
      <c r="AA960" s="105"/>
      <c r="AB960" s="105" t="s">
        <v>2707</v>
      </c>
    </row>
    <row r="961" spans="1:28" ht="15" customHeight="1" x14ac:dyDescent="0.35">
      <c r="A961" s="105" t="s">
        <v>7911</v>
      </c>
      <c r="B961" s="104">
        <v>0</v>
      </c>
      <c r="C961" s="105"/>
      <c r="D961" s="104">
        <v>0</v>
      </c>
      <c r="E961" s="105"/>
      <c r="F961" s="105" t="s">
        <v>3144</v>
      </c>
      <c r="G961" s="104">
        <v>0</v>
      </c>
      <c r="H961" s="104">
        <v>0</v>
      </c>
      <c r="I961" s="104">
        <v>0</v>
      </c>
      <c r="J961" s="105"/>
      <c r="K961" s="105"/>
      <c r="L961" s="104">
        <v>3</v>
      </c>
      <c r="M961" s="104">
        <v>0</v>
      </c>
      <c r="N961" s="105"/>
      <c r="O961" s="106" t="s">
        <v>889</v>
      </c>
      <c r="P961" s="106" t="s">
        <v>890</v>
      </c>
      <c r="Q961" s="105" t="s">
        <v>3147</v>
      </c>
      <c r="R961" s="104">
        <v>0</v>
      </c>
      <c r="S961" s="104">
        <v>0</v>
      </c>
      <c r="T961" s="105" t="s">
        <v>9264</v>
      </c>
      <c r="U961" s="104">
        <v>1</v>
      </c>
      <c r="V961" s="104">
        <v>0</v>
      </c>
      <c r="W961" s="104">
        <v>0</v>
      </c>
      <c r="X961" s="104">
        <v>0</v>
      </c>
      <c r="Y961" s="104">
        <v>0</v>
      </c>
      <c r="Z961" s="104" t="b">
        <v>0</v>
      </c>
      <c r="AA961" s="105"/>
      <c r="AB961" s="105" t="s">
        <v>3148</v>
      </c>
    </row>
    <row r="962" spans="1:28" ht="15" customHeight="1" x14ac:dyDescent="0.35">
      <c r="A962" s="105" t="s">
        <v>7936</v>
      </c>
      <c r="B962" s="104">
        <v>0</v>
      </c>
      <c r="C962" s="105"/>
      <c r="D962" s="104">
        <v>0</v>
      </c>
      <c r="E962" s="105"/>
      <c r="F962" s="105" t="s">
        <v>3207</v>
      </c>
      <c r="G962" s="104">
        <v>0</v>
      </c>
      <c r="H962" s="104">
        <v>0</v>
      </c>
      <c r="I962" s="104">
        <v>0</v>
      </c>
      <c r="J962" s="105"/>
      <c r="K962" s="105"/>
      <c r="L962" s="104">
        <v>3</v>
      </c>
      <c r="M962" s="104">
        <v>0</v>
      </c>
      <c r="N962" s="105"/>
      <c r="O962" s="106" t="s">
        <v>889</v>
      </c>
      <c r="P962" s="106" t="s">
        <v>890</v>
      </c>
      <c r="Q962" s="105" t="s">
        <v>3214</v>
      </c>
      <c r="R962" s="104">
        <v>0</v>
      </c>
      <c r="S962" s="104">
        <v>0</v>
      </c>
      <c r="T962" s="105" t="s">
        <v>9264</v>
      </c>
      <c r="U962" s="104">
        <v>1</v>
      </c>
      <c r="V962" s="104">
        <v>0</v>
      </c>
      <c r="W962" s="104">
        <v>0</v>
      </c>
      <c r="X962" s="104">
        <v>0</v>
      </c>
      <c r="Y962" s="104">
        <v>0</v>
      </c>
      <c r="Z962" s="104" t="b">
        <v>0</v>
      </c>
      <c r="AA962" s="105"/>
      <c r="AB962" s="105" t="s">
        <v>3215</v>
      </c>
    </row>
    <row r="963" spans="1:28" ht="15" customHeight="1" x14ac:dyDescent="0.35">
      <c r="A963" s="105" t="s">
        <v>7941</v>
      </c>
      <c r="B963" s="104">
        <v>0</v>
      </c>
      <c r="C963" s="105"/>
      <c r="D963" s="104">
        <v>0</v>
      </c>
      <c r="E963" s="105"/>
      <c r="F963" s="105" t="s">
        <v>3218</v>
      </c>
      <c r="G963" s="104">
        <v>0</v>
      </c>
      <c r="H963" s="104">
        <v>0</v>
      </c>
      <c r="I963" s="104">
        <v>0</v>
      </c>
      <c r="J963" s="105"/>
      <c r="K963" s="105"/>
      <c r="L963" s="104">
        <v>3</v>
      </c>
      <c r="M963" s="104">
        <v>0</v>
      </c>
      <c r="N963" s="105"/>
      <c r="O963" s="106" t="s">
        <v>889</v>
      </c>
      <c r="P963" s="106" t="s">
        <v>890</v>
      </c>
      <c r="Q963" s="105" t="s">
        <v>3225</v>
      </c>
      <c r="R963" s="104">
        <v>0</v>
      </c>
      <c r="S963" s="104">
        <v>0</v>
      </c>
      <c r="T963" s="105" t="s">
        <v>9264</v>
      </c>
      <c r="U963" s="104">
        <v>1</v>
      </c>
      <c r="V963" s="104">
        <v>0</v>
      </c>
      <c r="W963" s="104">
        <v>0</v>
      </c>
      <c r="X963" s="104">
        <v>0</v>
      </c>
      <c r="Y963" s="104">
        <v>0</v>
      </c>
      <c r="Z963" s="104" t="b">
        <v>0</v>
      </c>
      <c r="AA963" s="105"/>
      <c r="AB963" s="105" t="s">
        <v>3226</v>
      </c>
    </row>
    <row r="964" spans="1:28" ht="15" customHeight="1" x14ac:dyDescent="0.35">
      <c r="A964" s="105" t="s">
        <v>7966</v>
      </c>
      <c r="B964" s="104">
        <v>0</v>
      </c>
      <c r="C964" s="105"/>
      <c r="D964" s="104">
        <v>0</v>
      </c>
      <c r="E964" s="105"/>
      <c r="F964" s="105" t="s">
        <v>3294</v>
      </c>
      <c r="G964" s="104">
        <v>0</v>
      </c>
      <c r="H964" s="104">
        <v>0</v>
      </c>
      <c r="I964" s="104">
        <v>0</v>
      </c>
      <c r="J964" s="105"/>
      <c r="K964" s="105"/>
      <c r="L964" s="104">
        <v>3</v>
      </c>
      <c r="M964" s="104">
        <v>0</v>
      </c>
      <c r="N964" s="105" t="s">
        <v>3295</v>
      </c>
      <c r="O964" s="106" t="s">
        <v>889</v>
      </c>
      <c r="P964" s="106" t="s">
        <v>890</v>
      </c>
      <c r="Q964" s="105" t="s">
        <v>3298</v>
      </c>
      <c r="R964" s="104">
        <v>0</v>
      </c>
      <c r="S964" s="104">
        <v>0</v>
      </c>
      <c r="T964" s="105" t="s">
        <v>9264</v>
      </c>
      <c r="U964" s="104">
        <v>1</v>
      </c>
      <c r="V964" s="104">
        <v>0</v>
      </c>
      <c r="W964" s="104">
        <v>0</v>
      </c>
      <c r="X964" s="104">
        <v>0</v>
      </c>
      <c r="Y964" s="104">
        <v>0</v>
      </c>
      <c r="Z964" s="104" t="b">
        <v>0</v>
      </c>
      <c r="AA964" s="105"/>
      <c r="AB964" s="105" t="s">
        <v>3299</v>
      </c>
    </row>
    <row r="965" spans="1:28" ht="15" customHeight="1" x14ac:dyDescent="0.35">
      <c r="A965" s="105" t="s">
        <v>8002</v>
      </c>
      <c r="B965" s="104">
        <v>0</v>
      </c>
      <c r="C965" s="105"/>
      <c r="D965" s="104">
        <v>0</v>
      </c>
      <c r="E965" s="105"/>
      <c r="F965" s="105" t="s">
        <v>3420</v>
      </c>
      <c r="G965" s="104">
        <v>0</v>
      </c>
      <c r="H965" s="104">
        <v>0</v>
      </c>
      <c r="I965" s="104">
        <v>0</v>
      </c>
      <c r="J965" s="105"/>
      <c r="K965" s="105"/>
      <c r="L965" s="104">
        <v>3</v>
      </c>
      <c r="M965" s="104">
        <v>0</v>
      </c>
      <c r="N965" s="105" t="s">
        <v>3421</v>
      </c>
      <c r="O965" s="106" t="s">
        <v>889</v>
      </c>
      <c r="P965" s="106" t="s">
        <v>890</v>
      </c>
      <c r="Q965" s="105" t="s">
        <v>3422</v>
      </c>
      <c r="R965" s="104">
        <v>0</v>
      </c>
      <c r="S965" s="104">
        <v>0</v>
      </c>
      <c r="T965" s="105" t="s">
        <v>9264</v>
      </c>
      <c r="U965" s="104">
        <v>1</v>
      </c>
      <c r="V965" s="104">
        <v>0</v>
      </c>
      <c r="W965" s="104">
        <v>0</v>
      </c>
      <c r="X965" s="104">
        <v>0</v>
      </c>
      <c r="Y965" s="104">
        <v>0</v>
      </c>
      <c r="Z965" s="104" t="b">
        <v>0</v>
      </c>
      <c r="AA965" s="105"/>
      <c r="AB965" s="105" t="s">
        <v>3423</v>
      </c>
    </row>
    <row r="966" spans="1:28" ht="15" customHeight="1" x14ac:dyDescent="0.35">
      <c r="A966" s="105" t="s">
        <v>8036</v>
      </c>
      <c r="B966" s="104">
        <v>0</v>
      </c>
      <c r="C966" s="105"/>
      <c r="D966" s="104">
        <v>0</v>
      </c>
      <c r="E966" s="105"/>
      <c r="F966" s="105" t="s">
        <v>3493</v>
      </c>
      <c r="G966" s="104">
        <v>0</v>
      </c>
      <c r="H966" s="104">
        <v>0</v>
      </c>
      <c r="I966" s="104">
        <v>0</v>
      </c>
      <c r="J966" s="105"/>
      <c r="K966" s="105"/>
      <c r="L966" s="104">
        <v>3</v>
      </c>
      <c r="M966" s="104">
        <v>0</v>
      </c>
      <c r="N966" s="105" t="s">
        <v>3494</v>
      </c>
      <c r="O966" s="106" t="s">
        <v>889</v>
      </c>
      <c r="P966" s="106" t="s">
        <v>890</v>
      </c>
      <c r="Q966" s="105" t="s">
        <v>3497</v>
      </c>
      <c r="R966" s="104">
        <v>0</v>
      </c>
      <c r="S966" s="104">
        <v>0</v>
      </c>
      <c r="T966" s="105" t="s">
        <v>9264</v>
      </c>
      <c r="U966" s="104">
        <v>1</v>
      </c>
      <c r="V966" s="104">
        <v>0</v>
      </c>
      <c r="W966" s="104">
        <v>0</v>
      </c>
      <c r="X966" s="104">
        <v>0</v>
      </c>
      <c r="Y966" s="104">
        <v>0</v>
      </c>
      <c r="Z966" s="104" t="b">
        <v>0</v>
      </c>
      <c r="AA966" s="105"/>
      <c r="AB966" s="105" t="s">
        <v>3498</v>
      </c>
    </row>
    <row r="967" spans="1:28" ht="15" customHeight="1" x14ac:dyDescent="0.35">
      <c r="A967" s="105" t="s">
        <v>8049</v>
      </c>
      <c r="B967" s="104">
        <v>0</v>
      </c>
      <c r="C967" s="105"/>
      <c r="D967" s="104">
        <v>0</v>
      </c>
      <c r="E967" s="105"/>
      <c r="F967" s="105" t="s">
        <v>3516</v>
      </c>
      <c r="G967" s="104">
        <v>0</v>
      </c>
      <c r="H967" s="104">
        <v>0</v>
      </c>
      <c r="I967" s="104">
        <v>0</v>
      </c>
      <c r="J967" s="105"/>
      <c r="K967" s="105"/>
      <c r="L967" s="104">
        <v>3</v>
      </c>
      <c r="M967" s="104">
        <v>0</v>
      </c>
      <c r="N967" s="105" t="s">
        <v>3519</v>
      </c>
      <c r="O967" s="106" t="s">
        <v>889</v>
      </c>
      <c r="P967" s="106" t="s">
        <v>890</v>
      </c>
      <c r="Q967" s="105" t="s">
        <v>3526</v>
      </c>
      <c r="R967" s="104">
        <v>0</v>
      </c>
      <c r="S967" s="104">
        <v>0</v>
      </c>
      <c r="T967" s="105" t="s">
        <v>9264</v>
      </c>
      <c r="U967" s="104">
        <v>1</v>
      </c>
      <c r="V967" s="104">
        <v>0</v>
      </c>
      <c r="W967" s="104">
        <v>0</v>
      </c>
      <c r="X967" s="104">
        <v>0</v>
      </c>
      <c r="Y967" s="104">
        <v>0</v>
      </c>
      <c r="Z967" s="104" t="b">
        <v>0</v>
      </c>
      <c r="AA967" s="105"/>
      <c r="AB967" s="105" t="s">
        <v>3527</v>
      </c>
    </row>
    <row r="968" spans="1:28" ht="15" customHeight="1" x14ac:dyDescent="0.35">
      <c r="A968" s="105" t="s">
        <v>8071</v>
      </c>
      <c r="B968" s="104">
        <v>0</v>
      </c>
      <c r="C968" s="105"/>
      <c r="D968" s="104">
        <v>0</v>
      </c>
      <c r="E968" s="105"/>
      <c r="F968" s="105" t="s">
        <v>3584</v>
      </c>
      <c r="G968" s="104">
        <v>0</v>
      </c>
      <c r="H968" s="104">
        <v>0</v>
      </c>
      <c r="I968" s="104">
        <v>0</v>
      </c>
      <c r="J968" s="105"/>
      <c r="K968" s="105"/>
      <c r="L968" s="104">
        <v>3</v>
      </c>
      <c r="M968" s="104">
        <v>0</v>
      </c>
      <c r="N968" s="105" t="s">
        <v>3585</v>
      </c>
      <c r="O968" s="106" t="s">
        <v>889</v>
      </c>
      <c r="P968" s="106" t="s">
        <v>890</v>
      </c>
      <c r="Q968" s="105" t="s">
        <v>3586</v>
      </c>
      <c r="R968" s="104">
        <v>0</v>
      </c>
      <c r="S968" s="104">
        <v>0</v>
      </c>
      <c r="T968" s="105" t="s">
        <v>9264</v>
      </c>
      <c r="U968" s="104">
        <v>1</v>
      </c>
      <c r="V968" s="104">
        <v>0</v>
      </c>
      <c r="W968" s="104">
        <v>0</v>
      </c>
      <c r="X968" s="104">
        <v>0</v>
      </c>
      <c r="Y968" s="104">
        <v>0</v>
      </c>
      <c r="Z968" s="104" t="b">
        <v>0</v>
      </c>
      <c r="AA968" s="105"/>
      <c r="AB968" s="105" t="s">
        <v>3587</v>
      </c>
    </row>
    <row r="969" spans="1:28" ht="15" customHeight="1" x14ac:dyDescent="0.35">
      <c r="A969" s="105" t="s">
        <v>8078</v>
      </c>
      <c r="B969" s="104">
        <v>0</v>
      </c>
      <c r="C969" s="105"/>
      <c r="D969" s="104">
        <v>0</v>
      </c>
      <c r="E969" s="105"/>
      <c r="F969" s="105" t="s">
        <v>3598</v>
      </c>
      <c r="G969" s="104">
        <v>0</v>
      </c>
      <c r="H969" s="104">
        <v>0</v>
      </c>
      <c r="I969" s="104">
        <v>0</v>
      </c>
      <c r="J969" s="105"/>
      <c r="K969" s="105"/>
      <c r="L969" s="104">
        <v>3</v>
      </c>
      <c r="M969" s="104">
        <v>0</v>
      </c>
      <c r="N969" s="105"/>
      <c r="O969" s="106" t="s">
        <v>889</v>
      </c>
      <c r="P969" s="106" t="s">
        <v>890</v>
      </c>
      <c r="Q969" s="105" t="s">
        <v>3601</v>
      </c>
      <c r="R969" s="104">
        <v>0</v>
      </c>
      <c r="S969" s="104">
        <v>0</v>
      </c>
      <c r="T969" s="105" t="s">
        <v>9264</v>
      </c>
      <c r="U969" s="104">
        <v>1</v>
      </c>
      <c r="V969" s="104">
        <v>0</v>
      </c>
      <c r="W969" s="104">
        <v>0</v>
      </c>
      <c r="X969" s="104">
        <v>0</v>
      </c>
      <c r="Y969" s="104">
        <v>0</v>
      </c>
      <c r="Z969" s="104" t="b">
        <v>0</v>
      </c>
      <c r="AA969" s="105"/>
      <c r="AB969" s="105" t="s">
        <v>3602</v>
      </c>
    </row>
    <row r="970" spans="1:28" ht="15" customHeight="1" x14ac:dyDescent="0.35">
      <c r="A970" s="105" t="s">
        <v>8095</v>
      </c>
      <c r="B970" s="104">
        <v>0</v>
      </c>
      <c r="C970" s="105"/>
      <c r="D970" s="104">
        <v>0</v>
      </c>
      <c r="E970" s="105"/>
      <c r="F970" s="105" t="s">
        <v>3637</v>
      </c>
      <c r="G970" s="104">
        <v>0</v>
      </c>
      <c r="H970" s="104">
        <v>0</v>
      </c>
      <c r="I970" s="104">
        <v>0</v>
      </c>
      <c r="J970" s="105"/>
      <c r="K970" s="105"/>
      <c r="L970" s="104">
        <v>3</v>
      </c>
      <c r="M970" s="104">
        <v>0</v>
      </c>
      <c r="N970" s="105" t="s">
        <v>3638</v>
      </c>
      <c r="O970" s="106" t="s">
        <v>889</v>
      </c>
      <c r="P970" s="106" t="s">
        <v>890</v>
      </c>
      <c r="Q970" s="105" t="s">
        <v>3643</v>
      </c>
      <c r="R970" s="104">
        <v>0</v>
      </c>
      <c r="S970" s="104">
        <v>0</v>
      </c>
      <c r="T970" s="105" t="s">
        <v>9264</v>
      </c>
      <c r="U970" s="104">
        <v>1</v>
      </c>
      <c r="V970" s="104">
        <v>0</v>
      </c>
      <c r="W970" s="104">
        <v>0</v>
      </c>
      <c r="X970" s="104">
        <v>0</v>
      </c>
      <c r="Y970" s="104">
        <v>0</v>
      </c>
      <c r="Z970" s="104" t="b">
        <v>0</v>
      </c>
      <c r="AA970" s="105"/>
      <c r="AB970" s="105" t="s">
        <v>3644</v>
      </c>
    </row>
    <row r="971" spans="1:28" ht="15" customHeight="1" x14ac:dyDescent="0.35">
      <c r="A971" s="105" t="s">
        <v>8099</v>
      </c>
      <c r="B971" s="104">
        <v>0</v>
      </c>
      <c r="C971" s="105"/>
      <c r="D971" s="104">
        <v>0</v>
      </c>
      <c r="E971" s="105"/>
      <c r="F971" s="105" t="s">
        <v>3651</v>
      </c>
      <c r="G971" s="104">
        <v>0</v>
      </c>
      <c r="H971" s="104">
        <v>0</v>
      </c>
      <c r="I971" s="104">
        <v>0</v>
      </c>
      <c r="J971" s="105"/>
      <c r="K971" s="105"/>
      <c r="L971" s="104">
        <v>3</v>
      </c>
      <c r="M971" s="104">
        <v>0</v>
      </c>
      <c r="N971" s="105" t="s">
        <v>3652</v>
      </c>
      <c r="O971" s="106" t="s">
        <v>889</v>
      </c>
      <c r="P971" s="106" t="s">
        <v>890</v>
      </c>
      <c r="Q971" s="105" t="s">
        <v>3653</v>
      </c>
      <c r="R971" s="104">
        <v>0</v>
      </c>
      <c r="S971" s="104">
        <v>0</v>
      </c>
      <c r="T971" s="105" t="s">
        <v>9264</v>
      </c>
      <c r="U971" s="104">
        <v>1</v>
      </c>
      <c r="V971" s="104">
        <v>0</v>
      </c>
      <c r="W971" s="104">
        <v>0</v>
      </c>
      <c r="X971" s="104">
        <v>0</v>
      </c>
      <c r="Y971" s="104">
        <v>0</v>
      </c>
      <c r="Z971" s="104" t="b">
        <v>0</v>
      </c>
      <c r="AA971" s="105"/>
      <c r="AB971" s="105" t="s">
        <v>3654</v>
      </c>
    </row>
    <row r="972" spans="1:28" ht="15" customHeight="1" x14ac:dyDescent="0.35">
      <c r="A972" s="105" t="s">
        <v>8138</v>
      </c>
      <c r="B972" s="104">
        <v>0</v>
      </c>
      <c r="C972" s="105"/>
      <c r="D972" s="104">
        <v>0</v>
      </c>
      <c r="E972" s="105"/>
      <c r="F972" s="105" t="s">
        <v>3759</v>
      </c>
      <c r="G972" s="104">
        <v>0</v>
      </c>
      <c r="H972" s="104">
        <v>0</v>
      </c>
      <c r="I972" s="104">
        <v>0</v>
      </c>
      <c r="J972" s="105"/>
      <c r="K972" s="105"/>
      <c r="L972" s="104">
        <v>3</v>
      </c>
      <c r="M972" s="104">
        <v>0</v>
      </c>
      <c r="N972" s="105" t="s">
        <v>3760</v>
      </c>
      <c r="O972" s="106" t="s">
        <v>889</v>
      </c>
      <c r="P972" s="106" t="s">
        <v>890</v>
      </c>
      <c r="Q972" s="105" t="s">
        <v>3761</v>
      </c>
      <c r="R972" s="104">
        <v>0</v>
      </c>
      <c r="S972" s="104">
        <v>0</v>
      </c>
      <c r="T972" s="105" t="s">
        <v>9264</v>
      </c>
      <c r="U972" s="104">
        <v>1</v>
      </c>
      <c r="V972" s="104">
        <v>0</v>
      </c>
      <c r="W972" s="104">
        <v>0</v>
      </c>
      <c r="X972" s="104">
        <v>0</v>
      </c>
      <c r="Y972" s="104">
        <v>0</v>
      </c>
      <c r="Z972" s="104" t="b">
        <v>0</v>
      </c>
      <c r="AA972" s="105"/>
      <c r="AB972" s="105" t="s">
        <v>3762</v>
      </c>
    </row>
    <row r="973" spans="1:28" ht="15" customHeight="1" x14ac:dyDescent="0.35">
      <c r="A973" s="105" t="s">
        <v>8157</v>
      </c>
      <c r="B973" s="104">
        <v>0</v>
      </c>
      <c r="C973" s="105"/>
      <c r="D973" s="104">
        <v>0</v>
      </c>
      <c r="E973" s="105"/>
      <c r="F973" s="105" t="s">
        <v>3801</v>
      </c>
      <c r="G973" s="104">
        <v>0</v>
      </c>
      <c r="H973" s="104">
        <v>0</v>
      </c>
      <c r="I973" s="104">
        <v>0</v>
      </c>
      <c r="J973" s="105"/>
      <c r="K973" s="105"/>
      <c r="L973" s="104">
        <v>3</v>
      </c>
      <c r="M973" s="104">
        <v>0</v>
      </c>
      <c r="N973" s="105" t="s">
        <v>3807</v>
      </c>
      <c r="O973" s="106" t="s">
        <v>889</v>
      </c>
      <c r="P973" s="106" t="s">
        <v>890</v>
      </c>
      <c r="Q973" s="105" t="s">
        <v>3808</v>
      </c>
      <c r="R973" s="104">
        <v>0</v>
      </c>
      <c r="S973" s="104">
        <v>0</v>
      </c>
      <c r="T973" s="105" t="s">
        <v>9264</v>
      </c>
      <c r="U973" s="104">
        <v>1</v>
      </c>
      <c r="V973" s="104">
        <v>0</v>
      </c>
      <c r="W973" s="104">
        <v>0</v>
      </c>
      <c r="X973" s="104">
        <v>0</v>
      </c>
      <c r="Y973" s="104">
        <v>0</v>
      </c>
      <c r="Z973" s="104" t="b">
        <v>0</v>
      </c>
      <c r="AA973" s="105"/>
      <c r="AB973" s="105" t="s">
        <v>3809</v>
      </c>
    </row>
    <row r="974" spans="1:28" ht="15" customHeight="1" x14ac:dyDescent="0.35">
      <c r="A974" s="105" t="s">
        <v>8198</v>
      </c>
      <c r="B974" s="104">
        <v>0</v>
      </c>
      <c r="C974" s="105"/>
      <c r="D974" s="104">
        <v>0</v>
      </c>
      <c r="E974" s="105"/>
      <c r="F974" s="105" t="s">
        <v>3903</v>
      </c>
      <c r="G974" s="104">
        <v>0</v>
      </c>
      <c r="H974" s="104">
        <v>0</v>
      </c>
      <c r="I974" s="104">
        <v>0</v>
      </c>
      <c r="J974" s="105"/>
      <c r="K974" s="105"/>
      <c r="L974" s="104">
        <v>3</v>
      </c>
      <c r="M974" s="104">
        <v>0</v>
      </c>
      <c r="N974" s="105"/>
      <c r="O974" s="106" t="s">
        <v>889</v>
      </c>
      <c r="P974" s="106" t="s">
        <v>890</v>
      </c>
      <c r="Q974" s="105" t="s">
        <v>3906</v>
      </c>
      <c r="R974" s="104">
        <v>0</v>
      </c>
      <c r="S974" s="104">
        <v>0</v>
      </c>
      <c r="T974" s="105" t="s">
        <v>9264</v>
      </c>
      <c r="U974" s="104">
        <v>1</v>
      </c>
      <c r="V974" s="104">
        <v>0</v>
      </c>
      <c r="W974" s="104">
        <v>0</v>
      </c>
      <c r="X974" s="104">
        <v>0</v>
      </c>
      <c r="Y974" s="104">
        <v>0</v>
      </c>
      <c r="Z974" s="104" t="b">
        <v>0</v>
      </c>
      <c r="AA974" s="105"/>
      <c r="AB974" s="105" t="s">
        <v>3907</v>
      </c>
    </row>
    <row r="975" spans="1:28" ht="15" customHeight="1" x14ac:dyDescent="0.35">
      <c r="A975" s="105" t="s">
        <v>8205</v>
      </c>
      <c r="B975" s="104">
        <v>0</v>
      </c>
      <c r="C975" s="105"/>
      <c r="D975" s="104">
        <v>0</v>
      </c>
      <c r="E975" s="105"/>
      <c r="F975" s="105" t="s">
        <v>3921</v>
      </c>
      <c r="G975" s="104">
        <v>0</v>
      </c>
      <c r="H975" s="104">
        <v>0</v>
      </c>
      <c r="I975" s="104">
        <v>0</v>
      </c>
      <c r="J975" s="105"/>
      <c r="K975" s="105"/>
      <c r="L975" s="104">
        <v>3</v>
      </c>
      <c r="M975" s="104">
        <v>0</v>
      </c>
      <c r="N975" s="105"/>
      <c r="O975" s="106" t="s">
        <v>889</v>
      </c>
      <c r="P975" s="106" t="s">
        <v>890</v>
      </c>
      <c r="Q975" s="105" t="s">
        <v>3922</v>
      </c>
      <c r="R975" s="104">
        <v>0</v>
      </c>
      <c r="S975" s="104">
        <v>0</v>
      </c>
      <c r="T975" s="105" t="s">
        <v>9264</v>
      </c>
      <c r="U975" s="104">
        <v>1</v>
      </c>
      <c r="V975" s="104">
        <v>0</v>
      </c>
      <c r="W975" s="104">
        <v>0</v>
      </c>
      <c r="X975" s="104">
        <v>0</v>
      </c>
      <c r="Y975" s="104">
        <v>0</v>
      </c>
      <c r="Z975" s="104" t="b">
        <v>0</v>
      </c>
      <c r="AA975" s="105"/>
      <c r="AB975" s="105" t="s">
        <v>3923</v>
      </c>
    </row>
    <row r="976" spans="1:28" ht="15" customHeight="1" x14ac:dyDescent="0.35">
      <c r="A976" s="105" t="s">
        <v>8218</v>
      </c>
      <c r="B976" s="104">
        <v>0</v>
      </c>
      <c r="C976" s="105"/>
      <c r="D976" s="104">
        <v>0</v>
      </c>
      <c r="E976" s="105"/>
      <c r="F976" s="105" t="s">
        <v>3950</v>
      </c>
      <c r="G976" s="104">
        <v>0</v>
      </c>
      <c r="H976" s="104">
        <v>0</v>
      </c>
      <c r="I976" s="104">
        <v>0</v>
      </c>
      <c r="J976" s="105"/>
      <c r="K976" s="105"/>
      <c r="L976" s="104">
        <v>3</v>
      </c>
      <c r="M976" s="104">
        <v>0</v>
      </c>
      <c r="N976" s="105"/>
      <c r="O976" s="106" t="s">
        <v>889</v>
      </c>
      <c r="P976" s="106" t="s">
        <v>890</v>
      </c>
      <c r="Q976" s="105" t="s">
        <v>3953</v>
      </c>
      <c r="R976" s="104">
        <v>0</v>
      </c>
      <c r="S976" s="104">
        <v>0</v>
      </c>
      <c r="T976" s="105" t="s">
        <v>9264</v>
      </c>
      <c r="U976" s="104">
        <v>1</v>
      </c>
      <c r="V976" s="104">
        <v>0</v>
      </c>
      <c r="W976" s="104">
        <v>0</v>
      </c>
      <c r="X976" s="104">
        <v>0</v>
      </c>
      <c r="Y976" s="104">
        <v>0</v>
      </c>
      <c r="Z976" s="104" t="b">
        <v>0</v>
      </c>
      <c r="AA976" s="105"/>
      <c r="AB976" s="105" t="s">
        <v>3954</v>
      </c>
    </row>
    <row r="977" spans="1:28" ht="15" customHeight="1" x14ac:dyDescent="0.35">
      <c r="A977" s="105" t="s">
        <v>8246</v>
      </c>
      <c r="B977" s="104">
        <v>0</v>
      </c>
      <c r="C977" s="105"/>
      <c r="D977" s="104">
        <v>0</v>
      </c>
      <c r="E977" s="105"/>
      <c r="F977" s="105" t="s">
        <v>4027</v>
      </c>
      <c r="G977" s="104">
        <v>0</v>
      </c>
      <c r="H977" s="104">
        <v>0</v>
      </c>
      <c r="I977" s="104">
        <v>0</v>
      </c>
      <c r="J977" s="105"/>
      <c r="K977" s="105"/>
      <c r="L977" s="104">
        <v>3</v>
      </c>
      <c r="M977" s="104">
        <v>0</v>
      </c>
      <c r="N977" s="105" t="s">
        <v>4028</v>
      </c>
      <c r="O977" s="106" t="s">
        <v>889</v>
      </c>
      <c r="P977" s="106" t="s">
        <v>890</v>
      </c>
      <c r="Q977" s="105" t="s">
        <v>4031</v>
      </c>
      <c r="R977" s="104">
        <v>0</v>
      </c>
      <c r="S977" s="104">
        <v>0</v>
      </c>
      <c r="T977" s="105" t="s">
        <v>9264</v>
      </c>
      <c r="U977" s="104">
        <v>1</v>
      </c>
      <c r="V977" s="104">
        <v>0</v>
      </c>
      <c r="W977" s="104">
        <v>0</v>
      </c>
      <c r="X977" s="104">
        <v>0</v>
      </c>
      <c r="Y977" s="104">
        <v>0</v>
      </c>
      <c r="Z977" s="104" t="b">
        <v>0</v>
      </c>
      <c r="AA977" s="105"/>
      <c r="AB977" s="105" t="s">
        <v>4032</v>
      </c>
    </row>
    <row r="978" spans="1:28" ht="15" customHeight="1" x14ac:dyDescent="0.35">
      <c r="A978" s="105" t="s">
        <v>8261</v>
      </c>
      <c r="B978" s="104">
        <v>0</v>
      </c>
      <c r="C978" s="105"/>
      <c r="D978" s="104">
        <v>0</v>
      </c>
      <c r="E978" s="105"/>
      <c r="F978" s="105" t="s">
        <v>4051</v>
      </c>
      <c r="G978" s="104">
        <v>0</v>
      </c>
      <c r="H978" s="104">
        <v>0</v>
      </c>
      <c r="I978" s="104">
        <v>0</v>
      </c>
      <c r="J978" s="105"/>
      <c r="K978" s="105"/>
      <c r="L978" s="104">
        <v>3</v>
      </c>
      <c r="M978" s="104">
        <v>0</v>
      </c>
      <c r="N978" s="105"/>
      <c r="O978" s="106" t="s">
        <v>889</v>
      </c>
      <c r="P978" s="106" t="s">
        <v>890</v>
      </c>
      <c r="Q978" s="105" t="s">
        <v>4052</v>
      </c>
      <c r="R978" s="104">
        <v>0</v>
      </c>
      <c r="S978" s="104">
        <v>0</v>
      </c>
      <c r="T978" s="105" t="s">
        <v>9264</v>
      </c>
      <c r="U978" s="104">
        <v>1</v>
      </c>
      <c r="V978" s="104">
        <v>0</v>
      </c>
      <c r="W978" s="104">
        <v>0</v>
      </c>
      <c r="X978" s="104">
        <v>0</v>
      </c>
      <c r="Y978" s="104">
        <v>0</v>
      </c>
      <c r="Z978" s="104" t="b">
        <v>0</v>
      </c>
      <c r="AA978" s="105"/>
      <c r="AB978" s="105" t="s">
        <v>4053</v>
      </c>
    </row>
    <row r="979" spans="1:28" ht="15" customHeight="1" x14ac:dyDescent="0.35">
      <c r="A979" s="105" t="s">
        <v>8357</v>
      </c>
      <c r="B979" s="104">
        <v>0</v>
      </c>
      <c r="C979" s="105"/>
      <c r="D979" s="104">
        <v>0</v>
      </c>
      <c r="E979" s="105"/>
      <c r="F979" s="105" t="s">
        <v>4335</v>
      </c>
      <c r="G979" s="104">
        <v>0</v>
      </c>
      <c r="H979" s="104">
        <v>0</v>
      </c>
      <c r="I979" s="104">
        <v>0</v>
      </c>
      <c r="J979" s="105"/>
      <c r="K979" s="105"/>
      <c r="L979" s="104">
        <v>3</v>
      </c>
      <c r="M979" s="104">
        <v>0</v>
      </c>
      <c r="N979" s="105" t="s">
        <v>4336</v>
      </c>
      <c r="O979" s="106" t="s">
        <v>889</v>
      </c>
      <c r="P979" s="106" t="s">
        <v>890</v>
      </c>
      <c r="Q979" s="105" t="s">
        <v>4337</v>
      </c>
      <c r="R979" s="104">
        <v>0</v>
      </c>
      <c r="S979" s="104">
        <v>0</v>
      </c>
      <c r="T979" s="105" t="s">
        <v>9264</v>
      </c>
      <c r="U979" s="104">
        <v>1</v>
      </c>
      <c r="V979" s="104">
        <v>0</v>
      </c>
      <c r="W979" s="104">
        <v>0</v>
      </c>
      <c r="X979" s="104">
        <v>0</v>
      </c>
      <c r="Y979" s="104">
        <v>0</v>
      </c>
      <c r="Z979" s="104" t="b">
        <v>0</v>
      </c>
      <c r="AA979" s="105"/>
      <c r="AB979" s="105" t="s">
        <v>4338</v>
      </c>
    </row>
    <row r="980" spans="1:28" ht="15" customHeight="1" x14ac:dyDescent="0.35">
      <c r="A980" s="105" t="s">
        <v>8395</v>
      </c>
      <c r="B980" s="104">
        <v>0</v>
      </c>
      <c r="C980" s="105"/>
      <c r="D980" s="104">
        <v>0</v>
      </c>
      <c r="E980" s="105"/>
      <c r="F980" s="105" t="s">
        <v>4463</v>
      </c>
      <c r="G980" s="104">
        <v>0</v>
      </c>
      <c r="H980" s="104">
        <v>0</v>
      </c>
      <c r="I980" s="104">
        <v>0</v>
      </c>
      <c r="J980" s="105"/>
      <c r="K980" s="105"/>
      <c r="L980" s="104">
        <v>3</v>
      </c>
      <c r="M980" s="104">
        <v>0</v>
      </c>
      <c r="N980" s="105"/>
      <c r="O980" s="106" t="s">
        <v>889</v>
      </c>
      <c r="P980" s="106" t="s">
        <v>890</v>
      </c>
      <c r="Q980" s="105" t="s">
        <v>4464</v>
      </c>
      <c r="R980" s="104">
        <v>0</v>
      </c>
      <c r="S980" s="104">
        <v>0</v>
      </c>
      <c r="T980" s="105" t="s">
        <v>9264</v>
      </c>
      <c r="U980" s="104">
        <v>1</v>
      </c>
      <c r="V980" s="104">
        <v>0</v>
      </c>
      <c r="W980" s="104">
        <v>0</v>
      </c>
      <c r="X980" s="104">
        <v>0</v>
      </c>
      <c r="Y980" s="104">
        <v>0</v>
      </c>
      <c r="Z980" s="104" t="b">
        <v>0</v>
      </c>
      <c r="AA980" s="105"/>
      <c r="AB980" s="105" t="s">
        <v>4465</v>
      </c>
    </row>
    <row r="981" spans="1:28" ht="15" customHeight="1" x14ac:dyDescent="0.35">
      <c r="A981" s="105" t="s">
        <v>8400</v>
      </c>
      <c r="B981" s="104">
        <v>0</v>
      </c>
      <c r="C981" s="105"/>
      <c r="D981" s="104">
        <v>0</v>
      </c>
      <c r="E981" s="105"/>
      <c r="F981" s="105" t="s">
        <v>4475</v>
      </c>
      <c r="G981" s="104">
        <v>0</v>
      </c>
      <c r="H981" s="104">
        <v>0</v>
      </c>
      <c r="I981" s="104">
        <v>0</v>
      </c>
      <c r="J981" s="105"/>
      <c r="K981" s="105"/>
      <c r="L981" s="104">
        <v>3</v>
      </c>
      <c r="M981" s="104">
        <v>0</v>
      </c>
      <c r="N981" s="105" t="s">
        <v>4476</v>
      </c>
      <c r="O981" s="106" t="s">
        <v>889</v>
      </c>
      <c r="P981" s="106" t="s">
        <v>890</v>
      </c>
      <c r="Q981" s="105" t="s">
        <v>4479</v>
      </c>
      <c r="R981" s="104">
        <v>0</v>
      </c>
      <c r="S981" s="104">
        <v>0</v>
      </c>
      <c r="T981" s="105" t="s">
        <v>9264</v>
      </c>
      <c r="U981" s="104">
        <v>1</v>
      </c>
      <c r="V981" s="104">
        <v>0</v>
      </c>
      <c r="W981" s="104">
        <v>0</v>
      </c>
      <c r="X981" s="104">
        <v>0</v>
      </c>
      <c r="Y981" s="104">
        <v>0</v>
      </c>
      <c r="Z981" s="104" t="b">
        <v>0</v>
      </c>
      <c r="AA981" s="105"/>
      <c r="AB981" s="105" t="s">
        <v>4480</v>
      </c>
    </row>
    <row r="982" spans="1:28" ht="15" customHeight="1" x14ac:dyDescent="0.35">
      <c r="A982" s="105" t="s">
        <v>8406</v>
      </c>
      <c r="B982" s="104">
        <v>0</v>
      </c>
      <c r="C982" s="105"/>
      <c r="D982" s="104">
        <v>0</v>
      </c>
      <c r="E982" s="105"/>
      <c r="F982" s="105" t="s">
        <v>4497</v>
      </c>
      <c r="G982" s="104">
        <v>0</v>
      </c>
      <c r="H982" s="104">
        <v>0</v>
      </c>
      <c r="I982" s="104">
        <v>0</v>
      </c>
      <c r="J982" s="105"/>
      <c r="K982" s="105"/>
      <c r="L982" s="104">
        <v>3</v>
      </c>
      <c r="M982" s="104">
        <v>0</v>
      </c>
      <c r="N982" s="105"/>
      <c r="O982" s="106" t="s">
        <v>889</v>
      </c>
      <c r="P982" s="106" t="s">
        <v>890</v>
      </c>
      <c r="Q982" s="105" t="s">
        <v>4498</v>
      </c>
      <c r="R982" s="104">
        <v>0</v>
      </c>
      <c r="S982" s="104">
        <v>0</v>
      </c>
      <c r="T982" s="105" t="s">
        <v>9264</v>
      </c>
      <c r="U982" s="104">
        <v>1</v>
      </c>
      <c r="V982" s="104">
        <v>0</v>
      </c>
      <c r="W982" s="104">
        <v>0</v>
      </c>
      <c r="X982" s="104">
        <v>0</v>
      </c>
      <c r="Y982" s="104">
        <v>0</v>
      </c>
      <c r="Z982" s="104" t="b">
        <v>0</v>
      </c>
      <c r="AA982" s="105"/>
      <c r="AB982" s="105" t="s">
        <v>4499</v>
      </c>
    </row>
    <row r="983" spans="1:28" ht="15" customHeight="1" x14ac:dyDescent="0.35">
      <c r="A983" s="105" t="s">
        <v>8418</v>
      </c>
      <c r="B983" s="104">
        <v>0</v>
      </c>
      <c r="C983" s="105"/>
      <c r="D983" s="104">
        <v>0</v>
      </c>
      <c r="E983" s="105"/>
      <c r="F983" s="105" t="s">
        <v>4520</v>
      </c>
      <c r="G983" s="104">
        <v>0</v>
      </c>
      <c r="H983" s="104">
        <v>0</v>
      </c>
      <c r="I983" s="104">
        <v>0</v>
      </c>
      <c r="J983" s="105"/>
      <c r="K983" s="105"/>
      <c r="L983" s="104">
        <v>3</v>
      </c>
      <c r="M983" s="104">
        <v>0</v>
      </c>
      <c r="N983" s="105"/>
      <c r="O983" s="106" t="s">
        <v>889</v>
      </c>
      <c r="P983" s="106" t="s">
        <v>890</v>
      </c>
      <c r="Q983" s="105" t="s">
        <v>4533</v>
      </c>
      <c r="R983" s="104">
        <v>0</v>
      </c>
      <c r="S983" s="104">
        <v>0</v>
      </c>
      <c r="T983" s="105" t="s">
        <v>9264</v>
      </c>
      <c r="U983" s="104">
        <v>1</v>
      </c>
      <c r="V983" s="104">
        <v>0</v>
      </c>
      <c r="W983" s="104">
        <v>0</v>
      </c>
      <c r="X983" s="104">
        <v>0</v>
      </c>
      <c r="Y983" s="104">
        <v>0</v>
      </c>
      <c r="Z983" s="104" t="b">
        <v>0</v>
      </c>
      <c r="AA983" s="105"/>
      <c r="AB983" s="105" t="s">
        <v>4534</v>
      </c>
    </row>
    <row r="984" spans="1:28" ht="15" customHeight="1" x14ac:dyDescent="0.35">
      <c r="A984" s="105" t="s">
        <v>8421</v>
      </c>
      <c r="B984" s="104">
        <v>0</v>
      </c>
      <c r="C984" s="105"/>
      <c r="D984" s="104">
        <v>0</v>
      </c>
      <c r="E984" s="105"/>
      <c r="F984" s="105" t="s">
        <v>4520</v>
      </c>
      <c r="G984" s="104">
        <v>0</v>
      </c>
      <c r="H984" s="104">
        <v>0</v>
      </c>
      <c r="I984" s="104">
        <v>0</v>
      </c>
      <c r="J984" s="105"/>
      <c r="K984" s="105"/>
      <c r="L984" s="104">
        <v>3</v>
      </c>
      <c r="M984" s="104">
        <v>0</v>
      </c>
      <c r="N984" s="105"/>
      <c r="O984" s="106" t="s">
        <v>889</v>
      </c>
      <c r="P984" s="106" t="s">
        <v>890</v>
      </c>
      <c r="Q984" s="105" t="s">
        <v>4540</v>
      </c>
      <c r="R984" s="104">
        <v>0</v>
      </c>
      <c r="S984" s="104">
        <v>0</v>
      </c>
      <c r="T984" s="105" t="s">
        <v>9264</v>
      </c>
      <c r="U984" s="104">
        <v>1</v>
      </c>
      <c r="V984" s="104">
        <v>0</v>
      </c>
      <c r="W984" s="104">
        <v>0</v>
      </c>
      <c r="X984" s="104">
        <v>0</v>
      </c>
      <c r="Y984" s="104">
        <v>0</v>
      </c>
      <c r="Z984" s="104" t="b">
        <v>0</v>
      </c>
      <c r="AA984" s="105"/>
      <c r="AB984" s="105" t="s">
        <v>4541</v>
      </c>
    </row>
    <row r="985" spans="1:28" ht="15" customHeight="1" x14ac:dyDescent="0.35">
      <c r="A985" s="105" t="s">
        <v>8517</v>
      </c>
      <c r="B985" s="104">
        <v>0</v>
      </c>
      <c r="C985" s="105"/>
      <c r="D985" s="104">
        <v>0</v>
      </c>
      <c r="E985" s="105"/>
      <c r="F985" s="105" t="s">
        <v>4789</v>
      </c>
      <c r="G985" s="104">
        <v>0</v>
      </c>
      <c r="H985" s="104">
        <v>0</v>
      </c>
      <c r="I985" s="104">
        <v>0</v>
      </c>
      <c r="J985" s="105"/>
      <c r="K985" s="105"/>
      <c r="L985" s="104">
        <v>3</v>
      </c>
      <c r="M985" s="104">
        <v>0</v>
      </c>
      <c r="N985" s="105" t="s">
        <v>4793</v>
      </c>
      <c r="O985" s="106" t="s">
        <v>889</v>
      </c>
      <c r="P985" s="106" t="s">
        <v>890</v>
      </c>
      <c r="Q985" s="105" t="s">
        <v>4794</v>
      </c>
      <c r="R985" s="104">
        <v>0</v>
      </c>
      <c r="S985" s="104">
        <v>0</v>
      </c>
      <c r="T985" s="105" t="s">
        <v>9264</v>
      </c>
      <c r="U985" s="104">
        <v>1</v>
      </c>
      <c r="V985" s="104">
        <v>0</v>
      </c>
      <c r="W985" s="104">
        <v>0</v>
      </c>
      <c r="X985" s="104">
        <v>0</v>
      </c>
      <c r="Y985" s="104">
        <v>0</v>
      </c>
      <c r="Z985" s="104" t="b">
        <v>0</v>
      </c>
      <c r="AA985" s="105"/>
      <c r="AB985" s="105" t="s">
        <v>4795</v>
      </c>
    </row>
    <row r="986" spans="1:28" ht="15" customHeight="1" x14ac:dyDescent="0.35">
      <c r="A986" s="105" t="s">
        <v>8522</v>
      </c>
      <c r="B986" s="104">
        <v>0</v>
      </c>
      <c r="C986" s="105"/>
      <c r="D986" s="104">
        <v>0</v>
      </c>
      <c r="E986" s="105"/>
      <c r="F986" s="105" t="s">
        <v>4839</v>
      </c>
      <c r="G986" s="104">
        <v>0</v>
      </c>
      <c r="H986" s="104">
        <v>0</v>
      </c>
      <c r="I986" s="104">
        <v>0</v>
      </c>
      <c r="J986" s="105"/>
      <c r="K986" s="105"/>
      <c r="L986" s="104">
        <v>3</v>
      </c>
      <c r="M986" s="104">
        <v>0</v>
      </c>
      <c r="N986" s="105"/>
      <c r="O986" s="106" t="s">
        <v>889</v>
      </c>
      <c r="P986" s="106" t="s">
        <v>890</v>
      </c>
      <c r="Q986" s="105" t="s">
        <v>4840</v>
      </c>
      <c r="R986" s="104">
        <v>0</v>
      </c>
      <c r="S986" s="104">
        <v>0</v>
      </c>
      <c r="T986" s="105" t="s">
        <v>9264</v>
      </c>
      <c r="U986" s="104">
        <v>1</v>
      </c>
      <c r="V986" s="104">
        <v>0</v>
      </c>
      <c r="W986" s="104">
        <v>0</v>
      </c>
      <c r="X986" s="104">
        <v>0</v>
      </c>
      <c r="Y986" s="104">
        <v>0</v>
      </c>
      <c r="Z986" s="104" t="b">
        <v>0</v>
      </c>
      <c r="AA986" s="105"/>
      <c r="AB986" s="105" t="s">
        <v>4841</v>
      </c>
    </row>
    <row r="987" spans="1:28" ht="15" customHeight="1" x14ac:dyDescent="0.35">
      <c r="A987" s="105" t="s">
        <v>8528</v>
      </c>
      <c r="B987" s="104">
        <v>0</v>
      </c>
      <c r="C987" s="105"/>
      <c r="D987" s="104">
        <v>0</v>
      </c>
      <c r="E987" s="105"/>
      <c r="F987" s="105" t="s">
        <v>4851</v>
      </c>
      <c r="G987" s="104">
        <v>0</v>
      </c>
      <c r="H987" s="104">
        <v>0</v>
      </c>
      <c r="I987" s="104">
        <v>0</v>
      </c>
      <c r="J987" s="105"/>
      <c r="K987" s="105"/>
      <c r="L987" s="104">
        <v>3</v>
      </c>
      <c r="M987" s="104">
        <v>0</v>
      </c>
      <c r="N987" s="105"/>
      <c r="O987" s="106" t="s">
        <v>889</v>
      </c>
      <c r="P987" s="106" t="s">
        <v>890</v>
      </c>
      <c r="Q987" s="105" t="s">
        <v>4854</v>
      </c>
      <c r="R987" s="104">
        <v>0</v>
      </c>
      <c r="S987" s="104">
        <v>0</v>
      </c>
      <c r="T987" s="105" t="s">
        <v>9264</v>
      </c>
      <c r="U987" s="104">
        <v>1</v>
      </c>
      <c r="V987" s="104">
        <v>0</v>
      </c>
      <c r="W987" s="104">
        <v>0</v>
      </c>
      <c r="X987" s="104">
        <v>0</v>
      </c>
      <c r="Y987" s="104">
        <v>0</v>
      </c>
      <c r="Z987" s="104" t="b">
        <v>0</v>
      </c>
      <c r="AA987" s="105"/>
      <c r="AB987" s="105" t="s">
        <v>4855</v>
      </c>
    </row>
    <row r="988" spans="1:28" ht="15" customHeight="1" x14ac:dyDescent="0.35">
      <c r="A988" s="105" t="s">
        <v>8548</v>
      </c>
      <c r="B988" s="104">
        <v>0</v>
      </c>
      <c r="C988" s="105"/>
      <c r="D988" s="104">
        <v>0</v>
      </c>
      <c r="E988" s="105"/>
      <c r="F988" s="105" t="s">
        <v>4900</v>
      </c>
      <c r="G988" s="104">
        <v>0</v>
      </c>
      <c r="H988" s="104">
        <v>0</v>
      </c>
      <c r="I988" s="104">
        <v>0</v>
      </c>
      <c r="J988" s="105"/>
      <c r="K988" s="105"/>
      <c r="L988" s="104">
        <v>3</v>
      </c>
      <c r="M988" s="104">
        <v>0</v>
      </c>
      <c r="N988" s="105"/>
      <c r="O988" s="106" t="s">
        <v>889</v>
      </c>
      <c r="P988" s="106" t="s">
        <v>890</v>
      </c>
      <c r="Q988" s="105" t="s">
        <v>4904</v>
      </c>
      <c r="R988" s="104">
        <v>0</v>
      </c>
      <c r="S988" s="104">
        <v>0</v>
      </c>
      <c r="T988" s="105" t="s">
        <v>9264</v>
      </c>
      <c r="U988" s="104">
        <v>1</v>
      </c>
      <c r="V988" s="104">
        <v>0</v>
      </c>
      <c r="W988" s="104">
        <v>0</v>
      </c>
      <c r="X988" s="104">
        <v>0</v>
      </c>
      <c r="Y988" s="104">
        <v>0</v>
      </c>
      <c r="Z988" s="104" t="b">
        <v>0</v>
      </c>
      <c r="AA988" s="105"/>
      <c r="AB988" s="105" t="s">
        <v>4905</v>
      </c>
    </row>
    <row r="989" spans="1:28" ht="15" customHeight="1" x14ac:dyDescent="0.35">
      <c r="A989" s="105" t="s">
        <v>8588</v>
      </c>
      <c r="B989" s="104">
        <v>0</v>
      </c>
      <c r="C989" s="105"/>
      <c r="D989" s="104">
        <v>0</v>
      </c>
      <c r="E989" s="105"/>
      <c r="F989" s="105" t="s">
        <v>5047</v>
      </c>
      <c r="G989" s="104">
        <v>0</v>
      </c>
      <c r="H989" s="104">
        <v>0</v>
      </c>
      <c r="I989" s="104">
        <v>0</v>
      </c>
      <c r="J989" s="105"/>
      <c r="K989" s="105"/>
      <c r="L989" s="104">
        <v>3</v>
      </c>
      <c r="M989" s="104">
        <v>0</v>
      </c>
      <c r="N989" s="105"/>
      <c r="O989" s="106" t="s">
        <v>889</v>
      </c>
      <c r="P989" s="106" t="s">
        <v>890</v>
      </c>
      <c r="Q989" s="105" t="s">
        <v>5050</v>
      </c>
      <c r="R989" s="104">
        <v>0</v>
      </c>
      <c r="S989" s="104">
        <v>0</v>
      </c>
      <c r="T989" s="105" t="s">
        <v>9264</v>
      </c>
      <c r="U989" s="104">
        <v>1</v>
      </c>
      <c r="V989" s="104">
        <v>0</v>
      </c>
      <c r="W989" s="104">
        <v>0</v>
      </c>
      <c r="X989" s="104">
        <v>0</v>
      </c>
      <c r="Y989" s="104">
        <v>0</v>
      </c>
      <c r="Z989" s="104" t="b">
        <v>0</v>
      </c>
      <c r="AA989" s="105"/>
      <c r="AB989" s="105" t="s">
        <v>5051</v>
      </c>
    </row>
    <row r="990" spans="1:28" ht="15" customHeight="1" x14ac:dyDescent="0.35">
      <c r="A990" s="105" t="s">
        <v>8589</v>
      </c>
      <c r="B990" s="104">
        <v>0</v>
      </c>
      <c r="C990" s="105"/>
      <c r="D990" s="104">
        <v>0</v>
      </c>
      <c r="E990" s="105"/>
      <c r="F990" s="105" t="s">
        <v>5052</v>
      </c>
      <c r="G990" s="104">
        <v>0</v>
      </c>
      <c r="H990" s="104">
        <v>0</v>
      </c>
      <c r="I990" s="104">
        <v>0</v>
      </c>
      <c r="J990" s="105"/>
      <c r="K990" s="105"/>
      <c r="L990" s="104">
        <v>3</v>
      </c>
      <c r="M990" s="104">
        <v>0</v>
      </c>
      <c r="N990" s="105"/>
      <c r="O990" s="106" t="s">
        <v>889</v>
      </c>
      <c r="P990" s="106" t="s">
        <v>890</v>
      </c>
      <c r="Q990" s="105" t="s">
        <v>5053</v>
      </c>
      <c r="R990" s="104">
        <v>0</v>
      </c>
      <c r="S990" s="104">
        <v>0</v>
      </c>
      <c r="T990" s="105" t="s">
        <v>9264</v>
      </c>
      <c r="U990" s="104">
        <v>1</v>
      </c>
      <c r="V990" s="104">
        <v>0</v>
      </c>
      <c r="W990" s="104">
        <v>0</v>
      </c>
      <c r="X990" s="104">
        <v>0</v>
      </c>
      <c r="Y990" s="104">
        <v>0</v>
      </c>
      <c r="Z990" s="104" t="b">
        <v>0</v>
      </c>
      <c r="AA990" s="105"/>
      <c r="AB990" s="105" t="s">
        <v>5054</v>
      </c>
    </row>
    <row r="991" spans="1:28" ht="15" customHeight="1" x14ac:dyDescent="0.35">
      <c r="A991" s="105" t="s">
        <v>8592</v>
      </c>
      <c r="B991" s="104">
        <v>0</v>
      </c>
      <c r="C991" s="105"/>
      <c r="D991" s="104">
        <v>0</v>
      </c>
      <c r="E991" s="105"/>
      <c r="F991" s="105" t="s">
        <v>5057</v>
      </c>
      <c r="G991" s="104">
        <v>0</v>
      </c>
      <c r="H991" s="104">
        <v>0</v>
      </c>
      <c r="I991" s="104">
        <v>0</v>
      </c>
      <c r="J991" s="105"/>
      <c r="K991" s="105"/>
      <c r="L991" s="104">
        <v>3</v>
      </c>
      <c r="M991" s="104">
        <v>0</v>
      </c>
      <c r="N991" s="105"/>
      <c r="O991" s="106" t="s">
        <v>889</v>
      </c>
      <c r="P991" s="106" t="s">
        <v>890</v>
      </c>
      <c r="Q991" s="105" t="s">
        <v>5060</v>
      </c>
      <c r="R991" s="104">
        <v>0</v>
      </c>
      <c r="S991" s="104">
        <v>0</v>
      </c>
      <c r="T991" s="105" t="s">
        <v>9264</v>
      </c>
      <c r="U991" s="104">
        <v>1</v>
      </c>
      <c r="V991" s="104">
        <v>0</v>
      </c>
      <c r="W991" s="104">
        <v>0</v>
      </c>
      <c r="X991" s="104">
        <v>0</v>
      </c>
      <c r="Y991" s="104">
        <v>0</v>
      </c>
      <c r="Z991" s="104" t="b">
        <v>0</v>
      </c>
      <c r="AA991" s="105"/>
      <c r="AB991" s="105" t="s">
        <v>5061</v>
      </c>
    </row>
    <row r="992" spans="1:28" ht="15" customHeight="1" x14ac:dyDescent="0.35">
      <c r="A992" s="105" t="s">
        <v>8598</v>
      </c>
      <c r="B992" s="104">
        <v>0</v>
      </c>
      <c r="C992" s="105"/>
      <c r="D992" s="104">
        <v>0</v>
      </c>
      <c r="E992" s="105"/>
      <c r="F992" s="105" t="s">
        <v>5092</v>
      </c>
      <c r="G992" s="104">
        <v>0</v>
      </c>
      <c r="H992" s="104">
        <v>0</v>
      </c>
      <c r="I992" s="104">
        <v>0</v>
      </c>
      <c r="J992" s="105"/>
      <c r="K992" s="105"/>
      <c r="L992" s="104">
        <v>3</v>
      </c>
      <c r="M992" s="104">
        <v>0</v>
      </c>
      <c r="N992" s="105"/>
      <c r="O992" s="106" t="s">
        <v>889</v>
      </c>
      <c r="P992" s="106" t="s">
        <v>890</v>
      </c>
      <c r="Q992" s="105" t="s">
        <v>5093</v>
      </c>
      <c r="R992" s="104">
        <v>0</v>
      </c>
      <c r="S992" s="104">
        <v>0</v>
      </c>
      <c r="T992" s="105" t="s">
        <v>9264</v>
      </c>
      <c r="U992" s="104">
        <v>1</v>
      </c>
      <c r="V992" s="104">
        <v>0</v>
      </c>
      <c r="W992" s="104">
        <v>0</v>
      </c>
      <c r="X992" s="104">
        <v>0</v>
      </c>
      <c r="Y992" s="104">
        <v>0</v>
      </c>
      <c r="Z992" s="104" t="b">
        <v>0</v>
      </c>
      <c r="AA992" s="105"/>
      <c r="AB992" s="105" t="s">
        <v>5094</v>
      </c>
    </row>
    <row r="993" spans="1:28" ht="15" customHeight="1" x14ac:dyDescent="0.35">
      <c r="A993" s="105" t="s">
        <v>8601</v>
      </c>
      <c r="B993" s="104">
        <v>0</v>
      </c>
      <c r="C993" s="105"/>
      <c r="D993" s="104">
        <v>0</v>
      </c>
      <c r="E993" s="105"/>
      <c r="F993" s="105" t="s">
        <v>5097</v>
      </c>
      <c r="G993" s="104">
        <v>0</v>
      </c>
      <c r="H993" s="104">
        <v>0</v>
      </c>
      <c r="I993" s="104">
        <v>0</v>
      </c>
      <c r="J993" s="105"/>
      <c r="K993" s="105"/>
      <c r="L993" s="104">
        <v>3</v>
      </c>
      <c r="M993" s="104">
        <v>0</v>
      </c>
      <c r="N993" s="105"/>
      <c r="O993" s="106" t="s">
        <v>889</v>
      </c>
      <c r="P993" s="106" t="s">
        <v>890</v>
      </c>
      <c r="Q993" s="105" t="s">
        <v>5100</v>
      </c>
      <c r="R993" s="104">
        <v>0</v>
      </c>
      <c r="S993" s="104">
        <v>0</v>
      </c>
      <c r="T993" s="105" t="s">
        <v>9264</v>
      </c>
      <c r="U993" s="104">
        <v>1</v>
      </c>
      <c r="V993" s="104">
        <v>0</v>
      </c>
      <c r="W993" s="104">
        <v>0</v>
      </c>
      <c r="X993" s="104">
        <v>0</v>
      </c>
      <c r="Y993" s="104">
        <v>0</v>
      </c>
      <c r="Z993" s="104" t="b">
        <v>0</v>
      </c>
      <c r="AA993" s="105"/>
      <c r="AB993" s="105" t="s">
        <v>5101</v>
      </c>
    </row>
    <row r="994" spans="1:28" ht="15" customHeight="1" x14ac:dyDescent="0.35">
      <c r="A994" s="105" t="s">
        <v>8611</v>
      </c>
      <c r="B994" s="104">
        <v>0</v>
      </c>
      <c r="C994" s="105"/>
      <c r="D994" s="104">
        <v>0</v>
      </c>
      <c r="E994" s="105"/>
      <c r="F994" s="105" t="s">
        <v>5120</v>
      </c>
      <c r="G994" s="104">
        <v>0</v>
      </c>
      <c r="H994" s="104">
        <v>0</v>
      </c>
      <c r="I994" s="104">
        <v>0</v>
      </c>
      <c r="J994" s="105"/>
      <c r="K994" s="105"/>
      <c r="L994" s="104">
        <v>3</v>
      </c>
      <c r="M994" s="104">
        <v>0</v>
      </c>
      <c r="N994" s="105"/>
      <c r="O994" s="106" t="s">
        <v>889</v>
      </c>
      <c r="P994" s="106" t="s">
        <v>890</v>
      </c>
      <c r="Q994" s="105" t="s">
        <v>5125</v>
      </c>
      <c r="R994" s="104">
        <v>0</v>
      </c>
      <c r="S994" s="104">
        <v>0</v>
      </c>
      <c r="T994" s="105" t="s">
        <v>9264</v>
      </c>
      <c r="U994" s="104">
        <v>1</v>
      </c>
      <c r="V994" s="104">
        <v>0</v>
      </c>
      <c r="W994" s="104">
        <v>0</v>
      </c>
      <c r="X994" s="104">
        <v>0</v>
      </c>
      <c r="Y994" s="104">
        <v>0</v>
      </c>
      <c r="Z994" s="104" t="b">
        <v>0</v>
      </c>
      <c r="AA994" s="105"/>
      <c r="AB994" s="105" t="s">
        <v>5126</v>
      </c>
    </row>
    <row r="995" spans="1:28" ht="15" customHeight="1" x14ac:dyDescent="0.35">
      <c r="A995" s="105" t="s">
        <v>7884</v>
      </c>
      <c r="B995" s="104">
        <v>0</v>
      </c>
      <c r="C995" s="105"/>
      <c r="D995" s="104">
        <v>0</v>
      </c>
      <c r="E995" s="105"/>
      <c r="F995" s="105" t="s">
        <v>3085</v>
      </c>
      <c r="G995" s="104">
        <v>0</v>
      </c>
      <c r="H995" s="104">
        <v>0</v>
      </c>
      <c r="I995" s="104">
        <v>0</v>
      </c>
      <c r="J995" s="105"/>
      <c r="K995" s="105"/>
      <c r="L995" s="104">
        <v>2</v>
      </c>
      <c r="M995" s="104">
        <v>0</v>
      </c>
      <c r="N995" s="105"/>
      <c r="O995" s="105"/>
      <c r="P995" s="105"/>
      <c r="Q995" s="105" t="s">
        <v>9424</v>
      </c>
      <c r="R995" s="104">
        <v>0</v>
      </c>
      <c r="S995" s="104">
        <v>0</v>
      </c>
      <c r="T995" s="105" t="s">
        <v>7707</v>
      </c>
      <c r="U995" s="104">
        <v>1</v>
      </c>
      <c r="V995" s="104">
        <v>0</v>
      </c>
      <c r="W995" s="104">
        <v>0</v>
      </c>
      <c r="X995" s="104">
        <v>0</v>
      </c>
      <c r="Y995" s="104">
        <v>0</v>
      </c>
      <c r="Z995" s="104" t="b">
        <v>0</v>
      </c>
      <c r="AA995" s="105"/>
      <c r="AB995" s="105" t="s">
        <v>3086</v>
      </c>
    </row>
    <row r="996" spans="1:28" ht="15" customHeight="1" x14ac:dyDescent="0.35">
      <c r="A996" s="105" t="s">
        <v>7166</v>
      </c>
      <c r="B996" s="104">
        <v>0</v>
      </c>
      <c r="C996" s="105"/>
      <c r="D996" s="104">
        <v>0</v>
      </c>
      <c r="E996" s="105"/>
      <c r="F996" s="105" t="s">
        <v>1154</v>
      </c>
      <c r="G996" s="104">
        <v>0</v>
      </c>
      <c r="H996" s="104">
        <v>0</v>
      </c>
      <c r="I996" s="104">
        <v>0</v>
      </c>
      <c r="J996" s="105"/>
      <c r="K996" s="105"/>
      <c r="L996" s="104">
        <v>3</v>
      </c>
      <c r="M996" s="104">
        <v>0</v>
      </c>
      <c r="N996" s="105"/>
      <c r="O996" s="106" t="s">
        <v>889</v>
      </c>
      <c r="P996" s="106" t="s">
        <v>890</v>
      </c>
      <c r="Q996" s="105" t="s">
        <v>1157</v>
      </c>
      <c r="R996" s="104">
        <v>0</v>
      </c>
      <c r="S996" s="104">
        <v>0</v>
      </c>
      <c r="T996" s="105" t="s">
        <v>9292</v>
      </c>
      <c r="U996" s="104">
        <v>1</v>
      </c>
      <c r="V996" s="104">
        <v>0</v>
      </c>
      <c r="W996" s="104">
        <v>0</v>
      </c>
      <c r="X996" s="104">
        <v>0</v>
      </c>
      <c r="Y996" s="104">
        <v>0</v>
      </c>
      <c r="Z996" s="104" t="b">
        <v>0</v>
      </c>
      <c r="AA996" s="105"/>
      <c r="AB996" s="105" t="s">
        <v>1158</v>
      </c>
    </row>
    <row r="997" spans="1:28" ht="15" customHeight="1" x14ac:dyDescent="0.35">
      <c r="A997" s="105" t="s">
        <v>7553</v>
      </c>
      <c r="B997" s="104">
        <v>0</v>
      </c>
      <c r="C997" s="105"/>
      <c r="D997" s="104">
        <v>0</v>
      </c>
      <c r="E997" s="105"/>
      <c r="F997" s="105" t="s">
        <v>2134</v>
      </c>
      <c r="G997" s="104">
        <v>0</v>
      </c>
      <c r="H997" s="104">
        <v>0</v>
      </c>
      <c r="I997" s="104">
        <v>0</v>
      </c>
      <c r="J997" s="105"/>
      <c r="K997" s="105"/>
      <c r="L997" s="104">
        <v>3</v>
      </c>
      <c r="M997" s="104">
        <v>0</v>
      </c>
      <c r="N997" s="105"/>
      <c r="O997" s="106" t="s">
        <v>889</v>
      </c>
      <c r="P997" s="106" t="s">
        <v>890</v>
      </c>
      <c r="Q997" s="105" t="s">
        <v>2137</v>
      </c>
      <c r="R997" s="104">
        <v>0</v>
      </c>
      <c r="S997" s="104">
        <v>0</v>
      </c>
      <c r="T997" s="105" t="s">
        <v>9292</v>
      </c>
      <c r="U997" s="104">
        <v>1</v>
      </c>
      <c r="V997" s="104">
        <v>0</v>
      </c>
      <c r="W997" s="104">
        <v>0</v>
      </c>
      <c r="X997" s="104">
        <v>0</v>
      </c>
      <c r="Y997" s="104">
        <v>0</v>
      </c>
      <c r="Z997" s="104" t="b">
        <v>0</v>
      </c>
      <c r="AA997" s="105"/>
      <c r="AB997" s="105" t="s">
        <v>2138</v>
      </c>
    </row>
    <row r="998" spans="1:28" ht="15" customHeight="1" x14ac:dyDescent="0.35">
      <c r="A998" s="105" t="s">
        <v>7822</v>
      </c>
      <c r="B998" s="104">
        <v>0</v>
      </c>
      <c r="C998" s="105"/>
      <c r="D998" s="104">
        <v>0</v>
      </c>
      <c r="E998" s="105"/>
      <c r="F998" s="105" t="s">
        <v>2901</v>
      </c>
      <c r="G998" s="104">
        <v>0</v>
      </c>
      <c r="H998" s="104">
        <v>0</v>
      </c>
      <c r="I998" s="104">
        <v>0</v>
      </c>
      <c r="J998" s="105"/>
      <c r="K998" s="105"/>
      <c r="L998" s="104">
        <v>3</v>
      </c>
      <c r="M998" s="104">
        <v>0</v>
      </c>
      <c r="N998" s="105"/>
      <c r="O998" s="106" t="s">
        <v>889</v>
      </c>
      <c r="P998" s="106" t="s">
        <v>890</v>
      </c>
      <c r="Q998" s="105" t="s">
        <v>2902</v>
      </c>
      <c r="R998" s="104">
        <v>0</v>
      </c>
      <c r="S998" s="104">
        <v>0</v>
      </c>
      <c r="T998" s="105" t="s">
        <v>9292</v>
      </c>
      <c r="U998" s="104">
        <v>1</v>
      </c>
      <c r="V998" s="104">
        <v>0</v>
      </c>
      <c r="W998" s="104">
        <v>0</v>
      </c>
      <c r="X998" s="104">
        <v>0</v>
      </c>
      <c r="Y998" s="104">
        <v>0</v>
      </c>
      <c r="Z998" s="104" t="b">
        <v>0</v>
      </c>
      <c r="AA998" s="105"/>
      <c r="AB998" s="105" t="s">
        <v>2903</v>
      </c>
    </row>
    <row r="999" spans="1:28" ht="15" customHeight="1" x14ac:dyDescent="0.35">
      <c r="A999" s="105" t="s">
        <v>7852</v>
      </c>
      <c r="B999" s="104">
        <v>0</v>
      </c>
      <c r="C999" s="105"/>
      <c r="D999" s="104">
        <v>0</v>
      </c>
      <c r="E999" s="105"/>
      <c r="F999" s="105" t="s">
        <v>2972</v>
      </c>
      <c r="G999" s="104">
        <v>0</v>
      </c>
      <c r="H999" s="104">
        <v>0</v>
      </c>
      <c r="I999" s="104">
        <v>0</v>
      </c>
      <c r="J999" s="105"/>
      <c r="K999" s="105"/>
      <c r="L999" s="104">
        <v>3</v>
      </c>
      <c r="M999" s="104">
        <v>0</v>
      </c>
      <c r="N999" s="105"/>
      <c r="O999" s="106" t="s">
        <v>889</v>
      </c>
      <c r="P999" s="106" t="s">
        <v>890</v>
      </c>
      <c r="Q999" s="105" t="s">
        <v>2975</v>
      </c>
      <c r="R999" s="104">
        <v>0</v>
      </c>
      <c r="S999" s="104">
        <v>0</v>
      </c>
      <c r="T999" s="105" t="s">
        <v>9292</v>
      </c>
      <c r="U999" s="104">
        <v>1</v>
      </c>
      <c r="V999" s="104">
        <v>0</v>
      </c>
      <c r="W999" s="104">
        <v>0</v>
      </c>
      <c r="X999" s="104">
        <v>0</v>
      </c>
      <c r="Y999" s="104">
        <v>0</v>
      </c>
      <c r="Z999" s="104" t="b">
        <v>0</v>
      </c>
      <c r="AA999" s="105"/>
      <c r="AB999" s="105" t="s">
        <v>2976</v>
      </c>
    </row>
    <row r="1000" spans="1:28" ht="15" customHeight="1" x14ac:dyDescent="0.35">
      <c r="A1000" s="105" t="s">
        <v>7862</v>
      </c>
      <c r="B1000" s="104">
        <v>0</v>
      </c>
      <c r="C1000" s="105"/>
      <c r="D1000" s="104">
        <v>0</v>
      </c>
      <c r="E1000" s="105"/>
      <c r="F1000" s="105" t="s">
        <v>3002</v>
      </c>
      <c r="G1000" s="104">
        <v>0</v>
      </c>
      <c r="H1000" s="104">
        <v>0</v>
      </c>
      <c r="I1000" s="104">
        <v>0</v>
      </c>
      <c r="J1000" s="105"/>
      <c r="K1000" s="105"/>
      <c r="L1000" s="104">
        <v>3</v>
      </c>
      <c r="M1000" s="104">
        <v>0</v>
      </c>
      <c r="N1000" s="105" t="s">
        <v>3003</v>
      </c>
      <c r="O1000" s="106" t="s">
        <v>889</v>
      </c>
      <c r="P1000" s="106" t="s">
        <v>890</v>
      </c>
      <c r="Q1000" s="105" t="s">
        <v>3004</v>
      </c>
      <c r="R1000" s="104">
        <v>0</v>
      </c>
      <c r="S1000" s="104">
        <v>0</v>
      </c>
      <c r="T1000" s="105" t="s">
        <v>9292</v>
      </c>
      <c r="U1000" s="104">
        <v>1</v>
      </c>
      <c r="V1000" s="104">
        <v>0</v>
      </c>
      <c r="W1000" s="104">
        <v>0</v>
      </c>
      <c r="X1000" s="104">
        <v>0</v>
      </c>
      <c r="Y1000" s="104">
        <v>0</v>
      </c>
      <c r="Z1000" s="104" t="b">
        <v>0</v>
      </c>
      <c r="AA1000" s="105"/>
      <c r="AB1000" s="105" t="s">
        <v>3005</v>
      </c>
    </row>
    <row r="1001" spans="1:28" ht="15" customHeight="1" x14ac:dyDescent="0.35">
      <c r="A1001" s="105" t="s">
        <v>8145</v>
      </c>
      <c r="B1001" s="104">
        <v>0</v>
      </c>
      <c r="C1001" s="105"/>
      <c r="D1001" s="104">
        <v>0</v>
      </c>
      <c r="E1001" s="105"/>
      <c r="F1001" s="105" t="s">
        <v>3778</v>
      </c>
      <c r="G1001" s="104">
        <v>0</v>
      </c>
      <c r="H1001" s="104">
        <v>0</v>
      </c>
      <c r="I1001" s="104">
        <v>0</v>
      </c>
      <c r="J1001" s="105"/>
      <c r="K1001" s="105"/>
      <c r="L1001" s="104">
        <v>3</v>
      </c>
      <c r="M1001" s="104">
        <v>0</v>
      </c>
      <c r="N1001" s="105"/>
      <c r="O1001" s="106" t="s">
        <v>889</v>
      </c>
      <c r="P1001" s="106" t="s">
        <v>890</v>
      </c>
      <c r="Q1001" s="105" t="s">
        <v>3779</v>
      </c>
      <c r="R1001" s="104">
        <v>0</v>
      </c>
      <c r="S1001" s="104">
        <v>0</v>
      </c>
      <c r="T1001" s="105" t="s">
        <v>9292</v>
      </c>
      <c r="U1001" s="104">
        <v>1</v>
      </c>
      <c r="V1001" s="104">
        <v>0</v>
      </c>
      <c r="W1001" s="104">
        <v>0</v>
      </c>
      <c r="X1001" s="104">
        <v>0</v>
      </c>
      <c r="Y1001" s="104">
        <v>0</v>
      </c>
      <c r="Z1001" s="104" t="b">
        <v>0</v>
      </c>
      <c r="AA1001" s="105"/>
      <c r="AB1001" s="105" t="s">
        <v>3780</v>
      </c>
    </row>
    <row r="1002" spans="1:28" ht="15" customHeight="1" x14ac:dyDescent="0.35">
      <c r="A1002" s="105" t="s">
        <v>8231</v>
      </c>
      <c r="B1002" s="104">
        <v>0</v>
      </c>
      <c r="C1002" s="105"/>
      <c r="D1002" s="104">
        <v>0</v>
      </c>
      <c r="E1002" s="105"/>
      <c r="F1002" s="105" t="s">
        <v>3989</v>
      </c>
      <c r="G1002" s="104">
        <v>0</v>
      </c>
      <c r="H1002" s="104">
        <v>0</v>
      </c>
      <c r="I1002" s="104">
        <v>0</v>
      </c>
      <c r="J1002" s="105"/>
      <c r="K1002" s="105"/>
      <c r="L1002" s="104">
        <v>3</v>
      </c>
      <c r="M1002" s="104">
        <v>0</v>
      </c>
      <c r="N1002" s="105"/>
      <c r="O1002" s="106" t="s">
        <v>889</v>
      </c>
      <c r="P1002" s="106" t="s">
        <v>890</v>
      </c>
      <c r="Q1002" s="105" t="s">
        <v>3990</v>
      </c>
      <c r="R1002" s="104">
        <v>0</v>
      </c>
      <c r="S1002" s="104">
        <v>0</v>
      </c>
      <c r="T1002" s="105" t="s">
        <v>9292</v>
      </c>
      <c r="U1002" s="104">
        <v>1</v>
      </c>
      <c r="V1002" s="104">
        <v>0</v>
      </c>
      <c r="W1002" s="104">
        <v>0</v>
      </c>
      <c r="X1002" s="104">
        <v>0</v>
      </c>
      <c r="Y1002" s="104">
        <v>0</v>
      </c>
      <c r="Z1002" s="104" t="b">
        <v>0</v>
      </c>
      <c r="AA1002" s="105"/>
      <c r="AB1002" s="105" t="s">
        <v>3991</v>
      </c>
    </row>
    <row r="1003" spans="1:28" ht="15" customHeight="1" x14ac:dyDescent="0.35">
      <c r="A1003" s="105" t="s">
        <v>8264</v>
      </c>
      <c r="B1003" s="104">
        <v>0</v>
      </c>
      <c r="C1003" s="105"/>
      <c r="D1003" s="104">
        <v>0</v>
      </c>
      <c r="E1003" s="105"/>
      <c r="F1003" s="105" t="s">
        <v>4056</v>
      </c>
      <c r="G1003" s="104">
        <v>0</v>
      </c>
      <c r="H1003" s="104">
        <v>0</v>
      </c>
      <c r="I1003" s="104">
        <v>0</v>
      </c>
      <c r="J1003" s="105"/>
      <c r="K1003" s="105"/>
      <c r="L1003" s="104">
        <v>3</v>
      </c>
      <c r="M1003" s="104">
        <v>0</v>
      </c>
      <c r="N1003" s="105" t="s">
        <v>4057</v>
      </c>
      <c r="O1003" s="106" t="s">
        <v>889</v>
      </c>
      <c r="P1003" s="106" t="s">
        <v>890</v>
      </c>
      <c r="Q1003" s="105" t="s">
        <v>4060</v>
      </c>
      <c r="R1003" s="104">
        <v>0</v>
      </c>
      <c r="S1003" s="104">
        <v>0</v>
      </c>
      <c r="T1003" s="105" t="s">
        <v>9292</v>
      </c>
      <c r="U1003" s="104">
        <v>1</v>
      </c>
      <c r="V1003" s="104">
        <v>0</v>
      </c>
      <c r="W1003" s="104">
        <v>0</v>
      </c>
      <c r="X1003" s="104">
        <v>0</v>
      </c>
      <c r="Y1003" s="104">
        <v>0</v>
      </c>
      <c r="Z1003" s="104" t="b">
        <v>0</v>
      </c>
      <c r="AA1003" s="105"/>
      <c r="AB1003" s="105" t="s">
        <v>4061</v>
      </c>
    </row>
    <row r="1004" spans="1:28" ht="15" customHeight="1" x14ac:dyDescent="0.35">
      <c r="A1004" s="105" t="s">
        <v>8629</v>
      </c>
      <c r="B1004" s="104">
        <v>0</v>
      </c>
      <c r="C1004" s="105"/>
      <c r="D1004" s="104">
        <v>0</v>
      </c>
      <c r="E1004" s="105"/>
      <c r="F1004" s="105" t="s">
        <v>5161</v>
      </c>
      <c r="G1004" s="104">
        <v>0</v>
      </c>
      <c r="H1004" s="104">
        <v>0</v>
      </c>
      <c r="I1004" s="104">
        <v>0</v>
      </c>
      <c r="J1004" s="105"/>
      <c r="K1004" s="105"/>
      <c r="L1004" s="104">
        <v>3</v>
      </c>
      <c r="M1004" s="104">
        <v>0</v>
      </c>
      <c r="N1004" s="105" t="s">
        <v>4057</v>
      </c>
      <c r="O1004" s="106" t="s">
        <v>889</v>
      </c>
      <c r="P1004" s="106" t="s">
        <v>890</v>
      </c>
      <c r="Q1004" s="105" t="s">
        <v>5164</v>
      </c>
      <c r="R1004" s="104">
        <v>0</v>
      </c>
      <c r="S1004" s="104">
        <v>0</v>
      </c>
      <c r="T1004" s="105" t="s">
        <v>9292</v>
      </c>
      <c r="U1004" s="104">
        <v>1</v>
      </c>
      <c r="V1004" s="104">
        <v>0</v>
      </c>
      <c r="W1004" s="104">
        <v>0</v>
      </c>
      <c r="X1004" s="104">
        <v>0</v>
      </c>
      <c r="Y1004" s="104">
        <v>0</v>
      </c>
      <c r="Z1004" s="104" t="b">
        <v>0</v>
      </c>
      <c r="AA1004" s="105"/>
      <c r="AB1004" s="105" t="s">
        <v>5165</v>
      </c>
    </row>
    <row r="1005" spans="1:28" ht="15" customHeight="1" x14ac:dyDescent="0.35">
      <c r="A1005" s="105" t="s">
        <v>8630</v>
      </c>
      <c r="B1005" s="104">
        <v>0</v>
      </c>
      <c r="C1005" s="105"/>
      <c r="D1005" s="104">
        <v>0</v>
      </c>
      <c r="E1005" s="105"/>
      <c r="F1005" s="105" t="s">
        <v>5166</v>
      </c>
      <c r="G1005" s="104">
        <v>0</v>
      </c>
      <c r="H1005" s="104">
        <v>0</v>
      </c>
      <c r="I1005" s="104">
        <v>0</v>
      </c>
      <c r="J1005" s="105"/>
      <c r="K1005" s="105"/>
      <c r="L1005" s="104">
        <v>3</v>
      </c>
      <c r="M1005" s="104">
        <v>0</v>
      </c>
      <c r="N1005" s="105"/>
      <c r="O1005" s="106" t="s">
        <v>889</v>
      </c>
      <c r="P1005" s="106" t="s">
        <v>890</v>
      </c>
      <c r="Q1005" s="105" t="s">
        <v>5167</v>
      </c>
      <c r="R1005" s="104">
        <v>0</v>
      </c>
      <c r="S1005" s="104">
        <v>0</v>
      </c>
      <c r="T1005" s="105" t="s">
        <v>9292</v>
      </c>
      <c r="U1005" s="104">
        <v>1</v>
      </c>
      <c r="V1005" s="104">
        <v>0</v>
      </c>
      <c r="W1005" s="104">
        <v>0</v>
      </c>
      <c r="X1005" s="104">
        <v>0</v>
      </c>
      <c r="Y1005" s="104">
        <v>0</v>
      </c>
      <c r="Z1005" s="104" t="b">
        <v>0</v>
      </c>
      <c r="AA1005" s="105"/>
      <c r="AB1005" s="105" t="s">
        <v>5168</v>
      </c>
    </row>
    <row r="1006" spans="1:28" ht="15" customHeight="1" x14ac:dyDescent="0.35">
      <c r="A1006" s="105" t="s">
        <v>8480</v>
      </c>
      <c r="B1006" s="104">
        <v>0</v>
      </c>
      <c r="C1006" s="105"/>
      <c r="D1006" s="104">
        <v>0</v>
      </c>
      <c r="E1006" s="105"/>
      <c r="F1006" s="105" t="s">
        <v>4717</v>
      </c>
      <c r="G1006" s="104">
        <v>0</v>
      </c>
      <c r="H1006" s="104">
        <v>0</v>
      </c>
      <c r="I1006" s="104">
        <v>0</v>
      </c>
      <c r="J1006" s="105"/>
      <c r="K1006" s="105"/>
      <c r="L1006" s="104">
        <v>2</v>
      </c>
      <c r="M1006" s="104">
        <v>0</v>
      </c>
      <c r="N1006" s="105"/>
      <c r="O1006" s="105"/>
      <c r="P1006" s="105"/>
      <c r="Q1006" s="105" t="s">
        <v>9551</v>
      </c>
      <c r="R1006" s="104">
        <v>0</v>
      </c>
      <c r="S1006" s="104">
        <v>0</v>
      </c>
      <c r="T1006" s="105" t="s">
        <v>7707</v>
      </c>
      <c r="U1006" s="104">
        <v>1</v>
      </c>
      <c r="V1006" s="104">
        <v>0</v>
      </c>
      <c r="W1006" s="104">
        <v>0</v>
      </c>
      <c r="X1006" s="104">
        <v>0</v>
      </c>
      <c r="Y1006" s="104">
        <v>0</v>
      </c>
      <c r="Z1006" s="104" t="b">
        <v>0</v>
      </c>
      <c r="AA1006" s="105"/>
      <c r="AB1006" s="105" t="s">
        <v>4718</v>
      </c>
    </row>
    <row r="1007" spans="1:28" ht="15" customHeight="1" x14ac:dyDescent="0.35">
      <c r="A1007" s="105" t="s">
        <v>7648</v>
      </c>
      <c r="B1007" s="104">
        <v>0</v>
      </c>
      <c r="C1007" s="105"/>
      <c r="D1007" s="104">
        <v>0</v>
      </c>
      <c r="E1007" s="105"/>
      <c r="F1007" s="105" t="s">
        <v>2363</v>
      </c>
      <c r="G1007" s="104">
        <v>0</v>
      </c>
      <c r="H1007" s="104">
        <v>0</v>
      </c>
      <c r="I1007" s="104">
        <v>0</v>
      </c>
      <c r="J1007" s="105"/>
      <c r="K1007" s="105"/>
      <c r="L1007" s="104">
        <v>3</v>
      </c>
      <c r="M1007" s="104">
        <v>0</v>
      </c>
      <c r="N1007" s="105"/>
      <c r="O1007" s="106" t="s">
        <v>889</v>
      </c>
      <c r="P1007" s="106" t="s">
        <v>890</v>
      </c>
      <c r="Q1007" s="105" t="s">
        <v>2381</v>
      </c>
      <c r="R1007" s="104">
        <v>0</v>
      </c>
      <c r="S1007" s="104">
        <v>0</v>
      </c>
      <c r="T1007" s="105" t="s">
        <v>9375</v>
      </c>
      <c r="U1007" s="104">
        <v>1</v>
      </c>
      <c r="V1007" s="104">
        <v>0</v>
      </c>
      <c r="W1007" s="104">
        <v>0</v>
      </c>
      <c r="X1007" s="104">
        <v>0</v>
      </c>
      <c r="Y1007" s="104">
        <v>0</v>
      </c>
      <c r="Z1007" s="104" t="b">
        <v>0</v>
      </c>
      <c r="AA1007" s="105"/>
      <c r="AB1007" s="105" t="s">
        <v>2382</v>
      </c>
    </row>
    <row r="1008" spans="1:28" ht="15" customHeight="1" x14ac:dyDescent="0.35">
      <c r="A1008" s="105" t="s">
        <v>7652</v>
      </c>
      <c r="B1008" s="104">
        <v>0</v>
      </c>
      <c r="C1008" s="105"/>
      <c r="D1008" s="104">
        <v>0</v>
      </c>
      <c r="E1008" s="105"/>
      <c r="F1008" s="105" t="s">
        <v>2363</v>
      </c>
      <c r="G1008" s="104">
        <v>0</v>
      </c>
      <c r="H1008" s="104">
        <v>0</v>
      </c>
      <c r="I1008" s="104">
        <v>0</v>
      </c>
      <c r="J1008" s="105"/>
      <c r="K1008" s="105"/>
      <c r="L1008" s="104">
        <v>3</v>
      </c>
      <c r="M1008" s="104">
        <v>0</v>
      </c>
      <c r="N1008" s="105"/>
      <c r="O1008" s="106" t="s">
        <v>889</v>
      </c>
      <c r="P1008" s="106" t="s">
        <v>890</v>
      </c>
      <c r="Q1008" s="105" t="s">
        <v>2389</v>
      </c>
      <c r="R1008" s="104">
        <v>0</v>
      </c>
      <c r="S1008" s="104">
        <v>0</v>
      </c>
      <c r="T1008" s="105" t="s">
        <v>9375</v>
      </c>
      <c r="U1008" s="104">
        <v>1</v>
      </c>
      <c r="V1008" s="104">
        <v>0</v>
      </c>
      <c r="W1008" s="104">
        <v>0</v>
      </c>
      <c r="X1008" s="104">
        <v>0</v>
      </c>
      <c r="Y1008" s="104">
        <v>0</v>
      </c>
      <c r="Z1008" s="104" t="b">
        <v>0</v>
      </c>
      <c r="AA1008" s="105"/>
      <c r="AB1008" s="105" t="s">
        <v>2390</v>
      </c>
    </row>
    <row r="1009" spans="1:28" ht="15" customHeight="1" x14ac:dyDescent="0.35">
      <c r="A1009" s="105" t="s">
        <v>7655</v>
      </c>
      <c r="B1009" s="104">
        <v>0</v>
      </c>
      <c r="C1009" s="105"/>
      <c r="D1009" s="104">
        <v>0</v>
      </c>
      <c r="E1009" s="105"/>
      <c r="F1009" s="105" t="s">
        <v>2363</v>
      </c>
      <c r="G1009" s="104">
        <v>0</v>
      </c>
      <c r="H1009" s="104">
        <v>0</v>
      </c>
      <c r="I1009" s="104">
        <v>0</v>
      </c>
      <c r="J1009" s="105"/>
      <c r="K1009" s="105"/>
      <c r="L1009" s="104">
        <v>3</v>
      </c>
      <c r="M1009" s="104">
        <v>0</v>
      </c>
      <c r="N1009" s="105"/>
      <c r="O1009" s="106" t="s">
        <v>889</v>
      </c>
      <c r="P1009" s="106" t="s">
        <v>890</v>
      </c>
      <c r="Q1009" s="105" t="s">
        <v>2395</v>
      </c>
      <c r="R1009" s="104">
        <v>0</v>
      </c>
      <c r="S1009" s="104">
        <v>0</v>
      </c>
      <c r="T1009" s="105" t="s">
        <v>9375</v>
      </c>
      <c r="U1009" s="104">
        <v>1</v>
      </c>
      <c r="V1009" s="104">
        <v>0</v>
      </c>
      <c r="W1009" s="104">
        <v>0</v>
      </c>
      <c r="X1009" s="104">
        <v>0</v>
      </c>
      <c r="Y1009" s="104">
        <v>0</v>
      </c>
      <c r="Z1009" s="104" t="b">
        <v>0</v>
      </c>
      <c r="AA1009" s="105"/>
      <c r="AB1009" s="105" t="s">
        <v>2396</v>
      </c>
    </row>
    <row r="1010" spans="1:28" ht="15" customHeight="1" x14ac:dyDescent="0.35">
      <c r="A1010" s="105" t="s">
        <v>7657</v>
      </c>
      <c r="B1010" s="104">
        <v>0</v>
      </c>
      <c r="C1010" s="105"/>
      <c r="D1010" s="104">
        <v>0</v>
      </c>
      <c r="E1010" s="105"/>
      <c r="F1010" s="105" t="s">
        <v>2363</v>
      </c>
      <c r="G1010" s="104">
        <v>0</v>
      </c>
      <c r="H1010" s="104">
        <v>0</v>
      </c>
      <c r="I1010" s="104">
        <v>0</v>
      </c>
      <c r="J1010" s="105"/>
      <c r="K1010" s="105"/>
      <c r="L1010" s="104">
        <v>3</v>
      </c>
      <c r="M1010" s="104">
        <v>0</v>
      </c>
      <c r="N1010" s="105"/>
      <c r="O1010" s="106" t="s">
        <v>889</v>
      </c>
      <c r="P1010" s="106" t="s">
        <v>890</v>
      </c>
      <c r="Q1010" s="105" t="s">
        <v>2399</v>
      </c>
      <c r="R1010" s="104">
        <v>0</v>
      </c>
      <c r="S1010" s="104">
        <v>0</v>
      </c>
      <c r="T1010" s="105" t="s">
        <v>9375</v>
      </c>
      <c r="U1010" s="104">
        <v>1</v>
      </c>
      <c r="V1010" s="104">
        <v>0</v>
      </c>
      <c r="W1010" s="104">
        <v>0</v>
      </c>
      <c r="X1010" s="104">
        <v>0</v>
      </c>
      <c r="Y1010" s="104">
        <v>0</v>
      </c>
      <c r="Z1010" s="104" t="b">
        <v>0</v>
      </c>
      <c r="AA1010" s="105"/>
      <c r="AB1010" s="105" t="s">
        <v>2400</v>
      </c>
    </row>
    <row r="1011" spans="1:28" ht="15" customHeight="1" x14ac:dyDescent="0.35">
      <c r="A1011" s="105" t="s">
        <v>8455</v>
      </c>
      <c r="B1011" s="104">
        <v>0</v>
      </c>
      <c r="C1011" s="105"/>
      <c r="D1011" s="104">
        <v>0</v>
      </c>
      <c r="E1011" s="105"/>
      <c r="F1011" s="105" t="s">
        <v>4656</v>
      </c>
      <c r="G1011" s="104">
        <v>0</v>
      </c>
      <c r="H1011" s="104">
        <v>0</v>
      </c>
      <c r="I1011" s="104">
        <v>0</v>
      </c>
      <c r="J1011" s="105"/>
      <c r="K1011" s="105"/>
      <c r="L1011" s="104">
        <v>3</v>
      </c>
      <c r="M1011" s="104">
        <v>0</v>
      </c>
      <c r="N1011" s="105"/>
      <c r="O1011" s="106" t="s">
        <v>889</v>
      </c>
      <c r="P1011" s="106" t="s">
        <v>890</v>
      </c>
      <c r="Q1011" s="105" t="s">
        <v>4665</v>
      </c>
      <c r="R1011" s="104">
        <v>0</v>
      </c>
      <c r="S1011" s="104">
        <v>0</v>
      </c>
      <c r="T1011" s="105" t="s">
        <v>9375</v>
      </c>
      <c r="U1011" s="104">
        <v>1</v>
      </c>
      <c r="V1011" s="104">
        <v>0</v>
      </c>
      <c r="W1011" s="104">
        <v>0</v>
      </c>
      <c r="X1011" s="104">
        <v>0</v>
      </c>
      <c r="Y1011" s="104">
        <v>0</v>
      </c>
      <c r="Z1011" s="104" t="b">
        <v>0</v>
      </c>
      <c r="AA1011" s="105"/>
      <c r="AB1011" s="105" t="s">
        <v>4666</v>
      </c>
    </row>
    <row r="1012" spans="1:28" ht="15" customHeight="1" x14ac:dyDescent="0.35">
      <c r="A1012" s="105" t="s">
        <v>8457</v>
      </c>
      <c r="B1012" s="104">
        <v>0</v>
      </c>
      <c r="C1012" s="105"/>
      <c r="D1012" s="104">
        <v>0</v>
      </c>
      <c r="E1012" s="105"/>
      <c r="F1012" s="105" t="s">
        <v>4669</v>
      </c>
      <c r="G1012" s="104">
        <v>0</v>
      </c>
      <c r="H1012" s="104">
        <v>0</v>
      </c>
      <c r="I1012" s="104">
        <v>0</v>
      </c>
      <c r="J1012" s="105"/>
      <c r="K1012" s="105"/>
      <c r="L1012" s="104">
        <v>3</v>
      </c>
      <c r="M1012" s="104">
        <v>0</v>
      </c>
      <c r="N1012" s="105"/>
      <c r="O1012" s="106" t="s">
        <v>889</v>
      </c>
      <c r="P1012" s="106" t="s">
        <v>890</v>
      </c>
      <c r="Q1012" s="105" t="s">
        <v>4670</v>
      </c>
      <c r="R1012" s="104">
        <v>0</v>
      </c>
      <c r="S1012" s="104">
        <v>0</v>
      </c>
      <c r="T1012" s="105" t="s">
        <v>9375</v>
      </c>
      <c r="U1012" s="104">
        <v>1</v>
      </c>
      <c r="V1012" s="104">
        <v>0</v>
      </c>
      <c r="W1012" s="104">
        <v>0</v>
      </c>
      <c r="X1012" s="104">
        <v>0</v>
      </c>
      <c r="Y1012" s="104">
        <v>0</v>
      </c>
      <c r="Z1012" s="104" t="b">
        <v>0</v>
      </c>
      <c r="AA1012" s="105"/>
      <c r="AB1012" s="105" t="s">
        <v>4671</v>
      </c>
    </row>
    <row r="1013" spans="1:28" ht="15" customHeight="1" x14ac:dyDescent="0.35">
      <c r="A1013" s="105" t="s">
        <v>8463</v>
      </c>
      <c r="B1013" s="104">
        <v>0</v>
      </c>
      <c r="C1013" s="105"/>
      <c r="D1013" s="104">
        <v>0</v>
      </c>
      <c r="E1013" s="105"/>
      <c r="F1013" s="105" t="s">
        <v>4682</v>
      </c>
      <c r="G1013" s="104">
        <v>0</v>
      </c>
      <c r="H1013" s="104">
        <v>0</v>
      </c>
      <c r="I1013" s="104">
        <v>0</v>
      </c>
      <c r="J1013" s="105"/>
      <c r="K1013" s="105"/>
      <c r="L1013" s="104">
        <v>3</v>
      </c>
      <c r="M1013" s="104">
        <v>0</v>
      </c>
      <c r="N1013" s="105"/>
      <c r="O1013" s="106" t="s">
        <v>889</v>
      </c>
      <c r="P1013" s="106" t="s">
        <v>890</v>
      </c>
      <c r="Q1013" s="105" t="s">
        <v>4683</v>
      </c>
      <c r="R1013" s="104">
        <v>0</v>
      </c>
      <c r="S1013" s="104">
        <v>0</v>
      </c>
      <c r="T1013" s="105" t="s">
        <v>9375</v>
      </c>
      <c r="U1013" s="104">
        <v>1</v>
      </c>
      <c r="V1013" s="104">
        <v>0</v>
      </c>
      <c r="W1013" s="104">
        <v>0</v>
      </c>
      <c r="X1013" s="104">
        <v>0</v>
      </c>
      <c r="Y1013" s="104">
        <v>0</v>
      </c>
      <c r="Z1013" s="104" t="b">
        <v>0</v>
      </c>
      <c r="AA1013" s="105"/>
      <c r="AB1013" s="105" t="s">
        <v>4684</v>
      </c>
    </row>
    <row r="1014" spans="1:28" ht="15" customHeight="1" x14ac:dyDescent="0.35">
      <c r="A1014" s="105" t="s">
        <v>8473</v>
      </c>
      <c r="B1014" s="104">
        <v>0</v>
      </c>
      <c r="C1014" s="105"/>
      <c r="D1014" s="104">
        <v>0</v>
      </c>
      <c r="E1014" s="105"/>
      <c r="F1014" s="105" t="s">
        <v>4695</v>
      </c>
      <c r="G1014" s="104">
        <v>0</v>
      </c>
      <c r="H1014" s="104">
        <v>0</v>
      </c>
      <c r="I1014" s="104">
        <v>0</v>
      </c>
      <c r="J1014" s="105"/>
      <c r="K1014" s="105"/>
      <c r="L1014" s="104">
        <v>3</v>
      </c>
      <c r="M1014" s="104">
        <v>0</v>
      </c>
      <c r="N1014" s="105"/>
      <c r="O1014" s="106" t="s">
        <v>889</v>
      </c>
      <c r="P1014" s="106" t="s">
        <v>890</v>
      </c>
      <c r="Q1014" s="105" t="s">
        <v>4704</v>
      </c>
      <c r="R1014" s="104">
        <v>0</v>
      </c>
      <c r="S1014" s="104">
        <v>0</v>
      </c>
      <c r="T1014" s="105" t="s">
        <v>9375</v>
      </c>
      <c r="U1014" s="104">
        <v>1</v>
      </c>
      <c r="V1014" s="104">
        <v>0</v>
      </c>
      <c r="W1014" s="104">
        <v>0</v>
      </c>
      <c r="X1014" s="104">
        <v>0</v>
      </c>
      <c r="Y1014" s="104">
        <v>0</v>
      </c>
      <c r="Z1014" s="104" t="b">
        <v>0</v>
      </c>
      <c r="AA1014" s="105"/>
      <c r="AB1014" s="105" t="s">
        <v>4705</v>
      </c>
    </row>
    <row r="1015" spans="1:28" ht="15" customHeight="1" x14ac:dyDescent="0.35">
      <c r="A1015" s="105" t="s">
        <v>8484</v>
      </c>
      <c r="B1015" s="104">
        <v>0</v>
      </c>
      <c r="C1015" s="105"/>
      <c r="D1015" s="104">
        <v>0</v>
      </c>
      <c r="E1015" s="105"/>
      <c r="F1015" s="105" t="s">
        <v>4719</v>
      </c>
      <c r="G1015" s="104">
        <v>0</v>
      </c>
      <c r="H1015" s="104">
        <v>0</v>
      </c>
      <c r="I1015" s="104">
        <v>0</v>
      </c>
      <c r="J1015" s="105"/>
      <c r="K1015" s="105"/>
      <c r="L1015" s="104">
        <v>3</v>
      </c>
      <c r="M1015" s="104">
        <v>0</v>
      </c>
      <c r="N1015" s="105"/>
      <c r="O1015" s="106" t="s">
        <v>889</v>
      </c>
      <c r="P1015" s="106" t="s">
        <v>890</v>
      </c>
      <c r="Q1015" s="105" t="s">
        <v>4726</v>
      </c>
      <c r="R1015" s="104">
        <v>0</v>
      </c>
      <c r="S1015" s="104">
        <v>0</v>
      </c>
      <c r="T1015" s="105" t="s">
        <v>9375</v>
      </c>
      <c r="U1015" s="104">
        <v>1</v>
      </c>
      <c r="V1015" s="104">
        <v>0</v>
      </c>
      <c r="W1015" s="104">
        <v>0</v>
      </c>
      <c r="X1015" s="104">
        <v>0</v>
      </c>
      <c r="Y1015" s="104">
        <v>0</v>
      </c>
      <c r="Z1015" s="104" t="b">
        <v>0</v>
      </c>
      <c r="AA1015" s="105"/>
      <c r="AB1015" s="105" t="s">
        <v>4727</v>
      </c>
    </row>
    <row r="1016" spans="1:28" ht="15" customHeight="1" x14ac:dyDescent="0.35">
      <c r="A1016" s="105" t="s">
        <v>8485</v>
      </c>
      <c r="B1016" s="104">
        <v>0</v>
      </c>
      <c r="C1016" s="105"/>
      <c r="D1016" s="104">
        <v>0</v>
      </c>
      <c r="E1016" s="105"/>
      <c r="F1016" s="105" t="s">
        <v>4719</v>
      </c>
      <c r="G1016" s="104">
        <v>0</v>
      </c>
      <c r="H1016" s="104">
        <v>0</v>
      </c>
      <c r="I1016" s="104">
        <v>0</v>
      </c>
      <c r="J1016" s="105"/>
      <c r="K1016" s="105"/>
      <c r="L1016" s="104">
        <v>3</v>
      </c>
      <c r="M1016" s="104">
        <v>0</v>
      </c>
      <c r="N1016" s="105"/>
      <c r="O1016" s="106" t="s">
        <v>889</v>
      </c>
      <c r="P1016" s="106" t="s">
        <v>890</v>
      </c>
      <c r="Q1016" s="105" t="s">
        <v>4728</v>
      </c>
      <c r="R1016" s="104">
        <v>0</v>
      </c>
      <c r="S1016" s="104">
        <v>0</v>
      </c>
      <c r="T1016" s="105" t="s">
        <v>9375</v>
      </c>
      <c r="U1016" s="104">
        <v>1</v>
      </c>
      <c r="V1016" s="104">
        <v>0</v>
      </c>
      <c r="W1016" s="104">
        <v>0</v>
      </c>
      <c r="X1016" s="104">
        <v>0</v>
      </c>
      <c r="Y1016" s="104">
        <v>0</v>
      </c>
      <c r="Z1016" s="104" t="b">
        <v>0</v>
      </c>
      <c r="AA1016" s="105"/>
      <c r="AB1016" s="105" t="s">
        <v>4729</v>
      </c>
    </row>
    <row r="1017" spans="1:28" ht="15" customHeight="1" x14ac:dyDescent="0.35">
      <c r="A1017" s="105" t="s">
        <v>8488</v>
      </c>
      <c r="B1017" s="104">
        <v>0</v>
      </c>
      <c r="C1017" s="105"/>
      <c r="D1017" s="104">
        <v>0</v>
      </c>
      <c r="E1017" s="105"/>
      <c r="F1017" s="105" t="s">
        <v>4719</v>
      </c>
      <c r="G1017" s="104">
        <v>0</v>
      </c>
      <c r="H1017" s="104">
        <v>0</v>
      </c>
      <c r="I1017" s="104">
        <v>0</v>
      </c>
      <c r="J1017" s="105"/>
      <c r="K1017" s="105"/>
      <c r="L1017" s="104">
        <v>3</v>
      </c>
      <c r="M1017" s="104">
        <v>0</v>
      </c>
      <c r="N1017" s="105"/>
      <c r="O1017" s="106" t="s">
        <v>889</v>
      </c>
      <c r="P1017" s="106" t="s">
        <v>890</v>
      </c>
      <c r="Q1017" s="105" t="s">
        <v>4734</v>
      </c>
      <c r="R1017" s="104">
        <v>0</v>
      </c>
      <c r="S1017" s="104">
        <v>0</v>
      </c>
      <c r="T1017" s="105" t="s">
        <v>9375</v>
      </c>
      <c r="U1017" s="104">
        <v>1</v>
      </c>
      <c r="V1017" s="104">
        <v>0</v>
      </c>
      <c r="W1017" s="104">
        <v>0</v>
      </c>
      <c r="X1017" s="104">
        <v>0</v>
      </c>
      <c r="Y1017" s="104">
        <v>0</v>
      </c>
      <c r="Z1017" s="104" t="b">
        <v>0</v>
      </c>
      <c r="AA1017" s="105"/>
      <c r="AB1017" s="105" t="s">
        <v>4735</v>
      </c>
    </row>
    <row r="1018" spans="1:28" ht="15" customHeight="1" x14ac:dyDescent="0.35">
      <c r="A1018" s="105" t="s">
        <v>8492</v>
      </c>
      <c r="B1018" s="104">
        <v>0</v>
      </c>
      <c r="C1018" s="105"/>
      <c r="D1018" s="104">
        <v>0</v>
      </c>
      <c r="E1018" s="105"/>
      <c r="F1018" s="105" t="s">
        <v>4719</v>
      </c>
      <c r="G1018" s="104">
        <v>0</v>
      </c>
      <c r="H1018" s="104">
        <v>0</v>
      </c>
      <c r="I1018" s="104">
        <v>0</v>
      </c>
      <c r="J1018" s="105"/>
      <c r="K1018" s="105"/>
      <c r="L1018" s="104">
        <v>3</v>
      </c>
      <c r="M1018" s="104">
        <v>0</v>
      </c>
      <c r="N1018" s="105"/>
      <c r="O1018" s="106" t="s">
        <v>889</v>
      </c>
      <c r="P1018" s="106" t="s">
        <v>890</v>
      </c>
      <c r="Q1018" s="105" t="s">
        <v>4742</v>
      </c>
      <c r="R1018" s="104">
        <v>0</v>
      </c>
      <c r="S1018" s="104">
        <v>0</v>
      </c>
      <c r="T1018" s="105" t="s">
        <v>9375</v>
      </c>
      <c r="U1018" s="104">
        <v>1</v>
      </c>
      <c r="V1018" s="104">
        <v>0</v>
      </c>
      <c r="W1018" s="104">
        <v>0</v>
      </c>
      <c r="X1018" s="104">
        <v>0</v>
      </c>
      <c r="Y1018" s="104">
        <v>0</v>
      </c>
      <c r="Z1018" s="104" t="b">
        <v>0</v>
      </c>
      <c r="AA1018" s="105"/>
      <c r="AB1018" s="105" t="s">
        <v>4743</v>
      </c>
    </row>
    <row r="1019" spans="1:28" ht="15" customHeight="1" x14ac:dyDescent="0.35">
      <c r="A1019" s="105" t="s">
        <v>8526</v>
      </c>
      <c r="B1019" s="104">
        <v>0</v>
      </c>
      <c r="C1019" s="105"/>
      <c r="D1019" s="104">
        <v>0</v>
      </c>
      <c r="E1019" s="105"/>
      <c r="F1019" s="105" t="s">
        <v>4849</v>
      </c>
      <c r="G1019" s="104">
        <v>0</v>
      </c>
      <c r="H1019" s="104">
        <v>0</v>
      </c>
      <c r="I1019" s="104">
        <v>0</v>
      </c>
      <c r="J1019" s="105"/>
      <c r="K1019" s="105"/>
      <c r="L1019" s="104">
        <v>2</v>
      </c>
      <c r="M1019" s="104">
        <v>0</v>
      </c>
      <c r="N1019" s="105"/>
      <c r="O1019" s="105"/>
      <c r="P1019" s="105"/>
      <c r="Q1019" s="105" t="s">
        <v>9556</v>
      </c>
      <c r="R1019" s="104">
        <v>0</v>
      </c>
      <c r="S1019" s="104">
        <v>0</v>
      </c>
      <c r="T1019" s="105" t="s">
        <v>7707</v>
      </c>
      <c r="U1019" s="104">
        <v>1</v>
      </c>
      <c r="V1019" s="104">
        <v>0</v>
      </c>
      <c r="W1019" s="104">
        <v>0</v>
      </c>
      <c r="X1019" s="104">
        <v>0</v>
      </c>
      <c r="Y1019" s="104">
        <v>0</v>
      </c>
      <c r="Z1019" s="104" t="b">
        <v>0</v>
      </c>
      <c r="AA1019" s="105"/>
      <c r="AB1019" s="105" t="s">
        <v>4850</v>
      </c>
    </row>
    <row r="1020" spans="1:28" ht="15" customHeight="1" x14ac:dyDescent="0.35">
      <c r="A1020" s="105" t="s">
        <v>7247</v>
      </c>
      <c r="B1020" s="104">
        <v>0</v>
      </c>
      <c r="C1020" s="105"/>
      <c r="D1020" s="104">
        <v>0</v>
      </c>
      <c r="E1020" s="105"/>
      <c r="F1020" s="105" t="s">
        <v>1369</v>
      </c>
      <c r="G1020" s="104">
        <v>0</v>
      </c>
      <c r="H1020" s="104">
        <v>0</v>
      </c>
      <c r="I1020" s="104">
        <v>0</v>
      </c>
      <c r="J1020" s="105"/>
      <c r="K1020" s="105"/>
      <c r="L1020" s="104">
        <v>3</v>
      </c>
      <c r="M1020" s="104">
        <v>0</v>
      </c>
      <c r="N1020" s="105"/>
      <c r="O1020" s="106" t="s">
        <v>889</v>
      </c>
      <c r="P1020" s="106" t="s">
        <v>890</v>
      </c>
      <c r="Q1020" s="105" t="s">
        <v>1372</v>
      </c>
      <c r="R1020" s="104">
        <v>0</v>
      </c>
      <c r="S1020" s="104">
        <v>0</v>
      </c>
      <c r="T1020" s="105" t="s">
        <v>9316</v>
      </c>
      <c r="U1020" s="104">
        <v>1</v>
      </c>
      <c r="V1020" s="104">
        <v>0</v>
      </c>
      <c r="W1020" s="104">
        <v>0</v>
      </c>
      <c r="X1020" s="104">
        <v>0</v>
      </c>
      <c r="Y1020" s="104">
        <v>0</v>
      </c>
      <c r="Z1020" s="104" t="b">
        <v>0</v>
      </c>
      <c r="AA1020" s="105"/>
      <c r="AB1020" s="105" t="s">
        <v>1373</v>
      </c>
    </row>
    <row r="1021" spans="1:28" ht="15" customHeight="1" x14ac:dyDescent="0.35">
      <c r="A1021" s="105" t="s">
        <v>7299</v>
      </c>
      <c r="B1021" s="104">
        <v>0</v>
      </c>
      <c r="C1021" s="105"/>
      <c r="D1021" s="104">
        <v>0</v>
      </c>
      <c r="E1021" s="105"/>
      <c r="F1021" s="105" t="s">
        <v>1517</v>
      </c>
      <c r="G1021" s="104">
        <v>0</v>
      </c>
      <c r="H1021" s="104">
        <v>0</v>
      </c>
      <c r="I1021" s="104">
        <v>0</v>
      </c>
      <c r="J1021" s="105"/>
      <c r="K1021" s="105"/>
      <c r="L1021" s="104">
        <v>3</v>
      </c>
      <c r="M1021" s="104">
        <v>0</v>
      </c>
      <c r="N1021" s="105"/>
      <c r="O1021" s="106" t="s">
        <v>889</v>
      </c>
      <c r="P1021" s="106" t="s">
        <v>890</v>
      </c>
      <c r="Q1021" s="105" t="s">
        <v>1518</v>
      </c>
      <c r="R1021" s="104">
        <v>0</v>
      </c>
      <c r="S1021" s="104">
        <v>0</v>
      </c>
      <c r="T1021" s="105" t="s">
        <v>9316</v>
      </c>
      <c r="U1021" s="104">
        <v>1</v>
      </c>
      <c r="V1021" s="104">
        <v>0</v>
      </c>
      <c r="W1021" s="104">
        <v>0</v>
      </c>
      <c r="X1021" s="104">
        <v>0</v>
      </c>
      <c r="Y1021" s="104">
        <v>0</v>
      </c>
      <c r="Z1021" s="104" t="b">
        <v>0</v>
      </c>
      <c r="AA1021" s="105"/>
      <c r="AB1021" s="105" t="s">
        <v>1519</v>
      </c>
    </row>
    <row r="1022" spans="1:28" ht="15" customHeight="1" x14ac:dyDescent="0.35">
      <c r="A1022" s="105" t="s">
        <v>7559</v>
      </c>
      <c r="B1022" s="104">
        <v>0</v>
      </c>
      <c r="C1022" s="105"/>
      <c r="D1022" s="104">
        <v>0</v>
      </c>
      <c r="E1022" s="105"/>
      <c r="F1022" s="105" t="s">
        <v>2149</v>
      </c>
      <c r="G1022" s="104">
        <v>0</v>
      </c>
      <c r="H1022" s="104">
        <v>0</v>
      </c>
      <c r="I1022" s="104">
        <v>0</v>
      </c>
      <c r="J1022" s="105"/>
      <c r="K1022" s="105"/>
      <c r="L1022" s="104">
        <v>3</v>
      </c>
      <c r="M1022" s="104">
        <v>0</v>
      </c>
      <c r="N1022" s="105" t="s">
        <v>2150</v>
      </c>
      <c r="O1022" s="106" t="s">
        <v>889</v>
      </c>
      <c r="P1022" s="106" t="s">
        <v>2151</v>
      </c>
      <c r="Q1022" s="105" t="s">
        <v>2152</v>
      </c>
      <c r="R1022" s="104">
        <v>0</v>
      </c>
      <c r="S1022" s="104">
        <v>0</v>
      </c>
      <c r="T1022" s="105" t="s">
        <v>9316</v>
      </c>
      <c r="U1022" s="104">
        <v>1</v>
      </c>
      <c r="V1022" s="104">
        <v>0</v>
      </c>
      <c r="W1022" s="104">
        <v>0</v>
      </c>
      <c r="X1022" s="104">
        <v>0</v>
      </c>
      <c r="Y1022" s="104">
        <v>0</v>
      </c>
      <c r="Z1022" s="104" t="b">
        <v>0</v>
      </c>
      <c r="AA1022" s="105"/>
      <c r="AB1022" s="105" t="s">
        <v>2153</v>
      </c>
    </row>
    <row r="1023" spans="1:28" ht="15" customHeight="1" x14ac:dyDescent="0.35">
      <c r="A1023" s="105" t="s">
        <v>7787</v>
      </c>
      <c r="B1023" s="104">
        <v>0</v>
      </c>
      <c r="C1023" s="105"/>
      <c r="D1023" s="104">
        <v>0</v>
      </c>
      <c r="E1023" s="105"/>
      <c r="F1023" s="105" t="s">
        <v>2742</v>
      </c>
      <c r="G1023" s="104">
        <v>0</v>
      </c>
      <c r="H1023" s="104">
        <v>0</v>
      </c>
      <c r="I1023" s="104">
        <v>0</v>
      </c>
      <c r="J1023" s="105"/>
      <c r="K1023" s="105"/>
      <c r="L1023" s="104">
        <v>3</v>
      </c>
      <c r="M1023" s="104">
        <v>0</v>
      </c>
      <c r="N1023" s="105"/>
      <c r="O1023" s="106" t="s">
        <v>889</v>
      </c>
      <c r="P1023" s="106" t="s">
        <v>890</v>
      </c>
      <c r="Q1023" s="105" t="s">
        <v>2743</v>
      </c>
      <c r="R1023" s="104">
        <v>0</v>
      </c>
      <c r="S1023" s="104">
        <v>0</v>
      </c>
      <c r="T1023" s="105" t="s">
        <v>9316</v>
      </c>
      <c r="U1023" s="104">
        <v>1</v>
      </c>
      <c r="V1023" s="104">
        <v>0</v>
      </c>
      <c r="W1023" s="104">
        <v>0</v>
      </c>
      <c r="X1023" s="104">
        <v>0</v>
      </c>
      <c r="Y1023" s="104">
        <v>0</v>
      </c>
      <c r="Z1023" s="104" t="b">
        <v>0</v>
      </c>
      <c r="AA1023" s="105"/>
      <c r="AB1023" s="105" t="s">
        <v>2744</v>
      </c>
    </row>
    <row r="1024" spans="1:28" ht="15" customHeight="1" x14ac:dyDescent="0.35">
      <c r="A1024" s="105" t="s">
        <v>8309</v>
      </c>
      <c r="B1024" s="104">
        <v>0</v>
      </c>
      <c r="C1024" s="105"/>
      <c r="D1024" s="104">
        <v>0</v>
      </c>
      <c r="E1024" s="105"/>
      <c r="F1024" s="105" t="s">
        <v>4173</v>
      </c>
      <c r="G1024" s="104">
        <v>0</v>
      </c>
      <c r="H1024" s="104">
        <v>0</v>
      </c>
      <c r="I1024" s="104">
        <v>0</v>
      </c>
      <c r="J1024" s="105"/>
      <c r="K1024" s="105"/>
      <c r="L1024" s="104">
        <v>3</v>
      </c>
      <c r="M1024" s="104">
        <v>0</v>
      </c>
      <c r="N1024" s="105"/>
      <c r="O1024" s="106" t="s">
        <v>889</v>
      </c>
      <c r="P1024" s="106" t="s">
        <v>890</v>
      </c>
      <c r="Q1024" s="105" t="s">
        <v>4174</v>
      </c>
      <c r="R1024" s="104">
        <v>0</v>
      </c>
      <c r="S1024" s="104">
        <v>0</v>
      </c>
      <c r="T1024" s="105" t="s">
        <v>9316</v>
      </c>
      <c r="U1024" s="104">
        <v>1</v>
      </c>
      <c r="V1024" s="104">
        <v>0</v>
      </c>
      <c r="W1024" s="104">
        <v>0</v>
      </c>
      <c r="X1024" s="104">
        <v>0</v>
      </c>
      <c r="Y1024" s="104">
        <v>0</v>
      </c>
      <c r="Z1024" s="104" t="b">
        <v>0</v>
      </c>
      <c r="AA1024" s="105"/>
      <c r="AB1024" s="105" t="s">
        <v>4175</v>
      </c>
    </row>
    <row r="1025" spans="1:28" ht="15" customHeight="1" x14ac:dyDescent="0.35">
      <c r="A1025" s="105" t="s">
        <v>7708</v>
      </c>
      <c r="B1025" s="104">
        <v>0</v>
      </c>
      <c r="C1025" s="105"/>
      <c r="D1025" s="104">
        <v>0</v>
      </c>
      <c r="E1025" s="105"/>
      <c r="F1025" s="105" t="s">
        <v>2515</v>
      </c>
      <c r="G1025" s="104">
        <v>0</v>
      </c>
      <c r="H1025" s="104">
        <v>0</v>
      </c>
      <c r="I1025" s="104">
        <v>0</v>
      </c>
      <c r="J1025" s="105"/>
      <c r="K1025" s="105"/>
      <c r="L1025" s="104">
        <v>1</v>
      </c>
      <c r="M1025" s="104">
        <v>1708751.8143128101</v>
      </c>
      <c r="N1025" s="105"/>
      <c r="O1025" s="105"/>
      <c r="P1025" s="105"/>
      <c r="Q1025" s="105"/>
      <c r="R1025" s="104">
        <v>15037738.800000001</v>
      </c>
      <c r="S1025" s="104">
        <v>0</v>
      </c>
      <c r="T1025" s="105" t="s">
        <v>1905</v>
      </c>
      <c r="U1025" s="104">
        <v>1</v>
      </c>
      <c r="V1025" s="104">
        <v>0</v>
      </c>
      <c r="W1025" s="104">
        <v>7.2012974793419496E-6</v>
      </c>
      <c r="X1025" s="104">
        <v>4161156.9</v>
      </c>
      <c r="Y1025" s="104">
        <v>20907647.5143128</v>
      </c>
      <c r="Z1025" s="104" t="b">
        <v>0</v>
      </c>
      <c r="AA1025" s="105" t="s">
        <v>82</v>
      </c>
      <c r="AB1025" s="105" t="s">
        <v>2516</v>
      </c>
    </row>
    <row r="1026" spans="1:28" ht="15" customHeight="1" x14ac:dyDescent="0.35">
      <c r="A1026" s="105" t="s">
        <v>7222</v>
      </c>
      <c r="B1026" s="104">
        <v>0</v>
      </c>
      <c r="C1026" s="105"/>
      <c r="D1026" s="104">
        <v>0</v>
      </c>
      <c r="E1026" s="105"/>
      <c r="F1026" s="105" t="s">
        <v>1590</v>
      </c>
      <c r="G1026" s="104">
        <v>0</v>
      </c>
      <c r="H1026" s="104">
        <v>0</v>
      </c>
      <c r="I1026" s="104">
        <v>0</v>
      </c>
      <c r="J1026" s="105"/>
      <c r="K1026" s="105"/>
      <c r="L1026" s="104">
        <v>2</v>
      </c>
      <c r="M1026" s="104">
        <v>0</v>
      </c>
      <c r="N1026" s="105"/>
      <c r="O1026" s="105"/>
      <c r="P1026" s="105"/>
      <c r="Q1026" s="105" t="s">
        <v>9323</v>
      </c>
      <c r="R1026" s="104">
        <v>1724445</v>
      </c>
      <c r="S1026" s="104">
        <v>0</v>
      </c>
      <c r="T1026" s="105" t="s">
        <v>7708</v>
      </c>
      <c r="U1026" s="104">
        <v>1</v>
      </c>
      <c r="V1026" s="104">
        <v>0</v>
      </c>
      <c r="W1026" s="104">
        <v>2.1872716894975099E-10</v>
      </c>
      <c r="X1026" s="104">
        <v>11496.3</v>
      </c>
      <c r="Y1026" s="104">
        <v>1735941.3</v>
      </c>
      <c r="Z1026" s="104" t="b">
        <v>0</v>
      </c>
      <c r="AA1026" s="105" t="s">
        <v>82</v>
      </c>
      <c r="AB1026" s="105" t="s">
        <v>1591</v>
      </c>
    </row>
    <row r="1027" spans="1:28" ht="15" customHeight="1" x14ac:dyDescent="0.35">
      <c r="A1027" s="105" t="s">
        <v>7248</v>
      </c>
      <c r="B1027" s="104">
        <v>0</v>
      </c>
      <c r="C1027" s="105"/>
      <c r="D1027" s="104">
        <v>0</v>
      </c>
      <c r="E1027" s="105"/>
      <c r="F1027" s="105" t="s">
        <v>1285</v>
      </c>
      <c r="G1027" s="104">
        <v>0</v>
      </c>
      <c r="H1027" s="104">
        <v>0</v>
      </c>
      <c r="I1027" s="104">
        <v>0</v>
      </c>
      <c r="J1027" s="105"/>
      <c r="K1027" s="105"/>
      <c r="L1027" s="104">
        <v>3</v>
      </c>
      <c r="M1027" s="104">
        <v>0</v>
      </c>
      <c r="N1027" s="105"/>
      <c r="O1027" s="106" t="s">
        <v>889</v>
      </c>
      <c r="P1027" s="106" t="s">
        <v>890</v>
      </c>
      <c r="Q1027" s="105" t="s">
        <v>1286</v>
      </c>
      <c r="R1027" s="104">
        <v>0</v>
      </c>
      <c r="S1027" s="104">
        <v>0</v>
      </c>
      <c r="T1027" s="105" t="s">
        <v>9310</v>
      </c>
      <c r="U1027" s="104">
        <v>1</v>
      </c>
      <c r="V1027" s="104">
        <v>0</v>
      </c>
      <c r="W1027" s="104">
        <v>0</v>
      </c>
      <c r="X1027" s="104">
        <v>0</v>
      </c>
      <c r="Y1027" s="104">
        <v>0</v>
      </c>
      <c r="Z1027" s="104" t="b">
        <v>0</v>
      </c>
      <c r="AA1027" s="105"/>
      <c r="AB1027" s="105" t="s">
        <v>1287</v>
      </c>
    </row>
    <row r="1028" spans="1:28" ht="15" customHeight="1" x14ac:dyDescent="0.35">
      <c r="A1028" s="105" t="s">
        <v>7256</v>
      </c>
      <c r="B1028" s="104">
        <v>0</v>
      </c>
      <c r="C1028" s="105"/>
      <c r="D1028" s="104">
        <v>0</v>
      </c>
      <c r="E1028" s="105"/>
      <c r="F1028" s="105" t="s">
        <v>1288</v>
      </c>
      <c r="G1028" s="104">
        <v>0</v>
      </c>
      <c r="H1028" s="104">
        <v>0</v>
      </c>
      <c r="I1028" s="104">
        <v>0</v>
      </c>
      <c r="J1028" s="105"/>
      <c r="K1028" s="105"/>
      <c r="L1028" s="104">
        <v>3</v>
      </c>
      <c r="M1028" s="104">
        <v>0</v>
      </c>
      <c r="N1028" s="105"/>
      <c r="O1028" s="106" t="s">
        <v>889</v>
      </c>
      <c r="P1028" s="106" t="s">
        <v>890</v>
      </c>
      <c r="Q1028" s="105" t="s">
        <v>1289</v>
      </c>
      <c r="R1028" s="104">
        <v>0</v>
      </c>
      <c r="S1028" s="104">
        <v>0</v>
      </c>
      <c r="T1028" s="105" t="s">
        <v>9310</v>
      </c>
      <c r="U1028" s="104">
        <v>1</v>
      </c>
      <c r="V1028" s="104">
        <v>0</v>
      </c>
      <c r="W1028" s="104">
        <v>0</v>
      </c>
      <c r="X1028" s="104">
        <v>0</v>
      </c>
      <c r="Y1028" s="104">
        <v>0</v>
      </c>
      <c r="Z1028" s="104" t="b">
        <v>0</v>
      </c>
      <c r="AA1028" s="105"/>
      <c r="AB1028" s="105" t="s">
        <v>1290</v>
      </c>
    </row>
    <row r="1029" spans="1:28" ht="15" customHeight="1" x14ac:dyDescent="0.35">
      <c r="A1029" s="105" t="s">
        <v>7257</v>
      </c>
      <c r="B1029" s="104">
        <v>0</v>
      </c>
      <c r="C1029" s="105"/>
      <c r="D1029" s="104">
        <v>0</v>
      </c>
      <c r="E1029" s="105"/>
      <c r="F1029" s="105" t="s">
        <v>1291</v>
      </c>
      <c r="G1029" s="104">
        <v>0</v>
      </c>
      <c r="H1029" s="104">
        <v>0</v>
      </c>
      <c r="I1029" s="104">
        <v>0</v>
      </c>
      <c r="J1029" s="105"/>
      <c r="K1029" s="105"/>
      <c r="L1029" s="104">
        <v>3</v>
      </c>
      <c r="M1029" s="104">
        <v>0</v>
      </c>
      <c r="N1029" s="105" t="s">
        <v>1292</v>
      </c>
      <c r="O1029" s="106" t="s">
        <v>889</v>
      </c>
      <c r="P1029" s="106" t="s">
        <v>890</v>
      </c>
      <c r="Q1029" s="105" t="s">
        <v>1293</v>
      </c>
      <c r="R1029" s="104">
        <v>0</v>
      </c>
      <c r="S1029" s="104">
        <v>0</v>
      </c>
      <c r="T1029" s="105" t="s">
        <v>9310</v>
      </c>
      <c r="U1029" s="104">
        <v>1</v>
      </c>
      <c r="V1029" s="104">
        <v>0</v>
      </c>
      <c r="W1029" s="104">
        <v>0</v>
      </c>
      <c r="X1029" s="104">
        <v>0</v>
      </c>
      <c r="Y1029" s="104">
        <v>0</v>
      </c>
      <c r="Z1029" s="104" t="b">
        <v>0</v>
      </c>
      <c r="AA1029" s="105"/>
      <c r="AB1029" s="105" t="s">
        <v>1294</v>
      </c>
    </row>
    <row r="1030" spans="1:28" ht="15" customHeight="1" x14ac:dyDescent="0.35">
      <c r="A1030" s="105" t="s">
        <v>7259</v>
      </c>
      <c r="B1030" s="104">
        <v>0</v>
      </c>
      <c r="C1030" s="105"/>
      <c r="D1030" s="104">
        <v>0</v>
      </c>
      <c r="E1030" s="105"/>
      <c r="F1030" s="105" t="s">
        <v>1295</v>
      </c>
      <c r="G1030" s="104">
        <v>0</v>
      </c>
      <c r="H1030" s="104">
        <v>0</v>
      </c>
      <c r="I1030" s="104">
        <v>0</v>
      </c>
      <c r="J1030" s="105"/>
      <c r="K1030" s="105"/>
      <c r="L1030" s="104">
        <v>3</v>
      </c>
      <c r="M1030" s="104">
        <v>0</v>
      </c>
      <c r="N1030" s="105"/>
      <c r="O1030" s="106" t="s">
        <v>889</v>
      </c>
      <c r="P1030" s="106" t="s">
        <v>890</v>
      </c>
      <c r="Q1030" s="105" t="s">
        <v>1296</v>
      </c>
      <c r="R1030" s="104">
        <v>0</v>
      </c>
      <c r="S1030" s="104">
        <v>0</v>
      </c>
      <c r="T1030" s="105" t="s">
        <v>9310</v>
      </c>
      <c r="U1030" s="104">
        <v>1</v>
      </c>
      <c r="V1030" s="104">
        <v>0</v>
      </c>
      <c r="W1030" s="104">
        <v>0</v>
      </c>
      <c r="X1030" s="104">
        <v>0</v>
      </c>
      <c r="Y1030" s="104">
        <v>0</v>
      </c>
      <c r="Z1030" s="104" t="b">
        <v>0</v>
      </c>
      <c r="AA1030" s="105"/>
      <c r="AB1030" s="105" t="s">
        <v>1297</v>
      </c>
    </row>
    <row r="1031" spans="1:28" ht="15" customHeight="1" x14ac:dyDescent="0.35">
      <c r="A1031" s="105" t="s">
        <v>8170</v>
      </c>
      <c r="B1031" s="104">
        <v>0</v>
      </c>
      <c r="C1031" s="105"/>
      <c r="D1031" s="104">
        <v>0</v>
      </c>
      <c r="E1031" s="105"/>
      <c r="F1031" s="105" t="s">
        <v>1298</v>
      </c>
      <c r="G1031" s="104">
        <v>0</v>
      </c>
      <c r="H1031" s="104">
        <v>0</v>
      </c>
      <c r="I1031" s="104">
        <v>0</v>
      </c>
      <c r="J1031" s="105"/>
      <c r="K1031" s="105"/>
      <c r="L1031" s="104">
        <v>3</v>
      </c>
      <c r="M1031" s="104">
        <v>0</v>
      </c>
      <c r="N1031" s="105"/>
      <c r="O1031" s="106" t="s">
        <v>889</v>
      </c>
      <c r="P1031" s="106" t="s">
        <v>890</v>
      </c>
      <c r="Q1031" s="105" t="s">
        <v>1299</v>
      </c>
      <c r="R1031" s="104">
        <v>0</v>
      </c>
      <c r="S1031" s="104">
        <v>0</v>
      </c>
      <c r="T1031" s="105" t="s">
        <v>9310</v>
      </c>
      <c r="U1031" s="104">
        <v>1</v>
      </c>
      <c r="V1031" s="104">
        <v>0</v>
      </c>
      <c r="W1031" s="104">
        <v>0</v>
      </c>
      <c r="X1031" s="104">
        <v>0</v>
      </c>
      <c r="Y1031" s="104">
        <v>0</v>
      </c>
      <c r="Z1031" s="104" t="b">
        <v>0</v>
      </c>
      <c r="AA1031" s="105"/>
      <c r="AB1031" s="105" t="s">
        <v>1300</v>
      </c>
    </row>
    <row r="1032" spans="1:28" ht="15" customHeight="1" x14ac:dyDescent="0.35">
      <c r="A1032" s="105" t="s">
        <v>8171</v>
      </c>
      <c r="B1032" s="104">
        <v>0</v>
      </c>
      <c r="C1032" s="105"/>
      <c r="D1032" s="104">
        <v>0</v>
      </c>
      <c r="E1032" s="105"/>
      <c r="F1032" s="105" t="s">
        <v>1301</v>
      </c>
      <c r="G1032" s="104">
        <v>0</v>
      </c>
      <c r="H1032" s="104">
        <v>0</v>
      </c>
      <c r="I1032" s="104">
        <v>0</v>
      </c>
      <c r="J1032" s="105"/>
      <c r="K1032" s="105"/>
      <c r="L1032" s="104">
        <v>3</v>
      </c>
      <c r="M1032" s="104">
        <v>0</v>
      </c>
      <c r="N1032" s="105" t="s">
        <v>1302</v>
      </c>
      <c r="O1032" s="106" t="s">
        <v>889</v>
      </c>
      <c r="P1032" s="106" t="s">
        <v>890</v>
      </c>
      <c r="Q1032" s="105" t="s">
        <v>1303</v>
      </c>
      <c r="R1032" s="104">
        <v>0</v>
      </c>
      <c r="S1032" s="104">
        <v>0</v>
      </c>
      <c r="T1032" s="105" t="s">
        <v>9310</v>
      </c>
      <c r="U1032" s="104">
        <v>1</v>
      </c>
      <c r="V1032" s="104">
        <v>0</v>
      </c>
      <c r="W1032" s="104">
        <v>0</v>
      </c>
      <c r="X1032" s="104">
        <v>0</v>
      </c>
      <c r="Y1032" s="104">
        <v>0</v>
      </c>
      <c r="Z1032" s="104" t="b">
        <v>0</v>
      </c>
      <c r="AA1032" s="105"/>
      <c r="AB1032" s="105" t="s">
        <v>1304</v>
      </c>
    </row>
    <row r="1033" spans="1:28" ht="15" customHeight="1" x14ac:dyDescent="0.35">
      <c r="A1033" s="105" t="s">
        <v>8173</v>
      </c>
      <c r="B1033" s="104">
        <v>0</v>
      </c>
      <c r="C1033" s="105"/>
      <c r="D1033" s="104">
        <v>0</v>
      </c>
      <c r="E1033" s="105"/>
      <c r="F1033" s="105" t="s">
        <v>1307</v>
      </c>
      <c r="G1033" s="104">
        <v>0</v>
      </c>
      <c r="H1033" s="104">
        <v>0</v>
      </c>
      <c r="I1033" s="104">
        <v>0</v>
      </c>
      <c r="J1033" s="105"/>
      <c r="K1033" s="105"/>
      <c r="L1033" s="104">
        <v>3</v>
      </c>
      <c r="M1033" s="104">
        <v>0</v>
      </c>
      <c r="N1033" s="105"/>
      <c r="O1033" s="106" t="s">
        <v>889</v>
      </c>
      <c r="P1033" s="106" t="s">
        <v>890</v>
      </c>
      <c r="Q1033" s="105" t="s">
        <v>1308</v>
      </c>
      <c r="R1033" s="104">
        <v>0</v>
      </c>
      <c r="S1033" s="104">
        <v>0</v>
      </c>
      <c r="T1033" s="105" t="s">
        <v>9310</v>
      </c>
      <c r="U1033" s="104">
        <v>1</v>
      </c>
      <c r="V1033" s="104">
        <v>0</v>
      </c>
      <c r="W1033" s="104">
        <v>0</v>
      </c>
      <c r="X1033" s="104">
        <v>0</v>
      </c>
      <c r="Y1033" s="104">
        <v>0</v>
      </c>
      <c r="Z1033" s="104" t="b">
        <v>0</v>
      </c>
      <c r="AA1033" s="105"/>
      <c r="AB1033" s="105" t="s">
        <v>1309</v>
      </c>
    </row>
    <row r="1034" spans="1:28" ht="15" customHeight="1" x14ac:dyDescent="0.35">
      <c r="A1034" s="105" t="s">
        <v>8174</v>
      </c>
      <c r="B1034" s="104">
        <v>0</v>
      </c>
      <c r="C1034" s="105"/>
      <c r="D1034" s="104">
        <v>0</v>
      </c>
      <c r="E1034" s="105"/>
      <c r="F1034" s="105" t="s">
        <v>1310</v>
      </c>
      <c r="G1034" s="104">
        <v>0</v>
      </c>
      <c r="H1034" s="104">
        <v>0</v>
      </c>
      <c r="I1034" s="104">
        <v>0</v>
      </c>
      <c r="J1034" s="105"/>
      <c r="K1034" s="105"/>
      <c r="L1034" s="104">
        <v>3</v>
      </c>
      <c r="M1034" s="104">
        <v>0</v>
      </c>
      <c r="N1034" s="105"/>
      <c r="O1034" s="106" t="s">
        <v>889</v>
      </c>
      <c r="P1034" s="106" t="s">
        <v>890</v>
      </c>
      <c r="Q1034" s="105" t="s">
        <v>1311</v>
      </c>
      <c r="R1034" s="104">
        <v>1724445</v>
      </c>
      <c r="S1034" s="104">
        <v>0</v>
      </c>
      <c r="T1034" s="105" t="s">
        <v>9310</v>
      </c>
      <c r="U1034" s="104">
        <v>1</v>
      </c>
      <c r="V1034" s="104">
        <v>0</v>
      </c>
      <c r="W1034" s="104">
        <v>2.1872716894975099E-10</v>
      </c>
      <c r="X1034" s="104">
        <v>11496.3</v>
      </c>
      <c r="Y1034" s="104">
        <v>1735941.3</v>
      </c>
      <c r="Z1034" s="104" t="b">
        <v>0</v>
      </c>
      <c r="AA1034" s="105" t="s">
        <v>82</v>
      </c>
      <c r="AB1034" s="105" t="s">
        <v>1312</v>
      </c>
    </row>
    <row r="1035" spans="1:28" ht="15" customHeight="1" x14ac:dyDescent="0.35">
      <c r="A1035" s="105" t="s">
        <v>8556</v>
      </c>
      <c r="B1035" s="104">
        <v>0</v>
      </c>
      <c r="C1035" s="105"/>
      <c r="D1035" s="104">
        <v>0</v>
      </c>
      <c r="E1035" s="105"/>
      <c r="F1035" s="105" t="s">
        <v>1315</v>
      </c>
      <c r="G1035" s="104">
        <v>0</v>
      </c>
      <c r="H1035" s="104">
        <v>0</v>
      </c>
      <c r="I1035" s="104">
        <v>0</v>
      </c>
      <c r="J1035" s="105"/>
      <c r="K1035" s="105"/>
      <c r="L1035" s="104">
        <v>3</v>
      </c>
      <c r="M1035" s="104">
        <v>0</v>
      </c>
      <c r="N1035" s="105"/>
      <c r="O1035" s="106" t="s">
        <v>889</v>
      </c>
      <c r="P1035" s="106" t="s">
        <v>890</v>
      </c>
      <c r="Q1035" s="105" t="s">
        <v>1316</v>
      </c>
      <c r="R1035" s="104">
        <v>0</v>
      </c>
      <c r="S1035" s="104">
        <v>0</v>
      </c>
      <c r="T1035" s="105" t="s">
        <v>9310</v>
      </c>
      <c r="U1035" s="104">
        <v>1</v>
      </c>
      <c r="V1035" s="104">
        <v>0</v>
      </c>
      <c r="W1035" s="104">
        <v>0</v>
      </c>
      <c r="X1035" s="104">
        <v>0</v>
      </c>
      <c r="Y1035" s="104">
        <v>0</v>
      </c>
      <c r="Z1035" s="104" t="b">
        <v>0</v>
      </c>
      <c r="AA1035" s="105"/>
      <c r="AB1035" s="105" t="s">
        <v>1317</v>
      </c>
    </row>
    <row r="1036" spans="1:28" ht="15" customHeight="1" x14ac:dyDescent="0.35">
      <c r="A1036" s="105" t="s">
        <v>8557</v>
      </c>
      <c r="B1036" s="104">
        <v>0</v>
      </c>
      <c r="C1036" s="105"/>
      <c r="D1036" s="104">
        <v>0</v>
      </c>
      <c r="E1036" s="105"/>
      <c r="F1036" s="105" t="s">
        <v>1374</v>
      </c>
      <c r="G1036" s="104">
        <v>0</v>
      </c>
      <c r="H1036" s="104">
        <v>0</v>
      </c>
      <c r="I1036" s="104">
        <v>0</v>
      </c>
      <c r="J1036" s="105"/>
      <c r="K1036" s="105"/>
      <c r="L1036" s="104">
        <v>3</v>
      </c>
      <c r="M1036" s="104">
        <v>0</v>
      </c>
      <c r="N1036" s="105"/>
      <c r="O1036" s="106" t="s">
        <v>889</v>
      </c>
      <c r="P1036" s="106" t="s">
        <v>890</v>
      </c>
      <c r="Q1036" s="105" t="s">
        <v>1375</v>
      </c>
      <c r="R1036" s="104">
        <v>0</v>
      </c>
      <c r="S1036" s="104">
        <v>0</v>
      </c>
      <c r="T1036" s="105" t="s">
        <v>9310</v>
      </c>
      <c r="U1036" s="104">
        <v>1</v>
      </c>
      <c r="V1036" s="104">
        <v>0</v>
      </c>
      <c r="W1036" s="104">
        <v>0</v>
      </c>
      <c r="X1036" s="104">
        <v>0</v>
      </c>
      <c r="Y1036" s="104">
        <v>0</v>
      </c>
      <c r="Z1036" s="104" t="b">
        <v>0</v>
      </c>
      <c r="AA1036" s="105"/>
      <c r="AB1036" s="105" t="s">
        <v>1376</v>
      </c>
    </row>
    <row r="1037" spans="1:28" ht="15" customHeight="1" x14ac:dyDescent="0.35">
      <c r="A1037" s="105" t="s">
        <v>10868</v>
      </c>
      <c r="B1037" s="104">
        <v>0</v>
      </c>
      <c r="C1037" s="105"/>
      <c r="D1037" s="104">
        <v>0</v>
      </c>
      <c r="E1037" s="105"/>
      <c r="F1037" s="105" t="s">
        <v>2830</v>
      </c>
      <c r="G1037" s="104">
        <v>0</v>
      </c>
      <c r="H1037" s="104">
        <v>0</v>
      </c>
      <c r="I1037" s="104">
        <v>0</v>
      </c>
      <c r="J1037" s="105"/>
      <c r="K1037" s="105"/>
      <c r="L1037" s="104">
        <v>3</v>
      </c>
      <c r="M1037" s="104">
        <v>0</v>
      </c>
      <c r="N1037" s="105"/>
      <c r="O1037" s="106" t="s">
        <v>889</v>
      </c>
      <c r="P1037" s="106" t="s">
        <v>890</v>
      </c>
      <c r="Q1037" s="105" t="s">
        <v>2831</v>
      </c>
      <c r="R1037" s="104">
        <v>0</v>
      </c>
      <c r="S1037" s="104">
        <v>0</v>
      </c>
      <c r="T1037" s="105" t="s">
        <v>9310</v>
      </c>
      <c r="U1037" s="104">
        <v>1</v>
      </c>
      <c r="V1037" s="104">
        <v>0</v>
      </c>
      <c r="W1037" s="104">
        <v>0</v>
      </c>
      <c r="X1037" s="104">
        <v>0</v>
      </c>
      <c r="Y1037" s="104">
        <v>0</v>
      </c>
      <c r="Z1037" s="104" t="b">
        <v>0</v>
      </c>
      <c r="AA1037" s="105"/>
      <c r="AB1037" s="105" t="s">
        <v>2832</v>
      </c>
    </row>
    <row r="1038" spans="1:28" ht="15" customHeight="1" x14ac:dyDescent="0.35">
      <c r="A1038" s="105" t="s">
        <v>10869</v>
      </c>
      <c r="B1038" s="104">
        <v>0</v>
      </c>
      <c r="C1038" s="105"/>
      <c r="D1038" s="104">
        <v>0</v>
      </c>
      <c r="E1038" s="105"/>
      <c r="F1038" s="105" t="s">
        <v>2836</v>
      </c>
      <c r="G1038" s="104">
        <v>0</v>
      </c>
      <c r="H1038" s="104">
        <v>0</v>
      </c>
      <c r="I1038" s="104">
        <v>0</v>
      </c>
      <c r="J1038" s="105"/>
      <c r="K1038" s="105"/>
      <c r="L1038" s="104">
        <v>3</v>
      </c>
      <c r="M1038" s="104">
        <v>0</v>
      </c>
      <c r="N1038" s="105"/>
      <c r="O1038" s="106" t="s">
        <v>889</v>
      </c>
      <c r="P1038" s="106" t="s">
        <v>890</v>
      </c>
      <c r="Q1038" s="105" t="s">
        <v>2837</v>
      </c>
      <c r="R1038" s="104">
        <v>0</v>
      </c>
      <c r="S1038" s="104">
        <v>0</v>
      </c>
      <c r="T1038" s="105" t="s">
        <v>9310</v>
      </c>
      <c r="U1038" s="104">
        <v>1</v>
      </c>
      <c r="V1038" s="104">
        <v>0</v>
      </c>
      <c r="W1038" s="104">
        <v>0</v>
      </c>
      <c r="X1038" s="104">
        <v>0</v>
      </c>
      <c r="Y1038" s="104">
        <v>0</v>
      </c>
      <c r="Z1038" s="104" t="b">
        <v>0</v>
      </c>
      <c r="AA1038" s="105"/>
      <c r="AB1038" s="105" t="s">
        <v>2838</v>
      </c>
    </row>
    <row r="1039" spans="1:28" ht="15" customHeight="1" x14ac:dyDescent="0.35">
      <c r="A1039" s="105" t="s">
        <v>10870</v>
      </c>
      <c r="B1039" s="104">
        <v>0</v>
      </c>
      <c r="C1039" s="105"/>
      <c r="D1039" s="104">
        <v>0</v>
      </c>
      <c r="E1039" s="105"/>
      <c r="F1039" s="105" t="s">
        <v>9396</v>
      </c>
      <c r="G1039" s="104">
        <v>0</v>
      </c>
      <c r="H1039" s="104">
        <v>0</v>
      </c>
      <c r="I1039" s="104">
        <v>0</v>
      </c>
      <c r="J1039" s="105"/>
      <c r="K1039" s="105"/>
      <c r="L1039" s="104">
        <v>3</v>
      </c>
      <c r="M1039" s="104">
        <v>0</v>
      </c>
      <c r="N1039" s="105"/>
      <c r="O1039" s="106" t="s">
        <v>889</v>
      </c>
      <c r="P1039" s="106" t="s">
        <v>890</v>
      </c>
      <c r="Q1039" s="105" t="s">
        <v>2839</v>
      </c>
      <c r="R1039" s="104">
        <v>0</v>
      </c>
      <c r="S1039" s="104">
        <v>0</v>
      </c>
      <c r="T1039" s="105" t="s">
        <v>9310</v>
      </c>
      <c r="U1039" s="104">
        <v>1</v>
      </c>
      <c r="V1039" s="104">
        <v>0</v>
      </c>
      <c r="W1039" s="104">
        <v>0</v>
      </c>
      <c r="X1039" s="104">
        <v>0</v>
      </c>
      <c r="Y1039" s="104">
        <v>0</v>
      </c>
      <c r="Z1039" s="104" t="b">
        <v>0</v>
      </c>
      <c r="AA1039" s="105"/>
      <c r="AB1039" s="105" t="s">
        <v>2840</v>
      </c>
    </row>
    <row r="1040" spans="1:28" ht="15" customHeight="1" x14ac:dyDescent="0.35">
      <c r="A1040" s="105" t="s">
        <v>10871</v>
      </c>
      <c r="B1040" s="104">
        <v>0</v>
      </c>
      <c r="C1040" s="105"/>
      <c r="D1040" s="104">
        <v>0</v>
      </c>
      <c r="E1040" s="105"/>
      <c r="F1040" s="105" t="s">
        <v>9397</v>
      </c>
      <c r="G1040" s="104">
        <v>0</v>
      </c>
      <c r="H1040" s="104">
        <v>0</v>
      </c>
      <c r="I1040" s="104">
        <v>0</v>
      </c>
      <c r="J1040" s="105"/>
      <c r="K1040" s="105"/>
      <c r="L1040" s="104">
        <v>3</v>
      </c>
      <c r="M1040" s="104">
        <v>0</v>
      </c>
      <c r="N1040" s="105"/>
      <c r="O1040" s="106" t="s">
        <v>889</v>
      </c>
      <c r="P1040" s="106" t="s">
        <v>890</v>
      </c>
      <c r="Q1040" s="105" t="s">
        <v>2841</v>
      </c>
      <c r="R1040" s="104">
        <v>0</v>
      </c>
      <c r="S1040" s="104">
        <v>0</v>
      </c>
      <c r="T1040" s="105" t="s">
        <v>9310</v>
      </c>
      <c r="U1040" s="104">
        <v>1</v>
      </c>
      <c r="V1040" s="104">
        <v>0</v>
      </c>
      <c r="W1040" s="104">
        <v>0</v>
      </c>
      <c r="X1040" s="104">
        <v>0</v>
      </c>
      <c r="Y1040" s="104">
        <v>0</v>
      </c>
      <c r="Z1040" s="104" t="b">
        <v>0</v>
      </c>
      <c r="AA1040" s="105"/>
      <c r="AB1040" s="105" t="s">
        <v>2842</v>
      </c>
    </row>
    <row r="1041" spans="1:28" ht="15" customHeight="1" x14ac:dyDescent="0.35">
      <c r="A1041" s="105" t="s">
        <v>10872</v>
      </c>
      <c r="B1041" s="104">
        <v>0</v>
      </c>
      <c r="C1041" s="105"/>
      <c r="D1041" s="104">
        <v>0</v>
      </c>
      <c r="E1041" s="105"/>
      <c r="F1041" s="105" t="s">
        <v>9398</v>
      </c>
      <c r="G1041" s="104">
        <v>0</v>
      </c>
      <c r="H1041" s="104">
        <v>0</v>
      </c>
      <c r="I1041" s="104">
        <v>0</v>
      </c>
      <c r="J1041" s="105"/>
      <c r="K1041" s="105"/>
      <c r="L1041" s="104">
        <v>3</v>
      </c>
      <c r="M1041" s="104">
        <v>0</v>
      </c>
      <c r="N1041" s="105"/>
      <c r="O1041" s="106" t="s">
        <v>889</v>
      </c>
      <c r="P1041" s="106" t="s">
        <v>890</v>
      </c>
      <c r="Q1041" s="105" t="s">
        <v>2843</v>
      </c>
      <c r="R1041" s="104">
        <v>0</v>
      </c>
      <c r="S1041" s="104">
        <v>0</v>
      </c>
      <c r="T1041" s="105" t="s">
        <v>9310</v>
      </c>
      <c r="U1041" s="104">
        <v>1</v>
      </c>
      <c r="V1041" s="104">
        <v>0</v>
      </c>
      <c r="W1041" s="104">
        <v>0</v>
      </c>
      <c r="X1041" s="104">
        <v>0</v>
      </c>
      <c r="Y1041" s="104">
        <v>0</v>
      </c>
      <c r="Z1041" s="104" t="b">
        <v>0</v>
      </c>
      <c r="AA1041" s="105"/>
      <c r="AB1041" s="105" t="s">
        <v>2844</v>
      </c>
    </row>
    <row r="1042" spans="1:28" ht="15" customHeight="1" x14ac:dyDescent="0.35">
      <c r="A1042" s="105" t="s">
        <v>10874</v>
      </c>
      <c r="B1042" s="104">
        <v>0</v>
      </c>
      <c r="C1042" s="105"/>
      <c r="D1042" s="104">
        <v>0</v>
      </c>
      <c r="E1042" s="105"/>
      <c r="F1042" s="105" t="s">
        <v>2847</v>
      </c>
      <c r="G1042" s="104">
        <v>0</v>
      </c>
      <c r="H1042" s="104">
        <v>0</v>
      </c>
      <c r="I1042" s="104">
        <v>0</v>
      </c>
      <c r="J1042" s="105"/>
      <c r="K1042" s="105"/>
      <c r="L1042" s="104">
        <v>3</v>
      </c>
      <c r="M1042" s="104">
        <v>0</v>
      </c>
      <c r="N1042" s="105"/>
      <c r="O1042" s="106" t="s">
        <v>889</v>
      </c>
      <c r="P1042" s="106" t="s">
        <v>890</v>
      </c>
      <c r="Q1042" s="105" t="s">
        <v>2848</v>
      </c>
      <c r="R1042" s="104">
        <v>0</v>
      </c>
      <c r="S1042" s="104">
        <v>0</v>
      </c>
      <c r="T1042" s="105" t="s">
        <v>9310</v>
      </c>
      <c r="U1042" s="104">
        <v>1</v>
      </c>
      <c r="V1042" s="104">
        <v>0</v>
      </c>
      <c r="W1042" s="104">
        <v>0</v>
      </c>
      <c r="X1042" s="104">
        <v>0</v>
      </c>
      <c r="Y1042" s="104">
        <v>0</v>
      </c>
      <c r="Z1042" s="104" t="b">
        <v>0</v>
      </c>
      <c r="AA1042" s="105"/>
      <c r="AB1042" s="105" t="s">
        <v>2849</v>
      </c>
    </row>
    <row r="1043" spans="1:28" ht="15" customHeight="1" x14ac:dyDescent="0.35">
      <c r="A1043" s="105" t="s">
        <v>10875</v>
      </c>
      <c r="B1043" s="104">
        <v>0</v>
      </c>
      <c r="C1043" s="105"/>
      <c r="D1043" s="104">
        <v>0</v>
      </c>
      <c r="E1043" s="105"/>
      <c r="F1043" s="105" t="s">
        <v>2850</v>
      </c>
      <c r="G1043" s="104">
        <v>0</v>
      </c>
      <c r="H1043" s="104">
        <v>0</v>
      </c>
      <c r="I1043" s="104">
        <v>0</v>
      </c>
      <c r="J1043" s="105"/>
      <c r="K1043" s="105"/>
      <c r="L1043" s="104">
        <v>3</v>
      </c>
      <c r="M1043" s="104">
        <v>0</v>
      </c>
      <c r="N1043" s="105"/>
      <c r="O1043" s="106" t="s">
        <v>889</v>
      </c>
      <c r="P1043" s="106" t="s">
        <v>890</v>
      </c>
      <c r="Q1043" s="105" t="s">
        <v>2851</v>
      </c>
      <c r="R1043" s="104">
        <v>0</v>
      </c>
      <c r="S1043" s="104">
        <v>0</v>
      </c>
      <c r="T1043" s="105" t="s">
        <v>9310</v>
      </c>
      <c r="U1043" s="104">
        <v>1</v>
      </c>
      <c r="V1043" s="104">
        <v>0</v>
      </c>
      <c r="W1043" s="104">
        <v>0</v>
      </c>
      <c r="X1043" s="104">
        <v>0</v>
      </c>
      <c r="Y1043" s="104">
        <v>0</v>
      </c>
      <c r="Z1043" s="104" t="b">
        <v>0</v>
      </c>
      <c r="AA1043" s="105"/>
      <c r="AB1043" s="105" t="s">
        <v>2852</v>
      </c>
    </row>
    <row r="1044" spans="1:28" ht="15" customHeight="1" x14ac:dyDescent="0.35">
      <c r="A1044" s="105" t="s">
        <v>10876</v>
      </c>
      <c r="B1044" s="104">
        <v>0</v>
      </c>
      <c r="C1044" s="105"/>
      <c r="D1044" s="104">
        <v>0</v>
      </c>
      <c r="E1044" s="105"/>
      <c r="F1044" s="105" t="s">
        <v>2853</v>
      </c>
      <c r="G1044" s="104">
        <v>0</v>
      </c>
      <c r="H1044" s="104">
        <v>0</v>
      </c>
      <c r="I1044" s="104">
        <v>0</v>
      </c>
      <c r="J1044" s="105"/>
      <c r="K1044" s="105"/>
      <c r="L1044" s="104">
        <v>3</v>
      </c>
      <c r="M1044" s="104">
        <v>0</v>
      </c>
      <c r="N1044" s="105"/>
      <c r="O1044" s="106" t="s">
        <v>889</v>
      </c>
      <c r="P1044" s="106" t="s">
        <v>890</v>
      </c>
      <c r="Q1044" s="105" t="s">
        <v>2854</v>
      </c>
      <c r="R1044" s="104">
        <v>0</v>
      </c>
      <c r="S1044" s="104">
        <v>0</v>
      </c>
      <c r="T1044" s="105" t="s">
        <v>9310</v>
      </c>
      <c r="U1044" s="104">
        <v>1</v>
      </c>
      <c r="V1044" s="104">
        <v>0</v>
      </c>
      <c r="W1044" s="104">
        <v>0</v>
      </c>
      <c r="X1044" s="104">
        <v>0</v>
      </c>
      <c r="Y1044" s="104">
        <v>0</v>
      </c>
      <c r="Z1044" s="104" t="b">
        <v>0</v>
      </c>
      <c r="AA1044" s="105"/>
      <c r="AB1044" s="105" t="s">
        <v>2855</v>
      </c>
    </row>
    <row r="1045" spans="1:28" ht="15" customHeight="1" x14ac:dyDescent="0.35">
      <c r="A1045" s="105" t="s">
        <v>10877</v>
      </c>
      <c r="B1045" s="104">
        <v>0</v>
      </c>
      <c r="C1045" s="105"/>
      <c r="D1045" s="104">
        <v>0</v>
      </c>
      <c r="E1045" s="105"/>
      <c r="F1045" s="105" t="s">
        <v>2856</v>
      </c>
      <c r="G1045" s="104">
        <v>0</v>
      </c>
      <c r="H1045" s="104">
        <v>0</v>
      </c>
      <c r="I1045" s="104">
        <v>0</v>
      </c>
      <c r="J1045" s="105"/>
      <c r="K1045" s="105"/>
      <c r="L1045" s="104">
        <v>3</v>
      </c>
      <c r="M1045" s="104">
        <v>0</v>
      </c>
      <c r="N1045" s="105"/>
      <c r="O1045" s="106" t="s">
        <v>889</v>
      </c>
      <c r="P1045" s="106" t="s">
        <v>890</v>
      </c>
      <c r="Q1045" s="105" t="s">
        <v>2857</v>
      </c>
      <c r="R1045" s="104">
        <v>0</v>
      </c>
      <c r="S1045" s="104">
        <v>0</v>
      </c>
      <c r="T1045" s="105" t="s">
        <v>9310</v>
      </c>
      <c r="U1045" s="104">
        <v>1</v>
      </c>
      <c r="V1045" s="104">
        <v>0</v>
      </c>
      <c r="W1045" s="104">
        <v>0</v>
      </c>
      <c r="X1045" s="104">
        <v>0</v>
      </c>
      <c r="Y1045" s="104">
        <v>0</v>
      </c>
      <c r="Z1045" s="104" t="b">
        <v>0</v>
      </c>
      <c r="AA1045" s="105"/>
      <c r="AB1045" s="105" t="s">
        <v>2858</v>
      </c>
    </row>
    <row r="1046" spans="1:28" ht="15" customHeight="1" x14ac:dyDescent="0.35">
      <c r="A1046" s="105" t="s">
        <v>10878</v>
      </c>
      <c r="B1046" s="104">
        <v>0</v>
      </c>
      <c r="C1046" s="105"/>
      <c r="D1046" s="104">
        <v>0</v>
      </c>
      <c r="E1046" s="105"/>
      <c r="F1046" s="105" t="s">
        <v>2859</v>
      </c>
      <c r="G1046" s="104">
        <v>0</v>
      </c>
      <c r="H1046" s="104">
        <v>0</v>
      </c>
      <c r="I1046" s="104">
        <v>0</v>
      </c>
      <c r="J1046" s="105"/>
      <c r="K1046" s="105"/>
      <c r="L1046" s="104">
        <v>3</v>
      </c>
      <c r="M1046" s="104">
        <v>0</v>
      </c>
      <c r="N1046" s="105"/>
      <c r="O1046" s="106" t="s">
        <v>889</v>
      </c>
      <c r="P1046" s="106" t="s">
        <v>890</v>
      </c>
      <c r="Q1046" s="105" t="s">
        <v>2860</v>
      </c>
      <c r="R1046" s="104">
        <v>0</v>
      </c>
      <c r="S1046" s="104">
        <v>0</v>
      </c>
      <c r="T1046" s="105" t="s">
        <v>9310</v>
      </c>
      <c r="U1046" s="104">
        <v>1</v>
      </c>
      <c r="V1046" s="104">
        <v>0</v>
      </c>
      <c r="W1046" s="104">
        <v>0</v>
      </c>
      <c r="X1046" s="104">
        <v>0</v>
      </c>
      <c r="Y1046" s="104">
        <v>0</v>
      </c>
      <c r="Z1046" s="104" t="b">
        <v>0</v>
      </c>
      <c r="AA1046" s="105"/>
      <c r="AB1046" s="105" t="s">
        <v>2861</v>
      </c>
    </row>
    <row r="1047" spans="1:28" ht="15" customHeight="1" x14ac:dyDescent="0.35">
      <c r="A1047" s="105" t="s">
        <v>10879</v>
      </c>
      <c r="B1047" s="104">
        <v>0</v>
      </c>
      <c r="C1047" s="105"/>
      <c r="D1047" s="104">
        <v>0</v>
      </c>
      <c r="E1047" s="105"/>
      <c r="F1047" s="105" t="s">
        <v>3249</v>
      </c>
      <c r="G1047" s="104">
        <v>0</v>
      </c>
      <c r="H1047" s="104">
        <v>0</v>
      </c>
      <c r="I1047" s="104">
        <v>0</v>
      </c>
      <c r="J1047" s="105"/>
      <c r="K1047" s="105"/>
      <c r="L1047" s="104">
        <v>3</v>
      </c>
      <c r="M1047" s="104">
        <v>0</v>
      </c>
      <c r="N1047" s="105"/>
      <c r="O1047" s="106" t="s">
        <v>889</v>
      </c>
      <c r="P1047" s="106" t="s">
        <v>890</v>
      </c>
      <c r="Q1047" s="105" t="s">
        <v>3250</v>
      </c>
      <c r="R1047" s="104">
        <v>0</v>
      </c>
      <c r="S1047" s="104">
        <v>0</v>
      </c>
      <c r="T1047" s="105" t="s">
        <v>9310</v>
      </c>
      <c r="U1047" s="104">
        <v>1</v>
      </c>
      <c r="V1047" s="104">
        <v>0</v>
      </c>
      <c r="W1047" s="104">
        <v>0</v>
      </c>
      <c r="X1047" s="104">
        <v>0</v>
      </c>
      <c r="Y1047" s="104">
        <v>0</v>
      </c>
      <c r="Z1047" s="104" t="b">
        <v>0</v>
      </c>
      <c r="AA1047" s="105"/>
      <c r="AB1047" s="105" t="s">
        <v>3251</v>
      </c>
    </row>
    <row r="1048" spans="1:28" ht="15" customHeight="1" x14ac:dyDescent="0.35">
      <c r="A1048" s="105" t="s">
        <v>10921</v>
      </c>
      <c r="B1048" s="104">
        <v>0</v>
      </c>
      <c r="C1048" s="105"/>
      <c r="D1048" s="104">
        <v>0</v>
      </c>
      <c r="E1048" s="105"/>
      <c r="F1048" s="105" t="s">
        <v>9806</v>
      </c>
      <c r="G1048" s="104">
        <v>0</v>
      </c>
      <c r="H1048" s="104">
        <v>0</v>
      </c>
      <c r="I1048" s="104">
        <v>0</v>
      </c>
      <c r="J1048" s="105"/>
      <c r="K1048" s="105"/>
      <c r="L1048" s="104">
        <v>3</v>
      </c>
      <c r="M1048" s="104">
        <v>0</v>
      </c>
      <c r="N1048" s="105"/>
      <c r="O1048" s="105"/>
      <c r="P1048" s="105"/>
      <c r="Q1048" s="105" t="s">
        <v>9807</v>
      </c>
      <c r="R1048" s="104">
        <v>0</v>
      </c>
      <c r="S1048" s="104">
        <v>0</v>
      </c>
      <c r="T1048" s="105" t="s">
        <v>9310</v>
      </c>
      <c r="U1048" s="104">
        <v>1</v>
      </c>
      <c r="V1048" s="104">
        <v>0</v>
      </c>
      <c r="W1048" s="104">
        <v>0</v>
      </c>
      <c r="X1048" s="104">
        <v>0</v>
      </c>
      <c r="Y1048" s="104">
        <v>0</v>
      </c>
      <c r="Z1048" s="104" t="b">
        <v>0</v>
      </c>
      <c r="AA1048" s="105"/>
      <c r="AB1048" s="105" t="s">
        <v>9808</v>
      </c>
    </row>
    <row r="1049" spans="1:28" ht="15" customHeight="1" x14ac:dyDescent="0.35">
      <c r="A1049" s="105" t="s">
        <v>7223</v>
      </c>
      <c r="B1049" s="104">
        <v>0</v>
      </c>
      <c r="C1049" s="105"/>
      <c r="D1049" s="104">
        <v>0</v>
      </c>
      <c r="E1049" s="105"/>
      <c r="F1049" s="105" t="s">
        <v>9453</v>
      </c>
      <c r="G1049" s="104">
        <v>0</v>
      </c>
      <c r="H1049" s="104">
        <v>0</v>
      </c>
      <c r="I1049" s="104">
        <v>0</v>
      </c>
      <c r="J1049" s="105"/>
      <c r="K1049" s="105"/>
      <c r="L1049" s="104">
        <v>2</v>
      </c>
      <c r="M1049" s="104">
        <v>0</v>
      </c>
      <c r="N1049" s="105"/>
      <c r="O1049" s="105"/>
      <c r="P1049" s="105"/>
      <c r="Q1049" s="105" t="s">
        <v>9454</v>
      </c>
      <c r="R1049" s="104">
        <v>0</v>
      </c>
      <c r="S1049" s="104">
        <v>0</v>
      </c>
      <c r="T1049" s="105" t="s">
        <v>7708</v>
      </c>
      <c r="U1049" s="104">
        <v>1</v>
      </c>
      <c r="V1049" s="104">
        <v>0</v>
      </c>
      <c r="W1049" s="104">
        <v>2.0856309153670499E-6</v>
      </c>
      <c r="X1049" s="104">
        <v>0</v>
      </c>
      <c r="Y1049" s="104">
        <v>0</v>
      </c>
      <c r="Z1049" s="104" t="b">
        <v>0</v>
      </c>
      <c r="AA1049" s="105" t="s">
        <v>82</v>
      </c>
      <c r="AB1049" s="105" t="s">
        <v>4040</v>
      </c>
    </row>
    <row r="1050" spans="1:28" ht="15" customHeight="1" x14ac:dyDescent="0.35">
      <c r="A1050" s="105" t="s">
        <v>7244</v>
      </c>
      <c r="B1050" s="104">
        <v>0</v>
      </c>
      <c r="C1050" s="105"/>
      <c r="D1050" s="104">
        <v>0</v>
      </c>
      <c r="E1050" s="105"/>
      <c r="F1050" s="105" t="s">
        <v>1280</v>
      </c>
      <c r="G1050" s="104">
        <v>0</v>
      </c>
      <c r="H1050" s="104">
        <v>0</v>
      </c>
      <c r="I1050" s="104">
        <v>0</v>
      </c>
      <c r="J1050" s="105"/>
      <c r="K1050" s="105"/>
      <c r="L1050" s="104">
        <v>3</v>
      </c>
      <c r="M1050" s="104">
        <v>0</v>
      </c>
      <c r="N1050" s="105" t="s">
        <v>1281</v>
      </c>
      <c r="O1050" s="106" t="s">
        <v>1282</v>
      </c>
      <c r="P1050" s="106" t="s">
        <v>890</v>
      </c>
      <c r="Q1050" s="105" t="s">
        <v>1283</v>
      </c>
      <c r="R1050" s="104">
        <v>0</v>
      </c>
      <c r="S1050" s="104">
        <v>0</v>
      </c>
      <c r="T1050" s="105" t="s">
        <v>9309</v>
      </c>
      <c r="U1050" s="104">
        <v>1</v>
      </c>
      <c r="V1050" s="104">
        <v>0</v>
      </c>
      <c r="W1050" s="104">
        <v>0</v>
      </c>
      <c r="X1050" s="104">
        <v>0</v>
      </c>
      <c r="Y1050" s="104">
        <v>0</v>
      </c>
      <c r="Z1050" s="104" t="b">
        <v>0</v>
      </c>
      <c r="AA1050" s="105"/>
      <c r="AB1050" s="105" t="s">
        <v>1284</v>
      </c>
    </row>
    <row r="1051" spans="1:28" ht="15" customHeight="1" x14ac:dyDescent="0.35">
      <c r="A1051" s="105" t="s">
        <v>7245</v>
      </c>
      <c r="B1051" s="104">
        <v>0</v>
      </c>
      <c r="C1051" s="105"/>
      <c r="D1051" s="104">
        <v>0</v>
      </c>
      <c r="E1051" s="105"/>
      <c r="F1051" s="105" t="s">
        <v>1366</v>
      </c>
      <c r="G1051" s="104">
        <v>0</v>
      </c>
      <c r="H1051" s="104">
        <v>0</v>
      </c>
      <c r="I1051" s="104">
        <v>0</v>
      </c>
      <c r="J1051" s="105"/>
      <c r="K1051" s="105"/>
      <c r="L1051" s="104">
        <v>3</v>
      </c>
      <c r="M1051" s="104">
        <v>0</v>
      </c>
      <c r="N1051" s="105"/>
      <c r="O1051" s="106" t="s">
        <v>889</v>
      </c>
      <c r="P1051" s="106" t="s">
        <v>890</v>
      </c>
      <c r="Q1051" s="105" t="s">
        <v>1367</v>
      </c>
      <c r="R1051" s="104">
        <v>0</v>
      </c>
      <c r="S1051" s="104">
        <v>0</v>
      </c>
      <c r="T1051" s="105" t="s">
        <v>9309</v>
      </c>
      <c r="U1051" s="104">
        <v>1</v>
      </c>
      <c r="V1051" s="104">
        <v>0</v>
      </c>
      <c r="W1051" s="104">
        <v>0</v>
      </c>
      <c r="X1051" s="104">
        <v>0</v>
      </c>
      <c r="Y1051" s="104">
        <v>0</v>
      </c>
      <c r="Z1051" s="104" t="b">
        <v>0</v>
      </c>
      <c r="AA1051" s="105"/>
      <c r="AB1051" s="105" t="s">
        <v>1368</v>
      </c>
    </row>
    <row r="1052" spans="1:28" ht="15" customHeight="1" x14ac:dyDescent="0.35">
      <c r="A1052" s="105" t="s">
        <v>7258</v>
      </c>
      <c r="B1052" s="104">
        <v>0</v>
      </c>
      <c r="C1052" s="105"/>
      <c r="D1052" s="104">
        <v>0</v>
      </c>
      <c r="E1052" s="105"/>
      <c r="F1052" s="105" t="s">
        <v>1377</v>
      </c>
      <c r="G1052" s="104">
        <v>0</v>
      </c>
      <c r="H1052" s="104">
        <v>0</v>
      </c>
      <c r="I1052" s="104">
        <v>0</v>
      </c>
      <c r="J1052" s="105"/>
      <c r="K1052" s="105"/>
      <c r="L1052" s="104">
        <v>3</v>
      </c>
      <c r="M1052" s="104">
        <v>0</v>
      </c>
      <c r="N1052" s="105" t="s">
        <v>9317</v>
      </c>
      <c r="O1052" s="106" t="s">
        <v>889</v>
      </c>
      <c r="P1052" s="106" t="s">
        <v>890</v>
      </c>
      <c r="Q1052" s="105" t="s">
        <v>1378</v>
      </c>
      <c r="R1052" s="104">
        <v>0</v>
      </c>
      <c r="S1052" s="104">
        <v>0</v>
      </c>
      <c r="T1052" s="105" t="s">
        <v>9309</v>
      </c>
      <c r="U1052" s="104">
        <v>1</v>
      </c>
      <c r="V1052" s="104">
        <v>0</v>
      </c>
      <c r="W1052" s="104">
        <v>0</v>
      </c>
      <c r="X1052" s="104">
        <v>0</v>
      </c>
      <c r="Y1052" s="104">
        <v>0</v>
      </c>
      <c r="Z1052" s="104" t="b">
        <v>0</v>
      </c>
      <c r="AA1052" s="105"/>
      <c r="AB1052" s="105" t="s">
        <v>1379</v>
      </c>
    </row>
    <row r="1053" spans="1:28" ht="15" customHeight="1" x14ac:dyDescent="0.35">
      <c r="A1053" s="105" t="s">
        <v>8555</v>
      </c>
      <c r="B1053" s="104">
        <v>0</v>
      </c>
      <c r="C1053" s="105"/>
      <c r="D1053" s="104">
        <v>0</v>
      </c>
      <c r="E1053" s="105"/>
      <c r="F1053" s="105" t="s">
        <v>1702</v>
      </c>
      <c r="G1053" s="104">
        <v>0</v>
      </c>
      <c r="H1053" s="104">
        <v>0</v>
      </c>
      <c r="I1053" s="104">
        <v>0</v>
      </c>
      <c r="J1053" s="105"/>
      <c r="K1053" s="105"/>
      <c r="L1053" s="104">
        <v>3</v>
      </c>
      <c r="M1053" s="104">
        <v>0</v>
      </c>
      <c r="N1053" s="105"/>
      <c r="O1053" s="106" t="s">
        <v>889</v>
      </c>
      <c r="P1053" s="106" t="s">
        <v>890</v>
      </c>
      <c r="Q1053" s="105" t="s">
        <v>1703</v>
      </c>
      <c r="R1053" s="104">
        <v>0</v>
      </c>
      <c r="S1053" s="104">
        <v>0</v>
      </c>
      <c r="T1053" s="105" t="s">
        <v>9309</v>
      </c>
      <c r="U1053" s="104">
        <v>1</v>
      </c>
      <c r="V1053" s="104">
        <v>0</v>
      </c>
      <c r="W1053" s="104">
        <v>0</v>
      </c>
      <c r="X1053" s="104">
        <v>0</v>
      </c>
      <c r="Y1053" s="104">
        <v>0</v>
      </c>
      <c r="Z1053" s="104" t="b">
        <v>0</v>
      </c>
      <c r="AA1053" s="105"/>
      <c r="AB1053" s="105" t="s">
        <v>1704</v>
      </c>
    </row>
    <row r="1054" spans="1:28" ht="15" customHeight="1" x14ac:dyDescent="0.35">
      <c r="A1054" s="105" t="s">
        <v>8558</v>
      </c>
      <c r="B1054" s="104">
        <v>0</v>
      </c>
      <c r="C1054" s="105"/>
      <c r="D1054" s="104">
        <v>0</v>
      </c>
      <c r="E1054" s="105"/>
      <c r="F1054" s="105" t="s">
        <v>2820</v>
      </c>
      <c r="G1054" s="104">
        <v>0</v>
      </c>
      <c r="H1054" s="104">
        <v>0</v>
      </c>
      <c r="I1054" s="104">
        <v>0</v>
      </c>
      <c r="J1054" s="105"/>
      <c r="K1054" s="105"/>
      <c r="L1054" s="104">
        <v>3</v>
      </c>
      <c r="M1054" s="104">
        <v>0</v>
      </c>
      <c r="N1054" s="105" t="s">
        <v>2821</v>
      </c>
      <c r="O1054" s="106" t="s">
        <v>889</v>
      </c>
      <c r="P1054" s="106" t="s">
        <v>890</v>
      </c>
      <c r="Q1054" s="105" t="s">
        <v>2822</v>
      </c>
      <c r="R1054" s="104">
        <v>0</v>
      </c>
      <c r="S1054" s="104">
        <v>0</v>
      </c>
      <c r="T1054" s="105" t="s">
        <v>9309</v>
      </c>
      <c r="U1054" s="104">
        <v>1</v>
      </c>
      <c r="V1054" s="104">
        <v>0</v>
      </c>
      <c r="W1054" s="104">
        <v>0</v>
      </c>
      <c r="X1054" s="104">
        <v>0</v>
      </c>
      <c r="Y1054" s="104">
        <v>0</v>
      </c>
      <c r="Z1054" s="104" t="b">
        <v>0</v>
      </c>
      <c r="AA1054" s="105"/>
      <c r="AB1054" s="105" t="s">
        <v>2823</v>
      </c>
    </row>
    <row r="1055" spans="1:28" ht="15" customHeight="1" x14ac:dyDescent="0.35">
      <c r="A1055" s="105" t="s">
        <v>8625</v>
      </c>
      <c r="B1055" s="104">
        <v>0</v>
      </c>
      <c r="C1055" s="105"/>
      <c r="D1055" s="104">
        <v>0</v>
      </c>
      <c r="E1055" s="105"/>
      <c r="F1055" s="105" t="s">
        <v>2833</v>
      </c>
      <c r="G1055" s="104">
        <v>0</v>
      </c>
      <c r="H1055" s="104">
        <v>0</v>
      </c>
      <c r="I1055" s="104">
        <v>0</v>
      </c>
      <c r="J1055" s="105"/>
      <c r="K1055" s="105"/>
      <c r="L1055" s="104">
        <v>3</v>
      </c>
      <c r="M1055" s="104">
        <v>0</v>
      </c>
      <c r="N1055" s="105"/>
      <c r="O1055" s="106" t="s">
        <v>889</v>
      </c>
      <c r="P1055" s="106" t="s">
        <v>890</v>
      </c>
      <c r="Q1055" s="105" t="s">
        <v>2834</v>
      </c>
      <c r="R1055" s="104">
        <v>0</v>
      </c>
      <c r="S1055" s="104">
        <v>0</v>
      </c>
      <c r="T1055" s="105" t="s">
        <v>9309</v>
      </c>
      <c r="U1055" s="104">
        <v>1</v>
      </c>
      <c r="V1055" s="104">
        <v>0</v>
      </c>
      <c r="W1055" s="104">
        <v>0</v>
      </c>
      <c r="X1055" s="104">
        <v>0</v>
      </c>
      <c r="Y1055" s="104">
        <v>0</v>
      </c>
      <c r="Z1055" s="104" t="b">
        <v>0</v>
      </c>
      <c r="AA1055" s="105"/>
      <c r="AB1055" s="105" t="s">
        <v>2835</v>
      </c>
    </row>
    <row r="1056" spans="1:28" ht="15" customHeight="1" x14ac:dyDescent="0.35">
      <c r="A1056" s="105" t="s">
        <v>10885</v>
      </c>
      <c r="B1056" s="104">
        <v>0</v>
      </c>
      <c r="C1056" s="105"/>
      <c r="D1056" s="104">
        <v>0</v>
      </c>
      <c r="E1056" s="105"/>
      <c r="F1056" s="105" t="s">
        <v>3845</v>
      </c>
      <c r="G1056" s="104">
        <v>0</v>
      </c>
      <c r="H1056" s="104">
        <v>0</v>
      </c>
      <c r="I1056" s="104">
        <v>0</v>
      </c>
      <c r="J1056" s="105"/>
      <c r="K1056" s="105"/>
      <c r="L1056" s="104">
        <v>3</v>
      </c>
      <c r="M1056" s="104">
        <v>0</v>
      </c>
      <c r="N1056" s="105" t="s">
        <v>3846</v>
      </c>
      <c r="O1056" s="106" t="s">
        <v>889</v>
      </c>
      <c r="P1056" s="106" t="s">
        <v>890</v>
      </c>
      <c r="Q1056" s="105" t="s">
        <v>3847</v>
      </c>
      <c r="R1056" s="104">
        <v>0</v>
      </c>
      <c r="S1056" s="104">
        <v>0</v>
      </c>
      <c r="T1056" s="105" t="s">
        <v>9309</v>
      </c>
      <c r="U1056" s="104">
        <v>1</v>
      </c>
      <c r="V1056" s="104">
        <v>0</v>
      </c>
      <c r="W1056" s="104">
        <v>1.04281545768353E-6</v>
      </c>
      <c r="X1056" s="104">
        <v>0</v>
      </c>
      <c r="Y1056" s="104">
        <v>0</v>
      </c>
      <c r="Z1056" s="104" t="b">
        <v>0</v>
      </c>
      <c r="AA1056" s="105" t="s">
        <v>82</v>
      </c>
      <c r="AB1056" s="105" t="s">
        <v>3848</v>
      </c>
    </row>
    <row r="1057" spans="1:28" ht="15" customHeight="1" x14ac:dyDescent="0.35">
      <c r="A1057" s="105" t="s">
        <v>10886</v>
      </c>
      <c r="B1057" s="104">
        <v>0</v>
      </c>
      <c r="C1057" s="105"/>
      <c r="D1057" s="104">
        <v>0</v>
      </c>
      <c r="E1057" s="105"/>
      <c r="F1057" s="105" t="s">
        <v>3849</v>
      </c>
      <c r="G1057" s="104">
        <v>0</v>
      </c>
      <c r="H1057" s="104">
        <v>0</v>
      </c>
      <c r="I1057" s="104">
        <v>0</v>
      </c>
      <c r="J1057" s="105"/>
      <c r="K1057" s="105"/>
      <c r="L1057" s="104">
        <v>3</v>
      </c>
      <c r="M1057" s="104">
        <v>0</v>
      </c>
      <c r="N1057" s="105" t="s">
        <v>3846</v>
      </c>
      <c r="O1057" s="106" t="s">
        <v>889</v>
      </c>
      <c r="P1057" s="106" t="s">
        <v>890</v>
      </c>
      <c r="Q1057" s="105" t="s">
        <v>3850</v>
      </c>
      <c r="R1057" s="104">
        <v>0</v>
      </c>
      <c r="S1057" s="104">
        <v>0</v>
      </c>
      <c r="T1057" s="105" t="s">
        <v>9309</v>
      </c>
      <c r="U1057" s="104">
        <v>1</v>
      </c>
      <c r="V1057" s="104">
        <v>0</v>
      </c>
      <c r="W1057" s="104">
        <v>1.04281545768353E-6</v>
      </c>
      <c r="X1057" s="104">
        <v>0</v>
      </c>
      <c r="Y1057" s="104">
        <v>0</v>
      </c>
      <c r="Z1057" s="104" t="b">
        <v>0</v>
      </c>
      <c r="AA1057" s="105" t="s">
        <v>82</v>
      </c>
      <c r="AB1057" s="105" t="s">
        <v>3851</v>
      </c>
    </row>
    <row r="1058" spans="1:28" ht="15" customHeight="1" x14ac:dyDescent="0.35">
      <c r="A1058" s="105" t="s">
        <v>7224</v>
      </c>
      <c r="B1058" s="104">
        <v>0</v>
      </c>
      <c r="C1058" s="105"/>
      <c r="D1058" s="104">
        <v>0</v>
      </c>
      <c r="E1058" s="105"/>
      <c r="F1058" s="105" t="s">
        <v>9455</v>
      </c>
      <c r="G1058" s="104">
        <v>0</v>
      </c>
      <c r="H1058" s="104">
        <v>0</v>
      </c>
      <c r="I1058" s="104">
        <v>0</v>
      </c>
      <c r="J1058" s="105"/>
      <c r="K1058" s="105"/>
      <c r="L1058" s="104">
        <v>2</v>
      </c>
      <c r="M1058" s="104">
        <v>0</v>
      </c>
      <c r="N1058" s="105"/>
      <c r="O1058" s="105"/>
      <c r="P1058" s="105"/>
      <c r="Q1058" s="105" t="s">
        <v>9456</v>
      </c>
      <c r="R1058" s="104">
        <v>0</v>
      </c>
      <c r="S1058" s="104">
        <v>0</v>
      </c>
      <c r="T1058" s="105" t="s">
        <v>7708</v>
      </c>
      <c r="U1058" s="104">
        <v>1</v>
      </c>
      <c r="V1058" s="104">
        <v>0</v>
      </c>
      <c r="W1058" s="104">
        <v>0</v>
      </c>
      <c r="X1058" s="104">
        <v>0</v>
      </c>
      <c r="Y1058" s="104">
        <v>0</v>
      </c>
      <c r="Z1058" s="104" t="b">
        <v>0</v>
      </c>
      <c r="AA1058" s="105"/>
      <c r="AB1058" s="105" t="s">
        <v>4041</v>
      </c>
    </row>
    <row r="1059" spans="1:28" ht="15" customHeight="1" x14ac:dyDescent="0.35">
      <c r="A1059" s="105" t="s">
        <v>7227</v>
      </c>
      <c r="B1059" s="104">
        <v>0</v>
      </c>
      <c r="C1059" s="105"/>
      <c r="D1059" s="104">
        <v>0</v>
      </c>
      <c r="E1059" s="105"/>
      <c r="F1059" s="105" t="s">
        <v>1255</v>
      </c>
      <c r="G1059" s="104">
        <v>0</v>
      </c>
      <c r="H1059" s="104">
        <v>0</v>
      </c>
      <c r="I1059" s="104">
        <v>0</v>
      </c>
      <c r="J1059" s="105"/>
      <c r="K1059" s="105"/>
      <c r="L1059" s="104">
        <v>3</v>
      </c>
      <c r="M1059" s="104">
        <v>0</v>
      </c>
      <c r="N1059" s="105" t="s">
        <v>1256</v>
      </c>
      <c r="O1059" s="106" t="s">
        <v>1257</v>
      </c>
      <c r="P1059" s="106" t="s">
        <v>890</v>
      </c>
      <c r="Q1059" s="105" t="s">
        <v>1258</v>
      </c>
      <c r="R1059" s="104">
        <v>0</v>
      </c>
      <c r="S1059" s="104">
        <v>0</v>
      </c>
      <c r="T1059" s="105" t="s">
        <v>9298</v>
      </c>
      <c r="U1059" s="104">
        <v>1</v>
      </c>
      <c r="V1059" s="104">
        <v>0</v>
      </c>
      <c r="W1059" s="104">
        <v>0</v>
      </c>
      <c r="X1059" s="104">
        <v>0</v>
      </c>
      <c r="Y1059" s="104">
        <v>0</v>
      </c>
      <c r="Z1059" s="104" t="b">
        <v>0</v>
      </c>
      <c r="AA1059" s="105"/>
      <c r="AB1059" s="105" t="s">
        <v>1259</v>
      </c>
    </row>
    <row r="1060" spans="1:28" ht="15" customHeight="1" x14ac:dyDescent="0.35">
      <c r="A1060" s="105" t="s">
        <v>8172</v>
      </c>
      <c r="B1060" s="104">
        <v>0</v>
      </c>
      <c r="C1060" s="105"/>
      <c r="D1060" s="104">
        <v>0</v>
      </c>
      <c r="E1060" s="105"/>
      <c r="F1060" s="105" t="s">
        <v>1691</v>
      </c>
      <c r="G1060" s="104">
        <v>0</v>
      </c>
      <c r="H1060" s="104">
        <v>0</v>
      </c>
      <c r="I1060" s="104">
        <v>0</v>
      </c>
      <c r="J1060" s="105"/>
      <c r="K1060" s="105"/>
      <c r="L1060" s="104">
        <v>3</v>
      </c>
      <c r="M1060" s="104">
        <v>0</v>
      </c>
      <c r="N1060" s="105"/>
      <c r="O1060" s="106" t="s">
        <v>889</v>
      </c>
      <c r="P1060" s="106" t="s">
        <v>890</v>
      </c>
      <c r="Q1060" s="105" t="s">
        <v>1692</v>
      </c>
      <c r="R1060" s="104">
        <v>0</v>
      </c>
      <c r="S1060" s="104">
        <v>0</v>
      </c>
      <c r="T1060" s="105" t="s">
        <v>9298</v>
      </c>
      <c r="U1060" s="104">
        <v>1</v>
      </c>
      <c r="V1060" s="104">
        <v>0</v>
      </c>
      <c r="W1060" s="104">
        <v>0</v>
      </c>
      <c r="X1060" s="104">
        <v>0</v>
      </c>
      <c r="Y1060" s="104">
        <v>0</v>
      </c>
      <c r="Z1060" s="104" t="b">
        <v>0</v>
      </c>
      <c r="AA1060" s="105"/>
      <c r="AB1060" s="105" t="s">
        <v>1693</v>
      </c>
    </row>
    <row r="1061" spans="1:28" ht="15" customHeight="1" x14ac:dyDescent="0.35">
      <c r="A1061" s="105" t="s">
        <v>8175</v>
      </c>
      <c r="B1061" s="104">
        <v>0</v>
      </c>
      <c r="C1061" s="105"/>
      <c r="D1061" s="104">
        <v>0</v>
      </c>
      <c r="E1061" s="105"/>
      <c r="F1061" s="105" t="s">
        <v>2865</v>
      </c>
      <c r="G1061" s="104">
        <v>0</v>
      </c>
      <c r="H1061" s="104">
        <v>0</v>
      </c>
      <c r="I1061" s="104">
        <v>0</v>
      </c>
      <c r="J1061" s="105"/>
      <c r="K1061" s="105"/>
      <c r="L1061" s="104">
        <v>3</v>
      </c>
      <c r="M1061" s="104">
        <v>0</v>
      </c>
      <c r="N1061" s="105"/>
      <c r="O1061" s="106" t="s">
        <v>889</v>
      </c>
      <c r="P1061" s="106" t="s">
        <v>890</v>
      </c>
      <c r="Q1061" s="105" t="s">
        <v>2866</v>
      </c>
      <c r="R1061" s="104">
        <v>0</v>
      </c>
      <c r="S1061" s="104">
        <v>0</v>
      </c>
      <c r="T1061" s="105" t="s">
        <v>9298</v>
      </c>
      <c r="U1061" s="104">
        <v>1</v>
      </c>
      <c r="V1061" s="104">
        <v>0</v>
      </c>
      <c r="W1061" s="104">
        <v>0</v>
      </c>
      <c r="X1061" s="104">
        <v>0</v>
      </c>
      <c r="Y1061" s="104">
        <v>0</v>
      </c>
      <c r="Z1061" s="104" t="b">
        <v>0</v>
      </c>
      <c r="AA1061" s="105"/>
      <c r="AB1061" s="105" t="s">
        <v>2867</v>
      </c>
    </row>
    <row r="1062" spans="1:28" ht="15" customHeight="1" x14ac:dyDescent="0.35">
      <c r="A1062" s="105" t="s">
        <v>10888</v>
      </c>
      <c r="B1062" s="104">
        <v>0</v>
      </c>
      <c r="C1062" s="105"/>
      <c r="D1062" s="104">
        <v>0</v>
      </c>
      <c r="E1062" s="105"/>
      <c r="F1062" s="105" t="s">
        <v>9482</v>
      </c>
      <c r="G1062" s="104">
        <v>0</v>
      </c>
      <c r="H1062" s="104">
        <v>0</v>
      </c>
      <c r="I1062" s="104">
        <v>0</v>
      </c>
      <c r="J1062" s="105"/>
      <c r="K1062" s="105"/>
      <c r="L1062" s="104">
        <v>3</v>
      </c>
      <c r="M1062" s="104">
        <v>0</v>
      </c>
      <c r="N1062" s="105" t="s">
        <v>9483</v>
      </c>
      <c r="O1062" s="106" t="s">
        <v>889</v>
      </c>
      <c r="P1062" s="106" t="s">
        <v>890</v>
      </c>
      <c r="Q1062" s="105" t="s">
        <v>4165</v>
      </c>
      <c r="R1062" s="104">
        <v>0</v>
      </c>
      <c r="S1062" s="104">
        <v>0</v>
      </c>
      <c r="T1062" s="105" t="s">
        <v>9298</v>
      </c>
      <c r="U1062" s="104">
        <v>1</v>
      </c>
      <c r="V1062" s="104">
        <v>0</v>
      </c>
      <c r="W1062" s="104">
        <v>0</v>
      </c>
      <c r="X1062" s="104">
        <v>0</v>
      </c>
      <c r="Y1062" s="104">
        <v>0</v>
      </c>
      <c r="Z1062" s="104" t="b">
        <v>0</v>
      </c>
      <c r="AA1062" s="105"/>
      <c r="AB1062" s="105" t="s">
        <v>4166</v>
      </c>
    </row>
    <row r="1063" spans="1:28" ht="15" customHeight="1" x14ac:dyDescent="0.35">
      <c r="A1063" s="105" t="s">
        <v>10891</v>
      </c>
      <c r="B1063" s="104">
        <v>0</v>
      </c>
      <c r="C1063" s="105"/>
      <c r="D1063" s="104">
        <v>0</v>
      </c>
      <c r="E1063" s="105"/>
      <c r="F1063" s="105" t="s">
        <v>4261</v>
      </c>
      <c r="G1063" s="104">
        <v>0</v>
      </c>
      <c r="H1063" s="104">
        <v>0</v>
      </c>
      <c r="I1063" s="104">
        <v>0</v>
      </c>
      <c r="J1063" s="105"/>
      <c r="K1063" s="105"/>
      <c r="L1063" s="104">
        <v>3</v>
      </c>
      <c r="M1063" s="104">
        <v>0</v>
      </c>
      <c r="N1063" s="105" t="s">
        <v>4262</v>
      </c>
      <c r="O1063" s="106" t="s">
        <v>889</v>
      </c>
      <c r="P1063" s="106" t="s">
        <v>890</v>
      </c>
      <c r="Q1063" s="105" t="s">
        <v>4265</v>
      </c>
      <c r="R1063" s="104">
        <v>0</v>
      </c>
      <c r="S1063" s="104">
        <v>0</v>
      </c>
      <c r="T1063" s="105" t="s">
        <v>9298</v>
      </c>
      <c r="U1063" s="104">
        <v>1</v>
      </c>
      <c r="V1063" s="104">
        <v>0</v>
      </c>
      <c r="W1063" s="104">
        <v>0</v>
      </c>
      <c r="X1063" s="104">
        <v>0</v>
      </c>
      <c r="Y1063" s="104">
        <v>0</v>
      </c>
      <c r="Z1063" s="104" t="b">
        <v>0</v>
      </c>
      <c r="AA1063" s="105"/>
      <c r="AB1063" s="105" t="s">
        <v>4266</v>
      </c>
    </row>
    <row r="1064" spans="1:28" ht="15" customHeight="1" x14ac:dyDescent="0.35">
      <c r="A1064" s="105" t="s">
        <v>10897</v>
      </c>
      <c r="B1064" s="104">
        <v>0</v>
      </c>
      <c r="C1064" s="105"/>
      <c r="D1064" s="104">
        <v>0</v>
      </c>
      <c r="E1064" s="105"/>
      <c r="F1064" s="105" t="s">
        <v>4964</v>
      </c>
      <c r="G1064" s="104">
        <v>0</v>
      </c>
      <c r="H1064" s="104">
        <v>0</v>
      </c>
      <c r="I1064" s="104">
        <v>0</v>
      </c>
      <c r="J1064" s="105"/>
      <c r="K1064" s="105"/>
      <c r="L1064" s="104">
        <v>3</v>
      </c>
      <c r="M1064" s="104">
        <v>0</v>
      </c>
      <c r="N1064" s="105"/>
      <c r="O1064" s="106" t="s">
        <v>889</v>
      </c>
      <c r="P1064" s="106" t="s">
        <v>890</v>
      </c>
      <c r="Q1064" s="105" t="s">
        <v>4965</v>
      </c>
      <c r="R1064" s="104">
        <v>0</v>
      </c>
      <c r="S1064" s="104">
        <v>0</v>
      </c>
      <c r="T1064" s="105" t="s">
        <v>9298</v>
      </c>
      <c r="U1064" s="104">
        <v>1</v>
      </c>
      <c r="V1064" s="104">
        <v>0</v>
      </c>
      <c r="W1064" s="104">
        <v>0</v>
      </c>
      <c r="X1064" s="104">
        <v>0</v>
      </c>
      <c r="Y1064" s="104">
        <v>0</v>
      </c>
      <c r="Z1064" s="104" t="b">
        <v>0</v>
      </c>
      <c r="AA1064" s="105"/>
      <c r="AB1064" s="105" t="s">
        <v>4966</v>
      </c>
    </row>
    <row r="1065" spans="1:28" ht="15" customHeight="1" x14ac:dyDescent="0.35">
      <c r="A1065" s="105" t="s">
        <v>7225</v>
      </c>
      <c r="B1065" s="104">
        <v>0</v>
      </c>
      <c r="C1065" s="105"/>
      <c r="D1065" s="104">
        <v>0</v>
      </c>
      <c r="E1065" s="105"/>
      <c r="F1065" s="105" t="s">
        <v>9457</v>
      </c>
      <c r="G1065" s="104">
        <v>0</v>
      </c>
      <c r="H1065" s="104">
        <v>0</v>
      </c>
      <c r="I1065" s="104">
        <v>0</v>
      </c>
      <c r="J1065" s="105"/>
      <c r="K1065" s="105"/>
      <c r="L1065" s="104">
        <v>2</v>
      </c>
      <c r="M1065" s="104">
        <v>0</v>
      </c>
      <c r="N1065" s="105"/>
      <c r="O1065" s="105"/>
      <c r="P1065" s="105"/>
      <c r="Q1065" s="105" t="s">
        <v>9458</v>
      </c>
      <c r="R1065" s="104">
        <v>0</v>
      </c>
      <c r="S1065" s="104">
        <v>0</v>
      </c>
      <c r="T1065" s="105" t="s">
        <v>7708</v>
      </c>
      <c r="U1065" s="104">
        <v>1</v>
      </c>
      <c r="V1065" s="104">
        <v>0</v>
      </c>
      <c r="W1065" s="104">
        <v>0</v>
      </c>
      <c r="X1065" s="104">
        <v>0</v>
      </c>
      <c r="Y1065" s="104">
        <v>0</v>
      </c>
      <c r="Z1065" s="104" t="b">
        <v>0</v>
      </c>
      <c r="AA1065" s="105"/>
      <c r="AB1065" s="105" t="s">
        <v>4042</v>
      </c>
    </row>
    <row r="1066" spans="1:28" ht="15" customHeight="1" x14ac:dyDescent="0.35">
      <c r="A1066" s="105" t="s">
        <v>7226</v>
      </c>
      <c r="B1066" s="104">
        <v>0</v>
      </c>
      <c r="C1066" s="105"/>
      <c r="D1066" s="104">
        <v>0</v>
      </c>
      <c r="E1066" s="105"/>
      <c r="F1066" s="105" t="s">
        <v>9299</v>
      </c>
      <c r="G1066" s="104">
        <v>0</v>
      </c>
      <c r="H1066" s="104">
        <v>0</v>
      </c>
      <c r="I1066" s="104">
        <v>0</v>
      </c>
      <c r="J1066" s="105"/>
      <c r="K1066" s="105"/>
      <c r="L1066" s="104">
        <v>3</v>
      </c>
      <c r="M1066" s="104">
        <v>0</v>
      </c>
      <c r="N1066" s="105" t="s">
        <v>1260</v>
      </c>
      <c r="O1066" s="106" t="s">
        <v>1261</v>
      </c>
      <c r="P1066" s="106" t="s">
        <v>890</v>
      </c>
      <c r="Q1066" s="105" t="s">
        <v>1262</v>
      </c>
      <c r="R1066" s="104">
        <v>0</v>
      </c>
      <c r="S1066" s="104">
        <v>0</v>
      </c>
      <c r="T1066" s="105" t="s">
        <v>9300</v>
      </c>
      <c r="U1066" s="104">
        <v>1</v>
      </c>
      <c r="V1066" s="104">
        <v>0</v>
      </c>
      <c r="W1066" s="104">
        <v>0</v>
      </c>
      <c r="X1066" s="104">
        <v>0</v>
      </c>
      <c r="Y1066" s="104">
        <v>0</v>
      </c>
      <c r="Z1066" s="104" t="b">
        <v>0</v>
      </c>
      <c r="AA1066" s="105"/>
      <c r="AB1066" s="105" t="s">
        <v>1263</v>
      </c>
    </row>
    <row r="1067" spans="1:28" ht="15" customHeight="1" x14ac:dyDescent="0.35">
      <c r="A1067" s="105" t="s">
        <v>10861</v>
      </c>
      <c r="B1067" s="104">
        <v>0</v>
      </c>
      <c r="C1067" s="105"/>
      <c r="D1067" s="104">
        <v>0</v>
      </c>
      <c r="E1067" s="105"/>
      <c r="F1067" s="105" t="s">
        <v>1380</v>
      </c>
      <c r="G1067" s="104">
        <v>0</v>
      </c>
      <c r="H1067" s="104">
        <v>0</v>
      </c>
      <c r="I1067" s="104">
        <v>0</v>
      </c>
      <c r="J1067" s="105"/>
      <c r="K1067" s="105"/>
      <c r="L1067" s="104">
        <v>3</v>
      </c>
      <c r="M1067" s="104">
        <v>0</v>
      </c>
      <c r="N1067" s="105" t="s">
        <v>9318</v>
      </c>
      <c r="O1067" s="106" t="s">
        <v>889</v>
      </c>
      <c r="P1067" s="106" t="s">
        <v>890</v>
      </c>
      <c r="Q1067" s="105" t="s">
        <v>1381</v>
      </c>
      <c r="R1067" s="104">
        <v>0</v>
      </c>
      <c r="S1067" s="104">
        <v>0</v>
      </c>
      <c r="T1067" s="105" t="s">
        <v>9300</v>
      </c>
      <c r="U1067" s="104">
        <v>1</v>
      </c>
      <c r="V1067" s="104">
        <v>0</v>
      </c>
      <c r="W1067" s="104">
        <v>0</v>
      </c>
      <c r="X1067" s="104">
        <v>0</v>
      </c>
      <c r="Y1067" s="104">
        <v>0</v>
      </c>
      <c r="Z1067" s="104" t="b">
        <v>0</v>
      </c>
      <c r="AA1067" s="105"/>
      <c r="AB1067" s="105" t="s">
        <v>1382</v>
      </c>
    </row>
    <row r="1068" spans="1:28" ht="15" customHeight="1" x14ac:dyDescent="0.35">
      <c r="A1068" s="105" t="s">
        <v>10866</v>
      </c>
      <c r="B1068" s="104">
        <v>0</v>
      </c>
      <c r="C1068" s="105"/>
      <c r="D1068" s="104">
        <v>0</v>
      </c>
      <c r="E1068" s="105"/>
      <c r="F1068" s="105" t="s">
        <v>2809</v>
      </c>
      <c r="G1068" s="104">
        <v>0</v>
      </c>
      <c r="H1068" s="104">
        <v>0</v>
      </c>
      <c r="I1068" s="104">
        <v>0</v>
      </c>
      <c r="J1068" s="105"/>
      <c r="K1068" s="105"/>
      <c r="L1068" s="104">
        <v>3</v>
      </c>
      <c r="M1068" s="104">
        <v>0</v>
      </c>
      <c r="N1068" s="105"/>
      <c r="O1068" s="106" t="s">
        <v>889</v>
      </c>
      <c r="P1068" s="106" t="s">
        <v>890</v>
      </c>
      <c r="Q1068" s="105" t="s">
        <v>2812</v>
      </c>
      <c r="R1068" s="104">
        <v>0</v>
      </c>
      <c r="S1068" s="104">
        <v>0</v>
      </c>
      <c r="T1068" s="105" t="s">
        <v>9300</v>
      </c>
      <c r="U1068" s="104">
        <v>1</v>
      </c>
      <c r="V1068" s="104">
        <v>0</v>
      </c>
      <c r="W1068" s="104">
        <v>0</v>
      </c>
      <c r="X1068" s="104">
        <v>0</v>
      </c>
      <c r="Y1068" s="104">
        <v>0</v>
      </c>
      <c r="Z1068" s="104" t="b">
        <v>0</v>
      </c>
      <c r="AA1068" s="105"/>
      <c r="AB1068" s="105" t="s">
        <v>2813</v>
      </c>
    </row>
    <row r="1069" spans="1:28" ht="15" customHeight="1" x14ac:dyDescent="0.35">
      <c r="A1069" s="105" t="s">
        <v>10882</v>
      </c>
      <c r="B1069" s="104">
        <v>0</v>
      </c>
      <c r="C1069" s="105"/>
      <c r="D1069" s="104">
        <v>0</v>
      </c>
      <c r="E1069" s="105"/>
      <c r="F1069" s="105" t="s">
        <v>3676</v>
      </c>
      <c r="G1069" s="104">
        <v>0</v>
      </c>
      <c r="H1069" s="104">
        <v>0</v>
      </c>
      <c r="I1069" s="104">
        <v>0</v>
      </c>
      <c r="J1069" s="105"/>
      <c r="K1069" s="105"/>
      <c r="L1069" s="104">
        <v>3</v>
      </c>
      <c r="M1069" s="104">
        <v>0</v>
      </c>
      <c r="N1069" s="105"/>
      <c r="O1069" s="106" t="s">
        <v>889</v>
      </c>
      <c r="P1069" s="106" t="s">
        <v>890</v>
      </c>
      <c r="Q1069" s="105" t="s">
        <v>3677</v>
      </c>
      <c r="R1069" s="104">
        <v>0</v>
      </c>
      <c r="S1069" s="104">
        <v>0</v>
      </c>
      <c r="T1069" s="105" t="s">
        <v>9300</v>
      </c>
      <c r="U1069" s="104">
        <v>1</v>
      </c>
      <c r="V1069" s="104">
        <v>0</v>
      </c>
      <c r="W1069" s="104">
        <v>0</v>
      </c>
      <c r="X1069" s="104">
        <v>0</v>
      </c>
      <c r="Y1069" s="104">
        <v>0</v>
      </c>
      <c r="Z1069" s="104" t="b">
        <v>0</v>
      </c>
      <c r="AA1069" s="105"/>
      <c r="AB1069" s="105" t="s">
        <v>3678</v>
      </c>
    </row>
    <row r="1070" spans="1:28" ht="15" customHeight="1" x14ac:dyDescent="0.35">
      <c r="A1070" s="105" t="s">
        <v>10889</v>
      </c>
      <c r="B1070" s="104">
        <v>0</v>
      </c>
      <c r="C1070" s="105"/>
      <c r="D1070" s="104">
        <v>0</v>
      </c>
      <c r="E1070" s="105"/>
      <c r="F1070" s="105" t="s">
        <v>9482</v>
      </c>
      <c r="G1070" s="104">
        <v>0</v>
      </c>
      <c r="H1070" s="104">
        <v>0</v>
      </c>
      <c r="I1070" s="104">
        <v>0</v>
      </c>
      <c r="J1070" s="105"/>
      <c r="K1070" s="105"/>
      <c r="L1070" s="104">
        <v>3</v>
      </c>
      <c r="M1070" s="104">
        <v>0</v>
      </c>
      <c r="N1070" s="105" t="s">
        <v>9486</v>
      </c>
      <c r="O1070" s="106" t="s">
        <v>889</v>
      </c>
      <c r="P1070" s="106" t="s">
        <v>890</v>
      </c>
      <c r="Q1070" s="105" t="s">
        <v>4176</v>
      </c>
      <c r="R1070" s="104">
        <v>0</v>
      </c>
      <c r="S1070" s="104">
        <v>0</v>
      </c>
      <c r="T1070" s="105" t="s">
        <v>9300</v>
      </c>
      <c r="U1070" s="104">
        <v>1</v>
      </c>
      <c r="V1070" s="104">
        <v>0</v>
      </c>
      <c r="W1070" s="104">
        <v>0</v>
      </c>
      <c r="X1070" s="104">
        <v>0</v>
      </c>
      <c r="Y1070" s="104">
        <v>0</v>
      </c>
      <c r="Z1070" s="104" t="b">
        <v>0</v>
      </c>
      <c r="AA1070" s="105"/>
      <c r="AB1070" s="105" t="s">
        <v>4177</v>
      </c>
    </row>
    <row r="1071" spans="1:28" ht="15" customHeight="1" x14ac:dyDescent="0.35">
      <c r="A1071" s="105" t="s">
        <v>10892</v>
      </c>
      <c r="B1071" s="104">
        <v>0</v>
      </c>
      <c r="C1071" s="105"/>
      <c r="D1071" s="104">
        <v>0</v>
      </c>
      <c r="E1071" s="105"/>
      <c r="F1071" s="105" t="s">
        <v>4339</v>
      </c>
      <c r="G1071" s="104">
        <v>0</v>
      </c>
      <c r="H1071" s="104">
        <v>0</v>
      </c>
      <c r="I1071" s="104">
        <v>0</v>
      </c>
      <c r="J1071" s="105"/>
      <c r="K1071" s="105"/>
      <c r="L1071" s="104">
        <v>3</v>
      </c>
      <c r="M1071" s="104">
        <v>0</v>
      </c>
      <c r="N1071" s="105"/>
      <c r="O1071" s="106" t="s">
        <v>889</v>
      </c>
      <c r="P1071" s="106" t="s">
        <v>890</v>
      </c>
      <c r="Q1071" s="105" t="s">
        <v>4340</v>
      </c>
      <c r="R1071" s="104">
        <v>0</v>
      </c>
      <c r="S1071" s="104">
        <v>0</v>
      </c>
      <c r="T1071" s="105" t="s">
        <v>9300</v>
      </c>
      <c r="U1071" s="104">
        <v>1</v>
      </c>
      <c r="V1071" s="104">
        <v>0</v>
      </c>
      <c r="W1071" s="104">
        <v>0</v>
      </c>
      <c r="X1071" s="104">
        <v>0</v>
      </c>
      <c r="Y1071" s="104">
        <v>0</v>
      </c>
      <c r="Z1071" s="104" t="b">
        <v>0</v>
      </c>
      <c r="AA1071" s="105"/>
      <c r="AB1071" s="105" t="s">
        <v>4341</v>
      </c>
    </row>
    <row r="1072" spans="1:28" ht="15" customHeight="1" x14ac:dyDescent="0.35">
      <c r="A1072" s="105" t="s">
        <v>10893</v>
      </c>
      <c r="B1072" s="104">
        <v>0</v>
      </c>
      <c r="C1072" s="105"/>
      <c r="D1072" s="104">
        <v>0</v>
      </c>
      <c r="E1072" s="105"/>
      <c r="F1072" s="105" t="s">
        <v>4481</v>
      </c>
      <c r="G1072" s="104">
        <v>0</v>
      </c>
      <c r="H1072" s="104">
        <v>0</v>
      </c>
      <c r="I1072" s="104">
        <v>0</v>
      </c>
      <c r="J1072" s="105"/>
      <c r="K1072" s="105"/>
      <c r="L1072" s="104">
        <v>3</v>
      </c>
      <c r="M1072" s="104">
        <v>0</v>
      </c>
      <c r="N1072" s="105"/>
      <c r="O1072" s="106" t="s">
        <v>889</v>
      </c>
      <c r="P1072" s="106" t="s">
        <v>890</v>
      </c>
      <c r="Q1072" s="105" t="s">
        <v>4482</v>
      </c>
      <c r="R1072" s="104">
        <v>0</v>
      </c>
      <c r="S1072" s="104">
        <v>0</v>
      </c>
      <c r="T1072" s="105" t="s">
        <v>9300</v>
      </c>
      <c r="U1072" s="104">
        <v>1</v>
      </c>
      <c r="V1072" s="104">
        <v>0</v>
      </c>
      <c r="W1072" s="104">
        <v>0</v>
      </c>
      <c r="X1072" s="104">
        <v>0</v>
      </c>
      <c r="Y1072" s="104">
        <v>0</v>
      </c>
      <c r="Z1072" s="104" t="b">
        <v>0</v>
      </c>
      <c r="AA1072" s="105"/>
      <c r="AB1072" s="105" t="s">
        <v>4483</v>
      </c>
    </row>
    <row r="1073" spans="1:28" ht="15" customHeight="1" x14ac:dyDescent="0.35">
      <c r="A1073" s="105" t="s">
        <v>7330</v>
      </c>
      <c r="B1073" s="104">
        <v>0</v>
      </c>
      <c r="C1073" s="105"/>
      <c r="D1073" s="104">
        <v>0</v>
      </c>
      <c r="E1073" s="105"/>
      <c r="F1073" s="105" t="s">
        <v>9459</v>
      </c>
      <c r="G1073" s="104">
        <v>0</v>
      </c>
      <c r="H1073" s="104">
        <v>0</v>
      </c>
      <c r="I1073" s="104">
        <v>0</v>
      </c>
      <c r="J1073" s="105"/>
      <c r="K1073" s="105"/>
      <c r="L1073" s="104">
        <v>2</v>
      </c>
      <c r="M1073" s="104">
        <v>128382.396097456</v>
      </c>
      <c r="N1073" s="105"/>
      <c r="O1073" s="105"/>
      <c r="P1073" s="105"/>
      <c r="Q1073" s="105" t="s">
        <v>9460</v>
      </c>
      <c r="R1073" s="104">
        <v>267670.40000000002</v>
      </c>
      <c r="S1073" s="104">
        <v>0</v>
      </c>
      <c r="T1073" s="105" t="s">
        <v>7708</v>
      </c>
      <c r="U1073" s="104">
        <v>4</v>
      </c>
      <c r="V1073" s="104">
        <v>0</v>
      </c>
      <c r="W1073" s="104">
        <v>6.7590136986295701E-7</v>
      </c>
      <c r="X1073" s="104">
        <v>518078.4</v>
      </c>
      <c r="Y1073" s="104">
        <v>914131.19609745604</v>
      </c>
      <c r="Z1073" s="104" t="b">
        <v>0</v>
      </c>
      <c r="AA1073" s="105" t="s">
        <v>82</v>
      </c>
      <c r="AB1073" s="105" t="s">
        <v>4043</v>
      </c>
    </row>
    <row r="1074" spans="1:28" ht="15" customHeight="1" x14ac:dyDescent="0.35">
      <c r="A1074" s="105" t="s">
        <v>7115</v>
      </c>
      <c r="B1074" s="104">
        <v>0</v>
      </c>
      <c r="C1074" s="105"/>
      <c r="D1074" s="104">
        <v>0</v>
      </c>
      <c r="E1074" s="105"/>
      <c r="F1074" s="105" t="s">
        <v>9301</v>
      </c>
      <c r="G1074" s="104">
        <v>0</v>
      </c>
      <c r="H1074" s="104">
        <v>0</v>
      </c>
      <c r="I1074" s="104">
        <v>0</v>
      </c>
      <c r="J1074" s="105"/>
      <c r="K1074" s="105"/>
      <c r="L1074" s="104">
        <v>3</v>
      </c>
      <c r="M1074" s="104">
        <v>11551.1135535475</v>
      </c>
      <c r="N1074" s="105" t="s">
        <v>1260</v>
      </c>
      <c r="O1074" s="106" t="s">
        <v>1261</v>
      </c>
      <c r="P1074" s="106" t="s">
        <v>890</v>
      </c>
      <c r="Q1074" s="105" t="s">
        <v>1264</v>
      </c>
      <c r="R1074" s="104">
        <v>29159</v>
      </c>
      <c r="S1074" s="104">
        <v>0</v>
      </c>
      <c r="T1074" s="105" t="s">
        <v>9302</v>
      </c>
      <c r="U1074" s="104">
        <v>1</v>
      </c>
      <c r="V1074" s="104">
        <v>0</v>
      </c>
      <c r="W1074" s="104">
        <v>4.22438356164348E-8</v>
      </c>
      <c r="X1074" s="104">
        <v>32379.9</v>
      </c>
      <c r="Y1074" s="104">
        <v>73090.013553547498</v>
      </c>
      <c r="Z1074" s="104" t="b">
        <v>0</v>
      </c>
      <c r="AA1074" s="105" t="s">
        <v>82</v>
      </c>
      <c r="AB1074" s="105" t="s">
        <v>1265</v>
      </c>
    </row>
    <row r="1075" spans="1:28" ht="15" customHeight="1" x14ac:dyDescent="0.35">
      <c r="A1075" s="105" t="s">
        <v>7214</v>
      </c>
      <c r="B1075" s="104">
        <v>0</v>
      </c>
      <c r="C1075" s="105"/>
      <c r="D1075" s="104">
        <v>0</v>
      </c>
      <c r="E1075" s="105"/>
      <c r="F1075" s="105" t="s">
        <v>9493</v>
      </c>
      <c r="G1075" s="104">
        <v>0</v>
      </c>
      <c r="H1075" s="104">
        <v>0</v>
      </c>
      <c r="I1075" s="104">
        <v>0</v>
      </c>
      <c r="J1075" s="105"/>
      <c r="K1075" s="105"/>
      <c r="L1075" s="104">
        <v>3</v>
      </c>
      <c r="M1075" s="104">
        <v>5002.1334708163804</v>
      </c>
      <c r="N1075" s="105" t="s">
        <v>9494</v>
      </c>
      <c r="O1075" s="106" t="s">
        <v>889</v>
      </c>
      <c r="P1075" s="106" t="s">
        <v>890</v>
      </c>
      <c r="Q1075" s="105" t="s">
        <v>1383</v>
      </c>
      <c r="R1075" s="104">
        <v>10004.4</v>
      </c>
      <c r="S1075" s="104">
        <v>0</v>
      </c>
      <c r="T1075" s="105" t="s">
        <v>9302</v>
      </c>
      <c r="U1075" s="104">
        <v>1</v>
      </c>
      <c r="V1075" s="104">
        <v>0</v>
      </c>
      <c r="W1075" s="104">
        <v>0</v>
      </c>
      <c r="X1075" s="104">
        <v>0</v>
      </c>
      <c r="Y1075" s="104">
        <v>15006.533470816399</v>
      </c>
      <c r="Z1075" s="104" t="b">
        <v>0</v>
      </c>
      <c r="AA1075" s="105" t="s">
        <v>82</v>
      </c>
      <c r="AB1075" s="105" t="s">
        <v>1384</v>
      </c>
    </row>
    <row r="1076" spans="1:28" ht="15" customHeight="1" x14ac:dyDescent="0.35">
      <c r="A1076" s="105" t="s">
        <v>7216</v>
      </c>
      <c r="B1076" s="104">
        <v>0</v>
      </c>
      <c r="C1076" s="105"/>
      <c r="D1076" s="104">
        <v>0</v>
      </c>
      <c r="E1076" s="105"/>
      <c r="F1076" s="105" t="s">
        <v>9511</v>
      </c>
      <c r="G1076" s="104">
        <v>0</v>
      </c>
      <c r="H1076" s="104">
        <v>0</v>
      </c>
      <c r="I1076" s="104">
        <v>0</v>
      </c>
      <c r="J1076" s="105"/>
      <c r="K1076" s="105"/>
      <c r="L1076" s="104">
        <v>3</v>
      </c>
      <c r="M1076" s="104">
        <v>0</v>
      </c>
      <c r="N1076" s="105" t="s">
        <v>9512</v>
      </c>
      <c r="O1076" s="106" t="s">
        <v>889</v>
      </c>
      <c r="P1076" s="106" t="s">
        <v>890</v>
      </c>
      <c r="Q1076" s="105" t="s">
        <v>4195</v>
      </c>
      <c r="R1076" s="104">
        <v>0</v>
      </c>
      <c r="S1076" s="104">
        <v>0</v>
      </c>
      <c r="T1076" s="105" t="s">
        <v>9302</v>
      </c>
      <c r="U1076" s="104">
        <v>1</v>
      </c>
      <c r="V1076" s="104">
        <v>0</v>
      </c>
      <c r="W1076" s="104">
        <v>0</v>
      </c>
      <c r="X1076" s="104">
        <v>0</v>
      </c>
      <c r="Y1076" s="104">
        <v>0</v>
      </c>
      <c r="Z1076" s="104" t="b">
        <v>0</v>
      </c>
      <c r="AA1076" s="105"/>
      <c r="AB1076" s="105" t="s">
        <v>4196</v>
      </c>
    </row>
    <row r="1077" spans="1:28" ht="15" customHeight="1" x14ac:dyDescent="0.35">
      <c r="A1077" s="105" t="s">
        <v>7218</v>
      </c>
      <c r="B1077" s="104">
        <v>0</v>
      </c>
      <c r="C1077" s="105"/>
      <c r="D1077" s="104">
        <v>0</v>
      </c>
      <c r="E1077" s="105"/>
      <c r="F1077" s="105" t="s">
        <v>9523</v>
      </c>
      <c r="G1077" s="104">
        <v>0</v>
      </c>
      <c r="H1077" s="104">
        <v>0</v>
      </c>
      <c r="I1077" s="104">
        <v>0</v>
      </c>
      <c r="J1077" s="105"/>
      <c r="K1077" s="105"/>
      <c r="L1077" s="104">
        <v>3</v>
      </c>
      <c r="M1077" s="104">
        <v>5180.7839999999997</v>
      </c>
      <c r="N1077" s="105" t="s">
        <v>9524</v>
      </c>
      <c r="O1077" s="106" t="s">
        <v>889</v>
      </c>
      <c r="P1077" s="106" t="s">
        <v>890</v>
      </c>
      <c r="Q1077" s="105" t="s">
        <v>9525</v>
      </c>
      <c r="R1077" s="104">
        <v>9251.4</v>
      </c>
      <c r="S1077" s="104">
        <v>0</v>
      </c>
      <c r="T1077" s="105" t="s">
        <v>9302</v>
      </c>
      <c r="U1077" s="104">
        <v>1</v>
      </c>
      <c r="V1077" s="104">
        <v>0</v>
      </c>
      <c r="W1077" s="104">
        <v>4.22438356164348E-8</v>
      </c>
      <c r="X1077" s="104">
        <v>32379.9</v>
      </c>
      <c r="Y1077" s="104">
        <v>46812.084000000003</v>
      </c>
      <c r="Z1077" s="104" t="b">
        <v>0</v>
      </c>
      <c r="AA1077" s="105" t="s">
        <v>82</v>
      </c>
      <c r="AB1077" s="105" t="s">
        <v>4232</v>
      </c>
    </row>
    <row r="1078" spans="1:28" ht="15" customHeight="1" x14ac:dyDescent="0.35">
      <c r="A1078" s="105" t="s">
        <v>7219</v>
      </c>
      <c r="B1078" s="104">
        <v>0</v>
      </c>
      <c r="C1078" s="105"/>
      <c r="D1078" s="104">
        <v>0</v>
      </c>
      <c r="E1078" s="105"/>
      <c r="F1078" s="105" t="s">
        <v>9532</v>
      </c>
      <c r="G1078" s="104">
        <v>0</v>
      </c>
      <c r="H1078" s="104">
        <v>0</v>
      </c>
      <c r="I1078" s="104">
        <v>0</v>
      </c>
      <c r="J1078" s="105"/>
      <c r="K1078" s="105"/>
      <c r="L1078" s="104">
        <v>3</v>
      </c>
      <c r="M1078" s="104">
        <v>5180.7839999999997</v>
      </c>
      <c r="N1078" s="105"/>
      <c r="O1078" s="106" t="s">
        <v>889</v>
      </c>
      <c r="P1078" s="106" t="s">
        <v>890</v>
      </c>
      <c r="Q1078" s="105" t="s">
        <v>9533</v>
      </c>
      <c r="R1078" s="104">
        <v>9251.4</v>
      </c>
      <c r="S1078" s="104">
        <v>0</v>
      </c>
      <c r="T1078" s="105" t="s">
        <v>9302</v>
      </c>
      <c r="U1078" s="104">
        <v>1</v>
      </c>
      <c r="V1078" s="104">
        <v>0</v>
      </c>
      <c r="W1078" s="104">
        <v>4.22438356164348E-8</v>
      </c>
      <c r="X1078" s="104">
        <v>32379.9</v>
      </c>
      <c r="Y1078" s="104">
        <v>46812.084000000003</v>
      </c>
      <c r="Z1078" s="104" t="b">
        <v>0</v>
      </c>
      <c r="AA1078" s="105" t="s">
        <v>82</v>
      </c>
      <c r="AB1078" s="105" t="s">
        <v>4239</v>
      </c>
    </row>
    <row r="1079" spans="1:28" ht="15" customHeight="1" x14ac:dyDescent="0.35">
      <c r="A1079" s="105" t="s">
        <v>7220</v>
      </c>
      <c r="B1079" s="104">
        <v>0</v>
      </c>
      <c r="C1079" s="105"/>
      <c r="D1079" s="104">
        <v>0</v>
      </c>
      <c r="E1079" s="105"/>
      <c r="F1079" s="105" t="s">
        <v>10078</v>
      </c>
      <c r="G1079" s="104">
        <v>0</v>
      </c>
      <c r="H1079" s="104">
        <v>0</v>
      </c>
      <c r="I1079" s="104">
        <v>0</v>
      </c>
      <c r="J1079" s="105"/>
      <c r="K1079" s="105"/>
      <c r="L1079" s="104">
        <v>3</v>
      </c>
      <c r="M1079" s="104">
        <v>5180.7839999999997</v>
      </c>
      <c r="N1079" s="105"/>
      <c r="O1079" s="106" t="s">
        <v>889</v>
      </c>
      <c r="P1079" s="106" t="s">
        <v>890</v>
      </c>
      <c r="Q1079" s="105" t="s">
        <v>10079</v>
      </c>
      <c r="R1079" s="104">
        <v>9251.4</v>
      </c>
      <c r="S1079" s="104">
        <v>0</v>
      </c>
      <c r="T1079" s="105" t="s">
        <v>9302</v>
      </c>
      <c r="U1079" s="104">
        <v>1</v>
      </c>
      <c r="V1079" s="104">
        <v>0</v>
      </c>
      <c r="W1079" s="104">
        <v>4.22438356164348E-8</v>
      </c>
      <c r="X1079" s="104">
        <v>32379.9</v>
      </c>
      <c r="Y1079" s="104">
        <v>46812.084000000003</v>
      </c>
      <c r="Z1079" s="104" t="b">
        <v>0</v>
      </c>
      <c r="AA1079" s="105" t="s">
        <v>82</v>
      </c>
      <c r="AB1079" s="105" t="s">
        <v>4243</v>
      </c>
    </row>
    <row r="1080" spans="1:28" ht="15" customHeight="1" x14ac:dyDescent="0.35">
      <c r="A1080" s="105" t="s">
        <v>8249</v>
      </c>
      <c r="B1080" s="104">
        <v>0</v>
      </c>
      <c r="C1080" s="105"/>
      <c r="D1080" s="104">
        <v>0</v>
      </c>
      <c r="E1080" s="105"/>
      <c r="F1080" s="105" t="s">
        <v>9461</v>
      </c>
      <c r="G1080" s="104">
        <v>0</v>
      </c>
      <c r="H1080" s="104">
        <v>0</v>
      </c>
      <c r="I1080" s="104">
        <v>0</v>
      </c>
      <c r="J1080" s="105"/>
      <c r="K1080" s="105"/>
      <c r="L1080" s="104">
        <v>2</v>
      </c>
      <c r="M1080" s="104">
        <v>0</v>
      </c>
      <c r="N1080" s="105"/>
      <c r="O1080" s="105"/>
      <c r="P1080" s="105"/>
      <c r="Q1080" s="105" t="s">
        <v>9462</v>
      </c>
      <c r="R1080" s="104">
        <v>0</v>
      </c>
      <c r="S1080" s="104">
        <v>0</v>
      </c>
      <c r="T1080" s="105" t="s">
        <v>7708</v>
      </c>
      <c r="U1080" s="104">
        <v>1</v>
      </c>
      <c r="V1080" s="104">
        <v>0</v>
      </c>
      <c r="W1080" s="104">
        <v>0</v>
      </c>
      <c r="X1080" s="104">
        <v>0</v>
      </c>
      <c r="Y1080" s="104">
        <v>0</v>
      </c>
      <c r="Z1080" s="104" t="b">
        <v>0</v>
      </c>
      <c r="AA1080" s="105" t="s">
        <v>923</v>
      </c>
      <c r="AB1080" s="105" t="s">
        <v>4044</v>
      </c>
    </row>
    <row r="1081" spans="1:28" ht="15" customHeight="1" x14ac:dyDescent="0.35">
      <c r="A1081" s="105" t="s">
        <v>7215</v>
      </c>
      <c r="B1081" s="104">
        <v>0</v>
      </c>
      <c r="C1081" s="105"/>
      <c r="D1081" s="104">
        <v>0</v>
      </c>
      <c r="E1081" s="105"/>
      <c r="F1081" s="105" t="s">
        <v>1266</v>
      </c>
      <c r="G1081" s="104">
        <v>0</v>
      </c>
      <c r="H1081" s="104">
        <v>0</v>
      </c>
      <c r="I1081" s="104">
        <v>0</v>
      </c>
      <c r="J1081" s="105"/>
      <c r="K1081" s="105"/>
      <c r="L1081" s="104">
        <v>3</v>
      </c>
      <c r="M1081" s="104">
        <v>0</v>
      </c>
      <c r="N1081" s="105" t="s">
        <v>1260</v>
      </c>
      <c r="O1081" s="106" t="s">
        <v>1261</v>
      </c>
      <c r="P1081" s="106" t="s">
        <v>890</v>
      </c>
      <c r="Q1081" s="105" t="s">
        <v>1267</v>
      </c>
      <c r="R1081" s="104">
        <v>0</v>
      </c>
      <c r="S1081" s="104">
        <v>0</v>
      </c>
      <c r="T1081" s="105" t="s">
        <v>9303</v>
      </c>
      <c r="U1081" s="104">
        <v>1</v>
      </c>
      <c r="V1081" s="104">
        <v>0</v>
      </c>
      <c r="W1081" s="104">
        <v>0</v>
      </c>
      <c r="X1081" s="104">
        <v>0</v>
      </c>
      <c r="Y1081" s="104">
        <v>0</v>
      </c>
      <c r="Z1081" s="104" t="b">
        <v>0</v>
      </c>
      <c r="AA1081" s="105"/>
      <c r="AB1081" s="105" t="s">
        <v>1268</v>
      </c>
    </row>
    <row r="1082" spans="1:28" ht="15" customHeight="1" x14ac:dyDescent="0.35">
      <c r="A1082" s="105" t="s">
        <v>7243</v>
      </c>
      <c r="B1082" s="104">
        <v>0</v>
      </c>
      <c r="C1082" s="105"/>
      <c r="D1082" s="104">
        <v>0</v>
      </c>
      <c r="E1082" s="105"/>
      <c r="F1082" s="105" t="s">
        <v>1385</v>
      </c>
      <c r="G1082" s="104">
        <v>0</v>
      </c>
      <c r="H1082" s="104">
        <v>0</v>
      </c>
      <c r="I1082" s="104">
        <v>0</v>
      </c>
      <c r="J1082" s="105"/>
      <c r="K1082" s="105"/>
      <c r="L1082" s="104">
        <v>3</v>
      </c>
      <c r="M1082" s="104">
        <v>0</v>
      </c>
      <c r="N1082" s="105"/>
      <c r="O1082" s="106" t="s">
        <v>889</v>
      </c>
      <c r="P1082" s="106" t="s">
        <v>890</v>
      </c>
      <c r="Q1082" s="105" t="s">
        <v>1386</v>
      </c>
      <c r="R1082" s="104">
        <v>0</v>
      </c>
      <c r="S1082" s="104">
        <v>0</v>
      </c>
      <c r="T1082" s="105" t="s">
        <v>9303</v>
      </c>
      <c r="U1082" s="104">
        <v>1</v>
      </c>
      <c r="V1082" s="104">
        <v>0</v>
      </c>
      <c r="W1082" s="104">
        <v>0</v>
      </c>
      <c r="X1082" s="104">
        <v>0</v>
      </c>
      <c r="Y1082" s="104">
        <v>0</v>
      </c>
      <c r="Z1082" s="104" t="b">
        <v>0</v>
      </c>
      <c r="AA1082" s="105"/>
      <c r="AB1082" s="105" t="s">
        <v>1387</v>
      </c>
    </row>
    <row r="1083" spans="1:28" ht="15" customHeight="1" x14ac:dyDescent="0.35">
      <c r="A1083" s="105" t="s">
        <v>7249</v>
      </c>
      <c r="B1083" s="104">
        <v>0</v>
      </c>
      <c r="C1083" s="105"/>
      <c r="D1083" s="104">
        <v>0</v>
      </c>
      <c r="E1083" s="105"/>
      <c r="F1083" s="105" t="s">
        <v>9495</v>
      </c>
      <c r="G1083" s="104">
        <v>0</v>
      </c>
      <c r="H1083" s="104">
        <v>0</v>
      </c>
      <c r="I1083" s="104">
        <v>0</v>
      </c>
      <c r="J1083" s="105"/>
      <c r="K1083" s="105"/>
      <c r="L1083" s="104">
        <v>3</v>
      </c>
      <c r="M1083" s="104">
        <v>0</v>
      </c>
      <c r="N1083" s="105" t="s">
        <v>4170</v>
      </c>
      <c r="O1083" s="106" t="s">
        <v>889</v>
      </c>
      <c r="P1083" s="106" t="s">
        <v>890</v>
      </c>
      <c r="Q1083" s="105" t="s">
        <v>4197</v>
      </c>
      <c r="R1083" s="104">
        <v>0</v>
      </c>
      <c r="S1083" s="104">
        <v>0</v>
      </c>
      <c r="T1083" s="105" t="s">
        <v>9303</v>
      </c>
      <c r="U1083" s="104">
        <v>1</v>
      </c>
      <c r="V1083" s="104">
        <v>0</v>
      </c>
      <c r="W1083" s="104">
        <v>0</v>
      </c>
      <c r="X1083" s="104">
        <v>0</v>
      </c>
      <c r="Y1083" s="104">
        <v>0</v>
      </c>
      <c r="Z1083" s="104" t="b">
        <v>0</v>
      </c>
      <c r="AA1083" s="105"/>
      <c r="AB1083" s="105" t="s">
        <v>4198</v>
      </c>
    </row>
    <row r="1084" spans="1:28" ht="15" customHeight="1" x14ac:dyDescent="0.35">
      <c r="A1084" s="105" t="s">
        <v>7375</v>
      </c>
      <c r="B1084" s="104">
        <v>0</v>
      </c>
      <c r="C1084" s="105"/>
      <c r="D1084" s="104">
        <v>0</v>
      </c>
      <c r="E1084" s="105"/>
      <c r="F1084" s="105" t="s">
        <v>9513</v>
      </c>
      <c r="G1084" s="104">
        <v>0</v>
      </c>
      <c r="H1084" s="104">
        <v>0</v>
      </c>
      <c r="I1084" s="104">
        <v>0</v>
      </c>
      <c r="J1084" s="105"/>
      <c r="K1084" s="105"/>
      <c r="L1084" s="104">
        <v>3</v>
      </c>
      <c r="M1084" s="104">
        <v>0</v>
      </c>
      <c r="N1084" s="105"/>
      <c r="O1084" s="106" t="s">
        <v>889</v>
      </c>
      <c r="P1084" s="106" t="s">
        <v>890</v>
      </c>
      <c r="Q1084" s="105" t="s">
        <v>9514</v>
      </c>
      <c r="R1084" s="104">
        <v>0</v>
      </c>
      <c r="S1084" s="104">
        <v>0</v>
      </c>
      <c r="T1084" s="105" t="s">
        <v>9303</v>
      </c>
      <c r="U1084" s="104">
        <v>1</v>
      </c>
      <c r="V1084" s="104">
        <v>0</v>
      </c>
      <c r="W1084" s="104">
        <v>0</v>
      </c>
      <c r="X1084" s="104">
        <v>0</v>
      </c>
      <c r="Y1084" s="104">
        <v>0</v>
      </c>
      <c r="Z1084" s="104" t="b">
        <v>0</v>
      </c>
      <c r="AA1084" s="105"/>
      <c r="AB1084" s="105" t="s">
        <v>4233</v>
      </c>
    </row>
    <row r="1085" spans="1:28" ht="15" customHeight="1" x14ac:dyDescent="0.35">
      <c r="A1085" s="105" t="s">
        <v>7810</v>
      </c>
      <c r="B1085" s="104">
        <v>0</v>
      </c>
      <c r="C1085" s="105"/>
      <c r="D1085" s="104">
        <v>0</v>
      </c>
      <c r="E1085" s="105"/>
      <c r="F1085" s="105" t="s">
        <v>9526</v>
      </c>
      <c r="G1085" s="104">
        <v>0</v>
      </c>
      <c r="H1085" s="104">
        <v>0</v>
      </c>
      <c r="I1085" s="104">
        <v>0</v>
      </c>
      <c r="J1085" s="105"/>
      <c r="K1085" s="105"/>
      <c r="L1085" s="104">
        <v>3</v>
      </c>
      <c r="M1085" s="104">
        <v>0</v>
      </c>
      <c r="N1085" s="105"/>
      <c r="O1085" s="106" t="s">
        <v>889</v>
      </c>
      <c r="P1085" s="106" t="s">
        <v>890</v>
      </c>
      <c r="Q1085" s="105" t="s">
        <v>9527</v>
      </c>
      <c r="R1085" s="104">
        <v>0</v>
      </c>
      <c r="S1085" s="104">
        <v>0</v>
      </c>
      <c r="T1085" s="105" t="s">
        <v>9303</v>
      </c>
      <c r="U1085" s="104">
        <v>1</v>
      </c>
      <c r="V1085" s="104">
        <v>0</v>
      </c>
      <c r="W1085" s="104">
        <v>0</v>
      </c>
      <c r="X1085" s="104">
        <v>0</v>
      </c>
      <c r="Y1085" s="104">
        <v>0</v>
      </c>
      <c r="Z1085" s="104" t="b">
        <v>0</v>
      </c>
      <c r="AA1085" s="105"/>
      <c r="AB1085" s="105" t="s">
        <v>4240</v>
      </c>
    </row>
    <row r="1086" spans="1:28" ht="15" customHeight="1" x14ac:dyDescent="0.35">
      <c r="A1086" s="105" t="s">
        <v>7812</v>
      </c>
      <c r="B1086" s="104">
        <v>0</v>
      </c>
      <c r="C1086" s="105"/>
      <c r="D1086" s="104">
        <v>0</v>
      </c>
      <c r="E1086" s="105"/>
      <c r="F1086" s="105" t="s">
        <v>9534</v>
      </c>
      <c r="G1086" s="104">
        <v>0</v>
      </c>
      <c r="H1086" s="104">
        <v>0</v>
      </c>
      <c r="I1086" s="104">
        <v>0</v>
      </c>
      <c r="J1086" s="105"/>
      <c r="K1086" s="105"/>
      <c r="L1086" s="104">
        <v>3</v>
      </c>
      <c r="M1086" s="104">
        <v>0</v>
      </c>
      <c r="N1086" s="105"/>
      <c r="O1086" s="106" t="s">
        <v>889</v>
      </c>
      <c r="P1086" s="106" t="s">
        <v>890</v>
      </c>
      <c r="Q1086" s="105" t="s">
        <v>9535</v>
      </c>
      <c r="R1086" s="104">
        <v>0</v>
      </c>
      <c r="S1086" s="104">
        <v>0</v>
      </c>
      <c r="T1086" s="105" t="s">
        <v>9303</v>
      </c>
      <c r="U1086" s="104">
        <v>1</v>
      </c>
      <c r="V1086" s="104">
        <v>0</v>
      </c>
      <c r="W1086" s="104">
        <v>0</v>
      </c>
      <c r="X1086" s="104">
        <v>0</v>
      </c>
      <c r="Y1086" s="104">
        <v>0</v>
      </c>
      <c r="Z1086" s="104" t="b">
        <v>0</v>
      </c>
      <c r="AA1086" s="105"/>
      <c r="AB1086" s="105" t="s">
        <v>4244</v>
      </c>
    </row>
    <row r="1087" spans="1:28" ht="15" customHeight="1" x14ac:dyDescent="0.35">
      <c r="A1087" s="105" t="s">
        <v>8250</v>
      </c>
      <c r="B1087" s="104">
        <v>0</v>
      </c>
      <c r="C1087" s="105"/>
      <c r="D1087" s="104">
        <v>0</v>
      </c>
      <c r="E1087" s="105"/>
      <c r="F1087" s="105" t="s">
        <v>9463</v>
      </c>
      <c r="G1087" s="104">
        <v>0</v>
      </c>
      <c r="H1087" s="104">
        <v>0</v>
      </c>
      <c r="I1087" s="104">
        <v>0</v>
      </c>
      <c r="J1087" s="105"/>
      <c r="K1087" s="105"/>
      <c r="L1087" s="104">
        <v>2</v>
      </c>
      <c r="M1087" s="104">
        <v>0</v>
      </c>
      <c r="N1087" s="105"/>
      <c r="O1087" s="105"/>
      <c r="P1087" s="105"/>
      <c r="Q1087" s="105" t="s">
        <v>9464</v>
      </c>
      <c r="R1087" s="104">
        <v>0</v>
      </c>
      <c r="S1087" s="104">
        <v>0</v>
      </c>
      <c r="T1087" s="105" t="s">
        <v>7708</v>
      </c>
      <c r="U1087" s="104">
        <v>1</v>
      </c>
      <c r="V1087" s="104">
        <v>0</v>
      </c>
      <c r="W1087" s="104">
        <v>0</v>
      </c>
      <c r="X1087" s="104">
        <v>0</v>
      </c>
      <c r="Y1087" s="104">
        <v>0</v>
      </c>
      <c r="Z1087" s="104" t="b">
        <v>0</v>
      </c>
      <c r="AA1087" s="105" t="s">
        <v>923</v>
      </c>
      <c r="AB1087" s="105" t="s">
        <v>4045</v>
      </c>
    </row>
    <row r="1088" spans="1:28" ht="15" customHeight="1" x14ac:dyDescent="0.35">
      <c r="A1088" s="105" t="s">
        <v>7206</v>
      </c>
      <c r="B1088" s="104">
        <v>0</v>
      </c>
      <c r="C1088" s="105"/>
      <c r="D1088" s="104">
        <v>0</v>
      </c>
      <c r="E1088" s="105"/>
      <c r="F1088" s="105" t="s">
        <v>1269</v>
      </c>
      <c r="G1088" s="104">
        <v>0</v>
      </c>
      <c r="H1088" s="104">
        <v>0</v>
      </c>
      <c r="I1088" s="104">
        <v>0</v>
      </c>
      <c r="J1088" s="105"/>
      <c r="K1088" s="105"/>
      <c r="L1088" s="104">
        <v>3</v>
      </c>
      <c r="M1088" s="104">
        <v>0</v>
      </c>
      <c r="N1088" s="105" t="s">
        <v>1260</v>
      </c>
      <c r="O1088" s="106" t="s">
        <v>1261</v>
      </c>
      <c r="P1088" s="106" t="s">
        <v>890</v>
      </c>
      <c r="Q1088" s="105" t="s">
        <v>1270</v>
      </c>
      <c r="R1088" s="104">
        <v>0</v>
      </c>
      <c r="S1088" s="104">
        <v>0</v>
      </c>
      <c r="T1088" s="105" t="s">
        <v>9304</v>
      </c>
      <c r="U1088" s="104">
        <v>1</v>
      </c>
      <c r="V1088" s="104">
        <v>0</v>
      </c>
      <c r="W1088" s="104">
        <v>0</v>
      </c>
      <c r="X1088" s="104">
        <v>0</v>
      </c>
      <c r="Y1088" s="104">
        <v>0</v>
      </c>
      <c r="Z1088" s="104" t="b">
        <v>0</v>
      </c>
      <c r="AA1088" s="105"/>
      <c r="AB1088" s="105" t="s">
        <v>1271</v>
      </c>
    </row>
    <row r="1089" spans="1:28" ht="15" customHeight="1" x14ac:dyDescent="0.35">
      <c r="A1089" s="105" t="s">
        <v>7371</v>
      </c>
      <c r="B1089" s="104">
        <v>0</v>
      </c>
      <c r="C1089" s="105"/>
      <c r="D1089" s="104">
        <v>0</v>
      </c>
      <c r="E1089" s="105"/>
      <c r="F1089" s="105" t="s">
        <v>1388</v>
      </c>
      <c r="G1089" s="104">
        <v>0</v>
      </c>
      <c r="H1089" s="104">
        <v>0</v>
      </c>
      <c r="I1089" s="104">
        <v>0</v>
      </c>
      <c r="J1089" s="105"/>
      <c r="K1089" s="105"/>
      <c r="L1089" s="104">
        <v>3</v>
      </c>
      <c r="M1089" s="104">
        <v>0</v>
      </c>
      <c r="N1089" s="105"/>
      <c r="O1089" s="106" t="s">
        <v>889</v>
      </c>
      <c r="P1089" s="106" t="s">
        <v>890</v>
      </c>
      <c r="Q1089" s="105" t="s">
        <v>1389</v>
      </c>
      <c r="R1089" s="104">
        <v>0</v>
      </c>
      <c r="S1089" s="104">
        <v>0</v>
      </c>
      <c r="T1089" s="105" t="s">
        <v>9304</v>
      </c>
      <c r="U1089" s="104">
        <v>1</v>
      </c>
      <c r="V1089" s="104">
        <v>0</v>
      </c>
      <c r="W1089" s="104">
        <v>0</v>
      </c>
      <c r="X1089" s="104">
        <v>0</v>
      </c>
      <c r="Y1089" s="104">
        <v>0</v>
      </c>
      <c r="Z1089" s="104" t="b">
        <v>0</v>
      </c>
      <c r="AA1089" s="105"/>
      <c r="AB1089" s="105" t="s">
        <v>1390</v>
      </c>
    </row>
    <row r="1090" spans="1:28" ht="15" customHeight="1" x14ac:dyDescent="0.35">
      <c r="A1090" s="105" t="s">
        <v>7814</v>
      </c>
      <c r="B1090" s="104">
        <v>0</v>
      </c>
      <c r="C1090" s="105"/>
      <c r="D1090" s="104">
        <v>0</v>
      </c>
      <c r="E1090" s="105"/>
      <c r="F1090" s="105" t="s">
        <v>9496</v>
      </c>
      <c r="G1090" s="104">
        <v>0</v>
      </c>
      <c r="H1090" s="104">
        <v>0</v>
      </c>
      <c r="I1090" s="104">
        <v>0</v>
      </c>
      <c r="J1090" s="105"/>
      <c r="K1090" s="105"/>
      <c r="L1090" s="104">
        <v>3</v>
      </c>
      <c r="M1090" s="104">
        <v>0</v>
      </c>
      <c r="N1090" s="105" t="s">
        <v>4170</v>
      </c>
      <c r="O1090" s="106" t="s">
        <v>889</v>
      </c>
      <c r="P1090" s="106" t="s">
        <v>890</v>
      </c>
      <c r="Q1090" s="105" t="s">
        <v>4199</v>
      </c>
      <c r="R1090" s="104">
        <v>0</v>
      </c>
      <c r="S1090" s="104">
        <v>0</v>
      </c>
      <c r="T1090" s="105" t="s">
        <v>9304</v>
      </c>
      <c r="U1090" s="104">
        <v>1</v>
      </c>
      <c r="V1090" s="104">
        <v>0</v>
      </c>
      <c r="W1090" s="104">
        <v>0</v>
      </c>
      <c r="X1090" s="104">
        <v>0</v>
      </c>
      <c r="Y1090" s="104">
        <v>0</v>
      </c>
      <c r="Z1090" s="104" t="b">
        <v>0</v>
      </c>
      <c r="AA1090" s="105"/>
      <c r="AB1090" s="105" t="s">
        <v>4200</v>
      </c>
    </row>
    <row r="1091" spans="1:28" ht="15" customHeight="1" x14ac:dyDescent="0.35">
      <c r="A1091" s="105" t="s">
        <v>8306</v>
      </c>
      <c r="B1091" s="104">
        <v>0</v>
      </c>
      <c r="C1091" s="105"/>
      <c r="D1091" s="104">
        <v>0</v>
      </c>
      <c r="E1091" s="105"/>
      <c r="F1091" s="105" t="s">
        <v>9515</v>
      </c>
      <c r="G1091" s="104">
        <v>0</v>
      </c>
      <c r="H1091" s="104">
        <v>0</v>
      </c>
      <c r="I1091" s="104">
        <v>0</v>
      </c>
      <c r="J1091" s="105"/>
      <c r="K1091" s="105"/>
      <c r="L1091" s="104">
        <v>3</v>
      </c>
      <c r="M1091" s="104">
        <v>0</v>
      </c>
      <c r="N1091" s="105"/>
      <c r="O1091" s="106" t="s">
        <v>889</v>
      </c>
      <c r="P1091" s="106" t="s">
        <v>890</v>
      </c>
      <c r="Q1091" s="105" t="s">
        <v>9516</v>
      </c>
      <c r="R1091" s="104">
        <v>0</v>
      </c>
      <c r="S1091" s="104">
        <v>0</v>
      </c>
      <c r="T1091" s="105" t="s">
        <v>9304</v>
      </c>
      <c r="U1091" s="104">
        <v>1</v>
      </c>
      <c r="V1091" s="104">
        <v>0</v>
      </c>
      <c r="W1091" s="104">
        <v>0</v>
      </c>
      <c r="X1091" s="104">
        <v>0</v>
      </c>
      <c r="Y1091" s="104">
        <v>0</v>
      </c>
      <c r="Z1091" s="104" t="b">
        <v>0</v>
      </c>
      <c r="AA1091" s="105"/>
      <c r="AB1091" s="105" t="s">
        <v>4234</v>
      </c>
    </row>
    <row r="1092" spans="1:28" ht="15" customHeight="1" x14ac:dyDescent="0.35">
      <c r="A1092" s="105" t="s">
        <v>8330</v>
      </c>
      <c r="B1092" s="104">
        <v>0</v>
      </c>
      <c r="C1092" s="105"/>
      <c r="D1092" s="104">
        <v>0</v>
      </c>
      <c r="E1092" s="105"/>
      <c r="F1092" s="105" t="s">
        <v>9528</v>
      </c>
      <c r="G1092" s="104">
        <v>0</v>
      </c>
      <c r="H1092" s="104">
        <v>0</v>
      </c>
      <c r="I1092" s="104">
        <v>0</v>
      </c>
      <c r="J1092" s="105"/>
      <c r="K1092" s="105"/>
      <c r="L1092" s="104">
        <v>3</v>
      </c>
      <c r="M1092" s="104">
        <v>0</v>
      </c>
      <c r="N1092" s="105"/>
      <c r="O1092" s="106" t="s">
        <v>889</v>
      </c>
      <c r="P1092" s="106" t="s">
        <v>890</v>
      </c>
      <c r="Q1092" s="105" t="s">
        <v>9529</v>
      </c>
      <c r="R1092" s="104">
        <v>0</v>
      </c>
      <c r="S1092" s="104">
        <v>0</v>
      </c>
      <c r="T1092" s="105" t="s">
        <v>9304</v>
      </c>
      <c r="U1092" s="104">
        <v>1</v>
      </c>
      <c r="V1092" s="104">
        <v>0</v>
      </c>
      <c r="W1092" s="104">
        <v>0</v>
      </c>
      <c r="X1092" s="104">
        <v>0</v>
      </c>
      <c r="Y1092" s="104">
        <v>0</v>
      </c>
      <c r="Z1092" s="104" t="b">
        <v>0</v>
      </c>
      <c r="AA1092" s="105"/>
      <c r="AB1092" s="105" t="s">
        <v>4241</v>
      </c>
    </row>
    <row r="1093" spans="1:28" ht="15" customHeight="1" x14ac:dyDescent="0.35">
      <c r="A1093" s="105" t="s">
        <v>8569</v>
      </c>
      <c r="B1093" s="104">
        <v>0</v>
      </c>
      <c r="C1093" s="105"/>
      <c r="D1093" s="104">
        <v>0</v>
      </c>
      <c r="E1093" s="105"/>
      <c r="F1093" s="105" t="s">
        <v>9536</v>
      </c>
      <c r="G1093" s="104">
        <v>0</v>
      </c>
      <c r="H1093" s="104">
        <v>0</v>
      </c>
      <c r="I1093" s="104">
        <v>0</v>
      </c>
      <c r="J1093" s="105"/>
      <c r="K1093" s="105"/>
      <c r="L1093" s="104">
        <v>3</v>
      </c>
      <c r="M1093" s="104">
        <v>0</v>
      </c>
      <c r="N1093" s="105"/>
      <c r="O1093" s="106" t="s">
        <v>889</v>
      </c>
      <c r="P1093" s="106" t="s">
        <v>890</v>
      </c>
      <c r="Q1093" s="105" t="s">
        <v>9537</v>
      </c>
      <c r="R1093" s="104">
        <v>0</v>
      </c>
      <c r="S1093" s="104">
        <v>0</v>
      </c>
      <c r="T1093" s="105" t="s">
        <v>9304</v>
      </c>
      <c r="U1093" s="104">
        <v>1</v>
      </c>
      <c r="V1093" s="104">
        <v>0</v>
      </c>
      <c r="W1093" s="104">
        <v>0</v>
      </c>
      <c r="X1093" s="104">
        <v>0</v>
      </c>
      <c r="Y1093" s="104">
        <v>0</v>
      </c>
      <c r="Z1093" s="104" t="b">
        <v>0</v>
      </c>
      <c r="AA1093" s="105"/>
      <c r="AB1093" s="105" t="s">
        <v>4245</v>
      </c>
    </row>
    <row r="1094" spans="1:28" ht="15" customHeight="1" x14ac:dyDescent="0.35">
      <c r="A1094" s="105" t="s">
        <v>8251</v>
      </c>
      <c r="B1094" s="104">
        <v>0</v>
      </c>
      <c r="C1094" s="105"/>
      <c r="D1094" s="104">
        <v>0</v>
      </c>
      <c r="E1094" s="105"/>
      <c r="F1094" s="105" t="s">
        <v>9465</v>
      </c>
      <c r="G1094" s="104">
        <v>0</v>
      </c>
      <c r="H1094" s="104">
        <v>0</v>
      </c>
      <c r="I1094" s="104">
        <v>0</v>
      </c>
      <c r="J1094" s="105"/>
      <c r="K1094" s="105"/>
      <c r="L1094" s="104">
        <v>2</v>
      </c>
      <c r="M1094" s="104">
        <v>0</v>
      </c>
      <c r="N1094" s="105"/>
      <c r="O1094" s="105"/>
      <c r="P1094" s="105"/>
      <c r="Q1094" s="105" t="s">
        <v>9466</v>
      </c>
      <c r="R1094" s="104">
        <v>0</v>
      </c>
      <c r="S1094" s="104">
        <v>0</v>
      </c>
      <c r="T1094" s="105" t="s">
        <v>7708</v>
      </c>
      <c r="U1094" s="104">
        <v>1</v>
      </c>
      <c r="V1094" s="104">
        <v>0</v>
      </c>
      <c r="W1094" s="104">
        <v>0</v>
      </c>
      <c r="X1094" s="104">
        <v>0</v>
      </c>
      <c r="Y1094" s="104">
        <v>0</v>
      </c>
      <c r="Z1094" s="104" t="b">
        <v>0</v>
      </c>
      <c r="AA1094" s="105" t="s">
        <v>923</v>
      </c>
      <c r="AB1094" s="105" t="s">
        <v>4046</v>
      </c>
    </row>
    <row r="1095" spans="1:28" ht="15" customHeight="1" x14ac:dyDescent="0.35">
      <c r="A1095" s="105" t="s">
        <v>7207</v>
      </c>
      <c r="B1095" s="104">
        <v>0</v>
      </c>
      <c r="C1095" s="105"/>
      <c r="D1095" s="104">
        <v>0</v>
      </c>
      <c r="E1095" s="105"/>
      <c r="F1095" s="105" t="s">
        <v>1272</v>
      </c>
      <c r="G1095" s="104">
        <v>0</v>
      </c>
      <c r="H1095" s="104">
        <v>0</v>
      </c>
      <c r="I1095" s="104">
        <v>0</v>
      </c>
      <c r="J1095" s="105"/>
      <c r="K1095" s="105"/>
      <c r="L1095" s="104">
        <v>3</v>
      </c>
      <c r="M1095" s="104">
        <v>0</v>
      </c>
      <c r="N1095" s="105" t="s">
        <v>1260</v>
      </c>
      <c r="O1095" s="106" t="s">
        <v>1261</v>
      </c>
      <c r="P1095" s="106" t="s">
        <v>890</v>
      </c>
      <c r="Q1095" s="105" t="s">
        <v>1273</v>
      </c>
      <c r="R1095" s="104">
        <v>0</v>
      </c>
      <c r="S1095" s="104">
        <v>0</v>
      </c>
      <c r="T1095" s="105" t="s">
        <v>9305</v>
      </c>
      <c r="U1095" s="104">
        <v>1</v>
      </c>
      <c r="V1095" s="104">
        <v>0</v>
      </c>
      <c r="W1095" s="104">
        <v>0</v>
      </c>
      <c r="X1095" s="104">
        <v>0</v>
      </c>
      <c r="Y1095" s="104">
        <v>0</v>
      </c>
      <c r="Z1095" s="104" t="b">
        <v>0</v>
      </c>
      <c r="AA1095" s="105"/>
      <c r="AB1095" s="105" t="s">
        <v>1274</v>
      </c>
    </row>
    <row r="1096" spans="1:28" ht="15" customHeight="1" x14ac:dyDescent="0.35">
      <c r="A1096" s="105" t="s">
        <v>7250</v>
      </c>
      <c r="B1096" s="104">
        <v>0</v>
      </c>
      <c r="C1096" s="105"/>
      <c r="D1096" s="104">
        <v>0</v>
      </c>
      <c r="E1096" s="105"/>
      <c r="F1096" s="105" t="s">
        <v>1391</v>
      </c>
      <c r="G1096" s="104">
        <v>0</v>
      </c>
      <c r="H1096" s="104">
        <v>0</v>
      </c>
      <c r="I1096" s="104">
        <v>0</v>
      </c>
      <c r="J1096" s="105"/>
      <c r="K1096" s="105"/>
      <c r="L1096" s="104">
        <v>3</v>
      </c>
      <c r="M1096" s="104">
        <v>0</v>
      </c>
      <c r="N1096" s="105" t="s">
        <v>9319</v>
      </c>
      <c r="O1096" s="106" t="s">
        <v>889</v>
      </c>
      <c r="P1096" s="106" t="s">
        <v>890</v>
      </c>
      <c r="Q1096" s="105" t="s">
        <v>1392</v>
      </c>
      <c r="R1096" s="104">
        <v>0</v>
      </c>
      <c r="S1096" s="104">
        <v>0</v>
      </c>
      <c r="T1096" s="105" t="s">
        <v>9305</v>
      </c>
      <c r="U1096" s="104">
        <v>1</v>
      </c>
      <c r="V1096" s="104">
        <v>0</v>
      </c>
      <c r="W1096" s="104">
        <v>0</v>
      </c>
      <c r="X1096" s="104">
        <v>0</v>
      </c>
      <c r="Y1096" s="104">
        <v>0</v>
      </c>
      <c r="Z1096" s="104" t="b">
        <v>0</v>
      </c>
      <c r="AA1096" s="105"/>
      <c r="AB1096" s="105" t="s">
        <v>1393</v>
      </c>
    </row>
    <row r="1097" spans="1:28" ht="15" customHeight="1" x14ac:dyDescent="0.35">
      <c r="A1097" s="105" t="s">
        <v>7807</v>
      </c>
      <c r="B1097" s="104">
        <v>0</v>
      </c>
      <c r="C1097" s="105"/>
      <c r="D1097" s="104">
        <v>0</v>
      </c>
      <c r="E1097" s="105"/>
      <c r="F1097" s="105" t="s">
        <v>1691</v>
      </c>
      <c r="G1097" s="104">
        <v>0</v>
      </c>
      <c r="H1097" s="104">
        <v>0</v>
      </c>
      <c r="I1097" s="104">
        <v>0</v>
      </c>
      <c r="J1097" s="105"/>
      <c r="K1097" s="105"/>
      <c r="L1097" s="104">
        <v>3</v>
      </c>
      <c r="M1097" s="104">
        <v>0</v>
      </c>
      <c r="N1097" s="105"/>
      <c r="O1097" s="106" t="s">
        <v>889</v>
      </c>
      <c r="P1097" s="106" t="s">
        <v>890</v>
      </c>
      <c r="Q1097" s="105" t="s">
        <v>1694</v>
      </c>
      <c r="R1097" s="104">
        <v>0</v>
      </c>
      <c r="S1097" s="104">
        <v>0</v>
      </c>
      <c r="T1097" s="105" t="s">
        <v>9305</v>
      </c>
      <c r="U1097" s="104">
        <v>1</v>
      </c>
      <c r="V1097" s="104">
        <v>0</v>
      </c>
      <c r="W1097" s="104">
        <v>0</v>
      </c>
      <c r="X1097" s="104">
        <v>0</v>
      </c>
      <c r="Y1097" s="104">
        <v>0</v>
      </c>
      <c r="Z1097" s="104" t="b">
        <v>0</v>
      </c>
      <c r="AA1097" s="105"/>
      <c r="AB1097" s="105" t="s">
        <v>1695</v>
      </c>
    </row>
    <row r="1098" spans="1:28" ht="15" customHeight="1" x14ac:dyDescent="0.35">
      <c r="A1098" s="105" t="s">
        <v>8108</v>
      </c>
      <c r="B1098" s="104">
        <v>0</v>
      </c>
      <c r="C1098" s="105"/>
      <c r="D1098" s="104">
        <v>0</v>
      </c>
      <c r="E1098" s="105"/>
      <c r="F1098" s="105" t="s">
        <v>9497</v>
      </c>
      <c r="G1098" s="104">
        <v>0</v>
      </c>
      <c r="H1098" s="104">
        <v>0</v>
      </c>
      <c r="I1098" s="104">
        <v>0</v>
      </c>
      <c r="J1098" s="105"/>
      <c r="K1098" s="105"/>
      <c r="L1098" s="104">
        <v>3</v>
      </c>
      <c r="M1098" s="104">
        <v>0</v>
      </c>
      <c r="N1098" s="105" t="s">
        <v>4170</v>
      </c>
      <c r="O1098" s="106" t="s">
        <v>889</v>
      </c>
      <c r="P1098" s="106" t="s">
        <v>890</v>
      </c>
      <c r="Q1098" s="105" t="s">
        <v>4201</v>
      </c>
      <c r="R1098" s="104">
        <v>0</v>
      </c>
      <c r="S1098" s="104">
        <v>0</v>
      </c>
      <c r="T1098" s="105" t="s">
        <v>9305</v>
      </c>
      <c r="U1098" s="104">
        <v>1</v>
      </c>
      <c r="V1098" s="104">
        <v>0</v>
      </c>
      <c r="W1098" s="104">
        <v>0</v>
      </c>
      <c r="X1098" s="104">
        <v>0</v>
      </c>
      <c r="Y1098" s="104">
        <v>0</v>
      </c>
      <c r="Z1098" s="104" t="b">
        <v>0</v>
      </c>
      <c r="AA1098" s="105"/>
      <c r="AB1098" s="105" t="s">
        <v>4202</v>
      </c>
    </row>
    <row r="1099" spans="1:28" ht="15" customHeight="1" x14ac:dyDescent="0.35">
      <c r="A1099" s="105" t="s">
        <v>8310</v>
      </c>
      <c r="B1099" s="104">
        <v>0</v>
      </c>
      <c r="C1099" s="105"/>
      <c r="D1099" s="104">
        <v>0</v>
      </c>
      <c r="E1099" s="105"/>
      <c r="F1099" s="105" t="s">
        <v>9517</v>
      </c>
      <c r="G1099" s="104">
        <v>0</v>
      </c>
      <c r="H1099" s="104">
        <v>0</v>
      </c>
      <c r="I1099" s="104">
        <v>0</v>
      </c>
      <c r="J1099" s="105"/>
      <c r="K1099" s="105"/>
      <c r="L1099" s="104">
        <v>3</v>
      </c>
      <c r="M1099" s="104">
        <v>0</v>
      </c>
      <c r="N1099" s="105"/>
      <c r="O1099" s="106" t="s">
        <v>889</v>
      </c>
      <c r="P1099" s="106" t="s">
        <v>890</v>
      </c>
      <c r="Q1099" s="105" t="s">
        <v>9518</v>
      </c>
      <c r="R1099" s="104">
        <v>0</v>
      </c>
      <c r="S1099" s="104">
        <v>0</v>
      </c>
      <c r="T1099" s="105" t="s">
        <v>9305</v>
      </c>
      <c r="U1099" s="104">
        <v>1</v>
      </c>
      <c r="V1099" s="104">
        <v>0</v>
      </c>
      <c r="W1099" s="104">
        <v>0</v>
      </c>
      <c r="X1099" s="104">
        <v>0</v>
      </c>
      <c r="Y1099" s="104">
        <v>0</v>
      </c>
      <c r="Z1099" s="104" t="b">
        <v>0</v>
      </c>
      <c r="AA1099" s="105"/>
      <c r="AB1099" s="105" t="s">
        <v>4235</v>
      </c>
    </row>
    <row r="1100" spans="1:28" ht="15" customHeight="1" x14ac:dyDescent="0.35">
      <c r="A1100" s="105" t="s">
        <v>8358</v>
      </c>
      <c r="B1100" s="104">
        <v>0</v>
      </c>
      <c r="C1100" s="105"/>
      <c r="D1100" s="104">
        <v>0</v>
      </c>
      <c r="E1100" s="105"/>
      <c r="F1100" s="105" t="s">
        <v>9530</v>
      </c>
      <c r="G1100" s="104">
        <v>0</v>
      </c>
      <c r="H1100" s="104">
        <v>0</v>
      </c>
      <c r="I1100" s="104">
        <v>0</v>
      </c>
      <c r="J1100" s="105"/>
      <c r="K1100" s="105"/>
      <c r="L1100" s="104">
        <v>3</v>
      </c>
      <c r="M1100" s="104">
        <v>0</v>
      </c>
      <c r="N1100" s="105"/>
      <c r="O1100" s="106" t="s">
        <v>889</v>
      </c>
      <c r="P1100" s="106" t="s">
        <v>890</v>
      </c>
      <c r="Q1100" s="105" t="s">
        <v>9531</v>
      </c>
      <c r="R1100" s="104">
        <v>0</v>
      </c>
      <c r="S1100" s="104">
        <v>0</v>
      </c>
      <c r="T1100" s="105" t="s">
        <v>9305</v>
      </c>
      <c r="U1100" s="104">
        <v>1</v>
      </c>
      <c r="V1100" s="104">
        <v>0</v>
      </c>
      <c r="W1100" s="104">
        <v>0</v>
      </c>
      <c r="X1100" s="104">
        <v>0</v>
      </c>
      <c r="Y1100" s="104">
        <v>0</v>
      </c>
      <c r="Z1100" s="104" t="b">
        <v>0</v>
      </c>
      <c r="AA1100" s="105"/>
      <c r="AB1100" s="105" t="s">
        <v>4242</v>
      </c>
    </row>
    <row r="1101" spans="1:28" ht="15" customHeight="1" x14ac:dyDescent="0.35">
      <c r="A1101" s="105" t="s">
        <v>8401</v>
      </c>
      <c r="B1101" s="104">
        <v>0</v>
      </c>
      <c r="C1101" s="105"/>
      <c r="D1101" s="104">
        <v>0</v>
      </c>
      <c r="E1101" s="105"/>
      <c r="F1101" s="105" t="s">
        <v>9538</v>
      </c>
      <c r="G1101" s="104">
        <v>0</v>
      </c>
      <c r="H1101" s="104">
        <v>0</v>
      </c>
      <c r="I1101" s="104">
        <v>0</v>
      </c>
      <c r="J1101" s="105"/>
      <c r="K1101" s="105"/>
      <c r="L1101" s="104">
        <v>3</v>
      </c>
      <c r="M1101" s="104">
        <v>0</v>
      </c>
      <c r="N1101" s="105"/>
      <c r="O1101" s="106" t="s">
        <v>889</v>
      </c>
      <c r="P1101" s="106" t="s">
        <v>890</v>
      </c>
      <c r="Q1101" s="105" t="s">
        <v>9539</v>
      </c>
      <c r="R1101" s="104">
        <v>0</v>
      </c>
      <c r="S1101" s="104">
        <v>0</v>
      </c>
      <c r="T1101" s="105" t="s">
        <v>9305</v>
      </c>
      <c r="U1101" s="104">
        <v>1</v>
      </c>
      <c r="V1101" s="104">
        <v>0</v>
      </c>
      <c r="W1101" s="104">
        <v>0</v>
      </c>
      <c r="X1101" s="104">
        <v>0</v>
      </c>
      <c r="Y1101" s="104">
        <v>0</v>
      </c>
      <c r="Z1101" s="104" t="b">
        <v>0</v>
      </c>
      <c r="AA1101" s="105"/>
      <c r="AB1101" s="105" t="s">
        <v>4246</v>
      </c>
    </row>
    <row r="1102" spans="1:28" ht="15" customHeight="1" x14ac:dyDescent="0.35">
      <c r="A1102" s="105" t="s">
        <v>10890</v>
      </c>
      <c r="B1102" s="104">
        <v>0</v>
      </c>
      <c r="C1102" s="105"/>
      <c r="D1102" s="104">
        <v>0</v>
      </c>
      <c r="E1102" s="105"/>
      <c r="F1102" s="105" t="s">
        <v>4261</v>
      </c>
      <c r="G1102" s="104">
        <v>0</v>
      </c>
      <c r="H1102" s="104">
        <v>0</v>
      </c>
      <c r="I1102" s="104">
        <v>0</v>
      </c>
      <c r="J1102" s="105"/>
      <c r="K1102" s="105"/>
      <c r="L1102" s="104">
        <v>3</v>
      </c>
      <c r="M1102" s="104">
        <v>0</v>
      </c>
      <c r="N1102" s="105" t="s">
        <v>4262</v>
      </c>
      <c r="O1102" s="106" t="s">
        <v>889</v>
      </c>
      <c r="P1102" s="106" t="s">
        <v>890</v>
      </c>
      <c r="Q1102" s="105" t="s">
        <v>4263</v>
      </c>
      <c r="R1102" s="104">
        <v>0</v>
      </c>
      <c r="S1102" s="104">
        <v>0</v>
      </c>
      <c r="T1102" s="105" t="s">
        <v>9305</v>
      </c>
      <c r="U1102" s="104">
        <v>1</v>
      </c>
      <c r="V1102" s="104">
        <v>0</v>
      </c>
      <c r="W1102" s="104">
        <v>0</v>
      </c>
      <c r="X1102" s="104">
        <v>0</v>
      </c>
      <c r="Y1102" s="104">
        <v>0</v>
      </c>
      <c r="Z1102" s="104" t="b">
        <v>0</v>
      </c>
      <c r="AA1102" s="105"/>
      <c r="AB1102" s="105" t="s">
        <v>4264</v>
      </c>
    </row>
    <row r="1103" spans="1:28" ht="15" customHeight="1" x14ac:dyDescent="0.35">
      <c r="A1103" s="105" t="s">
        <v>8252</v>
      </c>
      <c r="B1103" s="104">
        <v>0</v>
      </c>
      <c r="C1103" s="105"/>
      <c r="D1103" s="104">
        <v>0</v>
      </c>
      <c r="E1103" s="105"/>
      <c r="F1103" s="105" t="s">
        <v>9467</v>
      </c>
      <c r="G1103" s="104">
        <v>0</v>
      </c>
      <c r="H1103" s="104">
        <v>0</v>
      </c>
      <c r="I1103" s="104">
        <v>0</v>
      </c>
      <c r="J1103" s="105"/>
      <c r="K1103" s="105"/>
      <c r="L1103" s="104">
        <v>2</v>
      </c>
      <c r="M1103" s="104">
        <v>43468.062048727901</v>
      </c>
      <c r="N1103" s="105"/>
      <c r="O1103" s="105"/>
      <c r="P1103" s="105"/>
      <c r="Q1103" s="105" t="s">
        <v>9468</v>
      </c>
      <c r="R1103" s="104">
        <v>96829.6</v>
      </c>
      <c r="S1103" s="104">
        <v>0</v>
      </c>
      <c r="T1103" s="105" t="s">
        <v>7708</v>
      </c>
      <c r="U1103" s="104">
        <v>2</v>
      </c>
      <c r="V1103" s="104">
        <v>0</v>
      </c>
      <c r="W1103" s="104">
        <v>1.6897534246573899E-7</v>
      </c>
      <c r="X1103" s="104">
        <v>129519.6</v>
      </c>
      <c r="Y1103" s="104">
        <v>269817.26204872801</v>
      </c>
      <c r="Z1103" s="104" t="b">
        <v>0</v>
      </c>
      <c r="AA1103" s="105" t="s">
        <v>82</v>
      </c>
      <c r="AB1103" s="105" t="s">
        <v>4047</v>
      </c>
    </row>
    <row r="1104" spans="1:28" ht="15" customHeight="1" x14ac:dyDescent="0.35">
      <c r="A1104" s="105" t="s">
        <v>7208</v>
      </c>
      <c r="B1104" s="104">
        <v>0</v>
      </c>
      <c r="C1104" s="105"/>
      <c r="D1104" s="104">
        <v>0</v>
      </c>
      <c r="E1104" s="105"/>
      <c r="F1104" s="105" t="s">
        <v>9306</v>
      </c>
      <c r="G1104" s="104">
        <v>0</v>
      </c>
      <c r="H1104" s="104">
        <v>0</v>
      </c>
      <c r="I1104" s="104">
        <v>0</v>
      </c>
      <c r="J1104" s="105"/>
      <c r="K1104" s="105"/>
      <c r="L1104" s="104">
        <v>3</v>
      </c>
      <c r="M1104" s="104">
        <v>11551.1135535475</v>
      </c>
      <c r="N1104" s="105" t="s">
        <v>1260</v>
      </c>
      <c r="O1104" s="106" t="s">
        <v>1261</v>
      </c>
      <c r="P1104" s="106" t="s">
        <v>890</v>
      </c>
      <c r="Q1104" s="105" t="s">
        <v>1275</v>
      </c>
      <c r="R1104" s="104">
        <v>29159</v>
      </c>
      <c r="S1104" s="104">
        <v>0</v>
      </c>
      <c r="T1104" s="105" t="s">
        <v>9307</v>
      </c>
      <c r="U1104" s="104">
        <v>1</v>
      </c>
      <c r="V1104" s="104">
        <v>0</v>
      </c>
      <c r="W1104" s="104">
        <v>4.22438356164348E-8</v>
      </c>
      <c r="X1104" s="104">
        <v>32379.9</v>
      </c>
      <c r="Y1104" s="104">
        <v>73090.013553547498</v>
      </c>
      <c r="Z1104" s="104" t="b">
        <v>0</v>
      </c>
      <c r="AA1104" s="105" t="s">
        <v>82</v>
      </c>
      <c r="AB1104" s="105" t="s">
        <v>1276</v>
      </c>
    </row>
    <row r="1105" spans="1:28" ht="15" customHeight="1" x14ac:dyDescent="0.35">
      <c r="A1105" s="105" t="s">
        <v>7251</v>
      </c>
      <c r="B1105" s="104">
        <v>0</v>
      </c>
      <c r="C1105" s="105"/>
      <c r="D1105" s="104">
        <v>0</v>
      </c>
      <c r="E1105" s="105"/>
      <c r="F1105" s="105" t="s">
        <v>9480</v>
      </c>
      <c r="G1105" s="104">
        <v>0</v>
      </c>
      <c r="H1105" s="104">
        <v>0</v>
      </c>
      <c r="I1105" s="104">
        <v>0</v>
      </c>
      <c r="J1105" s="105"/>
      <c r="K1105" s="105"/>
      <c r="L1105" s="104">
        <v>3</v>
      </c>
      <c r="M1105" s="104">
        <v>5002.1334708163804</v>
      </c>
      <c r="N1105" s="105" t="s">
        <v>9319</v>
      </c>
      <c r="O1105" s="106" t="s">
        <v>889</v>
      </c>
      <c r="P1105" s="106" t="s">
        <v>890</v>
      </c>
      <c r="Q1105" s="105" t="s">
        <v>1394</v>
      </c>
      <c r="R1105" s="104">
        <v>10004.4</v>
      </c>
      <c r="S1105" s="104">
        <v>0</v>
      </c>
      <c r="T1105" s="105" t="s">
        <v>9307</v>
      </c>
      <c r="U1105" s="104">
        <v>1</v>
      </c>
      <c r="V1105" s="104">
        <v>0</v>
      </c>
      <c r="W1105" s="104">
        <v>0</v>
      </c>
      <c r="X1105" s="104">
        <v>0</v>
      </c>
      <c r="Y1105" s="104">
        <v>15006.533470816399</v>
      </c>
      <c r="Z1105" s="104" t="b">
        <v>0</v>
      </c>
      <c r="AA1105" s="105" t="s">
        <v>82</v>
      </c>
      <c r="AB1105" s="105" t="s">
        <v>1395</v>
      </c>
    </row>
    <row r="1106" spans="1:28" ht="15" customHeight="1" x14ac:dyDescent="0.35">
      <c r="A1106" s="105" t="s">
        <v>7960</v>
      </c>
      <c r="B1106" s="104">
        <v>0</v>
      </c>
      <c r="C1106" s="105"/>
      <c r="D1106" s="104">
        <v>0</v>
      </c>
      <c r="E1106" s="105"/>
      <c r="F1106" s="105" t="s">
        <v>9498</v>
      </c>
      <c r="G1106" s="104">
        <v>0</v>
      </c>
      <c r="H1106" s="104">
        <v>0</v>
      </c>
      <c r="I1106" s="104">
        <v>0</v>
      </c>
      <c r="J1106" s="105"/>
      <c r="K1106" s="105"/>
      <c r="L1106" s="104">
        <v>3</v>
      </c>
      <c r="M1106" s="104">
        <v>0</v>
      </c>
      <c r="N1106" s="105" t="s">
        <v>9499</v>
      </c>
      <c r="O1106" s="106" t="s">
        <v>889</v>
      </c>
      <c r="P1106" s="106" t="s">
        <v>890</v>
      </c>
      <c r="Q1106" s="105" t="s">
        <v>4203</v>
      </c>
      <c r="R1106" s="104">
        <v>0</v>
      </c>
      <c r="S1106" s="104">
        <v>0</v>
      </c>
      <c r="T1106" s="105" t="s">
        <v>9307</v>
      </c>
      <c r="U1106" s="104">
        <v>1</v>
      </c>
      <c r="V1106" s="104">
        <v>0</v>
      </c>
      <c r="W1106" s="104">
        <v>0</v>
      </c>
      <c r="X1106" s="104">
        <v>0</v>
      </c>
      <c r="Y1106" s="104">
        <v>0</v>
      </c>
      <c r="Z1106" s="104" t="b">
        <v>0</v>
      </c>
      <c r="AA1106" s="105"/>
      <c r="AB1106" s="105" t="s">
        <v>4204</v>
      </c>
    </row>
    <row r="1107" spans="1:28" ht="15" customHeight="1" x14ac:dyDescent="0.35">
      <c r="A1107" s="105" t="s">
        <v>8315</v>
      </c>
      <c r="B1107" s="104">
        <v>0</v>
      </c>
      <c r="C1107" s="105"/>
      <c r="D1107" s="104">
        <v>0</v>
      </c>
      <c r="E1107" s="105"/>
      <c r="F1107" s="105" t="s">
        <v>9519</v>
      </c>
      <c r="G1107" s="104">
        <v>0</v>
      </c>
      <c r="H1107" s="104">
        <v>0</v>
      </c>
      <c r="I1107" s="104">
        <v>0</v>
      </c>
      <c r="J1107" s="105"/>
      <c r="K1107" s="105"/>
      <c r="L1107" s="104">
        <v>3</v>
      </c>
      <c r="M1107" s="104">
        <v>0</v>
      </c>
      <c r="N1107" s="105" t="s">
        <v>9520</v>
      </c>
      <c r="O1107" s="106" t="s">
        <v>889</v>
      </c>
      <c r="P1107" s="106" t="s">
        <v>890</v>
      </c>
      <c r="Q1107" s="105" t="s">
        <v>9521</v>
      </c>
      <c r="R1107" s="104">
        <v>0</v>
      </c>
      <c r="S1107" s="104">
        <v>0</v>
      </c>
      <c r="T1107" s="105" t="s">
        <v>9307</v>
      </c>
      <c r="U1107" s="104">
        <v>1</v>
      </c>
      <c r="V1107" s="104">
        <v>0</v>
      </c>
      <c r="W1107" s="104">
        <v>0</v>
      </c>
      <c r="X1107" s="104">
        <v>0</v>
      </c>
      <c r="Y1107" s="104">
        <v>0</v>
      </c>
      <c r="Z1107" s="104" t="b">
        <v>0</v>
      </c>
      <c r="AA1107" s="105"/>
      <c r="AB1107" s="105" t="s">
        <v>4158</v>
      </c>
    </row>
    <row r="1108" spans="1:28" ht="15" customHeight="1" x14ac:dyDescent="0.35">
      <c r="A1108" s="105" t="s">
        <v>8322</v>
      </c>
      <c r="B1108" s="104">
        <v>0</v>
      </c>
      <c r="C1108" s="105"/>
      <c r="D1108" s="104">
        <v>0</v>
      </c>
      <c r="E1108" s="105"/>
      <c r="F1108" s="105" t="s">
        <v>10076</v>
      </c>
      <c r="G1108" s="104">
        <v>0</v>
      </c>
      <c r="H1108" s="104">
        <v>0</v>
      </c>
      <c r="I1108" s="104">
        <v>0</v>
      </c>
      <c r="J1108" s="105"/>
      <c r="K1108" s="105"/>
      <c r="L1108" s="104">
        <v>3</v>
      </c>
      <c r="M1108" s="104">
        <v>5180.7839999999997</v>
      </c>
      <c r="N1108" s="105"/>
      <c r="O1108" s="106" t="s">
        <v>889</v>
      </c>
      <c r="P1108" s="106" t="s">
        <v>890</v>
      </c>
      <c r="Q1108" s="105" t="s">
        <v>10077</v>
      </c>
      <c r="R1108" s="104">
        <v>9251.4</v>
      </c>
      <c r="S1108" s="104">
        <v>0</v>
      </c>
      <c r="T1108" s="105" t="s">
        <v>9307</v>
      </c>
      <c r="U1108" s="104">
        <v>1</v>
      </c>
      <c r="V1108" s="104">
        <v>0</v>
      </c>
      <c r="W1108" s="104">
        <v>4.22438356164348E-8</v>
      </c>
      <c r="X1108" s="104">
        <v>32379.9</v>
      </c>
      <c r="Y1108" s="104">
        <v>46812.084000000003</v>
      </c>
      <c r="Z1108" s="104" t="b">
        <v>0</v>
      </c>
      <c r="AA1108" s="105" t="s">
        <v>82</v>
      </c>
      <c r="AB1108" s="105" t="s">
        <v>4236</v>
      </c>
    </row>
    <row r="1109" spans="1:28" ht="15" customHeight="1" x14ac:dyDescent="0.35">
      <c r="A1109" s="105" t="s">
        <v>8253</v>
      </c>
      <c r="B1109" s="104">
        <v>0</v>
      </c>
      <c r="C1109" s="105"/>
      <c r="D1109" s="104">
        <v>0</v>
      </c>
      <c r="E1109" s="105"/>
      <c r="F1109" s="105" t="s">
        <v>9469</v>
      </c>
      <c r="G1109" s="104">
        <v>0</v>
      </c>
      <c r="H1109" s="104">
        <v>0</v>
      </c>
      <c r="I1109" s="104">
        <v>0</v>
      </c>
      <c r="J1109" s="105"/>
      <c r="K1109" s="105"/>
      <c r="L1109" s="104">
        <v>2</v>
      </c>
      <c r="M1109" s="104">
        <v>0</v>
      </c>
      <c r="N1109" s="105"/>
      <c r="O1109" s="105"/>
      <c r="P1109" s="105"/>
      <c r="Q1109" s="105" t="s">
        <v>9470</v>
      </c>
      <c r="R1109" s="104">
        <v>0</v>
      </c>
      <c r="S1109" s="104">
        <v>0</v>
      </c>
      <c r="T1109" s="105" t="s">
        <v>7708</v>
      </c>
      <c r="U1109" s="104">
        <v>1</v>
      </c>
      <c r="V1109" s="104">
        <v>0</v>
      </c>
      <c r="W1109" s="104">
        <v>0</v>
      </c>
      <c r="X1109" s="104">
        <v>0</v>
      </c>
      <c r="Y1109" s="104">
        <v>0</v>
      </c>
      <c r="Z1109" s="104" t="b">
        <v>0</v>
      </c>
      <c r="AA1109" s="105" t="s">
        <v>923</v>
      </c>
      <c r="AB1109" s="105" t="s">
        <v>4048</v>
      </c>
    </row>
    <row r="1110" spans="1:28" ht="15" customHeight="1" x14ac:dyDescent="0.35">
      <c r="A1110" s="105" t="s">
        <v>7209</v>
      </c>
      <c r="B1110" s="104">
        <v>0</v>
      </c>
      <c r="C1110" s="105"/>
      <c r="D1110" s="104">
        <v>0</v>
      </c>
      <c r="E1110" s="105"/>
      <c r="F1110" s="105" t="s">
        <v>9308</v>
      </c>
      <c r="G1110" s="104">
        <v>0</v>
      </c>
      <c r="H1110" s="104">
        <v>0</v>
      </c>
      <c r="I1110" s="104">
        <v>0</v>
      </c>
      <c r="J1110" s="105"/>
      <c r="K1110" s="105"/>
      <c r="L1110" s="104">
        <v>3</v>
      </c>
      <c r="M1110" s="104">
        <v>0</v>
      </c>
      <c r="N1110" s="105" t="s">
        <v>1260</v>
      </c>
      <c r="O1110" s="106" t="s">
        <v>1261</v>
      </c>
      <c r="P1110" s="106" t="s">
        <v>890</v>
      </c>
      <c r="Q1110" s="105" t="s">
        <v>1277</v>
      </c>
      <c r="R1110" s="104">
        <v>0</v>
      </c>
      <c r="S1110" s="104">
        <v>0</v>
      </c>
      <c r="T1110" s="105" t="s">
        <v>8253</v>
      </c>
      <c r="U1110" s="104">
        <v>1</v>
      </c>
      <c r="V1110" s="104">
        <v>0</v>
      </c>
      <c r="W1110" s="104">
        <v>0</v>
      </c>
      <c r="X1110" s="104">
        <v>0</v>
      </c>
      <c r="Y1110" s="104">
        <v>0</v>
      </c>
      <c r="Z1110" s="104" t="b">
        <v>0</v>
      </c>
      <c r="AA1110" s="105"/>
      <c r="AB1110" s="105" t="s">
        <v>1278</v>
      </c>
    </row>
    <row r="1111" spans="1:28" ht="15" customHeight="1" x14ac:dyDescent="0.35">
      <c r="A1111" s="105" t="s">
        <v>7252</v>
      </c>
      <c r="B1111" s="104">
        <v>0</v>
      </c>
      <c r="C1111" s="105"/>
      <c r="D1111" s="104">
        <v>0</v>
      </c>
      <c r="E1111" s="105"/>
      <c r="F1111" s="105" t="s">
        <v>1396</v>
      </c>
      <c r="G1111" s="104">
        <v>0</v>
      </c>
      <c r="H1111" s="104">
        <v>0</v>
      </c>
      <c r="I1111" s="104">
        <v>0</v>
      </c>
      <c r="J1111" s="105"/>
      <c r="K1111" s="105"/>
      <c r="L1111" s="104">
        <v>3</v>
      </c>
      <c r="M1111" s="104">
        <v>0</v>
      </c>
      <c r="N1111" s="105"/>
      <c r="O1111" s="106" t="s">
        <v>889</v>
      </c>
      <c r="P1111" s="106" t="s">
        <v>890</v>
      </c>
      <c r="Q1111" s="105" t="s">
        <v>1397</v>
      </c>
      <c r="R1111" s="104">
        <v>0</v>
      </c>
      <c r="S1111" s="104">
        <v>0</v>
      </c>
      <c r="T1111" s="105" t="s">
        <v>8253</v>
      </c>
      <c r="U1111" s="104">
        <v>1</v>
      </c>
      <c r="V1111" s="104">
        <v>0</v>
      </c>
      <c r="W1111" s="104">
        <v>0</v>
      </c>
      <c r="X1111" s="104">
        <v>0</v>
      </c>
      <c r="Y1111" s="104">
        <v>0</v>
      </c>
      <c r="Z1111" s="104" t="b">
        <v>0</v>
      </c>
      <c r="AA1111" s="105"/>
      <c r="AB1111" s="105" t="s">
        <v>1398</v>
      </c>
    </row>
    <row r="1112" spans="1:28" ht="15" customHeight="1" x14ac:dyDescent="0.35">
      <c r="A1112" s="105" t="s">
        <v>7961</v>
      </c>
      <c r="B1112" s="104">
        <v>0</v>
      </c>
      <c r="C1112" s="105"/>
      <c r="D1112" s="104">
        <v>0</v>
      </c>
      <c r="E1112" s="105"/>
      <c r="F1112" s="105" t="s">
        <v>9481</v>
      </c>
      <c r="G1112" s="104">
        <v>0</v>
      </c>
      <c r="H1112" s="104">
        <v>0</v>
      </c>
      <c r="I1112" s="104">
        <v>0</v>
      </c>
      <c r="J1112" s="105"/>
      <c r="K1112" s="105"/>
      <c r="L1112" s="104">
        <v>3</v>
      </c>
      <c r="M1112" s="104">
        <v>0</v>
      </c>
      <c r="N1112" s="105"/>
      <c r="O1112" s="106" t="s">
        <v>889</v>
      </c>
      <c r="P1112" s="106" t="s">
        <v>890</v>
      </c>
      <c r="Q1112" s="105" t="s">
        <v>4159</v>
      </c>
      <c r="R1112" s="104">
        <v>0</v>
      </c>
      <c r="S1112" s="104">
        <v>0</v>
      </c>
      <c r="T1112" s="105" t="s">
        <v>8253</v>
      </c>
      <c r="U1112" s="104">
        <v>1</v>
      </c>
      <c r="V1112" s="104">
        <v>0</v>
      </c>
      <c r="W1112" s="104">
        <v>0</v>
      </c>
      <c r="X1112" s="104">
        <v>0</v>
      </c>
      <c r="Y1112" s="104">
        <v>0</v>
      </c>
      <c r="Z1112" s="104" t="b">
        <v>0</v>
      </c>
      <c r="AA1112" s="105"/>
      <c r="AB1112" s="105" t="s">
        <v>4160</v>
      </c>
    </row>
    <row r="1113" spans="1:28" ht="15" customHeight="1" x14ac:dyDescent="0.35">
      <c r="A1113" s="105" t="s">
        <v>8316</v>
      </c>
      <c r="B1113" s="104">
        <v>0</v>
      </c>
      <c r="C1113" s="105"/>
      <c r="D1113" s="104">
        <v>0</v>
      </c>
      <c r="E1113" s="105"/>
      <c r="F1113" s="105" t="s">
        <v>9500</v>
      </c>
      <c r="G1113" s="104">
        <v>0</v>
      </c>
      <c r="H1113" s="104">
        <v>0</v>
      </c>
      <c r="I1113" s="104">
        <v>0</v>
      </c>
      <c r="J1113" s="105"/>
      <c r="K1113" s="105"/>
      <c r="L1113" s="104">
        <v>3</v>
      </c>
      <c r="M1113" s="104">
        <v>0</v>
      </c>
      <c r="N1113" s="105" t="s">
        <v>9486</v>
      </c>
      <c r="O1113" s="106" t="s">
        <v>889</v>
      </c>
      <c r="P1113" s="106" t="s">
        <v>890</v>
      </c>
      <c r="Q1113" s="105" t="s">
        <v>4205</v>
      </c>
      <c r="R1113" s="104">
        <v>0</v>
      </c>
      <c r="S1113" s="104">
        <v>0</v>
      </c>
      <c r="T1113" s="105" t="s">
        <v>8253</v>
      </c>
      <c r="U1113" s="104">
        <v>1</v>
      </c>
      <c r="V1113" s="104">
        <v>0</v>
      </c>
      <c r="W1113" s="104">
        <v>0</v>
      </c>
      <c r="X1113" s="104">
        <v>0</v>
      </c>
      <c r="Y1113" s="104">
        <v>0</v>
      </c>
      <c r="Z1113" s="104" t="b">
        <v>0</v>
      </c>
      <c r="AA1113" s="105"/>
      <c r="AB1113" s="105" t="s">
        <v>4206</v>
      </c>
    </row>
    <row r="1114" spans="1:28" ht="15" customHeight="1" x14ac:dyDescent="0.35">
      <c r="A1114" s="105" t="s">
        <v>8323</v>
      </c>
      <c r="B1114" s="104">
        <v>0</v>
      </c>
      <c r="C1114" s="105"/>
      <c r="D1114" s="104">
        <v>0</v>
      </c>
      <c r="E1114" s="105"/>
      <c r="F1114" s="105" t="s">
        <v>9522</v>
      </c>
      <c r="G1114" s="104">
        <v>0</v>
      </c>
      <c r="H1114" s="104">
        <v>0</v>
      </c>
      <c r="I1114" s="104">
        <v>0</v>
      </c>
      <c r="J1114" s="105"/>
      <c r="K1114" s="105"/>
      <c r="L1114" s="104">
        <v>3</v>
      </c>
      <c r="M1114" s="104">
        <v>0</v>
      </c>
      <c r="N1114" s="105"/>
      <c r="O1114" s="106" t="s">
        <v>889</v>
      </c>
      <c r="P1114" s="106" t="s">
        <v>890</v>
      </c>
      <c r="Q1114" s="105" t="s">
        <v>4237</v>
      </c>
      <c r="R1114" s="104">
        <v>0</v>
      </c>
      <c r="S1114" s="104">
        <v>0</v>
      </c>
      <c r="T1114" s="105" t="s">
        <v>8253</v>
      </c>
      <c r="U1114" s="104">
        <v>1</v>
      </c>
      <c r="V1114" s="104">
        <v>0</v>
      </c>
      <c r="W1114" s="104">
        <v>0</v>
      </c>
      <c r="X1114" s="104">
        <v>0</v>
      </c>
      <c r="Y1114" s="104">
        <v>0</v>
      </c>
      <c r="Z1114" s="104" t="b">
        <v>0</v>
      </c>
      <c r="AA1114" s="105"/>
      <c r="AB1114" s="105" t="s">
        <v>4238</v>
      </c>
    </row>
    <row r="1115" spans="1:28" ht="15" customHeight="1" x14ac:dyDescent="0.35">
      <c r="A1115" s="105" t="s">
        <v>8254</v>
      </c>
      <c r="B1115" s="104">
        <v>0</v>
      </c>
      <c r="C1115" s="105"/>
      <c r="D1115" s="104">
        <v>0</v>
      </c>
      <c r="E1115" s="105"/>
      <c r="F1115" s="105" t="s">
        <v>9471</v>
      </c>
      <c r="G1115" s="104">
        <v>0</v>
      </c>
      <c r="H1115" s="104">
        <v>0</v>
      </c>
      <c r="I1115" s="104">
        <v>0</v>
      </c>
      <c r="J1115" s="105"/>
      <c r="K1115" s="105"/>
      <c r="L1115" s="104">
        <v>2</v>
      </c>
      <c r="M1115" s="104">
        <v>0</v>
      </c>
      <c r="N1115" s="105"/>
      <c r="O1115" s="105"/>
      <c r="P1115" s="105"/>
      <c r="Q1115" s="105" t="s">
        <v>9472</v>
      </c>
      <c r="R1115" s="104">
        <v>37008.75</v>
      </c>
      <c r="S1115" s="104">
        <v>0</v>
      </c>
      <c r="T1115" s="105" t="s">
        <v>7708</v>
      </c>
      <c r="U1115" s="104">
        <v>1</v>
      </c>
      <c r="V1115" s="104">
        <v>0</v>
      </c>
      <c r="W1115" s="104">
        <v>0</v>
      </c>
      <c r="X1115" s="104">
        <v>0</v>
      </c>
      <c r="Y1115" s="104">
        <v>37008.75</v>
      </c>
      <c r="Z1115" s="104" t="b">
        <v>0</v>
      </c>
      <c r="AA1115" s="105" t="s">
        <v>82</v>
      </c>
      <c r="AB1115" s="105" t="s">
        <v>4049</v>
      </c>
    </row>
    <row r="1116" spans="1:28" ht="15" customHeight="1" x14ac:dyDescent="0.35">
      <c r="A1116" s="105" t="s">
        <v>7210</v>
      </c>
      <c r="B1116" s="104">
        <v>0</v>
      </c>
      <c r="C1116" s="105"/>
      <c r="D1116" s="104">
        <v>0</v>
      </c>
      <c r="E1116" s="105"/>
      <c r="F1116" s="105" t="s">
        <v>9311</v>
      </c>
      <c r="G1116" s="104">
        <v>0</v>
      </c>
      <c r="H1116" s="104">
        <v>0</v>
      </c>
      <c r="I1116" s="104">
        <v>0</v>
      </c>
      <c r="J1116" s="105"/>
      <c r="K1116" s="105"/>
      <c r="L1116" s="104">
        <v>3</v>
      </c>
      <c r="M1116" s="104">
        <v>0</v>
      </c>
      <c r="N1116" s="105"/>
      <c r="O1116" s="106" t="s">
        <v>889</v>
      </c>
      <c r="P1116" s="106" t="s">
        <v>890</v>
      </c>
      <c r="Q1116" s="105" t="s">
        <v>1305</v>
      </c>
      <c r="R1116" s="104">
        <v>37008.75</v>
      </c>
      <c r="S1116" s="104">
        <v>0</v>
      </c>
      <c r="T1116" s="105" t="s">
        <v>8254</v>
      </c>
      <c r="U1116" s="104">
        <v>1</v>
      </c>
      <c r="V1116" s="104">
        <v>0</v>
      </c>
      <c r="W1116" s="104">
        <v>0</v>
      </c>
      <c r="X1116" s="104">
        <v>0</v>
      </c>
      <c r="Y1116" s="104">
        <v>37008.75</v>
      </c>
      <c r="Z1116" s="104" t="b">
        <v>0</v>
      </c>
      <c r="AA1116" s="105" t="s">
        <v>82</v>
      </c>
      <c r="AB1116" s="105" t="s">
        <v>1306</v>
      </c>
    </row>
    <row r="1117" spans="1:28" ht="15" customHeight="1" x14ac:dyDescent="0.35">
      <c r="A1117" s="105" t="s">
        <v>8255</v>
      </c>
      <c r="B1117" s="104">
        <v>0</v>
      </c>
      <c r="C1117" s="105"/>
      <c r="D1117" s="104">
        <v>0</v>
      </c>
      <c r="E1117" s="105"/>
      <c r="F1117" s="105" t="s">
        <v>9473</v>
      </c>
      <c r="G1117" s="104">
        <v>0</v>
      </c>
      <c r="H1117" s="104">
        <v>0</v>
      </c>
      <c r="I1117" s="104">
        <v>0</v>
      </c>
      <c r="J1117" s="105"/>
      <c r="K1117" s="105"/>
      <c r="L1117" s="104">
        <v>2</v>
      </c>
      <c r="M1117" s="104">
        <v>0</v>
      </c>
      <c r="N1117" s="105" t="s">
        <v>9474</v>
      </c>
      <c r="O1117" s="105"/>
      <c r="P1117" s="105"/>
      <c r="Q1117" s="105" t="s">
        <v>9475</v>
      </c>
      <c r="R1117" s="104">
        <v>0</v>
      </c>
      <c r="S1117" s="104">
        <v>0</v>
      </c>
      <c r="T1117" s="105" t="s">
        <v>7708</v>
      </c>
      <c r="U1117" s="104">
        <v>1</v>
      </c>
      <c r="V1117" s="104">
        <v>0</v>
      </c>
      <c r="W1117" s="104">
        <v>0</v>
      </c>
      <c r="X1117" s="104">
        <v>0</v>
      </c>
      <c r="Y1117" s="104">
        <v>0</v>
      </c>
      <c r="Z1117" s="104" t="b">
        <v>0</v>
      </c>
      <c r="AA1117" s="105"/>
      <c r="AB1117" s="105" t="s">
        <v>4050</v>
      </c>
    </row>
    <row r="1118" spans="1:28" ht="15" customHeight="1" x14ac:dyDescent="0.35">
      <c r="A1118" s="105" t="s">
        <v>7211</v>
      </c>
      <c r="B1118" s="104">
        <v>0</v>
      </c>
      <c r="C1118" s="105"/>
      <c r="D1118" s="104">
        <v>0</v>
      </c>
      <c r="E1118" s="105"/>
      <c r="F1118" s="105" t="s">
        <v>2817</v>
      </c>
      <c r="G1118" s="104">
        <v>0</v>
      </c>
      <c r="H1118" s="104">
        <v>0</v>
      </c>
      <c r="I1118" s="104">
        <v>0</v>
      </c>
      <c r="J1118" s="105"/>
      <c r="K1118" s="105"/>
      <c r="L1118" s="104">
        <v>3</v>
      </c>
      <c r="M1118" s="104">
        <v>0</v>
      </c>
      <c r="N1118" s="105"/>
      <c r="O1118" s="106" t="s">
        <v>889</v>
      </c>
      <c r="P1118" s="106" t="s">
        <v>890</v>
      </c>
      <c r="Q1118" s="105" t="s">
        <v>2818</v>
      </c>
      <c r="R1118" s="104">
        <v>0</v>
      </c>
      <c r="S1118" s="104">
        <v>0</v>
      </c>
      <c r="T1118" s="105" t="s">
        <v>8255</v>
      </c>
      <c r="U1118" s="104">
        <v>1</v>
      </c>
      <c r="V1118" s="104">
        <v>0</v>
      </c>
      <c r="W1118" s="104">
        <v>0</v>
      </c>
      <c r="X1118" s="104">
        <v>0</v>
      </c>
      <c r="Y1118" s="104">
        <v>0</v>
      </c>
      <c r="Z1118" s="104" t="b">
        <v>0</v>
      </c>
      <c r="AA1118" s="105"/>
      <c r="AB1118" s="105" t="s">
        <v>2819</v>
      </c>
    </row>
    <row r="1119" spans="1:28" ht="15" customHeight="1" x14ac:dyDescent="0.35">
      <c r="A1119" s="105" t="s">
        <v>7253</v>
      </c>
      <c r="B1119" s="104">
        <v>0</v>
      </c>
      <c r="C1119" s="105"/>
      <c r="D1119" s="104">
        <v>0</v>
      </c>
      <c r="E1119" s="105"/>
      <c r="F1119" s="105" t="s">
        <v>4161</v>
      </c>
      <c r="G1119" s="104">
        <v>0</v>
      </c>
      <c r="H1119" s="104">
        <v>0</v>
      </c>
      <c r="I1119" s="104">
        <v>0</v>
      </c>
      <c r="J1119" s="105"/>
      <c r="K1119" s="105"/>
      <c r="L1119" s="104">
        <v>3</v>
      </c>
      <c r="M1119" s="104">
        <v>0</v>
      </c>
      <c r="N1119" s="105" t="s">
        <v>4162</v>
      </c>
      <c r="O1119" s="106" t="s">
        <v>889</v>
      </c>
      <c r="P1119" s="106" t="s">
        <v>890</v>
      </c>
      <c r="Q1119" s="105" t="s">
        <v>4163</v>
      </c>
      <c r="R1119" s="104">
        <v>0</v>
      </c>
      <c r="S1119" s="104">
        <v>0</v>
      </c>
      <c r="T1119" s="105" t="s">
        <v>8255</v>
      </c>
      <c r="U1119" s="104">
        <v>1</v>
      </c>
      <c r="V1119" s="104">
        <v>0</v>
      </c>
      <c r="W1119" s="104">
        <v>0</v>
      </c>
      <c r="X1119" s="104">
        <v>0</v>
      </c>
      <c r="Y1119" s="104">
        <v>0</v>
      </c>
      <c r="Z1119" s="104" t="b">
        <v>0</v>
      </c>
      <c r="AA1119" s="105"/>
      <c r="AB1119" s="105" t="s">
        <v>4164</v>
      </c>
    </row>
    <row r="1120" spans="1:28" ht="15" customHeight="1" x14ac:dyDescent="0.35">
      <c r="A1120" s="105" t="s">
        <v>7372</v>
      </c>
      <c r="B1120" s="104">
        <v>0</v>
      </c>
      <c r="C1120" s="105"/>
      <c r="D1120" s="104">
        <v>0</v>
      </c>
      <c r="E1120" s="105"/>
      <c r="F1120" s="105" t="s">
        <v>4167</v>
      </c>
      <c r="G1120" s="104">
        <v>0</v>
      </c>
      <c r="H1120" s="104">
        <v>0</v>
      </c>
      <c r="I1120" s="104">
        <v>0</v>
      </c>
      <c r="J1120" s="105"/>
      <c r="K1120" s="105"/>
      <c r="L1120" s="104">
        <v>3</v>
      </c>
      <c r="M1120" s="104">
        <v>0</v>
      </c>
      <c r="N1120" s="105"/>
      <c r="O1120" s="106" t="s">
        <v>1261</v>
      </c>
      <c r="P1120" s="106" t="s">
        <v>890</v>
      </c>
      <c r="Q1120" s="105" t="s">
        <v>4168</v>
      </c>
      <c r="R1120" s="104">
        <v>0</v>
      </c>
      <c r="S1120" s="104">
        <v>0</v>
      </c>
      <c r="T1120" s="105" t="s">
        <v>8255</v>
      </c>
      <c r="U1120" s="104">
        <v>1</v>
      </c>
      <c r="V1120" s="104">
        <v>0</v>
      </c>
      <c r="W1120" s="104">
        <v>0</v>
      </c>
      <c r="X1120" s="104">
        <v>0</v>
      </c>
      <c r="Y1120" s="104">
        <v>0</v>
      </c>
      <c r="Z1120" s="104" t="b">
        <v>0</v>
      </c>
      <c r="AA1120" s="105"/>
      <c r="AB1120" s="105" t="s">
        <v>4169</v>
      </c>
    </row>
    <row r="1121" spans="1:28" ht="15" customHeight="1" x14ac:dyDescent="0.35">
      <c r="A1121" s="105" t="s">
        <v>8256</v>
      </c>
      <c r="B1121" s="104">
        <v>0</v>
      </c>
      <c r="C1121" s="105"/>
      <c r="D1121" s="104">
        <v>0</v>
      </c>
      <c r="E1121" s="105"/>
      <c r="F1121" s="105" t="s">
        <v>9688</v>
      </c>
      <c r="G1121" s="104">
        <v>0</v>
      </c>
      <c r="H1121" s="104">
        <v>0</v>
      </c>
      <c r="I1121" s="104">
        <v>0</v>
      </c>
      <c r="J1121" s="105"/>
      <c r="K1121" s="105"/>
      <c r="L1121" s="104">
        <v>2</v>
      </c>
      <c r="M1121" s="104">
        <v>16894.495999999999</v>
      </c>
      <c r="N1121" s="105"/>
      <c r="O1121" s="105"/>
      <c r="P1121" s="105"/>
      <c r="Q1121" s="105" t="s">
        <v>9689</v>
      </c>
      <c r="R1121" s="104">
        <v>374764.55</v>
      </c>
      <c r="S1121" s="104">
        <v>0</v>
      </c>
      <c r="T1121" s="105" t="s">
        <v>7708</v>
      </c>
      <c r="U1121" s="104">
        <v>1</v>
      </c>
      <c r="V1121" s="104">
        <v>0</v>
      </c>
      <c r="W1121" s="104">
        <v>1.22602739726027E-10</v>
      </c>
      <c r="X1121" s="104">
        <v>35724.6</v>
      </c>
      <c r="Y1121" s="104">
        <v>427383.64600000001</v>
      </c>
      <c r="Z1121" s="104" t="b">
        <v>0</v>
      </c>
      <c r="AA1121" s="105" t="s">
        <v>82</v>
      </c>
      <c r="AB1121" s="105" t="s">
        <v>9690</v>
      </c>
    </row>
    <row r="1122" spans="1:28" ht="15" customHeight="1" x14ac:dyDescent="0.35">
      <c r="A1122" s="105" t="s">
        <v>7059</v>
      </c>
      <c r="B1122" s="104">
        <v>0</v>
      </c>
      <c r="C1122" s="105"/>
      <c r="D1122" s="104">
        <v>0</v>
      </c>
      <c r="E1122" s="105"/>
      <c r="F1122" s="105" t="s">
        <v>9312</v>
      </c>
      <c r="G1122" s="104">
        <v>0</v>
      </c>
      <c r="H1122" s="104">
        <v>0</v>
      </c>
      <c r="I1122" s="104">
        <v>0</v>
      </c>
      <c r="J1122" s="105"/>
      <c r="K1122" s="105"/>
      <c r="L1122" s="104">
        <v>3</v>
      </c>
      <c r="M1122" s="104">
        <v>0</v>
      </c>
      <c r="N1122" s="105"/>
      <c r="O1122" s="105"/>
      <c r="P1122" s="105"/>
      <c r="Q1122" s="105" t="s">
        <v>9313</v>
      </c>
      <c r="R1122" s="104">
        <v>359397.5</v>
      </c>
      <c r="S1122" s="104">
        <v>0</v>
      </c>
      <c r="T1122" s="105" t="s">
        <v>8256</v>
      </c>
      <c r="U1122" s="104">
        <v>1</v>
      </c>
      <c r="V1122" s="104">
        <v>0</v>
      </c>
      <c r="W1122" s="104">
        <v>1.22602739726027E-10</v>
      </c>
      <c r="X1122" s="104">
        <v>0</v>
      </c>
      <c r="Y1122" s="104">
        <v>359397.5</v>
      </c>
      <c r="Z1122" s="104" t="b">
        <v>0</v>
      </c>
      <c r="AA1122" s="105" t="s">
        <v>82</v>
      </c>
      <c r="AB1122" s="105" t="s">
        <v>9314</v>
      </c>
    </row>
    <row r="1123" spans="1:28" ht="15" customHeight="1" x14ac:dyDescent="0.35">
      <c r="A1123" s="105" t="s">
        <v>7212</v>
      </c>
      <c r="B1123" s="104">
        <v>0</v>
      </c>
      <c r="C1123" s="105"/>
      <c r="D1123" s="104">
        <v>0</v>
      </c>
      <c r="E1123" s="105"/>
      <c r="F1123" s="105" t="s">
        <v>9432</v>
      </c>
      <c r="G1123" s="104">
        <v>0</v>
      </c>
      <c r="H1123" s="104">
        <v>0</v>
      </c>
      <c r="I1123" s="104">
        <v>0</v>
      </c>
      <c r="J1123" s="105"/>
      <c r="K1123" s="105"/>
      <c r="L1123" s="104">
        <v>3</v>
      </c>
      <c r="M1123" s="104">
        <v>1652</v>
      </c>
      <c r="N1123" s="105"/>
      <c r="O1123" s="105"/>
      <c r="P1123" s="105"/>
      <c r="Q1123" s="105" t="s">
        <v>9433</v>
      </c>
      <c r="R1123" s="104">
        <v>12390</v>
      </c>
      <c r="S1123" s="104">
        <v>0</v>
      </c>
      <c r="T1123" s="105" t="s">
        <v>8256</v>
      </c>
      <c r="U1123" s="104">
        <v>1</v>
      </c>
      <c r="V1123" s="104">
        <v>0</v>
      </c>
      <c r="W1123" s="104">
        <v>0</v>
      </c>
      <c r="X1123" s="104">
        <v>0</v>
      </c>
      <c r="Y1123" s="104">
        <v>14042</v>
      </c>
      <c r="Z1123" s="104" t="b">
        <v>0</v>
      </c>
      <c r="AA1123" s="105" t="s">
        <v>82</v>
      </c>
      <c r="AB1123" s="105" t="s">
        <v>9434</v>
      </c>
    </row>
    <row r="1124" spans="1:28" ht="15" customHeight="1" x14ac:dyDescent="0.35">
      <c r="A1124" s="105" t="s">
        <v>7254</v>
      </c>
      <c r="B1124" s="104">
        <v>0</v>
      </c>
      <c r="C1124" s="105"/>
      <c r="D1124" s="104">
        <v>0</v>
      </c>
      <c r="E1124" s="105"/>
      <c r="F1124" s="105" t="s">
        <v>9563</v>
      </c>
      <c r="G1124" s="104">
        <v>0</v>
      </c>
      <c r="H1124" s="104">
        <v>0</v>
      </c>
      <c r="I1124" s="104">
        <v>0</v>
      </c>
      <c r="J1124" s="105"/>
      <c r="K1124" s="105"/>
      <c r="L1124" s="104">
        <v>3</v>
      </c>
      <c r="M1124" s="104">
        <v>0</v>
      </c>
      <c r="N1124" s="105"/>
      <c r="O1124" s="105"/>
      <c r="P1124" s="105"/>
      <c r="Q1124" s="105" t="s">
        <v>9564</v>
      </c>
      <c r="R1124" s="104">
        <v>0</v>
      </c>
      <c r="S1124" s="104">
        <v>0</v>
      </c>
      <c r="T1124" s="105" t="s">
        <v>8256</v>
      </c>
      <c r="U1124" s="104">
        <v>1</v>
      </c>
      <c r="V1124" s="104">
        <v>0</v>
      </c>
      <c r="W1124" s="104">
        <v>0</v>
      </c>
      <c r="X1124" s="104">
        <v>0</v>
      </c>
      <c r="Y1124" s="104">
        <v>0</v>
      </c>
      <c r="Z1124" s="104" t="b">
        <v>0</v>
      </c>
      <c r="AA1124" s="105" t="s">
        <v>9401</v>
      </c>
      <c r="AB1124" s="105" t="s">
        <v>9565</v>
      </c>
    </row>
    <row r="1125" spans="1:28" ht="15" customHeight="1" x14ac:dyDescent="0.35">
      <c r="A1125" s="105" t="s">
        <v>7962</v>
      </c>
      <c r="B1125" s="104">
        <v>0</v>
      </c>
      <c r="C1125" s="105"/>
      <c r="D1125" s="104">
        <v>0</v>
      </c>
      <c r="E1125" s="105"/>
      <c r="F1125" s="105" t="s">
        <v>9566</v>
      </c>
      <c r="G1125" s="104">
        <v>0</v>
      </c>
      <c r="H1125" s="104">
        <v>0</v>
      </c>
      <c r="I1125" s="104">
        <v>0</v>
      </c>
      <c r="J1125" s="105"/>
      <c r="K1125" s="105"/>
      <c r="L1125" s="104">
        <v>3</v>
      </c>
      <c r="M1125" s="104">
        <v>0</v>
      </c>
      <c r="N1125" s="105"/>
      <c r="O1125" s="105"/>
      <c r="P1125" s="105"/>
      <c r="Q1125" s="105" t="s">
        <v>9567</v>
      </c>
      <c r="R1125" s="104">
        <v>0</v>
      </c>
      <c r="S1125" s="104">
        <v>0</v>
      </c>
      <c r="T1125" s="105" t="s">
        <v>8256</v>
      </c>
      <c r="U1125" s="104">
        <v>1</v>
      </c>
      <c r="V1125" s="104">
        <v>0</v>
      </c>
      <c r="W1125" s="104">
        <v>0</v>
      </c>
      <c r="X1125" s="104">
        <v>0</v>
      </c>
      <c r="Y1125" s="104">
        <v>0</v>
      </c>
      <c r="Z1125" s="104" t="b">
        <v>0</v>
      </c>
      <c r="AA1125" s="105"/>
      <c r="AB1125" s="105" t="s">
        <v>9568</v>
      </c>
    </row>
    <row r="1126" spans="1:28" ht="15" customHeight="1" x14ac:dyDescent="0.35">
      <c r="A1126" s="105" t="s">
        <v>8303</v>
      </c>
      <c r="B1126" s="104">
        <v>0</v>
      </c>
      <c r="C1126" s="105"/>
      <c r="D1126" s="104">
        <v>0</v>
      </c>
      <c r="E1126" s="105"/>
      <c r="F1126" s="105" t="s">
        <v>9569</v>
      </c>
      <c r="G1126" s="104">
        <v>0</v>
      </c>
      <c r="H1126" s="104">
        <v>0</v>
      </c>
      <c r="I1126" s="104">
        <v>0</v>
      </c>
      <c r="J1126" s="105"/>
      <c r="K1126" s="105"/>
      <c r="L1126" s="104">
        <v>3</v>
      </c>
      <c r="M1126" s="104">
        <v>0</v>
      </c>
      <c r="N1126" s="105"/>
      <c r="O1126" s="105"/>
      <c r="P1126" s="105"/>
      <c r="Q1126" s="105" t="s">
        <v>9570</v>
      </c>
      <c r="R1126" s="104">
        <v>0</v>
      </c>
      <c r="S1126" s="104">
        <v>0</v>
      </c>
      <c r="T1126" s="105" t="s">
        <v>8256</v>
      </c>
      <c r="U1126" s="104">
        <v>1</v>
      </c>
      <c r="V1126" s="104">
        <v>0</v>
      </c>
      <c r="W1126" s="104">
        <v>0</v>
      </c>
      <c r="X1126" s="104">
        <v>0</v>
      </c>
      <c r="Y1126" s="104">
        <v>0</v>
      </c>
      <c r="Z1126" s="104" t="b">
        <v>0</v>
      </c>
      <c r="AA1126" s="105"/>
      <c r="AB1126" s="105" t="s">
        <v>9571</v>
      </c>
    </row>
    <row r="1127" spans="1:28" ht="15" customHeight="1" x14ac:dyDescent="0.35">
      <c r="A1127" s="105" t="s">
        <v>8317</v>
      </c>
      <c r="B1127" s="104">
        <v>0</v>
      </c>
      <c r="C1127" s="105"/>
      <c r="D1127" s="104">
        <v>0</v>
      </c>
      <c r="E1127" s="105"/>
      <c r="F1127" s="105" t="s">
        <v>9691</v>
      </c>
      <c r="G1127" s="104">
        <v>0</v>
      </c>
      <c r="H1127" s="104">
        <v>0</v>
      </c>
      <c r="I1127" s="104">
        <v>0</v>
      </c>
      <c r="J1127" s="105"/>
      <c r="K1127" s="105"/>
      <c r="L1127" s="104">
        <v>3</v>
      </c>
      <c r="M1127" s="104">
        <v>7621.2479999999996</v>
      </c>
      <c r="N1127" s="105"/>
      <c r="O1127" s="105"/>
      <c r="P1127" s="105"/>
      <c r="Q1127" s="105" t="s">
        <v>9692</v>
      </c>
      <c r="R1127" s="104">
        <v>0</v>
      </c>
      <c r="S1127" s="104">
        <v>0</v>
      </c>
      <c r="T1127" s="105" t="s">
        <v>8256</v>
      </c>
      <c r="U1127" s="104">
        <v>1</v>
      </c>
      <c r="V1127" s="104">
        <v>0</v>
      </c>
      <c r="W1127" s="104">
        <v>0</v>
      </c>
      <c r="X1127" s="104">
        <v>23816.400000000001</v>
      </c>
      <c r="Y1127" s="104">
        <v>31437.648000000001</v>
      </c>
      <c r="Z1127" s="104" t="b">
        <v>0</v>
      </c>
      <c r="AA1127" s="105" t="s">
        <v>82</v>
      </c>
      <c r="AB1127" s="105" t="s">
        <v>9693</v>
      </c>
    </row>
    <row r="1128" spans="1:28" ht="15" customHeight="1" x14ac:dyDescent="0.35">
      <c r="A1128" s="105" t="s">
        <v>8324</v>
      </c>
      <c r="B1128" s="104">
        <v>0</v>
      </c>
      <c r="C1128" s="105"/>
      <c r="D1128" s="104">
        <v>0</v>
      </c>
      <c r="E1128" s="105"/>
      <c r="F1128" s="105" t="s">
        <v>9694</v>
      </c>
      <c r="G1128" s="104">
        <v>0</v>
      </c>
      <c r="H1128" s="104">
        <v>0</v>
      </c>
      <c r="I1128" s="104">
        <v>0</v>
      </c>
      <c r="J1128" s="105"/>
      <c r="K1128" s="105"/>
      <c r="L1128" s="104">
        <v>3</v>
      </c>
      <c r="M1128" s="104">
        <v>7621.2479999999996</v>
      </c>
      <c r="N1128" s="105"/>
      <c r="O1128" s="105"/>
      <c r="P1128" s="105"/>
      <c r="Q1128" s="105" t="s">
        <v>9695</v>
      </c>
      <c r="R1128" s="104">
        <v>2977.05</v>
      </c>
      <c r="S1128" s="104">
        <v>0</v>
      </c>
      <c r="T1128" s="105" t="s">
        <v>8256</v>
      </c>
      <c r="U1128" s="104">
        <v>1</v>
      </c>
      <c r="V1128" s="104">
        <v>0</v>
      </c>
      <c r="W1128" s="104">
        <v>0</v>
      </c>
      <c r="X1128" s="104">
        <v>11908.2</v>
      </c>
      <c r="Y1128" s="104">
        <v>22506.498</v>
      </c>
      <c r="Z1128" s="104" t="b">
        <v>0</v>
      </c>
      <c r="AA1128" s="105" t="s">
        <v>82</v>
      </c>
      <c r="AB1128" s="105" t="s">
        <v>9696</v>
      </c>
    </row>
    <row r="1129" spans="1:28" ht="15" customHeight="1" x14ac:dyDescent="0.35">
      <c r="A1129" s="105" t="s">
        <v>10918</v>
      </c>
      <c r="B1129" s="104">
        <v>0</v>
      </c>
      <c r="C1129" s="105"/>
      <c r="D1129" s="104">
        <v>0</v>
      </c>
      <c r="E1129" s="105"/>
      <c r="F1129" s="105" t="s">
        <v>9697</v>
      </c>
      <c r="G1129" s="104">
        <v>0</v>
      </c>
      <c r="H1129" s="104">
        <v>0</v>
      </c>
      <c r="I1129" s="104">
        <v>0</v>
      </c>
      <c r="J1129" s="105"/>
      <c r="K1129" s="105"/>
      <c r="L1129" s="104">
        <v>3</v>
      </c>
      <c r="M1129" s="104">
        <v>0</v>
      </c>
      <c r="N1129" s="105" t="s">
        <v>9698</v>
      </c>
      <c r="O1129" s="105"/>
      <c r="P1129" s="105"/>
      <c r="Q1129" s="105" t="s">
        <v>9699</v>
      </c>
      <c r="R1129" s="104">
        <v>0</v>
      </c>
      <c r="S1129" s="104">
        <v>0</v>
      </c>
      <c r="T1129" s="105" t="s">
        <v>8256</v>
      </c>
      <c r="U1129" s="104">
        <v>1</v>
      </c>
      <c r="V1129" s="104">
        <v>0</v>
      </c>
      <c r="W1129" s="104">
        <v>0</v>
      </c>
      <c r="X1129" s="104">
        <v>0</v>
      </c>
      <c r="Y1129" s="104">
        <v>0</v>
      </c>
      <c r="Z1129" s="104" t="b">
        <v>0</v>
      </c>
      <c r="AA1129" s="105" t="s">
        <v>82</v>
      </c>
      <c r="AB1129" s="105" t="s">
        <v>9700</v>
      </c>
    </row>
    <row r="1130" spans="1:28" ht="15" customHeight="1" x14ac:dyDescent="0.35">
      <c r="A1130" s="105" t="s">
        <v>9701</v>
      </c>
      <c r="B1130" s="104">
        <v>0</v>
      </c>
      <c r="C1130" s="105"/>
      <c r="D1130" s="104">
        <v>0</v>
      </c>
      <c r="E1130" s="105"/>
      <c r="F1130" s="105" t="s">
        <v>9702</v>
      </c>
      <c r="G1130" s="104">
        <v>0</v>
      </c>
      <c r="H1130" s="104">
        <v>0</v>
      </c>
      <c r="I1130" s="104">
        <v>0</v>
      </c>
      <c r="J1130" s="105"/>
      <c r="K1130" s="105"/>
      <c r="L1130" s="104">
        <v>3</v>
      </c>
      <c r="M1130" s="104">
        <v>0</v>
      </c>
      <c r="N1130" s="105"/>
      <c r="O1130" s="105"/>
      <c r="P1130" s="105"/>
      <c r="Q1130" s="105" t="s">
        <v>9703</v>
      </c>
      <c r="R1130" s="104">
        <v>0</v>
      </c>
      <c r="S1130" s="104">
        <v>0</v>
      </c>
      <c r="T1130" s="105" t="s">
        <v>8256</v>
      </c>
      <c r="U1130" s="104">
        <v>1</v>
      </c>
      <c r="V1130" s="104">
        <v>0</v>
      </c>
      <c r="W1130" s="104">
        <v>0</v>
      </c>
      <c r="X1130" s="104">
        <v>0</v>
      </c>
      <c r="Y1130" s="104">
        <v>0</v>
      </c>
      <c r="Z1130" s="104" t="b">
        <v>0</v>
      </c>
      <c r="AA1130" s="105"/>
      <c r="AB1130" s="105" t="s">
        <v>9704</v>
      </c>
    </row>
    <row r="1131" spans="1:28" ht="15" customHeight="1" x14ac:dyDescent="0.35">
      <c r="A1131" s="105" t="s">
        <v>9705</v>
      </c>
      <c r="B1131" s="104">
        <v>0</v>
      </c>
      <c r="C1131" s="105"/>
      <c r="D1131" s="104">
        <v>0</v>
      </c>
      <c r="E1131" s="105"/>
      <c r="F1131" s="105" t="s">
        <v>9706</v>
      </c>
      <c r="G1131" s="104">
        <v>0</v>
      </c>
      <c r="H1131" s="104">
        <v>0</v>
      </c>
      <c r="I1131" s="104">
        <v>0</v>
      </c>
      <c r="J1131" s="105"/>
      <c r="K1131" s="105"/>
      <c r="L1131" s="104">
        <v>3</v>
      </c>
      <c r="M1131" s="104">
        <v>0</v>
      </c>
      <c r="N1131" s="105"/>
      <c r="O1131" s="105"/>
      <c r="P1131" s="105"/>
      <c r="Q1131" s="105" t="s">
        <v>9707</v>
      </c>
      <c r="R1131" s="104">
        <v>0</v>
      </c>
      <c r="S1131" s="104">
        <v>0</v>
      </c>
      <c r="T1131" s="105" t="s">
        <v>8256</v>
      </c>
      <c r="U1131" s="104">
        <v>1</v>
      </c>
      <c r="V1131" s="104">
        <v>0</v>
      </c>
      <c r="W1131" s="104">
        <v>0</v>
      </c>
      <c r="X1131" s="104">
        <v>0</v>
      </c>
      <c r="Y1131" s="104">
        <v>0</v>
      </c>
      <c r="Z1131" s="104" t="b">
        <v>0</v>
      </c>
      <c r="AA1131" s="105"/>
      <c r="AB1131" s="105" t="s">
        <v>9708</v>
      </c>
    </row>
    <row r="1132" spans="1:28" ht="15" customHeight="1" x14ac:dyDescent="0.35">
      <c r="A1132" s="105" t="s">
        <v>9709</v>
      </c>
      <c r="B1132" s="104">
        <v>0</v>
      </c>
      <c r="C1132" s="105"/>
      <c r="D1132" s="104">
        <v>0</v>
      </c>
      <c r="E1132" s="105"/>
      <c r="F1132" s="105" t="s">
        <v>9710</v>
      </c>
      <c r="G1132" s="104">
        <v>0</v>
      </c>
      <c r="H1132" s="104">
        <v>0</v>
      </c>
      <c r="I1132" s="104">
        <v>0</v>
      </c>
      <c r="J1132" s="105"/>
      <c r="K1132" s="105"/>
      <c r="L1132" s="104">
        <v>3</v>
      </c>
      <c r="M1132" s="104">
        <v>0</v>
      </c>
      <c r="N1132" s="105"/>
      <c r="O1132" s="105"/>
      <c r="P1132" s="105"/>
      <c r="Q1132" s="105" t="s">
        <v>9711</v>
      </c>
      <c r="R1132" s="104">
        <v>0</v>
      </c>
      <c r="S1132" s="104">
        <v>0</v>
      </c>
      <c r="T1132" s="105" t="s">
        <v>8256</v>
      </c>
      <c r="U1132" s="104">
        <v>1</v>
      </c>
      <c r="V1132" s="104">
        <v>0</v>
      </c>
      <c r="W1132" s="104">
        <v>0</v>
      </c>
      <c r="X1132" s="104">
        <v>0</v>
      </c>
      <c r="Y1132" s="104">
        <v>0</v>
      </c>
      <c r="Z1132" s="104" t="b">
        <v>0</v>
      </c>
      <c r="AA1132" s="105"/>
      <c r="AB1132" s="105" t="s">
        <v>9712</v>
      </c>
    </row>
    <row r="1133" spans="1:28" ht="15" customHeight="1" x14ac:dyDescent="0.35">
      <c r="A1133" s="105" t="s">
        <v>9713</v>
      </c>
      <c r="B1133" s="104">
        <v>0</v>
      </c>
      <c r="C1133" s="105"/>
      <c r="D1133" s="104">
        <v>0</v>
      </c>
      <c r="E1133" s="105"/>
      <c r="F1133" s="105" t="s">
        <v>9714</v>
      </c>
      <c r="G1133" s="104">
        <v>0</v>
      </c>
      <c r="H1133" s="104">
        <v>0</v>
      </c>
      <c r="I1133" s="104">
        <v>0</v>
      </c>
      <c r="J1133" s="105"/>
      <c r="K1133" s="105"/>
      <c r="L1133" s="104">
        <v>3</v>
      </c>
      <c r="M1133" s="104">
        <v>0</v>
      </c>
      <c r="N1133" s="105"/>
      <c r="O1133" s="105"/>
      <c r="P1133" s="105"/>
      <c r="Q1133" s="105" t="s">
        <v>9715</v>
      </c>
      <c r="R1133" s="104">
        <v>0</v>
      </c>
      <c r="S1133" s="104">
        <v>0</v>
      </c>
      <c r="T1133" s="105" t="s">
        <v>8256</v>
      </c>
      <c r="U1133" s="104">
        <v>1</v>
      </c>
      <c r="V1133" s="104">
        <v>0</v>
      </c>
      <c r="W1133" s="104">
        <v>0</v>
      </c>
      <c r="X1133" s="104">
        <v>0</v>
      </c>
      <c r="Y1133" s="104">
        <v>0</v>
      </c>
      <c r="Z1133" s="104" t="b">
        <v>0</v>
      </c>
      <c r="AA1133" s="105"/>
      <c r="AB1133" s="105" t="s">
        <v>9716</v>
      </c>
    </row>
    <row r="1134" spans="1:28" ht="15" customHeight="1" x14ac:dyDescent="0.35">
      <c r="A1134" s="105" t="s">
        <v>9717</v>
      </c>
      <c r="B1134" s="104">
        <v>0</v>
      </c>
      <c r="C1134" s="105"/>
      <c r="D1134" s="104">
        <v>0</v>
      </c>
      <c r="E1134" s="105"/>
      <c r="F1134" s="105" t="s">
        <v>9718</v>
      </c>
      <c r="G1134" s="104">
        <v>0</v>
      </c>
      <c r="H1134" s="104">
        <v>0</v>
      </c>
      <c r="I1134" s="104">
        <v>0</v>
      </c>
      <c r="J1134" s="105"/>
      <c r="K1134" s="105"/>
      <c r="L1134" s="104">
        <v>3</v>
      </c>
      <c r="M1134" s="104">
        <v>0</v>
      </c>
      <c r="N1134" s="105"/>
      <c r="O1134" s="105"/>
      <c r="P1134" s="105"/>
      <c r="Q1134" s="105" t="s">
        <v>9719</v>
      </c>
      <c r="R1134" s="104">
        <v>0</v>
      </c>
      <c r="S1134" s="104">
        <v>0</v>
      </c>
      <c r="T1134" s="105" t="s">
        <v>8256</v>
      </c>
      <c r="U1134" s="104">
        <v>1</v>
      </c>
      <c r="V1134" s="104">
        <v>0</v>
      </c>
      <c r="W1134" s="104">
        <v>0</v>
      </c>
      <c r="X1134" s="104">
        <v>0</v>
      </c>
      <c r="Y1134" s="104">
        <v>0</v>
      </c>
      <c r="Z1134" s="104" t="b">
        <v>0</v>
      </c>
      <c r="AA1134" s="105"/>
      <c r="AB1134" s="105" t="s">
        <v>9720</v>
      </c>
    </row>
    <row r="1135" spans="1:28" ht="15" customHeight="1" x14ac:dyDescent="0.35">
      <c r="A1135" s="105" t="s">
        <v>9721</v>
      </c>
      <c r="B1135" s="104">
        <v>0</v>
      </c>
      <c r="C1135" s="105"/>
      <c r="D1135" s="104">
        <v>0</v>
      </c>
      <c r="E1135" s="105"/>
      <c r="F1135" s="105" t="s">
        <v>9722</v>
      </c>
      <c r="G1135" s="104">
        <v>0</v>
      </c>
      <c r="H1135" s="104">
        <v>0</v>
      </c>
      <c r="I1135" s="104">
        <v>0</v>
      </c>
      <c r="J1135" s="105"/>
      <c r="K1135" s="105"/>
      <c r="L1135" s="104">
        <v>3</v>
      </c>
      <c r="M1135" s="104">
        <v>0</v>
      </c>
      <c r="N1135" s="105"/>
      <c r="O1135" s="105"/>
      <c r="P1135" s="105"/>
      <c r="Q1135" s="105" t="s">
        <v>9723</v>
      </c>
      <c r="R1135" s="104">
        <v>0</v>
      </c>
      <c r="S1135" s="104">
        <v>0</v>
      </c>
      <c r="T1135" s="105" t="s">
        <v>8256</v>
      </c>
      <c r="U1135" s="104">
        <v>1</v>
      </c>
      <c r="V1135" s="104">
        <v>0</v>
      </c>
      <c r="W1135" s="104">
        <v>0</v>
      </c>
      <c r="X1135" s="104">
        <v>0</v>
      </c>
      <c r="Y1135" s="104">
        <v>0</v>
      </c>
      <c r="Z1135" s="104" t="b">
        <v>0</v>
      </c>
      <c r="AA1135" s="105"/>
      <c r="AB1135" s="105" t="s">
        <v>9724</v>
      </c>
    </row>
    <row r="1136" spans="1:28" ht="15" customHeight="1" x14ac:dyDescent="0.35">
      <c r="A1136" s="105" t="s">
        <v>9725</v>
      </c>
      <c r="B1136" s="104">
        <v>0</v>
      </c>
      <c r="C1136" s="105"/>
      <c r="D1136" s="104">
        <v>0</v>
      </c>
      <c r="E1136" s="105"/>
      <c r="F1136" s="105" t="s">
        <v>9726</v>
      </c>
      <c r="G1136" s="104">
        <v>0</v>
      </c>
      <c r="H1136" s="104">
        <v>0</v>
      </c>
      <c r="I1136" s="104">
        <v>0</v>
      </c>
      <c r="J1136" s="105"/>
      <c r="K1136" s="105"/>
      <c r="L1136" s="104">
        <v>3</v>
      </c>
      <c r="M1136" s="104">
        <v>0</v>
      </c>
      <c r="N1136" s="105"/>
      <c r="O1136" s="105"/>
      <c r="P1136" s="105"/>
      <c r="Q1136" s="105" t="s">
        <v>9727</v>
      </c>
      <c r="R1136" s="104">
        <v>0</v>
      </c>
      <c r="S1136" s="104">
        <v>0</v>
      </c>
      <c r="T1136" s="105" t="s">
        <v>8256</v>
      </c>
      <c r="U1136" s="104">
        <v>1</v>
      </c>
      <c r="V1136" s="104">
        <v>0</v>
      </c>
      <c r="W1136" s="104">
        <v>0</v>
      </c>
      <c r="X1136" s="104">
        <v>0</v>
      </c>
      <c r="Y1136" s="104">
        <v>0</v>
      </c>
      <c r="Z1136" s="104" t="b">
        <v>0</v>
      </c>
      <c r="AA1136" s="105"/>
      <c r="AB1136" s="105" t="s">
        <v>9728</v>
      </c>
    </row>
    <row r="1137" spans="1:28" ht="15" customHeight="1" x14ac:dyDescent="0.35">
      <c r="A1137" s="105" t="s">
        <v>9729</v>
      </c>
      <c r="B1137" s="104">
        <v>0</v>
      </c>
      <c r="C1137" s="105"/>
      <c r="D1137" s="104">
        <v>0</v>
      </c>
      <c r="E1137" s="105"/>
      <c r="F1137" s="105" t="s">
        <v>9730</v>
      </c>
      <c r="G1137" s="104">
        <v>0</v>
      </c>
      <c r="H1137" s="104">
        <v>0</v>
      </c>
      <c r="I1137" s="104">
        <v>0</v>
      </c>
      <c r="J1137" s="105"/>
      <c r="K1137" s="105"/>
      <c r="L1137" s="104">
        <v>3</v>
      </c>
      <c r="M1137" s="104">
        <v>0</v>
      </c>
      <c r="N1137" s="105"/>
      <c r="O1137" s="105"/>
      <c r="P1137" s="105"/>
      <c r="Q1137" s="105" t="s">
        <v>9731</v>
      </c>
      <c r="R1137" s="104">
        <v>0</v>
      </c>
      <c r="S1137" s="104">
        <v>0</v>
      </c>
      <c r="T1137" s="105" t="s">
        <v>8256</v>
      </c>
      <c r="U1137" s="104">
        <v>1</v>
      </c>
      <c r="V1137" s="104">
        <v>0</v>
      </c>
      <c r="W1137" s="104">
        <v>0</v>
      </c>
      <c r="X1137" s="104">
        <v>0</v>
      </c>
      <c r="Y1137" s="104">
        <v>0</v>
      </c>
      <c r="Z1137" s="104" t="b">
        <v>0</v>
      </c>
      <c r="AA1137" s="105"/>
      <c r="AB1137" s="105" t="s">
        <v>9732</v>
      </c>
    </row>
    <row r="1138" spans="1:28" ht="15" customHeight="1" x14ac:dyDescent="0.35">
      <c r="A1138" s="105" t="s">
        <v>9733</v>
      </c>
      <c r="B1138" s="104">
        <v>0</v>
      </c>
      <c r="C1138" s="105"/>
      <c r="D1138" s="104">
        <v>0</v>
      </c>
      <c r="E1138" s="105"/>
      <c r="F1138" s="105" t="s">
        <v>9734</v>
      </c>
      <c r="G1138" s="104">
        <v>0</v>
      </c>
      <c r="H1138" s="104">
        <v>0</v>
      </c>
      <c r="I1138" s="104">
        <v>0</v>
      </c>
      <c r="J1138" s="105"/>
      <c r="K1138" s="105"/>
      <c r="L1138" s="104">
        <v>3</v>
      </c>
      <c r="M1138" s="104">
        <v>0</v>
      </c>
      <c r="N1138" s="105"/>
      <c r="O1138" s="106" t="s">
        <v>889</v>
      </c>
      <c r="P1138" s="106" t="s">
        <v>890</v>
      </c>
      <c r="Q1138" s="105" t="s">
        <v>3837</v>
      </c>
      <c r="R1138" s="104">
        <v>0</v>
      </c>
      <c r="S1138" s="104">
        <v>0</v>
      </c>
      <c r="T1138" s="105" t="s">
        <v>8256</v>
      </c>
      <c r="U1138" s="104">
        <v>1</v>
      </c>
      <c r="V1138" s="104">
        <v>0</v>
      </c>
      <c r="W1138" s="104">
        <v>0</v>
      </c>
      <c r="X1138" s="104">
        <v>0</v>
      </c>
      <c r="Y1138" s="104">
        <v>0</v>
      </c>
      <c r="Z1138" s="104" t="b">
        <v>0</v>
      </c>
      <c r="AA1138" s="105"/>
      <c r="AB1138" s="105" t="s">
        <v>3838</v>
      </c>
    </row>
    <row r="1139" spans="1:28" ht="15" customHeight="1" x14ac:dyDescent="0.35">
      <c r="A1139" s="105" t="s">
        <v>9735</v>
      </c>
      <c r="B1139" s="104">
        <v>0</v>
      </c>
      <c r="C1139" s="105"/>
      <c r="D1139" s="104">
        <v>0</v>
      </c>
      <c r="E1139" s="105"/>
      <c r="F1139" s="105" t="s">
        <v>9736</v>
      </c>
      <c r="G1139" s="104">
        <v>0</v>
      </c>
      <c r="H1139" s="104">
        <v>0</v>
      </c>
      <c r="I1139" s="104">
        <v>0</v>
      </c>
      <c r="J1139" s="105"/>
      <c r="K1139" s="105"/>
      <c r="L1139" s="104">
        <v>3</v>
      </c>
      <c r="M1139" s="104">
        <v>0</v>
      </c>
      <c r="N1139" s="105"/>
      <c r="O1139" s="106" t="s">
        <v>889</v>
      </c>
      <c r="P1139" s="106" t="s">
        <v>890</v>
      </c>
      <c r="Q1139" s="105" t="s">
        <v>1313</v>
      </c>
      <c r="R1139" s="104">
        <v>0</v>
      </c>
      <c r="S1139" s="104">
        <v>0</v>
      </c>
      <c r="T1139" s="105" t="s">
        <v>8256</v>
      </c>
      <c r="U1139" s="104">
        <v>1</v>
      </c>
      <c r="V1139" s="104">
        <v>0</v>
      </c>
      <c r="W1139" s="104">
        <v>0</v>
      </c>
      <c r="X1139" s="104">
        <v>0</v>
      </c>
      <c r="Y1139" s="104">
        <v>0</v>
      </c>
      <c r="Z1139" s="104" t="b">
        <v>0</v>
      </c>
      <c r="AA1139" s="105"/>
      <c r="AB1139" s="105" t="s">
        <v>1314</v>
      </c>
    </row>
    <row r="1140" spans="1:28" ht="15" customHeight="1" x14ac:dyDescent="0.35">
      <c r="A1140" s="105" t="s">
        <v>9737</v>
      </c>
      <c r="B1140" s="104">
        <v>0</v>
      </c>
      <c r="C1140" s="105"/>
      <c r="D1140" s="104">
        <v>0</v>
      </c>
      <c r="E1140" s="105"/>
      <c r="F1140" s="105" t="s">
        <v>9738</v>
      </c>
      <c r="G1140" s="104">
        <v>0</v>
      </c>
      <c r="H1140" s="104">
        <v>0</v>
      </c>
      <c r="I1140" s="104">
        <v>0</v>
      </c>
      <c r="J1140" s="105"/>
      <c r="K1140" s="105"/>
      <c r="L1140" s="104">
        <v>3</v>
      </c>
      <c r="M1140" s="104">
        <v>0</v>
      </c>
      <c r="N1140" s="105"/>
      <c r="O1140" s="106" t="s">
        <v>889</v>
      </c>
      <c r="P1140" s="106" t="s">
        <v>890</v>
      </c>
      <c r="Q1140" s="105" t="s">
        <v>4922</v>
      </c>
      <c r="R1140" s="104">
        <v>0</v>
      </c>
      <c r="S1140" s="104">
        <v>0</v>
      </c>
      <c r="T1140" s="105" t="s">
        <v>8256</v>
      </c>
      <c r="U1140" s="104">
        <v>1</v>
      </c>
      <c r="V1140" s="104">
        <v>0</v>
      </c>
      <c r="W1140" s="104">
        <v>0</v>
      </c>
      <c r="X1140" s="104">
        <v>0</v>
      </c>
      <c r="Y1140" s="104">
        <v>0</v>
      </c>
      <c r="Z1140" s="104" t="b">
        <v>0</v>
      </c>
      <c r="AA1140" s="105"/>
      <c r="AB1140" s="105" t="s">
        <v>4923</v>
      </c>
    </row>
    <row r="1141" spans="1:28" ht="15" customHeight="1" x14ac:dyDescent="0.35">
      <c r="A1141" s="105" t="s">
        <v>9739</v>
      </c>
      <c r="B1141" s="104">
        <v>0</v>
      </c>
      <c r="C1141" s="105"/>
      <c r="D1141" s="104">
        <v>0</v>
      </c>
      <c r="E1141" s="105"/>
      <c r="F1141" s="105" t="s">
        <v>4924</v>
      </c>
      <c r="G1141" s="104">
        <v>0</v>
      </c>
      <c r="H1141" s="104">
        <v>0</v>
      </c>
      <c r="I1141" s="104">
        <v>0</v>
      </c>
      <c r="J1141" s="105"/>
      <c r="K1141" s="105"/>
      <c r="L1141" s="104">
        <v>3</v>
      </c>
      <c r="M1141" s="104">
        <v>0</v>
      </c>
      <c r="N1141" s="105"/>
      <c r="O1141" s="106" t="s">
        <v>889</v>
      </c>
      <c r="P1141" s="106" t="s">
        <v>890</v>
      </c>
      <c r="Q1141" s="105" t="s">
        <v>4925</v>
      </c>
      <c r="R1141" s="104">
        <v>0</v>
      </c>
      <c r="S1141" s="104">
        <v>0</v>
      </c>
      <c r="T1141" s="105" t="s">
        <v>8256</v>
      </c>
      <c r="U1141" s="104">
        <v>1</v>
      </c>
      <c r="V1141" s="104">
        <v>0</v>
      </c>
      <c r="W1141" s="104">
        <v>0</v>
      </c>
      <c r="X1141" s="104">
        <v>0</v>
      </c>
      <c r="Y1141" s="104">
        <v>0</v>
      </c>
      <c r="Z1141" s="104" t="b">
        <v>0</v>
      </c>
      <c r="AA1141" s="105"/>
      <c r="AB1141" s="105" t="s">
        <v>4926</v>
      </c>
    </row>
    <row r="1142" spans="1:28" ht="15" customHeight="1" x14ac:dyDescent="0.35">
      <c r="A1142" s="105" t="s">
        <v>9740</v>
      </c>
      <c r="B1142" s="104">
        <v>0</v>
      </c>
      <c r="C1142" s="105"/>
      <c r="D1142" s="104">
        <v>0</v>
      </c>
      <c r="E1142" s="105"/>
      <c r="F1142" s="105" t="s">
        <v>9741</v>
      </c>
      <c r="G1142" s="104">
        <v>0</v>
      </c>
      <c r="H1142" s="104">
        <v>0</v>
      </c>
      <c r="I1142" s="104">
        <v>0</v>
      </c>
      <c r="J1142" s="105"/>
      <c r="K1142" s="105"/>
      <c r="L1142" s="104">
        <v>3</v>
      </c>
      <c r="M1142" s="104">
        <v>0</v>
      </c>
      <c r="N1142" s="105"/>
      <c r="O1142" s="106" t="s">
        <v>889</v>
      </c>
      <c r="P1142" s="106" t="s">
        <v>890</v>
      </c>
      <c r="Q1142" s="105" t="s">
        <v>4927</v>
      </c>
      <c r="R1142" s="104">
        <v>0</v>
      </c>
      <c r="S1142" s="104">
        <v>0</v>
      </c>
      <c r="T1142" s="105" t="s">
        <v>8256</v>
      </c>
      <c r="U1142" s="104">
        <v>1</v>
      </c>
      <c r="V1142" s="104">
        <v>0</v>
      </c>
      <c r="W1142" s="104">
        <v>0</v>
      </c>
      <c r="X1142" s="104">
        <v>0</v>
      </c>
      <c r="Y1142" s="104">
        <v>0</v>
      </c>
      <c r="Z1142" s="104" t="b">
        <v>0</v>
      </c>
      <c r="AA1142" s="105"/>
      <c r="AB1142" s="105" t="s">
        <v>4928</v>
      </c>
    </row>
    <row r="1143" spans="1:28" ht="15" customHeight="1" x14ac:dyDescent="0.35">
      <c r="A1143" s="105" t="s">
        <v>9742</v>
      </c>
      <c r="B1143" s="104">
        <v>0</v>
      </c>
      <c r="C1143" s="105"/>
      <c r="D1143" s="104">
        <v>0</v>
      </c>
      <c r="E1143" s="105"/>
      <c r="F1143" s="105" t="s">
        <v>9743</v>
      </c>
      <c r="G1143" s="104">
        <v>0</v>
      </c>
      <c r="H1143" s="104">
        <v>0</v>
      </c>
      <c r="I1143" s="104">
        <v>0</v>
      </c>
      <c r="J1143" s="105"/>
      <c r="K1143" s="105"/>
      <c r="L1143" s="104">
        <v>3</v>
      </c>
      <c r="M1143" s="104">
        <v>0</v>
      </c>
      <c r="N1143" s="105" t="s">
        <v>9744</v>
      </c>
      <c r="O1143" s="105"/>
      <c r="P1143" s="105"/>
      <c r="Q1143" s="105" t="s">
        <v>9745</v>
      </c>
      <c r="R1143" s="104">
        <v>0</v>
      </c>
      <c r="S1143" s="104">
        <v>0</v>
      </c>
      <c r="T1143" s="105" t="s">
        <v>8256</v>
      </c>
      <c r="U1143" s="104">
        <v>1</v>
      </c>
      <c r="V1143" s="104">
        <v>0</v>
      </c>
      <c r="W1143" s="104">
        <v>0</v>
      </c>
      <c r="X1143" s="104">
        <v>0</v>
      </c>
      <c r="Y1143" s="104">
        <v>0</v>
      </c>
      <c r="Z1143" s="104" t="b">
        <v>0</v>
      </c>
      <c r="AA1143" s="105"/>
      <c r="AB1143" s="105" t="s">
        <v>9746</v>
      </c>
    </row>
    <row r="1144" spans="1:28" ht="15" customHeight="1" x14ac:dyDescent="0.35">
      <c r="A1144" s="105" t="s">
        <v>9747</v>
      </c>
      <c r="B1144" s="104">
        <v>0</v>
      </c>
      <c r="C1144" s="105"/>
      <c r="D1144" s="104">
        <v>0</v>
      </c>
      <c r="E1144" s="105"/>
      <c r="F1144" s="105" t="s">
        <v>9748</v>
      </c>
      <c r="G1144" s="104">
        <v>0</v>
      </c>
      <c r="H1144" s="104">
        <v>0</v>
      </c>
      <c r="I1144" s="104">
        <v>0</v>
      </c>
      <c r="J1144" s="105"/>
      <c r="K1144" s="105"/>
      <c r="L1144" s="104">
        <v>3</v>
      </c>
      <c r="M1144" s="104">
        <v>0</v>
      </c>
      <c r="N1144" s="105"/>
      <c r="O1144" s="105"/>
      <c r="P1144" s="105"/>
      <c r="Q1144" s="105" t="s">
        <v>9749</v>
      </c>
      <c r="R1144" s="104">
        <v>0</v>
      </c>
      <c r="S1144" s="104">
        <v>0</v>
      </c>
      <c r="T1144" s="105" t="s">
        <v>8256</v>
      </c>
      <c r="U1144" s="104">
        <v>1</v>
      </c>
      <c r="V1144" s="104">
        <v>0</v>
      </c>
      <c r="W1144" s="104">
        <v>0</v>
      </c>
      <c r="X1144" s="104">
        <v>0</v>
      </c>
      <c r="Y1144" s="104">
        <v>0</v>
      </c>
      <c r="Z1144" s="104" t="b">
        <v>0</v>
      </c>
      <c r="AA1144" s="105"/>
      <c r="AB1144" s="105" t="s">
        <v>9750</v>
      </c>
    </row>
    <row r="1145" spans="1:28" ht="15" customHeight="1" x14ac:dyDescent="0.35">
      <c r="A1145" s="105" t="s">
        <v>9751</v>
      </c>
      <c r="B1145" s="104">
        <v>0</v>
      </c>
      <c r="C1145" s="105"/>
      <c r="D1145" s="104">
        <v>0</v>
      </c>
      <c r="E1145" s="105"/>
      <c r="F1145" s="105" t="s">
        <v>9752</v>
      </c>
      <c r="G1145" s="104">
        <v>0</v>
      </c>
      <c r="H1145" s="104">
        <v>0</v>
      </c>
      <c r="I1145" s="104">
        <v>0</v>
      </c>
      <c r="J1145" s="105"/>
      <c r="K1145" s="105"/>
      <c r="L1145" s="104">
        <v>3</v>
      </c>
      <c r="M1145" s="104">
        <v>0</v>
      </c>
      <c r="N1145" s="105"/>
      <c r="O1145" s="105"/>
      <c r="P1145" s="105"/>
      <c r="Q1145" s="105" t="s">
        <v>9753</v>
      </c>
      <c r="R1145" s="104">
        <v>0</v>
      </c>
      <c r="S1145" s="104">
        <v>0</v>
      </c>
      <c r="T1145" s="105" t="s">
        <v>8256</v>
      </c>
      <c r="U1145" s="104">
        <v>1</v>
      </c>
      <c r="V1145" s="104">
        <v>0</v>
      </c>
      <c r="W1145" s="104">
        <v>0</v>
      </c>
      <c r="X1145" s="104">
        <v>0</v>
      </c>
      <c r="Y1145" s="104">
        <v>0</v>
      </c>
      <c r="Z1145" s="104" t="b">
        <v>0</v>
      </c>
      <c r="AA1145" s="105"/>
      <c r="AB1145" s="105" t="s">
        <v>9754</v>
      </c>
    </row>
    <row r="1146" spans="1:28" ht="15" customHeight="1" x14ac:dyDescent="0.35">
      <c r="A1146" s="105" t="s">
        <v>10058</v>
      </c>
      <c r="B1146" s="104">
        <v>0</v>
      </c>
      <c r="C1146" s="105"/>
      <c r="D1146" s="104">
        <v>0</v>
      </c>
      <c r="E1146" s="105"/>
      <c r="F1146" s="105" t="s">
        <v>10059</v>
      </c>
      <c r="G1146" s="104">
        <v>0</v>
      </c>
      <c r="H1146" s="104">
        <v>0</v>
      </c>
      <c r="I1146" s="104">
        <v>0</v>
      </c>
      <c r="J1146" s="105"/>
      <c r="K1146" s="105"/>
      <c r="L1146" s="104">
        <v>3</v>
      </c>
      <c r="M1146" s="104">
        <v>0</v>
      </c>
      <c r="N1146" s="105" t="s">
        <v>10060</v>
      </c>
      <c r="O1146" s="105"/>
      <c r="P1146" s="105"/>
      <c r="Q1146" s="105" t="s">
        <v>10061</v>
      </c>
      <c r="R1146" s="104">
        <v>0</v>
      </c>
      <c r="S1146" s="104">
        <v>0</v>
      </c>
      <c r="T1146" s="105" t="s">
        <v>8256</v>
      </c>
      <c r="U1146" s="104">
        <v>1</v>
      </c>
      <c r="V1146" s="104">
        <v>0</v>
      </c>
      <c r="W1146" s="104">
        <v>0</v>
      </c>
      <c r="X1146" s="104">
        <v>0</v>
      </c>
      <c r="Y1146" s="104">
        <v>0</v>
      </c>
      <c r="Z1146" s="104" t="b">
        <v>0</v>
      </c>
      <c r="AA1146" s="105"/>
      <c r="AB1146" s="105" t="s">
        <v>10062</v>
      </c>
    </row>
    <row r="1147" spans="1:28" ht="15" customHeight="1" x14ac:dyDescent="0.35">
      <c r="A1147" s="105" t="s">
        <v>8257</v>
      </c>
      <c r="B1147" s="104">
        <v>0</v>
      </c>
      <c r="C1147" s="105"/>
      <c r="D1147" s="104">
        <v>0</v>
      </c>
      <c r="E1147" s="105"/>
      <c r="F1147" s="105" t="s">
        <v>9755</v>
      </c>
      <c r="G1147" s="104">
        <v>0</v>
      </c>
      <c r="H1147" s="104">
        <v>0</v>
      </c>
      <c r="I1147" s="104">
        <v>0</v>
      </c>
      <c r="J1147" s="105"/>
      <c r="K1147" s="105"/>
      <c r="L1147" s="104">
        <v>2</v>
      </c>
      <c r="M1147" s="104">
        <v>0</v>
      </c>
      <c r="N1147" s="105"/>
      <c r="O1147" s="105"/>
      <c r="P1147" s="105"/>
      <c r="Q1147" s="105" t="s">
        <v>9756</v>
      </c>
      <c r="R1147" s="104">
        <v>359397.5</v>
      </c>
      <c r="S1147" s="104">
        <v>0</v>
      </c>
      <c r="T1147" s="105" t="s">
        <v>7708</v>
      </c>
      <c r="U1147" s="104">
        <v>1</v>
      </c>
      <c r="V1147" s="104">
        <v>0</v>
      </c>
      <c r="W1147" s="104">
        <v>1.22602739726027E-10</v>
      </c>
      <c r="X1147" s="104">
        <v>0</v>
      </c>
      <c r="Y1147" s="104">
        <v>359397.5</v>
      </c>
      <c r="Z1147" s="104" t="b">
        <v>0</v>
      </c>
      <c r="AA1147" s="105" t="s">
        <v>82</v>
      </c>
      <c r="AB1147" s="105" t="s">
        <v>9757</v>
      </c>
    </row>
    <row r="1148" spans="1:28" ht="15" customHeight="1" x14ac:dyDescent="0.35">
      <c r="A1148" s="105" t="s">
        <v>7058</v>
      </c>
      <c r="B1148" s="104">
        <v>0</v>
      </c>
      <c r="C1148" s="105"/>
      <c r="D1148" s="104">
        <v>0</v>
      </c>
      <c r="E1148" s="105"/>
      <c r="F1148" s="105" t="s">
        <v>9758</v>
      </c>
      <c r="G1148" s="104">
        <v>0</v>
      </c>
      <c r="H1148" s="104">
        <v>0</v>
      </c>
      <c r="I1148" s="104">
        <v>0</v>
      </c>
      <c r="J1148" s="105"/>
      <c r="K1148" s="105"/>
      <c r="L1148" s="104">
        <v>3</v>
      </c>
      <c r="M1148" s="104">
        <v>0</v>
      </c>
      <c r="N1148" s="105"/>
      <c r="O1148" s="105"/>
      <c r="P1148" s="105"/>
      <c r="Q1148" s="105" t="s">
        <v>9759</v>
      </c>
      <c r="R1148" s="104">
        <v>359397.5</v>
      </c>
      <c r="S1148" s="104">
        <v>0</v>
      </c>
      <c r="T1148" s="105" t="s">
        <v>8257</v>
      </c>
      <c r="U1148" s="104">
        <v>1</v>
      </c>
      <c r="V1148" s="104">
        <v>0</v>
      </c>
      <c r="W1148" s="104">
        <v>1.22602739726027E-10</v>
      </c>
      <c r="X1148" s="104">
        <v>0</v>
      </c>
      <c r="Y1148" s="104">
        <v>359397.5</v>
      </c>
      <c r="Z1148" s="104" t="b">
        <v>0</v>
      </c>
      <c r="AA1148" s="105" t="s">
        <v>82</v>
      </c>
      <c r="AB1148" s="105" t="s">
        <v>9760</v>
      </c>
    </row>
    <row r="1149" spans="1:28" ht="15" customHeight="1" x14ac:dyDescent="0.35">
      <c r="A1149" s="105" t="s">
        <v>7213</v>
      </c>
      <c r="B1149" s="104">
        <v>0</v>
      </c>
      <c r="C1149" s="105"/>
      <c r="D1149" s="104">
        <v>0</v>
      </c>
      <c r="E1149" s="105"/>
      <c r="F1149" s="105" t="s">
        <v>9761</v>
      </c>
      <c r="G1149" s="104">
        <v>0</v>
      </c>
      <c r="H1149" s="104">
        <v>0</v>
      </c>
      <c r="I1149" s="104">
        <v>0</v>
      </c>
      <c r="J1149" s="105"/>
      <c r="K1149" s="105"/>
      <c r="L1149" s="104">
        <v>3</v>
      </c>
      <c r="M1149" s="104">
        <v>0</v>
      </c>
      <c r="N1149" s="105"/>
      <c r="O1149" s="105"/>
      <c r="P1149" s="105"/>
      <c r="Q1149" s="105" t="s">
        <v>9762</v>
      </c>
      <c r="R1149" s="104">
        <v>0</v>
      </c>
      <c r="S1149" s="104">
        <v>0</v>
      </c>
      <c r="T1149" s="105" t="s">
        <v>8257</v>
      </c>
      <c r="U1149" s="104">
        <v>1</v>
      </c>
      <c r="V1149" s="104">
        <v>0</v>
      </c>
      <c r="W1149" s="104">
        <v>0</v>
      </c>
      <c r="X1149" s="104">
        <v>0</v>
      </c>
      <c r="Y1149" s="104">
        <v>0</v>
      </c>
      <c r="Z1149" s="104" t="b">
        <v>0</v>
      </c>
      <c r="AA1149" s="105" t="s">
        <v>82</v>
      </c>
      <c r="AB1149" s="105" t="s">
        <v>9763</v>
      </c>
    </row>
    <row r="1150" spans="1:28" ht="15" customHeight="1" x14ac:dyDescent="0.35">
      <c r="A1150" s="105" t="s">
        <v>7255</v>
      </c>
      <c r="B1150" s="104">
        <v>0</v>
      </c>
      <c r="C1150" s="105"/>
      <c r="D1150" s="104">
        <v>0</v>
      </c>
      <c r="E1150" s="105"/>
      <c r="F1150" s="105" t="s">
        <v>9764</v>
      </c>
      <c r="G1150" s="104">
        <v>0</v>
      </c>
      <c r="H1150" s="104">
        <v>0</v>
      </c>
      <c r="I1150" s="104">
        <v>0</v>
      </c>
      <c r="J1150" s="105"/>
      <c r="K1150" s="105"/>
      <c r="L1150" s="104">
        <v>3</v>
      </c>
      <c r="M1150" s="104">
        <v>0</v>
      </c>
      <c r="N1150" s="105"/>
      <c r="O1150" s="105"/>
      <c r="P1150" s="105"/>
      <c r="Q1150" s="105" t="s">
        <v>9765</v>
      </c>
      <c r="R1150" s="104">
        <v>0</v>
      </c>
      <c r="S1150" s="104">
        <v>0</v>
      </c>
      <c r="T1150" s="105" t="s">
        <v>8257</v>
      </c>
      <c r="U1150" s="104">
        <v>1</v>
      </c>
      <c r="V1150" s="104">
        <v>0</v>
      </c>
      <c r="W1150" s="104">
        <v>0</v>
      </c>
      <c r="X1150" s="104">
        <v>0</v>
      </c>
      <c r="Y1150" s="104">
        <v>0</v>
      </c>
      <c r="Z1150" s="104" t="b">
        <v>0</v>
      </c>
      <c r="AA1150" s="105"/>
      <c r="AB1150" s="105" t="s">
        <v>9766</v>
      </c>
    </row>
    <row r="1151" spans="1:28" ht="15" customHeight="1" x14ac:dyDescent="0.35">
      <c r="A1151" s="105" t="s">
        <v>7963</v>
      </c>
      <c r="B1151" s="104">
        <v>0</v>
      </c>
      <c r="C1151" s="105"/>
      <c r="D1151" s="104">
        <v>0</v>
      </c>
      <c r="E1151" s="105"/>
      <c r="F1151" s="105" t="s">
        <v>9767</v>
      </c>
      <c r="G1151" s="104">
        <v>0</v>
      </c>
      <c r="H1151" s="104">
        <v>0</v>
      </c>
      <c r="I1151" s="104">
        <v>0</v>
      </c>
      <c r="J1151" s="105"/>
      <c r="K1151" s="105"/>
      <c r="L1151" s="104">
        <v>3</v>
      </c>
      <c r="M1151" s="104">
        <v>0</v>
      </c>
      <c r="N1151" s="105"/>
      <c r="O1151" s="105"/>
      <c r="P1151" s="105"/>
      <c r="Q1151" s="105" t="s">
        <v>9768</v>
      </c>
      <c r="R1151" s="104">
        <v>0</v>
      </c>
      <c r="S1151" s="104">
        <v>0</v>
      </c>
      <c r="T1151" s="105" t="s">
        <v>8257</v>
      </c>
      <c r="U1151" s="104">
        <v>1</v>
      </c>
      <c r="V1151" s="104">
        <v>0</v>
      </c>
      <c r="W1151" s="104">
        <v>0</v>
      </c>
      <c r="X1151" s="104">
        <v>0</v>
      </c>
      <c r="Y1151" s="104">
        <v>0</v>
      </c>
      <c r="Z1151" s="104" t="b">
        <v>0</v>
      </c>
      <c r="AA1151" s="105"/>
      <c r="AB1151" s="105" t="s">
        <v>9769</v>
      </c>
    </row>
    <row r="1152" spans="1:28" ht="15" customHeight="1" x14ac:dyDescent="0.35">
      <c r="A1152" s="105" t="s">
        <v>8304</v>
      </c>
      <c r="B1152" s="104">
        <v>0</v>
      </c>
      <c r="C1152" s="105"/>
      <c r="D1152" s="104">
        <v>0</v>
      </c>
      <c r="E1152" s="105"/>
      <c r="F1152" s="105" t="s">
        <v>9770</v>
      </c>
      <c r="G1152" s="104">
        <v>0</v>
      </c>
      <c r="H1152" s="104">
        <v>0</v>
      </c>
      <c r="I1152" s="104">
        <v>0</v>
      </c>
      <c r="J1152" s="105"/>
      <c r="K1152" s="105"/>
      <c r="L1152" s="104">
        <v>3</v>
      </c>
      <c r="M1152" s="104">
        <v>0</v>
      </c>
      <c r="N1152" s="105"/>
      <c r="O1152" s="105"/>
      <c r="P1152" s="105"/>
      <c r="Q1152" s="105" t="s">
        <v>9771</v>
      </c>
      <c r="R1152" s="104">
        <v>0</v>
      </c>
      <c r="S1152" s="104">
        <v>0</v>
      </c>
      <c r="T1152" s="105" t="s">
        <v>8257</v>
      </c>
      <c r="U1152" s="104">
        <v>1</v>
      </c>
      <c r="V1152" s="104">
        <v>0</v>
      </c>
      <c r="W1152" s="104">
        <v>0</v>
      </c>
      <c r="X1152" s="104">
        <v>0</v>
      </c>
      <c r="Y1152" s="104">
        <v>0</v>
      </c>
      <c r="Z1152" s="104" t="b">
        <v>0</v>
      </c>
      <c r="AA1152" s="105"/>
      <c r="AB1152" s="105" t="s">
        <v>9772</v>
      </c>
    </row>
    <row r="1153" spans="1:28" ht="15" customHeight="1" x14ac:dyDescent="0.35">
      <c r="A1153" s="105" t="s">
        <v>8318</v>
      </c>
      <c r="B1153" s="104">
        <v>0</v>
      </c>
      <c r="C1153" s="105"/>
      <c r="D1153" s="104">
        <v>0</v>
      </c>
      <c r="E1153" s="105"/>
      <c r="F1153" s="105" t="s">
        <v>9773</v>
      </c>
      <c r="G1153" s="104">
        <v>0</v>
      </c>
      <c r="H1153" s="104">
        <v>0</v>
      </c>
      <c r="I1153" s="104">
        <v>0</v>
      </c>
      <c r="J1153" s="105"/>
      <c r="K1153" s="105"/>
      <c r="L1153" s="104">
        <v>3</v>
      </c>
      <c r="M1153" s="104">
        <v>0</v>
      </c>
      <c r="N1153" s="105"/>
      <c r="O1153" s="105"/>
      <c r="P1153" s="105"/>
      <c r="Q1153" s="105" t="s">
        <v>9774</v>
      </c>
      <c r="R1153" s="104">
        <v>0</v>
      </c>
      <c r="S1153" s="104">
        <v>0</v>
      </c>
      <c r="T1153" s="105" t="s">
        <v>8257</v>
      </c>
      <c r="U1153" s="104">
        <v>1</v>
      </c>
      <c r="V1153" s="104">
        <v>0</v>
      </c>
      <c r="W1153" s="104">
        <v>0</v>
      </c>
      <c r="X1153" s="104">
        <v>0</v>
      </c>
      <c r="Y1153" s="104">
        <v>0</v>
      </c>
      <c r="Z1153" s="104" t="b">
        <v>0</v>
      </c>
      <c r="AA1153" s="105"/>
      <c r="AB1153" s="105" t="s">
        <v>9775</v>
      </c>
    </row>
    <row r="1154" spans="1:28" ht="15" customHeight="1" x14ac:dyDescent="0.35">
      <c r="A1154" s="105" t="s">
        <v>8325</v>
      </c>
      <c r="B1154" s="104">
        <v>0</v>
      </c>
      <c r="C1154" s="105"/>
      <c r="D1154" s="104">
        <v>0</v>
      </c>
      <c r="E1154" s="105"/>
      <c r="F1154" s="105" t="s">
        <v>9776</v>
      </c>
      <c r="G1154" s="104">
        <v>0</v>
      </c>
      <c r="H1154" s="104">
        <v>0</v>
      </c>
      <c r="I1154" s="104">
        <v>0</v>
      </c>
      <c r="J1154" s="105"/>
      <c r="K1154" s="105"/>
      <c r="L1154" s="104">
        <v>3</v>
      </c>
      <c r="M1154" s="104">
        <v>0</v>
      </c>
      <c r="N1154" s="105"/>
      <c r="O1154" s="105"/>
      <c r="P1154" s="105"/>
      <c r="Q1154" s="105" t="s">
        <v>9777</v>
      </c>
      <c r="R1154" s="104">
        <v>0</v>
      </c>
      <c r="S1154" s="104">
        <v>0</v>
      </c>
      <c r="T1154" s="105" t="s">
        <v>8257</v>
      </c>
      <c r="U1154" s="104">
        <v>1</v>
      </c>
      <c r="V1154" s="104">
        <v>0</v>
      </c>
      <c r="W1154" s="104">
        <v>0</v>
      </c>
      <c r="X1154" s="104">
        <v>0</v>
      </c>
      <c r="Y1154" s="104">
        <v>0</v>
      </c>
      <c r="Z1154" s="104" t="b">
        <v>0</v>
      </c>
      <c r="AA1154" s="105"/>
      <c r="AB1154" s="105" t="s">
        <v>9778</v>
      </c>
    </row>
    <row r="1155" spans="1:28" ht="15" customHeight="1" x14ac:dyDescent="0.35">
      <c r="A1155" s="105" t="s">
        <v>10919</v>
      </c>
      <c r="B1155" s="104">
        <v>0</v>
      </c>
      <c r="C1155" s="105"/>
      <c r="D1155" s="104">
        <v>0</v>
      </c>
      <c r="E1155" s="105"/>
      <c r="F1155" s="105" t="s">
        <v>9702</v>
      </c>
      <c r="G1155" s="104">
        <v>0</v>
      </c>
      <c r="H1155" s="104">
        <v>0</v>
      </c>
      <c r="I1155" s="104">
        <v>0</v>
      </c>
      <c r="J1155" s="105"/>
      <c r="K1155" s="105"/>
      <c r="L1155" s="104">
        <v>3</v>
      </c>
      <c r="M1155" s="104">
        <v>0</v>
      </c>
      <c r="N1155" s="105"/>
      <c r="O1155" s="105"/>
      <c r="P1155" s="105"/>
      <c r="Q1155" s="105" t="s">
        <v>9779</v>
      </c>
      <c r="R1155" s="104">
        <v>0</v>
      </c>
      <c r="S1155" s="104">
        <v>0</v>
      </c>
      <c r="T1155" s="105" t="s">
        <v>8257</v>
      </c>
      <c r="U1155" s="104">
        <v>1</v>
      </c>
      <c r="V1155" s="104">
        <v>0</v>
      </c>
      <c r="W1155" s="104">
        <v>0</v>
      </c>
      <c r="X1155" s="104">
        <v>0</v>
      </c>
      <c r="Y1155" s="104">
        <v>0</v>
      </c>
      <c r="Z1155" s="104" t="b">
        <v>0</v>
      </c>
      <c r="AA1155" s="105"/>
      <c r="AB1155" s="105" t="s">
        <v>9780</v>
      </c>
    </row>
    <row r="1156" spans="1:28" ht="15" customHeight="1" x14ac:dyDescent="0.35">
      <c r="A1156" s="105" t="s">
        <v>10920</v>
      </c>
      <c r="B1156" s="104">
        <v>0</v>
      </c>
      <c r="C1156" s="105"/>
      <c r="D1156" s="104">
        <v>0</v>
      </c>
      <c r="E1156" s="105"/>
      <c r="F1156" s="105" t="s">
        <v>9781</v>
      </c>
      <c r="G1156" s="104">
        <v>0</v>
      </c>
      <c r="H1156" s="104">
        <v>0</v>
      </c>
      <c r="I1156" s="104">
        <v>0</v>
      </c>
      <c r="J1156" s="105"/>
      <c r="K1156" s="105"/>
      <c r="L1156" s="104">
        <v>3</v>
      </c>
      <c r="M1156" s="104">
        <v>0</v>
      </c>
      <c r="N1156" s="105"/>
      <c r="O1156" s="105"/>
      <c r="P1156" s="105"/>
      <c r="Q1156" s="105" t="s">
        <v>9782</v>
      </c>
      <c r="R1156" s="104">
        <v>0</v>
      </c>
      <c r="S1156" s="104">
        <v>0</v>
      </c>
      <c r="T1156" s="105" t="s">
        <v>8257</v>
      </c>
      <c r="U1156" s="104">
        <v>1</v>
      </c>
      <c r="V1156" s="104">
        <v>0</v>
      </c>
      <c r="W1156" s="104">
        <v>0</v>
      </c>
      <c r="X1156" s="104">
        <v>0</v>
      </c>
      <c r="Y1156" s="104">
        <v>0</v>
      </c>
      <c r="Z1156" s="104" t="b">
        <v>0</v>
      </c>
      <c r="AA1156" s="105"/>
      <c r="AB1156" s="105" t="s">
        <v>9783</v>
      </c>
    </row>
    <row r="1157" spans="1:28" ht="15" customHeight="1" x14ac:dyDescent="0.35">
      <c r="A1157" s="105" t="s">
        <v>9784</v>
      </c>
      <c r="B1157" s="104">
        <v>0</v>
      </c>
      <c r="C1157" s="105"/>
      <c r="D1157" s="104">
        <v>0</v>
      </c>
      <c r="E1157" s="105"/>
      <c r="F1157" s="105" t="s">
        <v>9785</v>
      </c>
      <c r="G1157" s="104">
        <v>0</v>
      </c>
      <c r="H1157" s="104">
        <v>0</v>
      </c>
      <c r="I1157" s="104">
        <v>0</v>
      </c>
      <c r="J1157" s="105"/>
      <c r="K1157" s="105"/>
      <c r="L1157" s="104">
        <v>3</v>
      </c>
      <c r="M1157" s="104">
        <v>0</v>
      </c>
      <c r="N1157" s="105"/>
      <c r="O1157" s="105"/>
      <c r="P1157" s="105"/>
      <c r="Q1157" s="105" t="s">
        <v>9786</v>
      </c>
      <c r="R1157" s="104">
        <v>0</v>
      </c>
      <c r="S1157" s="104">
        <v>0</v>
      </c>
      <c r="T1157" s="105" t="s">
        <v>8257</v>
      </c>
      <c r="U1157" s="104">
        <v>1</v>
      </c>
      <c r="V1157" s="104">
        <v>0</v>
      </c>
      <c r="W1157" s="104">
        <v>0</v>
      </c>
      <c r="X1157" s="104">
        <v>0</v>
      </c>
      <c r="Y1157" s="104">
        <v>0</v>
      </c>
      <c r="Z1157" s="104" t="b">
        <v>0</v>
      </c>
      <c r="AA1157" s="105"/>
      <c r="AB1157" s="105" t="s">
        <v>9787</v>
      </c>
    </row>
    <row r="1158" spans="1:28" ht="15" customHeight="1" x14ac:dyDescent="0.35">
      <c r="A1158" s="105" t="s">
        <v>9788</v>
      </c>
      <c r="B1158" s="104">
        <v>0</v>
      </c>
      <c r="C1158" s="105"/>
      <c r="D1158" s="104">
        <v>0</v>
      </c>
      <c r="E1158" s="105"/>
      <c r="F1158" s="105" t="s">
        <v>9714</v>
      </c>
      <c r="G1158" s="104">
        <v>0</v>
      </c>
      <c r="H1158" s="104">
        <v>0</v>
      </c>
      <c r="I1158" s="104">
        <v>0</v>
      </c>
      <c r="J1158" s="105"/>
      <c r="K1158" s="105"/>
      <c r="L1158" s="104">
        <v>3</v>
      </c>
      <c r="M1158" s="104">
        <v>0</v>
      </c>
      <c r="N1158" s="105"/>
      <c r="O1158" s="105"/>
      <c r="P1158" s="105"/>
      <c r="Q1158" s="105" t="s">
        <v>9789</v>
      </c>
      <c r="R1158" s="104">
        <v>0</v>
      </c>
      <c r="S1158" s="104">
        <v>0</v>
      </c>
      <c r="T1158" s="105" t="s">
        <v>8257</v>
      </c>
      <c r="U1158" s="104">
        <v>1</v>
      </c>
      <c r="V1158" s="104">
        <v>0</v>
      </c>
      <c r="W1158" s="104">
        <v>0</v>
      </c>
      <c r="X1158" s="104">
        <v>0</v>
      </c>
      <c r="Y1158" s="104">
        <v>0</v>
      </c>
      <c r="Z1158" s="104" t="b">
        <v>0</v>
      </c>
      <c r="AA1158" s="105"/>
      <c r="AB1158" s="105" t="s">
        <v>9790</v>
      </c>
    </row>
    <row r="1159" spans="1:28" ht="15" customHeight="1" x14ac:dyDescent="0.35">
      <c r="A1159" s="105" t="s">
        <v>9791</v>
      </c>
      <c r="B1159" s="104">
        <v>0</v>
      </c>
      <c r="C1159" s="105"/>
      <c r="D1159" s="104">
        <v>0</v>
      </c>
      <c r="E1159" s="105"/>
      <c r="F1159" s="105" t="s">
        <v>9718</v>
      </c>
      <c r="G1159" s="104">
        <v>0</v>
      </c>
      <c r="H1159" s="104">
        <v>0</v>
      </c>
      <c r="I1159" s="104">
        <v>0</v>
      </c>
      <c r="J1159" s="105"/>
      <c r="K1159" s="105"/>
      <c r="L1159" s="104">
        <v>3</v>
      </c>
      <c r="M1159" s="104">
        <v>0</v>
      </c>
      <c r="N1159" s="105"/>
      <c r="O1159" s="105"/>
      <c r="P1159" s="105"/>
      <c r="Q1159" s="105" t="s">
        <v>9792</v>
      </c>
      <c r="R1159" s="104">
        <v>0</v>
      </c>
      <c r="S1159" s="104">
        <v>0</v>
      </c>
      <c r="T1159" s="105" t="s">
        <v>8257</v>
      </c>
      <c r="U1159" s="104">
        <v>1</v>
      </c>
      <c r="V1159" s="104">
        <v>0</v>
      </c>
      <c r="W1159" s="104">
        <v>0</v>
      </c>
      <c r="X1159" s="104">
        <v>0</v>
      </c>
      <c r="Y1159" s="104">
        <v>0</v>
      </c>
      <c r="Z1159" s="104" t="b">
        <v>0</v>
      </c>
      <c r="AA1159" s="105"/>
      <c r="AB1159" s="105" t="s">
        <v>9793</v>
      </c>
    </row>
    <row r="1160" spans="1:28" ht="15" customHeight="1" x14ac:dyDescent="0.35">
      <c r="A1160" s="105" t="s">
        <v>9794</v>
      </c>
      <c r="B1160" s="104">
        <v>0</v>
      </c>
      <c r="C1160" s="105"/>
      <c r="D1160" s="104">
        <v>0</v>
      </c>
      <c r="E1160" s="105"/>
      <c r="F1160" s="105" t="s">
        <v>9722</v>
      </c>
      <c r="G1160" s="104">
        <v>0</v>
      </c>
      <c r="H1160" s="104">
        <v>0</v>
      </c>
      <c r="I1160" s="104">
        <v>0</v>
      </c>
      <c r="J1160" s="105"/>
      <c r="K1160" s="105"/>
      <c r="L1160" s="104">
        <v>3</v>
      </c>
      <c r="M1160" s="104">
        <v>0</v>
      </c>
      <c r="N1160" s="105"/>
      <c r="O1160" s="105"/>
      <c r="P1160" s="105"/>
      <c r="Q1160" s="105" t="s">
        <v>9795</v>
      </c>
      <c r="R1160" s="104">
        <v>0</v>
      </c>
      <c r="S1160" s="104">
        <v>0</v>
      </c>
      <c r="T1160" s="105" t="s">
        <v>8257</v>
      </c>
      <c r="U1160" s="104">
        <v>1</v>
      </c>
      <c r="V1160" s="104">
        <v>0</v>
      </c>
      <c r="W1160" s="104">
        <v>0</v>
      </c>
      <c r="X1160" s="104">
        <v>0</v>
      </c>
      <c r="Y1160" s="104">
        <v>0</v>
      </c>
      <c r="Z1160" s="104" t="b">
        <v>0</v>
      </c>
      <c r="AA1160" s="105"/>
      <c r="AB1160" s="105" t="s">
        <v>9796</v>
      </c>
    </row>
    <row r="1161" spans="1:28" ht="15" customHeight="1" x14ac:dyDescent="0.35">
      <c r="A1161" s="105" t="s">
        <v>9797</v>
      </c>
      <c r="B1161" s="104">
        <v>0</v>
      </c>
      <c r="C1161" s="105"/>
      <c r="D1161" s="104">
        <v>0</v>
      </c>
      <c r="E1161" s="105"/>
      <c r="F1161" s="105" t="s">
        <v>9726</v>
      </c>
      <c r="G1161" s="104">
        <v>0</v>
      </c>
      <c r="H1161" s="104">
        <v>0</v>
      </c>
      <c r="I1161" s="104">
        <v>0</v>
      </c>
      <c r="J1161" s="105"/>
      <c r="K1161" s="105"/>
      <c r="L1161" s="104">
        <v>3</v>
      </c>
      <c r="M1161" s="104">
        <v>0</v>
      </c>
      <c r="N1161" s="105"/>
      <c r="O1161" s="105"/>
      <c r="P1161" s="105"/>
      <c r="Q1161" s="105" t="s">
        <v>9798</v>
      </c>
      <c r="R1161" s="104">
        <v>0</v>
      </c>
      <c r="S1161" s="104">
        <v>0</v>
      </c>
      <c r="T1161" s="105" t="s">
        <v>8257</v>
      </c>
      <c r="U1161" s="104">
        <v>1</v>
      </c>
      <c r="V1161" s="104">
        <v>0</v>
      </c>
      <c r="W1161" s="104">
        <v>0</v>
      </c>
      <c r="X1161" s="104">
        <v>0</v>
      </c>
      <c r="Y1161" s="104">
        <v>0</v>
      </c>
      <c r="Z1161" s="104" t="b">
        <v>0</v>
      </c>
      <c r="AA1161" s="105"/>
      <c r="AB1161" s="105" t="s">
        <v>9799</v>
      </c>
    </row>
    <row r="1162" spans="1:28" ht="15" customHeight="1" x14ac:dyDescent="0.35">
      <c r="A1162" s="105" t="s">
        <v>9800</v>
      </c>
      <c r="B1162" s="104">
        <v>0</v>
      </c>
      <c r="C1162" s="105"/>
      <c r="D1162" s="104">
        <v>0</v>
      </c>
      <c r="E1162" s="105"/>
      <c r="F1162" s="105" t="s">
        <v>9752</v>
      </c>
      <c r="G1162" s="104">
        <v>0</v>
      </c>
      <c r="H1162" s="104">
        <v>0</v>
      </c>
      <c r="I1162" s="104">
        <v>0</v>
      </c>
      <c r="J1162" s="105"/>
      <c r="K1162" s="105"/>
      <c r="L1162" s="104">
        <v>3</v>
      </c>
      <c r="M1162" s="104">
        <v>0</v>
      </c>
      <c r="N1162" s="105"/>
      <c r="O1162" s="105"/>
      <c r="P1162" s="105"/>
      <c r="Q1162" s="105" t="s">
        <v>9801</v>
      </c>
      <c r="R1162" s="104">
        <v>0</v>
      </c>
      <c r="S1162" s="104">
        <v>0</v>
      </c>
      <c r="T1162" s="105" t="s">
        <v>8257</v>
      </c>
      <c r="U1162" s="104">
        <v>1</v>
      </c>
      <c r="V1162" s="104">
        <v>0</v>
      </c>
      <c r="W1162" s="104">
        <v>0</v>
      </c>
      <c r="X1162" s="104">
        <v>0</v>
      </c>
      <c r="Y1162" s="104">
        <v>0</v>
      </c>
      <c r="Z1162" s="104" t="b">
        <v>0</v>
      </c>
      <c r="AA1162" s="105"/>
      <c r="AB1162" s="105" t="s">
        <v>9802</v>
      </c>
    </row>
    <row r="1163" spans="1:28" ht="15" customHeight="1" x14ac:dyDescent="0.35">
      <c r="A1163" s="105" t="s">
        <v>9803</v>
      </c>
      <c r="B1163" s="104">
        <v>0</v>
      </c>
      <c r="C1163" s="105"/>
      <c r="D1163" s="104">
        <v>0</v>
      </c>
      <c r="E1163" s="105"/>
      <c r="F1163" s="105" t="s">
        <v>9730</v>
      </c>
      <c r="G1163" s="104">
        <v>0</v>
      </c>
      <c r="H1163" s="104">
        <v>0</v>
      </c>
      <c r="I1163" s="104">
        <v>0</v>
      </c>
      <c r="J1163" s="105"/>
      <c r="K1163" s="105"/>
      <c r="L1163" s="104">
        <v>3</v>
      </c>
      <c r="M1163" s="104">
        <v>0</v>
      </c>
      <c r="N1163" s="105"/>
      <c r="O1163" s="105"/>
      <c r="P1163" s="105"/>
      <c r="Q1163" s="105" t="s">
        <v>9804</v>
      </c>
      <c r="R1163" s="104">
        <v>0</v>
      </c>
      <c r="S1163" s="104">
        <v>0</v>
      </c>
      <c r="T1163" s="105" t="s">
        <v>8257</v>
      </c>
      <c r="U1163" s="104">
        <v>1</v>
      </c>
      <c r="V1163" s="104">
        <v>0</v>
      </c>
      <c r="W1163" s="104">
        <v>0</v>
      </c>
      <c r="X1163" s="104">
        <v>0</v>
      </c>
      <c r="Y1163" s="104">
        <v>0</v>
      </c>
      <c r="Z1163" s="104" t="b">
        <v>0</v>
      </c>
      <c r="AA1163" s="105"/>
      <c r="AB1163" s="105" t="s">
        <v>9805</v>
      </c>
    </row>
    <row r="1164" spans="1:28" ht="15" customHeight="1" x14ac:dyDescent="0.35">
      <c r="A1164" s="105" t="s">
        <v>8258</v>
      </c>
      <c r="B1164" s="104">
        <v>0</v>
      </c>
      <c r="C1164" s="105"/>
      <c r="D1164" s="104">
        <v>0</v>
      </c>
      <c r="E1164" s="105"/>
      <c r="F1164" s="105" t="s">
        <v>9809</v>
      </c>
      <c r="G1164" s="104">
        <v>0</v>
      </c>
      <c r="H1164" s="104">
        <v>0</v>
      </c>
      <c r="I1164" s="104">
        <v>0</v>
      </c>
      <c r="J1164" s="105"/>
      <c r="K1164" s="105"/>
      <c r="L1164" s="104">
        <v>2</v>
      </c>
      <c r="M1164" s="104">
        <v>703120.75051672698</v>
      </c>
      <c r="N1164" s="105"/>
      <c r="O1164" s="105"/>
      <c r="P1164" s="105"/>
      <c r="Q1164" s="105" t="s">
        <v>9810</v>
      </c>
      <c r="R1164" s="104">
        <v>288130.2</v>
      </c>
      <c r="S1164" s="104">
        <v>0</v>
      </c>
      <c r="T1164" s="105" t="s">
        <v>7708</v>
      </c>
      <c r="U1164" s="104">
        <v>1</v>
      </c>
      <c r="V1164" s="104">
        <v>0</v>
      </c>
      <c r="W1164" s="104">
        <v>4.18000164388349E-6</v>
      </c>
      <c r="X1164" s="104">
        <v>1647947.25</v>
      </c>
      <c r="Y1164" s="104">
        <v>2639198.2005167301</v>
      </c>
      <c r="Z1164" s="104" t="b">
        <v>0</v>
      </c>
      <c r="AA1164" s="105" t="s">
        <v>82</v>
      </c>
      <c r="AB1164" s="105" t="s">
        <v>9811</v>
      </c>
    </row>
    <row r="1165" spans="1:28" ht="15" customHeight="1" x14ac:dyDescent="0.35">
      <c r="A1165" s="105" t="s">
        <v>7221</v>
      </c>
      <c r="B1165" s="104">
        <v>0</v>
      </c>
      <c r="C1165" s="105"/>
      <c r="D1165" s="104">
        <v>0</v>
      </c>
      <c r="E1165" s="105"/>
      <c r="F1165" s="105" t="s">
        <v>9812</v>
      </c>
      <c r="G1165" s="104">
        <v>0</v>
      </c>
      <c r="H1165" s="104">
        <v>0</v>
      </c>
      <c r="I1165" s="104">
        <v>0</v>
      </c>
      <c r="J1165" s="105"/>
      <c r="K1165" s="105"/>
      <c r="L1165" s="104">
        <v>3</v>
      </c>
      <c r="M1165" s="104">
        <v>231411.00968197</v>
      </c>
      <c r="N1165" s="105"/>
      <c r="O1165" s="105"/>
      <c r="P1165" s="105"/>
      <c r="Q1165" s="105" t="s">
        <v>9813</v>
      </c>
      <c r="R1165" s="104">
        <v>90395.75</v>
      </c>
      <c r="S1165" s="104">
        <v>0</v>
      </c>
      <c r="T1165" s="105" t="s">
        <v>8258</v>
      </c>
      <c r="U1165" s="104">
        <v>1</v>
      </c>
      <c r="V1165" s="104">
        <v>0</v>
      </c>
      <c r="W1165" s="104">
        <v>1.0319200913328101E-8</v>
      </c>
      <c r="X1165" s="104">
        <v>542377.19999999995</v>
      </c>
      <c r="Y1165" s="104">
        <v>864183.95968196995</v>
      </c>
      <c r="Z1165" s="104" t="b">
        <v>0</v>
      </c>
      <c r="AA1165" s="105" t="s">
        <v>82</v>
      </c>
      <c r="AB1165" s="105" t="s">
        <v>9814</v>
      </c>
    </row>
    <row r="1166" spans="1:28" ht="15" customHeight="1" x14ac:dyDescent="0.35">
      <c r="A1166" s="105" t="s">
        <v>10922</v>
      </c>
      <c r="B1166" s="104">
        <v>0</v>
      </c>
      <c r="C1166" s="105"/>
      <c r="D1166" s="104">
        <v>0</v>
      </c>
      <c r="E1166" s="105"/>
      <c r="F1166" s="105" t="s">
        <v>9815</v>
      </c>
      <c r="G1166" s="104">
        <v>0</v>
      </c>
      <c r="H1166" s="104">
        <v>0</v>
      </c>
      <c r="I1166" s="104">
        <v>0</v>
      </c>
      <c r="J1166" s="105"/>
      <c r="K1166" s="105"/>
      <c r="L1166" s="104">
        <v>3</v>
      </c>
      <c r="M1166" s="104">
        <v>0</v>
      </c>
      <c r="N1166" s="105" t="s">
        <v>9816</v>
      </c>
      <c r="O1166" s="105"/>
      <c r="P1166" s="105"/>
      <c r="Q1166" s="105" t="s">
        <v>9817</v>
      </c>
      <c r="R1166" s="104">
        <v>0</v>
      </c>
      <c r="S1166" s="104">
        <v>0</v>
      </c>
      <c r="T1166" s="105" t="s">
        <v>8258</v>
      </c>
      <c r="U1166" s="104">
        <v>1</v>
      </c>
      <c r="V1166" s="104">
        <v>0</v>
      </c>
      <c r="W1166" s="104">
        <v>0</v>
      </c>
      <c r="X1166" s="104">
        <v>0</v>
      </c>
      <c r="Y1166" s="104">
        <v>0</v>
      </c>
      <c r="Z1166" s="104" t="b">
        <v>0</v>
      </c>
      <c r="AA1166" s="105" t="s">
        <v>923</v>
      </c>
      <c r="AB1166" s="105" t="s">
        <v>9818</v>
      </c>
    </row>
    <row r="1167" spans="1:28" ht="15" customHeight="1" x14ac:dyDescent="0.35">
      <c r="A1167" s="105" t="s">
        <v>10923</v>
      </c>
      <c r="B1167" s="104">
        <v>0</v>
      </c>
      <c r="C1167" s="105"/>
      <c r="D1167" s="104">
        <v>0</v>
      </c>
      <c r="E1167" s="105"/>
      <c r="F1167" s="105" t="s">
        <v>9823</v>
      </c>
      <c r="G1167" s="104">
        <v>0</v>
      </c>
      <c r="H1167" s="104">
        <v>0</v>
      </c>
      <c r="I1167" s="104">
        <v>0</v>
      </c>
      <c r="J1167" s="105"/>
      <c r="K1167" s="105"/>
      <c r="L1167" s="104">
        <v>3</v>
      </c>
      <c r="M1167" s="104">
        <v>231411.00968197</v>
      </c>
      <c r="N1167" s="105"/>
      <c r="O1167" s="105"/>
      <c r="P1167" s="105"/>
      <c r="Q1167" s="105" t="s">
        <v>9824</v>
      </c>
      <c r="R1167" s="104">
        <v>90395.75</v>
      </c>
      <c r="S1167" s="104">
        <v>0</v>
      </c>
      <c r="T1167" s="105" t="s">
        <v>8258</v>
      </c>
      <c r="U1167" s="104">
        <v>1</v>
      </c>
      <c r="V1167" s="104">
        <v>0</v>
      </c>
      <c r="W1167" s="104">
        <v>4.1276803653445096E-6</v>
      </c>
      <c r="X1167" s="104">
        <v>542377.19999999995</v>
      </c>
      <c r="Y1167" s="104">
        <v>864183.95968196995</v>
      </c>
      <c r="Z1167" s="104" t="b">
        <v>0</v>
      </c>
      <c r="AA1167" s="105" t="s">
        <v>82</v>
      </c>
      <c r="AB1167" s="105" t="s">
        <v>9825</v>
      </c>
    </row>
    <row r="1168" spans="1:28" ht="15" customHeight="1" x14ac:dyDescent="0.35">
      <c r="A1168" s="105" t="s">
        <v>10924</v>
      </c>
      <c r="B1168" s="104">
        <v>0</v>
      </c>
      <c r="C1168" s="105"/>
      <c r="D1168" s="104">
        <v>0</v>
      </c>
      <c r="E1168" s="105"/>
      <c r="F1168" s="105" t="s">
        <v>9826</v>
      </c>
      <c r="G1168" s="104">
        <v>0</v>
      </c>
      <c r="H1168" s="104">
        <v>0</v>
      </c>
      <c r="I1168" s="104">
        <v>0</v>
      </c>
      <c r="J1168" s="105"/>
      <c r="K1168" s="105"/>
      <c r="L1168" s="104">
        <v>3</v>
      </c>
      <c r="M1168" s="104">
        <v>0</v>
      </c>
      <c r="N1168" s="105"/>
      <c r="O1168" s="105"/>
      <c r="P1168" s="105"/>
      <c r="Q1168" s="105" t="s">
        <v>9827</v>
      </c>
      <c r="R1168" s="104">
        <v>0</v>
      </c>
      <c r="S1168" s="104">
        <v>0</v>
      </c>
      <c r="T1168" s="105" t="s">
        <v>8258</v>
      </c>
      <c r="U1168" s="104">
        <v>1</v>
      </c>
      <c r="V1168" s="104">
        <v>0</v>
      </c>
      <c r="W1168" s="104">
        <v>0</v>
      </c>
      <c r="X1168" s="104">
        <v>0</v>
      </c>
      <c r="Y1168" s="104">
        <v>0</v>
      </c>
      <c r="Z1168" s="104" t="b">
        <v>0</v>
      </c>
      <c r="AA1168" s="105" t="s">
        <v>923</v>
      </c>
      <c r="AB1168" s="105" t="s">
        <v>9828</v>
      </c>
    </row>
    <row r="1169" spans="1:28" ht="15" customHeight="1" x14ac:dyDescent="0.35">
      <c r="A1169" s="105" t="s">
        <v>10925</v>
      </c>
      <c r="B1169" s="104">
        <v>0</v>
      </c>
      <c r="C1169" s="105"/>
      <c r="D1169" s="104">
        <v>0</v>
      </c>
      <c r="E1169" s="105"/>
      <c r="F1169" s="105" t="s">
        <v>9833</v>
      </c>
      <c r="G1169" s="104">
        <v>0</v>
      </c>
      <c r="H1169" s="104">
        <v>0</v>
      </c>
      <c r="I1169" s="104">
        <v>0</v>
      </c>
      <c r="J1169" s="105"/>
      <c r="K1169" s="105"/>
      <c r="L1169" s="104">
        <v>3</v>
      </c>
      <c r="M1169" s="104">
        <v>231411.00968197</v>
      </c>
      <c r="N1169" s="105"/>
      <c r="O1169" s="105"/>
      <c r="P1169" s="105"/>
      <c r="Q1169" s="105" t="s">
        <v>9834</v>
      </c>
      <c r="R1169" s="104">
        <v>90395.75</v>
      </c>
      <c r="S1169" s="104">
        <v>0</v>
      </c>
      <c r="T1169" s="105" t="s">
        <v>8258</v>
      </c>
      <c r="U1169" s="104">
        <v>1</v>
      </c>
      <c r="V1169" s="104">
        <v>0</v>
      </c>
      <c r="W1169" s="104">
        <v>1.0319200913328101E-8</v>
      </c>
      <c r="X1169" s="104">
        <v>542377.19999999995</v>
      </c>
      <c r="Y1169" s="104">
        <v>864183.95968196995</v>
      </c>
      <c r="Z1169" s="104" t="b">
        <v>0</v>
      </c>
      <c r="AA1169" s="105" t="s">
        <v>82</v>
      </c>
      <c r="AB1169" s="105" t="s">
        <v>9835</v>
      </c>
    </row>
    <row r="1170" spans="1:28" ht="15" customHeight="1" x14ac:dyDescent="0.35">
      <c r="A1170" s="105" t="s">
        <v>10926</v>
      </c>
      <c r="B1170" s="104">
        <v>0</v>
      </c>
      <c r="C1170" s="105"/>
      <c r="D1170" s="104">
        <v>0</v>
      </c>
      <c r="E1170" s="105"/>
      <c r="F1170" s="105" t="s">
        <v>9836</v>
      </c>
      <c r="G1170" s="104">
        <v>0</v>
      </c>
      <c r="H1170" s="104">
        <v>0</v>
      </c>
      <c r="I1170" s="104">
        <v>0</v>
      </c>
      <c r="J1170" s="105"/>
      <c r="K1170" s="105"/>
      <c r="L1170" s="104">
        <v>3</v>
      </c>
      <c r="M1170" s="104">
        <v>0</v>
      </c>
      <c r="N1170" s="105"/>
      <c r="O1170" s="105"/>
      <c r="P1170" s="105"/>
      <c r="Q1170" s="105" t="s">
        <v>9837</v>
      </c>
      <c r="R1170" s="104">
        <v>0</v>
      </c>
      <c r="S1170" s="104">
        <v>0</v>
      </c>
      <c r="T1170" s="105" t="s">
        <v>8258</v>
      </c>
      <c r="U1170" s="104">
        <v>1</v>
      </c>
      <c r="V1170" s="104">
        <v>0</v>
      </c>
      <c r="W1170" s="104">
        <v>0</v>
      </c>
      <c r="X1170" s="104">
        <v>0</v>
      </c>
      <c r="Y1170" s="104">
        <v>0</v>
      </c>
      <c r="Z1170" s="104" t="b">
        <v>0</v>
      </c>
      <c r="AA1170" s="105" t="s">
        <v>923</v>
      </c>
      <c r="AB1170" s="105" t="s">
        <v>9838</v>
      </c>
    </row>
    <row r="1171" spans="1:28" ht="15" customHeight="1" x14ac:dyDescent="0.35">
      <c r="A1171" s="105" t="s">
        <v>10959</v>
      </c>
      <c r="B1171" s="104">
        <v>0</v>
      </c>
      <c r="C1171" s="105"/>
      <c r="D1171" s="104">
        <v>0</v>
      </c>
      <c r="E1171" s="105"/>
      <c r="F1171" s="105" t="s">
        <v>10039</v>
      </c>
      <c r="G1171" s="104">
        <v>0</v>
      </c>
      <c r="H1171" s="104">
        <v>0</v>
      </c>
      <c r="I1171" s="104">
        <v>0</v>
      </c>
      <c r="J1171" s="105"/>
      <c r="K1171" s="105"/>
      <c r="L1171" s="104">
        <v>3</v>
      </c>
      <c r="M1171" s="104">
        <v>5002.1334708163804</v>
      </c>
      <c r="N1171" s="105"/>
      <c r="O1171" s="105"/>
      <c r="P1171" s="105"/>
      <c r="Q1171" s="105" t="s">
        <v>10040</v>
      </c>
      <c r="R1171" s="104">
        <v>10004.4</v>
      </c>
      <c r="S1171" s="104">
        <v>0</v>
      </c>
      <c r="T1171" s="105" t="s">
        <v>8258</v>
      </c>
      <c r="U1171" s="104">
        <v>1</v>
      </c>
      <c r="V1171" s="104">
        <v>0</v>
      </c>
      <c r="W1171" s="104">
        <v>0</v>
      </c>
      <c r="X1171" s="104">
        <v>0</v>
      </c>
      <c r="Y1171" s="104">
        <v>15006.533470816399</v>
      </c>
      <c r="Z1171" s="104" t="b">
        <v>0</v>
      </c>
      <c r="AA1171" s="105" t="s">
        <v>82</v>
      </c>
      <c r="AB1171" s="105" t="s">
        <v>10041</v>
      </c>
    </row>
    <row r="1172" spans="1:28" ht="15" customHeight="1" x14ac:dyDescent="0.35">
      <c r="A1172" s="105" t="s">
        <v>10927</v>
      </c>
      <c r="B1172" s="104">
        <v>0</v>
      </c>
      <c r="C1172" s="105"/>
      <c r="D1172" s="104">
        <v>0</v>
      </c>
      <c r="E1172" s="105"/>
      <c r="F1172" s="105" t="s">
        <v>9839</v>
      </c>
      <c r="G1172" s="104">
        <v>0</v>
      </c>
      <c r="H1172" s="104">
        <v>0</v>
      </c>
      <c r="I1172" s="104">
        <v>0</v>
      </c>
      <c r="J1172" s="105"/>
      <c r="K1172" s="105"/>
      <c r="L1172" s="104">
        <v>3</v>
      </c>
      <c r="M1172" s="104">
        <v>1295.1959999999999</v>
      </c>
      <c r="N1172" s="105"/>
      <c r="O1172" s="105"/>
      <c r="P1172" s="105"/>
      <c r="Q1172" s="105" t="s">
        <v>9840</v>
      </c>
      <c r="R1172" s="104">
        <v>2312.85</v>
      </c>
      <c r="S1172" s="104">
        <v>0</v>
      </c>
      <c r="T1172" s="105" t="s">
        <v>8258</v>
      </c>
      <c r="U1172" s="104">
        <v>1</v>
      </c>
      <c r="V1172" s="104">
        <v>0</v>
      </c>
      <c r="W1172" s="104">
        <v>1.05609589041087E-8</v>
      </c>
      <c r="X1172" s="104">
        <v>6938.55</v>
      </c>
      <c r="Y1172" s="104">
        <v>10546.596</v>
      </c>
      <c r="Z1172" s="104" t="b">
        <v>0</v>
      </c>
      <c r="AA1172" s="105" t="s">
        <v>82</v>
      </c>
      <c r="AB1172" s="105" t="s">
        <v>9841</v>
      </c>
    </row>
    <row r="1173" spans="1:28" ht="15" customHeight="1" x14ac:dyDescent="0.35">
      <c r="A1173" s="105" t="s">
        <v>10042</v>
      </c>
      <c r="B1173" s="104">
        <v>0</v>
      </c>
      <c r="C1173" s="105"/>
      <c r="D1173" s="104">
        <v>0</v>
      </c>
      <c r="E1173" s="105"/>
      <c r="F1173" s="105" t="s">
        <v>10043</v>
      </c>
      <c r="G1173" s="104">
        <v>0</v>
      </c>
      <c r="H1173" s="104">
        <v>0</v>
      </c>
      <c r="I1173" s="104">
        <v>0</v>
      </c>
      <c r="J1173" s="105"/>
      <c r="K1173" s="105"/>
      <c r="L1173" s="104">
        <v>3</v>
      </c>
      <c r="M1173" s="104">
        <v>0</v>
      </c>
      <c r="N1173" s="105"/>
      <c r="O1173" s="105"/>
      <c r="P1173" s="105"/>
      <c r="Q1173" s="105" t="s">
        <v>10044</v>
      </c>
      <c r="R1173" s="104">
        <v>0</v>
      </c>
      <c r="S1173" s="104">
        <v>0</v>
      </c>
      <c r="T1173" s="105" t="s">
        <v>8258</v>
      </c>
      <c r="U1173" s="104">
        <v>1</v>
      </c>
      <c r="V1173" s="104">
        <v>0</v>
      </c>
      <c r="W1173" s="104">
        <v>0</v>
      </c>
      <c r="X1173" s="104">
        <v>0</v>
      </c>
      <c r="Y1173" s="104">
        <v>0</v>
      </c>
      <c r="Z1173" s="104" t="b">
        <v>0</v>
      </c>
      <c r="AA1173" s="105"/>
      <c r="AB1173" s="105" t="s">
        <v>10045</v>
      </c>
    </row>
    <row r="1174" spans="1:28" ht="15" customHeight="1" x14ac:dyDescent="0.35">
      <c r="A1174" s="105" t="s">
        <v>9819</v>
      </c>
      <c r="B1174" s="104">
        <v>0</v>
      </c>
      <c r="C1174" s="105"/>
      <c r="D1174" s="104">
        <v>0</v>
      </c>
      <c r="E1174" s="105"/>
      <c r="F1174" s="105" t="s">
        <v>9820</v>
      </c>
      <c r="G1174" s="104">
        <v>0</v>
      </c>
      <c r="H1174" s="104">
        <v>0</v>
      </c>
      <c r="I1174" s="104">
        <v>0</v>
      </c>
      <c r="J1174" s="105"/>
      <c r="K1174" s="105"/>
      <c r="L1174" s="104">
        <v>3</v>
      </c>
      <c r="M1174" s="104">
        <v>1295.1959999999999</v>
      </c>
      <c r="N1174" s="105"/>
      <c r="O1174" s="105"/>
      <c r="P1174" s="105"/>
      <c r="Q1174" s="105" t="s">
        <v>9821</v>
      </c>
      <c r="R1174" s="104">
        <v>2312.85</v>
      </c>
      <c r="S1174" s="104">
        <v>0</v>
      </c>
      <c r="T1174" s="105" t="s">
        <v>8258</v>
      </c>
      <c r="U1174" s="104">
        <v>1</v>
      </c>
      <c r="V1174" s="104">
        <v>0</v>
      </c>
      <c r="W1174" s="104">
        <v>1.05609589041087E-8</v>
      </c>
      <c r="X1174" s="104">
        <v>6938.55</v>
      </c>
      <c r="Y1174" s="104">
        <v>10546.596</v>
      </c>
      <c r="Z1174" s="104" t="b">
        <v>0</v>
      </c>
      <c r="AA1174" s="105" t="s">
        <v>82</v>
      </c>
      <c r="AB1174" s="105" t="s">
        <v>9822</v>
      </c>
    </row>
    <row r="1175" spans="1:28" ht="15" customHeight="1" x14ac:dyDescent="0.35">
      <c r="A1175" s="105" t="s">
        <v>9829</v>
      </c>
      <c r="B1175" s="104">
        <v>0</v>
      </c>
      <c r="C1175" s="105"/>
      <c r="D1175" s="104">
        <v>0</v>
      </c>
      <c r="E1175" s="105"/>
      <c r="F1175" s="105" t="s">
        <v>9830</v>
      </c>
      <c r="G1175" s="104">
        <v>0</v>
      </c>
      <c r="H1175" s="104">
        <v>0</v>
      </c>
      <c r="I1175" s="104">
        <v>0</v>
      </c>
      <c r="J1175" s="105"/>
      <c r="K1175" s="105"/>
      <c r="L1175" s="104">
        <v>3</v>
      </c>
      <c r="M1175" s="104">
        <v>1295.1959999999999</v>
      </c>
      <c r="N1175" s="105"/>
      <c r="O1175" s="105"/>
      <c r="P1175" s="105"/>
      <c r="Q1175" s="105" t="s">
        <v>9831</v>
      </c>
      <c r="R1175" s="104">
        <v>2312.85</v>
      </c>
      <c r="S1175" s="104">
        <v>0</v>
      </c>
      <c r="T1175" s="105" t="s">
        <v>8258</v>
      </c>
      <c r="U1175" s="104">
        <v>1</v>
      </c>
      <c r="V1175" s="104">
        <v>0</v>
      </c>
      <c r="W1175" s="104">
        <v>1.05609589041087E-8</v>
      </c>
      <c r="X1175" s="104">
        <v>6938.55</v>
      </c>
      <c r="Y1175" s="104">
        <v>10546.596</v>
      </c>
      <c r="Z1175" s="104" t="b">
        <v>0</v>
      </c>
      <c r="AA1175" s="105" t="s">
        <v>82</v>
      </c>
      <c r="AB1175" s="105" t="s">
        <v>9832</v>
      </c>
    </row>
    <row r="1176" spans="1:28" ht="15" customHeight="1" x14ac:dyDescent="0.35">
      <c r="A1176" s="105" t="s">
        <v>8259</v>
      </c>
      <c r="B1176" s="104">
        <v>0</v>
      </c>
      <c r="C1176" s="105"/>
      <c r="D1176" s="104">
        <v>0</v>
      </c>
      <c r="E1176" s="105"/>
      <c r="F1176" s="105" t="s">
        <v>9842</v>
      </c>
      <c r="G1176" s="104">
        <v>0</v>
      </c>
      <c r="H1176" s="104">
        <v>0</v>
      </c>
      <c r="I1176" s="104">
        <v>0</v>
      </c>
      <c r="J1176" s="105"/>
      <c r="K1176" s="105"/>
      <c r="L1176" s="104">
        <v>2</v>
      </c>
      <c r="M1176" s="104">
        <v>505429.47913047101</v>
      </c>
      <c r="N1176" s="105"/>
      <c r="O1176" s="105"/>
      <c r="P1176" s="105"/>
      <c r="Q1176" s="105" t="s">
        <v>9843</v>
      </c>
      <c r="R1176" s="104">
        <v>685637.2</v>
      </c>
      <c r="S1176" s="104">
        <v>0</v>
      </c>
      <c r="T1176" s="105" t="s">
        <v>7708</v>
      </c>
      <c r="U1176" s="104">
        <v>1</v>
      </c>
      <c r="V1176" s="104">
        <v>0</v>
      </c>
      <c r="W1176" s="104">
        <v>4.1760319634873499E-8</v>
      </c>
      <c r="X1176" s="104">
        <v>1098631.5</v>
      </c>
      <c r="Y1176" s="104">
        <v>2289698.1791304699</v>
      </c>
      <c r="Z1176" s="104" t="b">
        <v>0</v>
      </c>
      <c r="AA1176" s="105" t="s">
        <v>82</v>
      </c>
      <c r="AB1176" s="105" t="s">
        <v>9844</v>
      </c>
    </row>
    <row r="1177" spans="1:28" ht="15" customHeight="1" x14ac:dyDescent="0.35">
      <c r="A1177" s="105" t="s">
        <v>7217</v>
      </c>
      <c r="B1177" s="104">
        <v>0</v>
      </c>
      <c r="C1177" s="105"/>
      <c r="D1177" s="104">
        <v>0</v>
      </c>
      <c r="E1177" s="105"/>
      <c r="F1177" s="105" t="s">
        <v>9845</v>
      </c>
      <c r="G1177" s="104">
        <v>0</v>
      </c>
      <c r="H1177" s="104">
        <v>0</v>
      </c>
      <c r="I1177" s="104">
        <v>0</v>
      </c>
      <c r="J1177" s="105"/>
      <c r="K1177" s="105"/>
      <c r="L1177" s="104">
        <v>3</v>
      </c>
      <c r="M1177" s="104">
        <v>231411.00968197</v>
      </c>
      <c r="N1177" s="105"/>
      <c r="O1177" s="105"/>
      <c r="P1177" s="105"/>
      <c r="Q1177" s="105" t="s">
        <v>9846</v>
      </c>
      <c r="R1177" s="104">
        <v>90395.75</v>
      </c>
      <c r="S1177" s="104">
        <v>0</v>
      </c>
      <c r="T1177" s="105" t="s">
        <v>8259</v>
      </c>
      <c r="U1177" s="104">
        <v>1</v>
      </c>
      <c r="V1177" s="104">
        <v>0</v>
      </c>
      <c r="W1177" s="104">
        <v>1.0319200913328101E-8</v>
      </c>
      <c r="X1177" s="104">
        <v>542377.19999999995</v>
      </c>
      <c r="Y1177" s="104">
        <v>864183.95968196995</v>
      </c>
      <c r="Z1177" s="104" t="b">
        <v>0</v>
      </c>
      <c r="AA1177" s="105" t="s">
        <v>82</v>
      </c>
      <c r="AB1177" s="105" t="s">
        <v>9847</v>
      </c>
    </row>
    <row r="1178" spans="1:28" ht="15" customHeight="1" x14ac:dyDescent="0.35">
      <c r="A1178" s="105" t="s">
        <v>8505</v>
      </c>
      <c r="B1178" s="104">
        <v>0</v>
      </c>
      <c r="C1178" s="105"/>
      <c r="D1178" s="104">
        <v>0</v>
      </c>
      <c r="E1178" s="105"/>
      <c r="F1178" s="105" t="s">
        <v>9848</v>
      </c>
      <c r="G1178" s="104">
        <v>0</v>
      </c>
      <c r="H1178" s="104">
        <v>0</v>
      </c>
      <c r="I1178" s="104">
        <v>0</v>
      </c>
      <c r="J1178" s="105"/>
      <c r="K1178" s="105"/>
      <c r="L1178" s="104">
        <v>3</v>
      </c>
      <c r="M1178" s="104">
        <v>0</v>
      </c>
      <c r="N1178" s="105"/>
      <c r="O1178" s="105"/>
      <c r="P1178" s="105"/>
      <c r="Q1178" s="105" t="s">
        <v>9849</v>
      </c>
      <c r="R1178" s="104">
        <v>0</v>
      </c>
      <c r="S1178" s="104">
        <v>0</v>
      </c>
      <c r="T1178" s="105" t="s">
        <v>8259</v>
      </c>
      <c r="U1178" s="104">
        <v>1</v>
      </c>
      <c r="V1178" s="104">
        <v>0</v>
      </c>
      <c r="W1178" s="104">
        <v>0</v>
      </c>
      <c r="X1178" s="104">
        <v>0</v>
      </c>
      <c r="Y1178" s="104">
        <v>0</v>
      </c>
      <c r="Z1178" s="104" t="b">
        <v>0</v>
      </c>
      <c r="AA1178" s="105" t="s">
        <v>923</v>
      </c>
      <c r="AB1178" s="105" t="s">
        <v>9850</v>
      </c>
    </row>
    <row r="1179" spans="1:28" ht="15" customHeight="1" x14ac:dyDescent="0.35">
      <c r="A1179" s="105" t="s">
        <v>10928</v>
      </c>
      <c r="B1179" s="104">
        <v>0</v>
      </c>
      <c r="C1179" s="105"/>
      <c r="D1179" s="104">
        <v>0</v>
      </c>
      <c r="E1179" s="105"/>
      <c r="F1179" s="105" t="s">
        <v>9855</v>
      </c>
      <c r="G1179" s="104">
        <v>0</v>
      </c>
      <c r="H1179" s="104">
        <v>0</v>
      </c>
      <c r="I1179" s="104">
        <v>0</v>
      </c>
      <c r="J1179" s="105"/>
      <c r="K1179" s="105"/>
      <c r="L1179" s="104">
        <v>3</v>
      </c>
      <c r="M1179" s="104">
        <v>231411.00968197</v>
      </c>
      <c r="N1179" s="105"/>
      <c r="O1179" s="105"/>
      <c r="P1179" s="105"/>
      <c r="Q1179" s="105" t="s">
        <v>9856</v>
      </c>
      <c r="R1179" s="104">
        <v>90395.75</v>
      </c>
      <c r="S1179" s="104">
        <v>0</v>
      </c>
      <c r="T1179" s="105" t="s">
        <v>8259</v>
      </c>
      <c r="U1179" s="104">
        <v>1</v>
      </c>
      <c r="V1179" s="104">
        <v>0</v>
      </c>
      <c r="W1179" s="104">
        <v>1.0319200913328101E-8</v>
      </c>
      <c r="X1179" s="104">
        <v>542377.19999999995</v>
      </c>
      <c r="Y1179" s="104">
        <v>864183.95968196995</v>
      </c>
      <c r="Z1179" s="104" t="b">
        <v>0</v>
      </c>
      <c r="AA1179" s="105" t="s">
        <v>82</v>
      </c>
      <c r="AB1179" s="105" t="s">
        <v>9857</v>
      </c>
    </row>
    <row r="1180" spans="1:28" ht="15" customHeight="1" x14ac:dyDescent="0.35">
      <c r="A1180" s="105" t="s">
        <v>10929</v>
      </c>
      <c r="B1180" s="104">
        <v>0</v>
      </c>
      <c r="C1180" s="105"/>
      <c r="D1180" s="104">
        <v>0</v>
      </c>
      <c r="E1180" s="105"/>
      <c r="F1180" s="105" t="s">
        <v>9858</v>
      </c>
      <c r="G1180" s="104">
        <v>0</v>
      </c>
      <c r="H1180" s="104">
        <v>0</v>
      </c>
      <c r="I1180" s="104">
        <v>0</v>
      </c>
      <c r="J1180" s="105"/>
      <c r="K1180" s="105"/>
      <c r="L1180" s="104">
        <v>3</v>
      </c>
      <c r="M1180" s="104">
        <v>0</v>
      </c>
      <c r="N1180" s="105"/>
      <c r="O1180" s="105"/>
      <c r="P1180" s="105"/>
      <c r="Q1180" s="105" t="s">
        <v>9859</v>
      </c>
      <c r="R1180" s="104">
        <v>0</v>
      </c>
      <c r="S1180" s="104">
        <v>0</v>
      </c>
      <c r="T1180" s="105" t="s">
        <v>8259</v>
      </c>
      <c r="U1180" s="104">
        <v>1</v>
      </c>
      <c r="V1180" s="104">
        <v>0</v>
      </c>
      <c r="W1180" s="104">
        <v>0</v>
      </c>
      <c r="X1180" s="104">
        <v>0</v>
      </c>
      <c r="Y1180" s="104">
        <v>0</v>
      </c>
      <c r="Z1180" s="104" t="b">
        <v>0</v>
      </c>
      <c r="AA1180" s="105" t="s">
        <v>923</v>
      </c>
      <c r="AB1180" s="105" t="s">
        <v>9860</v>
      </c>
    </row>
    <row r="1181" spans="1:28" ht="15" customHeight="1" x14ac:dyDescent="0.35">
      <c r="A1181" s="105" t="s">
        <v>10951</v>
      </c>
      <c r="B1181" s="104">
        <v>0</v>
      </c>
      <c r="C1181" s="105"/>
      <c r="D1181" s="104">
        <v>0</v>
      </c>
      <c r="E1181" s="105"/>
      <c r="F1181" s="105" t="s">
        <v>10007</v>
      </c>
      <c r="G1181" s="104">
        <v>0</v>
      </c>
      <c r="H1181" s="104">
        <v>0</v>
      </c>
      <c r="I1181" s="104">
        <v>0</v>
      </c>
      <c r="J1181" s="105"/>
      <c r="K1181" s="105"/>
      <c r="L1181" s="104">
        <v>3</v>
      </c>
      <c r="M1181" s="104">
        <v>35014.9342957146</v>
      </c>
      <c r="N1181" s="105"/>
      <c r="O1181" s="105"/>
      <c r="P1181" s="105"/>
      <c r="Q1181" s="105" t="s">
        <v>10008</v>
      </c>
      <c r="R1181" s="104">
        <v>490215.6</v>
      </c>
      <c r="S1181" s="104">
        <v>0</v>
      </c>
      <c r="T1181" s="105" t="s">
        <v>8259</v>
      </c>
      <c r="U1181" s="104">
        <v>7</v>
      </c>
      <c r="V1181" s="104">
        <v>0</v>
      </c>
      <c r="W1181" s="104">
        <v>0</v>
      </c>
      <c r="X1181" s="104">
        <v>0</v>
      </c>
      <c r="Y1181" s="104">
        <v>525230.53429571504</v>
      </c>
      <c r="Z1181" s="104" t="b">
        <v>0</v>
      </c>
      <c r="AA1181" s="105" t="s">
        <v>82</v>
      </c>
      <c r="AB1181" s="105" t="s">
        <v>10009</v>
      </c>
    </row>
    <row r="1182" spans="1:28" ht="15" customHeight="1" x14ac:dyDescent="0.35">
      <c r="A1182" s="105" t="s">
        <v>10960</v>
      </c>
      <c r="B1182" s="104">
        <v>0</v>
      </c>
      <c r="C1182" s="105"/>
      <c r="D1182" s="104">
        <v>0</v>
      </c>
      <c r="E1182" s="105"/>
      <c r="F1182" s="105" t="s">
        <v>10046</v>
      </c>
      <c r="G1182" s="104">
        <v>0</v>
      </c>
      <c r="H1182" s="104">
        <v>0</v>
      </c>
      <c r="I1182" s="104">
        <v>0</v>
      </c>
      <c r="J1182" s="105"/>
      <c r="K1182" s="105"/>
      <c r="L1182" s="104">
        <v>3</v>
      </c>
      <c r="M1182" s="104">
        <v>5002.1334708163804</v>
      </c>
      <c r="N1182" s="105"/>
      <c r="O1182" s="105"/>
      <c r="P1182" s="105"/>
      <c r="Q1182" s="105" t="s">
        <v>10047</v>
      </c>
      <c r="R1182" s="104">
        <v>10004.4</v>
      </c>
      <c r="S1182" s="104">
        <v>0</v>
      </c>
      <c r="T1182" s="105" t="s">
        <v>8259</v>
      </c>
      <c r="U1182" s="104">
        <v>1</v>
      </c>
      <c r="V1182" s="104">
        <v>0</v>
      </c>
      <c r="W1182" s="104">
        <v>0</v>
      </c>
      <c r="X1182" s="104">
        <v>0</v>
      </c>
      <c r="Y1182" s="104">
        <v>15006.533470816399</v>
      </c>
      <c r="Z1182" s="104" t="b">
        <v>0</v>
      </c>
      <c r="AA1182" s="105" t="s">
        <v>82</v>
      </c>
      <c r="AB1182" s="105" t="s">
        <v>10048</v>
      </c>
    </row>
    <row r="1183" spans="1:28" ht="15" customHeight="1" x14ac:dyDescent="0.35">
      <c r="A1183" s="105" t="s">
        <v>10930</v>
      </c>
      <c r="B1183" s="104">
        <v>0</v>
      </c>
      <c r="C1183" s="105"/>
      <c r="D1183" s="104">
        <v>0</v>
      </c>
      <c r="E1183" s="105"/>
      <c r="F1183" s="105" t="s">
        <v>9865</v>
      </c>
      <c r="G1183" s="104">
        <v>0</v>
      </c>
      <c r="H1183" s="104">
        <v>0</v>
      </c>
      <c r="I1183" s="104">
        <v>0</v>
      </c>
      <c r="J1183" s="105"/>
      <c r="K1183" s="105"/>
      <c r="L1183" s="104">
        <v>3</v>
      </c>
      <c r="M1183" s="104">
        <v>0</v>
      </c>
      <c r="N1183" s="105"/>
      <c r="O1183" s="105"/>
      <c r="P1183" s="105"/>
      <c r="Q1183" s="105" t="s">
        <v>9866</v>
      </c>
      <c r="R1183" s="104">
        <v>0</v>
      </c>
      <c r="S1183" s="104">
        <v>0</v>
      </c>
      <c r="T1183" s="105" t="s">
        <v>8259</v>
      </c>
      <c r="U1183" s="104">
        <v>1</v>
      </c>
      <c r="V1183" s="104">
        <v>0</v>
      </c>
      <c r="W1183" s="104">
        <v>0</v>
      </c>
      <c r="X1183" s="104">
        <v>0</v>
      </c>
      <c r="Y1183" s="104">
        <v>0</v>
      </c>
      <c r="Z1183" s="104" t="b">
        <v>0</v>
      </c>
      <c r="AA1183" s="105"/>
      <c r="AB1183" s="105" t="s">
        <v>9867</v>
      </c>
    </row>
    <row r="1184" spans="1:28" ht="15" customHeight="1" x14ac:dyDescent="0.35">
      <c r="A1184" s="105" t="s">
        <v>9851</v>
      </c>
      <c r="B1184" s="104">
        <v>0</v>
      </c>
      <c r="C1184" s="105"/>
      <c r="D1184" s="104">
        <v>0</v>
      </c>
      <c r="E1184" s="105"/>
      <c r="F1184" s="105" t="s">
        <v>9852</v>
      </c>
      <c r="G1184" s="104">
        <v>0</v>
      </c>
      <c r="H1184" s="104">
        <v>0</v>
      </c>
      <c r="I1184" s="104">
        <v>0</v>
      </c>
      <c r="J1184" s="105"/>
      <c r="K1184" s="105"/>
      <c r="L1184" s="104">
        <v>3</v>
      </c>
      <c r="M1184" s="104">
        <v>1295.1959999999999</v>
      </c>
      <c r="N1184" s="105"/>
      <c r="O1184" s="105"/>
      <c r="P1184" s="105"/>
      <c r="Q1184" s="105" t="s">
        <v>9853</v>
      </c>
      <c r="R1184" s="104">
        <v>2312.85</v>
      </c>
      <c r="S1184" s="104">
        <v>0</v>
      </c>
      <c r="T1184" s="105" t="s">
        <v>8259</v>
      </c>
      <c r="U1184" s="104">
        <v>1</v>
      </c>
      <c r="V1184" s="104">
        <v>0</v>
      </c>
      <c r="W1184" s="104">
        <v>1.05609589041087E-8</v>
      </c>
      <c r="X1184" s="104">
        <v>6938.55</v>
      </c>
      <c r="Y1184" s="104">
        <v>10546.596</v>
      </c>
      <c r="Z1184" s="104" t="b">
        <v>0</v>
      </c>
      <c r="AA1184" s="105" t="s">
        <v>82</v>
      </c>
      <c r="AB1184" s="105" t="s">
        <v>9854</v>
      </c>
    </row>
    <row r="1185" spans="1:28" ht="15" customHeight="1" x14ac:dyDescent="0.35">
      <c r="A1185" s="105" t="s">
        <v>9861</v>
      </c>
      <c r="B1185" s="104">
        <v>0</v>
      </c>
      <c r="C1185" s="105"/>
      <c r="D1185" s="104">
        <v>0</v>
      </c>
      <c r="E1185" s="105"/>
      <c r="F1185" s="105" t="s">
        <v>9862</v>
      </c>
      <c r="G1185" s="104">
        <v>0</v>
      </c>
      <c r="H1185" s="104">
        <v>0</v>
      </c>
      <c r="I1185" s="104">
        <v>0</v>
      </c>
      <c r="J1185" s="105"/>
      <c r="K1185" s="105"/>
      <c r="L1185" s="104">
        <v>3</v>
      </c>
      <c r="M1185" s="104">
        <v>1295.1959999999999</v>
      </c>
      <c r="N1185" s="105"/>
      <c r="O1185" s="105"/>
      <c r="P1185" s="105"/>
      <c r="Q1185" s="105" t="s">
        <v>9863</v>
      </c>
      <c r="R1185" s="104">
        <v>2312.85</v>
      </c>
      <c r="S1185" s="104">
        <v>0</v>
      </c>
      <c r="T1185" s="105" t="s">
        <v>8259</v>
      </c>
      <c r="U1185" s="104">
        <v>1</v>
      </c>
      <c r="V1185" s="104">
        <v>0</v>
      </c>
      <c r="W1185" s="104">
        <v>1.05609589041087E-8</v>
      </c>
      <c r="X1185" s="104">
        <v>6938.55</v>
      </c>
      <c r="Y1185" s="104">
        <v>10546.596</v>
      </c>
      <c r="Z1185" s="104" t="b">
        <v>0</v>
      </c>
      <c r="AA1185" s="105" t="s">
        <v>82</v>
      </c>
      <c r="AB1185" s="105" t="s">
        <v>9864</v>
      </c>
    </row>
    <row r="1186" spans="1:28" ht="15" customHeight="1" x14ac:dyDescent="0.35">
      <c r="A1186" s="105" t="s">
        <v>8260</v>
      </c>
      <c r="B1186" s="104">
        <v>0</v>
      </c>
      <c r="C1186" s="105"/>
      <c r="D1186" s="104">
        <v>0</v>
      </c>
      <c r="E1186" s="105"/>
      <c r="F1186" s="105" t="s">
        <v>9868</v>
      </c>
      <c r="G1186" s="104">
        <v>0</v>
      </c>
      <c r="H1186" s="104">
        <v>0</v>
      </c>
      <c r="I1186" s="104">
        <v>0</v>
      </c>
      <c r="J1186" s="105"/>
      <c r="K1186" s="105"/>
      <c r="L1186" s="104">
        <v>2</v>
      </c>
      <c r="M1186" s="104">
        <v>311456.63051943301</v>
      </c>
      <c r="N1186" s="105"/>
      <c r="O1186" s="105"/>
      <c r="P1186" s="105"/>
      <c r="Q1186" s="105" t="s">
        <v>9869</v>
      </c>
      <c r="R1186" s="104">
        <v>11203855.6</v>
      </c>
      <c r="S1186" s="104">
        <v>0</v>
      </c>
      <c r="T1186" s="105" t="s">
        <v>7708</v>
      </c>
      <c r="U1186" s="104">
        <v>1</v>
      </c>
      <c r="V1186" s="104">
        <v>0</v>
      </c>
      <c r="W1186" s="104">
        <v>4.8563955479440103E-8</v>
      </c>
      <c r="X1186" s="104">
        <v>719759.25</v>
      </c>
      <c r="Y1186" s="104">
        <v>12235071.480519401</v>
      </c>
      <c r="Z1186" s="104" t="b">
        <v>0</v>
      </c>
      <c r="AA1186" s="105" t="s">
        <v>82</v>
      </c>
      <c r="AB1186" s="105" t="s">
        <v>9870</v>
      </c>
    </row>
    <row r="1187" spans="1:28" ht="15" customHeight="1" x14ac:dyDescent="0.35">
      <c r="A1187" s="105" t="s">
        <v>7809</v>
      </c>
      <c r="B1187" s="104">
        <v>0</v>
      </c>
      <c r="C1187" s="105"/>
      <c r="D1187" s="104">
        <v>0</v>
      </c>
      <c r="E1187" s="105"/>
      <c r="F1187" s="105" t="s">
        <v>9871</v>
      </c>
      <c r="G1187" s="104">
        <v>0</v>
      </c>
      <c r="H1187" s="104">
        <v>0</v>
      </c>
      <c r="I1187" s="104">
        <v>0</v>
      </c>
      <c r="J1187" s="105"/>
      <c r="K1187" s="105"/>
      <c r="L1187" s="104">
        <v>3</v>
      </c>
      <c r="M1187" s="104">
        <v>231411.00968197</v>
      </c>
      <c r="N1187" s="105"/>
      <c r="O1187" s="105"/>
      <c r="P1187" s="105"/>
      <c r="Q1187" s="105" t="s">
        <v>9872</v>
      </c>
      <c r="R1187" s="104">
        <v>90395.75</v>
      </c>
      <c r="S1187" s="104">
        <v>0</v>
      </c>
      <c r="T1187" s="105" t="s">
        <v>8260</v>
      </c>
      <c r="U1187" s="104">
        <v>1</v>
      </c>
      <c r="V1187" s="104">
        <v>0</v>
      </c>
      <c r="W1187" s="104">
        <v>0</v>
      </c>
      <c r="X1187" s="104">
        <v>542377.19999999995</v>
      </c>
      <c r="Y1187" s="104">
        <v>864183.95968196995</v>
      </c>
      <c r="Z1187" s="104" t="b">
        <v>0</v>
      </c>
      <c r="AA1187" s="105" t="s">
        <v>82</v>
      </c>
      <c r="AB1187" s="105" t="s">
        <v>9873</v>
      </c>
    </row>
    <row r="1188" spans="1:28" ht="15" customHeight="1" x14ac:dyDescent="0.35">
      <c r="A1188" s="105" t="s">
        <v>8305</v>
      </c>
      <c r="B1188" s="104">
        <v>0</v>
      </c>
      <c r="C1188" s="105"/>
      <c r="D1188" s="104">
        <v>0</v>
      </c>
      <c r="E1188" s="105"/>
      <c r="F1188" s="105" t="s">
        <v>9874</v>
      </c>
      <c r="G1188" s="104">
        <v>0</v>
      </c>
      <c r="H1188" s="104">
        <v>0</v>
      </c>
      <c r="I1188" s="104">
        <v>0</v>
      </c>
      <c r="J1188" s="105"/>
      <c r="K1188" s="105"/>
      <c r="L1188" s="104">
        <v>3</v>
      </c>
      <c r="M1188" s="104">
        <v>5920.8959999999997</v>
      </c>
      <c r="N1188" s="105"/>
      <c r="O1188" s="105"/>
      <c r="P1188" s="105"/>
      <c r="Q1188" s="105" t="s">
        <v>9875</v>
      </c>
      <c r="R1188" s="104">
        <v>2312.85</v>
      </c>
      <c r="S1188" s="104">
        <v>0</v>
      </c>
      <c r="T1188" s="105" t="s">
        <v>8260</v>
      </c>
      <c r="U1188" s="104">
        <v>1</v>
      </c>
      <c r="V1188" s="104">
        <v>0</v>
      </c>
      <c r="W1188" s="104">
        <v>0</v>
      </c>
      <c r="X1188" s="104">
        <v>20815.650000000001</v>
      </c>
      <c r="Y1188" s="104">
        <v>29049.396000000001</v>
      </c>
      <c r="Z1188" s="104" t="b">
        <v>0</v>
      </c>
      <c r="AA1188" s="105" t="s">
        <v>82</v>
      </c>
      <c r="AB1188" s="105" t="s">
        <v>9876</v>
      </c>
    </row>
    <row r="1189" spans="1:28" ht="15" customHeight="1" x14ac:dyDescent="0.35">
      <c r="A1189" s="105" t="s">
        <v>8307</v>
      </c>
      <c r="B1189" s="104">
        <v>0</v>
      </c>
      <c r="C1189" s="105"/>
      <c r="D1189" s="104">
        <v>0</v>
      </c>
      <c r="E1189" s="105"/>
      <c r="F1189" s="105" t="s">
        <v>9877</v>
      </c>
      <c r="G1189" s="104">
        <v>0</v>
      </c>
      <c r="H1189" s="104">
        <v>0</v>
      </c>
      <c r="I1189" s="104">
        <v>0</v>
      </c>
      <c r="J1189" s="105"/>
      <c r="K1189" s="105"/>
      <c r="L1189" s="104">
        <v>3</v>
      </c>
      <c r="M1189" s="104">
        <v>0</v>
      </c>
      <c r="N1189" s="105"/>
      <c r="O1189" s="105"/>
      <c r="P1189" s="105"/>
      <c r="Q1189" s="105" t="s">
        <v>9878</v>
      </c>
      <c r="R1189" s="104">
        <v>0</v>
      </c>
      <c r="S1189" s="104">
        <v>0</v>
      </c>
      <c r="T1189" s="105" t="s">
        <v>8260</v>
      </c>
      <c r="U1189" s="104">
        <v>1</v>
      </c>
      <c r="V1189" s="104">
        <v>0</v>
      </c>
      <c r="W1189" s="104">
        <v>0</v>
      </c>
      <c r="X1189" s="104">
        <v>0</v>
      </c>
      <c r="Y1189" s="104">
        <v>0</v>
      </c>
      <c r="Z1189" s="104" t="b">
        <v>0</v>
      </c>
      <c r="AA1189" s="105"/>
      <c r="AB1189" s="105" t="s">
        <v>9879</v>
      </c>
    </row>
    <row r="1190" spans="1:28" ht="15" customHeight="1" x14ac:dyDescent="0.35">
      <c r="A1190" s="105" t="s">
        <v>10931</v>
      </c>
      <c r="B1190" s="104">
        <v>0</v>
      </c>
      <c r="C1190" s="105"/>
      <c r="D1190" s="104">
        <v>0</v>
      </c>
      <c r="E1190" s="105"/>
      <c r="F1190" s="105" t="s">
        <v>9880</v>
      </c>
      <c r="G1190" s="104">
        <v>0</v>
      </c>
      <c r="H1190" s="104">
        <v>0</v>
      </c>
      <c r="I1190" s="104">
        <v>0</v>
      </c>
      <c r="J1190" s="105"/>
      <c r="K1190" s="105"/>
      <c r="L1190" s="104">
        <v>3</v>
      </c>
      <c r="M1190" s="104">
        <v>5920.8959999999997</v>
      </c>
      <c r="N1190" s="105"/>
      <c r="O1190" s="105"/>
      <c r="P1190" s="105"/>
      <c r="Q1190" s="105" t="s">
        <v>9881</v>
      </c>
      <c r="R1190" s="104">
        <v>2312.85</v>
      </c>
      <c r="S1190" s="104">
        <v>0</v>
      </c>
      <c r="T1190" s="105" t="s">
        <v>8260</v>
      </c>
      <c r="U1190" s="104">
        <v>1</v>
      </c>
      <c r="V1190" s="104">
        <v>0</v>
      </c>
      <c r="W1190" s="104">
        <v>0</v>
      </c>
      <c r="X1190" s="104">
        <v>20815.650000000001</v>
      </c>
      <c r="Y1190" s="104">
        <v>29049.396000000001</v>
      </c>
      <c r="Z1190" s="104" t="b">
        <v>0</v>
      </c>
      <c r="AA1190" s="105" t="s">
        <v>82</v>
      </c>
      <c r="AB1190" s="105" t="s">
        <v>9882</v>
      </c>
    </row>
    <row r="1191" spans="1:28" ht="15" customHeight="1" x14ac:dyDescent="0.35">
      <c r="A1191" s="105" t="s">
        <v>10932</v>
      </c>
      <c r="B1191" s="104">
        <v>0</v>
      </c>
      <c r="C1191" s="105"/>
      <c r="D1191" s="104">
        <v>0</v>
      </c>
      <c r="E1191" s="105"/>
      <c r="F1191" s="105" t="s">
        <v>9883</v>
      </c>
      <c r="G1191" s="104">
        <v>0</v>
      </c>
      <c r="H1191" s="104">
        <v>0</v>
      </c>
      <c r="I1191" s="104">
        <v>0</v>
      </c>
      <c r="J1191" s="105"/>
      <c r="K1191" s="105"/>
      <c r="L1191" s="104">
        <v>3</v>
      </c>
      <c r="M1191" s="104">
        <v>0</v>
      </c>
      <c r="N1191" s="105"/>
      <c r="O1191" s="105"/>
      <c r="P1191" s="105"/>
      <c r="Q1191" s="105" t="s">
        <v>9884</v>
      </c>
      <c r="R1191" s="104">
        <v>0</v>
      </c>
      <c r="S1191" s="104">
        <v>0</v>
      </c>
      <c r="T1191" s="105" t="s">
        <v>8260</v>
      </c>
      <c r="U1191" s="104">
        <v>1</v>
      </c>
      <c r="V1191" s="104">
        <v>0</v>
      </c>
      <c r="W1191" s="104">
        <v>0</v>
      </c>
      <c r="X1191" s="104">
        <v>0</v>
      </c>
      <c r="Y1191" s="104">
        <v>0</v>
      </c>
      <c r="Z1191" s="104" t="b">
        <v>0</v>
      </c>
      <c r="AA1191" s="105"/>
      <c r="AB1191" s="105" t="s">
        <v>9885</v>
      </c>
    </row>
    <row r="1192" spans="1:28" ht="15" customHeight="1" x14ac:dyDescent="0.35">
      <c r="A1192" s="105" t="s">
        <v>10933</v>
      </c>
      <c r="B1192" s="104">
        <v>0</v>
      </c>
      <c r="C1192" s="105"/>
      <c r="D1192" s="104">
        <v>0</v>
      </c>
      <c r="E1192" s="105"/>
      <c r="F1192" s="105" t="s">
        <v>9891</v>
      </c>
      <c r="G1192" s="104">
        <v>0</v>
      </c>
      <c r="H1192" s="104">
        <v>0</v>
      </c>
      <c r="I1192" s="104">
        <v>0</v>
      </c>
      <c r="J1192" s="105"/>
      <c r="K1192" s="105"/>
      <c r="L1192" s="104">
        <v>3</v>
      </c>
      <c r="M1192" s="104">
        <v>32387.918127198998</v>
      </c>
      <c r="N1192" s="105"/>
      <c r="O1192" s="105"/>
      <c r="P1192" s="105"/>
      <c r="Q1192" s="105" t="s">
        <v>9892</v>
      </c>
      <c r="R1192" s="104">
        <v>4574.7</v>
      </c>
      <c r="S1192" s="104">
        <v>0</v>
      </c>
      <c r="T1192" s="105" t="s">
        <v>8260</v>
      </c>
      <c r="U1192" s="104">
        <v>2</v>
      </c>
      <c r="V1192" s="104">
        <v>0</v>
      </c>
      <c r="W1192" s="104">
        <v>6.2299885844664604E-9</v>
      </c>
      <c r="X1192" s="104">
        <v>41172.300000000003</v>
      </c>
      <c r="Y1192" s="104">
        <v>78134.918127198995</v>
      </c>
      <c r="Z1192" s="104" t="b">
        <v>0</v>
      </c>
      <c r="AA1192" s="105" t="s">
        <v>82</v>
      </c>
      <c r="AB1192" s="105" t="s">
        <v>9893</v>
      </c>
    </row>
    <row r="1193" spans="1:28" ht="15" customHeight="1" x14ac:dyDescent="0.35">
      <c r="A1193" s="105" t="s">
        <v>10934</v>
      </c>
      <c r="B1193" s="104">
        <v>0</v>
      </c>
      <c r="C1193" s="105"/>
      <c r="D1193" s="104">
        <v>0</v>
      </c>
      <c r="E1193" s="105"/>
      <c r="F1193" s="105" t="s">
        <v>9894</v>
      </c>
      <c r="G1193" s="104">
        <v>0</v>
      </c>
      <c r="H1193" s="104">
        <v>0</v>
      </c>
      <c r="I1193" s="104">
        <v>0</v>
      </c>
      <c r="J1193" s="105"/>
      <c r="K1193" s="105"/>
      <c r="L1193" s="104">
        <v>3</v>
      </c>
      <c r="M1193" s="104">
        <v>0</v>
      </c>
      <c r="N1193" s="105"/>
      <c r="O1193" s="105"/>
      <c r="P1193" s="105"/>
      <c r="Q1193" s="105" t="s">
        <v>9895</v>
      </c>
      <c r="R1193" s="104">
        <v>0</v>
      </c>
      <c r="S1193" s="104">
        <v>0</v>
      </c>
      <c r="T1193" s="105" t="s">
        <v>8260</v>
      </c>
      <c r="U1193" s="104">
        <v>1</v>
      </c>
      <c r="V1193" s="104">
        <v>0</v>
      </c>
      <c r="W1193" s="104">
        <v>0</v>
      </c>
      <c r="X1193" s="104">
        <v>0</v>
      </c>
      <c r="Y1193" s="104">
        <v>0</v>
      </c>
      <c r="Z1193" s="104" t="b">
        <v>0</v>
      </c>
      <c r="AA1193" s="105"/>
      <c r="AB1193" s="105" t="s">
        <v>9896</v>
      </c>
    </row>
    <row r="1194" spans="1:28" ht="15" customHeight="1" x14ac:dyDescent="0.35">
      <c r="A1194" s="105" t="s">
        <v>10935</v>
      </c>
      <c r="B1194" s="104">
        <v>0</v>
      </c>
      <c r="C1194" s="105"/>
      <c r="D1194" s="104">
        <v>0</v>
      </c>
      <c r="E1194" s="105"/>
      <c r="F1194" s="105" t="s">
        <v>9897</v>
      </c>
      <c r="G1194" s="104">
        <v>0</v>
      </c>
      <c r="H1194" s="104">
        <v>0</v>
      </c>
      <c r="I1194" s="104">
        <v>0</v>
      </c>
      <c r="J1194" s="105"/>
      <c r="K1194" s="105"/>
      <c r="L1194" s="104">
        <v>3</v>
      </c>
      <c r="M1194" s="104">
        <v>0</v>
      </c>
      <c r="N1194" s="105"/>
      <c r="O1194" s="105"/>
      <c r="P1194" s="105"/>
      <c r="Q1194" s="105" t="s">
        <v>9898</v>
      </c>
      <c r="R1194" s="104">
        <v>0</v>
      </c>
      <c r="S1194" s="104">
        <v>0</v>
      </c>
      <c r="T1194" s="105" t="s">
        <v>8260</v>
      </c>
      <c r="U1194" s="104">
        <v>1</v>
      </c>
      <c r="V1194" s="104">
        <v>0</v>
      </c>
      <c r="W1194" s="104">
        <v>0</v>
      </c>
      <c r="X1194" s="104">
        <v>0</v>
      </c>
      <c r="Y1194" s="104">
        <v>0</v>
      </c>
      <c r="Z1194" s="104" t="b">
        <v>0</v>
      </c>
      <c r="AA1194" s="105"/>
      <c r="AB1194" s="105" t="s">
        <v>9899</v>
      </c>
    </row>
    <row r="1195" spans="1:28" ht="15" customHeight="1" x14ac:dyDescent="0.35">
      <c r="A1195" s="105" t="s">
        <v>10936</v>
      </c>
      <c r="B1195" s="104">
        <v>0</v>
      </c>
      <c r="C1195" s="105"/>
      <c r="D1195" s="104">
        <v>0</v>
      </c>
      <c r="E1195" s="105"/>
      <c r="F1195" s="105" t="s">
        <v>9900</v>
      </c>
      <c r="G1195" s="104">
        <v>0</v>
      </c>
      <c r="H1195" s="104">
        <v>0</v>
      </c>
      <c r="I1195" s="104">
        <v>0</v>
      </c>
      <c r="J1195" s="105"/>
      <c r="K1195" s="105"/>
      <c r="L1195" s="104">
        <v>3</v>
      </c>
      <c r="M1195" s="104">
        <v>0</v>
      </c>
      <c r="N1195" s="105"/>
      <c r="O1195" s="105"/>
      <c r="P1195" s="105"/>
      <c r="Q1195" s="105" t="s">
        <v>9901</v>
      </c>
      <c r="R1195" s="104">
        <v>0</v>
      </c>
      <c r="S1195" s="104">
        <v>0</v>
      </c>
      <c r="T1195" s="105" t="s">
        <v>8260</v>
      </c>
      <c r="U1195" s="104">
        <v>1</v>
      </c>
      <c r="V1195" s="104">
        <v>0</v>
      </c>
      <c r="W1195" s="104">
        <v>0</v>
      </c>
      <c r="X1195" s="104">
        <v>0</v>
      </c>
      <c r="Y1195" s="104">
        <v>0</v>
      </c>
      <c r="Z1195" s="104" t="b">
        <v>0</v>
      </c>
      <c r="AA1195" s="105"/>
      <c r="AB1195" s="105" t="s">
        <v>9902</v>
      </c>
    </row>
    <row r="1196" spans="1:28" ht="15" customHeight="1" x14ac:dyDescent="0.35">
      <c r="A1196" s="105" t="s">
        <v>9903</v>
      </c>
      <c r="B1196" s="104">
        <v>0</v>
      </c>
      <c r="C1196" s="105"/>
      <c r="D1196" s="104">
        <v>0</v>
      </c>
      <c r="E1196" s="105"/>
      <c r="F1196" s="105" t="s">
        <v>9904</v>
      </c>
      <c r="G1196" s="104">
        <v>0</v>
      </c>
      <c r="H1196" s="104">
        <v>0</v>
      </c>
      <c r="I1196" s="104">
        <v>0</v>
      </c>
      <c r="J1196" s="105"/>
      <c r="K1196" s="105"/>
      <c r="L1196" s="104">
        <v>3</v>
      </c>
      <c r="M1196" s="104">
        <v>0</v>
      </c>
      <c r="N1196" s="105"/>
      <c r="O1196" s="105"/>
      <c r="P1196" s="105"/>
      <c r="Q1196" s="105" t="s">
        <v>9905</v>
      </c>
      <c r="R1196" s="104">
        <v>0</v>
      </c>
      <c r="S1196" s="104">
        <v>0</v>
      </c>
      <c r="T1196" s="105" t="s">
        <v>8260</v>
      </c>
      <c r="U1196" s="104">
        <v>1</v>
      </c>
      <c r="V1196" s="104">
        <v>0</v>
      </c>
      <c r="W1196" s="104">
        <v>0</v>
      </c>
      <c r="X1196" s="104">
        <v>0</v>
      </c>
      <c r="Y1196" s="104">
        <v>0</v>
      </c>
      <c r="Z1196" s="104" t="b">
        <v>0</v>
      </c>
      <c r="AA1196" s="105"/>
      <c r="AB1196" s="105" t="s">
        <v>9906</v>
      </c>
    </row>
    <row r="1197" spans="1:28" ht="15" customHeight="1" x14ac:dyDescent="0.35">
      <c r="A1197" s="105" t="s">
        <v>9907</v>
      </c>
      <c r="B1197" s="104">
        <v>0</v>
      </c>
      <c r="C1197" s="105"/>
      <c r="D1197" s="104">
        <v>0</v>
      </c>
      <c r="E1197" s="105"/>
      <c r="F1197" s="105" t="s">
        <v>9908</v>
      </c>
      <c r="G1197" s="104">
        <v>0</v>
      </c>
      <c r="H1197" s="104">
        <v>0</v>
      </c>
      <c r="I1197" s="104">
        <v>0</v>
      </c>
      <c r="J1197" s="105"/>
      <c r="K1197" s="105"/>
      <c r="L1197" s="104">
        <v>3</v>
      </c>
      <c r="M1197" s="104">
        <v>23596.6000291446</v>
      </c>
      <c r="N1197" s="105" t="s">
        <v>9909</v>
      </c>
      <c r="O1197" s="105"/>
      <c r="P1197" s="105"/>
      <c r="Q1197" s="105" t="s">
        <v>9910</v>
      </c>
      <c r="R1197" s="104">
        <v>35395.199999999997</v>
      </c>
      <c r="S1197" s="104">
        <v>0</v>
      </c>
      <c r="T1197" s="105" t="s">
        <v>8260</v>
      </c>
      <c r="U1197" s="104">
        <v>2</v>
      </c>
      <c r="V1197" s="104">
        <v>0</v>
      </c>
      <c r="W1197" s="104">
        <v>0</v>
      </c>
      <c r="X1197" s="104">
        <v>35395.199999999997</v>
      </c>
      <c r="Y1197" s="104">
        <v>94387.000029144605</v>
      </c>
      <c r="Z1197" s="104" t="b">
        <v>0</v>
      </c>
      <c r="AA1197" s="105" t="s">
        <v>82</v>
      </c>
      <c r="AB1197" s="105" t="s">
        <v>9911</v>
      </c>
    </row>
    <row r="1198" spans="1:28" ht="15" customHeight="1" x14ac:dyDescent="0.35">
      <c r="A1198" s="105" t="s">
        <v>10049</v>
      </c>
      <c r="B1198" s="104">
        <v>0</v>
      </c>
      <c r="C1198" s="105"/>
      <c r="D1198" s="104">
        <v>0</v>
      </c>
      <c r="E1198" s="105"/>
      <c r="F1198" s="105" t="s">
        <v>10050</v>
      </c>
      <c r="G1198" s="104">
        <v>0</v>
      </c>
      <c r="H1198" s="104">
        <v>0</v>
      </c>
      <c r="I1198" s="104">
        <v>0</v>
      </c>
      <c r="J1198" s="105"/>
      <c r="K1198" s="105"/>
      <c r="L1198" s="104">
        <v>3</v>
      </c>
      <c r="M1198" s="104">
        <v>0</v>
      </c>
      <c r="N1198" s="105" t="s">
        <v>10051</v>
      </c>
      <c r="O1198" s="105"/>
      <c r="P1198" s="105"/>
      <c r="Q1198" s="105" t="s">
        <v>10052</v>
      </c>
      <c r="R1198" s="104">
        <v>0</v>
      </c>
      <c r="S1198" s="104">
        <v>0</v>
      </c>
      <c r="T1198" s="105" t="s">
        <v>8260</v>
      </c>
      <c r="U1198" s="104">
        <v>1</v>
      </c>
      <c r="V1198" s="104">
        <v>0</v>
      </c>
      <c r="W1198" s="104">
        <v>0</v>
      </c>
      <c r="X1198" s="104">
        <v>0</v>
      </c>
      <c r="Y1198" s="104">
        <v>0</v>
      </c>
      <c r="Z1198" s="104" t="b">
        <v>0</v>
      </c>
      <c r="AA1198" s="105"/>
      <c r="AB1198" s="105" t="s">
        <v>10053</v>
      </c>
    </row>
    <row r="1199" spans="1:28" ht="15" customHeight="1" x14ac:dyDescent="0.35">
      <c r="A1199" s="105" t="s">
        <v>9488</v>
      </c>
      <c r="B1199" s="104">
        <v>0</v>
      </c>
      <c r="C1199" s="105"/>
      <c r="D1199" s="104">
        <v>0</v>
      </c>
      <c r="E1199" s="105"/>
      <c r="F1199" s="105" t="s">
        <v>9489</v>
      </c>
      <c r="G1199" s="104">
        <v>0</v>
      </c>
      <c r="H1199" s="104">
        <v>0</v>
      </c>
      <c r="I1199" s="104">
        <v>0</v>
      </c>
      <c r="J1199" s="105"/>
      <c r="K1199" s="105"/>
      <c r="L1199" s="104">
        <v>3</v>
      </c>
      <c r="M1199" s="104">
        <v>2590.3919999999998</v>
      </c>
      <c r="N1199" s="105"/>
      <c r="O1199" s="106" t="s">
        <v>889</v>
      </c>
      <c r="P1199" s="106" t="s">
        <v>890</v>
      </c>
      <c r="Q1199" s="105" t="s">
        <v>4182</v>
      </c>
      <c r="R1199" s="104">
        <v>4625.7</v>
      </c>
      <c r="S1199" s="104">
        <v>0</v>
      </c>
      <c r="T1199" s="105" t="s">
        <v>8260</v>
      </c>
      <c r="U1199" s="104">
        <v>1</v>
      </c>
      <c r="V1199" s="104">
        <v>0</v>
      </c>
      <c r="W1199" s="104">
        <v>2.11219178082174E-8</v>
      </c>
      <c r="X1199" s="104">
        <v>16189.95</v>
      </c>
      <c r="Y1199" s="104">
        <v>23406.042000000001</v>
      </c>
      <c r="Z1199" s="104" t="b">
        <v>0</v>
      </c>
      <c r="AA1199" s="105" t="s">
        <v>82</v>
      </c>
      <c r="AB1199" s="105" t="s">
        <v>4183</v>
      </c>
    </row>
    <row r="1200" spans="1:28" ht="15" customHeight="1" x14ac:dyDescent="0.35">
      <c r="A1200" s="105" t="s">
        <v>9490</v>
      </c>
      <c r="B1200" s="104">
        <v>0</v>
      </c>
      <c r="C1200" s="105"/>
      <c r="D1200" s="104">
        <v>0</v>
      </c>
      <c r="E1200" s="105"/>
      <c r="F1200" s="105" t="s">
        <v>9491</v>
      </c>
      <c r="G1200" s="104">
        <v>0</v>
      </c>
      <c r="H1200" s="104">
        <v>0</v>
      </c>
      <c r="I1200" s="104">
        <v>0</v>
      </c>
      <c r="J1200" s="105"/>
      <c r="K1200" s="105"/>
      <c r="L1200" s="104">
        <v>3</v>
      </c>
      <c r="M1200" s="104">
        <v>0</v>
      </c>
      <c r="N1200" s="105" t="s">
        <v>9492</v>
      </c>
      <c r="O1200" s="106" t="s">
        <v>889</v>
      </c>
      <c r="P1200" s="106" t="s">
        <v>890</v>
      </c>
      <c r="Q1200" s="105" t="s">
        <v>4184</v>
      </c>
      <c r="R1200" s="104">
        <v>0</v>
      </c>
      <c r="S1200" s="104">
        <v>0</v>
      </c>
      <c r="T1200" s="105" t="s">
        <v>8260</v>
      </c>
      <c r="U1200" s="104">
        <v>1</v>
      </c>
      <c r="V1200" s="104">
        <v>0</v>
      </c>
      <c r="W1200" s="104">
        <v>0</v>
      </c>
      <c r="X1200" s="104">
        <v>0</v>
      </c>
      <c r="Y1200" s="104">
        <v>0</v>
      </c>
      <c r="Z1200" s="104" t="b">
        <v>0</v>
      </c>
      <c r="AA1200" s="105"/>
      <c r="AB1200" s="105" t="s">
        <v>4185</v>
      </c>
    </row>
    <row r="1201" spans="1:28" ht="15" customHeight="1" x14ac:dyDescent="0.35">
      <c r="A1201" s="105" t="s">
        <v>9501</v>
      </c>
      <c r="B1201" s="104">
        <v>0</v>
      </c>
      <c r="C1201" s="105"/>
      <c r="D1201" s="104">
        <v>0</v>
      </c>
      <c r="E1201" s="105"/>
      <c r="F1201" s="106" t="s">
        <v>11143</v>
      </c>
      <c r="G1201" s="104">
        <v>0</v>
      </c>
      <c r="H1201" s="104">
        <v>0</v>
      </c>
      <c r="I1201" s="104">
        <v>0</v>
      </c>
      <c r="J1201" s="105"/>
      <c r="K1201" s="105"/>
      <c r="L1201" s="104">
        <v>3</v>
      </c>
      <c r="M1201" s="104">
        <v>0</v>
      </c>
      <c r="N1201" s="105" t="s">
        <v>9502</v>
      </c>
      <c r="O1201" s="106" t="s">
        <v>1257</v>
      </c>
      <c r="P1201" s="106" t="s">
        <v>890</v>
      </c>
      <c r="Q1201" s="105" t="s">
        <v>4207</v>
      </c>
      <c r="R1201" s="104">
        <v>0</v>
      </c>
      <c r="S1201" s="104">
        <v>0</v>
      </c>
      <c r="T1201" s="105" t="s">
        <v>8260</v>
      </c>
      <c r="U1201" s="104">
        <v>1</v>
      </c>
      <c r="V1201" s="104">
        <v>0</v>
      </c>
      <c r="W1201" s="104">
        <v>0</v>
      </c>
      <c r="X1201" s="104">
        <v>0</v>
      </c>
      <c r="Y1201" s="104">
        <v>0</v>
      </c>
      <c r="Z1201" s="104" t="b">
        <v>0</v>
      </c>
      <c r="AA1201" s="105"/>
      <c r="AB1201" s="105" t="s">
        <v>4208</v>
      </c>
    </row>
    <row r="1202" spans="1:28" ht="15" customHeight="1" x14ac:dyDescent="0.35">
      <c r="A1202" s="105" t="s">
        <v>9503</v>
      </c>
      <c r="B1202" s="104">
        <v>0</v>
      </c>
      <c r="C1202" s="105"/>
      <c r="D1202" s="104">
        <v>0</v>
      </c>
      <c r="E1202" s="105"/>
      <c r="F1202" s="105" t="s">
        <v>9504</v>
      </c>
      <c r="G1202" s="104">
        <v>0</v>
      </c>
      <c r="H1202" s="104">
        <v>0</v>
      </c>
      <c r="I1202" s="104">
        <v>0</v>
      </c>
      <c r="J1202" s="105"/>
      <c r="K1202" s="105"/>
      <c r="L1202" s="104">
        <v>3</v>
      </c>
      <c r="M1202" s="104">
        <v>0</v>
      </c>
      <c r="N1202" s="105" t="s">
        <v>9505</v>
      </c>
      <c r="O1202" s="106" t="s">
        <v>1355</v>
      </c>
      <c r="P1202" s="106" t="s">
        <v>890</v>
      </c>
      <c r="Q1202" s="105" t="s">
        <v>4209</v>
      </c>
      <c r="R1202" s="104">
        <v>0</v>
      </c>
      <c r="S1202" s="104">
        <v>0</v>
      </c>
      <c r="T1202" s="105" t="s">
        <v>8260</v>
      </c>
      <c r="U1202" s="104">
        <v>1</v>
      </c>
      <c r="V1202" s="104">
        <v>0</v>
      </c>
      <c r="W1202" s="104">
        <v>0</v>
      </c>
      <c r="X1202" s="104">
        <v>0</v>
      </c>
      <c r="Y1202" s="104">
        <v>0</v>
      </c>
      <c r="Z1202" s="104" t="b">
        <v>0</v>
      </c>
      <c r="AA1202" s="105"/>
      <c r="AB1202" s="105" t="s">
        <v>4210</v>
      </c>
    </row>
    <row r="1203" spans="1:28" ht="15" customHeight="1" x14ac:dyDescent="0.35">
      <c r="A1203" s="105" t="s">
        <v>9506</v>
      </c>
      <c r="B1203" s="104">
        <v>0</v>
      </c>
      <c r="C1203" s="105"/>
      <c r="D1203" s="104">
        <v>0</v>
      </c>
      <c r="E1203" s="105"/>
      <c r="F1203" s="105" t="s">
        <v>9507</v>
      </c>
      <c r="G1203" s="104">
        <v>0</v>
      </c>
      <c r="H1203" s="104">
        <v>0</v>
      </c>
      <c r="I1203" s="104">
        <v>0</v>
      </c>
      <c r="J1203" s="105"/>
      <c r="K1203" s="105"/>
      <c r="L1203" s="104">
        <v>3</v>
      </c>
      <c r="M1203" s="104">
        <v>0</v>
      </c>
      <c r="N1203" s="105" t="s">
        <v>9505</v>
      </c>
      <c r="O1203" s="106" t="s">
        <v>889</v>
      </c>
      <c r="P1203" s="106" t="s">
        <v>890</v>
      </c>
      <c r="Q1203" s="105" t="s">
        <v>4211</v>
      </c>
      <c r="R1203" s="104">
        <v>0</v>
      </c>
      <c r="S1203" s="104">
        <v>0</v>
      </c>
      <c r="T1203" s="105" t="s">
        <v>8260</v>
      </c>
      <c r="U1203" s="104">
        <v>1</v>
      </c>
      <c r="V1203" s="104">
        <v>0</v>
      </c>
      <c r="W1203" s="104">
        <v>0</v>
      </c>
      <c r="X1203" s="104">
        <v>0</v>
      </c>
      <c r="Y1203" s="104">
        <v>0</v>
      </c>
      <c r="Z1203" s="104" t="b">
        <v>0</v>
      </c>
      <c r="AA1203" s="105"/>
      <c r="AB1203" s="105" t="s">
        <v>4212</v>
      </c>
    </row>
    <row r="1204" spans="1:28" ht="15" customHeight="1" x14ac:dyDescent="0.35">
      <c r="A1204" s="105" t="s">
        <v>10066</v>
      </c>
      <c r="B1204" s="104">
        <v>0</v>
      </c>
      <c r="C1204" s="105"/>
      <c r="D1204" s="104">
        <v>0</v>
      </c>
      <c r="E1204" s="105"/>
      <c r="F1204" s="105" t="s">
        <v>10067</v>
      </c>
      <c r="G1204" s="104">
        <v>0</v>
      </c>
      <c r="H1204" s="104">
        <v>0</v>
      </c>
      <c r="I1204" s="104">
        <v>0</v>
      </c>
      <c r="J1204" s="105"/>
      <c r="K1204" s="105"/>
      <c r="L1204" s="104">
        <v>3</v>
      </c>
      <c r="M1204" s="104">
        <v>0</v>
      </c>
      <c r="N1204" s="105" t="s">
        <v>10068</v>
      </c>
      <c r="O1204" s="105"/>
      <c r="P1204" s="105"/>
      <c r="Q1204" s="105" t="s">
        <v>5543</v>
      </c>
      <c r="R1204" s="104">
        <v>0</v>
      </c>
      <c r="S1204" s="104">
        <v>0</v>
      </c>
      <c r="T1204" s="105" t="s">
        <v>8260</v>
      </c>
      <c r="U1204" s="104">
        <v>1</v>
      </c>
      <c r="V1204" s="104">
        <v>0</v>
      </c>
      <c r="W1204" s="104">
        <v>0</v>
      </c>
      <c r="X1204" s="104">
        <v>0</v>
      </c>
      <c r="Y1204" s="104">
        <v>0</v>
      </c>
      <c r="Z1204" s="104" t="b">
        <v>0</v>
      </c>
      <c r="AA1204" s="105"/>
      <c r="AB1204" s="105" t="s">
        <v>10069</v>
      </c>
    </row>
    <row r="1205" spans="1:28" ht="15" customHeight="1" x14ac:dyDescent="0.35">
      <c r="A1205" s="105" t="s">
        <v>10962</v>
      </c>
      <c r="B1205" s="104">
        <v>0</v>
      </c>
      <c r="C1205" s="105"/>
      <c r="D1205" s="104">
        <v>0</v>
      </c>
      <c r="E1205" s="105"/>
      <c r="F1205" s="105" t="s">
        <v>135</v>
      </c>
      <c r="G1205" s="104">
        <v>0</v>
      </c>
      <c r="H1205" s="104">
        <v>0</v>
      </c>
      <c r="I1205" s="104">
        <v>0</v>
      </c>
      <c r="J1205" s="105"/>
      <c r="K1205" s="105"/>
      <c r="L1205" s="104">
        <v>4</v>
      </c>
      <c r="M1205" s="104">
        <v>0</v>
      </c>
      <c r="N1205" s="105"/>
      <c r="O1205" s="106" t="s">
        <v>889</v>
      </c>
      <c r="P1205" s="106" t="s">
        <v>890</v>
      </c>
      <c r="Q1205" s="105" t="s">
        <v>5543</v>
      </c>
      <c r="R1205" s="104">
        <v>0</v>
      </c>
      <c r="S1205" s="104">
        <v>0</v>
      </c>
      <c r="T1205" s="105" t="s">
        <v>10066</v>
      </c>
      <c r="U1205" s="104">
        <v>1</v>
      </c>
      <c r="V1205" s="104">
        <v>0</v>
      </c>
      <c r="W1205" s="104">
        <v>0</v>
      </c>
      <c r="X1205" s="104">
        <v>0</v>
      </c>
      <c r="Y1205" s="104">
        <v>0</v>
      </c>
      <c r="Z1205" s="104" t="b">
        <v>0</v>
      </c>
      <c r="AA1205" s="105"/>
      <c r="AB1205" s="105" t="s">
        <v>10070</v>
      </c>
    </row>
    <row r="1206" spans="1:28" ht="15" customHeight="1" x14ac:dyDescent="0.35">
      <c r="A1206" s="105" t="s">
        <v>10071</v>
      </c>
      <c r="B1206" s="104">
        <v>0</v>
      </c>
      <c r="C1206" s="105"/>
      <c r="D1206" s="104">
        <v>0</v>
      </c>
      <c r="E1206" s="105"/>
      <c r="F1206" s="105" t="s">
        <v>10072</v>
      </c>
      <c r="G1206" s="104">
        <v>0</v>
      </c>
      <c r="H1206" s="104">
        <v>0</v>
      </c>
      <c r="I1206" s="104">
        <v>0</v>
      </c>
      <c r="J1206" s="105"/>
      <c r="K1206" s="105"/>
      <c r="L1206" s="104">
        <v>3</v>
      </c>
      <c r="M1206" s="104">
        <v>0</v>
      </c>
      <c r="N1206" s="105" t="s">
        <v>10073</v>
      </c>
      <c r="O1206" s="106" t="s">
        <v>889</v>
      </c>
      <c r="P1206" s="106" t="s">
        <v>890</v>
      </c>
      <c r="Q1206" s="105" t="s">
        <v>1279</v>
      </c>
      <c r="R1206" s="104">
        <v>7895500</v>
      </c>
      <c r="S1206" s="104">
        <v>0</v>
      </c>
      <c r="T1206" s="105" t="s">
        <v>8260</v>
      </c>
      <c r="U1206" s="104">
        <v>1</v>
      </c>
      <c r="V1206" s="104">
        <v>0</v>
      </c>
      <c r="W1206" s="104">
        <v>9.0131278538806598E-11</v>
      </c>
      <c r="X1206" s="104">
        <v>0</v>
      </c>
      <c r="Y1206" s="104">
        <v>7895500</v>
      </c>
      <c r="Z1206" s="104" t="b">
        <v>0</v>
      </c>
      <c r="AA1206" s="105" t="s">
        <v>82</v>
      </c>
      <c r="AB1206" s="105" t="s">
        <v>10074</v>
      </c>
    </row>
    <row r="1207" spans="1:28" ht="15" customHeight="1" x14ac:dyDescent="0.35">
      <c r="A1207" s="105" t="s">
        <v>10054</v>
      </c>
      <c r="B1207" s="104">
        <v>0</v>
      </c>
      <c r="C1207" s="105"/>
      <c r="D1207" s="104">
        <v>0</v>
      </c>
      <c r="E1207" s="105"/>
      <c r="F1207" s="105" t="s">
        <v>10055</v>
      </c>
      <c r="G1207" s="104">
        <v>0</v>
      </c>
      <c r="H1207" s="104">
        <v>0</v>
      </c>
      <c r="I1207" s="104">
        <v>0</v>
      </c>
      <c r="J1207" s="105"/>
      <c r="K1207" s="105"/>
      <c r="L1207" s="104">
        <v>3</v>
      </c>
      <c r="M1207" s="104">
        <v>3708.0226811192902</v>
      </c>
      <c r="N1207" s="105"/>
      <c r="O1207" s="105"/>
      <c r="P1207" s="105"/>
      <c r="Q1207" s="105" t="s">
        <v>10056</v>
      </c>
      <c r="R1207" s="104">
        <v>3166425.7</v>
      </c>
      <c r="S1207" s="104">
        <v>0</v>
      </c>
      <c r="T1207" s="105" t="s">
        <v>8260</v>
      </c>
      <c r="U1207" s="104">
        <v>1</v>
      </c>
      <c r="V1207" s="104">
        <v>0</v>
      </c>
      <c r="W1207" s="104">
        <v>2.11219178082174E-8</v>
      </c>
      <c r="X1207" s="104">
        <v>22177.65</v>
      </c>
      <c r="Y1207" s="104">
        <v>3192311.3726811199</v>
      </c>
      <c r="Z1207" s="104" t="b">
        <v>0</v>
      </c>
      <c r="AA1207" s="105" t="s">
        <v>82</v>
      </c>
      <c r="AB1207" s="105" t="s">
        <v>10057</v>
      </c>
    </row>
    <row r="1208" spans="1:28" ht="15" customHeight="1" x14ac:dyDescent="0.35">
      <c r="A1208" s="105" t="s">
        <v>9886</v>
      </c>
      <c r="B1208" s="104">
        <v>0</v>
      </c>
      <c r="C1208" s="105"/>
      <c r="D1208" s="104">
        <v>0</v>
      </c>
      <c r="E1208" s="105"/>
      <c r="F1208" s="105" t="s">
        <v>9887</v>
      </c>
      <c r="G1208" s="104">
        <v>0</v>
      </c>
      <c r="H1208" s="104">
        <v>0</v>
      </c>
      <c r="I1208" s="104">
        <v>0</v>
      </c>
      <c r="J1208" s="105"/>
      <c r="K1208" s="105"/>
      <c r="L1208" s="104">
        <v>3</v>
      </c>
      <c r="M1208" s="104">
        <v>5920.8959999999997</v>
      </c>
      <c r="N1208" s="105" t="s">
        <v>9888</v>
      </c>
      <c r="O1208" s="105"/>
      <c r="P1208" s="105"/>
      <c r="Q1208" s="105" t="s">
        <v>9889</v>
      </c>
      <c r="R1208" s="104">
        <v>2312.85</v>
      </c>
      <c r="S1208" s="104">
        <v>0</v>
      </c>
      <c r="T1208" s="105" t="s">
        <v>8260</v>
      </c>
      <c r="U1208" s="104">
        <v>1</v>
      </c>
      <c r="V1208" s="104">
        <v>0</v>
      </c>
      <c r="W1208" s="104">
        <v>0</v>
      </c>
      <c r="X1208" s="104">
        <v>20815.650000000001</v>
      </c>
      <c r="Y1208" s="104">
        <v>29049.396000000001</v>
      </c>
      <c r="Z1208" s="104" t="b">
        <v>0</v>
      </c>
      <c r="AA1208" s="105" t="s">
        <v>82</v>
      </c>
      <c r="AB1208" s="105" t="s">
        <v>9890</v>
      </c>
    </row>
    <row r="1209" spans="1:28" ht="15" customHeight="1" x14ac:dyDescent="0.35">
      <c r="A1209" s="105" t="s">
        <v>7709</v>
      </c>
      <c r="B1209" s="104">
        <v>0</v>
      </c>
      <c r="C1209" s="105"/>
      <c r="D1209" s="104">
        <v>0</v>
      </c>
      <c r="E1209" s="105"/>
      <c r="F1209" s="105" t="s">
        <v>2517</v>
      </c>
      <c r="G1209" s="104">
        <v>0</v>
      </c>
      <c r="H1209" s="104">
        <v>0</v>
      </c>
      <c r="I1209" s="104">
        <v>0</v>
      </c>
      <c r="J1209" s="105"/>
      <c r="K1209" s="105"/>
      <c r="L1209" s="104">
        <v>1</v>
      </c>
      <c r="M1209" s="104">
        <v>0</v>
      </c>
      <c r="N1209" s="105"/>
      <c r="O1209" s="105"/>
      <c r="P1209" s="105"/>
      <c r="Q1209" s="105"/>
      <c r="R1209" s="104">
        <v>1705312.7</v>
      </c>
      <c r="S1209" s="104">
        <v>0</v>
      </c>
      <c r="T1209" s="105" t="s">
        <v>1905</v>
      </c>
      <c r="U1209" s="104">
        <v>1</v>
      </c>
      <c r="V1209" s="104">
        <v>0</v>
      </c>
      <c r="W1209" s="104">
        <v>0</v>
      </c>
      <c r="X1209" s="104">
        <v>0</v>
      </c>
      <c r="Y1209" s="104">
        <v>1705312.7</v>
      </c>
      <c r="Z1209" s="104" t="b">
        <v>0</v>
      </c>
      <c r="AA1209" s="105" t="s">
        <v>2503</v>
      </c>
      <c r="AB1209" s="105" t="s">
        <v>2518</v>
      </c>
    </row>
    <row r="1210" spans="1:28" ht="15" customHeight="1" x14ac:dyDescent="0.35">
      <c r="A1210" s="105" t="s">
        <v>7336</v>
      </c>
      <c r="B1210" s="104">
        <v>0</v>
      </c>
      <c r="C1210" s="105"/>
      <c r="D1210" s="104">
        <v>0</v>
      </c>
      <c r="E1210" s="105"/>
      <c r="F1210" s="105" t="s">
        <v>1605</v>
      </c>
      <c r="G1210" s="104">
        <v>0</v>
      </c>
      <c r="H1210" s="104">
        <v>0</v>
      </c>
      <c r="I1210" s="104">
        <v>0</v>
      </c>
      <c r="J1210" s="105"/>
      <c r="K1210" s="105"/>
      <c r="L1210" s="104">
        <v>2</v>
      </c>
      <c r="M1210" s="104">
        <v>0</v>
      </c>
      <c r="N1210" s="105"/>
      <c r="O1210" s="105"/>
      <c r="P1210" s="105"/>
      <c r="Q1210" s="105" t="s">
        <v>9326</v>
      </c>
      <c r="R1210" s="104">
        <v>8378</v>
      </c>
      <c r="S1210" s="104">
        <v>0</v>
      </c>
      <c r="T1210" s="105" t="s">
        <v>7709</v>
      </c>
      <c r="U1210" s="104">
        <v>1</v>
      </c>
      <c r="V1210" s="104">
        <v>0</v>
      </c>
      <c r="W1210" s="104">
        <v>0</v>
      </c>
      <c r="X1210" s="104">
        <v>0</v>
      </c>
      <c r="Y1210" s="104">
        <v>8378</v>
      </c>
      <c r="Z1210" s="104" t="b">
        <v>0</v>
      </c>
      <c r="AA1210" s="105" t="s">
        <v>83</v>
      </c>
      <c r="AB1210" s="105" t="s">
        <v>1606</v>
      </c>
    </row>
    <row r="1211" spans="1:28" ht="15" customHeight="1" x14ac:dyDescent="0.35">
      <c r="A1211" s="105" t="s">
        <v>7086</v>
      </c>
      <c r="B1211" s="104">
        <v>0</v>
      </c>
      <c r="C1211" s="105"/>
      <c r="D1211" s="104">
        <v>0</v>
      </c>
      <c r="E1211" s="105"/>
      <c r="F1211" s="105" t="s">
        <v>959</v>
      </c>
      <c r="G1211" s="104">
        <v>0</v>
      </c>
      <c r="H1211" s="104">
        <v>0</v>
      </c>
      <c r="I1211" s="104">
        <v>0</v>
      </c>
      <c r="J1211" s="105"/>
      <c r="K1211" s="105"/>
      <c r="L1211" s="104">
        <v>3</v>
      </c>
      <c r="M1211" s="104">
        <v>0</v>
      </c>
      <c r="N1211" s="105"/>
      <c r="O1211" s="106" t="s">
        <v>889</v>
      </c>
      <c r="P1211" s="106" t="s">
        <v>890</v>
      </c>
      <c r="Q1211" s="105" t="s">
        <v>962</v>
      </c>
      <c r="R1211" s="104">
        <v>0</v>
      </c>
      <c r="S1211" s="104">
        <v>0</v>
      </c>
      <c r="T1211" s="105" t="s">
        <v>9267</v>
      </c>
      <c r="U1211" s="104">
        <v>1</v>
      </c>
      <c r="V1211" s="104">
        <v>0</v>
      </c>
      <c r="W1211" s="104">
        <v>0</v>
      </c>
      <c r="X1211" s="104">
        <v>0</v>
      </c>
      <c r="Y1211" s="104">
        <v>0</v>
      </c>
      <c r="Z1211" s="104" t="b">
        <v>0</v>
      </c>
      <c r="AA1211" s="105"/>
      <c r="AB1211" s="105" t="s">
        <v>963</v>
      </c>
    </row>
    <row r="1212" spans="1:28" ht="15" customHeight="1" x14ac:dyDescent="0.35">
      <c r="A1212" s="105" t="s">
        <v>8535</v>
      </c>
      <c r="B1212" s="104">
        <v>0</v>
      </c>
      <c r="C1212" s="105"/>
      <c r="D1212" s="104">
        <v>0</v>
      </c>
      <c r="E1212" s="105"/>
      <c r="F1212" s="105" t="s">
        <v>4865</v>
      </c>
      <c r="G1212" s="104">
        <v>0</v>
      </c>
      <c r="H1212" s="104">
        <v>0</v>
      </c>
      <c r="I1212" s="104">
        <v>0</v>
      </c>
      <c r="J1212" s="105"/>
      <c r="K1212" s="105"/>
      <c r="L1212" s="104">
        <v>3</v>
      </c>
      <c r="M1212" s="104">
        <v>0</v>
      </c>
      <c r="N1212" s="105"/>
      <c r="O1212" s="106" t="s">
        <v>889</v>
      </c>
      <c r="P1212" s="106" t="s">
        <v>890</v>
      </c>
      <c r="Q1212" s="105" t="s">
        <v>4870</v>
      </c>
      <c r="R1212" s="104">
        <v>8378</v>
      </c>
      <c r="S1212" s="104">
        <v>0</v>
      </c>
      <c r="T1212" s="105" t="s">
        <v>9267</v>
      </c>
      <c r="U1212" s="104">
        <v>1</v>
      </c>
      <c r="V1212" s="104">
        <v>0</v>
      </c>
      <c r="W1212" s="104">
        <v>0</v>
      </c>
      <c r="X1212" s="104">
        <v>0</v>
      </c>
      <c r="Y1212" s="104">
        <v>8378</v>
      </c>
      <c r="Z1212" s="104" t="b">
        <v>0</v>
      </c>
      <c r="AA1212" s="105" t="s">
        <v>83</v>
      </c>
      <c r="AB1212" s="105" t="s">
        <v>4871</v>
      </c>
    </row>
    <row r="1213" spans="1:28" ht="15" customHeight="1" x14ac:dyDescent="0.35">
      <c r="A1213" s="105" t="s">
        <v>7337</v>
      </c>
      <c r="B1213" s="104">
        <v>0</v>
      </c>
      <c r="C1213" s="105"/>
      <c r="D1213" s="104">
        <v>0</v>
      </c>
      <c r="E1213" s="105"/>
      <c r="F1213" s="105" t="s">
        <v>1607</v>
      </c>
      <c r="G1213" s="104">
        <v>0</v>
      </c>
      <c r="H1213" s="104">
        <v>0</v>
      </c>
      <c r="I1213" s="104">
        <v>0</v>
      </c>
      <c r="J1213" s="105"/>
      <c r="K1213" s="105"/>
      <c r="L1213" s="104">
        <v>2</v>
      </c>
      <c r="M1213" s="104">
        <v>0</v>
      </c>
      <c r="N1213" s="105"/>
      <c r="O1213" s="105"/>
      <c r="P1213" s="105"/>
      <c r="Q1213" s="105" t="s">
        <v>9327</v>
      </c>
      <c r="R1213" s="104">
        <v>0</v>
      </c>
      <c r="S1213" s="104">
        <v>0</v>
      </c>
      <c r="T1213" s="105" t="s">
        <v>7709</v>
      </c>
      <c r="U1213" s="104">
        <v>1</v>
      </c>
      <c r="V1213" s="104">
        <v>0</v>
      </c>
      <c r="W1213" s="104">
        <v>0</v>
      </c>
      <c r="X1213" s="104">
        <v>0</v>
      </c>
      <c r="Y1213" s="104">
        <v>0</v>
      </c>
      <c r="Z1213" s="104" t="b">
        <v>0</v>
      </c>
      <c r="AA1213" s="105"/>
      <c r="AB1213" s="105" t="s">
        <v>1608</v>
      </c>
    </row>
    <row r="1214" spans="1:28" ht="15" customHeight="1" x14ac:dyDescent="0.35">
      <c r="A1214" s="105" t="s">
        <v>7087</v>
      </c>
      <c r="B1214" s="104">
        <v>0</v>
      </c>
      <c r="C1214" s="105"/>
      <c r="D1214" s="104">
        <v>0</v>
      </c>
      <c r="E1214" s="105"/>
      <c r="F1214" s="105" t="s">
        <v>959</v>
      </c>
      <c r="G1214" s="104">
        <v>0</v>
      </c>
      <c r="H1214" s="104">
        <v>0</v>
      </c>
      <c r="I1214" s="104">
        <v>0</v>
      </c>
      <c r="J1214" s="105"/>
      <c r="K1214" s="105"/>
      <c r="L1214" s="104">
        <v>3</v>
      </c>
      <c r="M1214" s="104">
        <v>0</v>
      </c>
      <c r="N1214" s="105"/>
      <c r="O1214" s="106" t="s">
        <v>889</v>
      </c>
      <c r="P1214" s="106" t="s">
        <v>890</v>
      </c>
      <c r="Q1214" s="105" t="s">
        <v>964</v>
      </c>
      <c r="R1214" s="104">
        <v>0</v>
      </c>
      <c r="S1214" s="104">
        <v>0</v>
      </c>
      <c r="T1214" s="105" t="s">
        <v>9268</v>
      </c>
      <c r="U1214" s="104">
        <v>1</v>
      </c>
      <c r="V1214" s="104">
        <v>0</v>
      </c>
      <c r="W1214" s="104">
        <v>0</v>
      </c>
      <c r="X1214" s="104">
        <v>0</v>
      </c>
      <c r="Y1214" s="104">
        <v>0</v>
      </c>
      <c r="Z1214" s="104" t="b">
        <v>0</v>
      </c>
      <c r="AA1214" s="105"/>
      <c r="AB1214" s="105" t="s">
        <v>965</v>
      </c>
    </row>
    <row r="1215" spans="1:28" ht="15" customHeight="1" x14ac:dyDescent="0.35">
      <c r="A1215" s="105" t="s">
        <v>8534</v>
      </c>
      <c r="B1215" s="104">
        <v>0</v>
      </c>
      <c r="C1215" s="105"/>
      <c r="D1215" s="104">
        <v>0</v>
      </c>
      <c r="E1215" s="105"/>
      <c r="F1215" s="105" t="s">
        <v>4865</v>
      </c>
      <c r="G1215" s="104">
        <v>0</v>
      </c>
      <c r="H1215" s="104">
        <v>0</v>
      </c>
      <c r="I1215" s="104">
        <v>0</v>
      </c>
      <c r="J1215" s="105"/>
      <c r="K1215" s="105"/>
      <c r="L1215" s="104">
        <v>3</v>
      </c>
      <c r="M1215" s="104">
        <v>0</v>
      </c>
      <c r="N1215" s="105"/>
      <c r="O1215" s="106" t="s">
        <v>1105</v>
      </c>
      <c r="P1215" s="106" t="s">
        <v>890</v>
      </c>
      <c r="Q1215" s="105" t="s">
        <v>4868</v>
      </c>
      <c r="R1215" s="104">
        <v>0</v>
      </c>
      <c r="S1215" s="104">
        <v>0</v>
      </c>
      <c r="T1215" s="105" t="s">
        <v>9268</v>
      </c>
      <c r="U1215" s="104">
        <v>1</v>
      </c>
      <c r="V1215" s="104">
        <v>0</v>
      </c>
      <c r="W1215" s="104">
        <v>0</v>
      </c>
      <c r="X1215" s="104">
        <v>0</v>
      </c>
      <c r="Y1215" s="104">
        <v>0</v>
      </c>
      <c r="Z1215" s="104" t="b">
        <v>0</v>
      </c>
      <c r="AA1215" s="105"/>
      <c r="AB1215" s="105" t="s">
        <v>4869</v>
      </c>
    </row>
    <row r="1216" spans="1:28" ht="15" customHeight="1" x14ac:dyDescent="0.35">
      <c r="A1216" s="105" t="s">
        <v>7338</v>
      </c>
      <c r="B1216" s="104">
        <v>0</v>
      </c>
      <c r="C1216" s="105"/>
      <c r="D1216" s="104">
        <v>0</v>
      </c>
      <c r="E1216" s="105"/>
      <c r="F1216" s="105" t="s">
        <v>1609</v>
      </c>
      <c r="G1216" s="104">
        <v>0</v>
      </c>
      <c r="H1216" s="104">
        <v>0</v>
      </c>
      <c r="I1216" s="104">
        <v>0</v>
      </c>
      <c r="J1216" s="105"/>
      <c r="K1216" s="105"/>
      <c r="L1216" s="104">
        <v>2</v>
      </c>
      <c r="M1216" s="104">
        <v>0</v>
      </c>
      <c r="N1216" s="105"/>
      <c r="O1216" s="105"/>
      <c r="P1216" s="105"/>
      <c r="Q1216" s="105" t="s">
        <v>9328</v>
      </c>
      <c r="R1216" s="104">
        <v>0</v>
      </c>
      <c r="S1216" s="104">
        <v>0</v>
      </c>
      <c r="T1216" s="105" t="s">
        <v>7709</v>
      </c>
      <c r="U1216" s="104">
        <v>1</v>
      </c>
      <c r="V1216" s="104">
        <v>0</v>
      </c>
      <c r="W1216" s="104">
        <v>0</v>
      </c>
      <c r="X1216" s="104">
        <v>0</v>
      </c>
      <c r="Y1216" s="104">
        <v>0</v>
      </c>
      <c r="Z1216" s="104" t="b">
        <v>0</v>
      </c>
      <c r="AA1216" s="105"/>
      <c r="AB1216" s="105" t="s">
        <v>1610</v>
      </c>
    </row>
    <row r="1217" spans="1:28" ht="15" customHeight="1" x14ac:dyDescent="0.35">
      <c r="A1217" s="105" t="s">
        <v>7085</v>
      </c>
      <c r="B1217" s="104">
        <v>0</v>
      </c>
      <c r="C1217" s="105"/>
      <c r="D1217" s="104">
        <v>0</v>
      </c>
      <c r="E1217" s="105"/>
      <c r="F1217" s="105" t="s">
        <v>959</v>
      </c>
      <c r="G1217" s="104">
        <v>0</v>
      </c>
      <c r="H1217" s="104">
        <v>0</v>
      </c>
      <c r="I1217" s="104">
        <v>0</v>
      </c>
      <c r="J1217" s="105"/>
      <c r="K1217" s="105"/>
      <c r="L1217" s="104">
        <v>3</v>
      </c>
      <c r="M1217" s="104">
        <v>0</v>
      </c>
      <c r="N1217" s="105"/>
      <c r="O1217" s="106" t="s">
        <v>889</v>
      </c>
      <c r="P1217" s="106" t="s">
        <v>890</v>
      </c>
      <c r="Q1217" s="105" t="s">
        <v>960</v>
      </c>
      <c r="R1217" s="104">
        <v>0</v>
      </c>
      <c r="S1217" s="104">
        <v>0</v>
      </c>
      <c r="T1217" s="105" t="s">
        <v>9266</v>
      </c>
      <c r="U1217" s="104">
        <v>1</v>
      </c>
      <c r="V1217" s="104">
        <v>0</v>
      </c>
      <c r="W1217" s="104">
        <v>0</v>
      </c>
      <c r="X1217" s="104">
        <v>0</v>
      </c>
      <c r="Y1217" s="104">
        <v>0</v>
      </c>
      <c r="Z1217" s="104" t="b">
        <v>0</v>
      </c>
      <c r="AA1217" s="105"/>
      <c r="AB1217" s="105" t="s">
        <v>961</v>
      </c>
    </row>
    <row r="1218" spans="1:28" ht="15" customHeight="1" x14ac:dyDescent="0.35">
      <c r="A1218" s="105" t="s">
        <v>8233</v>
      </c>
      <c r="B1218" s="104">
        <v>0</v>
      </c>
      <c r="C1218" s="105"/>
      <c r="D1218" s="104">
        <v>0</v>
      </c>
      <c r="E1218" s="105"/>
      <c r="F1218" s="105" t="s">
        <v>3994</v>
      </c>
      <c r="G1218" s="104">
        <v>0</v>
      </c>
      <c r="H1218" s="104">
        <v>0</v>
      </c>
      <c r="I1218" s="104">
        <v>0</v>
      </c>
      <c r="J1218" s="105"/>
      <c r="K1218" s="105"/>
      <c r="L1218" s="104">
        <v>3</v>
      </c>
      <c r="M1218" s="104">
        <v>0</v>
      </c>
      <c r="N1218" s="105"/>
      <c r="O1218" s="106" t="s">
        <v>889</v>
      </c>
      <c r="P1218" s="106" t="s">
        <v>890</v>
      </c>
      <c r="Q1218" s="105" t="s">
        <v>3995</v>
      </c>
      <c r="R1218" s="104">
        <v>0</v>
      </c>
      <c r="S1218" s="104">
        <v>0</v>
      </c>
      <c r="T1218" s="105" t="s">
        <v>9266</v>
      </c>
      <c r="U1218" s="104">
        <v>1</v>
      </c>
      <c r="V1218" s="104">
        <v>0</v>
      </c>
      <c r="W1218" s="104">
        <v>0</v>
      </c>
      <c r="X1218" s="104">
        <v>0</v>
      </c>
      <c r="Y1218" s="104">
        <v>0</v>
      </c>
      <c r="Z1218" s="104" t="b">
        <v>0</v>
      </c>
      <c r="AA1218" s="105"/>
      <c r="AB1218" s="105" t="s">
        <v>3996</v>
      </c>
    </row>
    <row r="1219" spans="1:28" ht="15" customHeight="1" x14ac:dyDescent="0.35">
      <c r="A1219" s="105" t="s">
        <v>8533</v>
      </c>
      <c r="B1219" s="104">
        <v>0</v>
      </c>
      <c r="C1219" s="105"/>
      <c r="D1219" s="104">
        <v>0</v>
      </c>
      <c r="E1219" s="105"/>
      <c r="F1219" s="105" t="s">
        <v>4865</v>
      </c>
      <c r="G1219" s="104">
        <v>0</v>
      </c>
      <c r="H1219" s="104">
        <v>0</v>
      </c>
      <c r="I1219" s="104">
        <v>0</v>
      </c>
      <c r="J1219" s="105"/>
      <c r="K1219" s="105"/>
      <c r="L1219" s="104">
        <v>3</v>
      </c>
      <c r="M1219" s="104">
        <v>0</v>
      </c>
      <c r="N1219" s="105"/>
      <c r="O1219" s="106" t="s">
        <v>889</v>
      </c>
      <c r="P1219" s="106" t="s">
        <v>890</v>
      </c>
      <c r="Q1219" s="105" t="s">
        <v>4866</v>
      </c>
      <c r="R1219" s="104">
        <v>0</v>
      </c>
      <c r="S1219" s="104">
        <v>0</v>
      </c>
      <c r="T1219" s="105" t="s">
        <v>9266</v>
      </c>
      <c r="U1219" s="104">
        <v>1</v>
      </c>
      <c r="V1219" s="104">
        <v>0</v>
      </c>
      <c r="W1219" s="104">
        <v>0</v>
      </c>
      <c r="X1219" s="104">
        <v>0</v>
      </c>
      <c r="Y1219" s="104">
        <v>0</v>
      </c>
      <c r="Z1219" s="104" t="b">
        <v>0</v>
      </c>
      <c r="AA1219" s="105"/>
      <c r="AB1219" s="105" t="s">
        <v>4867</v>
      </c>
    </row>
    <row r="1220" spans="1:28" ht="15" customHeight="1" x14ac:dyDescent="0.35">
      <c r="A1220" s="105" t="s">
        <v>8195</v>
      </c>
      <c r="B1220" s="104">
        <v>0</v>
      </c>
      <c r="C1220" s="105"/>
      <c r="D1220" s="104">
        <v>0</v>
      </c>
      <c r="E1220" s="105"/>
      <c r="F1220" s="105" t="s">
        <v>3899</v>
      </c>
      <c r="G1220" s="104">
        <v>0</v>
      </c>
      <c r="H1220" s="104">
        <v>0</v>
      </c>
      <c r="I1220" s="104">
        <v>0</v>
      </c>
      <c r="J1220" s="105"/>
      <c r="K1220" s="105"/>
      <c r="L1220" s="104">
        <v>2</v>
      </c>
      <c r="M1220" s="104">
        <v>0</v>
      </c>
      <c r="N1220" s="105"/>
      <c r="O1220" s="105"/>
      <c r="P1220" s="105"/>
      <c r="Q1220" s="105" t="s">
        <v>9444</v>
      </c>
      <c r="R1220" s="104">
        <v>648900</v>
      </c>
      <c r="S1220" s="104">
        <v>0</v>
      </c>
      <c r="T1220" s="105" t="s">
        <v>7709</v>
      </c>
      <c r="U1220" s="104">
        <v>1</v>
      </c>
      <c r="V1220" s="104">
        <v>0</v>
      </c>
      <c r="W1220" s="104">
        <v>0</v>
      </c>
      <c r="X1220" s="104">
        <v>0</v>
      </c>
      <c r="Y1220" s="104">
        <v>648900</v>
      </c>
      <c r="Z1220" s="104" t="b">
        <v>0</v>
      </c>
      <c r="AA1220" s="105" t="s">
        <v>83</v>
      </c>
      <c r="AB1220" s="105" t="s">
        <v>3900</v>
      </c>
    </row>
    <row r="1221" spans="1:28" ht="15" customHeight="1" x14ac:dyDescent="0.35">
      <c r="A1221" s="105" t="s">
        <v>7504</v>
      </c>
      <c r="B1221" s="104">
        <v>0</v>
      </c>
      <c r="C1221" s="105"/>
      <c r="D1221" s="104">
        <v>0</v>
      </c>
      <c r="E1221" s="105"/>
      <c r="F1221" s="105" t="s">
        <v>2012</v>
      </c>
      <c r="G1221" s="104">
        <v>0</v>
      </c>
      <c r="H1221" s="104">
        <v>0</v>
      </c>
      <c r="I1221" s="104">
        <v>0</v>
      </c>
      <c r="J1221" s="105"/>
      <c r="K1221" s="105"/>
      <c r="L1221" s="104">
        <v>3</v>
      </c>
      <c r="M1221" s="104">
        <v>0</v>
      </c>
      <c r="N1221" s="105"/>
      <c r="O1221" s="106" t="s">
        <v>889</v>
      </c>
      <c r="P1221" s="106" t="s">
        <v>890</v>
      </c>
      <c r="Q1221" s="105" t="s">
        <v>2014</v>
      </c>
      <c r="R1221" s="104">
        <v>648900</v>
      </c>
      <c r="S1221" s="104">
        <v>0</v>
      </c>
      <c r="T1221" s="105" t="s">
        <v>9363</v>
      </c>
      <c r="U1221" s="104">
        <v>1</v>
      </c>
      <c r="V1221" s="104">
        <v>0</v>
      </c>
      <c r="W1221" s="104">
        <v>0</v>
      </c>
      <c r="X1221" s="104">
        <v>0</v>
      </c>
      <c r="Y1221" s="104">
        <v>648900</v>
      </c>
      <c r="Z1221" s="104" t="b">
        <v>0</v>
      </c>
      <c r="AA1221" s="105" t="s">
        <v>83</v>
      </c>
      <c r="AB1221" s="105" t="s">
        <v>2015</v>
      </c>
    </row>
    <row r="1222" spans="1:28" ht="15" customHeight="1" x14ac:dyDescent="0.35">
      <c r="A1222" s="105" t="s">
        <v>7618</v>
      </c>
      <c r="B1222" s="104">
        <v>0</v>
      </c>
      <c r="C1222" s="105"/>
      <c r="D1222" s="104">
        <v>0</v>
      </c>
      <c r="E1222" s="105"/>
      <c r="F1222" s="105" t="s">
        <v>2300</v>
      </c>
      <c r="G1222" s="104">
        <v>0</v>
      </c>
      <c r="H1222" s="104">
        <v>0</v>
      </c>
      <c r="I1222" s="104">
        <v>0</v>
      </c>
      <c r="J1222" s="105"/>
      <c r="K1222" s="105"/>
      <c r="L1222" s="104">
        <v>3</v>
      </c>
      <c r="M1222" s="104">
        <v>0</v>
      </c>
      <c r="N1222" s="105"/>
      <c r="O1222" s="106" t="s">
        <v>889</v>
      </c>
      <c r="P1222" s="106" t="s">
        <v>890</v>
      </c>
      <c r="Q1222" s="105" t="s">
        <v>2303</v>
      </c>
      <c r="R1222" s="104">
        <v>0</v>
      </c>
      <c r="S1222" s="104">
        <v>0</v>
      </c>
      <c r="T1222" s="105" t="s">
        <v>9363</v>
      </c>
      <c r="U1222" s="104">
        <v>1</v>
      </c>
      <c r="V1222" s="104">
        <v>0</v>
      </c>
      <c r="W1222" s="104">
        <v>0</v>
      </c>
      <c r="X1222" s="104">
        <v>0</v>
      </c>
      <c r="Y1222" s="104">
        <v>0</v>
      </c>
      <c r="Z1222" s="104" t="b">
        <v>0</v>
      </c>
      <c r="AA1222" s="105"/>
      <c r="AB1222" s="105" t="s">
        <v>2304</v>
      </c>
    </row>
    <row r="1223" spans="1:28" ht="15" customHeight="1" x14ac:dyDescent="0.35">
      <c r="A1223" s="105" t="s">
        <v>7619</v>
      </c>
      <c r="B1223" s="104">
        <v>0</v>
      </c>
      <c r="C1223" s="105"/>
      <c r="D1223" s="104">
        <v>0</v>
      </c>
      <c r="E1223" s="105"/>
      <c r="F1223" s="105" t="s">
        <v>2305</v>
      </c>
      <c r="G1223" s="104">
        <v>0</v>
      </c>
      <c r="H1223" s="104">
        <v>0</v>
      </c>
      <c r="I1223" s="104">
        <v>0</v>
      </c>
      <c r="J1223" s="105"/>
      <c r="K1223" s="105"/>
      <c r="L1223" s="104">
        <v>3</v>
      </c>
      <c r="M1223" s="104">
        <v>0</v>
      </c>
      <c r="N1223" s="105"/>
      <c r="O1223" s="106" t="s">
        <v>889</v>
      </c>
      <c r="P1223" s="106" t="s">
        <v>890</v>
      </c>
      <c r="Q1223" s="105" t="s">
        <v>2306</v>
      </c>
      <c r="R1223" s="104">
        <v>0</v>
      </c>
      <c r="S1223" s="104">
        <v>0</v>
      </c>
      <c r="T1223" s="105" t="s">
        <v>9363</v>
      </c>
      <c r="U1223" s="104">
        <v>1</v>
      </c>
      <c r="V1223" s="104">
        <v>0</v>
      </c>
      <c r="W1223" s="104">
        <v>0</v>
      </c>
      <c r="X1223" s="104">
        <v>0</v>
      </c>
      <c r="Y1223" s="104">
        <v>0</v>
      </c>
      <c r="Z1223" s="104" t="b">
        <v>0</v>
      </c>
      <c r="AA1223" s="105"/>
      <c r="AB1223" s="105" t="s">
        <v>2307</v>
      </c>
    </row>
    <row r="1224" spans="1:28" ht="15" customHeight="1" x14ac:dyDescent="0.35">
      <c r="A1224" s="105" t="s">
        <v>8196</v>
      </c>
      <c r="B1224" s="104">
        <v>0</v>
      </c>
      <c r="C1224" s="105"/>
      <c r="D1224" s="104">
        <v>0</v>
      </c>
      <c r="E1224" s="105"/>
      <c r="F1224" s="105" t="s">
        <v>3901</v>
      </c>
      <c r="G1224" s="104">
        <v>0</v>
      </c>
      <c r="H1224" s="104">
        <v>0</v>
      </c>
      <c r="I1224" s="104">
        <v>0</v>
      </c>
      <c r="J1224" s="105"/>
      <c r="K1224" s="105"/>
      <c r="L1224" s="104">
        <v>2</v>
      </c>
      <c r="M1224" s="104">
        <v>0</v>
      </c>
      <c r="N1224" s="105"/>
      <c r="O1224" s="105"/>
      <c r="P1224" s="105"/>
      <c r="Q1224" s="105" t="s">
        <v>9445</v>
      </c>
      <c r="R1224" s="104">
        <v>1048034.7</v>
      </c>
      <c r="S1224" s="104">
        <v>0</v>
      </c>
      <c r="T1224" s="105" t="s">
        <v>7709</v>
      </c>
      <c r="U1224" s="104">
        <v>1</v>
      </c>
      <c r="V1224" s="104">
        <v>0</v>
      </c>
      <c r="W1224" s="104">
        <v>0</v>
      </c>
      <c r="X1224" s="104">
        <v>0</v>
      </c>
      <c r="Y1224" s="104">
        <v>1048034.7</v>
      </c>
      <c r="Z1224" s="104" t="b">
        <v>0</v>
      </c>
      <c r="AA1224" s="105" t="s">
        <v>83</v>
      </c>
      <c r="AB1224" s="105" t="s">
        <v>3902</v>
      </c>
    </row>
    <row r="1225" spans="1:28" ht="15" customHeight="1" x14ac:dyDescent="0.35">
      <c r="A1225" s="105" t="s">
        <v>7505</v>
      </c>
      <c r="B1225" s="104">
        <v>0</v>
      </c>
      <c r="C1225" s="105"/>
      <c r="D1225" s="104">
        <v>0</v>
      </c>
      <c r="E1225" s="105"/>
      <c r="F1225" s="105" t="s">
        <v>2012</v>
      </c>
      <c r="G1225" s="104">
        <v>0</v>
      </c>
      <c r="H1225" s="104">
        <v>0</v>
      </c>
      <c r="I1225" s="104">
        <v>0</v>
      </c>
      <c r="J1225" s="105"/>
      <c r="K1225" s="105"/>
      <c r="L1225" s="104">
        <v>3</v>
      </c>
      <c r="M1225" s="104">
        <v>0</v>
      </c>
      <c r="N1225" s="105"/>
      <c r="O1225" s="106" t="s">
        <v>889</v>
      </c>
      <c r="P1225" s="106" t="s">
        <v>890</v>
      </c>
      <c r="Q1225" s="105" t="s">
        <v>2016</v>
      </c>
      <c r="R1225" s="104">
        <v>757050</v>
      </c>
      <c r="S1225" s="104">
        <v>0</v>
      </c>
      <c r="T1225" s="105" t="s">
        <v>9364</v>
      </c>
      <c r="U1225" s="104">
        <v>1</v>
      </c>
      <c r="V1225" s="104">
        <v>0</v>
      </c>
      <c r="W1225" s="104">
        <v>0</v>
      </c>
      <c r="X1225" s="104">
        <v>0</v>
      </c>
      <c r="Y1225" s="104">
        <v>757050</v>
      </c>
      <c r="Z1225" s="104" t="b">
        <v>0</v>
      </c>
      <c r="AA1225" s="105" t="s">
        <v>83</v>
      </c>
      <c r="AB1225" s="105" t="s">
        <v>2017</v>
      </c>
    </row>
    <row r="1226" spans="1:28" ht="15" customHeight="1" x14ac:dyDescent="0.35">
      <c r="A1226" s="105" t="s">
        <v>7617</v>
      </c>
      <c r="B1226" s="104">
        <v>0</v>
      </c>
      <c r="C1226" s="105"/>
      <c r="D1226" s="104">
        <v>0</v>
      </c>
      <c r="E1226" s="105"/>
      <c r="F1226" s="105" t="s">
        <v>2300</v>
      </c>
      <c r="G1226" s="104">
        <v>0</v>
      </c>
      <c r="H1226" s="104">
        <v>0</v>
      </c>
      <c r="I1226" s="104">
        <v>0</v>
      </c>
      <c r="J1226" s="105"/>
      <c r="K1226" s="105"/>
      <c r="L1226" s="104">
        <v>3</v>
      </c>
      <c r="M1226" s="104">
        <v>0</v>
      </c>
      <c r="N1226" s="105"/>
      <c r="O1226" s="106" t="s">
        <v>889</v>
      </c>
      <c r="P1226" s="106" t="s">
        <v>890</v>
      </c>
      <c r="Q1226" s="105" t="s">
        <v>2301</v>
      </c>
      <c r="R1226" s="104">
        <v>18663</v>
      </c>
      <c r="S1226" s="104">
        <v>0</v>
      </c>
      <c r="T1226" s="105" t="s">
        <v>9364</v>
      </c>
      <c r="U1226" s="104">
        <v>1</v>
      </c>
      <c r="V1226" s="104">
        <v>0</v>
      </c>
      <c r="W1226" s="104">
        <v>0</v>
      </c>
      <c r="X1226" s="104">
        <v>0</v>
      </c>
      <c r="Y1226" s="104">
        <v>18663</v>
      </c>
      <c r="Z1226" s="104" t="b">
        <v>0</v>
      </c>
      <c r="AA1226" s="105" t="s">
        <v>83</v>
      </c>
      <c r="AB1226" s="105" t="s">
        <v>2302</v>
      </c>
    </row>
    <row r="1227" spans="1:28" ht="15" customHeight="1" x14ac:dyDescent="0.35">
      <c r="A1227" s="105" t="s">
        <v>7620</v>
      </c>
      <c r="B1227" s="104">
        <v>0</v>
      </c>
      <c r="C1227" s="105"/>
      <c r="D1227" s="104">
        <v>0</v>
      </c>
      <c r="E1227" s="105"/>
      <c r="F1227" s="105" t="s">
        <v>2305</v>
      </c>
      <c r="G1227" s="104">
        <v>0</v>
      </c>
      <c r="H1227" s="104">
        <v>0</v>
      </c>
      <c r="I1227" s="104">
        <v>0</v>
      </c>
      <c r="J1227" s="105"/>
      <c r="K1227" s="105"/>
      <c r="L1227" s="104">
        <v>3</v>
      </c>
      <c r="M1227" s="104">
        <v>0</v>
      </c>
      <c r="N1227" s="105"/>
      <c r="O1227" s="106" t="s">
        <v>889</v>
      </c>
      <c r="P1227" s="106" t="s">
        <v>890</v>
      </c>
      <c r="Q1227" s="105" t="s">
        <v>2308</v>
      </c>
      <c r="R1227" s="104">
        <v>272321.7</v>
      </c>
      <c r="S1227" s="104">
        <v>0</v>
      </c>
      <c r="T1227" s="105" t="s">
        <v>9364</v>
      </c>
      <c r="U1227" s="104">
        <v>1</v>
      </c>
      <c r="V1227" s="104">
        <v>0</v>
      </c>
      <c r="W1227" s="104">
        <v>0</v>
      </c>
      <c r="X1227" s="104">
        <v>0</v>
      </c>
      <c r="Y1227" s="104">
        <v>272321.7</v>
      </c>
      <c r="Z1227" s="104" t="b">
        <v>0</v>
      </c>
      <c r="AA1227" s="105" t="s">
        <v>83</v>
      </c>
      <c r="AB1227" s="105" t="s">
        <v>2309</v>
      </c>
    </row>
    <row r="1228" spans="1:28" ht="15" customHeight="1" x14ac:dyDescent="0.35">
      <c r="A1228" s="105" t="s">
        <v>7710</v>
      </c>
      <c r="B1228" s="104">
        <v>0</v>
      </c>
      <c r="C1228" s="105"/>
      <c r="D1228" s="104">
        <v>0</v>
      </c>
      <c r="E1228" s="105"/>
      <c r="F1228" s="105" t="s">
        <v>2519</v>
      </c>
      <c r="G1228" s="104">
        <v>0</v>
      </c>
      <c r="H1228" s="104">
        <v>0</v>
      </c>
      <c r="I1228" s="104">
        <v>20885.122526675499</v>
      </c>
      <c r="J1228" s="105"/>
      <c r="K1228" s="105"/>
      <c r="L1228" s="104">
        <v>1</v>
      </c>
      <c r="M1228" s="104">
        <v>208127.01441986</v>
      </c>
      <c r="N1228" s="105"/>
      <c r="O1228" s="105"/>
      <c r="P1228" s="105"/>
      <c r="Q1228" s="105"/>
      <c r="R1228" s="104">
        <v>10285795.425000001</v>
      </c>
      <c r="S1228" s="104">
        <v>0</v>
      </c>
      <c r="T1228" s="105" t="s">
        <v>1905</v>
      </c>
      <c r="U1228" s="104">
        <v>1</v>
      </c>
      <c r="V1228" s="104">
        <v>0</v>
      </c>
      <c r="W1228" s="104">
        <v>2.8676822488582799E-7</v>
      </c>
      <c r="X1228" s="104">
        <v>1168120.94</v>
      </c>
      <c r="Y1228" s="104">
        <v>11682928.5019465</v>
      </c>
      <c r="Z1228" s="104" t="b">
        <v>0</v>
      </c>
      <c r="AA1228" s="105" t="s">
        <v>2503</v>
      </c>
      <c r="AB1228" s="105" t="s">
        <v>2520</v>
      </c>
    </row>
    <row r="1229" spans="1:28" ht="15" customHeight="1" x14ac:dyDescent="0.35">
      <c r="A1229" s="105" t="s">
        <v>7749</v>
      </c>
      <c r="B1229" s="104">
        <v>0</v>
      </c>
      <c r="C1229" s="105"/>
      <c r="D1229" s="104">
        <v>0</v>
      </c>
      <c r="E1229" s="105"/>
      <c r="F1229" s="105" t="s">
        <v>2642</v>
      </c>
      <c r="G1229" s="104">
        <v>0</v>
      </c>
      <c r="H1229" s="104">
        <v>0</v>
      </c>
      <c r="I1229" s="104">
        <v>0</v>
      </c>
      <c r="J1229" s="105"/>
      <c r="K1229" s="105"/>
      <c r="L1229" s="104">
        <v>2</v>
      </c>
      <c r="M1229" s="104">
        <v>49940.150954682496</v>
      </c>
      <c r="N1229" s="105"/>
      <c r="O1229" s="105"/>
      <c r="P1229" s="105"/>
      <c r="Q1229" s="105" t="s">
        <v>9386</v>
      </c>
      <c r="R1229" s="104">
        <v>0</v>
      </c>
      <c r="S1229" s="104">
        <v>0</v>
      </c>
      <c r="T1229" s="105" t="s">
        <v>7710</v>
      </c>
      <c r="U1229" s="104">
        <v>1</v>
      </c>
      <c r="V1229" s="104">
        <v>0</v>
      </c>
      <c r="W1229" s="104">
        <v>3.09936073059354E-10</v>
      </c>
      <c r="X1229" s="104">
        <v>778063.84</v>
      </c>
      <c r="Y1229" s="104">
        <v>828003.990954682</v>
      </c>
      <c r="Z1229" s="104" t="b">
        <v>0</v>
      </c>
      <c r="AA1229" s="105" t="s">
        <v>82</v>
      </c>
      <c r="AB1229" s="105" t="s">
        <v>2643</v>
      </c>
    </row>
    <row r="1230" spans="1:28" ht="15" customHeight="1" x14ac:dyDescent="0.35">
      <c r="A1230" s="105" t="s">
        <v>7473</v>
      </c>
      <c r="B1230" s="104">
        <v>0</v>
      </c>
      <c r="C1230" s="105"/>
      <c r="D1230" s="104">
        <v>0</v>
      </c>
      <c r="E1230" s="105"/>
      <c r="F1230" s="105" t="s">
        <v>1939</v>
      </c>
      <c r="G1230" s="104">
        <v>0</v>
      </c>
      <c r="H1230" s="104">
        <v>0</v>
      </c>
      <c r="I1230" s="104">
        <v>0</v>
      </c>
      <c r="J1230" s="105"/>
      <c r="K1230" s="105"/>
      <c r="L1230" s="104">
        <v>3</v>
      </c>
      <c r="M1230" s="104">
        <v>0</v>
      </c>
      <c r="N1230" s="105" t="s">
        <v>1940</v>
      </c>
      <c r="O1230" s="106" t="s">
        <v>889</v>
      </c>
      <c r="P1230" s="106" t="s">
        <v>890</v>
      </c>
      <c r="Q1230" s="105" t="s">
        <v>1941</v>
      </c>
      <c r="R1230" s="104">
        <v>0</v>
      </c>
      <c r="S1230" s="104">
        <v>0</v>
      </c>
      <c r="T1230" s="105" t="s">
        <v>9358</v>
      </c>
      <c r="U1230" s="104">
        <v>1</v>
      </c>
      <c r="V1230" s="104">
        <v>0</v>
      </c>
      <c r="W1230" s="104">
        <v>0</v>
      </c>
      <c r="X1230" s="104">
        <v>0</v>
      </c>
      <c r="Y1230" s="104">
        <v>0</v>
      </c>
      <c r="Z1230" s="104" t="b">
        <v>0</v>
      </c>
      <c r="AA1230" s="105"/>
      <c r="AB1230" s="105" t="s">
        <v>1942</v>
      </c>
    </row>
    <row r="1231" spans="1:28" ht="15" customHeight="1" x14ac:dyDescent="0.35">
      <c r="A1231" s="105" t="s">
        <v>8359</v>
      </c>
      <c r="B1231" s="104">
        <v>0</v>
      </c>
      <c r="C1231" s="105"/>
      <c r="D1231" s="104">
        <v>0</v>
      </c>
      <c r="E1231" s="105"/>
      <c r="F1231" s="105" t="s">
        <v>4350</v>
      </c>
      <c r="G1231" s="104">
        <v>0</v>
      </c>
      <c r="H1231" s="104">
        <v>0</v>
      </c>
      <c r="I1231" s="104">
        <v>0</v>
      </c>
      <c r="J1231" s="105"/>
      <c r="K1231" s="105"/>
      <c r="L1231" s="104">
        <v>3</v>
      </c>
      <c r="M1231" s="104">
        <v>44635.798954682497</v>
      </c>
      <c r="N1231" s="105"/>
      <c r="O1231" s="106" t="s">
        <v>889</v>
      </c>
      <c r="P1231" s="106" t="s">
        <v>890</v>
      </c>
      <c r="Q1231" s="105" t="s">
        <v>4351</v>
      </c>
      <c r="R1231" s="104">
        <v>0</v>
      </c>
      <c r="S1231" s="104">
        <v>0</v>
      </c>
      <c r="T1231" s="105" t="s">
        <v>9358</v>
      </c>
      <c r="U1231" s="104">
        <v>6</v>
      </c>
      <c r="V1231" s="104">
        <v>0</v>
      </c>
      <c r="W1231" s="104">
        <v>2.7693150684930601E-10</v>
      </c>
      <c r="X1231" s="104">
        <v>662415.84</v>
      </c>
      <c r="Y1231" s="104">
        <v>707051.63895468297</v>
      </c>
      <c r="Z1231" s="104" t="b">
        <v>0</v>
      </c>
      <c r="AA1231" s="105" t="s">
        <v>82</v>
      </c>
      <c r="AB1231" s="105" t="s">
        <v>4352</v>
      </c>
    </row>
    <row r="1232" spans="1:28" ht="15" customHeight="1" x14ac:dyDescent="0.35">
      <c r="A1232" s="105" t="s">
        <v>8360</v>
      </c>
      <c r="B1232" s="104">
        <v>0</v>
      </c>
      <c r="C1232" s="105"/>
      <c r="D1232" s="104">
        <v>0</v>
      </c>
      <c r="E1232" s="105"/>
      <c r="F1232" s="105" t="s">
        <v>4353</v>
      </c>
      <c r="G1232" s="104">
        <v>0</v>
      </c>
      <c r="H1232" s="104">
        <v>0</v>
      </c>
      <c r="I1232" s="104">
        <v>0</v>
      </c>
      <c r="J1232" s="105"/>
      <c r="K1232" s="105"/>
      <c r="L1232" s="104">
        <v>3</v>
      </c>
      <c r="M1232" s="104">
        <v>0</v>
      </c>
      <c r="N1232" s="105"/>
      <c r="O1232" s="106" t="s">
        <v>889</v>
      </c>
      <c r="P1232" s="106" t="s">
        <v>890</v>
      </c>
      <c r="Q1232" s="105" t="s">
        <v>4354</v>
      </c>
      <c r="R1232" s="104">
        <v>0</v>
      </c>
      <c r="S1232" s="104">
        <v>0</v>
      </c>
      <c r="T1232" s="105" t="s">
        <v>9358</v>
      </c>
      <c r="U1232" s="104">
        <v>1</v>
      </c>
      <c r="V1232" s="104">
        <v>0</v>
      </c>
      <c r="W1232" s="104">
        <v>0</v>
      </c>
      <c r="X1232" s="104">
        <v>0</v>
      </c>
      <c r="Y1232" s="104">
        <v>0</v>
      </c>
      <c r="Z1232" s="104" t="b">
        <v>0</v>
      </c>
      <c r="AA1232" s="105"/>
      <c r="AB1232" s="105" t="s">
        <v>4355</v>
      </c>
    </row>
    <row r="1233" spans="1:28" ht="15" customHeight="1" x14ac:dyDescent="0.35">
      <c r="A1233" s="105" t="s">
        <v>8361</v>
      </c>
      <c r="B1233" s="104">
        <v>0</v>
      </c>
      <c r="C1233" s="105"/>
      <c r="D1233" s="104">
        <v>0</v>
      </c>
      <c r="E1233" s="105"/>
      <c r="F1233" s="105" t="s">
        <v>4356</v>
      </c>
      <c r="G1233" s="104">
        <v>0</v>
      </c>
      <c r="H1233" s="104">
        <v>0</v>
      </c>
      <c r="I1233" s="104">
        <v>0</v>
      </c>
      <c r="J1233" s="105"/>
      <c r="K1233" s="105"/>
      <c r="L1233" s="104">
        <v>3</v>
      </c>
      <c r="M1233" s="104">
        <v>0</v>
      </c>
      <c r="N1233" s="105" t="s">
        <v>4357</v>
      </c>
      <c r="O1233" s="106" t="s">
        <v>889</v>
      </c>
      <c r="P1233" s="106" t="s">
        <v>890</v>
      </c>
      <c r="Q1233" s="105" t="s">
        <v>4358</v>
      </c>
      <c r="R1233" s="104">
        <v>0</v>
      </c>
      <c r="S1233" s="104">
        <v>0</v>
      </c>
      <c r="T1233" s="105" t="s">
        <v>9358</v>
      </c>
      <c r="U1233" s="104">
        <v>1</v>
      </c>
      <c r="V1233" s="104">
        <v>0</v>
      </c>
      <c r="W1233" s="104">
        <v>0</v>
      </c>
      <c r="X1233" s="104">
        <v>0</v>
      </c>
      <c r="Y1233" s="104">
        <v>0</v>
      </c>
      <c r="Z1233" s="104" t="b">
        <v>0</v>
      </c>
      <c r="AA1233" s="105"/>
      <c r="AB1233" s="105" t="s">
        <v>4359</v>
      </c>
    </row>
    <row r="1234" spans="1:28" ht="15" customHeight="1" x14ac:dyDescent="0.35">
      <c r="A1234" s="105" t="s">
        <v>8362</v>
      </c>
      <c r="B1234" s="104">
        <v>0</v>
      </c>
      <c r="C1234" s="105"/>
      <c r="D1234" s="104">
        <v>0</v>
      </c>
      <c r="E1234" s="105"/>
      <c r="F1234" s="105" t="s">
        <v>4360</v>
      </c>
      <c r="G1234" s="104">
        <v>0</v>
      </c>
      <c r="H1234" s="104">
        <v>0</v>
      </c>
      <c r="I1234" s="104">
        <v>0</v>
      </c>
      <c r="J1234" s="105"/>
      <c r="K1234" s="105"/>
      <c r="L1234" s="104">
        <v>3</v>
      </c>
      <c r="M1234" s="104">
        <v>0</v>
      </c>
      <c r="N1234" s="105" t="s">
        <v>4357</v>
      </c>
      <c r="O1234" s="106" t="s">
        <v>889</v>
      </c>
      <c r="P1234" s="106" t="s">
        <v>890</v>
      </c>
      <c r="Q1234" s="105" t="s">
        <v>4361</v>
      </c>
      <c r="R1234" s="104">
        <v>0</v>
      </c>
      <c r="S1234" s="104">
        <v>0</v>
      </c>
      <c r="T1234" s="105" t="s">
        <v>9358</v>
      </c>
      <c r="U1234" s="104">
        <v>1</v>
      </c>
      <c r="V1234" s="104">
        <v>0</v>
      </c>
      <c r="W1234" s="104">
        <v>0</v>
      </c>
      <c r="X1234" s="104">
        <v>0</v>
      </c>
      <c r="Y1234" s="104">
        <v>0</v>
      </c>
      <c r="Z1234" s="104" t="b">
        <v>0</v>
      </c>
      <c r="AA1234" s="105"/>
      <c r="AB1234" s="105" t="s">
        <v>4362</v>
      </c>
    </row>
    <row r="1235" spans="1:28" ht="15" customHeight="1" x14ac:dyDescent="0.35">
      <c r="A1235" s="105" t="s">
        <v>8363</v>
      </c>
      <c r="B1235" s="104">
        <v>0</v>
      </c>
      <c r="C1235" s="105"/>
      <c r="D1235" s="104">
        <v>0</v>
      </c>
      <c r="E1235" s="105"/>
      <c r="F1235" s="105" t="s">
        <v>4363</v>
      </c>
      <c r="G1235" s="104">
        <v>0</v>
      </c>
      <c r="H1235" s="104">
        <v>0</v>
      </c>
      <c r="I1235" s="104">
        <v>0</v>
      </c>
      <c r="J1235" s="105"/>
      <c r="K1235" s="105"/>
      <c r="L1235" s="104">
        <v>3</v>
      </c>
      <c r="M1235" s="104">
        <v>0</v>
      </c>
      <c r="N1235" s="105" t="s">
        <v>4364</v>
      </c>
      <c r="O1235" s="106" t="s">
        <v>889</v>
      </c>
      <c r="P1235" s="106" t="s">
        <v>890</v>
      </c>
      <c r="Q1235" s="105" t="s">
        <v>4365</v>
      </c>
      <c r="R1235" s="104">
        <v>0</v>
      </c>
      <c r="S1235" s="104">
        <v>0</v>
      </c>
      <c r="T1235" s="105" t="s">
        <v>9358</v>
      </c>
      <c r="U1235" s="104">
        <v>1</v>
      </c>
      <c r="V1235" s="104">
        <v>0</v>
      </c>
      <c r="W1235" s="104">
        <v>0</v>
      </c>
      <c r="X1235" s="104">
        <v>0</v>
      </c>
      <c r="Y1235" s="104">
        <v>0</v>
      </c>
      <c r="Z1235" s="104" t="b">
        <v>0</v>
      </c>
      <c r="AA1235" s="105"/>
      <c r="AB1235" s="105" t="s">
        <v>4366</v>
      </c>
    </row>
    <row r="1236" spans="1:28" ht="15" customHeight="1" x14ac:dyDescent="0.35">
      <c r="A1236" s="105" t="s">
        <v>8364</v>
      </c>
      <c r="B1236" s="104">
        <v>0</v>
      </c>
      <c r="C1236" s="105"/>
      <c r="D1236" s="104">
        <v>0</v>
      </c>
      <c r="E1236" s="105"/>
      <c r="F1236" s="105" t="s">
        <v>4367</v>
      </c>
      <c r="G1236" s="104">
        <v>0</v>
      </c>
      <c r="H1236" s="104">
        <v>0</v>
      </c>
      <c r="I1236" s="104">
        <v>0</v>
      </c>
      <c r="J1236" s="105"/>
      <c r="K1236" s="105"/>
      <c r="L1236" s="104">
        <v>3</v>
      </c>
      <c r="M1236" s="104">
        <v>5304.3519999999999</v>
      </c>
      <c r="N1236" s="105"/>
      <c r="O1236" s="106" t="s">
        <v>889</v>
      </c>
      <c r="P1236" s="106" t="s">
        <v>890</v>
      </c>
      <c r="Q1236" s="105" t="s">
        <v>4368</v>
      </c>
      <c r="R1236" s="104">
        <v>0</v>
      </c>
      <c r="S1236" s="104">
        <v>0</v>
      </c>
      <c r="T1236" s="105" t="s">
        <v>9358</v>
      </c>
      <c r="U1236" s="104">
        <v>2</v>
      </c>
      <c r="V1236" s="104">
        <v>0</v>
      </c>
      <c r="W1236" s="104">
        <v>3.3004566210047797E-11</v>
      </c>
      <c r="X1236" s="104">
        <v>115648</v>
      </c>
      <c r="Y1236" s="104">
        <v>120952.352</v>
      </c>
      <c r="Z1236" s="104" t="b">
        <v>0</v>
      </c>
      <c r="AA1236" s="105" t="s">
        <v>82</v>
      </c>
      <c r="AB1236" s="105" t="s">
        <v>4369</v>
      </c>
    </row>
    <row r="1237" spans="1:28" ht="15" customHeight="1" x14ac:dyDescent="0.35">
      <c r="A1237" s="105" t="s">
        <v>8365</v>
      </c>
      <c r="B1237" s="104">
        <v>0</v>
      </c>
      <c r="C1237" s="105"/>
      <c r="D1237" s="104">
        <v>0</v>
      </c>
      <c r="E1237" s="105"/>
      <c r="F1237" s="105" t="s">
        <v>4370</v>
      </c>
      <c r="G1237" s="104">
        <v>0</v>
      </c>
      <c r="H1237" s="104">
        <v>0</v>
      </c>
      <c r="I1237" s="104">
        <v>0</v>
      </c>
      <c r="J1237" s="105"/>
      <c r="K1237" s="105"/>
      <c r="L1237" s="104">
        <v>3</v>
      </c>
      <c r="M1237" s="104">
        <v>0</v>
      </c>
      <c r="N1237" s="105"/>
      <c r="O1237" s="106" t="s">
        <v>889</v>
      </c>
      <c r="P1237" s="106" t="s">
        <v>890</v>
      </c>
      <c r="Q1237" s="105" t="s">
        <v>4371</v>
      </c>
      <c r="R1237" s="104">
        <v>0</v>
      </c>
      <c r="S1237" s="104">
        <v>0</v>
      </c>
      <c r="T1237" s="105" t="s">
        <v>9358</v>
      </c>
      <c r="U1237" s="104">
        <v>1</v>
      </c>
      <c r="V1237" s="104">
        <v>0</v>
      </c>
      <c r="W1237" s="104">
        <v>0</v>
      </c>
      <c r="X1237" s="104">
        <v>0</v>
      </c>
      <c r="Y1237" s="104">
        <v>0</v>
      </c>
      <c r="Z1237" s="104" t="b">
        <v>0</v>
      </c>
      <c r="AA1237" s="105"/>
      <c r="AB1237" s="105" t="s">
        <v>4372</v>
      </c>
    </row>
    <row r="1238" spans="1:28" ht="15" customHeight="1" x14ac:dyDescent="0.35">
      <c r="A1238" s="105" t="s">
        <v>8366</v>
      </c>
      <c r="B1238" s="104">
        <v>0</v>
      </c>
      <c r="C1238" s="105"/>
      <c r="D1238" s="104">
        <v>0</v>
      </c>
      <c r="E1238" s="105"/>
      <c r="F1238" s="105" t="s">
        <v>4373</v>
      </c>
      <c r="G1238" s="104">
        <v>0</v>
      </c>
      <c r="H1238" s="104">
        <v>0</v>
      </c>
      <c r="I1238" s="104">
        <v>0</v>
      </c>
      <c r="J1238" s="105"/>
      <c r="K1238" s="105"/>
      <c r="L1238" s="104">
        <v>3</v>
      </c>
      <c r="M1238" s="104">
        <v>0</v>
      </c>
      <c r="N1238" s="105" t="s">
        <v>4357</v>
      </c>
      <c r="O1238" s="106" t="s">
        <v>889</v>
      </c>
      <c r="P1238" s="106" t="s">
        <v>890</v>
      </c>
      <c r="Q1238" s="105" t="s">
        <v>4374</v>
      </c>
      <c r="R1238" s="104">
        <v>0</v>
      </c>
      <c r="S1238" s="104">
        <v>0</v>
      </c>
      <c r="T1238" s="105" t="s">
        <v>9358</v>
      </c>
      <c r="U1238" s="104">
        <v>1</v>
      </c>
      <c r="V1238" s="104">
        <v>0</v>
      </c>
      <c r="W1238" s="104">
        <v>0</v>
      </c>
      <c r="X1238" s="104">
        <v>0</v>
      </c>
      <c r="Y1238" s="104">
        <v>0</v>
      </c>
      <c r="Z1238" s="104" t="b">
        <v>0</v>
      </c>
      <c r="AA1238" s="105"/>
      <c r="AB1238" s="105" t="s">
        <v>4375</v>
      </c>
    </row>
    <row r="1239" spans="1:28" ht="15" customHeight="1" x14ac:dyDescent="0.35">
      <c r="A1239" s="105" t="s">
        <v>8367</v>
      </c>
      <c r="B1239" s="104">
        <v>0</v>
      </c>
      <c r="C1239" s="105"/>
      <c r="D1239" s="104">
        <v>0</v>
      </c>
      <c r="E1239" s="105"/>
      <c r="F1239" s="105" t="s">
        <v>4376</v>
      </c>
      <c r="G1239" s="104">
        <v>0</v>
      </c>
      <c r="H1239" s="104">
        <v>0</v>
      </c>
      <c r="I1239" s="104">
        <v>0</v>
      </c>
      <c r="J1239" s="105"/>
      <c r="K1239" s="105"/>
      <c r="L1239" s="104">
        <v>3</v>
      </c>
      <c r="M1239" s="104">
        <v>0</v>
      </c>
      <c r="N1239" s="105" t="s">
        <v>4357</v>
      </c>
      <c r="O1239" s="106" t="s">
        <v>889</v>
      </c>
      <c r="P1239" s="106" t="s">
        <v>890</v>
      </c>
      <c r="Q1239" s="105" t="s">
        <v>4377</v>
      </c>
      <c r="R1239" s="104">
        <v>0</v>
      </c>
      <c r="S1239" s="104">
        <v>0</v>
      </c>
      <c r="T1239" s="105" t="s">
        <v>9358</v>
      </c>
      <c r="U1239" s="104">
        <v>1</v>
      </c>
      <c r="V1239" s="104">
        <v>0</v>
      </c>
      <c r="W1239" s="104">
        <v>0</v>
      </c>
      <c r="X1239" s="104">
        <v>0</v>
      </c>
      <c r="Y1239" s="104">
        <v>0</v>
      </c>
      <c r="Z1239" s="104" t="b">
        <v>0</v>
      </c>
      <c r="AA1239" s="105"/>
      <c r="AB1239" s="105" t="s">
        <v>4378</v>
      </c>
    </row>
    <row r="1240" spans="1:28" ht="15" customHeight="1" x14ac:dyDescent="0.35">
      <c r="A1240" s="105" t="s">
        <v>8368</v>
      </c>
      <c r="B1240" s="104">
        <v>0</v>
      </c>
      <c r="C1240" s="105"/>
      <c r="D1240" s="104">
        <v>0</v>
      </c>
      <c r="E1240" s="105"/>
      <c r="F1240" s="105" t="s">
        <v>4379</v>
      </c>
      <c r="G1240" s="104">
        <v>0</v>
      </c>
      <c r="H1240" s="104">
        <v>0</v>
      </c>
      <c r="I1240" s="104">
        <v>0</v>
      </c>
      <c r="J1240" s="105"/>
      <c r="K1240" s="105"/>
      <c r="L1240" s="104">
        <v>3</v>
      </c>
      <c r="M1240" s="104">
        <v>0</v>
      </c>
      <c r="N1240" s="105"/>
      <c r="O1240" s="106" t="s">
        <v>889</v>
      </c>
      <c r="P1240" s="106" t="s">
        <v>890</v>
      </c>
      <c r="Q1240" s="105" t="s">
        <v>4380</v>
      </c>
      <c r="R1240" s="104">
        <v>0</v>
      </c>
      <c r="S1240" s="104">
        <v>0</v>
      </c>
      <c r="T1240" s="105" t="s">
        <v>9358</v>
      </c>
      <c r="U1240" s="104">
        <v>1</v>
      </c>
      <c r="V1240" s="104">
        <v>0</v>
      </c>
      <c r="W1240" s="104">
        <v>0</v>
      </c>
      <c r="X1240" s="104">
        <v>0</v>
      </c>
      <c r="Y1240" s="104">
        <v>0</v>
      </c>
      <c r="Z1240" s="104" t="b">
        <v>0</v>
      </c>
      <c r="AA1240" s="105"/>
      <c r="AB1240" s="105" t="s">
        <v>4381</v>
      </c>
    </row>
    <row r="1241" spans="1:28" ht="15" customHeight="1" x14ac:dyDescent="0.35">
      <c r="A1241" s="105" t="s">
        <v>8369</v>
      </c>
      <c r="B1241" s="104">
        <v>0</v>
      </c>
      <c r="C1241" s="105"/>
      <c r="D1241" s="104">
        <v>0</v>
      </c>
      <c r="E1241" s="105"/>
      <c r="F1241" s="105" t="s">
        <v>4382</v>
      </c>
      <c r="G1241" s="104">
        <v>0</v>
      </c>
      <c r="H1241" s="104">
        <v>0</v>
      </c>
      <c r="I1241" s="104">
        <v>0</v>
      </c>
      <c r="J1241" s="105"/>
      <c r="K1241" s="105"/>
      <c r="L1241" s="104">
        <v>3</v>
      </c>
      <c r="M1241" s="104">
        <v>0</v>
      </c>
      <c r="N1241" s="105" t="s">
        <v>4364</v>
      </c>
      <c r="O1241" s="106" t="s">
        <v>889</v>
      </c>
      <c r="P1241" s="106" t="s">
        <v>890</v>
      </c>
      <c r="Q1241" s="105" t="s">
        <v>4383</v>
      </c>
      <c r="R1241" s="104">
        <v>0</v>
      </c>
      <c r="S1241" s="104">
        <v>0</v>
      </c>
      <c r="T1241" s="105" t="s">
        <v>9358</v>
      </c>
      <c r="U1241" s="104">
        <v>1</v>
      </c>
      <c r="V1241" s="104">
        <v>0</v>
      </c>
      <c r="W1241" s="104">
        <v>0</v>
      </c>
      <c r="X1241" s="104">
        <v>0</v>
      </c>
      <c r="Y1241" s="104">
        <v>0</v>
      </c>
      <c r="Z1241" s="104" t="b">
        <v>0</v>
      </c>
      <c r="AA1241" s="105"/>
      <c r="AB1241" s="105" t="s">
        <v>4384</v>
      </c>
    </row>
    <row r="1242" spans="1:28" ht="15" customHeight="1" x14ac:dyDescent="0.35">
      <c r="A1242" s="105" t="s">
        <v>8370</v>
      </c>
      <c r="B1242" s="104">
        <v>0</v>
      </c>
      <c r="C1242" s="105"/>
      <c r="D1242" s="104">
        <v>0</v>
      </c>
      <c r="E1242" s="105"/>
      <c r="F1242" s="105" t="s">
        <v>4385</v>
      </c>
      <c r="G1242" s="104">
        <v>0</v>
      </c>
      <c r="H1242" s="104">
        <v>0</v>
      </c>
      <c r="I1242" s="104">
        <v>0</v>
      </c>
      <c r="J1242" s="105"/>
      <c r="K1242" s="105"/>
      <c r="L1242" s="104">
        <v>3</v>
      </c>
      <c r="M1242" s="104">
        <v>0</v>
      </c>
      <c r="N1242" s="105"/>
      <c r="O1242" s="106" t="s">
        <v>889</v>
      </c>
      <c r="P1242" s="106" t="s">
        <v>890</v>
      </c>
      <c r="Q1242" s="105" t="s">
        <v>4386</v>
      </c>
      <c r="R1242" s="104">
        <v>0</v>
      </c>
      <c r="S1242" s="104">
        <v>0</v>
      </c>
      <c r="T1242" s="105" t="s">
        <v>9358</v>
      </c>
      <c r="U1242" s="104">
        <v>1</v>
      </c>
      <c r="V1242" s="104">
        <v>0</v>
      </c>
      <c r="W1242" s="104">
        <v>0</v>
      </c>
      <c r="X1242" s="104">
        <v>0</v>
      </c>
      <c r="Y1242" s="104">
        <v>0</v>
      </c>
      <c r="Z1242" s="104" t="b">
        <v>0</v>
      </c>
      <c r="AA1242" s="105"/>
      <c r="AB1242" s="105" t="s">
        <v>4387</v>
      </c>
    </row>
    <row r="1243" spans="1:28" ht="15" customHeight="1" x14ac:dyDescent="0.35">
      <c r="A1243" s="105" t="s">
        <v>8371</v>
      </c>
      <c r="B1243" s="104">
        <v>0</v>
      </c>
      <c r="C1243" s="105"/>
      <c r="D1243" s="104">
        <v>0</v>
      </c>
      <c r="E1243" s="105"/>
      <c r="F1243" s="105" t="s">
        <v>4388</v>
      </c>
      <c r="G1243" s="104">
        <v>0</v>
      </c>
      <c r="H1243" s="104">
        <v>0</v>
      </c>
      <c r="I1243" s="104">
        <v>0</v>
      </c>
      <c r="J1243" s="105"/>
      <c r="K1243" s="105"/>
      <c r="L1243" s="104">
        <v>3</v>
      </c>
      <c r="M1243" s="104">
        <v>0</v>
      </c>
      <c r="N1243" s="105"/>
      <c r="O1243" s="106" t="s">
        <v>889</v>
      </c>
      <c r="P1243" s="106" t="s">
        <v>890</v>
      </c>
      <c r="Q1243" s="105" t="s">
        <v>4389</v>
      </c>
      <c r="R1243" s="104">
        <v>0</v>
      </c>
      <c r="S1243" s="104">
        <v>0</v>
      </c>
      <c r="T1243" s="105" t="s">
        <v>9358</v>
      </c>
      <c r="U1243" s="104">
        <v>1</v>
      </c>
      <c r="V1243" s="104">
        <v>0</v>
      </c>
      <c r="W1243" s="104">
        <v>0</v>
      </c>
      <c r="X1243" s="104">
        <v>0</v>
      </c>
      <c r="Y1243" s="104">
        <v>0</v>
      </c>
      <c r="Z1243" s="104" t="b">
        <v>0</v>
      </c>
      <c r="AA1243" s="105"/>
      <c r="AB1243" s="105" t="s">
        <v>4390</v>
      </c>
    </row>
    <row r="1244" spans="1:28" ht="15" customHeight="1" x14ac:dyDescent="0.35">
      <c r="A1244" s="105" t="s">
        <v>8372</v>
      </c>
      <c r="B1244" s="104">
        <v>0</v>
      </c>
      <c r="C1244" s="105"/>
      <c r="D1244" s="104">
        <v>0</v>
      </c>
      <c r="E1244" s="105"/>
      <c r="F1244" s="105" t="s">
        <v>4391</v>
      </c>
      <c r="G1244" s="104">
        <v>0</v>
      </c>
      <c r="H1244" s="104">
        <v>0</v>
      </c>
      <c r="I1244" s="104">
        <v>0</v>
      </c>
      <c r="J1244" s="105"/>
      <c r="K1244" s="105"/>
      <c r="L1244" s="104">
        <v>3</v>
      </c>
      <c r="M1244" s="104">
        <v>0</v>
      </c>
      <c r="N1244" s="105" t="s">
        <v>4357</v>
      </c>
      <c r="O1244" s="106" t="s">
        <v>889</v>
      </c>
      <c r="P1244" s="106" t="s">
        <v>890</v>
      </c>
      <c r="Q1244" s="105" t="s">
        <v>4392</v>
      </c>
      <c r="R1244" s="104">
        <v>0</v>
      </c>
      <c r="S1244" s="104">
        <v>0</v>
      </c>
      <c r="T1244" s="105" t="s">
        <v>9358</v>
      </c>
      <c r="U1244" s="104">
        <v>1</v>
      </c>
      <c r="V1244" s="104">
        <v>0</v>
      </c>
      <c r="W1244" s="104">
        <v>0</v>
      </c>
      <c r="X1244" s="104">
        <v>0</v>
      </c>
      <c r="Y1244" s="104">
        <v>0</v>
      </c>
      <c r="Z1244" s="104" t="b">
        <v>0</v>
      </c>
      <c r="AA1244" s="105"/>
      <c r="AB1244" s="105" t="s">
        <v>4393</v>
      </c>
    </row>
    <row r="1245" spans="1:28" ht="15" customHeight="1" x14ac:dyDescent="0.35">
      <c r="A1245" s="105" t="s">
        <v>8373</v>
      </c>
      <c r="B1245" s="104">
        <v>0</v>
      </c>
      <c r="C1245" s="105"/>
      <c r="D1245" s="104">
        <v>0</v>
      </c>
      <c r="E1245" s="105"/>
      <c r="F1245" s="105" t="s">
        <v>4394</v>
      </c>
      <c r="G1245" s="104">
        <v>0</v>
      </c>
      <c r="H1245" s="104">
        <v>0</v>
      </c>
      <c r="I1245" s="104">
        <v>0</v>
      </c>
      <c r="J1245" s="105"/>
      <c r="K1245" s="105"/>
      <c r="L1245" s="104">
        <v>3</v>
      </c>
      <c r="M1245" s="104">
        <v>0</v>
      </c>
      <c r="N1245" s="105" t="s">
        <v>4357</v>
      </c>
      <c r="O1245" s="106" t="s">
        <v>889</v>
      </c>
      <c r="P1245" s="106" t="s">
        <v>890</v>
      </c>
      <c r="Q1245" s="105" t="s">
        <v>4395</v>
      </c>
      <c r="R1245" s="104">
        <v>0</v>
      </c>
      <c r="S1245" s="104">
        <v>0</v>
      </c>
      <c r="T1245" s="105" t="s">
        <v>9358</v>
      </c>
      <c r="U1245" s="104">
        <v>1</v>
      </c>
      <c r="V1245" s="104">
        <v>0</v>
      </c>
      <c r="W1245" s="104">
        <v>0</v>
      </c>
      <c r="X1245" s="104">
        <v>0</v>
      </c>
      <c r="Y1245" s="104">
        <v>0</v>
      </c>
      <c r="Z1245" s="104" t="b">
        <v>0</v>
      </c>
      <c r="AA1245" s="105"/>
      <c r="AB1245" s="105" t="s">
        <v>4396</v>
      </c>
    </row>
    <row r="1246" spans="1:28" ht="15" customHeight="1" x14ac:dyDescent="0.35">
      <c r="A1246" s="105" t="s">
        <v>8374</v>
      </c>
      <c r="B1246" s="104">
        <v>0</v>
      </c>
      <c r="C1246" s="105"/>
      <c r="D1246" s="104">
        <v>0</v>
      </c>
      <c r="E1246" s="105"/>
      <c r="F1246" s="105" t="s">
        <v>4397</v>
      </c>
      <c r="G1246" s="104">
        <v>0</v>
      </c>
      <c r="H1246" s="104">
        <v>0</v>
      </c>
      <c r="I1246" s="104">
        <v>0</v>
      </c>
      <c r="J1246" s="105"/>
      <c r="K1246" s="105"/>
      <c r="L1246" s="104">
        <v>3</v>
      </c>
      <c r="M1246" s="104">
        <v>0</v>
      </c>
      <c r="N1246" s="105" t="s">
        <v>4364</v>
      </c>
      <c r="O1246" s="106" t="s">
        <v>889</v>
      </c>
      <c r="P1246" s="106" t="s">
        <v>890</v>
      </c>
      <c r="Q1246" s="105" t="s">
        <v>4398</v>
      </c>
      <c r="R1246" s="104">
        <v>0</v>
      </c>
      <c r="S1246" s="104">
        <v>0</v>
      </c>
      <c r="T1246" s="105" t="s">
        <v>9358</v>
      </c>
      <c r="U1246" s="104">
        <v>1</v>
      </c>
      <c r="V1246" s="104">
        <v>0</v>
      </c>
      <c r="W1246" s="104">
        <v>0</v>
      </c>
      <c r="X1246" s="104">
        <v>0</v>
      </c>
      <c r="Y1246" s="104">
        <v>0</v>
      </c>
      <c r="Z1246" s="104" t="b">
        <v>0</v>
      </c>
      <c r="AA1246" s="105"/>
      <c r="AB1246" s="105" t="s">
        <v>4399</v>
      </c>
    </row>
    <row r="1247" spans="1:28" ht="15" customHeight="1" x14ac:dyDescent="0.35">
      <c r="A1247" s="105" t="s">
        <v>8375</v>
      </c>
      <c r="B1247" s="104">
        <v>0</v>
      </c>
      <c r="C1247" s="105"/>
      <c r="D1247" s="104">
        <v>0</v>
      </c>
      <c r="E1247" s="105"/>
      <c r="F1247" s="105" t="s">
        <v>4400</v>
      </c>
      <c r="G1247" s="104">
        <v>0</v>
      </c>
      <c r="H1247" s="104">
        <v>0</v>
      </c>
      <c r="I1247" s="104">
        <v>0</v>
      </c>
      <c r="J1247" s="105"/>
      <c r="K1247" s="105"/>
      <c r="L1247" s="104">
        <v>3</v>
      </c>
      <c r="M1247" s="104">
        <v>0</v>
      </c>
      <c r="N1247" s="105"/>
      <c r="O1247" s="106" t="s">
        <v>889</v>
      </c>
      <c r="P1247" s="106" t="s">
        <v>890</v>
      </c>
      <c r="Q1247" s="105" t="s">
        <v>4401</v>
      </c>
      <c r="R1247" s="104">
        <v>0</v>
      </c>
      <c r="S1247" s="104">
        <v>0</v>
      </c>
      <c r="T1247" s="105" t="s">
        <v>9358</v>
      </c>
      <c r="U1247" s="104">
        <v>1</v>
      </c>
      <c r="V1247" s="104">
        <v>0</v>
      </c>
      <c r="W1247" s="104">
        <v>0</v>
      </c>
      <c r="X1247" s="104">
        <v>0</v>
      </c>
      <c r="Y1247" s="104">
        <v>0</v>
      </c>
      <c r="Z1247" s="104" t="b">
        <v>0</v>
      </c>
      <c r="AA1247" s="105"/>
      <c r="AB1247" s="105" t="s">
        <v>4402</v>
      </c>
    </row>
    <row r="1248" spans="1:28" ht="15" customHeight="1" x14ac:dyDescent="0.35">
      <c r="A1248" s="105" t="s">
        <v>8376</v>
      </c>
      <c r="B1248" s="104">
        <v>0</v>
      </c>
      <c r="C1248" s="105"/>
      <c r="D1248" s="104">
        <v>0</v>
      </c>
      <c r="E1248" s="105"/>
      <c r="F1248" s="105" t="s">
        <v>4403</v>
      </c>
      <c r="G1248" s="104">
        <v>0</v>
      </c>
      <c r="H1248" s="104">
        <v>0</v>
      </c>
      <c r="I1248" s="104">
        <v>0</v>
      </c>
      <c r="J1248" s="105"/>
      <c r="K1248" s="105"/>
      <c r="L1248" s="104">
        <v>3</v>
      </c>
      <c r="M1248" s="104">
        <v>0</v>
      </c>
      <c r="N1248" s="105"/>
      <c r="O1248" s="106" t="s">
        <v>889</v>
      </c>
      <c r="P1248" s="106" t="s">
        <v>890</v>
      </c>
      <c r="Q1248" s="105" t="s">
        <v>4404</v>
      </c>
      <c r="R1248" s="104">
        <v>0</v>
      </c>
      <c r="S1248" s="104">
        <v>0</v>
      </c>
      <c r="T1248" s="105" t="s">
        <v>9358</v>
      </c>
      <c r="U1248" s="104">
        <v>1</v>
      </c>
      <c r="V1248" s="104">
        <v>0</v>
      </c>
      <c r="W1248" s="104">
        <v>0</v>
      </c>
      <c r="X1248" s="104">
        <v>0</v>
      </c>
      <c r="Y1248" s="104">
        <v>0</v>
      </c>
      <c r="Z1248" s="104" t="b">
        <v>0</v>
      </c>
      <c r="AA1248" s="105"/>
      <c r="AB1248" s="105" t="s">
        <v>4405</v>
      </c>
    </row>
    <row r="1249" spans="1:28" ht="15" customHeight="1" x14ac:dyDescent="0.35">
      <c r="A1249" s="105" t="s">
        <v>8377</v>
      </c>
      <c r="B1249" s="104">
        <v>0</v>
      </c>
      <c r="C1249" s="105"/>
      <c r="D1249" s="104">
        <v>0</v>
      </c>
      <c r="E1249" s="105"/>
      <c r="F1249" s="105" t="s">
        <v>4406</v>
      </c>
      <c r="G1249" s="104">
        <v>0</v>
      </c>
      <c r="H1249" s="104">
        <v>0</v>
      </c>
      <c r="I1249" s="104">
        <v>0</v>
      </c>
      <c r="J1249" s="105"/>
      <c r="K1249" s="105"/>
      <c r="L1249" s="104">
        <v>3</v>
      </c>
      <c r="M1249" s="104">
        <v>0</v>
      </c>
      <c r="N1249" s="105" t="s">
        <v>4357</v>
      </c>
      <c r="O1249" s="106" t="s">
        <v>889</v>
      </c>
      <c r="P1249" s="106" t="s">
        <v>890</v>
      </c>
      <c r="Q1249" s="105" t="s">
        <v>4407</v>
      </c>
      <c r="R1249" s="104">
        <v>0</v>
      </c>
      <c r="S1249" s="104">
        <v>0</v>
      </c>
      <c r="T1249" s="105" t="s">
        <v>9358</v>
      </c>
      <c r="U1249" s="104">
        <v>1</v>
      </c>
      <c r="V1249" s="104">
        <v>0</v>
      </c>
      <c r="W1249" s="104">
        <v>0</v>
      </c>
      <c r="X1249" s="104">
        <v>0</v>
      </c>
      <c r="Y1249" s="104">
        <v>0</v>
      </c>
      <c r="Z1249" s="104" t="b">
        <v>0</v>
      </c>
      <c r="AA1249" s="105"/>
      <c r="AB1249" s="105" t="s">
        <v>4408</v>
      </c>
    </row>
    <row r="1250" spans="1:28" ht="15" customHeight="1" x14ac:dyDescent="0.35">
      <c r="A1250" s="105" t="s">
        <v>8378</v>
      </c>
      <c r="B1250" s="104">
        <v>0</v>
      </c>
      <c r="C1250" s="105"/>
      <c r="D1250" s="104">
        <v>0</v>
      </c>
      <c r="E1250" s="105"/>
      <c r="F1250" s="105" t="s">
        <v>4409</v>
      </c>
      <c r="G1250" s="104">
        <v>0</v>
      </c>
      <c r="H1250" s="104">
        <v>0</v>
      </c>
      <c r="I1250" s="104">
        <v>0</v>
      </c>
      <c r="J1250" s="105"/>
      <c r="K1250" s="105"/>
      <c r="L1250" s="104">
        <v>3</v>
      </c>
      <c r="M1250" s="104">
        <v>0</v>
      </c>
      <c r="N1250" s="105" t="s">
        <v>4357</v>
      </c>
      <c r="O1250" s="106" t="s">
        <v>889</v>
      </c>
      <c r="P1250" s="106" t="s">
        <v>890</v>
      </c>
      <c r="Q1250" s="105" t="s">
        <v>4410</v>
      </c>
      <c r="R1250" s="104">
        <v>0</v>
      </c>
      <c r="S1250" s="104">
        <v>0</v>
      </c>
      <c r="T1250" s="105" t="s">
        <v>9358</v>
      </c>
      <c r="U1250" s="104">
        <v>1</v>
      </c>
      <c r="V1250" s="104">
        <v>0</v>
      </c>
      <c r="W1250" s="104">
        <v>0</v>
      </c>
      <c r="X1250" s="104">
        <v>0</v>
      </c>
      <c r="Y1250" s="104">
        <v>0</v>
      </c>
      <c r="Z1250" s="104" t="b">
        <v>0</v>
      </c>
      <c r="AA1250" s="105"/>
      <c r="AB1250" s="105" t="s">
        <v>4411</v>
      </c>
    </row>
    <row r="1251" spans="1:28" ht="15" customHeight="1" x14ac:dyDescent="0.35">
      <c r="A1251" s="105" t="s">
        <v>8379</v>
      </c>
      <c r="B1251" s="104">
        <v>0</v>
      </c>
      <c r="C1251" s="105"/>
      <c r="D1251" s="104">
        <v>0</v>
      </c>
      <c r="E1251" s="105"/>
      <c r="F1251" s="105" t="s">
        <v>4412</v>
      </c>
      <c r="G1251" s="104">
        <v>0</v>
      </c>
      <c r="H1251" s="104">
        <v>0</v>
      </c>
      <c r="I1251" s="104">
        <v>0</v>
      </c>
      <c r="J1251" s="105"/>
      <c r="K1251" s="105"/>
      <c r="L1251" s="104">
        <v>3</v>
      </c>
      <c r="M1251" s="104">
        <v>0</v>
      </c>
      <c r="N1251" s="105" t="s">
        <v>4364</v>
      </c>
      <c r="O1251" s="106" t="s">
        <v>889</v>
      </c>
      <c r="P1251" s="106" t="s">
        <v>890</v>
      </c>
      <c r="Q1251" s="105" t="s">
        <v>4413</v>
      </c>
      <c r="R1251" s="104">
        <v>0</v>
      </c>
      <c r="S1251" s="104">
        <v>0</v>
      </c>
      <c r="T1251" s="105" t="s">
        <v>9358</v>
      </c>
      <c r="U1251" s="104">
        <v>1</v>
      </c>
      <c r="V1251" s="104">
        <v>0</v>
      </c>
      <c r="W1251" s="104">
        <v>0</v>
      </c>
      <c r="X1251" s="104">
        <v>0</v>
      </c>
      <c r="Y1251" s="104">
        <v>0</v>
      </c>
      <c r="Z1251" s="104" t="b">
        <v>0</v>
      </c>
      <c r="AA1251" s="105"/>
      <c r="AB1251" s="105" t="s">
        <v>4414</v>
      </c>
    </row>
    <row r="1252" spans="1:28" ht="15" customHeight="1" x14ac:dyDescent="0.35">
      <c r="A1252" s="105" t="s">
        <v>8380</v>
      </c>
      <c r="B1252" s="104">
        <v>0</v>
      </c>
      <c r="C1252" s="105"/>
      <c r="D1252" s="104">
        <v>0</v>
      </c>
      <c r="E1252" s="105"/>
      <c r="F1252" s="105" t="s">
        <v>4415</v>
      </c>
      <c r="G1252" s="104">
        <v>0</v>
      </c>
      <c r="H1252" s="104">
        <v>0</v>
      </c>
      <c r="I1252" s="104">
        <v>0</v>
      </c>
      <c r="J1252" s="105"/>
      <c r="K1252" s="105"/>
      <c r="L1252" s="104">
        <v>3</v>
      </c>
      <c r="M1252" s="104">
        <v>0</v>
      </c>
      <c r="N1252" s="105"/>
      <c r="O1252" s="106" t="s">
        <v>889</v>
      </c>
      <c r="P1252" s="106" t="s">
        <v>890</v>
      </c>
      <c r="Q1252" s="105" t="s">
        <v>4416</v>
      </c>
      <c r="R1252" s="104">
        <v>0</v>
      </c>
      <c r="S1252" s="104">
        <v>0</v>
      </c>
      <c r="T1252" s="105" t="s">
        <v>9358</v>
      </c>
      <c r="U1252" s="104">
        <v>1</v>
      </c>
      <c r="V1252" s="104">
        <v>0</v>
      </c>
      <c r="W1252" s="104">
        <v>0</v>
      </c>
      <c r="X1252" s="104">
        <v>0</v>
      </c>
      <c r="Y1252" s="104">
        <v>0</v>
      </c>
      <c r="Z1252" s="104" t="b">
        <v>0</v>
      </c>
      <c r="AA1252" s="105"/>
      <c r="AB1252" s="105" t="s">
        <v>4417</v>
      </c>
    </row>
    <row r="1253" spans="1:28" ht="15" customHeight="1" x14ac:dyDescent="0.35">
      <c r="A1253" s="105" t="s">
        <v>8381</v>
      </c>
      <c r="B1253" s="104">
        <v>0</v>
      </c>
      <c r="C1253" s="105"/>
      <c r="D1253" s="104">
        <v>0</v>
      </c>
      <c r="E1253" s="105"/>
      <c r="F1253" s="105" t="s">
        <v>4418</v>
      </c>
      <c r="G1253" s="104">
        <v>0</v>
      </c>
      <c r="H1253" s="104">
        <v>0</v>
      </c>
      <c r="I1253" s="104">
        <v>0</v>
      </c>
      <c r="J1253" s="105"/>
      <c r="K1253" s="105"/>
      <c r="L1253" s="104">
        <v>3</v>
      </c>
      <c r="M1253" s="104">
        <v>0</v>
      </c>
      <c r="N1253" s="105" t="s">
        <v>4419</v>
      </c>
      <c r="O1253" s="106" t="s">
        <v>889</v>
      </c>
      <c r="P1253" s="106" t="s">
        <v>890</v>
      </c>
      <c r="Q1253" s="105" t="s">
        <v>4420</v>
      </c>
      <c r="R1253" s="104">
        <v>0</v>
      </c>
      <c r="S1253" s="104">
        <v>0</v>
      </c>
      <c r="T1253" s="105" t="s">
        <v>9358</v>
      </c>
      <c r="U1253" s="104">
        <v>1</v>
      </c>
      <c r="V1253" s="104">
        <v>0</v>
      </c>
      <c r="W1253" s="104">
        <v>0</v>
      </c>
      <c r="X1253" s="104">
        <v>0</v>
      </c>
      <c r="Y1253" s="104">
        <v>0</v>
      </c>
      <c r="Z1253" s="104" t="b">
        <v>0</v>
      </c>
      <c r="AA1253" s="105"/>
      <c r="AB1253" s="105" t="s">
        <v>4421</v>
      </c>
    </row>
    <row r="1254" spans="1:28" ht="15" customHeight="1" x14ac:dyDescent="0.35">
      <c r="A1254" s="105" t="s">
        <v>8382</v>
      </c>
      <c r="B1254" s="104">
        <v>0</v>
      </c>
      <c r="C1254" s="105"/>
      <c r="D1254" s="104">
        <v>0</v>
      </c>
      <c r="E1254" s="105"/>
      <c r="F1254" s="105" t="s">
        <v>4422</v>
      </c>
      <c r="G1254" s="104">
        <v>0</v>
      </c>
      <c r="H1254" s="104">
        <v>0</v>
      </c>
      <c r="I1254" s="104">
        <v>0</v>
      </c>
      <c r="J1254" s="105"/>
      <c r="K1254" s="105"/>
      <c r="L1254" s="104">
        <v>3</v>
      </c>
      <c r="M1254" s="104">
        <v>0</v>
      </c>
      <c r="N1254" s="105"/>
      <c r="O1254" s="106" t="s">
        <v>889</v>
      </c>
      <c r="P1254" s="106" t="s">
        <v>890</v>
      </c>
      <c r="Q1254" s="105" t="s">
        <v>4423</v>
      </c>
      <c r="R1254" s="104">
        <v>0</v>
      </c>
      <c r="S1254" s="104">
        <v>0</v>
      </c>
      <c r="T1254" s="105" t="s">
        <v>9358</v>
      </c>
      <c r="U1254" s="104">
        <v>1</v>
      </c>
      <c r="V1254" s="104">
        <v>0</v>
      </c>
      <c r="W1254" s="104">
        <v>0</v>
      </c>
      <c r="X1254" s="104">
        <v>0</v>
      </c>
      <c r="Y1254" s="104">
        <v>0</v>
      </c>
      <c r="Z1254" s="104" t="b">
        <v>0</v>
      </c>
      <c r="AA1254" s="105"/>
      <c r="AB1254" s="105" t="s">
        <v>4424</v>
      </c>
    </row>
    <row r="1255" spans="1:28" ht="15" customHeight="1" x14ac:dyDescent="0.35">
      <c r="A1255" s="105" t="s">
        <v>8383</v>
      </c>
      <c r="B1255" s="104">
        <v>0</v>
      </c>
      <c r="C1255" s="105"/>
      <c r="D1255" s="104">
        <v>0</v>
      </c>
      <c r="E1255" s="105"/>
      <c r="F1255" s="105" t="s">
        <v>4425</v>
      </c>
      <c r="G1255" s="104">
        <v>0</v>
      </c>
      <c r="H1255" s="104">
        <v>0</v>
      </c>
      <c r="I1255" s="104">
        <v>0</v>
      </c>
      <c r="J1255" s="105"/>
      <c r="K1255" s="105"/>
      <c r="L1255" s="104">
        <v>3</v>
      </c>
      <c r="M1255" s="104">
        <v>0</v>
      </c>
      <c r="N1255" s="105" t="s">
        <v>4357</v>
      </c>
      <c r="O1255" s="106" t="s">
        <v>889</v>
      </c>
      <c r="P1255" s="106" t="s">
        <v>890</v>
      </c>
      <c r="Q1255" s="105" t="s">
        <v>4426</v>
      </c>
      <c r="R1255" s="104">
        <v>0</v>
      </c>
      <c r="S1255" s="104">
        <v>0</v>
      </c>
      <c r="T1255" s="105" t="s">
        <v>9358</v>
      </c>
      <c r="U1255" s="104">
        <v>1</v>
      </c>
      <c r="V1255" s="104">
        <v>0</v>
      </c>
      <c r="W1255" s="104">
        <v>0</v>
      </c>
      <c r="X1255" s="104">
        <v>0</v>
      </c>
      <c r="Y1255" s="104">
        <v>0</v>
      </c>
      <c r="Z1255" s="104" t="b">
        <v>0</v>
      </c>
      <c r="AA1255" s="105"/>
      <c r="AB1255" s="105" t="s">
        <v>4427</v>
      </c>
    </row>
    <row r="1256" spans="1:28" ht="15" customHeight="1" x14ac:dyDescent="0.35">
      <c r="A1256" s="105" t="s">
        <v>8384</v>
      </c>
      <c r="B1256" s="104">
        <v>0</v>
      </c>
      <c r="C1256" s="105"/>
      <c r="D1256" s="104">
        <v>0</v>
      </c>
      <c r="E1256" s="105"/>
      <c r="F1256" s="105" t="s">
        <v>4428</v>
      </c>
      <c r="G1256" s="104">
        <v>0</v>
      </c>
      <c r="H1256" s="104">
        <v>0</v>
      </c>
      <c r="I1256" s="104">
        <v>0</v>
      </c>
      <c r="J1256" s="105"/>
      <c r="K1256" s="105"/>
      <c r="L1256" s="104">
        <v>3</v>
      </c>
      <c r="M1256" s="104">
        <v>0</v>
      </c>
      <c r="N1256" s="105" t="s">
        <v>4429</v>
      </c>
      <c r="O1256" s="106" t="s">
        <v>889</v>
      </c>
      <c r="P1256" s="106" t="s">
        <v>890</v>
      </c>
      <c r="Q1256" s="105" t="s">
        <v>4430</v>
      </c>
      <c r="R1256" s="104">
        <v>0</v>
      </c>
      <c r="S1256" s="104">
        <v>0</v>
      </c>
      <c r="T1256" s="105" t="s">
        <v>9358</v>
      </c>
      <c r="U1256" s="104">
        <v>1</v>
      </c>
      <c r="V1256" s="104">
        <v>0</v>
      </c>
      <c r="W1256" s="104">
        <v>0</v>
      </c>
      <c r="X1256" s="104">
        <v>0</v>
      </c>
      <c r="Y1256" s="104">
        <v>0</v>
      </c>
      <c r="Z1256" s="104" t="b">
        <v>0</v>
      </c>
      <c r="AA1256" s="105"/>
      <c r="AB1256" s="105" t="s">
        <v>4431</v>
      </c>
    </row>
    <row r="1257" spans="1:28" ht="15" customHeight="1" x14ac:dyDescent="0.35">
      <c r="A1257" s="105" t="s">
        <v>8385</v>
      </c>
      <c r="B1257" s="104">
        <v>0</v>
      </c>
      <c r="C1257" s="105"/>
      <c r="D1257" s="104">
        <v>0</v>
      </c>
      <c r="E1257" s="105"/>
      <c r="F1257" s="105" t="s">
        <v>4432</v>
      </c>
      <c r="G1257" s="104">
        <v>0</v>
      </c>
      <c r="H1257" s="104">
        <v>0</v>
      </c>
      <c r="I1257" s="104">
        <v>0</v>
      </c>
      <c r="J1257" s="105"/>
      <c r="K1257" s="105"/>
      <c r="L1257" s="104">
        <v>3</v>
      </c>
      <c r="M1257" s="104">
        <v>0</v>
      </c>
      <c r="N1257" s="105" t="s">
        <v>4357</v>
      </c>
      <c r="O1257" s="106" t="s">
        <v>889</v>
      </c>
      <c r="P1257" s="106" t="s">
        <v>890</v>
      </c>
      <c r="Q1257" s="105" t="s">
        <v>4433</v>
      </c>
      <c r="R1257" s="104">
        <v>0</v>
      </c>
      <c r="S1257" s="104">
        <v>0</v>
      </c>
      <c r="T1257" s="105" t="s">
        <v>9358</v>
      </c>
      <c r="U1257" s="104">
        <v>1</v>
      </c>
      <c r="V1257" s="104">
        <v>0</v>
      </c>
      <c r="W1257" s="104">
        <v>0</v>
      </c>
      <c r="X1257" s="104">
        <v>0</v>
      </c>
      <c r="Y1257" s="104">
        <v>0</v>
      </c>
      <c r="Z1257" s="104" t="b">
        <v>0</v>
      </c>
      <c r="AA1257" s="105"/>
      <c r="AB1257" s="105" t="s">
        <v>4434</v>
      </c>
    </row>
    <row r="1258" spans="1:28" ht="15" customHeight="1" x14ac:dyDescent="0.35">
      <c r="A1258" s="105" t="s">
        <v>8386</v>
      </c>
      <c r="B1258" s="104">
        <v>0</v>
      </c>
      <c r="C1258" s="105"/>
      <c r="D1258" s="104">
        <v>0</v>
      </c>
      <c r="E1258" s="105"/>
      <c r="F1258" s="105" t="s">
        <v>4435</v>
      </c>
      <c r="G1258" s="104">
        <v>0</v>
      </c>
      <c r="H1258" s="104">
        <v>0</v>
      </c>
      <c r="I1258" s="104">
        <v>0</v>
      </c>
      <c r="J1258" s="105"/>
      <c r="K1258" s="105"/>
      <c r="L1258" s="104">
        <v>3</v>
      </c>
      <c r="M1258" s="104">
        <v>0</v>
      </c>
      <c r="N1258" s="105"/>
      <c r="O1258" s="106" t="s">
        <v>889</v>
      </c>
      <c r="P1258" s="106" t="s">
        <v>890</v>
      </c>
      <c r="Q1258" s="105" t="s">
        <v>4436</v>
      </c>
      <c r="R1258" s="104">
        <v>0</v>
      </c>
      <c r="S1258" s="104">
        <v>0</v>
      </c>
      <c r="T1258" s="105" t="s">
        <v>9358</v>
      </c>
      <c r="U1258" s="104">
        <v>1</v>
      </c>
      <c r="V1258" s="104">
        <v>0</v>
      </c>
      <c r="W1258" s="104">
        <v>0</v>
      </c>
      <c r="X1258" s="104">
        <v>0</v>
      </c>
      <c r="Y1258" s="104">
        <v>0</v>
      </c>
      <c r="Z1258" s="104" t="b">
        <v>0</v>
      </c>
      <c r="AA1258" s="105"/>
      <c r="AB1258" s="105" t="s">
        <v>4437</v>
      </c>
    </row>
    <row r="1259" spans="1:28" ht="15" customHeight="1" x14ac:dyDescent="0.35">
      <c r="A1259" s="105" t="s">
        <v>8387</v>
      </c>
      <c r="B1259" s="104">
        <v>0</v>
      </c>
      <c r="C1259" s="105"/>
      <c r="D1259" s="104">
        <v>0</v>
      </c>
      <c r="E1259" s="105"/>
      <c r="F1259" s="105" t="s">
        <v>4438</v>
      </c>
      <c r="G1259" s="104">
        <v>0</v>
      </c>
      <c r="H1259" s="104">
        <v>0</v>
      </c>
      <c r="I1259" s="104">
        <v>0</v>
      </c>
      <c r="J1259" s="105"/>
      <c r="K1259" s="105"/>
      <c r="L1259" s="104">
        <v>3</v>
      </c>
      <c r="M1259" s="104">
        <v>0</v>
      </c>
      <c r="N1259" s="105"/>
      <c r="O1259" s="106" t="s">
        <v>889</v>
      </c>
      <c r="P1259" s="106" t="s">
        <v>890</v>
      </c>
      <c r="Q1259" s="105" t="s">
        <v>4439</v>
      </c>
      <c r="R1259" s="104">
        <v>0</v>
      </c>
      <c r="S1259" s="104">
        <v>0</v>
      </c>
      <c r="T1259" s="105" t="s">
        <v>9358</v>
      </c>
      <c r="U1259" s="104">
        <v>1</v>
      </c>
      <c r="V1259" s="104">
        <v>0</v>
      </c>
      <c r="W1259" s="104">
        <v>0</v>
      </c>
      <c r="X1259" s="104">
        <v>0</v>
      </c>
      <c r="Y1259" s="104">
        <v>0</v>
      </c>
      <c r="Z1259" s="104" t="b">
        <v>0</v>
      </c>
      <c r="AA1259" s="105"/>
      <c r="AB1259" s="105" t="s">
        <v>4440</v>
      </c>
    </row>
    <row r="1260" spans="1:28" ht="15" customHeight="1" x14ac:dyDescent="0.35">
      <c r="A1260" s="105" t="s">
        <v>8388</v>
      </c>
      <c r="B1260" s="104">
        <v>0</v>
      </c>
      <c r="C1260" s="105"/>
      <c r="D1260" s="104">
        <v>0</v>
      </c>
      <c r="E1260" s="105"/>
      <c r="F1260" s="105" t="s">
        <v>4441</v>
      </c>
      <c r="G1260" s="104">
        <v>0</v>
      </c>
      <c r="H1260" s="104">
        <v>0</v>
      </c>
      <c r="I1260" s="104">
        <v>0</v>
      </c>
      <c r="J1260" s="105"/>
      <c r="K1260" s="105"/>
      <c r="L1260" s="104">
        <v>3</v>
      </c>
      <c r="M1260" s="104">
        <v>0</v>
      </c>
      <c r="N1260" s="105" t="s">
        <v>4357</v>
      </c>
      <c r="O1260" s="106" t="s">
        <v>889</v>
      </c>
      <c r="P1260" s="106" t="s">
        <v>890</v>
      </c>
      <c r="Q1260" s="105" t="s">
        <v>4442</v>
      </c>
      <c r="R1260" s="104">
        <v>0</v>
      </c>
      <c r="S1260" s="104">
        <v>0</v>
      </c>
      <c r="T1260" s="105" t="s">
        <v>9358</v>
      </c>
      <c r="U1260" s="104">
        <v>1</v>
      </c>
      <c r="V1260" s="104">
        <v>0</v>
      </c>
      <c r="W1260" s="104">
        <v>0</v>
      </c>
      <c r="X1260" s="104">
        <v>0</v>
      </c>
      <c r="Y1260" s="104">
        <v>0</v>
      </c>
      <c r="Z1260" s="104" t="b">
        <v>0</v>
      </c>
      <c r="AA1260" s="105"/>
      <c r="AB1260" s="105" t="s">
        <v>4443</v>
      </c>
    </row>
    <row r="1261" spans="1:28" ht="15" customHeight="1" x14ac:dyDescent="0.35">
      <c r="A1261" s="105" t="s">
        <v>8389</v>
      </c>
      <c r="B1261" s="104">
        <v>0</v>
      </c>
      <c r="C1261" s="105"/>
      <c r="D1261" s="104">
        <v>0</v>
      </c>
      <c r="E1261" s="105"/>
      <c r="F1261" s="105" t="s">
        <v>4444</v>
      </c>
      <c r="G1261" s="104">
        <v>0</v>
      </c>
      <c r="H1261" s="104">
        <v>0</v>
      </c>
      <c r="I1261" s="104">
        <v>0</v>
      </c>
      <c r="J1261" s="105"/>
      <c r="K1261" s="105"/>
      <c r="L1261" s="104">
        <v>3</v>
      </c>
      <c r="M1261" s="104">
        <v>0</v>
      </c>
      <c r="N1261" s="105" t="s">
        <v>4357</v>
      </c>
      <c r="O1261" s="106" t="s">
        <v>889</v>
      </c>
      <c r="P1261" s="106" t="s">
        <v>890</v>
      </c>
      <c r="Q1261" s="105" t="s">
        <v>4445</v>
      </c>
      <c r="R1261" s="104">
        <v>0</v>
      </c>
      <c r="S1261" s="104">
        <v>0</v>
      </c>
      <c r="T1261" s="105" t="s">
        <v>9358</v>
      </c>
      <c r="U1261" s="104">
        <v>1</v>
      </c>
      <c r="V1261" s="104">
        <v>0</v>
      </c>
      <c r="W1261" s="104">
        <v>0</v>
      </c>
      <c r="X1261" s="104">
        <v>0</v>
      </c>
      <c r="Y1261" s="104">
        <v>0</v>
      </c>
      <c r="Z1261" s="104" t="b">
        <v>0</v>
      </c>
      <c r="AA1261" s="105"/>
      <c r="AB1261" s="105" t="s">
        <v>4446</v>
      </c>
    </row>
    <row r="1262" spans="1:28" ht="15" customHeight="1" x14ac:dyDescent="0.35">
      <c r="A1262" s="105" t="s">
        <v>8390</v>
      </c>
      <c r="B1262" s="104">
        <v>0</v>
      </c>
      <c r="C1262" s="105"/>
      <c r="D1262" s="104">
        <v>0</v>
      </c>
      <c r="E1262" s="105"/>
      <c r="F1262" s="105" t="s">
        <v>4447</v>
      </c>
      <c r="G1262" s="104">
        <v>0</v>
      </c>
      <c r="H1262" s="104">
        <v>0</v>
      </c>
      <c r="I1262" s="104">
        <v>0</v>
      </c>
      <c r="J1262" s="105"/>
      <c r="K1262" s="105"/>
      <c r="L1262" s="104">
        <v>3</v>
      </c>
      <c r="M1262" s="104">
        <v>0</v>
      </c>
      <c r="N1262" s="105" t="s">
        <v>4364</v>
      </c>
      <c r="O1262" s="106" t="s">
        <v>889</v>
      </c>
      <c r="P1262" s="106" t="s">
        <v>890</v>
      </c>
      <c r="Q1262" s="105" t="s">
        <v>4448</v>
      </c>
      <c r="R1262" s="104">
        <v>0</v>
      </c>
      <c r="S1262" s="104">
        <v>0</v>
      </c>
      <c r="T1262" s="105" t="s">
        <v>9358</v>
      </c>
      <c r="U1262" s="104">
        <v>1</v>
      </c>
      <c r="V1262" s="104">
        <v>0</v>
      </c>
      <c r="W1262" s="104">
        <v>0</v>
      </c>
      <c r="X1262" s="104">
        <v>0</v>
      </c>
      <c r="Y1262" s="104">
        <v>0</v>
      </c>
      <c r="Z1262" s="104" t="b">
        <v>0</v>
      </c>
      <c r="AA1262" s="105"/>
      <c r="AB1262" s="105" t="s">
        <v>4449</v>
      </c>
    </row>
    <row r="1263" spans="1:28" ht="15" customHeight="1" x14ac:dyDescent="0.35">
      <c r="A1263" s="105" t="s">
        <v>8391</v>
      </c>
      <c r="B1263" s="104">
        <v>0</v>
      </c>
      <c r="C1263" s="105"/>
      <c r="D1263" s="104">
        <v>0</v>
      </c>
      <c r="E1263" s="105"/>
      <c r="F1263" s="105" t="s">
        <v>4450</v>
      </c>
      <c r="G1263" s="104">
        <v>0</v>
      </c>
      <c r="H1263" s="104">
        <v>0</v>
      </c>
      <c r="I1263" s="104">
        <v>0</v>
      </c>
      <c r="J1263" s="105"/>
      <c r="K1263" s="105"/>
      <c r="L1263" s="104">
        <v>3</v>
      </c>
      <c r="M1263" s="104">
        <v>0</v>
      </c>
      <c r="N1263" s="105" t="s">
        <v>4451</v>
      </c>
      <c r="O1263" s="106" t="s">
        <v>889</v>
      </c>
      <c r="P1263" s="106" t="s">
        <v>890</v>
      </c>
      <c r="Q1263" s="105" t="s">
        <v>4452</v>
      </c>
      <c r="R1263" s="104">
        <v>0</v>
      </c>
      <c r="S1263" s="104">
        <v>0</v>
      </c>
      <c r="T1263" s="105" t="s">
        <v>9358</v>
      </c>
      <c r="U1263" s="104">
        <v>1</v>
      </c>
      <c r="V1263" s="104">
        <v>0</v>
      </c>
      <c r="W1263" s="104">
        <v>0</v>
      </c>
      <c r="X1263" s="104">
        <v>0</v>
      </c>
      <c r="Y1263" s="104">
        <v>0</v>
      </c>
      <c r="Z1263" s="104" t="b">
        <v>0</v>
      </c>
      <c r="AA1263" s="105"/>
      <c r="AB1263" s="105" t="s">
        <v>4453</v>
      </c>
    </row>
    <row r="1264" spans="1:28" ht="15" customHeight="1" x14ac:dyDescent="0.35">
      <c r="A1264" s="105" t="s">
        <v>8392</v>
      </c>
      <c r="B1264" s="104">
        <v>0</v>
      </c>
      <c r="C1264" s="105"/>
      <c r="D1264" s="104">
        <v>0</v>
      </c>
      <c r="E1264" s="105"/>
      <c r="F1264" s="105" t="s">
        <v>4454</v>
      </c>
      <c r="G1264" s="104">
        <v>0</v>
      </c>
      <c r="H1264" s="104">
        <v>0</v>
      </c>
      <c r="I1264" s="104">
        <v>0</v>
      </c>
      <c r="J1264" s="105"/>
      <c r="K1264" s="105"/>
      <c r="L1264" s="104">
        <v>3</v>
      </c>
      <c r="M1264" s="104">
        <v>0</v>
      </c>
      <c r="N1264" s="105" t="s">
        <v>4364</v>
      </c>
      <c r="O1264" s="106" t="s">
        <v>889</v>
      </c>
      <c r="P1264" s="106" t="s">
        <v>890</v>
      </c>
      <c r="Q1264" s="105" t="s">
        <v>4455</v>
      </c>
      <c r="R1264" s="104">
        <v>0</v>
      </c>
      <c r="S1264" s="104">
        <v>0</v>
      </c>
      <c r="T1264" s="105" t="s">
        <v>9358</v>
      </c>
      <c r="U1264" s="104">
        <v>1</v>
      </c>
      <c r="V1264" s="104">
        <v>0</v>
      </c>
      <c r="W1264" s="104">
        <v>0</v>
      </c>
      <c r="X1264" s="104">
        <v>0</v>
      </c>
      <c r="Y1264" s="104">
        <v>0</v>
      </c>
      <c r="Z1264" s="104" t="b">
        <v>0</v>
      </c>
      <c r="AA1264" s="105"/>
      <c r="AB1264" s="105" t="s">
        <v>4456</v>
      </c>
    </row>
    <row r="1265" spans="1:28" ht="15" customHeight="1" x14ac:dyDescent="0.35">
      <c r="A1265" s="105" t="s">
        <v>8393</v>
      </c>
      <c r="B1265" s="104">
        <v>0</v>
      </c>
      <c r="C1265" s="105"/>
      <c r="D1265" s="104">
        <v>0</v>
      </c>
      <c r="E1265" s="105"/>
      <c r="F1265" s="105" t="s">
        <v>4457</v>
      </c>
      <c r="G1265" s="104">
        <v>0</v>
      </c>
      <c r="H1265" s="104">
        <v>0</v>
      </c>
      <c r="I1265" s="104">
        <v>0</v>
      </c>
      <c r="J1265" s="105"/>
      <c r="K1265" s="105"/>
      <c r="L1265" s="104">
        <v>3</v>
      </c>
      <c r="M1265" s="104">
        <v>0</v>
      </c>
      <c r="N1265" s="105" t="s">
        <v>4357</v>
      </c>
      <c r="O1265" s="106" t="s">
        <v>889</v>
      </c>
      <c r="P1265" s="106" t="s">
        <v>890</v>
      </c>
      <c r="Q1265" s="105" t="s">
        <v>4458</v>
      </c>
      <c r="R1265" s="104">
        <v>0</v>
      </c>
      <c r="S1265" s="104">
        <v>0</v>
      </c>
      <c r="T1265" s="105" t="s">
        <v>9358</v>
      </c>
      <c r="U1265" s="104">
        <v>1</v>
      </c>
      <c r="V1265" s="104">
        <v>0</v>
      </c>
      <c r="W1265" s="104">
        <v>0</v>
      </c>
      <c r="X1265" s="104">
        <v>0</v>
      </c>
      <c r="Y1265" s="104">
        <v>0</v>
      </c>
      <c r="Z1265" s="104" t="b">
        <v>0</v>
      </c>
      <c r="AA1265" s="105"/>
      <c r="AB1265" s="105" t="s">
        <v>4459</v>
      </c>
    </row>
    <row r="1266" spans="1:28" ht="15" customHeight="1" x14ac:dyDescent="0.35">
      <c r="A1266" s="105" t="s">
        <v>8394</v>
      </c>
      <c r="B1266" s="104">
        <v>0</v>
      </c>
      <c r="C1266" s="105"/>
      <c r="D1266" s="104">
        <v>0</v>
      </c>
      <c r="E1266" s="105"/>
      <c r="F1266" s="105" t="s">
        <v>4460</v>
      </c>
      <c r="G1266" s="104">
        <v>0</v>
      </c>
      <c r="H1266" s="104">
        <v>0</v>
      </c>
      <c r="I1266" s="104">
        <v>0</v>
      </c>
      <c r="J1266" s="105"/>
      <c r="K1266" s="105"/>
      <c r="L1266" s="104">
        <v>3</v>
      </c>
      <c r="M1266" s="104">
        <v>0</v>
      </c>
      <c r="N1266" s="105" t="s">
        <v>4357</v>
      </c>
      <c r="O1266" s="106" t="s">
        <v>889</v>
      </c>
      <c r="P1266" s="106" t="s">
        <v>890</v>
      </c>
      <c r="Q1266" s="105" t="s">
        <v>4461</v>
      </c>
      <c r="R1266" s="104">
        <v>0</v>
      </c>
      <c r="S1266" s="104">
        <v>0</v>
      </c>
      <c r="T1266" s="105" t="s">
        <v>9358</v>
      </c>
      <c r="U1266" s="104">
        <v>1</v>
      </c>
      <c r="V1266" s="104">
        <v>0</v>
      </c>
      <c r="W1266" s="104">
        <v>0</v>
      </c>
      <c r="X1266" s="104">
        <v>0</v>
      </c>
      <c r="Y1266" s="104">
        <v>0</v>
      </c>
      <c r="Z1266" s="104" t="b">
        <v>0</v>
      </c>
      <c r="AA1266" s="105"/>
      <c r="AB1266" s="105" t="s">
        <v>4462</v>
      </c>
    </row>
    <row r="1267" spans="1:28" ht="15" customHeight="1" x14ac:dyDescent="0.35">
      <c r="A1267" s="105" t="s">
        <v>7750</v>
      </c>
      <c r="B1267" s="104">
        <v>0</v>
      </c>
      <c r="C1267" s="105"/>
      <c r="D1267" s="104">
        <v>0</v>
      </c>
      <c r="E1267" s="105"/>
      <c r="F1267" s="105" t="s">
        <v>2644</v>
      </c>
      <c r="G1267" s="104">
        <v>0</v>
      </c>
      <c r="H1267" s="104">
        <v>0</v>
      </c>
      <c r="I1267" s="104">
        <v>0</v>
      </c>
      <c r="J1267" s="105"/>
      <c r="K1267" s="105"/>
      <c r="L1267" s="104">
        <v>2</v>
      </c>
      <c r="M1267" s="104">
        <v>35182.1437535613</v>
      </c>
      <c r="N1267" s="105"/>
      <c r="O1267" s="105"/>
      <c r="P1267" s="105"/>
      <c r="Q1267" s="105" t="s">
        <v>9387</v>
      </c>
      <c r="R1267" s="104">
        <v>53740</v>
      </c>
      <c r="S1267" s="104">
        <v>0</v>
      </c>
      <c r="T1267" s="105" t="s">
        <v>7710</v>
      </c>
      <c r="U1267" s="104">
        <v>1</v>
      </c>
      <c r="V1267" s="104">
        <v>0</v>
      </c>
      <c r="W1267" s="104">
        <v>1.2269406392695301E-10</v>
      </c>
      <c r="X1267" s="104">
        <v>376180</v>
      </c>
      <c r="Y1267" s="104">
        <v>465102.14375356102</v>
      </c>
      <c r="Z1267" s="104" t="b">
        <v>0</v>
      </c>
      <c r="AA1267" s="105" t="s">
        <v>82</v>
      </c>
      <c r="AB1267" s="105" t="s">
        <v>2645</v>
      </c>
    </row>
    <row r="1268" spans="1:28" ht="15" customHeight="1" x14ac:dyDescent="0.35">
      <c r="A1268" s="105" t="s">
        <v>7263</v>
      </c>
      <c r="B1268" s="104">
        <v>0</v>
      </c>
      <c r="C1268" s="105"/>
      <c r="D1268" s="104">
        <v>0</v>
      </c>
      <c r="E1268" s="105"/>
      <c r="F1268" s="105" t="s">
        <v>1412</v>
      </c>
      <c r="G1268" s="104">
        <v>0</v>
      </c>
      <c r="H1268" s="104">
        <v>0</v>
      </c>
      <c r="I1268" s="104">
        <v>0</v>
      </c>
      <c r="J1268" s="105"/>
      <c r="K1268" s="105"/>
      <c r="L1268" s="104">
        <v>3</v>
      </c>
      <c r="M1268" s="104">
        <v>0</v>
      </c>
      <c r="N1268" s="105"/>
      <c r="O1268" s="106" t="s">
        <v>889</v>
      </c>
      <c r="P1268" s="106" t="s">
        <v>890</v>
      </c>
      <c r="Q1268" s="105" t="s">
        <v>1413</v>
      </c>
      <c r="R1268" s="104">
        <v>0</v>
      </c>
      <c r="S1268" s="104">
        <v>0</v>
      </c>
      <c r="T1268" s="105" t="s">
        <v>9320</v>
      </c>
      <c r="U1268" s="104">
        <v>1</v>
      </c>
      <c r="V1268" s="104">
        <v>0</v>
      </c>
      <c r="W1268" s="104">
        <v>0</v>
      </c>
      <c r="X1268" s="104">
        <v>0</v>
      </c>
      <c r="Y1268" s="104">
        <v>0</v>
      </c>
      <c r="Z1268" s="104" t="b">
        <v>0</v>
      </c>
      <c r="AA1268" s="105"/>
      <c r="AB1268" s="105" t="s">
        <v>1414</v>
      </c>
    </row>
    <row r="1269" spans="1:28" ht="15" customHeight="1" x14ac:dyDescent="0.35">
      <c r="A1269" s="105" t="s">
        <v>7373</v>
      </c>
      <c r="B1269" s="104">
        <v>0</v>
      </c>
      <c r="C1269" s="105"/>
      <c r="D1269" s="104">
        <v>0</v>
      </c>
      <c r="E1269" s="105"/>
      <c r="F1269" s="105" t="s">
        <v>1696</v>
      </c>
      <c r="G1269" s="104">
        <v>0</v>
      </c>
      <c r="H1269" s="104">
        <v>0</v>
      </c>
      <c r="I1269" s="104">
        <v>0</v>
      </c>
      <c r="J1269" s="105"/>
      <c r="K1269" s="105"/>
      <c r="L1269" s="104">
        <v>3</v>
      </c>
      <c r="M1269" s="104">
        <v>0</v>
      </c>
      <c r="N1269" s="105"/>
      <c r="O1269" s="106" t="s">
        <v>889</v>
      </c>
      <c r="P1269" s="106" t="s">
        <v>890</v>
      </c>
      <c r="Q1269" s="105" t="s">
        <v>1697</v>
      </c>
      <c r="R1269" s="104">
        <v>0</v>
      </c>
      <c r="S1269" s="104">
        <v>0</v>
      </c>
      <c r="T1269" s="105" t="s">
        <v>9320</v>
      </c>
      <c r="U1269" s="104">
        <v>1</v>
      </c>
      <c r="V1269" s="104">
        <v>0</v>
      </c>
      <c r="W1269" s="104">
        <v>0</v>
      </c>
      <c r="X1269" s="104">
        <v>0</v>
      </c>
      <c r="Y1269" s="104">
        <v>0</v>
      </c>
      <c r="Z1269" s="104" t="b">
        <v>0</v>
      </c>
      <c r="AA1269" s="105"/>
      <c r="AB1269" s="105" t="s">
        <v>1698</v>
      </c>
    </row>
    <row r="1270" spans="1:28" ht="15" customHeight="1" x14ac:dyDescent="0.35">
      <c r="A1270" s="105" t="s">
        <v>7752</v>
      </c>
      <c r="B1270" s="104">
        <v>0</v>
      </c>
      <c r="C1270" s="105"/>
      <c r="D1270" s="104">
        <v>0</v>
      </c>
      <c r="E1270" s="105"/>
      <c r="F1270" s="105" t="s">
        <v>2648</v>
      </c>
      <c r="G1270" s="104">
        <v>0</v>
      </c>
      <c r="H1270" s="104">
        <v>0</v>
      </c>
      <c r="I1270" s="104">
        <v>0</v>
      </c>
      <c r="J1270" s="105"/>
      <c r="K1270" s="105"/>
      <c r="L1270" s="104">
        <v>3</v>
      </c>
      <c r="M1270" s="104">
        <v>0</v>
      </c>
      <c r="N1270" s="105"/>
      <c r="O1270" s="106" t="s">
        <v>889</v>
      </c>
      <c r="P1270" s="106" t="s">
        <v>890</v>
      </c>
      <c r="Q1270" s="105" t="s">
        <v>2649</v>
      </c>
      <c r="R1270" s="104">
        <v>0</v>
      </c>
      <c r="S1270" s="104">
        <v>0</v>
      </c>
      <c r="T1270" s="105" t="s">
        <v>9320</v>
      </c>
      <c r="U1270" s="104">
        <v>1</v>
      </c>
      <c r="V1270" s="104">
        <v>0</v>
      </c>
      <c r="W1270" s="104">
        <v>0</v>
      </c>
      <c r="X1270" s="104">
        <v>0</v>
      </c>
      <c r="Y1270" s="104">
        <v>0</v>
      </c>
      <c r="Z1270" s="104" t="b">
        <v>0</v>
      </c>
      <c r="AA1270" s="105"/>
      <c r="AB1270" s="105" t="s">
        <v>2650</v>
      </c>
    </row>
    <row r="1271" spans="1:28" ht="15" customHeight="1" x14ac:dyDescent="0.35">
      <c r="A1271" s="105" t="s">
        <v>7753</v>
      </c>
      <c r="B1271" s="104">
        <v>0</v>
      </c>
      <c r="C1271" s="105"/>
      <c r="D1271" s="104">
        <v>0</v>
      </c>
      <c r="E1271" s="105"/>
      <c r="F1271" s="105" t="s">
        <v>2651</v>
      </c>
      <c r="G1271" s="104">
        <v>0</v>
      </c>
      <c r="H1271" s="104">
        <v>0</v>
      </c>
      <c r="I1271" s="104">
        <v>0</v>
      </c>
      <c r="J1271" s="105"/>
      <c r="K1271" s="105"/>
      <c r="L1271" s="104">
        <v>3</v>
      </c>
      <c r="M1271" s="104">
        <v>0</v>
      </c>
      <c r="N1271" s="105"/>
      <c r="O1271" s="106" t="s">
        <v>889</v>
      </c>
      <c r="P1271" s="106" t="s">
        <v>890</v>
      </c>
      <c r="Q1271" s="105" t="s">
        <v>2652</v>
      </c>
      <c r="R1271" s="104">
        <v>0</v>
      </c>
      <c r="S1271" s="104">
        <v>0</v>
      </c>
      <c r="T1271" s="105" t="s">
        <v>9320</v>
      </c>
      <c r="U1271" s="104">
        <v>1</v>
      </c>
      <c r="V1271" s="104">
        <v>0</v>
      </c>
      <c r="W1271" s="104">
        <v>0</v>
      </c>
      <c r="X1271" s="104">
        <v>0</v>
      </c>
      <c r="Y1271" s="104">
        <v>0</v>
      </c>
      <c r="Z1271" s="104" t="b">
        <v>0</v>
      </c>
      <c r="AA1271" s="105" t="s">
        <v>923</v>
      </c>
      <c r="AB1271" s="105" t="s">
        <v>2653</v>
      </c>
    </row>
    <row r="1272" spans="1:28" ht="15" customHeight="1" x14ac:dyDescent="0.35">
      <c r="A1272" s="105" t="s">
        <v>7754</v>
      </c>
      <c r="B1272" s="104">
        <v>0</v>
      </c>
      <c r="C1272" s="105"/>
      <c r="D1272" s="104">
        <v>0</v>
      </c>
      <c r="E1272" s="105"/>
      <c r="F1272" s="105" t="s">
        <v>2654</v>
      </c>
      <c r="G1272" s="104">
        <v>0</v>
      </c>
      <c r="H1272" s="104">
        <v>0</v>
      </c>
      <c r="I1272" s="104">
        <v>0</v>
      </c>
      <c r="J1272" s="105"/>
      <c r="K1272" s="105"/>
      <c r="L1272" s="104">
        <v>3</v>
      </c>
      <c r="M1272" s="104">
        <v>8795.5359383903105</v>
      </c>
      <c r="N1272" s="105"/>
      <c r="O1272" s="106" t="s">
        <v>889</v>
      </c>
      <c r="P1272" s="106" t="s">
        <v>890</v>
      </c>
      <c r="Q1272" s="105" t="s">
        <v>2655</v>
      </c>
      <c r="R1272" s="104">
        <v>0</v>
      </c>
      <c r="S1272" s="104">
        <v>0</v>
      </c>
      <c r="T1272" s="105" t="s">
        <v>9320</v>
      </c>
      <c r="U1272" s="104">
        <v>2</v>
      </c>
      <c r="V1272" s="104">
        <v>0</v>
      </c>
      <c r="W1272" s="104">
        <v>3.0673515981738201E-11</v>
      </c>
      <c r="X1272" s="104">
        <v>107480</v>
      </c>
      <c r="Y1272" s="104">
        <v>116275.53593839001</v>
      </c>
      <c r="Z1272" s="104" t="b">
        <v>0</v>
      </c>
      <c r="AA1272" s="105" t="s">
        <v>82</v>
      </c>
      <c r="AB1272" s="105" t="s">
        <v>2656</v>
      </c>
    </row>
    <row r="1273" spans="1:28" ht="15" customHeight="1" x14ac:dyDescent="0.35">
      <c r="A1273" s="105" t="s">
        <v>7755</v>
      </c>
      <c r="B1273" s="104">
        <v>0</v>
      </c>
      <c r="C1273" s="105"/>
      <c r="D1273" s="104">
        <v>0</v>
      </c>
      <c r="E1273" s="105"/>
      <c r="F1273" s="105" t="s">
        <v>2657</v>
      </c>
      <c r="G1273" s="104">
        <v>0</v>
      </c>
      <c r="H1273" s="104">
        <v>0</v>
      </c>
      <c r="I1273" s="104">
        <v>0</v>
      </c>
      <c r="J1273" s="105"/>
      <c r="K1273" s="105"/>
      <c r="L1273" s="104">
        <v>3</v>
      </c>
      <c r="M1273" s="104">
        <v>0</v>
      </c>
      <c r="N1273" s="105"/>
      <c r="O1273" s="106" t="s">
        <v>889</v>
      </c>
      <c r="P1273" s="106" t="s">
        <v>890</v>
      </c>
      <c r="Q1273" s="105" t="s">
        <v>2658</v>
      </c>
      <c r="R1273" s="104">
        <v>0</v>
      </c>
      <c r="S1273" s="104">
        <v>0</v>
      </c>
      <c r="T1273" s="105" t="s">
        <v>9320</v>
      </c>
      <c r="U1273" s="104">
        <v>1</v>
      </c>
      <c r="V1273" s="104">
        <v>0</v>
      </c>
      <c r="W1273" s="104">
        <v>0</v>
      </c>
      <c r="X1273" s="104">
        <v>0</v>
      </c>
      <c r="Y1273" s="104">
        <v>0</v>
      </c>
      <c r="Z1273" s="104" t="b">
        <v>0</v>
      </c>
      <c r="AA1273" s="105" t="s">
        <v>923</v>
      </c>
      <c r="AB1273" s="105" t="s">
        <v>2659</v>
      </c>
    </row>
    <row r="1274" spans="1:28" ht="15" customHeight="1" x14ac:dyDescent="0.35">
      <c r="A1274" s="105" t="s">
        <v>7756</v>
      </c>
      <c r="B1274" s="104">
        <v>0</v>
      </c>
      <c r="C1274" s="105"/>
      <c r="D1274" s="104">
        <v>0</v>
      </c>
      <c r="E1274" s="105"/>
      <c r="F1274" s="105" t="s">
        <v>2660</v>
      </c>
      <c r="G1274" s="104">
        <v>0</v>
      </c>
      <c r="H1274" s="104">
        <v>0</v>
      </c>
      <c r="I1274" s="104">
        <v>0</v>
      </c>
      <c r="J1274" s="105"/>
      <c r="K1274" s="105"/>
      <c r="L1274" s="104">
        <v>3</v>
      </c>
      <c r="M1274" s="104">
        <v>8795.5359383903105</v>
      </c>
      <c r="N1274" s="105"/>
      <c r="O1274" s="106" t="s">
        <v>889</v>
      </c>
      <c r="P1274" s="106" t="s">
        <v>890</v>
      </c>
      <c r="Q1274" s="105" t="s">
        <v>2661</v>
      </c>
      <c r="R1274" s="104">
        <v>0</v>
      </c>
      <c r="S1274" s="104">
        <v>0</v>
      </c>
      <c r="T1274" s="105" t="s">
        <v>9320</v>
      </c>
      <c r="U1274" s="104">
        <v>2</v>
      </c>
      <c r="V1274" s="104">
        <v>0</v>
      </c>
      <c r="W1274" s="104">
        <v>3.0673515981738201E-11</v>
      </c>
      <c r="X1274" s="104">
        <v>107480</v>
      </c>
      <c r="Y1274" s="104">
        <v>116275.53593839001</v>
      </c>
      <c r="Z1274" s="104" t="b">
        <v>0</v>
      </c>
      <c r="AA1274" s="105" t="s">
        <v>82</v>
      </c>
      <c r="AB1274" s="105" t="s">
        <v>2662</v>
      </c>
    </row>
    <row r="1275" spans="1:28" ht="15" customHeight="1" x14ac:dyDescent="0.35">
      <c r="A1275" s="105" t="s">
        <v>7757</v>
      </c>
      <c r="B1275" s="104">
        <v>0</v>
      </c>
      <c r="C1275" s="105"/>
      <c r="D1275" s="104">
        <v>0</v>
      </c>
      <c r="E1275" s="105"/>
      <c r="F1275" s="105" t="s">
        <v>2663</v>
      </c>
      <c r="G1275" s="104">
        <v>0</v>
      </c>
      <c r="H1275" s="104">
        <v>0</v>
      </c>
      <c r="I1275" s="104">
        <v>0</v>
      </c>
      <c r="J1275" s="105"/>
      <c r="K1275" s="105"/>
      <c r="L1275" s="104">
        <v>3</v>
      </c>
      <c r="M1275" s="104">
        <v>0</v>
      </c>
      <c r="N1275" s="105"/>
      <c r="O1275" s="106" t="s">
        <v>889</v>
      </c>
      <c r="P1275" s="106" t="s">
        <v>890</v>
      </c>
      <c r="Q1275" s="105" t="s">
        <v>2664</v>
      </c>
      <c r="R1275" s="104">
        <v>0</v>
      </c>
      <c r="S1275" s="104">
        <v>0</v>
      </c>
      <c r="T1275" s="105" t="s">
        <v>9320</v>
      </c>
      <c r="U1275" s="104">
        <v>1</v>
      </c>
      <c r="V1275" s="104">
        <v>0</v>
      </c>
      <c r="W1275" s="104">
        <v>0</v>
      </c>
      <c r="X1275" s="104">
        <v>0</v>
      </c>
      <c r="Y1275" s="104">
        <v>0</v>
      </c>
      <c r="Z1275" s="104" t="b">
        <v>0</v>
      </c>
      <c r="AA1275" s="105"/>
      <c r="AB1275" s="105" t="s">
        <v>2665</v>
      </c>
    </row>
    <row r="1276" spans="1:28" ht="15" customHeight="1" x14ac:dyDescent="0.35">
      <c r="A1276" s="105" t="s">
        <v>7758</v>
      </c>
      <c r="B1276" s="104">
        <v>0</v>
      </c>
      <c r="C1276" s="105"/>
      <c r="D1276" s="104">
        <v>0</v>
      </c>
      <c r="E1276" s="105"/>
      <c r="F1276" s="105" t="s">
        <v>2666</v>
      </c>
      <c r="G1276" s="104">
        <v>0</v>
      </c>
      <c r="H1276" s="104">
        <v>0</v>
      </c>
      <c r="I1276" s="104">
        <v>0</v>
      </c>
      <c r="J1276" s="105"/>
      <c r="K1276" s="105"/>
      <c r="L1276" s="104">
        <v>3</v>
      </c>
      <c r="M1276" s="104">
        <v>0</v>
      </c>
      <c r="N1276" s="105"/>
      <c r="O1276" s="106" t="s">
        <v>889</v>
      </c>
      <c r="P1276" s="106" t="s">
        <v>890</v>
      </c>
      <c r="Q1276" s="105" t="s">
        <v>2667</v>
      </c>
      <c r="R1276" s="104">
        <v>0</v>
      </c>
      <c r="S1276" s="104">
        <v>0</v>
      </c>
      <c r="T1276" s="105" t="s">
        <v>9320</v>
      </c>
      <c r="U1276" s="104">
        <v>1</v>
      </c>
      <c r="V1276" s="104">
        <v>0</v>
      </c>
      <c r="W1276" s="104">
        <v>0</v>
      </c>
      <c r="X1276" s="104">
        <v>0</v>
      </c>
      <c r="Y1276" s="104">
        <v>0</v>
      </c>
      <c r="Z1276" s="104" t="b">
        <v>0</v>
      </c>
      <c r="AA1276" s="105"/>
      <c r="AB1276" s="105" t="s">
        <v>2668</v>
      </c>
    </row>
    <row r="1277" spans="1:28" ht="15" customHeight="1" x14ac:dyDescent="0.35">
      <c r="A1277" s="105" t="s">
        <v>7759</v>
      </c>
      <c r="B1277" s="104">
        <v>0</v>
      </c>
      <c r="C1277" s="105"/>
      <c r="D1277" s="104">
        <v>0</v>
      </c>
      <c r="E1277" s="105"/>
      <c r="F1277" s="105" t="s">
        <v>2669</v>
      </c>
      <c r="G1277" s="104">
        <v>0</v>
      </c>
      <c r="H1277" s="104">
        <v>0</v>
      </c>
      <c r="I1277" s="104">
        <v>0</v>
      </c>
      <c r="J1277" s="105"/>
      <c r="K1277" s="105"/>
      <c r="L1277" s="104">
        <v>3</v>
      </c>
      <c r="M1277" s="104">
        <v>0</v>
      </c>
      <c r="N1277" s="105"/>
      <c r="O1277" s="106" t="s">
        <v>889</v>
      </c>
      <c r="P1277" s="106" t="s">
        <v>890</v>
      </c>
      <c r="Q1277" s="105" t="s">
        <v>2670</v>
      </c>
      <c r="R1277" s="104">
        <v>0</v>
      </c>
      <c r="S1277" s="104">
        <v>0</v>
      </c>
      <c r="T1277" s="105" t="s">
        <v>9320</v>
      </c>
      <c r="U1277" s="104">
        <v>1</v>
      </c>
      <c r="V1277" s="104">
        <v>0</v>
      </c>
      <c r="W1277" s="104">
        <v>0</v>
      </c>
      <c r="X1277" s="104">
        <v>0</v>
      </c>
      <c r="Y1277" s="104">
        <v>0</v>
      </c>
      <c r="Z1277" s="104" t="b">
        <v>0</v>
      </c>
      <c r="AA1277" s="105"/>
      <c r="AB1277" s="105" t="s">
        <v>2671</v>
      </c>
    </row>
    <row r="1278" spans="1:28" ht="15" customHeight="1" x14ac:dyDescent="0.35">
      <c r="A1278" s="105" t="s">
        <v>7760</v>
      </c>
      <c r="B1278" s="104">
        <v>0</v>
      </c>
      <c r="C1278" s="105"/>
      <c r="D1278" s="104">
        <v>0</v>
      </c>
      <c r="E1278" s="105"/>
      <c r="F1278" s="105" t="s">
        <v>2672</v>
      </c>
      <c r="G1278" s="104">
        <v>0</v>
      </c>
      <c r="H1278" s="104">
        <v>0</v>
      </c>
      <c r="I1278" s="104">
        <v>0</v>
      </c>
      <c r="J1278" s="105"/>
      <c r="K1278" s="105"/>
      <c r="L1278" s="104">
        <v>3</v>
      </c>
      <c r="M1278" s="104">
        <v>4397.7679691951598</v>
      </c>
      <c r="N1278" s="105"/>
      <c r="O1278" s="106" t="s">
        <v>889</v>
      </c>
      <c r="P1278" s="106" t="s">
        <v>890</v>
      </c>
      <c r="Q1278" s="105" t="s">
        <v>2673</v>
      </c>
      <c r="R1278" s="104">
        <v>0</v>
      </c>
      <c r="S1278" s="104">
        <v>0</v>
      </c>
      <c r="T1278" s="105" t="s">
        <v>9320</v>
      </c>
      <c r="U1278" s="104">
        <v>1</v>
      </c>
      <c r="V1278" s="104">
        <v>0</v>
      </c>
      <c r="W1278" s="104">
        <v>1.53367579908691E-11</v>
      </c>
      <c r="X1278" s="104">
        <v>53740</v>
      </c>
      <c r="Y1278" s="104">
        <v>58137.7679691952</v>
      </c>
      <c r="Z1278" s="104" t="b">
        <v>0</v>
      </c>
      <c r="AA1278" s="105" t="s">
        <v>82</v>
      </c>
      <c r="AB1278" s="105" t="s">
        <v>2674</v>
      </c>
    </row>
    <row r="1279" spans="1:28" ht="15" customHeight="1" x14ac:dyDescent="0.35">
      <c r="A1279" s="105" t="s">
        <v>7761</v>
      </c>
      <c r="B1279" s="104">
        <v>0</v>
      </c>
      <c r="C1279" s="105"/>
      <c r="D1279" s="104">
        <v>0</v>
      </c>
      <c r="E1279" s="105"/>
      <c r="F1279" s="105" t="s">
        <v>2675</v>
      </c>
      <c r="G1279" s="104">
        <v>0</v>
      </c>
      <c r="H1279" s="104">
        <v>0</v>
      </c>
      <c r="I1279" s="104">
        <v>0</v>
      </c>
      <c r="J1279" s="105"/>
      <c r="K1279" s="105"/>
      <c r="L1279" s="104">
        <v>3</v>
      </c>
      <c r="M1279" s="104">
        <v>4397.7679691951598</v>
      </c>
      <c r="N1279" s="105"/>
      <c r="O1279" s="106" t="s">
        <v>889</v>
      </c>
      <c r="P1279" s="106" t="s">
        <v>890</v>
      </c>
      <c r="Q1279" s="105" t="s">
        <v>2676</v>
      </c>
      <c r="R1279" s="104">
        <v>0</v>
      </c>
      <c r="S1279" s="104">
        <v>0</v>
      </c>
      <c r="T1279" s="105" t="s">
        <v>9320</v>
      </c>
      <c r="U1279" s="104">
        <v>1</v>
      </c>
      <c r="V1279" s="104">
        <v>0</v>
      </c>
      <c r="W1279" s="104">
        <v>1.53367579908691E-11</v>
      </c>
      <c r="X1279" s="104">
        <v>53740</v>
      </c>
      <c r="Y1279" s="104">
        <v>58137.7679691952</v>
      </c>
      <c r="Z1279" s="104" t="b">
        <v>0</v>
      </c>
      <c r="AA1279" s="105" t="s">
        <v>82</v>
      </c>
      <c r="AB1279" s="105" t="s">
        <v>2677</v>
      </c>
    </row>
    <row r="1280" spans="1:28" ht="15" customHeight="1" x14ac:dyDescent="0.35">
      <c r="A1280" s="105" t="s">
        <v>7762</v>
      </c>
      <c r="B1280" s="104">
        <v>0</v>
      </c>
      <c r="C1280" s="105"/>
      <c r="D1280" s="104">
        <v>0</v>
      </c>
      <c r="E1280" s="105"/>
      <c r="F1280" s="105" t="s">
        <v>2678</v>
      </c>
      <c r="G1280" s="104">
        <v>0</v>
      </c>
      <c r="H1280" s="104">
        <v>0</v>
      </c>
      <c r="I1280" s="104">
        <v>0</v>
      </c>
      <c r="J1280" s="105"/>
      <c r="K1280" s="105"/>
      <c r="L1280" s="104">
        <v>3</v>
      </c>
      <c r="M1280" s="104">
        <v>4397.7679691951598</v>
      </c>
      <c r="N1280" s="105"/>
      <c r="O1280" s="106" t="s">
        <v>889</v>
      </c>
      <c r="P1280" s="106" t="s">
        <v>890</v>
      </c>
      <c r="Q1280" s="105" t="s">
        <v>2679</v>
      </c>
      <c r="R1280" s="104">
        <v>0</v>
      </c>
      <c r="S1280" s="104">
        <v>0</v>
      </c>
      <c r="T1280" s="105" t="s">
        <v>9320</v>
      </c>
      <c r="U1280" s="104">
        <v>1</v>
      </c>
      <c r="V1280" s="104">
        <v>0</v>
      </c>
      <c r="W1280" s="104">
        <v>1.53367579908691E-11</v>
      </c>
      <c r="X1280" s="104">
        <v>53740</v>
      </c>
      <c r="Y1280" s="104">
        <v>58137.7679691952</v>
      </c>
      <c r="Z1280" s="104" t="b">
        <v>0</v>
      </c>
      <c r="AA1280" s="105" t="s">
        <v>82</v>
      </c>
      <c r="AB1280" s="105" t="s">
        <v>2680</v>
      </c>
    </row>
    <row r="1281" spans="1:28" ht="15" customHeight="1" x14ac:dyDescent="0.35">
      <c r="A1281" s="105" t="s">
        <v>7912</v>
      </c>
      <c r="B1281" s="104">
        <v>0</v>
      </c>
      <c r="C1281" s="105"/>
      <c r="D1281" s="104">
        <v>0</v>
      </c>
      <c r="E1281" s="105"/>
      <c r="F1281" s="105" t="s">
        <v>3149</v>
      </c>
      <c r="G1281" s="104">
        <v>0</v>
      </c>
      <c r="H1281" s="104">
        <v>0</v>
      </c>
      <c r="I1281" s="104">
        <v>0</v>
      </c>
      <c r="J1281" s="105"/>
      <c r="K1281" s="105"/>
      <c r="L1281" s="104">
        <v>3</v>
      </c>
      <c r="M1281" s="104">
        <v>0</v>
      </c>
      <c r="N1281" s="105"/>
      <c r="O1281" s="106" t="s">
        <v>889</v>
      </c>
      <c r="P1281" s="106" t="s">
        <v>890</v>
      </c>
      <c r="Q1281" s="105" t="s">
        <v>3150</v>
      </c>
      <c r="R1281" s="104">
        <v>0</v>
      </c>
      <c r="S1281" s="104">
        <v>0</v>
      </c>
      <c r="T1281" s="105" t="s">
        <v>9320</v>
      </c>
      <c r="U1281" s="104">
        <v>1</v>
      </c>
      <c r="V1281" s="104">
        <v>0</v>
      </c>
      <c r="W1281" s="104">
        <v>0</v>
      </c>
      <c r="X1281" s="104">
        <v>0</v>
      </c>
      <c r="Y1281" s="104">
        <v>0</v>
      </c>
      <c r="Z1281" s="104" t="b">
        <v>0</v>
      </c>
      <c r="AA1281" s="105"/>
      <c r="AB1281" s="105" t="s">
        <v>3151</v>
      </c>
    </row>
    <row r="1282" spans="1:28" ht="15" customHeight="1" x14ac:dyDescent="0.35">
      <c r="A1282" s="105" t="s">
        <v>8643</v>
      </c>
      <c r="B1282" s="104">
        <v>0</v>
      </c>
      <c r="C1282" s="105"/>
      <c r="D1282" s="104">
        <v>0</v>
      </c>
      <c r="E1282" s="105"/>
      <c r="F1282" s="105" t="s">
        <v>5203</v>
      </c>
      <c r="G1282" s="104">
        <v>0</v>
      </c>
      <c r="H1282" s="104">
        <v>0</v>
      </c>
      <c r="I1282" s="104">
        <v>0</v>
      </c>
      <c r="J1282" s="105"/>
      <c r="K1282" s="105"/>
      <c r="L1282" s="104">
        <v>3</v>
      </c>
      <c r="M1282" s="104">
        <v>4397.7679691951598</v>
      </c>
      <c r="N1282" s="105" t="s">
        <v>9384</v>
      </c>
      <c r="O1282" s="105"/>
      <c r="P1282" s="105"/>
      <c r="Q1282" s="105" t="s">
        <v>9387</v>
      </c>
      <c r="R1282" s="104">
        <v>53740</v>
      </c>
      <c r="S1282" s="104">
        <v>0</v>
      </c>
      <c r="T1282" s="105" t="s">
        <v>9320</v>
      </c>
      <c r="U1282" s="104">
        <v>1</v>
      </c>
      <c r="V1282" s="104">
        <v>0</v>
      </c>
      <c r="W1282" s="104">
        <v>1.53367579908691E-11</v>
      </c>
      <c r="X1282" s="104">
        <v>0</v>
      </c>
      <c r="Y1282" s="104">
        <v>58137.7679691952</v>
      </c>
      <c r="Z1282" s="104" t="b">
        <v>0</v>
      </c>
      <c r="AA1282" s="105" t="s">
        <v>82</v>
      </c>
      <c r="AB1282" s="105" t="s">
        <v>5204</v>
      </c>
    </row>
    <row r="1283" spans="1:28" ht="15" customHeight="1" x14ac:dyDescent="0.35">
      <c r="A1283" s="105" t="s">
        <v>7751</v>
      </c>
      <c r="B1283" s="104">
        <v>0</v>
      </c>
      <c r="C1283" s="105"/>
      <c r="D1283" s="104">
        <v>0</v>
      </c>
      <c r="E1283" s="105"/>
      <c r="F1283" s="105" t="s">
        <v>2646</v>
      </c>
      <c r="G1283" s="104">
        <v>0</v>
      </c>
      <c r="H1283" s="104">
        <v>0</v>
      </c>
      <c r="I1283" s="104">
        <v>20885.122526675499</v>
      </c>
      <c r="J1283" s="105"/>
      <c r="K1283" s="105"/>
      <c r="L1283" s="104">
        <v>2</v>
      </c>
      <c r="M1283" s="104">
        <v>35615.805485256598</v>
      </c>
      <c r="N1283" s="105"/>
      <c r="O1283" s="105"/>
      <c r="P1283" s="105"/>
      <c r="Q1283" s="105" t="s">
        <v>9388</v>
      </c>
      <c r="R1283" s="104">
        <v>495985.5</v>
      </c>
      <c r="S1283" s="104">
        <v>0</v>
      </c>
      <c r="T1283" s="105" t="s">
        <v>7710</v>
      </c>
      <c r="U1283" s="104">
        <v>1</v>
      </c>
      <c r="V1283" s="104">
        <v>0</v>
      </c>
      <c r="W1283" s="104">
        <v>6.6714098173407999E-9</v>
      </c>
      <c r="X1283" s="104">
        <v>0</v>
      </c>
      <c r="Y1283" s="104">
        <v>552486.42801193194</v>
      </c>
      <c r="Z1283" s="104" t="b">
        <v>0</v>
      </c>
      <c r="AA1283" s="105" t="s">
        <v>82</v>
      </c>
      <c r="AB1283" s="105" t="s">
        <v>2647</v>
      </c>
    </row>
    <row r="1284" spans="1:28" ht="15" customHeight="1" x14ac:dyDescent="0.35">
      <c r="A1284" s="105" t="s">
        <v>7264</v>
      </c>
      <c r="B1284" s="104">
        <v>0</v>
      </c>
      <c r="C1284" s="105"/>
      <c r="D1284" s="104">
        <v>0</v>
      </c>
      <c r="E1284" s="105"/>
      <c r="F1284" s="106" t="s">
        <v>1415</v>
      </c>
      <c r="G1284" s="104">
        <v>0</v>
      </c>
      <c r="H1284" s="104">
        <v>0</v>
      </c>
      <c r="I1284" s="104">
        <v>0</v>
      </c>
      <c r="J1284" s="105"/>
      <c r="K1284" s="105"/>
      <c r="L1284" s="104">
        <v>3</v>
      </c>
      <c r="M1284" s="104">
        <v>0</v>
      </c>
      <c r="N1284" s="106" t="s">
        <v>1416</v>
      </c>
      <c r="O1284" s="106" t="s">
        <v>889</v>
      </c>
      <c r="P1284" s="106" t="s">
        <v>890</v>
      </c>
      <c r="Q1284" s="105" t="s">
        <v>1417</v>
      </c>
      <c r="R1284" s="104">
        <v>5460</v>
      </c>
      <c r="S1284" s="104">
        <v>0</v>
      </c>
      <c r="T1284" s="105" t="s">
        <v>9321</v>
      </c>
      <c r="U1284" s="104">
        <v>1</v>
      </c>
      <c r="V1284" s="104">
        <v>0</v>
      </c>
      <c r="W1284" s="104">
        <v>4.4520547945205498E-13</v>
      </c>
      <c r="X1284" s="104">
        <v>0</v>
      </c>
      <c r="Y1284" s="104">
        <v>5460</v>
      </c>
      <c r="Z1284" s="104" t="b">
        <v>0</v>
      </c>
      <c r="AA1284" s="105" t="s">
        <v>82</v>
      </c>
      <c r="AB1284" s="105" t="s">
        <v>1418</v>
      </c>
    </row>
    <row r="1285" spans="1:28" ht="15" customHeight="1" x14ac:dyDescent="0.35">
      <c r="A1285" s="105" t="s">
        <v>8570</v>
      </c>
      <c r="B1285" s="104">
        <v>0</v>
      </c>
      <c r="C1285" s="105"/>
      <c r="D1285" s="104">
        <v>0</v>
      </c>
      <c r="E1285" s="105"/>
      <c r="F1285" s="105" t="s">
        <v>4967</v>
      </c>
      <c r="G1285" s="104">
        <v>0</v>
      </c>
      <c r="H1285" s="104">
        <v>0</v>
      </c>
      <c r="I1285" s="104">
        <v>12420.818963374801</v>
      </c>
      <c r="J1285" s="105"/>
      <c r="K1285" s="105"/>
      <c r="L1285" s="104">
        <v>3</v>
      </c>
      <c r="M1285" s="104">
        <v>5990.1713780249002</v>
      </c>
      <c r="N1285" s="105" t="s">
        <v>4968</v>
      </c>
      <c r="O1285" s="106" t="s">
        <v>889</v>
      </c>
      <c r="P1285" s="106" t="s">
        <v>890</v>
      </c>
      <c r="Q1285" s="105" t="s">
        <v>4969</v>
      </c>
      <c r="R1285" s="104">
        <v>182790</v>
      </c>
      <c r="S1285" s="104">
        <v>0</v>
      </c>
      <c r="T1285" s="105" t="s">
        <v>9321</v>
      </c>
      <c r="U1285" s="104">
        <v>2</v>
      </c>
      <c r="V1285" s="104">
        <v>0</v>
      </c>
      <c r="W1285" s="104">
        <v>2.0866438356162801E-10</v>
      </c>
      <c r="X1285" s="104">
        <v>0</v>
      </c>
      <c r="Y1285" s="104">
        <v>201200.9903414</v>
      </c>
      <c r="Z1285" s="104" t="b">
        <v>0</v>
      </c>
      <c r="AA1285" s="105" t="s">
        <v>82</v>
      </c>
      <c r="AB1285" s="105" t="s">
        <v>4970</v>
      </c>
    </row>
    <row r="1286" spans="1:28" ht="15" customHeight="1" x14ac:dyDescent="0.35">
      <c r="A1286" s="105" t="s">
        <v>8571</v>
      </c>
      <c r="B1286" s="104">
        <v>0</v>
      </c>
      <c r="C1286" s="105"/>
      <c r="D1286" s="104">
        <v>0</v>
      </c>
      <c r="E1286" s="105"/>
      <c r="F1286" s="105" t="s">
        <v>4971</v>
      </c>
      <c r="G1286" s="104">
        <v>0</v>
      </c>
      <c r="H1286" s="104">
        <v>0</v>
      </c>
      <c r="I1286" s="104">
        <v>0</v>
      </c>
      <c r="J1286" s="105"/>
      <c r="K1286" s="105"/>
      <c r="L1286" s="104">
        <v>3</v>
      </c>
      <c r="M1286" s="104">
        <v>0</v>
      </c>
      <c r="N1286" s="105" t="s">
        <v>4968</v>
      </c>
      <c r="O1286" s="106" t="s">
        <v>889</v>
      </c>
      <c r="P1286" s="106" t="s">
        <v>890</v>
      </c>
      <c r="Q1286" s="105" t="s">
        <v>4972</v>
      </c>
      <c r="R1286" s="104">
        <v>0</v>
      </c>
      <c r="S1286" s="104">
        <v>0</v>
      </c>
      <c r="T1286" s="105" t="s">
        <v>9321</v>
      </c>
      <c r="U1286" s="104">
        <v>1</v>
      </c>
      <c r="V1286" s="104">
        <v>0</v>
      </c>
      <c r="W1286" s="104">
        <v>0</v>
      </c>
      <c r="X1286" s="104">
        <v>0</v>
      </c>
      <c r="Y1286" s="104">
        <v>0</v>
      </c>
      <c r="Z1286" s="104" t="b">
        <v>0</v>
      </c>
      <c r="AA1286" s="105" t="s">
        <v>923</v>
      </c>
      <c r="AB1286" s="105" t="s">
        <v>4973</v>
      </c>
    </row>
    <row r="1287" spans="1:28" ht="15" customHeight="1" x14ac:dyDescent="0.35">
      <c r="A1287" s="105" t="s">
        <v>8572</v>
      </c>
      <c r="B1287" s="104">
        <v>0</v>
      </c>
      <c r="C1287" s="105"/>
      <c r="D1287" s="104">
        <v>0</v>
      </c>
      <c r="E1287" s="105"/>
      <c r="F1287" s="105" t="s">
        <v>4974</v>
      </c>
      <c r="G1287" s="104">
        <v>0</v>
      </c>
      <c r="H1287" s="104">
        <v>0</v>
      </c>
      <c r="I1287" s="104">
        <v>0</v>
      </c>
      <c r="J1287" s="105"/>
      <c r="K1287" s="105"/>
      <c r="L1287" s="104">
        <v>3</v>
      </c>
      <c r="M1287" s="104">
        <v>1274.50616735927</v>
      </c>
      <c r="N1287" s="105"/>
      <c r="O1287" s="106" t="s">
        <v>889</v>
      </c>
      <c r="P1287" s="106" t="s">
        <v>890</v>
      </c>
      <c r="Q1287" s="105" t="s">
        <v>4975</v>
      </c>
      <c r="R1287" s="104">
        <v>38925</v>
      </c>
      <c r="S1287" s="104">
        <v>0</v>
      </c>
      <c r="T1287" s="105" t="s">
        <v>9321</v>
      </c>
      <c r="U1287" s="104">
        <v>1</v>
      </c>
      <c r="V1287" s="104">
        <v>0</v>
      </c>
      <c r="W1287" s="104">
        <v>4.4434931506848101E-11</v>
      </c>
      <c r="X1287" s="104">
        <v>0</v>
      </c>
      <c r="Y1287" s="104">
        <v>40199.506167359301</v>
      </c>
      <c r="Z1287" s="104" t="b">
        <v>0</v>
      </c>
      <c r="AA1287" s="105" t="s">
        <v>82</v>
      </c>
      <c r="AB1287" s="105" t="s">
        <v>4976</v>
      </c>
    </row>
    <row r="1288" spans="1:28" ht="15" customHeight="1" x14ac:dyDescent="0.35">
      <c r="A1288" s="105" t="s">
        <v>8573</v>
      </c>
      <c r="B1288" s="104">
        <v>0</v>
      </c>
      <c r="C1288" s="105"/>
      <c r="D1288" s="104">
        <v>0</v>
      </c>
      <c r="E1288" s="105"/>
      <c r="F1288" s="105" t="s">
        <v>4977</v>
      </c>
      <c r="G1288" s="104">
        <v>0</v>
      </c>
      <c r="H1288" s="104">
        <v>0</v>
      </c>
      <c r="I1288" s="104">
        <v>4990.4820309992101</v>
      </c>
      <c r="J1288" s="105"/>
      <c r="K1288" s="105"/>
      <c r="L1288" s="104">
        <v>3</v>
      </c>
      <c r="M1288" s="104">
        <v>2406.7692185995302</v>
      </c>
      <c r="N1288" s="105"/>
      <c r="O1288" s="106" t="s">
        <v>889</v>
      </c>
      <c r="P1288" s="106" t="s">
        <v>890</v>
      </c>
      <c r="Q1288" s="105" t="s">
        <v>4978</v>
      </c>
      <c r="R1288" s="104">
        <v>73440</v>
      </c>
      <c r="S1288" s="104">
        <v>0</v>
      </c>
      <c r="T1288" s="105" t="s">
        <v>9321</v>
      </c>
      <c r="U1288" s="104">
        <v>1</v>
      </c>
      <c r="V1288" s="104">
        <v>0</v>
      </c>
      <c r="W1288" s="104">
        <v>8.3835616438350698E-11</v>
      </c>
      <c r="X1288" s="104">
        <v>0</v>
      </c>
      <c r="Y1288" s="104">
        <v>80837.251249598703</v>
      </c>
      <c r="Z1288" s="104" t="b">
        <v>0</v>
      </c>
      <c r="AA1288" s="105" t="s">
        <v>82</v>
      </c>
      <c r="AB1288" s="105" t="s">
        <v>4979</v>
      </c>
    </row>
    <row r="1289" spans="1:28" ht="15" customHeight="1" x14ac:dyDescent="0.35">
      <c r="A1289" s="105" t="s">
        <v>8574</v>
      </c>
      <c r="B1289" s="104">
        <v>0</v>
      </c>
      <c r="C1289" s="105"/>
      <c r="D1289" s="104">
        <v>0</v>
      </c>
      <c r="E1289" s="105"/>
      <c r="F1289" s="105" t="s">
        <v>4980</v>
      </c>
      <c r="G1289" s="104">
        <v>0</v>
      </c>
      <c r="H1289" s="104">
        <v>0</v>
      </c>
      <c r="I1289" s="104">
        <v>0</v>
      </c>
      <c r="J1289" s="105"/>
      <c r="K1289" s="105"/>
      <c r="L1289" s="104">
        <v>3</v>
      </c>
      <c r="M1289" s="104">
        <v>2073.6209457785899</v>
      </c>
      <c r="N1289" s="105"/>
      <c r="O1289" s="106" t="s">
        <v>889</v>
      </c>
      <c r="P1289" s="106" t="s">
        <v>890</v>
      </c>
      <c r="Q1289" s="105" t="s">
        <v>4981</v>
      </c>
      <c r="R1289" s="104">
        <v>63360</v>
      </c>
      <c r="S1289" s="104">
        <v>0</v>
      </c>
      <c r="T1289" s="105" t="s">
        <v>9321</v>
      </c>
      <c r="U1289" s="104">
        <v>2</v>
      </c>
      <c r="V1289" s="104">
        <v>0</v>
      </c>
      <c r="W1289" s="104">
        <v>7.2328767123287202E-11</v>
      </c>
      <c r="X1289" s="104">
        <v>0</v>
      </c>
      <c r="Y1289" s="104">
        <v>65433.620945778603</v>
      </c>
      <c r="Z1289" s="104" t="b">
        <v>0</v>
      </c>
      <c r="AA1289" s="105" t="s">
        <v>82</v>
      </c>
      <c r="AB1289" s="105" t="s">
        <v>4982</v>
      </c>
    </row>
    <row r="1290" spans="1:28" ht="15" customHeight="1" x14ac:dyDescent="0.35">
      <c r="A1290" s="105" t="s">
        <v>8575</v>
      </c>
      <c r="B1290" s="104">
        <v>0</v>
      </c>
      <c r="C1290" s="105"/>
      <c r="D1290" s="104">
        <v>0</v>
      </c>
      <c r="E1290" s="105"/>
      <c r="F1290" s="105" t="s">
        <v>4983</v>
      </c>
      <c r="G1290" s="104">
        <v>0</v>
      </c>
      <c r="H1290" s="104">
        <v>0</v>
      </c>
      <c r="I1290" s="104">
        <v>0</v>
      </c>
      <c r="J1290" s="105"/>
      <c r="K1290" s="105"/>
      <c r="L1290" s="104">
        <v>3</v>
      </c>
      <c r="M1290" s="104">
        <v>0</v>
      </c>
      <c r="N1290" s="105"/>
      <c r="O1290" s="106" t="s">
        <v>889</v>
      </c>
      <c r="P1290" s="106" t="s">
        <v>890</v>
      </c>
      <c r="Q1290" s="105" t="s">
        <v>4984</v>
      </c>
      <c r="R1290" s="104">
        <v>0</v>
      </c>
      <c r="S1290" s="104">
        <v>0</v>
      </c>
      <c r="T1290" s="105" t="s">
        <v>9321</v>
      </c>
      <c r="U1290" s="104">
        <v>1</v>
      </c>
      <c r="V1290" s="104">
        <v>0</v>
      </c>
      <c r="W1290" s="104">
        <v>0</v>
      </c>
      <c r="X1290" s="104">
        <v>0</v>
      </c>
      <c r="Y1290" s="104">
        <v>0</v>
      </c>
      <c r="Z1290" s="104" t="b">
        <v>0</v>
      </c>
      <c r="AA1290" s="105" t="s">
        <v>923</v>
      </c>
      <c r="AB1290" s="105" t="s">
        <v>4985</v>
      </c>
    </row>
    <row r="1291" spans="1:28" ht="15" customHeight="1" x14ac:dyDescent="0.35">
      <c r="A1291" s="105" t="s">
        <v>8576</v>
      </c>
      <c r="B1291" s="104">
        <v>0</v>
      </c>
      <c r="C1291" s="105"/>
      <c r="D1291" s="104">
        <v>0</v>
      </c>
      <c r="E1291" s="105"/>
      <c r="F1291" s="105" t="s">
        <v>4986</v>
      </c>
      <c r="G1291" s="104">
        <v>0</v>
      </c>
      <c r="H1291" s="104">
        <v>0</v>
      </c>
      <c r="I1291" s="104">
        <v>3473.8215323014801</v>
      </c>
      <c r="J1291" s="105"/>
      <c r="K1291" s="105"/>
      <c r="L1291" s="104">
        <v>3</v>
      </c>
      <c r="M1291" s="104">
        <v>1675.53291938089</v>
      </c>
      <c r="N1291" s="105" t="s">
        <v>4987</v>
      </c>
      <c r="O1291" s="106" t="s">
        <v>889</v>
      </c>
      <c r="P1291" s="106" t="s">
        <v>890</v>
      </c>
      <c r="Q1291" s="105" t="s">
        <v>4988</v>
      </c>
      <c r="R1291" s="104">
        <v>51095</v>
      </c>
      <c r="S1291" s="104">
        <v>0</v>
      </c>
      <c r="T1291" s="105" t="s">
        <v>9321</v>
      </c>
      <c r="U1291" s="104">
        <v>1</v>
      </c>
      <c r="V1291" s="104">
        <v>0</v>
      </c>
      <c r="W1291" s="104">
        <v>5.8327625570773596E-11</v>
      </c>
      <c r="X1291" s="104">
        <v>0</v>
      </c>
      <c r="Y1291" s="104">
        <v>56244.354451682397</v>
      </c>
      <c r="Z1291" s="104" t="b">
        <v>0</v>
      </c>
      <c r="AA1291" s="105" t="s">
        <v>82</v>
      </c>
      <c r="AB1291" s="105" t="s">
        <v>4989</v>
      </c>
    </row>
    <row r="1292" spans="1:28" ht="15" customHeight="1" x14ac:dyDescent="0.35">
      <c r="A1292" s="105" t="s">
        <v>8593</v>
      </c>
      <c r="B1292" s="104">
        <v>0</v>
      </c>
      <c r="C1292" s="105"/>
      <c r="D1292" s="104">
        <v>0</v>
      </c>
      <c r="E1292" s="105"/>
      <c r="F1292" s="105" t="s">
        <v>5062</v>
      </c>
      <c r="G1292" s="104">
        <v>0</v>
      </c>
      <c r="H1292" s="104">
        <v>0</v>
      </c>
      <c r="I1292" s="104">
        <v>0</v>
      </c>
      <c r="J1292" s="105"/>
      <c r="K1292" s="105"/>
      <c r="L1292" s="104">
        <v>3</v>
      </c>
      <c r="M1292" s="104">
        <v>22195.204856113502</v>
      </c>
      <c r="N1292" s="105"/>
      <c r="O1292" s="106" t="s">
        <v>889</v>
      </c>
      <c r="P1292" s="106" t="s">
        <v>890</v>
      </c>
      <c r="Q1292" s="105" t="s">
        <v>5063</v>
      </c>
      <c r="R1292" s="104">
        <v>80915.5</v>
      </c>
      <c r="S1292" s="104">
        <v>0</v>
      </c>
      <c r="T1292" s="105" t="s">
        <v>9321</v>
      </c>
      <c r="U1292" s="104">
        <v>1</v>
      </c>
      <c r="V1292" s="104">
        <v>0</v>
      </c>
      <c r="W1292" s="104">
        <v>6.2033732876604597E-9</v>
      </c>
      <c r="X1292" s="104">
        <v>0</v>
      </c>
      <c r="Y1292" s="104">
        <v>103110.70485611301</v>
      </c>
      <c r="Z1292" s="104" t="b">
        <v>0</v>
      </c>
      <c r="AA1292" s="105" t="s">
        <v>82</v>
      </c>
      <c r="AB1292" s="105" t="s">
        <v>5064</v>
      </c>
    </row>
    <row r="1293" spans="1:28" ht="15" customHeight="1" x14ac:dyDescent="0.35">
      <c r="A1293" s="105" t="s">
        <v>7918</v>
      </c>
      <c r="B1293" s="104">
        <v>0</v>
      </c>
      <c r="C1293" s="105"/>
      <c r="D1293" s="104">
        <v>0</v>
      </c>
      <c r="E1293" s="105"/>
      <c r="F1293" s="105" t="s">
        <v>3169</v>
      </c>
      <c r="G1293" s="104">
        <v>0</v>
      </c>
      <c r="H1293" s="104">
        <v>0</v>
      </c>
      <c r="I1293" s="104">
        <v>0</v>
      </c>
      <c r="J1293" s="105"/>
      <c r="K1293" s="105"/>
      <c r="L1293" s="104">
        <v>2</v>
      </c>
      <c r="M1293" s="104">
        <v>11903.564904910299</v>
      </c>
      <c r="N1293" s="105"/>
      <c r="O1293" s="105"/>
      <c r="P1293" s="105"/>
      <c r="Q1293" s="105" t="s">
        <v>9425</v>
      </c>
      <c r="R1293" s="104">
        <v>613456</v>
      </c>
      <c r="S1293" s="104">
        <v>0</v>
      </c>
      <c r="T1293" s="105" t="s">
        <v>7710</v>
      </c>
      <c r="U1293" s="104">
        <v>1</v>
      </c>
      <c r="V1293" s="104">
        <v>0</v>
      </c>
      <c r="W1293" s="104">
        <v>1.0632906392693199E-8</v>
      </c>
      <c r="X1293" s="104">
        <v>6938.55</v>
      </c>
      <c r="Y1293" s="104">
        <v>632298.11490490998</v>
      </c>
      <c r="Z1293" s="104" t="b">
        <v>0</v>
      </c>
      <c r="AA1293" s="105" t="s">
        <v>82</v>
      </c>
      <c r="AB1293" s="105" t="s">
        <v>3170</v>
      </c>
    </row>
    <row r="1294" spans="1:28" ht="15" customHeight="1" x14ac:dyDescent="0.35">
      <c r="A1294" s="105" t="s">
        <v>7522</v>
      </c>
      <c r="B1294" s="104">
        <v>0</v>
      </c>
      <c r="C1294" s="105"/>
      <c r="D1294" s="104">
        <v>0</v>
      </c>
      <c r="E1294" s="105"/>
      <c r="F1294" s="105" t="s">
        <v>2062</v>
      </c>
      <c r="G1294" s="104">
        <v>0</v>
      </c>
      <c r="H1294" s="104">
        <v>0</v>
      </c>
      <c r="I1294" s="104">
        <v>0</v>
      </c>
      <c r="J1294" s="105"/>
      <c r="K1294" s="105"/>
      <c r="L1294" s="104">
        <v>3</v>
      </c>
      <c r="M1294" s="104">
        <v>0</v>
      </c>
      <c r="N1294" s="105"/>
      <c r="O1294" s="106" t="s">
        <v>889</v>
      </c>
      <c r="P1294" s="106" t="s">
        <v>890</v>
      </c>
      <c r="Q1294" s="105" t="s">
        <v>2063</v>
      </c>
      <c r="R1294" s="104">
        <v>0</v>
      </c>
      <c r="S1294" s="104">
        <v>0</v>
      </c>
      <c r="T1294" s="105" t="s">
        <v>9368</v>
      </c>
      <c r="U1294" s="104">
        <v>1</v>
      </c>
      <c r="V1294" s="104">
        <v>0</v>
      </c>
      <c r="W1294" s="104">
        <v>0</v>
      </c>
      <c r="X1294" s="104">
        <v>0</v>
      </c>
      <c r="Y1294" s="104">
        <v>0</v>
      </c>
      <c r="Z1294" s="104" t="b">
        <v>0</v>
      </c>
      <c r="AA1294" s="105"/>
      <c r="AB1294" s="105" t="s">
        <v>2064</v>
      </c>
    </row>
    <row r="1295" spans="1:28" ht="15" customHeight="1" x14ac:dyDescent="0.35">
      <c r="A1295" s="105" t="s">
        <v>7743</v>
      </c>
      <c r="B1295" s="104">
        <v>0</v>
      </c>
      <c r="C1295" s="105"/>
      <c r="D1295" s="104">
        <v>0</v>
      </c>
      <c r="E1295" s="105"/>
      <c r="F1295" s="105" t="s">
        <v>2617</v>
      </c>
      <c r="G1295" s="104">
        <v>0</v>
      </c>
      <c r="H1295" s="104">
        <v>0</v>
      </c>
      <c r="I1295" s="104">
        <v>0</v>
      </c>
      <c r="J1295" s="105"/>
      <c r="K1295" s="105"/>
      <c r="L1295" s="104">
        <v>3</v>
      </c>
      <c r="M1295" s="104">
        <v>0</v>
      </c>
      <c r="N1295" s="105"/>
      <c r="O1295" s="106" t="s">
        <v>889</v>
      </c>
      <c r="P1295" s="106" t="s">
        <v>890</v>
      </c>
      <c r="Q1295" s="105" t="s">
        <v>2618</v>
      </c>
      <c r="R1295" s="104">
        <v>382608</v>
      </c>
      <c r="S1295" s="104">
        <v>0</v>
      </c>
      <c r="T1295" s="105" t="s">
        <v>9368</v>
      </c>
      <c r="U1295" s="104">
        <v>1</v>
      </c>
      <c r="V1295" s="104">
        <v>0</v>
      </c>
      <c r="W1295" s="104">
        <v>6.0662100456618903E-12</v>
      </c>
      <c r="X1295" s="104">
        <v>0</v>
      </c>
      <c r="Y1295" s="104">
        <v>382608</v>
      </c>
      <c r="Z1295" s="104" t="b">
        <v>0</v>
      </c>
      <c r="AA1295" s="105" t="s">
        <v>82</v>
      </c>
      <c r="AB1295" s="105" t="s">
        <v>2619</v>
      </c>
    </row>
    <row r="1296" spans="1:28" ht="15" customHeight="1" x14ac:dyDescent="0.35">
      <c r="A1296" s="105" t="s">
        <v>7914</v>
      </c>
      <c r="B1296" s="104">
        <v>0</v>
      </c>
      <c r="C1296" s="105"/>
      <c r="D1296" s="104">
        <v>0</v>
      </c>
      <c r="E1296" s="105"/>
      <c r="F1296" s="105" t="s">
        <v>3155</v>
      </c>
      <c r="G1296" s="104">
        <v>0</v>
      </c>
      <c r="H1296" s="104">
        <v>0</v>
      </c>
      <c r="I1296" s="104">
        <v>0</v>
      </c>
      <c r="J1296" s="105"/>
      <c r="K1296" s="105"/>
      <c r="L1296" s="104">
        <v>3</v>
      </c>
      <c r="M1296" s="104">
        <v>0</v>
      </c>
      <c r="N1296" s="105" t="s">
        <v>3156</v>
      </c>
      <c r="O1296" s="106" t="s">
        <v>889</v>
      </c>
      <c r="P1296" s="106" t="s">
        <v>890</v>
      </c>
      <c r="Q1296" s="105" t="s">
        <v>3157</v>
      </c>
      <c r="R1296" s="104">
        <v>0</v>
      </c>
      <c r="S1296" s="104">
        <v>0</v>
      </c>
      <c r="T1296" s="105" t="s">
        <v>9368</v>
      </c>
      <c r="U1296" s="104">
        <v>1</v>
      </c>
      <c r="V1296" s="104">
        <v>0</v>
      </c>
      <c r="W1296" s="104">
        <v>0</v>
      </c>
      <c r="X1296" s="104">
        <v>0</v>
      </c>
      <c r="Y1296" s="104">
        <v>0</v>
      </c>
      <c r="Z1296" s="104" t="b">
        <v>0</v>
      </c>
      <c r="AA1296" s="105"/>
      <c r="AB1296" s="105" t="s">
        <v>3158</v>
      </c>
    </row>
    <row r="1297" spans="1:28" ht="15" customHeight="1" x14ac:dyDescent="0.35">
      <c r="A1297" s="105" t="s">
        <v>8312</v>
      </c>
      <c r="B1297" s="104">
        <v>0</v>
      </c>
      <c r="C1297" s="105"/>
      <c r="D1297" s="104">
        <v>0</v>
      </c>
      <c r="E1297" s="105"/>
      <c r="F1297" s="105" t="s">
        <v>9482</v>
      </c>
      <c r="G1297" s="104">
        <v>0</v>
      </c>
      <c r="H1297" s="104">
        <v>0</v>
      </c>
      <c r="I1297" s="104">
        <v>0</v>
      </c>
      <c r="J1297" s="105"/>
      <c r="K1297" s="105"/>
      <c r="L1297" s="104">
        <v>3</v>
      </c>
      <c r="M1297" s="104">
        <v>1295.1959999999999</v>
      </c>
      <c r="N1297" s="105" t="s">
        <v>9487</v>
      </c>
      <c r="O1297" s="106" t="s">
        <v>889</v>
      </c>
      <c r="P1297" s="106" t="s">
        <v>890</v>
      </c>
      <c r="Q1297" s="105" t="s">
        <v>4180</v>
      </c>
      <c r="R1297" s="104">
        <v>0</v>
      </c>
      <c r="S1297" s="104">
        <v>0</v>
      </c>
      <c r="T1297" s="105" t="s">
        <v>9368</v>
      </c>
      <c r="U1297" s="104">
        <v>1</v>
      </c>
      <c r="V1297" s="104">
        <v>0</v>
      </c>
      <c r="W1297" s="104">
        <v>1.05609589041087E-8</v>
      </c>
      <c r="X1297" s="104">
        <v>6938.55</v>
      </c>
      <c r="Y1297" s="104">
        <v>8233.7459999999992</v>
      </c>
      <c r="Z1297" s="104" t="b">
        <v>0</v>
      </c>
      <c r="AA1297" s="105" t="s">
        <v>82</v>
      </c>
      <c r="AB1297" s="105" t="s">
        <v>4181</v>
      </c>
    </row>
    <row r="1298" spans="1:28" ht="15" customHeight="1" x14ac:dyDescent="0.35">
      <c r="A1298" s="105" t="s">
        <v>8403</v>
      </c>
      <c r="B1298" s="104">
        <v>0</v>
      </c>
      <c r="C1298" s="105"/>
      <c r="D1298" s="104">
        <v>0</v>
      </c>
      <c r="E1298" s="105"/>
      <c r="F1298" s="105" t="s">
        <v>4488</v>
      </c>
      <c r="G1298" s="104">
        <v>0</v>
      </c>
      <c r="H1298" s="104">
        <v>0</v>
      </c>
      <c r="I1298" s="104">
        <v>0</v>
      </c>
      <c r="J1298" s="105"/>
      <c r="K1298" s="105"/>
      <c r="L1298" s="104">
        <v>3</v>
      </c>
      <c r="M1298" s="104">
        <v>5304.1844524551598</v>
      </c>
      <c r="N1298" s="105" t="s">
        <v>4485</v>
      </c>
      <c r="O1298" s="106" t="s">
        <v>889</v>
      </c>
      <c r="P1298" s="106" t="s">
        <v>890</v>
      </c>
      <c r="Q1298" s="105" t="s">
        <v>4489</v>
      </c>
      <c r="R1298" s="104">
        <v>115424</v>
      </c>
      <c r="S1298" s="104">
        <v>0</v>
      </c>
      <c r="T1298" s="105" t="s">
        <v>9368</v>
      </c>
      <c r="U1298" s="104">
        <v>2</v>
      </c>
      <c r="V1298" s="104">
        <v>0</v>
      </c>
      <c r="W1298" s="104">
        <v>3.2940639269408601E-11</v>
      </c>
      <c r="X1298" s="104">
        <v>0</v>
      </c>
      <c r="Y1298" s="104">
        <v>120728.184452455</v>
      </c>
      <c r="Z1298" s="104" t="b">
        <v>0</v>
      </c>
      <c r="AA1298" s="105" t="s">
        <v>82</v>
      </c>
      <c r="AB1298" s="105" t="s">
        <v>4490</v>
      </c>
    </row>
    <row r="1299" spans="1:28" ht="15" customHeight="1" x14ac:dyDescent="0.35">
      <c r="A1299" s="105" t="s">
        <v>8405</v>
      </c>
      <c r="B1299" s="104">
        <v>0</v>
      </c>
      <c r="C1299" s="105"/>
      <c r="D1299" s="104">
        <v>0</v>
      </c>
      <c r="E1299" s="105"/>
      <c r="F1299" s="105" t="s">
        <v>4494</v>
      </c>
      <c r="G1299" s="104">
        <v>0</v>
      </c>
      <c r="H1299" s="104">
        <v>0</v>
      </c>
      <c r="I1299" s="104">
        <v>0</v>
      </c>
      <c r="J1299" s="105"/>
      <c r="K1299" s="105"/>
      <c r="L1299" s="104">
        <v>3</v>
      </c>
      <c r="M1299" s="104">
        <v>5304.1844524551598</v>
      </c>
      <c r="N1299" s="105" t="s">
        <v>4485</v>
      </c>
      <c r="O1299" s="106" t="s">
        <v>889</v>
      </c>
      <c r="P1299" s="106" t="s">
        <v>890</v>
      </c>
      <c r="Q1299" s="105" t="s">
        <v>4495</v>
      </c>
      <c r="R1299" s="104">
        <v>115424</v>
      </c>
      <c r="S1299" s="104">
        <v>0</v>
      </c>
      <c r="T1299" s="105" t="s">
        <v>9368</v>
      </c>
      <c r="U1299" s="104">
        <v>2</v>
      </c>
      <c r="V1299" s="104">
        <v>0</v>
      </c>
      <c r="W1299" s="104">
        <v>3.2940639269408601E-11</v>
      </c>
      <c r="X1299" s="104">
        <v>0</v>
      </c>
      <c r="Y1299" s="104">
        <v>120728.184452455</v>
      </c>
      <c r="Z1299" s="104" t="b">
        <v>0</v>
      </c>
      <c r="AA1299" s="105" t="s">
        <v>82</v>
      </c>
      <c r="AB1299" s="105" t="s">
        <v>4496</v>
      </c>
    </row>
    <row r="1300" spans="1:28" ht="15" customHeight="1" x14ac:dyDescent="0.35">
      <c r="A1300" s="105" t="s">
        <v>8407</v>
      </c>
      <c r="B1300" s="104">
        <v>0</v>
      </c>
      <c r="C1300" s="105"/>
      <c r="D1300" s="104">
        <v>0</v>
      </c>
      <c r="E1300" s="105"/>
      <c r="F1300" s="105" t="s">
        <v>4503</v>
      </c>
      <c r="G1300" s="104">
        <v>0</v>
      </c>
      <c r="H1300" s="104">
        <v>0</v>
      </c>
      <c r="I1300" s="104">
        <v>0</v>
      </c>
      <c r="J1300" s="105"/>
      <c r="K1300" s="105"/>
      <c r="L1300" s="104">
        <v>3</v>
      </c>
      <c r="M1300" s="104">
        <v>0</v>
      </c>
      <c r="N1300" s="105"/>
      <c r="O1300" s="106" t="s">
        <v>889</v>
      </c>
      <c r="P1300" s="106" t="s">
        <v>890</v>
      </c>
      <c r="Q1300" s="105" t="s">
        <v>4504</v>
      </c>
      <c r="R1300" s="104">
        <v>0</v>
      </c>
      <c r="S1300" s="104">
        <v>0</v>
      </c>
      <c r="T1300" s="105" t="s">
        <v>9368</v>
      </c>
      <c r="U1300" s="104">
        <v>1</v>
      </c>
      <c r="V1300" s="104">
        <v>0</v>
      </c>
      <c r="W1300" s="104">
        <v>0</v>
      </c>
      <c r="X1300" s="104">
        <v>0</v>
      </c>
      <c r="Y1300" s="104">
        <v>0</v>
      </c>
      <c r="Z1300" s="104" t="b">
        <v>0</v>
      </c>
      <c r="AA1300" s="105"/>
      <c r="AB1300" s="105" t="s">
        <v>4505</v>
      </c>
    </row>
    <row r="1301" spans="1:28" ht="15" customHeight="1" x14ac:dyDescent="0.35">
      <c r="A1301" s="105" t="s">
        <v>7919</v>
      </c>
      <c r="B1301" s="104">
        <v>0</v>
      </c>
      <c r="C1301" s="105"/>
      <c r="D1301" s="104">
        <v>0</v>
      </c>
      <c r="E1301" s="105"/>
      <c r="F1301" s="105" t="s">
        <v>3171</v>
      </c>
      <c r="G1301" s="104">
        <v>0</v>
      </c>
      <c r="H1301" s="104">
        <v>0</v>
      </c>
      <c r="I1301" s="104">
        <v>0</v>
      </c>
      <c r="J1301" s="105"/>
      <c r="K1301" s="105"/>
      <c r="L1301" s="104">
        <v>2</v>
      </c>
      <c r="M1301" s="104">
        <v>0</v>
      </c>
      <c r="N1301" s="105"/>
      <c r="O1301" s="105"/>
      <c r="P1301" s="105"/>
      <c r="Q1301" s="105" t="s">
        <v>9426</v>
      </c>
      <c r="R1301" s="104">
        <v>0</v>
      </c>
      <c r="S1301" s="104">
        <v>0</v>
      </c>
      <c r="T1301" s="105" t="s">
        <v>7710</v>
      </c>
      <c r="U1301" s="104">
        <v>1</v>
      </c>
      <c r="V1301" s="104">
        <v>0</v>
      </c>
      <c r="W1301" s="104">
        <v>0</v>
      </c>
      <c r="X1301" s="104">
        <v>0</v>
      </c>
      <c r="Y1301" s="104">
        <v>0</v>
      </c>
      <c r="Z1301" s="104" t="b">
        <v>0</v>
      </c>
      <c r="AA1301" s="105" t="s">
        <v>923</v>
      </c>
      <c r="AB1301" s="105" t="s">
        <v>3172</v>
      </c>
    </row>
    <row r="1302" spans="1:28" ht="15" customHeight="1" x14ac:dyDescent="0.35">
      <c r="A1302" s="105" t="s">
        <v>7100</v>
      </c>
      <c r="B1302" s="104">
        <v>0</v>
      </c>
      <c r="C1302" s="105"/>
      <c r="D1302" s="104">
        <v>0</v>
      </c>
      <c r="E1302" s="105"/>
      <c r="F1302" s="105" t="s">
        <v>997</v>
      </c>
      <c r="G1302" s="104">
        <v>0</v>
      </c>
      <c r="H1302" s="104">
        <v>0</v>
      </c>
      <c r="I1302" s="104">
        <v>0</v>
      </c>
      <c r="J1302" s="105"/>
      <c r="K1302" s="105"/>
      <c r="L1302" s="104">
        <v>3</v>
      </c>
      <c r="M1302" s="104">
        <v>0</v>
      </c>
      <c r="N1302" s="105"/>
      <c r="O1302" s="106" t="s">
        <v>998</v>
      </c>
      <c r="P1302" s="106" t="s">
        <v>890</v>
      </c>
      <c r="Q1302" s="105" t="s">
        <v>999</v>
      </c>
      <c r="R1302" s="104">
        <v>0</v>
      </c>
      <c r="S1302" s="104">
        <v>0</v>
      </c>
      <c r="T1302" s="105" t="s">
        <v>9278</v>
      </c>
      <c r="U1302" s="104">
        <v>1</v>
      </c>
      <c r="V1302" s="104">
        <v>0</v>
      </c>
      <c r="W1302" s="104">
        <v>0</v>
      </c>
      <c r="X1302" s="104">
        <v>0</v>
      </c>
      <c r="Y1302" s="104">
        <v>0</v>
      </c>
      <c r="Z1302" s="104" t="b">
        <v>0</v>
      </c>
      <c r="AA1302" s="105"/>
      <c r="AB1302" s="105" t="s">
        <v>1000</v>
      </c>
    </row>
    <row r="1303" spans="1:28" ht="15" customHeight="1" x14ac:dyDescent="0.35">
      <c r="A1303" s="105" t="s">
        <v>7108</v>
      </c>
      <c r="B1303" s="104">
        <v>0</v>
      </c>
      <c r="C1303" s="105"/>
      <c r="D1303" s="104">
        <v>0</v>
      </c>
      <c r="E1303" s="105"/>
      <c r="F1303" s="105" t="s">
        <v>1022</v>
      </c>
      <c r="G1303" s="104">
        <v>0</v>
      </c>
      <c r="H1303" s="104">
        <v>0</v>
      </c>
      <c r="I1303" s="104">
        <v>0</v>
      </c>
      <c r="J1303" s="105"/>
      <c r="K1303" s="105"/>
      <c r="L1303" s="104">
        <v>3</v>
      </c>
      <c r="M1303" s="104">
        <v>0</v>
      </c>
      <c r="N1303" s="105"/>
      <c r="O1303" s="106" t="s">
        <v>889</v>
      </c>
      <c r="P1303" s="106" t="s">
        <v>890</v>
      </c>
      <c r="Q1303" s="105" t="s">
        <v>1023</v>
      </c>
      <c r="R1303" s="104">
        <v>0</v>
      </c>
      <c r="S1303" s="104">
        <v>0</v>
      </c>
      <c r="T1303" s="105" t="s">
        <v>9278</v>
      </c>
      <c r="U1303" s="104">
        <v>1</v>
      </c>
      <c r="V1303" s="104">
        <v>0</v>
      </c>
      <c r="W1303" s="104">
        <v>0</v>
      </c>
      <c r="X1303" s="104">
        <v>0</v>
      </c>
      <c r="Y1303" s="104">
        <v>0</v>
      </c>
      <c r="Z1303" s="104" t="b">
        <v>0</v>
      </c>
      <c r="AA1303" s="105"/>
      <c r="AB1303" s="105" t="s">
        <v>1024</v>
      </c>
    </row>
    <row r="1304" spans="1:28" ht="15" customHeight="1" x14ac:dyDescent="0.35">
      <c r="A1304" s="105" t="s">
        <v>7311</v>
      </c>
      <c r="B1304" s="104">
        <v>0</v>
      </c>
      <c r="C1304" s="105"/>
      <c r="D1304" s="104">
        <v>0</v>
      </c>
      <c r="E1304" s="105"/>
      <c r="F1304" s="105" t="s">
        <v>1545</v>
      </c>
      <c r="G1304" s="104">
        <v>0</v>
      </c>
      <c r="H1304" s="104">
        <v>0</v>
      </c>
      <c r="I1304" s="104">
        <v>0</v>
      </c>
      <c r="J1304" s="105"/>
      <c r="K1304" s="105"/>
      <c r="L1304" s="104">
        <v>3</v>
      </c>
      <c r="M1304" s="104">
        <v>0</v>
      </c>
      <c r="N1304" s="105"/>
      <c r="O1304" s="106" t="s">
        <v>889</v>
      </c>
      <c r="P1304" s="106" t="s">
        <v>890</v>
      </c>
      <c r="Q1304" s="105" t="s">
        <v>1546</v>
      </c>
      <c r="R1304" s="104">
        <v>0</v>
      </c>
      <c r="S1304" s="104">
        <v>0</v>
      </c>
      <c r="T1304" s="105" t="s">
        <v>9278</v>
      </c>
      <c r="U1304" s="104">
        <v>1</v>
      </c>
      <c r="V1304" s="104">
        <v>0</v>
      </c>
      <c r="W1304" s="104">
        <v>0</v>
      </c>
      <c r="X1304" s="104">
        <v>0</v>
      </c>
      <c r="Y1304" s="104">
        <v>0</v>
      </c>
      <c r="Z1304" s="104" t="b">
        <v>0</v>
      </c>
      <c r="AA1304" s="105"/>
      <c r="AB1304" s="105" t="s">
        <v>1547</v>
      </c>
    </row>
    <row r="1305" spans="1:28" ht="15" customHeight="1" x14ac:dyDescent="0.35">
      <c r="A1305" s="105" t="s">
        <v>7744</v>
      </c>
      <c r="B1305" s="104">
        <v>0</v>
      </c>
      <c r="C1305" s="105"/>
      <c r="D1305" s="104">
        <v>0</v>
      </c>
      <c r="E1305" s="105"/>
      <c r="F1305" s="105" t="s">
        <v>2620</v>
      </c>
      <c r="G1305" s="104">
        <v>0</v>
      </c>
      <c r="H1305" s="104">
        <v>0</v>
      </c>
      <c r="I1305" s="104">
        <v>0</v>
      </c>
      <c r="J1305" s="105"/>
      <c r="K1305" s="105"/>
      <c r="L1305" s="104">
        <v>3</v>
      </c>
      <c r="M1305" s="104">
        <v>0</v>
      </c>
      <c r="N1305" s="105"/>
      <c r="O1305" s="106" t="s">
        <v>889</v>
      </c>
      <c r="P1305" s="106" t="s">
        <v>890</v>
      </c>
      <c r="Q1305" s="105" t="s">
        <v>2621</v>
      </c>
      <c r="R1305" s="104">
        <v>0</v>
      </c>
      <c r="S1305" s="104">
        <v>0</v>
      </c>
      <c r="T1305" s="105" t="s">
        <v>9278</v>
      </c>
      <c r="U1305" s="104">
        <v>1</v>
      </c>
      <c r="V1305" s="104">
        <v>0</v>
      </c>
      <c r="W1305" s="104">
        <v>0</v>
      </c>
      <c r="X1305" s="104">
        <v>0</v>
      </c>
      <c r="Y1305" s="104">
        <v>0</v>
      </c>
      <c r="Z1305" s="104" t="b">
        <v>0</v>
      </c>
      <c r="AA1305" s="105"/>
      <c r="AB1305" s="105" t="s">
        <v>2622</v>
      </c>
    </row>
    <row r="1306" spans="1:28" ht="15" customHeight="1" x14ac:dyDescent="0.35">
      <c r="A1306" s="105" t="s">
        <v>7806</v>
      </c>
      <c r="B1306" s="104">
        <v>0</v>
      </c>
      <c r="C1306" s="105"/>
      <c r="D1306" s="104">
        <v>0</v>
      </c>
      <c r="E1306" s="105"/>
      <c r="F1306" s="105" t="s">
        <v>2796</v>
      </c>
      <c r="G1306" s="104">
        <v>0</v>
      </c>
      <c r="H1306" s="104">
        <v>0</v>
      </c>
      <c r="I1306" s="104">
        <v>0</v>
      </c>
      <c r="J1306" s="105"/>
      <c r="K1306" s="105"/>
      <c r="L1306" s="104">
        <v>3</v>
      </c>
      <c r="M1306" s="104">
        <v>0</v>
      </c>
      <c r="N1306" s="105"/>
      <c r="O1306" s="106" t="s">
        <v>889</v>
      </c>
      <c r="P1306" s="106" t="s">
        <v>890</v>
      </c>
      <c r="Q1306" s="105" t="s">
        <v>2797</v>
      </c>
      <c r="R1306" s="104">
        <v>0</v>
      </c>
      <c r="S1306" s="104">
        <v>0</v>
      </c>
      <c r="T1306" s="105" t="s">
        <v>9278</v>
      </c>
      <c r="U1306" s="104">
        <v>1</v>
      </c>
      <c r="V1306" s="104">
        <v>0</v>
      </c>
      <c r="W1306" s="104">
        <v>0</v>
      </c>
      <c r="X1306" s="104">
        <v>0</v>
      </c>
      <c r="Y1306" s="104">
        <v>0</v>
      </c>
      <c r="Z1306" s="104" t="b">
        <v>0</v>
      </c>
      <c r="AA1306" s="105"/>
      <c r="AB1306" s="105" t="s">
        <v>2798</v>
      </c>
    </row>
    <row r="1307" spans="1:28" ht="15" customHeight="1" x14ac:dyDescent="0.35">
      <c r="A1307" s="105" t="s">
        <v>7913</v>
      </c>
      <c r="B1307" s="104">
        <v>0</v>
      </c>
      <c r="C1307" s="105"/>
      <c r="D1307" s="104">
        <v>0</v>
      </c>
      <c r="E1307" s="105"/>
      <c r="F1307" s="105" t="s">
        <v>3152</v>
      </c>
      <c r="G1307" s="104">
        <v>0</v>
      </c>
      <c r="H1307" s="104">
        <v>0</v>
      </c>
      <c r="I1307" s="104">
        <v>0</v>
      </c>
      <c r="J1307" s="105"/>
      <c r="K1307" s="105"/>
      <c r="L1307" s="104">
        <v>3</v>
      </c>
      <c r="M1307" s="104">
        <v>0</v>
      </c>
      <c r="N1307" s="105"/>
      <c r="O1307" s="106" t="s">
        <v>889</v>
      </c>
      <c r="P1307" s="106" t="s">
        <v>890</v>
      </c>
      <c r="Q1307" s="105" t="s">
        <v>3153</v>
      </c>
      <c r="R1307" s="104">
        <v>0</v>
      </c>
      <c r="S1307" s="104">
        <v>0</v>
      </c>
      <c r="T1307" s="105" t="s">
        <v>9278</v>
      </c>
      <c r="U1307" s="104">
        <v>1</v>
      </c>
      <c r="V1307" s="104">
        <v>0</v>
      </c>
      <c r="W1307" s="104">
        <v>0</v>
      </c>
      <c r="X1307" s="104">
        <v>0</v>
      </c>
      <c r="Y1307" s="104">
        <v>0</v>
      </c>
      <c r="Z1307" s="104" t="b">
        <v>0</v>
      </c>
      <c r="AA1307" s="105"/>
      <c r="AB1307" s="105" t="s">
        <v>3154</v>
      </c>
    </row>
    <row r="1308" spans="1:28" ht="15" customHeight="1" x14ac:dyDescent="0.35">
      <c r="A1308" s="105" t="s">
        <v>8308</v>
      </c>
      <c r="B1308" s="104">
        <v>0</v>
      </c>
      <c r="C1308" s="105"/>
      <c r="D1308" s="104">
        <v>0</v>
      </c>
      <c r="E1308" s="105"/>
      <c r="F1308" s="105" t="s">
        <v>9484</v>
      </c>
      <c r="G1308" s="104">
        <v>0</v>
      </c>
      <c r="H1308" s="104">
        <v>0</v>
      </c>
      <c r="I1308" s="104">
        <v>0</v>
      </c>
      <c r="J1308" s="105"/>
      <c r="K1308" s="105"/>
      <c r="L1308" s="104">
        <v>3</v>
      </c>
      <c r="M1308" s="104">
        <v>0</v>
      </c>
      <c r="N1308" s="105" t="s">
        <v>9485</v>
      </c>
      <c r="O1308" s="106" t="s">
        <v>889</v>
      </c>
      <c r="P1308" s="106" t="s">
        <v>890</v>
      </c>
      <c r="Q1308" s="105" t="s">
        <v>4171</v>
      </c>
      <c r="R1308" s="104">
        <v>0</v>
      </c>
      <c r="S1308" s="104">
        <v>0</v>
      </c>
      <c r="T1308" s="105" t="s">
        <v>9278</v>
      </c>
      <c r="U1308" s="104">
        <v>1</v>
      </c>
      <c r="V1308" s="104">
        <v>0</v>
      </c>
      <c r="W1308" s="104">
        <v>0</v>
      </c>
      <c r="X1308" s="104">
        <v>0</v>
      </c>
      <c r="Y1308" s="104">
        <v>0</v>
      </c>
      <c r="Z1308" s="104" t="b">
        <v>0</v>
      </c>
      <c r="AA1308" s="105"/>
      <c r="AB1308" s="105" t="s">
        <v>4172</v>
      </c>
    </row>
    <row r="1309" spans="1:28" ht="15" customHeight="1" x14ac:dyDescent="0.35">
      <c r="A1309" s="105" t="s">
        <v>8321</v>
      </c>
      <c r="B1309" s="104">
        <v>0</v>
      </c>
      <c r="C1309" s="105"/>
      <c r="D1309" s="104">
        <v>0</v>
      </c>
      <c r="E1309" s="105"/>
      <c r="F1309" s="105" t="s">
        <v>4229</v>
      </c>
      <c r="G1309" s="104">
        <v>0</v>
      </c>
      <c r="H1309" s="104">
        <v>0</v>
      </c>
      <c r="I1309" s="104">
        <v>0</v>
      </c>
      <c r="J1309" s="105"/>
      <c r="K1309" s="105"/>
      <c r="L1309" s="104">
        <v>3</v>
      </c>
      <c r="M1309" s="104">
        <v>0</v>
      </c>
      <c r="N1309" s="105" t="s">
        <v>9487</v>
      </c>
      <c r="O1309" s="106" t="s">
        <v>889</v>
      </c>
      <c r="P1309" s="106" t="s">
        <v>890</v>
      </c>
      <c r="Q1309" s="105" t="s">
        <v>4230</v>
      </c>
      <c r="R1309" s="104">
        <v>0</v>
      </c>
      <c r="S1309" s="104">
        <v>0</v>
      </c>
      <c r="T1309" s="105" t="s">
        <v>9278</v>
      </c>
      <c r="U1309" s="104">
        <v>1</v>
      </c>
      <c r="V1309" s="104">
        <v>0</v>
      </c>
      <c r="W1309" s="104">
        <v>0</v>
      </c>
      <c r="X1309" s="104">
        <v>0</v>
      </c>
      <c r="Y1309" s="104">
        <v>0</v>
      </c>
      <c r="Z1309" s="104" t="b">
        <v>0</v>
      </c>
      <c r="AA1309" s="105"/>
      <c r="AB1309" s="105" t="s">
        <v>4231</v>
      </c>
    </row>
    <row r="1310" spans="1:28" ht="15" customHeight="1" x14ac:dyDescent="0.35">
      <c r="A1310" s="105" t="s">
        <v>8402</v>
      </c>
      <c r="B1310" s="104">
        <v>0</v>
      </c>
      <c r="C1310" s="105"/>
      <c r="D1310" s="104">
        <v>0</v>
      </c>
      <c r="E1310" s="105"/>
      <c r="F1310" s="105" t="s">
        <v>4484</v>
      </c>
      <c r="G1310" s="104">
        <v>0</v>
      </c>
      <c r="H1310" s="104">
        <v>0</v>
      </c>
      <c r="I1310" s="104">
        <v>0</v>
      </c>
      <c r="J1310" s="105"/>
      <c r="K1310" s="105"/>
      <c r="L1310" s="104">
        <v>3</v>
      </c>
      <c r="M1310" s="104">
        <v>0</v>
      </c>
      <c r="N1310" s="105" t="s">
        <v>4485</v>
      </c>
      <c r="O1310" s="106" t="s">
        <v>889</v>
      </c>
      <c r="P1310" s="106" t="s">
        <v>890</v>
      </c>
      <c r="Q1310" s="105" t="s">
        <v>4486</v>
      </c>
      <c r="R1310" s="104">
        <v>0</v>
      </c>
      <c r="S1310" s="104">
        <v>0</v>
      </c>
      <c r="T1310" s="105" t="s">
        <v>9278</v>
      </c>
      <c r="U1310" s="104">
        <v>1</v>
      </c>
      <c r="V1310" s="104">
        <v>0</v>
      </c>
      <c r="W1310" s="104">
        <v>0</v>
      </c>
      <c r="X1310" s="104">
        <v>0</v>
      </c>
      <c r="Y1310" s="104">
        <v>0</v>
      </c>
      <c r="Z1310" s="104" t="b">
        <v>0</v>
      </c>
      <c r="AA1310" s="105"/>
      <c r="AB1310" s="105" t="s">
        <v>4487</v>
      </c>
    </row>
    <row r="1311" spans="1:28" ht="15" customHeight="1" x14ac:dyDescent="0.35">
      <c r="A1311" s="105" t="s">
        <v>8404</v>
      </c>
      <c r="B1311" s="104">
        <v>0</v>
      </c>
      <c r="C1311" s="105"/>
      <c r="D1311" s="104">
        <v>0</v>
      </c>
      <c r="E1311" s="105"/>
      <c r="F1311" s="105" t="s">
        <v>4491</v>
      </c>
      <c r="G1311" s="104">
        <v>0</v>
      </c>
      <c r="H1311" s="104">
        <v>0</v>
      </c>
      <c r="I1311" s="104">
        <v>0</v>
      </c>
      <c r="J1311" s="105"/>
      <c r="K1311" s="105"/>
      <c r="L1311" s="104">
        <v>3</v>
      </c>
      <c r="M1311" s="104">
        <v>0</v>
      </c>
      <c r="N1311" s="105" t="s">
        <v>4485</v>
      </c>
      <c r="O1311" s="106" t="s">
        <v>889</v>
      </c>
      <c r="P1311" s="106" t="s">
        <v>890</v>
      </c>
      <c r="Q1311" s="105" t="s">
        <v>4492</v>
      </c>
      <c r="R1311" s="104">
        <v>0</v>
      </c>
      <c r="S1311" s="104">
        <v>0</v>
      </c>
      <c r="T1311" s="105" t="s">
        <v>9278</v>
      </c>
      <c r="U1311" s="104">
        <v>1</v>
      </c>
      <c r="V1311" s="104">
        <v>0</v>
      </c>
      <c r="W1311" s="104">
        <v>0</v>
      </c>
      <c r="X1311" s="104">
        <v>0</v>
      </c>
      <c r="Y1311" s="104">
        <v>0</v>
      </c>
      <c r="Z1311" s="104" t="b">
        <v>0</v>
      </c>
      <c r="AA1311" s="105"/>
      <c r="AB1311" s="105" t="s">
        <v>4493</v>
      </c>
    </row>
    <row r="1312" spans="1:28" ht="15" customHeight="1" x14ac:dyDescent="0.35">
      <c r="A1312" s="105" t="s">
        <v>8408</v>
      </c>
      <c r="B1312" s="104">
        <v>0</v>
      </c>
      <c r="C1312" s="105"/>
      <c r="D1312" s="104">
        <v>0</v>
      </c>
      <c r="E1312" s="105"/>
      <c r="F1312" s="105" t="s">
        <v>4503</v>
      </c>
      <c r="G1312" s="104">
        <v>0</v>
      </c>
      <c r="H1312" s="104">
        <v>0</v>
      </c>
      <c r="I1312" s="104">
        <v>0</v>
      </c>
      <c r="J1312" s="105"/>
      <c r="K1312" s="105"/>
      <c r="L1312" s="104">
        <v>3</v>
      </c>
      <c r="M1312" s="104">
        <v>0</v>
      </c>
      <c r="N1312" s="105"/>
      <c r="O1312" s="106" t="s">
        <v>889</v>
      </c>
      <c r="P1312" s="106" t="s">
        <v>890</v>
      </c>
      <c r="Q1312" s="105" t="s">
        <v>4506</v>
      </c>
      <c r="R1312" s="104">
        <v>0</v>
      </c>
      <c r="S1312" s="104">
        <v>0</v>
      </c>
      <c r="T1312" s="105" t="s">
        <v>9278</v>
      </c>
      <c r="U1312" s="104">
        <v>1</v>
      </c>
      <c r="V1312" s="104">
        <v>0</v>
      </c>
      <c r="W1312" s="104">
        <v>0</v>
      </c>
      <c r="X1312" s="104">
        <v>0</v>
      </c>
      <c r="Y1312" s="104">
        <v>0</v>
      </c>
      <c r="Z1312" s="104" t="b">
        <v>0</v>
      </c>
      <c r="AA1312" s="105"/>
      <c r="AB1312" s="105" t="s">
        <v>4507</v>
      </c>
    </row>
    <row r="1313" spans="1:28" ht="15" customHeight="1" x14ac:dyDescent="0.35">
      <c r="A1313" s="105" t="s">
        <v>8594</v>
      </c>
      <c r="B1313" s="104">
        <v>0</v>
      </c>
      <c r="C1313" s="105"/>
      <c r="D1313" s="104">
        <v>0</v>
      </c>
      <c r="E1313" s="105"/>
      <c r="F1313" s="105" t="s">
        <v>5065</v>
      </c>
      <c r="G1313" s="104">
        <v>0</v>
      </c>
      <c r="H1313" s="104">
        <v>0</v>
      </c>
      <c r="I1313" s="104">
        <v>0</v>
      </c>
      <c r="J1313" s="105"/>
      <c r="K1313" s="105"/>
      <c r="L1313" s="104">
        <v>3</v>
      </c>
      <c r="M1313" s="104">
        <v>0</v>
      </c>
      <c r="N1313" s="105"/>
      <c r="O1313" s="106" t="s">
        <v>889</v>
      </c>
      <c r="P1313" s="106" t="s">
        <v>890</v>
      </c>
      <c r="Q1313" s="105" t="s">
        <v>5066</v>
      </c>
      <c r="R1313" s="104">
        <v>0</v>
      </c>
      <c r="S1313" s="104">
        <v>0</v>
      </c>
      <c r="T1313" s="105" t="s">
        <v>9278</v>
      </c>
      <c r="U1313" s="104">
        <v>1</v>
      </c>
      <c r="V1313" s="104">
        <v>0</v>
      </c>
      <c r="W1313" s="104">
        <v>0</v>
      </c>
      <c r="X1313" s="104">
        <v>0</v>
      </c>
      <c r="Y1313" s="104">
        <v>0</v>
      </c>
      <c r="Z1313" s="104" t="b">
        <v>0</v>
      </c>
      <c r="AA1313" s="105"/>
      <c r="AB1313" s="105" t="s">
        <v>5067</v>
      </c>
    </row>
    <row r="1314" spans="1:28" ht="15" customHeight="1" x14ac:dyDescent="0.35">
      <c r="A1314" s="105" t="s">
        <v>7920</v>
      </c>
      <c r="B1314" s="104">
        <v>0</v>
      </c>
      <c r="C1314" s="105"/>
      <c r="D1314" s="104">
        <v>0</v>
      </c>
      <c r="E1314" s="105"/>
      <c r="F1314" s="105" t="s">
        <v>3173</v>
      </c>
      <c r="G1314" s="104">
        <v>0</v>
      </c>
      <c r="H1314" s="104">
        <v>0</v>
      </c>
      <c r="I1314" s="104">
        <v>0</v>
      </c>
      <c r="J1314" s="105"/>
      <c r="K1314" s="105"/>
      <c r="L1314" s="104">
        <v>2</v>
      </c>
      <c r="M1314" s="104">
        <v>0</v>
      </c>
      <c r="N1314" s="105"/>
      <c r="O1314" s="105"/>
      <c r="P1314" s="105"/>
      <c r="Q1314" s="105" t="s">
        <v>9427</v>
      </c>
      <c r="R1314" s="104">
        <v>0</v>
      </c>
      <c r="S1314" s="104">
        <v>0</v>
      </c>
      <c r="T1314" s="105" t="s">
        <v>7710</v>
      </c>
      <c r="U1314" s="104">
        <v>1</v>
      </c>
      <c r="V1314" s="104">
        <v>0</v>
      </c>
      <c r="W1314" s="104">
        <v>0</v>
      </c>
      <c r="X1314" s="104">
        <v>0</v>
      </c>
      <c r="Y1314" s="104">
        <v>0</v>
      </c>
      <c r="Z1314" s="104" t="b">
        <v>0</v>
      </c>
      <c r="AA1314" s="105"/>
      <c r="AB1314" s="105" t="s">
        <v>3174</v>
      </c>
    </row>
    <row r="1315" spans="1:28" ht="15" customHeight="1" x14ac:dyDescent="0.35">
      <c r="A1315" s="105" t="s">
        <v>7062</v>
      </c>
      <c r="B1315" s="104">
        <v>0</v>
      </c>
      <c r="C1315" s="105"/>
      <c r="D1315" s="104">
        <v>0</v>
      </c>
      <c r="E1315" s="105"/>
      <c r="F1315" s="105" t="s">
        <v>9226</v>
      </c>
      <c r="G1315" s="104">
        <v>0</v>
      </c>
      <c r="H1315" s="104">
        <v>0</v>
      </c>
      <c r="I1315" s="104">
        <v>0</v>
      </c>
      <c r="J1315" s="105"/>
      <c r="K1315" s="105"/>
      <c r="L1315" s="104">
        <v>3</v>
      </c>
      <c r="M1315" s="104">
        <v>0</v>
      </c>
      <c r="N1315" s="105" t="s">
        <v>906</v>
      </c>
      <c r="O1315" s="106" t="s">
        <v>889</v>
      </c>
      <c r="P1315" s="106" t="s">
        <v>890</v>
      </c>
      <c r="Q1315" s="105" t="s">
        <v>907</v>
      </c>
      <c r="R1315" s="104">
        <v>0</v>
      </c>
      <c r="S1315" s="104">
        <v>0</v>
      </c>
      <c r="T1315" s="105" t="s">
        <v>9227</v>
      </c>
      <c r="U1315" s="104">
        <v>1</v>
      </c>
      <c r="V1315" s="104">
        <v>0</v>
      </c>
      <c r="W1315" s="104">
        <v>0</v>
      </c>
      <c r="X1315" s="104">
        <v>0</v>
      </c>
      <c r="Y1315" s="104">
        <v>0</v>
      </c>
      <c r="Z1315" s="104" t="b">
        <v>0</v>
      </c>
      <c r="AA1315" s="105"/>
      <c r="AB1315" s="105" t="s">
        <v>908</v>
      </c>
    </row>
    <row r="1316" spans="1:28" ht="15" customHeight="1" x14ac:dyDescent="0.35">
      <c r="A1316" s="105" t="s">
        <v>7301</v>
      </c>
      <c r="B1316" s="104">
        <v>0</v>
      </c>
      <c r="C1316" s="105"/>
      <c r="D1316" s="104">
        <v>0</v>
      </c>
      <c r="E1316" s="105"/>
      <c r="F1316" s="105" t="s">
        <v>1522</v>
      </c>
      <c r="G1316" s="104">
        <v>0</v>
      </c>
      <c r="H1316" s="104">
        <v>0</v>
      </c>
      <c r="I1316" s="104">
        <v>0</v>
      </c>
      <c r="J1316" s="105"/>
      <c r="K1316" s="105"/>
      <c r="L1316" s="104">
        <v>3</v>
      </c>
      <c r="M1316" s="104">
        <v>0</v>
      </c>
      <c r="N1316" s="105"/>
      <c r="O1316" s="106" t="s">
        <v>889</v>
      </c>
      <c r="P1316" s="106" t="s">
        <v>890</v>
      </c>
      <c r="Q1316" s="105" t="s">
        <v>1523</v>
      </c>
      <c r="R1316" s="104">
        <v>0</v>
      </c>
      <c r="S1316" s="104">
        <v>0</v>
      </c>
      <c r="T1316" s="105" t="s">
        <v>9227</v>
      </c>
      <c r="U1316" s="104">
        <v>1</v>
      </c>
      <c r="V1316" s="104">
        <v>0</v>
      </c>
      <c r="W1316" s="104">
        <v>0</v>
      </c>
      <c r="X1316" s="104">
        <v>0</v>
      </c>
      <c r="Y1316" s="104">
        <v>0</v>
      </c>
      <c r="Z1316" s="104" t="b">
        <v>0</v>
      </c>
      <c r="AA1316" s="105"/>
      <c r="AB1316" s="105" t="s">
        <v>1524</v>
      </c>
    </row>
    <row r="1317" spans="1:28" ht="15" customHeight="1" x14ac:dyDescent="0.35">
      <c r="A1317" s="105" t="s">
        <v>7302</v>
      </c>
      <c r="B1317" s="104">
        <v>0</v>
      </c>
      <c r="C1317" s="105"/>
      <c r="D1317" s="104">
        <v>0</v>
      </c>
      <c r="E1317" s="105"/>
      <c r="F1317" s="105" t="s">
        <v>1522</v>
      </c>
      <c r="G1317" s="104">
        <v>0</v>
      </c>
      <c r="H1317" s="104">
        <v>0</v>
      </c>
      <c r="I1317" s="104">
        <v>0</v>
      </c>
      <c r="J1317" s="105"/>
      <c r="K1317" s="105"/>
      <c r="L1317" s="104">
        <v>3</v>
      </c>
      <c r="M1317" s="104">
        <v>0</v>
      </c>
      <c r="N1317" s="105"/>
      <c r="O1317" s="106" t="s">
        <v>889</v>
      </c>
      <c r="P1317" s="106" t="s">
        <v>890</v>
      </c>
      <c r="Q1317" s="105" t="s">
        <v>1527</v>
      </c>
      <c r="R1317" s="104">
        <v>0</v>
      </c>
      <c r="S1317" s="104">
        <v>0</v>
      </c>
      <c r="T1317" s="105" t="s">
        <v>9227</v>
      </c>
      <c r="U1317" s="104">
        <v>1</v>
      </c>
      <c r="V1317" s="104">
        <v>0</v>
      </c>
      <c r="W1317" s="104">
        <v>0</v>
      </c>
      <c r="X1317" s="104">
        <v>0</v>
      </c>
      <c r="Y1317" s="104">
        <v>0</v>
      </c>
      <c r="Z1317" s="104" t="b">
        <v>0</v>
      </c>
      <c r="AA1317" s="105"/>
      <c r="AB1317" s="105" t="s">
        <v>1528</v>
      </c>
    </row>
    <row r="1318" spans="1:28" ht="15" customHeight="1" x14ac:dyDescent="0.35">
      <c r="A1318" s="105" t="s">
        <v>7303</v>
      </c>
      <c r="B1318" s="104">
        <v>0</v>
      </c>
      <c r="C1318" s="105"/>
      <c r="D1318" s="104">
        <v>0</v>
      </c>
      <c r="E1318" s="105"/>
      <c r="F1318" s="105" t="s">
        <v>1522</v>
      </c>
      <c r="G1318" s="104">
        <v>0</v>
      </c>
      <c r="H1318" s="104">
        <v>0</v>
      </c>
      <c r="I1318" s="104">
        <v>0</v>
      </c>
      <c r="J1318" s="105"/>
      <c r="K1318" s="105"/>
      <c r="L1318" s="104">
        <v>3</v>
      </c>
      <c r="M1318" s="104">
        <v>0</v>
      </c>
      <c r="N1318" s="105"/>
      <c r="O1318" s="106" t="s">
        <v>889</v>
      </c>
      <c r="P1318" s="106" t="s">
        <v>890</v>
      </c>
      <c r="Q1318" s="105" t="s">
        <v>1529</v>
      </c>
      <c r="R1318" s="104">
        <v>0</v>
      </c>
      <c r="S1318" s="104">
        <v>0</v>
      </c>
      <c r="T1318" s="105" t="s">
        <v>9227</v>
      </c>
      <c r="U1318" s="104">
        <v>1</v>
      </c>
      <c r="V1318" s="104">
        <v>0</v>
      </c>
      <c r="W1318" s="104">
        <v>0</v>
      </c>
      <c r="X1318" s="104">
        <v>0</v>
      </c>
      <c r="Y1318" s="104">
        <v>0</v>
      </c>
      <c r="Z1318" s="104" t="b">
        <v>0</v>
      </c>
      <c r="AA1318" s="105"/>
      <c r="AB1318" s="105" t="s">
        <v>1530</v>
      </c>
    </row>
    <row r="1319" spans="1:28" ht="15" customHeight="1" x14ac:dyDescent="0.35">
      <c r="A1319" s="105" t="s">
        <v>7304</v>
      </c>
      <c r="B1319" s="104">
        <v>0</v>
      </c>
      <c r="C1319" s="105"/>
      <c r="D1319" s="104">
        <v>0</v>
      </c>
      <c r="E1319" s="105"/>
      <c r="F1319" s="105" t="s">
        <v>1522</v>
      </c>
      <c r="G1319" s="104">
        <v>0</v>
      </c>
      <c r="H1319" s="104">
        <v>0</v>
      </c>
      <c r="I1319" s="104">
        <v>0</v>
      </c>
      <c r="J1319" s="105"/>
      <c r="K1319" s="105"/>
      <c r="L1319" s="104">
        <v>3</v>
      </c>
      <c r="M1319" s="104">
        <v>0</v>
      </c>
      <c r="N1319" s="105"/>
      <c r="O1319" s="106" t="s">
        <v>889</v>
      </c>
      <c r="P1319" s="106" t="s">
        <v>890</v>
      </c>
      <c r="Q1319" s="105" t="s">
        <v>1531</v>
      </c>
      <c r="R1319" s="104">
        <v>0</v>
      </c>
      <c r="S1319" s="104">
        <v>0</v>
      </c>
      <c r="T1319" s="105" t="s">
        <v>9227</v>
      </c>
      <c r="U1319" s="104">
        <v>1</v>
      </c>
      <c r="V1319" s="104">
        <v>0</v>
      </c>
      <c r="W1319" s="104">
        <v>0</v>
      </c>
      <c r="X1319" s="104">
        <v>0</v>
      </c>
      <c r="Y1319" s="104">
        <v>0</v>
      </c>
      <c r="Z1319" s="104" t="b">
        <v>0</v>
      </c>
      <c r="AA1319" s="105"/>
      <c r="AB1319" s="105" t="s">
        <v>1532</v>
      </c>
    </row>
    <row r="1320" spans="1:28" ht="15" customHeight="1" x14ac:dyDescent="0.35">
      <c r="A1320" s="105" t="s">
        <v>7305</v>
      </c>
      <c r="B1320" s="104">
        <v>0</v>
      </c>
      <c r="C1320" s="105"/>
      <c r="D1320" s="104">
        <v>0</v>
      </c>
      <c r="E1320" s="105"/>
      <c r="F1320" s="105" t="s">
        <v>1522</v>
      </c>
      <c r="G1320" s="104">
        <v>0</v>
      </c>
      <c r="H1320" s="104">
        <v>0</v>
      </c>
      <c r="I1320" s="104">
        <v>0</v>
      </c>
      <c r="J1320" s="105"/>
      <c r="K1320" s="105"/>
      <c r="L1320" s="104">
        <v>3</v>
      </c>
      <c r="M1320" s="104">
        <v>0</v>
      </c>
      <c r="N1320" s="105"/>
      <c r="O1320" s="106" t="s">
        <v>889</v>
      </c>
      <c r="P1320" s="106" t="s">
        <v>890</v>
      </c>
      <c r="Q1320" s="105" t="s">
        <v>1533</v>
      </c>
      <c r="R1320" s="104">
        <v>0</v>
      </c>
      <c r="S1320" s="104">
        <v>0</v>
      </c>
      <c r="T1320" s="105" t="s">
        <v>9227</v>
      </c>
      <c r="U1320" s="104">
        <v>1</v>
      </c>
      <c r="V1320" s="104">
        <v>0</v>
      </c>
      <c r="W1320" s="104">
        <v>0</v>
      </c>
      <c r="X1320" s="104">
        <v>0</v>
      </c>
      <c r="Y1320" s="104">
        <v>0</v>
      </c>
      <c r="Z1320" s="104" t="b">
        <v>0</v>
      </c>
      <c r="AA1320" s="105"/>
      <c r="AB1320" s="105" t="s">
        <v>1534</v>
      </c>
    </row>
    <row r="1321" spans="1:28" ht="15" customHeight="1" x14ac:dyDescent="0.35">
      <c r="A1321" s="105" t="s">
        <v>7306</v>
      </c>
      <c r="B1321" s="104">
        <v>0</v>
      </c>
      <c r="C1321" s="105"/>
      <c r="D1321" s="104">
        <v>0</v>
      </c>
      <c r="E1321" s="105"/>
      <c r="F1321" s="105" t="s">
        <v>1522</v>
      </c>
      <c r="G1321" s="104">
        <v>0</v>
      </c>
      <c r="H1321" s="104">
        <v>0</v>
      </c>
      <c r="I1321" s="104">
        <v>0</v>
      </c>
      <c r="J1321" s="105"/>
      <c r="K1321" s="105"/>
      <c r="L1321" s="104">
        <v>3</v>
      </c>
      <c r="M1321" s="104">
        <v>0</v>
      </c>
      <c r="N1321" s="105"/>
      <c r="O1321" s="106" t="s">
        <v>889</v>
      </c>
      <c r="P1321" s="106" t="s">
        <v>890</v>
      </c>
      <c r="Q1321" s="105" t="s">
        <v>1535</v>
      </c>
      <c r="R1321" s="104">
        <v>0</v>
      </c>
      <c r="S1321" s="104">
        <v>0</v>
      </c>
      <c r="T1321" s="105" t="s">
        <v>9227</v>
      </c>
      <c r="U1321" s="104">
        <v>1</v>
      </c>
      <c r="V1321" s="104">
        <v>0</v>
      </c>
      <c r="W1321" s="104">
        <v>0</v>
      </c>
      <c r="X1321" s="104">
        <v>0</v>
      </c>
      <c r="Y1321" s="104">
        <v>0</v>
      </c>
      <c r="Z1321" s="104" t="b">
        <v>0</v>
      </c>
      <c r="AA1321" s="105"/>
      <c r="AB1321" s="105" t="s">
        <v>1536</v>
      </c>
    </row>
    <row r="1322" spans="1:28" ht="15" customHeight="1" x14ac:dyDescent="0.35">
      <c r="A1322" s="105" t="s">
        <v>7307</v>
      </c>
      <c r="B1322" s="104">
        <v>0</v>
      </c>
      <c r="C1322" s="105"/>
      <c r="D1322" s="104">
        <v>0</v>
      </c>
      <c r="E1322" s="105"/>
      <c r="F1322" s="105" t="s">
        <v>1522</v>
      </c>
      <c r="G1322" s="104">
        <v>0</v>
      </c>
      <c r="H1322" s="104">
        <v>0</v>
      </c>
      <c r="I1322" s="104">
        <v>0</v>
      </c>
      <c r="J1322" s="105"/>
      <c r="K1322" s="105"/>
      <c r="L1322" s="104">
        <v>3</v>
      </c>
      <c r="M1322" s="104">
        <v>0</v>
      </c>
      <c r="N1322" s="105"/>
      <c r="O1322" s="106" t="s">
        <v>889</v>
      </c>
      <c r="P1322" s="106" t="s">
        <v>890</v>
      </c>
      <c r="Q1322" s="105" t="s">
        <v>1537</v>
      </c>
      <c r="R1322" s="104">
        <v>0</v>
      </c>
      <c r="S1322" s="104">
        <v>0</v>
      </c>
      <c r="T1322" s="105" t="s">
        <v>9227</v>
      </c>
      <c r="U1322" s="104">
        <v>1</v>
      </c>
      <c r="V1322" s="104">
        <v>0</v>
      </c>
      <c r="W1322" s="104">
        <v>0</v>
      </c>
      <c r="X1322" s="104">
        <v>0</v>
      </c>
      <c r="Y1322" s="104">
        <v>0</v>
      </c>
      <c r="Z1322" s="104" t="b">
        <v>0</v>
      </c>
      <c r="AA1322" s="105"/>
      <c r="AB1322" s="105" t="s">
        <v>1538</v>
      </c>
    </row>
    <row r="1323" spans="1:28" ht="15" customHeight="1" x14ac:dyDescent="0.35">
      <c r="A1323" s="105" t="s">
        <v>7308</v>
      </c>
      <c r="B1323" s="104">
        <v>0</v>
      </c>
      <c r="C1323" s="105"/>
      <c r="D1323" s="104">
        <v>0</v>
      </c>
      <c r="E1323" s="105"/>
      <c r="F1323" s="105" t="s">
        <v>1522</v>
      </c>
      <c r="G1323" s="104">
        <v>0</v>
      </c>
      <c r="H1323" s="104">
        <v>0</v>
      </c>
      <c r="I1323" s="104">
        <v>0</v>
      </c>
      <c r="J1323" s="105"/>
      <c r="K1323" s="105"/>
      <c r="L1323" s="104">
        <v>3</v>
      </c>
      <c r="M1323" s="104">
        <v>0</v>
      </c>
      <c r="N1323" s="105"/>
      <c r="O1323" s="106" t="s">
        <v>1355</v>
      </c>
      <c r="P1323" s="106" t="s">
        <v>890</v>
      </c>
      <c r="Q1323" s="105" t="s">
        <v>1539</v>
      </c>
      <c r="R1323" s="104">
        <v>0</v>
      </c>
      <c r="S1323" s="104">
        <v>0</v>
      </c>
      <c r="T1323" s="105" t="s">
        <v>9227</v>
      </c>
      <c r="U1323" s="104">
        <v>1</v>
      </c>
      <c r="V1323" s="104">
        <v>0</v>
      </c>
      <c r="W1323" s="104">
        <v>0</v>
      </c>
      <c r="X1323" s="104">
        <v>0</v>
      </c>
      <c r="Y1323" s="104">
        <v>0</v>
      </c>
      <c r="Z1323" s="104" t="b">
        <v>0</v>
      </c>
      <c r="AA1323" s="105"/>
      <c r="AB1323" s="105" t="s">
        <v>1540</v>
      </c>
    </row>
    <row r="1324" spans="1:28" ht="15" customHeight="1" x14ac:dyDescent="0.35">
      <c r="A1324" s="105" t="s">
        <v>7309</v>
      </c>
      <c r="B1324" s="104">
        <v>0</v>
      </c>
      <c r="C1324" s="105"/>
      <c r="D1324" s="104">
        <v>0</v>
      </c>
      <c r="E1324" s="105"/>
      <c r="F1324" s="105" t="s">
        <v>1522</v>
      </c>
      <c r="G1324" s="104">
        <v>0</v>
      </c>
      <c r="H1324" s="104">
        <v>0</v>
      </c>
      <c r="I1324" s="104">
        <v>0</v>
      </c>
      <c r="J1324" s="105"/>
      <c r="K1324" s="105"/>
      <c r="L1324" s="104">
        <v>3</v>
      </c>
      <c r="M1324" s="104">
        <v>0</v>
      </c>
      <c r="N1324" s="105"/>
      <c r="O1324" s="106" t="s">
        <v>889</v>
      </c>
      <c r="P1324" s="106" t="s">
        <v>890</v>
      </c>
      <c r="Q1324" s="105" t="s">
        <v>1541</v>
      </c>
      <c r="R1324" s="104">
        <v>0</v>
      </c>
      <c r="S1324" s="104">
        <v>0</v>
      </c>
      <c r="T1324" s="105" t="s">
        <v>9227</v>
      </c>
      <c r="U1324" s="104">
        <v>1</v>
      </c>
      <c r="V1324" s="104">
        <v>0</v>
      </c>
      <c r="W1324" s="104">
        <v>0</v>
      </c>
      <c r="X1324" s="104">
        <v>0</v>
      </c>
      <c r="Y1324" s="104">
        <v>0</v>
      </c>
      <c r="Z1324" s="104" t="b">
        <v>0</v>
      </c>
      <c r="AA1324" s="105"/>
      <c r="AB1324" s="105" t="s">
        <v>1542</v>
      </c>
    </row>
    <row r="1325" spans="1:28" ht="15" customHeight="1" x14ac:dyDescent="0.35">
      <c r="A1325" s="105" t="s">
        <v>7310</v>
      </c>
      <c r="B1325" s="104">
        <v>0</v>
      </c>
      <c r="C1325" s="105"/>
      <c r="D1325" s="104">
        <v>0</v>
      </c>
      <c r="E1325" s="105"/>
      <c r="F1325" s="105" t="s">
        <v>1522</v>
      </c>
      <c r="G1325" s="104">
        <v>0</v>
      </c>
      <c r="H1325" s="104">
        <v>0</v>
      </c>
      <c r="I1325" s="104">
        <v>0</v>
      </c>
      <c r="J1325" s="105"/>
      <c r="K1325" s="105"/>
      <c r="L1325" s="104">
        <v>3</v>
      </c>
      <c r="M1325" s="104">
        <v>0</v>
      </c>
      <c r="N1325" s="105"/>
      <c r="O1325" s="106" t="s">
        <v>889</v>
      </c>
      <c r="P1325" s="106" t="s">
        <v>890</v>
      </c>
      <c r="Q1325" s="105" t="s">
        <v>1543</v>
      </c>
      <c r="R1325" s="104">
        <v>0</v>
      </c>
      <c r="S1325" s="104">
        <v>0</v>
      </c>
      <c r="T1325" s="105" t="s">
        <v>9227</v>
      </c>
      <c r="U1325" s="104">
        <v>1</v>
      </c>
      <c r="V1325" s="104">
        <v>0</v>
      </c>
      <c r="W1325" s="104">
        <v>0</v>
      </c>
      <c r="X1325" s="104">
        <v>0</v>
      </c>
      <c r="Y1325" s="104">
        <v>0</v>
      </c>
      <c r="Z1325" s="104" t="b">
        <v>0</v>
      </c>
      <c r="AA1325" s="105"/>
      <c r="AB1325" s="105" t="s">
        <v>1544</v>
      </c>
    </row>
    <row r="1326" spans="1:28" ht="15" customHeight="1" x14ac:dyDescent="0.35">
      <c r="A1326" s="105" t="s">
        <v>7742</v>
      </c>
      <c r="B1326" s="104">
        <v>0</v>
      </c>
      <c r="C1326" s="105"/>
      <c r="D1326" s="104">
        <v>0</v>
      </c>
      <c r="E1326" s="105"/>
      <c r="F1326" s="105" t="s">
        <v>2612</v>
      </c>
      <c r="G1326" s="104">
        <v>0</v>
      </c>
      <c r="H1326" s="104">
        <v>0</v>
      </c>
      <c r="I1326" s="104">
        <v>0</v>
      </c>
      <c r="J1326" s="105"/>
      <c r="K1326" s="105"/>
      <c r="L1326" s="104">
        <v>3</v>
      </c>
      <c r="M1326" s="104">
        <v>0</v>
      </c>
      <c r="N1326" s="105" t="s">
        <v>2613</v>
      </c>
      <c r="O1326" s="106" t="s">
        <v>2614</v>
      </c>
      <c r="P1326" s="106" t="s">
        <v>890</v>
      </c>
      <c r="Q1326" s="105" t="s">
        <v>2615</v>
      </c>
      <c r="R1326" s="104">
        <v>0</v>
      </c>
      <c r="S1326" s="104">
        <v>0</v>
      </c>
      <c r="T1326" s="105" t="s">
        <v>9227</v>
      </c>
      <c r="U1326" s="104">
        <v>1</v>
      </c>
      <c r="V1326" s="104">
        <v>0</v>
      </c>
      <c r="W1326" s="104">
        <v>0</v>
      </c>
      <c r="X1326" s="104">
        <v>0</v>
      </c>
      <c r="Y1326" s="104">
        <v>0</v>
      </c>
      <c r="Z1326" s="104" t="b">
        <v>0</v>
      </c>
      <c r="AA1326" s="105"/>
      <c r="AB1326" s="105" t="s">
        <v>2616</v>
      </c>
    </row>
    <row r="1327" spans="1:28" ht="15" customHeight="1" x14ac:dyDescent="0.35">
      <c r="A1327" s="105" t="s">
        <v>7745</v>
      </c>
      <c r="B1327" s="104">
        <v>0</v>
      </c>
      <c r="C1327" s="105"/>
      <c r="D1327" s="104">
        <v>0</v>
      </c>
      <c r="E1327" s="105"/>
      <c r="F1327" s="105" t="s">
        <v>2623</v>
      </c>
      <c r="G1327" s="104">
        <v>0</v>
      </c>
      <c r="H1327" s="104">
        <v>0</v>
      </c>
      <c r="I1327" s="104">
        <v>0</v>
      </c>
      <c r="J1327" s="105"/>
      <c r="K1327" s="105"/>
      <c r="L1327" s="104">
        <v>3</v>
      </c>
      <c r="M1327" s="104">
        <v>0</v>
      </c>
      <c r="N1327" s="105" t="s">
        <v>2624</v>
      </c>
      <c r="O1327" s="106" t="s">
        <v>2625</v>
      </c>
      <c r="P1327" s="106" t="s">
        <v>890</v>
      </c>
      <c r="Q1327" s="105" t="s">
        <v>2626</v>
      </c>
      <c r="R1327" s="104">
        <v>0</v>
      </c>
      <c r="S1327" s="104">
        <v>0</v>
      </c>
      <c r="T1327" s="105" t="s">
        <v>9227</v>
      </c>
      <c r="U1327" s="104">
        <v>1</v>
      </c>
      <c r="V1327" s="104">
        <v>0</v>
      </c>
      <c r="W1327" s="104">
        <v>0</v>
      </c>
      <c r="X1327" s="104">
        <v>0</v>
      </c>
      <c r="Y1327" s="104">
        <v>0</v>
      </c>
      <c r="Z1327" s="104" t="b">
        <v>0</v>
      </c>
      <c r="AA1327" s="105"/>
      <c r="AB1327" s="105" t="s">
        <v>2627</v>
      </c>
    </row>
    <row r="1328" spans="1:28" ht="15" customHeight="1" x14ac:dyDescent="0.35">
      <c r="A1328" s="105" t="s">
        <v>7746</v>
      </c>
      <c r="B1328" s="104">
        <v>0</v>
      </c>
      <c r="C1328" s="105"/>
      <c r="D1328" s="104">
        <v>0</v>
      </c>
      <c r="E1328" s="105"/>
      <c r="F1328" s="105" t="s">
        <v>2628</v>
      </c>
      <c r="G1328" s="104">
        <v>0</v>
      </c>
      <c r="H1328" s="104">
        <v>0</v>
      </c>
      <c r="I1328" s="104">
        <v>0</v>
      </c>
      <c r="J1328" s="105"/>
      <c r="K1328" s="105"/>
      <c r="L1328" s="104">
        <v>3</v>
      </c>
      <c r="M1328" s="104">
        <v>0</v>
      </c>
      <c r="N1328" s="105" t="s">
        <v>2629</v>
      </c>
      <c r="O1328" s="106" t="s">
        <v>2630</v>
      </c>
      <c r="P1328" s="106" t="s">
        <v>890</v>
      </c>
      <c r="Q1328" s="105" t="s">
        <v>2631</v>
      </c>
      <c r="R1328" s="104">
        <v>0</v>
      </c>
      <c r="S1328" s="104">
        <v>0</v>
      </c>
      <c r="T1328" s="105" t="s">
        <v>9227</v>
      </c>
      <c r="U1328" s="104">
        <v>1</v>
      </c>
      <c r="V1328" s="104">
        <v>0</v>
      </c>
      <c r="W1328" s="104">
        <v>0</v>
      </c>
      <c r="X1328" s="104">
        <v>0</v>
      </c>
      <c r="Y1328" s="104">
        <v>0</v>
      </c>
      <c r="Z1328" s="104" t="b">
        <v>0</v>
      </c>
      <c r="AA1328" s="105"/>
      <c r="AB1328" s="105" t="s">
        <v>2632</v>
      </c>
    </row>
    <row r="1329" spans="1:28" ht="15" customHeight="1" x14ac:dyDescent="0.35">
      <c r="A1329" s="105" t="s">
        <v>7747</v>
      </c>
      <c r="B1329" s="104">
        <v>0</v>
      </c>
      <c r="C1329" s="105"/>
      <c r="D1329" s="104">
        <v>0</v>
      </c>
      <c r="E1329" s="105"/>
      <c r="F1329" s="105" t="s">
        <v>2633</v>
      </c>
      <c r="G1329" s="104">
        <v>0</v>
      </c>
      <c r="H1329" s="104">
        <v>0</v>
      </c>
      <c r="I1329" s="104">
        <v>0</v>
      </c>
      <c r="J1329" s="105"/>
      <c r="K1329" s="105"/>
      <c r="L1329" s="104">
        <v>3</v>
      </c>
      <c r="M1329" s="104">
        <v>0</v>
      </c>
      <c r="N1329" s="105" t="s">
        <v>2634</v>
      </c>
      <c r="O1329" s="106" t="s">
        <v>2635</v>
      </c>
      <c r="P1329" s="106" t="s">
        <v>890</v>
      </c>
      <c r="Q1329" s="105" t="s">
        <v>2636</v>
      </c>
      <c r="R1329" s="104">
        <v>0</v>
      </c>
      <c r="S1329" s="104">
        <v>0</v>
      </c>
      <c r="T1329" s="105" t="s">
        <v>9227</v>
      </c>
      <c r="U1329" s="104">
        <v>1</v>
      </c>
      <c r="V1329" s="104">
        <v>0</v>
      </c>
      <c r="W1329" s="104">
        <v>0</v>
      </c>
      <c r="X1329" s="104">
        <v>0</v>
      </c>
      <c r="Y1329" s="104">
        <v>0</v>
      </c>
      <c r="Z1329" s="104" t="b">
        <v>0</v>
      </c>
      <c r="AA1329" s="105"/>
      <c r="AB1329" s="105" t="s">
        <v>2637</v>
      </c>
    </row>
    <row r="1330" spans="1:28" ht="15" customHeight="1" x14ac:dyDescent="0.35">
      <c r="A1330" s="105" t="s">
        <v>7748</v>
      </c>
      <c r="B1330" s="104">
        <v>0</v>
      </c>
      <c r="C1330" s="105"/>
      <c r="D1330" s="104">
        <v>0</v>
      </c>
      <c r="E1330" s="105"/>
      <c r="F1330" s="105" t="s">
        <v>2638</v>
      </c>
      <c r="G1330" s="104">
        <v>0</v>
      </c>
      <c r="H1330" s="104">
        <v>0</v>
      </c>
      <c r="I1330" s="104">
        <v>0</v>
      </c>
      <c r="J1330" s="105"/>
      <c r="K1330" s="105"/>
      <c r="L1330" s="104">
        <v>3</v>
      </c>
      <c r="M1330" s="104">
        <v>0</v>
      </c>
      <c r="N1330" s="105"/>
      <c r="O1330" s="106" t="s">
        <v>2639</v>
      </c>
      <c r="P1330" s="106" t="s">
        <v>890</v>
      </c>
      <c r="Q1330" s="105" t="s">
        <v>2640</v>
      </c>
      <c r="R1330" s="104">
        <v>0</v>
      </c>
      <c r="S1330" s="104">
        <v>0</v>
      </c>
      <c r="T1330" s="105" t="s">
        <v>9227</v>
      </c>
      <c r="U1330" s="104">
        <v>1</v>
      </c>
      <c r="V1330" s="104">
        <v>0</v>
      </c>
      <c r="W1330" s="104">
        <v>0</v>
      </c>
      <c r="X1330" s="104">
        <v>0</v>
      </c>
      <c r="Y1330" s="104">
        <v>0</v>
      </c>
      <c r="Z1330" s="104" t="b">
        <v>0</v>
      </c>
      <c r="AA1330" s="105"/>
      <c r="AB1330" s="105" t="s">
        <v>2641</v>
      </c>
    </row>
    <row r="1331" spans="1:28" ht="15" customHeight="1" x14ac:dyDescent="0.35">
      <c r="A1331" s="105" t="s">
        <v>7950</v>
      </c>
      <c r="B1331" s="104">
        <v>0</v>
      </c>
      <c r="C1331" s="105"/>
      <c r="D1331" s="104">
        <v>0</v>
      </c>
      <c r="E1331" s="105"/>
      <c r="F1331" s="105" t="s">
        <v>3246</v>
      </c>
      <c r="G1331" s="104">
        <v>0</v>
      </c>
      <c r="H1331" s="104">
        <v>0</v>
      </c>
      <c r="I1331" s="104">
        <v>0</v>
      </c>
      <c r="J1331" s="105"/>
      <c r="K1331" s="105"/>
      <c r="L1331" s="104">
        <v>3</v>
      </c>
      <c r="M1331" s="104">
        <v>0</v>
      </c>
      <c r="N1331" s="105"/>
      <c r="O1331" s="106" t="s">
        <v>1355</v>
      </c>
      <c r="P1331" s="106" t="s">
        <v>890</v>
      </c>
      <c r="Q1331" s="105" t="s">
        <v>3247</v>
      </c>
      <c r="R1331" s="104">
        <v>0</v>
      </c>
      <c r="S1331" s="104">
        <v>0</v>
      </c>
      <c r="T1331" s="105" t="s">
        <v>9227</v>
      </c>
      <c r="U1331" s="104">
        <v>1</v>
      </c>
      <c r="V1331" s="104">
        <v>0</v>
      </c>
      <c r="W1331" s="104">
        <v>0</v>
      </c>
      <c r="X1331" s="104">
        <v>0</v>
      </c>
      <c r="Y1331" s="104">
        <v>0</v>
      </c>
      <c r="Z1331" s="104" t="b">
        <v>0</v>
      </c>
      <c r="AA1331" s="105"/>
      <c r="AB1331" s="105" t="s">
        <v>3248</v>
      </c>
    </row>
    <row r="1332" spans="1:28" ht="15" customHeight="1" x14ac:dyDescent="0.35">
      <c r="A1332" s="105" t="s">
        <v>7951</v>
      </c>
      <c r="B1332" s="104">
        <v>0</v>
      </c>
      <c r="C1332" s="105"/>
      <c r="D1332" s="104">
        <v>0</v>
      </c>
      <c r="E1332" s="105"/>
      <c r="F1332" s="105" t="s">
        <v>3252</v>
      </c>
      <c r="G1332" s="104">
        <v>0</v>
      </c>
      <c r="H1332" s="104">
        <v>0</v>
      </c>
      <c r="I1332" s="104">
        <v>0</v>
      </c>
      <c r="J1332" s="105"/>
      <c r="K1332" s="105"/>
      <c r="L1332" s="104">
        <v>3</v>
      </c>
      <c r="M1332" s="104">
        <v>0</v>
      </c>
      <c r="N1332" s="105" t="s">
        <v>3253</v>
      </c>
      <c r="O1332" s="106" t="s">
        <v>3254</v>
      </c>
      <c r="P1332" s="106" t="s">
        <v>890</v>
      </c>
      <c r="Q1332" s="105" t="s">
        <v>3255</v>
      </c>
      <c r="R1332" s="104">
        <v>0</v>
      </c>
      <c r="S1332" s="104">
        <v>0</v>
      </c>
      <c r="T1332" s="105" t="s">
        <v>9227</v>
      </c>
      <c r="U1332" s="104">
        <v>1</v>
      </c>
      <c r="V1332" s="104">
        <v>0</v>
      </c>
      <c r="W1332" s="104">
        <v>0</v>
      </c>
      <c r="X1332" s="104">
        <v>0</v>
      </c>
      <c r="Y1332" s="104">
        <v>0</v>
      </c>
      <c r="Z1332" s="104" t="b">
        <v>0</v>
      </c>
      <c r="AA1332" s="105"/>
      <c r="AB1332" s="105" t="s">
        <v>3256</v>
      </c>
    </row>
    <row r="1333" spans="1:28" ht="15" customHeight="1" x14ac:dyDescent="0.35">
      <c r="A1333" s="105" t="s">
        <v>7952</v>
      </c>
      <c r="B1333" s="104">
        <v>0</v>
      </c>
      <c r="C1333" s="105"/>
      <c r="D1333" s="104">
        <v>0</v>
      </c>
      <c r="E1333" s="105"/>
      <c r="F1333" s="105" t="s">
        <v>3257</v>
      </c>
      <c r="G1333" s="104">
        <v>0</v>
      </c>
      <c r="H1333" s="104">
        <v>0</v>
      </c>
      <c r="I1333" s="104">
        <v>0</v>
      </c>
      <c r="J1333" s="105"/>
      <c r="K1333" s="105"/>
      <c r="L1333" s="104">
        <v>3</v>
      </c>
      <c r="M1333" s="104">
        <v>0</v>
      </c>
      <c r="N1333" s="105" t="s">
        <v>3258</v>
      </c>
      <c r="O1333" s="106" t="s">
        <v>2635</v>
      </c>
      <c r="P1333" s="106" t="s">
        <v>890</v>
      </c>
      <c r="Q1333" s="105" t="s">
        <v>3259</v>
      </c>
      <c r="R1333" s="104">
        <v>0</v>
      </c>
      <c r="S1333" s="104">
        <v>0</v>
      </c>
      <c r="T1333" s="105" t="s">
        <v>9227</v>
      </c>
      <c r="U1333" s="104">
        <v>1</v>
      </c>
      <c r="V1333" s="104">
        <v>0</v>
      </c>
      <c r="W1333" s="104">
        <v>0</v>
      </c>
      <c r="X1333" s="104">
        <v>0</v>
      </c>
      <c r="Y1333" s="104">
        <v>0</v>
      </c>
      <c r="Z1333" s="104" t="b">
        <v>0</v>
      </c>
      <c r="AA1333" s="105"/>
      <c r="AB1333" s="105" t="s">
        <v>3260</v>
      </c>
    </row>
    <row r="1334" spans="1:28" ht="15" customHeight="1" x14ac:dyDescent="0.35">
      <c r="A1334" s="105" t="s">
        <v>7953</v>
      </c>
      <c r="B1334" s="104">
        <v>0</v>
      </c>
      <c r="C1334" s="105"/>
      <c r="D1334" s="104">
        <v>0</v>
      </c>
      <c r="E1334" s="105"/>
      <c r="F1334" s="105" t="s">
        <v>3261</v>
      </c>
      <c r="G1334" s="104">
        <v>0</v>
      </c>
      <c r="H1334" s="104">
        <v>0</v>
      </c>
      <c r="I1334" s="104">
        <v>0</v>
      </c>
      <c r="J1334" s="105"/>
      <c r="K1334" s="105"/>
      <c r="L1334" s="104">
        <v>3</v>
      </c>
      <c r="M1334" s="104">
        <v>0</v>
      </c>
      <c r="N1334" s="105" t="s">
        <v>3262</v>
      </c>
      <c r="O1334" s="106" t="s">
        <v>3263</v>
      </c>
      <c r="P1334" s="106" t="s">
        <v>890</v>
      </c>
      <c r="Q1334" s="105" t="s">
        <v>3264</v>
      </c>
      <c r="R1334" s="104">
        <v>0</v>
      </c>
      <c r="S1334" s="104">
        <v>0</v>
      </c>
      <c r="T1334" s="105" t="s">
        <v>9227</v>
      </c>
      <c r="U1334" s="104">
        <v>1</v>
      </c>
      <c r="V1334" s="104">
        <v>0</v>
      </c>
      <c r="W1334" s="104">
        <v>0</v>
      </c>
      <c r="X1334" s="104">
        <v>0</v>
      </c>
      <c r="Y1334" s="104">
        <v>0</v>
      </c>
      <c r="Z1334" s="104" t="b">
        <v>0</v>
      </c>
      <c r="AA1334" s="105"/>
      <c r="AB1334" s="105" t="s">
        <v>3265</v>
      </c>
    </row>
    <row r="1335" spans="1:28" ht="15" customHeight="1" x14ac:dyDescent="0.35">
      <c r="A1335" s="105" t="s">
        <v>7954</v>
      </c>
      <c r="B1335" s="104">
        <v>0</v>
      </c>
      <c r="C1335" s="105"/>
      <c r="D1335" s="104">
        <v>0</v>
      </c>
      <c r="E1335" s="105"/>
      <c r="F1335" s="105" t="s">
        <v>3266</v>
      </c>
      <c r="G1335" s="104">
        <v>0</v>
      </c>
      <c r="H1335" s="104">
        <v>0</v>
      </c>
      <c r="I1335" s="104">
        <v>0</v>
      </c>
      <c r="J1335" s="105"/>
      <c r="K1335" s="105"/>
      <c r="L1335" s="104">
        <v>3</v>
      </c>
      <c r="M1335" s="104">
        <v>0</v>
      </c>
      <c r="N1335" s="105"/>
      <c r="O1335" s="106" t="s">
        <v>3267</v>
      </c>
      <c r="P1335" s="106" t="s">
        <v>890</v>
      </c>
      <c r="Q1335" s="105" t="s">
        <v>3268</v>
      </c>
      <c r="R1335" s="104">
        <v>0</v>
      </c>
      <c r="S1335" s="104">
        <v>0</v>
      </c>
      <c r="T1335" s="105" t="s">
        <v>9227</v>
      </c>
      <c r="U1335" s="104">
        <v>1</v>
      </c>
      <c r="V1335" s="104">
        <v>0</v>
      </c>
      <c r="W1335" s="104">
        <v>0</v>
      </c>
      <c r="X1335" s="104">
        <v>0</v>
      </c>
      <c r="Y1335" s="104">
        <v>0</v>
      </c>
      <c r="Z1335" s="104" t="b">
        <v>0</v>
      </c>
      <c r="AA1335" s="105"/>
      <c r="AB1335" s="105" t="s">
        <v>3269</v>
      </c>
    </row>
    <row r="1336" spans="1:28" ht="15" customHeight="1" x14ac:dyDescent="0.35">
      <c r="A1336" s="105" t="s">
        <v>7955</v>
      </c>
      <c r="B1336" s="104">
        <v>0</v>
      </c>
      <c r="C1336" s="105"/>
      <c r="D1336" s="104">
        <v>0</v>
      </c>
      <c r="E1336" s="105"/>
      <c r="F1336" s="105" t="s">
        <v>3270</v>
      </c>
      <c r="G1336" s="104">
        <v>0</v>
      </c>
      <c r="H1336" s="104">
        <v>0</v>
      </c>
      <c r="I1336" s="104">
        <v>0</v>
      </c>
      <c r="J1336" s="105"/>
      <c r="K1336" s="105"/>
      <c r="L1336" s="104">
        <v>3</v>
      </c>
      <c r="M1336" s="104">
        <v>0</v>
      </c>
      <c r="N1336" s="105"/>
      <c r="O1336" s="106" t="s">
        <v>3271</v>
      </c>
      <c r="P1336" s="106" t="s">
        <v>890</v>
      </c>
      <c r="Q1336" s="105" t="s">
        <v>3272</v>
      </c>
      <c r="R1336" s="104">
        <v>0</v>
      </c>
      <c r="S1336" s="104">
        <v>0</v>
      </c>
      <c r="T1336" s="105" t="s">
        <v>9227</v>
      </c>
      <c r="U1336" s="104">
        <v>1</v>
      </c>
      <c r="V1336" s="104">
        <v>0</v>
      </c>
      <c r="W1336" s="104">
        <v>0</v>
      </c>
      <c r="X1336" s="104">
        <v>0</v>
      </c>
      <c r="Y1336" s="104">
        <v>0</v>
      </c>
      <c r="Z1336" s="104" t="b">
        <v>0</v>
      </c>
      <c r="AA1336" s="105"/>
      <c r="AB1336" s="105" t="s">
        <v>3273</v>
      </c>
    </row>
    <row r="1337" spans="1:28" ht="15" customHeight="1" x14ac:dyDescent="0.35">
      <c r="A1337" s="105" t="s">
        <v>7956</v>
      </c>
      <c r="B1337" s="104">
        <v>0</v>
      </c>
      <c r="C1337" s="105"/>
      <c r="D1337" s="104">
        <v>0</v>
      </c>
      <c r="E1337" s="105"/>
      <c r="F1337" s="105" t="s">
        <v>3274</v>
      </c>
      <c r="G1337" s="104">
        <v>0</v>
      </c>
      <c r="H1337" s="104">
        <v>0</v>
      </c>
      <c r="I1337" s="104">
        <v>0</v>
      </c>
      <c r="J1337" s="105"/>
      <c r="K1337" s="105"/>
      <c r="L1337" s="104">
        <v>3</v>
      </c>
      <c r="M1337" s="104">
        <v>0</v>
      </c>
      <c r="N1337" s="105"/>
      <c r="O1337" s="106" t="s">
        <v>1038</v>
      </c>
      <c r="P1337" s="106" t="s">
        <v>890</v>
      </c>
      <c r="Q1337" s="105" t="s">
        <v>3275</v>
      </c>
      <c r="R1337" s="104">
        <v>0</v>
      </c>
      <c r="S1337" s="104">
        <v>0</v>
      </c>
      <c r="T1337" s="105" t="s">
        <v>9227</v>
      </c>
      <c r="U1337" s="104">
        <v>1</v>
      </c>
      <c r="V1337" s="104">
        <v>0</v>
      </c>
      <c r="W1337" s="104">
        <v>0</v>
      </c>
      <c r="X1337" s="104">
        <v>0</v>
      </c>
      <c r="Y1337" s="104">
        <v>0</v>
      </c>
      <c r="Z1337" s="104" t="b">
        <v>0</v>
      </c>
      <c r="AA1337" s="105"/>
      <c r="AB1337" s="105" t="s">
        <v>3276</v>
      </c>
    </row>
    <row r="1338" spans="1:28" ht="15" customHeight="1" x14ac:dyDescent="0.35">
      <c r="A1338" s="105" t="s">
        <v>7957</v>
      </c>
      <c r="B1338" s="104">
        <v>0</v>
      </c>
      <c r="C1338" s="105"/>
      <c r="D1338" s="104">
        <v>0</v>
      </c>
      <c r="E1338" s="105"/>
      <c r="F1338" s="105" t="s">
        <v>3277</v>
      </c>
      <c r="G1338" s="104">
        <v>0</v>
      </c>
      <c r="H1338" s="104">
        <v>0</v>
      </c>
      <c r="I1338" s="104">
        <v>0</v>
      </c>
      <c r="J1338" s="105"/>
      <c r="K1338" s="105"/>
      <c r="L1338" s="104">
        <v>3</v>
      </c>
      <c r="M1338" s="104">
        <v>0</v>
      </c>
      <c r="N1338" s="105" t="s">
        <v>3278</v>
      </c>
      <c r="O1338" s="106" t="s">
        <v>3279</v>
      </c>
      <c r="P1338" s="106" t="s">
        <v>890</v>
      </c>
      <c r="Q1338" s="105" t="s">
        <v>3280</v>
      </c>
      <c r="R1338" s="104">
        <v>0</v>
      </c>
      <c r="S1338" s="104">
        <v>0</v>
      </c>
      <c r="T1338" s="105" t="s">
        <v>9227</v>
      </c>
      <c r="U1338" s="104">
        <v>1</v>
      </c>
      <c r="V1338" s="104">
        <v>0</v>
      </c>
      <c r="W1338" s="104">
        <v>0</v>
      </c>
      <c r="X1338" s="104">
        <v>0</v>
      </c>
      <c r="Y1338" s="104">
        <v>0</v>
      </c>
      <c r="Z1338" s="104" t="b">
        <v>0</v>
      </c>
      <c r="AA1338" s="105"/>
      <c r="AB1338" s="105" t="s">
        <v>3281</v>
      </c>
    </row>
    <row r="1339" spans="1:28" ht="15" customHeight="1" x14ac:dyDescent="0.35">
      <c r="A1339" s="105" t="s">
        <v>8183</v>
      </c>
      <c r="B1339" s="104">
        <v>0</v>
      </c>
      <c r="C1339" s="105"/>
      <c r="D1339" s="104">
        <v>0</v>
      </c>
      <c r="E1339" s="105"/>
      <c r="F1339" s="105" t="s">
        <v>3869</v>
      </c>
      <c r="G1339" s="104">
        <v>0</v>
      </c>
      <c r="H1339" s="104">
        <v>0</v>
      </c>
      <c r="I1339" s="104">
        <v>0</v>
      </c>
      <c r="J1339" s="105"/>
      <c r="K1339" s="105"/>
      <c r="L1339" s="104">
        <v>2</v>
      </c>
      <c r="M1339" s="104">
        <v>75485.349321449699</v>
      </c>
      <c r="N1339" s="105"/>
      <c r="O1339" s="105"/>
      <c r="P1339" s="105"/>
      <c r="Q1339" s="105" t="s">
        <v>9436</v>
      </c>
      <c r="R1339" s="104">
        <v>8453956.7249999996</v>
      </c>
      <c r="S1339" s="104">
        <v>0</v>
      </c>
      <c r="T1339" s="105" t="s">
        <v>7710</v>
      </c>
      <c r="U1339" s="104">
        <v>1</v>
      </c>
      <c r="V1339" s="104">
        <v>0</v>
      </c>
      <c r="W1339" s="104">
        <v>2.6903127853880798E-7</v>
      </c>
      <c r="X1339" s="104">
        <v>6938.55</v>
      </c>
      <c r="Y1339" s="104">
        <v>8536380.6243214495</v>
      </c>
      <c r="Z1339" s="104" t="b">
        <v>0</v>
      </c>
      <c r="AA1339" s="105" t="s">
        <v>310</v>
      </c>
      <c r="AB1339" s="105" t="s">
        <v>3870</v>
      </c>
    </row>
    <row r="1340" spans="1:28" ht="15" customHeight="1" x14ac:dyDescent="0.35">
      <c r="A1340" s="105" t="s">
        <v>7114</v>
      </c>
      <c r="B1340" s="104">
        <v>0</v>
      </c>
      <c r="C1340" s="105"/>
      <c r="D1340" s="104">
        <v>0</v>
      </c>
      <c r="E1340" s="105"/>
      <c r="F1340" s="105" t="s">
        <v>1037</v>
      </c>
      <c r="G1340" s="104">
        <v>0</v>
      </c>
      <c r="H1340" s="104">
        <v>0</v>
      </c>
      <c r="I1340" s="104">
        <v>0</v>
      </c>
      <c r="J1340" s="105"/>
      <c r="K1340" s="105"/>
      <c r="L1340" s="104">
        <v>3</v>
      </c>
      <c r="M1340" s="104">
        <v>0</v>
      </c>
      <c r="N1340" s="105"/>
      <c r="O1340" s="106" t="s">
        <v>1038</v>
      </c>
      <c r="P1340" s="106" t="s">
        <v>890</v>
      </c>
      <c r="Q1340" s="105" t="s">
        <v>1039</v>
      </c>
      <c r="R1340" s="104">
        <v>0</v>
      </c>
      <c r="S1340" s="104">
        <v>0</v>
      </c>
      <c r="T1340" s="105" t="s">
        <v>9280</v>
      </c>
      <c r="U1340" s="104">
        <v>1</v>
      </c>
      <c r="V1340" s="104">
        <v>0</v>
      </c>
      <c r="W1340" s="104">
        <v>0</v>
      </c>
      <c r="X1340" s="104">
        <v>0</v>
      </c>
      <c r="Y1340" s="104">
        <v>0</v>
      </c>
      <c r="Z1340" s="104" t="b">
        <v>0</v>
      </c>
      <c r="AA1340" s="105"/>
      <c r="AB1340" s="105" t="s">
        <v>1040</v>
      </c>
    </row>
    <row r="1341" spans="1:28" ht="15" customHeight="1" x14ac:dyDescent="0.35">
      <c r="A1341" s="105" t="s">
        <v>7279</v>
      </c>
      <c r="B1341" s="104">
        <v>0</v>
      </c>
      <c r="C1341" s="105"/>
      <c r="D1341" s="104">
        <v>0</v>
      </c>
      <c r="E1341" s="105"/>
      <c r="F1341" s="105" t="s">
        <v>1452</v>
      </c>
      <c r="G1341" s="104">
        <v>0</v>
      </c>
      <c r="H1341" s="104">
        <v>0</v>
      </c>
      <c r="I1341" s="104">
        <v>0</v>
      </c>
      <c r="J1341" s="105"/>
      <c r="K1341" s="105"/>
      <c r="L1341" s="104">
        <v>3</v>
      </c>
      <c r="M1341" s="104">
        <v>0</v>
      </c>
      <c r="N1341" s="105"/>
      <c r="O1341" s="106" t="s">
        <v>1038</v>
      </c>
      <c r="P1341" s="106" t="s">
        <v>890</v>
      </c>
      <c r="Q1341" s="105" t="s">
        <v>1453</v>
      </c>
      <c r="R1341" s="104">
        <v>0</v>
      </c>
      <c r="S1341" s="104">
        <v>0</v>
      </c>
      <c r="T1341" s="105" t="s">
        <v>9280</v>
      </c>
      <c r="U1341" s="104">
        <v>1</v>
      </c>
      <c r="V1341" s="104">
        <v>0</v>
      </c>
      <c r="W1341" s="104">
        <v>0</v>
      </c>
      <c r="X1341" s="104">
        <v>0</v>
      </c>
      <c r="Y1341" s="104">
        <v>0</v>
      </c>
      <c r="Z1341" s="104" t="b">
        <v>0</v>
      </c>
      <c r="AA1341" s="105"/>
      <c r="AB1341" s="105" t="s">
        <v>1454</v>
      </c>
    </row>
    <row r="1342" spans="1:28" ht="15" customHeight="1" x14ac:dyDescent="0.35">
      <c r="A1342" s="105" t="s">
        <v>7711</v>
      </c>
      <c r="B1342" s="104">
        <v>0</v>
      </c>
      <c r="C1342" s="105"/>
      <c r="D1342" s="104">
        <v>0</v>
      </c>
      <c r="E1342" s="105"/>
      <c r="F1342" s="105" t="s">
        <v>2530</v>
      </c>
      <c r="G1342" s="104">
        <v>0</v>
      </c>
      <c r="H1342" s="104">
        <v>0</v>
      </c>
      <c r="I1342" s="104">
        <v>0</v>
      </c>
      <c r="J1342" s="105"/>
      <c r="K1342" s="105"/>
      <c r="L1342" s="104">
        <v>3</v>
      </c>
      <c r="M1342" s="104">
        <v>0</v>
      </c>
      <c r="N1342" s="105"/>
      <c r="O1342" s="106" t="s">
        <v>1038</v>
      </c>
      <c r="P1342" s="106" t="s">
        <v>890</v>
      </c>
      <c r="Q1342" s="105" t="s">
        <v>2531</v>
      </c>
      <c r="R1342" s="104">
        <v>0</v>
      </c>
      <c r="S1342" s="104">
        <v>0</v>
      </c>
      <c r="T1342" s="105" t="s">
        <v>9280</v>
      </c>
      <c r="U1342" s="104">
        <v>1</v>
      </c>
      <c r="V1342" s="104">
        <v>0</v>
      </c>
      <c r="W1342" s="104">
        <v>0</v>
      </c>
      <c r="X1342" s="104">
        <v>0</v>
      </c>
      <c r="Y1342" s="104">
        <v>0</v>
      </c>
      <c r="Z1342" s="104" t="b">
        <v>0</v>
      </c>
      <c r="AA1342" s="105"/>
      <c r="AB1342" s="105" t="s">
        <v>2532</v>
      </c>
    </row>
    <row r="1343" spans="1:28" ht="15" customHeight="1" x14ac:dyDescent="0.35">
      <c r="A1343" s="105" t="s">
        <v>8320</v>
      </c>
      <c r="B1343" s="104">
        <v>0</v>
      </c>
      <c r="C1343" s="105"/>
      <c r="D1343" s="104">
        <v>0</v>
      </c>
      <c r="E1343" s="105"/>
      <c r="F1343" s="105" t="s">
        <v>9509</v>
      </c>
      <c r="G1343" s="104">
        <v>0</v>
      </c>
      <c r="H1343" s="104">
        <v>0</v>
      </c>
      <c r="I1343" s="104">
        <v>0</v>
      </c>
      <c r="J1343" s="105"/>
      <c r="K1343" s="105"/>
      <c r="L1343" s="104">
        <v>3</v>
      </c>
      <c r="M1343" s="104">
        <v>1295.1959999999999</v>
      </c>
      <c r="N1343" s="105" t="s">
        <v>4222</v>
      </c>
      <c r="O1343" s="106" t="s">
        <v>4223</v>
      </c>
      <c r="P1343" s="106" t="s">
        <v>890</v>
      </c>
      <c r="Q1343" s="105" t="s">
        <v>4224</v>
      </c>
      <c r="R1343" s="104">
        <v>0</v>
      </c>
      <c r="S1343" s="104">
        <v>0</v>
      </c>
      <c r="T1343" s="105" t="s">
        <v>9280</v>
      </c>
      <c r="U1343" s="104">
        <v>1</v>
      </c>
      <c r="V1343" s="104">
        <v>0</v>
      </c>
      <c r="W1343" s="104">
        <v>1.05609589041087E-8</v>
      </c>
      <c r="X1343" s="104">
        <v>6938.55</v>
      </c>
      <c r="Y1343" s="104">
        <v>8233.7459999999992</v>
      </c>
      <c r="Z1343" s="104" t="b">
        <v>0</v>
      </c>
      <c r="AA1343" s="105" t="s">
        <v>82</v>
      </c>
      <c r="AB1343" s="105" t="s">
        <v>4225</v>
      </c>
    </row>
    <row r="1344" spans="1:28" ht="15" customHeight="1" x14ac:dyDescent="0.35">
      <c r="A1344" s="105" t="s">
        <v>8546</v>
      </c>
      <c r="B1344" s="104">
        <v>0</v>
      </c>
      <c r="C1344" s="105"/>
      <c r="D1344" s="104">
        <v>0</v>
      </c>
      <c r="E1344" s="105"/>
      <c r="F1344" s="105" t="s">
        <v>4897</v>
      </c>
      <c r="G1344" s="104">
        <v>0</v>
      </c>
      <c r="H1344" s="104">
        <v>0</v>
      </c>
      <c r="I1344" s="104">
        <v>0</v>
      </c>
      <c r="J1344" s="105"/>
      <c r="K1344" s="105"/>
      <c r="L1344" s="104">
        <v>3</v>
      </c>
      <c r="M1344" s="104">
        <v>0</v>
      </c>
      <c r="N1344" s="105"/>
      <c r="O1344" s="106" t="s">
        <v>1038</v>
      </c>
      <c r="P1344" s="106" t="s">
        <v>890</v>
      </c>
      <c r="Q1344" s="105" t="s">
        <v>4898</v>
      </c>
      <c r="R1344" s="104">
        <v>8402374.2249999996</v>
      </c>
      <c r="S1344" s="104">
        <v>0</v>
      </c>
      <c r="T1344" s="105" t="s">
        <v>9280</v>
      </c>
      <c r="U1344" s="104">
        <v>1</v>
      </c>
      <c r="V1344" s="104">
        <v>0</v>
      </c>
      <c r="W1344" s="104">
        <v>2.58470319634699E-7</v>
      </c>
      <c r="X1344" s="104">
        <v>0</v>
      </c>
      <c r="Y1344" s="104">
        <v>8402374.2249999996</v>
      </c>
      <c r="Z1344" s="104" t="b">
        <v>0</v>
      </c>
      <c r="AA1344" s="105" t="s">
        <v>310</v>
      </c>
      <c r="AB1344" s="105" t="s">
        <v>4899</v>
      </c>
    </row>
    <row r="1345" spans="1:28" ht="15" customHeight="1" x14ac:dyDescent="0.35">
      <c r="A1345" s="105" t="s">
        <v>8596</v>
      </c>
      <c r="B1345" s="104">
        <v>0</v>
      </c>
      <c r="C1345" s="105"/>
      <c r="D1345" s="104">
        <v>0</v>
      </c>
      <c r="E1345" s="105"/>
      <c r="F1345" s="105" t="s">
        <v>5082</v>
      </c>
      <c r="G1345" s="104">
        <v>0</v>
      </c>
      <c r="H1345" s="104">
        <v>0</v>
      </c>
      <c r="I1345" s="104">
        <v>0</v>
      </c>
      <c r="J1345" s="105"/>
      <c r="K1345" s="105"/>
      <c r="L1345" s="104">
        <v>3</v>
      </c>
      <c r="M1345" s="104">
        <v>74190.153321449703</v>
      </c>
      <c r="N1345" s="105"/>
      <c r="O1345" s="106" t="s">
        <v>1038</v>
      </c>
      <c r="P1345" s="106" t="s">
        <v>890</v>
      </c>
      <c r="Q1345" s="105" t="s">
        <v>5083</v>
      </c>
      <c r="R1345" s="104">
        <v>51582.5</v>
      </c>
      <c r="S1345" s="104">
        <v>0</v>
      </c>
      <c r="T1345" s="105" t="s">
        <v>9280</v>
      </c>
      <c r="U1345" s="104">
        <v>1</v>
      </c>
      <c r="V1345" s="104">
        <v>0</v>
      </c>
      <c r="W1345" s="104">
        <v>0</v>
      </c>
      <c r="X1345" s="104">
        <v>0</v>
      </c>
      <c r="Y1345" s="104">
        <v>125772.65332144999</v>
      </c>
      <c r="Z1345" s="104" t="b">
        <v>0</v>
      </c>
      <c r="AA1345" s="105" t="s">
        <v>310</v>
      </c>
      <c r="AB1345" s="105" t="s">
        <v>5084</v>
      </c>
    </row>
    <row r="1346" spans="1:28" ht="15" customHeight="1" x14ac:dyDescent="0.35">
      <c r="A1346" s="105" t="s">
        <v>8184</v>
      </c>
      <c r="B1346" s="104">
        <v>0</v>
      </c>
      <c r="C1346" s="105"/>
      <c r="D1346" s="104">
        <v>0</v>
      </c>
      <c r="E1346" s="105"/>
      <c r="F1346" s="105" t="s">
        <v>3871</v>
      </c>
      <c r="G1346" s="104">
        <v>0</v>
      </c>
      <c r="H1346" s="104">
        <v>0</v>
      </c>
      <c r="I1346" s="104">
        <v>0</v>
      </c>
      <c r="J1346" s="105"/>
      <c r="K1346" s="105"/>
      <c r="L1346" s="104">
        <v>2</v>
      </c>
      <c r="M1346" s="104">
        <v>0</v>
      </c>
      <c r="N1346" s="105"/>
      <c r="O1346" s="105"/>
      <c r="P1346" s="105"/>
      <c r="Q1346" s="105" t="s">
        <v>9437</v>
      </c>
      <c r="R1346" s="104">
        <v>335736</v>
      </c>
      <c r="S1346" s="104">
        <v>0</v>
      </c>
      <c r="T1346" s="105" t="s">
        <v>7710</v>
      </c>
      <c r="U1346" s="104">
        <v>1</v>
      </c>
      <c r="V1346" s="104">
        <v>0</v>
      </c>
      <c r="W1346" s="104">
        <v>0</v>
      </c>
      <c r="X1346" s="104">
        <v>0</v>
      </c>
      <c r="Y1346" s="104">
        <v>335736</v>
      </c>
      <c r="Z1346" s="104" t="b">
        <v>0</v>
      </c>
      <c r="AA1346" s="105" t="s">
        <v>82</v>
      </c>
      <c r="AB1346" s="105" t="s">
        <v>3872</v>
      </c>
    </row>
    <row r="1347" spans="1:28" ht="15" customHeight="1" x14ac:dyDescent="0.35">
      <c r="A1347" s="105" t="s">
        <v>7109</v>
      </c>
      <c r="B1347" s="104">
        <v>0</v>
      </c>
      <c r="C1347" s="105"/>
      <c r="D1347" s="104">
        <v>0</v>
      </c>
      <c r="E1347" s="105"/>
      <c r="F1347" s="105" t="s">
        <v>9224</v>
      </c>
      <c r="G1347" s="104">
        <v>0</v>
      </c>
      <c r="H1347" s="104">
        <v>0</v>
      </c>
      <c r="I1347" s="104">
        <v>0</v>
      </c>
      <c r="J1347" s="105"/>
      <c r="K1347" s="105"/>
      <c r="L1347" s="104">
        <v>3</v>
      </c>
      <c r="M1347" s="104">
        <v>0</v>
      </c>
      <c r="N1347" s="105" t="s">
        <v>903</v>
      </c>
      <c r="O1347" s="106" t="s">
        <v>889</v>
      </c>
      <c r="P1347" s="106" t="s">
        <v>890</v>
      </c>
      <c r="Q1347" s="105" t="s">
        <v>904</v>
      </c>
      <c r="R1347" s="104">
        <v>0</v>
      </c>
      <c r="S1347" s="104">
        <v>0</v>
      </c>
      <c r="T1347" s="105" t="s">
        <v>9225</v>
      </c>
      <c r="U1347" s="104">
        <v>1</v>
      </c>
      <c r="V1347" s="104">
        <v>0</v>
      </c>
      <c r="W1347" s="104">
        <v>0</v>
      </c>
      <c r="X1347" s="104">
        <v>0</v>
      </c>
      <c r="Y1347" s="104">
        <v>0</v>
      </c>
      <c r="Z1347" s="104" t="b">
        <v>0</v>
      </c>
      <c r="AA1347" s="105"/>
      <c r="AB1347" s="105" t="s">
        <v>905</v>
      </c>
    </row>
    <row r="1348" spans="1:28" ht="15" customHeight="1" x14ac:dyDescent="0.35">
      <c r="A1348" s="105" t="s">
        <v>7278</v>
      </c>
      <c r="B1348" s="104">
        <v>0</v>
      </c>
      <c r="C1348" s="105"/>
      <c r="D1348" s="104">
        <v>0</v>
      </c>
      <c r="E1348" s="105"/>
      <c r="F1348" s="105" t="s">
        <v>1025</v>
      </c>
      <c r="G1348" s="104">
        <v>0</v>
      </c>
      <c r="H1348" s="104">
        <v>0</v>
      </c>
      <c r="I1348" s="104">
        <v>0</v>
      </c>
      <c r="J1348" s="105"/>
      <c r="K1348" s="105"/>
      <c r="L1348" s="104">
        <v>3</v>
      </c>
      <c r="M1348" s="104">
        <v>0</v>
      </c>
      <c r="N1348" s="105"/>
      <c r="O1348" s="106" t="s">
        <v>889</v>
      </c>
      <c r="P1348" s="106" t="s">
        <v>890</v>
      </c>
      <c r="Q1348" s="105" t="s">
        <v>1026</v>
      </c>
      <c r="R1348" s="104">
        <v>204210</v>
      </c>
      <c r="S1348" s="104">
        <v>0</v>
      </c>
      <c r="T1348" s="105" t="s">
        <v>9225</v>
      </c>
      <c r="U1348" s="104">
        <v>1</v>
      </c>
      <c r="V1348" s="104">
        <v>0</v>
      </c>
      <c r="W1348" s="104">
        <v>0</v>
      </c>
      <c r="X1348" s="104">
        <v>0</v>
      </c>
      <c r="Y1348" s="104">
        <v>204210</v>
      </c>
      <c r="Z1348" s="104" t="b">
        <v>0</v>
      </c>
      <c r="AA1348" s="105" t="s">
        <v>82</v>
      </c>
      <c r="AB1348" s="105" t="s">
        <v>1027</v>
      </c>
    </row>
    <row r="1349" spans="1:28" ht="15" customHeight="1" x14ac:dyDescent="0.35">
      <c r="A1349" s="105" t="s">
        <v>7494</v>
      </c>
      <c r="B1349" s="104">
        <v>0</v>
      </c>
      <c r="C1349" s="105"/>
      <c r="D1349" s="104">
        <v>0</v>
      </c>
      <c r="E1349" s="105"/>
      <c r="F1349" s="105" t="s">
        <v>3164</v>
      </c>
      <c r="G1349" s="104">
        <v>0</v>
      </c>
      <c r="H1349" s="104">
        <v>0</v>
      </c>
      <c r="I1349" s="104">
        <v>0</v>
      </c>
      <c r="J1349" s="105"/>
      <c r="K1349" s="105"/>
      <c r="L1349" s="104">
        <v>3</v>
      </c>
      <c r="M1349" s="104">
        <v>0</v>
      </c>
      <c r="N1349" s="106" t="s">
        <v>3165</v>
      </c>
      <c r="O1349" s="106" t="s">
        <v>3166</v>
      </c>
      <c r="P1349" s="106" t="s">
        <v>890</v>
      </c>
      <c r="Q1349" s="105" t="s">
        <v>3167</v>
      </c>
      <c r="R1349" s="104">
        <v>0</v>
      </c>
      <c r="S1349" s="104">
        <v>0</v>
      </c>
      <c r="T1349" s="105" t="s">
        <v>9225</v>
      </c>
      <c r="U1349" s="104">
        <v>1</v>
      </c>
      <c r="V1349" s="104">
        <v>0</v>
      </c>
      <c r="W1349" s="104">
        <v>0</v>
      </c>
      <c r="X1349" s="104">
        <v>0</v>
      </c>
      <c r="Y1349" s="104">
        <v>0</v>
      </c>
      <c r="Z1349" s="104" t="b">
        <v>0</v>
      </c>
      <c r="AA1349" s="105"/>
      <c r="AB1349" s="105" t="s">
        <v>3168</v>
      </c>
    </row>
    <row r="1350" spans="1:28" ht="15" customHeight="1" x14ac:dyDescent="0.35">
      <c r="A1350" s="105" t="s">
        <v>7917</v>
      </c>
      <c r="B1350" s="104">
        <v>0</v>
      </c>
      <c r="C1350" s="105"/>
      <c r="D1350" s="104">
        <v>0</v>
      </c>
      <c r="E1350" s="105"/>
      <c r="F1350" s="105" t="s">
        <v>4342</v>
      </c>
      <c r="G1350" s="104">
        <v>0</v>
      </c>
      <c r="H1350" s="104">
        <v>0</v>
      </c>
      <c r="I1350" s="104">
        <v>0</v>
      </c>
      <c r="J1350" s="105"/>
      <c r="K1350" s="105"/>
      <c r="L1350" s="104">
        <v>3</v>
      </c>
      <c r="M1350" s="104">
        <v>0</v>
      </c>
      <c r="N1350" s="105" t="s">
        <v>4343</v>
      </c>
      <c r="O1350" s="106" t="s">
        <v>4344</v>
      </c>
      <c r="P1350" s="106" t="s">
        <v>890</v>
      </c>
      <c r="Q1350" s="105" t="s">
        <v>4345</v>
      </c>
      <c r="R1350" s="104">
        <v>0</v>
      </c>
      <c r="S1350" s="104">
        <v>0</v>
      </c>
      <c r="T1350" s="105" t="s">
        <v>9225</v>
      </c>
      <c r="U1350" s="104">
        <v>1</v>
      </c>
      <c r="V1350" s="104">
        <v>0</v>
      </c>
      <c r="W1350" s="104">
        <v>0</v>
      </c>
      <c r="X1350" s="104">
        <v>0</v>
      </c>
      <c r="Y1350" s="104">
        <v>0</v>
      </c>
      <c r="Z1350" s="104" t="b">
        <v>0</v>
      </c>
      <c r="AA1350" s="105"/>
      <c r="AB1350" s="105" t="s">
        <v>4346</v>
      </c>
    </row>
    <row r="1351" spans="1:28" ht="15" customHeight="1" x14ac:dyDescent="0.35">
      <c r="A1351" s="105" t="s">
        <v>8356</v>
      </c>
      <c r="B1351" s="104">
        <v>0</v>
      </c>
      <c r="C1351" s="105"/>
      <c r="D1351" s="104">
        <v>0</v>
      </c>
      <c r="E1351" s="105"/>
      <c r="F1351" s="105" t="s">
        <v>9963</v>
      </c>
      <c r="G1351" s="104">
        <v>0</v>
      </c>
      <c r="H1351" s="104">
        <v>0</v>
      </c>
      <c r="I1351" s="104">
        <v>0</v>
      </c>
      <c r="J1351" s="105"/>
      <c r="K1351" s="105"/>
      <c r="L1351" s="104">
        <v>3</v>
      </c>
      <c r="M1351" s="104">
        <v>0</v>
      </c>
      <c r="N1351" s="105"/>
      <c r="O1351" s="105"/>
      <c r="P1351" s="105"/>
      <c r="Q1351" s="105" t="s">
        <v>9964</v>
      </c>
      <c r="R1351" s="104">
        <v>131526</v>
      </c>
      <c r="S1351" s="104">
        <v>0</v>
      </c>
      <c r="T1351" s="105" t="s">
        <v>9225</v>
      </c>
      <c r="U1351" s="104">
        <v>1</v>
      </c>
      <c r="V1351" s="104">
        <v>0</v>
      </c>
      <c r="W1351" s="104">
        <v>0</v>
      </c>
      <c r="X1351" s="104">
        <v>0</v>
      </c>
      <c r="Y1351" s="104">
        <v>131526</v>
      </c>
      <c r="Z1351" s="104" t="b">
        <v>0</v>
      </c>
      <c r="AA1351" s="105"/>
      <c r="AB1351" s="105" t="s">
        <v>9965</v>
      </c>
    </row>
    <row r="1352" spans="1:28" ht="15" customHeight="1" x14ac:dyDescent="0.35">
      <c r="A1352" s="105" t="s">
        <v>8185</v>
      </c>
      <c r="B1352" s="104">
        <v>0</v>
      </c>
      <c r="C1352" s="105"/>
      <c r="D1352" s="104">
        <v>0</v>
      </c>
      <c r="E1352" s="105"/>
      <c r="F1352" s="105" t="s">
        <v>9438</v>
      </c>
      <c r="G1352" s="104">
        <v>0</v>
      </c>
      <c r="H1352" s="104">
        <v>0</v>
      </c>
      <c r="I1352" s="104">
        <v>0</v>
      </c>
      <c r="J1352" s="105"/>
      <c r="K1352" s="105"/>
      <c r="L1352" s="104">
        <v>2</v>
      </c>
      <c r="M1352" s="104">
        <v>0</v>
      </c>
      <c r="N1352" s="105" t="s">
        <v>9439</v>
      </c>
      <c r="O1352" s="105"/>
      <c r="P1352" s="105"/>
      <c r="Q1352" s="105" t="s">
        <v>9440</v>
      </c>
      <c r="R1352" s="104">
        <v>62948.2</v>
      </c>
      <c r="S1352" s="104">
        <v>0</v>
      </c>
      <c r="T1352" s="105" t="s">
        <v>7710</v>
      </c>
      <c r="U1352" s="104">
        <v>1</v>
      </c>
      <c r="V1352" s="104">
        <v>0</v>
      </c>
      <c r="W1352" s="104">
        <v>0</v>
      </c>
      <c r="X1352" s="104">
        <v>0</v>
      </c>
      <c r="Y1352" s="104">
        <v>62948.2</v>
      </c>
      <c r="Z1352" s="104" t="b">
        <v>0</v>
      </c>
      <c r="AA1352" s="105" t="s">
        <v>82</v>
      </c>
      <c r="AB1352" s="105" t="s">
        <v>3873</v>
      </c>
    </row>
    <row r="1353" spans="1:28" ht="15" customHeight="1" x14ac:dyDescent="0.35">
      <c r="A1353" s="105" t="s">
        <v>7061</v>
      </c>
      <c r="B1353" s="104">
        <v>0</v>
      </c>
      <c r="C1353" s="105"/>
      <c r="D1353" s="104">
        <v>0</v>
      </c>
      <c r="E1353" s="105"/>
      <c r="F1353" s="105" t="s">
        <v>1025</v>
      </c>
      <c r="G1353" s="104">
        <v>0</v>
      </c>
      <c r="H1353" s="104">
        <v>0</v>
      </c>
      <c r="I1353" s="104">
        <v>0</v>
      </c>
      <c r="J1353" s="105"/>
      <c r="K1353" s="105"/>
      <c r="L1353" s="104">
        <v>3</v>
      </c>
      <c r="M1353" s="104">
        <v>0</v>
      </c>
      <c r="N1353" s="105"/>
      <c r="O1353" s="106" t="s">
        <v>889</v>
      </c>
      <c r="P1353" s="106" t="s">
        <v>890</v>
      </c>
      <c r="Q1353" s="105" t="s">
        <v>1028</v>
      </c>
      <c r="R1353" s="104">
        <v>38317</v>
      </c>
      <c r="S1353" s="104">
        <v>0</v>
      </c>
      <c r="T1353" s="105" t="s">
        <v>9279</v>
      </c>
      <c r="U1353" s="104">
        <v>1</v>
      </c>
      <c r="V1353" s="104">
        <v>0</v>
      </c>
      <c r="W1353" s="104">
        <v>0</v>
      </c>
      <c r="X1353" s="104">
        <v>0</v>
      </c>
      <c r="Y1353" s="104">
        <v>38317</v>
      </c>
      <c r="Z1353" s="104" t="b">
        <v>0</v>
      </c>
      <c r="AA1353" s="105" t="s">
        <v>82</v>
      </c>
      <c r="AB1353" s="105" t="s">
        <v>1029</v>
      </c>
    </row>
    <row r="1354" spans="1:28" ht="15" customHeight="1" x14ac:dyDescent="0.35">
      <c r="A1354" s="105" t="s">
        <v>7110</v>
      </c>
      <c r="B1354" s="104">
        <v>0</v>
      </c>
      <c r="C1354" s="105"/>
      <c r="D1354" s="104">
        <v>0</v>
      </c>
      <c r="E1354" s="105"/>
      <c r="F1354" s="105" t="s">
        <v>1452</v>
      </c>
      <c r="G1354" s="104">
        <v>0</v>
      </c>
      <c r="H1354" s="104">
        <v>0</v>
      </c>
      <c r="I1354" s="104">
        <v>0</v>
      </c>
      <c r="J1354" s="105"/>
      <c r="K1354" s="105"/>
      <c r="L1354" s="104">
        <v>3</v>
      </c>
      <c r="M1354" s="104">
        <v>0</v>
      </c>
      <c r="N1354" s="105"/>
      <c r="O1354" s="106" t="s">
        <v>889</v>
      </c>
      <c r="P1354" s="106" t="s">
        <v>890</v>
      </c>
      <c r="Q1354" s="105" t="s">
        <v>1470</v>
      </c>
      <c r="R1354" s="104">
        <v>0</v>
      </c>
      <c r="S1354" s="104">
        <v>0</v>
      </c>
      <c r="T1354" s="105" t="s">
        <v>9279</v>
      </c>
      <c r="U1354" s="104">
        <v>1</v>
      </c>
      <c r="V1354" s="104">
        <v>0</v>
      </c>
      <c r="W1354" s="104">
        <v>0</v>
      </c>
      <c r="X1354" s="104">
        <v>0</v>
      </c>
      <c r="Y1354" s="104">
        <v>0</v>
      </c>
      <c r="Z1354" s="104" t="b">
        <v>0</v>
      </c>
      <c r="AA1354" s="105"/>
      <c r="AB1354" s="105" t="s">
        <v>1471</v>
      </c>
    </row>
    <row r="1355" spans="1:28" ht="15" customHeight="1" x14ac:dyDescent="0.35">
      <c r="A1355" s="105" t="s">
        <v>7495</v>
      </c>
      <c r="B1355" s="104">
        <v>0</v>
      </c>
      <c r="C1355" s="105"/>
      <c r="D1355" s="104">
        <v>0</v>
      </c>
      <c r="E1355" s="105"/>
      <c r="F1355" s="105" t="s">
        <v>1988</v>
      </c>
      <c r="G1355" s="104">
        <v>0</v>
      </c>
      <c r="H1355" s="104">
        <v>0</v>
      </c>
      <c r="I1355" s="104">
        <v>0</v>
      </c>
      <c r="J1355" s="105"/>
      <c r="K1355" s="105"/>
      <c r="L1355" s="104">
        <v>3</v>
      </c>
      <c r="M1355" s="104">
        <v>0</v>
      </c>
      <c r="N1355" s="105"/>
      <c r="O1355" s="106" t="s">
        <v>889</v>
      </c>
      <c r="P1355" s="106" t="s">
        <v>890</v>
      </c>
      <c r="Q1355" s="105" t="s">
        <v>1989</v>
      </c>
      <c r="R1355" s="104">
        <v>24631.200000000001</v>
      </c>
      <c r="S1355" s="104">
        <v>0</v>
      </c>
      <c r="T1355" s="105" t="s">
        <v>9279</v>
      </c>
      <c r="U1355" s="104">
        <v>1</v>
      </c>
      <c r="V1355" s="104">
        <v>0</v>
      </c>
      <c r="W1355" s="104">
        <v>0</v>
      </c>
      <c r="X1355" s="104">
        <v>0</v>
      </c>
      <c r="Y1355" s="104">
        <v>24631.200000000001</v>
      </c>
      <c r="Z1355" s="104" t="b">
        <v>0</v>
      </c>
      <c r="AA1355" s="105" t="s">
        <v>82</v>
      </c>
      <c r="AB1355" s="105" t="s">
        <v>1990</v>
      </c>
    </row>
    <row r="1356" spans="1:28" ht="15" customHeight="1" x14ac:dyDescent="0.35">
      <c r="A1356" s="105" t="s">
        <v>7916</v>
      </c>
      <c r="B1356" s="104">
        <v>0</v>
      </c>
      <c r="C1356" s="105"/>
      <c r="D1356" s="104">
        <v>0</v>
      </c>
      <c r="E1356" s="105"/>
      <c r="F1356" s="105" t="s">
        <v>3159</v>
      </c>
      <c r="G1356" s="104">
        <v>0</v>
      </c>
      <c r="H1356" s="104">
        <v>0</v>
      </c>
      <c r="I1356" s="104">
        <v>0</v>
      </c>
      <c r="J1356" s="105"/>
      <c r="K1356" s="105"/>
      <c r="L1356" s="104">
        <v>3</v>
      </c>
      <c r="M1356" s="104">
        <v>0</v>
      </c>
      <c r="N1356" s="105" t="s">
        <v>3160</v>
      </c>
      <c r="O1356" s="106" t="s">
        <v>3161</v>
      </c>
      <c r="P1356" s="106" t="s">
        <v>890</v>
      </c>
      <c r="Q1356" s="105" t="s">
        <v>3162</v>
      </c>
      <c r="R1356" s="104">
        <v>0</v>
      </c>
      <c r="S1356" s="104">
        <v>0</v>
      </c>
      <c r="T1356" s="105" t="s">
        <v>9279</v>
      </c>
      <c r="U1356" s="104">
        <v>1</v>
      </c>
      <c r="V1356" s="104">
        <v>0</v>
      </c>
      <c r="W1356" s="104">
        <v>0</v>
      </c>
      <c r="X1356" s="104">
        <v>0</v>
      </c>
      <c r="Y1356" s="104">
        <v>0</v>
      </c>
      <c r="Z1356" s="104" t="b">
        <v>0</v>
      </c>
      <c r="AA1356" s="105"/>
      <c r="AB1356" s="105" t="s">
        <v>3163</v>
      </c>
    </row>
    <row r="1357" spans="1:28" ht="15" customHeight="1" x14ac:dyDescent="0.35">
      <c r="A1357" s="105" t="s">
        <v>8186</v>
      </c>
      <c r="B1357" s="104">
        <v>0</v>
      </c>
      <c r="C1357" s="105"/>
      <c r="D1357" s="104">
        <v>0</v>
      </c>
      <c r="E1357" s="105"/>
      <c r="F1357" s="105" t="s">
        <v>3889</v>
      </c>
      <c r="G1357" s="104">
        <v>0</v>
      </c>
      <c r="H1357" s="104">
        <v>0</v>
      </c>
      <c r="I1357" s="104">
        <v>0</v>
      </c>
      <c r="J1357" s="105"/>
      <c r="K1357" s="105"/>
      <c r="L1357" s="104">
        <v>2</v>
      </c>
      <c r="M1357" s="104">
        <v>0</v>
      </c>
      <c r="N1357" s="105"/>
      <c r="O1357" s="105"/>
      <c r="P1357" s="105"/>
      <c r="Q1357" s="105" t="s">
        <v>9441</v>
      </c>
      <c r="R1357" s="104">
        <v>269973</v>
      </c>
      <c r="S1357" s="104">
        <v>0</v>
      </c>
      <c r="T1357" s="105" t="s">
        <v>7710</v>
      </c>
      <c r="U1357" s="104">
        <v>1</v>
      </c>
      <c r="V1357" s="104">
        <v>0</v>
      </c>
      <c r="W1357" s="104">
        <v>0</v>
      </c>
      <c r="X1357" s="104">
        <v>0</v>
      </c>
      <c r="Y1357" s="104">
        <v>269973</v>
      </c>
      <c r="Z1357" s="104" t="b">
        <v>0</v>
      </c>
      <c r="AA1357" s="105" t="s">
        <v>82</v>
      </c>
      <c r="AB1357" s="105" t="s">
        <v>3890</v>
      </c>
    </row>
    <row r="1358" spans="1:28" ht="15" customHeight="1" x14ac:dyDescent="0.35">
      <c r="A1358" s="105" t="s">
        <v>7111</v>
      </c>
      <c r="B1358" s="104">
        <v>0</v>
      </c>
      <c r="C1358" s="105"/>
      <c r="D1358" s="104">
        <v>0</v>
      </c>
      <c r="E1358" s="105"/>
      <c r="F1358" s="105" t="s">
        <v>1041</v>
      </c>
      <c r="G1358" s="104">
        <v>0</v>
      </c>
      <c r="H1358" s="104">
        <v>0</v>
      </c>
      <c r="I1358" s="104">
        <v>0</v>
      </c>
      <c r="J1358" s="105"/>
      <c r="K1358" s="105"/>
      <c r="L1358" s="104">
        <v>3</v>
      </c>
      <c r="M1358" s="104">
        <v>0</v>
      </c>
      <c r="N1358" s="105"/>
      <c r="O1358" s="106" t="s">
        <v>1042</v>
      </c>
      <c r="P1358" s="106" t="s">
        <v>890</v>
      </c>
      <c r="Q1358" s="105" t="s">
        <v>1043</v>
      </c>
      <c r="R1358" s="104">
        <v>204210</v>
      </c>
      <c r="S1358" s="104">
        <v>0</v>
      </c>
      <c r="T1358" s="105" t="s">
        <v>8186</v>
      </c>
      <c r="U1358" s="104">
        <v>1</v>
      </c>
      <c r="V1358" s="104">
        <v>0</v>
      </c>
      <c r="W1358" s="104">
        <v>0</v>
      </c>
      <c r="X1358" s="104">
        <v>0</v>
      </c>
      <c r="Y1358" s="104">
        <v>204210</v>
      </c>
      <c r="Z1358" s="104" t="b">
        <v>0</v>
      </c>
      <c r="AA1358" s="105" t="s">
        <v>82</v>
      </c>
      <c r="AB1358" s="105" t="s">
        <v>1044</v>
      </c>
    </row>
    <row r="1359" spans="1:28" ht="15" customHeight="1" x14ac:dyDescent="0.35">
      <c r="A1359" s="105" t="s">
        <v>7284</v>
      </c>
      <c r="B1359" s="104">
        <v>0</v>
      </c>
      <c r="C1359" s="105"/>
      <c r="D1359" s="104">
        <v>0</v>
      </c>
      <c r="E1359" s="105"/>
      <c r="F1359" s="105" t="s">
        <v>1399</v>
      </c>
      <c r="G1359" s="104">
        <v>0</v>
      </c>
      <c r="H1359" s="104">
        <v>0</v>
      </c>
      <c r="I1359" s="104">
        <v>0</v>
      </c>
      <c r="J1359" s="105"/>
      <c r="K1359" s="105"/>
      <c r="L1359" s="104">
        <v>3</v>
      </c>
      <c r="M1359" s="104">
        <v>0</v>
      </c>
      <c r="N1359" s="105"/>
      <c r="O1359" s="106" t="s">
        <v>1400</v>
      </c>
      <c r="P1359" s="106" t="s">
        <v>890</v>
      </c>
      <c r="Q1359" s="105" t="s">
        <v>1401</v>
      </c>
      <c r="R1359" s="104">
        <v>0</v>
      </c>
      <c r="S1359" s="104">
        <v>0</v>
      </c>
      <c r="T1359" s="105" t="s">
        <v>8186</v>
      </c>
      <c r="U1359" s="104">
        <v>1</v>
      </c>
      <c r="V1359" s="104">
        <v>0</v>
      </c>
      <c r="W1359" s="104">
        <v>0</v>
      </c>
      <c r="X1359" s="104">
        <v>0</v>
      </c>
      <c r="Y1359" s="104">
        <v>0</v>
      </c>
      <c r="Z1359" s="104" t="b">
        <v>0</v>
      </c>
      <c r="AA1359" s="105"/>
      <c r="AB1359" s="105" t="s">
        <v>1402</v>
      </c>
    </row>
    <row r="1360" spans="1:28" ht="15" customHeight="1" x14ac:dyDescent="0.35">
      <c r="A1360" s="105" t="s">
        <v>7493</v>
      </c>
      <c r="B1360" s="104">
        <v>0</v>
      </c>
      <c r="C1360" s="105"/>
      <c r="D1360" s="104">
        <v>0</v>
      </c>
      <c r="E1360" s="105"/>
      <c r="F1360" s="105" t="s">
        <v>1991</v>
      </c>
      <c r="G1360" s="104">
        <v>0</v>
      </c>
      <c r="H1360" s="104">
        <v>0</v>
      </c>
      <c r="I1360" s="104">
        <v>0</v>
      </c>
      <c r="J1360" s="105"/>
      <c r="K1360" s="105"/>
      <c r="L1360" s="104">
        <v>3</v>
      </c>
      <c r="M1360" s="104">
        <v>0</v>
      </c>
      <c r="N1360" s="105"/>
      <c r="O1360" s="106" t="s">
        <v>1992</v>
      </c>
      <c r="P1360" s="106" t="s">
        <v>890</v>
      </c>
      <c r="Q1360" s="105" t="s">
        <v>1993</v>
      </c>
      <c r="R1360" s="104">
        <v>65763</v>
      </c>
      <c r="S1360" s="104">
        <v>0</v>
      </c>
      <c r="T1360" s="105" t="s">
        <v>8186</v>
      </c>
      <c r="U1360" s="104">
        <v>1</v>
      </c>
      <c r="V1360" s="104">
        <v>0</v>
      </c>
      <c r="W1360" s="104">
        <v>0</v>
      </c>
      <c r="X1360" s="104">
        <v>0</v>
      </c>
      <c r="Y1360" s="104">
        <v>65763</v>
      </c>
      <c r="Z1360" s="104" t="b">
        <v>0</v>
      </c>
      <c r="AA1360" s="105" t="s">
        <v>82</v>
      </c>
      <c r="AB1360" s="105" t="s">
        <v>1994</v>
      </c>
    </row>
    <row r="1361" spans="1:28" ht="15" customHeight="1" x14ac:dyDescent="0.35">
      <c r="A1361" s="105" t="s">
        <v>7915</v>
      </c>
      <c r="B1361" s="104">
        <v>0</v>
      </c>
      <c r="C1361" s="105"/>
      <c r="D1361" s="104">
        <v>0</v>
      </c>
      <c r="E1361" s="105"/>
      <c r="F1361" s="105" t="s">
        <v>4347</v>
      </c>
      <c r="G1361" s="104">
        <v>0</v>
      </c>
      <c r="H1361" s="104">
        <v>0</v>
      </c>
      <c r="I1361" s="104">
        <v>0</v>
      </c>
      <c r="J1361" s="105"/>
      <c r="K1361" s="105"/>
      <c r="L1361" s="104">
        <v>3</v>
      </c>
      <c r="M1361" s="104">
        <v>0</v>
      </c>
      <c r="N1361" s="105" t="s">
        <v>3875</v>
      </c>
      <c r="O1361" s="106" t="s">
        <v>1355</v>
      </c>
      <c r="P1361" s="106" t="s">
        <v>890</v>
      </c>
      <c r="Q1361" s="105" t="s">
        <v>4348</v>
      </c>
      <c r="R1361" s="104">
        <v>0</v>
      </c>
      <c r="S1361" s="104">
        <v>0</v>
      </c>
      <c r="T1361" s="105" t="s">
        <v>8186</v>
      </c>
      <c r="U1361" s="104">
        <v>1</v>
      </c>
      <c r="V1361" s="104">
        <v>0</v>
      </c>
      <c r="W1361" s="104">
        <v>0</v>
      </c>
      <c r="X1361" s="104">
        <v>0</v>
      </c>
      <c r="Y1361" s="104">
        <v>0</v>
      </c>
      <c r="Z1361" s="104" t="b">
        <v>0</v>
      </c>
      <c r="AA1361" s="105"/>
      <c r="AB1361" s="105" t="s">
        <v>4349</v>
      </c>
    </row>
    <row r="1362" spans="1:28" ht="15" customHeight="1" x14ac:dyDescent="0.35">
      <c r="A1362" s="105" t="s">
        <v>10894</v>
      </c>
      <c r="B1362" s="104">
        <v>0</v>
      </c>
      <c r="C1362" s="105"/>
      <c r="D1362" s="104">
        <v>0</v>
      </c>
      <c r="E1362" s="105"/>
      <c r="F1362" s="105" t="s">
        <v>4500</v>
      </c>
      <c r="G1362" s="104">
        <v>0</v>
      </c>
      <c r="H1362" s="104">
        <v>0</v>
      </c>
      <c r="I1362" s="104">
        <v>0</v>
      </c>
      <c r="J1362" s="105"/>
      <c r="K1362" s="105"/>
      <c r="L1362" s="104">
        <v>3</v>
      </c>
      <c r="M1362" s="104">
        <v>0</v>
      </c>
      <c r="N1362" s="105"/>
      <c r="O1362" s="106" t="s">
        <v>1355</v>
      </c>
      <c r="P1362" s="106" t="s">
        <v>890</v>
      </c>
      <c r="Q1362" s="105" t="s">
        <v>4501</v>
      </c>
      <c r="R1362" s="104">
        <v>0</v>
      </c>
      <c r="S1362" s="104">
        <v>0</v>
      </c>
      <c r="T1362" s="105" t="s">
        <v>8186</v>
      </c>
      <c r="U1362" s="104">
        <v>1</v>
      </c>
      <c r="V1362" s="104">
        <v>0</v>
      </c>
      <c r="W1362" s="104">
        <v>0</v>
      </c>
      <c r="X1362" s="104">
        <v>0</v>
      </c>
      <c r="Y1362" s="104">
        <v>0</v>
      </c>
      <c r="Z1362" s="104" t="b">
        <v>0</v>
      </c>
      <c r="AA1362" s="105"/>
      <c r="AB1362" s="105" t="s">
        <v>4502</v>
      </c>
    </row>
    <row r="1363" spans="1:28" ht="15" customHeight="1" x14ac:dyDescent="0.35">
      <c r="A1363" s="105" t="s">
        <v>8193</v>
      </c>
      <c r="B1363" s="104">
        <v>0</v>
      </c>
      <c r="C1363" s="105"/>
      <c r="D1363" s="104">
        <v>0</v>
      </c>
      <c r="E1363" s="105"/>
      <c r="F1363" s="105" t="s">
        <v>5185</v>
      </c>
      <c r="G1363" s="104">
        <v>0</v>
      </c>
      <c r="H1363" s="104">
        <v>0</v>
      </c>
      <c r="I1363" s="104">
        <v>0</v>
      </c>
      <c r="J1363" s="105"/>
      <c r="K1363" s="105"/>
      <c r="L1363" s="104">
        <v>2</v>
      </c>
      <c r="M1363" s="104">
        <v>0</v>
      </c>
      <c r="N1363" s="105"/>
      <c r="O1363" s="105"/>
      <c r="P1363" s="105"/>
      <c r="Q1363" s="105" t="s">
        <v>9614</v>
      </c>
      <c r="R1363" s="104">
        <v>0</v>
      </c>
      <c r="S1363" s="104">
        <v>0</v>
      </c>
      <c r="T1363" s="105" t="s">
        <v>7710</v>
      </c>
      <c r="U1363" s="104">
        <v>1</v>
      </c>
      <c r="V1363" s="104">
        <v>0</v>
      </c>
      <c r="W1363" s="104">
        <v>0</v>
      </c>
      <c r="X1363" s="104">
        <v>0</v>
      </c>
      <c r="Y1363" s="104">
        <v>0</v>
      </c>
      <c r="Z1363" s="104" t="b">
        <v>0</v>
      </c>
      <c r="AA1363" s="105"/>
      <c r="AB1363" s="105" t="s">
        <v>5186</v>
      </c>
    </row>
    <row r="1364" spans="1:28" ht="15" customHeight="1" x14ac:dyDescent="0.35">
      <c r="A1364" s="105" t="s">
        <v>7116</v>
      </c>
      <c r="B1364" s="104">
        <v>0</v>
      </c>
      <c r="C1364" s="105"/>
      <c r="D1364" s="104">
        <v>0</v>
      </c>
      <c r="E1364" s="105"/>
      <c r="F1364" s="105" t="s">
        <v>1522</v>
      </c>
      <c r="G1364" s="104">
        <v>0</v>
      </c>
      <c r="H1364" s="104">
        <v>0</v>
      </c>
      <c r="I1364" s="104">
        <v>0</v>
      </c>
      <c r="J1364" s="105"/>
      <c r="K1364" s="105"/>
      <c r="L1364" s="104">
        <v>3</v>
      </c>
      <c r="M1364" s="104">
        <v>0</v>
      </c>
      <c r="N1364" s="105"/>
      <c r="O1364" s="106" t="s">
        <v>889</v>
      </c>
      <c r="P1364" s="106" t="s">
        <v>890</v>
      </c>
      <c r="Q1364" s="105" t="s">
        <v>1525</v>
      </c>
      <c r="R1364" s="104">
        <v>0</v>
      </c>
      <c r="S1364" s="104">
        <v>0</v>
      </c>
      <c r="T1364" s="105" t="s">
        <v>8193</v>
      </c>
      <c r="U1364" s="104">
        <v>1</v>
      </c>
      <c r="V1364" s="104">
        <v>0</v>
      </c>
      <c r="W1364" s="104">
        <v>0</v>
      </c>
      <c r="X1364" s="104">
        <v>0</v>
      </c>
      <c r="Y1364" s="104">
        <v>0</v>
      </c>
      <c r="Z1364" s="104" t="b">
        <v>0</v>
      </c>
      <c r="AA1364" s="105"/>
      <c r="AB1364" s="105" t="s">
        <v>1526</v>
      </c>
    </row>
    <row r="1365" spans="1:28" ht="15" customHeight="1" x14ac:dyDescent="0.35">
      <c r="A1365" s="105" t="s">
        <v>7260</v>
      </c>
      <c r="B1365" s="104">
        <v>0</v>
      </c>
      <c r="C1365" s="105"/>
      <c r="D1365" s="104">
        <v>0</v>
      </c>
      <c r="E1365" s="105"/>
      <c r="F1365" s="105" t="s">
        <v>2809</v>
      </c>
      <c r="G1365" s="104">
        <v>0</v>
      </c>
      <c r="H1365" s="104">
        <v>0</v>
      </c>
      <c r="I1365" s="104">
        <v>0</v>
      </c>
      <c r="J1365" s="105"/>
      <c r="K1365" s="105"/>
      <c r="L1365" s="104">
        <v>3</v>
      </c>
      <c r="M1365" s="104">
        <v>0</v>
      </c>
      <c r="N1365" s="105"/>
      <c r="O1365" s="106" t="s">
        <v>889</v>
      </c>
      <c r="P1365" s="106" t="s">
        <v>890</v>
      </c>
      <c r="Q1365" s="105" t="s">
        <v>2810</v>
      </c>
      <c r="R1365" s="104">
        <v>0</v>
      </c>
      <c r="S1365" s="104">
        <v>0</v>
      </c>
      <c r="T1365" s="105" t="s">
        <v>8193</v>
      </c>
      <c r="U1365" s="104">
        <v>1</v>
      </c>
      <c r="V1365" s="104">
        <v>0</v>
      </c>
      <c r="W1365" s="104">
        <v>0</v>
      </c>
      <c r="X1365" s="104">
        <v>0</v>
      </c>
      <c r="Y1365" s="104">
        <v>0</v>
      </c>
      <c r="Z1365" s="104" t="b">
        <v>0</v>
      </c>
      <c r="AA1365" s="105"/>
      <c r="AB1365" s="105" t="s">
        <v>2811</v>
      </c>
    </row>
    <row r="1366" spans="1:28" ht="15" customHeight="1" x14ac:dyDescent="0.35">
      <c r="A1366" s="105" t="s">
        <v>2521</v>
      </c>
      <c r="B1366" s="104">
        <v>0</v>
      </c>
      <c r="C1366" s="105"/>
      <c r="D1366" s="104">
        <v>0</v>
      </c>
      <c r="E1366" s="105"/>
      <c r="F1366" s="105" t="s">
        <v>2522</v>
      </c>
      <c r="G1366" s="104">
        <v>0</v>
      </c>
      <c r="H1366" s="104">
        <v>0</v>
      </c>
      <c r="I1366" s="104">
        <v>0</v>
      </c>
      <c r="J1366" s="105"/>
      <c r="K1366" s="105"/>
      <c r="L1366" s="104">
        <v>1</v>
      </c>
      <c r="M1366" s="104">
        <v>146628.31658596001</v>
      </c>
      <c r="N1366" s="105"/>
      <c r="O1366" s="105"/>
      <c r="P1366" s="105"/>
      <c r="Q1366" s="105"/>
      <c r="R1366" s="104">
        <v>514059</v>
      </c>
      <c r="S1366" s="104">
        <v>0</v>
      </c>
      <c r="T1366" s="105" t="s">
        <v>1905</v>
      </c>
      <c r="U1366" s="104">
        <v>1</v>
      </c>
      <c r="V1366" s="104">
        <v>0</v>
      </c>
      <c r="W1366" s="104">
        <v>8.5304697488579597E-8</v>
      </c>
      <c r="X1366" s="104">
        <v>0</v>
      </c>
      <c r="Y1366" s="104">
        <v>660687.31658595998</v>
      </c>
      <c r="Z1366" s="104" t="b">
        <v>0</v>
      </c>
      <c r="AA1366" s="105" t="s">
        <v>2503</v>
      </c>
      <c r="AB1366" s="105" t="s">
        <v>2523</v>
      </c>
    </row>
    <row r="1367" spans="1:28" ht="15" customHeight="1" x14ac:dyDescent="0.35">
      <c r="A1367" s="105" t="s">
        <v>7731</v>
      </c>
      <c r="B1367" s="104">
        <v>0</v>
      </c>
      <c r="C1367" s="105"/>
      <c r="D1367" s="104">
        <v>0</v>
      </c>
      <c r="E1367" s="105"/>
      <c r="F1367" s="105" t="s">
        <v>2587</v>
      </c>
      <c r="G1367" s="104">
        <v>0</v>
      </c>
      <c r="H1367" s="104">
        <v>0</v>
      </c>
      <c r="I1367" s="104">
        <v>0</v>
      </c>
      <c r="J1367" s="105"/>
      <c r="K1367" s="105"/>
      <c r="L1367" s="104">
        <v>2</v>
      </c>
      <c r="M1367" s="104">
        <v>52967.03</v>
      </c>
      <c r="N1367" s="105"/>
      <c r="O1367" s="105"/>
      <c r="P1367" s="105"/>
      <c r="Q1367" s="105" t="s">
        <v>9378</v>
      </c>
      <c r="R1367" s="104">
        <v>267962</v>
      </c>
      <c r="S1367" s="104">
        <v>0</v>
      </c>
      <c r="T1367" s="105" t="s">
        <v>2521</v>
      </c>
      <c r="U1367" s="104">
        <v>1</v>
      </c>
      <c r="V1367" s="104">
        <v>0</v>
      </c>
      <c r="W1367" s="104">
        <v>4.9548989726021799E-8</v>
      </c>
      <c r="X1367" s="104">
        <v>0</v>
      </c>
      <c r="Y1367" s="104">
        <v>320929.03000000003</v>
      </c>
      <c r="Z1367" s="104" t="b">
        <v>1</v>
      </c>
      <c r="AA1367" s="105" t="s">
        <v>310</v>
      </c>
      <c r="AB1367" s="105" t="s">
        <v>2588</v>
      </c>
    </row>
    <row r="1368" spans="1:28" ht="15" customHeight="1" x14ac:dyDescent="0.35">
      <c r="A1368" s="105" t="s">
        <v>7228</v>
      </c>
      <c r="B1368" s="104">
        <v>0</v>
      </c>
      <c r="C1368" s="105"/>
      <c r="D1368" s="104">
        <v>0</v>
      </c>
      <c r="E1368" s="105"/>
      <c r="F1368" s="105" t="s">
        <v>1318</v>
      </c>
      <c r="G1368" s="104">
        <v>0</v>
      </c>
      <c r="H1368" s="104">
        <v>0</v>
      </c>
      <c r="I1368" s="104">
        <v>0</v>
      </c>
      <c r="J1368" s="105"/>
      <c r="K1368" s="105"/>
      <c r="L1368" s="104">
        <v>3</v>
      </c>
      <c r="M1368" s="104">
        <v>0</v>
      </c>
      <c r="N1368" s="105" t="s">
        <v>1319</v>
      </c>
      <c r="O1368" s="106" t="s">
        <v>889</v>
      </c>
      <c r="P1368" s="106" t="s">
        <v>890</v>
      </c>
      <c r="Q1368" s="105" t="s">
        <v>1320</v>
      </c>
      <c r="R1368" s="104">
        <v>0</v>
      </c>
      <c r="S1368" s="104">
        <v>0</v>
      </c>
      <c r="T1368" s="105" t="s">
        <v>1321</v>
      </c>
      <c r="U1368" s="104">
        <v>1</v>
      </c>
      <c r="V1368" s="104">
        <v>0</v>
      </c>
      <c r="W1368" s="104">
        <v>0</v>
      </c>
      <c r="X1368" s="104">
        <v>0</v>
      </c>
      <c r="Y1368" s="104">
        <v>0</v>
      </c>
      <c r="Z1368" s="104" t="b">
        <v>0</v>
      </c>
      <c r="AA1368" s="105"/>
      <c r="AB1368" s="105" t="s">
        <v>1322</v>
      </c>
    </row>
    <row r="1369" spans="1:28" ht="15" customHeight="1" x14ac:dyDescent="0.35">
      <c r="A1369" s="105" t="s">
        <v>7234</v>
      </c>
      <c r="B1369" s="104">
        <v>0</v>
      </c>
      <c r="C1369" s="105"/>
      <c r="D1369" s="104">
        <v>0</v>
      </c>
      <c r="E1369" s="105"/>
      <c r="F1369" s="105" t="s">
        <v>1332</v>
      </c>
      <c r="G1369" s="104">
        <v>0</v>
      </c>
      <c r="H1369" s="104">
        <v>0</v>
      </c>
      <c r="I1369" s="104">
        <v>0</v>
      </c>
      <c r="J1369" s="105"/>
      <c r="K1369" s="105"/>
      <c r="L1369" s="104">
        <v>3</v>
      </c>
      <c r="M1369" s="104">
        <v>0</v>
      </c>
      <c r="N1369" s="105"/>
      <c r="O1369" s="106" t="s">
        <v>889</v>
      </c>
      <c r="P1369" s="106" t="s">
        <v>890</v>
      </c>
      <c r="Q1369" s="105" t="s">
        <v>1338</v>
      </c>
      <c r="R1369" s="104">
        <v>0</v>
      </c>
      <c r="S1369" s="104">
        <v>0</v>
      </c>
      <c r="T1369" s="105" t="s">
        <v>1321</v>
      </c>
      <c r="U1369" s="104">
        <v>1</v>
      </c>
      <c r="V1369" s="104">
        <v>0</v>
      </c>
      <c r="W1369" s="104">
        <v>0</v>
      </c>
      <c r="X1369" s="104">
        <v>0</v>
      </c>
      <c r="Y1369" s="104">
        <v>0</v>
      </c>
      <c r="Z1369" s="104" t="b">
        <v>0</v>
      </c>
      <c r="AA1369" s="105"/>
      <c r="AB1369" s="105" t="s">
        <v>1339</v>
      </c>
    </row>
    <row r="1370" spans="1:28" ht="15" customHeight="1" x14ac:dyDescent="0.35">
      <c r="A1370" s="105" t="s">
        <v>7238</v>
      </c>
      <c r="B1370" s="104">
        <v>0</v>
      </c>
      <c r="C1370" s="105"/>
      <c r="D1370" s="104">
        <v>0</v>
      </c>
      <c r="E1370" s="105"/>
      <c r="F1370" s="105" t="s">
        <v>1347</v>
      </c>
      <c r="G1370" s="104">
        <v>0</v>
      </c>
      <c r="H1370" s="104">
        <v>0</v>
      </c>
      <c r="I1370" s="104">
        <v>0</v>
      </c>
      <c r="J1370" s="105"/>
      <c r="K1370" s="105"/>
      <c r="L1370" s="104">
        <v>3</v>
      </c>
      <c r="M1370" s="104">
        <v>0</v>
      </c>
      <c r="N1370" s="105"/>
      <c r="O1370" s="106" t="s">
        <v>889</v>
      </c>
      <c r="P1370" s="106" t="s">
        <v>890</v>
      </c>
      <c r="Q1370" s="105" t="s">
        <v>1350</v>
      </c>
      <c r="R1370" s="104">
        <v>0</v>
      </c>
      <c r="S1370" s="104">
        <v>0</v>
      </c>
      <c r="T1370" s="105" t="s">
        <v>1321</v>
      </c>
      <c r="U1370" s="104">
        <v>1</v>
      </c>
      <c r="V1370" s="104">
        <v>0</v>
      </c>
      <c r="W1370" s="104">
        <v>0</v>
      </c>
      <c r="X1370" s="104">
        <v>0</v>
      </c>
      <c r="Y1370" s="104">
        <v>0</v>
      </c>
      <c r="Z1370" s="104" t="b">
        <v>0</v>
      </c>
      <c r="AA1370" s="105"/>
      <c r="AB1370" s="105" t="s">
        <v>1351</v>
      </c>
    </row>
    <row r="1371" spans="1:28" ht="15" customHeight="1" x14ac:dyDescent="0.35">
      <c r="A1371" s="105" t="s">
        <v>7604</v>
      </c>
      <c r="B1371" s="104">
        <v>0</v>
      </c>
      <c r="C1371" s="105"/>
      <c r="D1371" s="104">
        <v>0</v>
      </c>
      <c r="E1371" s="105"/>
      <c r="F1371" s="105" t="s">
        <v>2256</v>
      </c>
      <c r="G1371" s="104">
        <v>0</v>
      </c>
      <c r="H1371" s="104">
        <v>0</v>
      </c>
      <c r="I1371" s="104">
        <v>0</v>
      </c>
      <c r="J1371" s="105"/>
      <c r="K1371" s="105"/>
      <c r="L1371" s="104">
        <v>3</v>
      </c>
      <c r="M1371" s="104">
        <v>0</v>
      </c>
      <c r="N1371" s="105"/>
      <c r="O1371" s="106" t="s">
        <v>889</v>
      </c>
      <c r="P1371" s="106" t="s">
        <v>890</v>
      </c>
      <c r="Q1371" s="105" t="s">
        <v>2260</v>
      </c>
      <c r="R1371" s="104">
        <v>0</v>
      </c>
      <c r="S1371" s="104">
        <v>0</v>
      </c>
      <c r="T1371" s="105" t="s">
        <v>1321</v>
      </c>
      <c r="U1371" s="104">
        <v>1</v>
      </c>
      <c r="V1371" s="104">
        <v>0</v>
      </c>
      <c r="W1371" s="104">
        <v>0</v>
      </c>
      <c r="X1371" s="104">
        <v>0</v>
      </c>
      <c r="Y1371" s="104">
        <v>0</v>
      </c>
      <c r="Z1371" s="104" t="b">
        <v>0</v>
      </c>
      <c r="AA1371" s="105"/>
      <c r="AB1371" s="105" t="s">
        <v>2261</v>
      </c>
    </row>
    <row r="1372" spans="1:28" ht="15" customHeight="1" x14ac:dyDescent="0.35">
      <c r="A1372" s="105" t="s">
        <v>7605</v>
      </c>
      <c r="B1372" s="104">
        <v>0</v>
      </c>
      <c r="C1372" s="105"/>
      <c r="D1372" s="104">
        <v>0</v>
      </c>
      <c r="E1372" s="105"/>
      <c r="F1372" s="105" t="s">
        <v>2262</v>
      </c>
      <c r="G1372" s="104">
        <v>0</v>
      </c>
      <c r="H1372" s="104">
        <v>0</v>
      </c>
      <c r="I1372" s="104">
        <v>0</v>
      </c>
      <c r="J1372" s="105"/>
      <c r="K1372" s="105"/>
      <c r="L1372" s="104">
        <v>3</v>
      </c>
      <c r="M1372" s="104">
        <v>0</v>
      </c>
      <c r="N1372" s="105"/>
      <c r="O1372" s="106" t="s">
        <v>889</v>
      </c>
      <c r="P1372" s="106" t="s">
        <v>890</v>
      </c>
      <c r="Q1372" s="105" t="s">
        <v>2263</v>
      </c>
      <c r="R1372" s="104">
        <v>0</v>
      </c>
      <c r="S1372" s="104">
        <v>0</v>
      </c>
      <c r="T1372" s="105" t="s">
        <v>1321</v>
      </c>
      <c r="U1372" s="104">
        <v>1</v>
      </c>
      <c r="V1372" s="104">
        <v>0</v>
      </c>
      <c r="W1372" s="104">
        <v>0</v>
      </c>
      <c r="X1372" s="104">
        <v>0</v>
      </c>
      <c r="Y1372" s="104">
        <v>0</v>
      </c>
      <c r="Z1372" s="104" t="b">
        <v>0</v>
      </c>
      <c r="AA1372" s="105"/>
      <c r="AB1372" s="105" t="s">
        <v>2264</v>
      </c>
    </row>
    <row r="1373" spans="1:28" ht="15" customHeight="1" x14ac:dyDescent="0.35">
      <c r="A1373" s="105" t="s">
        <v>7609</v>
      </c>
      <c r="B1373" s="104">
        <v>0</v>
      </c>
      <c r="C1373" s="105"/>
      <c r="D1373" s="104">
        <v>0</v>
      </c>
      <c r="E1373" s="105"/>
      <c r="F1373" s="105" t="s">
        <v>2270</v>
      </c>
      <c r="G1373" s="104">
        <v>0</v>
      </c>
      <c r="H1373" s="104">
        <v>0</v>
      </c>
      <c r="I1373" s="104">
        <v>0</v>
      </c>
      <c r="J1373" s="105"/>
      <c r="K1373" s="105"/>
      <c r="L1373" s="104">
        <v>3</v>
      </c>
      <c r="M1373" s="104">
        <v>0</v>
      </c>
      <c r="N1373" s="105"/>
      <c r="O1373" s="106" t="s">
        <v>889</v>
      </c>
      <c r="P1373" s="106" t="s">
        <v>890</v>
      </c>
      <c r="Q1373" s="105" t="s">
        <v>2273</v>
      </c>
      <c r="R1373" s="104">
        <v>0</v>
      </c>
      <c r="S1373" s="104">
        <v>0</v>
      </c>
      <c r="T1373" s="105" t="s">
        <v>1321</v>
      </c>
      <c r="U1373" s="104">
        <v>1</v>
      </c>
      <c r="V1373" s="104">
        <v>0</v>
      </c>
      <c r="W1373" s="104">
        <v>0</v>
      </c>
      <c r="X1373" s="104">
        <v>0</v>
      </c>
      <c r="Y1373" s="104">
        <v>0</v>
      </c>
      <c r="Z1373" s="104" t="b">
        <v>0</v>
      </c>
      <c r="AA1373" s="105"/>
      <c r="AB1373" s="105" t="s">
        <v>2274</v>
      </c>
    </row>
    <row r="1374" spans="1:28" ht="15" customHeight="1" x14ac:dyDescent="0.35">
      <c r="A1374" s="105" t="s">
        <v>7736</v>
      </c>
      <c r="B1374" s="104">
        <v>0</v>
      </c>
      <c r="C1374" s="105"/>
      <c r="D1374" s="104">
        <v>0</v>
      </c>
      <c r="E1374" s="105"/>
      <c r="F1374" s="105" t="s">
        <v>9383</v>
      </c>
      <c r="G1374" s="104">
        <v>0</v>
      </c>
      <c r="H1374" s="104">
        <v>0</v>
      </c>
      <c r="I1374" s="104">
        <v>0</v>
      </c>
      <c r="J1374" s="105"/>
      <c r="K1374" s="105"/>
      <c r="L1374" s="104">
        <v>3</v>
      </c>
      <c r="M1374" s="104">
        <v>0</v>
      </c>
      <c r="N1374" s="105"/>
      <c r="O1374" s="106" t="s">
        <v>889</v>
      </c>
      <c r="P1374" s="106" t="s">
        <v>890</v>
      </c>
      <c r="Q1374" s="105" t="s">
        <v>2597</v>
      </c>
      <c r="R1374" s="104">
        <v>0</v>
      </c>
      <c r="S1374" s="104">
        <v>0</v>
      </c>
      <c r="T1374" s="105" t="s">
        <v>1321</v>
      </c>
      <c r="U1374" s="104">
        <v>1</v>
      </c>
      <c r="V1374" s="104">
        <v>0</v>
      </c>
      <c r="W1374" s="104">
        <v>0</v>
      </c>
      <c r="X1374" s="104">
        <v>0</v>
      </c>
      <c r="Y1374" s="104">
        <v>0</v>
      </c>
      <c r="Z1374" s="104" t="b">
        <v>0</v>
      </c>
      <c r="AA1374" s="105"/>
      <c r="AB1374" s="105" t="s">
        <v>2598</v>
      </c>
    </row>
    <row r="1375" spans="1:28" ht="15" customHeight="1" x14ac:dyDescent="0.35">
      <c r="A1375" s="105" t="s">
        <v>7737</v>
      </c>
      <c r="B1375" s="104">
        <v>0</v>
      </c>
      <c r="C1375" s="105"/>
      <c r="D1375" s="104">
        <v>0</v>
      </c>
      <c r="E1375" s="105"/>
      <c r="F1375" s="105" t="s">
        <v>2599</v>
      </c>
      <c r="G1375" s="104">
        <v>0</v>
      </c>
      <c r="H1375" s="104">
        <v>0</v>
      </c>
      <c r="I1375" s="104">
        <v>0</v>
      </c>
      <c r="J1375" s="105"/>
      <c r="K1375" s="105"/>
      <c r="L1375" s="104">
        <v>3</v>
      </c>
      <c r="M1375" s="104">
        <v>52967.03</v>
      </c>
      <c r="N1375" s="105" t="s">
        <v>9384</v>
      </c>
      <c r="O1375" s="106" t="s">
        <v>889</v>
      </c>
      <c r="P1375" s="106" t="s">
        <v>890</v>
      </c>
      <c r="Q1375" s="105" t="s">
        <v>9378</v>
      </c>
      <c r="R1375" s="104">
        <v>267962</v>
      </c>
      <c r="S1375" s="104">
        <v>0</v>
      </c>
      <c r="T1375" s="105" t="s">
        <v>1321</v>
      </c>
      <c r="U1375" s="104">
        <v>1</v>
      </c>
      <c r="V1375" s="104">
        <v>0</v>
      </c>
      <c r="W1375" s="104">
        <v>4.9548989726021799E-8</v>
      </c>
      <c r="X1375" s="104">
        <v>0</v>
      </c>
      <c r="Y1375" s="104">
        <v>320929.03000000003</v>
      </c>
      <c r="Z1375" s="104" t="b">
        <v>1</v>
      </c>
      <c r="AA1375" s="105" t="s">
        <v>310</v>
      </c>
      <c r="AB1375" s="105" t="s">
        <v>2600</v>
      </c>
    </row>
    <row r="1376" spans="1:28" ht="15" customHeight="1" x14ac:dyDescent="0.35">
      <c r="A1376" s="105" t="s">
        <v>7741</v>
      </c>
      <c r="B1376" s="104">
        <v>0</v>
      </c>
      <c r="C1376" s="105"/>
      <c r="D1376" s="104">
        <v>0</v>
      </c>
      <c r="E1376" s="105"/>
      <c r="F1376" s="105" t="s">
        <v>2606</v>
      </c>
      <c r="G1376" s="104">
        <v>0</v>
      </c>
      <c r="H1376" s="104">
        <v>0</v>
      </c>
      <c r="I1376" s="104">
        <v>0</v>
      </c>
      <c r="J1376" s="105"/>
      <c r="K1376" s="105"/>
      <c r="L1376" s="104">
        <v>3</v>
      </c>
      <c r="M1376" s="104">
        <v>0</v>
      </c>
      <c r="N1376" s="105"/>
      <c r="O1376" s="106" t="s">
        <v>889</v>
      </c>
      <c r="P1376" s="106" t="s">
        <v>890</v>
      </c>
      <c r="Q1376" s="105" t="s">
        <v>2609</v>
      </c>
      <c r="R1376" s="104">
        <v>0</v>
      </c>
      <c r="S1376" s="104">
        <v>0</v>
      </c>
      <c r="T1376" s="105" t="s">
        <v>1321</v>
      </c>
      <c r="U1376" s="104">
        <v>1</v>
      </c>
      <c r="V1376" s="104">
        <v>0</v>
      </c>
      <c r="W1376" s="104">
        <v>0</v>
      </c>
      <c r="X1376" s="104">
        <v>0</v>
      </c>
      <c r="Y1376" s="104">
        <v>0</v>
      </c>
      <c r="Z1376" s="104" t="b">
        <v>0</v>
      </c>
      <c r="AA1376" s="105"/>
      <c r="AB1376" s="105" t="s">
        <v>2610</v>
      </c>
    </row>
    <row r="1377" spans="1:28" ht="15" customHeight="1" x14ac:dyDescent="0.35">
      <c r="A1377" s="105" t="s">
        <v>7785</v>
      </c>
      <c r="B1377" s="104">
        <v>0</v>
      </c>
      <c r="C1377" s="105"/>
      <c r="D1377" s="104">
        <v>0</v>
      </c>
      <c r="E1377" s="105"/>
      <c r="F1377" s="105" t="s">
        <v>2737</v>
      </c>
      <c r="G1377" s="104">
        <v>0</v>
      </c>
      <c r="H1377" s="104">
        <v>0</v>
      </c>
      <c r="I1377" s="104">
        <v>0</v>
      </c>
      <c r="J1377" s="105"/>
      <c r="K1377" s="105"/>
      <c r="L1377" s="104">
        <v>3</v>
      </c>
      <c r="M1377" s="104">
        <v>0</v>
      </c>
      <c r="N1377" s="105"/>
      <c r="O1377" s="106" t="s">
        <v>889</v>
      </c>
      <c r="P1377" s="106" t="s">
        <v>890</v>
      </c>
      <c r="Q1377" s="105" t="s">
        <v>2738</v>
      </c>
      <c r="R1377" s="104">
        <v>0</v>
      </c>
      <c r="S1377" s="104">
        <v>0</v>
      </c>
      <c r="T1377" s="105" t="s">
        <v>1321</v>
      </c>
      <c r="U1377" s="104">
        <v>1</v>
      </c>
      <c r="V1377" s="104">
        <v>0</v>
      </c>
      <c r="W1377" s="104">
        <v>0</v>
      </c>
      <c r="X1377" s="104">
        <v>0</v>
      </c>
      <c r="Y1377" s="104">
        <v>0</v>
      </c>
      <c r="Z1377" s="104" t="b">
        <v>0</v>
      </c>
      <c r="AA1377" s="105"/>
      <c r="AB1377" s="105" t="s">
        <v>2739</v>
      </c>
    </row>
    <row r="1378" spans="1:28" ht="15" customHeight="1" x14ac:dyDescent="0.35">
      <c r="A1378" s="105" t="s">
        <v>7907</v>
      </c>
      <c r="B1378" s="104">
        <v>0</v>
      </c>
      <c r="C1378" s="105"/>
      <c r="D1378" s="104">
        <v>0</v>
      </c>
      <c r="E1378" s="105"/>
      <c r="F1378" s="105" t="s">
        <v>3136</v>
      </c>
      <c r="G1378" s="104">
        <v>0</v>
      </c>
      <c r="H1378" s="104">
        <v>0</v>
      </c>
      <c r="I1378" s="104">
        <v>0</v>
      </c>
      <c r="J1378" s="105"/>
      <c r="K1378" s="105"/>
      <c r="L1378" s="104">
        <v>3</v>
      </c>
      <c r="M1378" s="104">
        <v>0</v>
      </c>
      <c r="N1378" s="105"/>
      <c r="O1378" s="106" t="s">
        <v>889</v>
      </c>
      <c r="P1378" s="106" t="s">
        <v>890</v>
      </c>
      <c r="Q1378" s="105" t="s">
        <v>3137</v>
      </c>
      <c r="R1378" s="104">
        <v>0</v>
      </c>
      <c r="S1378" s="104">
        <v>0</v>
      </c>
      <c r="T1378" s="105" t="s">
        <v>1321</v>
      </c>
      <c r="U1378" s="104">
        <v>1</v>
      </c>
      <c r="V1378" s="104">
        <v>0</v>
      </c>
      <c r="W1378" s="104">
        <v>0</v>
      </c>
      <c r="X1378" s="104">
        <v>0</v>
      </c>
      <c r="Y1378" s="104">
        <v>0</v>
      </c>
      <c r="Z1378" s="104" t="b">
        <v>0</v>
      </c>
      <c r="AA1378" s="105"/>
      <c r="AB1378" s="105" t="s">
        <v>3138</v>
      </c>
    </row>
    <row r="1379" spans="1:28" ht="15" customHeight="1" x14ac:dyDescent="0.35">
      <c r="A1379" s="105" t="s">
        <v>7948</v>
      </c>
      <c r="B1379" s="104">
        <v>0</v>
      </c>
      <c r="C1379" s="105"/>
      <c r="D1379" s="104">
        <v>0</v>
      </c>
      <c r="E1379" s="105"/>
      <c r="F1379" s="105" t="s">
        <v>3240</v>
      </c>
      <c r="G1379" s="104">
        <v>0</v>
      </c>
      <c r="H1379" s="104">
        <v>0</v>
      </c>
      <c r="I1379" s="104">
        <v>0</v>
      </c>
      <c r="J1379" s="105"/>
      <c r="K1379" s="105"/>
      <c r="L1379" s="104">
        <v>3</v>
      </c>
      <c r="M1379" s="104">
        <v>0</v>
      </c>
      <c r="N1379" s="105"/>
      <c r="O1379" s="106" t="s">
        <v>889</v>
      </c>
      <c r="P1379" s="106" t="s">
        <v>890</v>
      </c>
      <c r="Q1379" s="105" t="s">
        <v>3241</v>
      </c>
      <c r="R1379" s="104">
        <v>0</v>
      </c>
      <c r="S1379" s="104">
        <v>0</v>
      </c>
      <c r="T1379" s="105" t="s">
        <v>1321</v>
      </c>
      <c r="U1379" s="104">
        <v>1</v>
      </c>
      <c r="V1379" s="104">
        <v>0</v>
      </c>
      <c r="W1379" s="104">
        <v>0</v>
      </c>
      <c r="X1379" s="104">
        <v>0</v>
      </c>
      <c r="Y1379" s="104">
        <v>0</v>
      </c>
      <c r="Z1379" s="104" t="b">
        <v>0</v>
      </c>
      <c r="AA1379" s="105"/>
      <c r="AB1379" s="105" t="s">
        <v>3242</v>
      </c>
    </row>
    <row r="1380" spans="1:28" ht="15" customHeight="1" x14ac:dyDescent="0.35">
      <c r="A1380" s="105" t="s">
        <v>8328</v>
      </c>
      <c r="B1380" s="104">
        <v>0</v>
      </c>
      <c r="C1380" s="105"/>
      <c r="D1380" s="104">
        <v>0</v>
      </c>
      <c r="E1380" s="105"/>
      <c r="F1380" s="105" t="s">
        <v>4251</v>
      </c>
      <c r="G1380" s="104">
        <v>0</v>
      </c>
      <c r="H1380" s="104">
        <v>0</v>
      </c>
      <c r="I1380" s="104">
        <v>0</v>
      </c>
      <c r="J1380" s="105"/>
      <c r="K1380" s="105"/>
      <c r="L1380" s="104">
        <v>3</v>
      </c>
      <c r="M1380" s="104">
        <v>0</v>
      </c>
      <c r="N1380" s="105"/>
      <c r="O1380" s="106" t="s">
        <v>889</v>
      </c>
      <c r="P1380" s="106" t="s">
        <v>890</v>
      </c>
      <c r="Q1380" s="105" t="s">
        <v>4254</v>
      </c>
      <c r="R1380" s="104">
        <v>0</v>
      </c>
      <c r="S1380" s="104">
        <v>0</v>
      </c>
      <c r="T1380" s="105" t="s">
        <v>1321</v>
      </c>
      <c r="U1380" s="104">
        <v>1</v>
      </c>
      <c r="V1380" s="104">
        <v>0</v>
      </c>
      <c r="W1380" s="104">
        <v>0</v>
      </c>
      <c r="X1380" s="104">
        <v>0</v>
      </c>
      <c r="Y1380" s="104">
        <v>0</v>
      </c>
      <c r="Z1380" s="104" t="b">
        <v>0</v>
      </c>
      <c r="AA1380" s="105"/>
      <c r="AB1380" s="105" t="s">
        <v>4255</v>
      </c>
    </row>
    <row r="1381" spans="1:28" ht="15" customHeight="1" x14ac:dyDescent="0.35">
      <c r="A1381" s="105" t="s">
        <v>8640</v>
      </c>
      <c r="B1381" s="104">
        <v>0</v>
      </c>
      <c r="C1381" s="105"/>
      <c r="D1381" s="104">
        <v>0</v>
      </c>
      <c r="E1381" s="105"/>
      <c r="F1381" s="105" t="s">
        <v>5190</v>
      </c>
      <c r="G1381" s="104">
        <v>0</v>
      </c>
      <c r="H1381" s="104">
        <v>0</v>
      </c>
      <c r="I1381" s="104">
        <v>0</v>
      </c>
      <c r="J1381" s="105"/>
      <c r="K1381" s="105"/>
      <c r="L1381" s="104">
        <v>3</v>
      </c>
      <c r="M1381" s="104">
        <v>0</v>
      </c>
      <c r="N1381" s="105"/>
      <c r="O1381" s="106" t="s">
        <v>889</v>
      </c>
      <c r="P1381" s="106" t="s">
        <v>890</v>
      </c>
      <c r="Q1381" s="105" t="s">
        <v>5195</v>
      </c>
      <c r="R1381" s="104">
        <v>0</v>
      </c>
      <c r="S1381" s="104">
        <v>0</v>
      </c>
      <c r="T1381" s="105" t="s">
        <v>1321</v>
      </c>
      <c r="U1381" s="104">
        <v>1</v>
      </c>
      <c r="V1381" s="104">
        <v>0</v>
      </c>
      <c r="W1381" s="104">
        <v>0</v>
      </c>
      <c r="X1381" s="104">
        <v>0</v>
      </c>
      <c r="Y1381" s="104">
        <v>0</v>
      </c>
      <c r="Z1381" s="104" t="b">
        <v>0</v>
      </c>
      <c r="AA1381" s="105"/>
      <c r="AB1381" s="105" t="s">
        <v>5196</v>
      </c>
    </row>
    <row r="1382" spans="1:28" ht="15" customHeight="1" x14ac:dyDescent="0.35">
      <c r="A1382" s="105" t="s">
        <v>7732</v>
      </c>
      <c r="B1382" s="104">
        <v>0</v>
      </c>
      <c r="C1382" s="105"/>
      <c r="D1382" s="104">
        <v>0</v>
      </c>
      <c r="E1382" s="105"/>
      <c r="F1382" s="105" t="s">
        <v>2589</v>
      </c>
      <c r="G1382" s="104">
        <v>0</v>
      </c>
      <c r="H1382" s="104">
        <v>0</v>
      </c>
      <c r="I1382" s="104">
        <v>0</v>
      </c>
      <c r="J1382" s="105"/>
      <c r="K1382" s="105"/>
      <c r="L1382" s="104">
        <v>2</v>
      </c>
      <c r="M1382" s="104">
        <v>18176.999908500398</v>
      </c>
      <c r="N1382" s="105"/>
      <c r="O1382" s="105"/>
      <c r="P1382" s="105"/>
      <c r="Q1382" s="105" t="s">
        <v>9379</v>
      </c>
      <c r="R1382" s="104">
        <v>206061</v>
      </c>
      <c r="S1382" s="104">
        <v>0</v>
      </c>
      <c r="T1382" s="105" t="s">
        <v>2521</v>
      </c>
      <c r="U1382" s="104">
        <v>1</v>
      </c>
      <c r="V1382" s="104">
        <v>0</v>
      </c>
      <c r="W1382" s="104">
        <v>3.5755707762557797E-8</v>
      </c>
      <c r="X1382" s="104">
        <v>0</v>
      </c>
      <c r="Y1382" s="104">
        <v>224237.9999085</v>
      </c>
      <c r="Z1382" s="104" t="b">
        <v>1</v>
      </c>
      <c r="AA1382" s="105" t="s">
        <v>310</v>
      </c>
      <c r="AB1382" s="105" t="s">
        <v>2590</v>
      </c>
    </row>
    <row r="1383" spans="1:28" ht="15" customHeight="1" x14ac:dyDescent="0.35">
      <c r="A1383" s="105" t="s">
        <v>7056</v>
      </c>
      <c r="B1383" s="104">
        <v>0</v>
      </c>
      <c r="C1383" s="105"/>
      <c r="D1383" s="104">
        <v>0</v>
      </c>
      <c r="E1383" s="105"/>
      <c r="F1383" s="105" t="s">
        <v>9222</v>
      </c>
      <c r="G1383" s="104">
        <v>0</v>
      </c>
      <c r="H1383" s="104">
        <v>0</v>
      </c>
      <c r="I1383" s="104">
        <v>0</v>
      </c>
      <c r="J1383" s="105"/>
      <c r="K1383" s="105"/>
      <c r="L1383" s="104">
        <v>3</v>
      </c>
      <c r="M1383" s="104">
        <v>0</v>
      </c>
      <c r="N1383" s="105"/>
      <c r="O1383" s="106" t="s">
        <v>889</v>
      </c>
      <c r="P1383" s="106" t="s">
        <v>890</v>
      </c>
      <c r="Q1383" s="105" t="s">
        <v>891</v>
      </c>
      <c r="R1383" s="104">
        <v>0</v>
      </c>
      <c r="S1383" s="104">
        <v>0</v>
      </c>
      <c r="T1383" s="105" t="s">
        <v>892</v>
      </c>
      <c r="U1383" s="104">
        <v>1</v>
      </c>
      <c r="V1383" s="104">
        <v>0</v>
      </c>
      <c r="W1383" s="104">
        <v>0</v>
      </c>
      <c r="X1383" s="104">
        <v>0</v>
      </c>
      <c r="Y1383" s="104">
        <v>0</v>
      </c>
      <c r="Z1383" s="104" t="b">
        <v>0</v>
      </c>
      <c r="AA1383" s="105"/>
      <c r="AB1383" s="105" t="s">
        <v>893</v>
      </c>
    </row>
    <row r="1384" spans="1:28" ht="15" customHeight="1" x14ac:dyDescent="0.35">
      <c r="A1384" s="105" t="s">
        <v>7229</v>
      </c>
      <c r="B1384" s="104">
        <v>0</v>
      </c>
      <c r="C1384" s="105"/>
      <c r="D1384" s="104">
        <v>0</v>
      </c>
      <c r="E1384" s="105"/>
      <c r="F1384" s="105" t="s">
        <v>1318</v>
      </c>
      <c r="G1384" s="104">
        <v>0</v>
      </c>
      <c r="H1384" s="104">
        <v>0</v>
      </c>
      <c r="I1384" s="104">
        <v>0</v>
      </c>
      <c r="J1384" s="105"/>
      <c r="K1384" s="105"/>
      <c r="L1384" s="104">
        <v>3</v>
      </c>
      <c r="M1384" s="104">
        <v>0</v>
      </c>
      <c r="N1384" s="105" t="s">
        <v>1319</v>
      </c>
      <c r="O1384" s="106" t="s">
        <v>889</v>
      </c>
      <c r="P1384" s="106" t="s">
        <v>890</v>
      </c>
      <c r="Q1384" s="105" t="s">
        <v>1323</v>
      </c>
      <c r="R1384" s="104">
        <v>0</v>
      </c>
      <c r="S1384" s="104">
        <v>0</v>
      </c>
      <c r="T1384" s="105" t="s">
        <v>892</v>
      </c>
      <c r="U1384" s="104">
        <v>1</v>
      </c>
      <c r="V1384" s="104">
        <v>0</v>
      </c>
      <c r="W1384" s="104">
        <v>0</v>
      </c>
      <c r="X1384" s="104">
        <v>0</v>
      </c>
      <c r="Y1384" s="104">
        <v>0</v>
      </c>
      <c r="Z1384" s="104" t="b">
        <v>0</v>
      </c>
      <c r="AA1384" s="105"/>
      <c r="AB1384" s="105" t="s">
        <v>1324</v>
      </c>
    </row>
    <row r="1385" spans="1:28" ht="15" customHeight="1" x14ac:dyDescent="0.35">
      <c r="A1385" s="105" t="s">
        <v>7232</v>
      </c>
      <c r="B1385" s="104">
        <v>0</v>
      </c>
      <c r="C1385" s="105"/>
      <c r="D1385" s="104">
        <v>0</v>
      </c>
      <c r="E1385" s="105"/>
      <c r="F1385" s="105" t="s">
        <v>1332</v>
      </c>
      <c r="G1385" s="104">
        <v>0</v>
      </c>
      <c r="H1385" s="104">
        <v>0</v>
      </c>
      <c r="I1385" s="104">
        <v>0</v>
      </c>
      <c r="J1385" s="105"/>
      <c r="K1385" s="105"/>
      <c r="L1385" s="104">
        <v>3</v>
      </c>
      <c r="M1385" s="104">
        <v>0</v>
      </c>
      <c r="N1385" s="105"/>
      <c r="O1385" s="106" t="s">
        <v>889</v>
      </c>
      <c r="P1385" s="106" t="s">
        <v>890</v>
      </c>
      <c r="Q1385" s="105" t="s">
        <v>1333</v>
      </c>
      <c r="R1385" s="104">
        <v>0</v>
      </c>
      <c r="S1385" s="104">
        <v>0</v>
      </c>
      <c r="T1385" s="105" t="s">
        <v>892</v>
      </c>
      <c r="U1385" s="104">
        <v>1</v>
      </c>
      <c r="V1385" s="104">
        <v>0</v>
      </c>
      <c r="W1385" s="104">
        <v>0</v>
      </c>
      <c r="X1385" s="104">
        <v>0</v>
      </c>
      <c r="Y1385" s="104">
        <v>0</v>
      </c>
      <c r="Z1385" s="104" t="b">
        <v>0</v>
      </c>
      <c r="AA1385" s="105"/>
      <c r="AB1385" s="105" t="s">
        <v>1334</v>
      </c>
    </row>
    <row r="1386" spans="1:28" ht="15" customHeight="1" x14ac:dyDescent="0.35">
      <c r="A1386" s="105" t="s">
        <v>7237</v>
      </c>
      <c r="B1386" s="104">
        <v>0</v>
      </c>
      <c r="C1386" s="105"/>
      <c r="D1386" s="104">
        <v>0</v>
      </c>
      <c r="E1386" s="105"/>
      <c r="F1386" s="105" t="s">
        <v>1347</v>
      </c>
      <c r="G1386" s="104">
        <v>0</v>
      </c>
      <c r="H1386" s="104">
        <v>0</v>
      </c>
      <c r="I1386" s="104">
        <v>0</v>
      </c>
      <c r="J1386" s="105"/>
      <c r="K1386" s="105"/>
      <c r="L1386" s="104">
        <v>3</v>
      </c>
      <c r="M1386" s="104">
        <v>0</v>
      </c>
      <c r="N1386" s="105"/>
      <c r="O1386" s="106" t="s">
        <v>889</v>
      </c>
      <c r="P1386" s="106" t="s">
        <v>890</v>
      </c>
      <c r="Q1386" s="105" t="s">
        <v>1348</v>
      </c>
      <c r="R1386" s="104">
        <v>0</v>
      </c>
      <c r="S1386" s="104">
        <v>0</v>
      </c>
      <c r="T1386" s="105" t="s">
        <v>892</v>
      </c>
      <c r="U1386" s="104">
        <v>1</v>
      </c>
      <c r="V1386" s="104">
        <v>0</v>
      </c>
      <c r="W1386" s="104">
        <v>0</v>
      </c>
      <c r="X1386" s="104">
        <v>0</v>
      </c>
      <c r="Y1386" s="104">
        <v>0</v>
      </c>
      <c r="Z1386" s="104" t="b">
        <v>0</v>
      </c>
      <c r="AA1386" s="105" t="s">
        <v>82</v>
      </c>
      <c r="AB1386" s="105" t="s">
        <v>1349</v>
      </c>
    </row>
    <row r="1387" spans="1:28" ht="15" customHeight="1" x14ac:dyDescent="0.35">
      <c r="A1387" s="105" t="s">
        <v>7603</v>
      </c>
      <c r="B1387" s="104">
        <v>0</v>
      </c>
      <c r="C1387" s="105"/>
      <c r="D1387" s="104">
        <v>0</v>
      </c>
      <c r="E1387" s="105"/>
      <c r="F1387" s="105" t="s">
        <v>2256</v>
      </c>
      <c r="G1387" s="104">
        <v>0</v>
      </c>
      <c r="H1387" s="104">
        <v>0</v>
      </c>
      <c r="I1387" s="104">
        <v>0</v>
      </c>
      <c r="J1387" s="105"/>
      <c r="K1387" s="105"/>
      <c r="L1387" s="104">
        <v>3</v>
      </c>
      <c r="M1387" s="104">
        <v>0</v>
      </c>
      <c r="N1387" s="105" t="s">
        <v>2257</v>
      </c>
      <c r="O1387" s="106" t="s">
        <v>889</v>
      </c>
      <c r="P1387" s="106" t="s">
        <v>890</v>
      </c>
      <c r="Q1387" s="105" t="s">
        <v>2258</v>
      </c>
      <c r="R1387" s="104">
        <v>0</v>
      </c>
      <c r="S1387" s="104">
        <v>0</v>
      </c>
      <c r="T1387" s="105" t="s">
        <v>892</v>
      </c>
      <c r="U1387" s="104">
        <v>1</v>
      </c>
      <c r="V1387" s="104">
        <v>0</v>
      </c>
      <c r="W1387" s="104">
        <v>0</v>
      </c>
      <c r="X1387" s="104">
        <v>0</v>
      </c>
      <c r="Y1387" s="104">
        <v>0</v>
      </c>
      <c r="Z1387" s="104" t="b">
        <v>0</v>
      </c>
      <c r="AA1387" s="105"/>
      <c r="AB1387" s="105" t="s">
        <v>2259</v>
      </c>
    </row>
    <row r="1388" spans="1:28" ht="15" customHeight="1" x14ac:dyDescent="0.35">
      <c r="A1388" s="105" t="s">
        <v>7606</v>
      </c>
      <c r="B1388" s="104">
        <v>0</v>
      </c>
      <c r="C1388" s="105"/>
      <c r="D1388" s="104">
        <v>0</v>
      </c>
      <c r="E1388" s="105"/>
      <c r="F1388" s="105" t="s">
        <v>2262</v>
      </c>
      <c r="G1388" s="104">
        <v>0</v>
      </c>
      <c r="H1388" s="104">
        <v>0</v>
      </c>
      <c r="I1388" s="104">
        <v>0</v>
      </c>
      <c r="J1388" s="105"/>
      <c r="K1388" s="105"/>
      <c r="L1388" s="104">
        <v>3</v>
      </c>
      <c r="M1388" s="104">
        <v>0</v>
      </c>
      <c r="N1388" s="105"/>
      <c r="O1388" s="106" t="s">
        <v>889</v>
      </c>
      <c r="P1388" s="106" t="s">
        <v>890</v>
      </c>
      <c r="Q1388" s="105" t="s">
        <v>2265</v>
      </c>
      <c r="R1388" s="104">
        <v>0</v>
      </c>
      <c r="S1388" s="104">
        <v>0</v>
      </c>
      <c r="T1388" s="105" t="s">
        <v>892</v>
      </c>
      <c r="U1388" s="104">
        <v>1</v>
      </c>
      <c r="V1388" s="104">
        <v>0</v>
      </c>
      <c r="W1388" s="104">
        <v>0</v>
      </c>
      <c r="X1388" s="104">
        <v>0</v>
      </c>
      <c r="Y1388" s="104">
        <v>0</v>
      </c>
      <c r="Z1388" s="104" t="b">
        <v>0</v>
      </c>
      <c r="AA1388" s="105"/>
      <c r="AB1388" s="105" t="s">
        <v>2266</v>
      </c>
    </row>
    <row r="1389" spans="1:28" ht="15" customHeight="1" x14ac:dyDescent="0.35">
      <c r="A1389" s="105" t="s">
        <v>7608</v>
      </c>
      <c r="B1389" s="104">
        <v>0</v>
      </c>
      <c r="C1389" s="105"/>
      <c r="D1389" s="104">
        <v>0</v>
      </c>
      <c r="E1389" s="105"/>
      <c r="F1389" s="105" t="s">
        <v>2270</v>
      </c>
      <c r="G1389" s="104">
        <v>0</v>
      </c>
      <c r="H1389" s="104">
        <v>0</v>
      </c>
      <c r="I1389" s="104">
        <v>0</v>
      </c>
      <c r="J1389" s="105"/>
      <c r="K1389" s="105"/>
      <c r="L1389" s="104">
        <v>3</v>
      </c>
      <c r="M1389" s="104">
        <v>0</v>
      </c>
      <c r="N1389" s="105"/>
      <c r="O1389" s="106" t="s">
        <v>889</v>
      </c>
      <c r="P1389" s="106" t="s">
        <v>890</v>
      </c>
      <c r="Q1389" s="105" t="s">
        <v>2271</v>
      </c>
      <c r="R1389" s="104">
        <v>0</v>
      </c>
      <c r="S1389" s="104">
        <v>0</v>
      </c>
      <c r="T1389" s="105" t="s">
        <v>892</v>
      </c>
      <c r="U1389" s="104">
        <v>1</v>
      </c>
      <c r="V1389" s="104">
        <v>0</v>
      </c>
      <c r="W1389" s="104">
        <v>0</v>
      </c>
      <c r="X1389" s="104">
        <v>0</v>
      </c>
      <c r="Y1389" s="104">
        <v>0</v>
      </c>
      <c r="Z1389" s="104" t="b">
        <v>0</v>
      </c>
      <c r="AA1389" s="105"/>
      <c r="AB1389" s="105" t="s">
        <v>2272</v>
      </c>
    </row>
    <row r="1390" spans="1:28" ht="15" customHeight="1" x14ac:dyDescent="0.35">
      <c r="A1390" s="105" t="s">
        <v>7740</v>
      </c>
      <c r="B1390" s="104">
        <v>0</v>
      </c>
      <c r="C1390" s="105"/>
      <c r="D1390" s="104">
        <v>0</v>
      </c>
      <c r="E1390" s="105"/>
      <c r="F1390" s="105" t="s">
        <v>2606</v>
      </c>
      <c r="G1390" s="104">
        <v>0</v>
      </c>
      <c r="H1390" s="104">
        <v>0</v>
      </c>
      <c r="I1390" s="104">
        <v>0</v>
      </c>
      <c r="J1390" s="105"/>
      <c r="K1390" s="105"/>
      <c r="L1390" s="104">
        <v>3</v>
      </c>
      <c r="M1390" s="104">
        <v>0</v>
      </c>
      <c r="N1390" s="105"/>
      <c r="O1390" s="106" t="s">
        <v>889</v>
      </c>
      <c r="P1390" s="106" t="s">
        <v>890</v>
      </c>
      <c r="Q1390" s="105" t="s">
        <v>2607</v>
      </c>
      <c r="R1390" s="104">
        <v>0</v>
      </c>
      <c r="S1390" s="104">
        <v>0</v>
      </c>
      <c r="T1390" s="105" t="s">
        <v>892</v>
      </c>
      <c r="U1390" s="104">
        <v>1</v>
      </c>
      <c r="V1390" s="104">
        <v>0</v>
      </c>
      <c r="W1390" s="104">
        <v>0</v>
      </c>
      <c r="X1390" s="104">
        <v>0</v>
      </c>
      <c r="Y1390" s="104">
        <v>0</v>
      </c>
      <c r="Z1390" s="104" t="b">
        <v>0</v>
      </c>
      <c r="AA1390" s="105"/>
      <c r="AB1390" s="105" t="s">
        <v>2608</v>
      </c>
    </row>
    <row r="1391" spans="1:28" ht="15" customHeight="1" x14ac:dyDescent="0.35">
      <c r="A1391" s="105" t="s">
        <v>7786</v>
      </c>
      <c r="B1391" s="104">
        <v>0</v>
      </c>
      <c r="C1391" s="105"/>
      <c r="D1391" s="104">
        <v>0</v>
      </c>
      <c r="E1391" s="105"/>
      <c r="F1391" s="105" t="s">
        <v>2737</v>
      </c>
      <c r="G1391" s="104">
        <v>0</v>
      </c>
      <c r="H1391" s="104">
        <v>0</v>
      </c>
      <c r="I1391" s="104">
        <v>0</v>
      </c>
      <c r="J1391" s="105"/>
      <c r="K1391" s="105"/>
      <c r="L1391" s="104">
        <v>3</v>
      </c>
      <c r="M1391" s="104">
        <v>0</v>
      </c>
      <c r="N1391" s="105"/>
      <c r="O1391" s="106" t="s">
        <v>889</v>
      </c>
      <c r="P1391" s="106" t="s">
        <v>890</v>
      </c>
      <c r="Q1391" s="105" t="s">
        <v>2740</v>
      </c>
      <c r="R1391" s="104">
        <v>0</v>
      </c>
      <c r="S1391" s="104">
        <v>0</v>
      </c>
      <c r="T1391" s="105" t="s">
        <v>892</v>
      </c>
      <c r="U1391" s="104">
        <v>1</v>
      </c>
      <c r="V1391" s="104">
        <v>0</v>
      </c>
      <c r="W1391" s="104">
        <v>0</v>
      </c>
      <c r="X1391" s="104">
        <v>0</v>
      </c>
      <c r="Y1391" s="104">
        <v>0</v>
      </c>
      <c r="Z1391" s="104" t="b">
        <v>0</v>
      </c>
      <c r="AA1391" s="105"/>
      <c r="AB1391" s="105" t="s">
        <v>2741</v>
      </c>
    </row>
    <row r="1392" spans="1:28" ht="15" customHeight="1" x14ac:dyDescent="0.35">
      <c r="A1392" s="105" t="s">
        <v>7908</v>
      </c>
      <c r="B1392" s="104">
        <v>0</v>
      </c>
      <c r="C1392" s="105"/>
      <c r="D1392" s="104">
        <v>0</v>
      </c>
      <c r="E1392" s="105"/>
      <c r="F1392" s="105" t="s">
        <v>3136</v>
      </c>
      <c r="G1392" s="104">
        <v>0</v>
      </c>
      <c r="H1392" s="104">
        <v>0</v>
      </c>
      <c r="I1392" s="104">
        <v>0</v>
      </c>
      <c r="J1392" s="105"/>
      <c r="K1392" s="105"/>
      <c r="L1392" s="104">
        <v>3</v>
      </c>
      <c r="M1392" s="104">
        <v>0</v>
      </c>
      <c r="N1392" s="105"/>
      <c r="O1392" s="106" t="s">
        <v>889</v>
      </c>
      <c r="P1392" s="106" t="s">
        <v>890</v>
      </c>
      <c r="Q1392" s="105" t="s">
        <v>3139</v>
      </c>
      <c r="R1392" s="104">
        <v>0</v>
      </c>
      <c r="S1392" s="104">
        <v>0</v>
      </c>
      <c r="T1392" s="105" t="s">
        <v>892</v>
      </c>
      <c r="U1392" s="104">
        <v>1</v>
      </c>
      <c r="V1392" s="104">
        <v>0</v>
      </c>
      <c r="W1392" s="104">
        <v>0</v>
      </c>
      <c r="X1392" s="104">
        <v>0</v>
      </c>
      <c r="Y1392" s="104">
        <v>0</v>
      </c>
      <c r="Z1392" s="104" t="b">
        <v>0</v>
      </c>
      <c r="AA1392" s="105" t="s">
        <v>310</v>
      </c>
      <c r="AB1392" s="105" t="s">
        <v>3140</v>
      </c>
    </row>
    <row r="1393" spans="1:28" ht="15" customHeight="1" x14ac:dyDescent="0.35">
      <c r="A1393" s="105" t="s">
        <v>8327</v>
      </c>
      <c r="B1393" s="104">
        <v>0</v>
      </c>
      <c r="C1393" s="105"/>
      <c r="D1393" s="104">
        <v>0</v>
      </c>
      <c r="E1393" s="105"/>
      <c r="F1393" s="105" t="s">
        <v>4251</v>
      </c>
      <c r="G1393" s="104">
        <v>0</v>
      </c>
      <c r="H1393" s="104">
        <v>0</v>
      </c>
      <c r="I1393" s="104">
        <v>0</v>
      </c>
      <c r="J1393" s="105"/>
      <c r="K1393" s="105"/>
      <c r="L1393" s="104">
        <v>3</v>
      </c>
      <c r="M1393" s="104">
        <v>0</v>
      </c>
      <c r="N1393" s="105"/>
      <c r="O1393" s="106" t="s">
        <v>889</v>
      </c>
      <c r="P1393" s="106" t="s">
        <v>890</v>
      </c>
      <c r="Q1393" s="105" t="s">
        <v>4252</v>
      </c>
      <c r="R1393" s="104">
        <v>0</v>
      </c>
      <c r="S1393" s="104">
        <v>0</v>
      </c>
      <c r="T1393" s="105" t="s">
        <v>892</v>
      </c>
      <c r="U1393" s="104">
        <v>1</v>
      </c>
      <c r="V1393" s="104">
        <v>0</v>
      </c>
      <c r="W1393" s="104">
        <v>0</v>
      </c>
      <c r="X1393" s="104">
        <v>0</v>
      </c>
      <c r="Y1393" s="104">
        <v>0</v>
      </c>
      <c r="Z1393" s="104" t="b">
        <v>0</v>
      </c>
      <c r="AA1393" s="105"/>
      <c r="AB1393" s="105" t="s">
        <v>4253</v>
      </c>
    </row>
    <row r="1394" spans="1:28" ht="15" customHeight="1" x14ac:dyDescent="0.35">
      <c r="A1394" s="105" t="s">
        <v>8398</v>
      </c>
      <c r="B1394" s="104">
        <v>0</v>
      </c>
      <c r="C1394" s="105"/>
      <c r="D1394" s="104">
        <v>0</v>
      </c>
      <c r="E1394" s="105"/>
      <c r="F1394" s="105" t="s">
        <v>4471</v>
      </c>
      <c r="G1394" s="104">
        <v>0</v>
      </c>
      <c r="H1394" s="104">
        <v>0</v>
      </c>
      <c r="I1394" s="104">
        <v>0</v>
      </c>
      <c r="J1394" s="105"/>
      <c r="K1394" s="105"/>
      <c r="L1394" s="104">
        <v>3</v>
      </c>
      <c r="M1394" s="104">
        <v>0</v>
      </c>
      <c r="N1394" s="105" t="s">
        <v>4472</v>
      </c>
      <c r="O1394" s="106" t="s">
        <v>889</v>
      </c>
      <c r="P1394" s="106" t="s">
        <v>890</v>
      </c>
      <c r="Q1394" s="105" t="s">
        <v>4473</v>
      </c>
      <c r="R1394" s="104">
        <v>0</v>
      </c>
      <c r="S1394" s="104">
        <v>0</v>
      </c>
      <c r="T1394" s="105" t="s">
        <v>892</v>
      </c>
      <c r="U1394" s="104">
        <v>1</v>
      </c>
      <c r="V1394" s="104">
        <v>0</v>
      </c>
      <c r="W1394" s="104">
        <v>0</v>
      </c>
      <c r="X1394" s="104">
        <v>0</v>
      </c>
      <c r="Y1394" s="104">
        <v>0</v>
      </c>
      <c r="Z1394" s="104" t="b">
        <v>0</v>
      </c>
      <c r="AA1394" s="105"/>
      <c r="AB1394" s="105" t="s">
        <v>4474</v>
      </c>
    </row>
    <row r="1395" spans="1:28" ht="15" customHeight="1" x14ac:dyDescent="0.35">
      <c r="A1395" s="105" t="s">
        <v>8638</v>
      </c>
      <c r="B1395" s="104">
        <v>0</v>
      </c>
      <c r="C1395" s="105"/>
      <c r="D1395" s="104">
        <v>0</v>
      </c>
      <c r="E1395" s="105"/>
      <c r="F1395" s="105" t="s">
        <v>5190</v>
      </c>
      <c r="G1395" s="104">
        <v>0</v>
      </c>
      <c r="H1395" s="104">
        <v>0</v>
      </c>
      <c r="I1395" s="104">
        <v>0</v>
      </c>
      <c r="J1395" s="105"/>
      <c r="K1395" s="105"/>
      <c r="L1395" s="104">
        <v>3</v>
      </c>
      <c r="M1395" s="104">
        <v>0</v>
      </c>
      <c r="N1395" s="105"/>
      <c r="O1395" s="106" t="s">
        <v>889</v>
      </c>
      <c r="P1395" s="106" t="s">
        <v>890</v>
      </c>
      <c r="Q1395" s="105" t="s">
        <v>5191</v>
      </c>
      <c r="R1395" s="104">
        <v>0</v>
      </c>
      <c r="S1395" s="104">
        <v>0</v>
      </c>
      <c r="T1395" s="105" t="s">
        <v>892</v>
      </c>
      <c r="U1395" s="104">
        <v>1</v>
      </c>
      <c r="V1395" s="104">
        <v>0</v>
      </c>
      <c r="W1395" s="104">
        <v>0</v>
      </c>
      <c r="X1395" s="104">
        <v>0</v>
      </c>
      <c r="Y1395" s="104">
        <v>0</v>
      </c>
      <c r="Z1395" s="104" t="b">
        <v>0</v>
      </c>
      <c r="AA1395" s="105"/>
      <c r="AB1395" s="105" t="s">
        <v>5192</v>
      </c>
    </row>
    <row r="1396" spans="1:28" ht="15" customHeight="1" x14ac:dyDescent="0.35">
      <c r="A1396" s="105" t="s">
        <v>8641</v>
      </c>
      <c r="B1396" s="104">
        <v>0</v>
      </c>
      <c r="C1396" s="105"/>
      <c r="D1396" s="104">
        <v>0</v>
      </c>
      <c r="E1396" s="105"/>
      <c r="F1396" s="105" t="s">
        <v>5199</v>
      </c>
      <c r="G1396" s="104">
        <v>0</v>
      </c>
      <c r="H1396" s="104">
        <v>0</v>
      </c>
      <c r="I1396" s="104">
        <v>0</v>
      </c>
      <c r="J1396" s="105"/>
      <c r="K1396" s="105"/>
      <c r="L1396" s="104">
        <v>3</v>
      </c>
      <c r="M1396" s="104">
        <v>18176.999908500398</v>
      </c>
      <c r="N1396" s="105" t="s">
        <v>9384</v>
      </c>
      <c r="O1396" s="105"/>
      <c r="P1396" s="105"/>
      <c r="Q1396" s="105" t="s">
        <v>9379</v>
      </c>
      <c r="R1396" s="104">
        <v>206061</v>
      </c>
      <c r="S1396" s="104">
        <v>0</v>
      </c>
      <c r="T1396" s="105" t="s">
        <v>892</v>
      </c>
      <c r="U1396" s="104">
        <v>1</v>
      </c>
      <c r="V1396" s="104">
        <v>0</v>
      </c>
      <c r="W1396" s="104">
        <v>3.5755707762557797E-8</v>
      </c>
      <c r="X1396" s="104">
        <v>0</v>
      </c>
      <c r="Y1396" s="104">
        <v>224237.9999085</v>
      </c>
      <c r="Z1396" s="104" t="b">
        <v>1</v>
      </c>
      <c r="AA1396" s="105" t="s">
        <v>310</v>
      </c>
      <c r="AB1396" s="105" t="s">
        <v>5200</v>
      </c>
    </row>
    <row r="1397" spans="1:28" ht="15" customHeight="1" x14ac:dyDescent="0.35">
      <c r="A1397" s="105" t="s">
        <v>7733</v>
      </c>
      <c r="B1397" s="104">
        <v>0</v>
      </c>
      <c r="C1397" s="105"/>
      <c r="D1397" s="104">
        <v>0</v>
      </c>
      <c r="E1397" s="105"/>
      <c r="F1397" s="105" t="s">
        <v>2591</v>
      </c>
      <c r="G1397" s="104">
        <v>0</v>
      </c>
      <c r="H1397" s="104">
        <v>0</v>
      </c>
      <c r="I1397" s="104">
        <v>0</v>
      </c>
      <c r="J1397" s="105"/>
      <c r="K1397" s="105"/>
      <c r="L1397" s="104">
        <v>2</v>
      </c>
      <c r="M1397" s="104">
        <v>75484.286677459095</v>
      </c>
      <c r="N1397" s="105"/>
      <c r="O1397" s="105"/>
      <c r="P1397" s="105"/>
      <c r="Q1397" s="105" t="s">
        <v>9380</v>
      </c>
      <c r="R1397" s="104">
        <v>40036</v>
      </c>
      <c r="S1397" s="104">
        <v>0</v>
      </c>
      <c r="T1397" s="105" t="s">
        <v>2521</v>
      </c>
      <c r="U1397" s="104">
        <v>1</v>
      </c>
      <c r="V1397" s="104">
        <v>0</v>
      </c>
      <c r="W1397" s="104">
        <v>0</v>
      </c>
      <c r="X1397" s="104">
        <v>0</v>
      </c>
      <c r="Y1397" s="104">
        <v>115520.28667745899</v>
      </c>
      <c r="Z1397" s="104" t="b">
        <v>0</v>
      </c>
      <c r="AA1397" s="105" t="s">
        <v>310</v>
      </c>
      <c r="AB1397" s="105" t="s">
        <v>2592</v>
      </c>
    </row>
    <row r="1398" spans="1:28" ht="15" customHeight="1" x14ac:dyDescent="0.35">
      <c r="A1398" s="105" t="s">
        <v>7230</v>
      </c>
      <c r="B1398" s="104">
        <v>0</v>
      </c>
      <c r="C1398" s="105"/>
      <c r="D1398" s="104">
        <v>0</v>
      </c>
      <c r="E1398" s="105"/>
      <c r="F1398" s="105" t="s">
        <v>1325</v>
      </c>
      <c r="G1398" s="104">
        <v>0</v>
      </c>
      <c r="H1398" s="104">
        <v>0</v>
      </c>
      <c r="I1398" s="104">
        <v>0</v>
      </c>
      <c r="J1398" s="105"/>
      <c r="K1398" s="105"/>
      <c r="L1398" s="104">
        <v>3</v>
      </c>
      <c r="M1398" s="104">
        <v>0</v>
      </c>
      <c r="N1398" s="105"/>
      <c r="O1398" s="106" t="s">
        <v>889</v>
      </c>
      <c r="P1398" s="106" t="s">
        <v>890</v>
      </c>
      <c r="Q1398" s="105" t="s">
        <v>1326</v>
      </c>
      <c r="R1398" s="104">
        <v>0</v>
      </c>
      <c r="S1398" s="104">
        <v>0</v>
      </c>
      <c r="T1398" s="105" t="s">
        <v>1327</v>
      </c>
      <c r="U1398" s="104">
        <v>1</v>
      </c>
      <c r="V1398" s="104">
        <v>0</v>
      </c>
      <c r="W1398" s="104">
        <v>0</v>
      </c>
      <c r="X1398" s="104">
        <v>0</v>
      </c>
      <c r="Y1398" s="104">
        <v>0</v>
      </c>
      <c r="Z1398" s="104" t="b">
        <v>0</v>
      </c>
      <c r="AA1398" s="105"/>
      <c r="AB1398" s="105" t="s">
        <v>1328</v>
      </c>
    </row>
    <row r="1399" spans="1:28" ht="15" customHeight="1" x14ac:dyDescent="0.35">
      <c r="A1399" s="105" t="s">
        <v>7380</v>
      </c>
      <c r="B1399" s="104">
        <v>0</v>
      </c>
      <c r="C1399" s="105"/>
      <c r="D1399" s="104">
        <v>0</v>
      </c>
      <c r="E1399" s="105"/>
      <c r="F1399" s="105" t="s">
        <v>1717</v>
      </c>
      <c r="G1399" s="104">
        <v>0</v>
      </c>
      <c r="H1399" s="104">
        <v>0</v>
      </c>
      <c r="I1399" s="104">
        <v>0</v>
      </c>
      <c r="J1399" s="105"/>
      <c r="K1399" s="105"/>
      <c r="L1399" s="104">
        <v>3</v>
      </c>
      <c r="M1399" s="104">
        <v>0</v>
      </c>
      <c r="N1399" s="105"/>
      <c r="O1399" s="106" t="s">
        <v>889</v>
      </c>
      <c r="P1399" s="106" t="s">
        <v>890</v>
      </c>
      <c r="Q1399" s="105" t="s">
        <v>1718</v>
      </c>
      <c r="R1399" s="104">
        <v>0</v>
      </c>
      <c r="S1399" s="104">
        <v>0</v>
      </c>
      <c r="T1399" s="105" t="s">
        <v>1327</v>
      </c>
      <c r="U1399" s="104">
        <v>1</v>
      </c>
      <c r="V1399" s="104">
        <v>0</v>
      </c>
      <c r="W1399" s="104">
        <v>0</v>
      </c>
      <c r="X1399" s="104">
        <v>0</v>
      </c>
      <c r="Y1399" s="104">
        <v>0</v>
      </c>
      <c r="Z1399" s="104" t="b">
        <v>0</v>
      </c>
      <c r="AA1399" s="105"/>
      <c r="AB1399" s="105" t="s">
        <v>1719</v>
      </c>
    </row>
    <row r="1400" spans="1:28" ht="15" customHeight="1" x14ac:dyDescent="0.35">
      <c r="A1400" s="105" t="s">
        <v>7607</v>
      </c>
      <c r="B1400" s="104">
        <v>0</v>
      </c>
      <c r="C1400" s="105"/>
      <c r="D1400" s="104">
        <v>0</v>
      </c>
      <c r="E1400" s="105"/>
      <c r="F1400" s="105" t="s">
        <v>2267</v>
      </c>
      <c r="G1400" s="104">
        <v>0</v>
      </c>
      <c r="H1400" s="104">
        <v>0</v>
      </c>
      <c r="I1400" s="104">
        <v>0</v>
      </c>
      <c r="J1400" s="105"/>
      <c r="K1400" s="105"/>
      <c r="L1400" s="104">
        <v>3</v>
      </c>
      <c r="M1400" s="104">
        <v>0</v>
      </c>
      <c r="N1400" s="105"/>
      <c r="O1400" s="106" t="s">
        <v>889</v>
      </c>
      <c r="P1400" s="106" t="s">
        <v>890</v>
      </c>
      <c r="Q1400" s="105" t="s">
        <v>2268</v>
      </c>
      <c r="R1400" s="104">
        <v>0</v>
      </c>
      <c r="S1400" s="104">
        <v>0</v>
      </c>
      <c r="T1400" s="105" t="s">
        <v>1327</v>
      </c>
      <c r="U1400" s="104">
        <v>1</v>
      </c>
      <c r="V1400" s="104">
        <v>0</v>
      </c>
      <c r="W1400" s="104">
        <v>0</v>
      </c>
      <c r="X1400" s="104">
        <v>0</v>
      </c>
      <c r="Y1400" s="104">
        <v>0</v>
      </c>
      <c r="Z1400" s="104" t="b">
        <v>0</v>
      </c>
      <c r="AA1400" s="105" t="s">
        <v>82</v>
      </c>
      <c r="AB1400" s="105" t="s">
        <v>2269</v>
      </c>
    </row>
    <row r="1401" spans="1:28" ht="15" customHeight="1" x14ac:dyDescent="0.35">
      <c r="A1401" s="105" t="s">
        <v>7739</v>
      </c>
      <c r="B1401" s="104">
        <v>0</v>
      </c>
      <c r="C1401" s="105"/>
      <c r="D1401" s="104">
        <v>0</v>
      </c>
      <c r="E1401" s="105"/>
      <c r="F1401" s="105" t="s">
        <v>2601</v>
      </c>
      <c r="G1401" s="104">
        <v>0</v>
      </c>
      <c r="H1401" s="104">
        <v>0</v>
      </c>
      <c r="I1401" s="104">
        <v>0</v>
      </c>
      <c r="J1401" s="105"/>
      <c r="K1401" s="105"/>
      <c r="L1401" s="104">
        <v>3</v>
      </c>
      <c r="M1401" s="104">
        <v>75484.286677459095</v>
      </c>
      <c r="N1401" s="105"/>
      <c r="O1401" s="106" t="s">
        <v>889</v>
      </c>
      <c r="P1401" s="106" t="s">
        <v>890</v>
      </c>
      <c r="Q1401" s="105" t="s">
        <v>2604</v>
      </c>
      <c r="R1401" s="104">
        <v>40036</v>
      </c>
      <c r="S1401" s="104">
        <v>0</v>
      </c>
      <c r="T1401" s="105" t="s">
        <v>1327</v>
      </c>
      <c r="U1401" s="104">
        <v>1</v>
      </c>
      <c r="V1401" s="104">
        <v>0</v>
      </c>
      <c r="W1401" s="104">
        <v>0</v>
      </c>
      <c r="X1401" s="104">
        <v>0</v>
      </c>
      <c r="Y1401" s="104">
        <v>115520.28667745899</v>
      </c>
      <c r="Z1401" s="104" t="b">
        <v>0</v>
      </c>
      <c r="AA1401" s="105" t="s">
        <v>310</v>
      </c>
      <c r="AB1401" s="105" t="s">
        <v>2605</v>
      </c>
    </row>
    <row r="1402" spans="1:28" ht="15" customHeight="1" x14ac:dyDescent="0.35">
      <c r="A1402" s="105" t="s">
        <v>7784</v>
      </c>
      <c r="B1402" s="104">
        <v>0</v>
      </c>
      <c r="C1402" s="105"/>
      <c r="D1402" s="104">
        <v>0</v>
      </c>
      <c r="E1402" s="105"/>
      <c r="F1402" s="105" t="s">
        <v>2732</v>
      </c>
      <c r="G1402" s="104">
        <v>0</v>
      </c>
      <c r="H1402" s="104">
        <v>0</v>
      </c>
      <c r="I1402" s="104">
        <v>0</v>
      </c>
      <c r="J1402" s="105"/>
      <c r="K1402" s="105"/>
      <c r="L1402" s="104">
        <v>3</v>
      </c>
      <c r="M1402" s="104">
        <v>0</v>
      </c>
      <c r="N1402" s="105"/>
      <c r="O1402" s="106" t="s">
        <v>889</v>
      </c>
      <c r="P1402" s="106" t="s">
        <v>890</v>
      </c>
      <c r="Q1402" s="105" t="s">
        <v>2735</v>
      </c>
      <c r="R1402" s="104">
        <v>0</v>
      </c>
      <c r="S1402" s="104">
        <v>0</v>
      </c>
      <c r="T1402" s="105" t="s">
        <v>1327</v>
      </c>
      <c r="U1402" s="104">
        <v>1</v>
      </c>
      <c r="V1402" s="104">
        <v>0</v>
      </c>
      <c r="W1402" s="104">
        <v>0</v>
      </c>
      <c r="X1402" s="104">
        <v>0</v>
      </c>
      <c r="Y1402" s="104">
        <v>0</v>
      </c>
      <c r="Z1402" s="104" t="b">
        <v>0</v>
      </c>
      <c r="AA1402" s="105"/>
      <c r="AB1402" s="105" t="s">
        <v>2736</v>
      </c>
    </row>
    <row r="1403" spans="1:28" ht="15" customHeight="1" x14ac:dyDescent="0.35">
      <c r="A1403" s="105" t="s">
        <v>8242</v>
      </c>
      <c r="B1403" s="104">
        <v>0</v>
      </c>
      <c r="C1403" s="105"/>
      <c r="D1403" s="104">
        <v>0</v>
      </c>
      <c r="E1403" s="105"/>
      <c r="F1403" s="105" t="s">
        <v>4017</v>
      </c>
      <c r="G1403" s="104">
        <v>0</v>
      </c>
      <c r="H1403" s="104">
        <v>0</v>
      </c>
      <c r="I1403" s="104">
        <v>0</v>
      </c>
      <c r="J1403" s="105"/>
      <c r="K1403" s="105"/>
      <c r="L1403" s="104">
        <v>3</v>
      </c>
      <c r="M1403" s="104">
        <v>0</v>
      </c>
      <c r="N1403" s="105" t="s">
        <v>4018</v>
      </c>
      <c r="O1403" s="106" t="s">
        <v>889</v>
      </c>
      <c r="P1403" s="106" t="s">
        <v>890</v>
      </c>
      <c r="Q1403" s="105" t="s">
        <v>4019</v>
      </c>
      <c r="R1403" s="104">
        <v>0</v>
      </c>
      <c r="S1403" s="104">
        <v>0</v>
      </c>
      <c r="T1403" s="105" t="s">
        <v>1327</v>
      </c>
      <c r="U1403" s="104">
        <v>1</v>
      </c>
      <c r="V1403" s="104">
        <v>0</v>
      </c>
      <c r="W1403" s="104">
        <v>0</v>
      </c>
      <c r="X1403" s="104">
        <v>0</v>
      </c>
      <c r="Y1403" s="104">
        <v>0</v>
      </c>
      <c r="Z1403" s="104" t="b">
        <v>0</v>
      </c>
      <c r="AA1403" s="105"/>
      <c r="AB1403" s="105" t="s">
        <v>4020</v>
      </c>
    </row>
    <row r="1404" spans="1:28" ht="15" customHeight="1" x14ac:dyDescent="0.35">
      <c r="A1404" s="105" t="s">
        <v>8326</v>
      </c>
      <c r="B1404" s="104">
        <v>0</v>
      </c>
      <c r="C1404" s="105"/>
      <c r="D1404" s="104">
        <v>0</v>
      </c>
      <c r="E1404" s="105"/>
      <c r="F1404" s="105" t="s">
        <v>4247</v>
      </c>
      <c r="G1404" s="104">
        <v>0</v>
      </c>
      <c r="H1404" s="104">
        <v>0</v>
      </c>
      <c r="I1404" s="104">
        <v>0</v>
      </c>
      <c r="J1404" s="105"/>
      <c r="K1404" s="105"/>
      <c r="L1404" s="104">
        <v>3</v>
      </c>
      <c r="M1404" s="104">
        <v>0</v>
      </c>
      <c r="N1404" s="105"/>
      <c r="O1404" s="106" t="s">
        <v>4248</v>
      </c>
      <c r="P1404" s="106" t="s">
        <v>890</v>
      </c>
      <c r="Q1404" s="105" t="s">
        <v>4249</v>
      </c>
      <c r="R1404" s="104">
        <v>0</v>
      </c>
      <c r="S1404" s="104">
        <v>0</v>
      </c>
      <c r="T1404" s="105" t="s">
        <v>1327</v>
      </c>
      <c r="U1404" s="104">
        <v>1</v>
      </c>
      <c r="V1404" s="104">
        <v>0</v>
      </c>
      <c r="W1404" s="104">
        <v>0</v>
      </c>
      <c r="X1404" s="104">
        <v>0</v>
      </c>
      <c r="Y1404" s="104">
        <v>0</v>
      </c>
      <c r="Z1404" s="104" t="b">
        <v>0</v>
      </c>
      <c r="AA1404" s="105"/>
      <c r="AB1404" s="105" t="s">
        <v>4250</v>
      </c>
    </row>
    <row r="1405" spans="1:28" ht="15" customHeight="1" x14ac:dyDescent="0.35">
      <c r="A1405" s="105" t="s">
        <v>8348</v>
      </c>
      <c r="B1405" s="104">
        <v>0</v>
      </c>
      <c r="C1405" s="105"/>
      <c r="D1405" s="104">
        <v>0</v>
      </c>
      <c r="E1405" s="105"/>
      <c r="F1405" s="105" t="s">
        <v>4308</v>
      </c>
      <c r="G1405" s="104">
        <v>0</v>
      </c>
      <c r="H1405" s="104">
        <v>0</v>
      </c>
      <c r="I1405" s="104">
        <v>0</v>
      </c>
      <c r="J1405" s="105"/>
      <c r="K1405" s="105"/>
      <c r="L1405" s="104">
        <v>3</v>
      </c>
      <c r="M1405" s="104">
        <v>0</v>
      </c>
      <c r="N1405" s="105" t="s">
        <v>4309</v>
      </c>
      <c r="O1405" s="106" t="s">
        <v>889</v>
      </c>
      <c r="P1405" s="106" t="s">
        <v>890</v>
      </c>
      <c r="Q1405" s="105" t="s">
        <v>4310</v>
      </c>
      <c r="R1405" s="104">
        <v>0</v>
      </c>
      <c r="S1405" s="104">
        <v>0</v>
      </c>
      <c r="T1405" s="105" t="s">
        <v>1327</v>
      </c>
      <c r="U1405" s="104">
        <v>1</v>
      </c>
      <c r="V1405" s="104">
        <v>0</v>
      </c>
      <c r="W1405" s="104">
        <v>0</v>
      </c>
      <c r="X1405" s="104">
        <v>0</v>
      </c>
      <c r="Y1405" s="104">
        <v>0</v>
      </c>
      <c r="Z1405" s="104" t="b">
        <v>0</v>
      </c>
      <c r="AA1405" s="105"/>
      <c r="AB1405" s="105" t="s">
        <v>4311</v>
      </c>
    </row>
    <row r="1406" spans="1:28" ht="15" customHeight="1" x14ac:dyDescent="0.35">
      <c r="A1406" s="105" t="s">
        <v>8397</v>
      </c>
      <c r="B1406" s="104">
        <v>0</v>
      </c>
      <c r="C1406" s="105"/>
      <c r="D1406" s="104">
        <v>0</v>
      </c>
      <c r="E1406" s="105"/>
      <c r="F1406" s="105" t="s">
        <v>4468</v>
      </c>
      <c r="G1406" s="104">
        <v>0</v>
      </c>
      <c r="H1406" s="104">
        <v>0</v>
      </c>
      <c r="I1406" s="104">
        <v>0</v>
      </c>
      <c r="J1406" s="105"/>
      <c r="K1406" s="105"/>
      <c r="L1406" s="104">
        <v>3</v>
      </c>
      <c r="M1406" s="104">
        <v>0</v>
      </c>
      <c r="N1406" s="105"/>
      <c r="O1406" s="106" t="s">
        <v>889</v>
      </c>
      <c r="P1406" s="106" t="s">
        <v>890</v>
      </c>
      <c r="Q1406" s="105" t="s">
        <v>4469</v>
      </c>
      <c r="R1406" s="104">
        <v>0</v>
      </c>
      <c r="S1406" s="104">
        <v>0</v>
      </c>
      <c r="T1406" s="105" t="s">
        <v>1327</v>
      </c>
      <c r="U1406" s="104">
        <v>1</v>
      </c>
      <c r="V1406" s="104">
        <v>0</v>
      </c>
      <c r="W1406" s="104">
        <v>0</v>
      </c>
      <c r="X1406" s="104">
        <v>0</v>
      </c>
      <c r="Y1406" s="104">
        <v>0</v>
      </c>
      <c r="Z1406" s="104" t="b">
        <v>0</v>
      </c>
      <c r="AA1406" s="105"/>
      <c r="AB1406" s="105" t="s">
        <v>4470</v>
      </c>
    </row>
    <row r="1407" spans="1:28" ht="15" customHeight="1" x14ac:dyDescent="0.35">
      <c r="A1407" s="105" t="s">
        <v>8426</v>
      </c>
      <c r="B1407" s="104">
        <v>0</v>
      </c>
      <c r="C1407" s="105"/>
      <c r="D1407" s="104">
        <v>0</v>
      </c>
      <c r="E1407" s="105"/>
      <c r="F1407" s="105" t="s">
        <v>4549</v>
      </c>
      <c r="G1407" s="104">
        <v>0</v>
      </c>
      <c r="H1407" s="104">
        <v>0</v>
      </c>
      <c r="I1407" s="104">
        <v>0</v>
      </c>
      <c r="J1407" s="105"/>
      <c r="K1407" s="105"/>
      <c r="L1407" s="104">
        <v>3</v>
      </c>
      <c r="M1407" s="104">
        <v>0</v>
      </c>
      <c r="N1407" s="105"/>
      <c r="O1407" s="106" t="s">
        <v>4552</v>
      </c>
      <c r="P1407" s="106" t="s">
        <v>890</v>
      </c>
      <c r="Q1407" s="105" t="s">
        <v>4553</v>
      </c>
      <c r="R1407" s="104">
        <v>0</v>
      </c>
      <c r="S1407" s="104">
        <v>0</v>
      </c>
      <c r="T1407" s="105" t="s">
        <v>1327</v>
      </c>
      <c r="U1407" s="104">
        <v>1</v>
      </c>
      <c r="V1407" s="104">
        <v>0</v>
      </c>
      <c r="W1407" s="104">
        <v>0</v>
      </c>
      <c r="X1407" s="104">
        <v>0</v>
      </c>
      <c r="Y1407" s="104">
        <v>0</v>
      </c>
      <c r="Z1407" s="104" t="b">
        <v>0</v>
      </c>
      <c r="AA1407" s="105"/>
      <c r="AB1407" s="105" t="s">
        <v>4554</v>
      </c>
    </row>
    <row r="1408" spans="1:28" ht="15" customHeight="1" x14ac:dyDescent="0.35">
      <c r="A1408" s="105" t="s">
        <v>8524</v>
      </c>
      <c r="B1408" s="104">
        <v>0</v>
      </c>
      <c r="C1408" s="105"/>
      <c r="D1408" s="104">
        <v>0</v>
      </c>
      <c r="E1408" s="105"/>
      <c r="F1408" s="105" t="s">
        <v>4844</v>
      </c>
      <c r="G1408" s="104">
        <v>0</v>
      </c>
      <c r="H1408" s="104">
        <v>0</v>
      </c>
      <c r="I1408" s="104">
        <v>0</v>
      </c>
      <c r="J1408" s="105"/>
      <c r="K1408" s="105"/>
      <c r="L1408" s="104">
        <v>3</v>
      </c>
      <c r="M1408" s="104">
        <v>0</v>
      </c>
      <c r="N1408" s="105"/>
      <c r="O1408" s="106" t="s">
        <v>889</v>
      </c>
      <c r="P1408" s="106" t="s">
        <v>890</v>
      </c>
      <c r="Q1408" s="105" t="s">
        <v>4845</v>
      </c>
      <c r="R1408" s="104">
        <v>0</v>
      </c>
      <c r="S1408" s="104">
        <v>0</v>
      </c>
      <c r="T1408" s="105" t="s">
        <v>1327</v>
      </c>
      <c r="U1408" s="104">
        <v>1</v>
      </c>
      <c r="V1408" s="104">
        <v>0</v>
      </c>
      <c r="W1408" s="104">
        <v>0</v>
      </c>
      <c r="X1408" s="104">
        <v>0</v>
      </c>
      <c r="Y1408" s="104">
        <v>0</v>
      </c>
      <c r="Z1408" s="104" t="b">
        <v>0</v>
      </c>
      <c r="AA1408" s="105"/>
      <c r="AB1408" s="105" t="s">
        <v>4846</v>
      </c>
    </row>
    <row r="1409" spans="1:28" ht="15" customHeight="1" x14ac:dyDescent="0.35">
      <c r="A1409" s="105" t="s">
        <v>8637</v>
      </c>
      <c r="B1409" s="104">
        <v>0</v>
      </c>
      <c r="C1409" s="105"/>
      <c r="D1409" s="104">
        <v>0</v>
      </c>
      <c r="E1409" s="105"/>
      <c r="F1409" s="105" t="s">
        <v>5187</v>
      </c>
      <c r="G1409" s="104">
        <v>0</v>
      </c>
      <c r="H1409" s="104">
        <v>0</v>
      </c>
      <c r="I1409" s="104">
        <v>0</v>
      </c>
      <c r="J1409" s="105"/>
      <c r="K1409" s="105"/>
      <c r="L1409" s="104">
        <v>3</v>
      </c>
      <c r="M1409" s="104">
        <v>0</v>
      </c>
      <c r="N1409" s="105"/>
      <c r="O1409" s="106" t="s">
        <v>889</v>
      </c>
      <c r="P1409" s="106" t="s">
        <v>890</v>
      </c>
      <c r="Q1409" s="105" t="s">
        <v>5188</v>
      </c>
      <c r="R1409" s="104">
        <v>0</v>
      </c>
      <c r="S1409" s="104">
        <v>0</v>
      </c>
      <c r="T1409" s="105" t="s">
        <v>1327</v>
      </c>
      <c r="U1409" s="104">
        <v>1</v>
      </c>
      <c r="V1409" s="104">
        <v>0</v>
      </c>
      <c r="W1409" s="104">
        <v>0</v>
      </c>
      <c r="X1409" s="104">
        <v>0</v>
      </c>
      <c r="Y1409" s="104">
        <v>0</v>
      </c>
      <c r="Z1409" s="104" t="b">
        <v>0</v>
      </c>
      <c r="AA1409" s="105"/>
      <c r="AB1409" s="105" t="s">
        <v>5189</v>
      </c>
    </row>
    <row r="1410" spans="1:28" ht="15" customHeight="1" x14ac:dyDescent="0.35">
      <c r="A1410" s="105" t="s">
        <v>7734</v>
      </c>
      <c r="B1410" s="104">
        <v>0</v>
      </c>
      <c r="C1410" s="105"/>
      <c r="D1410" s="104">
        <v>0</v>
      </c>
      <c r="E1410" s="105"/>
      <c r="F1410" s="105" t="s">
        <v>2593</v>
      </c>
      <c r="G1410" s="104">
        <v>0</v>
      </c>
      <c r="H1410" s="104">
        <v>0</v>
      </c>
      <c r="I1410" s="104">
        <v>0</v>
      </c>
      <c r="J1410" s="105"/>
      <c r="K1410" s="105"/>
      <c r="L1410" s="104">
        <v>2</v>
      </c>
      <c r="M1410" s="104">
        <v>0</v>
      </c>
      <c r="N1410" s="105"/>
      <c r="O1410" s="105"/>
      <c r="P1410" s="105"/>
      <c r="Q1410" s="105" t="s">
        <v>9381</v>
      </c>
      <c r="R1410" s="104">
        <v>0</v>
      </c>
      <c r="S1410" s="104">
        <v>0</v>
      </c>
      <c r="T1410" s="105" t="s">
        <v>2521</v>
      </c>
      <c r="U1410" s="104">
        <v>1</v>
      </c>
      <c r="V1410" s="104">
        <v>0</v>
      </c>
      <c r="W1410" s="104">
        <v>0</v>
      </c>
      <c r="X1410" s="104">
        <v>0</v>
      </c>
      <c r="Y1410" s="104">
        <v>0</v>
      </c>
      <c r="Z1410" s="104" t="b">
        <v>0</v>
      </c>
      <c r="AA1410" s="105" t="s">
        <v>310</v>
      </c>
      <c r="AB1410" s="105" t="s">
        <v>2594</v>
      </c>
    </row>
    <row r="1411" spans="1:28" ht="15" customHeight="1" x14ac:dyDescent="0.35">
      <c r="A1411" s="105" t="s">
        <v>7233</v>
      </c>
      <c r="B1411" s="104">
        <v>0</v>
      </c>
      <c r="C1411" s="105"/>
      <c r="D1411" s="104">
        <v>0</v>
      </c>
      <c r="E1411" s="105"/>
      <c r="F1411" s="105" t="s">
        <v>1332</v>
      </c>
      <c r="G1411" s="104">
        <v>0</v>
      </c>
      <c r="H1411" s="104">
        <v>0</v>
      </c>
      <c r="I1411" s="104">
        <v>0</v>
      </c>
      <c r="J1411" s="105"/>
      <c r="K1411" s="105"/>
      <c r="L1411" s="104">
        <v>3</v>
      </c>
      <c r="M1411" s="104">
        <v>0</v>
      </c>
      <c r="N1411" s="105"/>
      <c r="O1411" s="106" t="s">
        <v>889</v>
      </c>
      <c r="P1411" s="106" t="s">
        <v>890</v>
      </c>
      <c r="Q1411" s="105" t="s">
        <v>1335</v>
      </c>
      <c r="R1411" s="104">
        <v>0</v>
      </c>
      <c r="S1411" s="104">
        <v>0</v>
      </c>
      <c r="T1411" s="105" t="s">
        <v>1336</v>
      </c>
      <c r="U1411" s="104">
        <v>1</v>
      </c>
      <c r="V1411" s="104">
        <v>0</v>
      </c>
      <c r="W1411" s="104">
        <v>0</v>
      </c>
      <c r="X1411" s="104">
        <v>0</v>
      </c>
      <c r="Y1411" s="104">
        <v>0</v>
      </c>
      <c r="Z1411" s="104" t="b">
        <v>0</v>
      </c>
      <c r="AA1411" s="105"/>
      <c r="AB1411" s="105" t="s">
        <v>1337</v>
      </c>
    </row>
    <row r="1412" spans="1:28" ht="15" customHeight="1" x14ac:dyDescent="0.35">
      <c r="A1412" s="105" t="s">
        <v>7239</v>
      </c>
      <c r="B1412" s="104">
        <v>0</v>
      </c>
      <c r="C1412" s="105"/>
      <c r="D1412" s="104">
        <v>0</v>
      </c>
      <c r="E1412" s="105"/>
      <c r="F1412" s="105" t="s">
        <v>1347</v>
      </c>
      <c r="G1412" s="104">
        <v>0</v>
      </c>
      <c r="H1412" s="104">
        <v>0</v>
      </c>
      <c r="I1412" s="104">
        <v>0</v>
      </c>
      <c r="J1412" s="105"/>
      <c r="K1412" s="105"/>
      <c r="L1412" s="104">
        <v>3</v>
      </c>
      <c r="M1412" s="104">
        <v>0</v>
      </c>
      <c r="N1412" s="105"/>
      <c r="O1412" s="106" t="s">
        <v>889</v>
      </c>
      <c r="P1412" s="106" t="s">
        <v>890</v>
      </c>
      <c r="Q1412" s="105" t="s">
        <v>1352</v>
      </c>
      <c r="R1412" s="104">
        <v>0</v>
      </c>
      <c r="S1412" s="104">
        <v>0</v>
      </c>
      <c r="T1412" s="105" t="s">
        <v>1336</v>
      </c>
      <c r="U1412" s="104">
        <v>1</v>
      </c>
      <c r="V1412" s="104">
        <v>0</v>
      </c>
      <c r="W1412" s="104">
        <v>0</v>
      </c>
      <c r="X1412" s="104">
        <v>0</v>
      </c>
      <c r="Y1412" s="104">
        <v>0</v>
      </c>
      <c r="Z1412" s="104" t="b">
        <v>0</v>
      </c>
      <c r="AA1412" s="105"/>
      <c r="AB1412" s="105" t="s">
        <v>1353</v>
      </c>
    </row>
    <row r="1413" spans="1:28" ht="15" customHeight="1" x14ac:dyDescent="0.35">
      <c r="A1413" s="105" t="s">
        <v>7602</v>
      </c>
      <c r="B1413" s="104">
        <v>0</v>
      </c>
      <c r="C1413" s="105"/>
      <c r="D1413" s="104">
        <v>0</v>
      </c>
      <c r="E1413" s="105"/>
      <c r="F1413" s="105" t="s">
        <v>2253</v>
      </c>
      <c r="G1413" s="104">
        <v>0</v>
      </c>
      <c r="H1413" s="104">
        <v>0</v>
      </c>
      <c r="I1413" s="104">
        <v>0</v>
      </c>
      <c r="J1413" s="105"/>
      <c r="K1413" s="105"/>
      <c r="L1413" s="104">
        <v>3</v>
      </c>
      <c r="M1413" s="104">
        <v>0</v>
      </c>
      <c r="N1413" s="105"/>
      <c r="O1413" s="106" t="s">
        <v>889</v>
      </c>
      <c r="P1413" s="106" t="s">
        <v>890</v>
      </c>
      <c r="Q1413" s="105" t="s">
        <v>2254</v>
      </c>
      <c r="R1413" s="104">
        <v>0</v>
      </c>
      <c r="S1413" s="104">
        <v>0</v>
      </c>
      <c r="T1413" s="105" t="s">
        <v>1336</v>
      </c>
      <c r="U1413" s="104">
        <v>1</v>
      </c>
      <c r="V1413" s="104">
        <v>0</v>
      </c>
      <c r="W1413" s="104">
        <v>0</v>
      </c>
      <c r="X1413" s="104">
        <v>0</v>
      </c>
      <c r="Y1413" s="104">
        <v>0</v>
      </c>
      <c r="Z1413" s="104" t="b">
        <v>0</v>
      </c>
      <c r="AA1413" s="105" t="s">
        <v>82</v>
      </c>
      <c r="AB1413" s="105" t="s">
        <v>2255</v>
      </c>
    </row>
    <row r="1414" spans="1:28" ht="15" customHeight="1" x14ac:dyDescent="0.35">
      <c r="A1414" s="105" t="s">
        <v>7738</v>
      </c>
      <c r="B1414" s="104">
        <v>0</v>
      </c>
      <c r="C1414" s="105"/>
      <c r="D1414" s="104">
        <v>0</v>
      </c>
      <c r="E1414" s="105"/>
      <c r="F1414" s="105" t="s">
        <v>2601</v>
      </c>
      <c r="G1414" s="104">
        <v>0</v>
      </c>
      <c r="H1414" s="104">
        <v>0</v>
      </c>
      <c r="I1414" s="104">
        <v>0</v>
      </c>
      <c r="J1414" s="105"/>
      <c r="K1414" s="105"/>
      <c r="L1414" s="104">
        <v>3</v>
      </c>
      <c r="M1414" s="104">
        <v>0</v>
      </c>
      <c r="N1414" s="105"/>
      <c r="O1414" s="106" t="s">
        <v>889</v>
      </c>
      <c r="P1414" s="106" t="s">
        <v>890</v>
      </c>
      <c r="Q1414" s="105" t="s">
        <v>2602</v>
      </c>
      <c r="R1414" s="104">
        <v>0</v>
      </c>
      <c r="S1414" s="104">
        <v>0</v>
      </c>
      <c r="T1414" s="105" t="s">
        <v>1336</v>
      </c>
      <c r="U1414" s="104">
        <v>1</v>
      </c>
      <c r="V1414" s="104">
        <v>0</v>
      </c>
      <c r="W1414" s="104">
        <v>0</v>
      </c>
      <c r="X1414" s="104">
        <v>0</v>
      </c>
      <c r="Y1414" s="104">
        <v>0</v>
      </c>
      <c r="Z1414" s="104" t="b">
        <v>0</v>
      </c>
      <c r="AA1414" s="105"/>
      <c r="AB1414" s="105" t="s">
        <v>2603</v>
      </c>
    </row>
    <row r="1415" spans="1:28" ht="15" customHeight="1" x14ac:dyDescent="0.35">
      <c r="A1415" s="105" t="s">
        <v>7783</v>
      </c>
      <c r="B1415" s="104">
        <v>0</v>
      </c>
      <c r="C1415" s="105"/>
      <c r="D1415" s="104">
        <v>0</v>
      </c>
      <c r="E1415" s="105"/>
      <c r="F1415" s="105" t="s">
        <v>2732</v>
      </c>
      <c r="G1415" s="104">
        <v>0</v>
      </c>
      <c r="H1415" s="104">
        <v>0</v>
      </c>
      <c r="I1415" s="104">
        <v>0</v>
      </c>
      <c r="J1415" s="105"/>
      <c r="K1415" s="105"/>
      <c r="L1415" s="104">
        <v>3</v>
      </c>
      <c r="M1415" s="104">
        <v>0</v>
      </c>
      <c r="N1415" s="105"/>
      <c r="O1415" s="106" t="s">
        <v>889</v>
      </c>
      <c r="P1415" s="106" t="s">
        <v>890</v>
      </c>
      <c r="Q1415" s="105" t="s">
        <v>2733</v>
      </c>
      <c r="R1415" s="104">
        <v>0</v>
      </c>
      <c r="S1415" s="104">
        <v>0</v>
      </c>
      <c r="T1415" s="105" t="s">
        <v>1336</v>
      </c>
      <c r="U1415" s="104">
        <v>1</v>
      </c>
      <c r="V1415" s="104">
        <v>0</v>
      </c>
      <c r="W1415" s="104">
        <v>0</v>
      </c>
      <c r="X1415" s="104">
        <v>0</v>
      </c>
      <c r="Y1415" s="104">
        <v>0</v>
      </c>
      <c r="Z1415" s="104" t="b">
        <v>0</v>
      </c>
      <c r="AA1415" s="105"/>
      <c r="AB1415" s="105" t="s">
        <v>2734</v>
      </c>
    </row>
    <row r="1416" spans="1:28" ht="15" customHeight="1" x14ac:dyDescent="0.35">
      <c r="A1416" s="105" t="s">
        <v>7909</v>
      </c>
      <c r="B1416" s="104">
        <v>0</v>
      </c>
      <c r="C1416" s="105"/>
      <c r="D1416" s="104">
        <v>0</v>
      </c>
      <c r="E1416" s="105"/>
      <c r="F1416" s="105" t="s">
        <v>3141</v>
      </c>
      <c r="G1416" s="104">
        <v>0</v>
      </c>
      <c r="H1416" s="104">
        <v>0</v>
      </c>
      <c r="I1416" s="104">
        <v>0</v>
      </c>
      <c r="J1416" s="105"/>
      <c r="K1416" s="105"/>
      <c r="L1416" s="104">
        <v>3</v>
      </c>
      <c r="M1416" s="104">
        <v>0</v>
      </c>
      <c r="N1416" s="105"/>
      <c r="O1416" s="106" t="s">
        <v>889</v>
      </c>
      <c r="P1416" s="106" t="s">
        <v>890</v>
      </c>
      <c r="Q1416" s="105" t="s">
        <v>3142</v>
      </c>
      <c r="R1416" s="104">
        <v>0</v>
      </c>
      <c r="S1416" s="104">
        <v>0</v>
      </c>
      <c r="T1416" s="105" t="s">
        <v>1336</v>
      </c>
      <c r="U1416" s="104">
        <v>1</v>
      </c>
      <c r="V1416" s="104">
        <v>0</v>
      </c>
      <c r="W1416" s="104">
        <v>0</v>
      </c>
      <c r="X1416" s="104">
        <v>0</v>
      </c>
      <c r="Y1416" s="104">
        <v>0</v>
      </c>
      <c r="Z1416" s="104" t="b">
        <v>0</v>
      </c>
      <c r="AA1416" s="105"/>
      <c r="AB1416" s="105" t="s">
        <v>3143</v>
      </c>
    </row>
    <row r="1417" spans="1:28" ht="15" customHeight="1" x14ac:dyDescent="0.35">
      <c r="A1417" s="105" t="s">
        <v>8329</v>
      </c>
      <c r="B1417" s="104">
        <v>0</v>
      </c>
      <c r="C1417" s="105"/>
      <c r="D1417" s="104">
        <v>0</v>
      </c>
      <c r="E1417" s="105"/>
      <c r="F1417" s="105" t="s">
        <v>4256</v>
      </c>
      <c r="G1417" s="104">
        <v>0</v>
      </c>
      <c r="H1417" s="104">
        <v>0</v>
      </c>
      <c r="I1417" s="104">
        <v>0</v>
      </c>
      <c r="J1417" s="105"/>
      <c r="K1417" s="105"/>
      <c r="L1417" s="104">
        <v>3</v>
      </c>
      <c r="M1417" s="104">
        <v>0</v>
      </c>
      <c r="N1417" s="105" t="s">
        <v>4257</v>
      </c>
      <c r="O1417" s="106" t="s">
        <v>889</v>
      </c>
      <c r="P1417" s="106" t="s">
        <v>890</v>
      </c>
      <c r="Q1417" s="105" t="s">
        <v>4258</v>
      </c>
      <c r="R1417" s="104">
        <v>0</v>
      </c>
      <c r="S1417" s="104">
        <v>0</v>
      </c>
      <c r="T1417" s="105" t="s">
        <v>1336</v>
      </c>
      <c r="U1417" s="104">
        <v>1</v>
      </c>
      <c r="V1417" s="104">
        <v>0</v>
      </c>
      <c r="W1417" s="104">
        <v>0</v>
      </c>
      <c r="X1417" s="104">
        <v>0</v>
      </c>
      <c r="Y1417" s="104">
        <v>0</v>
      </c>
      <c r="Z1417" s="104" t="b">
        <v>0</v>
      </c>
      <c r="AA1417" s="105"/>
      <c r="AB1417" s="105" t="s">
        <v>4259</v>
      </c>
    </row>
    <row r="1418" spans="1:28" ht="15" customHeight="1" x14ac:dyDescent="0.35">
      <c r="A1418" s="105" t="s">
        <v>8639</v>
      </c>
      <c r="B1418" s="104">
        <v>0</v>
      </c>
      <c r="C1418" s="105"/>
      <c r="D1418" s="104">
        <v>0</v>
      </c>
      <c r="E1418" s="105"/>
      <c r="F1418" s="105" t="s">
        <v>5190</v>
      </c>
      <c r="G1418" s="104">
        <v>0</v>
      </c>
      <c r="H1418" s="104">
        <v>0</v>
      </c>
      <c r="I1418" s="104">
        <v>0</v>
      </c>
      <c r="J1418" s="105"/>
      <c r="K1418" s="105"/>
      <c r="L1418" s="104">
        <v>3</v>
      </c>
      <c r="M1418" s="104">
        <v>0</v>
      </c>
      <c r="N1418" s="105"/>
      <c r="O1418" s="106" t="s">
        <v>889</v>
      </c>
      <c r="P1418" s="106" t="s">
        <v>890</v>
      </c>
      <c r="Q1418" s="105" t="s">
        <v>5193</v>
      </c>
      <c r="R1418" s="104">
        <v>0</v>
      </c>
      <c r="S1418" s="104">
        <v>0</v>
      </c>
      <c r="T1418" s="105" t="s">
        <v>1336</v>
      </c>
      <c r="U1418" s="104">
        <v>1</v>
      </c>
      <c r="V1418" s="104">
        <v>0</v>
      </c>
      <c r="W1418" s="104">
        <v>0</v>
      </c>
      <c r="X1418" s="104">
        <v>0</v>
      </c>
      <c r="Y1418" s="104">
        <v>0</v>
      </c>
      <c r="Z1418" s="104" t="b">
        <v>0</v>
      </c>
      <c r="AA1418" s="105"/>
      <c r="AB1418" s="105" t="s">
        <v>5194</v>
      </c>
    </row>
    <row r="1419" spans="1:28" ht="15" customHeight="1" x14ac:dyDescent="0.35">
      <c r="A1419" s="105" t="s">
        <v>7735</v>
      </c>
      <c r="B1419" s="104">
        <v>0</v>
      </c>
      <c r="C1419" s="105"/>
      <c r="D1419" s="104">
        <v>0</v>
      </c>
      <c r="E1419" s="105"/>
      <c r="F1419" s="105" t="s">
        <v>2595</v>
      </c>
      <c r="G1419" s="104">
        <v>0</v>
      </c>
      <c r="H1419" s="104">
        <v>0</v>
      </c>
      <c r="I1419" s="104">
        <v>0</v>
      </c>
      <c r="J1419" s="105"/>
      <c r="K1419" s="105"/>
      <c r="L1419" s="104">
        <v>2</v>
      </c>
      <c r="M1419" s="104">
        <v>0</v>
      </c>
      <c r="N1419" s="105"/>
      <c r="O1419" s="105"/>
      <c r="P1419" s="105"/>
      <c r="Q1419" s="105" t="s">
        <v>9382</v>
      </c>
      <c r="R1419" s="104">
        <v>0</v>
      </c>
      <c r="S1419" s="104">
        <v>0</v>
      </c>
      <c r="T1419" s="105" t="s">
        <v>2521</v>
      </c>
      <c r="U1419" s="104">
        <v>1</v>
      </c>
      <c r="V1419" s="104">
        <v>0</v>
      </c>
      <c r="W1419" s="104">
        <v>0</v>
      </c>
      <c r="X1419" s="104">
        <v>0</v>
      </c>
      <c r="Y1419" s="104">
        <v>0</v>
      </c>
      <c r="Z1419" s="104" t="b">
        <v>0</v>
      </c>
      <c r="AA1419" s="105"/>
      <c r="AB1419" s="105" t="s">
        <v>2596</v>
      </c>
    </row>
    <row r="1420" spans="1:28" ht="15" customHeight="1" x14ac:dyDescent="0.35">
      <c r="A1420" s="105" t="s">
        <v>7289</v>
      </c>
      <c r="B1420" s="104">
        <v>0</v>
      </c>
      <c r="C1420" s="105"/>
      <c r="D1420" s="104">
        <v>0</v>
      </c>
      <c r="E1420" s="105"/>
      <c r="F1420" s="105" t="s">
        <v>1455</v>
      </c>
      <c r="G1420" s="104">
        <v>0</v>
      </c>
      <c r="H1420" s="104">
        <v>0</v>
      </c>
      <c r="I1420" s="104">
        <v>0</v>
      </c>
      <c r="J1420" s="105"/>
      <c r="K1420" s="105"/>
      <c r="L1420" s="104">
        <v>3</v>
      </c>
      <c r="M1420" s="104">
        <v>0</v>
      </c>
      <c r="N1420" s="105"/>
      <c r="O1420" s="106" t="s">
        <v>889</v>
      </c>
      <c r="P1420" s="106" t="s">
        <v>890</v>
      </c>
      <c r="Q1420" s="105" t="s">
        <v>1487</v>
      </c>
      <c r="R1420" s="104">
        <v>0</v>
      </c>
      <c r="S1420" s="104">
        <v>0</v>
      </c>
      <c r="T1420" s="105" t="s">
        <v>1488</v>
      </c>
      <c r="U1420" s="104">
        <v>1</v>
      </c>
      <c r="V1420" s="104">
        <v>0</v>
      </c>
      <c r="W1420" s="104">
        <v>0</v>
      </c>
      <c r="X1420" s="104">
        <v>0</v>
      </c>
      <c r="Y1420" s="104">
        <v>0</v>
      </c>
      <c r="Z1420" s="104" t="b">
        <v>0</v>
      </c>
      <c r="AA1420" s="105"/>
      <c r="AB1420" s="105" t="s">
        <v>1489</v>
      </c>
    </row>
    <row r="1421" spans="1:28" ht="15" customHeight="1" x14ac:dyDescent="0.35">
      <c r="A1421" s="105" t="s">
        <v>7886</v>
      </c>
      <c r="B1421" s="104">
        <v>0</v>
      </c>
      <c r="C1421" s="105"/>
      <c r="D1421" s="104">
        <v>0</v>
      </c>
      <c r="E1421" s="105"/>
      <c r="F1421" s="105" t="s">
        <v>3087</v>
      </c>
      <c r="G1421" s="104">
        <v>0</v>
      </c>
      <c r="H1421" s="104">
        <v>0</v>
      </c>
      <c r="I1421" s="104">
        <v>0</v>
      </c>
      <c r="J1421" s="105"/>
      <c r="K1421" s="105"/>
      <c r="L1421" s="104">
        <v>3</v>
      </c>
      <c r="M1421" s="104">
        <v>0</v>
      </c>
      <c r="N1421" s="105"/>
      <c r="O1421" s="106" t="s">
        <v>889</v>
      </c>
      <c r="P1421" s="106" t="s">
        <v>890</v>
      </c>
      <c r="Q1421" s="105" t="s">
        <v>3090</v>
      </c>
      <c r="R1421" s="104">
        <v>0</v>
      </c>
      <c r="S1421" s="104">
        <v>0</v>
      </c>
      <c r="T1421" s="105" t="s">
        <v>1488</v>
      </c>
      <c r="U1421" s="104">
        <v>1</v>
      </c>
      <c r="V1421" s="104">
        <v>0</v>
      </c>
      <c r="W1421" s="104">
        <v>0</v>
      </c>
      <c r="X1421" s="104">
        <v>0</v>
      </c>
      <c r="Y1421" s="104">
        <v>0</v>
      </c>
      <c r="Z1421" s="104" t="b">
        <v>0</v>
      </c>
      <c r="AA1421" s="105"/>
      <c r="AB1421" s="105" t="s">
        <v>3091</v>
      </c>
    </row>
    <row r="1422" spans="1:28" ht="15" customHeight="1" x14ac:dyDescent="0.35">
      <c r="A1422" s="105" t="s">
        <v>8542</v>
      </c>
      <c r="B1422" s="104">
        <v>0</v>
      </c>
      <c r="C1422" s="105"/>
      <c r="D1422" s="104">
        <v>0</v>
      </c>
      <c r="E1422" s="105"/>
      <c r="F1422" s="105" t="s">
        <v>4886</v>
      </c>
      <c r="G1422" s="104">
        <v>0</v>
      </c>
      <c r="H1422" s="104">
        <v>0</v>
      </c>
      <c r="I1422" s="104">
        <v>0</v>
      </c>
      <c r="J1422" s="105"/>
      <c r="K1422" s="105"/>
      <c r="L1422" s="104">
        <v>3</v>
      </c>
      <c r="M1422" s="104">
        <v>0</v>
      </c>
      <c r="N1422" s="105"/>
      <c r="O1422" s="106" t="s">
        <v>889</v>
      </c>
      <c r="P1422" s="106" t="s">
        <v>890</v>
      </c>
      <c r="Q1422" s="105" t="s">
        <v>4887</v>
      </c>
      <c r="R1422" s="104">
        <v>0</v>
      </c>
      <c r="S1422" s="104">
        <v>0</v>
      </c>
      <c r="T1422" s="105" t="s">
        <v>1488</v>
      </c>
      <c r="U1422" s="104">
        <v>1</v>
      </c>
      <c r="V1422" s="104">
        <v>0</v>
      </c>
      <c r="W1422" s="104">
        <v>0</v>
      </c>
      <c r="X1422" s="104">
        <v>0</v>
      </c>
      <c r="Y1422" s="104">
        <v>0</v>
      </c>
      <c r="Z1422" s="104" t="b">
        <v>0</v>
      </c>
      <c r="AA1422" s="105"/>
      <c r="AB1422" s="105" t="s">
        <v>4888</v>
      </c>
    </row>
    <row r="1423" spans="1:28" ht="15" customHeight="1" x14ac:dyDescent="0.35">
      <c r="A1423" s="105" t="s">
        <v>8543</v>
      </c>
      <c r="B1423" s="104">
        <v>0</v>
      </c>
      <c r="C1423" s="105"/>
      <c r="D1423" s="104">
        <v>0</v>
      </c>
      <c r="E1423" s="105"/>
      <c r="F1423" s="105" t="s">
        <v>4889</v>
      </c>
      <c r="G1423" s="104">
        <v>0</v>
      </c>
      <c r="H1423" s="104">
        <v>0</v>
      </c>
      <c r="I1423" s="104">
        <v>0</v>
      </c>
      <c r="J1423" s="105"/>
      <c r="K1423" s="105"/>
      <c r="L1423" s="104">
        <v>3</v>
      </c>
      <c r="M1423" s="104">
        <v>0</v>
      </c>
      <c r="N1423" s="105"/>
      <c r="O1423" s="106" t="s">
        <v>889</v>
      </c>
      <c r="P1423" s="106" t="s">
        <v>890</v>
      </c>
      <c r="Q1423" s="105" t="s">
        <v>4890</v>
      </c>
      <c r="R1423" s="104">
        <v>0</v>
      </c>
      <c r="S1423" s="104">
        <v>0</v>
      </c>
      <c r="T1423" s="105" t="s">
        <v>1488</v>
      </c>
      <c r="U1423" s="104">
        <v>1</v>
      </c>
      <c r="V1423" s="104">
        <v>0</v>
      </c>
      <c r="W1423" s="104">
        <v>0</v>
      </c>
      <c r="X1423" s="104">
        <v>0</v>
      </c>
      <c r="Y1423" s="104">
        <v>0</v>
      </c>
      <c r="Z1423" s="104" t="b">
        <v>0</v>
      </c>
      <c r="AA1423" s="105"/>
      <c r="AB1423" s="105" t="s">
        <v>4891</v>
      </c>
    </row>
    <row r="1424" spans="1:28" ht="15" customHeight="1" x14ac:dyDescent="0.35">
      <c r="A1424" s="105" t="s">
        <v>8544</v>
      </c>
      <c r="B1424" s="104">
        <v>0</v>
      </c>
      <c r="C1424" s="105"/>
      <c r="D1424" s="104">
        <v>0</v>
      </c>
      <c r="E1424" s="105"/>
      <c r="F1424" s="105" t="s">
        <v>4892</v>
      </c>
      <c r="G1424" s="104">
        <v>0</v>
      </c>
      <c r="H1424" s="104">
        <v>0</v>
      </c>
      <c r="I1424" s="104">
        <v>0</v>
      </c>
      <c r="J1424" s="105"/>
      <c r="K1424" s="105"/>
      <c r="L1424" s="104">
        <v>3</v>
      </c>
      <c r="M1424" s="104">
        <v>0</v>
      </c>
      <c r="N1424" s="105"/>
      <c r="O1424" s="106" t="s">
        <v>889</v>
      </c>
      <c r="P1424" s="106" t="s">
        <v>890</v>
      </c>
      <c r="Q1424" s="105" t="s">
        <v>4893</v>
      </c>
      <c r="R1424" s="104">
        <v>0</v>
      </c>
      <c r="S1424" s="104">
        <v>0</v>
      </c>
      <c r="T1424" s="105" t="s">
        <v>1488</v>
      </c>
      <c r="U1424" s="104">
        <v>1</v>
      </c>
      <c r="V1424" s="104">
        <v>0</v>
      </c>
      <c r="W1424" s="104">
        <v>0</v>
      </c>
      <c r="X1424" s="104">
        <v>0</v>
      </c>
      <c r="Y1424" s="104">
        <v>0</v>
      </c>
      <c r="Z1424" s="104" t="b">
        <v>0</v>
      </c>
      <c r="AA1424" s="105"/>
      <c r="AB1424" s="105" t="s">
        <v>4894</v>
      </c>
    </row>
    <row r="1425" spans="1:28" ht="15" customHeight="1" x14ac:dyDescent="0.35">
      <c r="A1425" s="105" t="s">
        <v>995</v>
      </c>
      <c r="B1425" s="104">
        <v>0</v>
      </c>
      <c r="C1425" s="105"/>
      <c r="D1425" s="104">
        <v>0</v>
      </c>
      <c r="E1425" s="105"/>
      <c r="F1425" s="105" t="s">
        <v>2524</v>
      </c>
      <c r="G1425" s="104">
        <v>0</v>
      </c>
      <c r="H1425" s="104">
        <v>0</v>
      </c>
      <c r="I1425" s="104">
        <v>25262.729085290499</v>
      </c>
      <c r="J1425" s="105"/>
      <c r="K1425" s="105"/>
      <c r="L1425" s="104">
        <v>1</v>
      </c>
      <c r="M1425" s="104">
        <v>1604716.94937931</v>
      </c>
      <c r="N1425" s="105"/>
      <c r="O1425" s="105"/>
      <c r="P1425" s="105"/>
      <c r="Q1425" s="105"/>
      <c r="R1425" s="104">
        <v>5091402.53</v>
      </c>
      <c r="S1425" s="104">
        <v>0</v>
      </c>
      <c r="T1425" s="105" t="s">
        <v>1905</v>
      </c>
      <c r="U1425" s="104">
        <v>1</v>
      </c>
      <c r="V1425" s="104">
        <v>0</v>
      </c>
      <c r="W1425" s="104">
        <v>4.6234038584473798E-6</v>
      </c>
      <c r="X1425" s="104">
        <v>0</v>
      </c>
      <c r="Y1425" s="104">
        <v>6721382.2084646001</v>
      </c>
      <c r="Z1425" s="104" t="b">
        <v>0</v>
      </c>
      <c r="AA1425" s="105" t="s">
        <v>2503</v>
      </c>
      <c r="AB1425" s="105" t="s">
        <v>2525</v>
      </c>
    </row>
    <row r="1426" spans="1:28" ht="15" customHeight="1" x14ac:dyDescent="0.35">
      <c r="A1426" s="105" t="s">
        <v>7099</v>
      </c>
      <c r="B1426" s="104">
        <v>0</v>
      </c>
      <c r="C1426" s="105"/>
      <c r="D1426" s="104">
        <v>0</v>
      </c>
      <c r="E1426" s="105"/>
      <c r="F1426" s="105" t="s">
        <v>994</v>
      </c>
      <c r="G1426" s="104">
        <v>0</v>
      </c>
      <c r="H1426" s="104">
        <v>0</v>
      </c>
      <c r="I1426" s="104">
        <v>0</v>
      </c>
      <c r="J1426" s="105"/>
      <c r="K1426" s="105"/>
      <c r="L1426" s="104">
        <v>2</v>
      </c>
      <c r="M1426" s="104">
        <v>86185.861038257804</v>
      </c>
      <c r="N1426" s="105"/>
      <c r="O1426" s="105"/>
      <c r="P1426" s="105"/>
      <c r="Q1426" s="105" t="s">
        <v>9277</v>
      </c>
      <c r="R1426" s="104">
        <v>231202.6</v>
      </c>
      <c r="S1426" s="104">
        <v>0</v>
      </c>
      <c r="T1426" s="105" t="s">
        <v>995</v>
      </c>
      <c r="U1426" s="104">
        <v>1</v>
      </c>
      <c r="V1426" s="104">
        <v>0</v>
      </c>
      <c r="W1426" s="104">
        <v>1.9434474885847001E-7</v>
      </c>
      <c r="X1426" s="104">
        <v>0</v>
      </c>
      <c r="Y1426" s="104">
        <v>317388.46103825798</v>
      </c>
      <c r="Z1426" s="104" t="b">
        <v>0</v>
      </c>
      <c r="AA1426" s="105" t="s">
        <v>82</v>
      </c>
      <c r="AB1426" s="105" t="s">
        <v>996</v>
      </c>
    </row>
    <row r="1427" spans="1:28" ht="15" customHeight="1" x14ac:dyDescent="0.35">
      <c r="A1427" s="105" t="s">
        <v>7098</v>
      </c>
      <c r="B1427" s="104">
        <v>0</v>
      </c>
      <c r="C1427" s="105"/>
      <c r="D1427" s="104">
        <v>0</v>
      </c>
      <c r="E1427" s="105"/>
      <c r="F1427" s="105" t="s">
        <v>990</v>
      </c>
      <c r="G1427" s="104">
        <v>0</v>
      </c>
      <c r="H1427" s="104">
        <v>0</v>
      </c>
      <c r="I1427" s="104">
        <v>0</v>
      </c>
      <c r="J1427" s="105"/>
      <c r="K1427" s="105"/>
      <c r="L1427" s="104">
        <v>3</v>
      </c>
      <c r="M1427" s="104">
        <v>1397.48</v>
      </c>
      <c r="N1427" s="105"/>
      <c r="O1427" s="106" t="s">
        <v>889</v>
      </c>
      <c r="P1427" s="106" t="s">
        <v>890</v>
      </c>
      <c r="Q1427" s="105" t="s">
        <v>991</v>
      </c>
      <c r="R1427" s="104">
        <v>499.1</v>
      </c>
      <c r="S1427" s="104">
        <v>0</v>
      </c>
      <c r="T1427" s="105" t="s">
        <v>992</v>
      </c>
      <c r="U1427" s="104">
        <v>1</v>
      </c>
      <c r="V1427" s="104">
        <v>0</v>
      </c>
      <c r="W1427" s="104">
        <v>5.6974885844745302E-8</v>
      </c>
      <c r="X1427" s="104">
        <v>0</v>
      </c>
      <c r="Y1427" s="104">
        <v>1896.58</v>
      </c>
      <c r="Z1427" s="104" t="b">
        <v>0</v>
      </c>
      <c r="AA1427" s="105" t="s">
        <v>82</v>
      </c>
      <c r="AB1427" s="105" t="s">
        <v>993</v>
      </c>
    </row>
    <row r="1428" spans="1:28" ht="15" customHeight="1" x14ac:dyDescent="0.35">
      <c r="A1428" s="105" t="s">
        <v>7107</v>
      </c>
      <c r="B1428" s="104">
        <v>0</v>
      </c>
      <c r="C1428" s="105"/>
      <c r="D1428" s="104">
        <v>0</v>
      </c>
      <c r="E1428" s="105"/>
      <c r="F1428" s="105" t="s">
        <v>1019</v>
      </c>
      <c r="G1428" s="104">
        <v>0</v>
      </c>
      <c r="H1428" s="104">
        <v>0</v>
      </c>
      <c r="I1428" s="104">
        <v>0</v>
      </c>
      <c r="J1428" s="105"/>
      <c r="K1428" s="105"/>
      <c r="L1428" s="104">
        <v>3</v>
      </c>
      <c r="M1428" s="104">
        <v>0</v>
      </c>
      <c r="N1428" s="105"/>
      <c r="O1428" s="106" t="s">
        <v>889</v>
      </c>
      <c r="P1428" s="106" t="s">
        <v>890</v>
      </c>
      <c r="Q1428" s="105" t="s">
        <v>1020</v>
      </c>
      <c r="R1428" s="104">
        <v>0</v>
      </c>
      <c r="S1428" s="104">
        <v>0</v>
      </c>
      <c r="T1428" s="105" t="s">
        <v>992</v>
      </c>
      <c r="U1428" s="104">
        <v>1</v>
      </c>
      <c r="V1428" s="104">
        <v>0</v>
      </c>
      <c r="W1428" s="104">
        <v>0</v>
      </c>
      <c r="X1428" s="104">
        <v>0</v>
      </c>
      <c r="Y1428" s="104">
        <v>0</v>
      </c>
      <c r="Z1428" s="104" t="b">
        <v>0</v>
      </c>
      <c r="AA1428" s="105"/>
      <c r="AB1428" s="105" t="s">
        <v>1021</v>
      </c>
    </row>
    <row r="1429" spans="1:28" ht="15" customHeight="1" x14ac:dyDescent="0.35">
      <c r="A1429" s="105" t="s">
        <v>7334</v>
      </c>
      <c r="B1429" s="104">
        <v>0</v>
      </c>
      <c r="C1429" s="105"/>
      <c r="D1429" s="104">
        <v>0</v>
      </c>
      <c r="E1429" s="105"/>
      <c r="F1429" s="105" t="s">
        <v>1599</v>
      </c>
      <c r="G1429" s="104">
        <v>0</v>
      </c>
      <c r="H1429" s="104">
        <v>0</v>
      </c>
      <c r="I1429" s="104">
        <v>0</v>
      </c>
      <c r="J1429" s="105"/>
      <c r="K1429" s="105"/>
      <c r="L1429" s="104">
        <v>3</v>
      </c>
      <c r="M1429" s="104">
        <v>84788.381038257896</v>
      </c>
      <c r="N1429" s="105"/>
      <c r="O1429" s="106" t="s">
        <v>889</v>
      </c>
      <c r="P1429" s="106" t="s">
        <v>890</v>
      </c>
      <c r="Q1429" s="105" t="s">
        <v>1600</v>
      </c>
      <c r="R1429" s="104">
        <v>230703.5</v>
      </c>
      <c r="S1429" s="104">
        <v>0</v>
      </c>
      <c r="T1429" s="105" t="s">
        <v>992</v>
      </c>
      <c r="U1429" s="104">
        <v>1</v>
      </c>
      <c r="V1429" s="104">
        <v>0</v>
      </c>
      <c r="W1429" s="104">
        <v>1.37369863013724E-7</v>
      </c>
      <c r="X1429" s="104">
        <v>0</v>
      </c>
      <c r="Y1429" s="104">
        <v>315491.88103825803</v>
      </c>
      <c r="Z1429" s="104" t="b">
        <v>0</v>
      </c>
      <c r="AA1429" s="105" t="s">
        <v>82</v>
      </c>
      <c r="AB1429" s="105" t="s">
        <v>1601</v>
      </c>
    </row>
    <row r="1430" spans="1:28" ht="15" customHeight="1" x14ac:dyDescent="0.35">
      <c r="A1430" s="105" t="s">
        <v>7701</v>
      </c>
      <c r="B1430" s="104">
        <v>0</v>
      </c>
      <c r="C1430" s="105"/>
      <c r="D1430" s="104">
        <v>0</v>
      </c>
      <c r="E1430" s="105"/>
      <c r="F1430" s="105" t="s">
        <v>2499</v>
      </c>
      <c r="G1430" s="104">
        <v>0</v>
      </c>
      <c r="H1430" s="104">
        <v>0</v>
      </c>
      <c r="I1430" s="104">
        <v>0</v>
      </c>
      <c r="J1430" s="105"/>
      <c r="K1430" s="105"/>
      <c r="L1430" s="104">
        <v>3</v>
      </c>
      <c r="M1430" s="104">
        <v>0</v>
      </c>
      <c r="N1430" s="105"/>
      <c r="O1430" s="106" t="s">
        <v>889</v>
      </c>
      <c r="P1430" s="106" t="s">
        <v>890</v>
      </c>
      <c r="Q1430" s="105" t="s">
        <v>2500</v>
      </c>
      <c r="R1430" s="104">
        <v>0</v>
      </c>
      <c r="S1430" s="104">
        <v>0</v>
      </c>
      <c r="T1430" s="105" t="s">
        <v>992</v>
      </c>
      <c r="U1430" s="104">
        <v>1</v>
      </c>
      <c r="V1430" s="104">
        <v>0</v>
      </c>
      <c r="W1430" s="104">
        <v>0</v>
      </c>
      <c r="X1430" s="104">
        <v>0</v>
      </c>
      <c r="Y1430" s="104">
        <v>0</v>
      </c>
      <c r="Z1430" s="104" t="b">
        <v>0</v>
      </c>
      <c r="AA1430" s="105"/>
      <c r="AB1430" s="105" t="s">
        <v>2501</v>
      </c>
    </row>
    <row r="1431" spans="1:28" ht="15" customHeight="1" x14ac:dyDescent="0.35">
      <c r="A1431" s="105" t="s">
        <v>7988</v>
      </c>
      <c r="B1431" s="104">
        <v>0</v>
      </c>
      <c r="C1431" s="105"/>
      <c r="D1431" s="104">
        <v>0</v>
      </c>
      <c r="E1431" s="105"/>
      <c r="F1431" s="105" t="s">
        <v>3382</v>
      </c>
      <c r="G1431" s="104">
        <v>0</v>
      </c>
      <c r="H1431" s="104">
        <v>0</v>
      </c>
      <c r="I1431" s="104">
        <v>0</v>
      </c>
      <c r="J1431" s="105"/>
      <c r="K1431" s="105"/>
      <c r="L1431" s="104">
        <v>3</v>
      </c>
      <c r="M1431" s="104">
        <v>0</v>
      </c>
      <c r="N1431" s="105"/>
      <c r="O1431" s="106" t="s">
        <v>889</v>
      </c>
      <c r="P1431" s="106" t="s">
        <v>890</v>
      </c>
      <c r="Q1431" s="105" t="s">
        <v>3383</v>
      </c>
      <c r="R1431" s="104">
        <v>0</v>
      </c>
      <c r="S1431" s="104">
        <v>0</v>
      </c>
      <c r="T1431" s="105" t="s">
        <v>992</v>
      </c>
      <c r="U1431" s="104">
        <v>1</v>
      </c>
      <c r="V1431" s="104">
        <v>0</v>
      </c>
      <c r="W1431" s="104">
        <v>0</v>
      </c>
      <c r="X1431" s="104">
        <v>0</v>
      </c>
      <c r="Y1431" s="104">
        <v>0</v>
      </c>
      <c r="Z1431" s="104" t="b">
        <v>0</v>
      </c>
      <c r="AA1431" s="105"/>
      <c r="AB1431" s="105" t="s">
        <v>3384</v>
      </c>
    </row>
    <row r="1432" spans="1:28" ht="15" customHeight="1" x14ac:dyDescent="0.35">
      <c r="A1432" s="105" t="s">
        <v>8595</v>
      </c>
      <c r="B1432" s="104">
        <v>0</v>
      </c>
      <c r="C1432" s="105"/>
      <c r="D1432" s="104">
        <v>0</v>
      </c>
      <c r="E1432" s="105"/>
      <c r="F1432" s="105" t="s">
        <v>5079</v>
      </c>
      <c r="G1432" s="104">
        <v>0</v>
      </c>
      <c r="H1432" s="104">
        <v>0</v>
      </c>
      <c r="I1432" s="104">
        <v>0</v>
      </c>
      <c r="J1432" s="105"/>
      <c r="K1432" s="105"/>
      <c r="L1432" s="104">
        <v>3</v>
      </c>
      <c r="M1432" s="104">
        <v>0</v>
      </c>
      <c r="N1432" s="105"/>
      <c r="O1432" s="106" t="s">
        <v>889</v>
      </c>
      <c r="P1432" s="106" t="s">
        <v>890</v>
      </c>
      <c r="Q1432" s="105" t="s">
        <v>5080</v>
      </c>
      <c r="R1432" s="104">
        <v>0</v>
      </c>
      <c r="S1432" s="104">
        <v>0</v>
      </c>
      <c r="T1432" s="105" t="s">
        <v>992</v>
      </c>
      <c r="U1432" s="104">
        <v>1</v>
      </c>
      <c r="V1432" s="104">
        <v>0</v>
      </c>
      <c r="W1432" s="104">
        <v>0</v>
      </c>
      <c r="X1432" s="104">
        <v>0</v>
      </c>
      <c r="Y1432" s="104">
        <v>0</v>
      </c>
      <c r="Z1432" s="104" t="b">
        <v>0</v>
      </c>
      <c r="AA1432" s="105"/>
      <c r="AB1432" s="105" t="s">
        <v>5081</v>
      </c>
    </row>
    <row r="1433" spans="1:28" ht="15" customHeight="1" x14ac:dyDescent="0.35">
      <c r="A1433" s="105" t="s">
        <v>7363</v>
      </c>
      <c r="B1433" s="104">
        <v>0</v>
      </c>
      <c r="C1433" s="105"/>
      <c r="D1433" s="104">
        <v>0</v>
      </c>
      <c r="E1433" s="105"/>
      <c r="F1433" s="105" t="s">
        <v>1670</v>
      </c>
      <c r="G1433" s="104">
        <v>0</v>
      </c>
      <c r="H1433" s="104">
        <v>0</v>
      </c>
      <c r="I1433" s="104">
        <v>0</v>
      </c>
      <c r="J1433" s="105"/>
      <c r="K1433" s="105"/>
      <c r="L1433" s="104">
        <v>2</v>
      </c>
      <c r="M1433" s="104">
        <v>235131.030235919</v>
      </c>
      <c r="N1433" s="105"/>
      <c r="O1433" s="105"/>
      <c r="P1433" s="105"/>
      <c r="Q1433" s="105" t="s">
        <v>9347</v>
      </c>
      <c r="R1433" s="104">
        <v>322878.43</v>
      </c>
      <c r="S1433" s="104">
        <v>0</v>
      </c>
      <c r="T1433" s="105" t="s">
        <v>995</v>
      </c>
      <c r="U1433" s="104">
        <v>1</v>
      </c>
      <c r="V1433" s="104">
        <v>0</v>
      </c>
      <c r="W1433" s="104">
        <v>1.4246735159818E-6</v>
      </c>
      <c r="X1433" s="104">
        <v>0</v>
      </c>
      <c r="Y1433" s="104">
        <v>558009.46023591899</v>
      </c>
      <c r="Z1433" s="104" t="b">
        <v>0</v>
      </c>
      <c r="AA1433" s="105" t="s">
        <v>82</v>
      </c>
      <c r="AB1433" s="105" t="s">
        <v>1671</v>
      </c>
    </row>
    <row r="1434" spans="1:28" ht="15" customHeight="1" x14ac:dyDescent="0.35">
      <c r="A1434" s="105" t="s">
        <v>7281</v>
      </c>
      <c r="B1434" s="104">
        <v>0</v>
      </c>
      <c r="C1434" s="105"/>
      <c r="D1434" s="104">
        <v>0</v>
      </c>
      <c r="E1434" s="105"/>
      <c r="F1434" s="105" t="s">
        <v>1461</v>
      </c>
      <c r="G1434" s="104">
        <v>0</v>
      </c>
      <c r="H1434" s="104">
        <v>0</v>
      </c>
      <c r="I1434" s="104">
        <v>0</v>
      </c>
      <c r="J1434" s="105"/>
      <c r="K1434" s="105"/>
      <c r="L1434" s="104">
        <v>3</v>
      </c>
      <c r="M1434" s="104">
        <v>0</v>
      </c>
      <c r="N1434" s="105"/>
      <c r="O1434" s="106" t="s">
        <v>889</v>
      </c>
      <c r="P1434" s="106" t="s">
        <v>890</v>
      </c>
      <c r="Q1434" s="105" t="s">
        <v>1462</v>
      </c>
      <c r="R1434" s="104">
        <v>0</v>
      </c>
      <c r="S1434" s="104">
        <v>0</v>
      </c>
      <c r="T1434" s="105" t="s">
        <v>1463</v>
      </c>
      <c r="U1434" s="104">
        <v>1</v>
      </c>
      <c r="V1434" s="104">
        <v>0</v>
      </c>
      <c r="W1434" s="104">
        <v>0</v>
      </c>
      <c r="X1434" s="104">
        <v>0</v>
      </c>
      <c r="Y1434" s="104">
        <v>0</v>
      </c>
      <c r="Z1434" s="104" t="b">
        <v>0</v>
      </c>
      <c r="AA1434" s="105"/>
      <c r="AB1434" s="105" t="s">
        <v>1464</v>
      </c>
    </row>
    <row r="1435" spans="1:28" ht="15" customHeight="1" x14ac:dyDescent="0.35">
      <c r="A1435" s="105" t="s">
        <v>7335</v>
      </c>
      <c r="B1435" s="104">
        <v>0</v>
      </c>
      <c r="C1435" s="105"/>
      <c r="D1435" s="104">
        <v>0</v>
      </c>
      <c r="E1435" s="105"/>
      <c r="F1435" s="105" t="s">
        <v>1602</v>
      </c>
      <c r="G1435" s="104">
        <v>0</v>
      </c>
      <c r="H1435" s="104">
        <v>0</v>
      </c>
      <c r="I1435" s="104">
        <v>0</v>
      </c>
      <c r="J1435" s="105"/>
      <c r="K1435" s="105"/>
      <c r="L1435" s="104">
        <v>3</v>
      </c>
      <c r="M1435" s="104">
        <v>235131.030235919</v>
      </c>
      <c r="N1435" s="105"/>
      <c r="O1435" s="106" t="s">
        <v>889</v>
      </c>
      <c r="P1435" s="106" t="s">
        <v>890</v>
      </c>
      <c r="Q1435" s="105" t="s">
        <v>1603</v>
      </c>
      <c r="R1435" s="104">
        <v>39213.93</v>
      </c>
      <c r="S1435" s="104">
        <v>0</v>
      </c>
      <c r="T1435" s="105" t="s">
        <v>1463</v>
      </c>
      <c r="U1435" s="104">
        <v>3</v>
      </c>
      <c r="V1435" s="104">
        <v>0</v>
      </c>
      <c r="W1435" s="104">
        <v>1.9806849315069199E-7</v>
      </c>
      <c r="X1435" s="104">
        <v>0</v>
      </c>
      <c r="Y1435" s="104">
        <v>274344.96023591899</v>
      </c>
      <c r="Z1435" s="104" t="b">
        <v>0</v>
      </c>
      <c r="AA1435" s="105" t="s">
        <v>82</v>
      </c>
      <c r="AB1435" s="105" t="s">
        <v>1604</v>
      </c>
    </row>
    <row r="1436" spans="1:28" ht="15" customHeight="1" x14ac:dyDescent="0.35">
      <c r="A1436" s="105" t="s">
        <v>7362</v>
      </c>
      <c r="B1436" s="104">
        <v>0</v>
      </c>
      <c r="C1436" s="105"/>
      <c r="D1436" s="104">
        <v>0</v>
      </c>
      <c r="E1436" s="105"/>
      <c r="F1436" s="105" t="s">
        <v>1661</v>
      </c>
      <c r="G1436" s="104">
        <v>0</v>
      </c>
      <c r="H1436" s="104">
        <v>0</v>
      </c>
      <c r="I1436" s="104">
        <v>0</v>
      </c>
      <c r="J1436" s="105"/>
      <c r="K1436" s="105"/>
      <c r="L1436" s="104">
        <v>3</v>
      </c>
      <c r="M1436" s="104">
        <v>0</v>
      </c>
      <c r="N1436" s="105" t="s">
        <v>1662</v>
      </c>
      <c r="O1436" s="106" t="s">
        <v>1663</v>
      </c>
      <c r="P1436" s="106" t="s">
        <v>890</v>
      </c>
      <c r="Q1436" s="105" t="s">
        <v>1664</v>
      </c>
      <c r="R1436" s="104">
        <v>0</v>
      </c>
      <c r="S1436" s="104">
        <v>0</v>
      </c>
      <c r="T1436" s="105" t="s">
        <v>1463</v>
      </c>
      <c r="U1436" s="104">
        <v>1</v>
      </c>
      <c r="V1436" s="104">
        <v>0</v>
      </c>
      <c r="W1436" s="104">
        <v>0</v>
      </c>
      <c r="X1436" s="104">
        <v>0</v>
      </c>
      <c r="Y1436" s="104">
        <v>0</v>
      </c>
      <c r="Z1436" s="104" t="b">
        <v>0</v>
      </c>
      <c r="AA1436" s="105" t="s">
        <v>82</v>
      </c>
      <c r="AB1436" s="105" t="s">
        <v>1665</v>
      </c>
    </row>
    <row r="1437" spans="1:28" ht="15" customHeight="1" x14ac:dyDescent="0.35">
      <c r="A1437" s="105" t="s">
        <v>7368</v>
      </c>
      <c r="B1437" s="104">
        <v>0</v>
      </c>
      <c r="C1437" s="105"/>
      <c r="D1437" s="104">
        <v>0</v>
      </c>
      <c r="E1437" s="105"/>
      <c r="F1437" s="105" t="s">
        <v>1682</v>
      </c>
      <c r="G1437" s="104">
        <v>0</v>
      </c>
      <c r="H1437" s="104">
        <v>0</v>
      </c>
      <c r="I1437" s="104">
        <v>0</v>
      </c>
      <c r="J1437" s="105"/>
      <c r="K1437" s="105"/>
      <c r="L1437" s="104">
        <v>3</v>
      </c>
      <c r="M1437" s="104">
        <v>0</v>
      </c>
      <c r="N1437" s="105"/>
      <c r="O1437" s="106" t="s">
        <v>889</v>
      </c>
      <c r="P1437" s="106" t="s">
        <v>890</v>
      </c>
      <c r="Q1437" s="105" t="s">
        <v>1683</v>
      </c>
      <c r="R1437" s="104">
        <v>273507.5</v>
      </c>
      <c r="S1437" s="104">
        <v>0</v>
      </c>
      <c r="T1437" s="105" t="s">
        <v>1463</v>
      </c>
      <c r="U1437" s="104">
        <v>1</v>
      </c>
      <c r="V1437" s="104">
        <v>0</v>
      </c>
      <c r="W1437" s="104">
        <v>6.7130136986301995E-8</v>
      </c>
      <c r="X1437" s="104">
        <v>0</v>
      </c>
      <c r="Y1437" s="104">
        <v>273507.5</v>
      </c>
      <c r="Z1437" s="104" t="b">
        <v>0</v>
      </c>
      <c r="AA1437" s="105" t="s">
        <v>82</v>
      </c>
      <c r="AB1437" s="105" t="s">
        <v>1684</v>
      </c>
    </row>
    <row r="1438" spans="1:28" ht="15" customHeight="1" x14ac:dyDescent="0.35">
      <c r="A1438" s="105" t="s">
        <v>7374</v>
      </c>
      <c r="B1438" s="104">
        <v>0</v>
      </c>
      <c r="C1438" s="105"/>
      <c r="D1438" s="104">
        <v>0</v>
      </c>
      <c r="E1438" s="105"/>
      <c r="F1438" s="105" t="s">
        <v>1699</v>
      </c>
      <c r="G1438" s="104">
        <v>0</v>
      </c>
      <c r="H1438" s="104">
        <v>0</v>
      </c>
      <c r="I1438" s="104">
        <v>0</v>
      </c>
      <c r="J1438" s="105"/>
      <c r="K1438" s="105"/>
      <c r="L1438" s="104">
        <v>3</v>
      </c>
      <c r="M1438" s="104">
        <v>0</v>
      </c>
      <c r="N1438" s="105"/>
      <c r="O1438" s="106" t="s">
        <v>889</v>
      </c>
      <c r="P1438" s="106" t="s">
        <v>890</v>
      </c>
      <c r="Q1438" s="105" t="s">
        <v>1700</v>
      </c>
      <c r="R1438" s="104">
        <v>0</v>
      </c>
      <c r="S1438" s="104">
        <v>0</v>
      </c>
      <c r="T1438" s="105" t="s">
        <v>1463</v>
      </c>
      <c r="U1438" s="104">
        <v>1</v>
      </c>
      <c r="V1438" s="104">
        <v>0</v>
      </c>
      <c r="W1438" s="104">
        <v>0</v>
      </c>
      <c r="X1438" s="104">
        <v>0</v>
      </c>
      <c r="Y1438" s="104">
        <v>0</v>
      </c>
      <c r="Z1438" s="104" t="b">
        <v>0</v>
      </c>
      <c r="AA1438" s="105"/>
      <c r="AB1438" s="105" t="s">
        <v>1701</v>
      </c>
    </row>
    <row r="1439" spans="1:28" ht="15" customHeight="1" x14ac:dyDescent="0.35">
      <c r="A1439" s="105" t="s">
        <v>7377</v>
      </c>
      <c r="B1439" s="104">
        <v>0</v>
      </c>
      <c r="C1439" s="105"/>
      <c r="D1439" s="104">
        <v>0</v>
      </c>
      <c r="E1439" s="105"/>
      <c r="F1439" s="105" t="s">
        <v>1708</v>
      </c>
      <c r="G1439" s="104">
        <v>0</v>
      </c>
      <c r="H1439" s="104">
        <v>0</v>
      </c>
      <c r="I1439" s="104">
        <v>0</v>
      </c>
      <c r="J1439" s="105"/>
      <c r="K1439" s="105"/>
      <c r="L1439" s="104">
        <v>3</v>
      </c>
      <c r="M1439" s="104">
        <v>0</v>
      </c>
      <c r="N1439" s="105"/>
      <c r="O1439" s="106" t="s">
        <v>889</v>
      </c>
      <c r="P1439" s="106" t="s">
        <v>890</v>
      </c>
      <c r="Q1439" s="105" t="s">
        <v>1709</v>
      </c>
      <c r="R1439" s="104">
        <v>10157</v>
      </c>
      <c r="S1439" s="104">
        <v>0</v>
      </c>
      <c r="T1439" s="105" t="s">
        <v>1463</v>
      </c>
      <c r="U1439" s="104">
        <v>50</v>
      </c>
      <c r="V1439" s="104">
        <v>0</v>
      </c>
      <c r="W1439" s="104">
        <v>1.1594748858448001E-6</v>
      </c>
      <c r="X1439" s="104">
        <v>0</v>
      </c>
      <c r="Y1439" s="104">
        <v>10157</v>
      </c>
      <c r="Z1439" s="104" t="b">
        <v>0</v>
      </c>
      <c r="AA1439" s="105" t="s">
        <v>82</v>
      </c>
      <c r="AB1439" s="105" t="s">
        <v>1710</v>
      </c>
    </row>
    <row r="1440" spans="1:28" ht="15" customHeight="1" x14ac:dyDescent="0.35">
      <c r="A1440" s="105" t="s">
        <v>7379</v>
      </c>
      <c r="B1440" s="104">
        <v>0</v>
      </c>
      <c r="C1440" s="105"/>
      <c r="D1440" s="104">
        <v>0</v>
      </c>
      <c r="E1440" s="105"/>
      <c r="F1440" s="105" t="s">
        <v>1714</v>
      </c>
      <c r="G1440" s="104">
        <v>0</v>
      </c>
      <c r="H1440" s="104">
        <v>0</v>
      </c>
      <c r="I1440" s="104">
        <v>0</v>
      </c>
      <c r="J1440" s="105"/>
      <c r="K1440" s="105"/>
      <c r="L1440" s="104">
        <v>3</v>
      </c>
      <c r="M1440" s="104">
        <v>0</v>
      </c>
      <c r="N1440" s="105"/>
      <c r="O1440" s="106" t="s">
        <v>889</v>
      </c>
      <c r="P1440" s="106" t="s">
        <v>890</v>
      </c>
      <c r="Q1440" s="105" t="s">
        <v>1715</v>
      </c>
      <c r="R1440" s="104">
        <v>0</v>
      </c>
      <c r="S1440" s="104">
        <v>0</v>
      </c>
      <c r="T1440" s="105" t="s">
        <v>1463</v>
      </c>
      <c r="U1440" s="104">
        <v>1</v>
      </c>
      <c r="V1440" s="104">
        <v>0</v>
      </c>
      <c r="W1440" s="104">
        <v>0</v>
      </c>
      <c r="X1440" s="104">
        <v>0</v>
      </c>
      <c r="Y1440" s="104">
        <v>0</v>
      </c>
      <c r="Z1440" s="104" t="b">
        <v>0</v>
      </c>
      <c r="AA1440" s="105"/>
      <c r="AB1440" s="105" t="s">
        <v>1716</v>
      </c>
    </row>
    <row r="1441" spans="1:28" ht="15" customHeight="1" x14ac:dyDescent="0.35">
      <c r="A1441" s="105" t="s">
        <v>7627</v>
      </c>
      <c r="B1441" s="104">
        <v>0</v>
      </c>
      <c r="C1441" s="105"/>
      <c r="D1441" s="104">
        <v>0</v>
      </c>
      <c r="E1441" s="105"/>
      <c r="F1441" s="105" t="s">
        <v>2328</v>
      </c>
      <c r="G1441" s="104">
        <v>0</v>
      </c>
      <c r="H1441" s="104">
        <v>0</v>
      </c>
      <c r="I1441" s="104">
        <v>0</v>
      </c>
      <c r="J1441" s="105"/>
      <c r="K1441" s="105"/>
      <c r="L1441" s="104">
        <v>3</v>
      </c>
      <c r="M1441" s="104">
        <v>0</v>
      </c>
      <c r="N1441" s="105"/>
      <c r="O1441" s="106" t="s">
        <v>889</v>
      </c>
      <c r="P1441" s="106" t="s">
        <v>890</v>
      </c>
      <c r="Q1441" s="105" t="s">
        <v>2331</v>
      </c>
      <c r="R1441" s="104">
        <v>0</v>
      </c>
      <c r="S1441" s="104">
        <v>0</v>
      </c>
      <c r="T1441" s="105" t="s">
        <v>1463</v>
      </c>
      <c r="U1441" s="104">
        <v>1</v>
      </c>
      <c r="V1441" s="104">
        <v>0</v>
      </c>
      <c r="W1441" s="104">
        <v>0</v>
      </c>
      <c r="X1441" s="104">
        <v>0</v>
      </c>
      <c r="Y1441" s="104">
        <v>0</v>
      </c>
      <c r="Z1441" s="104" t="b">
        <v>0</v>
      </c>
      <c r="AA1441" s="105"/>
      <c r="AB1441" s="105" t="s">
        <v>2332</v>
      </c>
    </row>
    <row r="1442" spans="1:28" ht="15" customHeight="1" x14ac:dyDescent="0.35">
      <c r="A1442" s="105" t="s">
        <v>8247</v>
      </c>
      <c r="B1442" s="104">
        <v>0</v>
      </c>
      <c r="C1442" s="105"/>
      <c r="D1442" s="104">
        <v>0</v>
      </c>
      <c r="E1442" s="105"/>
      <c r="F1442" s="105" t="s">
        <v>4035</v>
      </c>
      <c r="G1442" s="104">
        <v>0</v>
      </c>
      <c r="H1442" s="104">
        <v>0</v>
      </c>
      <c r="I1442" s="104">
        <v>0</v>
      </c>
      <c r="J1442" s="105"/>
      <c r="K1442" s="105"/>
      <c r="L1442" s="104">
        <v>3</v>
      </c>
      <c r="M1442" s="104">
        <v>0</v>
      </c>
      <c r="N1442" s="105"/>
      <c r="O1442" s="106" t="s">
        <v>889</v>
      </c>
      <c r="P1442" s="106" t="s">
        <v>890</v>
      </c>
      <c r="Q1442" s="105" t="s">
        <v>4036</v>
      </c>
      <c r="R1442" s="104">
        <v>0</v>
      </c>
      <c r="S1442" s="104">
        <v>0</v>
      </c>
      <c r="T1442" s="105" t="s">
        <v>1463</v>
      </c>
      <c r="U1442" s="104">
        <v>1</v>
      </c>
      <c r="V1442" s="104">
        <v>0</v>
      </c>
      <c r="W1442" s="104">
        <v>0</v>
      </c>
      <c r="X1442" s="104">
        <v>0</v>
      </c>
      <c r="Y1442" s="104">
        <v>0</v>
      </c>
      <c r="Z1442" s="104" t="b">
        <v>0</v>
      </c>
      <c r="AA1442" s="105"/>
      <c r="AB1442" s="105" t="s">
        <v>4037</v>
      </c>
    </row>
    <row r="1443" spans="1:28" ht="15" customHeight="1" x14ac:dyDescent="0.35">
      <c r="A1443" s="105" t="s">
        <v>10862</v>
      </c>
      <c r="B1443" s="104">
        <v>0</v>
      </c>
      <c r="C1443" s="105"/>
      <c r="D1443" s="104">
        <v>0</v>
      </c>
      <c r="E1443" s="105"/>
      <c r="F1443" s="105" t="s">
        <v>1666</v>
      </c>
      <c r="G1443" s="104">
        <v>0</v>
      </c>
      <c r="H1443" s="104">
        <v>0</v>
      </c>
      <c r="I1443" s="104">
        <v>0</v>
      </c>
      <c r="J1443" s="105"/>
      <c r="K1443" s="105"/>
      <c r="L1443" s="104">
        <v>3</v>
      </c>
      <c r="M1443" s="104">
        <v>0</v>
      </c>
      <c r="N1443" s="106" t="s">
        <v>11139</v>
      </c>
      <c r="O1443" s="106" t="s">
        <v>889</v>
      </c>
      <c r="P1443" s="106" t="s">
        <v>890</v>
      </c>
      <c r="Q1443" s="105" t="s">
        <v>1603</v>
      </c>
      <c r="R1443" s="104">
        <v>0</v>
      </c>
      <c r="S1443" s="104">
        <v>0</v>
      </c>
      <c r="T1443" s="105" t="s">
        <v>1463</v>
      </c>
      <c r="U1443" s="104">
        <v>3</v>
      </c>
      <c r="V1443" s="104">
        <v>0</v>
      </c>
      <c r="W1443" s="104">
        <v>0</v>
      </c>
      <c r="X1443" s="104">
        <v>0</v>
      </c>
      <c r="Y1443" s="104">
        <v>0</v>
      </c>
      <c r="Z1443" s="104" t="b">
        <v>0</v>
      </c>
      <c r="AA1443" s="105"/>
      <c r="AB1443" s="105" t="s">
        <v>1667</v>
      </c>
    </row>
    <row r="1444" spans="1:28" ht="15" customHeight="1" x14ac:dyDescent="0.35">
      <c r="A1444" s="105" t="s">
        <v>10863</v>
      </c>
      <c r="B1444" s="104">
        <v>0</v>
      </c>
      <c r="C1444" s="105"/>
      <c r="D1444" s="104">
        <v>0</v>
      </c>
      <c r="E1444" s="105"/>
      <c r="F1444" s="105" t="s">
        <v>1668</v>
      </c>
      <c r="G1444" s="104">
        <v>0</v>
      </c>
      <c r="H1444" s="104">
        <v>0</v>
      </c>
      <c r="I1444" s="104">
        <v>0</v>
      </c>
      <c r="J1444" s="105"/>
      <c r="K1444" s="105"/>
      <c r="L1444" s="104">
        <v>3</v>
      </c>
      <c r="M1444" s="104">
        <v>0</v>
      </c>
      <c r="N1444" s="106" t="s">
        <v>11140</v>
      </c>
      <c r="O1444" s="106" t="s">
        <v>889</v>
      </c>
      <c r="P1444" s="106" t="s">
        <v>890</v>
      </c>
      <c r="Q1444" s="105" t="s">
        <v>1603</v>
      </c>
      <c r="R1444" s="104">
        <v>0</v>
      </c>
      <c r="S1444" s="104">
        <v>0</v>
      </c>
      <c r="T1444" s="105" t="s">
        <v>1463</v>
      </c>
      <c r="U1444" s="104">
        <v>1</v>
      </c>
      <c r="V1444" s="104">
        <v>0</v>
      </c>
      <c r="W1444" s="104">
        <v>0</v>
      </c>
      <c r="X1444" s="104">
        <v>0</v>
      </c>
      <c r="Y1444" s="104">
        <v>0</v>
      </c>
      <c r="Z1444" s="104" t="b">
        <v>0</v>
      </c>
      <c r="AA1444" s="105"/>
      <c r="AB1444" s="105" t="s">
        <v>1669</v>
      </c>
    </row>
    <row r="1445" spans="1:28" ht="15" customHeight="1" x14ac:dyDescent="0.35">
      <c r="A1445" s="105" t="s">
        <v>7364</v>
      </c>
      <c r="B1445" s="104">
        <v>0</v>
      </c>
      <c r="C1445" s="105"/>
      <c r="D1445" s="104">
        <v>0</v>
      </c>
      <c r="E1445" s="105"/>
      <c r="F1445" s="105" t="s">
        <v>1672</v>
      </c>
      <c r="G1445" s="104">
        <v>0</v>
      </c>
      <c r="H1445" s="104">
        <v>0</v>
      </c>
      <c r="I1445" s="104">
        <v>0</v>
      </c>
      <c r="J1445" s="105"/>
      <c r="K1445" s="105"/>
      <c r="L1445" s="104">
        <v>2</v>
      </c>
      <c r="M1445" s="104">
        <v>0</v>
      </c>
      <c r="N1445" s="105"/>
      <c r="O1445" s="105"/>
      <c r="P1445" s="105"/>
      <c r="Q1445" s="105" t="s">
        <v>9348</v>
      </c>
      <c r="R1445" s="104">
        <v>0</v>
      </c>
      <c r="S1445" s="104">
        <v>0</v>
      </c>
      <c r="T1445" s="105" t="s">
        <v>995</v>
      </c>
      <c r="U1445" s="104">
        <v>1</v>
      </c>
      <c r="V1445" s="104">
        <v>0</v>
      </c>
      <c r="W1445" s="104">
        <v>0</v>
      </c>
      <c r="X1445" s="104">
        <v>0</v>
      </c>
      <c r="Y1445" s="104">
        <v>0</v>
      </c>
      <c r="Z1445" s="104" t="b">
        <v>0</v>
      </c>
      <c r="AA1445" s="105" t="s">
        <v>923</v>
      </c>
      <c r="AB1445" s="105" t="s">
        <v>1673</v>
      </c>
    </row>
    <row r="1446" spans="1:28" ht="15" customHeight="1" x14ac:dyDescent="0.35">
      <c r="A1446" s="105" t="s">
        <v>7262</v>
      </c>
      <c r="B1446" s="104">
        <v>0</v>
      </c>
      <c r="C1446" s="105"/>
      <c r="D1446" s="104">
        <v>0</v>
      </c>
      <c r="E1446" s="105"/>
      <c r="F1446" s="105" t="s">
        <v>1407</v>
      </c>
      <c r="G1446" s="104">
        <v>0</v>
      </c>
      <c r="H1446" s="104">
        <v>0</v>
      </c>
      <c r="I1446" s="104">
        <v>0</v>
      </c>
      <c r="J1446" s="105"/>
      <c r="K1446" s="105"/>
      <c r="L1446" s="104">
        <v>3</v>
      </c>
      <c r="M1446" s="104">
        <v>0</v>
      </c>
      <c r="N1446" s="105"/>
      <c r="O1446" s="106" t="s">
        <v>1408</v>
      </c>
      <c r="P1446" s="106" t="s">
        <v>890</v>
      </c>
      <c r="Q1446" s="105" t="s">
        <v>1409</v>
      </c>
      <c r="R1446" s="104">
        <v>0</v>
      </c>
      <c r="S1446" s="104">
        <v>0</v>
      </c>
      <c r="T1446" s="105" t="s">
        <v>1410</v>
      </c>
      <c r="U1446" s="104">
        <v>1</v>
      </c>
      <c r="V1446" s="104">
        <v>0</v>
      </c>
      <c r="W1446" s="104">
        <v>0</v>
      </c>
      <c r="X1446" s="104">
        <v>0</v>
      </c>
      <c r="Y1446" s="104">
        <v>0</v>
      </c>
      <c r="Z1446" s="104" t="b">
        <v>0</v>
      </c>
      <c r="AA1446" s="105"/>
      <c r="AB1446" s="105" t="s">
        <v>1411</v>
      </c>
    </row>
    <row r="1447" spans="1:28" ht="15" customHeight="1" x14ac:dyDescent="0.35">
      <c r="A1447" s="105" t="s">
        <v>7367</v>
      </c>
      <c r="B1447" s="104">
        <v>0</v>
      </c>
      <c r="C1447" s="105"/>
      <c r="D1447" s="104">
        <v>0</v>
      </c>
      <c r="E1447" s="105"/>
      <c r="F1447" s="105" t="s">
        <v>1679</v>
      </c>
      <c r="G1447" s="104">
        <v>0</v>
      </c>
      <c r="H1447" s="104">
        <v>0</v>
      </c>
      <c r="I1447" s="104">
        <v>0</v>
      </c>
      <c r="J1447" s="105"/>
      <c r="K1447" s="105"/>
      <c r="L1447" s="104">
        <v>3</v>
      </c>
      <c r="M1447" s="104">
        <v>0</v>
      </c>
      <c r="N1447" s="105"/>
      <c r="O1447" s="106" t="s">
        <v>889</v>
      </c>
      <c r="P1447" s="106" t="s">
        <v>890</v>
      </c>
      <c r="Q1447" s="105" t="s">
        <v>1680</v>
      </c>
      <c r="R1447" s="104">
        <v>0</v>
      </c>
      <c r="S1447" s="104">
        <v>0</v>
      </c>
      <c r="T1447" s="105" t="s">
        <v>1410</v>
      </c>
      <c r="U1447" s="104">
        <v>1</v>
      </c>
      <c r="V1447" s="104">
        <v>0</v>
      </c>
      <c r="W1447" s="104">
        <v>0</v>
      </c>
      <c r="X1447" s="104">
        <v>0</v>
      </c>
      <c r="Y1447" s="104">
        <v>0</v>
      </c>
      <c r="Z1447" s="104" t="b">
        <v>0</v>
      </c>
      <c r="AA1447" s="105"/>
      <c r="AB1447" s="105" t="s">
        <v>1681</v>
      </c>
    </row>
    <row r="1448" spans="1:28" ht="15" customHeight="1" x14ac:dyDescent="0.35">
      <c r="A1448" s="105" t="s">
        <v>7365</v>
      </c>
      <c r="B1448" s="104">
        <v>0</v>
      </c>
      <c r="C1448" s="105"/>
      <c r="D1448" s="104">
        <v>0</v>
      </c>
      <c r="E1448" s="105"/>
      <c r="F1448" s="105" t="s">
        <v>1674</v>
      </c>
      <c r="G1448" s="104">
        <v>0</v>
      </c>
      <c r="H1448" s="104">
        <v>0</v>
      </c>
      <c r="I1448" s="104">
        <v>0</v>
      </c>
      <c r="J1448" s="105"/>
      <c r="K1448" s="105"/>
      <c r="L1448" s="104">
        <v>2</v>
      </c>
      <c r="M1448" s="104">
        <v>0</v>
      </c>
      <c r="N1448" s="105"/>
      <c r="O1448" s="105"/>
      <c r="P1448" s="105"/>
      <c r="Q1448" s="105" t="s">
        <v>9349</v>
      </c>
      <c r="R1448" s="104">
        <v>0</v>
      </c>
      <c r="S1448" s="104">
        <v>0</v>
      </c>
      <c r="T1448" s="105" t="s">
        <v>995</v>
      </c>
      <c r="U1448" s="104">
        <v>1</v>
      </c>
      <c r="V1448" s="104">
        <v>0</v>
      </c>
      <c r="W1448" s="104">
        <v>0</v>
      </c>
      <c r="X1448" s="104">
        <v>0</v>
      </c>
      <c r="Y1448" s="104">
        <v>0</v>
      </c>
      <c r="Z1448" s="104" t="b">
        <v>0</v>
      </c>
      <c r="AA1448" s="105" t="s">
        <v>923</v>
      </c>
      <c r="AB1448" s="105" t="s">
        <v>1675</v>
      </c>
    </row>
    <row r="1449" spans="1:28" ht="15" customHeight="1" x14ac:dyDescent="0.35">
      <c r="A1449" s="105" t="s">
        <v>7261</v>
      </c>
      <c r="B1449" s="104">
        <v>0</v>
      </c>
      <c r="C1449" s="105"/>
      <c r="D1449" s="104">
        <v>0</v>
      </c>
      <c r="E1449" s="105"/>
      <c r="F1449" s="105" t="s">
        <v>1403</v>
      </c>
      <c r="G1449" s="104">
        <v>0</v>
      </c>
      <c r="H1449" s="104">
        <v>0</v>
      </c>
      <c r="I1449" s="104">
        <v>0</v>
      </c>
      <c r="J1449" s="105"/>
      <c r="K1449" s="105"/>
      <c r="L1449" s="104">
        <v>3</v>
      </c>
      <c r="M1449" s="104">
        <v>0</v>
      </c>
      <c r="N1449" s="105"/>
      <c r="O1449" s="106" t="s">
        <v>889</v>
      </c>
      <c r="P1449" s="106" t="s">
        <v>890</v>
      </c>
      <c r="Q1449" s="105" t="s">
        <v>1404</v>
      </c>
      <c r="R1449" s="104">
        <v>0</v>
      </c>
      <c r="S1449" s="104">
        <v>0</v>
      </c>
      <c r="T1449" s="105" t="s">
        <v>1405</v>
      </c>
      <c r="U1449" s="104">
        <v>1</v>
      </c>
      <c r="V1449" s="104">
        <v>0</v>
      </c>
      <c r="W1449" s="104">
        <v>0</v>
      </c>
      <c r="X1449" s="104">
        <v>0</v>
      </c>
      <c r="Y1449" s="104">
        <v>0</v>
      </c>
      <c r="Z1449" s="104" t="b">
        <v>0</v>
      </c>
      <c r="AA1449" s="105"/>
      <c r="AB1449" s="105" t="s">
        <v>1406</v>
      </c>
    </row>
    <row r="1450" spans="1:28" ht="15" customHeight="1" x14ac:dyDescent="0.35">
      <c r="A1450" s="105" t="s">
        <v>7366</v>
      </c>
      <c r="B1450" s="104">
        <v>0</v>
      </c>
      <c r="C1450" s="105"/>
      <c r="D1450" s="104">
        <v>0</v>
      </c>
      <c r="E1450" s="105"/>
      <c r="F1450" s="105" t="s">
        <v>1676</v>
      </c>
      <c r="G1450" s="104">
        <v>0</v>
      </c>
      <c r="H1450" s="104">
        <v>0</v>
      </c>
      <c r="I1450" s="104">
        <v>0</v>
      </c>
      <c r="J1450" s="105"/>
      <c r="K1450" s="105"/>
      <c r="L1450" s="104">
        <v>3</v>
      </c>
      <c r="M1450" s="104">
        <v>0</v>
      </c>
      <c r="N1450" s="105"/>
      <c r="O1450" s="106" t="s">
        <v>889</v>
      </c>
      <c r="P1450" s="106" t="s">
        <v>890</v>
      </c>
      <c r="Q1450" s="105" t="s">
        <v>1677</v>
      </c>
      <c r="R1450" s="104">
        <v>0</v>
      </c>
      <c r="S1450" s="104">
        <v>0</v>
      </c>
      <c r="T1450" s="105" t="s">
        <v>1405</v>
      </c>
      <c r="U1450" s="104">
        <v>1</v>
      </c>
      <c r="V1450" s="104">
        <v>0</v>
      </c>
      <c r="W1450" s="104">
        <v>0</v>
      </c>
      <c r="X1450" s="104">
        <v>0</v>
      </c>
      <c r="Y1450" s="104">
        <v>0</v>
      </c>
      <c r="Z1450" s="104" t="b">
        <v>0</v>
      </c>
      <c r="AA1450" s="105"/>
      <c r="AB1450" s="105" t="s">
        <v>1678</v>
      </c>
    </row>
    <row r="1451" spans="1:28" ht="15" customHeight="1" x14ac:dyDescent="0.35">
      <c r="A1451" s="105" t="s">
        <v>7369</v>
      </c>
      <c r="B1451" s="104">
        <v>0</v>
      </c>
      <c r="C1451" s="105"/>
      <c r="D1451" s="104">
        <v>0</v>
      </c>
      <c r="E1451" s="105"/>
      <c r="F1451" s="105" t="s">
        <v>1682</v>
      </c>
      <c r="G1451" s="104">
        <v>0</v>
      </c>
      <c r="H1451" s="104">
        <v>0</v>
      </c>
      <c r="I1451" s="104">
        <v>0</v>
      </c>
      <c r="J1451" s="105"/>
      <c r="K1451" s="105"/>
      <c r="L1451" s="104">
        <v>3</v>
      </c>
      <c r="M1451" s="104">
        <v>0</v>
      </c>
      <c r="N1451" s="105"/>
      <c r="O1451" s="106" t="s">
        <v>1685</v>
      </c>
      <c r="P1451" s="106" t="s">
        <v>890</v>
      </c>
      <c r="Q1451" s="105" t="s">
        <v>1686</v>
      </c>
      <c r="R1451" s="104">
        <v>0</v>
      </c>
      <c r="S1451" s="104">
        <v>0</v>
      </c>
      <c r="T1451" s="105" t="s">
        <v>1405</v>
      </c>
      <c r="U1451" s="104">
        <v>1</v>
      </c>
      <c r="V1451" s="104">
        <v>0</v>
      </c>
      <c r="W1451" s="104">
        <v>0</v>
      </c>
      <c r="X1451" s="104">
        <v>0</v>
      </c>
      <c r="Y1451" s="104">
        <v>0</v>
      </c>
      <c r="Z1451" s="104" t="b">
        <v>0</v>
      </c>
      <c r="AA1451" s="105"/>
      <c r="AB1451" s="105" t="s">
        <v>1687</v>
      </c>
    </row>
    <row r="1452" spans="1:28" ht="15" customHeight="1" x14ac:dyDescent="0.35">
      <c r="A1452" s="105" t="s">
        <v>7370</v>
      </c>
      <c r="B1452" s="104">
        <v>0</v>
      </c>
      <c r="C1452" s="105"/>
      <c r="D1452" s="104">
        <v>0</v>
      </c>
      <c r="E1452" s="105"/>
      <c r="F1452" s="105" t="s">
        <v>1688</v>
      </c>
      <c r="G1452" s="104">
        <v>0</v>
      </c>
      <c r="H1452" s="104">
        <v>0</v>
      </c>
      <c r="I1452" s="104">
        <v>0</v>
      </c>
      <c r="J1452" s="105"/>
      <c r="K1452" s="105"/>
      <c r="L1452" s="104">
        <v>3</v>
      </c>
      <c r="M1452" s="104">
        <v>0</v>
      </c>
      <c r="N1452" s="105"/>
      <c r="O1452" s="106" t="s">
        <v>889</v>
      </c>
      <c r="P1452" s="106" t="s">
        <v>890</v>
      </c>
      <c r="Q1452" s="105" t="s">
        <v>1689</v>
      </c>
      <c r="R1452" s="104">
        <v>0</v>
      </c>
      <c r="S1452" s="104">
        <v>0</v>
      </c>
      <c r="T1452" s="105" t="s">
        <v>1405</v>
      </c>
      <c r="U1452" s="104">
        <v>1</v>
      </c>
      <c r="V1452" s="104">
        <v>0</v>
      </c>
      <c r="W1452" s="104">
        <v>0</v>
      </c>
      <c r="X1452" s="104">
        <v>0</v>
      </c>
      <c r="Y1452" s="104">
        <v>0</v>
      </c>
      <c r="Z1452" s="104" t="b">
        <v>0</v>
      </c>
      <c r="AA1452" s="105"/>
      <c r="AB1452" s="105" t="s">
        <v>1690</v>
      </c>
    </row>
    <row r="1453" spans="1:28" ht="15" customHeight="1" x14ac:dyDescent="0.35">
      <c r="A1453" s="105" t="s">
        <v>7376</v>
      </c>
      <c r="B1453" s="104">
        <v>0</v>
      </c>
      <c r="C1453" s="105"/>
      <c r="D1453" s="104">
        <v>0</v>
      </c>
      <c r="E1453" s="105"/>
      <c r="F1453" s="105" t="s">
        <v>1705</v>
      </c>
      <c r="G1453" s="104">
        <v>0</v>
      </c>
      <c r="H1453" s="104">
        <v>0</v>
      </c>
      <c r="I1453" s="104">
        <v>0</v>
      </c>
      <c r="J1453" s="105"/>
      <c r="K1453" s="105"/>
      <c r="L1453" s="104">
        <v>3</v>
      </c>
      <c r="M1453" s="104">
        <v>0</v>
      </c>
      <c r="N1453" s="105"/>
      <c r="O1453" s="106" t="s">
        <v>889</v>
      </c>
      <c r="P1453" s="106" t="s">
        <v>890</v>
      </c>
      <c r="Q1453" s="105" t="s">
        <v>1706</v>
      </c>
      <c r="R1453" s="104">
        <v>0</v>
      </c>
      <c r="S1453" s="104">
        <v>0</v>
      </c>
      <c r="T1453" s="105" t="s">
        <v>1405</v>
      </c>
      <c r="U1453" s="104">
        <v>1</v>
      </c>
      <c r="V1453" s="104">
        <v>0</v>
      </c>
      <c r="W1453" s="104">
        <v>0</v>
      </c>
      <c r="X1453" s="104">
        <v>0</v>
      </c>
      <c r="Y1453" s="104">
        <v>0</v>
      </c>
      <c r="Z1453" s="104" t="b">
        <v>0</v>
      </c>
      <c r="AA1453" s="105"/>
      <c r="AB1453" s="105" t="s">
        <v>1707</v>
      </c>
    </row>
    <row r="1454" spans="1:28" ht="15" customHeight="1" x14ac:dyDescent="0.35">
      <c r="A1454" s="105" t="s">
        <v>7378</v>
      </c>
      <c r="B1454" s="104">
        <v>0</v>
      </c>
      <c r="C1454" s="105"/>
      <c r="D1454" s="104">
        <v>0</v>
      </c>
      <c r="E1454" s="105"/>
      <c r="F1454" s="105" t="s">
        <v>1711</v>
      </c>
      <c r="G1454" s="104">
        <v>0</v>
      </c>
      <c r="H1454" s="104">
        <v>0</v>
      </c>
      <c r="I1454" s="104">
        <v>0</v>
      </c>
      <c r="J1454" s="105"/>
      <c r="K1454" s="105"/>
      <c r="L1454" s="104">
        <v>3</v>
      </c>
      <c r="M1454" s="104">
        <v>0</v>
      </c>
      <c r="N1454" s="105"/>
      <c r="O1454" s="106" t="s">
        <v>889</v>
      </c>
      <c r="P1454" s="106" t="s">
        <v>890</v>
      </c>
      <c r="Q1454" s="105" t="s">
        <v>1712</v>
      </c>
      <c r="R1454" s="104">
        <v>0</v>
      </c>
      <c r="S1454" s="104">
        <v>0</v>
      </c>
      <c r="T1454" s="105" t="s">
        <v>1405</v>
      </c>
      <c r="U1454" s="104">
        <v>1</v>
      </c>
      <c r="V1454" s="104">
        <v>0</v>
      </c>
      <c r="W1454" s="104">
        <v>0</v>
      </c>
      <c r="X1454" s="104">
        <v>0</v>
      </c>
      <c r="Y1454" s="104">
        <v>0</v>
      </c>
      <c r="Z1454" s="104" t="b">
        <v>0</v>
      </c>
      <c r="AA1454" s="105"/>
      <c r="AB1454" s="105" t="s">
        <v>1713</v>
      </c>
    </row>
    <row r="1455" spans="1:28" ht="15" customHeight="1" x14ac:dyDescent="0.35">
      <c r="A1455" s="105" t="s">
        <v>7626</v>
      </c>
      <c r="B1455" s="104">
        <v>0</v>
      </c>
      <c r="C1455" s="105"/>
      <c r="D1455" s="104">
        <v>0</v>
      </c>
      <c r="E1455" s="105"/>
      <c r="F1455" s="105" t="s">
        <v>2328</v>
      </c>
      <c r="G1455" s="104">
        <v>0</v>
      </c>
      <c r="H1455" s="104">
        <v>0</v>
      </c>
      <c r="I1455" s="104">
        <v>0</v>
      </c>
      <c r="J1455" s="105"/>
      <c r="K1455" s="105"/>
      <c r="L1455" s="104">
        <v>3</v>
      </c>
      <c r="M1455" s="104">
        <v>0</v>
      </c>
      <c r="N1455" s="105"/>
      <c r="O1455" s="106" t="s">
        <v>1685</v>
      </c>
      <c r="P1455" s="106" t="s">
        <v>890</v>
      </c>
      <c r="Q1455" s="105" t="s">
        <v>2329</v>
      </c>
      <c r="R1455" s="104">
        <v>0</v>
      </c>
      <c r="S1455" s="104">
        <v>0</v>
      </c>
      <c r="T1455" s="105" t="s">
        <v>1405</v>
      </c>
      <c r="U1455" s="104">
        <v>1</v>
      </c>
      <c r="V1455" s="104">
        <v>0</v>
      </c>
      <c r="W1455" s="104">
        <v>0</v>
      </c>
      <c r="X1455" s="104">
        <v>0</v>
      </c>
      <c r="Y1455" s="104">
        <v>0</v>
      </c>
      <c r="Z1455" s="104" t="b">
        <v>0</v>
      </c>
      <c r="AA1455" s="105"/>
      <c r="AB1455" s="105" t="s">
        <v>2330</v>
      </c>
    </row>
    <row r="1456" spans="1:28" ht="15" customHeight="1" x14ac:dyDescent="0.35">
      <c r="A1456" s="105" t="s">
        <v>8248</v>
      </c>
      <c r="B1456" s="104">
        <v>0</v>
      </c>
      <c r="C1456" s="105"/>
      <c r="D1456" s="104">
        <v>0</v>
      </c>
      <c r="E1456" s="105"/>
      <c r="F1456" s="105" t="s">
        <v>4035</v>
      </c>
      <c r="G1456" s="104">
        <v>0</v>
      </c>
      <c r="H1456" s="104">
        <v>0</v>
      </c>
      <c r="I1456" s="104">
        <v>0</v>
      </c>
      <c r="J1456" s="105"/>
      <c r="K1456" s="105"/>
      <c r="L1456" s="104">
        <v>3</v>
      </c>
      <c r="M1456" s="104">
        <v>0</v>
      </c>
      <c r="N1456" s="105"/>
      <c r="O1456" s="106" t="s">
        <v>889</v>
      </c>
      <c r="P1456" s="106" t="s">
        <v>890</v>
      </c>
      <c r="Q1456" s="105" t="s">
        <v>4038</v>
      </c>
      <c r="R1456" s="104">
        <v>0</v>
      </c>
      <c r="S1456" s="104">
        <v>0</v>
      </c>
      <c r="T1456" s="105" t="s">
        <v>1405</v>
      </c>
      <c r="U1456" s="104">
        <v>1</v>
      </c>
      <c r="V1456" s="104">
        <v>0</v>
      </c>
      <c r="W1456" s="104">
        <v>0</v>
      </c>
      <c r="X1456" s="104">
        <v>0</v>
      </c>
      <c r="Y1456" s="104">
        <v>0</v>
      </c>
      <c r="Z1456" s="104" t="b">
        <v>0</v>
      </c>
      <c r="AA1456" s="105"/>
      <c r="AB1456" s="105" t="s">
        <v>4039</v>
      </c>
    </row>
    <row r="1457" spans="1:28" ht="15" customHeight="1" x14ac:dyDescent="0.35">
      <c r="A1457" s="105" t="s">
        <v>7460</v>
      </c>
      <c r="B1457" s="104">
        <v>0</v>
      </c>
      <c r="C1457" s="105"/>
      <c r="D1457" s="104">
        <v>0</v>
      </c>
      <c r="E1457" s="105"/>
      <c r="F1457" s="105" t="s">
        <v>1903</v>
      </c>
      <c r="G1457" s="104">
        <v>0</v>
      </c>
      <c r="H1457" s="104">
        <v>0</v>
      </c>
      <c r="I1457" s="104">
        <v>20062.729085290499</v>
      </c>
      <c r="J1457" s="105"/>
      <c r="K1457" s="105"/>
      <c r="L1457" s="104">
        <v>2</v>
      </c>
      <c r="M1457" s="104">
        <v>240090.23151918399</v>
      </c>
      <c r="N1457" s="105"/>
      <c r="O1457" s="105"/>
      <c r="P1457" s="105"/>
      <c r="Q1457" s="105" t="s">
        <v>9356</v>
      </c>
      <c r="R1457" s="104">
        <v>202485.4</v>
      </c>
      <c r="S1457" s="104">
        <v>0</v>
      </c>
      <c r="T1457" s="105" t="s">
        <v>995</v>
      </c>
      <c r="U1457" s="104">
        <v>1</v>
      </c>
      <c r="V1457" s="104">
        <v>0</v>
      </c>
      <c r="W1457" s="104">
        <v>2.24381963470348E-7</v>
      </c>
      <c r="X1457" s="104">
        <v>0</v>
      </c>
      <c r="Y1457" s="104">
        <v>462638.36060447502</v>
      </c>
      <c r="Z1457" s="104" t="b">
        <v>0</v>
      </c>
      <c r="AA1457" s="105" t="s">
        <v>82</v>
      </c>
      <c r="AB1457" s="105" t="s">
        <v>1904</v>
      </c>
    </row>
    <row r="1458" spans="1:28" ht="15" customHeight="1" x14ac:dyDescent="0.35">
      <c r="A1458" s="105" t="s">
        <v>7287</v>
      </c>
      <c r="B1458" s="104">
        <v>0</v>
      </c>
      <c r="C1458" s="105"/>
      <c r="D1458" s="104">
        <v>0</v>
      </c>
      <c r="E1458" s="105"/>
      <c r="F1458" s="105" t="s">
        <v>1455</v>
      </c>
      <c r="G1458" s="104">
        <v>0</v>
      </c>
      <c r="H1458" s="104">
        <v>0</v>
      </c>
      <c r="I1458" s="104">
        <v>0</v>
      </c>
      <c r="J1458" s="105"/>
      <c r="K1458" s="105"/>
      <c r="L1458" s="104">
        <v>3</v>
      </c>
      <c r="M1458" s="104">
        <v>0</v>
      </c>
      <c r="N1458" s="105"/>
      <c r="O1458" s="106" t="s">
        <v>889</v>
      </c>
      <c r="P1458" s="106" t="s">
        <v>890</v>
      </c>
      <c r="Q1458" s="105" t="s">
        <v>1481</v>
      </c>
      <c r="R1458" s="104">
        <v>0</v>
      </c>
      <c r="S1458" s="104">
        <v>0</v>
      </c>
      <c r="T1458" s="105" t="s">
        <v>1482</v>
      </c>
      <c r="U1458" s="104">
        <v>1</v>
      </c>
      <c r="V1458" s="104">
        <v>0</v>
      </c>
      <c r="W1458" s="104">
        <v>0</v>
      </c>
      <c r="X1458" s="104">
        <v>0</v>
      </c>
      <c r="Y1458" s="104">
        <v>0</v>
      </c>
      <c r="Z1458" s="104" t="b">
        <v>0</v>
      </c>
      <c r="AA1458" s="105"/>
      <c r="AB1458" s="105" t="s">
        <v>1483</v>
      </c>
    </row>
    <row r="1459" spans="1:28" ht="15" customHeight="1" x14ac:dyDescent="0.35">
      <c r="A1459" s="105" t="s">
        <v>7435</v>
      </c>
      <c r="B1459" s="104">
        <v>0</v>
      </c>
      <c r="C1459" s="105"/>
      <c r="D1459" s="104">
        <v>0</v>
      </c>
      <c r="E1459" s="105"/>
      <c r="F1459" s="105" t="s">
        <v>1845</v>
      </c>
      <c r="G1459" s="104">
        <v>0</v>
      </c>
      <c r="H1459" s="104">
        <v>0</v>
      </c>
      <c r="I1459" s="104">
        <v>20062.729085290499</v>
      </c>
      <c r="J1459" s="105"/>
      <c r="K1459" s="105"/>
      <c r="L1459" s="104">
        <v>3</v>
      </c>
      <c r="M1459" s="104">
        <v>240090.23151918399</v>
      </c>
      <c r="N1459" s="105"/>
      <c r="O1459" s="106" t="s">
        <v>889</v>
      </c>
      <c r="P1459" s="106" t="s">
        <v>890</v>
      </c>
      <c r="Q1459" s="105" t="s">
        <v>1846</v>
      </c>
      <c r="R1459" s="104">
        <v>202485.4</v>
      </c>
      <c r="S1459" s="104">
        <v>0</v>
      </c>
      <c r="T1459" s="105" t="s">
        <v>1482</v>
      </c>
      <c r="U1459" s="104">
        <v>1</v>
      </c>
      <c r="V1459" s="104">
        <v>0</v>
      </c>
      <c r="W1459" s="104">
        <v>2.24381963470348E-7</v>
      </c>
      <c r="X1459" s="104">
        <v>0</v>
      </c>
      <c r="Y1459" s="104">
        <v>462638.36060447502</v>
      </c>
      <c r="Z1459" s="104" t="b">
        <v>0</v>
      </c>
      <c r="AA1459" s="105" t="s">
        <v>82</v>
      </c>
      <c r="AB1459" s="105" t="s">
        <v>1847</v>
      </c>
    </row>
    <row r="1460" spans="1:28" ht="15" customHeight="1" x14ac:dyDescent="0.35">
      <c r="A1460" s="105" t="s">
        <v>7502</v>
      </c>
      <c r="B1460" s="104">
        <v>0</v>
      </c>
      <c r="C1460" s="105"/>
      <c r="D1460" s="104">
        <v>0</v>
      </c>
      <c r="E1460" s="105"/>
      <c r="F1460" s="105" t="s">
        <v>2010</v>
      </c>
      <c r="G1460" s="104">
        <v>0</v>
      </c>
      <c r="H1460" s="104">
        <v>0</v>
      </c>
      <c r="I1460" s="104">
        <v>0</v>
      </c>
      <c r="J1460" s="105"/>
      <c r="K1460" s="105"/>
      <c r="L1460" s="104">
        <v>2</v>
      </c>
      <c r="M1460" s="104">
        <v>142560</v>
      </c>
      <c r="N1460" s="105"/>
      <c r="O1460" s="105"/>
      <c r="P1460" s="105"/>
      <c r="Q1460" s="105" t="s">
        <v>9361</v>
      </c>
      <c r="R1460" s="104">
        <v>99240</v>
      </c>
      <c r="S1460" s="104">
        <v>0</v>
      </c>
      <c r="T1460" s="105" t="s">
        <v>995</v>
      </c>
      <c r="U1460" s="104">
        <v>1</v>
      </c>
      <c r="V1460" s="104">
        <v>0</v>
      </c>
      <c r="W1460" s="104">
        <v>2.2657534246575301E-6</v>
      </c>
      <c r="X1460" s="104">
        <v>0</v>
      </c>
      <c r="Y1460" s="104">
        <v>241800</v>
      </c>
      <c r="Z1460" s="104" t="b">
        <v>0</v>
      </c>
      <c r="AA1460" s="105" t="s">
        <v>82</v>
      </c>
      <c r="AB1460" s="105" t="s">
        <v>2011</v>
      </c>
    </row>
    <row r="1461" spans="1:28" ht="15" customHeight="1" x14ac:dyDescent="0.35">
      <c r="A1461" s="105" t="s">
        <v>7286</v>
      </c>
      <c r="B1461" s="104">
        <v>0</v>
      </c>
      <c r="C1461" s="105"/>
      <c r="D1461" s="104">
        <v>0</v>
      </c>
      <c r="E1461" s="105"/>
      <c r="F1461" s="105" t="s">
        <v>1461</v>
      </c>
      <c r="G1461" s="104">
        <v>0</v>
      </c>
      <c r="H1461" s="104">
        <v>0</v>
      </c>
      <c r="I1461" s="104">
        <v>0</v>
      </c>
      <c r="J1461" s="105"/>
      <c r="K1461" s="105"/>
      <c r="L1461" s="104">
        <v>3</v>
      </c>
      <c r="M1461" s="104">
        <v>0</v>
      </c>
      <c r="N1461" s="105"/>
      <c r="O1461" s="106" t="s">
        <v>889</v>
      </c>
      <c r="P1461" s="106" t="s">
        <v>890</v>
      </c>
      <c r="Q1461" s="105" t="s">
        <v>1478</v>
      </c>
      <c r="R1461" s="104">
        <v>0</v>
      </c>
      <c r="S1461" s="104">
        <v>0</v>
      </c>
      <c r="T1461" s="105" t="s">
        <v>1479</v>
      </c>
      <c r="U1461" s="104">
        <v>1</v>
      </c>
      <c r="V1461" s="104">
        <v>0</v>
      </c>
      <c r="W1461" s="104">
        <v>0</v>
      </c>
      <c r="X1461" s="104">
        <v>0</v>
      </c>
      <c r="Y1461" s="104">
        <v>0</v>
      </c>
      <c r="Z1461" s="104" t="b">
        <v>0</v>
      </c>
      <c r="AA1461" s="105"/>
      <c r="AB1461" s="105" t="s">
        <v>1480</v>
      </c>
    </row>
    <row r="1462" spans="1:28" ht="15" customHeight="1" x14ac:dyDescent="0.35">
      <c r="A1462" s="105" t="s">
        <v>7434</v>
      </c>
      <c r="B1462" s="104">
        <v>0</v>
      </c>
      <c r="C1462" s="105"/>
      <c r="D1462" s="104">
        <v>0</v>
      </c>
      <c r="E1462" s="105"/>
      <c r="F1462" s="105" t="s">
        <v>1842</v>
      </c>
      <c r="G1462" s="104">
        <v>0</v>
      </c>
      <c r="H1462" s="104">
        <v>0</v>
      </c>
      <c r="I1462" s="104">
        <v>0</v>
      </c>
      <c r="J1462" s="105"/>
      <c r="K1462" s="105"/>
      <c r="L1462" s="104">
        <v>3</v>
      </c>
      <c r="M1462" s="104">
        <v>0</v>
      </c>
      <c r="N1462" s="105"/>
      <c r="O1462" s="106" t="s">
        <v>889</v>
      </c>
      <c r="P1462" s="106" t="s">
        <v>890</v>
      </c>
      <c r="Q1462" s="105" t="s">
        <v>1843</v>
      </c>
      <c r="R1462" s="104">
        <v>0</v>
      </c>
      <c r="S1462" s="104">
        <v>0</v>
      </c>
      <c r="T1462" s="105" t="s">
        <v>1479</v>
      </c>
      <c r="U1462" s="104">
        <v>1</v>
      </c>
      <c r="V1462" s="104">
        <v>0</v>
      </c>
      <c r="W1462" s="104">
        <v>0</v>
      </c>
      <c r="X1462" s="104">
        <v>0</v>
      </c>
      <c r="Y1462" s="104">
        <v>0</v>
      </c>
      <c r="Z1462" s="104" t="b">
        <v>0</v>
      </c>
      <c r="AA1462" s="105" t="s">
        <v>923</v>
      </c>
      <c r="AB1462" s="105" t="s">
        <v>1844</v>
      </c>
    </row>
    <row r="1463" spans="1:28" ht="15" customHeight="1" x14ac:dyDescent="0.35">
      <c r="A1463" s="105" t="s">
        <v>7523</v>
      </c>
      <c r="B1463" s="104">
        <v>0</v>
      </c>
      <c r="C1463" s="105"/>
      <c r="D1463" s="104">
        <v>0</v>
      </c>
      <c r="E1463" s="105"/>
      <c r="F1463" s="105" t="s">
        <v>2065</v>
      </c>
      <c r="G1463" s="104">
        <v>0</v>
      </c>
      <c r="H1463" s="104">
        <v>0</v>
      </c>
      <c r="I1463" s="104">
        <v>0</v>
      </c>
      <c r="J1463" s="105"/>
      <c r="K1463" s="105"/>
      <c r="L1463" s="104">
        <v>3</v>
      </c>
      <c r="M1463" s="104">
        <v>0</v>
      </c>
      <c r="N1463" s="105"/>
      <c r="O1463" s="106" t="s">
        <v>889</v>
      </c>
      <c r="P1463" s="106" t="s">
        <v>890</v>
      </c>
      <c r="Q1463" s="105" t="s">
        <v>2066</v>
      </c>
      <c r="R1463" s="104">
        <v>0</v>
      </c>
      <c r="S1463" s="104">
        <v>0</v>
      </c>
      <c r="T1463" s="105" t="s">
        <v>1479</v>
      </c>
      <c r="U1463" s="104">
        <v>1</v>
      </c>
      <c r="V1463" s="104">
        <v>0</v>
      </c>
      <c r="W1463" s="104">
        <v>0</v>
      </c>
      <c r="X1463" s="104">
        <v>0</v>
      </c>
      <c r="Y1463" s="104">
        <v>0</v>
      </c>
      <c r="Z1463" s="104" t="b">
        <v>0</v>
      </c>
      <c r="AA1463" s="105"/>
      <c r="AB1463" s="105" t="s">
        <v>2067</v>
      </c>
    </row>
    <row r="1464" spans="1:28" ht="15" customHeight="1" x14ac:dyDescent="0.35">
      <c r="A1464" s="105" t="s">
        <v>7616</v>
      </c>
      <c r="B1464" s="104">
        <v>0</v>
      </c>
      <c r="C1464" s="105"/>
      <c r="D1464" s="104">
        <v>0</v>
      </c>
      <c r="E1464" s="105"/>
      <c r="F1464" s="105" t="s">
        <v>2297</v>
      </c>
      <c r="G1464" s="104">
        <v>0</v>
      </c>
      <c r="H1464" s="104">
        <v>0</v>
      </c>
      <c r="I1464" s="104">
        <v>0</v>
      </c>
      <c r="J1464" s="105"/>
      <c r="K1464" s="105"/>
      <c r="L1464" s="104">
        <v>3</v>
      </c>
      <c r="M1464" s="104">
        <v>0</v>
      </c>
      <c r="N1464" s="105"/>
      <c r="O1464" s="106" t="s">
        <v>889</v>
      </c>
      <c r="P1464" s="106" t="s">
        <v>890</v>
      </c>
      <c r="Q1464" s="105" t="s">
        <v>2298</v>
      </c>
      <c r="R1464" s="104">
        <v>0</v>
      </c>
      <c r="S1464" s="104">
        <v>0</v>
      </c>
      <c r="T1464" s="105" t="s">
        <v>1479</v>
      </c>
      <c r="U1464" s="104">
        <v>1</v>
      </c>
      <c r="V1464" s="104">
        <v>0</v>
      </c>
      <c r="W1464" s="104">
        <v>0</v>
      </c>
      <c r="X1464" s="104">
        <v>0</v>
      </c>
      <c r="Y1464" s="104">
        <v>0</v>
      </c>
      <c r="Z1464" s="104" t="b">
        <v>0</v>
      </c>
      <c r="AA1464" s="105"/>
      <c r="AB1464" s="105" t="s">
        <v>2299</v>
      </c>
    </row>
    <row r="1465" spans="1:28" ht="15" customHeight="1" x14ac:dyDescent="0.35">
      <c r="A1465" s="105" t="s">
        <v>7819</v>
      </c>
      <c r="B1465" s="104">
        <v>0</v>
      </c>
      <c r="C1465" s="105"/>
      <c r="D1465" s="104">
        <v>0</v>
      </c>
      <c r="E1465" s="105"/>
      <c r="F1465" s="105" t="s">
        <v>2884</v>
      </c>
      <c r="G1465" s="104">
        <v>0</v>
      </c>
      <c r="H1465" s="104">
        <v>0</v>
      </c>
      <c r="I1465" s="104">
        <v>0</v>
      </c>
      <c r="J1465" s="105"/>
      <c r="K1465" s="105"/>
      <c r="L1465" s="104">
        <v>3</v>
      </c>
      <c r="M1465" s="104">
        <v>0</v>
      </c>
      <c r="N1465" s="105"/>
      <c r="O1465" s="106" t="s">
        <v>889</v>
      </c>
      <c r="P1465" s="106" t="s">
        <v>890</v>
      </c>
      <c r="Q1465" s="105" t="s">
        <v>2885</v>
      </c>
      <c r="R1465" s="104">
        <v>0</v>
      </c>
      <c r="S1465" s="104">
        <v>0</v>
      </c>
      <c r="T1465" s="105" t="s">
        <v>1479</v>
      </c>
      <c r="U1465" s="104">
        <v>1</v>
      </c>
      <c r="V1465" s="104">
        <v>0</v>
      </c>
      <c r="W1465" s="104">
        <v>0</v>
      </c>
      <c r="X1465" s="104">
        <v>0</v>
      </c>
      <c r="Y1465" s="104">
        <v>0</v>
      </c>
      <c r="Z1465" s="104" t="b">
        <v>0</v>
      </c>
      <c r="AA1465" s="105"/>
      <c r="AB1465" s="105" t="s">
        <v>2886</v>
      </c>
    </row>
    <row r="1466" spans="1:28" ht="15" customHeight="1" x14ac:dyDescent="0.35">
      <c r="A1466" s="105" t="s">
        <v>8243</v>
      </c>
      <c r="B1466" s="104">
        <v>0</v>
      </c>
      <c r="C1466" s="105"/>
      <c r="D1466" s="104">
        <v>0</v>
      </c>
      <c r="E1466" s="105"/>
      <c r="F1466" s="105" t="s">
        <v>4021</v>
      </c>
      <c r="G1466" s="104">
        <v>0</v>
      </c>
      <c r="H1466" s="104">
        <v>0</v>
      </c>
      <c r="I1466" s="104">
        <v>0</v>
      </c>
      <c r="J1466" s="105"/>
      <c r="K1466" s="105"/>
      <c r="L1466" s="104">
        <v>3</v>
      </c>
      <c r="M1466" s="104">
        <v>0</v>
      </c>
      <c r="N1466" s="105"/>
      <c r="O1466" s="106" t="s">
        <v>889</v>
      </c>
      <c r="P1466" s="106" t="s">
        <v>890</v>
      </c>
      <c r="Q1466" s="105" t="s">
        <v>4022</v>
      </c>
      <c r="R1466" s="104">
        <v>0</v>
      </c>
      <c r="S1466" s="104">
        <v>0</v>
      </c>
      <c r="T1466" s="105" t="s">
        <v>1479</v>
      </c>
      <c r="U1466" s="104">
        <v>1</v>
      </c>
      <c r="V1466" s="104">
        <v>0</v>
      </c>
      <c r="W1466" s="104">
        <v>0</v>
      </c>
      <c r="X1466" s="104">
        <v>0</v>
      </c>
      <c r="Y1466" s="104">
        <v>0</v>
      </c>
      <c r="Z1466" s="104" t="b">
        <v>0</v>
      </c>
      <c r="AA1466" s="105"/>
      <c r="AB1466" s="105" t="s">
        <v>4023</v>
      </c>
    </row>
    <row r="1467" spans="1:28" ht="15" customHeight="1" x14ac:dyDescent="0.35">
      <c r="A1467" s="105" t="s">
        <v>8302</v>
      </c>
      <c r="B1467" s="104">
        <v>0</v>
      </c>
      <c r="C1467" s="105"/>
      <c r="D1467" s="104">
        <v>0</v>
      </c>
      <c r="E1467" s="105"/>
      <c r="F1467" s="105" t="s">
        <v>4155</v>
      </c>
      <c r="G1467" s="104">
        <v>0</v>
      </c>
      <c r="H1467" s="104">
        <v>0</v>
      </c>
      <c r="I1467" s="104">
        <v>0</v>
      </c>
      <c r="J1467" s="105"/>
      <c r="K1467" s="105"/>
      <c r="L1467" s="104">
        <v>3</v>
      </c>
      <c r="M1467" s="104">
        <v>0</v>
      </c>
      <c r="N1467" s="105"/>
      <c r="O1467" s="106" t="s">
        <v>889</v>
      </c>
      <c r="P1467" s="106" t="s">
        <v>890</v>
      </c>
      <c r="Q1467" s="105" t="s">
        <v>4156</v>
      </c>
      <c r="R1467" s="104">
        <v>0</v>
      </c>
      <c r="S1467" s="104">
        <v>0</v>
      </c>
      <c r="T1467" s="105" t="s">
        <v>1479</v>
      </c>
      <c r="U1467" s="104">
        <v>1</v>
      </c>
      <c r="V1467" s="104">
        <v>0</v>
      </c>
      <c r="W1467" s="104">
        <v>0</v>
      </c>
      <c r="X1467" s="104">
        <v>0</v>
      </c>
      <c r="Y1467" s="104">
        <v>0</v>
      </c>
      <c r="Z1467" s="104" t="b">
        <v>0</v>
      </c>
      <c r="AA1467" s="105"/>
      <c r="AB1467" s="105" t="s">
        <v>4157</v>
      </c>
    </row>
    <row r="1468" spans="1:28" ht="15" customHeight="1" x14ac:dyDescent="0.35">
      <c r="A1468" s="105" t="s">
        <v>8642</v>
      </c>
      <c r="B1468" s="104">
        <v>0</v>
      </c>
      <c r="C1468" s="105"/>
      <c r="D1468" s="104">
        <v>0</v>
      </c>
      <c r="E1468" s="105"/>
      <c r="F1468" s="105" t="s">
        <v>5201</v>
      </c>
      <c r="G1468" s="104">
        <v>0</v>
      </c>
      <c r="H1468" s="104">
        <v>0</v>
      </c>
      <c r="I1468" s="104">
        <v>0</v>
      </c>
      <c r="J1468" s="105"/>
      <c r="K1468" s="105"/>
      <c r="L1468" s="104">
        <v>3</v>
      </c>
      <c r="M1468" s="104">
        <v>142560</v>
      </c>
      <c r="N1468" s="105" t="s">
        <v>9384</v>
      </c>
      <c r="O1468" s="105"/>
      <c r="P1468" s="105"/>
      <c r="Q1468" s="105" t="s">
        <v>9361</v>
      </c>
      <c r="R1468" s="104">
        <v>99240</v>
      </c>
      <c r="S1468" s="104">
        <v>0</v>
      </c>
      <c r="T1468" s="105" t="s">
        <v>1479</v>
      </c>
      <c r="U1468" s="104">
        <v>1</v>
      </c>
      <c r="V1468" s="104">
        <v>0</v>
      </c>
      <c r="W1468" s="104">
        <v>2.2657534246575301E-6</v>
      </c>
      <c r="X1468" s="104">
        <v>0</v>
      </c>
      <c r="Y1468" s="104">
        <v>241800</v>
      </c>
      <c r="Z1468" s="104" t="b">
        <v>0</v>
      </c>
      <c r="AA1468" s="105" t="s">
        <v>82</v>
      </c>
      <c r="AB1468" s="105" t="s">
        <v>5202</v>
      </c>
    </row>
    <row r="1469" spans="1:28" ht="15" customHeight="1" x14ac:dyDescent="0.35">
      <c r="A1469" s="105" t="s">
        <v>7780</v>
      </c>
      <c r="B1469" s="104">
        <v>0</v>
      </c>
      <c r="C1469" s="105"/>
      <c r="D1469" s="104">
        <v>0</v>
      </c>
      <c r="E1469" s="105"/>
      <c r="F1469" s="105" t="s">
        <v>5723</v>
      </c>
      <c r="G1469" s="104">
        <v>0</v>
      </c>
      <c r="H1469" s="104">
        <v>0</v>
      </c>
      <c r="I1469" s="104">
        <v>0</v>
      </c>
      <c r="J1469" s="105"/>
      <c r="K1469" s="105"/>
      <c r="L1469" s="104">
        <v>2</v>
      </c>
      <c r="M1469" s="104">
        <v>0</v>
      </c>
      <c r="N1469" s="105"/>
      <c r="O1469" s="105"/>
      <c r="P1469" s="105"/>
      <c r="Q1469" s="105" t="s">
        <v>9393</v>
      </c>
      <c r="R1469" s="104">
        <v>0</v>
      </c>
      <c r="S1469" s="104">
        <v>0</v>
      </c>
      <c r="T1469" s="105" t="s">
        <v>995</v>
      </c>
      <c r="U1469" s="104">
        <v>1</v>
      </c>
      <c r="V1469" s="104">
        <v>0</v>
      </c>
      <c r="W1469" s="104">
        <v>0</v>
      </c>
      <c r="X1469" s="104">
        <v>0</v>
      </c>
      <c r="Y1469" s="104">
        <v>0</v>
      </c>
      <c r="Z1469" s="104" t="b">
        <v>0</v>
      </c>
      <c r="AA1469" s="105" t="s">
        <v>923</v>
      </c>
      <c r="AB1469" s="105" t="s">
        <v>2721</v>
      </c>
    </row>
    <row r="1470" spans="1:28" ht="15" customHeight="1" x14ac:dyDescent="0.35">
      <c r="A1470" s="105" t="s">
        <v>7290</v>
      </c>
      <c r="B1470" s="104">
        <v>0</v>
      </c>
      <c r="C1470" s="105"/>
      <c r="D1470" s="104">
        <v>0</v>
      </c>
      <c r="E1470" s="105"/>
      <c r="F1470" s="105" t="s">
        <v>1455</v>
      </c>
      <c r="G1470" s="104">
        <v>0</v>
      </c>
      <c r="H1470" s="104">
        <v>0</v>
      </c>
      <c r="I1470" s="104">
        <v>0</v>
      </c>
      <c r="J1470" s="105"/>
      <c r="K1470" s="105"/>
      <c r="L1470" s="104">
        <v>3</v>
      </c>
      <c r="M1470" s="104">
        <v>0</v>
      </c>
      <c r="N1470" s="105"/>
      <c r="O1470" s="106" t="s">
        <v>889</v>
      </c>
      <c r="P1470" s="106" t="s">
        <v>890</v>
      </c>
      <c r="Q1470" s="105" t="s">
        <v>1490</v>
      </c>
      <c r="R1470" s="104">
        <v>0</v>
      </c>
      <c r="S1470" s="104">
        <v>0</v>
      </c>
      <c r="T1470" s="105" t="s">
        <v>1491</v>
      </c>
      <c r="U1470" s="104">
        <v>1</v>
      </c>
      <c r="V1470" s="104">
        <v>0</v>
      </c>
      <c r="W1470" s="104">
        <v>0</v>
      </c>
      <c r="X1470" s="104">
        <v>0</v>
      </c>
      <c r="Y1470" s="104">
        <v>0</v>
      </c>
      <c r="Z1470" s="104" t="b">
        <v>0</v>
      </c>
      <c r="AA1470" s="105"/>
      <c r="AB1470" s="105" t="s">
        <v>1492</v>
      </c>
    </row>
    <row r="1471" spans="1:28" ht="15" customHeight="1" x14ac:dyDescent="0.35">
      <c r="A1471" s="105" t="s">
        <v>7782</v>
      </c>
      <c r="B1471" s="104">
        <v>0</v>
      </c>
      <c r="C1471" s="105"/>
      <c r="D1471" s="104">
        <v>0</v>
      </c>
      <c r="E1471" s="105"/>
      <c r="F1471" s="105" t="s">
        <v>2725</v>
      </c>
      <c r="G1471" s="104">
        <v>0</v>
      </c>
      <c r="H1471" s="104">
        <v>0</v>
      </c>
      <c r="I1471" s="104">
        <v>0</v>
      </c>
      <c r="J1471" s="105"/>
      <c r="K1471" s="105"/>
      <c r="L1471" s="104">
        <v>3</v>
      </c>
      <c r="M1471" s="104">
        <v>0</v>
      </c>
      <c r="N1471" s="105"/>
      <c r="O1471" s="106" t="s">
        <v>889</v>
      </c>
      <c r="P1471" s="106" t="s">
        <v>890</v>
      </c>
      <c r="Q1471" s="105" t="s">
        <v>2726</v>
      </c>
      <c r="R1471" s="104">
        <v>0</v>
      </c>
      <c r="S1471" s="104">
        <v>0</v>
      </c>
      <c r="T1471" s="105" t="s">
        <v>1491</v>
      </c>
      <c r="U1471" s="104">
        <v>1</v>
      </c>
      <c r="V1471" s="104">
        <v>0</v>
      </c>
      <c r="W1471" s="104">
        <v>0</v>
      </c>
      <c r="X1471" s="104">
        <v>0</v>
      </c>
      <c r="Y1471" s="104">
        <v>0</v>
      </c>
      <c r="Z1471" s="104" t="b">
        <v>0</v>
      </c>
      <c r="AA1471" s="105"/>
      <c r="AB1471" s="105" t="s">
        <v>2727</v>
      </c>
    </row>
    <row r="1472" spans="1:28" ht="15" customHeight="1" x14ac:dyDescent="0.35">
      <c r="A1472" s="105" t="s">
        <v>7853</v>
      </c>
      <c r="B1472" s="104">
        <v>0</v>
      </c>
      <c r="C1472" s="105"/>
      <c r="D1472" s="104">
        <v>0</v>
      </c>
      <c r="E1472" s="105"/>
      <c r="F1472" s="105" t="s">
        <v>2977</v>
      </c>
      <c r="G1472" s="104">
        <v>0</v>
      </c>
      <c r="H1472" s="104">
        <v>0</v>
      </c>
      <c r="I1472" s="104">
        <v>0</v>
      </c>
      <c r="J1472" s="105"/>
      <c r="K1472" s="105"/>
      <c r="L1472" s="104">
        <v>2</v>
      </c>
      <c r="M1472" s="104">
        <v>0</v>
      </c>
      <c r="N1472" s="105"/>
      <c r="O1472" s="105"/>
      <c r="P1472" s="105"/>
      <c r="Q1472" s="105" t="s">
        <v>9402</v>
      </c>
      <c r="R1472" s="104">
        <v>271311.5</v>
      </c>
      <c r="S1472" s="104">
        <v>0</v>
      </c>
      <c r="T1472" s="105" t="s">
        <v>995</v>
      </c>
      <c r="U1472" s="104">
        <v>1</v>
      </c>
      <c r="V1472" s="104">
        <v>0</v>
      </c>
      <c r="W1472" s="104">
        <v>0</v>
      </c>
      <c r="X1472" s="104">
        <v>0</v>
      </c>
      <c r="Y1472" s="104">
        <v>271311.5</v>
      </c>
      <c r="Z1472" s="104" t="b">
        <v>0</v>
      </c>
      <c r="AA1472" s="105" t="s">
        <v>82</v>
      </c>
      <c r="AB1472" s="105" t="s">
        <v>2978</v>
      </c>
    </row>
    <row r="1473" spans="1:28" ht="15" customHeight="1" x14ac:dyDescent="0.35">
      <c r="A1473" s="105" t="s">
        <v>7808</v>
      </c>
      <c r="B1473" s="104">
        <v>0</v>
      </c>
      <c r="C1473" s="105"/>
      <c r="D1473" s="104">
        <v>0</v>
      </c>
      <c r="E1473" s="105"/>
      <c r="F1473" s="105" t="s">
        <v>2809</v>
      </c>
      <c r="G1473" s="104">
        <v>0</v>
      </c>
      <c r="H1473" s="104">
        <v>0</v>
      </c>
      <c r="I1473" s="104">
        <v>0</v>
      </c>
      <c r="J1473" s="105"/>
      <c r="K1473" s="105"/>
      <c r="L1473" s="104">
        <v>3</v>
      </c>
      <c r="M1473" s="104">
        <v>0</v>
      </c>
      <c r="N1473" s="105"/>
      <c r="O1473" s="106" t="s">
        <v>889</v>
      </c>
      <c r="P1473" s="106" t="s">
        <v>890</v>
      </c>
      <c r="Q1473" s="105" t="s">
        <v>2814</v>
      </c>
      <c r="R1473" s="104">
        <v>0</v>
      </c>
      <c r="S1473" s="104">
        <v>0</v>
      </c>
      <c r="T1473" s="105" t="s">
        <v>2815</v>
      </c>
      <c r="U1473" s="104">
        <v>1</v>
      </c>
      <c r="V1473" s="104">
        <v>0</v>
      </c>
      <c r="W1473" s="104">
        <v>0</v>
      </c>
      <c r="X1473" s="104">
        <v>0</v>
      </c>
      <c r="Y1473" s="104">
        <v>0</v>
      </c>
      <c r="Z1473" s="104" t="b">
        <v>0</v>
      </c>
      <c r="AA1473" s="105"/>
      <c r="AB1473" s="105" t="s">
        <v>2816</v>
      </c>
    </row>
    <row r="1474" spans="1:28" ht="15" customHeight="1" x14ac:dyDescent="0.35">
      <c r="A1474" s="105" t="s">
        <v>7820</v>
      </c>
      <c r="B1474" s="104">
        <v>0</v>
      </c>
      <c r="C1474" s="105"/>
      <c r="D1474" s="104">
        <v>0</v>
      </c>
      <c r="E1474" s="105"/>
      <c r="F1474" s="105" t="s">
        <v>2891</v>
      </c>
      <c r="G1474" s="104">
        <v>0</v>
      </c>
      <c r="H1474" s="104">
        <v>0</v>
      </c>
      <c r="I1474" s="104">
        <v>0</v>
      </c>
      <c r="J1474" s="105"/>
      <c r="K1474" s="105"/>
      <c r="L1474" s="104">
        <v>3</v>
      </c>
      <c r="M1474" s="104">
        <v>0</v>
      </c>
      <c r="N1474" s="105" t="s">
        <v>2892</v>
      </c>
      <c r="O1474" s="106" t="s">
        <v>2893</v>
      </c>
      <c r="P1474" s="106" t="s">
        <v>890</v>
      </c>
      <c r="Q1474" s="105" t="s">
        <v>2894</v>
      </c>
      <c r="R1474" s="104">
        <v>162607.5</v>
      </c>
      <c r="S1474" s="104">
        <v>0</v>
      </c>
      <c r="T1474" s="105" t="s">
        <v>2815</v>
      </c>
      <c r="U1474" s="104">
        <v>1</v>
      </c>
      <c r="V1474" s="104">
        <v>0</v>
      </c>
      <c r="W1474" s="104">
        <v>0</v>
      </c>
      <c r="X1474" s="104">
        <v>0</v>
      </c>
      <c r="Y1474" s="104">
        <v>162607.5</v>
      </c>
      <c r="Z1474" s="104" t="b">
        <v>0</v>
      </c>
      <c r="AA1474" s="105" t="s">
        <v>82</v>
      </c>
      <c r="AB1474" s="105" t="s">
        <v>2895</v>
      </c>
    </row>
    <row r="1475" spans="1:28" ht="15" customHeight="1" x14ac:dyDescent="0.35">
      <c r="A1475" s="105" t="s">
        <v>7821</v>
      </c>
      <c r="B1475" s="104">
        <v>0</v>
      </c>
      <c r="C1475" s="105"/>
      <c r="D1475" s="104">
        <v>0</v>
      </c>
      <c r="E1475" s="105"/>
      <c r="F1475" s="105" t="s">
        <v>2896</v>
      </c>
      <c r="G1475" s="104">
        <v>0</v>
      </c>
      <c r="H1475" s="104">
        <v>0</v>
      </c>
      <c r="I1475" s="104">
        <v>0</v>
      </c>
      <c r="J1475" s="105"/>
      <c r="K1475" s="105"/>
      <c r="L1475" s="104">
        <v>3</v>
      </c>
      <c r="M1475" s="104">
        <v>0</v>
      </c>
      <c r="N1475" s="105" t="s">
        <v>2897</v>
      </c>
      <c r="O1475" s="106" t="s">
        <v>2898</v>
      </c>
      <c r="P1475" s="106" t="s">
        <v>890</v>
      </c>
      <c r="Q1475" s="105" t="s">
        <v>2899</v>
      </c>
      <c r="R1475" s="104">
        <v>0</v>
      </c>
      <c r="S1475" s="104">
        <v>0</v>
      </c>
      <c r="T1475" s="105" t="s">
        <v>2815</v>
      </c>
      <c r="U1475" s="104">
        <v>1</v>
      </c>
      <c r="V1475" s="104">
        <v>0</v>
      </c>
      <c r="W1475" s="104">
        <v>0</v>
      </c>
      <c r="X1475" s="104">
        <v>0</v>
      </c>
      <c r="Y1475" s="104">
        <v>0</v>
      </c>
      <c r="Z1475" s="104" t="b">
        <v>0</v>
      </c>
      <c r="AA1475" s="105" t="s">
        <v>923</v>
      </c>
      <c r="AB1475" s="105" t="s">
        <v>2900</v>
      </c>
    </row>
    <row r="1476" spans="1:28" ht="15" customHeight="1" x14ac:dyDescent="0.35">
      <c r="A1476" s="105" t="s">
        <v>8297</v>
      </c>
      <c r="B1476" s="104">
        <v>0</v>
      </c>
      <c r="C1476" s="105"/>
      <c r="D1476" s="104">
        <v>0</v>
      </c>
      <c r="E1476" s="105"/>
      <c r="F1476" s="105" t="s">
        <v>4140</v>
      </c>
      <c r="G1476" s="104">
        <v>0</v>
      </c>
      <c r="H1476" s="104">
        <v>0</v>
      </c>
      <c r="I1476" s="104">
        <v>0</v>
      </c>
      <c r="J1476" s="105"/>
      <c r="K1476" s="105"/>
      <c r="L1476" s="104">
        <v>3</v>
      </c>
      <c r="M1476" s="104">
        <v>0</v>
      </c>
      <c r="N1476" s="105"/>
      <c r="O1476" s="106" t="s">
        <v>4141</v>
      </c>
      <c r="P1476" s="106" t="s">
        <v>890</v>
      </c>
      <c r="Q1476" s="105" t="s">
        <v>4142</v>
      </c>
      <c r="R1476" s="104">
        <v>0</v>
      </c>
      <c r="S1476" s="104">
        <v>0</v>
      </c>
      <c r="T1476" s="105" t="s">
        <v>2815</v>
      </c>
      <c r="U1476" s="104">
        <v>1</v>
      </c>
      <c r="V1476" s="104">
        <v>0</v>
      </c>
      <c r="W1476" s="104">
        <v>0</v>
      </c>
      <c r="X1476" s="104">
        <v>0</v>
      </c>
      <c r="Y1476" s="104">
        <v>0</v>
      </c>
      <c r="Z1476" s="104" t="b">
        <v>0</v>
      </c>
      <c r="AA1476" s="105"/>
      <c r="AB1476" s="105" t="s">
        <v>4143</v>
      </c>
    </row>
    <row r="1477" spans="1:28" ht="15" customHeight="1" x14ac:dyDescent="0.35">
      <c r="A1477" s="105" t="s">
        <v>8319</v>
      </c>
      <c r="B1477" s="104">
        <v>0</v>
      </c>
      <c r="C1477" s="105"/>
      <c r="D1477" s="104">
        <v>0</v>
      </c>
      <c r="E1477" s="105"/>
      <c r="F1477" s="105" t="s">
        <v>4213</v>
      </c>
      <c r="G1477" s="104">
        <v>0</v>
      </c>
      <c r="H1477" s="104">
        <v>0</v>
      </c>
      <c r="I1477" s="104">
        <v>0</v>
      </c>
      <c r="J1477" s="105"/>
      <c r="K1477" s="105"/>
      <c r="L1477" s="104">
        <v>3</v>
      </c>
      <c r="M1477" s="104">
        <v>0</v>
      </c>
      <c r="N1477" s="105" t="s">
        <v>4214</v>
      </c>
      <c r="O1477" s="106" t="s">
        <v>4215</v>
      </c>
      <c r="P1477" s="106" t="s">
        <v>890</v>
      </c>
      <c r="Q1477" s="105" t="s">
        <v>4216</v>
      </c>
      <c r="R1477" s="104">
        <v>108704</v>
      </c>
      <c r="S1477" s="104">
        <v>0</v>
      </c>
      <c r="T1477" s="105" t="s">
        <v>2815</v>
      </c>
      <c r="U1477" s="104">
        <v>1</v>
      </c>
      <c r="V1477" s="104">
        <v>0</v>
      </c>
      <c r="W1477" s="104">
        <v>0</v>
      </c>
      <c r="X1477" s="104">
        <v>0</v>
      </c>
      <c r="Y1477" s="104">
        <v>108704</v>
      </c>
      <c r="Z1477" s="104" t="b">
        <v>0</v>
      </c>
      <c r="AA1477" s="105" t="s">
        <v>82</v>
      </c>
      <c r="AB1477" s="105" t="s">
        <v>4217</v>
      </c>
    </row>
    <row r="1478" spans="1:28" ht="15" customHeight="1" x14ac:dyDescent="0.35">
      <c r="A1478" s="105" t="s">
        <v>1466</v>
      </c>
      <c r="B1478" s="104">
        <v>0</v>
      </c>
      <c r="C1478" s="105"/>
      <c r="D1478" s="104">
        <v>0</v>
      </c>
      <c r="E1478" s="105"/>
      <c r="F1478" s="105" t="s">
        <v>2987</v>
      </c>
      <c r="G1478" s="104">
        <v>0</v>
      </c>
      <c r="H1478" s="104">
        <v>0</v>
      </c>
      <c r="I1478" s="104">
        <v>0</v>
      </c>
      <c r="J1478" s="105"/>
      <c r="K1478" s="105"/>
      <c r="L1478" s="104">
        <v>2</v>
      </c>
      <c r="M1478" s="104">
        <v>743073.75439425604</v>
      </c>
      <c r="N1478" s="105"/>
      <c r="O1478" s="105"/>
      <c r="P1478" s="105"/>
      <c r="Q1478" s="105" t="s">
        <v>9405</v>
      </c>
      <c r="R1478" s="104">
        <v>1234854</v>
      </c>
      <c r="S1478" s="104">
        <v>0</v>
      </c>
      <c r="T1478" s="105" t="s">
        <v>995</v>
      </c>
      <c r="U1478" s="104">
        <v>1</v>
      </c>
      <c r="V1478" s="104">
        <v>0</v>
      </c>
      <c r="W1478" s="104">
        <v>0</v>
      </c>
      <c r="X1478" s="104">
        <v>0</v>
      </c>
      <c r="Y1478" s="104">
        <v>1977927.75439426</v>
      </c>
      <c r="Z1478" s="104" t="b">
        <v>0</v>
      </c>
      <c r="AA1478" s="105" t="s">
        <v>82</v>
      </c>
      <c r="AB1478" s="105" t="s">
        <v>2988</v>
      </c>
    </row>
    <row r="1479" spans="1:28" ht="15" customHeight="1" x14ac:dyDescent="0.35">
      <c r="A1479" s="105" t="s">
        <v>7282</v>
      </c>
      <c r="B1479" s="104">
        <v>0</v>
      </c>
      <c r="C1479" s="105"/>
      <c r="D1479" s="104">
        <v>0</v>
      </c>
      <c r="E1479" s="105"/>
      <c r="F1479" s="105" t="s">
        <v>1455</v>
      </c>
      <c r="G1479" s="104">
        <v>0</v>
      </c>
      <c r="H1479" s="104">
        <v>0</v>
      </c>
      <c r="I1479" s="104">
        <v>0</v>
      </c>
      <c r="J1479" s="105"/>
      <c r="K1479" s="105"/>
      <c r="L1479" s="104">
        <v>3</v>
      </c>
      <c r="M1479" s="104">
        <v>0</v>
      </c>
      <c r="N1479" s="105"/>
      <c r="O1479" s="106" t="s">
        <v>889</v>
      </c>
      <c r="P1479" s="106" t="s">
        <v>890</v>
      </c>
      <c r="Q1479" s="105" t="s">
        <v>1465</v>
      </c>
      <c r="R1479" s="104">
        <v>0</v>
      </c>
      <c r="S1479" s="104">
        <v>0</v>
      </c>
      <c r="T1479" s="105" t="s">
        <v>1466</v>
      </c>
      <c r="U1479" s="104">
        <v>1</v>
      </c>
      <c r="V1479" s="104">
        <v>0</v>
      </c>
      <c r="W1479" s="104">
        <v>0</v>
      </c>
      <c r="X1479" s="104">
        <v>0</v>
      </c>
      <c r="Y1479" s="104">
        <v>0</v>
      </c>
      <c r="Z1479" s="104" t="b">
        <v>0</v>
      </c>
      <c r="AA1479" s="105"/>
      <c r="AB1479" s="105" t="s">
        <v>1467</v>
      </c>
    </row>
    <row r="1480" spans="1:28" ht="15" customHeight="1" x14ac:dyDescent="0.35">
      <c r="A1480" s="105" t="s">
        <v>7856</v>
      </c>
      <c r="B1480" s="104">
        <v>0</v>
      </c>
      <c r="C1480" s="105"/>
      <c r="D1480" s="104">
        <v>0</v>
      </c>
      <c r="E1480" s="105"/>
      <c r="F1480" s="105" t="s">
        <v>9404</v>
      </c>
      <c r="G1480" s="104">
        <v>0</v>
      </c>
      <c r="H1480" s="104">
        <v>0</v>
      </c>
      <c r="I1480" s="104">
        <v>0</v>
      </c>
      <c r="J1480" s="105"/>
      <c r="K1480" s="105"/>
      <c r="L1480" s="104">
        <v>3</v>
      </c>
      <c r="M1480" s="104">
        <v>0</v>
      </c>
      <c r="N1480" s="105" t="s">
        <v>2983</v>
      </c>
      <c r="O1480" s="106" t="s">
        <v>2984</v>
      </c>
      <c r="P1480" s="106" t="s">
        <v>890</v>
      </c>
      <c r="Q1480" s="105" t="s">
        <v>2985</v>
      </c>
      <c r="R1480" s="104">
        <v>0</v>
      </c>
      <c r="S1480" s="104">
        <v>0</v>
      </c>
      <c r="T1480" s="105" t="s">
        <v>1466</v>
      </c>
      <c r="U1480" s="104">
        <v>1</v>
      </c>
      <c r="V1480" s="104">
        <v>0</v>
      </c>
      <c r="W1480" s="104">
        <v>0</v>
      </c>
      <c r="X1480" s="104">
        <v>0</v>
      </c>
      <c r="Y1480" s="104">
        <v>0</v>
      </c>
      <c r="Z1480" s="104" t="b">
        <v>0</v>
      </c>
      <c r="AA1480" s="105"/>
      <c r="AB1480" s="105" t="s">
        <v>2986</v>
      </c>
    </row>
    <row r="1481" spans="1:28" ht="15" customHeight="1" x14ac:dyDescent="0.35">
      <c r="A1481" s="105" t="s">
        <v>7857</v>
      </c>
      <c r="B1481" s="104">
        <v>0</v>
      </c>
      <c r="C1481" s="105"/>
      <c r="D1481" s="104">
        <v>0</v>
      </c>
      <c r="E1481" s="105"/>
      <c r="F1481" s="105" t="s">
        <v>9406</v>
      </c>
      <c r="G1481" s="104">
        <v>0</v>
      </c>
      <c r="H1481" s="104">
        <v>0</v>
      </c>
      <c r="I1481" s="104">
        <v>0</v>
      </c>
      <c r="J1481" s="105"/>
      <c r="K1481" s="105"/>
      <c r="L1481" s="104">
        <v>3</v>
      </c>
      <c r="M1481" s="104">
        <v>81057.047999999995</v>
      </c>
      <c r="N1481" s="105"/>
      <c r="O1481" s="106" t="s">
        <v>889</v>
      </c>
      <c r="P1481" s="106" t="s">
        <v>890</v>
      </c>
      <c r="Q1481" s="105" t="s">
        <v>2989</v>
      </c>
      <c r="R1481" s="104">
        <v>182327</v>
      </c>
      <c r="S1481" s="104">
        <v>0</v>
      </c>
      <c r="T1481" s="105" t="s">
        <v>1466</v>
      </c>
      <c r="U1481" s="104">
        <v>1</v>
      </c>
      <c r="V1481" s="104">
        <v>0</v>
      </c>
      <c r="W1481" s="104">
        <v>0</v>
      </c>
      <c r="X1481" s="104">
        <v>0</v>
      </c>
      <c r="Y1481" s="104">
        <v>263384.04800000001</v>
      </c>
      <c r="Z1481" s="104" t="b">
        <v>0</v>
      </c>
      <c r="AA1481" s="105" t="s">
        <v>82</v>
      </c>
      <c r="AB1481" s="105" t="s">
        <v>2990</v>
      </c>
    </row>
    <row r="1482" spans="1:28" ht="15" customHeight="1" x14ac:dyDescent="0.35">
      <c r="A1482" s="105" t="s">
        <v>7858</v>
      </c>
      <c r="B1482" s="104">
        <v>0</v>
      </c>
      <c r="C1482" s="105"/>
      <c r="D1482" s="104">
        <v>0</v>
      </c>
      <c r="E1482" s="105"/>
      <c r="F1482" s="105" t="s">
        <v>9407</v>
      </c>
      <c r="G1482" s="104">
        <v>0</v>
      </c>
      <c r="H1482" s="104">
        <v>0</v>
      </c>
      <c r="I1482" s="104">
        <v>0</v>
      </c>
      <c r="J1482" s="105"/>
      <c r="K1482" s="105"/>
      <c r="L1482" s="104">
        <v>3</v>
      </c>
      <c r="M1482" s="104">
        <v>0</v>
      </c>
      <c r="N1482" s="105"/>
      <c r="O1482" s="106" t="s">
        <v>2991</v>
      </c>
      <c r="P1482" s="106" t="s">
        <v>890</v>
      </c>
      <c r="Q1482" s="105" t="s">
        <v>2992</v>
      </c>
      <c r="R1482" s="104">
        <v>0</v>
      </c>
      <c r="S1482" s="104">
        <v>0</v>
      </c>
      <c r="T1482" s="105" t="s">
        <v>1466</v>
      </c>
      <c r="U1482" s="104">
        <v>1</v>
      </c>
      <c r="V1482" s="104">
        <v>0</v>
      </c>
      <c r="W1482" s="104">
        <v>0</v>
      </c>
      <c r="X1482" s="104">
        <v>0</v>
      </c>
      <c r="Y1482" s="104">
        <v>0</v>
      </c>
      <c r="Z1482" s="104" t="b">
        <v>0</v>
      </c>
      <c r="AA1482" s="105"/>
      <c r="AB1482" s="105" t="s">
        <v>2993</v>
      </c>
    </row>
    <row r="1483" spans="1:28" ht="15" customHeight="1" x14ac:dyDescent="0.35">
      <c r="A1483" s="105" t="s">
        <v>7859</v>
      </c>
      <c r="B1483" s="104">
        <v>0</v>
      </c>
      <c r="C1483" s="105"/>
      <c r="D1483" s="104">
        <v>0</v>
      </c>
      <c r="E1483" s="105"/>
      <c r="F1483" s="105" t="s">
        <v>9408</v>
      </c>
      <c r="G1483" s="104">
        <v>0</v>
      </c>
      <c r="H1483" s="104">
        <v>0</v>
      </c>
      <c r="I1483" s="104">
        <v>0</v>
      </c>
      <c r="J1483" s="105"/>
      <c r="K1483" s="105"/>
      <c r="L1483" s="104">
        <v>3</v>
      </c>
      <c r="M1483" s="104">
        <v>0</v>
      </c>
      <c r="N1483" s="105"/>
      <c r="O1483" s="106" t="s">
        <v>889</v>
      </c>
      <c r="P1483" s="106" t="s">
        <v>890</v>
      </c>
      <c r="Q1483" s="105" t="s">
        <v>2994</v>
      </c>
      <c r="R1483" s="104">
        <v>0</v>
      </c>
      <c r="S1483" s="104">
        <v>0</v>
      </c>
      <c r="T1483" s="105" t="s">
        <v>1466</v>
      </c>
      <c r="U1483" s="104">
        <v>1</v>
      </c>
      <c r="V1483" s="104">
        <v>0</v>
      </c>
      <c r="W1483" s="104">
        <v>0</v>
      </c>
      <c r="X1483" s="104">
        <v>0</v>
      </c>
      <c r="Y1483" s="104">
        <v>0</v>
      </c>
      <c r="Z1483" s="104" t="b">
        <v>0</v>
      </c>
      <c r="AA1483" s="105"/>
      <c r="AB1483" s="105" t="s">
        <v>2995</v>
      </c>
    </row>
    <row r="1484" spans="1:28" ht="15" customHeight="1" x14ac:dyDescent="0.35">
      <c r="A1484" s="105" t="s">
        <v>7864</v>
      </c>
      <c r="B1484" s="104">
        <v>0</v>
      </c>
      <c r="C1484" s="105"/>
      <c r="D1484" s="104">
        <v>0</v>
      </c>
      <c r="E1484" s="105"/>
      <c r="F1484" s="105" t="s">
        <v>9409</v>
      </c>
      <c r="G1484" s="104">
        <v>0</v>
      </c>
      <c r="H1484" s="104">
        <v>0</v>
      </c>
      <c r="I1484" s="104">
        <v>0</v>
      </c>
      <c r="J1484" s="105"/>
      <c r="K1484" s="105"/>
      <c r="L1484" s="104">
        <v>3</v>
      </c>
      <c r="M1484" s="104">
        <v>72000</v>
      </c>
      <c r="N1484" s="105"/>
      <c r="O1484" s="106" t="s">
        <v>889</v>
      </c>
      <c r="P1484" s="106" t="s">
        <v>890</v>
      </c>
      <c r="Q1484" s="105" t="s">
        <v>3008</v>
      </c>
      <c r="R1484" s="104">
        <v>180026</v>
      </c>
      <c r="S1484" s="104">
        <v>0</v>
      </c>
      <c r="T1484" s="105" t="s">
        <v>1466</v>
      </c>
      <c r="U1484" s="104">
        <v>1</v>
      </c>
      <c r="V1484" s="104">
        <v>0</v>
      </c>
      <c r="W1484" s="104">
        <v>0</v>
      </c>
      <c r="X1484" s="104">
        <v>0</v>
      </c>
      <c r="Y1484" s="104">
        <v>252026</v>
      </c>
      <c r="Z1484" s="104" t="b">
        <v>0</v>
      </c>
      <c r="AA1484" s="105" t="s">
        <v>82</v>
      </c>
      <c r="AB1484" s="105" t="s">
        <v>3009</v>
      </c>
    </row>
    <row r="1485" spans="1:28" ht="15" customHeight="1" x14ac:dyDescent="0.35">
      <c r="A1485" s="105" t="s">
        <v>7865</v>
      </c>
      <c r="B1485" s="104">
        <v>0</v>
      </c>
      <c r="C1485" s="105"/>
      <c r="D1485" s="104">
        <v>0</v>
      </c>
      <c r="E1485" s="105"/>
      <c r="F1485" s="105" t="s">
        <v>9410</v>
      </c>
      <c r="G1485" s="104">
        <v>0</v>
      </c>
      <c r="H1485" s="104">
        <v>0</v>
      </c>
      <c r="I1485" s="104">
        <v>0</v>
      </c>
      <c r="J1485" s="105"/>
      <c r="K1485" s="105"/>
      <c r="L1485" s="104">
        <v>3</v>
      </c>
      <c r="M1485" s="104">
        <v>79913.074350584095</v>
      </c>
      <c r="N1485" s="105" t="s">
        <v>9411</v>
      </c>
      <c r="O1485" s="106" t="s">
        <v>3010</v>
      </c>
      <c r="P1485" s="106" t="s">
        <v>890</v>
      </c>
      <c r="Q1485" s="105" t="s">
        <v>3011</v>
      </c>
      <c r="R1485" s="104">
        <v>165614</v>
      </c>
      <c r="S1485" s="104">
        <v>0</v>
      </c>
      <c r="T1485" s="105" t="s">
        <v>1466</v>
      </c>
      <c r="U1485" s="104">
        <v>1</v>
      </c>
      <c r="V1485" s="104">
        <v>0</v>
      </c>
      <c r="W1485" s="104">
        <v>0</v>
      </c>
      <c r="X1485" s="104">
        <v>0</v>
      </c>
      <c r="Y1485" s="104">
        <v>245527.07435058401</v>
      </c>
      <c r="Z1485" s="104" t="b">
        <v>0</v>
      </c>
      <c r="AA1485" s="105" t="s">
        <v>82</v>
      </c>
      <c r="AB1485" s="105" t="s">
        <v>3012</v>
      </c>
    </row>
    <row r="1486" spans="1:28" ht="15" customHeight="1" x14ac:dyDescent="0.35">
      <c r="A1486" s="105" t="s">
        <v>7866</v>
      </c>
      <c r="B1486" s="104">
        <v>0</v>
      </c>
      <c r="C1486" s="105"/>
      <c r="D1486" s="104">
        <v>0</v>
      </c>
      <c r="E1486" s="105"/>
      <c r="F1486" s="105" t="s">
        <v>9412</v>
      </c>
      <c r="G1486" s="104">
        <v>0</v>
      </c>
      <c r="H1486" s="104">
        <v>0</v>
      </c>
      <c r="I1486" s="104">
        <v>0</v>
      </c>
      <c r="J1486" s="105"/>
      <c r="K1486" s="105"/>
      <c r="L1486" s="104">
        <v>3</v>
      </c>
      <c r="M1486" s="104">
        <v>0</v>
      </c>
      <c r="N1486" s="105"/>
      <c r="O1486" s="106" t="s">
        <v>889</v>
      </c>
      <c r="P1486" s="106" t="s">
        <v>890</v>
      </c>
      <c r="Q1486" s="105" t="s">
        <v>3013</v>
      </c>
      <c r="R1486" s="104">
        <v>0</v>
      </c>
      <c r="S1486" s="104">
        <v>0</v>
      </c>
      <c r="T1486" s="105" t="s">
        <v>1466</v>
      </c>
      <c r="U1486" s="104">
        <v>1</v>
      </c>
      <c r="V1486" s="104">
        <v>0</v>
      </c>
      <c r="W1486" s="104">
        <v>0</v>
      </c>
      <c r="X1486" s="104">
        <v>0</v>
      </c>
      <c r="Y1486" s="104">
        <v>0</v>
      </c>
      <c r="Z1486" s="104" t="b">
        <v>0</v>
      </c>
      <c r="AA1486" s="105" t="s">
        <v>923</v>
      </c>
      <c r="AB1486" s="105" t="s">
        <v>3014</v>
      </c>
    </row>
    <row r="1487" spans="1:28" ht="15" customHeight="1" x14ac:dyDescent="0.35">
      <c r="A1487" s="105" t="s">
        <v>7867</v>
      </c>
      <c r="B1487" s="104">
        <v>0</v>
      </c>
      <c r="C1487" s="105"/>
      <c r="D1487" s="104">
        <v>0</v>
      </c>
      <c r="E1487" s="105"/>
      <c r="F1487" s="105" t="s">
        <v>9413</v>
      </c>
      <c r="G1487" s="104">
        <v>0</v>
      </c>
      <c r="H1487" s="104">
        <v>0</v>
      </c>
      <c r="I1487" s="104">
        <v>0</v>
      </c>
      <c r="J1487" s="105"/>
      <c r="K1487" s="105"/>
      <c r="L1487" s="104">
        <v>3</v>
      </c>
      <c r="M1487" s="104">
        <v>0</v>
      </c>
      <c r="N1487" s="105"/>
      <c r="O1487" s="106" t="s">
        <v>889</v>
      </c>
      <c r="P1487" s="106" t="s">
        <v>890</v>
      </c>
      <c r="Q1487" s="105" t="s">
        <v>3015</v>
      </c>
      <c r="R1487" s="104">
        <v>0</v>
      </c>
      <c r="S1487" s="104">
        <v>0</v>
      </c>
      <c r="T1487" s="105" t="s">
        <v>1466</v>
      </c>
      <c r="U1487" s="104">
        <v>1</v>
      </c>
      <c r="V1487" s="104">
        <v>0</v>
      </c>
      <c r="W1487" s="104">
        <v>0</v>
      </c>
      <c r="X1487" s="104">
        <v>0</v>
      </c>
      <c r="Y1487" s="104">
        <v>0</v>
      </c>
      <c r="Z1487" s="104" t="b">
        <v>0</v>
      </c>
      <c r="AA1487" s="105"/>
      <c r="AB1487" s="105" t="s">
        <v>3016</v>
      </c>
    </row>
    <row r="1488" spans="1:28" ht="15" customHeight="1" x14ac:dyDescent="0.35">
      <c r="A1488" s="105" t="s">
        <v>3017</v>
      </c>
      <c r="B1488" s="104">
        <v>0</v>
      </c>
      <c r="C1488" s="105"/>
      <c r="D1488" s="104">
        <v>0</v>
      </c>
      <c r="E1488" s="105"/>
      <c r="F1488" s="105" t="s">
        <v>9414</v>
      </c>
      <c r="G1488" s="104">
        <v>0</v>
      </c>
      <c r="H1488" s="104">
        <v>0</v>
      </c>
      <c r="I1488" s="104">
        <v>0</v>
      </c>
      <c r="J1488" s="105"/>
      <c r="K1488" s="105"/>
      <c r="L1488" s="104">
        <v>3</v>
      </c>
      <c r="M1488" s="104">
        <v>0</v>
      </c>
      <c r="N1488" s="105"/>
      <c r="O1488" s="106" t="s">
        <v>889</v>
      </c>
      <c r="P1488" s="106" t="s">
        <v>890</v>
      </c>
      <c r="Q1488" s="105" t="s">
        <v>3018</v>
      </c>
      <c r="R1488" s="104">
        <v>0</v>
      </c>
      <c r="S1488" s="104">
        <v>0</v>
      </c>
      <c r="T1488" s="105" t="s">
        <v>1466</v>
      </c>
      <c r="U1488" s="104">
        <v>1</v>
      </c>
      <c r="V1488" s="104">
        <v>0</v>
      </c>
      <c r="W1488" s="104">
        <v>0</v>
      </c>
      <c r="X1488" s="104">
        <v>0</v>
      </c>
      <c r="Y1488" s="104">
        <v>0</v>
      </c>
      <c r="Z1488" s="104" t="b">
        <v>0</v>
      </c>
      <c r="AA1488" s="105"/>
      <c r="AB1488" s="105" t="s">
        <v>3019</v>
      </c>
    </row>
    <row r="1489" spans="1:28" ht="15" customHeight="1" x14ac:dyDescent="0.35">
      <c r="A1489" s="105" t="s">
        <v>3020</v>
      </c>
      <c r="B1489" s="104">
        <v>0</v>
      </c>
      <c r="C1489" s="105"/>
      <c r="D1489" s="104">
        <v>0</v>
      </c>
      <c r="E1489" s="105"/>
      <c r="F1489" s="105" t="s">
        <v>9415</v>
      </c>
      <c r="G1489" s="104">
        <v>0</v>
      </c>
      <c r="H1489" s="104">
        <v>0</v>
      </c>
      <c r="I1489" s="104">
        <v>0</v>
      </c>
      <c r="J1489" s="105"/>
      <c r="K1489" s="105"/>
      <c r="L1489" s="104">
        <v>3</v>
      </c>
      <c r="M1489" s="104">
        <v>0</v>
      </c>
      <c r="N1489" s="105" t="s">
        <v>3021</v>
      </c>
      <c r="O1489" s="106" t="s">
        <v>889</v>
      </c>
      <c r="P1489" s="106" t="s">
        <v>890</v>
      </c>
      <c r="Q1489" s="105" t="s">
        <v>3022</v>
      </c>
      <c r="R1489" s="104">
        <v>0</v>
      </c>
      <c r="S1489" s="104">
        <v>0</v>
      </c>
      <c r="T1489" s="105" t="s">
        <v>1466</v>
      </c>
      <c r="U1489" s="104">
        <v>1</v>
      </c>
      <c r="V1489" s="104">
        <v>0</v>
      </c>
      <c r="W1489" s="104">
        <v>0</v>
      </c>
      <c r="X1489" s="104">
        <v>0</v>
      </c>
      <c r="Y1489" s="104">
        <v>0</v>
      </c>
      <c r="Z1489" s="104" t="b">
        <v>0</v>
      </c>
      <c r="AA1489" s="105"/>
      <c r="AB1489" s="105" t="s">
        <v>3023</v>
      </c>
    </row>
    <row r="1490" spans="1:28" ht="15" customHeight="1" x14ac:dyDescent="0.35">
      <c r="A1490" s="105" t="s">
        <v>3024</v>
      </c>
      <c r="B1490" s="104">
        <v>0</v>
      </c>
      <c r="C1490" s="105"/>
      <c r="D1490" s="104">
        <v>0</v>
      </c>
      <c r="E1490" s="105"/>
      <c r="F1490" s="105" t="s">
        <v>9416</v>
      </c>
      <c r="G1490" s="104">
        <v>0</v>
      </c>
      <c r="H1490" s="104">
        <v>0</v>
      </c>
      <c r="I1490" s="104">
        <v>0</v>
      </c>
      <c r="J1490" s="105"/>
      <c r="K1490" s="105"/>
      <c r="L1490" s="104">
        <v>3</v>
      </c>
      <c r="M1490" s="104">
        <v>0</v>
      </c>
      <c r="N1490" s="105"/>
      <c r="O1490" s="106" t="s">
        <v>3025</v>
      </c>
      <c r="P1490" s="106" t="s">
        <v>890</v>
      </c>
      <c r="Q1490" s="105" t="s">
        <v>3026</v>
      </c>
      <c r="R1490" s="104">
        <v>0</v>
      </c>
      <c r="S1490" s="104">
        <v>0</v>
      </c>
      <c r="T1490" s="105" t="s">
        <v>1466</v>
      </c>
      <c r="U1490" s="104">
        <v>1</v>
      </c>
      <c r="V1490" s="104">
        <v>0</v>
      </c>
      <c r="W1490" s="104">
        <v>0</v>
      </c>
      <c r="X1490" s="104">
        <v>0</v>
      </c>
      <c r="Y1490" s="104">
        <v>0</v>
      </c>
      <c r="Z1490" s="104" t="b">
        <v>0</v>
      </c>
      <c r="AA1490" s="105"/>
      <c r="AB1490" s="105" t="s">
        <v>3027</v>
      </c>
    </row>
    <row r="1491" spans="1:28" ht="15" customHeight="1" x14ac:dyDescent="0.35">
      <c r="A1491" s="105" t="s">
        <v>3028</v>
      </c>
      <c r="B1491" s="104">
        <v>0</v>
      </c>
      <c r="C1491" s="105"/>
      <c r="D1491" s="104">
        <v>0</v>
      </c>
      <c r="E1491" s="105"/>
      <c r="F1491" s="105" t="s">
        <v>9417</v>
      </c>
      <c r="G1491" s="104">
        <v>0</v>
      </c>
      <c r="H1491" s="104">
        <v>0</v>
      </c>
      <c r="I1491" s="104">
        <v>0</v>
      </c>
      <c r="J1491" s="105"/>
      <c r="K1491" s="105"/>
      <c r="L1491" s="104">
        <v>3</v>
      </c>
      <c r="M1491" s="104">
        <v>242108.64</v>
      </c>
      <c r="N1491" s="105"/>
      <c r="O1491" s="105"/>
      <c r="P1491" s="106" t="s">
        <v>890</v>
      </c>
      <c r="Q1491" s="105" t="s">
        <v>3029</v>
      </c>
      <c r="R1491" s="104">
        <v>545780</v>
      </c>
      <c r="S1491" s="104">
        <v>0</v>
      </c>
      <c r="T1491" s="105" t="s">
        <v>1466</v>
      </c>
      <c r="U1491" s="104">
        <v>2</v>
      </c>
      <c r="V1491" s="104">
        <v>0</v>
      </c>
      <c r="W1491" s="104">
        <v>0</v>
      </c>
      <c r="X1491" s="104">
        <v>0</v>
      </c>
      <c r="Y1491" s="104">
        <v>787888.64000000001</v>
      </c>
      <c r="Z1491" s="104" t="b">
        <v>0</v>
      </c>
      <c r="AA1491" s="105" t="s">
        <v>82</v>
      </c>
      <c r="AB1491" s="105" t="s">
        <v>3030</v>
      </c>
    </row>
    <row r="1492" spans="1:28" ht="15" customHeight="1" x14ac:dyDescent="0.35">
      <c r="A1492" s="105" t="s">
        <v>3031</v>
      </c>
      <c r="B1492" s="104">
        <v>0</v>
      </c>
      <c r="C1492" s="105"/>
      <c r="D1492" s="104">
        <v>0</v>
      </c>
      <c r="E1492" s="105"/>
      <c r="F1492" s="105" t="s">
        <v>9418</v>
      </c>
      <c r="G1492" s="104">
        <v>0</v>
      </c>
      <c r="H1492" s="104">
        <v>0</v>
      </c>
      <c r="I1492" s="104">
        <v>0</v>
      </c>
      <c r="J1492" s="105"/>
      <c r="K1492" s="105"/>
      <c r="L1492" s="104">
        <v>3</v>
      </c>
      <c r="M1492" s="104">
        <v>0</v>
      </c>
      <c r="N1492" s="105" t="s">
        <v>3032</v>
      </c>
      <c r="O1492" s="106" t="s">
        <v>3033</v>
      </c>
      <c r="P1492" s="106" t="s">
        <v>890</v>
      </c>
      <c r="Q1492" s="105" t="s">
        <v>3034</v>
      </c>
      <c r="R1492" s="104">
        <v>0</v>
      </c>
      <c r="S1492" s="104">
        <v>0</v>
      </c>
      <c r="T1492" s="105" t="s">
        <v>1466</v>
      </c>
      <c r="U1492" s="104">
        <v>1</v>
      </c>
      <c r="V1492" s="104">
        <v>0</v>
      </c>
      <c r="W1492" s="104">
        <v>0</v>
      </c>
      <c r="X1492" s="104">
        <v>0</v>
      </c>
      <c r="Y1492" s="104">
        <v>0</v>
      </c>
      <c r="Z1492" s="104" t="b">
        <v>0</v>
      </c>
      <c r="AA1492" s="105"/>
      <c r="AB1492" s="105" t="s">
        <v>3035</v>
      </c>
    </row>
    <row r="1493" spans="1:28" ht="15" customHeight="1" x14ac:dyDescent="0.35">
      <c r="A1493" s="105" t="s">
        <v>3044</v>
      </c>
      <c r="B1493" s="104">
        <v>0</v>
      </c>
      <c r="C1493" s="105"/>
      <c r="D1493" s="104">
        <v>0</v>
      </c>
      <c r="E1493" s="105"/>
      <c r="F1493" s="105" t="s">
        <v>3045</v>
      </c>
      <c r="G1493" s="104">
        <v>0</v>
      </c>
      <c r="H1493" s="104">
        <v>0</v>
      </c>
      <c r="I1493" s="104">
        <v>0</v>
      </c>
      <c r="J1493" s="105"/>
      <c r="K1493" s="105"/>
      <c r="L1493" s="104">
        <v>3</v>
      </c>
      <c r="M1493" s="104">
        <v>0</v>
      </c>
      <c r="N1493" s="105"/>
      <c r="O1493" s="106" t="s">
        <v>3025</v>
      </c>
      <c r="P1493" s="106" t="s">
        <v>890</v>
      </c>
      <c r="Q1493" s="105" t="s">
        <v>3046</v>
      </c>
      <c r="R1493" s="104">
        <v>0</v>
      </c>
      <c r="S1493" s="104">
        <v>0</v>
      </c>
      <c r="T1493" s="105" t="s">
        <v>1466</v>
      </c>
      <c r="U1493" s="104">
        <v>1</v>
      </c>
      <c r="V1493" s="104">
        <v>0</v>
      </c>
      <c r="W1493" s="104">
        <v>0</v>
      </c>
      <c r="X1493" s="104">
        <v>0</v>
      </c>
      <c r="Y1493" s="104">
        <v>0</v>
      </c>
      <c r="Z1493" s="104" t="b">
        <v>0</v>
      </c>
      <c r="AA1493" s="105"/>
      <c r="AB1493" s="105" t="s">
        <v>3047</v>
      </c>
    </row>
    <row r="1494" spans="1:28" ht="15" customHeight="1" x14ac:dyDescent="0.35">
      <c r="A1494" s="105" t="s">
        <v>9934</v>
      </c>
      <c r="B1494" s="104">
        <v>0</v>
      </c>
      <c r="C1494" s="105"/>
      <c r="D1494" s="104">
        <v>0</v>
      </c>
      <c r="E1494" s="105"/>
      <c r="F1494" s="105" t="s">
        <v>9935</v>
      </c>
      <c r="G1494" s="104">
        <v>0</v>
      </c>
      <c r="H1494" s="104">
        <v>0</v>
      </c>
      <c r="I1494" s="104">
        <v>0</v>
      </c>
      <c r="J1494" s="105"/>
      <c r="K1494" s="105"/>
      <c r="L1494" s="104">
        <v>3</v>
      </c>
      <c r="M1494" s="104">
        <v>0</v>
      </c>
      <c r="N1494" s="105"/>
      <c r="O1494" s="105"/>
      <c r="P1494" s="105"/>
      <c r="Q1494" s="105" t="s">
        <v>9936</v>
      </c>
      <c r="R1494" s="104">
        <v>0</v>
      </c>
      <c r="S1494" s="104">
        <v>0</v>
      </c>
      <c r="T1494" s="105" t="s">
        <v>1466</v>
      </c>
      <c r="U1494" s="104">
        <v>1</v>
      </c>
      <c r="V1494" s="104">
        <v>0</v>
      </c>
      <c r="W1494" s="104">
        <v>0</v>
      </c>
      <c r="X1494" s="104">
        <v>0</v>
      </c>
      <c r="Y1494" s="104">
        <v>0</v>
      </c>
      <c r="Z1494" s="104" t="b">
        <v>0</v>
      </c>
      <c r="AA1494" s="105"/>
      <c r="AB1494" s="105" t="s">
        <v>9937</v>
      </c>
    </row>
    <row r="1495" spans="1:28" ht="15" customHeight="1" x14ac:dyDescent="0.35">
      <c r="A1495" s="105" t="s">
        <v>9938</v>
      </c>
      <c r="B1495" s="104">
        <v>0</v>
      </c>
      <c r="C1495" s="105"/>
      <c r="D1495" s="104">
        <v>0</v>
      </c>
      <c r="E1495" s="105"/>
      <c r="F1495" s="105" t="s">
        <v>9939</v>
      </c>
      <c r="G1495" s="104">
        <v>0</v>
      </c>
      <c r="H1495" s="104">
        <v>0</v>
      </c>
      <c r="I1495" s="104">
        <v>0</v>
      </c>
      <c r="J1495" s="105"/>
      <c r="K1495" s="105"/>
      <c r="L1495" s="104">
        <v>3</v>
      </c>
      <c r="M1495" s="104">
        <v>267994.99204367201</v>
      </c>
      <c r="N1495" s="105" t="s">
        <v>9940</v>
      </c>
      <c r="O1495" s="105"/>
      <c r="P1495" s="105"/>
      <c r="Q1495" s="105" t="s">
        <v>9941</v>
      </c>
      <c r="R1495" s="104">
        <v>161107</v>
      </c>
      <c r="S1495" s="104">
        <v>0</v>
      </c>
      <c r="T1495" s="105" t="s">
        <v>1466</v>
      </c>
      <c r="U1495" s="104">
        <v>2</v>
      </c>
      <c r="V1495" s="104">
        <v>0</v>
      </c>
      <c r="W1495" s="104">
        <v>0</v>
      </c>
      <c r="X1495" s="104">
        <v>0</v>
      </c>
      <c r="Y1495" s="104">
        <v>429101.99204367201</v>
      </c>
      <c r="Z1495" s="104" t="b">
        <v>0</v>
      </c>
      <c r="AA1495" s="105" t="s">
        <v>82</v>
      </c>
      <c r="AB1495" s="105" t="s">
        <v>9942</v>
      </c>
    </row>
    <row r="1496" spans="1:28" ht="15" customHeight="1" x14ac:dyDescent="0.35">
      <c r="A1496" s="105" t="s">
        <v>3285</v>
      </c>
      <c r="B1496" s="104">
        <v>0</v>
      </c>
      <c r="C1496" s="105"/>
      <c r="D1496" s="104">
        <v>0</v>
      </c>
      <c r="E1496" s="105"/>
      <c r="F1496" s="105" t="s">
        <v>3286</v>
      </c>
      <c r="G1496" s="104">
        <v>0</v>
      </c>
      <c r="H1496" s="104">
        <v>0</v>
      </c>
      <c r="I1496" s="104">
        <v>0</v>
      </c>
      <c r="J1496" s="105"/>
      <c r="K1496" s="105"/>
      <c r="L1496" s="104">
        <v>2</v>
      </c>
      <c r="M1496" s="104">
        <v>0</v>
      </c>
      <c r="N1496" s="105"/>
      <c r="O1496" s="105"/>
      <c r="P1496" s="105"/>
      <c r="Q1496" s="105" t="s">
        <v>9428</v>
      </c>
      <c r="R1496" s="104">
        <v>349840</v>
      </c>
      <c r="S1496" s="104">
        <v>0</v>
      </c>
      <c r="T1496" s="105" t="s">
        <v>995</v>
      </c>
      <c r="U1496" s="104">
        <v>1</v>
      </c>
      <c r="V1496" s="104">
        <v>0</v>
      </c>
      <c r="W1496" s="104">
        <v>2.9108675799049399E-9</v>
      </c>
      <c r="X1496" s="104">
        <v>0</v>
      </c>
      <c r="Y1496" s="104">
        <v>349840</v>
      </c>
      <c r="Z1496" s="104" t="b">
        <v>0</v>
      </c>
      <c r="AA1496" s="105" t="s">
        <v>82</v>
      </c>
      <c r="AB1496" s="105" t="s">
        <v>3287</v>
      </c>
    </row>
    <row r="1497" spans="1:28" ht="15" customHeight="1" x14ac:dyDescent="0.35">
      <c r="A1497" s="105" t="s">
        <v>7959</v>
      </c>
      <c r="B1497" s="104">
        <v>0</v>
      </c>
      <c r="C1497" s="105"/>
      <c r="D1497" s="104">
        <v>0</v>
      </c>
      <c r="E1497" s="105"/>
      <c r="F1497" s="105" t="s">
        <v>9429</v>
      </c>
      <c r="G1497" s="104">
        <v>0</v>
      </c>
      <c r="H1497" s="104">
        <v>0</v>
      </c>
      <c r="I1497" s="104">
        <v>0</v>
      </c>
      <c r="J1497" s="105"/>
      <c r="K1497" s="105"/>
      <c r="L1497" s="104">
        <v>3</v>
      </c>
      <c r="M1497" s="104">
        <v>0</v>
      </c>
      <c r="N1497" s="105"/>
      <c r="O1497" s="106" t="s">
        <v>889</v>
      </c>
      <c r="P1497" s="106" t="s">
        <v>890</v>
      </c>
      <c r="Q1497" s="105" t="s">
        <v>3288</v>
      </c>
      <c r="R1497" s="104">
        <v>349840</v>
      </c>
      <c r="S1497" s="104">
        <v>0</v>
      </c>
      <c r="T1497" s="105" t="s">
        <v>3285</v>
      </c>
      <c r="U1497" s="104">
        <v>1</v>
      </c>
      <c r="V1497" s="104">
        <v>0</v>
      </c>
      <c r="W1497" s="104">
        <v>2.9108675799049399E-9</v>
      </c>
      <c r="X1497" s="104">
        <v>0</v>
      </c>
      <c r="Y1497" s="104">
        <v>349840</v>
      </c>
      <c r="Z1497" s="104" t="b">
        <v>0</v>
      </c>
      <c r="AA1497" s="105" t="s">
        <v>82</v>
      </c>
      <c r="AB1497" s="105" t="s">
        <v>3289</v>
      </c>
    </row>
    <row r="1498" spans="1:28" ht="15" customHeight="1" x14ac:dyDescent="0.35">
      <c r="A1498" s="105" t="s">
        <v>1345</v>
      </c>
      <c r="B1498" s="104">
        <v>0</v>
      </c>
      <c r="C1498" s="105"/>
      <c r="D1498" s="104">
        <v>0</v>
      </c>
      <c r="E1498" s="105"/>
      <c r="F1498" s="105" t="s">
        <v>826</v>
      </c>
      <c r="G1498" s="104">
        <v>0</v>
      </c>
      <c r="H1498" s="104">
        <v>0</v>
      </c>
      <c r="I1498" s="104">
        <v>0</v>
      </c>
      <c r="J1498" s="105"/>
      <c r="K1498" s="105"/>
      <c r="L1498" s="104">
        <v>2</v>
      </c>
      <c r="M1498" s="104">
        <v>0</v>
      </c>
      <c r="N1498" s="105"/>
      <c r="O1498" s="105"/>
      <c r="P1498" s="105"/>
      <c r="Q1498" s="105" t="s">
        <v>9447</v>
      </c>
      <c r="R1498" s="104">
        <v>377037.5</v>
      </c>
      <c r="S1498" s="104">
        <v>0</v>
      </c>
      <c r="T1498" s="105" t="s">
        <v>995</v>
      </c>
      <c r="U1498" s="104">
        <v>1</v>
      </c>
      <c r="V1498" s="104">
        <v>0</v>
      </c>
      <c r="W1498" s="104">
        <v>6.8865296803646905E-10</v>
      </c>
      <c r="X1498" s="104">
        <v>0</v>
      </c>
      <c r="Y1498" s="104">
        <v>377037.5</v>
      </c>
      <c r="Z1498" s="104" t="b">
        <v>0</v>
      </c>
      <c r="AA1498" s="105" t="s">
        <v>82</v>
      </c>
      <c r="AB1498" s="105" t="s">
        <v>3960</v>
      </c>
    </row>
    <row r="1499" spans="1:28" ht="15" customHeight="1" x14ac:dyDescent="0.35">
      <c r="A1499" s="105" t="s">
        <v>7236</v>
      </c>
      <c r="B1499" s="104">
        <v>0</v>
      </c>
      <c r="C1499" s="105"/>
      <c r="D1499" s="104">
        <v>0</v>
      </c>
      <c r="E1499" s="105"/>
      <c r="F1499" s="105" t="s">
        <v>1340</v>
      </c>
      <c r="G1499" s="104">
        <v>0</v>
      </c>
      <c r="H1499" s="104">
        <v>0</v>
      </c>
      <c r="I1499" s="104">
        <v>0</v>
      </c>
      <c r="J1499" s="105"/>
      <c r="K1499" s="105"/>
      <c r="L1499" s="104">
        <v>3</v>
      </c>
      <c r="M1499" s="104">
        <v>0</v>
      </c>
      <c r="N1499" s="105"/>
      <c r="O1499" s="106" t="s">
        <v>889</v>
      </c>
      <c r="P1499" s="106" t="s">
        <v>890</v>
      </c>
      <c r="Q1499" s="105" t="s">
        <v>1344</v>
      </c>
      <c r="R1499" s="104">
        <v>0</v>
      </c>
      <c r="S1499" s="104">
        <v>0</v>
      </c>
      <c r="T1499" s="105" t="s">
        <v>1345</v>
      </c>
      <c r="U1499" s="104">
        <v>1</v>
      </c>
      <c r="V1499" s="104">
        <v>0</v>
      </c>
      <c r="W1499" s="104">
        <v>0</v>
      </c>
      <c r="X1499" s="104">
        <v>0</v>
      </c>
      <c r="Y1499" s="104">
        <v>0</v>
      </c>
      <c r="Z1499" s="104" t="b">
        <v>0</v>
      </c>
      <c r="AA1499" s="105"/>
      <c r="AB1499" s="105" t="s">
        <v>1346</v>
      </c>
    </row>
    <row r="1500" spans="1:28" ht="15" customHeight="1" x14ac:dyDescent="0.35">
      <c r="A1500" s="105" t="s">
        <v>7283</v>
      </c>
      <c r="B1500" s="104">
        <v>0</v>
      </c>
      <c r="C1500" s="105"/>
      <c r="D1500" s="104">
        <v>0</v>
      </c>
      <c r="E1500" s="105"/>
      <c r="F1500" s="105" t="s">
        <v>1455</v>
      </c>
      <c r="G1500" s="104">
        <v>0</v>
      </c>
      <c r="H1500" s="104">
        <v>0</v>
      </c>
      <c r="I1500" s="104">
        <v>0</v>
      </c>
      <c r="J1500" s="105"/>
      <c r="K1500" s="105"/>
      <c r="L1500" s="104">
        <v>3</v>
      </c>
      <c r="M1500" s="104">
        <v>0</v>
      </c>
      <c r="N1500" s="105"/>
      <c r="O1500" s="106" t="s">
        <v>889</v>
      </c>
      <c r="P1500" s="106" t="s">
        <v>890</v>
      </c>
      <c r="Q1500" s="105" t="s">
        <v>1468</v>
      </c>
      <c r="R1500" s="104">
        <v>0</v>
      </c>
      <c r="S1500" s="104">
        <v>0</v>
      </c>
      <c r="T1500" s="105" t="s">
        <v>1345</v>
      </c>
      <c r="U1500" s="104">
        <v>1</v>
      </c>
      <c r="V1500" s="104">
        <v>0</v>
      </c>
      <c r="W1500" s="104">
        <v>0</v>
      </c>
      <c r="X1500" s="104">
        <v>0</v>
      </c>
      <c r="Y1500" s="104">
        <v>0</v>
      </c>
      <c r="Z1500" s="104" t="b">
        <v>0</v>
      </c>
      <c r="AA1500" s="105"/>
      <c r="AB1500" s="105" t="s">
        <v>1469</v>
      </c>
    </row>
    <row r="1501" spans="1:28" ht="15" customHeight="1" x14ac:dyDescent="0.35">
      <c r="A1501" s="105" t="s">
        <v>7980</v>
      </c>
      <c r="B1501" s="104">
        <v>0</v>
      </c>
      <c r="C1501" s="105"/>
      <c r="D1501" s="104">
        <v>0</v>
      </c>
      <c r="E1501" s="105"/>
      <c r="F1501" s="105" t="s">
        <v>3329</v>
      </c>
      <c r="G1501" s="104">
        <v>0</v>
      </c>
      <c r="H1501" s="104">
        <v>0</v>
      </c>
      <c r="I1501" s="104">
        <v>0</v>
      </c>
      <c r="J1501" s="105"/>
      <c r="K1501" s="105"/>
      <c r="L1501" s="104">
        <v>3</v>
      </c>
      <c r="M1501" s="104">
        <v>0</v>
      </c>
      <c r="N1501" s="105"/>
      <c r="O1501" s="106" t="s">
        <v>889</v>
      </c>
      <c r="P1501" s="106" t="s">
        <v>890</v>
      </c>
      <c r="Q1501" s="105" t="s">
        <v>3330</v>
      </c>
      <c r="R1501" s="104">
        <v>377037.5</v>
      </c>
      <c r="S1501" s="104">
        <v>0</v>
      </c>
      <c r="T1501" s="105" t="s">
        <v>1345</v>
      </c>
      <c r="U1501" s="104">
        <v>1</v>
      </c>
      <c r="V1501" s="104">
        <v>0</v>
      </c>
      <c r="W1501" s="104">
        <v>6.8865296803646905E-10</v>
      </c>
      <c r="X1501" s="104">
        <v>0</v>
      </c>
      <c r="Y1501" s="104">
        <v>377037.5</v>
      </c>
      <c r="Z1501" s="104" t="b">
        <v>0</v>
      </c>
      <c r="AA1501" s="105" t="s">
        <v>82</v>
      </c>
      <c r="AB1501" s="105" t="s">
        <v>3331</v>
      </c>
    </row>
    <row r="1502" spans="1:28" ht="15" customHeight="1" x14ac:dyDescent="0.35">
      <c r="A1502" s="105" t="s">
        <v>1342</v>
      </c>
      <c r="B1502" s="104">
        <v>0</v>
      </c>
      <c r="C1502" s="105"/>
      <c r="D1502" s="104">
        <v>0</v>
      </c>
      <c r="E1502" s="105"/>
      <c r="F1502" s="105" t="s">
        <v>4033</v>
      </c>
      <c r="G1502" s="104">
        <v>0</v>
      </c>
      <c r="H1502" s="104">
        <v>0</v>
      </c>
      <c r="I1502" s="104">
        <v>0</v>
      </c>
      <c r="J1502" s="105"/>
      <c r="K1502" s="105"/>
      <c r="L1502" s="104">
        <v>2</v>
      </c>
      <c r="M1502" s="104">
        <v>0</v>
      </c>
      <c r="N1502" s="105"/>
      <c r="O1502" s="105"/>
      <c r="P1502" s="105"/>
      <c r="Q1502" s="105" t="s">
        <v>9452</v>
      </c>
      <c r="R1502" s="104">
        <v>0</v>
      </c>
      <c r="S1502" s="104">
        <v>0</v>
      </c>
      <c r="T1502" s="105" t="s">
        <v>995</v>
      </c>
      <c r="U1502" s="104">
        <v>1</v>
      </c>
      <c r="V1502" s="104">
        <v>0</v>
      </c>
      <c r="W1502" s="104">
        <v>0</v>
      </c>
      <c r="X1502" s="104">
        <v>0</v>
      </c>
      <c r="Y1502" s="104">
        <v>0</v>
      </c>
      <c r="Z1502" s="104" t="b">
        <v>0</v>
      </c>
      <c r="AA1502" s="105"/>
      <c r="AB1502" s="105" t="s">
        <v>4034</v>
      </c>
    </row>
    <row r="1503" spans="1:28" ht="15" customHeight="1" x14ac:dyDescent="0.35">
      <c r="A1503" s="105" t="s">
        <v>7235</v>
      </c>
      <c r="B1503" s="104">
        <v>0</v>
      </c>
      <c r="C1503" s="105"/>
      <c r="D1503" s="104">
        <v>0</v>
      </c>
      <c r="E1503" s="105"/>
      <c r="F1503" s="105" t="s">
        <v>1340</v>
      </c>
      <c r="G1503" s="104">
        <v>0</v>
      </c>
      <c r="H1503" s="104">
        <v>0</v>
      </c>
      <c r="I1503" s="104">
        <v>0</v>
      </c>
      <c r="J1503" s="105"/>
      <c r="K1503" s="105"/>
      <c r="L1503" s="104">
        <v>3</v>
      </c>
      <c r="M1503" s="104">
        <v>0</v>
      </c>
      <c r="N1503" s="105"/>
      <c r="O1503" s="106" t="s">
        <v>889</v>
      </c>
      <c r="P1503" s="106" t="s">
        <v>890</v>
      </c>
      <c r="Q1503" s="105" t="s">
        <v>1341</v>
      </c>
      <c r="R1503" s="104">
        <v>0</v>
      </c>
      <c r="S1503" s="104">
        <v>0</v>
      </c>
      <c r="T1503" s="105" t="s">
        <v>1342</v>
      </c>
      <c r="U1503" s="104">
        <v>1</v>
      </c>
      <c r="V1503" s="104">
        <v>0</v>
      </c>
      <c r="W1503" s="104">
        <v>0</v>
      </c>
      <c r="X1503" s="104">
        <v>0</v>
      </c>
      <c r="Y1503" s="104">
        <v>0</v>
      </c>
      <c r="Z1503" s="104" t="b">
        <v>0</v>
      </c>
      <c r="AA1503" s="105"/>
      <c r="AB1503" s="105" t="s">
        <v>1343</v>
      </c>
    </row>
    <row r="1504" spans="1:28" ht="15" customHeight="1" x14ac:dyDescent="0.35">
      <c r="A1504" s="105" t="s">
        <v>8169</v>
      </c>
      <c r="B1504" s="104">
        <v>0</v>
      </c>
      <c r="C1504" s="105"/>
      <c r="D1504" s="104">
        <v>0</v>
      </c>
      <c r="E1504" s="105"/>
      <c r="F1504" s="105" t="s">
        <v>3834</v>
      </c>
      <c r="G1504" s="104">
        <v>0</v>
      </c>
      <c r="H1504" s="104">
        <v>0</v>
      </c>
      <c r="I1504" s="104">
        <v>0</v>
      </c>
      <c r="J1504" s="105"/>
      <c r="K1504" s="105"/>
      <c r="L1504" s="104">
        <v>3</v>
      </c>
      <c r="M1504" s="104">
        <v>0</v>
      </c>
      <c r="N1504" s="105"/>
      <c r="O1504" s="106" t="s">
        <v>889</v>
      </c>
      <c r="P1504" s="106" t="s">
        <v>890</v>
      </c>
      <c r="Q1504" s="105" t="s">
        <v>3835</v>
      </c>
      <c r="R1504" s="104">
        <v>0</v>
      </c>
      <c r="S1504" s="104">
        <v>0</v>
      </c>
      <c r="T1504" s="105" t="s">
        <v>1342</v>
      </c>
      <c r="U1504" s="104">
        <v>1</v>
      </c>
      <c r="V1504" s="104">
        <v>0</v>
      </c>
      <c r="W1504" s="104">
        <v>0</v>
      </c>
      <c r="X1504" s="104">
        <v>0</v>
      </c>
      <c r="Y1504" s="104">
        <v>0</v>
      </c>
      <c r="Z1504" s="104" t="b">
        <v>0</v>
      </c>
      <c r="AA1504" s="105"/>
      <c r="AB1504" s="105" t="s">
        <v>3836</v>
      </c>
    </row>
    <row r="1505" spans="1:28" ht="15" customHeight="1" x14ac:dyDescent="0.35">
      <c r="A1505" s="105" t="s">
        <v>1364</v>
      </c>
      <c r="B1505" s="104">
        <v>0</v>
      </c>
      <c r="C1505" s="105"/>
      <c r="D1505" s="104">
        <v>0</v>
      </c>
      <c r="E1505" s="105"/>
      <c r="F1505" s="105" t="s">
        <v>4144</v>
      </c>
      <c r="G1505" s="104">
        <v>0</v>
      </c>
      <c r="H1505" s="104">
        <v>0</v>
      </c>
      <c r="I1505" s="104">
        <v>0</v>
      </c>
      <c r="J1505" s="105"/>
      <c r="K1505" s="105"/>
      <c r="L1505" s="104">
        <v>2</v>
      </c>
      <c r="M1505" s="104">
        <v>0</v>
      </c>
      <c r="N1505" s="105"/>
      <c r="O1505" s="105"/>
      <c r="P1505" s="105"/>
      <c r="Q1505" s="105" t="s">
        <v>9476</v>
      </c>
      <c r="R1505" s="104">
        <v>0</v>
      </c>
      <c r="S1505" s="104">
        <v>0</v>
      </c>
      <c r="T1505" s="105" t="s">
        <v>995</v>
      </c>
      <c r="U1505" s="104">
        <v>1</v>
      </c>
      <c r="V1505" s="104">
        <v>0</v>
      </c>
      <c r="W1505" s="104">
        <v>0</v>
      </c>
      <c r="X1505" s="104">
        <v>0</v>
      </c>
      <c r="Y1505" s="104">
        <v>0</v>
      </c>
      <c r="Z1505" s="104" t="b">
        <v>0</v>
      </c>
      <c r="AA1505" s="105"/>
      <c r="AB1505" s="105" t="s">
        <v>4145</v>
      </c>
    </row>
    <row r="1506" spans="1:28" ht="15" customHeight="1" x14ac:dyDescent="0.35">
      <c r="A1506" s="105" t="s">
        <v>7242</v>
      </c>
      <c r="B1506" s="104">
        <v>0</v>
      </c>
      <c r="C1506" s="105"/>
      <c r="D1506" s="104">
        <v>0</v>
      </c>
      <c r="E1506" s="105"/>
      <c r="F1506" s="105" t="s">
        <v>1361</v>
      </c>
      <c r="G1506" s="104">
        <v>0</v>
      </c>
      <c r="H1506" s="104">
        <v>0</v>
      </c>
      <c r="I1506" s="104">
        <v>0</v>
      </c>
      <c r="J1506" s="105"/>
      <c r="K1506" s="105"/>
      <c r="L1506" s="104">
        <v>3</v>
      </c>
      <c r="M1506" s="104">
        <v>0</v>
      </c>
      <c r="N1506" s="105" t="s">
        <v>1362</v>
      </c>
      <c r="O1506" s="106" t="s">
        <v>889</v>
      </c>
      <c r="P1506" s="106" t="s">
        <v>890</v>
      </c>
      <c r="Q1506" s="105" t="s">
        <v>1363</v>
      </c>
      <c r="R1506" s="104">
        <v>0</v>
      </c>
      <c r="S1506" s="104">
        <v>0</v>
      </c>
      <c r="T1506" s="105" t="s">
        <v>1364</v>
      </c>
      <c r="U1506" s="104">
        <v>1</v>
      </c>
      <c r="V1506" s="104">
        <v>0</v>
      </c>
      <c r="W1506" s="104">
        <v>0</v>
      </c>
      <c r="X1506" s="104">
        <v>0</v>
      </c>
      <c r="Y1506" s="104">
        <v>0</v>
      </c>
      <c r="Z1506" s="104" t="b">
        <v>0</v>
      </c>
      <c r="AA1506" s="105"/>
      <c r="AB1506" s="105" t="s">
        <v>1365</v>
      </c>
    </row>
    <row r="1507" spans="1:28" ht="15" customHeight="1" x14ac:dyDescent="0.35">
      <c r="A1507" s="105" t="s">
        <v>8271</v>
      </c>
      <c r="B1507" s="104">
        <v>0</v>
      </c>
      <c r="C1507" s="105"/>
      <c r="D1507" s="104">
        <v>0</v>
      </c>
      <c r="E1507" s="105"/>
      <c r="F1507" s="105" t="s">
        <v>4077</v>
      </c>
      <c r="G1507" s="104">
        <v>0</v>
      </c>
      <c r="H1507" s="104">
        <v>0</v>
      </c>
      <c r="I1507" s="104">
        <v>0</v>
      </c>
      <c r="J1507" s="105"/>
      <c r="K1507" s="105"/>
      <c r="L1507" s="104">
        <v>3</v>
      </c>
      <c r="M1507" s="104">
        <v>0</v>
      </c>
      <c r="N1507" s="105"/>
      <c r="O1507" s="106" t="s">
        <v>889</v>
      </c>
      <c r="P1507" s="106" t="s">
        <v>890</v>
      </c>
      <c r="Q1507" s="105" t="s">
        <v>4078</v>
      </c>
      <c r="R1507" s="104">
        <v>0</v>
      </c>
      <c r="S1507" s="104">
        <v>0</v>
      </c>
      <c r="T1507" s="105" t="s">
        <v>1364</v>
      </c>
      <c r="U1507" s="104">
        <v>1</v>
      </c>
      <c r="V1507" s="104">
        <v>0</v>
      </c>
      <c r="W1507" s="104">
        <v>0</v>
      </c>
      <c r="X1507" s="104">
        <v>0</v>
      </c>
      <c r="Y1507" s="104">
        <v>0</v>
      </c>
      <c r="Z1507" s="104" t="b">
        <v>0</v>
      </c>
      <c r="AA1507" s="105"/>
      <c r="AB1507" s="105" t="s">
        <v>4079</v>
      </c>
    </row>
    <row r="1508" spans="1:28" ht="15" customHeight="1" x14ac:dyDescent="0.35">
      <c r="A1508" s="105" t="s">
        <v>1473</v>
      </c>
      <c r="B1508" s="104">
        <v>0</v>
      </c>
      <c r="C1508" s="105"/>
      <c r="D1508" s="104">
        <v>0</v>
      </c>
      <c r="E1508" s="105"/>
      <c r="F1508" s="105" t="s">
        <v>9543</v>
      </c>
      <c r="G1508" s="104">
        <v>0</v>
      </c>
      <c r="H1508" s="104">
        <v>0</v>
      </c>
      <c r="I1508" s="104">
        <v>0</v>
      </c>
      <c r="J1508" s="105"/>
      <c r="K1508" s="105"/>
      <c r="L1508" s="104">
        <v>2</v>
      </c>
      <c r="M1508" s="104">
        <v>0</v>
      </c>
      <c r="N1508" s="105"/>
      <c r="O1508" s="105"/>
      <c r="P1508" s="105"/>
      <c r="Q1508" s="105" t="s">
        <v>9544</v>
      </c>
      <c r="R1508" s="104">
        <v>353975.7</v>
      </c>
      <c r="S1508" s="104">
        <v>0</v>
      </c>
      <c r="T1508" s="105" t="s">
        <v>995</v>
      </c>
      <c r="U1508" s="104">
        <v>1</v>
      </c>
      <c r="V1508" s="104">
        <v>0</v>
      </c>
      <c r="W1508" s="104">
        <v>0</v>
      </c>
      <c r="X1508" s="104">
        <v>0</v>
      </c>
      <c r="Y1508" s="104">
        <v>353975.7</v>
      </c>
      <c r="Z1508" s="104" t="b">
        <v>0</v>
      </c>
      <c r="AA1508" s="105"/>
      <c r="AB1508" s="105" t="s">
        <v>4642</v>
      </c>
    </row>
    <row r="1509" spans="1:28" ht="15" customHeight="1" x14ac:dyDescent="0.35">
      <c r="A1509" s="105" t="s">
        <v>7291</v>
      </c>
      <c r="B1509" s="104">
        <v>0</v>
      </c>
      <c r="C1509" s="105"/>
      <c r="D1509" s="104">
        <v>0</v>
      </c>
      <c r="E1509" s="105"/>
      <c r="F1509" s="105" t="s">
        <v>1493</v>
      </c>
      <c r="G1509" s="104">
        <v>0</v>
      </c>
      <c r="H1509" s="104">
        <v>0</v>
      </c>
      <c r="I1509" s="104">
        <v>0</v>
      </c>
      <c r="J1509" s="105"/>
      <c r="K1509" s="105"/>
      <c r="L1509" s="104">
        <v>3</v>
      </c>
      <c r="M1509" s="104">
        <v>0</v>
      </c>
      <c r="N1509" s="105"/>
      <c r="O1509" s="106" t="s">
        <v>889</v>
      </c>
      <c r="P1509" s="106" t="s">
        <v>890</v>
      </c>
      <c r="Q1509" s="105" t="s">
        <v>1494</v>
      </c>
      <c r="R1509" s="104">
        <v>0</v>
      </c>
      <c r="S1509" s="104">
        <v>0</v>
      </c>
      <c r="T1509" s="105" t="s">
        <v>1473</v>
      </c>
      <c r="U1509" s="104">
        <v>1</v>
      </c>
      <c r="V1509" s="104">
        <v>0</v>
      </c>
      <c r="W1509" s="104">
        <v>0</v>
      </c>
      <c r="X1509" s="104">
        <v>0</v>
      </c>
      <c r="Y1509" s="104">
        <v>0</v>
      </c>
      <c r="Z1509" s="104" t="b">
        <v>0</v>
      </c>
      <c r="AA1509" s="105"/>
      <c r="AB1509" s="105" t="s">
        <v>1495</v>
      </c>
    </row>
    <row r="1510" spans="1:28" ht="15" customHeight="1" x14ac:dyDescent="0.35">
      <c r="A1510" s="105" t="s">
        <v>7292</v>
      </c>
      <c r="B1510" s="104">
        <v>0</v>
      </c>
      <c r="C1510" s="105"/>
      <c r="D1510" s="104">
        <v>0</v>
      </c>
      <c r="E1510" s="105"/>
      <c r="F1510" s="105" t="s">
        <v>1496</v>
      </c>
      <c r="G1510" s="104">
        <v>0</v>
      </c>
      <c r="H1510" s="104">
        <v>0</v>
      </c>
      <c r="I1510" s="104">
        <v>0</v>
      </c>
      <c r="J1510" s="105"/>
      <c r="K1510" s="105"/>
      <c r="L1510" s="104">
        <v>3</v>
      </c>
      <c r="M1510" s="104">
        <v>0</v>
      </c>
      <c r="N1510" s="105"/>
      <c r="O1510" s="106" t="s">
        <v>889</v>
      </c>
      <c r="P1510" s="106" t="s">
        <v>890</v>
      </c>
      <c r="Q1510" s="105" t="s">
        <v>1497</v>
      </c>
      <c r="R1510" s="104">
        <v>0</v>
      </c>
      <c r="S1510" s="104">
        <v>0</v>
      </c>
      <c r="T1510" s="105" t="s">
        <v>1473</v>
      </c>
      <c r="U1510" s="104">
        <v>1</v>
      </c>
      <c r="V1510" s="104">
        <v>0</v>
      </c>
      <c r="W1510" s="104">
        <v>0</v>
      </c>
      <c r="X1510" s="104">
        <v>0</v>
      </c>
      <c r="Y1510" s="104">
        <v>0</v>
      </c>
      <c r="Z1510" s="104" t="b">
        <v>0</v>
      </c>
      <c r="AA1510" s="105"/>
      <c r="AB1510" s="105" t="s">
        <v>1498</v>
      </c>
    </row>
    <row r="1511" spans="1:28" ht="15" customHeight="1" x14ac:dyDescent="0.35">
      <c r="A1511" s="105" t="s">
        <v>7293</v>
      </c>
      <c r="B1511" s="104">
        <v>0</v>
      </c>
      <c r="C1511" s="105"/>
      <c r="D1511" s="104">
        <v>0</v>
      </c>
      <c r="E1511" s="105"/>
      <c r="F1511" s="105" t="s">
        <v>1499</v>
      </c>
      <c r="G1511" s="104">
        <v>0</v>
      </c>
      <c r="H1511" s="104">
        <v>0</v>
      </c>
      <c r="I1511" s="104">
        <v>0</v>
      </c>
      <c r="J1511" s="105"/>
      <c r="K1511" s="105"/>
      <c r="L1511" s="104">
        <v>3</v>
      </c>
      <c r="M1511" s="104">
        <v>0</v>
      </c>
      <c r="N1511" s="105"/>
      <c r="O1511" s="106" t="s">
        <v>889</v>
      </c>
      <c r="P1511" s="106" t="s">
        <v>890</v>
      </c>
      <c r="Q1511" s="105" t="s">
        <v>1500</v>
      </c>
      <c r="R1511" s="104">
        <v>0</v>
      </c>
      <c r="S1511" s="104">
        <v>0</v>
      </c>
      <c r="T1511" s="105" t="s">
        <v>1473</v>
      </c>
      <c r="U1511" s="104">
        <v>1</v>
      </c>
      <c r="V1511" s="104">
        <v>0</v>
      </c>
      <c r="W1511" s="104">
        <v>0</v>
      </c>
      <c r="X1511" s="104">
        <v>0</v>
      </c>
      <c r="Y1511" s="104">
        <v>0</v>
      </c>
      <c r="Z1511" s="104" t="b">
        <v>0</v>
      </c>
      <c r="AA1511" s="105"/>
      <c r="AB1511" s="105" t="s">
        <v>1501</v>
      </c>
    </row>
    <row r="1512" spans="1:28" ht="15" customHeight="1" x14ac:dyDescent="0.35">
      <c r="A1512" s="105" t="s">
        <v>7294</v>
      </c>
      <c r="B1512" s="104">
        <v>0</v>
      </c>
      <c r="C1512" s="105"/>
      <c r="D1512" s="104">
        <v>0</v>
      </c>
      <c r="E1512" s="105"/>
      <c r="F1512" s="105" t="s">
        <v>1502</v>
      </c>
      <c r="G1512" s="104">
        <v>0</v>
      </c>
      <c r="H1512" s="104">
        <v>0</v>
      </c>
      <c r="I1512" s="104">
        <v>0</v>
      </c>
      <c r="J1512" s="105"/>
      <c r="K1512" s="105"/>
      <c r="L1512" s="104">
        <v>3</v>
      </c>
      <c r="M1512" s="104">
        <v>0</v>
      </c>
      <c r="N1512" s="105"/>
      <c r="O1512" s="106" t="s">
        <v>889</v>
      </c>
      <c r="P1512" s="106" t="s">
        <v>890</v>
      </c>
      <c r="Q1512" s="105" t="s">
        <v>1503</v>
      </c>
      <c r="R1512" s="104">
        <v>0</v>
      </c>
      <c r="S1512" s="104">
        <v>0</v>
      </c>
      <c r="T1512" s="105" t="s">
        <v>1473</v>
      </c>
      <c r="U1512" s="104">
        <v>1</v>
      </c>
      <c r="V1512" s="104">
        <v>0</v>
      </c>
      <c r="W1512" s="104">
        <v>0</v>
      </c>
      <c r="X1512" s="104">
        <v>0</v>
      </c>
      <c r="Y1512" s="104">
        <v>0</v>
      </c>
      <c r="Z1512" s="104" t="b">
        <v>0</v>
      </c>
      <c r="AA1512" s="105"/>
      <c r="AB1512" s="105" t="s">
        <v>1504</v>
      </c>
    </row>
    <row r="1513" spans="1:28" ht="15" customHeight="1" x14ac:dyDescent="0.35">
      <c r="A1513" s="105" t="s">
        <v>7295</v>
      </c>
      <c r="B1513" s="104">
        <v>0</v>
      </c>
      <c r="C1513" s="105"/>
      <c r="D1513" s="104">
        <v>0</v>
      </c>
      <c r="E1513" s="105"/>
      <c r="F1513" s="105" t="s">
        <v>1505</v>
      </c>
      <c r="G1513" s="104">
        <v>0</v>
      </c>
      <c r="H1513" s="104">
        <v>0</v>
      </c>
      <c r="I1513" s="104">
        <v>0</v>
      </c>
      <c r="J1513" s="105"/>
      <c r="K1513" s="105"/>
      <c r="L1513" s="104">
        <v>3</v>
      </c>
      <c r="M1513" s="104">
        <v>0</v>
      </c>
      <c r="N1513" s="105"/>
      <c r="O1513" s="106" t="s">
        <v>889</v>
      </c>
      <c r="P1513" s="106" t="s">
        <v>890</v>
      </c>
      <c r="Q1513" s="105" t="s">
        <v>1506</v>
      </c>
      <c r="R1513" s="104">
        <v>0</v>
      </c>
      <c r="S1513" s="104">
        <v>0</v>
      </c>
      <c r="T1513" s="105" t="s">
        <v>1473</v>
      </c>
      <c r="U1513" s="104">
        <v>1</v>
      </c>
      <c r="V1513" s="104">
        <v>0</v>
      </c>
      <c r="W1513" s="104">
        <v>0</v>
      </c>
      <c r="X1513" s="104">
        <v>0</v>
      </c>
      <c r="Y1513" s="104">
        <v>0</v>
      </c>
      <c r="Z1513" s="104" t="b">
        <v>0</v>
      </c>
      <c r="AA1513" s="105"/>
      <c r="AB1513" s="105" t="s">
        <v>1507</v>
      </c>
    </row>
    <row r="1514" spans="1:28" ht="15" customHeight="1" x14ac:dyDescent="0.35">
      <c r="A1514" s="105" t="s">
        <v>7296</v>
      </c>
      <c r="B1514" s="104">
        <v>0</v>
      </c>
      <c r="C1514" s="105"/>
      <c r="D1514" s="104">
        <v>0</v>
      </c>
      <c r="E1514" s="105"/>
      <c r="F1514" s="105" t="s">
        <v>1508</v>
      </c>
      <c r="G1514" s="104">
        <v>0</v>
      </c>
      <c r="H1514" s="104">
        <v>0</v>
      </c>
      <c r="I1514" s="104">
        <v>0</v>
      </c>
      <c r="J1514" s="105"/>
      <c r="K1514" s="105"/>
      <c r="L1514" s="104">
        <v>3</v>
      </c>
      <c r="M1514" s="104">
        <v>0</v>
      </c>
      <c r="N1514" s="105"/>
      <c r="O1514" s="106" t="s">
        <v>889</v>
      </c>
      <c r="P1514" s="106" t="s">
        <v>890</v>
      </c>
      <c r="Q1514" s="105" t="s">
        <v>1509</v>
      </c>
      <c r="R1514" s="104">
        <v>0</v>
      </c>
      <c r="S1514" s="104">
        <v>0</v>
      </c>
      <c r="T1514" s="105" t="s">
        <v>1473</v>
      </c>
      <c r="U1514" s="104">
        <v>1</v>
      </c>
      <c r="V1514" s="104">
        <v>0</v>
      </c>
      <c r="W1514" s="104">
        <v>0</v>
      </c>
      <c r="X1514" s="104">
        <v>0</v>
      </c>
      <c r="Y1514" s="104">
        <v>0</v>
      </c>
      <c r="Z1514" s="104" t="b">
        <v>0</v>
      </c>
      <c r="AA1514" s="105"/>
      <c r="AB1514" s="105" t="s">
        <v>1510</v>
      </c>
    </row>
    <row r="1515" spans="1:28" ht="15" customHeight="1" x14ac:dyDescent="0.35">
      <c r="A1515" s="105" t="s">
        <v>7297</v>
      </c>
      <c r="B1515" s="104">
        <v>0</v>
      </c>
      <c r="C1515" s="105"/>
      <c r="D1515" s="104">
        <v>0</v>
      </c>
      <c r="E1515" s="105"/>
      <c r="F1515" s="105" t="s">
        <v>1511</v>
      </c>
      <c r="G1515" s="104">
        <v>0</v>
      </c>
      <c r="H1515" s="104">
        <v>0</v>
      </c>
      <c r="I1515" s="104">
        <v>0</v>
      </c>
      <c r="J1515" s="105"/>
      <c r="K1515" s="105"/>
      <c r="L1515" s="104">
        <v>3</v>
      </c>
      <c r="M1515" s="104">
        <v>0</v>
      </c>
      <c r="N1515" s="105"/>
      <c r="O1515" s="106" t="s">
        <v>889</v>
      </c>
      <c r="P1515" s="106" t="s">
        <v>890</v>
      </c>
      <c r="Q1515" s="105" t="s">
        <v>1512</v>
      </c>
      <c r="R1515" s="104">
        <v>0</v>
      </c>
      <c r="S1515" s="104">
        <v>0</v>
      </c>
      <c r="T1515" s="105" t="s">
        <v>1473</v>
      </c>
      <c r="U1515" s="104">
        <v>1</v>
      </c>
      <c r="V1515" s="104">
        <v>0</v>
      </c>
      <c r="W1515" s="104">
        <v>0</v>
      </c>
      <c r="X1515" s="104">
        <v>0</v>
      </c>
      <c r="Y1515" s="104">
        <v>0</v>
      </c>
      <c r="Z1515" s="104" t="b">
        <v>0</v>
      </c>
      <c r="AA1515" s="105"/>
      <c r="AB1515" s="105" t="s">
        <v>1513</v>
      </c>
    </row>
    <row r="1516" spans="1:28" ht="15" customHeight="1" x14ac:dyDescent="0.35">
      <c r="A1516" s="105" t="s">
        <v>7298</v>
      </c>
      <c r="B1516" s="104">
        <v>0</v>
      </c>
      <c r="C1516" s="105"/>
      <c r="D1516" s="104">
        <v>0</v>
      </c>
      <c r="E1516" s="105"/>
      <c r="F1516" s="105" t="s">
        <v>1514</v>
      </c>
      <c r="G1516" s="104">
        <v>0</v>
      </c>
      <c r="H1516" s="104">
        <v>0</v>
      </c>
      <c r="I1516" s="104">
        <v>0</v>
      </c>
      <c r="J1516" s="105"/>
      <c r="K1516" s="105"/>
      <c r="L1516" s="104">
        <v>3</v>
      </c>
      <c r="M1516" s="104">
        <v>0</v>
      </c>
      <c r="N1516" s="105"/>
      <c r="O1516" s="106" t="s">
        <v>889</v>
      </c>
      <c r="P1516" s="106" t="s">
        <v>890</v>
      </c>
      <c r="Q1516" s="105" t="s">
        <v>1515</v>
      </c>
      <c r="R1516" s="104">
        <v>0</v>
      </c>
      <c r="S1516" s="104">
        <v>0</v>
      </c>
      <c r="T1516" s="105" t="s">
        <v>1473</v>
      </c>
      <c r="U1516" s="104">
        <v>1</v>
      </c>
      <c r="V1516" s="104">
        <v>0</v>
      </c>
      <c r="W1516" s="104">
        <v>0</v>
      </c>
      <c r="X1516" s="104">
        <v>0</v>
      </c>
      <c r="Y1516" s="104">
        <v>0</v>
      </c>
      <c r="Z1516" s="104" t="b">
        <v>0</v>
      </c>
      <c r="AA1516" s="105"/>
      <c r="AB1516" s="105" t="s">
        <v>1516</v>
      </c>
    </row>
    <row r="1517" spans="1:28" ht="15" customHeight="1" x14ac:dyDescent="0.35">
      <c r="A1517" s="105" t="s">
        <v>2799</v>
      </c>
      <c r="B1517" s="104">
        <v>0</v>
      </c>
      <c r="C1517" s="105"/>
      <c r="D1517" s="104">
        <v>0</v>
      </c>
      <c r="E1517" s="105"/>
      <c r="F1517" s="105" t="s">
        <v>2800</v>
      </c>
      <c r="G1517" s="104">
        <v>0</v>
      </c>
      <c r="H1517" s="104">
        <v>0</v>
      </c>
      <c r="I1517" s="104">
        <v>0</v>
      </c>
      <c r="J1517" s="105"/>
      <c r="K1517" s="105"/>
      <c r="L1517" s="104">
        <v>3</v>
      </c>
      <c r="M1517" s="104">
        <v>0</v>
      </c>
      <c r="N1517" s="105" t="s">
        <v>2801</v>
      </c>
      <c r="O1517" s="106" t="s">
        <v>2802</v>
      </c>
      <c r="P1517" s="106" t="s">
        <v>890</v>
      </c>
      <c r="Q1517" s="105" t="s">
        <v>2803</v>
      </c>
      <c r="R1517" s="104">
        <v>0</v>
      </c>
      <c r="S1517" s="104">
        <v>0</v>
      </c>
      <c r="T1517" s="105" t="s">
        <v>1473</v>
      </c>
      <c r="U1517" s="104">
        <v>1</v>
      </c>
      <c r="V1517" s="104">
        <v>0</v>
      </c>
      <c r="W1517" s="104">
        <v>0</v>
      </c>
      <c r="X1517" s="104">
        <v>0</v>
      </c>
      <c r="Y1517" s="104">
        <v>0</v>
      </c>
      <c r="Z1517" s="104" t="b">
        <v>0</v>
      </c>
      <c r="AA1517" s="105"/>
      <c r="AB1517" s="105" t="s">
        <v>2804</v>
      </c>
    </row>
    <row r="1518" spans="1:28" ht="15" customHeight="1" x14ac:dyDescent="0.35">
      <c r="A1518" s="105" t="s">
        <v>3350</v>
      </c>
      <c r="B1518" s="104">
        <v>0</v>
      </c>
      <c r="C1518" s="105"/>
      <c r="D1518" s="104">
        <v>0</v>
      </c>
      <c r="E1518" s="105"/>
      <c r="F1518" s="105" t="s">
        <v>3351</v>
      </c>
      <c r="G1518" s="104">
        <v>0</v>
      </c>
      <c r="H1518" s="104">
        <v>0</v>
      </c>
      <c r="I1518" s="104">
        <v>0</v>
      </c>
      <c r="J1518" s="105"/>
      <c r="K1518" s="105"/>
      <c r="L1518" s="104">
        <v>3</v>
      </c>
      <c r="M1518" s="104">
        <v>0</v>
      </c>
      <c r="N1518" s="105"/>
      <c r="O1518" s="106" t="s">
        <v>889</v>
      </c>
      <c r="P1518" s="106" t="s">
        <v>890</v>
      </c>
      <c r="Q1518" s="105" t="s">
        <v>3352</v>
      </c>
      <c r="R1518" s="104">
        <v>0</v>
      </c>
      <c r="S1518" s="104">
        <v>0</v>
      </c>
      <c r="T1518" s="105" t="s">
        <v>1473</v>
      </c>
      <c r="U1518" s="104">
        <v>1</v>
      </c>
      <c r="V1518" s="104">
        <v>0</v>
      </c>
      <c r="W1518" s="104">
        <v>0</v>
      </c>
      <c r="X1518" s="104">
        <v>0</v>
      </c>
      <c r="Y1518" s="104">
        <v>0</v>
      </c>
      <c r="Z1518" s="104" t="b">
        <v>0</v>
      </c>
      <c r="AA1518" s="105"/>
      <c r="AB1518" s="105" t="s">
        <v>3353</v>
      </c>
    </row>
    <row r="1519" spans="1:28" ht="15" customHeight="1" x14ac:dyDescent="0.35">
      <c r="A1519" s="105" t="s">
        <v>3354</v>
      </c>
      <c r="B1519" s="104">
        <v>0</v>
      </c>
      <c r="C1519" s="105"/>
      <c r="D1519" s="104">
        <v>0</v>
      </c>
      <c r="E1519" s="105"/>
      <c r="F1519" s="105" t="s">
        <v>3355</v>
      </c>
      <c r="G1519" s="104">
        <v>0</v>
      </c>
      <c r="H1519" s="104">
        <v>0</v>
      </c>
      <c r="I1519" s="104">
        <v>0</v>
      </c>
      <c r="J1519" s="105"/>
      <c r="K1519" s="105"/>
      <c r="L1519" s="104">
        <v>3</v>
      </c>
      <c r="M1519" s="104">
        <v>0</v>
      </c>
      <c r="N1519" s="105"/>
      <c r="O1519" s="106" t="s">
        <v>889</v>
      </c>
      <c r="P1519" s="106" t="s">
        <v>890</v>
      </c>
      <c r="Q1519" s="105" t="s">
        <v>3356</v>
      </c>
      <c r="R1519" s="104">
        <v>0</v>
      </c>
      <c r="S1519" s="104">
        <v>0</v>
      </c>
      <c r="T1519" s="105" t="s">
        <v>1473</v>
      </c>
      <c r="U1519" s="104">
        <v>1</v>
      </c>
      <c r="V1519" s="104">
        <v>0</v>
      </c>
      <c r="W1519" s="104">
        <v>0</v>
      </c>
      <c r="X1519" s="104">
        <v>0</v>
      </c>
      <c r="Y1519" s="104">
        <v>0</v>
      </c>
      <c r="Z1519" s="104" t="b">
        <v>0</v>
      </c>
      <c r="AA1519" s="105"/>
      <c r="AB1519" s="105" t="s">
        <v>3357</v>
      </c>
    </row>
    <row r="1520" spans="1:28" ht="15" customHeight="1" x14ac:dyDescent="0.35">
      <c r="A1520" s="105" t="s">
        <v>3358</v>
      </c>
      <c r="B1520" s="104">
        <v>0</v>
      </c>
      <c r="C1520" s="105"/>
      <c r="D1520" s="104">
        <v>0</v>
      </c>
      <c r="E1520" s="105"/>
      <c r="F1520" s="105" t="s">
        <v>3359</v>
      </c>
      <c r="G1520" s="104">
        <v>0</v>
      </c>
      <c r="H1520" s="104">
        <v>0</v>
      </c>
      <c r="I1520" s="104">
        <v>0</v>
      </c>
      <c r="J1520" s="105"/>
      <c r="K1520" s="105"/>
      <c r="L1520" s="104">
        <v>3</v>
      </c>
      <c r="M1520" s="104">
        <v>0</v>
      </c>
      <c r="N1520" s="105"/>
      <c r="O1520" s="106" t="s">
        <v>889</v>
      </c>
      <c r="P1520" s="106" t="s">
        <v>890</v>
      </c>
      <c r="Q1520" s="105" t="s">
        <v>3360</v>
      </c>
      <c r="R1520" s="104">
        <v>0</v>
      </c>
      <c r="S1520" s="104">
        <v>0</v>
      </c>
      <c r="T1520" s="105" t="s">
        <v>1473</v>
      </c>
      <c r="U1520" s="104">
        <v>1</v>
      </c>
      <c r="V1520" s="104">
        <v>0</v>
      </c>
      <c r="W1520" s="104">
        <v>0</v>
      </c>
      <c r="X1520" s="104">
        <v>0</v>
      </c>
      <c r="Y1520" s="104">
        <v>0</v>
      </c>
      <c r="Z1520" s="104" t="b">
        <v>0</v>
      </c>
      <c r="AA1520" s="105"/>
      <c r="AB1520" s="105" t="s">
        <v>3361</v>
      </c>
    </row>
    <row r="1521" spans="1:28" ht="15" customHeight="1" x14ac:dyDescent="0.35">
      <c r="A1521" s="105" t="s">
        <v>3362</v>
      </c>
      <c r="B1521" s="104">
        <v>0</v>
      </c>
      <c r="C1521" s="105"/>
      <c r="D1521" s="104">
        <v>0</v>
      </c>
      <c r="E1521" s="105"/>
      <c r="F1521" s="105" t="s">
        <v>3363</v>
      </c>
      <c r="G1521" s="104">
        <v>0</v>
      </c>
      <c r="H1521" s="104">
        <v>0</v>
      </c>
      <c r="I1521" s="104">
        <v>0</v>
      </c>
      <c r="J1521" s="105"/>
      <c r="K1521" s="105"/>
      <c r="L1521" s="104">
        <v>3</v>
      </c>
      <c r="M1521" s="104">
        <v>0</v>
      </c>
      <c r="N1521" s="105"/>
      <c r="O1521" s="106" t="s">
        <v>889</v>
      </c>
      <c r="P1521" s="106" t="s">
        <v>890</v>
      </c>
      <c r="Q1521" s="105" t="s">
        <v>3364</v>
      </c>
      <c r="R1521" s="104">
        <v>0</v>
      </c>
      <c r="S1521" s="104">
        <v>0</v>
      </c>
      <c r="T1521" s="105" t="s">
        <v>1473</v>
      </c>
      <c r="U1521" s="104">
        <v>1</v>
      </c>
      <c r="V1521" s="104">
        <v>0</v>
      </c>
      <c r="W1521" s="104">
        <v>0</v>
      </c>
      <c r="X1521" s="104">
        <v>0</v>
      </c>
      <c r="Y1521" s="104">
        <v>0</v>
      </c>
      <c r="Z1521" s="104" t="b">
        <v>0</v>
      </c>
      <c r="AA1521" s="105"/>
      <c r="AB1521" s="105" t="s">
        <v>3365</v>
      </c>
    </row>
    <row r="1522" spans="1:28" ht="15" customHeight="1" x14ac:dyDescent="0.35">
      <c r="A1522" s="105" t="s">
        <v>3366</v>
      </c>
      <c r="B1522" s="104">
        <v>0</v>
      </c>
      <c r="C1522" s="105"/>
      <c r="D1522" s="104">
        <v>0</v>
      </c>
      <c r="E1522" s="105"/>
      <c r="F1522" s="105" t="s">
        <v>3367</v>
      </c>
      <c r="G1522" s="104">
        <v>0</v>
      </c>
      <c r="H1522" s="104">
        <v>0</v>
      </c>
      <c r="I1522" s="104">
        <v>0</v>
      </c>
      <c r="J1522" s="105"/>
      <c r="K1522" s="105"/>
      <c r="L1522" s="104">
        <v>3</v>
      </c>
      <c r="M1522" s="104">
        <v>0</v>
      </c>
      <c r="N1522" s="105"/>
      <c r="O1522" s="106" t="s">
        <v>889</v>
      </c>
      <c r="P1522" s="106" t="s">
        <v>890</v>
      </c>
      <c r="Q1522" s="105" t="s">
        <v>3368</v>
      </c>
      <c r="R1522" s="104">
        <v>0</v>
      </c>
      <c r="S1522" s="104">
        <v>0</v>
      </c>
      <c r="T1522" s="105" t="s">
        <v>1473</v>
      </c>
      <c r="U1522" s="104">
        <v>1</v>
      </c>
      <c r="V1522" s="104">
        <v>0</v>
      </c>
      <c r="W1522" s="104">
        <v>0</v>
      </c>
      <c r="X1522" s="104">
        <v>0</v>
      </c>
      <c r="Y1522" s="104">
        <v>0</v>
      </c>
      <c r="Z1522" s="104" t="b">
        <v>0</v>
      </c>
      <c r="AA1522" s="105"/>
      <c r="AB1522" s="105" t="s">
        <v>3369</v>
      </c>
    </row>
    <row r="1523" spans="1:28" ht="15" customHeight="1" x14ac:dyDescent="0.35">
      <c r="A1523" s="105" t="s">
        <v>3370</v>
      </c>
      <c r="B1523" s="104">
        <v>0</v>
      </c>
      <c r="C1523" s="105"/>
      <c r="D1523" s="104">
        <v>0</v>
      </c>
      <c r="E1523" s="105"/>
      <c r="F1523" s="105" t="s">
        <v>3371</v>
      </c>
      <c r="G1523" s="104">
        <v>0</v>
      </c>
      <c r="H1523" s="104">
        <v>0</v>
      </c>
      <c r="I1523" s="104">
        <v>0</v>
      </c>
      <c r="J1523" s="105"/>
      <c r="K1523" s="105"/>
      <c r="L1523" s="104">
        <v>3</v>
      </c>
      <c r="M1523" s="104">
        <v>0</v>
      </c>
      <c r="N1523" s="105"/>
      <c r="O1523" s="106" t="s">
        <v>889</v>
      </c>
      <c r="P1523" s="106" t="s">
        <v>890</v>
      </c>
      <c r="Q1523" s="105" t="s">
        <v>3372</v>
      </c>
      <c r="R1523" s="104">
        <v>0</v>
      </c>
      <c r="S1523" s="104">
        <v>0</v>
      </c>
      <c r="T1523" s="105" t="s">
        <v>1473</v>
      </c>
      <c r="U1523" s="104">
        <v>1</v>
      </c>
      <c r="V1523" s="104">
        <v>0</v>
      </c>
      <c r="W1523" s="104">
        <v>0</v>
      </c>
      <c r="X1523" s="104">
        <v>0</v>
      </c>
      <c r="Y1523" s="104">
        <v>0</v>
      </c>
      <c r="Z1523" s="104" t="b">
        <v>0</v>
      </c>
      <c r="AA1523" s="105"/>
      <c r="AB1523" s="105" t="s">
        <v>3373</v>
      </c>
    </row>
    <row r="1524" spans="1:28" ht="15" customHeight="1" x14ac:dyDescent="0.35">
      <c r="A1524" s="105" t="s">
        <v>3374</v>
      </c>
      <c r="B1524" s="104">
        <v>0</v>
      </c>
      <c r="C1524" s="105"/>
      <c r="D1524" s="104">
        <v>0</v>
      </c>
      <c r="E1524" s="105"/>
      <c r="F1524" s="105" t="s">
        <v>3375</v>
      </c>
      <c r="G1524" s="104">
        <v>0</v>
      </c>
      <c r="H1524" s="104">
        <v>0</v>
      </c>
      <c r="I1524" s="104">
        <v>0</v>
      </c>
      <c r="J1524" s="105"/>
      <c r="K1524" s="105"/>
      <c r="L1524" s="104">
        <v>3</v>
      </c>
      <c r="M1524" s="104">
        <v>0</v>
      </c>
      <c r="N1524" s="105"/>
      <c r="O1524" s="106" t="s">
        <v>889</v>
      </c>
      <c r="P1524" s="106" t="s">
        <v>890</v>
      </c>
      <c r="Q1524" s="105" t="s">
        <v>3376</v>
      </c>
      <c r="R1524" s="104">
        <v>0</v>
      </c>
      <c r="S1524" s="104">
        <v>0</v>
      </c>
      <c r="T1524" s="105" t="s">
        <v>1473</v>
      </c>
      <c r="U1524" s="104">
        <v>1</v>
      </c>
      <c r="V1524" s="104">
        <v>0</v>
      </c>
      <c r="W1524" s="104">
        <v>0</v>
      </c>
      <c r="X1524" s="104">
        <v>0</v>
      </c>
      <c r="Y1524" s="104">
        <v>0</v>
      </c>
      <c r="Z1524" s="104" t="b">
        <v>0</v>
      </c>
      <c r="AA1524" s="105"/>
      <c r="AB1524" s="105" t="s">
        <v>3377</v>
      </c>
    </row>
    <row r="1525" spans="1:28" ht="15" customHeight="1" x14ac:dyDescent="0.35">
      <c r="A1525" s="105" t="s">
        <v>3378</v>
      </c>
      <c r="B1525" s="104">
        <v>0</v>
      </c>
      <c r="C1525" s="105"/>
      <c r="D1525" s="104">
        <v>0</v>
      </c>
      <c r="E1525" s="105"/>
      <c r="F1525" s="105" t="s">
        <v>3379</v>
      </c>
      <c r="G1525" s="104">
        <v>0</v>
      </c>
      <c r="H1525" s="104">
        <v>0</v>
      </c>
      <c r="I1525" s="104">
        <v>0</v>
      </c>
      <c r="J1525" s="105"/>
      <c r="K1525" s="105"/>
      <c r="L1525" s="104">
        <v>3</v>
      </c>
      <c r="M1525" s="104">
        <v>0</v>
      </c>
      <c r="N1525" s="105"/>
      <c r="O1525" s="106" t="s">
        <v>889</v>
      </c>
      <c r="P1525" s="106" t="s">
        <v>890</v>
      </c>
      <c r="Q1525" s="105" t="s">
        <v>3380</v>
      </c>
      <c r="R1525" s="104">
        <v>0</v>
      </c>
      <c r="S1525" s="104">
        <v>0</v>
      </c>
      <c r="T1525" s="105" t="s">
        <v>1473</v>
      </c>
      <c r="U1525" s="104">
        <v>1</v>
      </c>
      <c r="V1525" s="104">
        <v>0</v>
      </c>
      <c r="W1525" s="104">
        <v>0</v>
      </c>
      <c r="X1525" s="104">
        <v>0</v>
      </c>
      <c r="Y1525" s="104">
        <v>0</v>
      </c>
      <c r="Z1525" s="104" t="b">
        <v>0</v>
      </c>
      <c r="AA1525" s="105"/>
      <c r="AB1525" s="105" t="s">
        <v>3381</v>
      </c>
    </row>
    <row r="1526" spans="1:28" ht="15" customHeight="1" x14ac:dyDescent="0.35">
      <c r="A1526" s="105" t="s">
        <v>4218</v>
      </c>
      <c r="B1526" s="104">
        <v>0</v>
      </c>
      <c r="C1526" s="105"/>
      <c r="D1526" s="104">
        <v>0</v>
      </c>
      <c r="E1526" s="105"/>
      <c r="F1526" s="105" t="s">
        <v>9508</v>
      </c>
      <c r="G1526" s="104">
        <v>0</v>
      </c>
      <c r="H1526" s="104">
        <v>0</v>
      </c>
      <c r="I1526" s="104">
        <v>0</v>
      </c>
      <c r="J1526" s="105"/>
      <c r="K1526" s="105"/>
      <c r="L1526" s="104">
        <v>3</v>
      </c>
      <c r="M1526" s="104">
        <v>0</v>
      </c>
      <c r="N1526" s="105" t="s">
        <v>4219</v>
      </c>
      <c r="O1526" s="106" t="s">
        <v>889</v>
      </c>
      <c r="P1526" s="106" t="s">
        <v>890</v>
      </c>
      <c r="Q1526" s="105" t="s">
        <v>4220</v>
      </c>
      <c r="R1526" s="104">
        <v>0</v>
      </c>
      <c r="S1526" s="104">
        <v>0</v>
      </c>
      <c r="T1526" s="105" t="s">
        <v>1473</v>
      </c>
      <c r="U1526" s="104">
        <v>1</v>
      </c>
      <c r="V1526" s="104">
        <v>0</v>
      </c>
      <c r="W1526" s="104">
        <v>0</v>
      </c>
      <c r="X1526" s="104">
        <v>0</v>
      </c>
      <c r="Y1526" s="104">
        <v>0</v>
      </c>
      <c r="Z1526" s="104" t="b">
        <v>0</v>
      </c>
      <c r="AA1526" s="105"/>
      <c r="AB1526" s="105" t="s">
        <v>4221</v>
      </c>
    </row>
    <row r="1527" spans="1:28" ht="15" customHeight="1" x14ac:dyDescent="0.35">
      <c r="A1527" s="105" t="s">
        <v>4226</v>
      </c>
      <c r="B1527" s="104">
        <v>0</v>
      </c>
      <c r="C1527" s="105"/>
      <c r="D1527" s="104">
        <v>0</v>
      </c>
      <c r="E1527" s="105"/>
      <c r="F1527" s="105" t="s">
        <v>9510</v>
      </c>
      <c r="G1527" s="104">
        <v>0</v>
      </c>
      <c r="H1527" s="104">
        <v>0</v>
      </c>
      <c r="I1527" s="104">
        <v>0</v>
      </c>
      <c r="J1527" s="105"/>
      <c r="K1527" s="105"/>
      <c r="L1527" s="104">
        <v>3</v>
      </c>
      <c r="M1527" s="104">
        <v>0</v>
      </c>
      <c r="N1527" s="105"/>
      <c r="O1527" s="106" t="s">
        <v>889</v>
      </c>
      <c r="P1527" s="106" t="s">
        <v>890</v>
      </c>
      <c r="Q1527" s="105" t="s">
        <v>4227</v>
      </c>
      <c r="R1527" s="104">
        <v>0</v>
      </c>
      <c r="S1527" s="104">
        <v>0</v>
      </c>
      <c r="T1527" s="105" t="s">
        <v>1473</v>
      </c>
      <c r="U1527" s="104">
        <v>1</v>
      </c>
      <c r="V1527" s="104">
        <v>0</v>
      </c>
      <c r="W1527" s="104">
        <v>0</v>
      </c>
      <c r="X1527" s="104">
        <v>0</v>
      </c>
      <c r="Y1527" s="104">
        <v>0</v>
      </c>
      <c r="Z1527" s="104" t="b">
        <v>0</v>
      </c>
      <c r="AA1527" s="105"/>
      <c r="AB1527" s="105" t="s">
        <v>4228</v>
      </c>
    </row>
    <row r="1528" spans="1:28" ht="15" customHeight="1" x14ac:dyDescent="0.35">
      <c r="A1528" s="105" t="s">
        <v>4595</v>
      </c>
      <c r="B1528" s="104">
        <v>0</v>
      </c>
      <c r="C1528" s="105"/>
      <c r="D1528" s="104">
        <v>0</v>
      </c>
      <c r="E1528" s="105"/>
      <c r="F1528" s="105" t="s">
        <v>4596</v>
      </c>
      <c r="G1528" s="104">
        <v>0</v>
      </c>
      <c r="H1528" s="104">
        <v>0</v>
      </c>
      <c r="I1528" s="104">
        <v>0</v>
      </c>
      <c r="J1528" s="105"/>
      <c r="K1528" s="105"/>
      <c r="L1528" s="104">
        <v>3</v>
      </c>
      <c r="M1528" s="104">
        <v>0</v>
      </c>
      <c r="N1528" s="105"/>
      <c r="O1528" s="106" t="s">
        <v>889</v>
      </c>
      <c r="P1528" s="106" t="s">
        <v>890</v>
      </c>
      <c r="Q1528" s="105" t="s">
        <v>4597</v>
      </c>
      <c r="R1528" s="104">
        <v>0</v>
      </c>
      <c r="S1528" s="104">
        <v>0</v>
      </c>
      <c r="T1528" s="105" t="s">
        <v>1473</v>
      </c>
      <c r="U1528" s="104">
        <v>1</v>
      </c>
      <c r="V1528" s="104">
        <v>0</v>
      </c>
      <c r="W1528" s="104">
        <v>0</v>
      </c>
      <c r="X1528" s="104">
        <v>0</v>
      </c>
      <c r="Y1528" s="104">
        <v>0</v>
      </c>
      <c r="Z1528" s="104" t="b">
        <v>0</v>
      </c>
      <c r="AA1528" s="105"/>
      <c r="AB1528" s="105" t="s">
        <v>4598</v>
      </c>
    </row>
    <row r="1529" spans="1:28" ht="15" customHeight="1" x14ac:dyDescent="0.35">
      <c r="A1529" s="105" t="s">
        <v>4599</v>
      </c>
      <c r="B1529" s="104">
        <v>0</v>
      </c>
      <c r="C1529" s="105"/>
      <c r="D1529" s="104">
        <v>0</v>
      </c>
      <c r="E1529" s="105"/>
      <c r="F1529" s="105" t="s">
        <v>4600</v>
      </c>
      <c r="G1529" s="104">
        <v>0</v>
      </c>
      <c r="H1529" s="104">
        <v>0</v>
      </c>
      <c r="I1529" s="104">
        <v>0</v>
      </c>
      <c r="J1529" s="105"/>
      <c r="K1529" s="105"/>
      <c r="L1529" s="104">
        <v>3</v>
      </c>
      <c r="M1529" s="104">
        <v>0</v>
      </c>
      <c r="N1529" s="105" t="s">
        <v>4601</v>
      </c>
      <c r="O1529" s="106" t="s">
        <v>4602</v>
      </c>
      <c r="P1529" s="106" t="s">
        <v>890</v>
      </c>
      <c r="Q1529" s="105" t="s">
        <v>4603</v>
      </c>
      <c r="R1529" s="104">
        <v>0</v>
      </c>
      <c r="S1529" s="104">
        <v>0</v>
      </c>
      <c r="T1529" s="105" t="s">
        <v>1473</v>
      </c>
      <c r="U1529" s="104">
        <v>1</v>
      </c>
      <c r="V1529" s="104">
        <v>0</v>
      </c>
      <c r="W1529" s="104">
        <v>0</v>
      </c>
      <c r="X1529" s="104">
        <v>0</v>
      </c>
      <c r="Y1529" s="104">
        <v>0</v>
      </c>
      <c r="Z1529" s="104" t="b">
        <v>0</v>
      </c>
      <c r="AA1529" s="105"/>
      <c r="AB1529" s="105" t="s">
        <v>4604</v>
      </c>
    </row>
    <row r="1530" spans="1:28" ht="15" customHeight="1" x14ac:dyDescent="0.35">
      <c r="A1530" s="105" t="s">
        <v>4605</v>
      </c>
      <c r="B1530" s="104">
        <v>0</v>
      </c>
      <c r="C1530" s="105"/>
      <c r="D1530" s="104">
        <v>0</v>
      </c>
      <c r="E1530" s="105"/>
      <c r="F1530" s="105" t="s">
        <v>4606</v>
      </c>
      <c r="G1530" s="104">
        <v>0</v>
      </c>
      <c r="H1530" s="104">
        <v>0</v>
      </c>
      <c r="I1530" s="104">
        <v>0</v>
      </c>
      <c r="J1530" s="105"/>
      <c r="K1530" s="105"/>
      <c r="L1530" s="104">
        <v>3</v>
      </c>
      <c r="M1530" s="104">
        <v>0</v>
      </c>
      <c r="N1530" s="105"/>
      <c r="O1530" s="106" t="s">
        <v>889</v>
      </c>
      <c r="P1530" s="106" t="s">
        <v>890</v>
      </c>
      <c r="Q1530" s="105" t="s">
        <v>4607</v>
      </c>
      <c r="R1530" s="104">
        <v>0</v>
      </c>
      <c r="S1530" s="104">
        <v>0</v>
      </c>
      <c r="T1530" s="105" t="s">
        <v>1473</v>
      </c>
      <c r="U1530" s="104">
        <v>1</v>
      </c>
      <c r="V1530" s="104">
        <v>0</v>
      </c>
      <c r="W1530" s="104">
        <v>0</v>
      </c>
      <c r="X1530" s="104">
        <v>0</v>
      </c>
      <c r="Y1530" s="104">
        <v>0</v>
      </c>
      <c r="Z1530" s="104" t="b">
        <v>0</v>
      </c>
      <c r="AA1530" s="105"/>
      <c r="AB1530" s="105" t="s">
        <v>4608</v>
      </c>
    </row>
    <row r="1531" spans="1:28" ht="15" customHeight="1" x14ac:dyDescent="0.35">
      <c r="A1531" s="105" t="s">
        <v>4609</v>
      </c>
      <c r="B1531" s="104">
        <v>0</v>
      </c>
      <c r="C1531" s="105"/>
      <c r="D1531" s="104">
        <v>0</v>
      </c>
      <c r="E1531" s="105"/>
      <c r="F1531" s="105" t="s">
        <v>4610</v>
      </c>
      <c r="G1531" s="104">
        <v>0</v>
      </c>
      <c r="H1531" s="104">
        <v>0</v>
      </c>
      <c r="I1531" s="104">
        <v>0</v>
      </c>
      <c r="J1531" s="105"/>
      <c r="K1531" s="105"/>
      <c r="L1531" s="104">
        <v>3</v>
      </c>
      <c r="M1531" s="104">
        <v>0</v>
      </c>
      <c r="N1531" s="105"/>
      <c r="O1531" s="106" t="s">
        <v>889</v>
      </c>
      <c r="P1531" s="106" t="s">
        <v>890</v>
      </c>
      <c r="Q1531" s="105" t="s">
        <v>4611</v>
      </c>
      <c r="R1531" s="104">
        <v>0</v>
      </c>
      <c r="S1531" s="104">
        <v>0</v>
      </c>
      <c r="T1531" s="105" t="s">
        <v>1473</v>
      </c>
      <c r="U1531" s="104">
        <v>1</v>
      </c>
      <c r="V1531" s="104">
        <v>0</v>
      </c>
      <c r="W1531" s="104">
        <v>0</v>
      </c>
      <c r="X1531" s="104">
        <v>0</v>
      </c>
      <c r="Y1531" s="104">
        <v>0</v>
      </c>
      <c r="Z1531" s="104" t="b">
        <v>0</v>
      </c>
      <c r="AA1531" s="105"/>
      <c r="AB1531" s="105" t="s">
        <v>4612</v>
      </c>
    </row>
    <row r="1532" spans="1:28" ht="15" customHeight="1" x14ac:dyDescent="0.35">
      <c r="A1532" s="105" t="s">
        <v>4613</v>
      </c>
      <c r="B1532" s="104">
        <v>0</v>
      </c>
      <c r="C1532" s="105"/>
      <c r="D1532" s="104">
        <v>0</v>
      </c>
      <c r="E1532" s="105"/>
      <c r="F1532" s="105" t="s">
        <v>4614</v>
      </c>
      <c r="G1532" s="104">
        <v>0</v>
      </c>
      <c r="H1532" s="104">
        <v>0</v>
      </c>
      <c r="I1532" s="104">
        <v>0</v>
      </c>
      <c r="J1532" s="105"/>
      <c r="K1532" s="105"/>
      <c r="L1532" s="104">
        <v>3</v>
      </c>
      <c r="M1532" s="104">
        <v>0</v>
      </c>
      <c r="N1532" s="105"/>
      <c r="O1532" s="106" t="s">
        <v>889</v>
      </c>
      <c r="P1532" s="106" t="s">
        <v>890</v>
      </c>
      <c r="Q1532" s="105" t="s">
        <v>4615</v>
      </c>
      <c r="R1532" s="104">
        <v>0</v>
      </c>
      <c r="S1532" s="104">
        <v>0</v>
      </c>
      <c r="T1532" s="105" t="s">
        <v>1473</v>
      </c>
      <c r="U1532" s="104">
        <v>1</v>
      </c>
      <c r="V1532" s="104">
        <v>0</v>
      </c>
      <c r="W1532" s="104">
        <v>0</v>
      </c>
      <c r="X1532" s="104">
        <v>0</v>
      </c>
      <c r="Y1532" s="104">
        <v>0</v>
      </c>
      <c r="Z1532" s="104" t="b">
        <v>0</v>
      </c>
      <c r="AA1532" s="105"/>
      <c r="AB1532" s="105" t="s">
        <v>4616</v>
      </c>
    </row>
    <row r="1533" spans="1:28" ht="15" customHeight="1" x14ac:dyDescent="0.35">
      <c r="A1533" s="105" t="s">
        <v>4617</v>
      </c>
      <c r="B1533" s="104">
        <v>0</v>
      </c>
      <c r="C1533" s="105"/>
      <c r="D1533" s="104">
        <v>0</v>
      </c>
      <c r="E1533" s="105"/>
      <c r="F1533" s="105" t="s">
        <v>4618</v>
      </c>
      <c r="G1533" s="104">
        <v>0</v>
      </c>
      <c r="H1533" s="104">
        <v>0</v>
      </c>
      <c r="I1533" s="104">
        <v>0</v>
      </c>
      <c r="J1533" s="105"/>
      <c r="K1533" s="105"/>
      <c r="L1533" s="104">
        <v>3</v>
      </c>
      <c r="M1533" s="104">
        <v>0</v>
      </c>
      <c r="N1533" s="105"/>
      <c r="O1533" s="106" t="s">
        <v>889</v>
      </c>
      <c r="P1533" s="106" t="s">
        <v>890</v>
      </c>
      <c r="Q1533" s="105" t="s">
        <v>4619</v>
      </c>
      <c r="R1533" s="104">
        <v>0</v>
      </c>
      <c r="S1533" s="104">
        <v>0</v>
      </c>
      <c r="T1533" s="105" t="s">
        <v>1473</v>
      </c>
      <c r="U1533" s="104">
        <v>1</v>
      </c>
      <c r="V1533" s="104">
        <v>0</v>
      </c>
      <c r="W1533" s="104">
        <v>0</v>
      </c>
      <c r="X1533" s="104">
        <v>0</v>
      </c>
      <c r="Y1533" s="104">
        <v>0</v>
      </c>
      <c r="Z1533" s="104" t="b">
        <v>0</v>
      </c>
      <c r="AA1533" s="105"/>
      <c r="AB1533" s="105" t="s">
        <v>4620</v>
      </c>
    </row>
    <row r="1534" spans="1:28" ht="15" customHeight="1" x14ac:dyDescent="0.35">
      <c r="A1534" s="105" t="s">
        <v>4621</v>
      </c>
      <c r="B1534" s="104">
        <v>0</v>
      </c>
      <c r="C1534" s="105"/>
      <c r="D1534" s="104">
        <v>0</v>
      </c>
      <c r="E1534" s="105"/>
      <c r="F1534" s="105" t="s">
        <v>4622</v>
      </c>
      <c r="G1534" s="104">
        <v>0</v>
      </c>
      <c r="H1534" s="104">
        <v>0</v>
      </c>
      <c r="I1534" s="104">
        <v>0</v>
      </c>
      <c r="J1534" s="105"/>
      <c r="K1534" s="105"/>
      <c r="L1534" s="104">
        <v>3</v>
      </c>
      <c r="M1534" s="104">
        <v>0</v>
      </c>
      <c r="N1534" s="105"/>
      <c r="O1534" s="106" t="s">
        <v>889</v>
      </c>
      <c r="P1534" s="106" t="s">
        <v>890</v>
      </c>
      <c r="Q1534" s="105" t="s">
        <v>4623</v>
      </c>
      <c r="R1534" s="104">
        <v>0</v>
      </c>
      <c r="S1534" s="104">
        <v>0</v>
      </c>
      <c r="T1534" s="105" t="s">
        <v>1473</v>
      </c>
      <c r="U1534" s="104">
        <v>1</v>
      </c>
      <c r="V1534" s="104">
        <v>0</v>
      </c>
      <c r="W1534" s="104">
        <v>0</v>
      </c>
      <c r="X1534" s="104">
        <v>0</v>
      </c>
      <c r="Y1534" s="104">
        <v>0</v>
      </c>
      <c r="Z1534" s="104" t="b">
        <v>0</v>
      </c>
      <c r="AA1534" s="105"/>
      <c r="AB1534" s="105" t="s">
        <v>4624</v>
      </c>
    </row>
    <row r="1535" spans="1:28" ht="15" customHeight="1" x14ac:dyDescent="0.35">
      <c r="A1535" s="105" t="s">
        <v>4625</v>
      </c>
      <c r="B1535" s="104">
        <v>0</v>
      </c>
      <c r="C1535" s="105"/>
      <c r="D1535" s="104">
        <v>0</v>
      </c>
      <c r="E1535" s="105"/>
      <c r="F1535" s="105" t="s">
        <v>4626</v>
      </c>
      <c r="G1535" s="104">
        <v>0</v>
      </c>
      <c r="H1535" s="104">
        <v>0</v>
      </c>
      <c r="I1535" s="104">
        <v>0</v>
      </c>
      <c r="J1535" s="105"/>
      <c r="K1535" s="105"/>
      <c r="L1535" s="104">
        <v>3</v>
      </c>
      <c r="M1535" s="104">
        <v>0</v>
      </c>
      <c r="N1535" s="105"/>
      <c r="O1535" s="106" t="s">
        <v>889</v>
      </c>
      <c r="P1535" s="106" t="s">
        <v>890</v>
      </c>
      <c r="Q1535" s="105" t="s">
        <v>4627</v>
      </c>
      <c r="R1535" s="104">
        <v>0</v>
      </c>
      <c r="S1535" s="104">
        <v>0</v>
      </c>
      <c r="T1535" s="105" t="s">
        <v>1473</v>
      </c>
      <c r="U1535" s="104">
        <v>1</v>
      </c>
      <c r="V1535" s="104">
        <v>0</v>
      </c>
      <c r="W1535" s="104">
        <v>0</v>
      </c>
      <c r="X1535" s="104">
        <v>0</v>
      </c>
      <c r="Y1535" s="104">
        <v>0</v>
      </c>
      <c r="Z1535" s="104" t="b">
        <v>0</v>
      </c>
      <c r="AA1535" s="105"/>
      <c r="AB1535" s="105" t="s">
        <v>4628</v>
      </c>
    </row>
    <row r="1536" spans="1:28" ht="15" customHeight="1" x14ac:dyDescent="0.35">
      <c r="A1536" s="105" t="s">
        <v>4629</v>
      </c>
      <c r="B1536" s="104">
        <v>0</v>
      </c>
      <c r="C1536" s="105"/>
      <c r="D1536" s="104">
        <v>0</v>
      </c>
      <c r="E1536" s="105"/>
      <c r="F1536" s="105" t="s">
        <v>4630</v>
      </c>
      <c r="G1536" s="104">
        <v>0</v>
      </c>
      <c r="H1536" s="104">
        <v>0</v>
      </c>
      <c r="I1536" s="104">
        <v>0</v>
      </c>
      <c r="J1536" s="105"/>
      <c r="K1536" s="105"/>
      <c r="L1536" s="104">
        <v>3</v>
      </c>
      <c r="M1536" s="104">
        <v>0</v>
      </c>
      <c r="N1536" s="105"/>
      <c r="O1536" s="106" t="s">
        <v>889</v>
      </c>
      <c r="P1536" s="106" t="s">
        <v>890</v>
      </c>
      <c r="Q1536" s="105" t="s">
        <v>4631</v>
      </c>
      <c r="R1536" s="104">
        <v>0</v>
      </c>
      <c r="S1536" s="104">
        <v>0</v>
      </c>
      <c r="T1536" s="105" t="s">
        <v>1473</v>
      </c>
      <c r="U1536" s="104">
        <v>1</v>
      </c>
      <c r="V1536" s="104">
        <v>0</v>
      </c>
      <c r="W1536" s="104">
        <v>0</v>
      </c>
      <c r="X1536" s="104">
        <v>0</v>
      </c>
      <c r="Y1536" s="104">
        <v>0</v>
      </c>
      <c r="Z1536" s="104" t="b">
        <v>0</v>
      </c>
      <c r="AA1536" s="105"/>
      <c r="AB1536" s="105" t="s">
        <v>4632</v>
      </c>
    </row>
    <row r="1537" spans="1:28" ht="15" customHeight="1" x14ac:dyDescent="0.35">
      <c r="A1537" s="105" t="s">
        <v>4633</v>
      </c>
      <c r="B1537" s="104">
        <v>0</v>
      </c>
      <c r="C1537" s="105"/>
      <c r="D1537" s="104">
        <v>0</v>
      </c>
      <c r="E1537" s="105"/>
      <c r="F1537" s="105" t="s">
        <v>4634</v>
      </c>
      <c r="G1537" s="104">
        <v>0</v>
      </c>
      <c r="H1537" s="104">
        <v>0</v>
      </c>
      <c r="I1537" s="104">
        <v>0</v>
      </c>
      <c r="J1537" s="105"/>
      <c r="K1537" s="105"/>
      <c r="L1537" s="104">
        <v>3</v>
      </c>
      <c r="M1537" s="104">
        <v>0</v>
      </c>
      <c r="N1537" s="105" t="s">
        <v>4635</v>
      </c>
      <c r="O1537" s="106" t="s">
        <v>4636</v>
      </c>
      <c r="P1537" s="106" t="s">
        <v>890</v>
      </c>
      <c r="Q1537" s="105" t="s">
        <v>4637</v>
      </c>
      <c r="R1537" s="104">
        <v>0</v>
      </c>
      <c r="S1537" s="104">
        <v>0</v>
      </c>
      <c r="T1537" s="105" t="s">
        <v>1473</v>
      </c>
      <c r="U1537" s="104">
        <v>1</v>
      </c>
      <c r="V1537" s="104">
        <v>0</v>
      </c>
      <c r="W1537" s="104">
        <v>0</v>
      </c>
      <c r="X1537" s="104">
        <v>0</v>
      </c>
      <c r="Y1537" s="104">
        <v>0</v>
      </c>
      <c r="Z1537" s="104" t="b">
        <v>0</v>
      </c>
      <c r="AA1537" s="105"/>
      <c r="AB1537" s="105" t="s">
        <v>4638</v>
      </c>
    </row>
    <row r="1538" spans="1:28" ht="15" customHeight="1" x14ac:dyDescent="0.35">
      <c r="A1538" s="105" t="s">
        <v>4639</v>
      </c>
      <c r="B1538" s="104">
        <v>0</v>
      </c>
      <c r="C1538" s="105"/>
      <c r="D1538" s="104">
        <v>0</v>
      </c>
      <c r="E1538" s="105"/>
      <c r="F1538" s="105" t="s">
        <v>4640</v>
      </c>
      <c r="G1538" s="104">
        <v>0</v>
      </c>
      <c r="H1538" s="104">
        <v>0</v>
      </c>
      <c r="I1538" s="104">
        <v>0</v>
      </c>
      <c r="J1538" s="105"/>
      <c r="K1538" s="105"/>
      <c r="L1538" s="104">
        <v>3</v>
      </c>
      <c r="M1538" s="104">
        <v>0</v>
      </c>
      <c r="N1538" s="105"/>
      <c r="O1538" s="106" t="s">
        <v>889</v>
      </c>
      <c r="P1538" s="106" t="s">
        <v>890</v>
      </c>
      <c r="Q1538" s="105" t="s">
        <v>9542</v>
      </c>
      <c r="R1538" s="104">
        <v>0</v>
      </c>
      <c r="S1538" s="104">
        <v>0</v>
      </c>
      <c r="T1538" s="105" t="s">
        <v>1473</v>
      </c>
      <c r="U1538" s="104">
        <v>1</v>
      </c>
      <c r="V1538" s="104">
        <v>0</v>
      </c>
      <c r="W1538" s="104">
        <v>0</v>
      </c>
      <c r="X1538" s="104">
        <v>0</v>
      </c>
      <c r="Y1538" s="104">
        <v>0</v>
      </c>
      <c r="Z1538" s="104" t="b">
        <v>0</v>
      </c>
      <c r="AA1538" s="105"/>
      <c r="AB1538" s="105" t="s">
        <v>4641</v>
      </c>
    </row>
    <row r="1539" spans="1:28" ht="15" customHeight="1" x14ac:dyDescent="0.35">
      <c r="A1539" s="105" t="s">
        <v>4797</v>
      </c>
      <c r="B1539" s="104">
        <v>0</v>
      </c>
      <c r="C1539" s="105"/>
      <c r="D1539" s="104">
        <v>0</v>
      </c>
      <c r="E1539" s="105"/>
      <c r="F1539" s="105" t="s">
        <v>4798</v>
      </c>
      <c r="G1539" s="104">
        <v>0</v>
      </c>
      <c r="H1539" s="104">
        <v>0</v>
      </c>
      <c r="I1539" s="104">
        <v>0</v>
      </c>
      <c r="J1539" s="105"/>
      <c r="K1539" s="105"/>
      <c r="L1539" s="104">
        <v>3</v>
      </c>
      <c r="M1539" s="104">
        <v>0</v>
      </c>
      <c r="N1539" s="105"/>
      <c r="O1539" s="106" t="s">
        <v>889</v>
      </c>
      <c r="P1539" s="106" t="s">
        <v>890</v>
      </c>
      <c r="Q1539" s="105" t="s">
        <v>4799</v>
      </c>
      <c r="R1539" s="104">
        <v>0</v>
      </c>
      <c r="S1539" s="104">
        <v>0</v>
      </c>
      <c r="T1539" s="105" t="s">
        <v>1473</v>
      </c>
      <c r="U1539" s="104">
        <v>1</v>
      </c>
      <c r="V1539" s="104">
        <v>0</v>
      </c>
      <c r="W1539" s="104">
        <v>0</v>
      </c>
      <c r="X1539" s="104">
        <v>0</v>
      </c>
      <c r="Y1539" s="104">
        <v>0</v>
      </c>
      <c r="Z1539" s="104" t="b">
        <v>0</v>
      </c>
      <c r="AA1539" s="105"/>
      <c r="AB1539" s="105" t="s">
        <v>4800</v>
      </c>
    </row>
    <row r="1540" spans="1:28" ht="15" customHeight="1" x14ac:dyDescent="0.35">
      <c r="A1540" s="105" t="s">
        <v>4801</v>
      </c>
      <c r="B1540" s="104">
        <v>0</v>
      </c>
      <c r="C1540" s="105"/>
      <c r="D1540" s="104">
        <v>0</v>
      </c>
      <c r="E1540" s="105"/>
      <c r="F1540" s="105" t="s">
        <v>4802</v>
      </c>
      <c r="G1540" s="104">
        <v>0</v>
      </c>
      <c r="H1540" s="104">
        <v>0</v>
      </c>
      <c r="I1540" s="104">
        <v>0</v>
      </c>
      <c r="J1540" s="105"/>
      <c r="K1540" s="105"/>
      <c r="L1540" s="104">
        <v>3</v>
      </c>
      <c r="M1540" s="104">
        <v>0</v>
      </c>
      <c r="N1540" s="105"/>
      <c r="O1540" s="106" t="s">
        <v>889</v>
      </c>
      <c r="P1540" s="106" t="s">
        <v>890</v>
      </c>
      <c r="Q1540" s="105" t="s">
        <v>4803</v>
      </c>
      <c r="R1540" s="104">
        <v>0</v>
      </c>
      <c r="S1540" s="104">
        <v>0</v>
      </c>
      <c r="T1540" s="105" t="s">
        <v>1473</v>
      </c>
      <c r="U1540" s="104">
        <v>1</v>
      </c>
      <c r="V1540" s="104">
        <v>0</v>
      </c>
      <c r="W1540" s="104">
        <v>0</v>
      </c>
      <c r="X1540" s="104">
        <v>0</v>
      </c>
      <c r="Y1540" s="104">
        <v>0</v>
      </c>
      <c r="Z1540" s="104" t="b">
        <v>0</v>
      </c>
      <c r="AA1540" s="105"/>
      <c r="AB1540" s="105" t="s">
        <v>4804</v>
      </c>
    </row>
    <row r="1541" spans="1:28" ht="15" customHeight="1" x14ac:dyDescent="0.35">
      <c r="A1541" s="105" t="s">
        <v>4805</v>
      </c>
      <c r="B1541" s="104">
        <v>0</v>
      </c>
      <c r="C1541" s="105"/>
      <c r="D1541" s="104">
        <v>0</v>
      </c>
      <c r="E1541" s="105"/>
      <c r="F1541" s="105" t="s">
        <v>4806</v>
      </c>
      <c r="G1541" s="104">
        <v>0</v>
      </c>
      <c r="H1541" s="104">
        <v>0</v>
      </c>
      <c r="I1541" s="104">
        <v>0</v>
      </c>
      <c r="J1541" s="105"/>
      <c r="K1541" s="105"/>
      <c r="L1541" s="104">
        <v>3</v>
      </c>
      <c r="M1541" s="104">
        <v>0</v>
      </c>
      <c r="N1541" s="105"/>
      <c r="O1541" s="106" t="s">
        <v>889</v>
      </c>
      <c r="P1541" s="106" t="s">
        <v>890</v>
      </c>
      <c r="Q1541" s="105" t="s">
        <v>4807</v>
      </c>
      <c r="R1541" s="104">
        <v>0</v>
      </c>
      <c r="S1541" s="104">
        <v>0</v>
      </c>
      <c r="T1541" s="105" t="s">
        <v>1473</v>
      </c>
      <c r="U1541" s="104">
        <v>1</v>
      </c>
      <c r="V1541" s="104">
        <v>0</v>
      </c>
      <c r="W1541" s="104">
        <v>0</v>
      </c>
      <c r="X1541" s="104">
        <v>0</v>
      </c>
      <c r="Y1541" s="104">
        <v>0</v>
      </c>
      <c r="Z1541" s="104" t="b">
        <v>0</v>
      </c>
      <c r="AA1541" s="105"/>
      <c r="AB1541" s="105" t="s">
        <v>4808</v>
      </c>
    </row>
    <row r="1542" spans="1:28" ht="15" customHeight="1" x14ac:dyDescent="0.35">
      <c r="A1542" s="105" t="s">
        <v>4809</v>
      </c>
      <c r="B1542" s="104">
        <v>0</v>
      </c>
      <c r="C1542" s="105"/>
      <c r="D1542" s="104">
        <v>0</v>
      </c>
      <c r="E1542" s="105"/>
      <c r="F1542" s="105" t="s">
        <v>4810</v>
      </c>
      <c r="G1542" s="104">
        <v>0</v>
      </c>
      <c r="H1542" s="104">
        <v>0</v>
      </c>
      <c r="I1542" s="104">
        <v>0</v>
      </c>
      <c r="J1542" s="105"/>
      <c r="K1542" s="105"/>
      <c r="L1542" s="104">
        <v>3</v>
      </c>
      <c r="M1542" s="104">
        <v>0</v>
      </c>
      <c r="N1542" s="105"/>
      <c r="O1542" s="106" t="s">
        <v>889</v>
      </c>
      <c r="P1542" s="106" t="s">
        <v>890</v>
      </c>
      <c r="Q1542" s="105" t="s">
        <v>4811</v>
      </c>
      <c r="R1542" s="104">
        <v>0</v>
      </c>
      <c r="S1542" s="104">
        <v>0</v>
      </c>
      <c r="T1542" s="105" t="s">
        <v>1473</v>
      </c>
      <c r="U1542" s="104">
        <v>1</v>
      </c>
      <c r="V1542" s="104">
        <v>0</v>
      </c>
      <c r="W1542" s="104">
        <v>0</v>
      </c>
      <c r="X1542" s="104">
        <v>0</v>
      </c>
      <c r="Y1542" s="104">
        <v>0</v>
      </c>
      <c r="Z1542" s="104" t="b">
        <v>0</v>
      </c>
      <c r="AA1542" s="105"/>
      <c r="AB1542" s="105" t="s">
        <v>4812</v>
      </c>
    </row>
    <row r="1543" spans="1:28" ht="15" customHeight="1" x14ac:dyDescent="0.35">
      <c r="A1543" s="105" t="s">
        <v>4813</v>
      </c>
      <c r="B1543" s="104">
        <v>0</v>
      </c>
      <c r="C1543" s="105"/>
      <c r="D1543" s="104">
        <v>0</v>
      </c>
      <c r="E1543" s="105"/>
      <c r="F1543" s="105" t="s">
        <v>4814</v>
      </c>
      <c r="G1543" s="104">
        <v>0</v>
      </c>
      <c r="H1543" s="104">
        <v>0</v>
      </c>
      <c r="I1543" s="104">
        <v>0</v>
      </c>
      <c r="J1543" s="105"/>
      <c r="K1543" s="105"/>
      <c r="L1543" s="104">
        <v>3</v>
      </c>
      <c r="M1543" s="104">
        <v>0</v>
      </c>
      <c r="N1543" s="105"/>
      <c r="O1543" s="106" t="s">
        <v>889</v>
      </c>
      <c r="P1543" s="106" t="s">
        <v>890</v>
      </c>
      <c r="Q1543" s="105" t="s">
        <v>4815</v>
      </c>
      <c r="R1543" s="104">
        <v>0</v>
      </c>
      <c r="S1543" s="104">
        <v>0</v>
      </c>
      <c r="T1543" s="105" t="s">
        <v>1473</v>
      </c>
      <c r="U1543" s="104">
        <v>1</v>
      </c>
      <c r="V1543" s="104">
        <v>0</v>
      </c>
      <c r="W1543" s="104">
        <v>0</v>
      </c>
      <c r="X1543" s="104">
        <v>0</v>
      </c>
      <c r="Y1543" s="104">
        <v>0</v>
      </c>
      <c r="Z1543" s="104" t="b">
        <v>0</v>
      </c>
      <c r="AA1543" s="105"/>
      <c r="AB1543" s="105" t="s">
        <v>4816</v>
      </c>
    </row>
    <row r="1544" spans="1:28" ht="15" customHeight="1" x14ac:dyDescent="0.35">
      <c r="A1544" s="105" t="s">
        <v>4817</v>
      </c>
      <c r="B1544" s="104">
        <v>0</v>
      </c>
      <c r="C1544" s="105"/>
      <c r="D1544" s="104">
        <v>0</v>
      </c>
      <c r="E1544" s="105"/>
      <c r="F1544" s="105" t="s">
        <v>4818</v>
      </c>
      <c r="G1544" s="104">
        <v>0</v>
      </c>
      <c r="H1544" s="104">
        <v>0</v>
      </c>
      <c r="I1544" s="104">
        <v>0</v>
      </c>
      <c r="J1544" s="105"/>
      <c r="K1544" s="105"/>
      <c r="L1544" s="104">
        <v>3</v>
      </c>
      <c r="M1544" s="104">
        <v>0</v>
      </c>
      <c r="N1544" s="105"/>
      <c r="O1544" s="106" t="s">
        <v>889</v>
      </c>
      <c r="P1544" s="106" t="s">
        <v>890</v>
      </c>
      <c r="Q1544" s="105" t="s">
        <v>4819</v>
      </c>
      <c r="R1544" s="104">
        <v>0</v>
      </c>
      <c r="S1544" s="104">
        <v>0</v>
      </c>
      <c r="T1544" s="105" t="s">
        <v>1473</v>
      </c>
      <c r="U1544" s="104">
        <v>1</v>
      </c>
      <c r="V1544" s="104">
        <v>0</v>
      </c>
      <c r="W1544" s="104">
        <v>0</v>
      </c>
      <c r="X1544" s="104">
        <v>0</v>
      </c>
      <c r="Y1544" s="104">
        <v>0</v>
      </c>
      <c r="Z1544" s="104" t="b">
        <v>0</v>
      </c>
      <c r="AA1544" s="105"/>
      <c r="AB1544" s="105" t="s">
        <v>4820</v>
      </c>
    </row>
    <row r="1545" spans="1:28" ht="15" customHeight="1" x14ac:dyDescent="0.35">
      <c r="A1545" s="105" t="s">
        <v>4821</v>
      </c>
      <c r="B1545" s="104">
        <v>0</v>
      </c>
      <c r="C1545" s="105"/>
      <c r="D1545" s="104">
        <v>0</v>
      </c>
      <c r="E1545" s="105"/>
      <c r="F1545" s="105" t="s">
        <v>4822</v>
      </c>
      <c r="G1545" s="104">
        <v>0</v>
      </c>
      <c r="H1545" s="104">
        <v>0</v>
      </c>
      <c r="I1545" s="104">
        <v>0</v>
      </c>
      <c r="J1545" s="105"/>
      <c r="K1545" s="105"/>
      <c r="L1545" s="104">
        <v>3</v>
      </c>
      <c r="M1545" s="104">
        <v>0</v>
      </c>
      <c r="N1545" s="105"/>
      <c r="O1545" s="106" t="s">
        <v>889</v>
      </c>
      <c r="P1545" s="106" t="s">
        <v>890</v>
      </c>
      <c r="Q1545" s="105" t="s">
        <v>4823</v>
      </c>
      <c r="R1545" s="104">
        <v>0</v>
      </c>
      <c r="S1545" s="104">
        <v>0</v>
      </c>
      <c r="T1545" s="105" t="s">
        <v>1473</v>
      </c>
      <c r="U1545" s="104">
        <v>1</v>
      </c>
      <c r="V1545" s="104">
        <v>0</v>
      </c>
      <c r="W1545" s="104">
        <v>0</v>
      </c>
      <c r="X1545" s="104">
        <v>0</v>
      </c>
      <c r="Y1545" s="104">
        <v>0</v>
      </c>
      <c r="Z1545" s="104" t="b">
        <v>0</v>
      </c>
      <c r="AA1545" s="105"/>
      <c r="AB1545" s="105" t="s">
        <v>4824</v>
      </c>
    </row>
    <row r="1546" spans="1:28" ht="15" customHeight="1" x14ac:dyDescent="0.35">
      <c r="A1546" s="105" t="s">
        <v>4825</v>
      </c>
      <c r="B1546" s="104">
        <v>0</v>
      </c>
      <c r="C1546" s="105"/>
      <c r="D1546" s="104">
        <v>0</v>
      </c>
      <c r="E1546" s="105"/>
      <c r="F1546" s="105" t="s">
        <v>4826</v>
      </c>
      <c r="G1546" s="104">
        <v>0</v>
      </c>
      <c r="H1546" s="104">
        <v>0</v>
      </c>
      <c r="I1546" s="104">
        <v>0</v>
      </c>
      <c r="J1546" s="105"/>
      <c r="K1546" s="105"/>
      <c r="L1546" s="104">
        <v>3</v>
      </c>
      <c r="M1546" s="104">
        <v>0</v>
      </c>
      <c r="N1546" s="105"/>
      <c r="O1546" s="106" t="s">
        <v>889</v>
      </c>
      <c r="P1546" s="106" t="s">
        <v>890</v>
      </c>
      <c r="Q1546" s="105" t="s">
        <v>4827</v>
      </c>
      <c r="R1546" s="104">
        <v>0</v>
      </c>
      <c r="S1546" s="104">
        <v>0</v>
      </c>
      <c r="T1546" s="105" t="s">
        <v>1473</v>
      </c>
      <c r="U1546" s="104">
        <v>1</v>
      </c>
      <c r="V1546" s="104">
        <v>0</v>
      </c>
      <c r="W1546" s="104">
        <v>0</v>
      </c>
      <c r="X1546" s="104">
        <v>0</v>
      </c>
      <c r="Y1546" s="104">
        <v>0</v>
      </c>
      <c r="Z1546" s="104" t="b">
        <v>0</v>
      </c>
      <c r="AA1546" s="105"/>
      <c r="AB1546" s="105" t="s">
        <v>4828</v>
      </c>
    </row>
    <row r="1547" spans="1:28" ht="15" customHeight="1" x14ac:dyDescent="0.35">
      <c r="A1547" s="105" t="s">
        <v>5068</v>
      </c>
      <c r="B1547" s="104">
        <v>0</v>
      </c>
      <c r="C1547" s="105"/>
      <c r="D1547" s="104">
        <v>0</v>
      </c>
      <c r="E1547" s="105"/>
      <c r="F1547" s="105" t="s">
        <v>9586</v>
      </c>
      <c r="G1547" s="104">
        <v>0</v>
      </c>
      <c r="H1547" s="104">
        <v>0</v>
      </c>
      <c r="I1547" s="104">
        <v>0</v>
      </c>
      <c r="J1547" s="105"/>
      <c r="K1547" s="105"/>
      <c r="L1547" s="104">
        <v>3</v>
      </c>
      <c r="M1547" s="104">
        <v>0</v>
      </c>
      <c r="N1547" s="105"/>
      <c r="O1547" s="106" t="s">
        <v>889</v>
      </c>
      <c r="P1547" s="106" t="s">
        <v>890</v>
      </c>
      <c r="Q1547" s="105" t="s">
        <v>5069</v>
      </c>
      <c r="R1547" s="104">
        <v>0</v>
      </c>
      <c r="S1547" s="104">
        <v>0</v>
      </c>
      <c r="T1547" s="105" t="s">
        <v>1473</v>
      </c>
      <c r="U1547" s="104">
        <v>1</v>
      </c>
      <c r="V1547" s="104">
        <v>0</v>
      </c>
      <c r="W1547" s="104">
        <v>0</v>
      </c>
      <c r="X1547" s="104">
        <v>0</v>
      </c>
      <c r="Y1547" s="104">
        <v>0</v>
      </c>
      <c r="Z1547" s="104" t="b">
        <v>0</v>
      </c>
      <c r="AA1547" s="105"/>
      <c r="AB1547" s="105" t="s">
        <v>5070</v>
      </c>
    </row>
    <row r="1548" spans="1:28" ht="15" customHeight="1" x14ac:dyDescent="0.35">
      <c r="A1548" s="105" t="s">
        <v>5071</v>
      </c>
      <c r="B1548" s="104">
        <v>0</v>
      </c>
      <c r="C1548" s="105"/>
      <c r="D1548" s="104">
        <v>0</v>
      </c>
      <c r="E1548" s="105"/>
      <c r="F1548" s="105" t="s">
        <v>9587</v>
      </c>
      <c r="G1548" s="104">
        <v>0</v>
      </c>
      <c r="H1548" s="104">
        <v>0</v>
      </c>
      <c r="I1548" s="104">
        <v>0</v>
      </c>
      <c r="J1548" s="105"/>
      <c r="K1548" s="105"/>
      <c r="L1548" s="104">
        <v>3</v>
      </c>
      <c r="M1548" s="104">
        <v>0</v>
      </c>
      <c r="N1548" s="105"/>
      <c r="O1548" s="106" t="s">
        <v>889</v>
      </c>
      <c r="P1548" s="106" t="s">
        <v>890</v>
      </c>
      <c r="Q1548" s="105" t="s">
        <v>5072</v>
      </c>
      <c r="R1548" s="104">
        <v>0</v>
      </c>
      <c r="S1548" s="104">
        <v>0</v>
      </c>
      <c r="T1548" s="105" t="s">
        <v>1473</v>
      </c>
      <c r="U1548" s="104">
        <v>1</v>
      </c>
      <c r="V1548" s="104">
        <v>0</v>
      </c>
      <c r="W1548" s="104">
        <v>0</v>
      </c>
      <c r="X1548" s="104">
        <v>0</v>
      </c>
      <c r="Y1548" s="104">
        <v>0</v>
      </c>
      <c r="Z1548" s="104" t="b">
        <v>0</v>
      </c>
      <c r="AA1548" s="105"/>
      <c r="AB1548" s="105" t="s">
        <v>5073</v>
      </c>
    </row>
    <row r="1549" spans="1:28" ht="15" customHeight="1" x14ac:dyDescent="0.35">
      <c r="A1549" s="105" t="s">
        <v>5074</v>
      </c>
      <c r="B1549" s="104">
        <v>0</v>
      </c>
      <c r="C1549" s="105"/>
      <c r="D1549" s="104">
        <v>0</v>
      </c>
      <c r="E1549" s="105"/>
      <c r="F1549" s="105" t="s">
        <v>9588</v>
      </c>
      <c r="G1549" s="104">
        <v>0</v>
      </c>
      <c r="H1549" s="104">
        <v>0</v>
      </c>
      <c r="I1549" s="104">
        <v>0</v>
      </c>
      <c r="J1549" s="105"/>
      <c r="K1549" s="105"/>
      <c r="L1549" s="104">
        <v>3</v>
      </c>
      <c r="M1549" s="104">
        <v>0</v>
      </c>
      <c r="N1549" s="105"/>
      <c r="O1549" s="106" t="s">
        <v>889</v>
      </c>
      <c r="P1549" s="106" t="s">
        <v>890</v>
      </c>
      <c r="Q1549" s="105" t="s">
        <v>9589</v>
      </c>
      <c r="R1549" s="104">
        <v>0</v>
      </c>
      <c r="S1549" s="104">
        <v>0</v>
      </c>
      <c r="T1549" s="105" t="s">
        <v>1473</v>
      </c>
      <c r="U1549" s="104">
        <v>1</v>
      </c>
      <c r="V1549" s="104">
        <v>0</v>
      </c>
      <c r="W1549" s="104">
        <v>0</v>
      </c>
      <c r="X1549" s="104">
        <v>0</v>
      </c>
      <c r="Y1549" s="104">
        <v>0</v>
      </c>
      <c r="Z1549" s="104" t="b">
        <v>0</v>
      </c>
      <c r="AA1549" s="105"/>
      <c r="AB1549" s="105" t="s">
        <v>5075</v>
      </c>
    </row>
    <row r="1550" spans="1:28" ht="15" customHeight="1" x14ac:dyDescent="0.35">
      <c r="A1550" s="105" t="s">
        <v>5076</v>
      </c>
      <c r="B1550" s="104">
        <v>0</v>
      </c>
      <c r="C1550" s="105"/>
      <c r="D1550" s="104">
        <v>0</v>
      </c>
      <c r="E1550" s="105"/>
      <c r="F1550" s="105" t="s">
        <v>9590</v>
      </c>
      <c r="G1550" s="104">
        <v>0</v>
      </c>
      <c r="H1550" s="104">
        <v>0</v>
      </c>
      <c r="I1550" s="104">
        <v>0</v>
      </c>
      <c r="J1550" s="105"/>
      <c r="K1550" s="105"/>
      <c r="L1550" s="104">
        <v>3</v>
      </c>
      <c r="M1550" s="104">
        <v>0</v>
      </c>
      <c r="N1550" s="105"/>
      <c r="O1550" s="106" t="s">
        <v>889</v>
      </c>
      <c r="P1550" s="106" t="s">
        <v>890</v>
      </c>
      <c r="Q1550" s="105" t="s">
        <v>5077</v>
      </c>
      <c r="R1550" s="104">
        <v>0</v>
      </c>
      <c r="S1550" s="104">
        <v>0</v>
      </c>
      <c r="T1550" s="105" t="s">
        <v>1473</v>
      </c>
      <c r="U1550" s="104">
        <v>1</v>
      </c>
      <c r="V1550" s="104">
        <v>0</v>
      </c>
      <c r="W1550" s="104">
        <v>0</v>
      </c>
      <c r="X1550" s="104">
        <v>0</v>
      </c>
      <c r="Y1550" s="104">
        <v>0</v>
      </c>
      <c r="Z1550" s="104" t="b">
        <v>0</v>
      </c>
      <c r="AA1550" s="105"/>
      <c r="AB1550" s="105" t="s">
        <v>5078</v>
      </c>
    </row>
    <row r="1551" spans="1:28" ht="15" customHeight="1" x14ac:dyDescent="0.35">
      <c r="A1551" s="105" t="s">
        <v>9971</v>
      </c>
      <c r="B1551" s="104">
        <v>0</v>
      </c>
      <c r="C1551" s="105"/>
      <c r="D1551" s="104">
        <v>0</v>
      </c>
      <c r="E1551" s="105"/>
      <c r="F1551" s="105" t="s">
        <v>9972</v>
      </c>
      <c r="G1551" s="104">
        <v>0</v>
      </c>
      <c r="H1551" s="104">
        <v>0</v>
      </c>
      <c r="I1551" s="104">
        <v>0</v>
      </c>
      <c r="J1551" s="105"/>
      <c r="K1551" s="105"/>
      <c r="L1551" s="104">
        <v>3</v>
      </c>
      <c r="M1551" s="104">
        <v>0</v>
      </c>
      <c r="N1551" s="105"/>
      <c r="O1551" s="105"/>
      <c r="P1551" s="105"/>
      <c r="Q1551" s="105" t="s">
        <v>1472</v>
      </c>
      <c r="R1551" s="104">
        <v>0</v>
      </c>
      <c r="S1551" s="104">
        <v>0</v>
      </c>
      <c r="T1551" s="105" t="s">
        <v>1473</v>
      </c>
      <c r="U1551" s="104">
        <v>1</v>
      </c>
      <c r="V1551" s="104">
        <v>0</v>
      </c>
      <c r="W1551" s="104">
        <v>0</v>
      </c>
      <c r="X1551" s="104">
        <v>0</v>
      </c>
      <c r="Y1551" s="104">
        <v>0</v>
      </c>
      <c r="Z1551" s="104" t="b">
        <v>0</v>
      </c>
      <c r="AA1551" s="105"/>
      <c r="AB1551" s="105" t="s">
        <v>9973</v>
      </c>
    </row>
    <row r="1552" spans="1:28" ht="15" customHeight="1" x14ac:dyDescent="0.35">
      <c r="A1552" s="105" t="s">
        <v>10033</v>
      </c>
      <c r="B1552" s="104">
        <v>0</v>
      </c>
      <c r="C1552" s="105"/>
      <c r="D1552" s="104">
        <v>0</v>
      </c>
      <c r="E1552" s="105"/>
      <c r="F1552" s="105" t="s">
        <v>10034</v>
      </c>
      <c r="G1552" s="104">
        <v>0</v>
      </c>
      <c r="H1552" s="104">
        <v>0</v>
      </c>
      <c r="I1552" s="104">
        <v>0</v>
      </c>
      <c r="J1552" s="105"/>
      <c r="K1552" s="105"/>
      <c r="L1552" s="104">
        <v>3</v>
      </c>
      <c r="M1552" s="104">
        <v>0</v>
      </c>
      <c r="N1552" s="105"/>
      <c r="O1552" s="105"/>
      <c r="P1552" s="105"/>
      <c r="Q1552" s="105" t="s">
        <v>4190</v>
      </c>
      <c r="R1552" s="104">
        <v>0</v>
      </c>
      <c r="S1552" s="104">
        <v>0</v>
      </c>
      <c r="T1552" s="105" t="s">
        <v>1473</v>
      </c>
      <c r="U1552" s="104">
        <v>1</v>
      </c>
      <c r="V1552" s="104">
        <v>0</v>
      </c>
      <c r="W1552" s="104">
        <v>0</v>
      </c>
      <c r="X1552" s="104">
        <v>0</v>
      </c>
      <c r="Y1552" s="104">
        <v>0</v>
      </c>
      <c r="Z1552" s="104" t="b">
        <v>0</v>
      </c>
      <c r="AA1552" s="105"/>
      <c r="AB1552" s="105" t="s">
        <v>10035</v>
      </c>
    </row>
    <row r="1553" spans="1:28" ht="15" customHeight="1" x14ac:dyDescent="0.35">
      <c r="A1553" s="105" t="s">
        <v>9294</v>
      </c>
      <c r="B1553" s="104">
        <v>0</v>
      </c>
      <c r="C1553" s="105"/>
      <c r="D1553" s="104">
        <v>0</v>
      </c>
      <c r="E1553" s="105"/>
      <c r="F1553" s="105" t="s">
        <v>3894</v>
      </c>
      <c r="G1553" s="104">
        <v>0</v>
      </c>
      <c r="H1553" s="104">
        <v>0</v>
      </c>
      <c r="I1553" s="104">
        <v>0</v>
      </c>
      <c r="J1553" s="105"/>
      <c r="K1553" s="105"/>
      <c r="L1553" s="104">
        <v>3</v>
      </c>
      <c r="M1553" s="104">
        <v>0</v>
      </c>
      <c r="N1553" s="105"/>
      <c r="O1553" s="105"/>
      <c r="P1553" s="105"/>
      <c r="Q1553" s="105" t="s">
        <v>9443</v>
      </c>
      <c r="R1553" s="104">
        <v>353975.7</v>
      </c>
      <c r="S1553" s="104">
        <v>0</v>
      </c>
      <c r="T1553" s="105" t="s">
        <v>1473</v>
      </c>
      <c r="U1553" s="104">
        <v>1</v>
      </c>
      <c r="V1553" s="104">
        <v>0</v>
      </c>
      <c r="W1553" s="104">
        <v>0</v>
      </c>
      <c r="X1553" s="104">
        <v>0</v>
      </c>
      <c r="Y1553" s="104">
        <v>353975.7</v>
      </c>
      <c r="Z1553" s="104" t="b">
        <v>0</v>
      </c>
      <c r="AA1553" s="105" t="s">
        <v>82</v>
      </c>
      <c r="AB1553" s="105" t="s">
        <v>3895</v>
      </c>
    </row>
    <row r="1554" spans="1:28" ht="15" customHeight="1" x14ac:dyDescent="0.35">
      <c r="A1554" s="105" t="s">
        <v>10860</v>
      </c>
      <c r="B1554" s="104">
        <v>0</v>
      </c>
      <c r="C1554" s="105"/>
      <c r="D1554" s="104">
        <v>0</v>
      </c>
      <c r="E1554" s="105"/>
      <c r="F1554" s="105" t="s">
        <v>1201</v>
      </c>
      <c r="G1554" s="104">
        <v>0</v>
      </c>
      <c r="H1554" s="104">
        <v>0</v>
      </c>
      <c r="I1554" s="104">
        <v>0</v>
      </c>
      <c r="J1554" s="105"/>
      <c r="K1554" s="105"/>
      <c r="L1554" s="104">
        <v>4</v>
      </c>
      <c r="M1554" s="104">
        <v>0</v>
      </c>
      <c r="N1554" s="105"/>
      <c r="O1554" s="106" t="s">
        <v>889</v>
      </c>
      <c r="P1554" s="106" t="s">
        <v>890</v>
      </c>
      <c r="Q1554" s="105" t="s">
        <v>1202</v>
      </c>
      <c r="R1554" s="104">
        <v>0</v>
      </c>
      <c r="S1554" s="104">
        <v>0</v>
      </c>
      <c r="T1554" s="105" t="s">
        <v>9294</v>
      </c>
      <c r="U1554" s="104">
        <v>1</v>
      </c>
      <c r="V1554" s="104">
        <v>0</v>
      </c>
      <c r="W1554" s="104">
        <v>0</v>
      </c>
      <c r="X1554" s="104">
        <v>0</v>
      </c>
      <c r="Y1554" s="104">
        <v>0</v>
      </c>
      <c r="Z1554" s="104" t="b">
        <v>0</v>
      </c>
      <c r="AA1554" s="105"/>
      <c r="AB1554" s="105" t="s">
        <v>1203</v>
      </c>
    </row>
    <row r="1555" spans="1:28" ht="15" customHeight="1" x14ac:dyDescent="0.35">
      <c r="A1555" s="105" t="s">
        <v>10881</v>
      </c>
      <c r="B1555" s="104">
        <v>0</v>
      </c>
      <c r="C1555" s="105"/>
      <c r="D1555" s="104">
        <v>0</v>
      </c>
      <c r="E1555" s="105"/>
      <c r="F1555" s="105" t="s">
        <v>3347</v>
      </c>
      <c r="G1555" s="104">
        <v>0</v>
      </c>
      <c r="H1555" s="104">
        <v>0</v>
      </c>
      <c r="I1555" s="104">
        <v>0</v>
      </c>
      <c r="J1555" s="105"/>
      <c r="K1555" s="105"/>
      <c r="L1555" s="104">
        <v>4</v>
      </c>
      <c r="M1555" s="104">
        <v>0</v>
      </c>
      <c r="N1555" s="105"/>
      <c r="O1555" s="106" t="s">
        <v>889</v>
      </c>
      <c r="P1555" s="106" t="s">
        <v>890</v>
      </c>
      <c r="Q1555" s="105" t="s">
        <v>3348</v>
      </c>
      <c r="R1555" s="104">
        <v>0</v>
      </c>
      <c r="S1555" s="104">
        <v>0</v>
      </c>
      <c r="T1555" s="105" t="s">
        <v>9294</v>
      </c>
      <c r="U1555" s="104">
        <v>1</v>
      </c>
      <c r="V1555" s="104">
        <v>0</v>
      </c>
      <c r="W1555" s="104">
        <v>0</v>
      </c>
      <c r="X1555" s="104">
        <v>0</v>
      </c>
      <c r="Y1555" s="104">
        <v>0</v>
      </c>
      <c r="Z1555" s="104" t="b">
        <v>0</v>
      </c>
      <c r="AA1555" s="105"/>
      <c r="AB1555" s="105" t="s">
        <v>3349</v>
      </c>
    </row>
    <row r="1556" spans="1:28" ht="15" customHeight="1" x14ac:dyDescent="0.35">
      <c r="A1556" s="105" t="s">
        <v>10887</v>
      </c>
      <c r="B1556" s="104">
        <v>0</v>
      </c>
      <c r="C1556" s="105"/>
      <c r="D1556" s="104">
        <v>0</v>
      </c>
      <c r="E1556" s="105"/>
      <c r="F1556" s="105" t="s">
        <v>3896</v>
      </c>
      <c r="G1556" s="104">
        <v>0</v>
      </c>
      <c r="H1556" s="104">
        <v>0</v>
      </c>
      <c r="I1556" s="104">
        <v>0</v>
      </c>
      <c r="J1556" s="105"/>
      <c r="K1556" s="105"/>
      <c r="L1556" s="104">
        <v>4</v>
      </c>
      <c r="M1556" s="104">
        <v>0</v>
      </c>
      <c r="N1556" s="105"/>
      <c r="O1556" s="106" t="s">
        <v>889</v>
      </c>
      <c r="P1556" s="106" t="s">
        <v>890</v>
      </c>
      <c r="Q1556" s="105" t="s">
        <v>3897</v>
      </c>
      <c r="R1556" s="104">
        <v>353975.7</v>
      </c>
      <c r="S1556" s="104">
        <v>0</v>
      </c>
      <c r="T1556" s="105" t="s">
        <v>9294</v>
      </c>
      <c r="U1556" s="104">
        <v>1</v>
      </c>
      <c r="V1556" s="104">
        <v>0</v>
      </c>
      <c r="W1556" s="104">
        <v>0</v>
      </c>
      <c r="X1556" s="104">
        <v>0</v>
      </c>
      <c r="Y1556" s="104">
        <v>353975.7</v>
      </c>
      <c r="Z1556" s="104" t="b">
        <v>0</v>
      </c>
      <c r="AA1556" s="105" t="s">
        <v>82</v>
      </c>
      <c r="AB1556" s="105" t="s">
        <v>3898</v>
      </c>
    </row>
    <row r="1557" spans="1:28" ht="15" customHeight="1" x14ac:dyDescent="0.35">
      <c r="A1557" s="105" t="s">
        <v>4138</v>
      </c>
      <c r="B1557" s="104">
        <v>0</v>
      </c>
      <c r="C1557" s="105"/>
      <c r="D1557" s="104">
        <v>0</v>
      </c>
      <c r="E1557" s="105"/>
      <c r="F1557" s="105" t="s">
        <v>9552</v>
      </c>
      <c r="G1557" s="104">
        <v>0</v>
      </c>
      <c r="H1557" s="104">
        <v>0</v>
      </c>
      <c r="I1557" s="104">
        <v>0</v>
      </c>
      <c r="J1557" s="105"/>
      <c r="K1557" s="105"/>
      <c r="L1557" s="104">
        <v>2</v>
      </c>
      <c r="M1557" s="104">
        <v>0</v>
      </c>
      <c r="N1557" s="105" t="s">
        <v>9553</v>
      </c>
      <c r="O1557" s="105"/>
      <c r="P1557" s="105"/>
      <c r="Q1557" s="105" t="s">
        <v>9554</v>
      </c>
      <c r="R1557" s="104">
        <v>0</v>
      </c>
      <c r="S1557" s="104">
        <v>0</v>
      </c>
      <c r="T1557" s="105" t="s">
        <v>995</v>
      </c>
      <c r="U1557" s="104">
        <v>1</v>
      </c>
      <c r="V1557" s="104">
        <v>0</v>
      </c>
      <c r="W1557" s="104">
        <v>0</v>
      </c>
      <c r="X1557" s="104">
        <v>0</v>
      </c>
      <c r="Y1557" s="104">
        <v>0</v>
      </c>
      <c r="Z1557" s="104" t="b">
        <v>0</v>
      </c>
      <c r="AA1557" s="105"/>
      <c r="AB1557" s="105" t="s">
        <v>4796</v>
      </c>
    </row>
    <row r="1558" spans="1:28" ht="15" customHeight="1" x14ac:dyDescent="0.35">
      <c r="A1558" s="105" t="s">
        <v>8296</v>
      </c>
      <c r="B1558" s="104">
        <v>0</v>
      </c>
      <c r="C1558" s="105"/>
      <c r="D1558" s="104">
        <v>0</v>
      </c>
      <c r="E1558" s="105"/>
      <c r="F1558" s="105" t="s">
        <v>4136</v>
      </c>
      <c r="G1558" s="104">
        <v>0</v>
      </c>
      <c r="H1558" s="104">
        <v>0</v>
      </c>
      <c r="I1558" s="104">
        <v>0</v>
      </c>
      <c r="J1558" s="105"/>
      <c r="K1558" s="105"/>
      <c r="L1558" s="104">
        <v>3</v>
      </c>
      <c r="M1558" s="104">
        <v>0</v>
      </c>
      <c r="N1558" s="105"/>
      <c r="O1558" s="106" t="s">
        <v>889</v>
      </c>
      <c r="P1558" s="106" t="s">
        <v>890</v>
      </c>
      <c r="Q1558" s="105" t="s">
        <v>4137</v>
      </c>
      <c r="R1558" s="104">
        <v>0</v>
      </c>
      <c r="S1558" s="104">
        <v>0</v>
      </c>
      <c r="T1558" s="105" t="s">
        <v>4138</v>
      </c>
      <c r="U1558" s="104">
        <v>1</v>
      </c>
      <c r="V1558" s="104">
        <v>0</v>
      </c>
      <c r="W1558" s="104">
        <v>0</v>
      </c>
      <c r="X1558" s="104">
        <v>0</v>
      </c>
      <c r="Y1558" s="104">
        <v>0</v>
      </c>
      <c r="Z1558" s="104" t="b">
        <v>0</v>
      </c>
      <c r="AA1558" s="105"/>
      <c r="AB1558" s="105" t="s">
        <v>4139</v>
      </c>
    </row>
    <row r="1559" spans="1:28" ht="15" customHeight="1" x14ac:dyDescent="0.35">
      <c r="A1559" s="105" t="s">
        <v>10943</v>
      </c>
      <c r="B1559" s="104">
        <v>0</v>
      </c>
      <c r="C1559" s="105"/>
      <c r="D1559" s="104">
        <v>0</v>
      </c>
      <c r="E1559" s="105"/>
      <c r="F1559" s="105" t="s">
        <v>9974</v>
      </c>
      <c r="G1559" s="104">
        <v>0</v>
      </c>
      <c r="H1559" s="104">
        <v>0</v>
      </c>
      <c r="I1559" s="104">
        <v>0</v>
      </c>
      <c r="J1559" s="105"/>
      <c r="K1559" s="105"/>
      <c r="L1559" s="104">
        <v>3</v>
      </c>
      <c r="M1559" s="104">
        <v>0</v>
      </c>
      <c r="N1559" s="105"/>
      <c r="O1559" s="105"/>
      <c r="P1559" s="105"/>
      <c r="Q1559" s="105" t="s">
        <v>9975</v>
      </c>
      <c r="R1559" s="104">
        <v>0</v>
      </c>
      <c r="S1559" s="104">
        <v>0</v>
      </c>
      <c r="T1559" s="105" t="s">
        <v>4138</v>
      </c>
      <c r="U1559" s="104">
        <v>1</v>
      </c>
      <c r="V1559" s="104">
        <v>0</v>
      </c>
      <c r="W1559" s="104">
        <v>0</v>
      </c>
      <c r="X1559" s="104">
        <v>0</v>
      </c>
      <c r="Y1559" s="104">
        <v>0</v>
      </c>
      <c r="Z1559" s="104" t="b">
        <v>0</v>
      </c>
      <c r="AA1559" s="105"/>
      <c r="AB1559" s="105" t="s">
        <v>9976</v>
      </c>
    </row>
    <row r="1560" spans="1:28" ht="15" customHeight="1" x14ac:dyDescent="0.35">
      <c r="A1560" s="105" t="s">
        <v>901</v>
      </c>
      <c r="B1560" s="104">
        <v>0</v>
      </c>
      <c r="C1560" s="105"/>
      <c r="D1560" s="104">
        <v>0</v>
      </c>
      <c r="E1560" s="105"/>
      <c r="F1560" s="105" t="s">
        <v>9562</v>
      </c>
      <c r="G1560" s="104">
        <v>0</v>
      </c>
      <c r="H1560" s="104">
        <v>0</v>
      </c>
      <c r="I1560" s="104">
        <v>0</v>
      </c>
      <c r="J1560" s="105"/>
      <c r="K1560" s="105"/>
      <c r="L1560" s="104">
        <v>2</v>
      </c>
      <c r="M1560" s="104">
        <v>0</v>
      </c>
      <c r="N1560" s="105"/>
      <c r="O1560" s="105"/>
      <c r="P1560" s="105"/>
      <c r="Q1560" s="105" t="s">
        <v>900</v>
      </c>
      <c r="R1560" s="104">
        <v>40748</v>
      </c>
      <c r="S1560" s="104">
        <v>0</v>
      </c>
      <c r="T1560" s="105" t="s">
        <v>995</v>
      </c>
      <c r="U1560" s="104">
        <v>1</v>
      </c>
      <c r="V1560" s="104">
        <v>0</v>
      </c>
      <c r="W1560" s="104">
        <v>4.6515981735158399E-8</v>
      </c>
      <c r="X1560" s="104">
        <v>0</v>
      </c>
      <c r="Y1560" s="104">
        <v>40748</v>
      </c>
      <c r="Z1560" s="104" t="b">
        <v>0</v>
      </c>
      <c r="AA1560" s="105" t="s">
        <v>82</v>
      </c>
      <c r="AB1560" s="105" t="s">
        <v>4918</v>
      </c>
    </row>
    <row r="1561" spans="1:28" ht="15" customHeight="1" x14ac:dyDescent="0.35">
      <c r="A1561" s="105" t="s">
        <v>7060</v>
      </c>
      <c r="B1561" s="104">
        <v>0</v>
      </c>
      <c r="C1561" s="105"/>
      <c r="D1561" s="104">
        <v>0</v>
      </c>
      <c r="E1561" s="105"/>
      <c r="F1561" s="105" t="s">
        <v>899</v>
      </c>
      <c r="G1561" s="104">
        <v>0</v>
      </c>
      <c r="H1561" s="104">
        <v>0</v>
      </c>
      <c r="I1561" s="104">
        <v>0</v>
      </c>
      <c r="J1561" s="105"/>
      <c r="K1561" s="105"/>
      <c r="L1561" s="104">
        <v>3</v>
      </c>
      <c r="M1561" s="104">
        <v>0</v>
      </c>
      <c r="N1561" s="105"/>
      <c r="O1561" s="106" t="s">
        <v>889</v>
      </c>
      <c r="P1561" s="106" t="s">
        <v>890</v>
      </c>
      <c r="Q1561" s="105" t="s">
        <v>9223</v>
      </c>
      <c r="R1561" s="104">
        <v>40748</v>
      </c>
      <c r="S1561" s="104">
        <v>0</v>
      </c>
      <c r="T1561" s="105" t="s">
        <v>901</v>
      </c>
      <c r="U1561" s="104">
        <v>1</v>
      </c>
      <c r="V1561" s="104">
        <v>0</v>
      </c>
      <c r="W1561" s="104">
        <v>4.6515981735158399E-8</v>
      </c>
      <c r="X1561" s="104">
        <v>0</v>
      </c>
      <c r="Y1561" s="104">
        <v>40748</v>
      </c>
      <c r="Z1561" s="104" t="b">
        <v>0</v>
      </c>
      <c r="AA1561" s="105" t="s">
        <v>82</v>
      </c>
      <c r="AB1561" s="105" t="s">
        <v>902</v>
      </c>
    </row>
    <row r="1562" spans="1:28" ht="15" customHeight="1" x14ac:dyDescent="0.35">
      <c r="A1562" s="105" t="s">
        <v>4990</v>
      </c>
      <c r="B1562" s="104">
        <v>0</v>
      </c>
      <c r="C1562" s="105"/>
      <c r="D1562" s="104">
        <v>0</v>
      </c>
      <c r="E1562" s="105"/>
      <c r="F1562" s="105" t="s">
        <v>9573</v>
      </c>
      <c r="G1562" s="104">
        <v>0</v>
      </c>
      <c r="H1562" s="104">
        <v>0</v>
      </c>
      <c r="I1562" s="104">
        <v>0</v>
      </c>
      <c r="J1562" s="105"/>
      <c r="K1562" s="105"/>
      <c r="L1562" s="104">
        <v>2</v>
      </c>
      <c r="M1562" s="104">
        <v>0</v>
      </c>
      <c r="N1562" s="105"/>
      <c r="O1562" s="105"/>
      <c r="P1562" s="105"/>
      <c r="Q1562" s="105" t="s">
        <v>9574</v>
      </c>
      <c r="R1562" s="104">
        <v>0</v>
      </c>
      <c r="S1562" s="104">
        <v>0</v>
      </c>
      <c r="T1562" s="105" t="s">
        <v>995</v>
      </c>
      <c r="U1562" s="104">
        <v>1</v>
      </c>
      <c r="V1562" s="104">
        <v>0</v>
      </c>
      <c r="W1562" s="104">
        <v>0</v>
      </c>
      <c r="X1562" s="104">
        <v>0</v>
      </c>
      <c r="Y1562" s="104">
        <v>0</v>
      </c>
      <c r="Z1562" s="104" t="b">
        <v>0</v>
      </c>
      <c r="AA1562" s="105"/>
      <c r="AB1562" s="105" t="s">
        <v>4991</v>
      </c>
    </row>
    <row r="1563" spans="1:28" ht="15" customHeight="1" x14ac:dyDescent="0.35">
      <c r="A1563" s="105" t="s">
        <v>8577</v>
      </c>
      <c r="B1563" s="104">
        <v>0</v>
      </c>
      <c r="C1563" s="105"/>
      <c r="D1563" s="104">
        <v>0</v>
      </c>
      <c r="E1563" s="105"/>
      <c r="F1563" s="105" t="s">
        <v>4994</v>
      </c>
      <c r="G1563" s="104">
        <v>0</v>
      </c>
      <c r="H1563" s="104">
        <v>0</v>
      </c>
      <c r="I1563" s="104">
        <v>0</v>
      </c>
      <c r="J1563" s="105"/>
      <c r="K1563" s="105"/>
      <c r="L1563" s="104">
        <v>3</v>
      </c>
      <c r="M1563" s="104">
        <v>0</v>
      </c>
      <c r="N1563" s="105"/>
      <c r="O1563" s="106" t="s">
        <v>889</v>
      </c>
      <c r="P1563" s="106" t="s">
        <v>890</v>
      </c>
      <c r="Q1563" s="105" t="s">
        <v>4995</v>
      </c>
      <c r="R1563" s="104">
        <v>0</v>
      </c>
      <c r="S1563" s="104">
        <v>0</v>
      </c>
      <c r="T1563" s="105" t="s">
        <v>4990</v>
      </c>
      <c r="U1563" s="104">
        <v>1</v>
      </c>
      <c r="V1563" s="104">
        <v>0</v>
      </c>
      <c r="W1563" s="104">
        <v>0</v>
      </c>
      <c r="X1563" s="104">
        <v>0</v>
      </c>
      <c r="Y1563" s="104">
        <v>0</v>
      </c>
      <c r="Z1563" s="104" t="b">
        <v>0</v>
      </c>
      <c r="AA1563" s="105"/>
      <c r="AB1563" s="105" t="s">
        <v>4996</v>
      </c>
    </row>
    <row r="1564" spans="1:28" ht="15" customHeight="1" x14ac:dyDescent="0.35">
      <c r="A1564" s="105" t="s">
        <v>8578</v>
      </c>
      <c r="B1564" s="104">
        <v>0</v>
      </c>
      <c r="C1564" s="105"/>
      <c r="D1564" s="104">
        <v>0</v>
      </c>
      <c r="E1564" s="105"/>
      <c r="F1564" s="105" t="s">
        <v>4997</v>
      </c>
      <c r="G1564" s="104">
        <v>0</v>
      </c>
      <c r="H1564" s="104">
        <v>0</v>
      </c>
      <c r="I1564" s="104">
        <v>0</v>
      </c>
      <c r="J1564" s="105"/>
      <c r="K1564" s="105"/>
      <c r="L1564" s="104">
        <v>3</v>
      </c>
      <c r="M1564" s="104">
        <v>0</v>
      </c>
      <c r="N1564" s="105" t="s">
        <v>4998</v>
      </c>
      <c r="O1564" s="106" t="s">
        <v>1257</v>
      </c>
      <c r="P1564" s="106" t="s">
        <v>890</v>
      </c>
      <c r="Q1564" s="105" t="s">
        <v>4999</v>
      </c>
      <c r="R1564" s="104">
        <v>0</v>
      </c>
      <c r="S1564" s="104">
        <v>0</v>
      </c>
      <c r="T1564" s="105" t="s">
        <v>4990</v>
      </c>
      <c r="U1564" s="104">
        <v>1</v>
      </c>
      <c r="V1564" s="104">
        <v>0</v>
      </c>
      <c r="W1564" s="104">
        <v>0</v>
      </c>
      <c r="X1564" s="104">
        <v>0</v>
      </c>
      <c r="Y1564" s="104">
        <v>0</v>
      </c>
      <c r="Z1564" s="104" t="b">
        <v>0</v>
      </c>
      <c r="AA1564" s="105"/>
      <c r="AB1564" s="105" t="s">
        <v>5000</v>
      </c>
    </row>
    <row r="1565" spans="1:28" ht="15" customHeight="1" x14ac:dyDescent="0.35">
      <c r="A1565" s="105" t="s">
        <v>8579</v>
      </c>
      <c r="B1565" s="104">
        <v>0</v>
      </c>
      <c r="C1565" s="105"/>
      <c r="D1565" s="104">
        <v>0</v>
      </c>
      <c r="E1565" s="105"/>
      <c r="F1565" s="105" t="s">
        <v>5001</v>
      </c>
      <c r="G1565" s="104">
        <v>0</v>
      </c>
      <c r="H1565" s="104">
        <v>0</v>
      </c>
      <c r="I1565" s="104">
        <v>0</v>
      </c>
      <c r="J1565" s="105"/>
      <c r="K1565" s="105"/>
      <c r="L1565" s="104">
        <v>3</v>
      </c>
      <c r="M1565" s="104">
        <v>0</v>
      </c>
      <c r="N1565" s="105"/>
      <c r="O1565" s="106" t="s">
        <v>889</v>
      </c>
      <c r="P1565" s="106" t="s">
        <v>890</v>
      </c>
      <c r="Q1565" s="105" t="s">
        <v>5002</v>
      </c>
      <c r="R1565" s="104">
        <v>0</v>
      </c>
      <c r="S1565" s="104">
        <v>0</v>
      </c>
      <c r="T1565" s="105" t="s">
        <v>4990</v>
      </c>
      <c r="U1565" s="104">
        <v>1</v>
      </c>
      <c r="V1565" s="104">
        <v>0</v>
      </c>
      <c r="W1565" s="104">
        <v>0</v>
      </c>
      <c r="X1565" s="104">
        <v>0</v>
      </c>
      <c r="Y1565" s="104">
        <v>0</v>
      </c>
      <c r="Z1565" s="104" t="b">
        <v>0</v>
      </c>
      <c r="AA1565" s="105"/>
      <c r="AB1565" s="105" t="s">
        <v>5003</v>
      </c>
    </row>
    <row r="1566" spans="1:28" ht="15" customHeight="1" x14ac:dyDescent="0.35">
      <c r="A1566" s="105" t="s">
        <v>8580</v>
      </c>
      <c r="B1566" s="104">
        <v>0</v>
      </c>
      <c r="C1566" s="105"/>
      <c r="D1566" s="104">
        <v>0</v>
      </c>
      <c r="E1566" s="105"/>
      <c r="F1566" s="105" t="s">
        <v>5001</v>
      </c>
      <c r="G1566" s="104">
        <v>0</v>
      </c>
      <c r="H1566" s="104">
        <v>0</v>
      </c>
      <c r="I1566" s="104">
        <v>0</v>
      </c>
      <c r="J1566" s="105"/>
      <c r="K1566" s="105"/>
      <c r="L1566" s="104">
        <v>3</v>
      </c>
      <c r="M1566" s="104">
        <v>0</v>
      </c>
      <c r="N1566" s="105"/>
      <c r="O1566" s="106" t="s">
        <v>889</v>
      </c>
      <c r="P1566" s="106" t="s">
        <v>890</v>
      </c>
      <c r="Q1566" s="105" t="s">
        <v>5004</v>
      </c>
      <c r="R1566" s="104">
        <v>0</v>
      </c>
      <c r="S1566" s="104">
        <v>0</v>
      </c>
      <c r="T1566" s="105" t="s">
        <v>4990</v>
      </c>
      <c r="U1566" s="104">
        <v>1</v>
      </c>
      <c r="V1566" s="104">
        <v>0</v>
      </c>
      <c r="W1566" s="104">
        <v>0</v>
      </c>
      <c r="X1566" s="104">
        <v>0</v>
      </c>
      <c r="Y1566" s="104">
        <v>0</v>
      </c>
      <c r="Z1566" s="104" t="b">
        <v>0</v>
      </c>
      <c r="AA1566" s="105"/>
      <c r="AB1566" s="105" t="s">
        <v>5005</v>
      </c>
    </row>
    <row r="1567" spans="1:28" ht="15" customHeight="1" x14ac:dyDescent="0.35">
      <c r="A1567" s="105" t="s">
        <v>8581</v>
      </c>
      <c r="B1567" s="104">
        <v>0</v>
      </c>
      <c r="C1567" s="105"/>
      <c r="D1567" s="104">
        <v>0</v>
      </c>
      <c r="E1567" s="105"/>
      <c r="F1567" s="105" t="s">
        <v>5001</v>
      </c>
      <c r="G1567" s="104">
        <v>0</v>
      </c>
      <c r="H1567" s="104">
        <v>0</v>
      </c>
      <c r="I1567" s="104">
        <v>0</v>
      </c>
      <c r="J1567" s="105"/>
      <c r="K1567" s="105"/>
      <c r="L1567" s="104">
        <v>3</v>
      </c>
      <c r="M1567" s="104">
        <v>0</v>
      </c>
      <c r="N1567" s="105"/>
      <c r="O1567" s="106" t="s">
        <v>889</v>
      </c>
      <c r="P1567" s="106" t="s">
        <v>890</v>
      </c>
      <c r="Q1567" s="105" t="s">
        <v>5006</v>
      </c>
      <c r="R1567" s="104">
        <v>0</v>
      </c>
      <c r="S1567" s="104">
        <v>0</v>
      </c>
      <c r="T1567" s="105" t="s">
        <v>4990</v>
      </c>
      <c r="U1567" s="104">
        <v>1</v>
      </c>
      <c r="V1567" s="104">
        <v>0</v>
      </c>
      <c r="W1567" s="104">
        <v>0</v>
      </c>
      <c r="X1567" s="104">
        <v>0</v>
      </c>
      <c r="Y1567" s="104">
        <v>0</v>
      </c>
      <c r="Z1567" s="104" t="b">
        <v>0</v>
      </c>
      <c r="AA1567" s="105"/>
      <c r="AB1567" s="105" t="s">
        <v>5007</v>
      </c>
    </row>
    <row r="1568" spans="1:28" ht="15" customHeight="1" x14ac:dyDescent="0.35">
      <c r="A1568" s="105" t="s">
        <v>8582</v>
      </c>
      <c r="B1568" s="104">
        <v>0</v>
      </c>
      <c r="C1568" s="105"/>
      <c r="D1568" s="104">
        <v>0</v>
      </c>
      <c r="E1568" s="105"/>
      <c r="F1568" s="105" t="s">
        <v>5008</v>
      </c>
      <c r="G1568" s="104">
        <v>0</v>
      </c>
      <c r="H1568" s="104">
        <v>0</v>
      </c>
      <c r="I1568" s="104">
        <v>0</v>
      </c>
      <c r="J1568" s="105"/>
      <c r="K1568" s="105"/>
      <c r="L1568" s="104">
        <v>3</v>
      </c>
      <c r="M1568" s="104">
        <v>0</v>
      </c>
      <c r="N1568" s="105"/>
      <c r="O1568" s="106" t="s">
        <v>1257</v>
      </c>
      <c r="P1568" s="106" t="s">
        <v>890</v>
      </c>
      <c r="Q1568" s="105" t="s">
        <v>5009</v>
      </c>
      <c r="R1568" s="104">
        <v>0</v>
      </c>
      <c r="S1568" s="104">
        <v>0</v>
      </c>
      <c r="T1568" s="105" t="s">
        <v>4990</v>
      </c>
      <c r="U1568" s="104">
        <v>1</v>
      </c>
      <c r="V1568" s="104">
        <v>0</v>
      </c>
      <c r="W1568" s="104">
        <v>0</v>
      </c>
      <c r="X1568" s="104">
        <v>0</v>
      </c>
      <c r="Y1568" s="104">
        <v>0</v>
      </c>
      <c r="Z1568" s="104" t="b">
        <v>0</v>
      </c>
      <c r="AA1568" s="105"/>
      <c r="AB1568" s="105" t="s">
        <v>5010</v>
      </c>
    </row>
    <row r="1569" spans="1:28" ht="15" customHeight="1" x14ac:dyDescent="0.35">
      <c r="A1569" s="105" t="s">
        <v>8583</v>
      </c>
      <c r="B1569" s="104">
        <v>0</v>
      </c>
      <c r="C1569" s="105"/>
      <c r="D1569" s="104">
        <v>0</v>
      </c>
      <c r="E1569" s="105"/>
      <c r="F1569" s="105" t="s">
        <v>9579</v>
      </c>
      <c r="G1569" s="104">
        <v>0</v>
      </c>
      <c r="H1569" s="104">
        <v>0</v>
      </c>
      <c r="I1569" s="104">
        <v>0</v>
      </c>
      <c r="J1569" s="105"/>
      <c r="K1569" s="105"/>
      <c r="L1569" s="104">
        <v>3</v>
      </c>
      <c r="M1569" s="104">
        <v>0</v>
      </c>
      <c r="N1569" s="105"/>
      <c r="O1569" s="106" t="s">
        <v>889</v>
      </c>
      <c r="P1569" s="106" t="s">
        <v>890</v>
      </c>
      <c r="Q1569" s="105" t="s">
        <v>5011</v>
      </c>
      <c r="R1569" s="104">
        <v>0</v>
      </c>
      <c r="S1569" s="104">
        <v>0</v>
      </c>
      <c r="T1569" s="105" t="s">
        <v>4990</v>
      </c>
      <c r="U1569" s="104">
        <v>1</v>
      </c>
      <c r="V1569" s="104">
        <v>0</v>
      </c>
      <c r="W1569" s="104">
        <v>0</v>
      </c>
      <c r="X1569" s="104">
        <v>0</v>
      </c>
      <c r="Y1569" s="104">
        <v>0</v>
      </c>
      <c r="Z1569" s="104" t="b">
        <v>0</v>
      </c>
      <c r="AA1569" s="105"/>
      <c r="AB1569" s="105" t="s">
        <v>5012</v>
      </c>
    </row>
    <row r="1570" spans="1:28" ht="15" customHeight="1" x14ac:dyDescent="0.35">
      <c r="A1570" s="105" t="s">
        <v>8584</v>
      </c>
      <c r="B1570" s="104">
        <v>0</v>
      </c>
      <c r="C1570" s="105"/>
      <c r="D1570" s="104">
        <v>0</v>
      </c>
      <c r="E1570" s="105"/>
      <c r="F1570" s="105" t="s">
        <v>9580</v>
      </c>
      <c r="G1570" s="104">
        <v>0</v>
      </c>
      <c r="H1570" s="104">
        <v>0</v>
      </c>
      <c r="I1570" s="104">
        <v>0</v>
      </c>
      <c r="J1570" s="105"/>
      <c r="K1570" s="105"/>
      <c r="L1570" s="104">
        <v>3</v>
      </c>
      <c r="M1570" s="104">
        <v>0</v>
      </c>
      <c r="N1570" s="105"/>
      <c r="O1570" s="106" t="s">
        <v>889</v>
      </c>
      <c r="P1570" s="106" t="s">
        <v>890</v>
      </c>
      <c r="Q1570" s="105" t="s">
        <v>5013</v>
      </c>
      <c r="R1570" s="104">
        <v>0</v>
      </c>
      <c r="S1570" s="104">
        <v>0</v>
      </c>
      <c r="T1570" s="105" t="s">
        <v>4990</v>
      </c>
      <c r="U1570" s="104">
        <v>1</v>
      </c>
      <c r="V1570" s="104">
        <v>0</v>
      </c>
      <c r="W1570" s="104">
        <v>0</v>
      </c>
      <c r="X1570" s="104">
        <v>0</v>
      </c>
      <c r="Y1570" s="104">
        <v>0</v>
      </c>
      <c r="Z1570" s="104" t="b">
        <v>0</v>
      </c>
      <c r="AA1570" s="105"/>
      <c r="AB1570" s="105" t="s">
        <v>5014</v>
      </c>
    </row>
    <row r="1571" spans="1:28" ht="15" customHeight="1" x14ac:dyDescent="0.35">
      <c r="A1571" s="105" t="s">
        <v>8585</v>
      </c>
      <c r="B1571" s="104">
        <v>0</v>
      </c>
      <c r="C1571" s="105"/>
      <c r="D1571" s="104">
        <v>0</v>
      </c>
      <c r="E1571" s="105"/>
      <c r="F1571" s="105" t="s">
        <v>9581</v>
      </c>
      <c r="G1571" s="104">
        <v>0</v>
      </c>
      <c r="H1571" s="104">
        <v>0</v>
      </c>
      <c r="I1571" s="104">
        <v>0</v>
      </c>
      <c r="J1571" s="105"/>
      <c r="K1571" s="105"/>
      <c r="L1571" s="104">
        <v>3</v>
      </c>
      <c r="M1571" s="104">
        <v>0</v>
      </c>
      <c r="N1571" s="105"/>
      <c r="O1571" s="106" t="s">
        <v>889</v>
      </c>
      <c r="P1571" s="106" t="s">
        <v>890</v>
      </c>
      <c r="Q1571" s="105" t="s">
        <v>5015</v>
      </c>
      <c r="R1571" s="104">
        <v>0</v>
      </c>
      <c r="S1571" s="104">
        <v>0</v>
      </c>
      <c r="T1571" s="105" t="s">
        <v>4990</v>
      </c>
      <c r="U1571" s="104">
        <v>1</v>
      </c>
      <c r="V1571" s="104">
        <v>0</v>
      </c>
      <c r="W1571" s="104">
        <v>0</v>
      </c>
      <c r="X1571" s="104">
        <v>0</v>
      </c>
      <c r="Y1571" s="104">
        <v>0</v>
      </c>
      <c r="Z1571" s="104" t="b">
        <v>0</v>
      </c>
      <c r="AA1571" s="105"/>
      <c r="AB1571" s="105" t="s">
        <v>5016</v>
      </c>
    </row>
    <row r="1572" spans="1:28" ht="15" customHeight="1" x14ac:dyDescent="0.35">
      <c r="A1572" s="105" t="s">
        <v>5017</v>
      </c>
      <c r="B1572" s="104">
        <v>0</v>
      </c>
      <c r="C1572" s="105"/>
      <c r="D1572" s="104">
        <v>0</v>
      </c>
      <c r="E1572" s="105"/>
      <c r="F1572" s="105" t="s">
        <v>9582</v>
      </c>
      <c r="G1572" s="104">
        <v>0</v>
      </c>
      <c r="H1572" s="104">
        <v>0</v>
      </c>
      <c r="I1572" s="104">
        <v>0</v>
      </c>
      <c r="J1572" s="105"/>
      <c r="K1572" s="105"/>
      <c r="L1572" s="104">
        <v>3</v>
      </c>
      <c r="M1572" s="104">
        <v>0</v>
      </c>
      <c r="N1572" s="105" t="s">
        <v>9583</v>
      </c>
      <c r="O1572" s="106" t="s">
        <v>889</v>
      </c>
      <c r="P1572" s="106" t="s">
        <v>890</v>
      </c>
      <c r="Q1572" s="105" t="s">
        <v>5018</v>
      </c>
      <c r="R1572" s="104">
        <v>0</v>
      </c>
      <c r="S1572" s="104">
        <v>0</v>
      </c>
      <c r="T1572" s="105" t="s">
        <v>4990</v>
      </c>
      <c r="U1572" s="104">
        <v>1</v>
      </c>
      <c r="V1572" s="104">
        <v>0</v>
      </c>
      <c r="W1572" s="104">
        <v>0</v>
      </c>
      <c r="X1572" s="104">
        <v>0</v>
      </c>
      <c r="Y1572" s="104">
        <v>0</v>
      </c>
      <c r="Z1572" s="104" t="b">
        <v>0</v>
      </c>
      <c r="AA1572" s="105"/>
      <c r="AB1572" s="105" t="s">
        <v>5019</v>
      </c>
    </row>
    <row r="1573" spans="1:28" ht="15" customHeight="1" x14ac:dyDescent="0.35">
      <c r="A1573" s="105" t="s">
        <v>5020</v>
      </c>
      <c r="B1573" s="104">
        <v>0</v>
      </c>
      <c r="C1573" s="105"/>
      <c r="D1573" s="104">
        <v>0</v>
      </c>
      <c r="E1573" s="105"/>
      <c r="F1573" s="105" t="s">
        <v>9582</v>
      </c>
      <c r="G1573" s="104">
        <v>0</v>
      </c>
      <c r="H1573" s="104">
        <v>0</v>
      </c>
      <c r="I1573" s="104">
        <v>0</v>
      </c>
      <c r="J1573" s="105"/>
      <c r="K1573" s="105"/>
      <c r="L1573" s="104">
        <v>3</v>
      </c>
      <c r="M1573" s="104">
        <v>0</v>
      </c>
      <c r="N1573" s="105" t="s">
        <v>9583</v>
      </c>
      <c r="O1573" s="106" t="s">
        <v>889</v>
      </c>
      <c r="P1573" s="106" t="s">
        <v>890</v>
      </c>
      <c r="Q1573" s="105" t="s">
        <v>5021</v>
      </c>
      <c r="R1573" s="104">
        <v>0</v>
      </c>
      <c r="S1573" s="104">
        <v>0</v>
      </c>
      <c r="T1573" s="105" t="s">
        <v>4990</v>
      </c>
      <c r="U1573" s="104">
        <v>1</v>
      </c>
      <c r="V1573" s="104">
        <v>0</v>
      </c>
      <c r="W1573" s="104">
        <v>0</v>
      </c>
      <c r="X1573" s="104">
        <v>0</v>
      </c>
      <c r="Y1573" s="104">
        <v>0</v>
      </c>
      <c r="Z1573" s="104" t="b">
        <v>0</v>
      </c>
      <c r="AA1573" s="105"/>
      <c r="AB1573" s="105" t="s">
        <v>5022</v>
      </c>
    </row>
    <row r="1574" spans="1:28" ht="15" customHeight="1" x14ac:dyDescent="0.35">
      <c r="A1574" s="105" t="s">
        <v>5023</v>
      </c>
      <c r="B1574" s="104">
        <v>0</v>
      </c>
      <c r="C1574" s="105"/>
      <c r="D1574" s="104">
        <v>0</v>
      </c>
      <c r="E1574" s="105"/>
      <c r="F1574" s="105" t="s">
        <v>9582</v>
      </c>
      <c r="G1574" s="104">
        <v>0</v>
      </c>
      <c r="H1574" s="104">
        <v>0</v>
      </c>
      <c r="I1574" s="104">
        <v>0</v>
      </c>
      <c r="J1574" s="105"/>
      <c r="K1574" s="105"/>
      <c r="L1574" s="104">
        <v>3</v>
      </c>
      <c r="M1574" s="104">
        <v>0</v>
      </c>
      <c r="N1574" s="105" t="s">
        <v>9584</v>
      </c>
      <c r="O1574" s="106" t="s">
        <v>889</v>
      </c>
      <c r="P1574" s="106" t="s">
        <v>890</v>
      </c>
      <c r="Q1574" s="105" t="s">
        <v>5024</v>
      </c>
      <c r="R1574" s="104">
        <v>0</v>
      </c>
      <c r="S1574" s="104">
        <v>0</v>
      </c>
      <c r="T1574" s="105" t="s">
        <v>4990</v>
      </c>
      <c r="U1574" s="104">
        <v>1</v>
      </c>
      <c r="V1574" s="104">
        <v>0</v>
      </c>
      <c r="W1574" s="104">
        <v>0</v>
      </c>
      <c r="X1574" s="104">
        <v>0</v>
      </c>
      <c r="Y1574" s="104">
        <v>0</v>
      </c>
      <c r="Z1574" s="104" t="b">
        <v>0</v>
      </c>
      <c r="AA1574" s="105"/>
      <c r="AB1574" s="105" t="s">
        <v>5025</v>
      </c>
    </row>
    <row r="1575" spans="1:28" ht="15" customHeight="1" x14ac:dyDescent="0.35">
      <c r="A1575" s="105" t="s">
        <v>5026</v>
      </c>
      <c r="B1575" s="104">
        <v>0</v>
      </c>
      <c r="C1575" s="105"/>
      <c r="D1575" s="104">
        <v>0</v>
      </c>
      <c r="E1575" s="105"/>
      <c r="F1575" s="105" t="s">
        <v>5027</v>
      </c>
      <c r="G1575" s="104">
        <v>0</v>
      </c>
      <c r="H1575" s="104">
        <v>0</v>
      </c>
      <c r="I1575" s="104">
        <v>0</v>
      </c>
      <c r="J1575" s="105"/>
      <c r="K1575" s="105"/>
      <c r="L1575" s="104">
        <v>3</v>
      </c>
      <c r="M1575" s="104">
        <v>0</v>
      </c>
      <c r="N1575" s="105" t="s">
        <v>9585</v>
      </c>
      <c r="O1575" s="106" t="s">
        <v>1257</v>
      </c>
      <c r="P1575" s="106" t="s">
        <v>890</v>
      </c>
      <c r="Q1575" s="105" t="s">
        <v>5028</v>
      </c>
      <c r="R1575" s="104">
        <v>0</v>
      </c>
      <c r="S1575" s="104">
        <v>0</v>
      </c>
      <c r="T1575" s="105" t="s">
        <v>4990</v>
      </c>
      <c r="U1575" s="104">
        <v>1</v>
      </c>
      <c r="V1575" s="104">
        <v>0</v>
      </c>
      <c r="W1575" s="104">
        <v>0</v>
      </c>
      <c r="X1575" s="104">
        <v>0</v>
      </c>
      <c r="Y1575" s="104">
        <v>0</v>
      </c>
      <c r="Z1575" s="104" t="b">
        <v>0</v>
      </c>
      <c r="AA1575" s="105"/>
      <c r="AB1575" s="105" t="s">
        <v>5029</v>
      </c>
    </row>
    <row r="1576" spans="1:28" ht="15" customHeight="1" x14ac:dyDescent="0.35">
      <c r="A1576" s="105" t="s">
        <v>5030</v>
      </c>
      <c r="B1576" s="104">
        <v>0</v>
      </c>
      <c r="C1576" s="105"/>
      <c r="D1576" s="104">
        <v>0</v>
      </c>
      <c r="E1576" s="105"/>
      <c r="F1576" s="105" t="s">
        <v>5031</v>
      </c>
      <c r="G1576" s="104">
        <v>0</v>
      </c>
      <c r="H1576" s="104">
        <v>0</v>
      </c>
      <c r="I1576" s="104">
        <v>0</v>
      </c>
      <c r="J1576" s="105"/>
      <c r="K1576" s="105"/>
      <c r="L1576" s="104">
        <v>3</v>
      </c>
      <c r="M1576" s="104">
        <v>0</v>
      </c>
      <c r="N1576" s="105"/>
      <c r="O1576" s="106" t="s">
        <v>889</v>
      </c>
      <c r="P1576" s="106" t="s">
        <v>890</v>
      </c>
      <c r="Q1576" s="105" t="s">
        <v>5032</v>
      </c>
      <c r="R1576" s="104">
        <v>0</v>
      </c>
      <c r="S1576" s="104">
        <v>0</v>
      </c>
      <c r="T1576" s="105" t="s">
        <v>4990</v>
      </c>
      <c r="U1576" s="104">
        <v>1</v>
      </c>
      <c r="V1576" s="104">
        <v>0</v>
      </c>
      <c r="W1576" s="104">
        <v>0</v>
      </c>
      <c r="X1576" s="104">
        <v>0</v>
      </c>
      <c r="Y1576" s="104">
        <v>0</v>
      </c>
      <c r="Z1576" s="104" t="b">
        <v>0</v>
      </c>
      <c r="AA1576" s="105"/>
      <c r="AB1576" s="105" t="s">
        <v>5033</v>
      </c>
    </row>
    <row r="1577" spans="1:28" ht="15" customHeight="1" x14ac:dyDescent="0.35">
      <c r="A1577" s="105" t="s">
        <v>5034</v>
      </c>
      <c r="B1577" s="104">
        <v>0</v>
      </c>
      <c r="C1577" s="105"/>
      <c r="D1577" s="104">
        <v>0</v>
      </c>
      <c r="E1577" s="105"/>
      <c r="F1577" s="105" t="s">
        <v>5031</v>
      </c>
      <c r="G1577" s="104">
        <v>0</v>
      </c>
      <c r="H1577" s="104">
        <v>0</v>
      </c>
      <c r="I1577" s="104">
        <v>0</v>
      </c>
      <c r="J1577" s="105"/>
      <c r="K1577" s="105"/>
      <c r="L1577" s="104">
        <v>3</v>
      </c>
      <c r="M1577" s="104">
        <v>0</v>
      </c>
      <c r="N1577" s="105"/>
      <c r="O1577" s="106" t="s">
        <v>889</v>
      </c>
      <c r="P1577" s="106" t="s">
        <v>890</v>
      </c>
      <c r="Q1577" s="105" t="s">
        <v>5035</v>
      </c>
      <c r="R1577" s="104">
        <v>0</v>
      </c>
      <c r="S1577" s="104">
        <v>0</v>
      </c>
      <c r="T1577" s="105" t="s">
        <v>4990</v>
      </c>
      <c r="U1577" s="104">
        <v>1</v>
      </c>
      <c r="V1577" s="104">
        <v>0</v>
      </c>
      <c r="W1577" s="104">
        <v>0</v>
      </c>
      <c r="X1577" s="104">
        <v>0</v>
      </c>
      <c r="Y1577" s="104">
        <v>0</v>
      </c>
      <c r="Z1577" s="104" t="b">
        <v>0</v>
      </c>
      <c r="AA1577" s="105"/>
      <c r="AB1577" s="105" t="s">
        <v>5036</v>
      </c>
    </row>
    <row r="1578" spans="1:28" ht="15" customHeight="1" x14ac:dyDescent="0.35">
      <c r="A1578" s="105" t="s">
        <v>5037</v>
      </c>
      <c r="B1578" s="104">
        <v>0</v>
      </c>
      <c r="C1578" s="105"/>
      <c r="D1578" s="104">
        <v>0</v>
      </c>
      <c r="E1578" s="105"/>
      <c r="F1578" s="105" t="s">
        <v>5031</v>
      </c>
      <c r="G1578" s="104">
        <v>0</v>
      </c>
      <c r="H1578" s="104">
        <v>0</v>
      </c>
      <c r="I1578" s="104">
        <v>0</v>
      </c>
      <c r="J1578" s="105"/>
      <c r="K1578" s="105"/>
      <c r="L1578" s="104">
        <v>3</v>
      </c>
      <c r="M1578" s="104">
        <v>0</v>
      </c>
      <c r="N1578" s="105" t="s">
        <v>5038</v>
      </c>
      <c r="O1578" s="106" t="s">
        <v>1257</v>
      </c>
      <c r="P1578" s="106" t="s">
        <v>890</v>
      </c>
      <c r="Q1578" s="105" t="s">
        <v>5039</v>
      </c>
      <c r="R1578" s="104">
        <v>0</v>
      </c>
      <c r="S1578" s="104">
        <v>0</v>
      </c>
      <c r="T1578" s="105" t="s">
        <v>4990</v>
      </c>
      <c r="U1578" s="104">
        <v>1</v>
      </c>
      <c r="V1578" s="104">
        <v>0</v>
      </c>
      <c r="W1578" s="104">
        <v>0</v>
      </c>
      <c r="X1578" s="104">
        <v>0</v>
      </c>
      <c r="Y1578" s="104">
        <v>0</v>
      </c>
      <c r="Z1578" s="104" t="b">
        <v>0</v>
      </c>
      <c r="AA1578" s="105"/>
      <c r="AB1578" s="105" t="s">
        <v>5040</v>
      </c>
    </row>
    <row r="1579" spans="1:28" ht="15" customHeight="1" x14ac:dyDescent="0.35">
      <c r="A1579" s="105" t="s">
        <v>5041</v>
      </c>
      <c r="B1579" s="104">
        <v>0</v>
      </c>
      <c r="C1579" s="105"/>
      <c r="D1579" s="104">
        <v>0</v>
      </c>
      <c r="E1579" s="105"/>
      <c r="F1579" s="105" t="s">
        <v>5031</v>
      </c>
      <c r="G1579" s="104">
        <v>0</v>
      </c>
      <c r="H1579" s="104">
        <v>0</v>
      </c>
      <c r="I1579" s="104">
        <v>0</v>
      </c>
      <c r="J1579" s="105"/>
      <c r="K1579" s="105"/>
      <c r="L1579" s="104">
        <v>3</v>
      </c>
      <c r="M1579" s="104">
        <v>0</v>
      </c>
      <c r="N1579" s="105"/>
      <c r="O1579" s="106" t="s">
        <v>889</v>
      </c>
      <c r="P1579" s="106" t="s">
        <v>890</v>
      </c>
      <c r="Q1579" s="105" t="s">
        <v>5042</v>
      </c>
      <c r="R1579" s="104">
        <v>0</v>
      </c>
      <c r="S1579" s="104">
        <v>0</v>
      </c>
      <c r="T1579" s="105" t="s">
        <v>4990</v>
      </c>
      <c r="U1579" s="104">
        <v>1</v>
      </c>
      <c r="V1579" s="104">
        <v>0</v>
      </c>
      <c r="W1579" s="104">
        <v>0</v>
      </c>
      <c r="X1579" s="104">
        <v>0</v>
      </c>
      <c r="Y1579" s="104">
        <v>0</v>
      </c>
      <c r="Z1579" s="104" t="b">
        <v>0</v>
      </c>
      <c r="AA1579" s="105"/>
      <c r="AB1579" s="105" t="s">
        <v>5043</v>
      </c>
    </row>
    <row r="1580" spans="1:28" ht="15" customHeight="1" x14ac:dyDescent="0.35">
      <c r="A1580" s="105" t="s">
        <v>1032</v>
      </c>
      <c r="B1580" s="104">
        <v>0</v>
      </c>
      <c r="C1580" s="105"/>
      <c r="D1580" s="104">
        <v>0</v>
      </c>
      <c r="E1580" s="105"/>
      <c r="F1580" s="105" t="s">
        <v>5135</v>
      </c>
      <c r="G1580" s="104">
        <v>0</v>
      </c>
      <c r="H1580" s="104">
        <v>0</v>
      </c>
      <c r="I1580" s="104">
        <v>5200</v>
      </c>
      <c r="J1580" s="105"/>
      <c r="K1580" s="105"/>
      <c r="L1580" s="104">
        <v>2</v>
      </c>
      <c r="M1580" s="104">
        <v>90360</v>
      </c>
      <c r="N1580" s="105"/>
      <c r="O1580" s="105"/>
      <c r="P1580" s="105"/>
      <c r="Q1580" s="105" t="s">
        <v>9615</v>
      </c>
      <c r="R1580" s="104">
        <v>152667.9</v>
      </c>
      <c r="S1580" s="104">
        <v>0</v>
      </c>
      <c r="T1580" s="105" t="s">
        <v>995</v>
      </c>
      <c r="U1580" s="104">
        <v>1</v>
      </c>
      <c r="V1580" s="104">
        <v>0</v>
      </c>
      <c r="W1580" s="104">
        <v>7.9901826484017999E-8</v>
      </c>
      <c r="X1580" s="104">
        <v>0</v>
      </c>
      <c r="Y1580" s="104">
        <v>248227.9</v>
      </c>
      <c r="Z1580" s="104" t="b">
        <v>0</v>
      </c>
      <c r="AA1580" s="105" t="s">
        <v>82</v>
      </c>
      <c r="AB1580" s="105" t="s">
        <v>5136</v>
      </c>
    </row>
    <row r="1581" spans="1:28" ht="15" customHeight="1" x14ac:dyDescent="0.35">
      <c r="A1581" s="105" t="s">
        <v>7112</v>
      </c>
      <c r="B1581" s="104">
        <v>0</v>
      </c>
      <c r="C1581" s="105"/>
      <c r="D1581" s="104">
        <v>0</v>
      </c>
      <c r="E1581" s="105"/>
      <c r="F1581" s="105" t="s">
        <v>1030</v>
      </c>
      <c r="G1581" s="104">
        <v>0</v>
      </c>
      <c r="H1581" s="104">
        <v>0</v>
      </c>
      <c r="I1581" s="104">
        <v>0</v>
      </c>
      <c r="J1581" s="105"/>
      <c r="K1581" s="105"/>
      <c r="L1581" s="104">
        <v>3</v>
      </c>
      <c r="M1581" s="104">
        <v>0</v>
      </c>
      <c r="N1581" s="105"/>
      <c r="O1581" s="106" t="s">
        <v>889</v>
      </c>
      <c r="P1581" s="106" t="s">
        <v>890</v>
      </c>
      <c r="Q1581" s="105" t="s">
        <v>1031</v>
      </c>
      <c r="R1581" s="104">
        <v>0</v>
      </c>
      <c r="S1581" s="104">
        <v>0</v>
      </c>
      <c r="T1581" s="105" t="s">
        <v>1032</v>
      </c>
      <c r="U1581" s="104">
        <v>1</v>
      </c>
      <c r="V1581" s="104">
        <v>0</v>
      </c>
      <c r="W1581" s="104">
        <v>0</v>
      </c>
      <c r="X1581" s="104">
        <v>0</v>
      </c>
      <c r="Y1581" s="104">
        <v>0</v>
      </c>
      <c r="Z1581" s="104" t="b">
        <v>0</v>
      </c>
      <c r="AA1581" s="105"/>
      <c r="AB1581" s="105" t="s">
        <v>1033</v>
      </c>
    </row>
    <row r="1582" spans="1:28" ht="15" customHeight="1" x14ac:dyDescent="0.35">
      <c r="A1582" s="105" t="s">
        <v>7113</v>
      </c>
      <c r="B1582" s="104">
        <v>0</v>
      </c>
      <c r="C1582" s="105"/>
      <c r="D1582" s="104">
        <v>0</v>
      </c>
      <c r="E1582" s="105"/>
      <c r="F1582" s="105" t="s">
        <v>1034</v>
      </c>
      <c r="G1582" s="104">
        <v>0</v>
      </c>
      <c r="H1582" s="104">
        <v>0</v>
      </c>
      <c r="I1582" s="104">
        <v>0</v>
      </c>
      <c r="J1582" s="105"/>
      <c r="K1582" s="105"/>
      <c r="L1582" s="104">
        <v>3</v>
      </c>
      <c r="M1582" s="104">
        <v>0</v>
      </c>
      <c r="N1582" s="105"/>
      <c r="O1582" s="106" t="s">
        <v>889</v>
      </c>
      <c r="P1582" s="106" t="s">
        <v>890</v>
      </c>
      <c r="Q1582" s="105" t="s">
        <v>1035</v>
      </c>
      <c r="R1582" s="104">
        <v>0</v>
      </c>
      <c r="S1582" s="104">
        <v>0</v>
      </c>
      <c r="T1582" s="105" t="s">
        <v>1032</v>
      </c>
      <c r="U1582" s="104">
        <v>1</v>
      </c>
      <c r="V1582" s="104">
        <v>0</v>
      </c>
      <c r="W1582" s="104">
        <v>0</v>
      </c>
      <c r="X1582" s="104">
        <v>0</v>
      </c>
      <c r="Y1582" s="104">
        <v>0</v>
      </c>
      <c r="Z1582" s="104" t="b">
        <v>0</v>
      </c>
      <c r="AA1582" s="105"/>
      <c r="AB1582" s="105" t="s">
        <v>1036</v>
      </c>
    </row>
    <row r="1583" spans="1:28" ht="15" customHeight="1" x14ac:dyDescent="0.35">
      <c r="A1583" s="105" t="s">
        <v>7182</v>
      </c>
      <c r="B1583" s="104">
        <v>0</v>
      </c>
      <c r="C1583" s="105"/>
      <c r="D1583" s="104">
        <v>0</v>
      </c>
      <c r="E1583" s="105"/>
      <c r="F1583" s="105" t="s">
        <v>1195</v>
      </c>
      <c r="G1583" s="104">
        <v>0</v>
      </c>
      <c r="H1583" s="104">
        <v>0</v>
      </c>
      <c r="I1583" s="104">
        <v>5200</v>
      </c>
      <c r="J1583" s="105"/>
      <c r="K1583" s="105"/>
      <c r="L1583" s="104">
        <v>3</v>
      </c>
      <c r="M1583" s="104">
        <v>90360</v>
      </c>
      <c r="N1583" s="105"/>
      <c r="O1583" s="106" t="s">
        <v>889</v>
      </c>
      <c r="P1583" s="106" t="s">
        <v>890</v>
      </c>
      <c r="Q1583" s="105" t="s">
        <v>1196</v>
      </c>
      <c r="R1583" s="104">
        <v>152667.9</v>
      </c>
      <c r="S1583" s="104">
        <v>0</v>
      </c>
      <c r="T1583" s="105" t="s">
        <v>1032</v>
      </c>
      <c r="U1583" s="104">
        <v>1</v>
      </c>
      <c r="V1583" s="104">
        <v>0</v>
      </c>
      <c r="W1583" s="104">
        <v>7.9901826484017999E-8</v>
      </c>
      <c r="X1583" s="104">
        <v>0</v>
      </c>
      <c r="Y1583" s="104">
        <v>248227.9</v>
      </c>
      <c r="Z1583" s="104" t="b">
        <v>0</v>
      </c>
      <c r="AA1583" s="105" t="s">
        <v>82</v>
      </c>
      <c r="AB1583" s="105" t="s">
        <v>1197</v>
      </c>
    </row>
    <row r="1584" spans="1:28" ht="15" customHeight="1" x14ac:dyDescent="0.35">
      <c r="A1584" s="105" t="s">
        <v>7183</v>
      </c>
      <c r="B1584" s="104">
        <v>0</v>
      </c>
      <c r="C1584" s="105"/>
      <c r="D1584" s="104">
        <v>0</v>
      </c>
      <c r="E1584" s="105"/>
      <c r="F1584" s="105" t="s">
        <v>1198</v>
      </c>
      <c r="G1584" s="104">
        <v>0</v>
      </c>
      <c r="H1584" s="104">
        <v>0</v>
      </c>
      <c r="I1584" s="104">
        <v>0</v>
      </c>
      <c r="J1584" s="105"/>
      <c r="K1584" s="105"/>
      <c r="L1584" s="104">
        <v>3</v>
      </c>
      <c r="M1584" s="104">
        <v>0</v>
      </c>
      <c r="N1584" s="105"/>
      <c r="O1584" s="106" t="s">
        <v>889</v>
      </c>
      <c r="P1584" s="106" t="s">
        <v>890</v>
      </c>
      <c r="Q1584" s="105" t="s">
        <v>1199</v>
      </c>
      <c r="R1584" s="104">
        <v>0</v>
      </c>
      <c r="S1584" s="104">
        <v>0</v>
      </c>
      <c r="T1584" s="105" t="s">
        <v>1032</v>
      </c>
      <c r="U1584" s="104">
        <v>1</v>
      </c>
      <c r="V1584" s="104">
        <v>0</v>
      </c>
      <c r="W1584" s="104">
        <v>0</v>
      </c>
      <c r="X1584" s="104">
        <v>0</v>
      </c>
      <c r="Y1584" s="104">
        <v>0</v>
      </c>
      <c r="Z1584" s="104" t="b">
        <v>0</v>
      </c>
      <c r="AA1584" s="105"/>
      <c r="AB1584" s="105" t="s">
        <v>1200</v>
      </c>
    </row>
    <row r="1585" spans="1:28" ht="15" customHeight="1" x14ac:dyDescent="0.35">
      <c r="A1585" s="105" t="s">
        <v>7240</v>
      </c>
      <c r="B1585" s="104">
        <v>0</v>
      </c>
      <c r="C1585" s="105"/>
      <c r="D1585" s="104">
        <v>0</v>
      </c>
      <c r="E1585" s="105"/>
      <c r="F1585" s="105" t="s">
        <v>1354</v>
      </c>
      <c r="G1585" s="104">
        <v>0</v>
      </c>
      <c r="H1585" s="104">
        <v>0</v>
      </c>
      <c r="I1585" s="104">
        <v>0</v>
      </c>
      <c r="J1585" s="105"/>
      <c r="K1585" s="105"/>
      <c r="L1585" s="104">
        <v>3</v>
      </c>
      <c r="M1585" s="104">
        <v>0</v>
      </c>
      <c r="N1585" s="105"/>
      <c r="O1585" s="106" t="s">
        <v>1355</v>
      </c>
      <c r="P1585" s="106" t="s">
        <v>890</v>
      </c>
      <c r="Q1585" s="105" t="s">
        <v>1356</v>
      </c>
      <c r="R1585" s="104">
        <v>0</v>
      </c>
      <c r="S1585" s="104">
        <v>0</v>
      </c>
      <c r="T1585" s="105" t="s">
        <v>1032</v>
      </c>
      <c r="U1585" s="104">
        <v>1</v>
      </c>
      <c r="V1585" s="104">
        <v>0</v>
      </c>
      <c r="W1585" s="104">
        <v>0</v>
      </c>
      <c r="X1585" s="104">
        <v>0</v>
      </c>
      <c r="Y1585" s="104">
        <v>0</v>
      </c>
      <c r="Z1585" s="104" t="b">
        <v>0</v>
      </c>
      <c r="AA1585" s="105"/>
      <c r="AB1585" s="105" t="s">
        <v>1357</v>
      </c>
    </row>
    <row r="1586" spans="1:28" ht="15" customHeight="1" x14ac:dyDescent="0.35">
      <c r="A1586" s="105" t="s">
        <v>7241</v>
      </c>
      <c r="B1586" s="104">
        <v>0</v>
      </c>
      <c r="C1586" s="105"/>
      <c r="D1586" s="104">
        <v>0</v>
      </c>
      <c r="E1586" s="105"/>
      <c r="F1586" s="105" t="s">
        <v>1358</v>
      </c>
      <c r="G1586" s="104">
        <v>0</v>
      </c>
      <c r="H1586" s="104">
        <v>0</v>
      </c>
      <c r="I1586" s="104">
        <v>0</v>
      </c>
      <c r="J1586" s="105"/>
      <c r="K1586" s="105"/>
      <c r="L1586" s="104">
        <v>3</v>
      </c>
      <c r="M1586" s="104">
        <v>0</v>
      </c>
      <c r="N1586" s="105"/>
      <c r="O1586" s="106" t="s">
        <v>889</v>
      </c>
      <c r="P1586" s="106" t="s">
        <v>890</v>
      </c>
      <c r="Q1586" s="105" t="s">
        <v>1359</v>
      </c>
      <c r="R1586" s="104">
        <v>0</v>
      </c>
      <c r="S1586" s="104">
        <v>0</v>
      </c>
      <c r="T1586" s="105" t="s">
        <v>1032</v>
      </c>
      <c r="U1586" s="104">
        <v>1</v>
      </c>
      <c r="V1586" s="104">
        <v>0</v>
      </c>
      <c r="W1586" s="104">
        <v>0</v>
      </c>
      <c r="X1586" s="104">
        <v>0</v>
      </c>
      <c r="Y1586" s="104">
        <v>0</v>
      </c>
      <c r="Z1586" s="104" t="b">
        <v>0</v>
      </c>
      <c r="AA1586" s="105"/>
      <c r="AB1586" s="105" t="s">
        <v>1360</v>
      </c>
    </row>
    <row r="1587" spans="1:28" ht="15" customHeight="1" x14ac:dyDescent="0.35">
      <c r="A1587" s="105" t="s">
        <v>7621</v>
      </c>
      <c r="B1587" s="104">
        <v>0</v>
      </c>
      <c r="C1587" s="105"/>
      <c r="D1587" s="104">
        <v>0</v>
      </c>
      <c r="E1587" s="105"/>
      <c r="F1587" s="105" t="s">
        <v>2310</v>
      </c>
      <c r="G1587" s="104">
        <v>0</v>
      </c>
      <c r="H1587" s="104">
        <v>0</v>
      </c>
      <c r="I1587" s="104">
        <v>0</v>
      </c>
      <c r="J1587" s="105"/>
      <c r="K1587" s="105"/>
      <c r="L1587" s="104">
        <v>3</v>
      </c>
      <c r="M1587" s="104">
        <v>0</v>
      </c>
      <c r="N1587" s="105"/>
      <c r="O1587" s="106" t="s">
        <v>1355</v>
      </c>
      <c r="P1587" s="106" t="s">
        <v>890</v>
      </c>
      <c r="Q1587" s="105" t="s">
        <v>2311</v>
      </c>
      <c r="R1587" s="104">
        <v>0</v>
      </c>
      <c r="S1587" s="104">
        <v>0</v>
      </c>
      <c r="T1587" s="105" t="s">
        <v>1032</v>
      </c>
      <c r="U1587" s="104">
        <v>1</v>
      </c>
      <c r="V1587" s="104">
        <v>0</v>
      </c>
      <c r="W1587" s="104">
        <v>0</v>
      </c>
      <c r="X1587" s="104">
        <v>0</v>
      </c>
      <c r="Y1587" s="104">
        <v>0</v>
      </c>
      <c r="Z1587" s="104" t="b">
        <v>0</v>
      </c>
      <c r="AA1587" s="105"/>
      <c r="AB1587" s="105" t="s">
        <v>2312</v>
      </c>
    </row>
    <row r="1588" spans="1:28" ht="15" customHeight="1" x14ac:dyDescent="0.35">
      <c r="A1588" s="105" t="s">
        <v>7622</v>
      </c>
      <c r="B1588" s="104">
        <v>0</v>
      </c>
      <c r="C1588" s="105"/>
      <c r="D1588" s="104">
        <v>0</v>
      </c>
      <c r="E1588" s="105"/>
      <c r="F1588" s="105" t="s">
        <v>2313</v>
      </c>
      <c r="G1588" s="104">
        <v>0</v>
      </c>
      <c r="H1588" s="104">
        <v>0</v>
      </c>
      <c r="I1588" s="104">
        <v>0</v>
      </c>
      <c r="J1588" s="105"/>
      <c r="K1588" s="105"/>
      <c r="L1588" s="104">
        <v>3</v>
      </c>
      <c r="M1588" s="104">
        <v>0</v>
      </c>
      <c r="N1588" s="105" t="s">
        <v>2314</v>
      </c>
      <c r="O1588" s="106" t="s">
        <v>2315</v>
      </c>
      <c r="P1588" s="106" t="s">
        <v>890</v>
      </c>
      <c r="Q1588" s="105" t="s">
        <v>2316</v>
      </c>
      <c r="R1588" s="104">
        <v>0</v>
      </c>
      <c r="S1588" s="104">
        <v>0</v>
      </c>
      <c r="T1588" s="105" t="s">
        <v>1032</v>
      </c>
      <c r="U1588" s="104">
        <v>1</v>
      </c>
      <c r="V1588" s="104">
        <v>0</v>
      </c>
      <c r="W1588" s="104">
        <v>0</v>
      </c>
      <c r="X1588" s="104">
        <v>0</v>
      </c>
      <c r="Y1588" s="104">
        <v>0</v>
      </c>
      <c r="Z1588" s="104" t="b">
        <v>0</v>
      </c>
      <c r="AA1588" s="105"/>
      <c r="AB1588" s="105" t="s">
        <v>2317</v>
      </c>
    </row>
    <row r="1589" spans="1:28" ht="15" customHeight="1" x14ac:dyDescent="0.35">
      <c r="A1589" s="105" t="s">
        <v>7623</v>
      </c>
      <c r="B1589" s="104">
        <v>0</v>
      </c>
      <c r="C1589" s="105"/>
      <c r="D1589" s="104">
        <v>0</v>
      </c>
      <c r="E1589" s="105"/>
      <c r="F1589" s="105" t="s">
        <v>2318</v>
      </c>
      <c r="G1589" s="104">
        <v>0</v>
      </c>
      <c r="H1589" s="104">
        <v>0</v>
      </c>
      <c r="I1589" s="104">
        <v>0</v>
      </c>
      <c r="J1589" s="105"/>
      <c r="K1589" s="105"/>
      <c r="L1589" s="104">
        <v>3</v>
      </c>
      <c r="M1589" s="104">
        <v>0</v>
      </c>
      <c r="N1589" s="105" t="s">
        <v>2319</v>
      </c>
      <c r="O1589" s="106" t="s">
        <v>2320</v>
      </c>
      <c r="P1589" s="106" t="s">
        <v>890</v>
      </c>
      <c r="Q1589" s="105" t="s">
        <v>2321</v>
      </c>
      <c r="R1589" s="104">
        <v>0</v>
      </c>
      <c r="S1589" s="104">
        <v>0</v>
      </c>
      <c r="T1589" s="105" t="s">
        <v>1032</v>
      </c>
      <c r="U1589" s="104">
        <v>1</v>
      </c>
      <c r="V1589" s="104">
        <v>0</v>
      </c>
      <c r="W1589" s="104">
        <v>0</v>
      </c>
      <c r="X1589" s="104">
        <v>0</v>
      </c>
      <c r="Y1589" s="104">
        <v>0</v>
      </c>
      <c r="Z1589" s="104" t="b">
        <v>0</v>
      </c>
      <c r="AA1589" s="105"/>
      <c r="AB1589" s="105" t="s">
        <v>2322</v>
      </c>
    </row>
    <row r="1590" spans="1:28" ht="15" customHeight="1" x14ac:dyDescent="0.35">
      <c r="A1590" s="105" t="s">
        <v>2805</v>
      </c>
      <c r="B1590" s="104">
        <v>0</v>
      </c>
      <c r="C1590" s="105"/>
      <c r="D1590" s="104">
        <v>0</v>
      </c>
      <c r="E1590" s="105"/>
      <c r="F1590" s="105" t="s">
        <v>2806</v>
      </c>
      <c r="G1590" s="104">
        <v>0</v>
      </c>
      <c r="H1590" s="104">
        <v>0</v>
      </c>
      <c r="I1590" s="104">
        <v>0</v>
      </c>
      <c r="J1590" s="105"/>
      <c r="K1590" s="105"/>
      <c r="L1590" s="104">
        <v>3</v>
      </c>
      <c r="M1590" s="104">
        <v>0</v>
      </c>
      <c r="N1590" s="105"/>
      <c r="O1590" s="106" t="s">
        <v>889</v>
      </c>
      <c r="P1590" s="106" t="s">
        <v>890</v>
      </c>
      <c r="Q1590" s="105" t="s">
        <v>2807</v>
      </c>
      <c r="R1590" s="104">
        <v>0</v>
      </c>
      <c r="S1590" s="104">
        <v>0</v>
      </c>
      <c r="T1590" s="105" t="s">
        <v>1032</v>
      </c>
      <c r="U1590" s="104">
        <v>1</v>
      </c>
      <c r="V1590" s="104">
        <v>0</v>
      </c>
      <c r="W1590" s="104">
        <v>0</v>
      </c>
      <c r="X1590" s="104">
        <v>0</v>
      </c>
      <c r="Y1590" s="104">
        <v>0</v>
      </c>
      <c r="Z1590" s="104" t="b">
        <v>0</v>
      </c>
      <c r="AA1590" s="105"/>
      <c r="AB1590" s="105" t="s">
        <v>2808</v>
      </c>
    </row>
    <row r="1591" spans="1:28" ht="15" customHeight="1" x14ac:dyDescent="0.35">
      <c r="A1591" s="105" t="s">
        <v>2887</v>
      </c>
      <c r="B1591" s="104">
        <v>0</v>
      </c>
      <c r="C1591" s="105"/>
      <c r="D1591" s="104">
        <v>0</v>
      </c>
      <c r="E1591" s="105"/>
      <c r="F1591" s="105" t="s">
        <v>2888</v>
      </c>
      <c r="G1591" s="104">
        <v>0</v>
      </c>
      <c r="H1591" s="104">
        <v>0</v>
      </c>
      <c r="I1591" s="104">
        <v>0</v>
      </c>
      <c r="J1591" s="105"/>
      <c r="K1591" s="105"/>
      <c r="L1591" s="104">
        <v>3</v>
      </c>
      <c r="M1591" s="104">
        <v>0</v>
      </c>
      <c r="N1591" s="105"/>
      <c r="O1591" s="106" t="s">
        <v>1355</v>
      </c>
      <c r="P1591" s="106" t="s">
        <v>890</v>
      </c>
      <c r="Q1591" s="105" t="s">
        <v>2889</v>
      </c>
      <c r="R1591" s="104">
        <v>0</v>
      </c>
      <c r="S1591" s="104">
        <v>0</v>
      </c>
      <c r="T1591" s="105" t="s">
        <v>1032</v>
      </c>
      <c r="U1591" s="104">
        <v>1</v>
      </c>
      <c r="V1591" s="104">
        <v>0</v>
      </c>
      <c r="W1591" s="104">
        <v>0</v>
      </c>
      <c r="X1591" s="104">
        <v>0</v>
      </c>
      <c r="Y1591" s="104">
        <v>0</v>
      </c>
      <c r="Z1591" s="104" t="b">
        <v>0</v>
      </c>
      <c r="AA1591" s="105"/>
      <c r="AB1591" s="105" t="s">
        <v>2890</v>
      </c>
    </row>
    <row r="1592" spans="1:28" ht="15" customHeight="1" x14ac:dyDescent="0.35">
      <c r="A1592" s="105" t="s">
        <v>911</v>
      </c>
      <c r="B1592" s="104">
        <v>0</v>
      </c>
      <c r="C1592" s="105"/>
      <c r="D1592" s="104">
        <v>0</v>
      </c>
      <c r="E1592" s="105"/>
      <c r="F1592" s="105" t="s">
        <v>5183</v>
      </c>
      <c r="G1592" s="104">
        <v>0</v>
      </c>
      <c r="H1592" s="104">
        <v>0</v>
      </c>
      <c r="I1592" s="104">
        <v>0</v>
      </c>
      <c r="J1592" s="105"/>
      <c r="K1592" s="105"/>
      <c r="L1592" s="104">
        <v>2</v>
      </c>
      <c r="M1592" s="104">
        <v>0</v>
      </c>
      <c r="N1592" s="105"/>
      <c r="O1592" s="105"/>
      <c r="P1592" s="105"/>
      <c r="Q1592" s="105" t="s">
        <v>910</v>
      </c>
      <c r="R1592" s="104">
        <v>0</v>
      </c>
      <c r="S1592" s="104">
        <v>0</v>
      </c>
      <c r="T1592" s="105" t="s">
        <v>995</v>
      </c>
      <c r="U1592" s="104">
        <v>1</v>
      </c>
      <c r="V1592" s="104">
        <v>0</v>
      </c>
      <c r="W1592" s="104">
        <v>0</v>
      </c>
      <c r="X1592" s="104">
        <v>0</v>
      </c>
      <c r="Y1592" s="104">
        <v>0</v>
      </c>
      <c r="Z1592" s="104" t="b">
        <v>0</v>
      </c>
      <c r="AA1592" s="105"/>
      <c r="AB1592" s="105" t="s">
        <v>5184</v>
      </c>
    </row>
    <row r="1593" spans="1:28" ht="15" customHeight="1" x14ac:dyDescent="0.35">
      <c r="A1593" s="105" t="s">
        <v>898</v>
      </c>
      <c r="B1593" s="104">
        <v>0</v>
      </c>
      <c r="C1593" s="105"/>
      <c r="D1593" s="104">
        <v>0</v>
      </c>
      <c r="E1593" s="105"/>
      <c r="F1593" s="105" t="s">
        <v>5197</v>
      </c>
      <c r="G1593" s="104">
        <v>0</v>
      </c>
      <c r="H1593" s="104">
        <v>0</v>
      </c>
      <c r="I1593" s="104">
        <v>0</v>
      </c>
      <c r="J1593" s="105"/>
      <c r="K1593" s="105"/>
      <c r="L1593" s="104">
        <v>2</v>
      </c>
      <c r="M1593" s="104">
        <v>0</v>
      </c>
      <c r="N1593" s="105"/>
      <c r="O1593" s="105"/>
      <c r="P1593" s="105"/>
      <c r="Q1593" s="105" t="s">
        <v>897</v>
      </c>
      <c r="R1593" s="104">
        <v>0</v>
      </c>
      <c r="S1593" s="104">
        <v>0</v>
      </c>
      <c r="T1593" s="105" t="s">
        <v>995</v>
      </c>
      <c r="U1593" s="104">
        <v>1</v>
      </c>
      <c r="V1593" s="104">
        <v>0</v>
      </c>
      <c r="W1593" s="104">
        <v>0</v>
      </c>
      <c r="X1593" s="104">
        <v>0</v>
      </c>
      <c r="Y1593" s="104">
        <v>0</v>
      </c>
      <c r="Z1593" s="104" t="b">
        <v>0</v>
      </c>
      <c r="AA1593" s="105"/>
      <c r="AB1593" s="105" t="s">
        <v>5198</v>
      </c>
    </row>
    <row r="1594" spans="1:28" ht="15" customHeight="1" x14ac:dyDescent="0.35">
      <c r="A1594" s="105" t="s">
        <v>4260</v>
      </c>
      <c r="B1594" s="104">
        <v>0</v>
      </c>
      <c r="C1594" s="105"/>
      <c r="D1594" s="104">
        <v>0</v>
      </c>
      <c r="E1594" s="105"/>
      <c r="F1594" s="105" t="s">
        <v>5205</v>
      </c>
      <c r="G1594" s="104">
        <v>0</v>
      </c>
      <c r="H1594" s="104">
        <v>0</v>
      </c>
      <c r="I1594" s="104">
        <v>0</v>
      </c>
      <c r="J1594" s="105"/>
      <c r="K1594" s="105"/>
      <c r="L1594" s="104">
        <v>2</v>
      </c>
      <c r="M1594" s="104">
        <v>0</v>
      </c>
      <c r="N1594" s="105" t="s">
        <v>9977</v>
      </c>
      <c r="O1594" s="105"/>
      <c r="P1594" s="105"/>
      <c r="Q1594" s="105" t="s">
        <v>9978</v>
      </c>
      <c r="R1594" s="104">
        <v>0</v>
      </c>
      <c r="S1594" s="104">
        <v>0</v>
      </c>
      <c r="T1594" s="105" t="s">
        <v>995</v>
      </c>
      <c r="U1594" s="104">
        <v>1</v>
      </c>
      <c r="V1594" s="104">
        <v>0</v>
      </c>
      <c r="W1594" s="104">
        <v>0</v>
      </c>
      <c r="X1594" s="104">
        <v>0</v>
      </c>
      <c r="Y1594" s="104">
        <v>0</v>
      </c>
      <c r="Z1594" s="104" t="b">
        <v>0</v>
      </c>
      <c r="AA1594" s="105"/>
      <c r="AB1594" s="105" t="s">
        <v>5206</v>
      </c>
    </row>
    <row r="1595" spans="1:28" ht="15" customHeight="1" x14ac:dyDescent="0.35">
      <c r="A1595" s="105" t="s">
        <v>10941</v>
      </c>
      <c r="B1595" s="104">
        <v>0</v>
      </c>
      <c r="C1595" s="105"/>
      <c r="D1595" s="104">
        <v>0</v>
      </c>
      <c r="E1595" s="105"/>
      <c r="F1595" s="106" t="s">
        <v>11179</v>
      </c>
      <c r="G1595" s="104">
        <v>0</v>
      </c>
      <c r="H1595" s="104">
        <v>0</v>
      </c>
      <c r="I1595" s="104">
        <v>0</v>
      </c>
      <c r="J1595" s="105"/>
      <c r="K1595" s="105"/>
      <c r="L1595" s="104">
        <v>3</v>
      </c>
      <c r="M1595" s="104">
        <v>0</v>
      </c>
      <c r="N1595" s="105"/>
      <c r="O1595" s="105"/>
      <c r="P1595" s="105"/>
      <c r="Q1595" s="105" t="s">
        <v>9966</v>
      </c>
      <c r="R1595" s="104">
        <v>0</v>
      </c>
      <c r="S1595" s="104">
        <v>0</v>
      </c>
      <c r="T1595" s="105" t="s">
        <v>4260</v>
      </c>
      <c r="U1595" s="104">
        <v>1</v>
      </c>
      <c r="V1595" s="104">
        <v>0</v>
      </c>
      <c r="W1595" s="104">
        <v>0</v>
      </c>
      <c r="X1595" s="104">
        <v>0</v>
      </c>
      <c r="Y1595" s="104">
        <v>0</v>
      </c>
      <c r="Z1595" s="104" t="b">
        <v>0</v>
      </c>
      <c r="AA1595" s="105"/>
      <c r="AB1595" s="105" t="s">
        <v>9967</v>
      </c>
    </row>
    <row r="1596" spans="1:28" ht="15" customHeight="1" x14ac:dyDescent="0.35">
      <c r="A1596" s="105" t="s">
        <v>10942</v>
      </c>
      <c r="B1596" s="104">
        <v>0</v>
      </c>
      <c r="C1596" s="105"/>
      <c r="D1596" s="104">
        <v>0</v>
      </c>
      <c r="E1596" s="105"/>
      <c r="F1596" s="105" t="s">
        <v>9968</v>
      </c>
      <c r="G1596" s="104">
        <v>0</v>
      </c>
      <c r="H1596" s="104">
        <v>0</v>
      </c>
      <c r="I1596" s="104">
        <v>0</v>
      </c>
      <c r="J1596" s="105"/>
      <c r="K1596" s="105"/>
      <c r="L1596" s="104">
        <v>3</v>
      </c>
      <c r="M1596" s="104">
        <v>0</v>
      </c>
      <c r="N1596" s="105"/>
      <c r="O1596" s="105"/>
      <c r="P1596" s="105"/>
      <c r="Q1596" s="105" t="s">
        <v>9969</v>
      </c>
      <c r="R1596" s="104">
        <v>0</v>
      </c>
      <c r="S1596" s="104">
        <v>0</v>
      </c>
      <c r="T1596" s="105" t="s">
        <v>4260</v>
      </c>
      <c r="U1596" s="104">
        <v>1</v>
      </c>
      <c r="V1596" s="104">
        <v>0</v>
      </c>
      <c r="W1596" s="104">
        <v>0</v>
      </c>
      <c r="X1596" s="104">
        <v>0</v>
      </c>
      <c r="Y1596" s="104">
        <v>0</v>
      </c>
      <c r="Z1596" s="104" t="b">
        <v>0</v>
      </c>
      <c r="AA1596" s="105"/>
      <c r="AB1596" s="105" t="s">
        <v>9970</v>
      </c>
    </row>
    <row r="1597" spans="1:28" ht="15" customHeight="1" x14ac:dyDescent="0.35">
      <c r="A1597" s="105" t="s">
        <v>5912</v>
      </c>
      <c r="B1597" s="104">
        <v>0</v>
      </c>
      <c r="C1597" s="105"/>
      <c r="D1597" s="104">
        <v>0</v>
      </c>
      <c r="E1597" s="105"/>
      <c r="F1597" s="105" t="s">
        <v>9982</v>
      </c>
      <c r="G1597" s="104">
        <v>0</v>
      </c>
      <c r="H1597" s="104">
        <v>0</v>
      </c>
      <c r="I1597" s="104">
        <v>0</v>
      </c>
      <c r="J1597" s="105"/>
      <c r="K1597" s="105"/>
      <c r="L1597" s="104">
        <v>2</v>
      </c>
      <c r="M1597" s="104">
        <v>67316.072191693995</v>
      </c>
      <c r="N1597" s="105"/>
      <c r="O1597" s="105"/>
      <c r="P1597" s="105"/>
      <c r="Q1597" s="105" t="s">
        <v>9983</v>
      </c>
      <c r="R1597" s="104">
        <v>176708.7</v>
      </c>
      <c r="S1597" s="104">
        <v>0</v>
      </c>
      <c r="T1597" s="105" t="s">
        <v>995</v>
      </c>
      <c r="U1597" s="104">
        <v>1</v>
      </c>
      <c r="V1597" s="104">
        <v>0</v>
      </c>
      <c r="W1597" s="104">
        <v>3.8423287671211198E-7</v>
      </c>
      <c r="X1597" s="104">
        <v>0</v>
      </c>
      <c r="Y1597" s="104">
        <v>244024.77219169401</v>
      </c>
      <c r="Z1597" s="104" t="b">
        <v>0</v>
      </c>
      <c r="AA1597" s="105" t="s">
        <v>310</v>
      </c>
      <c r="AB1597" s="105" t="s">
        <v>5913</v>
      </c>
    </row>
    <row r="1598" spans="1:28" ht="15" customHeight="1" x14ac:dyDescent="0.35">
      <c r="A1598" s="105" t="s">
        <v>9994</v>
      </c>
      <c r="B1598" s="104">
        <v>0</v>
      </c>
      <c r="C1598" s="105"/>
      <c r="D1598" s="104">
        <v>0</v>
      </c>
      <c r="E1598" s="105"/>
      <c r="F1598" s="105" t="s">
        <v>9995</v>
      </c>
      <c r="G1598" s="104">
        <v>0</v>
      </c>
      <c r="H1598" s="104">
        <v>0</v>
      </c>
      <c r="I1598" s="104">
        <v>0</v>
      </c>
      <c r="J1598" s="105"/>
      <c r="K1598" s="105"/>
      <c r="L1598" s="104">
        <v>2</v>
      </c>
      <c r="M1598" s="104">
        <v>0</v>
      </c>
      <c r="N1598" s="105"/>
      <c r="O1598" s="105"/>
      <c r="P1598" s="105"/>
      <c r="Q1598" s="105" t="s">
        <v>9996</v>
      </c>
      <c r="R1598" s="104">
        <v>0</v>
      </c>
      <c r="S1598" s="104">
        <v>0</v>
      </c>
      <c r="T1598" s="105" t="s">
        <v>995</v>
      </c>
      <c r="U1598" s="104">
        <v>1</v>
      </c>
      <c r="V1598" s="104">
        <v>0</v>
      </c>
      <c r="W1598" s="104">
        <v>0</v>
      </c>
      <c r="X1598" s="104">
        <v>0</v>
      </c>
      <c r="Y1598" s="104">
        <v>0</v>
      </c>
      <c r="Z1598" s="104" t="b">
        <v>0</v>
      </c>
      <c r="AA1598" s="105"/>
      <c r="AB1598" s="105" t="s">
        <v>9997</v>
      </c>
    </row>
    <row r="1599" spans="1:28" ht="15" customHeight="1" x14ac:dyDescent="0.35">
      <c r="A1599" s="105" t="s">
        <v>9560</v>
      </c>
      <c r="B1599" s="104">
        <v>0</v>
      </c>
      <c r="C1599" s="105"/>
      <c r="D1599" s="104">
        <v>0</v>
      </c>
      <c r="E1599" s="105"/>
      <c r="F1599" s="105" t="s">
        <v>9592</v>
      </c>
      <c r="G1599" s="104">
        <v>0</v>
      </c>
      <c r="H1599" s="104">
        <v>0</v>
      </c>
      <c r="I1599" s="104">
        <v>0</v>
      </c>
      <c r="J1599" s="105"/>
      <c r="K1599" s="105"/>
      <c r="L1599" s="104">
        <v>2</v>
      </c>
      <c r="M1599" s="104">
        <v>0</v>
      </c>
      <c r="N1599" s="105"/>
      <c r="O1599" s="105"/>
      <c r="P1599" s="105"/>
      <c r="Q1599" s="105" t="s">
        <v>9593</v>
      </c>
      <c r="R1599" s="104">
        <v>1228500</v>
      </c>
      <c r="S1599" s="104">
        <v>0</v>
      </c>
      <c r="T1599" s="105" t="s">
        <v>995</v>
      </c>
      <c r="U1599" s="104">
        <v>1</v>
      </c>
      <c r="V1599" s="104">
        <v>0</v>
      </c>
      <c r="W1599" s="104">
        <v>0</v>
      </c>
      <c r="X1599" s="104">
        <v>0</v>
      </c>
      <c r="Y1599" s="104">
        <v>1228500</v>
      </c>
      <c r="Z1599" s="104" t="b">
        <v>0</v>
      </c>
      <c r="AA1599" s="105" t="s">
        <v>82</v>
      </c>
      <c r="AB1599" s="105" t="s">
        <v>9594</v>
      </c>
    </row>
    <row r="1600" spans="1:28" ht="15" customHeight="1" x14ac:dyDescent="0.35">
      <c r="A1600" s="105" t="s">
        <v>10946</v>
      </c>
      <c r="B1600" s="104">
        <v>0</v>
      </c>
      <c r="C1600" s="105"/>
      <c r="D1600" s="104">
        <v>0</v>
      </c>
      <c r="E1600" s="105"/>
      <c r="F1600" s="105" t="s">
        <v>9988</v>
      </c>
      <c r="G1600" s="104">
        <v>0</v>
      </c>
      <c r="H1600" s="104">
        <v>0</v>
      </c>
      <c r="I1600" s="104">
        <v>0</v>
      </c>
      <c r="J1600" s="105"/>
      <c r="K1600" s="105"/>
      <c r="L1600" s="104">
        <v>3</v>
      </c>
      <c r="M1600" s="104">
        <v>0</v>
      </c>
      <c r="N1600" s="105"/>
      <c r="O1600" s="105"/>
      <c r="P1600" s="105"/>
      <c r="Q1600" s="105" t="s">
        <v>9989</v>
      </c>
      <c r="R1600" s="104">
        <v>204750</v>
      </c>
      <c r="S1600" s="104">
        <v>0</v>
      </c>
      <c r="T1600" s="105" t="s">
        <v>9560</v>
      </c>
      <c r="U1600" s="104">
        <v>1</v>
      </c>
      <c r="V1600" s="104">
        <v>0</v>
      </c>
      <c r="W1600" s="104">
        <v>0</v>
      </c>
      <c r="X1600" s="104">
        <v>0</v>
      </c>
      <c r="Y1600" s="104">
        <v>204750</v>
      </c>
      <c r="Z1600" s="104" t="b">
        <v>0</v>
      </c>
      <c r="AA1600" s="105" t="s">
        <v>82</v>
      </c>
      <c r="AB1600" s="105" t="s">
        <v>9990</v>
      </c>
    </row>
    <row r="1601" spans="1:28" ht="15" customHeight="1" x14ac:dyDescent="0.35">
      <c r="A1601" s="105" t="s">
        <v>10947</v>
      </c>
      <c r="B1601" s="104">
        <v>0</v>
      </c>
      <c r="C1601" s="105"/>
      <c r="D1601" s="104">
        <v>0</v>
      </c>
      <c r="E1601" s="105"/>
      <c r="F1601" s="105" t="s">
        <v>9991</v>
      </c>
      <c r="G1601" s="104">
        <v>0</v>
      </c>
      <c r="H1601" s="104">
        <v>0</v>
      </c>
      <c r="I1601" s="104">
        <v>0</v>
      </c>
      <c r="J1601" s="105"/>
      <c r="K1601" s="105"/>
      <c r="L1601" s="104">
        <v>3</v>
      </c>
      <c r="M1601" s="104">
        <v>0</v>
      </c>
      <c r="N1601" s="105"/>
      <c r="O1601" s="105"/>
      <c r="P1601" s="105"/>
      <c r="Q1601" s="105" t="s">
        <v>9992</v>
      </c>
      <c r="R1601" s="104">
        <v>204750</v>
      </c>
      <c r="S1601" s="104">
        <v>0</v>
      </c>
      <c r="T1601" s="105" t="s">
        <v>9560</v>
      </c>
      <c r="U1601" s="104">
        <v>1</v>
      </c>
      <c r="V1601" s="104">
        <v>0</v>
      </c>
      <c r="W1601" s="104">
        <v>0</v>
      </c>
      <c r="X1601" s="104">
        <v>0</v>
      </c>
      <c r="Y1601" s="104">
        <v>204750</v>
      </c>
      <c r="Z1601" s="104" t="b">
        <v>0</v>
      </c>
      <c r="AA1601" s="105" t="s">
        <v>82</v>
      </c>
      <c r="AB1601" s="105" t="s">
        <v>9993</v>
      </c>
    </row>
    <row r="1602" spans="1:28" ht="15" customHeight="1" x14ac:dyDescent="0.35">
      <c r="A1602" s="105" t="s">
        <v>10948</v>
      </c>
      <c r="B1602" s="104">
        <v>0</v>
      </c>
      <c r="C1602" s="105"/>
      <c r="D1602" s="104">
        <v>0</v>
      </c>
      <c r="E1602" s="105"/>
      <c r="F1602" s="105" t="s">
        <v>9998</v>
      </c>
      <c r="G1602" s="104">
        <v>0</v>
      </c>
      <c r="H1602" s="104">
        <v>0</v>
      </c>
      <c r="I1602" s="104">
        <v>0</v>
      </c>
      <c r="J1602" s="105"/>
      <c r="K1602" s="105"/>
      <c r="L1602" s="104">
        <v>3</v>
      </c>
      <c r="M1602" s="104">
        <v>0</v>
      </c>
      <c r="N1602" s="105"/>
      <c r="O1602" s="105"/>
      <c r="P1602" s="105"/>
      <c r="Q1602" s="105" t="s">
        <v>9999</v>
      </c>
      <c r="R1602" s="104">
        <v>204750</v>
      </c>
      <c r="S1602" s="104">
        <v>0</v>
      </c>
      <c r="T1602" s="105" t="s">
        <v>9560</v>
      </c>
      <c r="U1602" s="104">
        <v>1</v>
      </c>
      <c r="V1602" s="104">
        <v>0</v>
      </c>
      <c r="W1602" s="104">
        <v>0</v>
      </c>
      <c r="X1602" s="104">
        <v>0</v>
      </c>
      <c r="Y1602" s="104">
        <v>204750</v>
      </c>
      <c r="Z1602" s="104" t="b">
        <v>0</v>
      </c>
      <c r="AA1602" s="105" t="s">
        <v>82</v>
      </c>
      <c r="AB1602" s="105" t="s">
        <v>10000</v>
      </c>
    </row>
    <row r="1603" spans="1:28" ht="15" customHeight="1" x14ac:dyDescent="0.35">
      <c r="A1603" s="105" t="s">
        <v>10949</v>
      </c>
      <c r="B1603" s="104">
        <v>0</v>
      </c>
      <c r="C1603" s="105"/>
      <c r="D1603" s="104">
        <v>0</v>
      </c>
      <c r="E1603" s="105"/>
      <c r="F1603" s="105" t="s">
        <v>10001</v>
      </c>
      <c r="G1603" s="104">
        <v>0</v>
      </c>
      <c r="H1603" s="104">
        <v>0</v>
      </c>
      <c r="I1603" s="104">
        <v>0</v>
      </c>
      <c r="J1603" s="105"/>
      <c r="K1603" s="105"/>
      <c r="L1603" s="104">
        <v>3</v>
      </c>
      <c r="M1603" s="104">
        <v>0</v>
      </c>
      <c r="N1603" s="105"/>
      <c r="O1603" s="105"/>
      <c r="P1603" s="105"/>
      <c r="Q1603" s="105" t="s">
        <v>10002</v>
      </c>
      <c r="R1603" s="104">
        <v>204750</v>
      </c>
      <c r="S1603" s="104">
        <v>0</v>
      </c>
      <c r="T1603" s="105" t="s">
        <v>9560</v>
      </c>
      <c r="U1603" s="104">
        <v>1</v>
      </c>
      <c r="V1603" s="104">
        <v>0</v>
      </c>
      <c r="W1603" s="104">
        <v>0</v>
      </c>
      <c r="X1603" s="104">
        <v>0</v>
      </c>
      <c r="Y1603" s="104">
        <v>204750</v>
      </c>
      <c r="Z1603" s="104" t="b">
        <v>0</v>
      </c>
      <c r="AA1603" s="105" t="s">
        <v>82</v>
      </c>
      <c r="AB1603" s="105" t="s">
        <v>10003</v>
      </c>
    </row>
    <row r="1604" spans="1:28" ht="15" customHeight="1" x14ac:dyDescent="0.35">
      <c r="A1604" s="105" t="s">
        <v>10950</v>
      </c>
      <c r="B1604" s="104">
        <v>0</v>
      </c>
      <c r="C1604" s="105"/>
      <c r="D1604" s="104">
        <v>0</v>
      </c>
      <c r="E1604" s="105"/>
      <c r="F1604" s="105" t="s">
        <v>10004</v>
      </c>
      <c r="G1604" s="104">
        <v>0</v>
      </c>
      <c r="H1604" s="104">
        <v>0</v>
      </c>
      <c r="I1604" s="104">
        <v>0</v>
      </c>
      <c r="J1604" s="105"/>
      <c r="K1604" s="105"/>
      <c r="L1604" s="104">
        <v>3</v>
      </c>
      <c r="M1604" s="104">
        <v>0</v>
      </c>
      <c r="N1604" s="105"/>
      <c r="O1604" s="105"/>
      <c r="P1604" s="105"/>
      <c r="Q1604" s="105" t="s">
        <v>10005</v>
      </c>
      <c r="R1604" s="104">
        <v>204750</v>
      </c>
      <c r="S1604" s="104">
        <v>0</v>
      </c>
      <c r="T1604" s="105" t="s">
        <v>9560</v>
      </c>
      <c r="U1604" s="104">
        <v>1</v>
      </c>
      <c r="V1604" s="104">
        <v>0</v>
      </c>
      <c r="W1604" s="104">
        <v>0</v>
      </c>
      <c r="X1604" s="104">
        <v>0</v>
      </c>
      <c r="Y1604" s="104">
        <v>204750</v>
      </c>
      <c r="Z1604" s="104" t="b">
        <v>0</v>
      </c>
      <c r="AA1604" s="105"/>
      <c r="AB1604" s="105" t="s">
        <v>10006</v>
      </c>
    </row>
    <row r="1605" spans="1:28" ht="15" customHeight="1" x14ac:dyDescent="0.35">
      <c r="A1605" s="105" t="s">
        <v>10958</v>
      </c>
      <c r="B1605" s="104">
        <v>0</v>
      </c>
      <c r="C1605" s="105"/>
      <c r="D1605" s="104">
        <v>0</v>
      </c>
      <c r="E1605" s="105"/>
      <c r="F1605" s="105" t="s">
        <v>10036</v>
      </c>
      <c r="G1605" s="104">
        <v>0</v>
      </c>
      <c r="H1605" s="104">
        <v>0</v>
      </c>
      <c r="I1605" s="104">
        <v>0</v>
      </c>
      <c r="J1605" s="105"/>
      <c r="K1605" s="105"/>
      <c r="L1605" s="104">
        <v>3</v>
      </c>
      <c r="M1605" s="104">
        <v>0</v>
      </c>
      <c r="N1605" s="105"/>
      <c r="O1605" s="105"/>
      <c r="P1605" s="105"/>
      <c r="Q1605" s="105" t="s">
        <v>10037</v>
      </c>
      <c r="R1605" s="104">
        <v>204750</v>
      </c>
      <c r="S1605" s="104">
        <v>0</v>
      </c>
      <c r="T1605" s="105" t="s">
        <v>9560</v>
      </c>
      <c r="U1605" s="104">
        <v>1</v>
      </c>
      <c r="V1605" s="104">
        <v>0</v>
      </c>
      <c r="W1605" s="104">
        <v>0</v>
      </c>
      <c r="X1605" s="104">
        <v>0</v>
      </c>
      <c r="Y1605" s="104">
        <v>204750</v>
      </c>
      <c r="Z1605" s="104" t="b">
        <v>0</v>
      </c>
      <c r="AA1605" s="105" t="s">
        <v>82</v>
      </c>
      <c r="AB1605" s="105" t="s">
        <v>10038</v>
      </c>
    </row>
    <row r="1606" spans="1:28" ht="15" customHeight="1" x14ac:dyDescent="0.35">
      <c r="A1606" s="105" t="s">
        <v>10895</v>
      </c>
      <c r="B1606" s="104">
        <v>0</v>
      </c>
      <c r="C1606" s="105"/>
      <c r="D1606" s="104">
        <v>0</v>
      </c>
      <c r="E1606" s="105"/>
      <c r="F1606" s="105" t="s">
        <v>9559</v>
      </c>
      <c r="G1606" s="104">
        <v>0</v>
      </c>
      <c r="H1606" s="104">
        <v>0</v>
      </c>
      <c r="I1606" s="104">
        <v>0</v>
      </c>
      <c r="J1606" s="105"/>
      <c r="K1606" s="105"/>
      <c r="L1606" s="104">
        <v>3</v>
      </c>
      <c r="M1606" s="104">
        <v>0</v>
      </c>
      <c r="N1606" s="105"/>
      <c r="O1606" s="106" t="s">
        <v>889</v>
      </c>
      <c r="P1606" s="106" t="s">
        <v>890</v>
      </c>
      <c r="Q1606" s="105" t="s">
        <v>4884</v>
      </c>
      <c r="R1606" s="104">
        <v>0</v>
      </c>
      <c r="S1606" s="104">
        <v>0</v>
      </c>
      <c r="T1606" s="105" t="s">
        <v>9560</v>
      </c>
      <c r="U1606" s="104">
        <v>1</v>
      </c>
      <c r="V1606" s="104">
        <v>0</v>
      </c>
      <c r="W1606" s="104">
        <v>0</v>
      </c>
      <c r="X1606" s="104">
        <v>0</v>
      </c>
      <c r="Y1606" s="104">
        <v>0</v>
      </c>
      <c r="Z1606" s="104" t="b">
        <v>0</v>
      </c>
      <c r="AA1606" s="105"/>
      <c r="AB1606" s="105" t="s">
        <v>4885</v>
      </c>
    </row>
    <row r="1607" spans="1:28" ht="15" customHeight="1" x14ac:dyDescent="0.35">
      <c r="A1607" s="105" t="s">
        <v>9400</v>
      </c>
      <c r="B1607" s="104">
        <v>0</v>
      </c>
      <c r="C1607" s="105"/>
      <c r="D1607" s="104">
        <v>0</v>
      </c>
      <c r="E1607" s="105"/>
      <c r="F1607" s="105" t="s">
        <v>9575</v>
      </c>
      <c r="G1607" s="104">
        <v>0</v>
      </c>
      <c r="H1607" s="104">
        <v>0</v>
      </c>
      <c r="I1607" s="104">
        <v>0</v>
      </c>
      <c r="J1607" s="105"/>
      <c r="K1607" s="105"/>
      <c r="L1607" s="104">
        <v>2</v>
      </c>
      <c r="M1607" s="104">
        <v>0</v>
      </c>
      <c r="N1607" s="105"/>
      <c r="O1607" s="105"/>
      <c r="P1607" s="105"/>
      <c r="Q1607" s="105" t="s">
        <v>9576</v>
      </c>
      <c r="R1607" s="104">
        <v>0</v>
      </c>
      <c r="S1607" s="104">
        <v>0</v>
      </c>
      <c r="T1607" s="105" t="s">
        <v>995</v>
      </c>
      <c r="U1607" s="104">
        <v>1</v>
      </c>
      <c r="V1607" s="104">
        <v>0</v>
      </c>
      <c r="W1607" s="104">
        <v>0</v>
      </c>
      <c r="X1607" s="104">
        <v>0</v>
      </c>
      <c r="Y1607" s="104">
        <v>0</v>
      </c>
      <c r="Z1607" s="104" t="b">
        <v>0</v>
      </c>
      <c r="AA1607" s="105" t="s">
        <v>9401</v>
      </c>
      <c r="AB1607" s="105" t="s">
        <v>4992</v>
      </c>
    </row>
    <row r="1608" spans="1:28" ht="15" customHeight="1" x14ac:dyDescent="0.35">
      <c r="A1608" s="105" t="s">
        <v>10873</v>
      </c>
      <c r="B1608" s="104">
        <v>0</v>
      </c>
      <c r="C1608" s="105"/>
      <c r="D1608" s="104">
        <v>0</v>
      </c>
      <c r="E1608" s="105"/>
      <c r="F1608" s="106" t="s">
        <v>11141</v>
      </c>
      <c r="G1608" s="104">
        <v>0</v>
      </c>
      <c r="H1608" s="104">
        <v>0</v>
      </c>
      <c r="I1608" s="104">
        <v>0</v>
      </c>
      <c r="J1608" s="105"/>
      <c r="K1608" s="105"/>
      <c r="L1608" s="104">
        <v>3</v>
      </c>
      <c r="M1608" s="104">
        <v>0</v>
      </c>
      <c r="N1608" s="105" t="s">
        <v>9399</v>
      </c>
      <c r="O1608" s="106" t="s">
        <v>889</v>
      </c>
      <c r="P1608" s="106" t="s">
        <v>890</v>
      </c>
      <c r="Q1608" s="105" t="s">
        <v>2845</v>
      </c>
      <c r="R1608" s="104">
        <v>0</v>
      </c>
      <c r="S1608" s="104">
        <v>0</v>
      </c>
      <c r="T1608" s="105" t="s">
        <v>9400</v>
      </c>
      <c r="U1608" s="104">
        <v>1</v>
      </c>
      <c r="V1608" s="104">
        <v>0</v>
      </c>
      <c r="W1608" s="104">
        <v>0</v>
      </c>
      <c r="X1608" s="104">
        <v>0</v>
      </c>
      <c r="Y1608" s="104">
        <v>0</v>
      </c>
      <c r="Z1608" s="104" t="b">
        <v>0</v>
      </c>
      <c r="AA1608" s="105" t="s">
        <v>9401</v>
      </c>
      <c r="AB1608" s="105" t="s">
        <v>2846</v>
      </c>
    </row>
    <row r="1609" spans="1:28" ht="15" customHeight="1" x14ac:dyDescent="0.35">
      <c r="A1609" s="105" t="s">
        <v>10880</v>
      </c>
      <c r="B1609" s="104">
        <v>0</v>
      </c>
      <c r="C1609" s="105"/>
      <c r="D1609" s="104">
        <v>0</v>
      </c>
      <c r="E1609" s="105"/>
      <c r="F1609" s="105" t="s">
        <v>9430</v>
      </c>
      <c r="G1609" s="104">
        <v>0</v>
      </c>
      <c r="H1609" s="104">
        <v>0</v>
      </c>
      <c r="I1609" s="104">
        <v>0</v>
      </c>
      <c r="J1609" s="105"/>
      <c r="K1609" s="105"/>
      <c r="L1609" s="104">
        <v>3</v>
      </c>
      <c r="M1609" s="104">
        <v>0</v>
      </c>
      <c r="N1609" s="106" t="s">
        <v>11142</v>
      </c>
      <c r="O1609" s="106" t="s">
        <v>889</v>
      </c>
      <c r="P1609" s="106" t="s">
        <v>890</v>
      </c>
      <c r="Q1609" s="105" t="s">
        <v>3290</v>
      </c>
      <c r="R1609" s="104">
        <v>0</v>
      </c>
      <c r="S1609" s="104">
        <v>0</v>
      </c>
      <c r="T1609" s="105" t="s">
        <v>9400</v>
      </c>
      <c r="U1609" s="104">
        <v>1</v>
      </c>
      <c r="V1609" s="104">
        <v>0</v>
      </c>
      <c r="W1609" s="104">
        <v>0</v>
      </c>
      <c r="X1609" s="104">
        <v>0</v>
      </c>
      <c r="Y1609" s="104">
        <v>0</v>
      </c>
      <c r="Z1609" s="104" t="b">
        <v>0</v>
      </c>
      <c r="AA1609" s="105" t="s">
        <v>9401</v>
      </c>
      <c r="AB1609" s="105" t="s">
        <v>3291</v>
      </c>
    </row>
    <row r="1610" spans="1:28" ht="15" customHeight="1" x14ac:dyDescent="0.35">
      <c r="A1610" s="105" t="s">
        <v>10883</v>
      </c>
      <c r="B1610" s="104">
        <v>0</v>
      </c>
      <c r="C1610" s="105"/>
      <c r="D1610" s="104">
        <v>0</v>
      </c>
      <c r="E1610" s="105"/>
      <c r="F1610" s="105" t="s">
        <v>3839</v>
      </c>
      <c r="G1610" s="104">
        <v>0</v>
      </c>
      <c r="H1610" s="104">
        <v>0</v>
      </c>
      <c r="I1610" s="104">
        <v>0</v>
      </c>
      <c r="J1610" s="105"/>
      <c r="K1610" s="105"/>
      <c r="L1610" s="104">
        <v>3</v>
      </c>
      <c r="M1610" s="104">
        <v>0</v>
      </c>
      <c r="N1610" s="105"/>
      <c r="O1610" s="106" t="s">
        <v>889</v>
      </c>
      <c r="P1610" s="106" t="s">
        <v>890</v>
      </c>
      <c r="Q1610" s="105" t="s">
        <v>3840</v>
      </c>
      <c r="R1610" s="104">
        <v>0</v>
      </c>
      <c r="S1610" s="104">
        <v>0</v>
      </c>
      <c r="T1610" s="105" t="s">
        <v>9400</v>
      </c>
      <c r="U1610" s="104">
        <v>1</v>
      </c>
      <c r="V1610" s="104">
        <v>0</v>
      </c>
      <c r="W1610" s="104">
        <v>0</v>
      </c>
      <c r="X1610" s="104">
        <v>0</v>
      </c>
      <c r="Y1610" s="104">
        <v>0</v>
      </c>
      <c r="Z1610" s="104" t="b">
        <v>0</v>
      </c>
      <c r="AA1610" s="105" t="s">
        <v>9401</v>
      </c>
      <c r="AB1610" s="105" t="s">
        <v>3841</v>
      </c>
    </row>
    <row r="1611" spans="1:28" ht="15" customHeight="1" x14ac:dyDescent="0.35">
      <c r="A1611" s="105" t="s">
        <v>10952</v>
      </c>
      <c r="B1611" s="104">
        <v>0</v>
      </c>
      <c r="C1611" s="105"/>
      <c r="D1611" s="104">
        <v>0</v>
      </c>
      <c r="E1611" s="105"/>
      <c r="F1611" s="105" t="s">
        <v>10010</v>
      </c>
      <c r="G1611" s="104">
        <v>0</v>
      </c>
      <c r="H1611" s="104">
        <v>0</v>
      </c>
      <c r="I1611" s="104">
        <v>0</v>
      </c>
      <c r="J1611" s="105"/>
      <c r="K1611" s="105"/>
      <c r="L1611" s="104">
        <v>3</v>
      </c>
      <c r="M1611" s="104">
        <v>0</v>
      </c>
      <c r="N1611" s="105" t="s">
        <v>9384</v>
      </c>
      <c r="O1611" s="105"/>
      <c r="P1611" s="105"/>
      <c r="Q1611" s="105" t="s">
        <v>10011</v>
      </c>
      <c r="R1611" s="104">
        <v>0</v>
      </c>
      <c r="S1611" s="104">
        <v>0</v>
      </c>
      <c r="T1611" s="105" t="s">
        <v>9400</v>
      </c>
      <c r="U1611" s="104">
        <v>1</v>
      </c>
      <c r="V1611" s="104">
        <v>0</v>
      </c>
      <c r="W1611" s="104">
        <v>0</v>
      </c>
      <c r="X1611" s="104">
        <v>0</v>
      </c>
      <c r="Y1611" s="104">
        <v>0</v>
      </c>
      <c r="Z1611" s="104" t="b">
        <v>0</v>
      </c>
      <c r="AA1611" s="105" t="s">
        <v>82</v>
      </c>
      <c r="AB1611" s="105" t="s">
        <v>10012</v>
      </c>
    </row>
    <row r="1612" spans="1:28" ht="15" customHeight="1" x14ac:dyDescent="0.35">
      <c r="A1612" s="105" t="s">
        <v>9395</v>
      </c>
      <c r="B1612" s="104">
        <v>0</v>
      </c>
      <c r="C1612" s="105"/>
      <c r="D1612" s="104">
        <v>0</v>
      </c>
      <c r="E1612" s="105"/>
      <c r="F1612" s="105" t="s">
        <v>9577</v>
      </c>
      <c r="G1612" s="104">
        <v>0</v>
      </c>
      <c r="H1612" s="104">
        <v>0</v>
      </c>
      <c r="I1612" s="104">
        <v>0</v>
      </c>
      <c r="J1612" s="105"/>
      <c r="K1612" s="105"/>
      <c r="L1612" s="104">
        <v>2</v>
      </c>
      <c r="M1612" s="104">
        <v>0</v>
      </c>
      <c r="N1612" s="105"/>
      <c r="O1612" s="105"/>
      <c r="P1612" s="105"/>
      <c r="Q1612" s="105" t="s">
        <v>9578</v>
      </c>
      <c r="R1612" s="104">
        <v>49952.800000000003</v>
      </c>
      <c r="S1612" s="104">
        <v>0</v>
      </c>
      <c r="T1612" s="105" t="s">
        <v>995</v>
      </c>
      <c r="U1612" s="104">
        <v>1</v>
      </c>
      <c r="V1612" s="104">
        <v>0</v>
      </c>
      <c r="W1612" s="104">
        <v>0</v>
      </c>
      <c r="X1612" s="104">
        <v>0</v>
      </c>
      <c r="Y1612" s="104">
        <v>49952.800000000003</v>
      </c>
      <c r="Z1612" s="104" t="b">
        <v>0</v>
      </c>
      <c r="AA1612" s="105" t="s">
        <v>82</v>
      </c>
      <c r="AB1612" s="105" t="s">
        <v>4993</v>
      </c>
    </row>
    <row r="1613" spans="1:28" ht="15" customHeight="1" x14ac:dyDescent="0.35">
      <c r="A1613" s="105" t="s">
        <v>10865</v>
      </c>
      <c r="B1613" s="104">
        <v>0</v>
      </c>
      <c r="C1613" s="105"/>
      <c r="D1613" s="104">
        <v>0</v>
      </c>
      <c r="E1613" s="105"/>
      <c r="F1613" s="105" t="s">
        <v>2728</v>
      </c>
      <c r="G1613" s="104">
        <v>0</v>
      </c>
      <c r="H1613" s="104">
        <v>0</v>
      </c>
      <c r="I1613" s="104">
        <v>0</v>
      </c>
      <c r="J1613" s="105"/>
      <c r="K1613" s="105"/>
      <c r="L1613" s="104">
        <v>3</v>
      </c>
      <c r="M1613" s="104">
        <v>0</v>
      </c>
      <c r="N1613" s="105" t="s">
        <v>2729</v>
      </c>
      <c r="O1613" s="106" t="s">
        <v>2730</v>
      </c>
      <c r="P1613" s="106" t="s">
        <v>890</v>
      </c>
      <c r="Q1613" s="105" t="s">
        <v>9394</v>
      </c>
      <c r="R1613" s="104">
        <v>0</v>
      </c>
      <c r="S1613" s="104">
        <v>0</v>
      </c>
      <c r="T1613" s="105" t="s">
        <v>9395</v>
      </c>
      <c r="U1613" s="104">
        <v>1</v>
      </c>
      <c r="V1613" s="104">
        <v>0</v>
      </c>
      <c r="W1613" s="104">
        <v>0</v>
      </c>
      <c r="X1613" s="104">
        <v>0</v>
      </c>
      <c r="Y1613" s="104">
        <v>0</v>
      </c>
      <c r="Z1613" s="104" t="b">
        <v>0</v>
      </c>
      <c r="AA1613" s="105"/>
      <c r="AB1613" s="105" t="s">
        <v>2731</v>
      </c>
    </row>
    <row r="1614" spans="1:28" ht="15" customHeight="1" x14ac:dyDescent="0.35">
      <c r="A1614" s="105" t="s">
        <v>10867</v>
      </c>
      <c r="B1614" s="104">
        <v>0</v>
      </c>
      <c r="C1614" s="105"/>
      <c r="D1614" s="104">
        <v>0</v>
      </c>
      <c r="E1614" s="105"/>
      <c r="F1614" s="105" t="s">
        <v>2827</v>
      </c>
      <c r="G1614" s="104">
        <v>0</v>
      </c>
      <c r="H1614" s="104">
        <v>0</v>
      </c>
      <c r="I1614" s="104">
        <v>0</v>
      </c>
      <c r="J1614" s="105"/>
      <c r="K1614" s="105"/>
      <c r="L1614" s="104">
        <v>3</v>
      </c>
      <c r="M1614" s="104">
        <v>0</v>
      </c>
      <c r="N1614" s="105"/>
      <c r="O1614" s="106" t="s">
        <v>889</v>
      </c>
      <c r="P1614" s="106" t="s">
        <v>890</v>
      </c>
      <c r="Q1614" s="105" t="s">
        <v>2828</v>
      </c>
      <c r="R1614" s="104">
        <v>0</v>
      </c>
      <c r="S1614" s="104">
        <v>0</v>
      </c>
      <c r="T1614" s="105" t="s">
        <v>9395</v>
      </c>
      <c r="U1614" s="104">
        <v>1</v>
      </c>
      <c r="V1614" s="104">
        <v>0</v>
      </c>
      <c r="W1614" s="104">
        <v>0</v>
      </c>
      <c r="X1614" s="104">
        <v>0</v>
      </c>
      <c r="Y1614" s="104">
        <v>0</v>
      </c>
      <c r="Z1614" s="104" t="b">
        <v>0</v>
      </c>
      <c r="AA1614" s="105"/>
      <c r="AB1614" s="105" t="s">
        <v>2829</v>
      </c>
    </row>
    <row r="1615" spans="1:28" ht="15" customHeight="1" x14ac:dyDescent="0.35">
      <c r="A1615" s="105" t="s">
        <v>10884</v>
      </c>
      <c r="B1615" s="104">
        <v>0</v>
      </c>
      <c r="C1615" s="105"/>
      <c r="D1615" s="104">
        <v>0</v>
      </c>
      <c r="E1615" s="105"/>
      <c r="F1615" s="105" t="s">
        <v>9435</v>
      </c>
      <c r="G1615" s="104">
        <v>0</v>
      </c>
      <c r="H1615" s="104">
        <v>0</v>
      </c>
      <c r="I1615" s="104">
        <v>0</v>
      </c>
      <c r="J1615" s="105"/>
      <c r="K1615" s="105"/>
      <c r="L1615" s="104">
        <v>3</v>
      </c>
      <c r="M1615" s="104">
        <v>0</v>
      </c>
      <c r="N1615" s="105" t="s">
        <v>3842</v>
      </c>
      <c r="O1615" s="106" t="s">
        <v>2730</v>
      </c>
      <c r="P1615" s="106" t="s">
        <v>890</v>
      </c>
      <c r="Q1615" s="105" t="s">
        <v>3843</v>
      </c>
      <c r="R1615" s="104">
        <v>49952.800000000003</v>
      </c>
      <c r="S1615" s="104">
        <v>0</v>
      </c>
      <c r="T1615" s="105" t="s">
        <v>9395</v>
      </c>
      <c r="U1615" s="104">
        <v>1</v>
      </c>
      <c r="V1615" s="104">
        <v>0</v>
      </c>
      <c r="W1615" s="104">
        <v>0</v>
      </c>
      <c r="X1615" s="104">
        <v>0</v>
      </c>
      <c r="Y1615" s="104">
        <v>49952.800000000003</v>
      </c>
      <c r="Z1615" s="104" t="b">
        <v>0</v>
      </c>
      <c r="AA1615" s="105" t="s">
        <v>82</v>
      </c>
      <c r="AB1615" s="105" t="s">
        <v>3844</v>
      </c>
    </row>
    <row r="1616" spans="1:28" ht="15" customHeight="1" x14ac:dyDescent="0.35">
      <c r="A1616" s="105" t="s">
        <v>10961</v>
      </c>
      <c r="B1616" s="104">
        <v>0</v>
      </c>
      <c r="C1616" s="105"/>
      <c r="D1616" s="104">
        <v>0</v>
      </c>
      <c r="E1616" s="105"/>
      <c r="F1616" s="105" t="s">
        <v>10063</v>
      </c>
      <c r="G1616" s="104">
        <v>0</v>
      </c>
      <c r="H1616" s="104">
        <v>0</v>
      </c>
      <c r="I1616" s="104">
        <v>0</v>
      </c>
      <c r="J1616" s="105"/>
      <c r="K1616" s="105"/>
      <c r="L1616" s="104">
        <v>3</v>
      </c>
      <c r="M1616" s="104">
        <v>0</v>
      </c>
      <c r="N1616" s="106" t="s">
        <v>11180</v>
      </c>
      <c r="O1616" s="105"/>
      <c r="P1616" s="105"/>
      <c r="Q1616" s="105" t="s">
        <v>10064</v>
      </c>
      <c r="R1616" s="104">
        <v>0</v>
      </c>
      <c r="S1616" s="104">
        <v>0</v>
      </c>
      <c r="T1616" s="105" t="s">
        <v>9395</v>
      </c>
      <c r="U1616" s="104">
        <v>1</v>
      </c>
      <c r="V1616" s="104">
        <v>0</v>
      </c>
      <c r="W1616" s="104">
        <v>0</v>
      </c>
      <c r="X1616" s="104">
        <v>0</v>
      </c>
      <c r="Y1616" s="104">
        <v>0</v>
      </c>
      <c r="Z1616" s="104" t="b">
        <v>0</v>
      </c>
      <c r="AA1616" s="105" t="s">
        <v>82</v>
      </c>
      <c r="AB1616" s="105" t="s">
        <v>10065</v>
      </c>
    </row>
    <row r="1617" spans="1:28" ht="15" customHeight="1" x14ac:dyDescent="0.35">
      <c r="A1617" s="105" t="s">
        <v>10945</v>
      </c>
      <c r="B1617" s="104">
        <v>0</v>
      </c>
      <c r="C1617" s="105"/>
      <c r="D1617" s="104">
        <v>0</v>
      </c>
      <c r="E1617" s="105"/>
      <c r="F1617" s="105" t="s">
        <v>9984</v>
      </c>
      <c r="G1617" s="104">
        <v>0</v>
      </c>
      <c r="H1617" s="104">
        <v>0</v>
      </c>
      <c r="I1617" s="104">
        <v>0</v>
      </c>
      <c r="J1617" s="105"/>
      <c r="K1617" s="105"/>
      <c r="L1617" s="104">
        <v>3</v>
      </c>
      <c r="M1617" s="104">
        <v>0</v>
      </c>
      <c r="N1617" s="105" t="s">
        <v>9985</v>
      </c>
      <c r="O1617" s="105"/>
      <c r="P1617" s="105"/>
      <c r="Q1617" s="105" t="s">
        <v>9986</v>
      </c>
      <c r="R1617" s="104">
        <v>0</v>
      </c>
      <c r="S1617" s="104">
        <v>0</v>
      </c>
      <c r="T1617" s="105" t="s">
        <v>9395</v>
      </c>
      <c r="U1617" s="104">
        <v>1</v>
      </c>
      <c r="V1617" s="104">
        <v>0</v>
      </c>
      <c r="W1617" s="104">
        <v>0</v>
      </c>
      <c r="X1617" s="104">
        <v>0</v>
      </c>
      <c r="Y1617" s="104">
        <v>0</v>
      </c>
      <c r="Z1617" s="104" t="b">
        <v>0</v>
      </c>
      <c r="AA1617" s="105"/>
      <c r="AB1617" s="105" t="s">
        <v>9987</v>
      </c>
    </row>
    <row r="1618" spans="1:28" ht="15" customHeight="1" x14ac:dyDescent="0.35">
      <c r="A1618" s="105" t="s">
        <v>2019</v>
      </c>
      <c r="B1618" s="104">
        <v>0</v>
      </c>
      <c r="C1618" s="105"/>
      <c r="D1618" s="104">
        <v>0</v>
      </c>
      <c r="E1618" s="105"/>
      <c r="F1618" s="105" t="s">
        <v>2526</v>
      </c>
      <c r="G1618" s="104">
        <v>0</v>
      </c>
      <c r="H1618" s="104">
        <v>0</v>
      </c>
      <c r="I1618" s="104">
        <v>0</v>
      </c>
      <c r="J1618" s="105"/>
      <c r="K1618" s="105"/>
      <c r="L1618" s="104">
        <v>1</v>
      </c>
      <c r="M1618" s="104">
        <v>59212.778123242497</v>
      </c>
      <c r="N1618" s="105"/>
      <c r="O1618" s="105"/>
      <c r="P1618" s="105"/>
      <c r="Q1618" s="105"/>
      <c r="R1618" s="104">
        <v>509898.8</v>
      </c>
      <c r="S1618" s="104">
        <v>0</v>
      </c>
      <c r="T1618" s="105" t="s">
        <v>1905</v>
      </c>
      <c r="U1618" s="104">
        <v>1</v>
      </c>
      <c r="V1618" s="104">
        <v>0</v>
      </c>
      <c r="W1618" s="104">
        <v>0</v>
      </c>
      <c r="X1618" s="104">
        <v>0</v>
      </c>
      <c r="Y1618" s="104">
        <v>569111.57812324201</v>
      </c>
      <c r="Z1618" s="104" t="b">
        <v>0</v>
      </c>
      <c r="AA1618" s="105" t="s">
        <v>2503</v>
      </c>
      <c r="AB1618" s="105" t="s">
        <v>2527</v>
      </c>
    </row>
    <row r="1619" spans="1:28" ht="15" customHeight="1" x14ac:dyDescent="0.35">
      <c r="A1619" s="105" t="s">
        <v>7506</v>
      </c>
      <c r="B1619" s="104">
        <v>0</v>
      </c>
      <c r="C1619" s="105"/>
      <c r="D1619" s="104">
        <v>0</v>
      </c>
      <c r="E1619" s="105"/>
      <c r="F1619" s="105" t="s">
        <v>2018</v>
      </c>
      <c r="G1619" s="104">
        <v>0</v>
      </c>
      <c r="H1619" s="104">
        <v>0</v>
      </c>
      <c r="I1619" s="104">
        <v>0</v>
      </c>
      <c r="J1619" s="105"/>
      <c r="K1619" s="105"/>
      <c r="L1619" s="104">
        <v>2</v>
      </c>
      <c r="M1619" s="104">
        <v>0</v>
      </c>
      <c r="N1619" s="105"/>
      <c r="O1619" s="105"/>
      <c r="P1619" s="105"/>
      <c r="Q1619" s="105" t="s">
        <v>9365</v>
      </c>
      <c r="R1619" s="104">
        <v>0</v>
      </c>
      <c r="S1619" s="104">
        <v>0</v>
      </c>
      <c r="T1619" s="105" t="s">
        <v>2019</v>
      </c>
      <c r="U1619" s="104">
        <v>1</v>
      </c>
      <c r="V1619" s="104">
        <v>0</v>
      </c>
      <c r="W1619" s="104">
        <v>0</v>
      </c>
      <c r="X1619" s="104">
        <v>0</v>
      </c>
      <c r="Y1619" s="104">
        <v>0</v>
      </c>
      <c r="Z1619" s="104" t="b">
        <v>0</v>
      </c>
      <c r="AA1619" s="105" t="s">
        <v>82</v>
      </c>
      <c r="AB1619" s="105" t="s">
        <v>2020</v>
      </c>
    </row>
    <row r="1620" spans="1:28" ht="15" customHeight="1" x14ac:dyDescent="0.35">
      <c r="A1620" s="105" t="s">
        <v>7288</v>
      </c>
      <c r="B1620" s="104">
        <v>0</v>
      </c>
      <c r="C1620" s="105"/>
      <c r="D1620" s="104">
        <v>0</v>
      </c>
      <c r="E1620" s="105"/>
      <c r="F1620" s="105" t="s">
        <v>1455</v>
      </c>
      <c r="G1620" s="104">
        <v>0</v>
      </c>
      <c r="H1620" s="104">
        <v>0</v>
      </c>
      <c r="I1620" s="104">
        <v>0</v>
      </c>
      <c r="J1620" s="105"/>
      <c r="K1620" s="105"/>
      <c r="L1620" s="104">
        <v>3</v>
      </c>
      <c r="M1620" s="104">
        <v>0</v>
      </c>
      <c r="N1620" s="105" t="s">
        <v>1456</v>
      </c>
      <c r="O1620" s="106" t="s">
        <v>889</v>
      </c>
      <c r="P1620" s="106" t="s">
        <v>890</v>
      </c>
      <c r="Q1620" s="105" t="s">
        <v>1484</v>
      </c>
      <c r="R1620" s="104">
        <v>0</v>
      </c>
      <c r="S1620" s="104">
        <v>0</v>
      </c>
      <c r="T1620" s="105" t="s">
        <v>1485</v>
      </c>
      <c r="U1620" s="104">
        <v>1</v>
      </c>
      <c r="V1620" s="104">
        <v>0</v>
      </c>
      <c r="W1620" s="104">
        <v>0</v>
      </c>
      <c r="X1620" s="104">
        <v>0</v>
      </c>
      <c r="Y1620" s="104">
        <v>0</v>
      </c>
      <c r="Z1620" s="104" t="b">
        <v>0</v>
      </c>
      <c r="AA1620" s="105"/>
      <c r="AB1620" s="105" t="s">
        <v>1486</v>
      </c>
    </row>
    <row r="1621" spans="1:28" ht="15" customHeight="1" x14ac:dyDescent="0.35">
      <c r="A1621" s="105" t="s">
        <v>7403</v>
      </c>
      <c r="B1621" s="104">
        <v>0</v>
      </c>
      <c r="C1621" s="105"/>
      <c r="D1621" s="104">
        <v>0</v>
      </c>
      <c r="E1621" s="105"/>
      <c r="F1621" s="105" t="s">
        <v>1753</v>
      </c>
      <c r="G1621" s="104">
        <v>0</v>
      </c>
      <c r="H1621" s="104">
        <v>0</v>
      </c>
      <c r="I1621" s="104">
        <v>0</v>
      </c>
      <c r="J1621" s="105"/>
      <c r="K1621" s="105"/>
      <c r="L1621" s="104">
        <v>3</v>
      </c>
      <c r="M1621" s="104">
        <v>0</v>
      </c>
      <c r="N1621" s="105"/>
      <c r="O1621" s="106" t="s">
        <v>889</v>
      </c>
      <c r="P1621" s="106" t="s">
        <v>890</v>
      </c>
      <c r="Q1621" s="105" t="s">
        <v>1773</v>
      </c>
      <c r="R1621" s="104">
        <v>0</v>
      </c>
      <c r="S1621" s="104">
        <v>0</v>
      </c>
      <c r="T1621" s="105" t="s">
        <v>1485</v>
      </c>
      <c r="U1621" s="104">
        <v>1</v>
      </c>
      <c r="V1621" s="104">
        <v>0</v>
      </c>
      <c r="W1621" s="104">
        <v>0</v>
      </c>
      <c r="X1621" s="104">
        <v>0</v>
      </c>
      <c r="Y1621" s="104">
        <v>0</v>
      </c>
      <c r="Z1621" s="104" t="b">
        <v>0</v>
      </c>
      <c r="AA1621" s="105"/>
      <c r="AB1621" s="105" t="s">
        <v>1774</v>
      </c>
    </row>
    <row r="1622" spans="1:28" ht="15" customHeight="1" x14ac:dyDescent="0.35">
      <c r="A1622" s="105" t="s">
        <v>7469</v>
      </c>
      <c r="B1622" s="104">
        <v>0</v>
      </c>
      <c r="C1622" s="105"/>
      <c r="D1622" s="104">
        <v>0</v>
      </c>
      <c r="E1622" s="105"/>
      <c r="F1622" s="105" t="s">
        <v>1922</v>
      </c>
      <c r="G1622" s="104">
        <v>0</v>
      </c>
      <c r="H1622" s="104">
        <v>0</v>
      </c>
      <c r="I1622" s="104">
        <v>0</v>
      </c>
      <c r="J1622" s="105"/>
      <c r="K1622" s="105"/>
      <c r="L1622" s="104">
        <v>3</v>
      </c>
      <c r="M1622" s="104">
        <v>0</v>
      </c>
      <c r="N1622" s="105"/>
      <c r="O1622" s="106" t="s">
        <v>889</v>
      </c>
      <c r="P1622" s="106" t="s">
        <v>890</v>
      </c>
      <c r="Q1622" s="105" t="s">
        <v>1931</v>
      </c>
      <c r="R1622" s="104">
        <v>0</v>
      </c>
      <c r="S1622" s="104">
        <v>0</v>
      </c>
      <c r="T1622" s="105" t="s">
        <v>1485</v>
      </c>
      <c r="U1622" s="104">
        <v>1</v>
      </c>
      <c r="V1622" s="104">
        <v>0</v>
      </c>
      <c r="W1622" s="104">
        <v>0</v>
      </c>
      <c r="X1622" s="104">
        <v>0</v>
      </c>
      <c r="Y1622" s="104">
        <v>0</v>
      </c>
      <c r="Z1622" s="104" t="b">
        <v>0</v>
      </c>
      <c r="AA1622" s="105" t="s">
        <v>82</v>
      </c>
      <c r="AB1622" s="105" t="s">
        <v>1932</v>
      </c>
    </row>
    <row r="1623" spans="1:28" ht="15" customHeight="1" x14ac:dyDescent="0.35">
      <c r="A1623" s="105" t="s">
        <v>7530</v>
      </c>
      <c r="B1623" s="104">
        <v>0</v>
      </c>
      <c r="C1623" s="105"/>
      <c r="D1623" s="104">
        <v>0</v>
      </c>
      <c r="E1623" s="105"/>
      <c r="F1623" s="105" t="s">
        <v>2082</v>
      </c>
      <c r="G1623" s="104">
        <v>0</v>
      </c>
      <c r="H1623" s="104">
        <v>0</v>
      </c>
      <c r="I1623" s="104">
        <v>0</v>
      </c>
      <c r="J1623" s="105"/>
      <c r="K1623" s="105"/>
      <c r="L1623" s="104">
        <v>3</v>
      </c>
      <c r="M1623" s="104">
        <v>0</v>
      </c>
      <c r="N1623" s="105"/>
      <c r="O1623" s="106" t="s">
        <v>889</v>
      </c>
      <c r="P1623" s="106" t="s">
        <v>890</v>
      </c>
      <c r="Q1623" s="105" t="s">
        <v>2083</v>
      </c>
      <c r="R1623" s="104">
        <v>0</v>
      </c>
      <c r="S1623" s="104">
        <v>0</v>
      </c>
      <c r="T1623" s="105" t="s">
        <v>1485</v>
      </c>
      <c r="U1623" s="104">
        <v>1</v>
      </c>
      <c r="V1623" s="104">
        <v>0</v>
      </c>
      <c r="W1623" s="104">
        <v>0</v>
      </c>
      <c r="X1623" s="104">
        <v>0</v>
      </c>
      <c r="Y1623" s="104">
        <v>0</v>
      </c>
      <c r="Z1623" s="104" t="b">
        <v>0</v>
      </c>
      <c r="AA1623" s="105" t="s">
        <v>82</v>
      </c>
      <c r="AB1623" s="105" t="s">
        <v>2084</v>
      </c>
    </row>
    <row r="1624" spans="1:28" ht="15" customHeight="1" x14ac:dyDescent="0.35">
      <c r="A1624" s="105" t="s">
        <v>7815</v>
      </c>
      <c r="B1624" s="104">
        <v>0</v>
      </c>
      <c r="C1624" s="105"/>
      <c r="D1624" s="104">
        <v>0</v>
      </c>
      <c r="E1624" s="105"/>
      <c r="F1624" s="105" t="s">
        <v>2868</v>
      </c>
      <c r="G1624" s="104">
        <v>0</v>
      </c>
      <c r="H1624" s="104">
        <v>0</v>
      </c>
      <c r="I1624" s="104">
        <v>0</v>
      </c>
      <c r="J1624" s="105"/>
      <c r="K1624" s="105"/>
      <c r="L1624" s="104">
        <v>3</v>
      </c>
      <c r="M1624" s="104">
        <v>0</v>
      </c>
      <c r="N1624" s="105"/>
      <c r="O1624" s="106" t="s">
        <v>889</v>
      </c>
      <c r="P1624" s="106" t="s">
        <v>890</v>
      </c>
      <c r="Q1624" s="105" t="s">
        <v>2869</v>
      </c>
      <c r="R1624" s="104">
        <v>0</v>
      </c>
      <c r="S1624" s="104">
        <v>0</v>
      </c>
      <c r="T1624" s="105" t="s">
        <v>1485</v>
      </c>
      <c r="U1624" s="104">
        <v>1</v>
      </c>
      <c r="V1624" s="104">
        <v>0</v>
      </c>
      <c r="W1624" s="104">
        <v>0</v>
      </c>
      <c r="X1624" s="104">
        <v>0</v>
      </c>
      <c r="Y1624" s="104">
        <v>0</v>
      </c>
      <c r="Z1624" s="104" t="b">
        <v>0</v>
      </c>
      <c r="AA1624" s="105"/>
      <c r="AB1624" s="105" t="s">
        <v>2870</v>
      </c>
    </row>
    <row r="1625" spans="1:28" ht="15" customHeight="1" x14ac:dyDescent="0.35">
      <c r="A1625" s="105" t="s">
        <v>7978</v>
      </c>
      <c r="B1625" s="104">
        <v>0</v>
      </c>
      <c r="C1625" s="105"/>
      <c r="D1625" s="104">
        <v>0</v>
      </c>
      <c r="E1625" s="105"/>
      <c r="F1625" s="105" t="s">
        <v>3303</v>
      </c>
      <c r="G1625" s="104">
        <v>0</v>
      </c>
      <c r="H1625" s="104">
        <v>0</v>
      </c>
      <c r="I1625" s="104">
        <v>0</v>
      </c>
      <c r="J1625" s="105"/>
      <c r="K1625" s="105"/>
      <c r="L1625" s="104">
        <v>3</v>
      </c>
      <c r="M1625" s="104">
        <v>0</v>
      </c>
      <c r="N1625" s="105" t="s">
        <v>3306</v>
      </c>
      <c r="O1625" s="106" t="s">
        <v>3307</v>
      </c>
      <c r="P1625" s="106" t="s">
        <v>890</v>
      </c>
      <c r="Q1625" s="105" t="s">
        <v>3327</v>
      </c>
      <c r="R1625" s="104">
        <v>0</v>
      </c>
      <c r="S1625" s="104">
        <v>0</v>
      </c>
      <c r="T1625" s="105" t="s">
        <v>1485</v>
      </c>
      <c r="U1625" s="104">
        <v>1</v>
      </c>
      <c r="V1625" s="104">
        <v>0</v>
      </c>
      <c r="W1625" s="104">
        <v>0</v>
      </c>
      <c r="X1625" s="104">
        <v>0</v>
      </c>
      <c r="Y1625" s="104">
        <v>0</v>
      </c>
      <c r="Z1625" s="104" t="b">
        <v>0</v>
      </c>
      <c r="AA1625" s="105" t="s">
        <v>82</v>
      </c>
      <c r="AB1625" s="105" t="s">
        <v>3328</v>
      </c>
    </row>
    <row r="1626" spans="1:28" ht="15" customHeight="1" x14ac:dyDescent="0.35">
      <c r="A1626" s="105" t="s">
        <v>7992</v>
      </c>
      <c r="B1626" s="104">
        <v>0</v>
      </c>
      <c r="C1626" s="105"/>
      <c r="D1626" s="104">
        <v>0</v>
      </c>
      <c r="E1626" s="105"/>
      <c r="F1626" s="105" t="s">
        <v>3394</v>
      </c>
      <c r="G1626" s="104">
        <v>0</v>
      </c>
      <c r="H1626" s="104">
        <v>0</v>
      </c>
      <c r="I1626" s="104">
        <v>0</v>
      </c>
      <c r="J1626" s="105"/>
      <c r="K1626" s="105"/>
      <c r="L1626" s="104">
        <v>3</v>
      </c>
      <c r="M1626" s="104">
        <v>0</v>
      </c>
      <c r="N1626" s="105"/>
      <c r="O1626" s="106" t="s">
        <v>889</v>
      </c>
      <c r="P1626" s="106" t="s">
        <v>890</v>
      </c>
      <c r="Q1626" s="105" t="s">
        <v>3397</v>
      </c>
      <c r="R1626" s="104">
        <v>0</v>
      </c>
      <c r="S1626" s="104">
        <v>0</v>
      </c>
      <c r="T1626" s="105" t="s">
        <v>1485</v>
      </c>
      <c r="U1626" s="104">
        <v>1</v>
      </c>
      <c r="V1626" s="104">
        <v>0</v>
      </c>
      <c r="W1626" s="104">
        <v>0</v>
      </c>
      <c r="X1626" s="104">
        <v>0</v>
      </c>
      <c r="Y1626" s="104">
        <v>0</v>
      </c>
      <c r="Z1626" s="104" t="b">
        <v>0</v>
      </c>
      <c r="AA1626" s="105"/>
      <c r="AB1626" s="105" t="s">
        <v>3398</v>
      </c>
    </row>
    <row r="1627" spans="1:28" ht="15" customHeight="1" x14ac:dyDescent="0.35">
      <c r="A1627" s="105" t="s">
        <v>8001</v>
      </c>
      <c r="B1627" s="104">
        <v>0</v>
      </c>
      <c r="C1627" s="105"/>
      <c r="D1627" s="104">
        <v>0</v>
      </c>
      <c r="E1627" s="105"/>
      <c r="F1627" s="105" t="s">
        <v>3407</v>
      </c>
      <c r="G1627" s="104">
        <v>0</v>
      </c>
      <c r="H1627" s="104">
        <v>0</v>
      </c>
      <c r="I1627" s="104">
        <v>0</v>
      </c>
      <c r="J1627" s="105"/>
      <c r="K1627" s="105"/>
      <c r="L1627" s="104">
        <v>3</v>
      </c>
      <c r="M1627" s="104">
        <v>0</v>
      </c>
      <c r="N1627" s="105"/>
      <c r="O1627" s="106" t="s">
        <v>889</v>
      </c>
      <c r="P1627" s="106" t="s">
        <v>890</v>
      </c>
      <c r="Q1627" s="105" t="s">
        <v>3418</v>
      </c>
      <c r="R1627" s="104">
        <v>0</v>
      </c>
      <c r="S1627" s="104">
        <v>0</v>
      </c>
      <c r="T1627" s="105" t="s">
        <v>1485</v>
      </c>
      <c r="U1627" s="104">
        <v>1</v>
      </c>
      <c r="V1627" s="104">
        <v>0</v>
      </c>
      <c r="W1627" s="104">
        <v>0</v>
      </c>
      <c r="X1627" s="104">
        <v>0</v>
      </c>
      <c r="Y1627" s="104">
        <v>0</v>
      </c>
      <c r="Z1627" s="104" t="b">
        <v>0</v>
      </c>
      <c r="AA1627" s="105"/>
      <c r="AB1627" s="105" t="s">
        <v>3419</v>
      </c>
    </row>
    <row r="1628" spans="1:28" ht="15" customHeight="1" x14ac:dyDescent="0.35">
      <c r="A1628" s="105" t="s">
        <v>8006</v>
      </c>
      <c r="B1628" s="104">
        <v>0</v>
      </c>
      <c r="C1628" s="105"/>
      <c r="D1628" s="104">
        <v>0</v>
      </c>
      <c r="E1628" s="105"/>
      <c r="F1628" s="105" t="s">
        <v>3431</v>
      </c>
      <c r="G1628" s="104">
        <v>0</v>
      </c>
      <c r="H1628" s="104">
        <v>0</v>
      </c>
      <c r="I1628" s="104">
        <v>0</v>
      </c>
      <c r="J1628" s="105"/>
      <c r="K1628" s="105"/>
      <c r="L1628" s="104">
        <v>3</v>
      </c>
      <c r="M1628" s="104">
        <v>0</v>
      </c>
      <c r="N1628" s="105"/>
      <c r="O1628" s="106" t="s">
        <v>889</v>
      </c>
      <c r="P1628" s="106" t="s">
        <v>890</v>
      </c>
      <c r="Q1628" s="105" t="s">
        <v>3432</v>
      </c>
      <c r="R1628" s="104">
        <v>0</v>
      </c>
      <c r="S1628" s="104">
        <v>0</v>
      </c>
      <c r="T1628" s="105" t="s">
        <v>1485</v>
      </c>
      <c r="U1628" s="104">
        <v>1</v>
      </c>
      <c r="V1628" s="104">
        <v>0</v>
      </c>
      <c r="W1628" s="104">
        <v>0</v>
      </c>
      <c r="X1628" s="104">
        <v>0</v>
      </c>
      <c r="Y1628" s="104">
        <v>0</v>
      </c>
      <c r="Z1628" s="104" t="b">
        <v>0</v>
      </c>
      <c r="AA1628" s="105"/>
      <c r="AB1628" s="105" t="s">
        <v>3433</v>
      </c>
    </row>
    <row r="1629" spans="1:28" ht="15" customHeight="1" x14ac:dyDescent="0.35">
      <c r="A1629" s="105" t="s">
        <v>8041</v>
      </c>
      <c r="B1629" s="104">
        <v>0</v>
      </c>
      <c r="C1629" s="105"/>
      <c r="D1629" s="104">
        <v>0</v>
      </c>
      <c r="E1629" s="105"/>
      <c r="F1629" s="105" t="s">
        <v>3499</v>
      </c>
      <c r="G1629" s="104">
        <v>0</v>
      </c>
      <c r="H1629" s="104">
        <v>0</v>
      </c>
      <c r="I1629" s="104">
        <v>0</v>
      </c>
      <c r="J1629" s="105"/>
      <c r="K1629" s="105"/>
      <c r="L1629" s="104">
        <v>3</v>
      </c>
      <c r="M1629" s="104">
        <v>0</v>
      </c>
      <c r="N1629" s="105"/>
      <c r="O1629" s="106" t="s">
        <v>889</v>
      </c>
      <c r="P1629" s="106" t="s">
        <v>890</v>
      </c>
      <c r="Q1629" s="105" t="s">
        <v>3508</v>
      </c>
      <c r="R1629" s="104">
        <v>0</v>
      </c>
      <c r="S1629" s="104">
        <v>0</v>
      </c>
      <c r="T1629" s="105" t="s">
        <v>1485</v>
      </c>
      <c r="U1629" s="104">
        <v>1</v>
      </c>
      <c r="V1629" s="104">
        <v>0</v>
      </c>
      <c r="W1629" s="104">
        <v>0</v>
      </c>
      <c r="X1629" s="104">
        <v>0</v>
      </c>
      <c r="Y1629" s="104">
        <v>0</v>
      </c>
      <c r="Z1629" s="104" t="b">
        <v>0</v>
      </c>
      <c r="AA1629" s="105"/>
      <c r="AB1629" s="105" t="s">
        <v>3509</v>
      </c>
    </row>
    <row r="1630" spans="1:28" ht="15" customHeight="1" x14ac:dyDescent="0.35">
      <c r="A1630" s="105" t="s">
        <v>8055</v>
      </c>
      <c r="B1630" s="104">
        <v>0</v>
      </c>
      <c r="C1630" s="105"/>
      <c r="D1630" s="104">
        <v>0</v>
      </c>
      <c r="E1630" s="105"/>
      <c r="F1630" s="105" t="s">
        <v>3530</v>
      </c>
      <c r="G1630" s="104">
        <v>0</v>
      </c>
      <c r="H1630" s="104">
        <v>0</v>
      </c>
      <c r="I1630" s="104">
        <v>0</v>
      </c>
      <c r="J1630" s="105"/>
      <c r="K1630" s="105"/>
      <c r="L1630" s="104">
        <v>3</v>
      </c>
      <c r="M1630" s="104">
        <v>0</v>
      </c>
      <c r="N1630" s="105"/>
      <c r="O1630" s="106" t="s">
        <v>889</v>
      </c>
      <c r="P1630" s="106" t="s">
        <v>890</v>
      </c>
      <c r="Q1630" s="105" t="s">
        <v>3539</v>
      </c>
      <c r="R1630" s="104">
        <v>0</v>
      </c>
      <c r="S1630" s="104">
        <v>0</v>
      </c>
      <c r="T1630" s="105" t="s">
        <v>1485</v>
      </c>
      <c r="U1630" s="104">
        <v>1</v>
      </c>
      <c r="V1630" s="104">
        <v>0</v>
      </c>
      <c r="W1630" s="104">
        <v>0</v>
      </c>
      <c r="X1630" s="104">
        <v>0</v>
      </c>
      <c r="Y1630" s="104">
        <v>0</v>
      </c>
      <c r="Z1630" s="104" t="b">
        <v>0</v>
      </c>
      <c r="AA1630" s="105" t="s">
        <v>82</v>
      </c>
      <c r="AB1630" s="105" t="s">
        <v>3540</v>
      </c>
    </row>
    <row r="1631" spans="1:28" ht="15" customHeight="1" x14ac:dyDescent="0.35">
      <c r="A1631" s="105" t="s">
        <v>8209</v>
      </c>
      <c r="B1631" s="104">
        <v>0</v>
      </c>
      <c r="C1631" s="105"/>
      <c r="D1631" s="104">
        <v>0</v>
      </c>
      <c r="E1631" s="105"/>
      <c r="F1631" s="105" t="s">
        <v>3930</v>
      </c>
      <c r="G1631" s="104">
        <v>0</v>
      </c>
      <c r="H1631" s="104">
        <v>0</v>
      </c>
      <c r="I1631" s="104">
        <v>0</v>
      </c>
      <c r="J1631" s="105"/>
      <c r="K1631" s="105"/>
      <c r="L1631" s="104">
        <v>3</v>
      </c>
      <c r="M1631" s="104">
        <v>0</v>
      </c>
      <c r="N1631" s="105"/>
      <c r="O1631" s="106" t="s">
        <v>889</v>
      </c>
      <c r="P1631" s="106" t="s">
        <v>890</v>
      </c>
      <c r="Q1631" s="105" t="s">
        <v>3931</v>
      </c>
      <c r="R1631" s="104">
        <v>0</v>
      </c>
      <c r="S1631" s="104">
        <v>0</v>
      </c>
      <c r="T1631" s="105" t="s">
        <v>1485</v>
      </c>
      <c r="U1631" s="104">
        <v>1</v>
      </c>
      <c r="V1631" s="104">
        <v>0</v>
      </c>
      <c r="W1631" s="104">
        <v>0</v>
      </c>
      <c r="X1631" s="104">
        <v>0</v>
      </c>
      <c r="Y1631" s="104">
        <v>0</v>
      </c>
      <c r="Z1631" s="104" t="b">
        <v>0</v>
      </c>
      <c r="AA1631" s="105"/>
      <c r="AB1631" s="105" t="s">
        <v>3932</v>
      </c>
    </row>
    <row r="1632" spans="1:28" ht="15" customHeight="1" x14ac:dyDescent="0.35">
      <c r="A1632" s="105" t="s">
        <v>8425</v>
      </c>
      <c r="B1632" s="104">
        <v>0</v>
      </c>
      <c r="C1632" s="105"/>
      <c r="D1632" s="104">
        <v>0</v>
      </c>
      <c r="E1632" s="105"/>
      <c r="F1632" s="105" t="s">
        <v>4549</v>
      </c>
      <c r="G1632" s="104">
        <v>0</v>
      </c>
      <c r="H1632" s="104">
        <v>0</v>
      </c>
      <c r="I1632" s="104">
        <v>0</v>
      </c>
      <c r="J1632" s="105"/>
      <c r="K1632" s="105"/>
      <c r="L1632" s="104">
        <v>3</v>
      </c>
      <c r="M1632" s="104">
        <v>0</v>
      </c>
      <c r="N1632" s="105"/>
      <c r="O1632" s="106" t="s">
        <v>889</v>
      </c>
      <c r="P1632" s="106" t="s">
        <v>890</v>
      </c>
      <c r="Q1632" s="105" t="s">
        <v>4550</v>
      </c>
      <c r="R1632" s="104">
        <v>0</v>
      </c>
      <c r="S1632" s="104">
        <v>0</v>
      </c>
      <c r="T1632" s="105" t="s">
        <v>1485</v>
      </c>
      <c r="U1632" s="104">
        <v>1</v>
      </c>
      <c r="V1632" s="104">
        <v>0</v>
      </c>
      <c r="W1632" s="104">
        <v>0</v>
      </c>
      <c r="X1632" s="104">
        <v>0</v>
      </c>
      <c r="Y1632" s="104">
        <v>0</v>
      </c>
      <c r="Z1632" s="104" t="b">
        <v>0</v>
      </c>
      <c r="AA1632" s="105"/>
      <c r="AB1632" s="105" t="s">
        <v>4551</v>
      </c>
    </row>
    <row r="1633" spans="1:28" ht="15" customHeight="1" x14ac:dyDescent="0.35">
      <c r="A1633" s="105" t="s">
        <v>8607</v>
      </c>
      <c r="B1633" s="104">
        <v>0</v>
      </c>
      <c r="C1633" s="105"/>
      <c r="D1633" s="104">
        <v>0</v>
      </c>
      <c r="E1633" s="105"/>
      <c r="F1633" s="105" t="s">
        <v>5102</v>
      </c>
      <c r="G1633" s="104">
        <v>0</v>
      </c>
      <c r="H1633" s="104">
        <v>0</v>
      </c>
      <c r="I1633" s="104">
        <v>0</v>
      </c>
      <c r="J1633" s="105"/>
      <c r="K1633" s="105"/>
      <c r="L1633" s="104">
        <v>3</v>
      </c>
      <c r="M1633" s="104">
        <v>0</v>
      </c>
      <c r="N1633" s="105"/>
      <c r="O1633" s="106" t="s">
        <v>889</v>
      </c>
      <c r="P1633" s="106" t="s">
        <v>890</v>
      </c>
      <c r="Q1633" s="105" t="s">
        <v>5113</v>
      </c>
      <c r="R1633" s="104">
        <v>0</v>
      </c>
      <c r="S1633" s="104">
        <v>0</v>
      </c>
      <c r="T1633" s="105" t="s">
        <v>1485</v>
      </c>
      <c r="U1633" s="104">
        <v>1</v>
      </c>
      <c r="V1633" s="104">
        <v>0</v>
      </c>
      <c r="W1633" s="104">
        <v>0</v>
      </c>
      <c r="X1633" s="104">
        <v>0</v>
      </c>
      <c r="Y1633" s="104">
        <v>0</v>
      </c>
      <c r="Z1633" s="104" t="b">
        <v>0</v>
      </c>
      <c r="AA1633" s="105"/>
      <c r="AB1633" s="105" t="s">
        <v>5114</v>
      </c>
    </row>
    <row r="1634" spans="1:28" ht="15" customHeight="1" x14ac:dyDescent="0.35">
      <c r="A1634" s="105" t="s">
        <v>7507</v>
      </c>
      <c r="B1634" s="104">
        <v>0</v>
      </c>
      <c r="C1634" s="105"/>
      <c r="D1634" s="104">
        <v>0</v>
      </c>
      <c r="E1634" s="105"/>
      <c r="F1634" s="105" t="s">
        <v>2021</v>
      </c>
      <c r="G1634" s="104">
        <v>0</v>
      </c>
      <c r="H1634" s="104">
        <v>0</v>
      </c>
      <c r="I1634" s="104">
        <v>0</v>
      </c>
      <c r="J1634" s="105"/>
      <c r="K1634" s="105"/>
      <c r="L1634" s="104">
        <v>2</v>
      </c>
      <c r="M1634" s="104">
        <v>0</v>
      </c>
      <c r="N1634" s="105"/>
      <c r="O1634" s="105"/>
      <c r="P1634" s="105"/>
      <c r="Q1634" s="105" t="s">
        <v>9366</v>
      </c>
      <c r="R1634" s="104">
        <v>0</v>
      </c>
      <c r="S1634" s="104">
        <v>0</v>
      </c>
      <c r="T1634" s="105" t="s">
        <v>2019</v>
      </c>
      <c r="U1634" s="104">
        <v>1</v>
      </c>
      <c r="V1634" s="104">
        <v>0</v>
      </c>
      <c r="W1634" s="104">
        <v>0</v>
      </c>
      <c r="X1634" s="104">
        <v>0</v>
      </c>
      <c r="Y1634" s="104">
        <v>0</v>
      </c>
      <c r="Z1634" s="104" t="b">
        <v>0</v>
      </c>
      <c r="AA1634" s="105"/>
      <c r="AB1634" s="105" t="s">
        <v>2022</v>
      </c>
    </row>
    <row r="1635" spans="1:28" ht="15" customHeight="1" x14ac:dyDescent="0.35">
      <c r="A1635" s="105" t="s">
        <v>7280</v>
      </c>
      <c r="B1635" s="104">
        <v>0</v>
      </c>
      <c r="C1635" s="105"/>
      <c r="D1635" s="104">
        <v>0</v>
      </c>
      <c r="E1635" s="105"/>
      <c r="F1635" s="105" t="s">
        <v>1455</v>
      </c>
      <c r="G1635" s="104">
        <v>0</v>
      </c>
      <c r="H1635" s="104">
        <v>0</v>
      </c>
      <c r="I1635" s="104">
        <v>0</v>
      </c>
      <c r="J1635" s="105"/>
      <c r="K1635" s="105"/>
      <c r="L1635" s="104">
        <v>3</v>
      </c>
      <c r="M1635" s="104">
        <v>0</v>
      </c>
      <c r="N1635" s="105" t="s">
        <v>1456</v>
      </c>
      <c r="O1635" s="106" t="s">
        <v>1457</v>
      </c>
      <c r="P1635" s="106" t="s">
        <v>890</v>
      </c>
      <c r="Q1635" s="105" t="s">
        <v>1458</v>
      </c>
      <c r="R1635" s="104">
        <v>0</v>
      </c>
      <c r="S1635" s="104">
        <v>0</v>
      </c>
      <c r="T1635" s="105" t="s">
        <v>1459</v>
      </c>
      <c r="U1635" s="104">
        <v>1</v>
      </c>
      <c r="V1635" s="104">
        <v>0</v>
      </c>
      <c r="W1635" s="104">
        <v>0</v>
      </c>
      <c r="X1635" s="104">
        <v>0</v>
      </c>
      <c r="Y1635" s="104">
        <v>0</v>
      </c>
      <c r="Z1635" s="104" t="b">
        <v>0</v>
      </c>
      <c r="AA1635" s="105"/>
      <c r="AB1635" s="105" t="s">
        <v>1460</v>
      </c>
    </row>
    <row r="1636" spans="1:28" ht="15" customHeight="1" x14ac:dyDescent="0.35">
      <c r="A1636" s="105" t="s">
        <v>7401</v>
      </c>
      <c r="B1636" s="104">
        <v>0</v>
      </c>
      <c r="C1636" s="105"/>
      <c r="D1636" s="104">
        <v>0</v>
      </c>
      <c r="E1636" s="105"/>
      <c r="F1636" s="105" t="s">
        <v>1753</v>
      </c>
      <c r="G1636" s="104">
        <v>0</v>
      </c>
      <c r="H1636" s="104">
        <v>0</v>
      </c>
      <c r="I1636" s="104">
        <v>0</v>
      </c>
      <c r="J1636" s="105"/>
      <c r="K1636" s="105"/>
      <c r="L1636" s="104">
        <v>3</v>
      </c>
      <c r="M1636" s="104">
        <v>0</v>
      </c>
      <c r="N1636" s="105"/>
      <c r="O1636" s="106" t="s">
        <v>889</v>
      </c>
      <c r="P1636" s="106" t="s">
        <v>890</v>
      </c>
      <c r="Q1636" s="105" t="s">
        <v>1769</v>
      </c>
      <c r="R1636" s="104">
        <v>0</v>
      </c>
      <c r="S1636" s="104">
        <v>0</v>
      </c>
      <c r="T1636" s="105" t="s">
        <v>1459</v>
      </c>
      <c r="U1636" s="104">
        <v>1</v>
      </c>
      <c r="V1636" s="104">
        <v>0</v>
      </c>
      <c r="W1636" s="104">
        <v>0</v>
      </c>
      <c r="X1636" s="104">
        <v>0</v>
      </c>
      <c r="Y1636" s="104">
        <v>0</v>
      </c>
      <c r="Z1636" s="104" t="b">
        <v>0</v>
      </c>
      <c r="AA1636" s="105"/>
      <c r="AB1636" s="105" t="s">
        <v>1770</v>
      </c>
    </row>
    <row r="1637" spans="1:28" ht="15" customHeight="1" x14ac:dyDescent="0.35">
      <c r="A1637" s="105" t="s">
        <v>7467</v>
      </c>
      <c r="B1637" s="104">
        <v>0</v>
      </c>
      <c r="C1637" s="105"/>
      <c r="D1637" s="104">
        <v>0</v>
      </c>
      <c r="E1637" s="105"/>
      <c r="F1637" s="105" t="s">
        <v>1922</v>
      </c>
      <c r="G1637" s="104">
        <v>0</v>
      </c>
      <c r="H1637" s="104">
        <v>0</v>
      </c>
      <c r="I1637" s="104">
        <v>0</v>
      </c>
      <c r="J1637" s="105"/>
      <c r="K1637" s="105"/>
      <c r="L1637" s="104">
        <v>3</v>
      </c>
      <c r="M1637" s="104">
        <v>0</v>
      </c>
      <c r="N1637" s="105"/>
      <c r="O1637" s="106" t="s">
        <v>889</v>
      </c>
      <c r="P1637" s="106" t="s">
        <v>890</v>
      </c>
      <c r="Q1637" s="105" t="s">
        <v>1927</v>
      </c>
      <c r="R1637" s="104">
        <v>0</v>
      </c>
      <c r="S1637" s="104">
        <v>0</v>
      </c>
      <c r="T1637" s="105" t="s">
        <v>1459</v>
      </c>
      <c r="U1637" s="104">
        <v>1</v>
      </c>
      <c r="V1637" s="104">
        <v>0</v>
      </c>
      <c r="W1637" s="104">
        <v>0</v>
      </c>
      <c r="X1637" s="104">
        <v>0</v>
      </c>
      <c r="Y1637" s="104">
        <v>0</v>
      </c>
      <c r="Z1637" s="104" t="b">
        <v>0</v>
      </c>
      <c r="AA1637" s="105"/>
      <c r="AB1637" s="105" t="s">
        <v>1928</v>
      </c>
    </row>
    <row r="1638" spans="1:28" ht="15" customHeight="1" x14ac:dyDescent="0.35">
      <c r="A1638" s="105" t="s">
        <v>7531</v>
      </c>
      <c r="B1638" s="104">
        <v>0</v>
      </c>
      <c r="C1638" s="105"/>
      <c r="D1638" s="104">
        <v>0</v>
      </c>
      <c r="E1638" s="105"/>
      <c r="F1638" s="105" t="s">
        <v>2082</v>
      </c>
      <c r="G1638" s="104">
        <v>0</v>
      </c>
      <c r="H1638" s="104">
        <v>0</v>
      </c>
      <c r="I1638" s="104">
        <v>0</v>
      </c>
      <c r="J1638" s="105"/>
      <c r="K1638" s="105"/>
      <c r="L1638" s="104">
        <v>3</v>
      </c>
      <c r="M1638" s="104">
        <v>0</v>
      </c>
      <c r="N1638" s="105"/>
      <c r="O1638" s="106" t="s">
        <v>889</v>
      </c>
      <c r="P1638" s="106" t="s">
        <v>890</v>
      </c>
      <c r="Q1638" s="105" t="s">
        <v>2085</v>
      </c>
      <c r="R1638" s="104">
        <v>0</v>
      </c>
      <c r="S1638" s="104">
        <v>0</v>
      </c>
      <c r="T1638" s="105" t="s">
        <v>1459</v>
      </c>
      <c r="U1638" s="104">
        <v>1</v>
      </c>
      <c r="V1638" s="104">
        <v>0</v>
      </c>
      <c r="W1638" s="104">
        <v>0</v>
      </c>
      <c r="X1638" s="104">
        <v>0</v>
      </c>
      <c r="Y1638" s="104">
        <v>0</v>
      </c>
      <c r="Z1638" s="104" t="b">
        <v>0</v>
      </c>
      <c r="AA1638" s="105"/>
      <c r="AB1638" s="105" t="s">
        <v>2086</v>
      </c>
    </row>
    <row r="1639" spans="1:28" ht="15" customHeight="1" x14ac:dyDescent="0.35">
      <c r="A1639" s="105" t="s">
        <v>7816</v>
      </c>
      <c r="B1639" s="104">
        <v>0</v>
      </c>
      <c r="C1639" s="105"/>
      <c r="D1639" s="104">
        <v>0</v>
      </c>
      <c r="E1639" s="105"/>
      <c r="F1639" s="105" t="s">
        <v>2871</v>
      </c>
      <c r="G1639" s="104">
        <v>0</v>
      </c>
      <c r="H1639" s="104">
        <v>0</v>
      </c>
      <c r="I1639" s="104">
        <v>0</v>
      </c>
      <c r="J1639" s="105"/>
      <c r="K1639" s="105"/>
      <c r="L1639" s="104">
        <v>3</v>
      </c>
      <c r="M1639" s="104">
        <v>0</v>
      </c>
      <c r="N1639" s="105" t="s">
        <v>2872</v>
      </c>
      <c r="O1639" s="106" t="s">
        <v>889</v>
      </c>
      <c r="P1639" s="106" t="s">
        <v>890</v>
      </c>
      <c r="Q1639" s="105" t="s">
        <v>2873</v>
      </c>
      <c r="R1639" s="104">
        <v>0</v>
      </c>
      <c r="S1639" s="104">
        <v>0</v>
      </c>
      <c r="T1639" s="105" t="s">
        <v>1459</v>
      </c>
      <c r="U1639" s="104">
        <v>1</v>
      </c>
      <c r="V1639" s="104">
        <v>0</v>
      </c>
      <c r="W1639" s="104">
        <v>0</v>
      </c>
      <c r="X1639" s="104">
        <v>0</v>
      </c>
      <c r="Y1639" s="104">
        <v>0</v>
      </c>
      <c r="Z1639" s="104" t="b">
        <v>0</v>
      </c>
      <c r="AA1639" s="105"/>
      <c r="AB1639" s="105" t="s">
        <v>2874</v>
      </c>
    </row>
    <row r="1640" spans="1:28" ht="15" customHeight="1" x14ac:dyDescent="0.35">
      <c r="A1640" s="105" t="s">
        <v>7969</v>
      </c>
      <c r="B1640" s="104">
        <v>0</v>
      </c>
      <c r="C1640" s="105"/>
      <c r="D1640" s="104">
        <v>0</v>
      </c>
      <c r="E1640" s="105"/>
      <c r="F1640" s="105" t="s">
        <v>3303</v>
      </c>
      <c r="G1640" s="104">
        <v>0</v>
      </c>
      <c r="H1640" s="104">
        <v>0</v>
      </c>
      <c r="I1640" s="104">
        <v>0</v>
      </c>
      <c r="J1640" s="105"/>
      <c r="K1640" s="105"/>
      <c r="L1640" s="104">
        <v>3</v>
      </c>
      <c r="M1640" s="104">
        <v>0</v>
      </c>
      <c r="N1640" s="105" t="s">
        <v>3306</v>
      </c>
      <c r="O1640" s="106" t="s">
        <v>3307</v>
      </c>
      <c r="P1640" s="106" t="s">
        <v>890</v>
      </c>
      <c r="Q1640" s="105" t="s">
        <v>3308</v>
      </c>
      <c r="R1640" s="104">
        <v>0</v>
      </c>
      <c r="S1640" s="104">
        <v>0</v>
      </c>
      <c r="T1640" s="105" t="s">
        <v>1459</v>
      </c>
      <c r="U1640" s="104">
        <v>1</v>
      </c>
      <c r="V1640" s="104">
        <v>0</v>
      </c>
      <c r="W1640" s="104">
        <v>0</v>
      </c>
      <c r="X1640" s="104">
        <v>0</v>
      </c>
      <c r="Y1640" s="104">
        <v>0</v>
      </c>
      <c r="Z1640" s="104" t="b">
        <v>0</v>
      </c>
      <c r="AA1640" s="105"/>
      <c r="AB1640" s="105" t="s">
        <v>3309</v>
      </c>
    </row>
    <row r="1641" spans="1:28" ht="15" customHeight="1" x14ac:dyDescent="0.35">
      <c r="A1641" s="105" t="s">
        <v>7991</v>
      </c>
      <c r="B1641" s="104">
        <v>0</v>
      </c>
      <c r="C1641" s="105"/>
      <c r="D1641" s="104">
        <v>0</v>
      </c>
      <c r="E1641" s="105"/>
      <c r="F1641" s="105" t="s">
        <v>3394</v>
      </c>
      <c r="G1641" s="104">
        <v>0</v>
      </c>
      <c r="H1641" s="104">
        <v>0</v>
      </c>
      <c r="I1641" s="104">
        <v>0</v>
      </c>
      <c r="J1641" s="105"/>
      <c r="K1641" s="105"/>
      <c r="L1641" s="104">
        <v>3</v>
      </c>
      <c r="M1641" s="104">
        <v>0</v>
      </c>
      <c r="N1641" s="105"/>
      <c r="O1641" s="106" t="s">
        <v>889</v>
      </c>
      <c r="P1641" s="106" t="s">
        <v>890</v>
      </c>
      <c r="Q1641" s="105" t="s">
        <v>3395</v>
      </c>
      <c r="R1641" s="104">
        <v>0</v>
      </c>
      <c r="S1641" s="104">
        <v>0</v>
      </c>
      <c r="T1641" s="105" t="s">
        <v>1459</v>
      </c>
      <c r="U1641" s="104">
        <v>1</v>
      </c>
      <c r="V1641" s="104">
        <v>0</v>
      </c>
      <c r="W1641" s="104">
        <v>0</v>
      </c>
      <c r="X1641" s="104">
        <v>0</v>
      </c>
      <c r="Y1641" s="104">
        <v>0</v>
      </c>
      <c r="Z1641" s="104" t="b">
        <v>0</v>
      </c>
      <c r="AA1641" s="105"/>
      <c r="AB1641" s="105" t="s">
        <v>3396</v>
      </c>
    </row>
    <row r="1642" spans="1:28" ht="15" customHeight="1" x14ac:dyDescent="0.35">
      <c r="A1642" s="105" t="s">
        <v>7999</v>
      </c>
      <c r="B1642" s="104">
        <v>0</v>
      </c>
      <c r="C1642" s="105"/>
      <c r="D1642" s="104">
        <v>0</v>
      </c>
      <c r="E1642" s="105"/>
      <c r="F1642" s="105" t="s">
        <v>3407</v>
      </c>
      <c r="G1642" s="104">
        <v>0</v>
      </c>
      <c r="H1642" s="104">
        <v>0</v>
      </c>
      <c r="I1642" s="104">
        <v>0</v>
      </c>
      <c r="J1642" s="105"/>
      <c r="K1642" s="105"/>
      <c r="L1642" s="104">
        <v>3</v>
      </c>
      <c r="M1642" s="104">
        <v>0</v>
      </c>
      <c r="N1642" s="105"/>
      <c r="O1642" s="106" t="s">
        <v>889</v>
      </c>
      <c r="P1642" s="106" t="s">
        <v>890</v>
      </c>
      <c r="Q1642" s="105" t="s">
        <v>3414</v>
      </c>
      <c r="R1642" s="104">
        <v>0</v>
      </c>
      <c r="S1642" s="104">
        <v>0</v>
      </c>
      <c r="T1642" s="105" t="s">
        <v>1459</v>
      </c>
      <c r="U1642" s="104">
        <v>1</v>
      </c>
      <c r="V1642" s="104">
        <v>0</v>
      </c>
      <c r="W1642" s="104">
        <v>0</v>
      </c>
      <c r="X1642" s="104">
        <v>0</v>
      </c>
      <c r="Y1642" s="104">
        <v>0</v>
      </c>
      <c r="Z1642" s="104" t="b">
        <v>0</v>
      </c>
      <c r="AA1642" s="105"/>
      <c r="AB1642" s="105" t="s">
        <v>3415</v>
      </c>
    </row>
    <row r="1643" spans="1:28" ht="15" customHeight="1" x14ac:dyDescent="0.35">
      <c r="A1643" s="105" t="s">
        <v>8007</v>
      </c>
      <c r="B1643" s="104">
        <v>0</v>
      </c>
      <c r="C1643" s="105"/>
      <c r="D1643" s="104">
        <v>0</v>
      </c>
      <c r="E1643" s="105"/>
      <c r="F1643" s="105" t="s">
        <v>3431</v>
      </c>
      <c r="G1643" s="104">
        <v>0</v>
      </c>
      <c r="H1643" s="104">
        <v>0</v>
      </c>
      <c r="I1643" s="104">
        <v>0</v>
      </c>
      <c r="J1643" s="105"/>
      <c r="K1643" s="105"/>
      <c r="L1643" s="104">
        <v>3</v>
      </c>
      <c r="M1643" s="104">
        <v>0</v>
      </c>
      <c r="N1643" s="105"/>
      <c r="O1643" s="106" t="s">
        <v>889</v>
      </c>
      <c r="P1643" s="106" t="s">
        <v>890</v>
      </c>
      <c r="Q1643" s="105" t="s">
        <v>3434</v>
      </c>
      <c r="R1643" s="104">
        <v>0</v>
      </c>
      <c r="S1643" s="104">
        <v>0</v>
      </c>
      <c r="T1643" s="105" t="s">
        <v>1459</v>
      </c>
      <c r="U1643" s="104">
        <v>1</v>
      </c>
      <c r="V1643" s="104">
        <v>0</v>
      </c>
      <c r="W1643" s="104">
        <v>0</v>
      </c>
      <c r="X1643" s="104">
        <v>0</v>
      </c>
      <c r="Y1643" s="104">
        <v>0</v>
      </c>
      <c r="Z1643" s="104" t="b">
        <v>0</v>
      </c>
      <c r="AA1643" s="105"/>
      <c r="AB1643" s="105" t="s">
        <v>3435</v>
      </c>
    </row>
    <row r="1644" spans="1:28" ht="15" customHeight="1" x14ac:dyDescent="0.35">
      <c r="A1644" s="105" t="s">
        <v>8038</v>
      </c>
      <c r="B1644" s="104">
        <v>0</v>
      </c>
      <c r="C1644" s="105"/>
      <c r="D1644" s="104">
        <v>0</v>
      </c>
      <c r="E1644" s="105"/>
      <c r="F1644" s="105" t="s">
        <v>3499</v>
      </c>
      <c r="G1644" s="104">
        <v>0</v>
      </c>
      <c r="H1644" s="104">
        <v>0</v>
      </c>
      <c r="I1644" s="104">
        <v>0</v>
      </c>
      <c r="J1644" s="105"/>
      <c r="K1644" s="105"/>
      <c r="L1644" s="104">
        <v>3</v>
      </c>
      <c r="M1644" s="104">
        <v>0</v>
      </c>
      <c r="N1644" s="105"/>
      <c r="O1644" s="106" t="s">
        <v>889</v>
      </c>
      <c r="P1644" s="106" t="s">
        <v>890</v>
      </c>
      <c r="Q1644" s="105" t="s">
        <v>3502</v>
      </c>
      <c r="R1644" s="104">
        <v>0</v>
      </c>
      <c r="S1644" s="104">
        <v>0</v>
      </c>
      <c r="T1644" s="105" t="s">
        <v>1459</v>
      </c>
      <c r="U1644" s="104">
        <v>1</v>
      </c>
      <c r="V1644" s="104">
        <v>0</v>
      </c>
      <c r="W1644" s="104">
        <v>0</v>
      </c>
      <c r="X1644" s="104">
        <v>0</v>
      </c>
      <c r="Y1644" s="104">
        <v>0</v>
      </c>
      <c r="Z1644" s="104" t="b">
        <v>0</v>
      </c>
      <c r="AA1644" s="105"/>
      <c r="AB1644" s="105" t="s">
        <v>3503</v>
      </c>
    </row>
    <row r="1645" spans="1:28" ht="15" customHeight="1" x14ac:dyDescent="0.35">
      <c r="A1645" s="105" t="s">
        <v>8056</v>
      </c>
      <c r="B1645" s="104">
        <v>0</v>
      </c>
      <c r="C1645" s="105"/>
      <c r="D1645" s="104">
        <v>0</v>
      </c>
      <c r="E1645" s="105"/>
      <c r="F1645" s="105" t="s">
        <v>3530</v>
      </c>
      <c r="G1645" s="104">
        <v>0</v>
      </c>
      <c r="H1645" s="104">
        <v>0</v>
      </c>
      <c r="I1645" s="104">
        <v>0</v>
      </c>
      <c r="J1645" s="105"/>
      <c r="K1645" s="105"/>
      <c r="L1645" s="104">
        <v>3</v>
      </c>
      <c r="M1645" s="104">
        <v>0</v>
      </c>
      <c r="N1645" s="105"/>
      <c r="O1645" s="106" t="s">
        <v>889</v>
      </c>
      <c r="P1645" s="106" t="s">
        <v>890</v>
      </c>
      <c r="Q1645" s="105" t="s">
        <v>3541</v>
      </c>
      <c r="R1645" s="104">
        <v>0</v>
      </c>
      <c r="S1645" s="104">
        <v>0</v>
      </c>
      <c r="T1645" s="105" t="s">
        <v>1459</v>
      </c>
      <c r="U1645" s="104">
        <v>1</v>
      </c>
      <c r="V1645" s="104">
        <v>0</v>
      </c>
      <c r="W1645" s="104">
        <v>0</v>
      </c>
      <c r="X1645" s="104">
        <v>0</v>
      </c>
      <c r="Y1645" s="104">
        <v>0</v>
      </c>
      <c r="Z1645" s="104" t="b">
        <v>0</v>
      </c>
      <c r="AA1645" s="105"/>
      <c r="AB1645" s="105" t="s">
        <v>3542</v>
      </c>
    </row>
    <row r="1646" spans="1:28" ht="15" customHeight="1" x14ac:dyDescent="0.35">
      <c r="A1646" s="105" t="s">
        <v>8188</v>
      </c>
      <c r="B1646" s="104">
        <v>0</v>
      </c>
      <c r="C1646" s="105"/>
      <c r="D1646" s="104">
        <v>0</v>
      </c>
      <c r="E1646" s="105"/>
      <c r="F1646" s="105" t="s">
        <v>3874</v>
      </c>
      <c r="G1646" s="104">
        <v>0</v>
      </c>
      <c r="H1646" s="104">
        <v>0</v>
      </c>
      <c r="I1646" s="104">
        <v>0</v>
      </c>
      <c r="J1646" s="105"/>
      <c r="K1646" s="105"/>
      <c r="L1646" s="104">
        <v>3</v>
      </c>
      <c r="M1646" s="104">
        <v>0</v>
      </c>
      <c r="N1646" s="105" t="s">
        <v>3875</v>
      </c>
      <c r="O1646" s="106" t="s">
        <v>3878</v>
      </c>
      <c r="P1646" s="106" t="s">
        <v>890</v>
      </c>
      <c r="Q1646" s="105" t="s">
        <v>3879</v>
      </c>
      <c r="R1646" s="104">
        <v>0</v>
      </c>
      <c r="S1646" s="104">
        <v>0</v>
      </c>
      <c r="T1646" s="105" t="s">
        <v>1459</v>
      </c>
      <c r="U1646" s="104">
        <v>1</v>
      </c>
      <c r="V1646" s="104">
        <v>0</v>
      </c>
      <c r="W1646" s="104">
        <v>0</v>
      </c>
      <c r="X1646" s="104">
        <v>0</v>
      </c>
      <c r="Y1646" s="104">
        <v>0</v>
      </c>
      <c r="Z1646" s="104" t="b">
        <v>0</v>
      </c>
      <c r="AA1646" s="105"/>
      <c r="AB1646" s="105" t="s">
        <v>3880</v>
      </c>
    </row>
    <row r="1647" spans="1:28" ht="15" customHeight="1" x14ac:dyDescent="0.35">
      <c r="A1647" s="105" t="s">
        <v>8210</v>
      </c>
      <c r="B1647" s="104">
        <v>0</v>
      </c>
      <c r="C1647" s="105"/>
      <c r="D1647" s="104">
        <v>0</v>
      </c>
      <c r="E1647" s="105"/>
      <c r="F1647" s="105" t="s">
        <v>3930</v>
      </c>
      <c r="G1647" s="104">
        <v>0</v>
      </c>
      <c r="H1647" s="104">
        <v>0</v>
      </c>
      <c r="I1647" s="104">
        <v>0</v>
      </c>
      <c r="J1647" s="105"/>
      <c r="K1647" s="105"/>
      <c r="L1647" s="104">
        <v>3</v>
      </c>
      <c r="M1647" s="104">
        <v>0</v>
      </c>
      <c r="N1647" s="105"/>
      <c r="O1647" s="106" t="s">
        <v>889</v>
      </c>
      <c r="P1647" s="106" t="s">
        <v>890</v>
      </c>
      <c r="Q1647" s="105" t="s">
        <v>3933</v>
      </c>
      <c r="R1647" s="104">
        <v>0</v>
      </c>
      <c r="S1647" s="104">
        <v>0</v>
      </c>
      <c r="T1647" s="105" t="s">
        <v>1459</v>
      </c>
      <c r="U1647" s="104">
        <v>1</v>
      </c>
      <c r="V1647" s="104">
        <v>0</v>
      </c>
      <c r="W1647" s="104">
        <v>0</v>
      </c>
      <c r="X1647" s="104">
        <v>0</v>
      </c>
      <c r="Y1647" s="104">
        <v>0</v>
      </c>
      <c r="Z1647" s="104" t="b">
        <v>0</v>
      </c>
      <c r="AA1647" s="105"/>
      <c r="AB1647" s="105" t="s">
        <v>3934</v>
      </c>
    </row>
    <row r="1648" spans="1:28" ht="15" customHeight="1" x14ac:dyDescent="0.35">
      <c r="A1648" s="105" t="s">
        <v>8431</v>
      </c>
      <c r="B1648" s="104">
        <v>0</v>
      </c>
      <c r="C1648" s="105"/>
      <c r="D1648" s="104">
        <v>0</v>
      </c>
      <c r="E1648" s="105"/>
      <c r="F1648" s="105" t="s">
        <v>4549</v>
      </c>
      <c r="G1648" s="104">
        <v>0</v>
      </c>
      <c r="H1648" s="104">
        <v>0</v>
      </c>
      <c r="I1648" s="104">
        <v>0</v>
      </c>
      <c r="J1648" s="105"/>
      <c r="K1648" s="105"/>
      <c r="L1648" s="104">
        <v>3</v>
      </c>
      <c r="M1648" s="104">
        <v>0</v>
      </c>
      <c r="N1648" s="105"/>
      <c r="O1648" s="106" t="s">
        <v>889</v>
      </c>
      <c r="P1648" s="106" t="s">
        <v>890</v>
      </c>
      <c r="Q1648" s="105" t="s">
        <v>4563</v>
      </c>
      <c r="R1648" s="104">
        <v>0</v>
      </c>
      <c r="S1648" s="104">
        <v>0</v>
      </c>
      <c r="T1648" s="105" t="s">
        <v>1459</v>
      </c>
      <c r="U1648" s="104">
        <v>1</v>
      </c>
      <c r="V1648" s="104">
        <v>0</v>
      </c>
      <c r="W1648" s="104">
        <v>0</v>
      </c>
      <c r="X1648" s="104">
        <v>0</v>
      </c>
      <c r="Y1648" s="104">
        <v>0</v>
      </c>
      <c r="Z1648" s="104" t="b">
        <v>0</v>
      </c>
      <c r="AA1648" s="105"/>
      <c r="AB1648" s="105" t="s">
        <v>4564</v>
      </c>
    </row>
    <row r="1649" spans="1:28" ht="15" customHeight="1" x14ac:dyDescent="0.35">
      <c r="A1649" s="105" t="s">
        <v>8608</v>
      </c>
      <c r="B1649" s="104">
        <v>0</v>
      </c>
      <c r="C1649" s="105"/>
      <c r="D1649" s="104">
        <v>0</v>
      </c>
      <c r="E1649" s="105"/>
      <c r="F1649" s="105" t="s">
        <v>5102</v>
      </c>
      <c r="G1649" s="104">
        <v>0</v>
      </c>
      <c r="H1649" s="104">
        <v>0</v>
      </c>
      <c r="I1649" s="104">
        <v>0</v>
      </c>
      <c r="J1649" s="105"/>
      <c r="K1649" s="105"/>
      <c r="L1649" s="104">
        <v>3</v>
      </c>
      <c r="M1649" s="104">
        <v>0</v>
      </c>
      <c r="N1649" s="105"/>
      <c r="O1649" s="106" t="s">
        <v>889</v>
      </c>
      <c r="P1649" s="106" t="s">
        <v>890</v>
      </c>
      <c r="Q1649" s="105" t="s">
        <v>5118</v>
      </c>
      <c r="R1649" s="104">
        <v>0</v>
      </c>
      <c r="S1649" s="104">
        <v>0</v>
      </c>
      <c r="T1649" s="105" t="s">
        <v>1459</v>
      </c>
      <c r="U1649" s="104">
        <v>1</v>
      </c>
      <c r="V1649" s="104">
        <v>0</v>
      </c>
      <c r="W1649" s="104">
        <v>0</v>
      </c>
      <c r="X1649" s="104">
        <v>0</v>
      </c>
      <c r="Y1649" s="104">
        <v>0</v>
      </c>
      <c r="Z1649" s="104" t="b">
        <v>0</v>
      </c>
      <c r="AA1649" s="105"/>
      <c r="AB1649" s="105" t="s">
        <v>5119</v>
      </c>
    </row>
    <row r="1650" spans="1:28" ht="15" customHeight="1" x14ac:dyDescent="0.35">
      <c r="A1650" s="105" t="s">
        <v>7508</v>
      </c>
      <c r="B1650" s="104">
        <v>0</v>
      </c>
      <c r="C1650" s="105"/>
      <c r="D1650" s="104">
        <v>0</v>
      </c>
      <c r="E1650" s="105"/>
      <c r="F1650" s="105" t="s">
        <v>2023</v>
      </c>
      <c r="G1650" s="104">
        <v>0</v>
      </c>
      <c r="H1650" s="104">
        <v>0</v>
      </c>
      <c r="I1650" s="104">
        <v>0</v>
      </c>
      <c r="J1650" s="105"/>
      <c r="K1650" s="105"/>
      <c r="L1650" s="104">
        <v>2</v>
      </c>
      <c r="M1650" s="104">
        <v>0</v>
      </c>
      <c r="N1650" s="105"/>
      <c r="O1650" s="105"/>
      <c r="P1650" s="105"/>
      <c r="Q1650" s="105" t="s">
        <v>9367</v>
      </c>
      <c r="R1650" s="104">
        <v>0</v>
      </c>
      <c r="S1650" s="104">
        <v>0</v>
      </c>
      <c r="T1650" s="105" t="s">
        <v>2019</v>
      </c>
      <c r="U1650" s="104">
        <v>1</v>
      </c>
      <c r="V1650" s="104">
        <v>0</v>
      </c>
      <c r="W1650" s="104">
        <v>0</v>
      </c>
      <c r="X1650" s="104">
        <v>0</v>
      </c>
      <c r="Y1650" s="104">
        <v>0</v>
      </c>
      <c r="Z1650" s="104" t="b">
        <v>0</v>
      </c>
      <c r="AA1650" s="105"/>
      <c r="AB1650" s="105" t="s">
        <v>2024</v>
      </c>
    </row>
    <row r="1651" spans="1:28" ht="15" customHeight="1" x14ac:dyDescent="0.35">
      <c r="A1651" s="105" t="s">
        <v>7400</v>
      </c>
      <c r="B1651" s="104">
        <v>0</v>
      </c>
      <c r="C1651" s="105"/>
      <c r="D1651" s="104">
        <v>0</v>
      </c>
      <c r="E1651" s="105"/>
      <c r="F1651" s="105" t="s">
        <v>1753</v>
      </c>
      <c r="G1651" s="104">
        <v>0</v>
      </c>
      <c r="H1651" s="104">
        <v>0</v>
      </c>
      <c r="I1651" s="104">
        <v>0</v>
      </c>
      <c r="J1651" s="105"/>
      <c r="K1651" s="105"/>
      <c r="L1651" s="104">
        <v>3</v>
      </c>
      <c r="M1651" s="104">
        <v>0</v>
      </c>
      <c r="N1651" s="105"/>
      <c r="O1651" s="106" t="s">
        <v>889</v>
      </c>
      <c r="P1651" s="106" t="s">
        <v>890</v>
      </c>
      <c r="Q1651" s="105" t="s">
        <v>1766</v>
      </c>
      <c r="R1651" s="104">
        <v>0</v>
      </c>
      <c r="S1651" s="104">
        <v>0</v>
      </c>
      <c r="T1651" s="105" t="s">
        <v>1767</v>
      </c>
      <c r="U1651" s="104">
        <v>1</v>
      </c>
      <c r="V1651" s="104">
        <v>0</v>
      </c>
      <c r="W1651" s="104">
        <v>0</v>
      </c>
      <c r="X1651" s="104">
        <v>0</v>
      </c>
      <c r="Y1651" s="104">
        <v>0</v>
      </c>
      <c r="Z1651" s="104" t="b">
        <v>0</v>
      </c>
      <c r="AA1651" s="105"/>
      <c r="AB1651" s="105" t="s">
        <v>1768</v>
      </c>
    </row>
    <row r="1652" spans="1:28" ht="15" customHeight="1" x14ac:dyDescent="0.35">
      <c r="A1652" s="105" t="s">
        <v>7468</v>
      </c>
      <c r="B1652" s="104">
        <v>0</v>
      </c>
      <c r="C1652" s="105"/>
      <c r="D1652" s="104">
        <v>0</v>
      </c>
      <c r="E1652" s="105"/>
      <c r="F1652" s="105" t="s">
        <v>1922</v>
      </c>
      <c r="G1652" s="104">
        <v>0</v>
      </c>
      <c r="H1652" s="104">
        <v>0</v>
      </c>
      <c r="I1652" s="104">
        <v>0</v>
      </c>
      <c r="J1652" s="105"/>
      <c r="K1652" s="105"/>
      <c r="L1652" s="104">
        <v>3</v>
      </c>
      <c r="M1652" s="104">
        <v>0</v>
      </c>
      <c r="N1652" s="105"/>
      <c r="O1652" s="106" t="s">
        <v>1355</v>
      </c>
      <c r="P1652" s="106" t="s">
        <v>890</v>
      </c>
      <c r="Q1652" s="105" t="s">
        <v>1929</v>
      </c>
      <c r="R1652" s="104">
        <v>0</v>
      </c>
      <c r="S1652" s="104">
        <v>0</v>
      </c>
      <c r="T1652" s="105" t="s">
        <v>1767</v>
      </c>
      <c r="U1652" s="104">
        <v>1</v>
      </c>
      <c r="V1652" s="104">
        <v>0</v>
      </c>
      <c r="W1652" s="104">
        <v>0</v>
      </c>
      <c r="X1652" s="104">
        <v>0</v>
      </c>
      <c r="Y1652" s="104">
        <v>0</v>
      </c>
      <c r="Z1652" s="104" t="b">
        <v>0</v>
      </c>
      <c r="AA1652" s="105"/>
      <c r="AB1652" s="105" t="s">
        <v>1930</v>
      </c>
    </row>
    <row r="1653" spans="1:28" ht="15" customHeight="1" x14ac:dyDescent="0.35">
      <c r="A1653" s="105" t="s">
        <v>7529</v>
      </c>
      <c r="B1653" s="104">
        <v>0</v>
      </c>
      <c r="C1653" s="105"/>
      <c r="D1653" s="104">
        <v>0</v>
      </c>
      <c r="E1653" s="105"/>
      <c r="F1653" s="105" t="s">
        <v>2073</v>
      </c>
      <c r="G1653" s="104">
        <v>0</v>
      </c>
      <c r="H1653" s="104">
        <v>0</v>
      </c>
      <c r="I1653" s="104">
        <v>0</v>
      </c>
      <c r="J1653" s="105"/>
      <c r="K1653" s="105"/>
      <c r="L1653" s="104">
        <v>3</v>
      </c>
      <c r="M1653" s="104">
        <v>0</v>
      </c>
      <c r="N1653" s="105"/>
      <c r="O1653" s="106" t="s">
        <v>1355</v>
      </c>
      <c r="P1653" s="106" t="s">
        <v>890</v>
      </c>
      <c r="Q1653" s="105" t="s">
        <v>2080</v>
      </c>
      <c r="R1653" s="104">
        <v>0</v>
      </c>
      <c r="S1653" s="104">
        <v>0</v>
      </c>
      <c r="T1653" s="105" t="s">
        <v>1767</v>
      </c>
      <c r="U1653" s="104">
        <v>1</v>
      </c>
      <c r="V1653" s="104">
        <v>0</v>
      </c>
      <c r="W1653" s="104">
        <v>0</v>
      </c>
      <c r="X1653" s="104">
        <v>0</v>
      </c>
      <c r="Y1653" s="104">
        <v>0</v>
      </c>
      <c r="Z1653" s="104" t="b">
        <v>0</v>
      </c>
      <c r="AA1653" s="105"/>
      <c r="AB1653" s="105" t="s">
        <v>2081</v>
      </c>
    </row>
    <row r="1654" spans="1:28" ht="15" customHeight="1" x14ac:dyDescent="0.35">
      <c r="A1654" s="105" t="s">
        <v>7817</v>
      </c>
      <c r="B1654" s="104">
        <v>0</v>
      </c>
      <c r="C1654" s="105"/>
      <c r="D1654" s="104">
        <v>0</v>
      </c>
      <c r="E1654" s="105"/>
      <c r="F1654" s="105" t="s">
        <v>2875</v>
      </c>
      <c r="G1654" s="104">
        <v>0</v>
      </c>
      <c r="H1654" s="104">
        <v>0</v>
      </c>
      <c r="I1654" s="104">
        <v>0</v>
      </c>
      <c r="J1654" s="105"/>
      <c r="K1654" s="105"/>
      <c r="L1654" s="104">
        <v>3</v>
      </c>
      <c r="M1654" s="104">
        <v>0</v>
      </c>
      <c r="N1654" s="105" t="s">
        <v>2876</v>
      </c>
      <c r="O1654" s="106" t="s">
        <v>2877</v>
      </c>
      <c r="P1654" s="106" t="s">
        <v>890</v>
      </c>
      <c r="Q1654" s="105" t="s">
        <v>2878</v>
      </c>
      <c r="R1654" s="104">
        <v>0</v>
      </c>
      <c r="S1654" s="104">
        <v>0</v>
      </c>
      <c r="T1654" s="105" t="s">
        <v>1767</v>
      </c>
      <c r="U1654" s="104">
        <v>1</v>
      </c>
      <c r="V1654" s="104">
        <v>0</v>
      </c>
      <c r="W1654" s="104">
        <v>0</v>
      </c>
      <c r="X1654" s="104">
        <v>0</v>
      </c>
      <c r="Y1654" s="104">
        <v>0</v>
      </c>
      <c r="Z1654" s="104" t="b">
        <v>0</v>
      </c>
      <c r="AA1654" s="105"/>
      <c r="AB1654" s="105" t="s">
        <v>2879</v>
      </c>
    </row>
    <row r="1655" spans="1:28" ht="15" customHeight="1" x14ac:dyDescent="0.35">
      <c r="A1655" s="105" t="s">
        <v>7975</v>
      </c>
      <c r="B1655" s="104">
        <v>0</v>
      </c>
      <c r="C1655" s="105"/>
      <c r="D1655" s="104">
        <v>0</v>
      </c>
      <c r="E1655" s="105"/>
      <c r="F1655" s="105" t="s">
        <v>3303</v>
      </c>
      <c r="G1655" s="104">
        <v>0</v>
      </c>
      <c r="H1655" s="104">
        <v>0</v>
      </c>
      <c r="I1655" s="104">
        <v>0</v>
      </c>
      <c r="J1655" s="105"/>
      <c r="K1655" s="105"/>
      <c r="L1655" s="104">
        <v>3</v>
      </c>
      <c r="M1655" s="104">
        <v>0</v>
      </c>
      <c r="N1655" s="105"/>
      <c r="O1655" s="106" t="s">
        <v>1355</v>
      </c>
      <c r="P1655" s="106" t="s">
        <v>890</v>
      </c>
      <c r="Q1655" s="105" t="s">
        <v>3321</v>
      </c>
      <c r="R1655" s="104">
        <v>0</v>
      </c>
      <c r="S1655" s="104">
        <v>0</v>
      </c>
      <c r="T1655" s="105" t="s">
        <v>1767</v>
      </c>
      <c r="U1655" s="104">
        <v>1</v>
      </c>
      <c r="V1655" s="104">
        <v>0</v>
      </c>
      <c r="W1655" s="104">
        <v>0</v>
      </c>
      <c r="X1655" s="104">
        <v>0</v>
      </c>
      <c r="Y1655" s="104">
        <v>0</v>
      </c>
      <c r="Z1655" s="104" t="b">
        <v>0</v>
      </c>
      <c r="AA1655" s="105"/>
      <c r="AB1655" s="105" t="s">
        <v>3322</v>
      </c>
    </row>
    <row r="1656" spans="1:28" ht="15" customHeight="1" x14ac:dyDescent="0.35">
      <c r="A1656" s="105" t="s">
        <v>7993</v>
      </c>
      <c r="B1656" s="104">
        <v>0</v>
      </c>
      <c r="C1656" s="105"/>
      <c r="D1656" s="104">
        <v>0</v>
      </c>
      <c r="E1656" s="105"/>
      <c r="F1656" s="105" t="s">
        <v>3399</v>
      </c>
      <c r="G1656" s="104">
        <v>0</v>
      </c>
      <c r="H1656" s="104">
        <v>0</v>
      </c>
      <c r="I1656" s="104">
        <v>0</v>
      </c>
      <c r="J1656" s="105"/>
      <c r="K1656" s="105"/>
      <c r="L1656" s="104">
        <v>3</v>
      </c>
      <c r="M1656" s="104">
        <v>0</v>
      </c>
      <c r="N1656" s="105" t="s">
        <v>3386</v>
      </c>
      <c r="O1656" s="106" t="s">
        <v>3387</v>
      </c>
      <c r="P1656" s="106" t="s">
        <v>890</v>
      </c>
      <c r="Q1656" s="105" t="s">
        <v>3400</v>
      </c>
      <c r="R1656" s="104">
        <v>0</v>
      </c>
      <c r="S1656" s="104">
        <v>0</v>
      </c>
      <c r="T1656" s="105" t="s">
        <v>1767</v>
      </c>
      <c r="U1656" s="104">
        <v>1</v>
      </c>
      <c r="V1656" s="104">
        <v>0</v>
      </c>
      <c r="W1656" s="104">
        <v>0</v>
      </c>
      <c r="X1656" s="104">
        <v>0</v>
      </c>
      <c r="Y1656" s="104">
        <v>0</v>
      </c>
      <c r="Z1656" s="104" t="b">
        <v>0</v>
      </c>
      <c r="AA1656" s="105"/>
      <c r="AB1656" s="105" t="s">
        <v>3401</v>
      </c>
    </row>
    <row r="1657" spans="1:28" ht="15" customHeight="1" x14ac:dyDescent="0.35">
      <c r="A1657" s="105" t="s">
        <v>7998</v>
      </c>
      <c r="B1657" s="104">
        <v>0</v>
      </c>
      <c r="C1657" s="105"/>
      <c r="D1657" s="104">
        <v>0</v>
      </c>
      <c r="E1657" s="105"/>
      <c r="F1657" s="105" t="s">
        <v>3407</v>
      </c>
      <c r="G1657" s="104">
        <v>0</v>
      </c>
      <c r="H1657" s="104">
        <v>0</v>
      </c>
      <c r="I1657" s="104">
        <v>0</v>
      </c>
      <c r="J1657" s="105"/>
      <c r="K1657" s="105"/>
      <c r="L1657" s="104">
        <v>3</v>
      </c>
      <c r="M1657" s="104">
        <v>0</v>
      </c>
      <c r="N1657" s="105"/>
      <c r="O1657" s="106" t="s">
        <v>1355</v>
      </c>
      <c r="P1657" s="106" t="s">
        <v>890</v>
      </c>
      <c r="Q1657" s="105" t="s">
        <v>3412</v>
      </c>
      <c r="R1657" s="104">
        <v>0</v>
      </c>
      <c r="S1657" s="104">
        <v>0</v>
      </c>
      <c r="T1657" s="105" t="s">
        <v>1767</v>
      </c>
      <c r="U1657" s="104">
        <v>1</v>
      </c>
      <c r="V1657" s="104">
        <v>0</v>
      </c>
      <c r="W1657" s="104">
        <v>0</v>
      </c>
      <c r="X1657" s="104">
        <v>0</v>
      </c>
      <c r="Y1657" s="104">
        <v>0</v>
      </c>
      <c r="Z1657" s="104" t="b">
        <v>0</v>
      </c>
      <c r="AA1657" s="105"/>
      <c r="AB1657" s="105" t="s">
        <v>3413</v>
      </c>
    </row>
    <row r="1658" spans="1:28" ht="15" customHeight="1" x14ac:dyDescent="0.35">
      <c r="A1658" s="105" t="s">
        <v>8008</v>
      </c>
      <c r="B1658" s="104">
        <v>0</v>
      </c>
      <c r="C1658" s="105"/>
      <c r="D1658" s="104">
        <v>0</v>
      </c>
      <c r="E1658" s="105"/>
      <c r="F1658" s="105" t="s">
        <v>3431</v>
      </c>
      <c r="G1658" s="104">
        <v>0</v>
      </c>
      <c r="H1658" s="104">
        <v>0</v>
      </c>
      <c r="I1658" s="104">
        <v>0</v>
      </c>
      <c r="J1658" s="105"/>
      <c r="K1658" s="105"/>
      <c r="L1658" s="104">
        <v>3</v>
      </c>
      <c r="M1658" s="104">
        <v>0</v>
      </c>
      <c r="N1658" s="105"/>
      <c r="O1658" s="106" t="s">
        <v>1355</v>
      </c>
      <c r="P1658" s="106" t="s">
        <v>890</v>
      </c>
      <c r="Q1658" s="105" t="s">
        <v>3436</v>
      </c>
      <c r="R1658" s="104">
        <v>0</v>
      </c>
      <c r="S1658" s="104">
        <v>0</v>
      </c>
      <c r="T1658" s="105" t="s">
        <v>1767</v>
      </c>
      <c r="U1658" s="104">
        <v>1</v>
      </c>
      <c r="V1658" s="104">
        <v>0</v>
      </c>
      <c r="W1658" s="104">
        <v>0</v>
      </c>
      <c r="X1658" s="104">
        <v>0</v>
      </c>
      <c r="Y1658" s="104">
        <v>0</v>
      </c>
      <c r="Z1658" s="104" t="b">
        <v>0</v>
      </c>
      <c r="AA1658" s="105"/>
      <c r="AB1658" s="105" t="s">
        <v>3437</v>
      </c>
    </row>
    <row r="1659" spans="1:28" ht="15" customHeight="1" x14ac:dyDescent="0.35">
      <c r="A1659" s="105" t="s">
        <v>8039</v>
      </c>
      <c r="B1659" s="104">
        <v>0</v>
      </c>
      <c r="C1659" s="105"/>
      <c r="D1659" s="104">
        <v>0</v>
      </c>
      <c r="E1659" s="105"/>
      <c r="F1659" s="105" t="s">
        <v>3499</v>
      </c>
      <c r="G1659" s="104">
        <v>0</v>
      </c>
      <c r="H1659" s="104">
        <v>0</v>
      </c>
      <c r="I1659" s="104">
        <v>0</v>
      </c>
      <c r="J1659" s="105"/>
      <c r="K1659" s="105"/>
      <c r="L1659" s="104">
        <v>3</v>
      </c>
      <c r="M1659" s="104">
        <v>0</v>
      </c>
      <c r="N1659" s="105"/>
      <c r="O1659" s="106" t="s">
        <v>1355</v>
      </c>
      <c r="P1659" s="106" t="s">
        <v>890</v>
      </c>
      <c r="Q1659" s="105" t="s">
        <v>3504</v>
      </c>
      <c r="R1659" s="104">
        <v>0</v>
      </c>
      <c r="S1659" s="104">
        <v>0</v>
      </c>
      <c r="T1659" s="105" t="s">
        <v>1767</v>
      </c>
      <c r="U1659" s="104">
        <v>1</v>
      </c>
      <c r="V1659" s="104">
        <v>0</v>
      </c>
      <c r="W1659" s="104">
        <v>0</v>
      </c>
      <c r="X1659" s="104">
        <v>0</v>
      </c>
      <c r="Y1659" s="104">
        <v>0</v>
      </c>
      <c r="Z1659" s="104" t="b">
        <v>0</v>
      </c>
      <c r="AA1659" s="105"/>
      <c r="AB1659" s="105" t="s">
        <v>3505</v>
      </c>
    </row>
    <row r="1660" spans="1:28" ht="15" customHeight="1" x14ac:dyDescent="0.35">
      <c r="A1660" s="105" t="s">
        <v>8053</v>
      </c>
      <c r="B1660" s="104">
        <v>0</v>
      </c>
      <c r="C1660" s="105"/>
      <c r="D1660" s="104">
        <v>0</v>
      </c>
      <c r="E1660" s="105"/>
      <c r="F1660" s="105" t="s">
        <v>3530</v>
      </c>
      <c r="G1660" s="104">
        <v>0</v>
      </c>
      <c r="H1660" s="104">
        <v>0</v>
      </c>
      <c r="I1660" s="104">
        <v>0</v>
      </c>
      <c r="J1660" s="105"/>
      <c r="K1660" s="105"/>
      <c r="L1660" s="104">
        <v>3</v>
      </c>
      <c r="M1660" s="104">
        <v>0</v>
      </c>
      <c r="N1660" s="105"/>
      <c r="O1660" s="106" t="s">
        <v>1355</v>
      </c>
      <c r="P1660" s="106" t="s">
        <v>890</v>
      </c>
      <c r="Q1660" s="105" t="s">
        <v>3535</v>
      </c>
      <c r="R1660" s="104">
        <v>0</v>
      </c>
      <c r="S1660" s="104">
        <v>0</v>
      </c>
      <c r="T1660" s="105" t="s">
        <v>1767</v>
      </c>
      <c r="U1660" s="104">
        <v>1</v>
      </c>
      <c r="V1660" s="104">
        <v>0</v>
      </c>
      <c r="W1660" s="104">
        <v>0</v>
      </c>
      <c r="X1660" s="104">
        <v>0</v>
      </c>
      <c r="Y1660" s="104">
        <v>0</v>
      </c>
      <c r="Z1660" s="104" t="b">
        <v>0</v>
      </c>
      <c r="AA1660" s="105"/>
      <c r="AB1660" s="105" t="s">
        <v>3536</v>
      </c>
    </row>
    <row r="1661" spans="1:28" ht="15" customHeight="1" x14ac:dyDescent="0.35">
      <c r="A1661" s="105" t="s">
        <v>8189</v>
      </c>
      <c r="B1661" s="104">
        <v>0</v>
      </c>
      <c r="C1661" s="105"/>
      <c r="D1661" s="104">
        <v>0</v>
      </c>
      <c r="E1661" s="105"/>
      <c r="F1661" s="105" t="s">
        <v>3874</v>
      </c>
      <c r="G1661" s="104">
        <v>0</v>
      </c>
      <c r="H1661" s="104">
        <v>0</v>
      </c>
      <c r="I1661" s="104">
        <v>0</v>
      </c>
      <c r="J1661" s="105"/>
      <c r="K1661" s="105"/>
      <c r="L1661" s="104">
        <v>3</v>
      </c>
      <c r="M1661" s="104">
        <v>0</v>
      </c>
      <c r="N1661" s="105" t="s">
        <v>3875</v>
      </c>
      <c r="O1661" s="106" t="s">
        <v>1355</v>
      </c>
      <c r="P1661" s="106" t="s">
        <v>890</v>
      </c>
      <c r="Q1661" s="105" t="s">
        <v>3881</v>
      </c>
      <c r="R1661" s="104">
        <v>0</v>
      </c>
      <c r="S1661" s="104">
        <v>0</v>
      </c>
      <c r="T1661" s="105" t="s">
        <v>1767</v>
      </c>
      <c r="U1661" s="104">
        <v>1</v>
      </c>
      <c r="V1661" s="104">
        <v>0</v>
      </c>
      <c r="W1661" s="104">
        <v>0</v>
      </c>
      <c r="X1661" s="104">
        <v>0</v>
      </c>
      <c r="Y1661" s="104">
        <v>0</v>
      </c>
      <c r="Z1661" s="104" t="b">
        <v>0</v>
      </c>
      <c r="AA1661" s="105"/>
      <c r="AB1661" s="105" t="s">
        <v>3882</v>
      </c>
    </row>
    <row r="1662" spans="1:28" ht="15" customHeight="1" x14ac:dyDescent="0.35">
      <c r="A1662" s="105" t="s">
        <v>8605</v>
      </c>
      <c r="B1662" s="104">
        <v>0</v>
      </c>
      <c r="C1662" s="105"/>
      <c r="D1662" s="104">
        <v>0</v>
      </c>
      <c r="E1662" s="105"/>
      <c r="F1662" s="105" t="s">
        <v>5102</v>
      </c>
      <c r="G1662" s="104">
        <v>0</v>
      </c>
      <c r="H1662" s="104">
        <v>0</v>
      </c>
      <c r="I1662" s="104">
        <v>0</v>
      </c>
      <c r="J1662" s="105"/>
      <c r="K1662" s="105"/>
      <c r="L1662" s="104">
        <v>3</v>
      </c>
      <c r="M1662" s="104">
        <v>0</v>
      </c>
      <c r="N1662" s="105"/>
      <c r="O1662" s="106" t="s">
        <v>1355</v>
      </c>
      <c r="P1662" s="106" t="s">
        <v>890</v>
      </c>
      <c r="Q1662" s="105" t="s">
        <v>5109</v>
      </c>
      <c r="R1662" s="104">
        <v>0</v>
      </c>
      <c r="S1662" s="104">
        <v>0</v>
      </c>
      <c r="T1662" s="105" t="s">
        <v>1767</v>
      </c>
      <c r="U1662" s="104">
        <v>1</v>
      </c>
      <c r="V1662" s="104">
        <v>0</v>
      </c>
      <c r="W1662" s="104">
        <v>0</v>
      </c>
      <c r="X1662" s="104">
        <v>0</v>
      </c>
      <c r="Y1662" s="104">
        <v>0</v>
      </c>
      <c r="Z1662" s="104" t="b">
        <v>0</v>
      </c>
      <c r="AA1662" s="105"/>
      <c r="AB1662" s="105" t="s">
        <v>5110</v>
      </c>
    </row>
    <row r="1663" spans="1:28" ht="15" customHeight="1" x14ac:dyDescent="0.35">
      <c r="A1663" s="105" t="s">
        <v>8632</v>
      </c>
      <c r="B1663" s="104">
        <v>0</v>
      </c>
      <c r="C1663" s="105"/>
      <c r="D1663" s="104">
        <v>0</v>
      </c>
      <c r="E1663" s="105"/>
      <c r="F1663" s="105" t="s">
        <v>5171</v>
      </c>
      <c r="G1663" s="104">
        <v>0</v>
      </c>
      <c r="H1663" s="104">
        <v>0</v>
      </c>
      <c r="I1663" s="104">
        <v>0</v>
      </c>
      <c r="J1663" s="105"/>
      <c r="K1663" s="105"/>
      <c r="L1663" s="104">
        <v>2</v>
      </c>
      <c r="M1663" s="104">
        <v>0</v>
      </c>
      <c r="N1663" s="105"/>
      <c r="O1663" s="105"/>
      <c r="P1663" s="105"/>
      <c r="Q1663" s="105" t="s">
        <v>9606</v>
      </c>
      <c r="R1663" s="104">
        <v>0</v>
      </c>
      <c r="S1663" s="104">
        <v>0</v>
      </c>
      <c r="T1663" s="105" t="s">
        <v>2019</v>
      </c>
      <c r="U1663" s="104">
        <v>1</v>
      </c>
      <c r="V1663" s="104">
        <v>0</v>
      </c>
      <c r="W1663" s="104">
        <v>0</v>
      </c>
      <c r="X1663" s="104">
        <v>0</v>
      </c>
      <c r="Y1663" s="104">
        <v>0</v>
      </c>
      <c r="Z1663" s="104" t="b">
        <v>0</v>
      </c>
      <c r="AA1663" s="105" t="s">
        <v>82</v>
      </c>
      <c r="AB1663" s="105" t="s">
        <v>5172</v>
      </c>
    </row>
    <row r="1664" spans="1:28" ht="15" customHeight="1" x14ac:dyDescent="0.35">
      <c r="A1664" s="105" t="s">
        <v>7285</v>
      </c>
      <c r="B1664" s="104">
        <v>0</v>
      </c>
      <c r="C1664" s="105"/>
      <c r="D1664" s="104">
        <v>0</v>
      </c>
      <c r="E1664" s="105"/>
      <c r="F1664" s="105" t="s">
        <v>1455</v>
      </c>
      <c r="G1664" s="104">
        <v>0</v>
      </c>
      <c r="H1664" s="104">
        <v>0</v>
      </c>
      <c r="I1664" s="104">
        <v>0</v>
      </c>
      <c r="J1664" s="105"/>
      <c r="K1664" s="105"/>
      <c r="L1664" s="104">
        <v>3</v>
      </c>
      <c r="M1664" s="104">
        <v>0</v>
      </c>
      <c r="N1664" s="105" t="s">
        <v>1474</v>
      </c>
      <c r="O1664" s="106" t="s">
        <v>1457</v>
      </c>
      <c r="P1664" s="106" t="s">
        <v>890</v>
      </c>
      <c r="Q1664" s="105" t="s">
        <v>1475</v>
      </c>
      <c r="R1664" s="104">
        <v>0</v>
      </c>
      <c r="S1664" s="104">
        <v>0</v>
      </c>
      <c r="T1664" s="105" t="s">
        <v>1476</v>
      </c>
      <c r="U1664" s="104">
        <v>1</v>
      </c>
      <c r="V1664" s="104">
        <v>0</v>
      </c>
      <c r="W1664" s="104">
        <v>0</v>
      </c>
      <c r="X1664" s="104">
        <v>0</v>
      </c>
      <c r="Y1664" s="104">
        <v>0</v>
      </c>
      <c r="Z1664" s="104" t="b">
        <v>0</v>
      </c>
      <c r="AA1664" s="105"/>
      <c r="AB1664" s="105" t="s">
        <v>1477</v>
      </c>
    </row>
    <row r="1665" spans="1:28" ht="15" customHeight="1" x14ac:dyDescent="0.35">
      <c r="A1665" s="105" t="s">
        <v>7402</v>
      </c>
      <c r="B1665" s="104">
        <v>0</v>
      </c>
      <c r="C1665" s="105"/>
      <c r="D1665" s="104">
        <v>0</v>
      </c>
      <c r="E1665" s="105"/>
      <c r="F1665" s="105" t="s">
        <v>1753</v>
      </c>
      <c r="G1665" s="104">
        <v>0</v>
      </c>
      <c r="H1665" s="104">
        <v>0</v>
      </c>
      <c r="I1665" s="104">
        <v>0</v>
      </c>
      <c r="J1665" s="105"/>
      <c r="K1665" s="105"/>
      <c r="L1665" s="104">
        <v>3</v>
      </c>
      <c r="M1665" s="104">
        <v>0</v>
      </c>
      <c r="N1665" s="105"/>
      <c r="O1665" s="106" t="s">
        <v>889</v>
      </c>
      <c r="P1665" s="106" t="s">
        <v>890</v>
      </c>
      <c r="Q1665" s="105" t="s">
        <v>1771</v>
      </c>
      <c r="R1665" s="104">
        <v>0</v>
      </c>
      <c r="S1665" s="104">
        <v>0</v>
      </c>
      <c r="T1665" s="105" t="s">
        <v>1476</v>
      </c>
      <c r="U1665" s="104">
        <v>1</v>
      </c>
      <c r="V1665" s="104">
        <v>0</v>
      </c>
      <c r="W1665" s="104">
        <v>0</v>
      </c>
      <c r="X1665" s="104">
        <v>0</v>
      </c>
      <c r="Y1665" s="104">
        <v>0</v>
      </c>
      <c r="Z1665" s="104" t="b">
        <v>0</v>
      </c>
      <c r="AA1665" s="105"/>
      <c r="AB1665" s="105" t="s">
        <v>1772</v>
      </c>
    </row>
    <row r="1666" spans="1:28" ht="15" customHeight="1" x14ac:dyDescent="0.35">
      <c r="A1666" s="105" t="s">
        <v>7466</v>
      </c>
      <c r="B1666" s="104">
        <v>0</v>
      </c>
      <c r="C1666" s="105"/>
      <c r="D1666" s="104">
        <v>0</v>
      </c>
      <c r="E1666" s="105"/>
      <c r="F1666" s="105" t="s">
        <v>1922</v>
      </c>
      <c r="G1666" s="104">
        <v>0</v>
      </c>
      <c r="H1666" s="104">
        <v>0</v>
      </c>
      <c r="I1666" s="104">
        <v>0</v>
      </c>
      <c r="J1666" s="105"/>
      <c r="K1666" s="105"/>
      <c r="L1666" s="104">
        <v>3</v>
      </c>
      <c r="M1666" s="104">
        <v>0</v>
      </c>
      <c r="N1666" s="105"/>
      <c r="O1666" s="106" t="s">
        <v>889</v>
      </c>
      <c r="P1666" s="106" t="s">
        <v>890</v>
      </c>
      <c r="Q1666" s="105" t="s">
        <v>1925</v>
      </c>
      <c r="R1666" s="104">
        <v>0</v>
      </c>
      <c r="S1666" s="104">
        <v>0</v>
      </c>
      <c r="T1666" s="105" t="s">
        <v>1476</v>
      </c>
      <c r="U1666" s="104">
        <v>1</v>
      </c>
      <c r="V1666" s="104">
        <v>0</v>
      </c>
      <c r="W1666" s="104">
        <v>0</v>
      </c>
      <c r="X1666" s="104">
        <v>0</v>
      </c>
      <c r="Y1666" s="104">
        <v>0</v>
      </c>
      <c r="Z1666" s="104" t="b">
        <v>0</v>
      </c>
      <c r="AA1666" s="105"/>
      <c r="AB1666" s="105" t="s">
        <v>1926</v>
      </c>
    </row>
    <row r="1667" spans="1:28" ht="15" customHeight="1" x14ac:dyDescent="0.35">
      <c r="A1667" s="105" t="s">
        <v>7526</v>
      </c>
      <c r="B1667" s="104">
        <v>0</v>
      </c>
      <c r="C1667" s="105"/>
      <c r="D1667" s="104">
        <v>0</v>
      </c>
      <c r="E1667" s="105"/>
      <c r="F1667" s="105" t="s">
        <v>2073</v>
      </c>
      <c r="G1667" s="104">
        <v>0</v>
      </c>
      <c r="H1667" s="104">
        <v>0</v>
      </c>
      <c r="I1667" s="104">
        <v>0</v>
      </c>
      <c r="J1667" s="105"/>
      <c r="K1667" s="105"/>
      <c r="L1667" s="104">
        <v>3</v>
      </c>
      <c r="M1667" s="104">
        <v>0</v>
      </c>
      <c r="N1667" s="105"/>
      <c r="O1667" s="106" t="s">
        <v>889</v>
      </c>
      <c r="P1667" s="106" t="s">
        <v>890</v>
      </c>
      <c r="Q1667" s="105" t="s">
        <v>2074</v>
      </c>
      <c r="R1667" s="104">
        <v>0</v>
      </c>
      <c r="S1667" s="104">
        <v>0</v>
      </c>
      <c r="T1667" s="105" t="s">
        <v>1476</v>
      </c>
      <c r="U1667" s="104">
        <v>1</v>
      </c>
      <c r="V1667" s="104">
        <v>0</v>
      </c>
      <c r="W1667" s="104">
        <v>0</v>
      </c>
      <c r="X1667" s="104">
        <v>0</v>
      </c>
      <c r="Y1667" s="104">
        <v>0</v>
      </c>
      <c r="Z1667" s="104" t="b">
        <v>0</v>
      </c>
      <c r="AA1667" s="105" t="s">
        <v>82</v>
      </c>
      <c r="AB1667" s="105" t="s">
        <v>2075</v>
      </c>
    </row>
    <row r="1668" spans="1:28" ht="15" customHeight="1" x14ac:dyDescent="0.35">
      <c r="A1668" s="105" t="s">
        <v>7811</v>
      </c>
      <c r="B1668" s="104">
        <v>0</v>
      </c>
      <c r="C1668" s="105"/>
      <c r="D1668" s="104">
        <v>0</v>
      </c>
      <c r="E1668" s="105"/>
      <c r="F1668" s="105" t="s">
        <v>2824</v>
      </c>
      <c r="G1668" s="104">
        <v>0</v>
      </c>
      <c r="H1668" s="104">
        <v>0</v>
      </c>
      <c r="I1668" s="104">
        <v>0</v>
      </c>
      <c r="J1668" s="105"/>
      <c r="K1668" s="105"/>
      <c r="L1668" s="104">
        <v>3</v>
      </c>
      <c r="M1668" s="104">
        <v>0</v>
      </c>
      <c r="N1668" s="105"/>
      <c r="O1668" s="106" t="s">
        <v>889</v>
      </c>
      <c r="P1668" s="106" t="s">
        <v>890</v>
      </c>
      <c r="Q1668" s="105" t="s">
        <v>2825</v>
      </c>
      <c r="R1668" s="104">
        <v>0</v>
      </c>
      <c r="S1668" s="104">
        <v>0</v>
      </c>
      <c r="T1668" s="105" t="s">
        <v>1476</v>
      </c>
      <c r="U1668" s="104">
        <v>1</v>
      </c>
      <c r="V1668" s="104">
        <v>0</v>
      </c>
      <c r="W1668" s="104">
        <v>0</v>
      </c>
      <c r="X1668" s="104">
        <v>0</v>
      </c>
      <c r="Y1668" s="104">
        <v>0</v>
      </c>
      <c r="Z1668" s="104" t="b">
        <v>0</v>
      </c>
      <c r="AA1668" s="105"/>
      <c r="AB1668" s="105" t="s">
        <v>2826</v>
      </c>
    </row>
    <row r="1669" spans="1:28" ht="15" customHeight="1" x14ac:dyDescent="0.35">
      <c r="A1669" s="105" t="s">
        <v>7813</v>
      </c>
      <c r="B1669" s="104">
        <v>0</v>
      </c>
      <c r="C1669" s="105"/>
      <c r="D1669" s="104">
        <v>0</v>
      </c>
      <c r="E1669" s="105"/>
      <c r="F1669" s="105" t="s">
        <v>2862</v>
      </c>
      <c r="G1669" s="104">
        <v>0</v>
      </c>
      <c r="H1669" s="104">
        <v>0</v>
      </c>
      <c r="I1669" s="104">
        <v>0</v>
      </c>
      <c r="J1669" s="105"/>
      <c r="K1669" s="105"/>
      <c r="L1669" s="104">
        <v>3</v>
      </c>
      <c r="M1669" s="104">
        <v>0</v>
      </c>
      <c r="N1669" s="105"/>
      <c r="O1669" s="106" t="s">
        <v>889</v>
      </c>
      <c r="P1669" s="106" t="s">
        <v>890</v>
      </c>
      <c r="Q1669" s="105" t="s">
        <v>2863</v>
      </c>
      <c r="R1669" s="104">
        <v>0</v>
      </c>
      <c r="S1669" s="104">
        <v>0</v>
      </c>
      <c r="T1669" s="105" t="s">
        <v>1476</v>
      </c>
      <c r="U1669" s="104">
        <v>1</v>
      </c>
      <c r="V1669" s="104">
        <v>0</v>
      </c>
      <c r="W1669" s="104">
        <v>0</v>
      </c>
      <c r="X1669" s="104">
        <v>0</v>
      </c>
      <c r="Y1669" s="104">
        <v>0</v>
      </c>
      <c r="Z1669" s="104" t="b">
        <v>0</v>
      </c>
      <c r="AA1669" s="105"/>
      <c r="AB1669" s="105" t="s">
        <v>2864</v>
      </c>
    </row>
    <row r="1670" spans="1:28" ht="15" customHeight="1" x14ac:dyDescent="0.35">
      <c r="A1670" s="105" t="s">
        <v>7971</v>
      </c>
      <c r="B1670" s="104">
        <v>0</v>
      </c>
      <c r="C1670" s="105"/>
      <c r="D1670" s="104">
        <v>0</v>
      </c>
      <c r="E1670" s="105"/>
      <c r="F1670" s="105" t="s">
        <v>3312</v>
      </c>
      <c r="G1670" s="104">
        <v>0</v>
      </c>
      <c r="H1670" s="104">
        <v>0</v>
      </c>
      <c r="I1670" s="104">
        <v>0</v>
      </c>
      <c r="J1670" s="105"/>
      <c r="K1670" s="105"/>
      <c r="L1670" s="104">
        <v>3</v>
      </c>
      <c r="M1670" s="104">
        <v>0</v>
      </c>
      <c r="N1670" s="105" t="s">
        <v>3306</v>
      </c>
      <c r="O1670" s="106" t="s">
        <v>3307</v>
      </c>
      <c r="P1670" s="106" t="s">
        <v>890</v>
      </c>
      <c r="Q1670" s="105" t="s">
        <v>3313</v>
      </c>
      <c r="R1670" s="104">
        <v>0</v>
      </c>
      <c r="S1670" s="104">
        <v>0</v>
      </c>
      <c r="T1670" s="105" t="s">
        <v>1476</v>
      </c>
      <c r="U1670" s="104">
        <v>1</v>
      </c>
      <c r="V1670" s="104">
        <v>0</v>
      </c>
      <c r="W1670" s="104">
        <v>0</v>
      </c>
      <c r="X1670" s="104">
        <v>0</v>
      </c>
      <c r="Y1670" s="104">
        <v>0</v>
      </c>
      <c r="Z1670" s="104" t="b">
        <v>0</v>
      </c>
      <c r="AA1670" s="105"/>
      <c r="AB1670" s="105" t="s">
        <v>3314</v>
      </c>
    </row>
    <row r="1671" spans="1:28" ht="15" customHeight="1" x14ac:dyDescent="0.35">
      <c r="A1671" s="105" t="s">
        <v>7990</v>
      </c>
      <c r="B1671" s="104">
        <v>0</v>
      </c>
      <c r="C1671" s="105"/>
      <c r="D1671" s="104">
        <v>0</v>
      </c>
      <c r="E1671" s="105"/>
      <c r="F1671" s="105" t="s">
        <v>3390</v>
      </c>
      <c r="G1671" s="104">
        <v>0</v>
      </c>
      <c r="H1671" s="104">
        <v>0</v>
      </c>
      <c r="I1671" s="104">
        <v>0</v>
      </c>
      <c r="J1671" s="105"/>
      <c r="K1671" s="105"/>
      <c r="L1671" s="104">
        <v>3</v>
      </c>
      <c r="M1671" s="104">
        <v>0</v>
      </c>
      <c r="N1671" s="105" t="s">
        <v>3391</v>
      </c>
      <c r="O1671" s="106" t="s">
        <v>889</v>
      </c>
      <c r="P1671" s="106" t="s">
        <v>890</v>
      </c>
      <c r="Q1671" s="105" t="s">
        <v>3392</v>
      </c>
      <c r="R1671" s="104">
        <v>0</v>
      </c>
      <c r="S1671" s="104">
        <v>0</v>
      </c>
      <c r="T1671" s="105" t="s">
        <v>1476</v>
      </c>
      <c r="U1671" s="104">
        <v>1</v>
      </c>
      <c r="V1671" s="104">
        <v>0</v>
      </c>
      <c r="W1671" s="104">
        <v>0</v>
      </c>
      <c r="X1671" s="104">
        <v>0</v>
      </c>
      <c r="Y1671" s="104">
        <v>0</v>
      </c>
      <c r="Z1671" s="104" t="b">
        <v>0</v>
      </c>
      <c r="AA1671" s="105"/>
      <c r="AB1671" s="105" t="s">
        <v>3393</v>
      </c>
    </row>
    <row r="1672" spans="1:28" ht="15" customHeight="1" x14ac:dyDescent="0.35">
      <c r="A1672" s="105" t="s">
        <v>8000</v>
      </c>
      <c r="B1672" s="104">
        <v>0</v>
      </c>
      <c r="C1672" s="105"/>
      <c r="D1672" s="104">
        <v>0</v>
      </c>
      <c r="E1672" s="105"/>
      <c r="F1672" s="105" t="s">
        <v>3407</v>
      </c>
      <c r="G1672" s="104">
        <v>0</v>
      </c>
      <c r="H1672" s="104">
        <v>0</v>
      </c>
      <c r="I1672" s="104">
        <v>0</v>
      </c>
      <c r="J1672" s="105"/>
      <c r="K1672" s="105"/>
      <c r="L1672" s="104">
        <v>3</v>
      </c>
      <c r="M1672" s="104">
        <v>0</v>
      </c>
      <c r="N1672" s="105"/>
      <c r="O1672" s="106" t="s">
        <v>889</v>
      </c>
      <c r="P1672" s="106" t="s">
        <v>890</v>
      </c>
      <c r="Q1672" s="105" t="s">
        <v>3416</v>
      </c>
      <c r="R1672" s="104">
        <v>0</v>
      </c>
      <c r="S1672" s="104">
        <v>0</v>
      </c>
      <c r="T1672" s="105" t="s">
        <v>1476</v>
      </c>
      <c r="U1672" s="104">
        <v>1</v>
      </c>
      <c r="V1672" s="104">
        <v>0</v>
      </c>
      <c r="W1672" s="104">
        <v>0</v>
      </c>
      <c r="X1672" s="104">
        <v>0</v>
      </c>
      <c r="Y1672" s="104">
        <v>0</v>
      </c>
      <c r="Z1672" s="104" t="b">
        <v>0</v>
      </c>
      <c r="AA1672" s="105"/>
      <c r="AB1672" s="105" t="s">
        <v>3417</v>
      </c>
    </row>
    <row r="1673" spans="1:28" ht="15" customHeight="1" x14ac:dyDescent="0.35">
      <c r="A1673" s="105" t="s">
        <v>8010</v>
      </c>
      <c r="B1673" s="104">
        <v>0</v>
      </c>
      <c r="C1673" s="105"/>
      <c r="D1673" s="104">
        <v>0</v>
      </c>
      <c r="E1673" s="105"/>
      <c r="F1673" s="105" t="s">
        <v>3438</v>
      </c>
      <c r="G1673" s="104">
        <v>0</v>
      </c>
      <c r="H1673" s="104">
        <v>0</v>
      </c>
      <c r="I1673" s="104">
        <v>0</v>
      </c>
      <c r="J1673" s="105"/>
      <c r="K1673" s="105"/>
      <c r="L1673" s="104">
        <v>3</v>
      </c>
      <c r="M1673" s="104">
        <v>0</v>
      </c>
      <c r="N1673" s="105"/>
      <c r="O1673" s="106" t="s">
        <v>889</v>
      </c>
      <c r="P1673" s="106" t="s">
        <v>890</v>
      </c>
      <c r="Q1673" s="105" t="s">
        <v>3441</v>
      </c>
      <c r="R1673" s="104">
        <v>0</v>
      </c>
      <c r="S1673" s="104">
        <v>0</v>
      </c>
      <c r="T1673" s="105" t="s">
        <v>1476</v>
      </c>
      <c r="U1673" s="104">
        <v>1</v>
      </c>
      <c r="V1673" s="104">
        <v>0</v>
      </c>
      <c r="W1673" s="104">
        <v>0</v>
      </c>
      <c r="X1673" s="104">
        <v>0</v>
      </c>
      <c r="Y1673" s="104">
        <v>0</v>
      </c>
      <c r="Z1673" s="104" t="b">
        <v>0</v>
      </c>
      <c r="AA1673" s="105"/>
      <c r="AB1673" s="105" t="s">
        <v>3442</v>
      </c>
    </row>
    <row r="1674" spans="1:28" ht="15" customHeight="1" x14ac:dyDescent="0.35">
      <c r="A1674" s="105" t="s">
        <v>8042</v>
      </c>
      <c r="B1674" s="104">
        <v>0</v>
      </c>
      <c r="C1674" s="105"/>
      <c r="D1674" s="104">
        <v>0</v>
      </c>
      <c r="E1674" s="105"/>
      <c r="F1674" s="105" t="s">
        <v>3499</v>
      </c>
      <c r="G1674" s="104">
        <v>0</v>
      </c>
      <c r="H1674" s="104">
        <v>0</v>
      </c>
      <c r="I1674" s="104">
        <v>0</v>
      </c>
      <c r="J1674" s="105"/>
      <c r="K1674" s="105"/>
      <c r="L1674" s="104">
        <v>3</v>
      </c>
      <c r="M1674" s="104">
        <v>0</v>
      </c>
      <c r="N1674" s="105"/>
      <c r="O1674" s="106" t="s">
        <v>889</v>
      </c>
      <c r="P1674" s="106" t="s">
        <v>890</v>
      </c>
      <c r="Q1674" s="105" t="s">
        <v>3510</v>
      </c>
      <c r="R1674" s="104">
        <v>0</v>
      </c>
      <c r="S1674" s="104">
        <v>0</v>
      </c>
      <c r="T1674" s="105" t="s">
        <v>1476</v>
      </c>
      <c r="U1674" s="104">
        <v>1</v>
      </c>
      <c r="V1674" s="104">
        <v>0</v>
      </c>
      <c r="W1674" s="104">
        <v>0</v>
      </c>
      <c r="X1674" s="104">
        <v>0</v>
      </c>
      <c r="Y1674" s="104">
        <v>0</v>
      </c>
      <c r="Z1674" s="104" t="b">
        <v>0</v>
      </c>
      <c r="AA1674" s="105"/>
      <c r="AB1674" s="105" t="s">
        <v>3511</v>
      </c>
    </row>
    <row r="1675" spans="1:28" ht="15" customHeight="1" x14ac:dyDescent="0.35">
      <c r="A1675" s="105" t="s">
        <v>8054</v>
      </c>
      <c r="B1675" s="104">
        <v>0</v>
      </c>
      <c r="C1675" s="105"/>
      <c r="D1675" s="104">
        <v>0</v>
      </c>
      <c r="E1675" s="105"/>
      <c r="F1675" s="105" t="s">
        <v>3530</v>
      </c>
      <c r="G1675" s="104">
        <v>0</v>
      </c>
      <c r="H1675" s="104">
        <v>0</v>
      </c>
      <c r="I1675" s="104">
        <v>0</v>
      </c>
      <c r="J1675" s="105"/>
      <c r="K1675" s="105"/>
      <c r="L1675" s="104">
        <v>3</v>
      </c>
      <c r="M1675" s="104">
        <v>0</v>
      </c>
      <c r="N1675" s="105"/>
      <c r="O1675" s="106" t="s">
        <v>889</v>
      </c>
      <c r="P1675" s="106" t="s">
        <v>890</v>
      </c>
      <c r="Q1675" s="105" t="s">
        <v>3537</v>
      </c>
      <c r="R1675" s="104">
        <v>0</v>
      </c>
      <c r="S1675" s="104">
        <v>0</v>
      </c>
      <c r="T1675" s="105" t="s">
        <v>1476</v>
      </c>
      <c r="U1675" s="104">
        <v>1</v>
      </c>
      <c r="V1675" s="104">
        <v>0</v>
      </c>
      <c r="W1675" s="104">
        <v>0</v>
      </c>
      <c r="X1675" s="104">
        <v>0</v>
      </c>
      <c r="Y1675" s="104">
        <v>0</v>
      </c>
      <c r="Z1675" s="104" t="b">
        <v>0</v>
      </c>
      <c r="AA1675" s="105"/>
      <c r="AB1675" s="105" t="s">
        <v>3538</v>
      </c>
    </row>
    <row r="1676" spans="1:28" ht="15" customHeight="1" x14ac:dyDescent="0.35">
      <c r="A1676" s="105" t="s">
        <v>8190</v>
      </c>
      <c r="B1676" s="104">
        <v>0</v>
      </c>
      <c r="C1676" s="105"/>
      <c r="D1676" s="104">
        <v>0</v>
      </c>
      <c r="E1676" s="105"/>
      <c r="F1676" s="105" t="s">
        <v>3874</v>
      </c>
      <c r="G1676" s="104">
        <v>0</v>
      </c>
      <c r="H1676" s="104">
        <v>0</v>
      </c>
      <c r="I1676" s="104">
        <v>0</v>
      </c>
      <c r="J1676" s="105"/>
      <c r="K1676" s="105"/>
      <c r="L1676" s="104">
        <v>3</v>
      </c>
      <c r="M1676" s="104">
        <v>0</v>
      </c>
      <c r="N1676" s="105" t="s">
        <v>3875</v>
      </c>
      <c r="O1676" s="106" t="s">
        <v>889</v>
      </c>
      <c r="P1676" s="106" t="s">
        <v>890</v>
      </c>
      <c r="Q1676" s="105" t="s">
        <v>3883</v>
      </c>
      <c r="R1676" s="104">
        <v>0</v>
      </c>
      <c r="S1676" s="104">
        <v>0</v>
      </c>
      <c r="T1676" s="105" t="s">
        <v>1476</v>
      </c>
      <c r="U1676" s="104">
        <v>1</v>
      </c>
      <c r="V1676" s="104">
        <v>0</v>
      </c>
      <c r="W1676" s="104">
        <v>0</v>
      </c>
      <c r="X1676" s="104">
        <v>0</v>
      </c>
      <c r="Y1676" s="104">
        <v>0</v>
      </c>
      <c r="Z1676" s="104" t="b">
        <v>0</v>
      </c>
      <c r="AA1676" s="105"/>
      <c r="AB1676" s="105" t="s">
        <v>3884</v>
      </c>
    </row>
    <row r="1677" spans="1:28" ht="15" customHeight="1" x14ac:dyDescent="0.35">
      <c r="A1677" s="105" t="s">
        <v>8606</v>
      </c>
      <c r="B1677" s="104">
        <v>0</v>
      </c>
      <c r="C1677" s="105"/>
      <c r="D1677" s="104">
        <v>0</v>
      </c>
      <c r="E1677" s="105"/>
      <c r="F1677" s="105" t="s">
        <v>5102</v>
      </c>
      <c r="G1677" s="104">
        <v>0</v>
      </c>
      <c r="H1677" s="104">
        <v>0</v>
      </c>
      <c r="I1677" s="104">
        <v>0</v>
      </c>
      <c r="J1677" s="105"/>
      <c r="K1677" s="105"/>
      <c r="L1677" s="104">
        <v>3</v>
      </c>
      <c r="M1677" s="104">
        <v>0</v>
      </c>
      <c r="N1677" s="105"/>
      <c r="O1677" s="106" t="s">
        <v>889</v>
      </c>
      <c r="P1677" s="106" t="s">
        <v>890</v>
      </c>
      <c r="Q1677" s="105" t="s">
        <v>5111</v>
      </c>
      <c r="R1677" s="104">
        <v>0</v>
      </c>
      <c r="S1677" s="104">
        <v>0</v>
      </c>
      <c r="T1677" s="105" t="s">
        <v>1476</v>
      </c>
      <c r="U1677" s="104">
        <v>1</v>
      </c>
      <c r="V1677" s="104">
        <v>0</v>
      </c>
      <c r="W1677" s="104">
        <v>0</v>
      </c>
      <c r="X1677" s="104">
        <v>0</v>
      </c>
      <c r="Y1677" s="104">
        <v>0</v>
      </c>
      <c r="Z1677" s="104" t="b">
        <v>0</v>
      </c>
      <c r="AA1677" s="105"/>
      <c r="AB1677" s="105" t="s">
        <v>5112</v>
      </c>
    </row>
    <row r="1678" spans="1:28" ht="15" customHeight="1" x14ac:dyDescent="0.35">
      <c r="A1678" s="105" t="s">
        <v>8633</v>
      </c>
      <c r="B1678" s="104">
        <v>0</v>
      </c>
      <c r="C1678" s="105"/>
      <c r="D1678" s="104">
        <v>0</v>
      </c>
      <c r="E1678" s="105"/>
      <c r="F1678" s="105" t="s">
        <v>5173</v>
      </c>
      <c r="G1678" s="104">
        <v>0</v>
      </c>
      <c r="H1678" s="104">
        <v>0</v>
      </c>
      <c r="I1678" s="104">
        <v>0</v>
      </c>
      <c r="J1678" s="105"/>
      <c r="K1678" s="105"/>
      <c r="L1678" s="104">
        <v>2</v>
      </c>
      <c r="M1678" s="104">
        <v>0</v>
      </c>
      <c r="N1678" s="105"/>
      <c r="O1678" s="105"/>
      <c r="P1678" s="105"/>
      <c r="Q1678" s="105" t="s">
        <v>9607</v>
      </c>
      <c r="R1678" s="104">
        <v>0</v>
      </c>
      <c r="S1678" s="104">
        <v>0</v>
      </c>
      <c r="T1678" s="105" t="s">
        <v>2019</v>
      </c>
      <c r="U1678" s="104">
        <v>1</v>
      </c>
      <c r="V1678" s="104">
        <v>0</v>
      </c>
      <c r="W1678" s="104">
        <v>0</v>
      </c>
      <c r="X1678" s="104">
        <v>0</v>
      </c>
      <c r="Y1678" s="104">
        <v>0</v>
      </c>
      <c r="Z1678" s="104" t="b">
        <v>0</v>
      </c>
      <c r="AA1678" s="105"/>
      <c r="AB1678" s="105" t="s">
        <v>5174</v>
      </c>
    </row>
    <row r="1679" spans="1:28" ht="15" customHeight="1" x14ac:dyDescent="0.35">
      <c r="A1679" s="105" t="s">
        <v>7397</v>
      </c>
      <c r="B1679" s="104">
        <v>0</v>
      </c>
      <c r="C1679" s="105"/>
      <c r="D1679" s="104">
        <v>0</v>
      </c>
      <c r="E1679" s="105"/>
      <c r="F1679" s="105" t="s">
        <v>1753</v>
      </c>
      <c r="G1679" s="104">
        <v>0</v>
      </c>
      <c r="H1679" s="104">
        <v>0</v>
      </c>
      <c r="I1679" s="104">
        <v>0</v>
      </c>
      <c r="J1679" s="105"/>
      <c r="K1679" s="105"/>
      <c r="L1679" s="104">
        <v>3</v>
      </c>
      <c r="M1679" s="104">
        <v>0</v>
      </c>
      <c r="N1679" s="105"/>
      <c r="O1679" s="106" t="s">
        <v>1355</v>
      </c>
      <c r="P1679" s="106" t="s">
        <v>890</v>
      </c>
      <c r="Q1679" s="105" t="s">
        <v>1757</v>
      </c>
      <c r="R1679" s="104">
        <v>0</v>
      </c>
      <c r="S1679" s="104">
        <v>0</v>
      </c>
      <c r="T1679" s="105" t="s">
        <v>1758</v>
      </c>
      <c r="U1679" s="104">
        <v>1</v>
      </c>
      <c r="V1679" s="104">
        <v>0</v>
      </c>
      <c r="W1679" s="104">
        <v>0</v>
      </c>
      <c r="X1679" s="104">
        <v>0</v>
      </c>
      <c r="Y1679" s="104">
        <v>0</v>
      </c>
      <c r="Z1679" s="104" t="b">
        <v>0</v>
      </c>
      <c r="AA1679" s="105"/>
      <c r="AB1679" s="105" t="s">
        <v>1759</v>
      </c>
    </row>
    <row r="1680" spans="1:28" ht="15" customHeight="1" x14ac:dyDescent="0.35">
      <c r="A1680" s="105" t="s">
        <v>7472</v>
      </c>
      <c r="B1680" s="104">
        <v>0</v>
      </c>
      <c r="C1680" s="105"/>
      <c r="D1680" s="104">
        <v>0</v>
      </c>
      <c r="E1680" s="105"/>
      <c r="F1680" s="105" t="s">
        <v>1922</v>
      </c>
      <c r="G1680" s="104">
        <v>0</v>
      </c>
      <c r="H1680" s="104">
        <v>0</v>
      </c>
      <c r="I1680" s="104">
        <v>0</v>
      </c>
      <c r="J1680" s="105"/>
      <c r="K1680" s="105"/>
      <c r="L1680" s="104">
        <v>3</v>
      </c>
      <c r="M1680" s="104">
        <v>0</v>
      </c>
      <c r="N1680" s="105"/>
      <c r="O1680" s="106" t="s">
        <v>1355</v>
      </c>
      <c r="P1680" s="106" t="s">
        <v>890</v>
      </c>
      <c r="Q1680" s="105" t="s">
        <v>1937</v>
      </c>
      <c r="R1680" s="104">
        <v>0</v>
      </c>
      <c r="S1680" s="104">
        <v>0</v>
      </c>
      <c r="T1680" s="105" t="s">
        <v>1758</v>
      </c>
      <c r="U1680" s="104">
        <v>1</v>
      </c>
      <c r="V1680" s="104">
        <v>0</v>
      </c>
      <c r="W1680" s="104">
        <v>0</v>
      </c>
      <c r="X1680" s="104">
        <v>0</v>
      </c>
      <c r="Y1680" s="104">
        <v>0</v>
      </c>
      <c r="Z1680" s="104" t="b">
        <v>0</v>
      </c>
      <c r="AA1680" s="105"/>
      <c r="AB1680" s="105" t="s">
        <v>1938</v>
      </c>
    </row>
    <row r="1681" spans="1:28" ht="15" customHeight="1" x14ac:dyDescent="0.35">
      <c r="A1681" s="105" t="s">
        <v>7527</v>
      </c>
      <c r="B1681" s="104">
        <v>0</v>
      </c>
      <c r="C1681" s="105"/>
      <c r="D1681" s="104">
        <v>0</v>
      </c>
      <c r="E1681" s="105"/>
      <c r="F1681" s="105" t="s">
        <v>2073</v>
      </c>
      <c r="G1681" s="104">
        <v>0</v>
      </c>
      <c r="H1681" s="104">
        <v>0</v>
      </c>
      <c r="I1681" s="104">
        <v>0</v>
      </c>
      <c r="J1681" s="105"/>
      <c r="K1681" s="105"/>
      <c r="L1681" s="104">
        <v>3</v>
      </c>
      <c r="M1681" s="104">
        <v>0</v>
      </c>
      <c r="N1681" s="105"/>
      <c r="O1681" s="106" t="s">
        <v>1355</v>
      </c>
      <c r="P1681" s="106" t="s">
        <v>890</v>
      </c>
      <c r="Q1681" s="105" t="s">
        <v>2076</v>
      </c>
      <c r="R1681" s="104">
        <v>0</v>
      </c>
      <c r="S1681" s="104">
        <v>0</v>
      </c>
      <c r="T1681" s="105" t="s">
        <v>1758</v>
      </c>
      <c r="U1681" s="104">
        <v>1</v>
      </c>
      <c r="V1681" s="104">
        <v>0</v>
      </c>
      <c r="W1681" s="104">
        <v>0</v>
      </c>
      <c r="X1681" s="104">
        <v>0</v>
      </c>
      <c r="Y1681" s="104">
        <v>0</v>
      </c>
      <c r="Z1681" s="104" t="b">
        <v>0</v>
      </c>
      <c r="AA1681" s="105"/>
      <c r="AB1681" s="105" t="s">
        <v>2077</v>
      </c>
    </row>
    <row r="1682" spans="1:28" ht="15" customHeight="1" x14ac:dyDescent="0.35">
      <c r="A1682" s="105" t="s">
        <v>7818</v>
      </c>
      <c r="B1682" s="104">
        <v>0</v>
      </c>
      <c r="C1682" s="105"/>
      <c r="D1682" s="104">
        <v>0</v>
      </c>
      <c r="E1682" s="105"/>
      <c r="F1682" s="105" t="s">
        <v>2880</v>
      </c>
      <c r="G1682" s="104">
        <v>0</v>
      </c>
      <c r="H1682" s="104">
        <v>0</v>
      </c>
      <c r="I1682" s="104">
        <v>0</v>
      </c>
      <c r="J1682" s="105"/>
      <c r="K1682" s="105"/>
      <c r="L1682" s="104">
        <v>3</v>
      </c>
      <c r="M1682" s="104">
        <v>0</v>
      </c>
      <c r="N1682" s="105"/>
      <c r="O1682" s="106" t="s">
        <v>2881</v>
      </c>
      <c r="P1682" s="106" t="s">
        <v>890</v>
      </c>
      <c r="Q1682" s="105" t="s">
        <v>2882</v>
      </c>
      <c r="R1682" s="104">
        <v>0</v>
      </c>
      <c r="S1682" s="104">
        <v>0</v>
      </c>
      <c r="T1682" s="105" t="s">
        <v>1758</v>
      </c>
      <c r="U1682" s="104">
        <v>1</v>
      </c>
      <c r="V1682" s="104">
        <v>0</v>
      </c>
      <c r="W1682" s="104">
        <v>0</v>
      </c>
      <c r="X1682" s="104">
        <v>0</v>
      </c>
      <c r="Y1682" s="104">
        <v>0</v>
      </c>
      <c r="Z1682" s="104" t="b">
        <v>0</v>
      </c>
      <c r="AA1682" s="105"/>
      <c r="AB1682" s="105" t="s">
        <v>2883</v>
      </c>
    </row>
    <row r="1683" spans="1:28" ht="15" customHeight="1" x14ac:dyDescent="0.35">
      <c r="A1683" s="105" t="s">
        <v>7974</v>
      </c>
      <c r="B1683" s="104">
        <v>0</v>
      </c>
      <c r="C1683" s="105"/>
      <c r="D1683" s="104">
        <v>0</v>
      </c>
      <c r="E1683" s="105"/>
      <c r="F1683" s="105" t="s">
        <v>3303</v>
      </c>
      <c r="G1683" s="104">
        <v>0</v>
      </c>
      <c r="H1683" s="104">
        <v>0</v>
      </c>
      <c r="I1683" s="104">
        <v>0</v>
      </c>
      <c r="J1683" s="105"/>
      <c r="K1683" s="105"/>
      <c r="L1683" s="104">
        <v>3</v>
      </c>
      <c r="M1683" s="104">
        <v>0</v>
      </c>
      <c r="N1683" s="105"/>
      <c r="O1683" s="106" t="s">
        <v>1355</v>
      </c>
      <c r="P1683" s="106" t="s">
        <v>890</v>
      </c>
      <c r="Q1683" s="105" t="s">
        <v>3319</v>
      </c>
      <c r="R1683" s="104">
        <v>0</v>
      </c>
      <c r="S1683" s="104">
        <v>0</v>
      </c>
      <c r="T1683" s="105" t="s">
        <v>1758</v>
      </c>
      <c r="U1683" s="104">
        <v>1</v>
      </c>
      <c r="V1683" s="104">
        <v>0</v>
      </c>
      <c r="W1683" s="104">
        <v>0</v>
      </c>
      <c r="X1683" s="104">
        <v>0</v>
      </c>
      <c r="Y1683" s="104">
        <v>0</v>
      </c>
      <c r="Z1683" s="104" t="b">
        <v>0</v>
      </c>
      <c r="AA1683" s="105"/>
      <c r="AB1683" s="105" t="s">
        <v>3320</v>
      </c>
    </row>
    <row r="1684" spans="1:28" ht="15" customHeight="1" x14ac:dyDescent="0.35">
      <c r="A1684" s="105" t="s">
        <v>7989</v>
      </c>
      <c r="B1684" s="104">
        <v>0</v>
      </c>
      <c r="C1684" s="105"/>
      <c r="D1684" s="104">
        <v>0</v>
      </c>
      <c r="E1684" s="105"/>
      <c r="F1684" s="105" t="s">
        <v>3385</v>
      </c>
      <c r="G1684" s="104">
        <v>0</v>
      </c>
      <c r="H1684" s="104">
        <v>0</v>
      </c>
      <c r="I1684" s="104">
        <v>0</v>
      </c>
      <c r="J1684" s="105"/>
      <c r="K1684" s="105"/>
      <c r="L1684" s="104">
        <v>3</v>
      </c>
      <c r="M1684" s="104">
        <v>0</v>
      </c>
      <c r="N1684" s="105" t="s">
        <v>3386</v>
      </c>
      <c r="O1684" s="106" t="s">
        <v>3387</v>
      </c>
      <c r="P1684" s="106" t="s">
        <v>890</v>
      </c>
      <c r="Q1684" s="105" t="s">
        <v>3388</v>
      </c>
      <c r="R1684" s="104">
        <v>0</v>
      </c>
      <c r="S1684" s="104">
        <v>0</v>
      </c>
      <c r="T1684" s="105" t="s">
        <v>1758</v>
      </c>
      <c r="U1684" s="104">
        <v>1</v>
      </c>
      <c r="V1684" s="104">
        <v>0</v>
      </c>
      <c r="W1684" s="104">
        <v>0</v>
      </c>
      <c r="X1684" s="104">
        <v>0</v>
      </c>
      <c r="Y1684" s="104">
        <v>0</v>
      </c>
      <c r="Z1684" s="104" t="b">
        <v>0</v>
      </c>
      <c r="AA1684" s="105"/>
      <c r="AB1684" s="105" t="s">
        <v>3389</v>
      </c>
    </row>
    <row r="1685" spans="1:28" ht="15" customHeight="1" x14ac:dyDescent="0.35">
      <c r="A1685" s="105" t="s">
        <v>7997</v>
      </c>
      <c r="B1685" s="104">
        <v>0</v>
      </c>
      <c r="C1685" s="105"/>
      <c r="D1685" s="104">
        <v>0</v>
      </c>
      <c r="E1685" s="105"/>
      <c r="F1685" s="105" t="s">
        <v>3407</v>
      </c>
      <c r="G1685" s="104">
        <v>0</v>
      </c>
      <c r="H1685" s="104">
        <v>0</v>
      </c>
      <c r="I1685" s="104">
        <v>0</v>
      </c>
      <c r="J1685" s="105"/>
      <c r="K1685" s="105"/>
      <c r="L1685" s="104">
        <v>3</v>
      </c>
      <c r="M1685" s="104">
        <v>0</v>
      </c>
      <c r="N1685" s="105"/>
      <c r="O1685" s="106" t="s">
        <v>1355</v>
      </c>
      <c r="P1685" s="106" t="s">
        <v>890</v>
      </c>
      <c r="Q1685" s="105" t="s">
        <v>3410</v>
      </c>
      <c r="R1685" s="104">
        <v>0</v>
      </c>
      <c r="S1685" s="104">
        <v>0</v>
      </c>
      <c r="T1685" s="105" t="s">
        <v>1758</v>
      </c>
      <c r="U1685" s="104">
        <v>1</v>
      </c>
      <c r="V1685" s="104">
        <v>0</v>
      </c>
      <c r="W1685" s="104">
        <v>0</v>
      </c>
      <c r="X1685" s="104">
        <v>0</v>
      </c>
      <c r="Y1685" s="104">
        <v>0</v>
      </c>
      <c r="Z1685" s="104" t="b">
        <v>0</v>
      </c>
      <c r="AA1685" s="105"/>
      <c r="AB1685" s="105" t="s">
        <v>3411</v>
      </c>
    </row>
    <row r="1686" spans="1:28" ht="15" customHeight="1" x14ac:dyDescent="0.35">
      <c r="A1686" s="105" t="s">
        <v>8009</v>
      </c>
      <c r="B1686" s="104">
        <v>0</v>
      </c>
      <c r="C1686" s="105"/>
      <c r="D1686" s="104">
        <v>0</v>
      </c>
      <c r="E1686" s="105"/>
      <c r="F1686" s="105" t="s">
        <v>3438</v>
      </c>
      <c r="G1686" s="104">
        <v>0</v>
      </c>
      <c r="H1686" s="104">
        <v>0</v>
      </c>
      <c r="I1686" s="104">
        <v>0</v>
      </c>
      <c r="J1686" s="105"/>
      <c r="K1686" s="105"/>
      <c r="L1686" s="104">
        <v>3</v>
      </c>
      <c r="M1686" s="104">
        <v>0</v>
      </c>
      <c r="N1686" s="105"/>
      <c r="O1686" s="106" t="s">
        <v>1355</v>
      </c>
      <c r="P1686" s="106" t="s">
        <v>890</v>
      </c>
      <c r="Q1686" s="105" t="s">
        <v>3439</v>
      </c>
      <c r="R1686" s="104">
        <v>0</v>
      </c>
      <c r="S1686" s="104">
        <v>0</v>
      </c>
      <c r="T1686" s="105" t="s">
        <v>1758</v>
      </c>
      <c r="U1686" s="104">
        <v>1</v>
      </c>
      <c r="V1686" s="104">
        <v>0</v>
      </c>
      <c r="W1686" s="104">
        <v>0</v>
      </c>
      <c r="X1686" s="104">
        <v>0</v>
      </c>
      <c r="Y1686" s="104">
        <v>0</v>
      </c>
      <c r="Z1686" s="104" t="b">
        <v>0</v>
      </c>
      <c r="AA1686" s="105"/>
      <c r="AB1686" s="105" t="s">
        <v>3440</v>
      </c>
    </row>
    <row r="1687" spans="1:28" ht="15" customHeight="1" x14ac:dyDescent="0.35">
      <c r="A1687" s="105" t="s">
        <v>8040</v>
      </c>
      <c r="B1687" s="104">
        <v>0</v>
      </c>
      <c r="C1687" s="105"/>
      <c r="D1687" s="104">
        <v>0</v>
      </c>
      <c r="E1687" s="105"/>
      <c r="F1687" s="105" t="s">
        <v>3499</v>
      </c>
      <c r="G1687" s="104">
        <v>0</v>
      </c>
      <c r="H1687" s="104">
        <v>0</v>
      </c>
      <c r="I1687" s="104">
        <v>0</v>
      </c>
      <c r="J1687" s="105"/>
      <c r="K1687" s="105"/>
      <c r="L1687" s="104">
        <v>3</v>
      </c>
      <c r="M1687" s="104">
        <v>0</v>
      </c>
      <c r="N1687" s="105"/>
      <c r="O1687" s="106" t="s">
        <v>1355</v>
      </c>
      <c r="P1687" s="106" t="s">
        <v>890</v>
      </c>
      <c r="Q1687" s="105" t="s">
        <v>3506</v>
      </c>
      <c r="R1687" s="104">
        <v>0</v>
      </c>
      <c r="S1687" s="104">
        <v>0</v>
      </c>
      <c r="T1687" s="105" t="s">
        <v>1758</v>
      </c>
      <c r="U1687" s="104">
        <v>1</v>
      </c>
      <c r="V1687" s="104">
        <v>0</v>
      </c>
      <c r="W1687" s="104">
        <v>0</v>
      </c>
      <c r="X1687" s="104">
        <v>0</v>
      </c>
      <c r="Y1687" s="104">
        <v>0</v>
      </c>
      <c r="Z1687" s="104" t="b">
        <v>0</v>
      </c>
      <c r="AA1687" s="105"/>
      <c r="AB1687" s="105" t="s">
        <v>3507</v>
      </c>
    </row>
    <row r="1688" spans="1:28" ht="15" customHeight="1" x14ac:dyDescent="0.35">
      <c r="A1688" s="105" t="s">
        <v>8052</v>
      </c>
      <c r="B1688" s="104">
        <v>0</v>
      </c>
      <c r="C1688" s="105"/>
      <c r="D1688" s="104">
        <v>0</v>
      </c>
      <c r="E1688" s="105"/>
      <c r="F1688" s="105" t="s">
        <v>3530</v>
      </c>
      <c r="G1688" s="104">
        <v>0</v>
      </c>
      <c r="H1688" s="104">
        <v>0</v>
      </c>
      <c r="I1688" s="104">
        <v>0</v>
      </c>
      <c r="J1688" s="105"/>
      <c r="K1688" s="105"/>
      <c r="L1688" s="104">
        <v>3</v>
      </c>
      <c r="M1688" s="104">
        <v>0</v>
      </c>
      <c r="N1688" s="105"/>
      <c r="O1688" s="106" t="s">
        <v>1355</v>
      </c>
      <c r="P1688" s="106" t="s">
        <v>890</v>
      </c>
      <c r="Q1688" s="105" t="s">
        <v>3533</v>
      </c>
      <c r="R1688" s="104">
        <v>0</v>
      </c>
      <c r="S1688" s="104">
        <v>0</v>
      </c>
      <c r="T1688" s="105" t="s">
        <v>1758</v>
      </c>
      <c r="U1688" s="104">
        <v>1</v>
      </c>
      <c r="V1688" s="104">
        <v>0</v>
      </c>
      <c r="W1688" s="104">
        <v>0</v>
      </c>
      <c r="X1688" s="104">
        <v>0</v>
      </c>
      <c r="Y1688" s="104">
        <v>0</v>
      </c>
      <c r="Z1688" s="104" t="b">
        <v>0</v>
      </c>
      <c r="AA1688" s="105"/>
      <c r="AB1688" s="105" t="s">
        <v>3534</v>
      </c>
    </row>
    <row r="1689" spans="1:28" ht="15" customHeight="1" x14ac:dyDescent="0.35">
      <c r="A1689" s="105" t="s">
        <v>8192</v>
      </c>
      <c r="B1689" s="104">
        <v>0</v>
      </c>
      <c r="C1689" s="105"/>
      <c r="D1689" s="104">
        <v>0</v>
      </c>
      <c r="E1689" s="105"/>
      <c r="F1689" s="105" t="s">
        <v>3874</v>
      </c>
      <c r="G1689" s="104">
        <v>0</v>
      </c>
      <c r="H1689" s="104">
        <v>0</v>
      </c>
      <c r="I1689" s="104">
        <v>0</v>
      </c>
      <c r="J1689" s="105"/>
      <c r="K1689" s="105"/>
      <c r="L1689" s="104">
        <v>3</v>
      </c>
      <c r="M1689" s="104">
        <v>0</v>
      </c>
      <c r="N1689" s="105" t="s">
        <v>3875</v>
      </c>
      <c r="O1689" s="106" t="s">
        <v>1355</v>
      </c>
      <c r="P1689" s="106" t="s">
        <v>890</v>
      </c>
      <c r="Q1689" s="105" t="s">
        <v>3887</v>
      </c>
      <c r="R1689" s="104">
        <v>0</v>
      </c>
      <c r="S1689" s="104">
        <v>0</v>
      </c>
      <c r="T1689" s="105" t="s">
        <v>1758</v>
      </c>
      <c r="U1689" s="104">
        <v>1</v>
      </c>
      <c r="V1689" s="104">
        <v>0</v>
      </c>
      <c r="W1689" s="104">
        <v>0</v>
      </c>
      <c r="X1689" s="104">
        <v>0</v>
      </c>
      <c r="Y1689" s="104">
        <v>0</v>
      </c>
      <c r="Z1689" s="104" t="b">
        <v>0</v>
      </c>
      <c r="AA1689" s="105"/>
      <c r="AB1689" s="105" t="s">
        <v>3888</v>
      </c>
    </row>
    <row r="1690" spans="1:28" ht="15" customHeight="1" x14ac:dyDescent="0.35">
      <c r="A1690" s="105" t="s">
        <v>8603</v>
      </c>
      <c r="B1690" s="104">
        <v>0</v>
      </c>
      <c r="C1690" s="105"/>
      <c r="D1690" s="104">
        <v>0</v>
      </c>
      <c r="E1690" s="105"/>
      <c r="F1690" s="105" t="s">
        <v>5102</v>
      </c>
      <c r="G1690" s="104">
        <v>0</v>
      </c>
      <c r="H1690" s="104">
        <v>0</v>
      </c>
      <c r="I1690" s="104">
        <v>0</v>
      </c>
      <c r="J1690" s="105"/>
      <c r="K1690" s="105"/>
      <c r="L1690" s="104">
        <v>3</v>
      </c>
      <c r="M1690" s="104">
        <v>0</v>
      </c>
      <c r="N1690" s="105"/>
      <c r="O1690" s="106" t="s">
        <v>1355</v>
      </c>
      <c r="P1690" s="106" t="s">
        <v>890</v>
      </c>
      <c r="Q1690" s="105" t="s">
        <v>5105</v>
      </c>
      <c r="R1690" s="104">
        <v>0</v>
      </c>
      <c r="S1690" s="104">
        <v>0</v>
      </c>
      <c r="T1690" s="105" t="s">
        <v>1758</v>
      </c>
      <c r="U1690" s="104">
        <v>1</v>
      </c>
      <c r="V1690" s="104">
        <v>0</v>
      </c>
      <c r="W1690" s="104">
        <v>0</v>
      </c>
      <c r="X1690" s="104">
        <v>0</v>
      </c>
      <c r="Y1690" s="104">
        <v>0</v>
      </c>
      <c r="Z1690" s="104" t="b">
        <v>0</v>
      </c>
      <c r="AA1690" s="105"/>
      <c r="AB1690" s="105" t="s">
        <v>5106</v>
      </c>
    </row>
    <row r="1691" spans="1:28" ht="15" customHeight="1" x14ac:dyDescent="0.35">
      <c r="A1691" s="105" t="s">
        <v>8634</v>
      </c>
      <c r="B1691" s="104">
        <v>0</v>
      </c>
      <c r="C1691" s="105"/>
      <c r="D1691" s="104">
        <v>0</v>
      </c>
      <c r="E1691" s="105"/>
      <c r="F1691" s="105" t="s">
        <v>9608</v>
      </c>
      <c r="G1691" s="104">
        <v>0</v>
      </c>
      <c r="H1691" s="104">
        <v>0</v>
      </c>
      <c r="I1691" s="104">
        <v>0</v>
      </c>
      <c r="J1691" s="105"/>
      <c r="K1691" s="105"/>
      <c r="L1691" s="104">
        <v>2</v>
      </c>
      <c r="M1691" s="104">
        <v>0</v>
      </c>
      <c r="N1691" s="105"/>
      <c r="O1691" s="105"/>
      <c r="P1691" s="105"/>
      <c r="Q1691" s="105" t="s">
        <v>9609</v>
      </c>
      <c r="R1691" s="104">
        <v>0</v>
      </c>
      <c r="S1691" s="104">
        <v>0</v>
      </c>
      <c r="T1691" s="105" t="s">
        <v>2019</v>
      </c>
      <c r="U1691" s="104">
        <v>1</v>
      </c>
      <c r="V1691" s="104">
        <v>0</v>
      </c>
      <c r="W1691" s="104">
        <v>0</v>
      </c>
      <c r="X1691" s="104">
        <v>0</v>
      </c>
      <c r="Y1691" s="104">
        <v>0</v>
      </c>
      <c r="Z1691" s="104" t="b">
        <v>0</v>
      </c>
      <c r="AA1691" s="105"/>
      <c r="AB1691" s="105" t="s">
        <v>5175</v>
      </c>
    </row>
    <row r="1692" spans="1:28" ht="15" customHeight="1" x14ac:dyDescent="0.35">
      <c r="A1692" s="105" t="s">
        <v>7396</v>
      </c>
      <c r="B1692" s="104">
        <v>0</v>
      </c>
      <c r="C1692" s="105"/>
      <c r="D1692" s="104">
        <v>0</v>
      </c>
      <c r="E1692" s="105"/>
      <c r="F1692" s="105" t="s">
        <v>1753</v>
      </c>
      <c r="G1692" s="104">
        <v>0</v>
      </c>
      <c r="H1692" s="104">
        <v>0</v>
      </c>
      <c r="I1692" s="104">
        <v>0</v>
      </c>
      <c r="J1692" s="105"/>
      <c r="K1692" s="105"/>
      <c r="L1692" s="104">
        <v>3</v>
      </c>
      <c r="M1692" s="104">
        <v>0</v>
      </c>
      <c r="N1692" s="105"/>
      <c r="O1692" s="106" t="s">
        <v>889</v>
      </c>
      <c r="P1692" s="106" t="s">
        <v>890</v>
      </c>
      <c r="Q1692" s="105" t="s">
        <v>1754</v>
      </c>
      <c r="R1692" s="104">
        <v>0</v>
      </c>
      <c r="S1692" s="104">
        <v>0</v>
      </c>
      <c r="T1692" s="105" t="s">
        <v>1755</v>
      </c>
      <c r="U1692" s="104">
        <v>1</v>
      </c>
      <c r="V1692" s="104">
        <v>0</v>
      </c>
      <c r="W1692" s="104">
        <v>0</v>
      </c>
      <c r="X1692" s="104">
        <v>0</v>
      </c>
      <c r="Y1692" s="104">
        <v>0</v>
      </c>
      <c r="Z1692" s="104" t="b">
        <v>0</v>
      </c>
      <c r="AA1692" s="105"/>
      <c r="AB1692" s="105" t="s">
        <v>1756</v>
      </c>
    </row>
    <row r="1693" spans="1:28" ht="15" customHeight="1" x14ac:dyDescent="0.35">
      <c r="A1693" s="105" t="s">
        <v>7471</v>
      </c>
      <c r="B1693" s="104">
        <v>0</v>
      </c>
      <c r="C1693" s="105"/>
      <c r="D1693" s="104">
        <v>0</v>
      </c>
      <c r="E1693" s="105"/>
      <c r="F1693" s="105" t="s">
        <v>1922</v>
      </c>
      <c r="G1693" s="104">
        <v>0</v>
      </c>
      <c r="H1693" s="104">
        <v>0</v>
      </c>
      <c r="I1693" s="104">
        <v>0</v>
      </c>
      <c r="J1693" s="105"/>
      <c r="K1693" s="105"/>
      <c r="L1693" s="104">
        <v>3</v>
      </c>
      <c r="M1693" s="104">
        <v>0</v>
      </c>
      <c r="N1693" s="105"/>
      <c r="O1693" s="106" t="s">
        <v>889</v>
      </c>
      <c r="P1693" s="106" t="s">
        <v>890</v>
      </c>
      <c r="Q1693" s="105" t="s">
        <v>1935</v>
      </c>
      <c r="R1693" s="104">
        <v>0</v>
      </c>
      <c r="S1693" s="104">
        <v>0</v>
      </c>
      <c r="T1693" s="105" t="s">
        <v>1755</v>
      </c>
      <c r="U1693" s="104">
        <v>1</v>
      </c>
      <c r="V1693" s="104">
        <v>0</v>
      </c>
      <c r="W1693" s="104">
        <v>0</v>
      </c>
      <c r="X1693" s="104">
        <v>0</v>
      </c>
      <c r="Y1693" s="104">
        <v>0</v>
      </c>
      <c r="Z1693" s="104" t="b">
        <v>0</v>
      </c>
      <c r="AA1693" s="105"/>
      <c r="AB1693" s="105" t="s">
        <v>1936</v>
      </c>
    </row>
    <row r="1694" spans="1:28" ht="15" customHeight="1" x14ac:dyDescent="0.35">
      <c r="A1694" s="105" t="s">
        <v>7528</v>
      </c>
      <c r="B1694" s="104">
        <v>0</v>
      </c>
      <c r="C1694" s="105"/>
      <c r="D1694" s="104">
        <v>0</v>
      </c>
      <c r="E1694" s="105"/>
      <c r="F1694" s="105" t="s">
        <v>2073</v>
      </c>
      <c r="G1694" s="104">
        <v>0</v>
      </c>
      <c r="H1694" s="104">
        <v>0</v>
      </c>
      <c r="I1694" s="104">
        <v>0</v>
      </c>
      <c r="J1694" s="105"/>
      <c r="K1694" s="105"/>
      <c r="L1694" s="104">
        <v>3</v>
      </c>
      <c r="M1694" s="104">
        <v>0</v>
      </c>
      <c r="N1694" s="105"/>
      <c r="O1694" s="106" t="s">
        <v>889</v>
      </c>
      <c r="P1694" s="106" t="s">
        <v>890</v>
      </c>
      <c r="Q1694" s="105" t="s">
        <v>2078</v>
      </c>
      <c r="R1694" s="104">
        <v>0</v>
      </c>
      <c r="S1694" s="104">
        <v>0</v>
      </c>
      <c r="T1694" s="105" t="s">
        <v>1755</v>
      </c>
      <c r="U1694" s="104">
        <v>1</v>
      </c>
      <c r="V1694" s="104">
        <v>0</v>
      </c>
      <c r="W1694" s="104">
        <v>0</v>
      </c>
      <c r="X1694" s="104">
        <v>0</v>
      </c>
      <c r="Y1694" s="104">
        <v>0</v>
      </c>
      <c r="Z1694" s="104" t="b">
        <v>0</v>
      </c>
      <c r="AA1694" s="105"/>
      <c r="AB1694" s="105" t="s">
        <v>2079</v>
      </c>
    </row>
    <row r="1695" spans="1:28" ht="15" customHeight="1" x14ac:dyDescent="0.35">
      <c r="A1695" s="105" t="s">
        <v>7968</v>
      </c>
      <c r="B1695" s="104">
        <v>0</v>
      </c>
      <c r="C1695" s="105"/>
      <c r="D1695" s="104">
        <v>0</v>
      </c>
      <c r="E1695" s="105"/>
      <c r="F1695" s="105" t="s">
        <v>3303</v>
      </c>
      <c r="G1695" s="104">
        <v>0</v>
      </c>
      <c r="H1695" s="104">
        <v>0</v>
      </c>
      <c r="I1695" s="104">
        <v>0</v>
      </c>
      <c r="J1695" s="105"/>
      <c r="K1695" s="105"/>
      <c r="L1695" s="104">
        <v>3</v>
      </c>
      <c r="M1695" s="104">
        <v>0</v>
      </c>
      <c r="N1695" s="105"/>
      <c r="O1695" s="106" t="s">
        <v>889</v>
      </c>
      <c r="P1695" s="106" t="s">
        <v>890</v>
      </c>
      <c r="Q1695" s="105" t="s">
        <v>3304</v>
      </c>
      <c r="R1695" s="104">
        <v>0</v>
      </c>
      <c r="S1695" s="104">
        <v>0</v>
      </c>
      <c r="T1695" s="105" t="s">
        <v>1755</v>
      </c>
      <c r="U1695" s="104">
        <v>1</v>
      </c>
      <c r="V1695" s="104">
        <v>0</v>
      </c>
      <c r="W1695" s="104">
        <v>0</v>
      </c>
      <c r="X1695" s="104">
        <v>0</v>
      </c>
      <c r="Y1695" s="104">
        <v>0</v>
      </c>
      <c r="Z1695" s="104" t="b">
        <v>0</v>
      </c>
      <c r="AA1695" s="105"/>
      <c r="AB1695" s="105" t="s">
        <v>3305</v>
      </c>
    </row>
    <row r="1696" spans="1:28" ht="15" customHeight="1" x14ac:dyDescent="0.35">
      <c r="A1696" s="105" t="s">
        <v>7996</v>
      </c>
      <c r="B1696" s="104">
        <v>0</v>
      </c>
      <c r="C1696" s="105"/>
      <c r="D1696" s="104">
        <v>0</v>
      </c>
      <c r="E1696" s="105"/>
      <c r="F1696" s="105" t="s">
        <v>3407</v>
      </c>
      <c r="G1696" s="104">
        <v>0</v>
      </c>
      <c r="H1696" s="104">
        <v>0</v>
      </c>
      <c r="I1696" s="104">
        <v>0</v>
      </c>
      <c r="J1696" s="105"/>
      <c r="K1696" s="105"/>
      <c r="L1696" s="104">
        <v>3</v>
      </c>
      <c r="M1696" s="104">
        <v>0</v>
      </c>
      <c r="N1696" s="105"/>
      <c r="O1696" s="106" t="s">
        <v>889</v>
      </c>
      <c r="P1696" s="106" t="s">
        <v>890</v>
      </c>
      <c r="Q1696" s="105" t="s">
        <v>3408</v>
      </c>
      <c r="R1696" s="104">
        <v>0</v>
      </c>
      <c r="S1696" s="104">
        <v>0</v>
      </c>
      <c r="T1696" s="105" t="s">
        <v>1755</v>
      </c>
      <c r="U1696" s="104">
        <v>1</v>
      </c>
      <c r="V1696" s="104">
        <v>0</v>
      </c>
      <c r="W1696" s="104">
        <v>0</v>
      </c>
      <c r="X1696" s="104">
        <v>0</v>
      </c>
      <c r="Y1696" s="104">
        <v>0</v>
      </c>
      <c r="Z1696" s="104" t="b">
        <v>0</v>
      </c>
      <c r="AA1696" s="105"/>
      <c r="AB1696" s="105" t="s">
        <v>3409</v>
      </c>
    </row>
    <row r="1697" spans="1:28" ht="15" customHeight="1" x14ac:dyDescent="0.35">
      <c r="A1697" s="105" t="s">
        <v>8011</v>
      </c>
      <c r="B1697" s="104">
        <v>0</v>
      </c>
      <c r="C1697" s="105"/>
      <c r="D1697" s="104">
        <v>0</v>
      </c>
      <c r="E1697" s="105"/>
      <c r="F1697" s="105" t="s">
        <v>3438</v>
      </c>
      <c r="G1697" s="104">
        <v>0</v>
      </c>
      <c r="H1697" s="104">
        <v>0</v>
      </c>
      <c r="I1697" s="104">
        <v>0</v>
      </c>
      <c r="J1697" s="105"/>
      <c r="K1697" s="105"/>
      <c r="L1697" s="104">
        <v>3</v>
      </c>
      <c r="M1697" s="104">
        <v>0</v>
      </c>
      <c r="N1697" s="105"/>
      <c r="O1697" s="106" t="s">
        <v>889</v>
      </c>
      <c r="P1697" s="106" t="s">
        <v>890</v>
      </c>
      <c r="Q1697" s="105" t="s">
        <v>3443</v>
      </c>
      <c r="R1697" s="104">
        <v>0</v>
      </c>
      <c r="S1697" s="104">
        <v>0</v>
      </c>
      <c r="T1697" s="105" t="s">
        <v>1755</v>
      </c>
      <c r="U1697" s="104">
        <v>1</v>
      </c>
      <c r="V1697" s="104">
        <v>0</v>
      </c>
      <c r="W1697" s="104">
        <v>0</v>
      </c>
      <c r="X1697" s="104">
        <v>0</v>
      </c>
      <c r="Y1697" s="104">
        <v>0</v>
      </c>
      <c r="Z1697" s="104" t="b">
        <v>0</v>
      </c>
      <c r="AA1697" s="105"/>
      <c r="AB1697" s="105" t="s">
        <v>3444</v>
      </c>
    </row>
    <row r="1698" spans="1:28" ht="15" customHeight="1" x14ac:dyDescent="0.35">
      <c r="A1698" s="105" t="s">
        <v>8044</v>
      </c>
      <c r="B1698" s="104">
        <v>0</v>
      </c>
      <c r="C1698" s="105"/>
      <c r="D1698" s="104">
        <v>0</v>
      </c>
      <c r="E1698" s="105"/>
      <c r="F1698" s="105" t="s">
        <v>3499</v>
      </c>
      <c r="G1698" s="104">
        <v>0</v>
      </c>
      <c r="H1698" s="104">
        <v>0</v>
      </c>
      <c r="I1698" s="104">
        <v>0</v>
      </c>
      <c r="J1698" s="105"/>
      <c r="K1698" s="105"/>
      <c r="L1698" s="104">
        <v>3</v>
      </c>
      <c r="M1698" s="104">
        <v>0</v>
      </c>
      <c r="N1698" s="105"/>
      <c r="O1698" s="106" t="s">
        <v>889</v>
      </c>
      <c r="P1698" s="106" t="s">
        <v>890</v>
      </c>
      <c r="Q1698" s="105" t="s">
        <v>3514</v>
      </c>
      <c r="R1698" s="104">
        <v>0</v>
      </c>
      <c r="S1698" s="104">
        <v>0</v>
      </c>
      <c r="T1698" s="105" t="s">
        <v>1755</v>
      </c>
      <c r="U1698" s="104">
        <v>1</v>
      </c>
      <c r="V1698" s="104">
        <v>0</v>
      </c>
      <c r="W1698" s="104">
        <v>0</v>
      </c>
      <c r="X1698" s="104">
        <v>0</v>
      </c>
      <c r="Y1698" s="104">
        <v>0</v>
      </c>
      <c r="Z1698" s="104" t="b">
        <v>0</v>
      </c>
      <c r="AA1698" s="105"/>
      <c r="AB1698" s="105" t="s">
        <v>3515</v>
      </c>
    </row>
    <row r="1699" spans="1:28" ht="15" customHeight="1" x14ac:dyDescent="0.35">
      <c r="A1699" s="105" t="s">
        <v>8051</v>
      </c>
      <c r="B1699" s="104">
        <v>0</v>
      </c>
      <c r="C1699" s="105"/>
      <c r="D1699" s="104">
        <v>0</v>
      </c>
      <c r="E1699" s="105"/>
      <c r="F1699" s="105" t="s">
        <v>3530</v>
      </c>
      <c r="G1699" s="104">
        <v>0</v>
      </c>
      <c r="H1699" s="104">
        <v>0</v>
      </c>
      <c r="I1699" s="104">
        <v>0</v>
      </c>
      <c r="J1699" s="105"/>
      <c r="K1699" s="105"/>
      <c r="L1699" s="104">
        <v>3</v>
      </c>
      <c r="M1699" s="104">
        <v>0</v>
      </c>
      <c r="N1699" s="105"/>
      <c r="O1699" s="106" t="s">
        <v>889</v>
      </c>
      <c r="P1699" s="106" t="s">
        <v>890</v>
      </c>
      <c r="Q1699" s="105" t="s">
        <v>3531</v>
      </c>
      <c r="R1699" s="104">
        <v>0</v>
      </c>
      <c r="S1699" s="104">
        <v>0</v>
      </c>
      <c r="T1699" s="105" t="s">
        <v>1755</v>
      </c>
      <c r="U1699" s="104">
        <v>1</v>
      </c>
      <c r="V1699" s="104">
        <v>0</v>
      </c>
      <c r="W1699" s="104">
        <v>0</v>
      </c>
      <c r="X1699" s="104">
        <v>0</v>
      </c>
      <c r="Y1699" s="104">
        <v>0</v>
      </c>
      <c r="Z1699" s="104" t="b">
        <v>0</v>
      </c>
      <c r="AA1699" s="105"/>
      <c r="AB1699" s="105" t="s">
        <v>3532</v>
      </c>
    </row>
    <row r="1700" spans="1:28" ht="15" customHeight="1" x14ac:dyDescent="0.35">
      <c r="A1700" s="105" t="s">
        <v>8314</v>
      </c>
      <c r="B1700" s="104">
        <v>0</v>
      </c>
      <c r="C1700" s="105"/>
      <c r="D1700" s="104">
        <v>0</v>
      </c>
      <c r="E1700" s="105"/>
      <c r="F1700" s="105" t="s">
        <v>4192</v>
      </c>
      <c r="G1700" s="104">
        <v>0</v>
      </c>
      <c r="H1700" s="104">
        <v>0</v>
      </c>
      <c r="I1700" s="104">
        <v>0</v>
      </c>
      <c r="J1700" s="105"/>
      <c r="K1700" s="105"/>
      <c r="L1700" s="104">
        <v>3</v>
      </c>
      <c r="M1700" s="104">
        <v>0</v>
      </c>
      <c r="N1700" s="105"/>
      <c r="O1700" s="106" t="s">
        <v>889</v>
      </c>
      <c r="P1700" s="106" t="s">
        <v>890</v>
      </c>
      <c r="Q1700" s="105" t="s">
        <v>4193</v>
      </c>
      <c r="R1700" s="104">
        <v>0</v>
      </c>
      <c r="S1700" s="104">
        <v>0</v>
      </c>
      <c r="T1700" s="105" t="s">
        <v>1755</v>
      </c>
      <c r="U1700" s="104">
        <v>1</v>
      </c>
      <c r="V1700" s="104">
        <v>0</v>
      </c>
      <c r="W1700" s="104">
        <v>0</v>
      </c>
      <c r="X1700" s="104">
        <v>0</v>
      </c>
      <c r="Y1700" s="104">
        <v>0</v>
      </c>
      <c r="Z1700" s="104" t="b">
        <v>0</v>
      </c>
      <c r="AA1700" s="105"/>
      <c r="AB1700" s="105" t="s">
        <v>4194</v>
      </c>
    </row>
    <row r="1701" spans="1:28" ht="15" customHeight="1" x14ac:dyDescent="0.35">
      <c r="A1701" s="105" t="s">
        <v>8602</v>
      </c>
      <c r="B1701" s="104">
        <v>0</v>
      </c>
      <c r="C1701" s="105"/>
      <c r="D1701" s="104">
        <v>0</v>
      </c>
      <c r="E1701" s="105"/>
      <c r="F1701" s="105" t="s">
        <v>5102</v>
      </c>
      <c r="G1701" s="104">
        <v>0</v>
      </c>
      <c r="H1701" s="104">
        <v>0</v>
      </c>
      <c r="I1701" s="104">
        <v>0</v>
      </c>
      <c r="J1701" s="105"/>
      <c r="K1701" s="105"/>
      <c r="L1701" s="104">
        <v>3</v>
      </c>
      <c r="M1701" s="104">
        <v>0</v>
      </c>
      <c r="N1701" s="105"/>
      <c r="O1701" s="106" t="s">
        <v>889</v>
      </c>
      <c r="P1701" s="106" t="s">
        <v>890</v>
      </c>
      <c r="Q1701" s="105" t="s">
        <v>5103</v>
      </c>
      <c r="R1701" s="104">
        <v>0</v>
      </c>
      <c r="S1701" s="104">
        <v>0</v>
      </c>
      <c r="T1701" s="105" t="s">
        <v>1755</v>
      </c>
      <c r="U1701" s="104">
        <v>1</v>
      </c>
      <c r="V1701" s="104">
        <v>0</v>
      </c>
      <c r="W1701" s="104">
        <v>0</v>
      </c>
      <c r="X1701" s="104">
        <v>0</v>
      </c>
      <c r="Y1701" s="104">
        <v>0</v>
      </c>
      <c r="Z1701" s="104" t="b">
        <v>0</v>
      </c>
      <c r="AA1701" s="105"/>
      <c r="AB1701" s="105" t="s">
        <v>5104</v>
      </c>
    </row>
    <row r="1702" spans="1:28" ht="15" customHeight="1" x14ac:dyDescent="0.35">
      <c r="A1702" s="105" t="s">
        <v>10944</v>
      </c>
      <c r="B1702" s="104">
        <v>0</v>
      </c>
      <c r="C1702" s="105"/>
      <c r="D1702" s="104">
        <v>0</v>
      </c>
      <c r="E1702" s="105"/>
      <c r="F1702" s="105" t="s">
        <v>9979</v>
      </c>
      <c r="G1702" s="104">
        <v>0</v>
      </c>
      <c r="H1702" s="104">
        <v>0</v>
      </c>
      <c r="I1702" s="104">
        <v>0</v>
      </c>
      <c r="J1702" s="105"/>
      <c r="K1702" s="105"/>
      <c r="L1702" s="104">
        <v>3</v>
      </c>
      <c r="M1702" s="104">
        <v>0</v>
      </c>
      <c r="N1702" s="105"/>
      <c r="O1702" s="105"/>
      <c r="P1702" s="105"/>
      <c r="Q1702" s="105" t="s">
        <v>9980</v>
      </c>
      <c r="R1702" s="104">
        <v>0</v>
      </c>
      <c r="S1702" s="104">
        <v>0</v>
      </c>
      <c r="T1702" s="105" t="s">
        <v>1755</v>
      </c>
      <c r="U1702" s="104">
        <v>1</v>
      </c>
      <c r="V1702" s="104">
        <v>0</v>
      </c>
      <c r="W1702" s="104">
        <v>0</v>
      </c>
      <c r="X1702" s="104">
        <v>0</v>
      </c>
      <c r="Y1702" s="104">
        <v>0</v>
      </c>
      <c r="Z1702" s="104" t="b">
        <v>0</v>
      </c>
      <c r="AA1702" s="105"/>
      <c r="AB1702" s="105" t="s">
        <v>9981</v>
      </c>
    </row>
    <row r="1703" spans="1:28" ht="15" customHeight="1" x14ac:dyDescent="0.35">
      <c r="A1703" s="105" t="s">
        <v>8635</v>
      </c>
      <c r="B1703" s="104">
        <v>0</v>
      </c>
      <c r="C1703" s="105"/>
      <c r="D1703" s="104">
        <v>0</v>
      </c>
      <c r="E1703" s="105"/>
      <c r="F1703" s="105" t="s">
        <v>5176</v>
      </c>
      <c r="G1703" s="104">
        <v>0</v>
      </c>
      <c r="H1703" s="104">
        <v>0</v>
      </c>
      <c r="I1703" s="104">
        <v>0</v>
      </c>
      <c r="J1703" s="105"/>
      <c r="K1703" s="105"/>
      <c r="L1703" s="104">
        <v>2</v>
      </c>
      <c r="M1703" s="104">
        <v>0</v>
      </c>
      <c r="N1703" s="105"/>
      <c r="O1703" s="105"/>
      <c r="P1703" s="105"/>
      <c r="Q1703" s="105" t="s">
        <v>9610</v>
      </c>
      <c r="R1703" s="104">
        <v>0</v>
      </c>
      <c r="S1703" s="104">
        <v>0</v>
      </c>
      <c r="T1703" s="105" t="s">
        <v>2019</v>
      </c>
      <c r="U1703" s="104">
        <v>1</v>
      </c>
      <c r="V1703" s="104">
        <v>0</v>
      </c>
      <c r="W1703" s="104">
        <v>0</v>
      </c>
      <c r="X1703" s="104">
        <v>0</v>
      </c>
      <c r="Y1703" s="104">
        <v>0</v>
      </c>
      <c r="Z1703" s="104" t="b">
        <v>0</v>
      </c>
      <c r="AA1703" s="105"/>
      <c r="AB1703" s="105" t="s">
        <v>5177</v>
      </c>
    </row>
    <row r="1704" spans="1:28" ht="15" customHeight="1" x14ac:dyDescent="0.35">
      <c r="A1704" s="105" t="s">
        <v>7399</v>
      </c>
      <c r="B1704" s="104">
        <v>0</v>
      </c>
      <c r="C1704" s="105"/>
      <c r="D1704" s="104">
        <v>0</v>
      </c>
      <c r="E1704" s="105"/>
      <c r="F1704" s="105" t="s">
        <v>1753</v>
      </c>
      <c r="G1704" s="104">
        <v>0</v>
      </c>
      <c r="H1704" s="104">
        <v>0</v>
      </c>
      <c r="I1704" s="104">
        <v>0</v>
      </c>
      <c r="J1704" s="105"/>
      <c r="K1704" s="105"/>
      <c r="L1704" s="104">
        <v>3</v>
      </c>
      <c r="M1704" s="104">
        <v>0</v>
      </c>
      <c r="N1704" s="105"/>
      <c r="O1704" s="106" t="s">
        <v>889</v>
      </c>
      <c r="P1704" s="106" t="s">
        <v>890</v>
      </c>
      <c r="Q1704" s="105" t="s">
        <v>1763</v>
      </c>
      <c r="R1704" s="104">
        <v>0</v>
      </c>
      <c r="S1704" s="104">
        <v>0</v>
      </c>
      <c r="T1704" s="105" t="s">
        <v>1764</v>
      </c>
      <c r="U1704" s="104">
        <v>1</v>
      </c>
      <c r="V1704" s="104">
        <v>0</v>
      </c>
      <c r="W1704" s="104">
        <v>0</v>
      </c>
      <c r="X1704" s="104">
        <v>0</v>
      </c>
      <c r="Y1704" s="104">
        <v>0</v>
      </c>
      <c r="Z1704" s="104" t="b">
        <v>0</v>
      </c>
      <c r="AA1704" s="105"/>
      <c r="AB1704" s="105" t="s">
        <v>1765</v>
      </c>
    </row>
    <row r="1705" spans="1:28" ht="15" customHeight="1" x14ac:dyDescent="0.35">
      <c r="A1705" s="105" t="s">
        <v>7470</v>
      </c>
      <c r="B1705" s="104">
        <v>0</v>
      </c>
      <c r="C1705" s="105"/>
      <c r="D1705" s="104">
        <v>0</v>
      </c>
      <c r="E1705" s="105"/>
      <c r="F1705" s="105" t="s">
        <v>1922</v>
      </c>
      <c r="G1705" s="104">
        <v>0</v>
      </c>
      <c r="H1705" s="104">
        <v>0</v>
      </c>
      <c r="I1705" s="104">
        <v>0</v>
      </c>
      <c r="J1705" s="105"/>
      <c r="K1705" s="105"/>
      <c r="L1705" s="104">
        <v>3</v>
      </c>
      <c r="M1705" s="104">
        <v>0</v>
      </c>
      <c r="N1705" s="105"/>
      <c r="O1705" s="106" t="s">
        <v>889</v>
      </c>
      <c r="P1705" s="106" t="s">
        <v>890</v>
      </c>
      <c r="Q1705" s="105" t="s">
        <v>1933</v>
      </c>
      <c r="R1705" s="104">
        <v>0</v>
      </c>
      <c r="S1705" s="104">
        <v>0</v>
      </c>
      <c r="T1705" s="105" t="s">
        <v>1764</v>
      </c>
      <c r="U1705" s="104">
        <v>1</v>
      </c>
      <c r="V1705" s="104">
        <v>0</v>
      </c>
      <c r="W1705" s="104">
        <v>0</v>
      </c>
      <c r="X1705" s="104">
        <v>0</v>
      </c>
      <c r="Y1705" s="104">
        <v>0</v>
      </c>
      <c r="Z1705" s="104" t="b">
        <v>0</v>
      </c>
      <c r="AA1705" s="105"/>
      <c r="AB1705" s="105" t="s">
        <v>1934</v>
      </c>
    </row>
    <row r="1706" spans="1:28" ht="15" customHeight="1" x14ac:dyDescent="0.35">
      <c r="A1706" s="105" t="s">
        <v>7524</v>
      </c>
      <c r="B1706" s="104">
        <v>0</v>
      </c>
      <c r="C1706" s="105"/>
      <c r="D1706" s="104">
        <v>0</v>
      </c>
      <c r="E1706" s="105"/>
      <c r="F1706" s="105" t="s">
        <v>2068</v>
      </c>
      <c r="G1706" s="104">
        <v>0</v>
      </c>
      <c r="H1706" s="104">
        <v>0</v>
      </c>
      <c r="I1706" s="104">
        <v>0</v>
      </c>
      <c r="J1706" s="105"/>
      <c r="K1706" s="105"/>
      <c r="L1706" s="104">
        <v>3</v>
      </c>
      <c r="M1706" s="104">
        <v>0</v>
      </c>
      <c r="N1706" s="105"/>
      <c r="O1706" s="106" t="s">
        <v>889</v>
      </c>
      <c r="P1706" s="106" t="s">
        <v>890</v>
      </c>
      <c r="Q1706" s="105" t="s">
        <v>2069</v>
      </c>
      <c r="R1706" s="104">
        <v>0</v>
      </c>
      <c r="S1706" s="104">
        <v>0</v>
      </c>
      <c r="T1706" s="105" t="s">
        <v>1764</v>
      </c>
      <c r="U1706" s="104">
        <v>1</v>
      </c>
      <c r="V1706" s="104">
        <v>0</v>
      </c>
      <c r="W1706" s="104">
        <v>0</v>
      </c>
      <c r="X1706" s="104">
        <v>0</v>
      </c>
      <c r="Y1706" s="104">
        <v>0</v>
      </c>
      <c r="Z1706" s="104" t="b">
        <v>0</v>
      </c>
      <c r="AA1706" s="105"/>
      <c r="AB1706" s="105" t="s">
        <v>2070</v>
      </c>
    </row>
    <row r="1707" spans="1:28" ht="15" customHeight="1" x14ac:dyDescent="0.35">
      <c r="A1707" s="105" t="s">
        <v>7973</v>
      </c>
      <c r="B1707" s="104">
        <v>0</v>
      </c>
      <c r="C1707" s="105"/>
      <c r="D1707" s="104">
        <v>0</v>
      </c>
      <c r="E1707" s="105"/>
      <c r="F1707" s="105" t="s">
        <v>3303</v>
      </c>
      <c r="G1707" s="104">
        <v>0</v>
      </c>
      <c r="H1707" s="104">
        <v>0</v>
      </c>
      <c r="I1707" s="104">
        <v>0</v>
      </c>
      <c r="J1707" s="105"/>
      <c r="K1707" s="105"/>
      <c r="L1707" s="104">
        <v>3</v>
      </c>
      <c r="M1707" s="104">
        <v>0</v>
      </c>
      <c r="N1707" s="105"/>
      <c r="O1707" s="106" t="s">
        <v>889</v>
      </c>
      <c r="P1707" s="106" t="s">
        <v>890</v>
      </c>
      <c r="Q1707" s="105" t="s">
        <v>3317</v>
      </c>
      <c r="R1707" s="104">
        <v>0</v>
      </c>
      <c r="S1707" s="104">
        <v>0</v>
      </c>
      <c r="T1707" s="105" t="s">
        <v>1764</v>
      </c>
      <c r="U1707" s="104">
        <v>1</v>
      </c>
      <c r="V1707" s="104">
        <v>0</v>
      </c>
      <c r="W1707" s="104">
        <v>0</v>
      </c>
      <c r="X1707" s="104">
        <v>0</v>
      </c>
      <c r="Y1707" s="104">
        <v>0</v>
      </c>
      <c r="Z1707" s="104" t="b">
        <v>0</v>
      </c>
      <c r="AA1707" s="105"/>
      <c r="AB1707" s="105" t="s">
        <v>3318</v>
      </c>
    </row>
    <row r="1708" spans="1:28" ht="15" customHeight="1" x14ac:dyDescent="0.35">
      <c r="A1708" s="105" t="s">
        <v>7994</v>
      </c>
      <c r="B1708" s="104">
        <v>0</v>
      </c>
      <c r="C1708" s="105"/>
      <c r="D1708" s="104">
        <v>0</v>
      </c>
      <c r="E1708" s="105"/>
      <c r="F1708" s="105" t="s">
        <v>3402</v>
      </c>
      <c r="G1708" s="104">
        <v>0</v>
      </c>
      <c r="H1708" s="104">
        <v>0</v>
      </c>
      <c r="I1708" s="104">
        <v>0</v>
      </c>
      <c r="J1708" s="105"/>
      <c r="K1708" s="105"/>
      <c r="L1708" s="104">
        <v>3</v>
      </c>
      <c r="M1708" s="104">
        <v>0</v>
      </c>
      <c r="N1708" s="105"/>
      <c r="O1708" s="106" t="s">
        <v>889</v>
      </c>
      <c r="P1708" s="106" t="s">
        <v>890</v>
      </c>
      <c r="Q1708" s="105" t="s">
        <v>3403</v>
      </c>
      <c r="R1708" s="104">
        <v>0</v>
      </c>
      <c r="S1708" s="104">
        <v>0</v>
      </c>
      <c r="T1708" s="105" t="s">
        <v>1764</v>
      </c>
      <c r="U1708" s="104">
        <v>1</v>
      </c>
      <c r="V1708" s="104">
        <v>0</v>
      </c>
      <c r="W1708" s="104">
        <v>0</v>
      </c>
      <c r="X1708" s="104">
        <v>0</v>
      </c>
      <c r="Y1708" s="104">
        <v>0</v>
      </c>
      <c r="Z1708" s="104" t="b">
        <v>0</v>
      </c>
      <c r="AA1708" s="105"/>
      <c r="AB1708" s="105" t="s">
        <v>3404</v>
      </c>
    </row>
    <row r="1709" spans="1:28" ht="15" customHeight="1" x14ac:dyDescent="0.35">
      <c r="A1709" s="105" t="s">
        <v>8005</v>
      </c>
      <c r="B1709" s="104">
        <v>0</v>
      </c>
      <c r="C1709" s="105"/>
      <c r="D1709" s="104">
        <v>0</v>
      </c>
      <c r="E1709" s="105"/>
      <c r="F1709" s="105" t="s">
        <v>3426</v>
      </c>
      <c r="G1709" s="104">
        <v>0</v>
      </c>
      <c r="H1709" s="104">
        <v>0</v>
      </c>
      <c r="I1709" s="104">
        <v>0</v>
      </c>
      <c r="J1709" s="105"/>
      <c r="K1709" s="105"/>
      <c r="L1709" s="104">
        <v>3</v>
      </c>
      <c r="M1709" s="104">
        <v>0</v>
      </c>
      <c r="N1709" s="105"/>
      <c r="O1709" s="106" t="s">
        <v>889</v>
      </c>
      <c r="P1709" s="106" t="s">
        <v>890</v>
      </c>
      <c r="Q1709" s="105" t="s">
        <v>3429</v>
      </c>
      <c r="R1709" s="104">
        <v>0</v>
      </c>
      <c r="S1709" s="104">
        <v>0</v>
      </c>
      <c r="T1709" s="105" t="s">
        <v>1764</v>
      </c>
      <c r="U1709" s="104">
        <v>1</v>
      </c>
      <c r="V1709" s="104">
        <v>0</v>
      </c>
      <c r="W1709" s="104">
        <v>0</v>
      </c>
      <c r="X1709" s="104">
        <v>0</v>
      </c>
      <c r="Y1709" s="104">
        <v>0</v>
      </c>
      <c r="Z1709" s="104" t="b">
        <v>0</v>
      </c>
      <c r="AA1709" s="105"/>
      <c r="AB1709" s="105" t="s">
        <v>3430</v>
      </c>
    </row>
    <row r="1710" spans="1:28" ht="15" customHeight="1" x14ac:dyDescent="0.35">
      <c r="A1710" s="105" t="s">
        <v>8037</v>
      </c>
      <c r="B1710" s="104">
        <v>0</v>
      </c>
      <c r="C1710" s="105"/>
      <c r="D1710" s="104">
        <v>0</v>
      </c>
      <c r="E1710" s="105"/>
      <c r="F1710" s="105" t="s">
        <v>3499</v>
      </c>
      <c r="G1710" s="104">
        <v>0</v>
      </c>
      <c r="H1710" s="104">
        <v>0</v>
      </c>
      <c r="I1710" s="104">
        <v>0</v>
      </c>
      <c r="J1710" s="105"/>
      <c r="K1710" s="105"/>
      <c r="L1710" s="104">
        <v>3</v>
      </c>
      <c r="M1710" s="104">
        <v>0</v>
      </c>
      <c r="N1710" s="105"/>
      <c r="O1710" s="106" t="s">
        <v>889</v>
      </c>
      <c r="P1710" s="106" t="s">
        <v>890</v>
      </c>
      <c r="Q1710" s="105" t="s">
        <v>3500</v>
      </c>
      <c r="R1710" s="104">
        <v>0</v>
      </c>
      <c r="S1710" s="104">
        <v>0</v>
      </c>
      <c r="T1710" s="105" t="s">
        <v>1764</v>
      </c>
      <c r="U1710" s="104">
        <v>1</v>
      </c>
      <c r="V1710" s="104">
        <v>0</v>
      </c>
      <c r="W1710" s="104">
        <v>0</v>
      </c>
      <c r="X1710" s="104">
        <v>0</v>
      </c>
      <c r="Y1710" s="104">
        <v>0</v>
      </c>
      <c r="Z1710" s="104" t="b">
        <v>0</v>
      </c>
      <c r="AA1710" s="105"/>
      <c r="AB1710" s="105" t="s">
        <v>3501</v>
      </c>
    </row>
    <row r="1711" spans="1:28" ht="15" customHeight="1" x14ac:dyDescent="0.35">
      <c r="A1711" s="105" t="s">
        <v>8058</v>
      </c>
      <c r="B1711" s="104">
        <v>0</v>
      </c>
      <c r="C1711" s="105"/>
      <c r="D1711" s="104">
        <v>0</v>
      </c>
      <c r="E1711" s="105"/>
      <c r="F1711" s="105" t="s">
        <v>3543</v>
      </c>
      <c r="G1711" s="104">
        <v>0</v>
      </c>
      <c r="H1711" s="104">
        <v>0</v>
      </c>
      <c r="I1711" s="104">
        <v>0</v>
      </c>
      <c r="J1711" s="105"/>
      <c r="K1711" s="105"/>
      <c r="L1711" s="104">
        <v>3</v>
      </c>
      <c r="M1711" s="104">
        <v>0</v>
      </c>
      <c r="N1711" s="105"/>
      <c r="O1711" s="106" t="s">
        <v>889</v>
      </c>
      <c r="P1711" s="106" t="s">
        <v>890</v>
      </c>
      <c r="Q1711" s="105" t="s">
        <v>3546</v>
      </c>
      <c r="R1711" s="104">
        <v>0</v>
      </c>
      <c r="S1711" s="104">
        <v>0</v>
      </c>
      <c r="T1711" s="105" t="s">
        <v>1764</v>
      </c>
      <c r="U1711" s="104">
        <v>1</v>
      </c>
      <c r="V1711" s="104">
        <v>0</v>
      </c>
      <c r="W1711" s="104">
        <v>0</v>
      </c>
      <c r="X1711" s="104">
        <v>0</v>
      </c>
      <c r="Y1711" s="104">
        <v>0</v>
      </c>
      <c r="Z1711" s="104" t="b">
        <v>0</v>
      </c>
      <c r="AA1711" s="105"/>
      <c r="AB1711" s="105" t="s">
        <v>3547</v>
      </c>
    </row>
    <row r="1712" spans="1:28" ht="15" customHeight="1" x14ac:dyDescent="0.35">
      <c r="A1712" s="105" t="s">
        <v>8187</v>
      </c>
      <c r="B1712" s="104">
        <v>0</v>
      </c>
      <c r="C1712" s="105"/>
      <c r="D1712" s="104">
        <v>0</v>
      </c>
      <c r="E1712" s="105"/>
      <c r="F1712" s="105" t="s">
        <v>3874</v>
      </c>
      <c r="G1712" s="104">
        <v>0</v>
      </c>
      <c r="H1712" s="104">
        <v>0</v>
      </c>
      <c r="I1712" s="104">
        <v>0</v>
      </c>
      <c r="J1712" s="105"/>
      <c r="K1712" s="105"/>
      <c r="L1712" s="104">
        <v>3</v>
      </c>
      <c r="M1712" s="104">
        <v>0</v>
      </c>
      <c r="N1712" s="105"/>
      <c r="O1712" s="106" t="s">
        <v>889</v>
      </c>
      <c r="P1712" s="106" t="s">
        <v>890</v>
      </c>
      <c r="Q1712" s="105" t="s">
        <v>3876</v>
      </c>
      <c r="R1712" s="104">
        <v>0</v>
      </c>
      <c r="S1712" s="104">
        <v>0</v>
      </c>
      <c r="T1712" s="105" t="s">
        <v>1764</v>
      </c>
      <c r="U1712" s="104">
        <v>1</v>
      </c>
      <c r="V1712" s="104">
        <v>0</v>
      </c>
      <c r="W1712" s="104">
        <v>0</v>
      </c>
      <c r="X1712" s="104">
        <v>0</v>
      </c>
      <c r="Y1712" s="104">
        <v>0</v>
      </c>
      <c r="Z1712" s="104" t="b">
        <v>0</v>
      </c>
      <c r="AA1712" s="105"/>
      <c r="AB1712" s="105" t="s">
        <v>3877</v>
      </c>
    </row>
    <row r="1713" spans="1:28" ht="15" customHeight="1" x14ac:dyDescent="0.35">
      <c r="A1713" s="105" t="s">
        <v>8313</v>
      </c>
      <c r="B1713" s="104">
        <v>0</v>
      </c>
      <c r="C1713" s="105"/>
      <c r="D1713" s="104">
        <v>0</v>
      </c>
      <c r="E1713" s="105"/>
      <c r="F1713" s="105" t="s">
        <v>4187</v>
      </c>
      <c r="G1713" s="104">
        <v>0</v>
      </c>
      <c r="H1713" s="104">
        <v>0</v>
      </c>
      <c r="I1713" s="104">
        <v>0</v>
      </c>
      <c r="J1713" s="105"/>
      <c r="K1713" s="105"/>
      <c r="L1713" s="104">
        <v>3</v>
      </c>
      <c r="M1713" s="104">
        <v>0</v>
      </c>
      <c r="N1713" s="105"/>
      <c r="O1713" s="106" t="s">
        <v>889</v>
      </c>
      <c r="P1713" s="106" t="s">
        <v>890</v>
      </c>
      <c r="Q1713" s="105" t="s">
        <v>4190</v>
      </c>
      <c r="R1713" s="104">
        <v>0</v>
      </c>
      <c r="S1713" s="104">
        <v>0</v>
      </c>
      <c r="T1713" s="105" t="s">
        <v>1764</v>
      </c>
      <c r="U1713" s="104">
        <v>1</v>
      </c>
      <c r="V1713" s="104">
        <v>0</v>
      </c>
      <c r="W1713" s="104">
        <v>0</v>
      </c>
      <c r="X1713" s="104">
        <v>0</v>
      </c>
      <c r="Y1713" s="104">
        <v>0</v>
      </c>
      <c r="Z1713" s="104" t="b">
        <v>0</v>
      </c>
      <c r="AA1713" s="105"/>
      <c r="AB1713" s="105" t="s">
        <v>4191</v>
      </c>
    </row>
    <row r="1714" spans="1:28" ht="15" customHeight="1" x14ac:dyDescent="0.35">
      <c r="A1714" s="105" t="s">
        <v>8604</v>
      </c>
      <c r="B1714" s="104">
        <v>0</v>
      </c>
      <c r="C1714" s="105"/>
      <c r="D1714" s="104">
        <v>0</v>
      </c>
      <c r="E1714" s="105"/>
      <c r="F1714" s="105" t="s">
        <v>5102</v>
      </c>
      <c r="G1714" s="104">
        <v>0</v>
      </c>
      <c r="H1714" s="104">
        <v>0</v>
      </c>
      <c r="I1714" s="104">
        <v>0</v>
      </c>
      <c r="J1714" s="105"/>
      <c r="K1714" s="105"/>
      <c r="L1714" s="104">
        <v>3</v>
      </c>
      <c r="M1714" s="104">
        <v>0</v>
      </c>
      <c r="N1714" s="105"/>
      <c r="O1714" s="106" t="s">
        <v>889</v>
      </c>
      <c r="P1714" s="106" t="s">
        <v>890</v>
      </c>
      <c r="Q1714" s="105" t="s">
        <v>5107</v>
      </c>
      <c r="R1714" s="104">
        <v>0</v>
      </c>
      <c r="S1714" s="104">
        <v>0</v>
      </c>
      <c r="T1714" s="105" t="s">
        <v>1764</v>
      </c>
      <c r="U1714" s="104">
        <v>1</v>
      </c>
      <c r="V1714" s="104">
        <v>0</v>
      </c>
      <c r="W1714" s="104">
        <v>0</v>
      </c>
      <c r="X1714" s="104">
        <v>0</v>
      </c>
      <c r="Y1714" s="104">
        <v>0</v>
      </c>
      <c r="Z1714" s="104" t="b">
        <v>0</v>
      </c>
      <c r="AA1714" s="105"/>
      <c r="AB1714" s="105" t="s">
        <v>5108</v>
      </c>
    </row>
    <row r="1715" spans="1:28" ht="15" customHeight="1" x14ac:dyDescent="0.35">
      <c r="A1715" s="105" t="s">
        <v>1761</v>
      </c>
      <c r="B1715" s="104">
        <v>0</v>
      </c>
      <c r="C1715" s="105"/>
      <c r="D1715" s="104">
        <v>0</v>
      </c>
      <c r="E1715" s="105"/>
      <c r="F1715" s="105" t="s">
        <v>9671</v>
      </c>
      <c r="G1715" s="104">
        <v>0</v>
      </c>
      <c r="H1715" s="104">
        <v>0</v>
      </c>
      <c r="I1715" s="104">
        <v>0</v>
      </c>
      <c r="J1715" s="105"/>
      <c r="K1715" s="105"/>
      <c r="L1715" s="104">
        <v>2</v>
      </c>
      <c r="M1715" s="104">
        <v>0</v>
      </c>
      <c r="N1715" s="105"/>
      <c r="O1715" s="105"/>
      <c r="P1715" s="105"/>
      <c r="Q1715" s="105" t="s">
        <v>9672</v>
      </c>
      <c r="R1715" s="104">
        <v>0</v>
      </c>
      <c r="S1715" s="104">
        <v>0</v>
      </c>
      <c r="T1715" s="105" t="s">
        <v>2019</v>
      </c>
      <c r="U1715" s="104">
        <v>1</v>
      </c>
      <c r="V1715" s="104">
        <v>0</v>
      </c>
      <c r="W1715" s="104">
        <v>0</v>
      </c>
      <c r="X1715" s="104">
        <v>0</v>
      </c>
      <c r="Y1715" s="104">
        <v>0</v>
      </c>
      <c r="Z1715" s="104" t="b">
        <v>0</v>
      </c>
      <c r="AA1715" s="105"/>
      <c r="AB1715" s="105" t="s">
        <v>5179</v>
      </c>
    </row>
    <row r="1716" spans="1:28" ht="15" customHeight="1" x14ac:dyDescent="0.35">
      <c r="A1716" s="105" t="s">
        <v>7398</v>
      </c>
      <c r="B1716" s="104">
        <v>0</v>
      </c>
      <c r="C1716" s="105"/>
      <c r="D1716" s="104">
        <v>0</v>
      </c>
      <c r="E1716" s="105"/>
      <c r="F1716" s="105" t="s">
        <v>1753</v>
      </c>
      <c r="G1716" s="104">
        <v>0</v>
      </c>
      <c r="H1716" s="104">
        <v>0</v>
      </c>
      <c r="I1716" s="104">
        <v>0</v>
      </c>
      <c r="J1716" s="105"/>
      <c r="K1716" s="105"/>
      <c r="L1716" s="104">
        <v>3</v>
      </c>
      <c r="M1716" s="104">
        <v>0</v>
      </c>
      <c r="N1716" s="105"/>
      <c r="O1716" s="106" t="s">
        <v>889</v>
      </c>
      <c r="P1716" s="106" t="s">
        <v>890</v>
      </c>
      <c r="Q1716" s="105" t="s">
        <v>1760</v>
      </c>
      <c r="R1716" s="104">
        <v>0</v>
      </c>
      <c r="S1716" s="104">
        <v>0</v>
      </c>
      <c r="T1716" s="105" t="s">
        <v>1761</v>
      </c>
      <c r="U1716" s="104">
        <v>1</v>
      </c>
      <c r="V1716" s="104">
        <v>0</v>
      </c>
      <c r="W1716" s="104">
        <v>0</v>
      </c>
      <c r="X1716" s="104">
        <v>0</v>
      </c>
      <c r="Y1716" s="104">
        <v>0</v>
      </c>
      <c r="Z1716" s="104" t="b">
        <v>0</v>
      </c>
      <c r="AA1716" s="105"/>
      <c r="AB1716" s="105" t="s">
        <v>1762</v>
      </c>
    </row>
    <row r="1717" spans="1:28" ht="15" customHeight="1" x14ac:dyDescent="0.35">
      <c r="A1717" s="105" t="s">
        <v>7465</v>
      </c>
      <c r="B1717" s="104">
        <v>0</v>
      </c>
      <c r="C1717" s="105"/>
      <c r="D1717" s="104">
        <v>0</v>
      </c>
      <c r="E1717" s="105"/>
      <c r="F1717" s="105" t="s">
        <v>1922</v>
      </c>
      <c r="G1717" s="104">
        <v>0</v>
      </c>
      <c r="H1717" s="104">
        <v>0</v>
      </c>
      <c r="I1717" s="104">
        <v>0</v>
      </c>
      <c r="J1717" s="105"/>
      <c r="K1717" s="105"/>
      <c r="L1717" s="104">
        <v>3</v>
      </c>
      <c r="M1717" s="104">
        <v>0</v>
      </c>
      <c r="N1717" s="105"/>
      <c r="O1717" s="106" t="s">
        <v>889</v>
      </c>
      <c r="P1717" s="106" t="s">
        <v>890</v>
      </c>
      <c r="Q1717" s="105" t="s">
        <v>1923</v>
      </c>
      <c r="R1717" s="104">
        <v>0</v>
      </c>
      <c r="S1717" s="104">
        <v>0</v>
      </c>
      <c r="T1717" s="105" t="s">
        <v>1761</v>
      </c>
      <c r="U1717" s="104">
        <v>1</v>
      </c>
      <c r="V1717" s="104">
        <v>0</v>
      </c>
      <c r="W1717" s="104">
        <v>0</v>
      </c>
      <c r="X1717" s="104">
        <v>0</v>
      </c>
      <c r="Y1717" s="104">
        <v>0</v>
      </c>
      <c r="Z1717" s="104" t="b">
        <v>0</v>
      </c>
      <c r="AA1717" s="105"/>
      <c r="AB1717" s="105" t="s">
        <v>1924</v>
      </c>
    </row>
    <row r="1718" spans="1:28" ht="15" customHeight="1" x14ac:dyDescent="0.35">
      <c r="A1718" s="105" t="s">
        <v>7525</v>
      </c>
      <c r="B1718" s="104">
        <v>0</v>
      </c>
      <c r="C1718" s="105"/>
      <c r="D1718" s="104">
        <v>0</v>
      </c>
      <c r="E1718" s="105"/>
      <c r="F1718" s="105" t="s">
        <v>2068</v>
      </c>
      <c r="G1718" s="104">
        <v>0</v>
      </c>
      <c r="H1718" s="104">
        <v>0</v>
      </c>
      <c r="I1718" s="104">
        <v>0</v>
      </c>
      <c r="J1718" s="105"/>
      <c r="K1718" s="105"/>
      <c r="L1718" s="104">
        <v>3</v>
      </c>
      <c r="M1718" s="104">
        <v>0</v>
      </c>
      <c r="N1718" s="105"/>
      <c r="O1718" s="106" t="s">
        <v>889</v>
      </c>
      <c r="P1718" s="106" t="s">
        <v>890</v>
      </c>
      <c r="Q1718" s="105" t="s">
        <v>2071</v>
      </c>
      <c r="R1718" s="104">
        <v>0</v>
      </c>
      <c r="S1718" s="104">
        <v>0</v>
      </c>
      <c r="T1718" s="105" t="s">
        <v>1761</v>
      </c>
      <c r="U1718" s="104">
        <v>1</v>
      </c>
      <c r="V1718" s="104">
        <v>0</v>
      </c>
      <c r="W1718" s="104">
        <v>0</v>
      </c>
      <c r="X1718" s="104">
        <v>0</v>
      </c>
      <c r="Y1718" s="104">
        <v>0</v>
      </c>
      <c r="Z1718" s="104" t="b">
        <v>0</v>
      </c>
      <c r="AA1718" s="105"/>
      <c r="AB1718" s="105" t="s">
        <v>2072</v>
      </c>
    </row>
    <row r="1719" spans="1:28" ht="15" customHeight="1" x14ac:dyDescent="0.35">
      <c r="A1719" s="105" t="s">
        <v>7970</v>
      </c>
      <c r="B1719" s="104">
        <v>0</v>
      </c>
      <c r="C1719" s="105"/>
      <c r="D1719" s="104">
        <v>0</v>
      </c>
      <c r="E1719" s="105"/>
      <c r="F1719" s="105" t="s">
        <v>3303</v>
      </c>
      <c r="G1719" s="104">
        <v>0</v>
      </c>
      <c r="H1719" s="104">
        <v>0</v>
      </c>
      <c r="I1719" s="104">
        <v>0</v>
      </c>
      <c r="J1719" s="105"/>
      <c r="K1719" s="105"/>
      <c r="L1719" s="104">
        <v>3</v>
      </c>
      <c r="M1719" s="104">
        <v>0</v>
      </c>
      <c r="N1719" s="105"/>
      <c r="O1719" s="106" t="s">
        <v>889</v>
      </c>
      <c r="P1719" s="106" t="s">
        <v>890</v>
      </c>
      <c r="Q1719" s="105" t="s">
        <v>3310</v>
      </c>
      <c r="R1719" s="104">
        <v>0</v>
      </c>
      <c r="S1719" s="104">
        <v>0</v>
      </c>
      <c r="T1719" s="105" t="s">
        <v>1761</v>
      </c>
      <c r="U1719" s="104">
        <v>1</v>
      </c>
      <c r="V1719" s="104">
        <v>0</v>
      </c>
      <c r="W1719" s="104">
        <v>0</v>
      </c>
      <c r="X1719" s="104">
        <v>0</v>
      </c>
      <c r="Y1719" s="104">
        <v>0</v>
      </c>
      <c r="Z1719" s="104" t="b">
        <v>0</v>
      </c>
      <c r="AA1719" s="105"/>
      <c r="AB1719" s="105" t="s">
        <v>3311</v>
      </c>
    </row>
    <row r="1720" spans="1:28" ht="15" customHeight="1" x14ac:dyDescent="0.35">
      <c r="A1720" s="105" t="s">
        <v>7995</v>
      </c>
      <c r="B1720" s="104">
        <v>0</v>
      </c>
      <c r="C1720" s="105"/>
      <c r="D1720" s="104">
        <v>0</v>
      </c>
      <c r="E1720" s="105"/>
      <c r="F1720" s="105" t="s">
        <v>3402</v>
      </c>
      <c r="G1720" s="104">
        <v>0</v>
      </c>
      <c r="H1720" s="104">
        <v>0</v>
      </c>
      <c r="I1720" s="104">
        <v>0</v>
      </c>
      <c r="J1720" s="105"/>
      <c r="K1720" s="105"/>
      <c r="L1720" s="104">
        <v>3</v>
      </c>
      <c r="M1720" s="104">
        <v>0</v>
      </c>
      <c r="N1720" s="105"/>
      <c r="O1720" s="106" t="s">
        <v>889</v>
      </c>
      <c r="P1720" s="106" t="s">
        <v>890</v>
      </c>
      <c r="Q1720" s="105" t="s">
        <v>3405</v>
      </c>
      <c r="R1720" s="104">
        <v>0</v>
      </c>
      <c r="S1720" s="104">
        <v>0</v>
      </c>
      <c r="T1720" s="105" t="s">
        <v>1761</v>
      </c>
      <c r="U1720" s="104">
        <v>1</v>
      </c>
      <c r="V1720" s="104">
        <v>0</v>
      </c>
      <c r="W1720" s="104">
        <v>0</v>
      </c>
      <c r="X1720" s="104">
        <v>0</v>
      </c>
      <c r="Y1720" s="104">
        <v>0</v>
      </c>
      <c r="Z1720" s="104" t="b">
        <v>0</v>
      </c>
      <c r="AA1720" s="105"/>
      <c r="AB1720" s="105" t="s">
        <v>3406</v>
      </c>
    </row>
    <row r="1721" spans="1:28" ht="15" customHeight="1" x14ac:dyDescent="0.35">
      <c r="A1721" s="105" t="s">
        <v>8004</v>
      </c>
      <c r="B1721" s="104">
        <v>0</v>
      </c>
      <c r="C1721" s="105"/>
      <c r="D1721" s="104">
        <v>0</v>
      </c>
      <c r="E1721" s="105"/>
      <c r="F1721" s="105" t="s">
        <v>3426</v>
      </c>
      <c r="G1721" s="104">
        <v>0</v>
      </c>
      <c r="H1721" s="104">
        <v>0</v>
      </c>
      <c r="I1721" s="104">
        <v>0</v>
      </c>
      <c r="J1721" s="105"/>
      <c r="K1721" s="105"/>
      <c r="L1721" s="104">
        <v>3</v>
      </c>
      <c r="M1721" s="104">
        <v>0</v>
      </c>
      <c r="N1721" s="105"/>
      <c r="O1721" s="106" t="s">
        <v>889</v>
      </c>
      <c r="P1721" s="106" t="s">
        <v>890</v>
      </c>
      <c r="Q1721" s="105" t="s">
        <v>3427</v>
      </c>
      <c r="R1721" s="104">
        <v>0</v>
      </c>
      <c r="S1721" s="104">
        <v>0</v>
      </c>
      <c r="T1721" s="105" t="s">
        <v>1761</v>
      </c>
      <c r="U1721" s="104">
        <v>1</v>
      </c>
      <c r="V1721" s="104">
        <v>0</v>
      </c>
      <c r="W1721" s="104">
        <v>0</v>
      </c>
      <c r="X1721" s="104">
        <v>0</v>
      </c>
      <c r="Y1721" s="104">
        <v>0</v>
      </c>
      <c r="Z1721" s="104" t="b">
        <v>0</v>
      </c>
      <c r="AA1721" s="105"/>
      <c r="AB1721" s="105" t="s">
        <v>3428</v>
      </c>
    </row>
    <row r="1722" spans="1:28" ht="15" customHeight="1" x14ac:dyDescent="0.35">
      <c r="A1722" s="105" t="s">
        <v>8043</v>
      </c>
      <c r="B1722" s="104">
        <v>0</v>
      </c>
      <c r="C1722" s="105"/>
      <c r="D1722" s="104">
        <v>0</v>
      </c>
      <c r="E1722" s="105"/>
      <c r="F1722" s="105" t="s">
        <v>3499</v>
      </c>
      <c r="G1722" s="104">
        <v>0</v>
      </c>
      <c r="H1722" s="104">
        <v>0</v>
      </c>
      <c r="I1722" s="104">
        <v>0</v>
      </c>
      <c r="J1722" s="105"/>
      <c r="K1722" s="105"/>
      <c r="L1722" s="104">
        <v>3</v>
      </c>
      <c r="M1722" s="104">
        <v>0</v>
      </c>
      <c r="N1722" s="105"/>
      <c r="O1722" s="106" t="s">
        <v>889</v>
      </c>
      <c r="P1722" s="106" t="s">
        <v>890</v>
      </c>
      <c r="Q1722" s="105" t="s">
        <v>3512</v>
      </c>
      <c r="R1722" s="104">
        <v>0</v>
      </c>
      <c r="S1722" s="104">
        <v>0</v>
      </c>
      <c r="T1722" s="105" t="s">
        <v>1761</v>
      </c>
      <c r="U1722" s="104">
        <v>1</v>
      </c>
      <c r="V1722" s="104">
        <v>0</v>
      </c>
      <c r="W1722" s="104">
        <v>0</v>
      </c>
      <c r="X1722" s="104">
        <v>0</v>
      </c>
      <c r="Y1722" s="104">
        <v>0</v>
      </c>
      <c r="Z1722" s="104" t="b">
        <v>0</v>
      </c>
      <c r="AA1722" s="105"/>
      <c r="AB1722" s="105" t="s">
        <v>3513</v>
      </c>
    </row>
    <row r="1723" spans="1:28" ht="15" customHeight="1" x14ac:dyDescent="0.35">
      <c r="A1723" s="105" t="s">
        <v>8057</v>
      </c>
      <c r="B1723" s="104">
        <v>0</v>
      </c>
      <c r="C1723" s="105"/>
      <c r="D1723" s="104">
        <v>0</v>
      </c>
      <c r="E1723" s="105"/>
      <c r="F1723" s="105" t="s">
        <v>3543</v>
      </c>
      <c r="G1723" s="104">
        <v>0</v>
      </c>
      <c r="H1723" s="104">
        <v>0</v>
      </c>
      <c r="I1723" s="104">
        <v>0</v>
      </c>
      <c r="J1723" s="105"/>
      <c r="K1723" s="105"/>
      <c r="L1723" s="104">
        <v>3</v>
      </c>
      <c r="M1723" s="104">
        <v>0</v>
      </c>
      <c r="N1723" s="105"/>
      <c r="O1723" s="106" t="s">
        <v>889</v>
      </c>
      <c r="P1723" s="106" t="s">
        <v>890</v>
      </c>
      <c r="Q1723" s="105" t="s">
        <v>3544</v>
      </c>
      <c r="R1723" s="104">
        <v>0</v>
      </c>
      <c r="S1723" s="104">
        <v>0</v>
      </c>
      <c r="T1723" s="105" t="s">
        <v>1761</v>
      </c>
      <c r="U1723" s="104">
        <v>1</v>
      </c>
      <c r="V1723" s="104">
        <v>0</v>
      </c>
      <c r="W1723" s="104">
        <v>0</v>
      </c>
      <c r="X1723" s="104">
        <v>0</v>
      </c>
      <c r="Y1723" s="104">
        <v>0</v>
      </c>
      <c r="Z1723" s="104" t="b">
        <v>0</v>
      </c>
      <c r="AA1723" s="105"/>
      <c r="AB1723" s="105" t="s">
        <v>3545</v>
      </c>
    </row>
    <row r="1724" spans="1:28" ht="15" customHeight="1" x14ac:dyDescent="0.35">
      <c r="A1724" s="105" t="s">
        <v>8191</v>
      </c>
      <c r="B1724" s="104">
        <v>0</v>
      </c>
      <c r="C1724" s="105"/>
      <c r="D1724" s="104">
        <v>0</v>
      </c>
      <c r="E1724" s="105"/>
      <c r="F1724" s="105" t="s">
        <v>3874</v>
      </c>
      <c r="G1724" s="104">
        <v>0</v>
      </c>
      <c r="H1724" s="104">
        <v>0</v>
      </c>
      <c r="I1724" s="104">
        <v>0</v>
      </c>
      <c r="J1724" s="105"/>
      <c r="K1724" s="105"/>
      <c r="L1724" s="104">
        <v>3</v>
      </c>
      <c r="M1724" s="104">
        <v>0</v>
      </c>
      <c r="N1724" s="105"/>
      <c r="O1724" s="106" t="s">
        <v>889</v>
      </c>
      <c r="P1724" s="106" t="s">
        <v>890</v>
      </c>
      <c r="Q1724" s="105" t="s">
        <v>3885</v>
      </c>
      <c r="R1724" s="104">
        <v>0</v>
      </c>
      <c r="S1724" s="104">
        <v>0</v>
      </c>
      <c r="T1724" s="105" t="s">
        <v>1761</v>
      </c>
      <c r="U1724" s="104">
        <v>1</v>
      </c>
      <c r="V1724" s="104">
        <v>0</v>
      </c>
      <c r="W1724" s="104">
        <v>0</v>
      </c>
      <c r="X1724" s="104">
        <v>0</v>
      </c>
      <c r="Y1724" s="104">
        <v>0</v>
      </c>
      <c r="Z1724" s="104" t="b">
        <v>0</v>
      </c>
      <c r="AA1724" s="105"/>
      <c r="AB1724" s="105" t="s">
        <v>3886</v>
      </c>
    </row>
    <row r="1725" spans="1:28" ht="15" customHeight="1" x14ac:dyDescent="0.35">
      <c r="A1725" s="105" t="s">
        <v>4186</v>
      </c>
      <c r="B1725" s="104">
        <v>0</v>
      </c>
      <c r="C1725" s="105"/>
      <c r="D1725" s="104">
        <v>0</v>
      </c>
      <c r="E1725" s="105"/>
      <c r="F1725" s="105" t="s">
        <v>4187</v>
      </c>
      <c r="G1725" s="104">
        <v>0</v>
      </c>
      <c r="H1725" s="104">
        <v>0</v>
      </c>
      <c r="I1725" s="104">
        <v>0</v>
      </c>
      <c r="J1725" s="105"/>
      <c r="K1725" s="105"/>
      <c r="L1725" s="104">
        <v>3</v>
      </c>
      <c r="M1725" s="104">
        <v>0</v>
      </c>
      <c r="N1725" s="105"/>
      <c r="O1725" s="106" t="s">
        <v>889</v>
      </c>
      <c r="P1725" s="106" t="s">
        <v>890</v>
      </c>
      <c r="Q1725" s="105" t="s">
        <v>4188</v>
      </c>
      <c r="R1725" s="104">
        <v>0</v>
      </c>
      <c r="S1725" s="104">
        <v>0</v>
      </c>
      <c r="T1725" s="105" t="s">
        <v>1761</v>
      </c>
      <c r="U1725" s="104">
        <v>1</v>
      </c>
      <c r="V1725" s="104">
        <v>0</v>
      </c>
      <c r="W1725" s="104">
        <v>0</v>
      </c>
      <c r="X1725" s="104">
        <v>0</v>
      </c>
      <c r="Y1725" s="104">
        <v>0</v>
      </c>
      <c r="Z1725" s="104" t="b">
        <v>0</v>
      </c>
      <c r="AA1725" s="105"/>
      <c r="AB1725" s="105" t="s">
        <v>4189</v>
      </c>
    </row>
    <row r="1726" spans="1:28" ht="15" customHeight="1" x14ac:dyDescent="0.35">
      <c r="A1726" s="105" t="s">
        <v>5115</v>
      </c>
      <c r="B1726" s="104">
        <v>0</v>
      </c>
      <c r="C1726" s="105"/>
      <c r="D1726" s="104">
        <v>0</v>
      </c>
      <c r="E1726" s="105"/>
      <c r="F1726" s="105" t="s">
        <v>5102</v>
      </c>
      <c r="G1726" s="104">
        <v>0</v>
      </c>
      <c r="H1726" s="104">
        <v>0</v>
      </c>
      <c r="I1726" s="104">
        <v>0</v>
      </c>
      <c r="J1726" s="105"/>
      <c r="K1726" s="105"/>
      <c r="L1726" s="104">
        <v>3</v>
      </c>
      <c r="M1726" s="104">
        <v>0</v>
      </c>
      <c r="N1726" s="105"/>
      <c r="O1726" s="106" t="s">
        <v>889</v>
      </c>
      <c r="P1726" s="106" t="s">
        <v>890</v>
      </c>
      <c r="Q1726" s="105" t="s">
        <v>5116</v>
      </c>
      <c r="R1726" s="104">
        <v>0</v>
      </c>
      <c r="S1726" s="104">
        <v>0</v>
      </c>
      <c r="T1726" s="105" t="s">
        <v>1761</v>
      </c>
      <c r="U1726" s="104">
        <v>1</v>
      </c>
      <c r="V1726" s="104">
        <v>0</v>
      </c>
      <c r="W1726" s="104">
        <v>0</v>
      </c>
      <c r="X1726" s="104">
        <v>0</v>
      </c>
      <c r="Y1726" s="104">
        <v>0</v>
      </c>
      <c r="Z1726" s="104" t="b">
        <v>0</v>
      </c>
      <c r="AA1726" s="105"/>
      <c r="AB1726" s="105" t="s">
        <v>5117</v>
      </c>
    </row>
    <row r="1727" spans="1:28" ht="15" customHeight="1" x14ac:dyDescent="0.35">
      <c r="A1727" s="105" t="s">
        <v>5914</v>
      </c>
      <c r="B1727" s="104">
        <v>0</v>
      </c>
      <c r="C1727" s="105"/>
      <c r="D1727" s="104">
        <v>0</v>
      </c>
      <c r="E1727" s="105"/>
      <c r="F1727" s="105" t="s">
        <v>10017</v>
      </c>
      <c r="G1727" s="104">
        <v>0</v>
      </c>
      <c r="H1727" s="104">
        <v>0</v>
      </c>
      <c r="I1727" s="104">
        <v>0</v>
      </c>
      <c r="J1727" s="105"/>
      <c r="K1727" s="105"/>
      <c r="L1727" s="104">
        <v>2</v>
      </c>
      <c r="M1727" s="104">
        <v>59212.778123242497</v>
      </c>
      <c r="N1727" s="105"/>
      <c r="O1727" s="105"/>
      <c r="P1727" s="105"/>
      <c r="Q1727" s="105" t="s">
        <v>10018</v>
      </c>
      <c r="R1727" s="104">
        <v>509898.8</v>
      </c>
      <c r="S1727" s="104">
        <v>0</v>
      </c>
      <c r="T1727" s="105" t="s">
        <v>2019</v>
      </c>
      <c r="U1727" s="104">
        <v>1</v>
      </c>
      <c r="V1727" s="104">
        <v>0</v>
      </c>
      <c r="W1727" s="104">
        <v>0</v>
      </c>
      <c r="X1727" s="104">
        <v>0</v>
      </c>
      <c r="Y1727" s="104">
        <v>569111.57812324201</v>
      </c>
      <c r="Z1727" s="104" t="b">
        <v>0</v>
      </c>
      <c r="AA1727" s="105" t="s">
        <v>82</v>
      </c>
      <c r="AB1727" s="105" t="s">
        <v>5915</v>
      </c>
    </row>
    <row r="1728" spans="1:28" ht="15" customHeight="1" x14ac:dyDescent="0.35">
      <c r="A1728" s="105" t="s">
        <v>9611</v>
      </c>
      <c r="B1728" s="104">
        <v>0</v>
      </c>
      <c r="C1728" s="105"/>
      <c r="D1728" s="104">
        <v>0</v>
      </c>
      <c r="E1728" s="105"/>
      <c r="F1728" s="105" t="s">
        <v>5178</v>
      </c>
      <c r="G1728" s="104">
        <v>0</v>
      </c>
      <c r="H1728" s="104">
        <v>0</v>
      </c>
      <c r="I1728" s="104">
        <v>0</v>
      </c>
      <c r="J1728" s="105"/>
      <c r="K1728" s="105"/>
      <c r="L1728" s="104">
        <v>2</v>
      </c>
      <c r="M1728" s="104">
        <v>0</v>
      </c>
      <c r="N1728" s="105"/>
      <c r="O1728" s="105"/>
      <c r="P1728" s="105"/>
      <c r="Q1728" s="105" t="s">
        <v>9612</v>
      </c>
      <c r="R1728" s="104">
        <v>0</v>
      </c>
      <c r="S1728" s="104">
        <v>0</v>
      </c>
      <c r="T1728" s="105" t="s">
        <v>2019</v>
      </c>
      <c r="U1728" s="104">
        <v>1</v>
      </c>
      <c r="V1728" s="104">
        <v>0</v>
      </c>
      <c r="W1728" s="104">
        <v>0</v>
      </c>
      <c r="X1728" s="104">
        <v>0</v>
      </c>
      <c r="Y1728" s="104">
        <v>0</v>
      </c>
      <c r="Z1728" s="104" t="b">
        <v>0</v>
      </c>
      <c r="AA1728" s="105"/>
      <c r="AB1728" s="105" t="s">
        <v>9613</v>
      </c>
    </row>
    <row r="1729" spans="1:28" ht="15" customHeight="1" x14ac:dyDescent="0.35">
      <c r="A1729" s="105" t="s">
        <v>1193</v>
      </c>
      <c r="B1729" s="104">
        <v>0</v>
      </c>
      <c r="C1729" s="105"/>
      <c r="D1729" s="104">
        <v>0</v>
      </c>
      <c r="E1729" s="105"/>
      <c r="F1729" s="105" t="s">
        <v>2528</v>
      </c>
      <c r="G1729" s="104">
        <v>0</v>
      </c>
      <c r="H1729" s="104">
        <v>0</v>
      </c>
      <c r="I1729" s="104">
        <v>0</v>
      </c>
      <c r="J1729" s="105"/>
      <c r="K1729" s="105"/>
      <c r="L1729" s="104">
        <v>1</v>
      </c>
      <c r="M1729" s="104">
        <v>229537.89915518399</v>
      </c>
      <c r="N1729" s="105"/>
      <c r="O1729" s="105"/>
      <c r="P1729" s="105"/>
      <c r="Q1729" s="105"/>
      <c r="R1729" s="104">
        <v>2083176.14</v>
      </c>
      <c r="S1729" s="104">
        <v>0</v>
      </c>
      <c r="T1729" s="105" t="s">
        <v>1905</v>
      </c>
      <c r="U1729" s="104">
        <v>1</v>
      </c>
      <c r="V1729" s="104">
        <v>0</v>
      </c>
      <c r="W1729" s="104">
        <v>5.7436940640088898E-6</v>
      </c>
      <c r="X1729" s="104">
        <v>0</v>
      </c>
      <c r="Y1729" s="104">
        <v>2312714.0391551801</v>
      </c>
      <c r="Z1729" s="104" t="b">
        <v>0</v>
      </c>
      <c r="AA1729" s="105" t="s">
        <v>2503</v>
      </c>
      <c r="AB1729" s="105" t="s">
        <v>2529</v>
      </c>
    </row>
    <row r="1730" spans="1:28" ht="15" customHeight="1" x14ac:dyDescent="0.35">
      <c r="A1730" s="105" t="s">
        <v>7181</v>
      </c>
      <c r="B1730" s="104">
        <v>0</v>
      </c>
      <c r="C1730" s="105"/>
      <c r="D1730" s="104">
        <v>0</v>
      </c>
      <c r="E1730" s="105"/>
      <c r="F1730" s="105" t="s">
        <v>1192</v>
      </c>
      <c r="G1730" s="104">
        <v>0</v>
      </c>
      <c r="H1730" s="104">
        <v>0</v>
      </c>
      <c r="I1730" s="104">
        <v>0</v>
      </c>
      <c r="J1730" s="105"/>
      <c r="K1730" s="105"/>
      <c r="L1730" s="104">
        <v>2</v>
      </c>
      <c r="M1730" s="104">
        <v>0</v>
      </c>
      <c r="N1730" s="105"/>
      <c r="O1730" s="105"/>
      <c r="P1730" s="105"/>
      <c r="Q1730" s="105" t="s">
        <v>9293</v>
      </c>
      <c r="R1730" s="104">
        <v>0</v>
      </c>
      <c r="S1730" s="104">
        <v>0</v>
      </c>
      <c r="T1730" s="105" t="s">
        <v>1193</v>
      </c>
      <c r="U1730" s="104">
        <v>1</v>
      </c>
      <c r="V1730" s="104">
        <v>0</v>
      </c>
      <c r="W1730" s="104">
        <v>0</v>
      </c>
      <c r="X1730" s="104">
        <v>0</v>
      </c>
      <c r="Y1730" s="104">
        <v>0</v>
      </c>
      <c r="Z1730" s="104" t="b">
        <v>0</v>
      </c>
      <c r="AA1730" s="105"/>
      <c r="AB1730" s="105" t="s">
        <v>1194</v>
      </c>
    </row>
    <row r="1731" spans="1:28" ht="15" customHeight="1" x14ac:dyDescent="0.35">
      <c r="A1731" s="105" t="s">
        <v>7491</v>
      </c>
      <c r="B1731" s="104">
        <v>0</v>
      </c>
      <c r="C1731" s="105"/>
      <c r="D1731" s="104">
        <v>0</v>
      </c>
      <c r="E1731" s="105"/>
      <c r="F1731" s="105" t="s">
        <v>1982</v>
      </c>
      <c r="G1731" s="104">
        <v>0</v>
      </c>
      <c r="H1731" s="104">
        <v>0</v>
      </c>
      <c r="I1731" s="104">
        <v>0</v>
      </c>
      <c r="J1731" s="105"/>
      <c r="K1731" s="105"/>
      <c r="L1731" s="104">
        <v>3</v>
      </c>
      <c r="M1731" s="104">
        <v>0</v>
      </c>
      <c r="N1731" s="105"/>
      <c r="O1731" s="106" t="s">
        <v>889</v>
      </c>
      <c r="P1731" s="106" t="s">
        <v>890</v>
      </c>
      <c r="Q1731" s="105" t="s">
        <v>1983</v>
      </c>
      <c r="R1731" s="104">
        <v>0</v>
      </c>
      <c r="S1731" s="104">
        <v>0</v>
      </c>
      <c r="T1731" s="105" t="s">
        <v>1191</v>
      </c>
      <c r="U1731" s="104">
        <v>1</v>
      </c>
      <c r="V1731" s="104">
        <v>0</v>
      </c>
      <c r="W1731" s="104">
        <v>0</v>
      </c>
      <c r="X1731" s="104">
        <v>0</v>
      </c>
      <c r="Y1731" s="104">
        <v>0</v>
      </c>
      <c r="Z1731" s="104" t="b">
        <v>0</v>
      </c>
      <c r="AA1731" s="105"/>
      <c r="AB1731" s="105" t="s">
        <v>1984</v>
      </c>
    </row>
    <row r="1732" spans="1:28" ht="15" customHeight="1" x14ac:dyDescent="0.35">
      <c r="A1732" s="105" t="s">
        <v>10896</v>
      </c>
      <c r="B1732" s="104">
        <v>0</v>
      </c>
      <c r="C1732" s="105"/>
      <c r="D1732" s="104">
        <v>0</v>
      </c>
      <c r="E1732" s="105"/>
      <c r="F1732" s="105" t="s">
        <v>4919</v>
      </c>
      <c r="G1732" s="104">
        <v>0</v>
      </c>
      <c r="H1732" s="104">
        <v>0</v>
      </c>
      <c r="I1732" s="104">
        <v>0</v>
      </c>
      <c r="J1732" s="105"/>
      <c r="K1732" s="105"/>
      <c r="L1732" s="104">
        <v>3</v>
      </c>
      <c r="M1732" s="104">
        <v>0</v>
      </c>
      <c r="N1732" s="105"/>
      <c r="O1732" s="106" t="s">
        <v>889</v>
      </c>
      <c r="P1732" s="106" t="s">
        <v>890</v>
      </c>
      <c r="Q1732" s="105" t="s">
        <v>4920</v>
      </c>
      <c r="R1732" s="104">
        <v>0</v>
      </c>
      <c r="S1732" s="104">
        <v>0</v>
      </c>
      <c r="T1732" s="105" t="s">
        <v>1191</v>
      </c>
      <c r="U1732" s="104">
        <v>1</v>
      </c>
      <c r="V1732" s="104">
        <v>0</v>
      </c>
      <c r="W1732" s="104">
        <v>0</v>
      </c>
      <c r="X1732" s="104">
        <v>0</v>
      </c>
      <c r="Y1732" s="104">
        <v>0</v>
      </c>
      <c r="Z1732" s="104" t="b">
        <v>0</v>
      </c>
      <c r="AA1732" s="105"/>
      <c r="AB1732" s="105" t="s">
        <v>4921</v>
      </c>
    </row>
    <row r="1733" spans="1:28" ht="15" customHeight="1" x14ac:dyDescent="0.35">
      <c r="A1733" s="105" t="s">
        <v>7333</v>
      </c>
      <c r="B1733" s="104">
        <v>0</v>
      </c>
      <c r="C1733" s="105"/>
      <c r="D1733" s="104">
        <v>0</v>
      </c>
      <c r="E1733" s="105"/>
      <c r="F1733" s="105" t="s">
        <v>1597</v>
      </c>
      <c r="G1733" s="104">
        <v>0</v>
      </c>
      <c r="H1733" s="104">
        <v>0</v>
      </c>
      <c r="I1733" s="104">
        <v>0</v>
      </c>
      <c r="J1733" s="105"/>
      <c r="K1733" s="105"/>
      <c r="L1733" s="104">
        <v>2</v>
      </c>
      <c r="M1733" s="104">
        <v>0</v>
      </c>
      <c r="N1733" s="105"/>
      <c r="O1733" s="105"/>
      <c r="P1733" s="105"/>
      <c r="Q1733" s="105" t="s">
        <v>9325</v>
      </c>
      <c r="R1733" s="104">
        <v>0</v>
      </c>
      <c r="S1733" s="104">
        <v>0</v>
      </c>
      <c r="T1733" s="105" t="s">
        <v>1193</v>
      </c>
      <c r="U1733" s="104">
        <v>1</v>
      </c>
      <c r="V1733" s="104">
        <v>0</v>
      </c>
      <c r="W1733" s="104">
        <v>0</v>
      </c>
      <c r="X1733" s="104">
        <v>0</v>
      </c>
      <c r="Y1733" s="104">
        <v>0</v>
      </c>
      <c r="Z1733" s="104" t="b">
        <v>0</v>
      </c>
      <c r="AA1733" s="105"/>
      <c r="AB1733" s="105" t="s">
        <v>1598</v>
      </c>
    </row>
    <row r="1734" spans="1:28" ht="15" customHeight="1" x14ac:dyDescent="0.35">
      <c r="A1734" s="105" t="s">
        <v>7203</v>
      </c>
      <c r="B1734" s="104">
        <v>0</v>
      </c>
      <c r="C1734" s="105"/>
      <c r="D1734" s="104">
        <v>0</v>
      </c>
      <c r="E1734" s="105"/>
      <c r="F1734" s="105" t="s">
        <v>1243</v>
      </c>
      <c r="G1734" s="104">
        <v>0</v>
      </c>
      <c r="H1734" s="104">
        <v>0</v>
      </c>
      <c r="I1734" s="104">
        <v>0</v>
      </c>
      <c r="J1734" s="105"/>
      <c r="K1734" s="105"/>
      <c r="L1734" s="104">
        <v>3</v>
      </c>
      <c r="M1734" s="104">
        <v>0</v>
      </c>
      <c r="N1734" s="105"/>
      <c r="O1734" s="106" t="s">
        <v>889</v>
      </c>
      <c r="P1734" s="106" t="s">
        <v>890</v>
      </c>
      <c r="Q1734" s="105" t="s">
        <v>1247</v>
      </c>
      <c r="R1734" s="104">
        <v>0</v>
      </c>
      <c r="S1734" s="104">
        <v>0</v>
      </c>
      <c r="T1734" s="105" t="s">
        <v>1248</v>
      </c>
      <c r="U1734" s="104">
        <v>1</v>
      </c>
      <c r="V1734" s="104">
        <v>0</v>
      </c>
      <c r="W1734" s="104">
        <v>0</v>
      </c>
      <c r="X1734" s="104">
        <v>0</v>
      </c>
      <c r="Y1734" s="104">
        <v>0</v>
      </c>
      <c r="Z1734" s="104" t="b">
        <v>0</v>
      </c>
      <c r="AA1734" s="105"/>
      <c r="AB1734" s="105" t="s">
        <v>1249</v>
      </c>
    </row>
    <row r="1735" spans="1:28" ht="15" customHeight="1" x14ac:dyDescent="0.35">
      <c r="A1735" s="105" t="s">
        <v>8597</v>
      </c>
      <c r="B1735" s="104">
        <v>0</v>
      </c>
      <c r="C1735" s="105"/>
      <c r="D1735" s="104">
        <v>0</v>
      </c>
      <c r="E1735" s="105"/>
      <c r="F1735" s="105" t="s">
        <v>5089</v>
      </c>
      <c r="G1735" s="104">
        <v>0</v>
      </c>
      <c r="H1735" s="104">
        <v>0</v>
      </c>
      <c r="I1735" s="104">
        <v>0</v>
      </c>
      <c r="J1735" s="105"/>
      <c r="K1735" s="105"/>
      <c r="L1735" s="104">
        <v>3</v>
      </c>
      <c r="M1735" s="104">
        <v>0</v>
      </c>
      <c r="N1735" s="105"/>
      <c r="O1735" s="106" t="s">
        <v>889</v>
      </c>
      <c r="P1735" s="106" t="s">
        <v>890</v>
      </c>
      <c r="Q1735" s="105" t="s">
        <v>5090</v>
      </c>
      <c r="R1735" s="104">
        <v>0</v>
      </c>
      <c r="S1735" s="104">
        <v>0</v>
      </c>
      <c r="T1735" s="105" t="s">
        <v>1248</v>
      </c>
      <c r="U1735" s="104">
        <v>1</v>
      </c>
      <c r="V1735" s="104">
        <v>0</v>
      </c>
      <c r="W1735" s="104">
        <v>0</v>
      </c>
      <c r="X1735" s="104">
        <v>0</v>
      </c>
      <c r="Y1735" s="104">
        <v>0</v>
      </c>
      <c r="Z1735" s="104" t="b">
        <v>0</v>
      </c>
      <c r="AA1735" s="105"/>
      <c r="AB1735" s="105" t="s">
        <v>5091</v>
      </c>
    </row>
    <row r="1736" spans="1:28" ht="15" customHeight="1" x14ac:dyDescent="0.35">
      <c r="A1736" s="105" t="s">
        <v>7700</v>
      </c>
      <c r="B1736" s="104">
        <v>0</v>
      </c>
      <c r="C1736" s="105"/>
      <c r="D1736" s="104">
        <v>0</v>
      </c>
      <c r="E1736" s="105"/>
      <c r="F1736" s="105" t="s">
        <v>2496</v>
      </c>
      <c r="G1736" s="104">
        <v>0</v>
      </c>
      <c r="H1736" s="104">
        <v>0</v>
      </c>
      <c r="I1736" s="104">
        <v>0</v>
      </c>
      <c r="J1736" s="105"/>
      <c r="K1736" s="105"/>
      <c r="L1736" s="104">
        <v>2</v>
      </c>
      <c r="M1736" s="104">
        <v>0</v>
      </c>
      <c r="N1736" s="105"/>
      <c r="O1736" s="105"/>
      <c r="P1736" s="105"/>
      <c r="Q1736" s="105" t="s">
        <v>9376</v>
      </c>
      <c r="R1736" s="104">
        <v>100098</v>
      </c>
      <c r="S1736" s="104">
        <v>0</v>
      </c>
      <c r="T1736" s="105" t="s">
        <v>1193</v>
      </c>
      <c r="U1736" s="104">
        <v>1</v>
      </c>
      <c r="V1736" s="104">
        <v>0</v>
      </c>
      <c r="W1736" s="104">
        <v>0</v>
      </c>
      <c r="X1736" s="104">
        <v>0</v>
      </c>
      <c r="Y1736" s="104">
        <v>100098</v>
      </c>
      <c r="Z1736" s="104" t="b">
        <v>0</v>
      </c>
      <c r="AA1736" s="105" t="s">
        <v>310</v>
      </c>
      <c r="AB1736" s="105" t="s">
        <v>2497</v>
      </c>
    </row>
    <row r="1737" spans="1:28" ht="15" customHeight="1" x14ac:dyDescent="0.35">
      <c r="A1737" s="105" t="s">
        <v>7342</v>
      </c>
      <c r="B1737" s="104">
        <v>0</v>
      </c>
      <c r="C1737" s="105"/>
      <c r="D1737" s="104">
        <v>0</v>
      </c>
      <c r="E1737" s="105"/>
      <c r="F1737" s="105" t="s">
        <v>1611</v>
      </c>
      <c r="G1737" s="104">
        <v>0</v>
      </c>
      <c r="H1737" s="104">
        <v>0</v>
      </c>
      <c r="I1737" s="104">
        <v>0</v>
      </c>
      <c r="J1737" s="105"/>
      <c r="K1737" s="105"/>
      <c r="L1737" s="104">
        <v>3</v>
      </c>
      <c r="M1737" s="104">
        <v>0</v>
      </c>
      <c r="N1737" s="105"/>
      <c r="O1737" s="106" t="s">
        <v>889</v>
      </c>
      <c r="P1737" s="106" t="s">
        <v>890</v>
      </c>
      <c r="Q1737" s="105" t="s">
        <v>1618</v>
      </c>
      <c r="R1737" s="104">
        <v>0</v>
      </c>
      <c r="S1737" s="104">
        <v>0</v>
      </c>
      <c r="T1737" s="105" t="s">
        <v>1619</v>
      </c>
      <c r="U1737" s="104">
        <v>1</v>
      </c>
      <c r="V1737" s="104">
        <v>0</v>
      </c>
      <c r="W1737" s="104">
        <v>0</v>
      </c>
      <c r="X1737" s="104">
        <v>0</v>
      </c>
      <c r="Y1737" s="104">
        <v>0</v>
      </c>
      <c r="Z1737" s="104" t="b">
        <v>0</v>
      </c>
      <c r="AA1737" s="105"/>
      <c r="AB1737" s="105" t="s">
        <v>1620</v>
      </c>
    </row>
    <row r="1738" spans="1:28" ht="15" customHeight="1" x14ac:dyDescent="0.35">
      <c r="A1738" s="105" t="s">
        <v>7492</v>
      </c>
      <c r="B1738" s="104">
        <v>0</v>
      </c>
      <c r="C1738" s="105"/>
      <c r="D1738" s="104">
        <v>0</v>
      </c>
      <c r="E1738" s="105"/>
      <c r="F1738" s="105" t="s">
        <v>1985</v>
      </c>
      <c r="G1738" s="104">
        <v>0</v>
      </c>
      <c r="H1738" s="104">
        <v>0</v>
      </c>
      <c r="I1738" s="104">
        <v>0</v>
      </c>
      <c r="J1738" s="105"/>
      <c r="K1738" s="105"/>
      <c r="L1738" s="104">
        <v>3</v>
      </c>
      <c r="M1738" s="104">
        <v>0</v>
      </c>
      <c r="N1738" s="105"/>
      <c r="O1738" s="106" t="s">
        <v>889</v>
      </c>
      <c r="P1738" s="106" t="s">
        <v>890</v>
      </c>
      <c r="Q1738" s="105" t="s">
        <v>1986</v>
      </c>
      <c r="R1738" s="104">
        <v>0</v>
      </c>
      <c r="S1738" s="104">
        <v>0</v>
      </c>
      <c r="T1738" s="105" t="s">
        <v>1619</v>
      </c>
      <c r="U1738" s="104">
        <v>1</v>
      </c>
      <c r="V1738" s="104">
        <v>0</v>
      </c>
      <c r="W1738" s="104">
        <v>0</v>
      </c>
      <c r="X1738" s="104">
        <v>0</v>
      </c>
      <c r="Y1738" s="104">
        <v>0</v>
      </c>
      <c r="Z1738" s="104" t="b">
        <v>0</v>
      </c>
      <c r="AA1738" s="105"/>
      <c r="AB1738" s="105" t="s">
        <v>1987</v>
      </c>
    </row>
    <row r="1739" spans="1:28" ht="15" customHeight="1" x14ac:dyDescent="0.35">
      <c r="A1739" s="105" t="s">
        <v>7532</v>
      </c>
      <c r="B1739" s="104">
        <v>0</v>
      </c>
      <c r="C1739" s="105"/>
      <c r="D1739" s="104">
        <v>0</v>
      </c>
      <c r="E1739" s="105"/>
      <c r="F1739" s="105" t="s">
        <v>2087</v>
      </c>
      <c r="G1739" s="104">
        <v>0</v>
      </c>
      <c r="H1739" s="104">
        <v>0</v>
      </c>
      <c r="I1739" s="104">
        <v>0</v>
      </c>
      <c r="J1739" s="105"/>
      <c r="K1739" s="105"/>
      <c r="L1739" s="104">
        <v>3</v>
      </c>
      <c r="M1739" s="104">
        <v>0</v>
      </c>
      <c r="N1739" s="105"/>
      <c r="O1739" s="106" t="s">
        <v>889</v>
      </c>
      <c r="P1739" s="106" t="s">
        <v>890</v>
      </c>
      <c r="Q1739" s="105" t="s">
        <v>2088</v>
      </c>
      <c r="R1739" s="104">
        <v>0</v>
      </c>
      <c r="S1739" s="104">
        <v>0</v>
      </c>
      <c r="T1739" s="105" t="s">
        <v>1619</v>
      </c>
      <c r="U1739" s="104">
        <v>1</v>
      </c>
      <c r="V1739" s="104">
        <v>0</v>
      </c>
      <c r="W1739" s="104">
        <v>0</v>
      </c>
      <c r="X1739" s="104">
        <v>0</v>
      </c>
      <c r="Y1739" s="104">
        <v>0</v>
      </c>
      <c r="Z1739" s="104" t="b">
        <v>0</v>
      </c>
      <c r="AA1739" s="105"/>
      <c r="AB1739" s="105" t="s">
        <v>2089</v>
      </c>
    </row>
    <row r="1740" spans="1:28" ht="15" customHeight="1" x14ac:dyDescent="0.35">
      <c r="A1740" s="105" t="s">
        <v>7730</v>
      </c>
      <c r="B1740" s="104">
        <v>0</v>
      </c>
      <c r="C1740" s="105"/>
      <c r="D1740" s="104">
        <v>0</v>
      </c>
      <c r="E1740" s="105"/>
      <c r="F1740" s="105" t="s">
        <v>2584</v>
      </c>
      <c r="G1740" s="104">
        <v>0</v>
      </c>
      <c r="H1740" s="104">
        <v>0</v>
      </c>
      <c r="I1740" s="104">
        <v>0</v>
      </c>
      <c r="J1740" s="105"/>
      <c r="K1740" s="105"/>
      <c r="L1740" s="104">
        <v>3</v>
      </c>
      <c r="M1740" s="104">
        <v>0</v>
      </c>
      <c r="N1740" s="105"/>
      <c r="O1740" s="106" t="s">
        <v>889</v>
      </c>
      <c r="P1740" s="106" t="s">
        <v>890</v>
      </c>
      <c r="Q1740" s="105" t="s">
        <v>2585</v>
      </c>
      <c r="R1740" s="104">
        <v>0</v>
      </c>
      <c r="S1740" s="104">
        <v>0</v>
      </c>
      <c r="T1740" s="105" t="s">
        <v>1619</v>
      </c>
      <c r="U1740" s="104">
        <v>1</v>
      </c>
      <c r="V1740" s="104">
        <v>0</v>
      </c>
      <c r="W1740" s="104">
        <v>0</v>
      </c>
      <c r="X1740" s="104">
        <v>0</v>
      </c>
      <c r="Y1740" s="104">
        <v>0</v>
      </c>
      <c r="Z1740" s="104" t="b">
        <v>0</v>
      </c>
      <c r="AA1740" s="105"/>
      <c r="AB1740" s="105" t="s">
        <v>2586</v>
      </c>
    </row>
    <row r="1741" spans="1:28" ht="15" customHeight="1" x14ac:dyDescent="0.35">
      <c r="A1741" s="105" t="s">
        <v>7885</v>
      </c>
      <c r="B1741" s="104">
        <v>0</v>
      </c>
      <c r="C1741" s="105"/>
      <c r="D1741" s="104">
        <v>0</v>
      </c>
      <c r="E1741" s="105"/>
      <c r="F1741" s="105" t="s">
        <v>3087</v>
      </c>
      <c r="G1741" s="104">
        <v>0</v>
      </c>
      <c r="H1741" s="104">
        <v>0</v>
      </c>
      <c r="I1741" s="104">
        <v>0</v>
      </c>
      <c r="J1741" s="105"/>
      <c r="K1741" s="105"/>
      <c r="L1741" s="104">
        <v>3</v>
      </c>
      <c r="M1741" s="104">
        <v>0</v>
      </c>
      <c r="N1741" s="105"/>
      <c r="O1741" s="106" t="s">
        <v>889</v>
      </c>
      <c r="P1741" s="106" t="s">
        <v>890</v>
      </c>
      <c r="Q1741" s="105" t="s">
        <v>3088</v>
      </c>
      <c r="R1741" s="104">
        <v>0</v>
      </c>
      <c r="S1741" s="104">
        <v>0</v>
      </c>
      <c r="T1741" s="105" t="s">
        <v>1619</v>
      </c>
      <c r="U1741" s="104">
        <v>1</v>
      </c>
      <c r="V1741" s="104">
        <v>0</v>
      </c>
      <c r="W1741" s="104">
        <v>0</v>
      </c>
      <c r="X1741" s="104">
        <v>0</v>
      </c>
      <c r="Y1741" s="104">
        <v>0</v>
      </c>
      <c r="Z1741" s="104" t="b">
        <v>0</v>
      </c>
      <c r="AA1741" s="105"/>
      <c r="AB1741" s="105" t="s">
        <v>3089</v>
      </c>
    </row>
    <row r="1742" spans="1:28" ht="15" customHeight="1" x14ac:dyDescent="0.35">
      <c r="A1742" s="105" t="s">
        <v>7921</v>
      </c>
      <c r="B1742" s="104">
        <v>0</v>
      </c>
      <c r="C1742" s="105"/>
      <c r="D1742" s="104">
        <v>0</v>
      </c>
      <c r="E1742" s="105"/>
      <c r="F1742" s="105" t="s">
        <v>3175</v>
      </c>
      <c r="G1742" s="104">
        <v>0</v>
      </c>
      <c r="H1742" s="104">
        <v>0</v>
      </c>
      <c r="I1742" s="104">
        <v>0</v>
      </c>
      <c r="J1742" s="105"/>
      <c r="K1742" s="105"/>
      <c r="L1742" s="104">
        <v>3</v>
      </c>
      <c r="M1742" s="104">
        <v>0</v>
      </c>
      <c r="N1742" s="105"/>
      <c r="O1742" s="106" t="s">
        <v>889</v>
      </c>
      <c r="P1742" s="106" t="s">
        <v>890</v>
      </c>
      <c r="Q1742" s="105" t="s">
        <v>3176</v>
      </c>
      <c r="R1742" s="104">
        <v>0</v>
      </c>
      <c r="S1742" s="104">
        <v>0</v>
      </c>
      <c r="T1742" s="105" t="s">
        <v>1619</v>
      </c>
      <c r="U1742" s="104">
        <v>1</v>
      </c>
      <c r="V1742" s="104">
        <v>0</v>
      </c>
      <c r="W1742" s="104">
        <v>0</v>
      </c>
      <c r="X1742" s="104">
        <v>0</v>
      </c>
      <c r="Y1742" s="104">
        <v>0</v>
      </c>
      <c r="Z1742" s="104" t="b">
        <v>0</v>
      </c>
      <c r="AA1742" s="105"/>
      <c r="AB1742" s="105" t="s">
        <v>3177</v>
      </c>
    </row>
    <row r="1743" spans="1:28" ht="15" customHeight="1" x14ac:dyDescent="0.35">
      <c r="A1743" s="105" t="s">
        <v>7949</v>
      </c>
      <c r="B1743" s="104">
        <v>0</v>
      </c>
      <c r="C1743" s="105"/>
      <c r="D1743" s="104">
        <v>0</v>
      </c>
      <c r="E1743" s="105"/>
      <c r="F1743" s="105" t="s">
        <v>3243</v>
      </c>
      <c r="G1743" s="104">
        <v>0</v>
      </c>
      <c r="H1743" s="104">
        <v>0</v>
      </c>
      <c r="I1743" s="104">
        <v>0</v>
      </c>
      <c r="J1743" s="105"/>
      <c r="K1743" s="105"/>
      <c r="L1743" s="104">
        <v>3</v>
      </c>
      <c r="M1743" s="104">
        <v>0</v>
      </c>
      <c r="N1743" s="105"/>
      <c r="O1743" s="106" t="s">
        <v>889</v>
      </c>
      <c r="P1743" s="106" t="s">
        <v>890</v>
      </c>
      <c r="Q1743" s="105" t="s">
        <v>3244</v>
      </c>
      <c r="R1743" s="104">
        <v>0</v>
      </c>
      <c r="S1743" s="104">
        <v>0</v>
      </c>
      <c r="T1743" s="105" t="s">
        <v>1619</v>
      </c>
      <c r="U1743" s="104">
        <v>1</v>
      </c>
      <c r="V1743" s="104">
        <v>0</v>
      </c>
      <c r="W1743" s="104">
        <v>0</v>
      </c>
      <c r="X1743" s="104">
        <v>0</v>
      </c>
      <c r="Y1743" s="104">
        <v>0</v>
      </c>
      <c r="Z1743" s="104" t="b">
        <v>0</v>
      </c>
      <c r="AA1743" s="105"/>
      <c r="AB1743" s="105" t="s">
        <v>3245</v>
      </c>
    </row>
    <row r="1744" spans="1:28" ht="15" customHeight="1" x14ac:dyDescent="0.35">
      <c r="A1744" s="105" t="s">
        <v>7958</v>
      </c>
      <c r="B1744" s="104">
        <v>0</v>
      </c>
      <c r="C1744" s="105"/>
      <c r="D1744" s="104">
        <v>0</v>
      </c>
      <c r="E1744" s="105"/>
      <c r="F1744" s="105" t="s">
        <v>3282</v>
      </c>
      <c r="G1744" s="104">
        <v>0</v>
      </c>
      <c r="H1744" s="104">
        <v>0</v>
      </c>
      <c r="I1744" s="104">
        <v>0</v>
      </c>
      <c r="J1744" s="105"/>
      <c r="K1744" s="105"/>
      <c r="L1744" s="104">
        <v>3</v>
      </c>
      <c r="M1744" s="104">
        <v>0</v>
      </c>
      <c r="N1744" s="105"/>
      <c r="O1744" s="106" t="s">
        <v>889</v>
      </c>
      <c r="P1744" s="106" t="s">
        <v>890</v>
      </c>
      <c r="Q1744" s="105" t="s">
        <v>3283</v>
      </c>
      <c r="R1744" s="104">
        <v>0</v>
      </c>
      <c r="S1744" s="104">
        <v>0</v>
      </c>
      <c r="T1744" s="105" t="s">
        <v>1619</v>
      </c>
      <c r="U1744" s="104">
        <v>1</v>
      </c>
      <c r="V1744" s="104">
        <v>0</v>
      </c>
      <c r="W1744" s="104">
        <v>0</v>
      </c>
      <c r="X1744" s="104">
        <v>0</v>
      </c>
      <c r="Y1744" s="104">
        <v>0</v>
      </c>
      <c r="Z1744" s="104" t="b">
        <v>0</v>
      </c>
      <c r="AA1744" s="105"/>
      <c r="AB1744" s="105" t="s">
        <v>3284</v>
      </c>
    </row>
    <row r="1745" spans="1:28" ht="15" customHeight="1" x14ac:dyDescent="0.35">
      <c r="A1745" s="105" t="s">
        <v>7985</v>
      </c>
      <c r="B1745" s="104">
        <v>0</v>
      </c>
      <c r="C1745" s="105"/>
      <c r="D1745" s="104">
        <v>0</v>
      </c>
      <c r="E1745" s="105"/>
      <c r="F1745" s="105" t="s">
        <v>3332</v>
      </c>
      <c r="G1745" s="104">
        <v>0</v>
      </c>
      <c r="H1745" s="104">
        <v>0</v>
      </c>
      <c r="I1745" s="104">
        <v>0</v>
      </c>
      <c r="J1745" s="105"/>
      <c r="K1745" s="105"/>
      <c r="L1745" s="104">
        <v>3</v>
      </c>
      <c r="M1745" s="104">
        <v>0</v>
      </c>
      <c r="N1745" s="105"/>
      <c r="O1745" s="106" t="s">
        <v>889</v>
      </c>
      <c r="P1745" s="106" t="s">
        <v>890</v>
      </c>
      <c r="Q1745" s="105" t="s">
        <v>3341</v>
      </c>
      <c r="R1745" s="104">
        <v>0</v>
      </c>
      <c r="S1745" s="104">
        <v>0</v>
      </c>
      <c r="T1745" s="105" t="s">
        <v>1619</v>
      </c>
      <c r="U1745" s="104">
        <v>1</v>
      </c>
      <c r="V1745" s="104">
        <v>0</v>
      </c>
      <c r="W1745" s="104">
        <v>0</v>
      </c>
      <c r="X1745" s="104">
        <v>0</v>
      </c>
      <c r="Y1745" s="104">
        <v>0</v>
      </c>
      <c r="Z1745" s="104" t="b">
        <v>0</v>
      </c>
      <c r="AA1745" s="105"/>
      <c r="AB1745" s="105" t="s">
        <v>3342</v>
      </c>
    </row>
    <row r="1746" spans="1:28" ht="15" customHeight="1" x14ac:dyDescent="0.35">
      <c r="A1746" s="105" t="s">
        <v>8235</v>
      </c>
      <c r="B1746" s="104">
        <v>0</v>
      </c>
      <c r="C1746" s="105"/>
      <c r="D1746" s="104">
        <v>0</v>
      </c>
      <c r="E1746" s="105"/>
      <c r="F1746" s="105" t="s">
        <v>4000</v>
      </c>
      <c r="G1746" s="104">
        <v>0</v>
      </c>
      <c r="H1746" s="104">
        <v>0</v>
      </c>
      <c r="I1746" s="104">
        <v>0</v>
      </c>
      <c r="J1746" s="105"/>
      <c r="K1746" s="105"/>
      <c r="L1746" s="104">
        <v>3</v>
      </c>
      <c r="M1746" s="104">
        <v>0</v>
      </c>
      <c r="N1746" s="105"/>
      <c r="O1746" s="106" t="s">
        <v>889</v>
      </c>
      <c r="P1746" s="106" t="s">
        <v>890</v>
      </c>
      <c r="Q1746" s="105" t="s">
        <v>4001</v>
      </c>
      <c r="R1746" s="104">
        <v>0</v>
      </c>
      <c r="S1746" s="104">
        <v>0</v>
      </c>
      <c r="T1746" s="105" t="s">
        <v>1619</v>
      </c>
      <c r="U1746" s="104">
        <v>1</v>
      </c>
      <c r="V1746" s="104">
        <v>0</v>
      </c>
      <c r="W1746" s="104">
        <v>0</v>
      </c>
      <c r="X1746" s="104">
        <v>0</v>
      </c>
      <c r="Y1746" s="104">
        <v>0</v>
      </c>
      <c r="Z1746" s="104" t="b">
        <v>0</v>
      </c>
      <c r="AA1746" s="105"/>
      <c r="AB1746" s="105" t="s">
        <v>4002</v>
      </c>
    </row>
    <row r="1747" spans="1:28" ht="15" customHeight="1" x14ac:dyDescent="0.35">
      <c r="A1747" s="105" t="s">
        <v>8349</v>
      </c>
      <c r="B1747" s="104">
        <v>0</v>
      </c>
      <c r="C1747" s="105"/>
      <c r="D1747" s="104">
        <v>0</v>
      </c>
      <c r="E1747" s="105"/>
      <c r="F1747" s="105" t="s">
        <v>9540</v>
      </c>
      <c r="G1747" s="104">
        <v>0</v>
      </c>
      <c r="H1747" s="104">
        <v>0</v>
      </c>
      <c r="I1747" s="104">
        <v>0</v>
      </c>
      <c r="J1747" s="105"/>
      <c r="K1747" s="105"/>
      <c r="L1747" s="104">
        <v>3</v>
      </c>
      <c r="M1747" s="104">
        <v>0</v>
      </c>
      <c r="N1747" s="105"/>
      <c r="O1747" s="106" t="s">
        <v>889</v>
      </c>
      <c r="P1747" s="106" t="s">
        <v>890</v>
      </c>
      <c r="Q1747" s="105" t="s">
        <v>4313</v>
      </c>
      <c r="R1747" s="104">
        <v>100098</v>
      </c>
      <c r="S1747" s="104">
        <v>0</v>
      </c>
      <c r="T1747" s="105" t="s">
        <v>1619</v>
      </c>
      <c r="U1747" s="104">
        <v>2</v>
      </c>
      <c r="V1747" s="104">
        <v>0</v>
      </c>
      <c r="W1747" s="104">
        <v>0</v>
      </c>
      <c r="X1747" s="104">
        <v>0</v>
      </c>
      <c r="Y1747" s="104">
        <v>100098</v>
      </c>
      <c r="Z1747" s="104" t="b">
        <v>0</v>
      </c>
      <c r="AA1747" s="105" t="s">
        <v>310</v>
      </c>
      <c r="AB1747" s="105" t="s">
        <v>4314</v>
      </c>
    </row>
    <row r="1748" spans="1:28" ht="15" customHeight="1" x14ac:dyDescent="0.35">
      <c r="A1748" s="105" t="s">
        <v>8350</v>
      </c>
      <c r="B1748" s="104">
        <v>0</v>
      </c>
      <c r="C1748" s="105"/>
      <c r="D1748" s="104">
        <v>0</v>
      </c>
      <c r="E1748" s="105"/>
      <c r="F1748" s="105" t="s">
        <v>4315</v>
      </c>
      <c r="G1748" s="104">
        <v>0</v>
      </c>
      <c r="H1748" s="104">
        <v>0</v>
      </c>
      <c r="I1748" s="104">
        <v>0</v>
      </c>
      <c r="J1748" s="105"/>
      <c r="K1748" s="105"/>
      <c r="L1748" s="104">
        <v>3</v>
      </c>
      <c r="M1748" s="104">
        <v>0</v>
      </c>
      <c r="N1748" s="105"/>
      <c r="O1748" s="106" t="s">
        <v>889</v>
      </c>
      <c r="P1748" s="106" t="s">
        <v>890</v>
      </c>
      <c r="Q1748" s="105" t="s">
        <v>4316</v>
      </c>
      <c r="R1748" s="104">
        <v>0</v>
      </c>
      <c r="S1748" s="104">
        <v>0</v>
      </c>
      <c r="T1748" s="105" t="s">
        <v>1619</v>
      </c>
      <c r="U1748" s="104">
        <v>1</v>
      </c>
      <c r="V1748" s="104">
        <v>0</v>
      </c>
      <c r="W1748" s="104">
        <v>0</v>
      </c>
      <c r="X1748" s="104">
        <v>0</v>
      </c>
      <c r="Y1748" s="104">
        <v>0</v>
      </c>
      <c r="Z1748" s="104" t="b">
        <v>0</v>
      </c>
      <c r="AA1748" s="105"/>
      <c r="AB1748" s="105" t="s">
        <v>4317</v>
      </c>
    </row>
    <row r="1749" spans="1:28" ht="15" customHeight="1" x14ac:dyDescent="0.35">
      <c r="A1749" s="105" t="s">
        <v>8351</v>
      </c>
      <c r="B1749" s="104">
        <v>0</v>
      </c>
      <c r="C1749" s="105"/>
      <c r="D1749" s="104">
        <v>0</v>
      </c>
      <c r="E1749" s="105"/>
      <c r="F1749" s="105" t="s">
        <v>4318</v>
      </c>
      <c r="G1749" s="104">
        <v>0</v>
      </c>
      <c r="H1749" s="104">
        <v>0</v>
      </c>
      <c r="I1749" s="104">
        <v>0</v>
      </c>
      <c r="J1749" s="105"/>
      <c r="K1749" s="105"/>
      <c r="L1749" s="104">
        <v>3</v>
      </c>
      <c r="M1749" s="104">
        <v>0</v>
      </c>
      <c r="N1749" s="105"/>
      <c r="O1749" s="106" t="s">
        <v>889</v>
      </c>
      <c r="P1749" s="106" t="s">
        <v>890</v>
      </c>
      <c r="Q1749" s="105" t="s">
        <v>4319</v>
      </c>
      <c r="R1749" s="104">
        <v>0</v>
      </c>
      <c r="S1749" s="104">
        <v>0</v>
      </c>
      <c r="T1749" s="105" t="s">
        <v>1619</v>
      </c>
      <c r="U1749" s="104">
        <v>1</v>
      </c>
      <c r="V1749" s="104">
        <v>0</v>
      </c>
      <c r="W1749" s="104">
        <v>0</v>
      </c>
      <c r="X1749" s="104">
        <v>0</v>
      </c>
      <c r="Y1749" s="104">
        <v>0</v>
      </c>
      <c r="Z1749" s="104" t="b">
        <v>0</v>
      </c>
      <c r="AA1749" s="105"/>
      <c r="AB1749" s="105" t="s">
        <v>4320</v>
      </c>
    </row>
    <row r="1750" spans="1:28" ht="15" customHeight="1" x14ac:dyDescent="0.35">
      <c r="A1750" s="105" t="s">
        <v>8355</v>
      </c>
      <c r="B1750" s="104">
        <v>0</v>
      </c>
      <c r="C1750" s="105"/>
      <c r="D1750" s="104">
        <v>0</v>
      </c>
      <c r="E1750" s="105"/>
      <c r="F1750" s="105" t="s">
        <v>4331</v>
      </c>
      <c r="G1750" s="104">
        <v>0</v>
      </c>
      <c r="H1750" s="104">
        <v>0</v>
      </c>
      <c r="I1750" s="104">
        <v>0</v>
      </c>
      <c r="J1750" s="105"/>
      <c r="K1750" s="105"/>
      <c r="L1750" s="104">
        <v>3</v>
      </c>
      <c r="M1750" s="104">
        <v>0</v>
      </c>
      <c r="N1750" s="105"/>
      <c r="O1750" s="106" t="s">
        <v>889</v>
      </c>
      <c r="P1750" s="106" t="s">
        <v>890</v>
      </c>
      <c r="Q1750" s="105" t="s">
        <v>4332</v>
      </c>
      <c r="R1750" s="104">
        <v>0</v>
      </c>
      <c r="S1750" s="104">
        <v>0</v>
      </c>
      <c r="T1750" s="105" t="s">
        <v>1619</v>
      </c>
      <c r="U1750" s="104">
        <v>1</v>
      </c>
      <c r="V1750" s="104">
        <v>0</v>
      </c>
      <c r="W1750" s="104">
        <v>0</v>
      </c>
      <c r="X1750" s="104">
        <v>0</v>
      </c>
      <c r="Y1750" s="104">
        <v>0</v>
      </c>
      <c r="Z1750" s="104" t="b">
        <v>0</v>
      </c>
      <c r="AA1750" s="105"/>
      <c r="AB1750" s="105" t="s">
        <v>4333</v>
      </c>
    </row>
    <row r="1751" spans="1:28" ht="15" customHeight="1" x14ac:dyDescent="0.35">
      <c r="A1751" s="105" t="s">
        <v>8586</v>
      </c>
      <c r="B1751" s="104">
        <v>0</v>
      </c>
      <c r="C1751" s="105"/>
      <c r="D1751" s="104">
        <v>0</v>
      </c>
      <c r="E1751" s="105"/>
      <c r="F1751" s="105" t="s">
        <v>5044</v>
      </c>
      <c r="G1751" s="104">
        <v>0</v>
      </c>
      <c r="H1751" s="104">
        <v>0</v>
      </c>
      <c r="I1751" s="104">
        <v>0</v>
      </c>
      <c r="J1751" s="105"/>
      <c r="K1751" s="105"/>
      <c r="L1751" s="104">
        <v>3</v>
      </c>
      <c r="M1751" s="104">
        <v>0</v>
      </c>
      <c r="N1751" s="105"/>
      <c r="O1751" s="106" t="s">
        <v>889</v>
      </c>
      <c r="P1751" s="106" t="s">
        <v>890</v>
      </c>
      <c r="Q1751" s="105" t="s">
        <v>5045</v>
      </c>
      <c r="R1751" s="104">
        <v>0</v>
      </c>
      <c r="S1751" s="104">
        <v>0</v>
      </c>
      <c r="T1751" s="105" t="s">
        <v>1619</v>
      </c>
      <c r="U1751" s="104">
        <v>1</v>
      </c>
      <c r="V1751" s="104">
        <v>0</v>
      </c>
      <c r="W1751" s="104">
        <v>0</v>
      </c>
      <c r="X1751" s="104">
        <v>0</v>
      </c>
      <c r="Y1751" s="104">
        <v>0</v>
      </c>
      <c r="Z1751" s="104" t="b">
        <v>0</v>
      </c>
      <c r="AA1751" s="105"/>
      <c r="AB1751" s="105" t="s">
        <v>5046</v>
      </c>
    </row>
    <row r="1752" spans="1:28" ht="15" customHeight="1" x14ac:dyDescent="0.35">
      <c r="A1752" s="105" t="s">
        <v>8626</v>
      </c>
      <c r="B1752" s="104">
        <v>0</v>
      </c>
      <c r="C1752" s="105"/>
      <c r="D1752" s="104">
        <v>0</v>
      </c>
      <c r="E1752" s="105"/>
      <c r="F1752" s="105" t="s">
        <v>5157</v>
      </c>
      <c r="G1752" s="104">
        <v>0</v>
      </c>
      <c r="H1752" s="104">
        <v>0</v>
      </c>
      <c r="I1752" s="104">
        <v>0</v>
      </c>
      <c r="J1752" s="105"/>
      <c r="K1752" s="105"/>
      <c r="L1752" s="104">
        <v>3</v>
      </c>
      <c r="M1752" s="104">
        <v>0</v>
      </c>
      <c r="N1752" s="105"/>
      <c r="O1752" s="106" t="s">
        <v>889</v>
      </c>
      <c r="P1752" s="106" t="s">
        <v>890</v>
      </c>
      <c r="Q1752" s="105" t="s">
        <v>5158</v>
      </c>
      <c r="R1752" s="104">
        <v>0</v>
      </c>
      <c r="S1752" s="104">
        <v>0</v>
      </c>
      <c r="T1752" s="105" t="s">
        <v>1619</v>
      </c>
      <c r="U1752" s="104">
        <v>1</v>
      </c>
      <c r="V1752" s="104">
        <v>0</v>
      </c>
      <c r="W1752" s="104">
        <v>0</v>
      </c>
      <c r="X1752" s="104">
        <v>0</v>
      </c>
      <c r="Y1752" s="104">
        <v>0</v>
      </c>
      <c r="Z1752" s="104" t="b">
        <v>0</v>
      </c>
      <c r="AA1752" s="105"/>
      <c r="AB1752" s="105" t="s">
        <v>5159</v>
      </c>
    </row>
    <row r="1753" spans="1:28" ht="15" customHeight="1" x14ac:dyDescent="0.35">
      <c r="A1753" s="105" t="s">
        <v>10864</v>
      </c>
      <c r="B1753" s="104">
        <v>0</v>
      </c>
      <c r="C1753" s="105"/>
      <c r="D1753" s="104">
        <v>0</v>
      </c>
      <c r="E1753" s="105"/>
      <c r="F1753" s="105" t="s">
        <v>870</v>
      </c>
      <c r="G1753" s="104">
        <v>0</v>
      </c>
      <c r="H1753" s="104">
        <v>0</v>
      </c>
      <c r="I1753" s="104">
        <v>0</v>
      </c>
      <c r="J1753" s="105"/>
      <c r="K1753" s="105"/>
      <c r="L1753" s="104">
        <v>3</v>
      </c>
      <c r="M1753" s="104">
        <v>0</v>
      </c>
      <c r="N1753" s="105"/>
      <c r="O1753" s="105"/>
      <c r="P1753" s="105"/>
      <c r="Q1753" s="105" t="s">
        <v>9385</v>
      </c>
      <c r="R1753" s="104">
        <v>0</v>
      </c>
      <c r="S1753" s="104">
        <v>0</v>
      </c>
      <c r="T1753" s="105" t="s">
        <v>1619</v>
      </c>
      <c r="U1753" s="104">
        <v>1</v>
      </c>
      <c r="V1753" s="104">
        <v>0</v>
      </c>
      <c r="W1753" s="104">
        <v>0</v>
      </c>
      <c r="X1753" s="104">
        <v>0</v>
      </c>
      <c r="Y1753" s="104">
        <v>0</v>
      </c>
      <c r="Z1753" s="104" t="b">
        <v>0</v>
      </c>
      <c r="AA1753" s="105"/>
      <c r="AB1753" s="105" t="s">
        <v>2611</v>
      </c>
    </row>
    <row r="1754" spans="1:28" ht="15" customHeight="1" x14ac:dyDescent="0.35">
      <c r="A1754" s="105" t="s">
        <v>7964</v>
      </c>
      <c r="B1754" s="104">
        <v>0</v>
      </c>
      <c r="C1754" s="105"/>
      <c r="D1754" s="104">
        <v>0</v>
      </c>
      <c r="E1754" s="105"/>
      <c r="F1754" s="105" t="s">
        <v>3292</v>
      </c>
      <c r="G1754" s="104">
        <v>0</v>
      </c>
      <c r="H1754" s="104">
        <v>0</v>
      </c>
      <c r="I1754" s="104">
        <v>0</v>
      </c>
      <c r="J1754" s="105"/>
      <c r="K1754" s="105"/>
      <c r="L1754" s="104">
        <v>2</v>
      </c>
      <c r="M1754" s="104">
        <v>0</v>
      </c>
      <c r="N1754" s="105"/>
      <c r="O1754" s="105"/>
      <c r="P1754" s="105"/>
      <c r="Q1754" s="105" t="s">
        <v>9431</v>
      </c>
      <c r="R1754" s="104">
        <v>0</v>
      </c>
      <c r="S1754" s="104">
        <v>0</v>
      </c>
      <c r="T1754" s="105" t="s">
        <v>1193</v>
      </c>
      <c r="U1754" s="104">
        <v>1</v>
      </c>
      <c r="V1754" s="104">
        <v>0</v>
      </c>
      <c r="W1754" s="104">
        <v>0</v>
      </c>
      <c r="X1754" s="104">
        <v>0</v>
      </c>
      <c r="Y1754" s="104">
        <v>0</v>
      </c>
      <c r="Z1754" s="104" t="b">
        <v>0</v>
      </c>
      <c r="AA1754" s="105"/>
      <c r="AB1754" s="105" t="s">
        <v>3293</v>
      </c>
    </row>
    <row r="1755" spans="1:28" ht="15" customHeight="1" x14ac:dyDescent="0.35">
      <c r="A1755" s="105" t="s">
        <v>7184</v>
      </c>
      <c r="B1755" s="104">
        <v>0</v>
      </c>
      <c r="C1755" s="105"/>
      <c r="D1755" s="104">
        <v>0</v>
      </c>
      <c r="E1755" s="105"/>
      <c r="F1755" s="105" t="s">
        <v>1204</v>
      </c>
      <c r="G1755" s="104">
        <v>0</v>
      </c>
      <c r="H1755" s="104">
        <v>0</v>
      </c>
      <c r="I1755" s="104">
        <v>0</v>
      </c>
      <c r="J1755" s="105"/>
      <c r="K1755" s="105"/>
      <c r="L1755" s="104">
        <v>3</v>
      </c>
      <c r="M1755" s="104">
        <v>0</v>
      </c>
      <c r="N1755" s="105"/>
      <c r="O1755" s="106" t="s">
        <v>889</v>
      </c>
      <c r="P1755" s="106" t="s">
        <v>890</v>
      </c>
      <c r="Q1755" s="105" t="s">
        <v>9295</v>
      </c>
      <c r="R1755" s="104">
        <v>0</v>
      </c>
      <c r="S1755" s="104">
        <v>0</v>
      </c>
      <c r="T1755" s="105" t="s">
        <v>1205</v>
      </c>
      <c r="U1755" s="104">
        <v>1</v>
      </c>
      <c r="V1755" s="104">
        <v>0</v>
      </c>
      <c r="W1755" s="104">
        <v>0</v>
      </c>
      <c r="X1755" s="104">
        <v>0</v>
      </c>
      <c r="Y1755" s="104">
        <v>0</v>
      </c>
      <c r="Z1755" s="104" t="b">
        <v>0</v>
      </c>
      <c r="AA1755" s="105"/>
      <c r="AB1755" s="105" t="s">
        <v>1206</v>
      </c>
    </row>
    <row r="1756" spans="1:28" ht="15" customHeight="1" x14ac:dyDescent="0.35">
      <c r="A1756" s="105" t="s">
        <v>7185</v>
      </c>
      <c r="B1756" s="104">
        <v>0</v>
      </c>
      <c r="C1756" s="105"/>
      <c r="D1756" s="104">
        <v>0</v>
      </c>
      <c r="E1756" s="105"/>
      <c r="F1756" s="105" t="s">
        <v>1207</v>
      </c>
      <c r="G1756" s="104">
        <v>0</v>
      </c>
      <c r="H1756" s="104">
        <v>0</v>
      </c>
      <c r="I1756" s="104">
        <v>0</v>
      </c>
      <c r="J1756" s="105"/>
      <c r="K1756" s="105"/>
      <c r="L1756" s="104">
        <v>3</v>
      </c>
      <c r="M1756" s="104">
        <v>0</v>
      </c>
      <c r="N1756" s="105"/>
      <c r="O1756" s="106" t="s">
        <v>889</v>
      </c>
      <c r="P1756" s="106" t="s">
        <v>890</v>
      </c>
      <c r="Q1756" s="105" t="s">
        <v>9296</v>
      </c>
      <c r="R1756" s="104">
        <v>0</v>
      </c>
      <c r="S1756" s="104">
        <v>0</v>
      </c>
      <c r="T1756" s="105" t="s">
        <v>1205</v>
      </c>
      <c r="U1756" s="104">
        <v>1</v>
      </c>
      <c r="V1756" s="104">
        <v>0</v>
      </c>
      <c r="W1756" s="104">
        <v>0</v>
      </c>
      <c r="X1756" s="104">
        <v>0</v>
      </c>
      <c r="Y1756" s="104">
        <v>0</v>
      </c>
      <c r="Z1756" s="104" t="b">
        <v>0</v>
      </c>
      <c r="AA1756" s="105"/>
      <c r="AB1756" s="105" t="s">
        <v>1208</v>
      </c>
    </row>
    <row r="1757" spans="1:28" ht="15" customHeight="1" x14ac:dyDescent="0.35">
      <c r="A1757" s="105" t="s">
        <v>7329</v>
      </c>
      <c r="B1757" s="104">
        <v>0</v>
      </c>
      <c r="C1757" s="105"/>
      <c r="D1757" s="104">
        <v>0</v>
      </c>
      <c r="E1757" s="105"/>
      <c r="F1757" s="105" t="s">
        <v>1588</v>
      </c>
      <c r="G1757" s="104">
        <v>0</v>
      </c>
      <c r="H1757" s="104">
        <v>0</v>
      </c>
      <c r="I1757" s="104">
        <v>0</v>
      </c>
      <c r="J1757" s="105"/>
      <c r="K1757" s="105"/>
      <c r="L1757" s="104">
        <v>3</v>
      </c>
      <c r="M1757" s="104">
        <v>0</v>
      </c>
      <c r="N1757" s="105"/>
      <c r="O1757" s="106" t="s">
        <v>889</v>
      </c>
      <c r="P1757" s="106" t="s">
        <v>890</v>
      </c>
      <c r="Q1757" s="105" t="s">
        <v>9322</v>
      </c>
      <c r="R1757" s="104">
        <v>0</v>
      </c>
      <c r="S1757" s="104">
        <v>0</v>
      </c>
      <c r="T1757" s="105" t="s">
        <v>1205</v>
      </c>
      <c r="U1757" s="104">
        <v>1</v>
      </c>
      <c r="V1757" s="104">
        <v>0</v>
      </c>
      <c r="W1757" s="104">
        <v>0</v>
      </c>
      <c r="X1757" s="104">
        <v>0</v>
      </c>
      <c r="Y1757" s="104">
        <v>0</v>
      </c>
      <c r="Z1757" s="104" t="b">
        <v>0</v>
      </c>
      <c r="AA1757" s="105"/>
      <c r="AB1757" s="105" t="s">
        <v>1589</v>
      </c>
    </row>
    <row r="1758" spans="1:28" ht="15" customHeight="1" x14ac:dyDescent="0.35">
      <c r="A1758" s="105" t="s">
        <v>7331</v>
      </c>
      <c r="B1758" s="104">
        <v>0</v>
      </c>
      <c r="C1758" s="105"/>
      <c r="D1758" s="104">
        <v>0</v>
      </c>
      <c r="E1758" s="105"/>
      <c r="F1758" s="105" t="s">
        <v>1592</v>
      </c>
      <c r="G1758" s="104">
        <v>0</v>
      </c>
      <c r="H1758" s="104">
        <v>0</v>
      </c>
      <c r="I1758" s="104">
        <v>0</v>
      </c>
      <c r="J1758" s="105"/>
      <c r="K1758" s="105"/>
      <c r="L1758" s="104">
        <v>3</v>
      </c>
      <c r="M1758" s="104">
        <v>0</v>
      </c>
      <c r="N1758" s="105"/>
      <c r="O1758" s="106" t="s">
        <v>889</v>
      </c>
      <c r="P1758" s="106" t="s">
        <v>890</v>
      </c>
      <c r="Q1758" s="105" t="s">
        <v>9324</v>
      </c>
      <c r="R1758" s="104">
        <v>0</v>
      </c>
      <c r="S1758" s="104">
        <v>0</v>
      </c>
      <c r="T1758" s="105" t="s">
        <v>1205</v>
      </c>
      <c r="U1758" s="104">
        <v>1</v>
      </c>
      <c r="V1758" s="104">
        <v>0</v>
      </c>
      <c r="W1758" s="104">
        <v>0</v>
      </c>
      <c r="X1758" s="104">
        <v>0</v>
      </c>
      <c r="Y1758" s="104">
        <v>0</v>
      </c>
      <c r="Z1758" s="104" t="b">
        <v>0</v>
      </c>
      <c r="AA1758" s="105"/>
      <c r="AB1758" s="105" t="s">
        <v>1593</v>
      </c>
    </row>
    <row r="1759" spans="1:28" ht="15" customHeight="1" x14ac:dyDescent="0.35">
      <c r="A1759" s="105" t="s">
        <v>7503</v>
      </c>
      <c r="B1759" s="104">
        <v>0</v>
      </c>
      <c r="C1759" s="105"/>
      <c r="D1759" s="104">
        <v>0</v>
      </c>
      <c r="E1759" s="105"/>
      <c r="F1759" s="105" t="s">
        <v>2012</v>
      </c>
      <c r="G1759" s="104">
        <v>0</v>
      </c>
      <c r="H1759" s="104">
        <v>0</v>
      </c>
      <c r="I1759" s="104">
        <v>0</v>
      </c>
      <c r="J1759" s="105"/>
      <c r="K1759" s="105"/>
      <c r="L1759" s="104">
        <v>3</v>
      </c>
      <c r="M1759" s="104">
        <v>0</v>
      </c>
      <c r="N1759" s="105"/>
      <c r="O1759" s="106" t="s">
        <v>889</v>
      </c>
      <c r="P1759" s="106" t="s">
        <v>890</v>
      </c>
      <c r="Q1759" s="105" t="s">
        <v>9362</v>
      </c>
      <c r="R1759" s="104">
        <v>0</v>
      </c>
      <c r="S1759" s="104">
        <v>0</v>
      </c>
      <c r="T1759" s="105" t="s">
        <v>1205</v>
      </c>
      <c r="U1759" s="104">
        <v>1</v>
      </c>
      <c r="V1759" s="104">
        <v>0</v>
      </c>
      <c r="W1759" s="104">
        <v>0</v>
      </c>
      <c r="X1759" s="104">
        <v>0</v>
      </c>
      <c r="Y1759" s="104">
        <v>0</v>
      </c>
      <c r="Z1759" s="104" t="b">
        <v>0</v>
      </c>
      <c r="AA1759" s="105"/>
      <c r="AB1759" s="105" t="s">
        <v>2013</v>
      </c>
    </row>
    <row r="1760" spans="1:28" ht="15" customHeight="1" x14ac:dyDescent="0.35">
      <c r="A1760" s="105" t="s">
        <v>7554</v>
      </c>
      <c r="B1760" s="104">
        <v>0</v>
      </c>
      <c r="C1760" s="105"/>
      <c r="D1760" s="104">
        <v>0</v>
      </c>
      <c r="E1760" s="105"/>
      <c r="F1760" s="105" t="s">
        <v>2139</v>
      </c>
      <c r="G1760" s="104">
        <v>0</v>
      </c>
      <c r="H1760" s="104">
        <v>0</v>
      </c>
      <c r="I1760" s="104">
        <v>0</v>
      </c>
      <c r="J1760" s="105"/>
      <c r="K1760" s="105"/>
      <c r="L1760" s="104">
        <v>3</v>
      </c>
      <c r="M1760" s="104">
        <v>0</v>
      </c>
      <c r="N1760" s="105"/>
      <c r="O1760" s="106" t="s">
        <v>889</v>
      </c>
      <c r="P1760" s="106" t="s">
        <v>890</v>
      </c>
      <c r="Q1760" s="105" t="s">
        <v>9369</v>
      </c>
      <c r="R1760" s="104">
        <v>0</v>
      </c>
      <c r="S1760" s="104">
        <v>0</v>
      </c>
      <c r="T1760" s="105" t="s">
        <v>1205</v>
      </c>
      <c r="U1760" s="104">
        <v>1</v>
      </c>
      <c r="V1760" s="104">
        <v>0</v>
      </c>
      <c r="W1760" s="104">
        <v>0</v>
      </c>
      <c r="X1760" s="104">
        <v>0</v>
      </c>
      <c r="Y1760" s="104">
        <v>0</v>
      </c>
      <c r="Z1760" s="104" t="b">
        <v>0</v>
      </c>
      <c r="AA1760" s="105"/>
      <c r="AB1760" s="105" t="s">
        <v>2140</v>
      </c>
    </row>
    <row r="1761" spans="1:28" ht="15" customHeight="1" x14ac:dyDescent="0.35">
      <c r="A1761" s="105" t="s">
        <v>8237</v>
      </c>
      <c r="B1761" s="104">
        <v>0</v>
      </c>
      <c r="C1761" s="105"/>
      <c r="D1761" s="104">
        <v>0</v>
      </c>
      <c r="E1761" s="105"/>
      <c r="F1761" s="105" t="s">
        <v>4005</v>
      </c>
      <c r="G1761" s="104">
        <v>0</v>
      </c>
      <c r="H1761" s="104">
        <v>0</v>
      </c>
      <c r="I1761" s="104">
        <v>0</v>
      </c>
      <c r="J1761" s="105"/>
      <c r="K1761" s="105"/>
      <c r="L1761" s="104">
        <v>3</v>
      </c>
      <c r="M1761" s="104">
        <v>0</v>
      </c>
      <c r="N1761" s="105"/>
      <c r="O1761" s="106" t="s">
        <v>889</v>
      </c>
      <c r="P1761" s="106" t="s">
        <v>890</v>
      </c>
      <c r="Q1761" s="105" t="s">
        <v>9449</v>
      </c>
      <c r="R1761" s="104">
        <v>0</v>
      </c>
      <c r="S1761" s="104">
        <v>0</v>
      </c>
      <c r="T1761" s="105" t="s">
        <v>1205</v>
      </c>
      <c r="U1761" s="104">
        <v>1</v>
      </c>
      <c r="V1761" s="104">
        <v>0</v>
      </c>
      <c r="W1761" s="104">
        <v>0</v>
      </c>
      <c r="X1761" s="104">
        <v>0</v>
      </c>
      <c r="Y1761" s="104">
        <v>0</v>
      </c>
      <c r="Z1761" s="104" t="b">
        <v>0</v>
      </c>
      <c r="AA1761" s="105"/>
      <c r="AB1761" s="105" t="s">
        <v>4006</v>
      </c>
    </row>
    <row r="1762" spans="1:28" ht="15" customHeight="1" x14ac:dyDescent="0.35">
      <c r="A1762" s="105" t="s">
        <v>8444</v>
      </c>
      <c r="B1762" s="104">
        <v>0</v>
      </c>
      <c r="C1762" s="105"/>
      <c r="D1762" s="104">
        <v>0</v>
      </c>
      <c r="E1762" s="105"/>
      <c r="F1762" s="105" t="s">
        <v>4593</v>
      </c>
      <c r="G1762" s="104">
        <v>0</v>
      </c>
      <c r="H1762" s="104">
        <v>0</v>
      </c>
      <c r="I1762" s="104">
        <v>0</v>
      </c>
      <c r="J1762" s="105"/>
      <c r="K1762" s="105"/>
      <c r="L1762" s="104">
        <v>3</v>
      </c>
      <c r="M1762" s="104">
        <v>0</v>
      </c>
      <c r="N1762" s="105"/>
      <c r="O1762" s="106" t="s">
        <v>889</v>
      </c>
      <c r="P1762" s="106" t="s">
        <v>890</v>
      </c>
      <c r="Q1762" s="105" t="s">
        <v>9541</v>
      </c>
      <c r="R1762" s="104">
        <v>0</v>
      </c>
      <c r="S1762" s="104">
        <v>0</v>
      </c>
      <c r="T1762" s="105" t="s">
        <v>1205</v>
      </c>
      <c r="U1762" s="104">
        <v>1</v>
      </c>
      <c r="V1762" s="104">
        <v>0</v>
      </c>
      <c r="W1762" s="104">
        <v>0</v>
      </c>
      <c r="X1762" s="104">
        <v>0</v>
      </c>
      <c r="Y1762" s="104">
        <v>0</v>
      </c>
      <c r="Z1762" s="104" t="b">
        <v>0</v>
      </c>
      <c r="AA1762" s="105"/>
      <c r="AB1762" s="105" t="s">
        <v>4594</v>
      </c>
    </row>
    <row r="1763" spans="1:28" ht="15" customHeight="1" x14ac:dyDescent="0.35">
      <c r="A1763" s="105" t="s">
        <v>8545</v>
      </c>
      <c r="B1763" s="104">
        <v>0</v>
      </c>
      <c r="C1763" s="105"/>
      <c r="D1763" s="104">
        <v>0</v>
      </c>
      <c r="E1763" s="105"/>
      <c r="F1763" s="105" t="s">
        <v>4895</v>
      </c>
      <c r="G1763" s="104">
        <v>0</v>
      </c>
      <c r="H1763" s="104">
        <v>0</v>
      </c>
      <c r="I1763" s="104">
        <v>0</v>
      </c>
      <c r="J1763" s="105"/>
      <c r="K1763" s="105"/>
      <c r="L1763" s="104">
        <v>3</v>
      </c>
      <c r="M1763" s="104">
        <v>0</v>
      </c>
      <c r="N1763" s="105"/>
      <c r="O1763" s="106" t="s">
        <v>889</v>
      </c>
      <c r="P1763" s="106" t="s">
        <v>890</v>
      </c>
      <c r="Q1763" s="105" t="s">
        <v>9561</v>
      </c>
      <c r="R1763" s="104">
        <v>0</v>
      </c>
      <c r="S1763" s="104">
        <v>0</v>
      </c>
      <c r="T1763" s="105" t="s">
        <v>1205</v>
      </c>
      <c r="U1763" s="104">
        <v>1</v>
      </c>
      <c r="V1763" s="104">
        <v>0</v>
      </c>
      <c r="W1763" s="104">
        <v>0</v>
      </c>
      <c r="X1763" s="104">
        <v>0</v>
      </c>
      <c r="Y1763" s="104">
        <v>0</v>
      </c>
      <c r="Z1763" s="104" t="b">
        <v>0</v>
      </c>
      <c r="AA1763" s="105"/>
      <c r="AB1763" s="105" t="s">
        <v>4896</v>
      </c>
    </row>
    <row r="1764" spans="1:28" ht="15" customHeight="1" x14ac:dyDescent="0.35">
      <c r="A1764" s="105" t="s">
        <v>8615</v>
      </c>
      <c r="B1764" s="104">
        <v>0</v>
      </c>
      <c r="C1764" s="105"/>
      <c r="D1764" s="104">
        <v>0</v>
      </c>
      <c r="E1764" s="105"/>
      <c r="F1764" s="105" t="s">
        <v>5137</v>
      </c>
      <c r="G1764" s="104">
        <v>0</v>
      </c>
      <c r="H1764" s="104">
        <v>0</v>
      </c>
      <c r="I1764" s="104">
        <v>0</v>
      </c>
      <c r="J1764" s="105"/>
      <c r="K1764" s="105"/>
      <c r="L1764" s="104">
        <v>3</v>
      </c>
      <c r="M1764" s="104">
        <v>0</v>
      </c>
      <c r="N1764" s="105"/>
      <c r="O1764" s="106" t="s">
        <v>889</v>
      </c>
      <c r="P1764" s="106" t="s">
        <v>890</v>
      </c>
      <c r="Q1764" s="105" t="s">
        <v>9595</v>
      </c>
      <c r="R1764" s="104">
        <v>0</v>
      </c>
      <c r="S1764" s="104">
        <v>0</v>
      </c>
      <c r="T1764" s="105" t="s">
        <v>1205</v>
      </c>
      <c r="U1764" s="104">
        <v>1</v>
      </c>
      <c r="V1764" s="104">
        <v>0</v>
      </c>
      <c r="W1764" s="104">
        <v>0</v>
      </c>
      <c r="X1764" s="104">
        <v>0</v>
      </c>
      <c r="Y1764" s="104">
        <v>0</v>
      </c>
      <c r="Z1764" s="104" t="b">
        <v>0</v>
      </c>
      <c r="AA1764" s="105"/>
      <c r="AB1764" s="105" t="s">
        <v>5138</v>
      </c>
    </row>
    <row r="1765" spans="1:28" ht="15" customHeight="1" x14ac:dyDescent="0.35">
      <c r="A1765" s="105" t="s">
        <v>8616</v>
      </c>
      <c r="B1765" s="104">
        <v>0</v>
      </c>
      <c r="C1765" s="105"/>
      <c r="D1765" s="104">
        <v>0</v>
      </c>
      <c r="E1765" s="105"/>
      <c r="F1765" s="105" t="s">
        <v>5139</v>
      </c>
      <c r="G1765" s="104">
        <v>0</v>
      </c>
      <c r="H1765" s="104">
        <v>0</v>
      </c>
      <c r="I1765" s="104">
        <v>0</v>
      </c>
      <c r="J1765" s="105"/>
      <c r="K1765" s="105"/>
      <c r="L1765" s="104">
        <v>3</v>
      </c>
      <c r="M1765" s="104">
        <v>0</v>
      </c>
      <c r="N1765" s="105"/>
      <c r="O1765" s="106" t="s">
        <v>889</v>
      </c>
      <c r="P1765" s="106" t="s">
        <v>890</v>
      </c>
      <c r="Q1765" s="105" t="s">
        <v>9596</v>
      </c>
      <c r="R1765" s="104">
        <v>0</v>
      </c>
      <c r="S1765" s="104">
        <v>0</v>
      </c>
      <c r="T1765" s="105" t="s">
        <v>1205</v>
      </c>
      <c r="U1765" s="104">
        <v>1</v>
      </c>
      <c r="V1765" s="104">
        <v>0</v>
      </c>
      <c r="W1765" s="104">
        <v>0</v>
      </c>
      <c r="X1765" s="104">
        <v>0</v>
      </c>
      <c r="Y1765" s="104">
        <v>0</v>
      </c>
      <c r="Z1765" s="104" t="b">
        <v>0</v>
      </c>
      <c r="AA1765" s="105"/>
      <c r="AB1765" s="105" t="s">
        <v>5140</v>
      </c>
    </row>
    <row r="1766" spans="1:28" ht="15" customHeight="1" x14ac:dyDescent="0.35">
      <c r="A1766" s="105" t="s">
        <v>8617</v>
      </c>
      <c r="B1766" s="104">
        <v>0</v>
      </c>
      <c r="C1766" s="105"/>
      <c r="D1766" s="104">
        <v>0</v>
      </c>
      <c r="E1766" s="105"/>
      <c r="F1766" s="105" t="s">
        <v>5141</v>
      </c>
      <c r="G1766" s="104">
        <v>0</v>
      </c>
      <c r="H1766" s="104">
        <v>0</v>
      </c>
      <c r="I1766" s="104">
        <v>0</v>
      </c>
      <c r="J1766" s="105"/>
      <c r="K1766" s="105"/>
      <c r="L1766" s="104">
        <v>3</v>
      </c>
      <c r="M1766" s="104">
        <v>0</v>
      </c>
      <c r="N1766" s="105"/>
      <c r="O1766" s="106" t="s">
        <v>889</v>
      </c>
      <c r="P1766" s="106" t="s">
        <v>890</v>
      </c>
      <c r="Q1766" s="105" t="s">
        <v>9597</v>
      </c>
      <c r="R1766" s="104">
        <v>0</v>
      </c>
      <c r="S1766" s="104">
        <v>0</v>
      </c>
      <c r="T1766" s="105" t="s">
        <v>1205</v>
      </c>
      <c r="U1766" s="104">
        <v>1</v>
      </c>
      <c r="V1766" s="104">
        <v>0</v>
      </c>
      <c r="W1766" s="104">
        <v>0</v>
      </c>
      <c r="X1766" s="104">
        <v>0</v>
      </c>
      <c r="Y1766" s="104">
        <v>0</v>
      </c>
      <c r="Z1766" s="104" t="b">
        <v>0</v>
      </c>
      <c r="AA1766" s="105"/>
      <c r="AB1766" s="105" t="s">
        <v>5142</v>
      </c>
    </row>
    <row r="1767" spans="1:28" ht="15" customHeight="1" x14ac:dyDescent="0.35">
      <c r="A1767" s="105" t="s">
        <v>8618</v>
      </c>
      <c r="B1767" s="104">
        <v>0</v>
      </c>
      <c r="C1767" s="105"/>
      <c r="D1767" s="104">
        <v>0</v>
      </c>
      <c r="E1767" s="105"/>
      <c r="F1767" s="105" t="s">
        <v>5143</v>
      </c>
      <c r="G1767" s="104">
        <v>0</v>
      </c>
      <c r="H1767" s="104">
        <v>0</v>
      </c>
      <c r="I1767" s="104">
        <v>0</v>
      </c>
      <c r="J1767" s="105"/>
      <c r="K1767" s="105"/>
      <c r="L1767" s="104">
        <v>3</v>
      </c>
      <c r="M1767" s="104">
        <v>0</v>
      </c>
      <c r="N1767" s="105"/>
      <c r="O1767" s="106" t="s">
        <v>889</v>
      </c>
      <c r="P1767" s="106" t="s">
        <v>890</v>
      </c>
      <c r="Q1767" s="105" t="s">
        <v>9598</v>
      </c>
      <c r="R1767" s="104">
        <v>0</v>
      </c>
      <c r="S1767" s="104">
        <v>0</v>
      </c>
      <c r="T1767" s="105" t="s">
        <v>1205</v>
      </c>
      <c r="U1767" s="104">
        <v>1</v>
      </c>
      <c r="V1767" s="104">
        <v>0</v>
      </c>
      <c r="W1767" s="104">
        <v>0</v>
      </c>
      <c r="X1767" s="104">
        <v>0</v>
      </c>
      <c r="Y1767" s="104">
        <v>0</v>
      </c>
      <c r="Z1767" s="104" t="b">
        <v>0</v>
      </c>
      <c r="AA1767" s="105"/>
      <c r="AB1767" s="105" t="s">
        <v>5144</v>
      </c>
    </row>
    <row r="1768" spans="1:28" ht="15" customHeight="1" x14ac:dyDescent="0.35">
      <c r="A1768" s="105" t="s">
        <v>8619</v>
      </c>
      <c r="B1768" s="104">
        <v>0</v>
      </c>
      <c r="C1768" s="105"/>
      <c r="D1768" s="104">
        <v>0</v>
      </c>
      <c r="E1768" s="105"/>
      <c r="F1768" s="105" t="s">
        <v>5145</v>
      </c>
      <c r="G1768" s="104">
        <v>0</v>
      </c>
      <c r="H1768" s="104">
        <v>0</v>
      </c>
      <c r="I1768" s="104">
        <v>0</v>
      </c>
      <c r="J1768" s="105"/>
      <c r="K1768" s="105"/>
      <c r="L1768" s="104">
        <v>3</v>
      </c>
      <c r="M1768" s="104">
        <v>0</v>
      </c>
      <c r="N1768" s="105"/>
      <c r="O1768" s="106" t="s">
        <v>889</v>
      </c>
      <c r="P1768" s="106" t="s">
        <v>890</v>
      </c>
      <c r="Q1768" s="105" t="s">
        <v>9599</v>
      </c>
      <c r="R1768" s="104">
        <v>0</v>
      </c>
      <c r="S1768" s="104">
        <v>0</v>
      </c>
      <c r="T1768" s="105" t="s">
        <v>1205</v>
      </c>
      <c r="U1768" s="104">
        <v>1</v>
      </c>
      <c r="V1768" s="104">
        <v>0</v>
      </c>
      <c r="W1768" s="104">
        <v>0</v>
      </c>
      <c r="X1768" s="104">
        <v>0</v>
      </c>
      <c r="Y1768" s="104">
        <v>0</v>
      </c>
      <c r="Z1768" s="104" t="b">
        <v>0</v>
      </c>
      <c r="AA1768" s="105"/>
      <c r="AB1768" s="105" t="s">
        <v>5146</v>
      </c>
    </row>
    <row r="1769" spans="1:28" ht="15" customHeight="1" x14ac:dyDescent="0.35">
      <c r="A1769" s="105" t="s">
        <v>8620</v>
      </c>
      <c r="B1769" s="104">
        <v>0</v>
      </c>
      <c r="C1769" s="105"/>
      <c r="D1769" s="104">
        <v>0</v>
      </c>
      <c r="E1769" s="105"/>
      <c r="F1769" s="105" t="s">
        <v>5147</v>
      </c>
      <c r="G1769" s="104">
        <v>0</v>
      </c>
      <c r="H1769" s="104">
        <v>0</v>
      </c>
      <c r="I1769" s="104">
        <v>0</v>
      </c>
      <c r="J1769" s="105"/>
      <c r="K1769" s="105"/>
      <c r="L1769" s="104">
        <v>3</v>
      </c>
      <c r="M1769" s="104">
        <v>0</v>
      </c>
      <c r="N1769" s="105"/>
      <c r="O1769" s="106" t="s">
        <v>889</v>
      </c>
      <c r="P1769" s="106" t="s">
        <v>890</v>
      </c>
      <c r="Q1769" s="105" t="s">
        <v>9600</v>
      </c>
      <c r="R1769" s="104">
        <v>0</v>
      </c>
      <c r="S1769" s="104">
        <v>0</v>
      </c>
      <c r="T1769" s="105" t="s">
        <v>1205</v>
      </c>
      <c r="U1769" s="104">
        <v>1</v>
      </c>
      <c r="V1769" s="104">
        <v>0</v>
      </c>
      <c r="W1769" s="104">
        <v>0</v>
      </c>
      <c r="X1769" s="104">
        <v>0</v>
      </c>
      <c r="Y1769" s="104">
        <v>0</v>
      </c>
      <c r="Z1769" s="104" t="b">
        <v>0</v>
      </c>
      <c r="AA1769" s="105"/>
      <c r="AB1769" s="105" t="s">
        <v>5148</v>
      </c>
    </row>
    <row r="1770" spans="1:28" ht="15" customHeight="1" x14ac:dyDescent="0.35">
      <c r="A1770" s="105" t="s">
        <v>8621</v>
      </c>
      <c r="B1770" s="104">
        <v>0</v>
      </c>
      <c r="C1770" s="105"/>
      <c r="D1770" s="104">
        <v>0</v>
      </c>
      <c r="E1770" s="105"/>
      <c r="F1770" s="105" t="s">
        <v>5149</v>
      </c>
      <c r="G1770" s="104">
        <v>0</v>
      </c>
      <c r="H1770" s="104">
        <v>0</v>
      </c>
      <c r="I1770" s="104">
        <v>0</v>
      </c>
      <c r="J1770" s="105"/>
      <c r="K1770" s="105"/>
      <c r="L1770" s="104">
        <v>3</v>
      </c>
      <c r="M1770" s="104">
        <v>0</v>
      </c>
      <c r="N1770" s="105"/>
      <c r="O1770" s="106" t="s">
        <v>889</v>
      </c>
      <c r="P1770" s="106" t="s">
        <v>890</v>
      </c>
      <c r="Q1770" s="105" t="s">
        <v>9601</v>
      </c>
      <c r="R1770" s="104">
        <v>0</v>
      </c>
      <c r="S1770" s="104">
        <v>0</v>
      </c>
      <c r="T1770" s="105" t="s">
        <v>1205</v>
      </c>
      <c r="U1770" s="104">
        <v>1</v>
      </c>
      <c r="V1770" s="104">
        <v>0</v>
      </c>
      <c r="W1770" s="104">
        <v>0</v>
      </c>
      <c r="X1770" s="104">
        <v>0</v>
      </c>
      <c r="Y1770" s="104">
        <v>0</v>
      </c>
      <c r="Z1770" s="104" t="b">
        <v>0</v>
      </c>
      <c r="AA1770" s="105"/>
      <c r="AB1770" s="105" t="s">
        <v>5150</v>
      </c>
    </row>
    <row r="1771" spans="1:28" ht="15" customHeight="1" x14ac:dyDescent="0.35">
      <c r="A1771" s="105" t="s">
        <v>8622</v>
      </c>
      <c r="B1771" s="104">
        <v>0</v>
      </c>
      <c r="C1771" s="105"/>
      <c r="D1771" s="104">
        <v>0</v>
      </c>
      <c r="E1771" s="105"/>
      <c r="F1771" s="105" t="s">
        <v>5151</v>
      </c>
      <c r="G1771" s="104">
        <v>0</v>
      </c>
      <c r="H1771" s="104">
        <v>0</v>
      </c>
      <c r="I1771" s="104">
        <v>0</v>
      </c>
      <c r="J1771" s="105"/>
      <c r="K1771" s="105"/>
      <c r="L1771" s="104">
        <v>3</v>
      </c>
      <c r="M1771" s="104">
        <v>0</v>
      </c>
      <c r="N1771" s="105"/>
      <c r="O1771" s="106" t="s">
        <v>889</v>
      </c>
      <c r="P1771" s="106" t="s">
        <v>890</v>
      </c>
      <c r="Q1771" s="105" t="s">
        <v>9602</v>
      </c>
      <c r="R1771" s="104">
        <v>0</v>
      </c>
      <c r="S1771" s="104">
        <v>0</v>
      </c>
      <c r="T1771" s="105" t="s">
        <v>1205</v>
      </c>
      <c r="U1771" s="104">
        <v>1</v>
      </c>
      <c r="V1771" s="104">
        <v>0</v>
      </c>
      <c r="W1771" s="104">
        <v>0</v>
      </c>
      <c r="X1771" s="104">
        <v>0</v>
      </c>
      <c r="Y1771" s="104">
        <v>0</v>
      </c>
      <c r="Z1771" s="104" t="b">
        <v>0</v>
      </c>
      <c r="AA1771" s="105"/>
      <c r="AB1771" s="105" t="s">
        <v>5152</v>
      </c>
    </row>
    <row r="1772" spans="1:28" ht="15" customHeight="1" x14ac:dyDescent="0.35">
      <c r="A1772" s="105" t="s">
        <v>8623</v>
      </c>
      <c r="B1772" s="104">
        <v>0</v>
      </c>
      <c r="C1772" s="105"/>
      <c r="D1772" s="104">
        <v>0</v>
      </c>
      <c r="E1772" s="105"/>
      <c r="F1772" s="105" t="s">
        <v>5153</v>
      </c>
      <c r="G1772" s="104">
        <v>0</v>
      </c>
      <c r="H1772" s="104">
        <v>0</v>
      </c>
      <c r="I1772" s="104">
        <v>0</v>
      </c>
      <c r="J1772" s="105"/>
      <c r="K1772" s="105"/>
      <c r="L1772" s="104">
        <v>3</v>
      </c>
      <c r="M1772" s="104">
        <v>0</v>
      </c>
      <c r="N1772" s="105"/>
      <c r="O1772" s="106" t="s">
        <v>889</v>
      </c>
      <c r="P1772" s="106" t="s">
        <v>890</v>
      </c>
      <c r="Q1772" s="105" t="s">
        <v>9603</v>
      </c>
      <c r="R1772" s="104">
        <v>0</v>
      </c>
      <c r="S1772" s="104">
        <v>0</v>
      </c>
      <c r="T1772" s="105" t="s">
        <v>1205</v>
      </c>
      <c r="U1772" s="104">
        <v>1</v>
      </c>
      <c r="V1772" s="104">
        <v>0</v>
      </c>
      <c r="W1772" s="104">
        <v>0</v>
      </c>
      <c r="X1772" s="104">
        <v>0</v>
      </c>
      <c r="Y1772" s="104">
        <v>0</v>
      </c>
      <c r="Z1772" s="104" t="b">
        <v>0</v>
      </c>
      <c r="AA1772" s="105"/>
      <c r="AB1772" s="105" t="s">
        <v>5154</v>
      </c>
    </row>
    <row r="1773" spans="1:28" ht="15" customHeight="1" x14ac:dyDescent="0.35">
      <c r="A1773" s="105" t="s">
        <v>8624</v>
      </c>
      <c r="B1773" s="104">
        <v>0</v>
      </c>
      <c r="C1773" s="105"/>
      <c r="D1773" s="104">
        <v>0</v>
      </c>
      <c r="E1773" s="105"/>
      <c r="F1773" s="105" t="s">
        <v>5155</v>
      </c>
      <c r="G1773" s="104">
        <v>0</v>
      </c>
      <c r="H1773" s="104">
        <v>0</v>
      </c>
      <c r="I1773" s="104">
        <v>0</v>
      </c>
      <c r="J1773" s="105"/>
      <c r="K1773" s="105"/>
      <c r="L1773" s="104">
        <v>3</v>
      </c>
      <c r="M1773" s="104">
        <v>0</v>
      </c>
      <c r="N1773" s="105"/>
      <c r="O1773" s="106" t="s">
        <v>889</v>
      </c>
      <c r="P1773" s="106" t="s">
        <v>890</v>
      </c>
      <c r="Q1773" s="105" t="s">
        <v>9604</v>
      </c>
      <c r="R1773" s="104">
        <v>0</v>
      </c>
      <c r="S1773" s="104">
        <v>0</v>
      </c>
      <c r="T1773" s="105" t="s">
        <v>1205</v>
      </c>
      <c r="U1773" s="104">
        <v>1</v>
      </c>
      <c r="V1773" s="104">
        <v>0</v>
      </c>
      <c r="W1773" s="104">
        <v>0</v>
      </c>
      <c r="X1773" s="104">
        <v>0</v>
      </c>
      <c r="Y1773" s="104">
        <v>0</v>
      </c>
      <c r="Z1773" s="104" t="b">
        <v>0</v>
      </c>
      <c r="AA1773" s="105"/>
      <c r="AB1773" s="105" t="s">
        <v>5156</v>
      </c>
    </row>
    <row r="1774" spans="1:28" ht="15" customHeight="1" x14ac:dyDescent="0.35">
      <c r="A1774" s="105" t="s">
        <v>8627</v>
      </c>
      <c r="B1774" s="104">
        <v>0</v>
      </c>
      <c r="C1774" s="105"/>
      <c r="D1774" s="104">
        <v>0</v>
      </c>
      <c r="E1774" s="105"/>
      <c r="F1774" s="105" t="s">
        <v>5157</v>
      </c>
      <c r="G1774" s="104">
        <v>0</v>
      </c>
      <c r="H1774" s="104">
        <v>0</v>
      </c>
      <c r="I1774" s="104">
        <v>0</v>
      </c>
      <c r="J1774" s="105"/>
      <c r="K1774" s="105"/>
      <c r="L1774" s="104">
        <v>3</v>
      </c>
      <c r="M1774" s="104">
        <v>0</v>
      </c>
      <c r="N1774" s="105"/>
      <c r="O1774" s="106" t="s">
        <v>889</v>
      </c>
      <c r="P1774" s="106" t="s">
        <v>890</v>
      </c>
      <c r="Q1774" s="105" t="s">
        <v>9605</v>
      </c>
      <c r="R1774" s="104">
        <v>0</v>
      </c>
      <c r="S1774" s="104">
        <v>0</v>
      </c>
      <c r="T1774" s="105" t="s">
        <v>1205</v>
      </c>
      <c r="U1774" s="104">
        <v>1</v>
      </c>
      <c r="V1774" s="104">
        <v>0</v>
      </c>
      <c r="W1774" s="104">
        <v>0</v>
      </c>
      <c r="X1774" s="104">
        <v>0</v>
      </c>
      <c r="Y1774" s="104">
        <v>0</v>
      </c>
      <c r="Z1774" s="104" t="b">
        <v>0</v>
      </c>
      <c r="AA1774" s="105"/>
      <c r="AB1774" s="105" t="s">
        <v>5160</v>
      </c>
    </row>
    <row r="1775" spans="1:28" ht="15" customHeight="1" x14ac:dyDescent="0.35">
      <c r="A1775" s="105" t="s">
        <v>10953</v>
      </c>
      <c r="B1775" s="104">
        <v>0</v>
      </c>
      <c r="C1775" s="105"/>
      <c r="D1775" s="104">
        <v>0</v>
      </c>
      <c r="E1775" s="105"/>
      <c r="F1775" s="105" t="s">
        <v>10014</v>
      </c>
      <c r="G1775" s="104">
        <v>0</v>
      </c>
      <c r="H1775" s="104">
        <v>0</v>
      </c>
      <c r="I1775" s="104">
        <v>0</v>
      </c>
      <c r="J1775" s="105"/>
      <c r="K1775" s="105"/>
      <c r="L1775" s="104">
        <v>3</v>
      </c>
      <c r="M1775" s="104">
        <v>0</v>
      </c>
      <c r="N1775" s="105"/>
      <c r="O1775" s="105"/>
      <c r="P1775" s="105"/>
      <c r="Q1775" s="105" t="s">
        <v>10015</v>
      </c>
      <c r="R1775" s="104">
        <v>0</v>
      </c>
      <c r="S1775" s="104">
        <v>0</v>
      </c>
      <c r="T1775" s="105" t="s">
        <v>1205</v>
      </c>
      <c r="U1775" s="104">
        <v>1</v>
      </c>
      <c r="V1775" s="104">
        <v>0</v>
      </c>
      <c r="W1775" s="104">
        <v>0</v>
      </c>
      <c r="X1775" s="104">
        <v>0</v>
      </c>
      <c r="Y1775" s="104">
        <v>0</v>
      </c>
      <c r="Z1775" s="104" t="b">
        <v>0</v>
      </c>
      <c r="AA1775" s="105"/>
      <c r="AB1775" s="105" t="s">
        <v>10016</v>
      </c>
    </row>
    <row r="1776" spans="1:28" ht="15" customHeight="1" x14ac:dyDescent="0.35">
      <c r="A1776" s="105" t="s">
        <v>8194</v>
      </c>
      <c r="B1776" s="104">
        <v>0</v>
      </c>
      <c r="C1776" s="105"/>
      <c r="D1776" s="104">
        <v>0</v>
      </c>
      <c r="E1776" s="105"/>
      <c r="F1776" s="105" t="s">
        <v>3892</v>
      </c>
      <c r="G1776" s="104">
        <v>0</v>
      </c>
      <c r="H1776" s="104">
        <v>0</v>
      </c>
      <c r="I1776" s="104">
        <v>0</v>
      </c>
      <c r="J1776" s="105"/>
      <c r="K1776" s="105"/>
      <c r="L1776" s="104">
        <v>2</v>
      </c>
      <c r="M1776" s="104">
        <v>0</v>
      </c>
      <c r="N1776" s="105"/>
      <c r="O1776" s="105"/>
      <c r="P1776" s="105"/>
      <c r="Q1776" s="105" t="s">
        <v>9442</v>
      </c>
      <c r="R1776" s="104">
        <v>0</v>
      </c>
      <c r="S1776" s="104">
        <v>0</v>
      </c>
      <c r="T1776" s="105" t="s">
        <v>1193</v>
      </c>
      <c r="U1776" s="104">
        <v>1</v>
      </c>
      <c r="V1776" s="104">
        <v>0</v>
      </c>
      <c r="W1776" s="104">
        <v>0</v>
      </c>
      <c r="X1776" s="104">
        <v>0</v>
      </c>
      <c r="Y1776" s="104">
        <v>0</v>
      </c>
      <c r="Z1776" s="104" t="b">
        <v>0</v>
      </c>
      <c r="AA1776" s="105"/>
      <c r="AB1776" s="105" t="s">
        <v>3893</v>
      </c>
    </row>
    <row r="1777" spans="1:28" ht="15" customHeight="1" x14ac:dyDescent="0.35">
      <c r="A1777" s="105" t="s">
        <v>8239</v>
      </c>
      <c r="B1777" s="104">
        <v>0</v>
      </c>
      <c r="C1777" s="105"/>
      <c r="D1777" s="104">
        <v>0</v>
      </c>
      <c r="E1777" s="105"/>
      <c r="F1777" s="105" t="s">
        <v>4008</v>
      </c>
      <c r="G1777" s="104">
        <v>0</v>
      </c>
      <c r="H1777" s="104">
        <v>0</v>
      </c>
      <c r="I1777" s="104">
        <v>0</v>
      </c>
      <c r="J1777" s="105"/>
      <c r="K1777" s="105"/>
      <c r="L1777" s="104">
        <v>3</v>
      </c>
      <c r="M1777" s="104">
        <v>0</v>
      </c>
      <c r="N1777" s="105" t="s">
        <v>4009</v>
      </c>
      <c r="O1777" s="106" t="s">
        <v>889</v>
      </c>
      <c r="P1777" s="106" t="s">
        <v>890</v>
      </c>
      <c r="Q1777" s="105" t="s">
        <v>4010</v>
      </c>
      <c r="R1777" s="104">
        <v>0</v>
      </c>
      <c r="S1777" s="104">
        <v>0</v>
      </c>
      <c r="T1777" s="105" t="s">
        <v>3891</v>
      </c>
      <c r="U1777" s="104">
        <v>1</v>
      </c>
      <c r="V1777" s="104">
        <v>0</v>
      </c>
      <c r="W1777" s="104">
        <v>0</v>
      </c>
      <c r="X1777" s="104">
        <v>0</v>
      </c>
      <c r="Y1777" s="104">
        <v>0</v>
      </c>
      <c r="Z1777" s="104" t="b">
        <v>0</v>
      </c>
      <c r="AA1777" s="105"/>
      <c r="AB1777" s="105" t="s">
        <v>4011</v>
      </c>
    </row>
    <row r="1778" spans="1:28" ht="15" customHeight="1" x14ac:dyDescent="0.35">
      <c r="A1778" s="105" t="s">
        <v>8220</v>
      </c>
      <c r="B1778" s="104">
        <v>0</v>
      </c>
      <c r="C1778" s="105"/>
      <c r="D1778" s="104">
        <v>0</v>
      </c>
      <c r="E1778" s="105"/>
      <c r="F1778" s="105" t="s">
        <v>3958</v>
      </c>
      <c r="G1778" s="104">
        <v>0</v>
      </c>
      <c r="H1778" s="104">
        <v>0</v>
      </c>
      <c r="I1778" s="104">
        <v>0</v>
      </c>
      <c r="J1778" s="105"/>
      <c r="K1778" s="105"/>
      <c r="L1778" s="104">
        <v>2</v>
      </c>
      <c r="M1778" s="104">
        <v>0</v>
      </c>
      <c r="N1778" s="105"/>
      <c r="O1778" s="105"/>
      <c r="P1778" s="105"/>
      <c r="Q1778" s="105" t="s">
        <v>9446</v>
      </c>
      <c r="R1778" s="104">
        <v>0</v>
      </c>
      <c r="S1778" s="104">
        <v>0</v>
      </c>
      <c r="T1778" s="105" t="s">
        <v>1193</v>
      </c>
      <c r="U1778" s="104">
        <v>1</v>
      </c>
      <c r="V1778" s="104">
        <v>0</v>
      </c>
      <c r="W1778" s="104">
        <v>0</v>
      </c>
      <c r="X1778" s="104">
        <v>0</v>
      </c>
      <c r="Y1778" s="104">
        <v>0</v>
      </c>
      <c r="Z1778" s="104" t="b">
        <v>0</v>
      </c>
      <c r="AA1778" s="105"/>
      <c r="AB1778" s="105" t="s">
        <v>3959</v>
      </c>
    </row>
    <row r="1779" spans="1:28" ht="15" customHeight="1" x14ac:dyDescent="0.35">
      <c r="A1779" s="105" t="s">
        <v>7545</v>
      </c>
      <c r="B1779" s="104">
        <v>0</v>
      </c>
      <c r="C1779" s="105"/>
      <c r="D1779" s="104">
        <v>0</v>
      </c>
      <c r="E1779" s="105"/>
      <c r="F1779" s="105" t="s">
        <v>2117</v>
      </c>
      <c r="G1779" s="104">
        <v>0</v>
      </c>
      <c r="H1779" s="104">
        <v>0</v>
      </c>
      <c r="I1779" s="104">
        <v>0</v>
      </c>
      <c r="J1779" s="105"/>
      <c r="K1779" s="105"/>
      <c r="L1779" s="104">
        <v>3</v>
      </c>
      <c r="M1779" s="104">
        <v>0</v>
      </c>
      <c r="N1779" s="105"/>
      <c r="O1779" s="106" t="s">
        <v>889</v>
      </c>
      <c r="P1779" s="106" t="s">
        <v>890</v>
      </c>
      <c r="Q1779" s="105" t="s">
        <v>2118</v>
      </c>
      <c r="R1779" s="104">
        <v>0</v>
      </c>
      <c r="S1779" s="104">
        <v>0</v>
      </c>
      <c r="T1779" s="105" t="s">
        <v>2119</v>
      </c>
      <c r="U1779" s="104">
        <v>1</v>
      </c>
      <c r="V1779" s="104">
        <v>0</v>
      </c>
      <c r="W1779" s="104">
        <v>0</v>
      </c>
      <c r="X1779" s="104">
        <v>0</v>
      </c>
      <c r="Y1779" s="104">
        <v>0</v>
      </c>
      <c r="Z1779" s="104" t="b">
        <v>0</v>
      </c>
      <c r="AA1779" s="105"/>
      <c r="AB1779" s="105" t="s">
        <v>2120</v>
      </c>
    </row>
    <row r="1780" spans="1:28" ht="15" customHeight="1" x14ac:dyDescent="0.35">
      <c r="A1780" s="105" t="s">
        <v>7727</v>
      </c>
      <c r="B1780" s="104">
        <v>0</v>
      </c>
      <c r="C1780" s="105"/>
      <c r="D1780" s="104">
        <v>0</v>
      </c>
      <c r="E1780" s="105"/>
      <c r="F1780" s="105" t="s">
        <v>2575</v>
      </c>
      <c r="G1780" s="104">
        <v>0</v>
      </c>
      <c r="H1780" s="104">
        <v>0</v>
      </c>
      <c r="I1780" s="104">
        <v>0</v>
      </c>
      <c r="J1780" s="105"/>
      <c r="K1780" s="105"/>
      <c r="L1780" s="104">
        <v>3</v>
      </c>
      <c r="M1780" s="104">
        <v>0</v>
      </c>
      <c r="N1780" s="105"/>
      <c r="O1780" s="106" t="s">
        <v>889</v>
      </c>
      <c r="P1780" s="106" t="s">
        <v>890</v>
      </c>
      <c r="Q1780" s="105" t="s">
        <v>2576</v>
      </c>
      <c r="R1780" s="104">
        <v>0</v>
      </c>
      <c r="S1780" s="104">
        <v>0</v>
      </c>
      <c r="T1780" s="105" t="s">
        <v>2119</v>
      </c>
      <c r="U1780" s="104">
        <v>1</v>
      </c>
      <c r="V1780" s="104">
        <v>0</v>
      </c>
      <c r="W1780" s="104">
        <v>0</v>
      </c>
      <c r="X1780" s="104">
        <v>0</v>
      </c>
      <c r="Y1780" s="104">
        <v>0</v>
      </c>
      <c r="Z1780" s="104" t="b">
        <v>0</v>
      </c>
      <c r="AA1780" s="105"/>
      <c r="AB1780" s="105" t="s">
        <v>2577</v>
      </c>
    </row>
    <row r="1781" spans="1:28" ht="15" customHeight="1" x14ac:dyDescent="0.35">
      <c r="A1781" s="105" t="s">
        <v>7728</v>
      </c>
      <c r="B1781" s="104">
        <v>0</v>
      </c>
      <c r="C1781" s="105"/>
      <c r="D1781" s="104">
        <v>0</v>
      </c>
      <c r="E1781" s="105"/>
      <c r="F1781" s="105" t="s">
        <v>2578</v>
      </c>
      <c r="G1781" s="104">
        <v>0</v>
      </c>
      <c r="H1781" s="104">
        <v>0</v>
      </c>
      <c r="I1781" s="104">
        <v>0</v>
      </c>
      <c r="J1781" s="105"/>
      <c r="K1781" s="105"/>
      <c r="L1781" s="104">
        <v>3</v>
      </c>
      <c r="M1781" s="104">
        <v>0</v>
      </c>
      <c r="N1781" s="105"/>
      <c r="O1781" s="106" t="s">
        <v>889</v>
      </c>
      <c r="P1781" s="106" t="s">
        <v>890</v>
      </c>
      <c r="Q1781" s="105" t="s">
        <v>2579</v>
      </c>
      <c r="R1781" s="104">
        <v>0</v>
      </c>
      <c r="S1781" s="104">
        <v>0</v>
      </c>
      <c r="T1781" s="105" t="s">
        <v>2119</v>
      </c>
      <c r="U1781" s="104">
        <v>1</v>
      </c>
      <c r="V1781" s="104">
        <v>0</v>
      </c>
      <c r="W1781" s="104">
        <v>0</v>
      </c>
      <c r="X1781" s="104">
        <v>0</v>
      </c>
      <c r="Y1781" s="104">
        <v>0</v>
      </c>
      <c r="Z1781" s="104" t="b">
        <v>0</v>
      </c>
      <c r="AA1781" s="105"/>
      <c r="AB1781" s="105" t="s">
        <v>2580</v>
      </c>
    </row>
    <row r="1782" spans="1:28" ht="15" customHeight="1" x14ac:dyDescent="0.35">
      <c r="A1782" s="105" t="s">
        <v>8568</v>
      </c>
      <c r="B1782" s="104">
        <v>0</v>
      </c>
      <c r="C1782" s="105"/>
      <c r="D1782" s="104">
        <v>0</v>
      </c>
      <c r="E1782" s="105"/>
      <c r="F1782" s="105" t="s">
        <v>4961</v>
      </c>
      <c r="G1782" s="104">
        <v>0</v>
      </c>
      <c r="H1782" s="104">
        <v>0</v>
      </c>
      <c r="I1782" s="104">
        <v>0</v>
      </c>
      <c r="J1782" s="105"/>
      <c r="K1782" s="105"/>
      <c r="L1782" s="104">
        <v>3</v>
      </c>
      <c r="M1782" s="104">
        <v>0</v>
      </c>
      <c r="N1782" s="105"/>
      <c r="O1782" s="106" t="s">
        <v>889</v>
      </c>
      <c r="P1782" s="106" t="s">
        <v>890</v>
      </c>
      <c r="Q1782" s="105" t="s">
        <v>4962</v>
      </c>
      <c r="R1782" s="104">
        <v>0</v>
      </c>
      <c r="S1782" s="104">
        <v>0</v>
      </c>
      <c r="T1782" s="105" t="s">
        <v>2119</v>
      </c>
      <c r="U1782" s="104">
        <v>1</v>
      </c>
      <c r="V1782" s="104">
        <v>0</v>
      </c>
      <c r="W1782" s="104">
        <v>0</v>
      </c>
      <c r="X1782" s="104">
        <v>0</v>
      </c>
      <c r="Y1782" s="104">
        <v>0</v>
      </c>
      <c r="Z1782" s="104" t="b">
        <v>0</v>
      </c>
      <c r="AA1782" s="105"/>
      <c r="AB1782" s="105" t="s">
        <v>4963</v>
      </c>
    </row>
    <row r="1783" spans="1:28" ht="15" customHeight="1" x14ac:dyDescent="0.35">
      <c r="A1783" s="105" t="s">
        <v>8236</v>
      </c>
      <c r="B1783" s="104">
        <v>0</v>
      </c>
      <c r="C1783" s="105"/>
      <c r="D1783" s="104">
        <v>0</v>
      </c>
      <c r="E1783" s="105"/>
      <c r="F1783" s="105" t="s">
        <v>4003</v>
      </c>
      <c r="G1783" s="104">
        <v>0</v>
      </c>
      <c r="H1783" s="104">
        <v>0</v>
      </c>
      <c r="I1783" s="104">
        <v>0</v>
      </c>
      <c r="J1783" s="105"/>
      <c r="K1783" s="105"/>
      <c r="L1783" s="104">
        <v>2</v>
      </c>
      <c r="M1783" s="104">
        <v>0</v>
      </c>
      <c r="N1783" s="105"/>
      <c r="O1783" s="105"/>
      <c r="P1783" s="105"/>
      <c r="Q1783" s="105" t="s">
        <v>9448</v>
      </c>
      <c r="R1783" s="104">
        <v>0</v>
      </c>
      <c r="S1783" s="104">
        <v>0</v>
      </c>
      <c r="T1783" s="105" t="s">
        <v>1193</v>
      </c>
      <c r="U1783" s="104">
        <v>1</v>
      </c>
      <c r="V1783" s="104">
        <v>0</v>
      </c>
      <c r="W1783" s="104">
        <v>0</v>
      </c>
      <c r="X1783" s="104">
        <v>0</v>
      </c>
      <c r="Y1783" s="104">
        <v>0</v>
      </c>
      <c r="Z1783" s="104" t="b">
        <v>0</v>
      </c>
      <c r="AA1783" s="105"/>
      <c r="AB1783" s="105" t="s">
        <v>4004</v>
      </c>
    </row>
    <row r="1784" spans="1:28" ht="15" customHeight="1" x14ac:dyDescent="0.35">
      <c r="A1784" s="105" t="s">
        <v>7265</v>
      </c>
      <c r="B1784" s="104">
        <v>0</v>
      </c>
      <c r="C1784" s="105"/>
      <c r="D1784" s="104">
        <v>0</v>
      </c>
      <c r="E1784" s="105"/>
      <c r="F1784" s="105" t="s">
        <v>1419</v>
      </c>
      <c r="G1784" s="104">
        <v>0</v>
      </c>
      <c r="H1784" s="104">
        <v>0</v>
      </c>
      <c r="I1784" s="104">
        <v>0</v>
      </c>
      <c r="J1784" s="105"/>
      <c r="K1784" s="105"/>
      <c r="L1784" s="104">
        <v>3</v>
      </c>
      <c r="M1784" s="104">
        <v>0</v>
      </c>
      <c r="N1784" s="105"/>
      <c r="O1784" s="106" t="s">
        <v>889</v>
      </c>
      <c r="P1784" s="106" t="s">
        <v>890</v>
      </c>
      <c r="Q1784" s="105" t="s">
        <v>1420</v>
      </c>
      <c r="R1784" s="104">
        <v>0</v>
      </c>
      <c r="S1784" s="104">
        <v>0</v>
      </c>
      <c r="T1784" s="105" t="s">
        <v>1421</v>
      </c>
      <c r="U1784" s="104">
        <v>1</v>
      </c>
      <c r="V1784" s="104">
        <v>0</v>
      </c>
      <c r="W1784" s="104">
        <v>0</v>
      </c>
      <c r="X1784" s="104">
        <v>0</v>
      </c>
      <c r="Y1784" s="104">
        <v>0</v>
      </c>
      <c r="Z1784" s="104" t="b">
        <v>0</v>
      </c>
      <c r="AA1784" s="105"/>
      <c r="AB1784" s="105" t="s">
        <v>1422</v>
      </c>
    </row>
    <row r="1785" spans="1:28" ht="15" customHeight="1" x14ac:dyDescent="0.35">
      <c r="A1785" s="105" t="s">
        <v>8238</v>
      </c>
      <c r="B1785" s="104">
        <v>0</v>
      </c>
      <c r="C1785" s="105"/>
      <c r="D1785" s="104">
        <v>0</v>
      </c>
      <c r="E1785" s="105"/>
      <c r="F1785" s="105" t="s">
        <v>9450</v>
      </c>
      <c r="G1785" s="104">
        <v>0</v>
      </c>
      <c r="H1785" s="104">
        <v>0</v>
      </c>
      <c r="I1785" s="104">
        <v>0</v>
      </c>
      <c r="J1785" s="105"/>
      <c r="K1785" s="105"/>
      <c r="L1785" s="104">
        <v>2</v>
      </c>
      <c r="M1785" s="104">
        <v>0</v>
      </c>
      <c r="N1785" s="105" t="s">
        <v>9451</v>
      </c>
      <c r="O1785" s="105"/>
      <c r="P1785" s="105"/>
      <c r="Q1785" s="105" t="s">
        <v>894</v>
      </c>
      <c r="R1785" s="104">
        <v>1770650</v>
      </c>
      <c r="S1785" s="104">
        <v>0</v>
      </c>
      <c r="T1785" s="105" t="s">
        <v>1193</v>
      </c>
      <c r="U1785" s="104">
        <v>1</v>
      </c>
      <c r="V1785" s="104">
        <v>0</v>
      </c>
      <c r="W1785" s="104">
        <v>0</v>
      </c>
      <c r="X1785" s="104">
        <v>0</v>
      </c>
      <c r="Y1785" s="104">
        <v>1770650</v>
      </c>
      <c r="Z1785" s="104" t="b">
        <v>0</v>
      </c>
      <c r="AA1785" s="105" t="s">
        <v>83</v>
      </c>
      <c r="AB1785" s="105" t="s">
        <v>4007</v>
      </c>
    </row>
    <row r="1786" spans="1:28" ht="15" customHeight="1" x14ac:dyDescent="0.35">
      <c r="A1786" s="105" t="s">
        <v>914</v>
      </c>
      <c r="B1786" s="104">
        <v>0</v>
      </c>
      <c r="C1786" s="105"/>
      <c r="D1786" s="104">
        <v>0</v>
      </c>
      <c r="E1786" s="105"/>
      <c r="F1786" s="105" t="s">
        <v>871</v>
      </c>
      <c r="G1786" s="104">
        <v>0</v>
      </c>
      <c r="H1786" s="104">
        <v>0</v>
      </c>
      <c r="I1786" s="104">
        <v>0</v>
      </c>
      <c r="J1786" s="105"/>
      <c r="K1786" s="105"/>
      <c r="L1786" s="104">
        <v>2</v>
      </c>
      <c r="M1786" s="104">
        <v>229537.89915518399</v>
      </c>
      <c r="N1786" s="105"/>
      <c r="O1786" s="105"/>
      <c r="P1786" s="105"/>
      <c r="Q1786" s="105" t="s">
        <v>9572</v>
      </c>
      <c r="R1786" s="104">
        <v>212428.14</v>
      </c>
      <c r="S1786" s="104">
        <v>0</v>
      </c>
      <c r="T1786" s="105" t="s">
        <v>1193</v>
      </c>
      <c r="U1786" s="104">
        <v>1</v>
      </c>
      <c r="V1786" s="104">
        <v>0</v>
      </c>
      <c r="W1786" s="104">
        <v>5.7436940640088898E-6</v>
      </c>
      <c r="X1786" s="104">
        <v>0</v>
      </c>
      <c r="Y1786" s="104">
        <v>441966.039155184</v>
      </c>
      <c r="Z1786" s="104" t="b">
        <v>0</v>
      </c>
      <c r="AA1786" s="105" t="s">
        <v>83</v>
      </c>
      <c r="AB1786" s="105" t="s">
        <v>4943</v>
      </c>
    </row>
    <row r="1787" spans="1:28" ht="15" customHeight="1" x14ac:dyDescent="0.35">
      <c r="A1787" s="105" t="s">
        <v>7064</v>
      </c>
      <c r="B1787" s="104">
        <v>0</v>
      </c>
      <c r="C1787" s="105"/>
      <c r="D1787" s="104">
        <v>0</v>
      </c>
      <c r="E1787" s="105"/>
      <c r="F1787" s="105" t="s">
        <v>912</v>
      </c>
      <c r="G1787" s="104">
        <v>0</v>
      </c>
      <c r="H1787" s="104">
        <v>0</v>
      </c>
      <c r="I1787" s="104">
        <v>0</v>
      </c>
      <c r="J1787" s="105"/>
      <c r="K1787" s="105"/>
      <c r="L1787" s="104">
        <v>3</v>
      </c>
      <c r="M1787" s="104">
        <v>0</v>
      </c>
      <c r="N1787" s="105"/>
      <c r="O1787" s="106" t="s">
        <v>889</v>
      </c>
      <c r="P1787" s="106" t="s">
        <v>890</v>
      </c>
      <c r="Q1787" s="105" t="s">
        <v>913</v>
      </c>
      <c r="R1787" s="104">
        <v>0</v>
      </c>
      <c r="S1787" s="104">
        <v>0</v>
      </c>
      <c r="T1787" s="105" t="s">
        <v>914</v>
      </c>
      <c r="U1787" s="104">
        <v>1</v>
      </c>
      <c r="V1787" s="104">
        <v>0</v>
      </c>
      <c r="W1787" s="104">
        <v>0</v>
      </c>
      <c r="X1787" s="104">
        <v>0</v>
      </c>
      <c r="Y1787" s="104">
        <v>0</v>
      </c>
      <c r="Z1787" s="104" t="b">
        <v>0</v>
      </c>
      <c r="AA1787" s="105"/>
      <c r="AB1787" s="105" t="s">
        <v>915</v>
      </c>
    </row>
    <row r="1788" spans="1:28" ht="15" customHeight="1" x14ac:dyDescent="0.35">
      <c r="A1788" s="105" t="s">
        <v>7231</v>
      </c>
      <c r="B1788" s="104">
        <v>0</v>
      </c>
      <c r="C1788" s="105"/>
      <c r="D1788" s="104">
        <v>0</v>
      </c>
      <c r="E1788" s="105"/>
      <c r="F1788" s="105" t="s">
        <v>1329</v>
      </c>
      <c r="G1788" s="104">
        <v>0</v>
      </c>
      <c r="H1788" s="104">
        <v>0</v>
      </c>
      <c r="I1788" s="104">
        <v>0</v>
      </c>
      <c r="J1788" s="105"/>
      <c r="K1788" s="105"/>
      <c r="L1788" s="104">
        <v>3</v>
      </c>
      <c r="M1788" s="104">
        <v>0</v>
      </c>
      <c r="N1788" s="105"/>
      <c r="O1788" s="106" t="s">
        <v>889</v>
      </c>
      <c r="P1788" s="106" t="s">
        <v>890</v>
      </c>
      <c r="Q1788" s="105" t="s">
        <v>1330</v>
      </c>
      <c r="R1788" s="104">
        <v>0</v>
      </c>
      <c r="S1788" s="104">
        <v>0</v>
      </c>
      <c r="T1788" s="105" t="s">
        <v>914</v>
      </c>
      <c r="U1788" s="104">
        <v>1</v>
      </c>
      <c r="V1788" s="104">
        <v>0</v>
      </c>
      <c r="W1788" s="104">
        <v>0</v>
      </c>
      <c r="X1788" s="104">
        <v>0</v>
      </c>
      <c r="Y1788" s="104">
        <v>0</v>
      </c>
      <c r="Z1788" s="104" t="b">
        <v>0</v>
      </c>
      <c r="AA1788" s="105"/>
      <c r="AB1788" s="105" t="s">
        <v>1331</v>
      </c>
    </row>
    <row r="1789" spans="1:28" ht="15" customHeight="1" x14ac:dyDescent="0.35">
      <c r="A1789" s="105" t="s">
        <v>7332</v>
      </c>
      <c r="B1789" s="104">
        <v>0</v>
      </c>
      <c r="C1789" s="105"/>
      <c r="D1789" s="104">
        <v>0</v>
      </c>
      <c r="E1789" s="105"/>
      <c r="F1789" s="105" t="s">
        <v>1594</v>
      </c>
      <c r="G1789" s="104">
        <v>0</v>
      </c>
      <c r="H1789" s="104">
        <v>0</v>
      </c>
      <c r="I1789" s="104">
        <v>0</v>
      </c>
      <c r="J1789" s="105"/>
      <c r="K1789" s="105"/>
      <c r="L1789" s="104">
        <v>3</v>
      </c>
      <c r="M1789" s="104">
        <v>0</v>
      </c>
      <c r="N1789" s="105"/>
      <c r="O1789" s="106" t="s">
        <v>889</v>
      </c>
      <c r="P1789" s="106" t="s">
        <v>890</v>
      </c>
      <c r="Q1789" s="105" t="s">
        <v>1595</v>
      </c>
      <c r="R1789" s="104">
        <v>0</v>
      </c>
      <c r="S1789" s="104">
        <v>0</v>
      </c>
      <c r="T1789" s="105" t="s">
        <v>914</v>
      </c>
      <c r="U1789" s="104">
        <v>1</v>
      </c>
      <c r="V1789" s="104">
        <v>0</v>
      </c>
      <c r="W1789" s="104">
        <v>0</v>
      </c>
      <c r="X1789" s="104">
        <v>0</v>
      </c>
      <c r="Y1789" s="104">
        <v>0</v>
      </c>
      <c r="Z1789" s="104" t="b">
        <v>0</v>
      </c>
      <c r="AA1789" s="105"/>
      <c r="AB1789" s="105" t="s">
        <v>1596</v>
      </c>
    </row>
    <row r="1790" spans="1:28" ht="15" customHeight="1" x14ac:dyDescent="0.35">
      <c r="A1790" s="105" t="s">
        <v>7726</v>
      </c>
      <c r="B1790" s="104">
        <v>0</v>
      </c>
      <c r="C1790" s="105"/>
      <c r="D1790" s="104">
        <v>0</v>
      </c>
      <c r="E1790" s="105"/>
      <c r="F1790" s="105" t="s">
        <v>2572</v>
      </c>
      <c r="G1790" s="104">
        <v>0</v>
      </c>
      <c r="H1790" s="104">
        <v>0</v>
      </c>
      <c r="I1790" s="104">
        <v>0</v>
      </c>
      <c r="J1790" s="105"/>
      <c r="K1790" s="105"/>
      <c r="L1790" s="104">
        <v>3</v>
      </c>
      <c r="M1790" s="104">
        <v>0</v>
      </c>
      <c r="N1790" s="105"/>
      <c r="O1790" s="106" t="s">
        <v>889</v>
      </c>
      <c r="P1790" s="106" t="s">
        <v>890</v>
      </c>
      <c r="Q1790" s="105" t="s">
        <v>2573</v>
      </c>
      <c r="R1790" s="104">
        <v>0</v>
      </c>
      <c r="S1790" s="104">
        <v>0</v>
      </c>
      <c r="T1790" s="105" t="s">
        <v>914</v>
      </c>
      <c r="U1790" s="104">
        <v>1</v>
      </c>
      <c r="V1790" s="104">
        <v>0</v>
      </c>
      <c r="W1790" s="104">
        <v>0</v>
      </c>
      <c r="X1790" s="104">
        <v>0</v>
      </c>
      <c r="Y1790" s="104">
        <v>0</v>
      </c>
      <c r="Z1790" s="104" t="b">
        <v>0</v>
      </c>
      <c r="AA1790" s="105"/>
      <c r="AB1790" s="105" t="s">
        <v>2574</v>
      </c>
    </row>
    <row r="1791" spans="1:28" ht="15" customHeight="1" x14ac:dyDescent="0.35">
      <c r="A1791" s="105" t="s">
        <v>7729</v>
      </c>
      <c r="B1791" s="104">
        <v>0</v>
      </c>
      <c r="C1791" s="105"/>
      <c r="D1791" s="104">
        <v>0</v>
      </c>
      <c r="E1791" s="105"/>
      <c r="F1791" s="105" t="s">
        <v>2581</v>
      </c>
      <c r="G1791" s="104">
        <v>0</v>
      </c>
      <c r="H1791" s="104">
        <v>0</v>
      </c>
      <c r="I1791" s="104">
        <v>0</v>
      </c>
      <c r="J1791" s="105"/>
      <c r="K1791" s="105"/>
      <c r="L1791" s="104">
        <v>3</v>
      </c>
      <c r="M1791" s="104">
        <v>229537.89915518399</v>
      </c>
      <c r="N1791" s="105"/>
      <c r="O1791" s="106" t="s">
        <v>889</v>
      </c>
      <c r="P1791" s="106" t="s">
        <v>890</v>
      </c>
      <c r="Q1791" s="105" t="s">
        <v>2582</v>
      </c>
      <c r="R1791" s="104">
        <v>212428.14</v>
      </c>
      <c r="S1791" s="104">
        <v>0</v>
      </c>
      <c r="T1791" s="105" t="s">
        <v>914</v>
      </c>
      <c r="U1791" s="104">
        <v>1</v>
      </c>
      <c r="V1791" s="104">
        <v>0</v>
      </c>
      <c r="W1791" s="104">
        <v>5.7436940640088898E-6</v>
      </c>
      <c r="X1791" s="104">
        <v>0</v>
      </c>
      <c r="Y1791" s="104">
        <v>441966.039155184</v>
      </c>
      <c r="Z1791" s="104" t="b">
        <v>0</v>
      </c>
      <c r="AA1791" s="105" t="s">
        <v>83</v>
      </c>
      <c r="AB1791" s="105" t="s">
        <v>2583</v>
      </c>
    </row>
    <row r="1792" spans="1:28" ht="15" customHeight="1" x14ac:dyDescent="0.35">
      <c r="A1792" s="105" t="s">
        <v>7781</v>
      </c>
      <c r="B1792" s="104">
        <v>0</v>
      </c>
      <c r="C1792" s="105"/>
      <c r="D1792" s="104">
        <v>0</v>
      </c>
      <c r="E1792" s="105"/>
      <c r="F1792" s="105" t="s">
        <v>2722</v>
      </c>
      <c r="G1792" s="104">
        <v>0</v>
      </c>
      <c r="H1792" s="104">
        <v>0</v>
      </c>
      <c r="I1792" s="104">
        <v>0</v>
      </c>
      <c r="J1792" s="105"/>
      <c r="K1792" s="105"/>
      <c r="L1792" s="104">
        <v>3</v>
      </c>
      <c r="M1792" s="104">
        <v>0</v>
      </c>
      <c r="N1792" s="105"/>
      <c r="O1792" s="106" t="s">
        <v>889</v>
      </c>
      <c r="P1792" s="106" t="s">
        <v>890</v>
      </c>
      <c r="Q1792" s="105" t="s">
        <v>2723</v>
      </c>
      <c r="R1792" s="104">
        <v>0</v>
      </c>
      <c r="S1792" s="104">
        <v>0</v>
      </c>
      <c r="T1792" s="105" t="s">
        <v>914</v>
      </c>
      <c r="U1792" s="104">
        <v>1</v>
      </c>
      <c r="V1792" s="104">
        <v>0</v>
      </c>
      <c r="W1792" s="104">
        <v>0</v>
      </c>
      <c r="X1792" s="104">
        <v>0</v>
      </c>
      <c r="Y1792" s="104">
        <v>0</v>
      </c>
      <c r="Z1792" s="104" t="b">
        <v>0</v>
      </c>
      <c r="AA1792" s="105"/>
      <c r="AB1792" s="105" t="s">
        <v>2724</v>
      </c>
    </row>
    <row r="1793" spans="1:28" ht="15" customHeight="1" x14ac:dyDescent="0.35">
      <c r="A1793" s="105" t="s">
        <v>8244</v>
      </c>
      <c r="B1793" s="104">
        <v>0</v>
      </c>
      <c r="C1793" s="105"/>
      <c r="D1793" s="104">
        <v>0</v>
      </c>
      <c r="E1793" s="105"/>
      <c r="F1793" s="105" t="s">
        <v>4024</v>
      </c>
      <c r="G1793" s="104">
        <v>0</v>
      </c>
      <c r="H1793" s="104">
        <v>0</v>
      </c>
      <c r="I1793" s="104">
        <v>0</v>
      </c>
      <c r="J1793" s="105"/>
      <c r="K1793" s="105"/>
      <c r="L1793" s="104">
        <v>3</v>
      </c>
      <c r="M1793" s="104">
        <v>0</v>
      </c>
      <c r="N1793" s="105"/>
      <c r="O1793" s="106" t="s">
        <v>889</v>
      </c>
      <c r="P1793" s="106" t="s">
        <v>890</v>
      </c>
      <c r="Q1793" s="105" t="s">
        <v>4025</v>
      </c>
      <c r="R1793" s="104">
        <v>0</v>
      </c>
      <c r="S1793" s="104">
        <v>0</v>
      </c>
      <c r="T1793" s="105" t="s">
        <v>914</v>
      </c>
      <c r="U1793" s="104">
        <v>1</v>
      </c>
      <c r="V1793" s="104">
        <v>0</v>
      </c>
      <c r="W1793" s="104">
        <v>0</v>
      </c>
      <c r="X1793" s="104">
        <v>0</v>
      </c>
      <c r="Y1793" s="104">
        <v>0</v>
      </c>
      <c r="Z1793" s="104" t="b">
        <v>0</v>
      </c>
      <c r="AA1793" s="105"/>
      <c r="AB1793" s="105" t="s">
        <v>4026</v>
      </c>
    </row>
    <row r="1794" spans="1:28" ht="15" customHeight="1" x14ac:dyDescent="0.35">
      <c r="A1794" s="105" t="s">
        <v>8413</v>
      </c>
      <c r="B1794" s="104">
        <v>0</v>
      </c>
      <c r="C1794" s="105"/>
      <c r="D1794" s="104">
        <v>0</v>
      </c>
      <c r="E1794" s="105"/>
      <c r="F1794" s="105" t="s">
        <v>4517</v>
      </c>
      <c r="G1794" s="104">
        <v>0</v>
      </c>
      <c r="H1794" s="104">
        <v>0</v>
      </c>
      <c r="I1794" s="104">
        <v>0</v>
      </c>
      <c r="J1794" s="105"/>
      <c r="K1794" s="105"/>
      <c r="L1794" s="104">
        <v>3</v>
      </c>
      <c r="M1794" s="104">
        <v>0</v>
      </c>
      <c r="N1794" s="105"/>
      <c r="O1794" s="106" t="s">
        <v>889</v>
      </c>
      <c r="P1794" s="106" t="s">
        <v>890</v>
      </c>
      <c r="Q1794" s="105" t="s">
        <v>4518</v>
      </c>
      <c r="R1794" s="104">
        <v>0</v>
      </c>
      <c r="S1794" s="104">
        <v>0</v>
      </c>
      <c r="T1794" s="105" t="s">
        <v>914</v>
      </c>
      <c r="U1794" s="104">
        <v>1</v>
      </c>
      <c r="V1794" s="104">
        <v>0</v>
      </c>
      <c r="W1794" s="104">
        <v>0</v>
      </c>
      <c r="X1794" s="104">
        <v>0</v>
      </c>
      <c r="Y1794" s="104">
        <v>0</v>
      </c>
      <c r="Z1794" s="104" t="b">
        <v>0</v>
      </c>
      <c r="AA1794" s="105"/>
      <c r="AB1794" s="105" t="s">
        <v>4519</v>
      </c>
    </row>
    <row r="1795" spans="1:28" ht="15" customHeight="1" x14ac:dyDescent="0.35">
      <c r="A1795" s="105" t="s">
        <v>1245</v>
      </c>
      <c r="B1795" s="104">
        <v>0</v>
      </c>
      <c r="C1795" s="105"/>
      <c r="D1795" s="104">
        <v>0</v>
      </c>
      <c r="E1795" s="105"/>
      <c r="F1795" s="105" t="s">
        <v>5085</v>
      </c>
      <c r="G1795" s="104">
        <v>0</v>
      </c>
      <c r="H1795" s="104">
        <v>0</v>
      </c>
      <c r="I1795" s="104">
        <v>0</v>
      </c>
      <c r="J1795" s="105"/>
      <c r="K1795" s="105"/>
      <c r="L1795" s="104">
        <v>2</v>
      </c>
      <c r="M1795" s="104">
        <v>0</v>
      </c>
      <c r="N1795" s="105"/>
      <c r="O1795" s="105"/>
      <c r="P1795" s="105"/>
      <c r="Q1795" s="105" t="s">
        <v>9591</v>
      </c>
      <c r="R1795" s="104">
        <v>0</v>
      </c>
      <c r="S1795" s="104">
        <v>0</v>
      </c>
      <c r="T1795" s="105" t="s">
        <v>1193</v>
      </c>
      <c r="U1795" s="104">
        <v>1</v>
      </c>
      <c r="V1795" s="104">
        <v>0</v>
      </c>
      <c r="W1795" s="104">
        <v>0</v>
      </c>
      <c r="X1795" s="104">
        <v>0</v>
      </c>
      <c r="Y1795" s="104">
        <v>0</v>
      </c>
      <c r="Z1795" s="104" t="b">
        <v>0</v>
      </c>
      <c r="AA1795" s="105"/>
      <c r="AB1795" s="105" t="s">
        <v>5086</v>
      </c>
    </row>
    <row r="1796" spans="1:28" ht="15" customHeight="1" x14ac:dyDescent="0.35">
      <c r="A1796" s="105" t="s">
        <v>7202</v>
      </c>
      <c r="B1796" s="104">
        <v>0</v>
      </c>
      <c r="C1796" s="105"/>
      <c r="D1796" s="104">
        <v>0</v>
      </c>
      <c r="E1796" s="105"/>
      <c r="F1796" s="105" t="s">
        <v>1243</v>
      </c>
      <c r="G1796" s="104">
        <v>0</v>
      </c>
      <c r="H1796" s="104">
        <v>0</v>
      </c>
      <c r="I1796" s="104">
        <v>0</v>
      </c>
      <c r="J1796" s="105"/>
      <c r="K1796" s="105"/>
      <c r="L1796" s="104">
        <v>3</v>
      </c>
      <c r="M1796" s="104">
        <v>0</v>
      </c>
      <c r="N1796" s="105"/>
      <c r="O1796" s="106" t="s">
        <v>889</v>
      </c>
      <c r="P1796" s="106" t="s">
        <v>890</v>
      </c>
      <c r="Q1796" s="105" t="s">
        <v>1244</v>
      </c>
      <c r="R1796" s="104">
        <v>0</v>
      </c>
      <c r="S1796" s="104">
        <v>0</v>
      </c>
      <c r="T1796" s="105" t="s">
        <v>1245</v>
      </c>
      <c r="U1796" s="104">
        <v>1</v>
      </c>
      <c r="V1796" s="104">
        <v>0</v>
      </c>
      <c r="W1796" s="104">
        <v>0</v>
      </c>
      <c r="X1796" s="104">
        <v>0</v>
      </c>
      <c r="Y1796" s="104">
        <v>0</v>
      </c>
      <c r="Z1796" s="104" t="b">
        <v>0</v>
      </c>
      <c r="AA1796" s="105"/>
      <c r="AB1796" s="105" t="s">
        <v>1246</v>
      </c>
    </row>
    <row r="1797" spans="1:28" ht="15" customHeight="1" x14ac:dyDescent="0.35">
      <c r="A1797" s="105" t="s">
        <v>7509</v>
      </c>
      <c r="B1797" s="104">
        <v>0</v>
      </c>
      <c r="C1797" s="105"/>
      <c r="D1797" s="104">
        <v>0</v>
      </c>
      <c r="E1797" s="105"/>
      <c r="F1797" s="105" t="s">
        <v>2025</v>
      </c>
      <c r="G1797" s="104">
        <v>0</v>
      </c>
      <c r="H1797" s="104">
        <v>0</v>
      </c>
      <c r="I1797" s="104">
        <v>0</v>
      </c>
      <c r="J1797" s="105"/>
      <c r="K1797" s="105"/>
      <c r="L1797" s="104">
        <v>3</v>
      </c>
      <c r="M1797" s="104">
        <v>0</v>
      </c>
      <c r="N1797" s="105"/>
      <c r="O1797" s="106" t="s">
        <v>889</v>
      </c>
      <c r="P1797" s="106" t="s">
        <v>890</v>
      </c>
      <c r="Q1797" s="105" t="s">
        <v>2026</v>
      </c>
      <c r="R1797" s="104">
        <v>0</v>
      </c>
      <c r="S1797" s="104">
        <v>0</v>
      </c>
      <c r="T1797" s="105" t="s">
        <v>1245</v>
      </c>
      <c r="U1797" s="104">
        <v>1</v>
      </c>
      <c r="V1797" s="104">
        <v>0</v>
      </c>
      <c r="W1797" s="104">
        <v>0</v>
      </c>
      <c r="X1797" s="104">
        <v>0</v>
      </c>
      <c r="Y1797" s="104">
        <v>0</v>
      </c>
      <c r="Z1797" s="104" t="b">
        <v>0</v>
      </c>
      <c r="AA1797" s="105"/>
      <c r="AB1797" s="105" t="s">
        <v>2027</v>
      </c>
    </row>
    <row r="1798" spans="1:28" ht="15" customHeight="1" x14ac:dyDescent="0.35">
      <c r="A1798" s="105" t="s">
        <v>8234</v>
      </c>
      <c r="B1798" s="104">
        <v>0</v>
      </c>
      <c r="C1798" s="105"/>
      <c r="D1798" s="104">
        <v>0</v>
      </c>
      <c r="E1798" s="105"/>
      <c r="F1798" s="105" t="s">
        <v>3997</v>
      </c>
      <c r="G1798" s="104">
        <v>0</v>
      </c>
      <c r="H1798" s="104">
        <v>0</v>
      </c>
      <c r="I1798" s="104">
        <v>0</v>
      </c>
      <c r="J1798" s="105"/>
      <c r="K1798" s="105"/>
      <c r="L1798" s="104">
        <v>3</v>
      </c>
      <c r="M1798" s="104">
        <v>0</v>
      </c>
      <c r="N1798" s="105"/>
      <c r="O1798" s="106" t="s">
        <v>889</v>
      </c>
      <c r="P1798" s="106" t="s">
        <v>890</v>
      </c>
      <c r="Q1798" s="105" t="s">
        <v>3998</v>
      </c>
      <c r="R1798" s="104">
        <v>0</v>
      </c>
      <c r="S1798" s="104">
        <v>0</v>
      </c>
      <c r="T1798" s="105" t="s">
        <v>1245</v>
      </c>
      <c r="U1798" s="104">
        <v>1</v>
      </c>
      <c r="V1798" s="104">
        <v>0</v>
      </c>
      <c r="W1798" s="104">
        <v>0</v>
      </c>
      <c r="X1798" s="104">
        <v>0</v>
      </c>
      <c r="Y1798" s="104">
        <v>0</v>
      </c>
      <c r="Z1798" s="104" t="b">
        <v>0</v>
      </c>
      <c r="AA1798" s="105"/>
      <c r="AB1798" s="105" t="s">
        <v>3999</v>
      </c>
    </row>
    <row r="1799" spans="1:28" ht="15" customHeight="1" x14ac:dyDescent="0.35">
      <c r="A1799" s="105" t="s">
        <v>8636</v>
      </c>
      <c r="B1799" s="104">
        <v>0</v>
      </c>
      <c r="C1799" s="105"/>
      <c r="D1799" s="104">
        <v>0</v>
      </c>
      <c r="E1799" s="105"/>
      <c r="F1799" s="105" t="s">
        <v>5180</v>
      </c>
      <c r="G1799" s="104">
        <v>0</v>
      </c>
      <c r="H1799" s="104">
        <v>0</v>
      </c>
      <c r="I1799" s="104">
        <v>0</v>
      </c>
      <c r="J1799" s="105"/>
      <c r="K1799" s="105"/>
      <c r="L1799" s="104">
        <v>3</v>
      </c>
      <c r="M1799" s="104">
        <v>0</v>
      </c>
      <c r="N1799" s="105"/>
      <c r="O1799" s="106" t="s">
        <v>889</v>
      </c>
      <c r="P1799" s="106" t="s">
        <v>890</v>
      </c>
      <c r="Q1799" s="105" t="s">
        <v>5181</v>
      </c>
      <c r="R1799" s="104">
        <v>0</v>
      </c>
      <c r="S1799" s="104">
        <v>0</v>
      </c>
      <c r="T1799" s="105" t="s">
        <v>1245</v>
      </c>
      <c r="U1799" s="104">
        <v>1</v>
      </c>
      <c r="V1799" s="104">
        <v>0</v>
      </c>
      <c r="W1799" s="104">
        <v>0</v>
      </c>
      <c r="X1799" s="104">
        <v>0</v>
      </c>
      <c r="Y1799" s="104">
        <v>0</v>
      </c>
      <c r="Z1799" s="104" t="b">
        <v>0</v>
      </c>
      <c r="AA1799" s="105"/>
      <c r="AB1799" s="105" t="s">
        <v>5182</v>
      </c>
    </row>
    <row r="1800" spans="1:28" ht="15" customHeight="1" x14ac:dyDescent="0.35">
      <c r="A1800" s="105" t="s">
        <v>896</v>
      </c>
      <c r="B1800" s="104">
        <v>0</v>
      </c>
      <c r="C1800" s="105"/>
      <c r="D1800" s="104">
        <v>0</v>
      </c>
      <c r="E1800" s="105"/>
      <c r="F1800" s="105" t="s">
        <v>5087</v>
      </c>
      <c r="G1800" s="104">
        <v>0</v>
      </c>
      <c r="H1800" s="104">
        <v>0</v>
      </c>
      <c r="I1800" s="104">
        <v>0</v>
      </c>
      <c r="J1800" s="105"/>
      <c r="K1800" s="105"/>
      <c r="L1800" s="104">
        <v>2</v>
      </c>
      <c r="M1800" s="104">
        <v>0</v>
      </c>
      <c r="N1800" s="105"/>
      <c r="O1800" s="105"/>
      <c r="P1800" s="105"/>
      <c r="Q1800" s="105" t="s">
        <v>895</v>
      </c>
      <c r="R1800" s="104">
        <v>0</v>
      </c>
      <c r="S1800" s="104">
        <v>0</v>
      </c>
      <c r="T1800" s="105" t="s">
        <v>1193</v>
      </c>
      <c r="U1800" s="104">
        <v>1</v>
      </c>
      <c r="V1800" s="104">
        <v>0</v>
      </c>
      <c r="W1800" s="104">
        <v>0</v>
      </c>
      <c r="X1800" s="104">
        <v>0</v>
      </c>
      <c r="Y1800" s="104">
        <v>0</v>
      </c>
      <c r="Z1800" s="104" t="b">
        <v>0</v>
      </c>
      <c r="AA1800" s="105"/>
      <c r="AB1800" s="105" t="s">
        <v>5088</v>
      </c>
    </row>
    <row r="1801" spans="1:28" ht="15" customHeight="1" x14ac:dyDescent="0.35">
      <c r="A1801" s="105" t="s">
        <v>9918</v>
      </c>
      <c r="B1801" s="104">
        <v>0</v>
      </c>
      <c r="C1801" s="105"/>
      <c r="D1801" s="104">
        <v>0</v>
      </c>
      <c r="E1801" s="105"/>
      <c r="F1801" s="105" t="s">
        <v>9919</v>
      </c>
      <c r="G1801" s="104">
        <v>0</v>
      </c>
      <c r="H1801" s="104">
        <v>0</v>
      </c>
      <c r="I1801" s="104">
        <v>0</v>
      </c>
      <c r="J1801" s="105"/>
      <c r="K1801" s="105"/>
      <c r="L1801" s="104">
        <v>2</v>
      </c>
      <c r="M1801" s="104">
        <v>0</v>
      </c>
      <c r="N1801" s="105"/>
      <c r="O1801" s="105"/>
      <c r="P1801" s="105"/>
      <c r="Q1801" s="105" t="s">
        <v>9920</v>
      </c>
      <c r="R1801" s="104">
        <v>0</v>
      </c>
      <c r="S1801" s="104">
        <v>0</v>
      </c>
      <c r="T1801" s="105" t="s">
        <v>1193</v>
      </c>
      <c r="U1801" s="104">
        <v>1</v>
      </c>
      <c r="V1801" s="104">
        <v>0</v>
      </c>
      <c r="W1801" s="104">
        <v>0</v>
      </c>
      <c r="X1801" s="104">
        <v>0</v>
      </c>
      <c r="Y1801" s="104">
        <v>0</v>
      </c>
      <c r="Z1801" s="104" t="b">
        <v>0</v>
      </c>
      <c r="AA1801" s="105"/>
      <c r="AB1801" s="105" t="s">
        <v>9921</v>
      </c>
    </row>
    <row r="1802" spans="1:28" ht="15" customHeight="1" x14ac:dyDescent="0.35">
      <c r="A1802" s="105" t="s">
        <v>9922</v>
      </c>
      <c r="B1802" s="104">
        <v>0</v>
      </c>
      <c r="C1802" s="105"/>
      <c r="D1802" s="104">
        <v>0</v>
      </c>
      <c r="E1802" s="105"/>
      <c r="F1802" s="105" t="s">
        <v>9923</v>
      </c>
      <c r="G1802" s="104">
        <v>0</v>
      </c>
      <c r="H1802" s="104">
        <v>0</v>
      </c>
      <c r="I1802" s="104">
        <v>0</v>
      </c>
      <c r="J1802" s="105"/>
      <c r="K1802" s="105"/>
      <c r="L1802" s="104">
        <v>2</v>
      </c>
      <c r="M1802" s="104">
        <v>0</v>
      </c>
      <c r="N1802" s="105"/>
      <c r="O1802" s="105"/>
      <c r="P1802" s="105"/>
      <c r="Q1802" s="105" t="s">
        <v>9924</v>
      </c>
      <c r="R1802" s="104">
        <v>0</v>
      </c>
      <c r="S1802" s="104">
        <v>0</v>
      </c>
      <c r="T1802" s="105" t="s">
        <v>1193</v>
      </c>
      <c r="U1802" s="104">
        <v>1</v>
      </c>
      <c r="V1802" s="104">
        <v>0</v>
      </c>
      <c r="W1802" s="104">
        <v>0</v>
      </c>
      <c r="X1802" s="104">
        <v>0</v>
      </c>
      <c r="Y1802" s="104">
        <v>0</v>
      </c>
      <c r="Z1802" s="104" t="b">
        <v>0</v>
      </c>
      <c r="AA1802" s="105"/>
      <c r="AB1802" s="105" t="s">
        <v>9925</v>
      </c>
    </row>
    <row r="1803" spans="1:28" ht="15" customHeight="1" x14ac:dyDescent="0.35">
      <c r="A1803" s="105" t="s">
        <v>9926</v>
      </c>
      <c r="B1803" s="104">
        <v>0</v>
      </c>
      <c r="C1803" s="105"/>
      <c r="D1803" s="104">
        <v>0</v>
      </c>
      <c r="E1803" s="105"/>
      <c r="F1803" s="105" t="s">
        <v>9927</v>
      </c>
      <c r="G1803" s="104">
        <v>0</v>
      </c>
      <c r="H1803" s="104">
        <v>0</v>
      </c>
      <c r="I1803" s="104">
        <v>0</v>
      </c>
      <c r="J1803" s="105"/>
      <c r="K1803" s="105"/>
      <c r="L1803" s="104">
        <v>2</v>
      </c>
      <c r="M1803" s="104">
        <v>0</v>
      </c>
      <c r="N1803" s="105"/>
      <c r="O1803" s="105"/>
      <c r="P1803" s="105"/>
      <c r="Q1803" s="105" t="s">
        <v>9928</v>
      </c>
      <c r="R1803" s="104">
        <v>0</v>
      </c>
      <c r="S1803" s="104">
        <v>0</v>
      </c>
      <c r="T1803" s="105" t="s">
        <v>1193</v>
      </c>
      <c r="U1803" s="104">
        <v>1</v>
      </c>
      <c r="V1803" s="104">
        <v>0</v>
      </c>
      <c r="W1803" s="104">
        <v>0</v>
      </c>
      <c r="X1803" s="104">
        <v>0</v>
      </c>
      <c r="Y1803" s="104">
        <v>0</v>
      </c>
      <c r="Z1803" s="104" t="b">
        <v>0</v>
      </c>
      <c r="AA1803" s="105"/>
      <c r="AB1803" s="105" t="s">
        <v>9929</v>
      </c>
    </row>
    <row r="1804" spans="1:28" ht="15" customHeight="1" x14ac:dyDescent="0.35">
      <c r="A1804" s="105" t="s">
        <v>10939</v>
      </c>
      <c r="B1804" s="104">
        <v>0</v>
      </c>
      <c r="C1804" s="105"/>
      <c r="D1804" s="104">
        <v>0</v>
      </c>
      <c r="E1804" s="105"/>
      <c r="F1804" s="105" t="s">
        <v>9930</v>
      </c>
      <c r="G1804" s="104">
        <v>0</v>
      </c>
      <c r="H1804" s="104">
        <v>0</v>
      </c>
      <c r="I1804" s="104">
        <v>0</v>
      </c>
      <c r="J1804" s="105"/>
      <c r="K1804" s="105"/>
      <c r="L1804" s="104">
        <v>3</v>
      </c>
      <c r="M1804" s="104">
        <v>0</v>
      </c>
      <c r="N1804" s="105"/>
      <c r="O1804" s="105"/>
      <c r="P1804" s="105"/>
      <c r="Q1804" s="105" t="s">
        <v>4312</v>
      </c>
      <c r="R1804" s="104">
        <v>0</v>
      </c>
      <c r="S1804" s="104">
        <v>0</v>
      </c>
      <c r="T1804" s="105" t="s">
        <v>9926</v>
      </c>
      <c r="U1804" s="104">
        <v>1</v>
      </c>
      <c r="V1804" s="104">
        <v>0</v>
      </c>
      <c r="W1804" s="104">
        <v>0</v>
      </c>
      <c r="X1804" s="104">
        <v>0</v>
      </c>
      <c r="Y1804" s="104">
        <v>0</v>
      </c>
      <c r="Z1804" s="104" t="b">
        <v>0</v>
      </c>
      <c r="AA1804" s="105"/>
      <c r="AB1804" s="105" t="s">
        <v>9931</v>
      </c>
    </row>
    <row r="1805" spans="1:28" ht="15" customHeight="1" x14ac:dyDescent="0.35">
      <c r="A1805" s="105" t="s">
        <v>10940</v>
      </c>
      <c r="B1805" s="104">
        <v>0</v>
      </c>
      <c r="C1805" s="105"/>
      <c r="D1805" s="104">
        <v>0</v>
      </c>
      <c r="E1805" s="105"/>
      <c r="F1805" s="105" t="s">
        <v>9932</v>
      </c>
      <c r="G1805" s="104">
        <v>0</v>
      </c>
      <c r="H1805" s="104">
        <v>0</v>
      </c>
      <c r="I1805" s="104">
        <v>0</v>
      </c>
      <c r="J1805" s="105"/>
      <c r="K1805" s="105"/>
      <c r="L1805" s="104">
        <v>3</v>
      </c>
      <c r="M1805" s="104">
        <v>0</v>
      </c>
      <c r="N1805" s="105"/>
      <c r="O1805" s="105"/>
      <c r="P1805" s="105"/>
      <c r="Q1805" s="105" t="s">
        <v>2498</v>
      </c>
      <c r="R1805" s="104">
        <v>0</v>
      </c>
      <c r="S1805" s="104">
        <v>0</v>
      </c>
      <c r="T1805" s="105" t="s">
        <v>9926</v>
      </c>
      <c r="U1805" s="104">
        <v>1</v>
      </c>
      <c r="V1805" s="104">
        <v>0</v>
      </c>
      <c r="W1805" s="104">
        <v>0</v>
      </c>
      <c r="X1805" s="104">
        <v>0</v>
      </c>
      <c r="Y1805" s="104">
        <v>0</v>
      </c>
      <c r="Z1805" s="104" t="b">
        <v>0</v>
      </c>
      <c r="AA1805" s="105"/>
      <c r="AB1805" s="105" t="s">
        <v>9933</v>
      </c>
    </row>
    <row r="1806" spans="1:28" ht="15" customHeight="1" x14ac:dyDescent="0.35">
      <c r="A1806" s="105" t="s">
        <v>5207</v>
      </c>
      <c r="B1806" s="104">
        <v>0</v>
      </c>
      <c r="C1806" s="105"/>
      <c r="D1806" s="104">
        <v>0</v>
      </c>
      <c r="E1806" s="105"/>
      <c r="F1806" s="105" t="s">
        <v>5208</v>
      </c>
      <c r="G1806" s="104">
        <v>0</v>
      </c>
      <c r="H1806" s="104">
        <v>0</v>
      </c>
      <c r="I1806" s="104">
        <v>6517.8550177278103</v>
      </c>
      <c r="J1806" s="105"/>
      <c r="K1806" s="105"/>
      <c r="L1806" s="104">
        <v>1</v>
      </c>
      <c r="M1806" s="104">
        <v>369901.861246043</v>
      </c>
      <c r="N1806" s="105"/>
      <c r="O1806" s="105"/>
      <c r="P1806" s="105"/>
      <c r="Q1806" s="105"/>
      <c r="R1806" s="104">
        <v>8121650.2000000002</v>
      </c>
      <c r="S1806" s="104">
        <v>0</v>
      </c>
      <c r="T1806" s="105" t="s">
        <v>1905</v>
      </c>
      <c r="U1806" s="104">
        <v>1</v>
      </c>
      <c r="V1806" s="104">
        <v>0</v>
      </c>
      <c r="W1806" s="104">
        <v>3.2797493150686598E-7</v>
      </c>
      <c r="X1806" s="104">
        <v>727950.65</v>
      </c>
      <c r="Y1806" s="104">
        <v>9226020.5662637707</v>
      </c>
      <c r="Z1806" s="104" t="b">
        <v>1</v>
      </c>
      <c r="AA1806" s="105" t="s">
        <v>2503</v>
      </c>
      <c r="AB1806" s="105" t="s">
        <v>5209</v>
      </c>
    </row>
    <row r="1807" spans="1:28" ht="15" customHeight="1" x14ac:dyDescent="0.35">
      <c r="A1807" s="105" t="s">
        <v>8644</v>
      </c>
      <c r="B1807" s="104">
        <v>0</v>
      </c>
      <c r="C1807" s="105"/>
      <c r="D1807" s="104">
        <v>0</v>
      </c>
      <c r="E1807" s="105"/>
      <c r="F1807" s="105" t="s">
        <v>11144</v>
      </c>
      <c r="G1807" s="104">
        <v>0</v>
      </c>
      <c r="H1807" s="104">
        <v>0</v>
      </c>
      <c r="I1807" s="104">
        <v>0</v>
      </c>
      <c r="J1807" s="105"/>
      <c r="K1807" s="105"/>
      <c r="L1807" s="104">
        <v>2</v>
      </c>
      <c r="M1807" s="104">
        <v>0</v>
      </c>
      <c r="N1807" s="105"/>
      <c r="O1807" s="105"/>
      <c r="P1807" s="105"/>
      <c r="Q1807" s="105" t="s">
        <v>9616</v>
      </c>
      <c r="R1807" s="104">
        <v>2666160</v>
      </c>
      <c r="S1807" s="104">
        <v>0</v>
      </c>
      <c r="T1807" s="105" t="s">
        <v>5207</v>
      </c>
      <c r="U1807" s="104">
        <v>7</v>
      </c>
      <c r="V1807" s="104">
        <v>0</v>
      </c>
      <c r="W1807" s="104">
        <v>0</v>
      </c>
      <c r="X1807" s="104">
        <v>0</v>
      </c>
      <c r="Y1807" s="104">
        <v>2666160</v>
      </c>
      <c r="Z1807" s="104" t="b">
        <v>0</v>
      </c>
      <c r="AA1807" s="105" t="s">
        <v>83</v>
      </c>
      <c r="AB1807" s="105" t="s">
        <v>5211</v>
      </c>
    </row>
    <row r="1808" spans="1:28" ht="15" customHeight="1" x14ac:dyDescent="0.35">
      <c r="A1808" s="105" t="s">
        <v>8649</v>
      </c>
      <c r="B1808" s="104">
        <v>0</v>
      </c>
      <c r="C1808" s="105"/>
      <c r="D1808" s="104">
        <v>0</v>
      </c>
      <c r="E1808" s="105"/>
      <c r="F1808" s="105" t="s">
        <v>5241</v>
      </c>
      <c r="G1808" s="104">
        <v>0</v>
      </c>
      <c r="H1808" s="104">
        <v>0</v>
      </c>
      <c r="I1808" s="104">
        <v>0</v>
      </c>
      <c r="J1808" s="105"/>
      <c r="K1808" s="105"/>
      <c r="L1808" s="104">
        <v>3</v>
      </c>
      <c r="M1808" s="104">
        <v>0</v>
      </c>
      <c r="N1808" s="105"/>
      <c r="O1808" s="106" t="s">
        <v>889</v>
      </c>
      <c r="P1808" s="106" t="s">
        <v>890</v>
      </c>
      <c r="Q1808" s="105" t="s">
        <v>5242</v>
      </c>
      <c r="R1808" s="104">
        <v>380880</v>
      </c>
      <c r="S1808" s="104">
        <v>0</v>
      </c>
      <c r="T1808" s="105" t="s">
        <v>5210</v>
      </c>
      <c r="U1808" s="104">
        <v>1</v>
      </c>
      <c r="V1808" s="104">
        <v>0</v>
      </c>
      <c r="W1808" s="104">
        <v>0</v>
      </c>
      <c r="X1808" s="104">
        <v>0</v>
      </c>
      <c r="Y1808" s="104">
        <v>380880</v>
      </c>
      <c r="Z1808" s="104" t="b">
        <v>0</v>
      </c>
      <c r="AA1808" s="105" t="s">
        <v>83</v>
      </c>
      <c r="AB1808" s="105" t="s">
        <v>5243</v>
      </c>
    </row>
    <row r="1809" spans="1:28" ht="15" customHeight="1" x14ac:dyDescent="0.35">
      <c r="A1809" s="105" t="s">
        <v>8650</v>
      </c>
      <c r="B1809" s="104">
        <v>0</v>
      </c>
      <c r="C1809" s="105"/>
      <c r="D1809" s="104">
        <v>0</v>
      </c>
      <c r="E1809" s="105"/>
      <c r="F1809" s="105" t="s">
        <v>2708</v>
      </c>
      <c r="G1809" s="104">
        <v>0</v>
      </c>
      <c r="H1809" s="104">
        <v>0</v>
      </c>
      <c r="I1809" s="104">
        <v>0</v>
      </c>
      <c r="J1809" s="105"/>
      <c r="K1809" s="105"/>
      <c r="L1809" s="104">
        <v>3</v>
      </c>
      <c r="M1809" s="104">
        <v>0</v>
      </c>
      <c r="N1809" s="105"/>
      <c r="O1809" s="106" t="s">
        <v>889</v>
      </c>
      <c r="P1809" s="106" t="s">
        <v>890</v>
      </c>
      <c r="Q1809" s="105" t="s">
        <v>5244</v>
      </c>
      <c r="R1809" s="104">
        <v>0</v>
      </c>
      <c r="S1809" s="104">
        <v>0</v>
      </c>
      <c r="T1809" s="105" t="s">
        <v>5210</v>
      </c>
      <c r="U1809" s="104">
        <v>1</v>
      </c>
      <c r="V1809" s="104">
        <v>0</v>
      </c>
      <c r="W1809" s="104">
        <v>0</v>
      </c>
      <c r="X1809" s="104">
        <v>0</v>
      </c>
      <c r="Y1809" s="104">
        <v>0</v>
      </c>
      <c r="Z1809" s="104" t="b">
        <v>0</v>
      </c>
      <c r="AA1809" s="105"/>
      <c r="AB1809" s="105" t="s">
        <v>5245</v>
      </c>
    </row>
    <row r="1810" spans="1:28" ht="15" customHeight="1" x14ac:dyDescent="0.35">
      <c r="A1810" s="105" t="s">
        <v>8651</v>
      </c>
      <c r="B1810" s="104">
        <v>0</v>
      </c>
      <c r="C1810" s="105"/>
      <c r="D1810" s="104">
        <v>0</v>
      </c>
      <c r="E1810" s="105"/>
      <c r="F1810" s="105" t="s">
        <v>5246</v>
      </c>
      <c r="G1810" s="104">
        <v>0</v>
      </c>
      <c r="H1810" s="104">
        <v>0</v>
      </c>
      <c r="I1810" s="104">
        <v>0</v>
      </c>
      <c r="J1810" s="105"/>
      <c r="K1810" s="105"/>
      <c r="L1810" s="104">
        <v>3</v>
      </c>
      <c r="M1810" s="104">
        <v>0</v>
      </c>
      <c r="N1810" s="105"/>
      <c r="O1810" s="106" t="s">
        <v>889</v>
      </c>
      <c r="P1810" s="106" t="s">
        <v>890</v>
      </c>
      <c r="Q1810" s="105" t="s">
        <v>5247</v>
      </c>
      <c r="R1810" s="104">
        <v>0</v>
      </c>
      <c r="S1810" s="104">
        <v>0</v>
      </c>
      <c r="T1810" s="105" t="s">
        <v>5210</v>
      </c>
      <c r="U1810" s="104">
        <v>1</v>
      </c>
      <c r="V1810" s="104">
        <v>0</v>
      </c>
      <c r="W1810" s="104">
        <v>0</v>
      </c>
      <c r="X1810" s="104">
        <v>0</v>
      </c>
      <c r="Y1810" s="104">
        <v>0</v>
      </c>
      <c r="Z1810" s="104" t="b">
        <v>0</v>
      </c>
      <c r="AA1810" s="105"/>
      <c r="AB1810" s="105" t="s">
        <v>5248</v>
      </c>
    </row>
    <row r="1811" spans="1:28" ht="15" customHeight="1" x14ac:dyDescent="0.35">
      <c r="A1811" s="105" t="s">
        <v>8652</v>
      </c>
      <c r="B1811" s="104">
        <v>0</v>
      </c>
      <c r="C1811" s="105"/>
      <c r="D1811" s="104">
        <v>0</v>
      </c>
      <c r="E1811" s="105"/>
      <c r="F1811" s="105" t="s">
        <v>5249</v>
      </c>
      <c r="G1811" s="104">
        <v>0</v>
      </c>
      <c r="H1811" s="104">
        <v>0</v>
      </c>
      <c r="I1811" s="104">
        <v>0</v>
      </c>
      <c r="J1811" s="105"/>
      <c r="K1811" s="105"/>
      <c r="L1811" s="104">
        <v>3</v>
      </c>
      <c r="M1811" s="104">
        <v>0</v>
      </c>
      <c r="N1811" s="105"/>
      <c r="O1811" s="106" t="s">
        <v>889</v>
      </c>
      <c r="P1811" s="106" t="s">
        <v>890</v>
      </c>
      <c r="Q1811" s="105" t="s">
        <v>5250</v>
      </c>
      <c r="R1811" s="104">
        <v>0</v>
      </c>
      <c r="S1811" s="104">
        <v>0</v>
      </c>
      <c r="T1811" s="105" t="s">
        <v>5210</v>
      </c>
      <c r="U1811" s="104">
        <v>1</v>
      </c>
      <c r="V1811" s="104">
        <v>0</v>
      </c>
      <c r="W1811" s="104">
        <v>0</v>
      </c>
      <c r="X1811" s="104">
        <v>0</v>
      </c>
      <c r="Y1811" s="104">
        <v>0</v>
      </c>
      <c r="Z1811" s="104" t="b">
        <v>0</v>
      </c>
      <c r="AA1811" s="105"/>
      <c r="AB1811" s="105" t="s">
        <v>5251</v>
      </c>
    </row>
    <row r="1812" spans="1:28" ht="15" customHeight="1" x14ac:dyDescent="0.35">
      <c r="A1812" s="105" t="s">
        <v>8653</v>
      </c>
      <c r="B1812" s="104">
        <v>0</v>
      </c>
      <c r="C1812" s="105"/>
      <c r="D1812" s="104">
        <v>0</v>
      </c>
      <c r="E1812" s="105"/>
      <c r="F1812" s="105" t="s">
        <v>5252</v>
      </c>
      <c r="G1812" s="104">
        <v>0</v>
      </c>
      <c r="H1812" s="104">
        <v>0</v>
      </c>
      <c r="I1812" s="104">
        <v>0</v>
      </c>
      <c r="J1812" s="105"/>
      <c r="K1812" s="105"/>
      <c r="L1812" s="104">
        <v>3</v>
      </c>
      <c r="M1812" s="104">
        <v>0</v>
      </c>
      <c r="N1812" s="105"/>
      <c r="O1812" s="106" t="s">
        <v>889</v>
      </c>
      <c r="P1812" s="106" t="s">
        <v>890</v>
      </c>
      <c r="Q1812" s="105" t="s">
        <v>5253</v>
      </c>
      <c r="R1812" s="104">
        <v>0</v>
      </c>
      <c r="S1812" s="104">
        <v>0</v>
      </c>
      <c r="T1812" s="105" t="s">
        <v>5210</v>
      </c>
      <c r="U1812" s="104">
        <v>1</v>
      </c>
      <c r="V1812" s="104">
        <v>0</v>
      </c>
      <c r="W1812" s="104">
        <v>0</v>
      </c>
      <c r="X1812" s="104">
        <v>0</v>
      </c>
      <c r="Y1812" s="104">
        <v>0</v>
      </c>
      <c r="Z1812" s="104" t="b">
        <v>0</v>
      </c>
      <c r="AA1812" s="105"/>
      <c r="AB1812" s="105" t="s">
        <v>5254</v>
      </c>
    </row>
    <row r="1813" spans="1:28" ht="15" customHeight="1" x14ac:dyDescent="0.35">
      <c r="A1813" s="105" t="s">
        <v>8654</v>
      </c>
      <c r="B1813" s="104">
        <v>0</v>
      </c>
      <c r="C1813" s="105"/>
      <c r="D1813" s="104">
        <v>0</v>
      </c>
      <c r="E1813" s="105"/>
      <c r="F1813" s="105" t="s">
        <v>5255</v>
      </c>
      <c r="G1813" s="104">
        <v>0</v>
      </c>
      <c r="H1813" s="104">
        <v>0</v>
      </c>
      <c r="I1813" s="104">
        <v>0</v>
      </c>
      <c r="J1813" s="105"/>
      <c r="K1813" s="105"/>
      <c r="L1813" s="104">
        <v>3</v>
      </c>
      <c r="M1813" s="104">
        <v>0</v>
      </c>
      <c r="N1813" s="105"/>
      <c r="O1813" s="106" t="s">
        <v>889</v>
      </c>
      <c r="P1813" s="106" t="s">
        <v>890</v>
      </c>
      <c r="Q1813" s="105" t="s">
        <v>5256</v>
      </c>
      <c r="R1813" s="104">
        <v>0</v>
      </c>
      <c r="S1813" s="104">
        <v>0</v>
      </c>
      <c r="T1813" s="105" t="s">
        <v>5210</v>
      </c>
      <c r="U1813" s="104">
        <v>1</v>
      </c>
      <c r="V1813" s="104">
        <v>0</v>
      </c>
      <c r="W1813" s="104">
        <v>0</v>
      </c>
      <c r="X1813" s="104">
        <v>0</v>
      </c>
      <c r="Y1813" s="104">
        <v>0</v>
      </c>
      <c r="Z1813" s="104" t="b">
        <v>0</v>
      </c>
      <c r="AA1813" s="105"/>
      <c r="AB1813" s="105" t="s">
        <v>5257</v>
      </c>
    </row>
    <row r="1814" spans="1:28" ht="15" customHeight="1" x14ac:dyDescent="0.35">
      <c r="A1814" s="105" t="s">
        <v>8655</v>
      </c>
      <c r="B1814" s="104">
        <v>0</v>
      </c>
      <c r="C1814" s="105"/>
      <c r="D1814" s="104">
        <v>0</v>
      </c>
      <c r="E1814" s="105"/>
      <c r="F1814" s="105" t="s">
        <v>5258</v>
      </c>
      <c r="G1814" s="104">
        <v>0</v>
      </c>
      <c r="H1814" s="104">
        <v>0</v>
      </c>
      <c r="I1814" s="104">
        <v>0</v>
      </c>
      <c r="J1814" s="105"/>
      <c r="K1814" s="105"/>
      <c r="L1814" s="104">
        <v>3</v>
      </c>
      <c r="M1814" s="104">
        <v>0</v>
      </c>
      <c r="N1814" s="105"/>
      <c r="O1814" s="106" t="s">
        <v>889</v>
      </c>
      <c r="P1814" s="106" t="s">
        <v>890</v>
      </c>
      <c r="Q1814" s="105" t="s">
        <v>5259</v>
      </c>
      <c r="R1814" s="104">
        <v>0</v>
      </c>
      <c r="S1814" s="104">
        <v>0</v>
      </c>
      <c r="T1814" s="105" t="s">
        <v>5210</v>
      </c>
      <c r="U1814" s="104">
        <v>1</v>
      </c>
      <c r="V1814" s="104">
        <v>0</v>
      </c>
      <c r="W1814" s="104">
        <v>0</v>
      </c>
      <c r="X1814" s="104">
        <v>0</v>
      </c>
      <c r="Y1814" s="104">
        <v>0</v>
      </c>
      <c r="Z1814" s="104" t="b">
        <v>0</v>
      </c>
      <c r="AA1814" s="105"/>
      <c r="AB1814" s="105" t="s">
        <v>5260</v>
      </c>
    </row>
    <row r="1815" spans="1:28" ht="15" customHeight="1" x14ac:dyDescent="0.35">
      <c r="A1815" s="105" t="s">
        <v>8656</v>
      </c>
      <c r="B1815" s="104">
        <v>0</v>
      </c>
      <c r="C1815" s="105"/>
      <c r="D1815" s="104">
        <v>0</v>
      </c>
      <c r="E1815" s="105"/>
      <c r="F1815" s="105" t="s">
        <v>5261</v>
      </c>
      <c r="G1815" s="104">
        <v>0</v>
      </c>
      <c r="H1815" s="104">
        <v>0</v>
      </c>
      <c r="I1815" s="104">
        <v>0</v>
      </c>
      <c r="J1815" s="105"/>
      <c r="K1815" s="105"/>
      <c r="L1815" s="104">
        <v>3</v>
      </c>
      <c r="M1815" s="104">
        <v>0</v>
      </c>
      <c r="N1815" s="105"/>
      <c r="O1815" s="106" t="s">
        <v>889</v>
      </c>
      <c r="P1815" s="106" t="s">
        <v>890</v>
      </c>
      <c r="Q1815" s="105" t="s">
        <v>5262</v>
      </c>
      <c r="R1815" s="104">
        <v>0</v>
      </c>
      <c r="S1815" s="104">
        <v>0</v>
      </c>
      <c r="T1815" s="105" t="s">
        <v>5210</v>
      </c>
      <c r="U1815" s="104">
        <v>1</v>
      </c>
      <c r="V1815" s="104">
        <v>0</v>
      </c>
      <c r="W1815" s="104">
        <v>0</v>
      </c>
      <c r="X1815" s="104">
        <v>0</v>
      </c>
      <c r="Y1815" s="104">
        <v>0</v>
      </c>
      <c r="Z1815" s="104" t="b">
        <v>0</v>
      </c>
      <c r="AA1815" s="105"/>
      <c r="AB1815" s="105" t="s">
        <v>5263</v>
      </c>
    </row>
    <row r="1816" spans="1:28" ht="15" customHeight="1" x14ac:dyDescent="0.35">
      <c r="A1816" s="105" t="s">
        <v>8657</v>
      </c>
      <c r="B1816" s="104">
        <v>0</v>
      </c>
      <c r="C1816" s="105"/>
      <c r="D1816" s="104">
        <v>0</v>
      </c>
      <c r="E1816" s="105"/>
      <c r="F1816" s="105" t="s">
        <v>5264</v>
      </c>
      <c r="G1816" s="104">
        <v>0</v>
      </c>
      <c r="H1816" s="104">
        <v>0</v>
      </c>
      <c r="I1816" s="104">
        <v>0</v>
      </c>
      <c r="J1816" s="105"/>
      <c r="K1816" s="105"/>
      <c r="L1816" s="104">
        <v>3</v>
      </c>
      <c r="M1816" s="104">
        <v>0</v>
      </c>
      <c r="N1816" s="105"/>
      <c r="O1816" s="106" t="s">
        <v>889</v>
      </c>
      <c r="P1816" s="106" t="s">
        <v>890</v>
      </c>
      <c r="Q1816" s="105" t="s">
        <v>5265</v>
      </c>
      <c r="R1816" s="104">
        <v>0</v>
      </c>
      <c r="S1816" s="104">
        <v>0</v>
      </c>
      <c r="T1816" s="105" t="s">
        <v>5210</v>
      </c>
      <c r="U1816" s="104">
        <v>1</v>
      </c>
      <c r="V1816" s="104">
        <v>0</v>
      </c>
      <c r="W1816" s="104">
        <v>0</v>
      </c>
      <c r="X1816" s="104">
        <v>0</v>
      </c>
      <c r="Y1816" s="104">
        <v>0</v>
      </c>
      <c r="Z1816" s="104" t="b">
        <v>0</v>
      </c>
      <c r="AA1816" s="105"/>
      <c r="AB1816" s="105" t="s">
        <v>5266</v>
      </c>
    </row>
    <row r="1817" spans="1:28" ht="15" customHeight="1" x14ac:dyDescent="0.35">
      <c r="A1817" s="105" t="s">
        <v>11651</v>
      </c>
      <c r="B1817" s="104">
        <v>0</v>
      </c>
      <c r="C1817" s="105"/>
      <c r="D1817" s="104">
        <v>0</v>
      </c>
      <c r="E1817" s="105"/>
      <c r="F1817" s="105" t="s">
        <v>5212</v>
      </c>
      <c r="G1817" s="104">
        <v>0</v>
      </c>
      <c r="H1817" s="104">
        <v>0</v>
      </c>
      <c r="I1817" s="104">
        <v>0</v>
      </c>
      <c r="J1817" s="105"/>
      <c r="K1817" s="105"/>
      <c r="L1817" s="104">
        <v>3</v>
      </c>
      <c r="M1817" s="104">
        <v>0</v>
      </c>
      <c r="N1817" s="105"/>
      <c r="O1817" s="105"/>
      <c r="P1817" s="105"/>
      <c r="Q1817" s="105" t="s">
        <v>9617</v>
      </c>
      <c r="R1817" s="104">
        <v>0</v>
      </c>
      <c r="S1817" s="104">
        <v>0</v>
      </c>
      <c r="T1817" s="105" t="s">
        <v>5210</v>
      </c>
      <c r="U1817" s="104">
        <v>1</v>
      </c>
      <c r="V1817" s="104">
        <v>0</v>
      </c>
      <c r="W1817" s="104">
        <v>0</v>
      </c>
      <c r="X1817" s="104">
        <v>0</v>
      </c>
      <c r="Y1817" s="104">
        <v>0</v>
      </c>
      <c r="Z1817" s="104" t="b">
        <v>0</v>
      </c>
      <c r="AA1817" s="105" t="s">
        <v>83</v>
      </c>
      <c r="AB1817" s="105" t="s">
        <v>5213</v>
      </c>
    </row>
    <row r="1818" spans="1:28" ht="15" customHeight="1" x14ac:dyDescent="0.35">
      <c r="A1818" s="105" t="s">
        <v>11652</v>
      </c>
      <c r="B1818" s="104">
        <v>0</v>
      </c>
      <c r="C1818" s="105"/>
      <c r="D1818" s="104">
        <v>0</v>
      </c>
      <c r="E1818" s="105"/>
      <c r="F1818" s="105" t="s">
        <v>5267</v>
      </c>
      <c r="G1818" s="104">
        <v>0</v>
      </c>
      <c r="H1818" s="104">
        <v>0</v>
      </c>
      <c r="I1818" s="104">
        <v>0</v>
      </c>
      <c r="J1818" s="105"/>
      <c r="K1818" s="105"/>
      <c r="L1818" s="104">
        <v>4</v>
      </c>
      <c r="M1818" s="104">
        <v>0</v>
      </c>
      <c r="N1818" s="105"/>
      <c r="O1818" s="106" t="s">
        <v>889</v>
      </c>
      <c r="P1818" s="106" t="s">
        <v>890</v>
      </c>
      <c r="Q1818" s="105" t="s">
        <v>5268</v>
      </c>
      <c r="R1818" s="104">
        <v>0</v>
      </c>
      <c r="S1818" s="104">
        <v>0</v>
      </c>
      <c r="T1818" s="105" t="s">
        <v>11145</v>
      </c>
      <c r="U1818" s="104">
        <v>1</v>
      </c>
      <c r="V1818" s="104">
        <v>0</v>
      </c>
      <c r="W1818" s="104">
        <v>0</v>
      </c>
      <c r="X1818" s="104">
        <v>0</v>
      </c>
      <c r="Y1818" s="104">
        <v>0</v>
      </c>
      <c r="Z1818" s="104" t="b">
        <v>0</v>
      </c>
      <c r="AA1818" s="105"/>
      <c r="AB1818" s="105" t="s">
        <v>5269</v>
      </c>
    </row>
    <row r="1819" spans="1:28" ht="15" customHeight="1" x14ac:dyDescent="0.35">
      <c r="A1819" s="105" t="s">
        <v>11653</v>
      </c>
      <c r="B1819" s="104">
        <v>0</v>
      </c>
      <c r="C1819" s="105"/>
      <c r="D1819" s="104">
        <v>0</v>
      </c>
      <c r="E1819" s="105"/>
      <c r="F1819" s="105" t="s">
        <v>5270</v>
      </c>
      <c r="G1819" s="104">
        <v>0</v>
      </c>
      <c r="H1819" s="104">
        <v>0</v>
      </c>
      <c r="I1819" s="104">
        <v>0</v>
      </c>
      <c r="J1819" s="105"/>
      <c r="K1819" s="105"/>
      <c r="L1819" s="104">
        <v>4</v>
      </c>
      <c r="M1819" s="104">
        <v>0</v>
      </c>
      <c r="N1819" s="105"/>
      <c r="O1819" s="106" t="s">
        <v>889</v>
      </c>
      <c r="P1819" s="106" t="s">
        <v>890</v>
      </c>
      <c r="Q1819" s="105" t="s">
        <v>5271</v>
      </c>
      <c r="R1819" s="104">
        <v>0</v>
      </c>
      <c r="S1819" s="104">
        <v>0</v>
      </c>
      <c r="T1819" s="105" t="s">
        <v>11145</v>
      </c>
      <c r="U1819" s="104">
        <v>1</v>
      </c>
      <c r="V1819" s="104">
        <v>0</v>
      </c>
      <c r="W1819" s="104">
        <v>0</v>
      </c>
      <c r="X1819" s="104">
        <v>0</v>
      </c>
      <c r="Y1819" s="104">
        <v>0</v>
      </c>
      <c r="Z1819" s="104" t="b">
        <v>0</v>
      </c>
      <c r="AA1819" s="105"/>
      <c r="AB1819" s="105" t="s">
        <v>5272</v>
      </c>
    </row>
    <row r="1820" spans="1:28" ht="15" customHeight="1" x14ac:dyDescent="0.35">
      <c r="A1820" s="105" t="s">
        <v>8645</v>
      </c>
      <c r="B1820" s="104">
        <v>0</v>
      </c>
      <c r="C1820" s="105"/>
      <c r="D1820" s="104">
        <v>0</v>
      </c>
      <c r="E1820" s="105"/>
      <c r="F1820" s="105" t="s">
        <v>11146</v>
      </c>
      <c r="G1820" s="104">
        <v>0</v>
      </c>
      <c r="H1820" s="104">
        <v>0</v>
      </c>
      <c r="I1820" s="104">
        <v>0</v>
      </c>
      <c r="J1820" s="105"/>
      <c r="K1820" s="105"/>
      <c r="L1820" s="104">
        <v>2</v>
      </c>
      <c r="M1820" s="104">
        <v>0</v>
      </c>
      <c r="N1820" s="105"/>
      <c r="O1820" s="105"/>
      <c r="P1820" s="105"/>
      <c r="Q1820" s="105" t="s">
        <v>9618</v>
      </c>
      <c r="R1820" s="104">
        <v>0</v>
      </c>
      <c r="S1820" s="104">
        <v>0</v>
      </c>
      <c r="T1820" s="105" t="s">
        <v>5207</v>
      </c>
      <c r="U1820" s="104">
        <v>1</v>
      </c>
      <c r="V1820" s="104">
        <v>0</v>
      </c>
      <c r="W1820" s="104">
        <v>0</v>
      </c>
      <c r="X1820" s="104">
        <v>0</v>
      </c>
      <c r="Y1820" s="104">
        <v>0</v>
      </c>
      <c r="Z1820" s="104" t="b">
        <v>0</v>
      </c>
      <c r="AA1820" s="105" t="s">
        <v>923</v>
      </c>
      <c r="AB1820" s="105" t="s">
        <v>5215</v>
      </c>
    </row>
    <row r="1821" spans="1:28" ht="15" customHeight="1" x14ac:dyDescent="0.35">
      <c r="A1821" s="105" t="s">
        <v>8658</v>
      </c>
      <c r="B1821" s="104">
        <v>0</v>
      </c>
      <c r="C1821" s="105"/>
      <c r="D1821" s="104">
        <v>0</v>
      </c>
      <c r="E1821" s="105"/>
      <c r="F1821" s="105" t="s">
        <v>5241</v>
      </c>
      <c r="G1821" s="104">
        <v>0</v>
      </c>
      <c r="H1821" s="104">
        <v>0</v>
      </c>
      <c r="I1821" s="104">
        <v>0</v>
      </c>
      <c r="J1821" s="105"/>
      <c r="K1821" s="105"/>
      <c r="L1821" s="104">
        <v>3</v>
      </c>
      <c r="M1821" s="104">
        <v>0</v>
      </c>
      <c r="N1821" s="105"/>
      <c r="O1821" s="106" t="s">
        <v>889</v>
      </c>
      <c r="P1821" s="106" t="s">
        <v>890</v>
      </c>
      <c r="Q1821" s="105" t="s">
        <v>5273</v>
      </c>
      <c r="R1821" s="104">
        <v>0</v>
      </c>
      <c r="S1821" s="104">
        <v>0</v>
      </c>
      <c r="T1821" s="105" t="s">
        <v>5214</v>
      </c>
      <c r="U1821" s="104">
        <v>1</v>
      </c>
      <c r="V1821" s="104">
        <v>0</v>
      </c>
      <c r="W1821" s="104">
        <v>0</v>
      </c>
      <c r="X1821" s="104">
        <v>0</v>
      </c>
      <c r="Y1821" s="104">
        <v>0</v>
      </c>
      <c r="Z1821" s="104" t="b">
        <v>0</v>
      </c>
      <c r="AA1821" s="105"/>
      <c r="AB1821" s="105" t="s">
        <v>5274</v>
      </c>
    </row>
    <row r="1822" spans="1:28" ht="15" customHeight="1" x14ac:dyDescent="0.35">
      <c r="A1822" s="105" t="s">
        <v>8659</v>
      </c>
      <c r="B1822" s="104">
        <v>0</v>
      </c>
      <c r="C1822" s="105"/>
      <c r="D1822" s="104">
        <v>0</v>
      </c>
      <c r="E1822" s="105"/>
      <c r="F1822" s="105" t="s">
        <v>2708</v>
      </c>
      <c r="G1822" s="104">
        <v>0</v>
      </c>
      <c r="H1822" s="104">
        <v>0</v>
      </c>
      <c r="I1822" s="104">
        <v>0</v>
      </c>
      <c r="J1822" s="105"/>
      <c r="K1822" s="105"/>
      <c r="L1822" s="104">
        <v>3</v>
      </c>
      <c r="M1822" s="104">
        <v>0</v>
      </c>
      <c r="N1822" s="105"/>
      <c r="O1822" s="106" t="s">
        <v>889</v>
      </c>
      <c r="P1822" s="106" t="s">
        <v>890</v>
      </c>
      <c r="Q1822" s="105" t="s">
        <v>5275</v>
      </c>
      <c r="R1822" s="104">
        <v>0</v>
      </c>
      <c r="S1822" s="104">
        <v>0</v>
      </c>
      <c r="T1822" s="105" t="s">
        <v>5214</v>
      </c>
      <c r="U1822" s="104">
        <v>1</v>
      </c>
      <c r="V1822" s="104">
        <v>0</v>
      </c>
      <c r="W1822" s="104">
        <v>0</v>
      </c>
      <c r="X1822" s="104">
        <v>0</v>
      </c>
      <c r="Y1822" s="104">
        <v>0</v>
      </c>
      <c r="Z1822" s="104" t="b">
        <v>0</v>
      </c>
      <c r="AA1822" s="105"/>
      <c r="AB1822" s="105" t="s">
        <v>5276</v>
      </c>
    </row>
    <row r="1823" spans="1:28" ht="15" customHeight="1" x14ac:dyDescent="0.35">
      <c r="A1823" s="105" t="s">
        <v>8660</v>
      </c>
      <c r="B1823" s="104">
        <v>0</v>
      </c>
      <c r="C1823" s="105"/>
      <c r="D1823" s="104">
        <v>0</v>
      </c>
      <c r="E1823" s="105"/>
      <c r="F1823" s="105" t="s">
        <v>5246</v>
      </c>
      <c r="G1823" s="104">
        <v>0</v>
      </c>
      <c r="H1823" s="104">
        <v>0</v>
      </c>
      <c r="I1823" s="104">
        <v>0</v>
      </c>
      <c r="J1823" s="105"/>
      <c r="K1823" s="105"/>
      <c r="L1823" s="104">
        <v>3</v>
      </c>
      <c r="M1823" s="104">
        <v>0</v>
      </c>
      <c r="N1823" s="105"/>
      <c r="O1823" s="106" t="s">
        <v>889</v>
      </c>
      <c r="P1823" s="106" t="s">
        <v>890</v>
      </c>
      <c r="Q1823" s="105" t="s">
        <v>5277</v>
      </c>
      <c r="R1823" s="104">
        <v>0</v>
      </c>
      <c r="S1823" s="104">
        <v>0</v>
      </c>
      <c r="T1823" s="105" t="s">
        <v>5214</v>
      </c>
      <c r="U1823" s="104">
        <v>1</v>
      </c>
      <c r="V1823" s="104">
        <v>0</v>
      </c>
      <c r="W1823" s="104">
        <v>0</v>
      </c>
      <c r="X1823" s="104">
        <v>0</v>
      </c>
      <c r="Y1823" s="104">
        <v>0</v>
      </c>
      <c r="Z1823" s="104" t="b">
        <v>0</v>
      </c>
      <c r="AA1823" s="105"/>
      <c r="AB1823" s="105" t="s">
        <v>5278</v>
      </c>
    </row>
    <row r="1824" spans="1:28" ht="15" customHeight="1" x14ac:dyDescent="0.35">
      <c r="A1824" s="105" t="s">
        <v>8661</v>
      </c>
      <c r="B1824" s="104">
        <v>0</v>
      </c>
      <c r="C1824" s="105"/>
      <c r="D1824" s="104">
        <v>0</v>
      </c>
      <c r="E1824" s="105"/>
      <c r="F1824" s="105" t="s">
        <v>5249</v>
      </c>
      <c r="G1824" s="104">
        <v>0</v>
      </c>
      <c r="H1824" s="104">
        <v>0</v>
      </c>
      <c r="I1824" s="104">
        <v>0</v>
      </c>
      <c r="J1824" s="105"/>
      <c r="K1824" s="105"/>
      <c r="L1824" s="104">
        <v>3</v>
      </c>
      <c r="M1824" s="104">
        <v>0</v>
      </c>
      <c r="N1824" s="105"/>
      <c r="O1824" s="106" t="s">
        <v>889</v>
      </c>
      <c r="P1824" s="106" t="s">
        <v>890</v>
      </c>
      <c r="Q1824" s="105" t="s">
        <v>5279</v>
      </c>
      <c r="R1824" s="104">
        <v>0</v>
      </c>
      <c r="S1824" s="104">
        <v>0</v>
      </c>
      <c r="T1824" s="105" t="s">
        <v>5214</v>
      </c>
      <c r="U1824" s="104">
        <v>1</v>
      </c>
      <c r="V1824" s="104">
        <v>0</v>
      </c>
      <c r="W1824" s="104">
        <v>0</v>
      </c>
      <c r="X1824" s="104">
        <v>0</v>
      </c>
      <c r="Y1824" s="104">
        <v>0</v>
      </c>
      <c r="Z1824" s="104" t="b">
        <v>0</v>
      </c>
      <c r="AA1824" s="105"/>
      <c r="AB1824" s="105" t="s">
        <v>5280</v>
      </c>
    </row>
    <row r="1825" spans="1:28" ht="15" customHeight="1" x14ac:dyDescent="0.35">
      <c r="A1825" s="105" t="s">
        <v>8662</v>
      </c>
      <c r="B1825" s="104">
        <v>0</v>
      </c>
      <c r="C1825" s="105"/>
      <c r="D1825" s="104">
        <v>0</v>
      </c>
      <c r="E1825" s="105"/>
      <c r="F1825" s="105" t="s">
        <v>5281</v>
      </c>
      <c r="G1825" s="104">
        <v>0</v>
      </c>
      <c r="H1825" s="104">
        <v>0</v>
      </c>
      <c r="I1825" s="104">
        <v>0</v>
      </c>
      <c r="J1825" s="105"/>
      <c r="K1825" s="105"/>
      <c r="L1825" s="104">
        <v>3</v>
      </c>
      <c r="M1825" s="104">
        <v>0</v>
      </c>
      <c r="N1825" s="105"/>
      <c r="O1825" s="106" t="s">
        <v>889</v>
      </c>
      <c r="P1825" s="106" t="s">
        <v>890</v>
      </c>
      <c r="Q1825" s="105" t="s">
        <v>5282</v>
      </c>
      <c r="R1825" s="104">
        <v>0</v>
      </c>
      <c r="S1825" s="104">
        <v>0</v>
      </c>
      <c r="T1825" s="105" t="s">
        <v>5214</v>
      </c>
      <c r="U1825" s="104">
        <v>1</v>
      </c>
      <c r="V1825" s="104">
        <v>0</v>
      </c>
      <c r="W1825" s="104">
        <v>0</v>
      </c>
      <c r="X1825" s="104">
        <v>0</v>
      </c>
      <c r="Y1825" s="104">
        <v>0</v>
      </c>
      <c r="Z1825" s="104" t="b">
        <v>0</v>
      </c>
      <c r="AA1825" s="105"/>
      <c r="AB1825" s="105" t="s">
        <v>5283</v>
      </c>
    </row>
    <row r="1826" spans="1:28" ht="15" customHeight="1" x14ac:dyDescent="0.35">
      <c r="A1826" s="105" t="s">
        <v>8663</v>
      </c>
      <c r="B1826" s="104">
        <v>0</v>
      </c>
      <c r="C1826" s="105"/>
      <c r="D1826" s="104">
        <v>0</v>
      </c>
      <c r="E1826" s="105"/>
      <c r="F1826" s="105" t="s">
        <v>5255</v>
      </c>
      <c r="G1826" s="104">
        <v>0</v>
      </c>
      <c r="H1826" s="104">
        <v>0</v>
      </c>
      <c r="I1826" s="104">
        <v>0</v>
      </c>
      <c r="J1826" s="105"/>
      <c r="K1826" s="105"/>
      <c r="L1826" s="104">
        <v>3</v>
      </c>
      <c r="M1826" s="104">
        <v>0</v>
      </c>
      <c r="N1826" s="105"/>
      <c r="O1826" s="106" t="s">
        <v>889</v>
      </c>
      <c r="P1826" s="106" t="s">
        <v>890</v>
      </c>
      <c r="Q1826" s="105" t="s">
        <v>5284</v>
      </c>
      <c r="R1826" s="104">
        <v>0</v>
      </c>
      <c r="S1826" s="104">
        <v>0</v>
      </c>
      <c r="T1826" s="105" t="s">
        <v>5214</v>
      </c>
      <c r="U1826" s="104">
        <v>1</v>
      </c>
      <c r="V1826" s="104">
        <v>0</v>
      </c>
      <c r="W1826" s="104">
        <v>0</v>
      </c>
      <c r="X1826" s="104">
        <v>0</v>
      </c>
      <c r="Y1826" s="104">
        <v>0</v>
      </c>
      <c r="Z1826" s="104" t="b">
        <v>0</v>
      </c>
      <c r="AA1826" s="105"/>
      <c r="AB1826" s="105" t="s">
        <v>5285</v>
      </c>
    </row>
    <row r="1827" spans="1:28" ht="15" customHeight="1" x14ac:dyDescent="0.35">
      <c r="A1827" s="105" t="s">
        <v>8664</v>
      </c>
      <c r="B1827" s="104">
        <v>0</v>
      </c>
      <c r="C1827" s="105"/>
      <c r="D1827" s="104">
        <v>0</v>
      </c>
      <c r="E1827" s="105"/>
      <c r="F1827" s="105" t="s">
        <v>5286</v>
      </c>
      <c r="G1827" s="104">
        <v>0</v>
      </c>
      <c r="H1827" s="104">
        <v>0</v>
      </c>
      <c r="I1827" s="104">
        <v>0</v>
      </c>
      <c r="J1827" s="105"/>
      <c r="K1827" s="105"/>
      <c r="L1827" s="104">
        <v>3</v>
      </c>
      <c r="M1827" s="104">
        <v>0</v>
      </c>
      <c r="N1827" s="105"/>
      <c r="O1827" s="106" t="s">
        <v>889</v>
      </c>
      <c r="P1827" s="106" t="s">
        <v>890</v>
      </c>
      <c r="Q1827" s="105" t="s">
        <v>5287</v>
      </c>
      <c r="R1827" s="104">
        <v>0</v>
      </c>
      <c r="S1827" s="104">
        <v>0</v>
      </c>
      <c r="T1827" s="105" t="s">
        <v>5214</v>
      </c>
      <c r="U1827" s="104">
        <v>1</v>
      </c>
      <c r="V1827" s="104">
        <v>0</v>
      </c>
      <c r="W1827" s="104">
        <v>0</v>
      </c>
      <c r="X1827" s="104">
        <v>0</v>
      </c>
      <c r="Y1827" s="104">
        <v>0</v>
      </c>
      <c r="Z1827" s="104" t="b">
        <v>0</v>
      </c>
      <c r="AA1827" s="105"/>
      <c r="AB1827" s="105" t="s">
        <v>5288</v>
      </c>
    </row>
    <row r="1828" spans="1:28" ht="15" customHeight="1" x14ac:dyDescent="0.35">
      <c r="A1828" s="105" t="s">
        <v>8665</v>
      </c>
      <c r="B1828" s="104">
        <v>0</v>
      </c>
      <c r="C1828" s="105"/>
      <c r="D1828" s="104">
        <v>0</v>
      </c>
      <c r="E1828" s="105"/>
      <c r="F1828" s="105" t="s">
        <v>5289</v>
      </c>
      <c r="G1828" s="104">
        <v>0</v>
      </c>
      <c r="H1828" s="104">
        <v>0</v>
      </c>
      <c r="I1828" s="104">
        <v>0</v>
      </c>
      <c r="J1828" s="105"/>
      <c r="K1828" s="105"/>
      <c r="L1828" s="104">
        <v>3</v>
      </c>
      <c r="M1828" s="104">
        <v>0</v>
      </c>
      <c r="N1828" s="105"/>
      <c r="O1828" s="106" t="s">
        <v>889</v>
      </c>
      <c r="P1828" s="106" t="s">
        <v>890</v>
      </c>
      <c r="Q1828" s="105" t="s">
        <v>5290</v>
      </c>
      <c r="R1828" s="104">
        <v>0</v>
      </c>
      <c r="S1828" s="104">
        <v>0</v>
      </c>
      <c r="T1828" s="105" t="s">
        <v>5214</v>
      </c>
      <c r="U1828" s="104">
        <v>1</v>
      </c>
      <c r="V1828" s="104">
        <v>0</v>
      </c>
      <c r="W1828" s="104">
        <v>0</v>
      </c>
      <c r="X1828" s="104">
        <v>0</v>
      </c>
      <c r="Y1828" s="104">
        <v>0</v>
      </c>
      <c r="Z1828" s="104" t="b">
        <v>0</v>
      </c>
      <c r="AA1828" s="105"/>
      <c r="AB1828" s="105" t="s">
        <v>5291</v>
      </c>
    </row>
    <row r="1829" spans="1:28" ht="15" customHeight="1" x14ac:dyDescent="0.35">
      <c r="A1829" s="105" t="s">
        <v>8666</v>
      </c>
      <c r="B1829" s="104">
        <v>0</v>
      </c>
      <c r="C1829" s="105"/>
      <c r="D1829" s="104">
        <v>0</v>
      </c>
      <c r="E1829" s="105"/>
      <c r="F1829" s="105" t="s">
        <v>5292</v>
      </c>
      <c r="G1829" s="104">
        <v>0</v>
      </c>
      <c r="H1829" s="104">
        <v>0</v>
      </c>
      <c r="I1829" s="104">
        <v>0</v>
      </c>
      <c r="J1829" s="105"/>
      <c r="K1829" s="105"/>
      <c r="L1829" s="104">
        <v>3</v>
      </c>
      <c r="M1829" s="104">
        <v>0</v>
      </c>
      <c r="N1829" s="105"/>
      <c r="O1829" s="106" t="s">
        <v>889</v>
      </c>
      <c r="P1829" s="106" t="s">
        <v>890</v>
      </c>
      <c r="Q1829" s="105" t="s">
        <v>5293</v>
      </c>
      <c r="R1829" s="104">
        <v>0</v>
      </c>
      <c r="S1829" s="104">
        <v>0</v>
      </c>
      <c r="T1829" s="105" t="s">
        <v>5214</v>
      </c>
      <c r="U1829" s="104">
        <v>1</v>
      </c>
      <c r="V1829" s="104">
        <v>0</v>
      </c>
      <c r="W1829" s="104">
        <v>0</v>
      </c>
      <c r="X1829" s="104">
        <v>0</v>
      </c>
      <c r="Y1829" s="104">
        <v>0</v>
      </c>
      <c r="Z1829" s="104" t="b">
        <v>0</v>
      </c>
      <c r="AA1829" s="105"/>
      <c r="AB1829" s="105" t="s">
        <v>5294</v>
      </c>
    </row>
    <row r="1830" spans="1:28" ht="15" customHeight="1" x14ac:dyDescent="0.35">
      <c r="A1830" s="105" t="s">
        <v>8667</v>
      </c>
      <c r="B1830" s="104">
        <v>0</v>
      </c>
      <c r="C1830" s="105"/>
      <c r="D1830" s="104">
        <v>0</v>
      </c>
      <c r="E1830" s="105"/>
      <c r="F1830" s="105" t="s">
        <v>5264</v>
      </c>
      <c r="G1830" s="104">
        <v>0</v>
      </c>
      <c r="H1830" s="104">
        <v>0</v>
      </c>
      <c r="I1830" s="104">
        <v>0</v>
      </c>
      <c r="J1830" s="105"/>
      <c r="K1830" s="105"/>
      <c r="L1830" s="104">
        <v>3</v>
      </c>
      <c r="M1830" s="104">
        <v>0</v>
      </c>
      <c r="N1830" s="105"/>
      <c r="O1830" s="106" t="s">
        <v>889</v>
      </c>
      <c r="P1830" s="106" t="s">
        <v>890</v>
      </c>
      <c r="Q1830" s="105" t="s">
        <v>5295</v>
      </c>
      <c r="R1830" s="104">
        <v>0</v>
      </c>
      <c r="S1830" s="104">
        <v>0</v>
      </c>
      <c r="T1830" s="105" t="s">
        <v>5214</v>
      </c>
      <c r="U1830" s="104">
        <v>1</v>
      </c>
      <c r="V1830" s="104">
        <v>0</v>
      </c>
      <c r="W1830" s="104">
        <v>0</v>
      </c>
      <c r="X1830" s="104">
        <v>0</v>
      </c>
      <c r="Y1830" s="104">
        <v>0</v>
      </c>
      <c r="Z1830" s="104" t="b">
        <v>0</v>
      </c>
      <c r="AA1830" s="105"/>
      <c r="AB1830" s="105" t="s">
        <v>5296</v>
      </c>
    </row>
    <row r="1831" spans="1:28" ht="15" customHeight="1" x14ac:dyDescent="0.35">
      <c r="A1831" s="105" t="s">
        <v>8646</v>
      </c>
      <c r="B1831" s="104">
        <v>0</v>
      </c>
      <c r="C1831" s="105"/>
      <c r="D1831" s="104">
        <v>0</v>
      </c>
      <c r="E1831" s="105"/>
      <c r="F1831" s="105" t="s">
        <v>5217</v>
      </c>
      <c r="G1831" s="104">
        <v>0</v>
      </c>
      <c r="H1831" s="104">
        <v>0</v>
      </c>
      <c r="I1831" s="104">
        <v>6517.8550177278103</v>
      </c>
      <c r="J1831" s="105"/>
      <c r="K1831" s="105"/>
      <c r="L1831" s="104">
        <v>2</v>
      </c>
      <c r="M1831" s="104">
        <v>197933.82724604299</v>
      </c>
      <c r="N1831" s="105"/>
      <c r="O1831" s="105"/>
      <c r="P1831" s="105"/>
      <c r="Q1831" s="105" t="s">
        <v>9619</v>
      </c>
      <c r="R1831" s="104">
        <v>1720222</v>
      </c>
      <c r="S1831" s="104">
        <v>0</v>
      </c>
      <c r="T1831" s="105" t="s">
        <v>5207</v>
      </c>
      <c r="U1831" s="104">
        <v>7</v>
      </c>
      <c r="V1831" s="104">
        <v>0</v>
      </c>
      <c r="W1831" s="104">
        <v>3.2797493150686598E-7</v>
      </c>
      <c r="X1831" s="104">
        <v>703013.85</v>
      </c>
      <c r="Y1831" s="104">
        <v>2627687.5322637698</v>
      </c>
      <c r="Z1831" s="104" t="b">
        <v>0</v>
      </c>
      <c r="AA1831" s="105" t="s">
        <v>310</v>
      </c>
      <c r="AB1831" s="105" t="s">
        <v>5218</v>
      </c>
    </row>
    <row r="1832" spans="1:28" ht="15" customHeight="1" x14ac:dyDescent="0.35">
      <c r="A1832" s="105" t="s">
        <v>8668</v>
      </c>
      <c r="B1832" s="104">
        <v>0</v>
      </c>
      <c r="C1832" s="105"/>
      <c r="D1832" s="104">
        <v>0</v>
      </c>
      <c r="E1832" s="105"/>
      <c r="F1832" s="105" t="s">
        <v>5297</v>
      </c>
      <c r="G1832" s="104">
        <v>0</v>
      </c>
      <c r="H1832" s="104">
        <v>0</v>
      </c>
      <c r="I1832" s="104">
        <v>0</v>
      </c>
      <c r="J1832" s="105"/>
      <c r="K1832" s="105"/>
      <c r="L1832" s="104">
        <v>3</v>
      </c>
      <c r="M1832" s="104">
        <v>0</v>
      </c>
      <c r="N1832" s="105" t="s">
        <v>5298</v>
      </c>
      <c r="O1832" s="106" t="s">
        <v>889</v>
      </c>
      <c r="P1832" s="106" t="s">
        <v>890</v>
      </c>
      <c r="Q1832" s="105" t="s">
        <v>5299</v>
      </c>
      <c r="R1832" s="104">
        <v>0</v>
      </c>
      <c r="S1832" s="104">
        <v>0</v>
      </c>
      <c r="T1832" s="105" t="s">
        <v>5216</v>
      </c>
      <c r="U1832" s="104">
        <v>1</v>
      </c>
      <c r="V1832" s="104">
        <v>0</v>
      </c>
      <c r="W1832" s="104">
        <v>0</v>
      </c>
      <c r="X1832" s="104">
        <v>0</v>
      </c>
      <c r="Y1832" s="104">
        <v>0</v>
      </c>
      <c r="Z1832" s="104" t="b">
        <v>0</v>
      </c>
      <c r="AA1832" s="105"/>
      <c r="AB1832" s="105" t="s">
        <v>5300</v>
      </c>
    </row>
    <row r="1833" spans="1:28" ht="15" customHeight="1" x14ac:dyDescent="0.35">
      <c r="A1833" s="105" t="s">
        <v>8669</v>
      </c>
      <c r="B1833" s="104">
        <v>0</v>
      </c>
      <c r="C1833" s="105"/>
      <c r="D1833" s="104">
        <v>0</v>
      </c>
      <c r="E1833" s="105"/>
      <c r="F1833" s="105" t="s">
        <v>5301</v>
      </c>
      <c r="G1833" s="104">
        <v>0</v>
      </c>
      <c r="H1833" s="104">
        <v>0</v>
      </c>
      <c r="I1833" s="104">
        <v>0</v>
      </c>
      <c r="J1833" s="105"/>
      <c r="K1833" s="105"/>
      <c r="L1833" s="104">
        <v>3</v>
      </c>
      <c r="M1833" s="104">
        <v>0</v>
      </c>
      <c r="N1833" s="105" t="s">
        <v>5302</v>
      </c>
      <c r="O1833" s="106" t="s">
        <v>889</v>
      </c>
      <c r="P1833" s="106" t="s">
        <v>890</v>
      </c>
      <c r="Q1833" s="105" t="s">
        <v>5303</v>
      </c>
      <c r="R1833" s="104">
        <v>0</v>
      </c>
      <c r="S1833" s="104">
        <v>0</v>
      </c>
      <c r="T1833" s="105" t="s">
        <v>5216</v>
      </c>
      <c r="U1833" s="104">
        <v>1</v>
      </c>
      <c r="V1833" s="104">
        <v>0</v>
      </c>
      <c r="W1833" s="104">
        <v>0</v>
      </c>
      <c r="X1833" s="104">
        <v>0</v>
      </c>
      <c r="Y1833" s="104">
        <v>0</v>
      </c>
      <c r="Z1833" s="104" t="b">
        <v>0</v>
      </c>
      <c r="AA1833" s="105"/>
      <c r="AB1833" s="105" t="s">
        <v>5304</v>
      </c>
    </row>
    <row r="1834" spans="1:28" ht="15" customHeight="1" x14ac:dyDescent="0.35">
      <c r="A1834" s="105" t="s">
        <v>8670</v>
      </c>
      <c r="B1834" s="104">
        <v>0</v>
      </c>
      <c r="C1834" s="105"/>
      <c r="D1834" s="104">
        <v>0</v>
      </c>
      <c r="E1834" s="105"/>
      <c r="F1834" s="105" t="s">
        <v>5305</v>
      </c>
      <c r="G1834" s="104">
        <v>0</v>
      </c>
      <c r="H1834" s="104">
        <v>0</v>
      </c>
      <c r="I1834" s="104">
        <v>0</v>
      </c>
      <c r="J1834" s="105"/>
      <c r="K1834" s="105"/>
      <c r="L1834" s="104">
        <v>3</v>
      </c>
      <c r="M1834" s="104">
        <v>0</v>
      </c>
      <c r="N1834" s="105" t="s">
        <v>5306</v>
      </c>
      <c r="O1834" s="106" t="s">
        <v>889</v>
      </c>
      <c r="P1834" s="106" t="s">
        <v>890</v>
      </c>
      <c r="Q1834" s="105" t="s">
        <v>5307</v>
      </c>
      <c r="R1834" s="104">
        <v>0</v>
      </c>
      <c r="S1834" s="104">
        <v>0</v>
      </c>
      <c r="T1834" s="105" t="s">
        <v>5216</v>
      </c>
      <c r="U1834" s="104">
        <v>1</v>
      </c>
      <c r="V1834" s="104">
        <v>0</v>
      </c>
      <c r="W1834" s="104">
        <v>0</v>
      </c>
      <c r="X1834" s="104">
        <v>0</v>
      </c>
      <c r="Y1834" s="104">
        <v>0</v>
      </c>
      <c r="Z1834" s="104" t="b">
        <v>0</v>
      </c>
      <c r="AA1834" s="105"/>
      <c r="AB1834" s="105" t="s">
        <v>5308</v>
      </c>
    </row>
    <row r="1835" spans="1:28" ht="15" customHeight="1" x14ac:dyDescent="0.35">
      <c r="A1835" s="105" t="s">
        <v>8671</v>
      </c>
      <c r="B1835" s="104">
        <v>0</v>
      </c>
      <c r="C1835" s="105"/>
      <c r="D1835" s="104">
        <v>0</v>
      </c>
      <c r="E1835" s="105"/>
      <c r="F1835" s="105" t="s">
        <v>5309</v>
      </c>
      <c r="G1835" s="104">
        <v>0</v>
      </c>
      <c r="H1835" s="104">
        <v>0</v>
      </c>
      <c r="I1835" s="104">
        <v>0</v>
      </c>
      <c r="J1835" s="105"/>
      <c r="K1835" s="105"/>
      <c r="L1835" s="104">
        <v>3</v>
      </c>
      <c r="M1835" s="104">
        <v>0</v>
      </c>
      <c r="N1835" s="105" t="s">
        <v>5310</v>
      </c>
      <c r="O1835" s="106" t="s">
        <v>889</v>
      </c>
      <c r="P1835" s="106" t="s">
        <v>890</v>
      </c>
      <c r="Q1835" s="105" t="s">
        <v>5311</v>
      </c>
      <c r="R1835" s="104">
        <v>0</v>
      </c>
      <c r="S1835" s="104">
        <v>0</v>
      </c>
      <c r="T1835" s="105" t="s">
        <v>5216</v>
      </c>
      <c r="U1835" s="104">
        <v>1</v>
      </c>
      <c r="V1835" s="104">
        <v>0</v>
      </c>
      <c r="W1835" s="104">
        <v>0</v>
      </c>
      <c r="X1835" s="104">
        <v>0</v>
      </c>
      <c r="Y1835" s="104">
        <v>0</v>
      </c>
      <c r="Z1835" s="104" t="b">
        <v>0</v>
      </c>
      <c r="AA1835" s="105"/>
      <c r="AB1835" s="105" t="s">
        <v>5312</v>
      </c>
    </row>
    <row r="1836" spans="1:28" ht="15" customHeight="1" x14ac:dyDescent="0.35">
      <c r="A1836" s="105" t="s">
        <v>8672</v>
      </c>
      <c r="B1836" s="104">
        <v>0</v>
      </c>
      <c r="C1836" s="105"/>
      <c r="D1836" s="104">
        <v>0</v>
      </c>
      <c r="E1836" s="105"/>
      <c r="F1836" s="105" t="s">
        <v>5313</v>
      </c>
      <c r="G1836" s="104">
        <v>0</v>
      </c>
      <c r="H1836" s="104">
        <v>0</v>
      </c>
      <c r="I1836" s="104">
        <v>0</v>
      </c>
      <c r="J1836" s="105"/>
      <c r="K1836" s="105"/>
      <c r="L1836" s="104">
        <v>3</v>
      </c>
      <c r="M1836" s="104">
        <v>4900.0387372785099</v>
      </c>
      <c r="N1836" s="105" t="s">
        <v>5314</v>
      </c>
      <c r="O1836" s="106" t="s">
        <v>889</v>
      </c>
      <c r="P1836" s="106" t="s">
        <v>890</v>
      </c>
      <c r="Q1836" s="105" t="s">
        <v>5315</v>
      </c>
      <c r="R1836" s="104">
        <v>80164</v>
      </c>
      <c r="S1836" s="104">
        <v>0</v>
      </c>
      <c r="T1836" s="105" t="s">
        <v>5216</v>
      </c>
      <c r="U1836" s="104">
        <v>1</v>
      </c>
      <c r="V1836" s="104">
        <v>0</v>
      </c>
      <c r="W1836" s="104">
        <v>6.2832191780841302E-10</v>
      </c>
      <c r="X1836" s="104">
        <v>0</v>
      </c>
      <c r="Y1836" s="104">
        <v>85064.038737278504</v>
      </c>
      <c r="Z1836" s="104" t="b">
        <v>0</v>
      </c>
      <c r="AA1836" s="105" t="s">
        <v>310</v>
      </c>
      <c r="AB1836" s="105" t="s">
        <v>5316</v>
      </c>
    </row>
    <row r="1837" spans="1:28" ht="15" customHeight="1" x14ac:dyDescent="0.35">
      <c r="A1837" s="105" t="s">
        <v>8673</v>
      </c>
      <c r="B1837" s="104">
        <v>0</v>
      </c>
      <c r="C1837" s="105"/>
      <c r="D1837" s="104">
        <v>0</v>
      </c>
      <c r="E1837" s="105"/>
      <c r="F1837" s="105" t="s">
        <v>5317</v>
      </c>
      <c r="G1837" s="104">
        <v>0</v>
      </c>
      <c r="H1837" s="104">
        <v>0</v>
      </c>
      <c r="I1837" s="104">
        <v>0</v>
      </c>
      <c r="J1837" s="105"/>
      <c r="K1837" s="105"/>
      <c r="L1837" s="104">
        <v>3</v>
      </c>
      <c r="M1837" s="104">
        <v>0</v>
      </c>
      <c r="N1837" s="105" t="s">
        <v>5318</v>
      </c>
      <c r="O1837" s="106" t="s">
        <v>889</v>
      </c>
      <c r="P1837" s="106" t="s">
        <v>890</v>
      </c>
      <c r="Q1837" s="105" t="s">
        <v>5319</v>
      </c>
      <c r="R1837" s="104">
        <v>0</v>
      </c>
      <c r="S1837" s="104">
        <v>0</v>
      </c>
      <c r="T1837" s="105" t="s">
        <v>5216</v>
      </c>
      <c r="U1837" s="104">
        <v>1</v>
      </c>
      <c r="V1837" s="104">
        <v>0</v>
      </c>
      <c r="W1837" s="104">
        <v>0</v>
      </c>
      <c r="X1837" s="104">
        <v>0</v>
      </c>
      <c r="Y1837" s="104">
        <v>0</v>
      </c>
      <c r="Z1837" s="104" t="b">
        <v>0</v>
      </c>
      <c r="AA1837" s="105"/>
      <c r="AB1837" s="105" t="s">
        <v>5320</v>
      </c>
    </row>
    <row r="1838" spans="1:28" ht="15" customHeight="1" x14ac:dyDescent="0.35">
      <c r="A1838" s="105" t="s">
        <v>8674</v>
      </c>
      <c r="B1838" s="104">
        <v>0</v>
      </c>
      <c r="C1838" s="105"/>
      <c r="D1838" s="104">
        <v>0</v>
      </c>
      <c r="E1838" s="105"/>
      <c r="F1838" s="105" t="s">
        <v>5321</v>
      </c>
      <c r="G1838" s="104">
        <v>0</v>
      </c>
      <c r="H1838" s="104">
        <v>0</v>
      </c>
      <c r="I1838" s="104">
        <v>0</v>
      </c>
      <c r="J1838" s="105"/>
      <c r="K1838" s="105"/>
      <c r="L1838" s="104">
        <v>3</v>
      </c>
      <c r="M1838" s="104">
        <v>0</v>
      </c>
      <c r="N1838" s="105" t="s">
        <v>5322</v>
      </c>
      <c r="O1838" s="106" t="s">
        <v>889</v>
      </c>
      <c r="P1838" s="106" t="s">
        <v>890</v>
      </c>
      <c r="Q1838" s="105" t="s">
        <v>5323</v>
      </c>
      <c r="R1838" s="104">
        <v>0</v>
      </c>
      <c r="S1838" s="104">
        <v>0</v>
      </c>
      <c r="T1838" s="105" t="s">
        <v>5216</v>
      </c>
      <c r="U1838" s="104">
        <v>1</v>
      </c>
      <c r="V1838" s="104">
        <v>0</v>
      </c>
      <c r="W1838" s="104">
        <v>0</v>
      </c>
      <c r="X1838" s="104">
        <v>0</v>
      </c>
      <c r="Y1838" s="104">
        <v>0</v>
      </c>
      <c r="Z1838" s="104" t="b">
        <v>0</v>
      </c>
      <c r="AA1838" s="105"/>
      <c r="AB1838" s="105" t="s">
        <v>5324</v>
      </c>
    </row>
    <row r="1839" spans="1:28" ht="15" customHeight="1" x14ac:dyDescent="0.35">
      <c r="A1839" s="105" t="s">
        <v>8675</v>
      </c>
      <c r="B1839" s="104">
        <v>0</v>
      </c>
      <c r="C1839" s="105"/>
      <c r="D1839" s="104">
        <v>0</v>
      </c>
      <c r="E1839" s="105"/>
      <c r="F1839" s="105" t="s">
        <v>5325</v>
      </c>
      <c r="G1839" s="104">
        <v>0</v>
      </c>
      <c r="H1839" s="104">
        <v>0</v>
      </c>
      <c r="I1839" s="104">
        <v>0</v>
      </c>
      <c r="J1839" s="105"/>
      <c r="K1839" s="105"/>
      <c r="L1839" s="104">
        <v>3</v>
      </c>
      <c r="M1839" s="104">
        <v>0</v>
      </c>
      <c r="N1839" s="105"/>
      <c r="O1839" s="106" t="s">
        <v>889</v>
      </c>
      <c r="P1839" s="106" t="s">
        <v>890</v>
      </c>
      <c r="Q1839" s="105" t="s">
        <v>5326</v>
      </c>
      <c r="R1839" s="104">
        <v>0</v>
      </c>
      <c r="S1839" s="104">
        <v>0</v>
      </c>
      <c r="T1839" s="105" t="s">
        <v>5216</v>
      </c>
      <c r="U1839" s="104">
        <v>1</v>
      </c>
      <c r="V1839" s="104">
        <v>0</v>
      </c>
      <c r="W1839" s="104">
        <v>0</v>
      </c>
      <c r="X1839" s="104">
        <v>0</v>
      </c>
      <c r="Y1839" s="104">
        <v>0</v>
      </c>
      <c r="Z1839" s="104" t="b">
        <v>0</v>
      </c>
      <c r="AA1839" s="105"/>
      <c r="AB1839" s="105" t="s">
        <v>5327</v>
      </c>
    </row>
    <row r="1840" spans="1:28" ht="15" customHeight="1" x14ac:dyDescent="0.35">
      <c r="A1840" s="105" t="s">
        <v>8676</v>
      </c>
      <c r="B1840" s="104">
        <v>0</v>
      </c>
      <c r="C1840" s="105"/>
      <c r="D1840" s="104">
        <v>0</v>
      </c>
      <c r="E1840" s="105"/>
      <c r="F1840" s="105" t="s">
        <v>5328</v>
      </c>
      <c r="G1840" s="104">
        <v>0</v>
      </c>
      <c r="H1840" s="104">
        <v>0</v>
      </c>
      <c r="I1840" s="104">
        <v>0</v>
      </c>
      <c r="J1840" s="105"/>
      <c r="K1840" s="105"/>
      <c r="L1840" s="104">
        <v>3</v>
      </c>
      <c r="M1840" s="104">
        <v>17300</v>
      </c>
      <c r="N1840" s="105" t="s">
        <v>5329</v>
      </c>
      <c r="O1840" s="106" t="s">
        <v>889</v>
      </c>
      <c r="P1840" s="106" t="s">
        <v>890</v>
      </c>
      <c r="Q1840" s="105" t="s">
        <v>5330</v>
      </c>
      <c r="R1840" s="104">
        <v>150000</v>
      </c>
      <c r="S1840" s="104">
        <v>0</v>
      </c>
      <c r="T1840" s="105" t="s">
        <v>5216</v>
      </c>
      <c r="U1840" s="104">
        <v>1</v>
      </c>
      <c r="V1840" s="104">
        <v>0</v>
      </c>
      <c r="W1840" s="104">
        <v>0</v>
      </c>
      <c r="X1840" s="104">
        <v>0</v>
      </c>
      <c r="Y1840" s="104">
        <v>167300</v>
      </c>
      <c r="Z1840" s="104" t="b">
        <v>0</v>
      </c>
      <c r="AA1840" s="105" t="s">
        <v>310</v>
      </c>
      <c r="AB1840" s="105" t="s">
        <v>5331</v>
      </c>
    </row>
    <row r="1841" spans="1:28" ht="15" customHeight="1" x14ac:dyDescent="0.35">
      <c r="A1841" s="105" t="s">
        <v>8677</v>
      </c>
      <c r="B1841" s="104">
        <v>0</v>
      </c>
      <c r="C1841" s="105"/>
      <c r="D1841" s="104">
        <v>0</v>
      </c>
      <c r="E1841" s="105"/>
      <c r="F1841" s="105" t="s">
        <v>5332</v>
      </c>
      <c r="G1841" s="104">
        <v>0</v>
      </c>
      <c r="H1841" s="104">
        <v>0</v>
      </c>
      <c r="I1841" s="104">
        <v>931.12214538968703</v>
      </c>
      <c r="J1841" s="105"/>
      <c r="K1841" s="105"/>
      <c r="L1841" s="104">
        <v>3</v>
      </c>
      <c r="M1841" s="104">
        <v>4781.0262978704995</v>
      </c>
      <c r="N1841" s="105" t="s">
        <v>5333</v>
      </c>
      <c r="O1841" s="106" t="s">
        <v>889</v>
      </c>
      <c r="P1841" s="106" t="s">
        <v>890</v>
      </c>
      <c r="Q1841" s="105" t="s">
        <v>5334</v>
      </c>
      <c r="R1841" s="104">
        <v>15582</v>
      </c>
      <c r="S1841" s="104">
        <v>0</v>
      </c>
      <c r="T1841" s="105" t="s">
        <v>5216</v>
      </c>
      <c r="U1841" s="104">
        <v>1</v>
      </c>
      <c r="V1841" s="104">
        <v>0</v>
      </c>
      <c r="W1841" s="104">
        <v>3.5664280821920899E-8</v>
      </c>
      <c r="X1841" s="104">
        <v>93492</v>
      </c>
      <c r="Y1841" s="104">
        <v>114786.14844326</v>
      </c>
      <c r="Z1841" s="104" t="b">
        <v>0</v>
      </c>
      <c r="AA1841" s="105" t="s">
        <v>310</v>
      </c>
      <c r="AB1841" s="105" t="s">
        <v>5335</v>
      </c>
    </row>
    <row r="1842" spans="1:28" ht="15" customHeight="1" x14ac:dyDescent="0.35">
      <c r="A1842" s="105" t="s">
        <v>8678</v>
      </c>
      <c r="B1842" s="104">
        <v>0</v>
      </c>
      <c r="C1842" s="105"/>
      <c r="D1842" s="104">
        <v>0</v>
      </c>
      <c r="E1842" s="105"/>
      <c r="F1842" s="105" t="s">
        <v>5338</v>
      </c>
      <c r="G1842" s="104">
        <v>0</v>
      </c>
      <c r="H1842" s="104">
        <v>0</v>
      </c>
      <c r="I1842" s="104">
        <v>0</v>
      </c>
      <c r="J1842" s="105"/>
      <c r="K1842" s="105"/>
      <c r="L1842" s="104">
        <v>3</v>
      </c>
      <c r="M1842" s="104">
        <v>0</v>
      </c>
      <c r="N1842" s="105"/>
      <c r="O1842" s="106" t="s">
        <v>889</v>
      </c>
      <c r="P1842" s="106" t="s">
        <v>890</v>
      </c>
      <c r="Q1842" s="105" t="s">
        <v>5339</v>
      </c>
      <c r="R1842" s="104">
        <v>0</v>
      </c>
      <c r="S1842" s="104">
        <v>0</v>
      </c>
      <c r="T1842" s="105" t="s">
        <v>5216</v>
      </c>
      <c r="U1842" s="104">
        <v>1</v>
      </c>
      <c r="V1842" s="104">
        <v>0</v>
      </c>
      <c r="W1842" s="104">
        <v>0</v>
      </c>
      <c r="X1842" s="104">
        <v>0</v>
      </c>
      <c r="Y1842" s="104">
        <v>0</v>
      </c>
      <c r="Z1842" s="104" t="b">
        <v>0</v>
      </c>
      <c r="AA1842" s="105"/>
      <c r="AB1842" s="105" t="s">
        <v>5340</v>
      </c>
    </row>
    <row r="1843" spans="1:28" ht="15" customHeight="1" x14ac:dyDescent="0.35">
      <c r="A1843" s="105" t="s">
        <v>8679</v>
      </c>
      <c r="B1843" s="104">
        <v>0</v>
      </c>
      <c r="C1843" s="105"/>
      <c r="D1843" s="104">
        <v>0</v>
      </c>
      <c r="E1843" s="105"/>
      <c r="F1843" s="105" t="s">
        <v>5341</v>
      </c>
      <c r="G1843" s="104">
        <v>0</v>
      </c>
      <c r="H1843" s="104">
        <v>0</v>
      </c>
      <c r="I1843" s="104">
        <v>0</v>
      </c>
      <c r="J1843" s="105"/>
      <c r="K1843" s="105"/>
      <c r="L1843" s="104">
        <v>3</v>
      </c>
      <c r="M1843" s="104">
        <v>0</v>
      </c>
      <c r="N1843" s="105"/>
      <c r="O1843" s="106" t="s">
        <v>889</v>
      </c>
      <c r="P1843" s="106" t="s">
        <v>890</v>
      </c>
      <c r="Q1843" s="105" t="s">
        <v>5342</v>
      </c>
      <c r="R1843" s="104">
        <v>0</v>
      </c>
      <c r="S1843" s="104">
        <v>0</v>
      </c>
      <c r="T1843" s="105" t="s">
        <v>5216</v>
      </c>
      <c r="U1843" s="104">
        <v>1</v>
      </c>
      <c r="V1843" s="104">
        <v>0</v>
      </c>
      <c r="W1843" s="104">
        <v>0</v>
      </c>
      <c r="X1843" s="104">
        <v>0</v>
      </c>
      <c r="Y1843" s="104">
        <v>0</v>
      </c>
      <c r="Z1843" s="104" t="b">
        <v>0</v>
      </c>
      <c r="AA1843" s="105"/>
      <c r="AB1843" s="105" t="s">
        <v>5343</v>
      </c>
    </row>
    <row r="1844" spans="1:28" ht="15" customHeight="1" x14ac:dyDescent="0.35">
      <c r="A1844" s="105" t="s">
        <v>8680</v>
      </c>
      <c r="B1844" s="104">
        <v>0</v>
      </c>
      <c r="C1844" s="105"/>
      <c r="D1844" s="104">
        <v>0</v>
      </c>
      <c r="E1844" s="105"/>
      <c r="F1844" s="105" t="s">
        <v>9630</v>
      </c>
      <c r="G1844" s="104">
        <v>0</v>
      </c>
      <c r="H1844" s="104">
        <v>0</v>
      </c>
      <c r="I1844" s="104">
        <v>0</v>
      </c>
      <c r="J1844" s="105"/>
      <c r="K1844" s="105"/>
      <c r="L1844" s="104">
        <v>3</v>
      </c>
      <c r="M1844" s="104">
        <v>1295.1959999999999</v>
      </c>
      <c r="N1844" s="105" t="s">
        <v>5344</v>
      </c>
      <c r="O1844" s="106" t="s">
        <v>889</v>
      </c>
      <c r="P1844" s="106" t="s">
        <v>890</v>
      </c>
      <c r="Q1844" s="105" t="s">
        <v>5345</v>
      </c>
      <c r="R1844" s="104">
        <v>0</v>
      </c>
      <c r="S1844" s="104">
        <v>0</v>
      </c>
      <c r="T1844" s="105" t="s">
        <v>5216</v>
      </c>
      <c r="U1844" s="104">
        <v>1</v>
      </c>
      <c r="V1844" s="104">
        <v>0</v>
      </c>
      <c r="W1844" s="104">
        <v>1.05609589041087E-8</v>
      </c>
      <c r="X1844" s="104">
        <v>6938.55</v>
      </c>
      <c r="Y1844" s="104">
        <v>8233.7459999999992</v>
      </c>
      <c r="Z1844" s="104" t="b">
        <v>0</v>
      </c>
      <c r="AA1844" s="105" t="s">
        <v>82</v>
      </c>
      <c r="AB1844" s="105" t="s">
        <v>5346</v>
      </c>
    </row>
    <row r="1845" spans="1:28" ht="15" customHeight="1" x14ac:dyDescent="0.35">
      <c r="A1845" s="105" t="s">
        <v>11654</v>
      </c>
      <c r="B1845" s="104">
        <v>0</v>
      </c>
      <c r="C1845" s="105"/>
      <c r="D1845" s="104">
        <v>0</v>
      </c>
      <c r="E1845" s="105"/>
      <c r="F1845" s="105" t="s">
        <v>11167</v>
      </c>
      <c r="G1845" s="104">
        <v>0</v>
      </c>
      <c r="H1845" s="104">
        <v>0</v>
      </c>
      <c r="I1845" s="104">
        <v>0</v>
      </c>
      <c r="J1845" s="105"/>
      <c r="K1845" s="105"/>
      <c r="L1845" s="104">
        <v>3</v>
      </c>
      <c r="M1845" s="104">
        <v>0</v>
      </c>
      <c r="N1845" s="105" t="s">
        <v>5306</v>
      </c>
      <c r="O1845" s="106" t="s">
        <v>889</v>
      </c>
      <c r="P1845" s="106" t="s">
        <v>890</v>
      </c>
      <c r="Q1845" s="105" t="s">
        <v>11168</v>
      </c>
      <c r="R1845" s="104">
        <v>0</v>
      </c>
      <c r="S1845" s="104">
        <v>0</v>
      </c>
      <c r="T1845" s="105" t="s">
        <v>5216</v>
      </c>
      <c r="U1845" s="104">
        <v>1</v>
      </c>
      <c r="V1845" s="104">
        <v>0</v>
      </c>
      <c r="W1845" s="104">
        <v>0</v>
      </c>
      <c r="X1845" s="104">
        <v>0</v>
      </c>
      <c r="Y1845" s="104">
        <v>0</v>
      </c>
      <c r="Z1845" s="104" t="b">
        <v>0</v>
      </c>
      <c r="AA1845" s="105"/>
      <c r="AB1845" s="105" t="s">
        <v>11169</v>
      </c>
    </row>
    <row r="1846" spans="1:28" ht="15" customHeight="1" x14ac:dyDescent="0.35">
      <c r="A1846" s="105" t="s">
        <v>11656</v>
      </c>
      <c r="B1846" s="104">
        <v>0</v>
      </c>
      <c r="C1846" s="105"/>
      <c r="D1846" s="104">
        <v>0</v>
      </c>
      <c r="E1846" s="105"/>
      <c r="F1846" s="105" t="s">
        <v>11173</v>
      </c>
      <c r="G1846" s="104">
        <v>0</v>
      </c>
      <c r="H1846" s="104">
        <v>0</v>
      </c>
      <c r="I1846" s="104">
        <v>0</v>
      </c>
      <c r="J1846" s="105"/>
      <c r="K1846" s="105"/>
      <c r="L1846" s="104">
        <v>3</v>
      </c>
      <c r="M1846" s="104">
        <v>0</v>
      </c>
      <c r="N1846" s="105"/>
      <c r="O1846" s="105"/>
      <c r="P1846" s="105"/>
      <c r="Q1846" s="105" t="s">
        <v>11174</v>
      </c>
      <c r="R1846" s="104">
        <v>0</v>
      </c>
      <c r="S1846" s="104">
        <v>0</v>
      </c>
      <c r="T1846" s="105" t="s">
        <v>5216</v>
      </c>
      <c r="U1846" s="104">
        <v>1</v>
      </c>
      <c r="V1846" s="104">
        <v>0</v>
      </c>
      <c r="W1846" s="104">
        <v>0</v>
      </c>
      <c r="X1846" s="104">
        <v>0</v>
      </c>
      <c r="Y1846" s="104">
        <v>0</v>
      </c>
      <c r="Z1846" s="104" t="b">
        <v>0</v>
      </c>
      <c r="AA1846" s="105"/>
      <c r="AB1846" s="105" t="s">
        <v>11175</v>
      </c>
    </row>
    <row r="1847" spans="1:28" ht="15" customHeight="1" x14ac:dyDescent="0.35">
      <c r="A1847" s="105" t="s">
        <v>11655</v>
      </c>
      <c r="B1847" s="104">
        <v>0</v>
      </c>
      <c r="C1847" s="105"/>
      <c r="D1847" s="104">
        <v>0</v>
      </c>
      <c r="E1847" s="105"/>
      <c r="F1847" s="105" t="s">
        <v>11170</v>
      </c>
      <c r="G1847" s="104">
        <v>0</v>
      </c>
      <c r="H1847" s="104">
        <v>0</v>
      </c>
      <c r="I1847" s="104">
        <v>0</v>
      </c>
      <c r="J1847" s="105"/>
      <c r="K1847" s="105"/>
      <c r="L1847" s="104">
        <v>3</v>
      </c>
      <c r="M1847" s="104">
        <v>0</v>
      </c>
      <c r="N1847" s="105"/>
      <c r="O1847" s="105"/>
      <c r="P1847" s="105"/>
      <c r="Q1847" s="105" t="s">
        <v>11171</v>
      </c>
      <c r="R1847" s="104">
        <v>0</v>
      </c>
      <c r="S1847" s="104">
        <v>0</v>
      </c>
      <c r="T1847" s="105" t="s">
        <v>5216</v>
      </c>
      <c r="U1847" s="104">
        <v>1</v>
      </c>
      <c r="V1847" s="104">
        <v>0</v>
      </c>
      <c r="W1847" s="104">
        <v>0</v>
      </c>
      <c r="X1847" s="104">
        <v>0</v>
      </c>
      <c r="Y1847" s="104">
        <v>0</v>
      </c>
      <c r="Z1847" s="104" t="b">
        <v>0</v>
      </c>
      <c r="AA1847" s="105"/>
      <c r="AB1847" s="105" t="s">
        <v>11172</v>
      </c>
    </row>
    <row r="1848" spans="1:28" ht="15" customHeight="1" x14ac:dyDescent="0.35">
      <c r="A1848" s="105" t="s">
        <v>8647</v>
      </c>
      <c r="B1848" s="104">
        <v>0</v>
      </c>
      <c r="C1848" s="105"/>
      <c r="D1848" s="104">
        <v>0</v>
      </c>
      <c r="E1848" s="105"/>
      <c r="F1848" s="105" t="s">
        <v>5220</v>
      </c>
      <c r="G1848" s="104">
        <v>0</v>
      </c>
      <c r="H1848" s="104">
        <v>0</v>
      </c>
      <c r="I1848" s="104">
        <v>0</v>
      </c>
      <c r="J1848" s="105"/>
      <c r="K1848" s="105"/>
      <c r="L1848" s="104">
        <v>2</v>
      </c>
      <c r="M1848" s="104">
        <v>0</v>
      </c>
      <c r="N1848" s="105"/>
      <c r="O1848" s="105"/>
      <c r="P1848" s="105"/>
      <c r="Q1848" s="105" t="s">
        <v>9620</v>
      </c>
      <c r="R1848" s="104">
        <v>0</v>
      </c>
      <c r="S1848" s="104">
        <v>0</v>
      </c>
      <c r="T1848" s="105" t="s">
        <v>5207</v>
      </c>
      <c r="U1848" s="104">
        <v>1</v>
      </c>
      <c r="V1848" s="104">
        <v>0</v>
      </c>
      <c r="W1848" s="104">
        <v>0</v>
      </c>
      <c r="X1848" s="104">
        <v>0</v>
      </c>
      <c r="Y1848" s="104">
        <v>0</v>
      </c>
      <c r="Z1848" s="104" t="b">
        <v>0</v>
      </c>
      <c r="AA1848" s="105" t="s">
        <v>923</v>
      </c>
      <c r="AB1848" s="105" t="s">
        <v>5221</v>
      </c>
    </row>
    <row r="1849" spans="1:28" ht="15" customHeight="1" x14ac:dyDescent="0.35">
      <c r="A1849" s="105" t="s">
        <v>8681</v>
      </c>
      <c r="B1849" s="104">
        <v>0</v>
      </c>
      <c r="C1849" s="105"/>
      <c r="D1849" s="104">
        <v>0</v>
      </c>
      <c r="E1849" s="105"/>
      <c r="F1849" s="105" t="s">
        <v>5297</v>
      </c>
      <c r="G1849" s="104">
        <v>0</v>
      </c>
      <c r="H1849" s="104">
        <v>0</v>
      </c>
      <c r="I1849" s="104">
        <v>0</v>
      </c>
      <c r="J1849" s="105"/>
      <c r="K1849" s="105"/>
      <c r="L1849" s="104">
        <v>3</v>
      </c>
      <c r="M1849" s="104">
        <v>0</v>
      </c>
      <c r="N1849" s="105" t="s">
        <v>5298</v>
      </c>
      <c r="O1849" s="106" t="s">
        <v>889</v>
      </c>
      <c r="P1849" s="106" t="s">
        <v>890</v>
      </c>
      <c r="Q1849" s="105" t="s">
        <v>5347</v>
      </c>
      <c r="R1849" s="104">
        <v>0</v>
      </c>
      <c r="S1849" s="104">
        <v>0</v>
      </c>
      <c r="T1849" s="105" t="s">
        <v>5219</v>
      </c>
      <c r="U1849" s="104">
        <v>1</v>
      </c>
      <c r="V1849" s="104">
        <v>0</v>
      </c>
      <c r="W1849" s="104">
        <v>0</v>
      </c>
      <c r="X1849" s="104">
        <v>0</v>
      </c>
      <c r="Y1849" s="104">
        <v>0</v>
      </c>
      <c r="Z1849" s="104" t="b">
        <v>0</v>
      </c>
      <c r="AA1849" s="105"/>
      <c r="AB1849" s="105" t="s">
        <v>5348</v>
      </c>
    </row>
    <row r="1850" spans="1:28" ht="15" customHeight="1" x14ac:dyDescent="0.35">
      <c r="A1850" s="105" t="s">
        <v>8682</v>
      </c>
      <c r="B1850" s="104">
        <v>0</v>
      </c>
      <c r="C1850" s="105"/>
      <c r="D1850" s="104">
        <v>0</v>
      </c>
      <c r="E1850" s="105"/>
      <c r="F1850" s="105" t="s">
        <v>5301</v>
      </c>
      <c r="G1850" s="104">
        <v>0</v>
      </c>
      <c r="H1850" s="104">
        <v>0</v>
      </c>
      <c r="I1850" s="104">
        <v>0</v>
      </c>
      <c r="J1850" s="105"/>
      <c r="K1850" s="105"/>
      <c r="L1850" s="104">
        <v>3</v>
      </c>
      <c r="M1850" s="104">
        <v>0</v>
      </c>
      <c r="N1850" s="105"/>
      <c r="O1850" s="106" t="s">
        <v>889</v>
      </c>
      <c r="P1850" s="106" t="s">
        <v>890</v>
      </c>
      <c r="Q1850" s="105" t="s">
        <v>5349</v>
      </c>
      <c r="R1850" s="104">
        <v>0</v>
      </c>
      <c r="S1850" s="104">
        <v>0</v>
      </c>
      <c r="T1850" s="105" t="s">
        <v>5219</v>
      </c>
      <c r="U1850" s="104">
        <v>1</v>
      </c>
      <c r="V1850" s="104">
        <v>0</v>
      </c>
      <c r="W1850" s="104">
        <v>0</v>
      </c>
      <c r="X1850" s="104">
        <v>0</v>
      </c>
      <c r="Y1850" s="104">
        <v>0</v>
      </c>
      <c r="Z1850" s="104" t="b">
        <v>0</v>
      </c>
      <c r="AA1850" s="105"/>
      <c r="AB1850" s="105" t="s">
        <v>5350</v>
      </c>
    </row>
    <row r="1851" spans="1:28" ht="15" customHeight="1" x14ac:dyDescent="0.35">
      <c r="A1851" s="105" t="s">
        <v>8683</v>
      </c>
      <c r="B1851" s="104">
        <v>0</v>
      </c>
      <c r="C1851" s="105"/>
      <c r="D1851" s="104">
        <v>0</v>
      </c>
      <c r="E1851" s="105"/>
      <c r="F1851" s="105" t="s">
        <v>5305</v>
      </c>
      <c r="G1851" s="104">
        <v>0</v>
      </c>
      <c r="H1851" s="104">
        <v>0</v>
      </c>
      <c r="I1851" s="104">
        <v>0</v>
      </c>
      <c r="J1851" s="105"/>
      <c r="K1851" s="105"/>
      <c r="L1851" s="104">
        <v>3</v>
      </c>
      <c r="M1851" s="104">
        <v>0</v>
      </c>
      <c r="N1851" s="105"/>
      <c r="O1851" s="106" t="s">
        <v>889</v>
      </c>
      <c r="P1851" s="106" t="s">
        <v>890</v>
      </c>
      <c r="Q1851" s="105" t="s">
        <v>5351</v>
      </c>
      <c r="R1851" s="104">
        <v>0</v>
      </c>
      <c r="S1851" s="104">
        <v>0</v>
      </c>
      <c r="T1851" s="105" t="s">
        <v>5219</v>
      </c>
      <c r="U1851" s="104">
        <v>1</v>
      </c>
      <c r="V1851" s="104">
        <v>0</v>
      </c>
      <c r="W1851" s="104">
        <v>0</v>
      </c>
      <c r="X1851" s="104">
        <v>0</v>
      </c>
      <c r="Y1851" s="104">
        <v>0</v>
      </c>
      <c r="Z1851" s="104" t="b">
        <v>0</v>
      </c>
      <c r="AA1851" s="105"/>
      <c r="AB1851" s="105" t="s">
        <v>5352</v>
      </c>
    </row>
    <row r="1852" spans="1:28" ht="15" customHeight="1" x14ac:dyDescent="0.35">
      <c r="A1852" s="105" t="s">
        <v>8684</v>
      </c>
      <c r="B1852" s="104">
        <v>0</v>
      </c>
      <c r="C1852" s="105"/>
      <c r="D1852" s="104">
        <v>0</v>
      </c>
      <c r="E1852" s="105"/>
      <c r="F1852" s="105" t="s">
        <v>5309</v>
      </c>
      <c r="G1852" s="104">
        <v>0</v>
      </c>
      <c r="H1852" s="104">
        <v>0</v>
      </c>
      <c r="I1852" s="104">
        <v>0</v>
      </c>
      <c r="J1852" s="105"/>
      <c r="K1852" s="105"/>
      <c r="L1852" s="104">
        <v>3</v>
      </c>
      <c r="M1852" s="104">
        <v>0</v>
      </c>
      <c r="N1852" s="105" t="s">
        <v>5310</v>
      </c>
      <c r="O1852" s="106" t="s">
        <v>889</v>
      </c>
      <c r="P1852" s="106" t="s">
        <v>890</v>
      </c>
      <c r="Q1852" s="105" t="s">
        <v>5353</v>
      </c>
      <c r="R1852" s="104">
        <v>0</v>
      </c>
      <c r="S1852" s="104">
        <v>0</v>
      </c>
      <c r="T1852" s="105" t="s">
        <v>5219</v>
      </c>
      <c r="U1852" s="104">
        <v>1</v>
      </c>
      <c r="V1852" s="104">
        <v>0</v>
      </c>
      <c r="W1852" s="104">
        <v>0</v>
      </c>
      <c r="X1852" s="104">
        <v>0</v>
      </c>
      <c r="Y1852" s="104">
        <v>0</v>
      </c>
      <c r="Z1852" s="104" t="b">
        <v>0</v>
      </c>
      <c r="AA1852" s="105"/>
      <c r="AB1852" s="105" t="s">
        <v>5354</v>
      </c>
    </row>
    <row r="1853" spans="1:28" ht="15" customHeight="1" x14ac:dyDescent="0.35">
      <c r="A1853" s="105" t="s">
        <v>8685</v>
      </c>
      <c r="B1853" s="104">
        <v>0</v>
      </c>
      <c r="C1853" s="105"/>
      <c r="D1853" s="104">
        <v>0</v>
      </c>
      <c r="E1853" s="105"/>
      <c r="F1853" s="105" t="s">
        <v>5313</v>
      </c>
      <c r="G1853" s="104">
        <v>0</v>
      </c>
      <c r="H1853" s="104">
        <v>0</v>
      </c>
      <c r="I1853" s="104">
        <v>0</v>
      </c>
      <c r="J1853" s="105"/>
      <c r="K1853" s="105"/>
      <c r="L1853" s="104">
        <v>3</v>
      </c>
      <c r="M1853" s="104">
        <v>0</v>
      </c>
      <c r="N1853" s="105" t="s">
        <v>5314</v>
      </c>
      <c r="O1853" s="106" t="s">
        <v>889</v>
      </c>
      <c r="P1853" s="106" t="s">
        <v>890</v>
      </c>
      <c r="Q1853" s="105" t="s">
        <v>5355</v>
      </c>
      <c r="R1853" s="104">
        <v>0</v>
      </c>
      <c r="S1853" s="104">
        <v>0</v>
      </c>
      <c r="T1853" s="105" t="s">
        <v>5219</v>
      </c>
      <c r="U1853" s="104">
        <v>1</v>
      </c>
      <c r="V1853" s="104">
        <v>0</v>
      </c>
      <c r="W1853" s="104">
        <v>0</v>
      </c>
      <c r="X1853" s="104">
        <v>0</v>
      </c>
      <c r="Y1853" s="104">
        <v>0</v>
      </c>
      <c r="Z1853" s="104" t="b">
        <v>0</v>
      </c>
      <c r="AA1853" s="105"/>
      <c r="AB1853" s="105" t="s">
        <v>5356</v>
      </c>
    </row>
    <row r="1854" spans="1:28" ht="15" customHeight="1" x14ac:dyDescent="0.35">
      <c r="A1854" s="105" t="s">
        <v>8686</v>
      </c>
      <c r="B1854" s="104">
        <v>0</v>
      </c>
      <c r="C1854" s="105"/>
      <c r="D1854" s="104">
        <v>0</v>
      </c>
      <c r="E1854" s="105"/>
      <c r="F1854" s="105" t="s">
        <v>5317</v>
      </c>
      <c r="G1854" s="104">
        <v>0</v>
      </c>
      <c r="H1854" s="104">
        <v>0</v>
      </c>
      <c r="I1854" s="104">
        <v>0</v>
      </c>
      <c r="J1854" s="105"/>
      <c r="K1854" s="105"/>
      <c r="L1854" s="104">
        <v>3</v>
      </c>
      <c r="M1854" s="104">
        <v>0</v>
      </c>
      <c r="N1854" s="105" t="s">
        <v>5318</v>
      </c>
      <c r="O1854" s="106" t="s">
        <v>889</v>
      </c>
      <c r="P1854" s="106" t="s">
        <v>890</v>
      </c>
      <c r="Q1854" s="105" t="s">
        <v>5357</v>
      </c>
      <c r="R1854" s="104">
        <v>0</v>
      </c>
      <c r="S1854" s="104">
        <v>0</v>
      </c>
      <c r="T1854" s="105" t="s">
        <v>5219</v>
      </c>
      <c r="U1854" s="104">
        <v>1</v>
      </c>
      <c r="V1854" s="104">
        <v>0</v>
      </c>
      <c r="W1854" s="104">
        <v>0</v>
      </c>
      <c r="X1854" s="104">
        <v>0</v>
      </c>
      <c r="Y1854" s="104">
        <v>0</v>
      </c>
      <c r="Z1854" s="104" t="b">
        <v>0</v>
      </c>
      <c r="AA1854" s="105"/>
      <c r="AB1854" s="105" t="s">
        <v>5358</v>
      </c>
    </row>
    <row r="1855" spans="1:28" ht="15" customHeight="1" x14ac:dyDescent="0.35">
      <c r="A1855" s="105" t="s">
        <v>8687</v>
      </c>
      <c r="B1855" s="104">
        <v>0</v>
      </c>
      <c r="C1855" s="105"/>
      <c r="D1855" s="104">
        <v>0</v>
      </c>
      <c r="E1855" s="105"/>
      <c r="F1855" s="105" t="s">
        <v>5321</v>
      </c>
      <c r="G1855" s="104">
        <v>0</v>
      </c>
      <c r="H1855" s="104">
        <v>0</v>
      </c>
      <c r="I1855" s="104">
        <v>0</v>
      </c>
      <c r="J1855" s="105"/>
      <c r="K1855" s="105"/>
      <c r="L1855" s="104">
        <v>3</v>
      </c>
      <c r="M1855" s="104">
        <v>0</v>
      </c>
      <c r="N1855" s="105" t="s">
        <v>5322</v>
      </c>
      <c r="O1855" s="106" t="s">
        <v>889</v>
      </c>
      <c r="P1855" s="106" t="s">
        <v>890</v>
      </c>
      <c r="Q1855" s="105" t="s">
        <v>5359</v>
      </c>
      <c r="R1855" s="104">
        <v>0</v>
      </c>
      <c r="S1855" s="104">
        <v>0</v>
      </c>
      <c r="T1855" s="105" t="s">
        <v>5219</v>
      </c>
      <c r="U1855" s="104">
        <v>1</v>
      </c>
      <c r="V1855" s="104">
        <v>0</v>
      </c>
      <c r="W1855" s="104">
        <v>0</v>
      </c>
      <c r="X1855" s="104">
        <v>0</v>
      </c>
      <c r="Y1855" s="104">
        <v>0</v>
      </c>
      <c r="Z1855" s="104" t="b">
        <v>0</v>
      </c>
      <c r="AA1855" s="105"/>
      <c r="AB1855" s="105" t="s">
        <v>5360</v>
      </c>
    </row>
    <row r="1856" spans="1:28" ht="15" customHeight="1" x14ac:dyDescent="0.35">
      <c r="A1856" s="105" t="s">
        <v>8688</v>
      </c>
      <c r="B1856" s="104">
        <v>0</v>
      </c>
      <c r="C1856" s="105"/>
      <c r="D1856" s="104">
        <v>0</v>
      </c>
      <c r="E1856" s="105"/>
      <c r="F1856" s="105" t="s">
        <v>5325</v>
      </c>
      <c r="G1856" s="104">
        <v>0</v>
      </c>
      <c r="H1856" s="104">
        <v>0</v>
      </c>
      <c r="I1856" s="104">
        <v>0</v>
      </c>
      <c r="J1856" s="105"/>
      <c r="K1856" s="105"/>
      <c r="L1856" s="104">
        <v>3</v>
      </c>
      <c r="M1856" s="104">
        <v>0</v>
      </c>
      <c r="N1856" s="105"/>
      <c r="O1856" s="106" t="s">
        <v>889</v>
      </c>
      <c r="P1856" s="106" t="s">
        <v>890</v>
      </c>
      <c r="Q1856" s="105" t="s">
        <v>5361</v>
      </c>
      <c r="R1856" s="104">
        <v>0</v>
      </c>
      <c r="S1856" s="104">
        <v>0</v>
      </c>
      <c r="T1856" s="105" t="s">
        <v>5219</v>
      </c>
      <c r="U1856" s="104">
        <v>1</v>
      </c>
      <c r="V1856" s="104">
        <v>0</v>
      </c>
      <c r="W1856" s="104">
        <v>0</v>
      </c>
      <c r="X1856" s="104">
        <v>0</v>
      </c>
      <c r="Y1856" s="104">
        <v>0</v>
      </c>
      <c r="Z1856" s="104" t="b">
        <v>0</v>
      </c>
      <c r="AA1856" s="105"/>
      <c r="AB1856" s="105" t="s">
        <v>5362</v>
      </c>
    </row>
    <row r="1857" spans="1:28" ht="15" customHeight="1" x14ac:dyDescent="0.35">
      <c r="A1857" s="105" t="s">
        <v>8689</v>
      </c>
      <c r="B1857" s="104">
        <v>0</v>
      </c>
      <c r="C1857" s="105"/>
      <c r="D1857" s="104">
        <v>0</v>
      </c>
      <c r="E1857" s="105"/>
      <c r="F1857" s="105" t="s">
        <v>5328</v>
      </c>
      <c r="G1857" s="104">
        <v>0</v>
      </c>
      <c r="H1857" s="104">
        <v>0</v>
      </c>
      <c r="I1857" s="104">
        <v>0</v>
      </c>
      <c r="J1857" s="105"/>
      <c r="K1857" s="105"/>
      <c r="L1857" s="104">
        <v>3</v>
      </c>
      <c r="M1857" s="104">
        <v>0</v>
      </c>
      <c r="N1857" s="105" t="s">
        <v>5329</v>
      </c>
      <c r="O1857" s="106" t="s">
        <v>889</v>
      </c>
      <c r="P1857" s="106" t="s">
        <v>890</v>
      </c>
      <c r="Q1857" s="105" t="s">
        <v>5363</v>
      </c>
      <c r="R1857" s="104">
        <v>0</v>
      </c>
      <c r="S1857" s="104">
        <v>0</v>
      </c>
      <c r="T1857" s="105" t="s">
        <v>5219</v>
      </c>
      <c r="U1857" s="104">
        <v>1</v>
      </c>
      <c r="V1857" s="104">
        <v>0</v>
      </c>
      <c r="W1857" s="104">
        <v>0</v>
      </c>
      <c r="X1857" s="104">
        <v>0</v>
      </c>
      <c r="Y1857" s="104">
        <v>0</v>
      </c>
      <c r="Z1857" s="104" t="b">
        <v>0</v>
      </c>
      <c r="AA1857" s="105"/>
      <c r="AB1857" s="105" t="s">
        <v>5364</v>
      </c>
    </row>
    <row r="1858" spans="1:28" ht="15" customHeight="1" x14ac:dyDescent="0.35">
      <c r="A1858" s="105" t="s">
        <v>8690</v>
      </c>
      <c r="B1858" s="104">
        <v>0</v>
      </c>
      <c r="C1858" s="105"/>
      <c r="D1858" s="104">
        <v>0</v>
      </c>
      <c r="E1858" s="105"/>
      <c r="F1858" s="105" t="s">
        <v>5332</v>
      </c>
      <c r="G1858" s="104">
        <v>0</v>
      </c>
      <c r="H1858" s="104">
        <v>0</v>
      </c>
      <c r="I1858" s="104">
        <v>0</v>
      </c>
      <c r="J1858" s="105"/>
      <c r="K1858" s="105"/>
      <c r="L1858" s="104">
        <v>3</v>
      </c>
      <c r="M1858" s="104">
        <v>0</v>
      </c>
      <c r="N1858" s="105" t="s">
        <v>5333</v>
      </c>
      <c r="O1858" s="106" t="s">
        <v>889</v>
      </c>
      <c r="P1858" s="106" t="s">
        <v>890</v>
      </c>
      <c r="Q1858" s="105" t="s">
        <v>5365</v>
      </c>
      <c r="R1858" s="104">
        <v>0</v>
      </c>
      <c r="S1858" s="104">
        <v>0</v>
      </c>
      <c r="T1858" s="105" t="s">
        <v>5219</v>
      </c>
      <c r="U1858" s="104">
        <v>1</v>
      </c>
      <c r="V1858" s="104">
        <v>0</v>
      </c>
      <c r="W1858" s="104">
        <v>0</v>
      </c>
      <c r="X1858" s="104">
        <v>0</v>
      </c>
      <c r="Y1858" s="104">
        <v>0</v>
      </c>
      <c r="Z1858" s="104" t="b">
        <v>0</v>
      </c>
      <c r="AA1858" s="105"/>
      <c r="AB1858" s="105" t="s">
        <v>5366</v>
      </c>
    </row>
    <row r="1859" spans="1:28" ht="15" customHeight="1" x14ac:dyDescent="0.35">
      <c r="A1859" s="105" t="s">
        <v>8691</v>
      </c>
      <c r="B1859" s="104">
        <v>0</v>
      </c>
      <c r="C1859" s="105"/>
      <c r="D1859" s="104">
        <v>0</v>
      </c>
      <c r="E1859" s="105"/>
      <c r="F1859" s="105" t="s">
        <v>5338</v>
      </c>
      <c r="G1859" s="104">
        <v>0</v>
      </c>
      <c r="H1859" s="104">
        <v>0</v>
      </c>
      <c r="I1859" s="104">
        <v>0</v>
      </c>
      <c r="J1859" s="105"/>
      <c r="K1859" s="105"/>
      <c r="L1859" s="104">
        <v>3</v>
      </c>
      <c r="M1859" s="104">
        <v>0</v>
      </c>
      <c r="N1859" s="105"/>
      <c r="O1859" s="106" t="s">
        <v>889</v>
      </c>
      <c r="P1859" s="106" t="s">
        <v>890</v>
      </c>
      <c r="Q1859" s="105" t="s">
        <v>5368</v>
      </c>
      <c r="R1859" s="104">
        <v>0</v>
      </c>
      <c r="S1859" s="104">
        <v>0</v>
      </c>
      <c r="T1859" s="105" t="s">
        <v>5219</v>
      </c>
      <c r="U1859" s="104">
        <v>1</v>
      </c>
      <c r="V1859" s="104">
        <v>0</v>
      </c>
      <c r="W1859" s="104">
        <v>0</v>
      </c>
      <c r="X1859" s="104">
        <v>0</v>
      </c>
      <c r="Y1859" s="104">
        <v>0</v>
      </c>
      <c r="Z1859" s="104" t="b">
        <v>0</v>
      </c>
      <c r="AA1859" s="105"/>
      <c r="AB1859" s="105" t="s">
        <v>5369</v>
      </c>
    </row>
    <row r="1860" spans="1:28" ht="15" customHeight="1" x14ac:dyDescent="0.35">
      <c r="A1860" s="105" t="s">
        <v>8692</v>
      </c>
      <c r="B1860" s="104">
        <v>0</v>
      </c>
      <c r="C1860" s="105"/>
      <c r="D1860" s="104">
        <v>0</v>
      </c>
      <c r="E1860" s="105"/>
      <c r="F1860" s="105" t="s">
        <v>5341</v>
      </c>
      <c r="G1860" s="104">
        <v>0</v>
      </c>
      <c r="H1860" s="104">
        <v>0</v>
      </c>
      <c r="I1860" s="104">
        <v>0</v>
      </c>
      <c r="J1860" s="105"/>
      <c r="K1860" s="105"/>
      <c r="L1860" s="104">
        <v>3</v>
      </c>
      <c r="M1860" s="104">
        <v>0</v>
      </c>
      <c r="N1860" s="105"/>
      <c r="O1860" s="106" t="s">
        <v>889</v>
      </c>
      <c r="P1860" s="106" t="s">
        <v>890</v>
      </c>
      <c r="Q1860" s="105" t="s">
        <v>5370</v>
      </c>
      <c r="R1860" s="104">
        <v>0</v>
      </c>
      <c r="S1860" s="104">
        <v>0</v>
      </c>
      <c r="T1860" s="105" t="s">
        <v>5219</v>
      </c>
      <c r="U1860" s="104">
        <v>1</v>
      </c>
      <c r="V1860" s="104">
        <v>0</v>
      </c>
      <c r="W1860" s="104">
        <v>0</v>
      </c>
      <c r="X1860" s="104">
        <v>0</v>
      </c>
      <c r="Y1860" s="104">
        <v>0</v>
      </c>
      <c r="Z1860" s="104" t="b">
        <v>0</v>
      </c>
      <c r="AA1860" s="105"/>
      <c r="AB1860" s="105" t="s">
        <v>5371</v>
      </c>
    </row>
    <row r="1861" spans="1:28" ht="15" customHeight="1" x14ac:dyDescent="0.35">
      <c r="A1861" s="105" t="s">
        <v>8693</v>
      </c>
      <c r="B1861" s="104">
        <v>0</v>
      </c>
      <c r="C1861" s="105"/>
      <c r="D1861" s="104">
        <v>0</v>
      </c>
      <c r="E1861" s="105"/>
      <c r="F1861" s="105" t="s">
        <v>9631</v>
      </c>
      <c r="G1861" s="104">
        <v>0</v>
      </c>
      <c r="H1861" s="104">
        <v>0</v>
      </c>
      <c r="I1861" s="104">
        <v>0</v>
      </c>
      <c r="J1861" s="105"/>
      <c r="K1861" s="105"/>
      <c r="L1861" s="104">
        <v>3</v>
      </c>
      <c r="M1861" s="104">
        <v>0</v>
      </c>
      <c r="N1861" s="105" t="s">
        <v>5344</v>
      </c>
      <c r="O1861" s="106" t="s">
        <v>889</v>
      </c>
      <c r="P1861" s="106" t="s">
        <v>890</v>
      </c>
      <c r="Q1861" s="105" t="s">
        <v>5372</v>
      </c>
      <c r="R1861" s="104">
        <v>0</v>
      </c>
      <c r="S1861" s="104">
        <v>0</v>
      </c>
      <c r="T1861" s="105" t="s">
        <v>5219</v>
      </c>
      <c r="U1861" s="104">
        <v>1</v>
      </c>
      <c r="V1861" s="104">
        <v>0</v>
      </c>
      <c r="W1861" s="104">
        <v>0</v>
      </c>
      <c r="X1861" s="104">
        <v>0</v>
      </c>
      <c r="Y1861" s="104">
        <v>0</v>
      </c>
      <c r="Z1861" s="104" t="b">
        <v>0</v>
      </c>
      <c r="AA1861" s="105"/>
      <c r="AB1861" s="105" t="s">
        <v>5373</v>
      </c>
    </row>
    <row r="1862" spans="1:28" ht="15" customHeight="1" x14ac:dyDescent="0.35">
      <c r="A1862" s="105" t="s">
        <v>11657</v>
      </c>
      <c r="B1862" s="104">
        <v>0</v>
      </c>
      <c r="C1862" s="105"/>
      <c r="D1862" s="104">
        <v>0</v>
      </c>
      <c r="E1862" s="105"/>
      <c r="F1862" s="105" t="s">
        <v>11170</v>
      </c>
      <c r="G1862" s="104">
        <v>0</v>
      </c>
      <c r="H1862" s="104">
        <v>0</v>
      </c>
      <c r="I1862" s="104">
        <v>0</v>
      </c>
      <c r="J1862" s="105"/>
      <c r="K1862" s="105"/>
      <c r="L1862" s="104">
        <v>3</v>
      </c>
      <c r="M1862" s="104">
        <v>0</v>
      </c>
      <c r="N1862" s="105"/>
      <c r="O1862" s="105"/>
      <c r="P1862" s="105"/>
      <c r="Q1862" s="105" t="s">
        <v>11181</v>
      </c>
      <c r="R1862" s="104">
        <v>0</v>
      </c>
      <c r="S1862" s="104">
        <v>0</v>
      </c>
      <c r="T1862" s="105" t="s">
        <v>5219</v>
      </c>
      <c r="U1862" s="104">
        <v>1</v>
      </c>
      <c r="V1862" s="104">
        <v>0</v>
      </c>
      <c r="W1862" s="104">
        <v>0</v>
      </c>
      <c r="X1862" s="104">
        <v>0</v>
      </c>
      <c r="Y1862" s="104">
        <v>0</v>
      </c>
      <c r="Z1862" s="104" t="b">
        <v>0</v>
      </c>
      <c r="AA1862" s="105"/>
      <c r="AB1862" s="105" t="s">
        <v>11182</v>
      </c>
    </row>
    <row r="1863" spans="1:28" ht="15" customHeight="1" x14ac:dyDescent="0.35">
      <c r="A1863" s="105" t="s">
        <v>11658</v>
      </c>
      <c r="B1863" s="104">
        <v>0</v>
      </c>
      <c r="C1863" s="105"/>
      <c r="D1863" s="104">
        <v>0</v>
      </c>
      <c r="E1863" s="105"/>
      <c r="F1863" s="105" t="s">
        <v>11173</v>
      </c>
      <c r="G1863" s="104">
        <v>0</v>
      </c>
      <c r="H1863" s="104">
        <v>0</v>
      </c>
      <c r="I1863" s="104">
        <v>0</v>
      </c>
      <c r="J1863" s="105"/>
      <c r="K1863" s="105"/>
      <c r="L1863" s="104">
        <v>3</v>
      </c>
      <c r="M1863" s="104">
        <v>0</v>
      </c>
      <c r="N1863" s="105"/>
      <c r="O1863" s="105"/>
      <c r="P1863" s="105"/>
      <c r="Q1863" s="105" t="s">
        <v>11183</v>
      </c>
      <c r="R1863" s="104">
        <v>0</v>
      </c>
      <c r="S1863" s="104">
        <v>0</v>
      </c>
      <c r="T1863" s="105" t="s">
        <v>5219</v>
      </c>
      <c r="U1863" s="104">
        <v>1</v>
      </c>
      <c r="V1863" s="104">
        <v>0</v>
      </c>
      <c r="W1863" s="104">
        <v>0</v>
      </c>
      <c r="X1863" s="104">
        <v>0</v>
      </c>
      <c r="Y1863" s="104">
        <v>0</v>
      </c>
      <c r="Z1863" s="104" t="b">
        <v>0</v>
      </c>
      <c r="AA1863" s="105"/>
      <c r="AB1863" s="105" t="s">
        <v>11184</v>
      </c>
    </row>
    <row r="1864" spans="1:28" ht="15" customHeight="1" x14ac:dyDescent="0.35">
      <c r="A1864" s="105" t="s">
        <v>11659</v>
      </c>
      <c r="B1864" s="104">
        <v>0</v>
      </c>
      <c r="C1864" s="105"/>
      <c r="D1864" s="104">
        <v>0</v>
      </c>
      <c r="E1864" s="105"/>
      <c r="F1864" s="105" t="s">
        <v>11167</v>
      </c>
      <c r="G1864" s="104">
        <v>0</v>
      </c>
      <c r="H1864" s="104">
        <v>0</v>
      </c>
      <c r="I1864" s="104">
        <v>0</v>
      </c>
      <c r="J1864" s="105"/>
      <c r="K1864" s="105"/>
      <c r="L1864" s="104">
        <v>3</v>
      </c>
      <c r="M1864" s="104">
        <v>0</v>
      </c>
      <c r="N1864" s="105" t="s">
        <v>5306</v>
      </c>
      <c r="O1864" s="106" t="s">
        <v>889</v>
      </c>
      <c r="P1864" s="106" t="s">
        <v>890</v>
      </c>
      <c r="Q1864" s="105" t="s">
        <v>11185</v>
      </c>
      <c r="R1864" s="104">
        <v>0</v>
      </c>
      <c r="S1864" s="104">
        <v>0</v>
      </c>
      <c r="T1864" s="105" t="s">
        <v>5219</v>
      </c>
      <c r="U1864" s="104">
        <v>1</v>
      </c>
      <c r="V1864" s="104">
        <v>0</v>
      </c>
      <c r="W1864" s="104">
        <v>0</v>
      </c>
      <c r="X1864" s="104">
        <v>0</v>
      </c>
      <c r="Y1864" s="104">
        <v>0</v>
      </c>
      <c r="Z1864" s="104" t="b">
        <v>0</v>
      </c>
      <c r="AA1864" s="105"/>
      <c r="AB1864" s="105" t="s">
        <v>11186</v>
      </c>
    </row>
    <row r="1865" spans="1:28" ht="15" customHeight="1" x14ac:dyDescent="0.35">
      <c r="A1865" s="105" t="s">
        <v>8648</v>
      </c>
      <c r="B1865" s="104">
        <v>0</v>
      </c>
      <c r="C1865" s="105"/>
      <c r="D1865" s="104">
        <v>0</v>
      </c>
      <c r="E1865" s="105"/>
      <c r="F1865" s="105" t="s">
        <v>5223</v>
      </c>
      <c r="G1865" s="104">
        <v>0</v>
      </c>
      <c r="H1865" s="104">
        <v>0</v>
      </c>
      <c r="I1865" s="104">
        <v>0</v>
      </c>
      <c r="J1865" s="105"/>
      <c r="K1865" s="105"/>
      <c r="L1865" s="104">
        <v>2</v>
      </c>
      <c r="M1865" s="104">
        <v>0</v>
      </c>
      <c r="N1865" s="105"/>
      <c r="O1865" s="105"/>
      <c r="P1865" s="105"/>
      <c r="Q1865" s="105" t="s">
        <v>9621</v>
      </c>
      <c r="R1865" s="104">
        <v>0</v>
      </c>
      <c r="S1865" s="104">
        <v>0</v>
      </c>
      <c r="T1865" s="105" t="s">
        <v>5207</v>
      </c>
      <c r="U1865" s="104">
        <v>1</v>
      </c>
      <c r="V1865" s="104">
        <v>0</v>
      </c>
      <c r="W1865" s="104">
        <v>0</v>
      </c>
      <c r="X1865" s="104">
        <v>0</v>
      </c>
      <c r="Y1865" s="104">
        <v>0</v>
      </c>
      <c r="Z1865" s="104" t="b">
        <v>0</v>
      </c>
      <c r="AA1865" s="105" t="s">
        <v>923</v>
      </c>
      <c r="AB1865" s="105" t="s">
        <v>5224</v>
      </c>
    </row>
    <row r="1866" spans="1:28" ht="15" customHeight="1" x14ac:dyDescent="0.35">
      <c r="A1866" s="105" t="s">
        <v>8694</v>
      </c>
      <c r="B1866" s="104">
        <v>0</v>
      </c>
      <c r="C1866" s="105"/>
      <c r="D1866" s="104">
        <v>0</v>
      </c>
      <c r="E1866" s="105"/>
      <c r="F1866" s="105" t="s">
        <v>5297</v>
      </c>
      <c r="G1866" s="104">
        <v>0</v>
      </c>
      <c r="H1866" s="104">
        <v>0</v>
      </c>
      <c r="I1866" s="104">
        <v>0</v>
      </c>
      <c r="J1866" s="105"/>
      <c r="K1866" s="105"/>
      <c r="L1866" s="104">
        <v>3</v>
      </c>
      <c r="M1866" s="104">
        <v>0</v>
      </c>
      <c r="N1866" s="105" t="s">
        <v>5298</v>
      </c>
      <c r="O1866" s="106" t="s">
        <v>889</v>
      </c>
      <c r="P1866" s="106" t="s">
        <v>890</v>
      </c>
      <c r="Q1866" s="105" t="s">
        <v>5374</v>
      </c>
      <c r="R1866" s="104">
        <v>0</v>
      </c>
      <c r="S1866" s="104">
        <v>0</v>
      </c>
      <c r="T1866" s="105" t="s">
        <v>5222</v>
      </c>
      <c r="U1866" s="104">
        <v>1</v>
      </c>
      <c r="V1866" s="104">
        <v>0</v>
      </c>
      <c r="W1866" s="104">
        <v>0</v>
      </c>
      <c r="X1866" s="104">
        <v>0</v>
      </c>
      <c r="Y1866" s="104">
        <v>0</v>
      </c>
      <c r="Z1866" s="104" t="b">
        <v>0</v>
      </c>
      <c r="AA1866" s="105"/>
      <c r="AB1866" s="105" t="s">
        <v>5375</v>
      </c>
    </row>
    <row r="1867" spans="1:28" ht="15" customHeight="1" x14ac:dyDescent="0.35">
      <c r="A1867" s="105" t="s">
        <v>8695</v>
      </c>
      <c r="B1867" s="104">
        <v>0</v>
      </c>
      <c r="C1867" s="105"/>
      <c r="D1867" s="104">
        <v>0</v>
      </c>
      <c r="E1867" s="105"/>
      <c r="F1867" s="105" t="s">
        <v>5301</v>
      </c>
      <c r="G1867" s="104">
        <v>0</v>
      </c>
      <c r="H1867" s="104">
        <v>0</v>
      </c>
      <c r="I1867" s="104">
        <v>0</v>
      </c>
      <c r="J1867" s="105"/>
      <c r="K1867" s="105"/>
      <c r="L1867" s="104">
        <v>3</v>
      </c>
      <c r="M1867" s="104">
        <v>0</v>
      </c>
      <c r="N1867" s="105"/>
      <c r="O1867" s="106" t="s">
        <v>889</v>
      </c>
      <c r="P1867" s="106" t="s">
        <v>890</v>
      </c>
      <c r="Q1867" s="105" t="s">
        <v>5376</v>
      </c>
      <c r="R1867" s="104">
        <v>0</v>
      </c>
      <c r="S1867" s="104">
        <v>0</v>
      </c>
      <c r="T1867" s="105" t="s">
        <v>5222</v>
      </c>
      <c r="U1867" s="104">
        <v>1</v>
      </c>
      <c r="V1867" s="104">
        <v>0</v>
      </c>
      <c r="W1867" s="104">
        <v>0</v>
      </c>
      <c r="X1867" s="104">
        <v>0</v>
      </c>
      <c r="Y1867" s="104">
        <v>0</v>
      </c>
      <c r="Z1867" s="104" t="b">
        <v>0</v>
      </c>
      <c r="AA1867" s="105"/>
      <c r="AB1867" s="105" t="s">
        <v>5377</v>
      </c>
    </row>
    <row r="1868" spans="1:28" ht="15" customHeight="1" x14ac:dyDescent="0.35">
      <c r="A1868" s="105" t="s">
        <v>8696</v>
      </c>
      <c r="B1868" s="104">
        <v>0</v>
      </c>
      <c r="C1868" s="105"/>
      <c r="D1868" s="104">
        <v>0</v>
      </c>
      <c r="E1868" s="105"/>
      <c r="F1868" s="105" t="s">
        <v>5305</v>
      </c>
      <c r="G1868" s="104">
        <v>0</v>
      </c>
      <c r="H1868" s="104">
        <v>0</v>
      </c>
      <c r="I1868" s="104">
        <v>0</v>
      </c>
      <c r="J1868" s="105"/>
      <c r="K1868" s="105"/>
      <c r="L1868" s="104">
        <v>3</v>
      </c>
      <c r="M1868" s="104">
        <v>0</v>
      </c>
      <c r="N1868" s="105" t="s">
        <v>5306</v>
      </c>
      <c r="O1868" s="106" t="s">
        <v>889</v>
      </c>
      <c r="P1868" s="106" t="s">
        <v>890</v>
      </c>
      <c r="Q1868" s="105" t="s">
        <v>5378</v>
      </c>
      <c r="R1868" s="104">
        <v>0</v>
      </c>
      <c r="S1868" s="104">
        <v>0</v>
      </c>
      <c r="T1868" s="105" t="s">
        <v>5222</v>
      </c>
      <c r="U1868" s="104">
        <v>1</v>
      </c>
      <c r="V1868" s="104">
        <v>0</v>
      </c>
      <c r="W1868" s="104">
        <v>0</v>
      </c>
      <c r="X1868" s="104">
        <v>0</v>
      </c>
      <c r="Y1868" s="104">
        <v>0</v>
      </c>
      <c r="Z1868" s="104" t="b">
        <v>0</v>
      </c>
      <c r="AA1868" s="105"/>
      <c r="AB1868" s="105" t="s">
        <v>5379</v>
      </c>
    </row>
    <row r="1869" spans="1:28" ht="15" customHeight="1" x14ac:dyDescent="0.35">
      <c r="A1869" s="105" t="s">
        <v>8697</v>
      </c>
      <c r="B1869" s="104">
        <v>0</v>
      </c>
      <c r="C1869" s="105"/>
      <c r="D1869" s="104">
        <v>0</v>
      </c>
      <c r="E1869" s="105"/>
      <c r="F1869" s="105" t="s">
        <v>5309</v>
      </c>
      <c r="G1869" s="104">
        <v>0</v>
      </c>
      <c r="H1869" s="104">
        <v>0</v>
      </c>
      <c r="I1869" s="104">
        <v>0</v>
      </c>
      <c r="J1869" s="105"/>
      <c r="K1869" s="105"/>
      <c r="L1869" s="104">
        <v>3</v>
      </c>
      <c r="M1869" s="104">
        <v>0</v>
      </c>
      <c r="N1869" s="105" t="s">
        <v>5310</v>
      </c>
      <c r="O1869" s="106" t="s">
        <v>889</v>
      </c>
      <c r="P1869" s="106" t="s">
        <v>890</v>
      </c>
      <c r="Q1869" s="105" t="s">
        <v>5380</v>
      </c>
      <c r="R1869" s="104">
        <v>0</v>
      </c>
      <c r="S1869" s="104">
        <v>0</v>
      </c>
      <c r="T1869" s="105" t="s">
        <v>5222</v>
      </c>
      <c r="U1869" s="104">
        <v>1</v>
      </c>
      <c r="V1869" s="104">
        <v>0</v>
      </c>
      <c r="W1869" s="104">
        <v>0</v>
      </c>
      <c r="X1869" s="104">
        <v>0</v>
      </c>
      <c r="Y1869" s="104">
        <v>0</v>
      </c>
      <c r="Z1869" s="104" t="b">
        <v>0</v>
      </c>
      <c r="AA1869" s="105"/>
      <c r="AB1869" s="105" t="s">
        <v>5381</v>
      </c>
    </row>
    <row r="1870" spans="1:28" ht="15" customHeight="1" x14ac:dyDescent="0.35">
      <c r="A1870" s="105" t="s">
        <v>8698</v>
      </c>
      <c r="B1870" s="104">
        <v>0</v>
      </c>
      <c r="C1870" s="105"/>
      <c r="D1870" s="104">
        <v>0</v>
      </c>
      <c r="E1870" s="105"/>
      <c r="F1870" s="105" t="s">
        <v>5313</v>
      </c>
      <c r="G1870" s="104">
        <v>0</v>
      </c>
      <c r="H1870" s="104">
        <v>0</v>
      </c>
      <c r="I1870" s="104">
        <v>0</v>
      </c>
      <c r="J1870" s="105"/>
      <c r="K1870" s="105"/>
      <c r="L1870" s="104">
        <v>3</v>
      </c>
      <c r="M1870" s="104">
        <v>0</v>
      </c>
      <c r="N1870" s="105" t="s">
        <v>5314</v>
      </c>
      <c r="O1870" s="106" t="s">
        <v>889</v>
      </c>
      <c r="P1870" s="106" t="s">
        <v>890</v>
      </c>
      <c r="Q1870" s="105" t="s">
        <v>5382</v>
      </c>
      <c r="R1870" s="104">
        <v>0</v>
      </c>
      <c r="S1870" s="104">
        <v>0</v>
      </c>
      <c r="T1870" s="105" t="s">
        <v>5222</v>
      </c>
      <c r="U1870" s="104">
        <v>1</v>
      </c>
      <c r="V1870" s="104">
        <v>0</v>
      </c>
      <c r="W1870" s="104">
        <v>0</v>
      </c>
      <c r="X1870" s="104">
        <v>0</v>
      </c>
      <c r="Y1870" s="104">
        <v>0</v>
      </c>
      <c r="Z1870" s="104" t="b">
        <v>0</v>
      </c>
      <c r="AA1870" s="105"/>
      <c r="AB1870" s="105" t="s">
        <v>5383</v>
      </c>
    </row>
    <row r="1871" spans="1:28" ht="15" customHeight="1" x14ac:dyDescent="0.35">
      <c r="A1871" s="105" t="s">
        <v>8699</v>
      </c>
      <c r="B1871" s="104">
        <v>0</v>
      </c>
      <c r="C1871" s="105"/>
      <c r="D1871" s="104">
        <v>0</v>
      </c>
      <c r="E1871" s="105"/>
      <c r="F1871" s="105" t="s">
        <v>5317</v>
      </c>
      <c r="G1871" s="104">
        <v>0</v>
      </c>
      <c r="H1871" s="104">
        <v>0</v>
      </c>
      <c r="I1871" s="104">
        <v>0</v>
      </c>
      <c r="J1871" s="105"/>
      <c r="K1871" s="105"/>
      <c r="L1871" s="104">
        <v>3</v>
      </c>
      <c r="M1871" s="104">
        <v>0</v>
      </c>
      <c r="N1871" s="105" t="s">
        <v>5318</v>
      </c>
      <c r="O1871" s="106" t="s">
        <v>889</v>
      </c>
      <c r="P1871" s="106" t="s">
        <v>890</v>
      </c>
      <c r="Q1871" s="105" t="s">
        <v>5384</v>
      </c>
      <c r="R1871" s="104">
        <v>0</v>
      </c>
      <c r="S1871" s="104">
        <v>0</v>
      </c>
      <c r="T1871" s="105" t="s">
        <v>5222</v>
      </c>
      <c r="U1871" s="104">
        <v>1</v>
      </c>
      <c r="V1871" s="104">
        <v>0</v>
      </c>
      <c r="W1871" s="104">
        <v>0</v>
      </c>
      <c r="X1871" s="104">
        <v>0</v>
      </c>
      <c r="Y1871" s="104">
        <v>0</v>
      </c>
      <c r="Z1871" s="104" t="b">
        <v>0</v>
      </c>
      <c r="AA1871" s="105"/>
      <c r="AB1871" s="105" t="s">
        <v>5385</v>
      </c>
    </row>
    <row r="1872" spans="1:28" ht="15" customHeight="1" x14ac:dyDescent="0.35">
      <c r="A1872" s="105" t="s">
        <v>8700</v>
      </c>
      <c r="B1872" s="104">
        <v>0</v>
      </c>
      <c r="C1872" s="105"/>
      <c r="D1872" s="104">
        <v>0</v>
      </c>
      <c r="E1872" s="105"/>
      <c r="F1872" s="105" t="s">
        <v>5321</v>
      </c>
      <c r="G1872" s="104">
        <v>0</v>
      </c>
      <c r="H1872" s="104">
        <v>0</v>
      </c>
      <c r="I1872" s="104">
        <v>0</v>
      </c>
      <c r="J1872" s="105"/>
      <c r="K1872" s="105"/>
      <c r="L1872" s="104">
        <v>3</v>
      </c>
      <c r="M1872" s="104">
        <v>0</v>
      </c>
      <c r="N1872" s="105" t="s">
        <v>5322</v>
      </c>
      <c r="O1872" s="106" t="s">
        <v>889</v>
      </c>
      <c r="P1872" s="106" t="s">
        <v>890</v>
      </c>
      <c r="Q1872" s="105" t="s">
        <v>5386</v>
      </c>
      <c r="R1872" s="104">
        <v>0</v>
      </c>
      <c r="S1872" s="104">
        <v>0</v>
      </c>
      <c r="T1872" s="105" t="s">
        <v>5222</v>
      </c>
      <c r="U1872" s="104">
        <v>1</v>
      </c>
      <c r="V1872" s="104">
        <v>0</v>
      </c>
      <c r="W1872" s="104">
        <v>0</v>
      </c>
      <c r="X1872" s="104">
        <v>0</v>
      </c>
      <c r="Y1872" s="104">
        <v>0</v>
      </c>
      <c r="Z1872" s="104" t="b">
        <v>0</v>
      </c>
      <c r="AA1872" s="105"/>
      <c r="AB1872" s="105" t="s">
        <v>5387</v>
      </c>
    </row>
    <row r="1873" spans="1:28" ht="15" customHeight="1" x14ac:dyDescent="0.35">
      <c r="A1873" s="105" t="s">
        <v>8701</v>
      </c>
      <c r="B1873" s="104">
        <v>0</v>
      </c>
      <c r="C1873" s="105"/>
      <c r="D1873" s="104">
        <v>0</v>
      </c>
      <c r="E1873" s="105"/>
      <c r="F1873" s="105" t="s">
        <v>5325</v>
      </c>
      <c r="G1873" s="104">
        <v>0</v>
      </c>
      <c r="H1873" s="104">
        <v>0</v>
      </c>
      <c r="I1873" s="104">
        <v>0</v>
      </c>
      <c r="J1873" s="105"/>
      <c r="K1873" s="105"/>
      <c r="L1873" s="104">
        <v>3</v>
      </c>
      <c r="M1873" s="104">
        <v>0</v>
      </c>
      <c r="N1873" s="105"/>
      <c r="O1873" s="106" t="s">
        <v>889</v>
      </c>
      <c r="P1873" s="106" t="s">
        <v>890</v>
      </c>
      <c r="Q1873" s="105" t="s">
        <v>5388</v>
      </c>
      <c r="R1873" s="104">
        <v>0</v>
      </c>
      <c r="S1873" s="104">
        <v>0</v>
      </c>
      <c r="T1873" s="105" t="s">
        <v>5222</v>
      </c>
      <c r="U1873" s="104">
        <v>1</v>
      </c>
      <c r="V1873" s="104">
        <v>0</v>
      </c>
      <c r="W1873" s="104">
        <v>0</v>
      </c>
      <c r="X1873" s="104">
        <v>0</v>
      </c>
      <c r="Y1873" s="104">
        <v>0</v>
      </c>
      <c r="Z1873" s="104" t="b">
        <v>0</v>
      </c>
      <c r="AA1873" s="105"/>
      <c r="AB1873" s="105" t="s">
        <v>5389</v>
      </c>
    </row>
    <row r="1874" spans="1:28" ht="15" customHeight="1" x14ac:dyDescent="0.35">
      <c r="A1874" s="105" t="s">
        <v>8702</v>
      </c>
      <c r="B1874" s="104">
        <v>0</v>
      </c>
      <c r="C1874" s="105"/>
      <c r="D1874" s="104">
        <v>0</v>
      </c>
      <c r="E1874" s="105"/>
      <c r="F1874" s="105" t="s">
        <v>5328</v>
      </c>
      <c r="G1874" s="104">
        <v>0</v>
      </c>
      <c r="H1874" s="104">
        <v>0</v>
      </c>
      <c r="I1874" s="104">
        <v>0</v>
      </c>
      <c r="J1874" s="105"/>
      <c r="K1874" s="105"/>
      <c r="L1874" s="104">
        <v>3</v>
      </c>
      <c r="M1874" s="104">
        <v>0</v>
      </c>
      <c r="N1874" s="105" t="s">
        <v>5329</v>
      </c>
      <c r="O1874" s="106" t="s">
        <v>889</v>
      </c>
      <c r="P1874" s="106" t="s">
        <v>890</v>
      </c>
      <c r="Q1874" s="105" t="s">
        <v>5390</v>
      </c>
      <c r="R1874" s="104">
        <v>0</v>
      </c>
      <c r="S1874" s="104">
        <v>0</v>
      </c>
      <c r="T1874" s="105" t="s">
        <v>5222</v>
      </c>
      <c r="U1874" s="104">
        <v>1</v>
      </c>
      <c r="V1874" s="104">
        <v>0</v>
      </c>
      <c r="W1874" s="104">
        <v>0</v>
      </c>
      <c r="X1874" s="104">
        <v>0</v>
      </c>
      <c r="Y1874" s="104">
        <v>0</v>
      </c>
      <c r="Z1874" s="104" t="b">
        <v>0</v>
      </c>
      <c r="AA1874" s="105"/>
      <c r="AB1874" s="105" t="s">
        <v>5391</v>
      </c>
    </row>
    <row r="1875" spans="1:28" ht="15" customHeight="1" x14ac:dyDescent="0.35">
      <c r="A1875" s="105" t="s">
        <v>8703</v>
      </c>
      <c r="B1875" s="104">
        <v>0</v>
      </c>
      <c r="C1875" s="105"/>
      <c r="D1875" s="104">
        <v>0</v>
      </c>
      <c r="E1875" s="105"/>
      <c r="F1875" s="105" t="s">
        <v>5332</v>
      </c>
      <c r="G1875" s="104">
        <v>0</v>
      </c>
      <c r="H1875" s="104">
        <v>0</v>
      </c>
      <c r="I1875" s="104">
        <v>0</v>
      </c>
      <c r="J1875" s="105"/>
      <c r="K1875" s="105"/>
      <c r="L1875" s="104">
        <v>3</v>
      </c>
      <c r="M1875" s="104">
        <v>0</v>
      </c>
      <c r="N1875" s="105" t="s">
        <v>5333</v>
      </c>
      <c r="O1875" s="106" t="s">
        <v>889</v>
      </c>
      <c r="P1875" s="106" t="s">
        <v>890</v>
      </c>
      <c r="Q1875" s="105" t="s">
        <v>5392</v>
      </c>
      <c r="R1875" s="104">
        <v>0</v>
      </c>
      <c r="S1875" s="104">
        <v>0</v>
      </c>
      <c r="T1875" s="105" t="s">
        <v>5222</v>
      </c>
      <c r="U1875" s="104">
        <v>1</v>
      </c>
      <c r="V1875" s="104">
        <v>0</v>
      </c>
      <c r="W1875" s="104">
        <v>0</v>
      </c>
      <c r="X1875" s="104">
        <v>0</v>
      </c>
      <c r="Y1875" s="104">
        <v>0</v>
      </c>
      <c r="Z1875" s="104" t="b">
        <v>0</v>
      </c>
      <c r="AA1875" s="105"/>
      <c r="AB1875" s="105" t="s">
        <v>5393</v>
      </c>
    </row>
    <row r="1876" spans="1:28" ht="15" customHeight="1" x14ac:dyDescent="0.35">
      <c r="A1876" s="105" t="s">
        <v>8704</v>
      </c>
      <c r="B1876" s="104">
        <v>0</v>
      </c>
      <c r="C1876" s="105"/>
      <c r="D1876" s="104">
        <v>0</v>
      </c>
      <c r="E1876" s="105"/>
      <c r="F1876" s="105" t="s">
        <v>5338</v>
      </c>
      <c r="G1876" s="104">
        <v>0</v>
      </c>
      <c r="H1876" s="104">
        <v>0</v>
      </c>
      <c r="I1876" s="104">
        <v>0</v>
      </c>
      <c r="J1876" s="105"/>
      <c r="K1876" s="105"/>
      <c r="L1876" s="104">
        <v>3</v>
      </c>
      <c r="M1876" s="104">
        <v>0</v>
      </c>
      <c r="N1876" s="105"/>
      <c r="O1876" s="106" t="s">
        <v>889</v>
      </c>
      <c r="P1876" s="106" t="s">
        <v>890</v>
      </c>
      <c r="Q1876" s="105" t="s">
        <v>5395</v>
      </c>
      <c r="R1876" s="104">
        <v>0</v>
      </c>
      <c r="S1876" s="104">
        <v>0</v>
      </c>
      <c r="T1876" s="105" t="s">
        <v>5222</v>
      </c>
      <c r="U1876" s="104">
        <v>1</v>
      </c>
      <c r="V1876" s="104">
        <v>0</v>
      </c>
      <c r="W1876" s="104">
        <v>0</v>
      </c>
      <c r="X1876" s="104">
        <v>0</v>
      </c>
      <c r="Y1876" s="104">
        <v>0</v>
      </c>
      <c r="Z1876" s="104" t="b">
        <v>0</v>
      </c>
      <c r="AA1876" s="105"/>
      <c r="AB1876" s="105" t="s">
        <v>5396</v>
      </c>
    </row>
    <row r="1877" spans="1:28" ht="15" customHeight="1" x14ac:dyDescent="0.35">
      <c r="A1877" s="105" t="s">
        <v>8705</v>
      </c>
      <c r="B1877" s="104">
        <v>0</v>
      </c>
      <c r="C1877" s="105"/>
      <c r="D1877" s="104">
        <v>0</v>
      </c>
      <c r="E1877" s="105"/>
      <c r="F1877" s="105" t="s">
        <v>5341</v>
      </c>
      <c r="G1877" s="104">
        <v>0</v>
      </c>
      <c r="H1877" s="104">
        <v>0</v>
      </c>
      <c r="I1877" s="104">
        <v>0</v>
      </c>
      <c r="J1877" s="105"/>
      <c r="K1877" s="105"/>
      <c r="L1877" s="104">
        <v>3</v>
      </c>
      <c r="M1877" s="104">
        <v>0</v>
      </c>
      <c r="N1877" s="105"/>
      <c r="O1877" s="106" t="s">
        <v>889</v>
      </c>
      <c r="P1877" s="106" t="s">
        <v>890</v>
      </c>
      <c r="Q1877" s="105" t="s">
        <v>5397</v>
      </c>
      <c r="R1877" s="104">
        <v>0</v>
      </c>
      <c r="S1877" s="104">
        <v>0</v>
      </c>
      <c r="T1877" s="105" t="s">
        <v>5222</v>
      </c>
      <c r="U1877" s="104">
        <v>1</v>
      </c>
      <c r="V1877" s="104">
        <v>0</v>
      </c>
      <c r="W1877" s="104">
        <v>0</v>
      </c>
      <c r="X1877" s="104">
        <v>0</v>
      </c>
      <c r="Y1877" s="104">
        <v>0</v>
      </c>
      <c r="Z1877" s="104" t="b">
        <v>0</v>
      </c>
      <c r="AA1877" s="105"/>
      <c r="AB1877" s="105" t="s">
        <v>5398</v>
      </c>
    </row>
    <row r="1878" spans="1:28" ht="15" customHeight="1" x14ac:dyDescent="0.35">
      <c r="A1878" s="105" t="s">
        <v>8706</v>
      </c>
      <c r="B1878" s="104">
        <v>0</v>
      </c>
      <c r="C1878" s="105"/>
      <c r="D1878" s="104">
        <v>0</v>
      </c>
      <c r="E1878" s="105"/>
      <c r="F1878" s="105" t="s">
        <v>9631</v>
      </c>
      <c r="G1878" s="104">
        <v>0</v>
      </c>
      <c r="H1878" s="104">
        <v>0</v>
      </c>
      <c r="I1878" s="104">
        <v>0</v>
      </c>
      <c r="J1878" s="105"/>
      <c r="K1878" s="105"/>
      <c r="L1878" s="104">
        <v>3</v>
      </c>
      <c r="M1878" s="104">
        <v>0</v>
      </c>
      <c r="N1878" s="105" t="s">
        <v>5344</v>
      </c>
      <c r="O1878" s="106" t="s">
        <v>889</v>
      </c>
      <c r="P1878" s="106" t="s">
        <v>890</v>
      </c>
      <c r="Q1878" s="105" t="s">
        <v>5399</v>
      </c>
      <c r="R1878" s="104">
        <v>0</v>
      </c>
      <c r="S1878" s="104">
        <v>0</v>
      </c>
      <c r="T1878" s="105" t="s">
        <v>5222</v>
      </c>
      <c r="U1878" s="104">
        <v>1</v>
      </c>
      <c r="V1878" s="104">
        <v>0</v>
      </c>
      <c r="W1878" s="104">
        <v>0</v>
      </c>
      <c r="X1878" s="104">
        <v>0</v>
      </c>
      <c r="Y1878" s="104">
        <v>0</v>
      </c>
      <c r="Z1878" s="104" t="b">
        <v>0</v>
      </c>
      <c r="AA1878" s="105"/>
      <c r="AB1878" s="105" t="s">
        <v>5400</v>
      </c>
    </row>
    <row r="1879" spans="1:28" ht="15" customHeight="1" x14ac:dyDescent="0.35">
      <c r="A1879" s="105" t="s">
        <v>11660</v>
      </c>
      <c r="B1879" s="104">
        <v>0</v>
      </c>
      <c r="C1879" s="105"/>
      <c r="D1879" s="104">
        <v>0</v>
      </c>
      <c r="E1879" s="105"/>
      <c r="F1879" s="105" t="s">
        <v>11173</v>
      </c>
      <c r="G1879" s="104">
        <v>0</v>
      </c>
      <c r="H1879" s="104">
        <v>0</v>
      </c>
      <c r="I1879" s="104">
        <v>0</v>
      </c>
      <c r="J1879" s="105"/>
      <c r="K1879" s="105"/>
      <c r="L1879" s="104">
        <v>3</v>
      </c>
      <c r="M1879" s="104">
        <v>0</v>
      </c>
      <c r="N1879" s="105"/>
      <c r="O1879" s="105"/>
      <c r="P1879" s="105"/>
      <c r="Q1879" s="105" t="s">
        <v>11187</v>
      </c>
      <c r="R1879" s="104">
        <v>0</v>
      </c>
      <c r="S1879" s="104">
        <v>0</v>
      </c>
      <c r="T1879" s="105" t="s">
        <v>5222</v>
      </c>
      <c r="U1879" s="104">
        <v>1</v>
      </c>
      <c r="V1879" s="104">
        <v>0</v>
      </c>
      <c r="W1879" s="104">
        <v>0</v>
      </c>
      <c r="X1879" s="104">
        <v>0</v>
      </c>
      <c r="Y1879" s="104">
        <v>0</v>
      </c>
      <c r="Z1879" s="104" t="b">
        <v>0</v>
      </c>
      <c r="AA1879" s="105"/>
      <c r="AB1879" s="105" t="s">
        <v>11188</v>
      </c>
    </row>
    <row r="1880" spans="1:28" ht="15" customHeight="1" x14ac:dyDescent="0.35">
      <c r="A1880" s="105" t="s">
        <v>11661</v>
      </c>
      <c r="B1880" s="104">
        <v>0</v>
      </c>
      <c r="C1880" s="105"/>
      <c r="D1880" s="104">
        <v>0</v>
      </c>
      <c r="E1880" s="105"/>
      <c r="F1880" s="105" t="s">
        <v>11170</v>
      </c>
      <c r="G1880" s="104">
        <v>0</v>
      </c>
      <c r="H1880" s="104">
        <v>0</v>
      </c>
      <c r="I1880" s="104">
        <v>0</v>
      </c>
      <c r="J1880" s="105"/>
      <c r="K1880" s="105"/>
      <c r="L1880" s="104">
        <v>3</v>
      </c>
      <c r="M1880" s="104">
        <v>0</v>
      </c>
      <c r="N1880" s="105"/>
      <c r="O1880" s="105"/>
      <c r="P1880" s="105"/>
      <c r="Q1880" s="105" t="s">
        <v>11201</v>
      </c>
      <c r="R1880" s="104">
        <v>0</v>
      </c>
      <c r="S1880" s="104">
        <v>0</v>
      </c>
      <c r="T1880" s="105" t="s">
        <v>5222</v>
      </c>
      <c r="U1880" s="104">
        <v>1</v>
      </c>
      <c r="V1880" s="104">
        <v>0</v>
      </c>
      <c r="W1880" s="104">
        <v>0</v>
      </c>
      <c r="X1880" s="104">
        <v>0</v>
      </c>
      <c r="Y1880" s="104">
        <v>0</v>
      </c>
      <c r="Z1880" s="104" t="b">
        <v>0</v>
      </c>
      <c r="AA1880" s="105"/>
      <c r="AB1880" s="105" t="s">
        <v>11202</v>
      </c>
    </row>
    <row r="1881" spans="1:28" ht="15" customHeight="1" x14ac:dyDescent="0.35">
      <c r="A1881" s="105" t="s">
        <v>11662</v>
      </c>
      <c r="B1881" s="104">
        <v>0</v>
      </c>
      <c r="C1881" s="105"/>
      <c r="D1881" s="104">
        <v>0</v>
      </c>
      <c r="E1881" s="105"/>
      <c r="F1881" s="105" t="s">
        <v>11167</v>
      </c>
      <c r="G1881" s="104">
        <v>0</v>
      </c>
      <c r="H1881" s="104">
        <v>0</v>
      </c>
      <c r="I1881" s="104">
        <v>0</v>
      </c>
      <c r="J1881" s="105"/>
      <c r="K1881" s="105"/>
      <c r="L1881" s="104">
        <v>3</v>
      </c>
      <c r="M1881" s="104">
        <v>0</v>
      </c>
      <c r="N1881" s="105" t="s">
        <v>5306</v>
      </c>
      <c r="O1881" s="106" t="s">
        <v>889</v>
      </c>
      <c r="P1881" s="106" t="s">
        <v>890</v>
      </c>
      <c r="Q1881" s="105" t="s">
        <v>11215</v>
      </c>
      <c r="R1881" s="104">
        <v>0</v>
      </c>
      <c r="S1881" s="104">
        <v>0</v>
      </c>
      <c r="T1881" s="105" t="s">
        <v>5222</v>
      </c>
      <c r="U1881" s="104">
        <v>1</v>
      </c>
      <c r="V1881" s="104">
        <v>0</v>
      </c>
      <c r="W1881" s="104">
        <v>0</v>
      </c>
      <c r="X1881" s="104">
        <v>0</v>
      </c>
      <c r="Y1881" s="104">
        <v>0</v>
      </c>
      <c r="Z1881" s="104" t="b">
        <v>0</v>
      </c>
      <c r="AA1881" s="105"/>
      <c r="AB1881" s="105" t="s">
        <v>11216</v>
      </c>
    </row>
    <row r="1882" spans="1:28" ht="15" customHeight="1" x14ac:dyDescent="0.35">
      <c r="A1882" s="105" t="s">
        <v>5226</v>
      </c>
      <c r="B1882" s="104">
        <v>0</v>
      </c>
      <c r="C1882" s="105"/>
      <c r="D1882" s="104">
        <v>0</v>
      </c>
      <c r="E1882" s="105"/>
      <c r="F1882" s="105" t="s">
        <v>5230</v>
      </c>
      <c r="G1882" s="104">
        <v>0</v>
      </c>
      <c r="H1882" s="104">
        <v>0</v>
      </c>
      <c r="I1882" s="104">
        <v>0</v>
      </c>
      <c r="J1882" s="105"/>
      <c r="K1882" s="105"/>
      <c r="L1882" s="104">
        <v>2</v>
      </c>
      <c r="M1882" s="104">
        <v>0</v>
      </c>
      <c r="N1882" s="105"/>
      <c r="O1882" s="105"/>
      <c r="P1882" s="105"/>
      <c r="Q1882" s="105" t="s">
        <v>9626</v>
      </c>
      <c r="R1882" s="104">
        <v>0</v>
      </c>
      <c r="S1882" s="104">
        <v>0</v>
      </c>
      <c r="T1882" s="105" t="s">
        <v>5207</v>
      </c>
      <c r="U1882" s="104">
        <v>1</v>
      </c>
      <c r="V1882" s="104">
        <v>0</v>
      </c>
      <c r="W1882" s="104">
        <v>0</v>
      </c>
      <c r="X1882" s="104">
        <v>0</v>
      </c>
      <c r="Y1882" s="104">
        <v>0</v>
      </c>
      <c r="Z1882" s="104" t="b">
        <v>0</v>
      </c>
      <c r="AA1882" s="105" t="s">
        <v>923</v>
      </c>
      <c r="AB1882" s="105" t="s">
        <v>5231</v>
      </c>
    </row>
    <row r="1883" spans="1:28" ht="15" customHeight="1" x14ac:dyDescent="0.35">
      <c r="A1883" s="105" t="s">
        <v>8707</v>
      </c>
      <c r="B1883" s="104">
        <v>0</v>
      </c>
      <c r="C1883" s="105"/>
      <c r="D1883" s="104">
        <v>0</v>
      </c>
      <c r="E1883" s="105"/>
      <c r="F1883" s="105" t="s">
        <v>5297</v>
      </c>
      <c r="G1883" s="104">
        <v>0</v>
      </c>
      <c r="H1883" s="104">
        <v>0</v>
      </c>
      <c r="I1883" s="104">
        <v>0</v>
      </c>
      <c r="J1883" s="105"/>
      <c r="K1883" s="105"/>
      <c r="L1883" s="104">
        <v>3</v>
      </c>
      <c r="M1883" s="104">
        <v>0</v>
      </c>
      <c r="N1883" s="105" t="s">
        <v>5298</v>
      </c>
      <c r="O1883" s="106" t="s">
        <v>889</v>
      </c>
      <c r="P1883" s="106" t="s">
        <v>890</v>
      </c>
      <c r="Q1883" s="105" t="s">
        <v>5462</v>
      </c>
      <c r="R1883" s="104">
        <v>0</v>
      </c>
      <c r="S1883" s="104">
        <v>0</v>
      </c>
      <c r="T1883" s="105" t="s">
        <v>5226</v>
      </c>
      <c r="U1883" s="104">
        <v>1</v>
      </c>
      <c r="V1883" s="104">
        <v>0</v>
      </c>
      <c r="W1883" s="104">
        <v>0</v>
      </c>
      <c r="X1883" s="104">
        <v>0</v>
      </c>
      <c r="Y1883" s="104">
        <v>0</v>
      </c>
      <c r="Z1883" s="104" t="b">
        <v>0</v>
      </c>
      <c r="AA1883" s="105"/>
      <c r="AB1883" s="105" t="s">
        <v>5463</v>
      </c>
    </row>
    <row r="1884" spans="1:28" ht="15" customHeight="1" x14ac:dyDescent="0.35">
      <c r="A1884" s="105" t="s">
        <v>8708</v>
      </c>
      <c r="B1884" s="104">
        <v>0</v>
      </c>
      <c r="C1884" s="105"/>
      <c r="D1884" s="104">
        <v>0</v>
      </c>
      <c r="E1884" s="105"/>
      <c r="F1884" s="105" t="s">
        <v>5301</v>
      </c>
      <c r="G1884" s="104">
        <v>0</v>
      </c>
      <c r="H1884" s="104">
        <v>0</v>
      </c>
      <c r="I1884" s="104">
        <v>0</v>
      </c>
      <c r="J1884" s="105"/>
      <c r="K1884" s="105"/>
      <c r="L1884" s="104">
        <v>3</v>
      </c>
      <c r="M1884" s="104">
        <v>0</v>
      </c>
      <c r="N1884" s="105" t="s">
        <v>5302</v>
      </c>
      <c r="O1884" s="106" t="s">
        <v>889</v>
      </c>
      <c r="P1884" s="106" t="s">
        <v>890</v>
      </c>
      <c r="Q1884" s="105" t="s">
        <v>5464</v>
      </c>
      <c r="R1884" s="104">
        <v>0</v>
      </c>
      <c r="S1884" s="104">
        <v>0</v>
      </c>
      <c r="T1884" s="105" t="s">
        <v>5226</v>
      </c>
      <c r="U1884" s="104">
        <v>1</v>
      </c>
      <c r="V1884" s="104">
        <v>0</v>
      </c>
      <c r="W1884" s="104">
        <v>0</v>
      </c>
      <c r="X1884" s="104">
        <v>0</v>
      </c>
      <c r="Y1884" s="104">
        <v>0</v>
      </c>
      <c r="Z1884" s="104" t="b">
        <v>0</v>
      </c>
      <c r="AA1884" s="105"/>
      <c r="AB1884" s="105" t="s">
        <v>5465</v>
      </c>
    </row>
    <row r="1885" spans="1:28" ht="15" customHeight="1" x14ac:dyDescent="0.35">
      <c r="A1885" s="105" t="s">
        <v>8709</v>
      </c>
      <c r="B1885" s="104">
        <v>0</v>
      </c>
      <c r="C1885" s="105"/>
      <c r="D1885" s="104">
        <v>0</v>
      </c>
      <c r="E1885" s="105"/>
      <c r="F1885" s="105" t="s">
        <v>5305</v>
      </c>
      <c r="G1885" s="104">
        <v>0</v>
      </c>
      <c r="H1885" s="104">
        <v>0</v>
      </c>
      <c r="I1885" s="104">
        <v>0</v>
      </c>
      <c r="J1885" s="105"/>
      <c r="K1885" s="105"/>
      <c r="L1885" s="104">
        <v>3</v>
      </c>
      <c r="M1885" s="104">
        <v>0</v>
      </c>
      <c r="N1885" s="105" t="s">
        <v>5306</v>
      </c>
      <c r="O1885" s="106" t="s">
        <v>889</v>
      </c>
      <c r="P1885" s="106" t="s">
        <v>890</v>
      </c>
      <c r="Q1885" s="105" t="s">
        <v>5466</v>
      </c>
      <c r="R1885" s="104">
        <v>0</v>
      </c>
      <c r="S1885" s="104">
        <v>0</v>
      </c>
      <c r="T1885" s="105" t="s">
        <v>5226</v>
      </c>
      <c r="U1885" s="104">
        <v>1</v>
      </c>
      <c r="V1885" s="104">
        <v>0</v>
      </c>
      <c r="W1885" s="104">
        <v>0</v>
      </c>
      <c r="X1885" s="104">
        <v>0</v>
      </c>
      <c r="Y1885" s="104">
        <v>0</v>
      </c>
      <c r="Z1885" s="104" t="b">
        <v>0</v>
      </c>
      <c r="AA1885" s="105"/>
      <c r="AB1885" s="105" t="s">
        <v>5467</v>
      </c>
    </row>
    <row r="1886" spans="1:28" ht="15" customHeight="1" x14ac:dyDescent="0.35">
      <c r="A1886" s="105" t="s">
        <v>8710</v>
      </c>
      <c r="B1886" s="104">
        <v>0</v>
      </c>
      <c r="C1886" s="105"/>
      <c r="D1886" s="104">
        <v>0</v>
      </c>
      <c r="E1886" s="105"/>
      <c r="F1886" s="105" t="s">
        <v>5309</v>
      </c>
      <c r="G1886" s="104">
        <v>0</v>
      </c>
      <c r="H1886" s="104">
        <v>0</v>
      </c>
      <c r="I1886" s="104">
        <v>0</v>
      </c>
      <c r="J1886" s="105"/>
      <c r="K1886" s="105"/>
      <c r="L1886" s="104">
        <v>3</v>
      </c>
      <c r="M1886" s="104">
        <v>0</v>
      </c>
      <c r="N1886" s="105" t="s">
        <v>5310</v>
      </c>
      <c r="O1886" s="106" t="s">
        <v>889</v>
      </c>
      <c r="P1886" s="106" t="s">
        <v>890</v>
      </c>
      <c r="Q1886" s="105" t="s">
        <v>5468</v>
      </c>
      <c r="R1886" s="104">
        <v>0</v>
      </c>
      <c r="S1886" s="104">
        <v>0</v>
      </c>
      <c r="T1886" s="105" t="s">
        <v>5226</v>
      </c>
      <c r="U1886" s="104">
        <v>1</v>
      </c>
      <c r="V1886" s="104">
        <v>0</v>
      </c>
      <c r="W1886" s="104">
        <v>0</v>
      </c>
      <c r="X1886" s="104">
        <v>0</v>
      </c>
      <c r="Y1886" s="104">
        <v>0</v>
      </c>
      <c r="Z1886" s="104" t="b">
        <v>0</v>
      </c>
      <c r="AA1886" s="105"/>
      <c r="AB1886" s="105" t="s">
        <v>5469</v>
      </c>
    </row>
    <row r="1887" spans="1:28" ht="15" customHeight="1" x14ac:dyDescent="0.35">
      <c r="A1887" s="105" t="s">
        <v>8711</v>
      </c>
      <c r="B1887" s="104">
        <v>0</v>
      </c>
      <c r="C1887" s="105"/>
      <c r="D1887" s="104">
        <v>0</v>
      </c>
      <c r="E1887" s="105"/>
      <c r="F1887" s="105" t="s">
        <v>5313</v>
      </c>
      <c r="G1887" s="104">
        <v>0</v>
      </c>
      <c r="H1887" s="104">
        <v>0</v>
      </c>
      <c r="I1887" s="104">
        <v>0</v>
      </c>
      <c r="J1887" s="105"/>
      <c r="K1887" s="105"/>
      <c r="L1887" s="104">
        <v>3</v>
      </c>
      <c r="M1887" s="104">
        <v>0</v>
      </c>
      <c r="N1887" s="105" t="s">
        <v>5314</v>
      </c>
      <c r="O1887" s="106" t="s">
        <v>889</v>
      </c>
      <c r="P1887" s="106" t="s">
        <v>890</v>
      </c>
      <c r="Q1887" s="105" t="s">
        <v>5470</v>
      </c>
      <c r="R1887" s="104">
        <v>0</v>
      </c>
      <c r="S1887" s="104">
        <v>0</v>
      </c>
      <c r="T1887" s="105" t="s">
        <v>5226</v>
      </c>
      <c r="U1887" s="104">
        <v>1</v>
      </c>
      <c r="V1887" s="104">
        <v>0</v>
      </c>
      <c r="W1887" s="104">
        <v>0</v>
      </c>
      <c r="X1887" s="104">
        <v>0</v>
      </c>
      <c r="Y1887" s="104">
        <v>0</v>
      </c>
      <c r="Z1887" s="104" t="b">
        <v>0</v>
      </c>
      <c r="AA1887" s="105"/>
      <c r="AB1887" s="105" t="s">
        <v>5471</v>
      </c>
    </row>
    <row r="1888" spans="1:28" ht="15" customHeight="1" x14ac:dyDescent="0.35">
      <c r="A1888" s="105" t="s">
        <v>8712</v>
      </c>
      <c r="B1888" s="104">
        <v>0</v>
      </c>
      <c r="C1888" s="105"/>
      <c r="D1888" s="104">
        <v>0</v>
      </c>
      <c r="E1888" s="105"/>
      <c r="F1888" s="105" t="s">
        <v>5317</v>
      </c>
      <c r="G1888" s="104">
        <v>0</v>
      </c>
      <c r="H1888" s="104">
        <v>0</v>
      </c>
      <c r="I1888" s="104">
        <v>0</v>
      </c>
      <c r="J1888" s="105"/>
      <c r="K1888" s="105"/>
      <c r="L1888" s="104">
        <v>3</v>
      </c>
      <c r="M1888" s="104">
        <v>0</v>
      </c>
      <c r="N1888" s="105" t="s">
        <v>5318</v>
      </c>
      <c r="O1888" s="106" t="s">
        <v>889</v>
      </c>
      <c r="P1888" s="106" t="s">
        <v>890</v>
      </c>
      <c r="Q1888" s="105" t="s">
        <v>5472</v>
      </c>
      <c r="R1888" s="104">
        <v>0</v>
      </c>
      <c r="S1888" s="104">
        <v>0</v>
      </c>
      <c r="T1888" s="105" t="s">
        <v>5226</v>
      </c>
      <c r="U1888" s="104">
        <v>1</v>
      </c>
      <c r="V1888" s="104">
        <v>0</v>
      </c>
      <c r="W1888" s="104">
        <v>0</v>
      </c>
      <c r="X1888" s="104">
        <v>0</v>
      </c>
      <c r="Y1888" s="104">
        <v>0</v>
      </c>
      <c r="Z1888" s="104" t="b">
        <v>0</v>
      </c>
      <c r="AA1888" s="105"/>
      <c r="AB1888" s="105" t="s">
        <v>5473</v>
      </c>
    </row>
    <row r="1889" spans="1:28" ht="15" customHeight="1" x14ac:dyDescent="0.35">
      <c r="A1889" s="105" t="s">
        <v>8713</v>
      </c>
      <c r="B1889" s="104">
        <v>0</v>
      </c>
      <c r="C1889" s="105"/>
      <c r="D1889" s="104">
        <v>0</v>
      </c>
      <c r="E1889" s="105"/>
      <c r="F1889" s="105" t="s">
        <v>5321</v>
      </c>
      <c r="G1889" s="104">
        <v>0</v>
      </c>
      <c r="H1889" s="104">
        <v>0</v>
      </c>
      <c r="I1889" s="104">
        <v>0</v>
      </c>
      <c r="J1889" s="105"/>
      <c r="K1889" s="105"/>
      <c r="L1889" s="104">
        <v>3</v>
      </c>
      <c r="M1889" s="104">
        <v>0</v>
      </c>
      <c r="N1889" s="105" t="s">
        <v>5322</v>
      </c>
      <c r="O1889" s="106" t="s">
        <v>889</v>
      </c>
      <c r="P1889" s="106" t="s">
        <v>890</v>
      </c>
      <c r="Q1889" s="105" t="s">
        <v>5474</v>
      </c>
      <c r="R1889" s="104">
        <v>0</v>
      </c>
      <c r="S1889" s="104">
        <v>0</v>
      </c>
      <c r="T1889" s="105" t="s">
        <v>5226</v>
      </c>
      <c r="U1889" s="104">
        <v>1</v>
      </c>
      <c r="V1889" s="104">
        <v>0</v>
      </c>
      <c r="W1889" s="104">
        <v>0</v>
      </c>
      <c r="X1889" s="104">
        <v>0</v>
      </c>
      <c r="Y1889" s="104">
        <v>0</v>
      </c>
      <c r="Z1889" s="104" t="b">
        <v>0</v>
      </c>
      <c r="AA1889" s="105"/>
      <c r="AB1889" s="105" t="s">
        <v>5475</v>
      </c>
    </row>
    <row r="1890" spans="1:28" ht="15" customHeight="1" x14ac:dyDescent="0.35">
      <c r="A1890" s="105" t="s">
        <v>8714</v>
      </c>
      <c r="B1890" s="104">
        <v>0</v>
      </c>
      <c r="C1890" s="105"/>
      <c r="D1890" s="104">
        <v>0</v>
      </c>
      <c r="E1890" s="105"/>
      <c r="F1890" s="105" t="s">
        <v>5325</v>
      </c>
      <c r="G1890" s="104">
        <v>0</v>
      </c>
      <c r="H1890" s="104">
        <v>0</v>
      </c>
      <c r="I1890" s="104">
        <v>0</v>
      </c>
      <c r="J1890" s="105"/>
      <c r="K1890" s="105"/>
      <c r="L1890" s="104">
        <v>3</v>
      </c>
      <c r="M1890" s="104">
        <v>0</v>
      </c>
      <c r="N1890" s="105"/>
      <c r="O1890" s="106" t="s">
        <v>889</v>
      </c>
      <c r="P1890" s="106" t="s">
        <v>890</v>
      </c>
      <c r="Q1890" s="105" t="s">
        <v>5476</v>
      </c>
      <c r="R1890" s="104">
        <v>0</v>
      </c>
      <c r="S1890" s="104">
        <v>0</v>
      </c>
      <c r="T1890" s="105" t="s">
        <v>5226</v>
      </c>
      <c r="U1890" s="104">
        <v>1</v>
      </c>
      <c r="V1890" s="104">
        <v>0</v>
      </c>
      <c r="W1890" s="104">
        <v>0</v>
      </c>
      <c r="X1890" s="104">
        <v>0</v>
      </c>
      <c r="Y1890" s="104">
        <v>0</v>
      </c>
      <c r="Z1890" s="104" t="b">
        <v>0</v>
      </c>
      <c r="AA1890" s="105"/>
      <c r="AB1890" s="105" t="s">
        <v>5477</v>
      </c>
    </row>
    <row r="1891" spans="1:28" ht="15" customHeight="1" x14ac:dyDescent="0.35">
      <c r="A1891" s="105" t="s">
        <v>8715</v>
      </c>
      <c r="B1891" s="104">
        <v>0</v>
      </c>
      <c r="C1891" s="105"/>
      <c r="D1891" s="104">
        <v>0</v>
      </c>
      <c r="E1891" s="105"/>
      <c r="F1891" s="105" t="s">
        <v>5328</v>
      </c>
      <c r="G1891" s="104">
        <v>0</v>
      </c>
      <c r="H1891" s="104">
        <v>0</v>
      </c>
      <c r="I1891" s="104">
        <v>0</v>
      </c>
      <c r="J1891" s="105"/>
      <c r="K1891" s="105"/>
      <c r="L1891" s="104">
        <v>3</v>
      </c>
      <c r="M1891" s="104">
        <v>0</v>
      </c>
      <c r="N1891" s="105" t="s">
        <v>5329</v>
      </c>
      <c r="O1891" s="106" t="s">
        <v>889</v>
      </c>
      <c r="P1891" s="106" t="s">
        <v>890</v>
      </c>
      <c r="Q1891" s="105" t="s">
        <v>5478</v>
      </c>
      <c r="R1891" s="104">
        <v>0</v>
      </c>
      <c r="S1891" s="104">
        <v>0</v>
      </c>
      <c r="T1891" s="105" t="s">
        <v>5226</v>
      </c>
      <c r="U1891" s="104">
        <v>1</v>
      </c>
      <c r="V1891" s="104">
        <v>0</v>
      </c>
      <c r="W1891" s="104">
        <v>0</v>
      </c>
      <c r="X1891" s="104">
        <v>0</v>
      </c>
      <c r="Y1891" s="104">
        <v>0</v>
      </c>
      <c r="Z1891" s="104" t="b">
        <v>0</v>
      </c>
      <c r="AA1891" s="105"/>
      <c r="AB1891" s="105" t="s">
        <v>5479</v>
      </c>
    </row>
    <row r="1892" spans="1:28" ht="15" customHeight="1" x14ac:dyDescent="0.35">
      <c r="A1892" s="105" t="s">
        <v>5480</v>
      </c>
      <c r="B1892" s="104">
        <v>0</v>
      </c>
      <c r="C1892" s="105"/>
      <c r="D1892" s="104">
        <v>0</v>
      </c>
      <c r="E1892" s="105"/>
      <c r="F1892" s="105" t="s">
        <v>5332</v>
      </c>
      <c r="G1892" s="104">
        <v>0</v>
      </c>
      <c r="H1892" s="104">
        <v>0</v>
      </c>
      <c r="I1892" s="104">
        <v>0</v>
      </c>
      <c r="J1892" s="105"/>
      <c r="K1892" s="105"/>
      <c r="L1892" s="104">
        <v>3</v>
      </c>
      <c r="M1892" s="104">
        <v>0</v>
      </c>
      <c r="N1892" s="105" t="s">
        <v>5333</v>
      </c>
      <c r="O1892" s="106" t="s">
        <v>889</v>
      </c>
      <c r="P1892" s="106" t="s">
        <v>890</v>
      </c>
      <c r="Q1892" s="105" t="s">
        <v>5481</v>
      </c>
      <c r="R1892" s="104">
        <v>0</v>
      </c>
      <c r="S1892" s="104">
        <v>0</v>
      </c>
      <c r="T1892" s="105" t="s">
        <v>5226</v>
      </c>
      <c r="U1892" s="104">
        <v>1</v>
      </c>
      <c r="V1892" s="104">
        <v>0</v>
      </c>
      <c r="W1892" s="104">
        <v>0</v>
      </c>
      <c r="X1892" s="104">
        <v>0</v>
      </c>
      <c r="Y1892" s="104">
        <v>0</v>
      </c>
      <c r="Z1892" s="104" t="b">
        <v>0</v>
      </c>
      <c r="AA1892" s="105"/>
      <c r="AB1892" s="105" t="s">
        <v>5482</v>
      </c>
    </row>
    <row r="1893" spans="1:28" ht="15" customHeight="1" x14ac:dyDescent="0.35">
      <c r="A1893" s="105" t="s">
        <v>5484</v>
      </c>
      <c r="B1893" s="104">
        <v>0</v>
      </c>
      <c r="C1893" s="105"/>
      <c r="D1893" s="104">
        <v>0</v>
      </c>
      <c r="E1893" s="105"/>
      <c r="F1893" s="105" t="s">
        <v>5338</v>
      </c>
      <c r="G1893" s="104">
        <v>0</v>
      </c>
      <c r="H1893" s="104">
        <v>0</v>
      </c>
      <c r="I1893" s="104">
        <v>0</v>
      </c>
      <c r="J1893" s="105"/>
      <c r="K1893" s="105"/>
      <c r="L1893" s="104">
        <v>3</v>
      </c>
      <c r="M1893" s="104">
        <v>0</v>
      </c>
      <c r="N1893" s="105"/>
      <c r="O1893" s="106" t="s">
        <v>889</v>
      </c>
      <c r="P1893" s="106" t="s">
        <v>890</v>
      </c>
      <c r="Q1893" s="105" t="s">
        <v>5485</v>
      </c>
      <c r="R1893" s="104">
        <v>0</v>
      </c>
      <c r="S1893" s="104">
        <v>0</v>
      </c>
      <c r="T1893" s="105" t="s">
        <v>5226</v>
      </c>
      <c r="U1893" s="104">
        <v>1</v>
      </c>
      <c r="V1893" s="104">
        <v>0</v>
      </c>
      <c r="W1893" s="104">
        <v>0</v>
      </c>
      <c r="X1893" s="104">
        <v>0</v>
      </c>
      <c r="Y1893" s="104">
        <v>0</v>
      </c>
      <c r="Z1893" s="104" t="b">
        <v>0</v>
      </c>
      <c r="AA1893" s="105"/>
      <c r="AB1893" s="105" t="s">
        <v>5486</v>
      </c>
    </row>
    <row r="1894" spans="1:28" ht="15" customHeight="1" x14ac:dyDescent="0.35">
      <c r="A1894" s="105" t="s">
        <v>5487</v>
      </c>
      <c r="B1894" s="104">
        <v>0</v>
      </c>
      <c r="C1894" s="105"/>
      <c r="D1894" s="104">
        <v>0</v>
      </c>
      <c r="E1894" s="105"/>
      <c r="F1894" s="105" t="s">
        <v>5341</v>
      </c>
      <c r="G1894" s="104">
        <v>0</v>
      </c>
      <c r="H1894" s="104">
        <v>0</v>
      </c>
      <c r="I1894" s="104">
        <v>0</v>
      </c>
      <c r="J1894" s="105"/>
      <c r="K1894" s="105"/>
      <c r="L1894" s="104">
        <v>3</v>
      </c>
      <c r="M1894" s="104">
        <v>0</v>
      </c>
      <c r="N1894" s="105"/>
      <c r="O1894" s="106" t="s">
        <v>889</v>
      </c>
      <c r="P1894" s="106" t="s">
        <v>890</v>
      </c>
      <c r="Q1894" s="105" t="s">
        <v>5488</v>
      </c>
      <c r="R1894" s="104">
        <v>0</v>
      </c>
      <c r="S1894" s="104">
        <v>0</v>
      </c>
      <c r="T1894" s="105" t="s">
        <v>5226</v>
      </c>
      <c r="U1894" s="104">
        <v>1</v>
      </c>
      <c r="V1894" s="104">
        <v>0</v>
      </c>
      <c r="W1894" s="104">
        <v>0</v>
      </c>
      <c r="X1894" s="104">
        <v>0</v>
      </c>
      <c r="Y1894" s="104">
        <v>0</v>
      </c>
      <c r="Z1894" s="104" t="b">
        <v>0</v>
      </c>
      <c r="AA1894" s="105"/>
      <c r="AB1894" s="105" t="s">
        <v>5489</v>
      </c>
    </row>
    <row r="1895" spans="1:28" ht="15" customHeight="1" x14ac:dyDescent="0.35">
      <c r="A1895" s="105" t="s">
        <v>5490</v>
      </c>
      <c r="B1895" s="104">
        <v>0</v>
      </c>
      <c r="C1895" s="105"/>
      <c r="D1895" s="104">
        <v>0</v>
      </c>
      <c r="E1895" s="105"/>
      <c r="F1895" s="105" t="s">
        <v>9631</v>
      </c>
      <c r="G1895" s="104">
        <v>0</v>
      </c>
      <c r="H1895" s="104">
        <v>0</v>
      </c>
      <c r="I1895" s="104">
        <v>0</v>
      </c>
      <c r="J1895" s="105"/>
      <c r="K1895" s="105"/>
      <c r="L1895" s="104">
        <v>3</v>
      </c>
      <c r="M1895" s="104">
        <v>0</v>
      </c>
      <c r="N1895" s="105" t="s">
        <v>5344</v>
      </c>
      <c r="O1895" s="106" t="s">
        <v>889</v>
      </c>
      <c r="P1895" s="106" t="s">
        <v>890</v>
      </c>
      <c r="Q1895" s="105" t="s">
        <v>5491</v>
      </c>
      <c r="R1895" s="104">
        <v>0</v>
      </c>
      <c r="S1895" s="104">
        <v>0</v>
      </c>
      <c r="T1895" s="105" t="s">
        <v>5226</v>
      </c>
      <c r="U1895" s="104">
        <v>1</v>
      </c>
      <c r="V1895" s="104">
        <v>0</v>
      </c>
      <c r="W1895" s="104">
        <v>0</v>
      </c>
      <c r="X1895" s="104">
        <v>0</v>
      </c>
      <c r="Y1895" s="104">
        <v>0</v>
      </c>
      <c r="Z1895" s="104" t="b">
        <v>0</v>
      </c>
      <c r="AA1895" s="105"/>
      <c r="AB1895" s="105" t="s">
        <v>5492</v>
      </c>
    </row>
    <row r="1896" spans="1:28" ht="15" customHeight="1" x14ac:dyDescent="0.35">
      <c r="A1896" s="105" t="s">
        <v>11195</v>
      </c>
      <c r="B1896" s="104">
        <v>0</v>
      </c>
      <c r="C1896" s="105"/>
      <c r="D1896" s="104">
        <v>0</v>
      </c>
      <c r="E1896" s="105"/>
      <c r="F1896" s="105" t="s">
        <v>11173</v>
      </c>
      <c r="G1896" s="104">
        <v>0</v>
      </c>
      <c r="H1896" s="104">
        <v>0</v>
      </c>
      <c r="I1896" s="104">
        <v>0</v>
      </c>
      <c r="J1896" s="105"/>
      <c r="K1896" s="105"/>
      <c r="L1896" s="104">
        <v>3</v>
      </c>
      <c r="M1896" s="104">
        <v>0</v>
      </c>
      <c r="N1896" s="105"/>
      <c r="O1896" s="105"/>
      <c r="P1896" s="105"/>
      <c r="Q1896" s="105" t="s">
        <v>11196</v>
      </c>
      <c r="R1896" s="104">
        <v>0</v>
      </c>
      <c r="S1896" s="104">
        <v>0</v>
      </c>
      <c r="T1896" s="105" t="s">
        <v>5226</v>
      </c>
      <c r="U1896" s="104">
        <v>1</v>
      </c>
      <c r="V1896" s="104">
        <v>0</v>
      </c>
      <c r="W1896" s="104">
        <v>0</v>
      </c>
      <c r="X1896" s="104">
        <v>0</v>
      </c>
      <c r="Y1896" s="104">
        <v>0</v>
      </c>
      <c r="Z1896" s="104" t="b">
        <v>0</v>
      </c>
      <c r="AA1896" s="105"/>
      <c r="AB1896" s="105" t="s">
        <v>11197</v>
      </c>
    </row>
    <row r="1897" spans="1:28" ht="15" customHeight="1" x14ac:dyDescent="0.35">
      <c r="A1897" s="105" t="s">
        <v>11209</v>
      </c>
      <c r="B1897" s="104">
        <v>0</v>
      </c>
      <c r="C1897" s="105"/>
      <c r="D1897" s="104">
        <v>0</v>
      </c>
      <c r="E1897" s="105"/>
      <c r="F1897" s="105" t="s">
        <v>11170</v>
      </c>
      <c r="G1897" s="104">
        <v>0</v>
      </c>
      <c r="H1897" s="104">
        <v>0</v>
      </c>
      <c r="I1897" s="104">
        <v>0</v>
      </c>
      <c r="J1897" s="105"/>
      <c r="K1897" s="105"/>
      <c r="L1897" s="104">
        <v>3</v>
      </c>
      <c r="M1897" s="104">
        <v>0</v>
      </c>
      <c r="N1897" s="105"/>
      <c r="O1897" s="105"/>
      <c r="P1897" s="105"/>
      <c r="Q1897" s="105" t="s">
        <v>11210</v>
      </c>
      <c r="R1897" s="104">
        <v>0</v>
      </c>
      <c r="S1897" s="104">
        <v>0</v>
      </c>
      <c r="T1897" s="105" t="s">
        <v>5226</v>
      </c>
      <c r="U1897" s="104">
        <v>1</v>
      </c>
      <c r="V1897" s="104">
        <v>0</v>
      </c>
      <c r="W1897" s="104">
        <v>0</v>
      </c>
      <c r="X1897" s="104">
        <v>0</v>
      </c>
      <c r="Y1897" s="104">
        <v>0</v>
      </c>
      <c r="Z1897" s="104" t="b">
        <v>0</v>
      </c>
      <c r="AA1897" s="105"/>
      <c r="AB1897" s="105" t="s">
        <v>11211</v>
      </c>
    </row>
    <row r="1898" spans="1:28" ht="15" customHeight="1" x14ac:dyDescent="0.35">
      <c r="A1898" s="105" t="s">
        <v>11223</v>
      </c>
      <c r="B1898" s="104">
        <v>0</v>
      </c>
      <c r="C1898" s="105"/>
      <c r="D1898" s="104">
        <v>0</v>
      </c>
      <c r="E1898" s="105"/>
      <c r="F1898" s="105" t="s">
        <v>11167</v>
      </c>
      <c r="G1898" s="104">
        <v>0</v>
      </c>
      <c r="H1898" s="104">
        <v>0</v>
      </c>
      <c r="I1898" s="104">
        <v>0</v>
      </c>
      <c r="J1898" s="105"/>
      <c r="K1898" s="105"/>
      <c r="L1898" s="104">
        <v>3</v>
      </c>
      <c r="M1898" s="104">
        <v>0</v>
      </c>
      <c r="N1898" s="105"/>
      <c r="O1898" s="106" t="s">
        <v>889</v>
      </c>
      <c r="P1898" s="106" t="s">
        <v>890</v>
      </c>
      <c r="Q1898" s="105" t="s">
        <v>11224</v>
      </c>
      <c r="R1898" s="104">
        <v>0</v>
      </c>
      <c r="S1898" s="104">
        <v>0</v>
      </c>
      <c r="T1898" s="105" t="s">
        <v>5226</v>
      </c>
      <c r="U1898" s="104">
        <v>1</v>
      </c>
      <c r="V1898" s="104">
        <v>0</v>
      </c>
      <c r="W1898" s="104">
        <v>0</v>
      </c>
      <c r="X1898" s="104">
        <v>0</v>
      </c>
      <c r="Y1898" s="104">
        <v>0</v>
      </c>
      <c r="Z1898" s="104" t="b">
        <v>0</v>
      </c>
      <c r="AA1898" s="105"/>
      <c r="AB1898" s="105" t="s">
        <v>11225</v>
      </c>
    </row>
    <row r="1899" spans="1:28" ht="15" customHeight="1" x14ac:dyDescent="0.35">
      <c r="A1899" s="105" t="s">
        <v>5232</v>
      </c>
      <c r="B1899" s="104">
        <v>0</v>
      </c>
      <c r="C1899" s="105"/>
      <c r="D1899" s="104">
        <v>0</v>
      </c>
      <c r="E1899" s="105"/>
      <c r="F1899" s="105" t="s">
        <v>5233</v>
      </c>
      <c r="G1899" s="104">
        <v>0</v>
      </c>
      <c r="H1899" s="104">
        <v>0</v>
      </c>
      <c r="I1899" s="104">
        <v>0</v>
      </c>
      <c r="J1899" s="105"/>
      <c r="K1899" s="105"/>
      <c r="L1899" s="104">
        <v>2</v>
      </c>
      <c r="M1899" s="104">
        <v>0</v>
      </c>
      <c r="N1899" s="105"/>
      <c r="O1899" s="105"/>
      <c r="P1899" s="105"/>
      <c r="Q1899" s="105" t="s">
        <v>9627</v>
      </c>
      <c r="R1899" s="104">
        <v>0</v>
      </c>
      <c r="S1899" s="104">
        <v>0</v>
      </c>
      <c r="T1899" s="105" t="s">
        <v>5207</v>
      </c>
      <c r="U1899" s="104">
        <v>1</v>
      </c>
      <c r="V1899" s="104">
        <v>0</v>
      </c>
      <c r="W1899" s="104">
        <v>0</v>
      </c>
      <c r="X1899" s="104">
        <v>0</v>
      </c>
      <c r="Y1899" s="104">
        <v>0</v>
      </c>
      <c r="Z1899" s="104" t="b">
        <v>0</v>
      </c>
      <c r="AA1899" s="105" t="s">
        <v>923</v>
      </c>
      <c r="AB1899" s="105" t="s">
        <v>5234</v>
      </c>
    </row>
    <row r="1900" spans="1:28" ht="15" customHeight="1" x14ac:dyDescent="0.35">
      <c r="A1900" s="105" t="s">
        <v>8716</v>
      </c>
      <c r="B1900" s="104">
        <v>0</v>
      </c>
      <c r="C1900" s="105"/>
      <c r="D1900" s="104">
        <v>0</v>
      </c>
      <c r="E1900" s="105"/>
      <c r="F1900" s="105" t="s">
        <v>5297</v>
      </c>
      <c r="G1900" s="104">
        <v>0</v>
      </c>
      <c r="H1900" s="104">
        <v>0</v>
      </c>
      <c r="I1900" s="104">
        <v>0</v>
      </c>
      <c r="J1900" s="105"/>
      <c r="K1900" s="105"/>
      <c r="L1900" s="104">
        <v>3</v>
      </c>
      <c r="M1900" s="104">
        <v>0</v>
      </c>
      <c r="N1900" s="105" t="s">
        <v>5298</v>
      </c>
      <c r="O1900" s="106" t="s">
        <v>889</v>
      </c>
      <c r="P1900" s="106" t="s">
        <v>890</v>
      </c>
      <c r="Q1900" s="105" t="s">
        <v>5493</v>
      </c>
      <c r="R1900" s="104">
        <v>0</v>
      </c>
      <c r="S1900" s="104">
        <v>0</v>
      </c>
      <c r="T1900" s="105" t="s">
        <v>5232</v>
      </c>
      <c r="U1900" s="104">
        <v>1</v>
      </c>
      <c r="V1900" s="104">
        <v>0</v>
      </c>
      <c r="W1900" s="104">
        <v>0</v>
      </c>
      <c r="X1900" s="104">
        <v>0</v>
      </c>
      <c r="Y1900" s="104">
        <v>0</v>
      </c>
      <c r="Z1900" s="104" t="b">
        <v>0</v>
      </c>
      <c r="AA1900" s="105"/>
      <c r="AB1900" s="105" t="s">
        <v>5494</v>
      </c>
    </row>
    <row r="1901" spans="1:28" ht="15" customHeight="1" x14ac:dyDescent="0.35">
      <c r="A1901" s="105" t="s">
        <v>8717</v>
      </c>
      <c r="B1901" s="104">
        <v>0</v>
      </c>
      <c r="C1901" s="105"/>
      <c r="D1901" s="104">
        <v>0</v>
      </c>
      <c r="E1901" s="105"/>
      <c r="F1901" s="105" t="s">
        <v>5301</v>
      </c>
      <c r="G1901" s="104">
        <v>0</v>
      </c>
      <c r="H1901" s="104">
        <v>0</v>
      </c>
      <c r="I1901" s="104">
        <v>0</v>
      </c>
      <c r="J1901" s="105"/>
      <c r="K1901" s="105"/>
      <c r="L1901" s="104">
        <v>3</v>
      </c>
      <c r="M1901" s="104">
        <v>0</v>
      </c>
      <c r="N1901" s="105" t="s">
        <v>5302</v>
      </c>
      <c r="O1901" s="106" t="s">
        <v>889</v>
      </c>
      <c r="P1901" s="106" t="s">
        <v>890</v>
      </c>
      <c r="Q1901" s="105" t="s">
        <v>5495</v>
      </c>
      <c r="R1901" s="104">
        <v>0</v>
      </c>
      <c r="S1901" s="104">
        <v>0</v>
      </c>
      <c r="T1901" s="105" t="s">
        <v>5232</v>
      </c>
      <c r="U1901" s="104">
        <v>1</v>
      </c>
      <c r="V1901" s="104">
        <v>0</v>
      </c>
      <c r="W1901" s="104">
        <v>0</v>
      </c>
      <c r="X1901" s="104">
        <v>0</v>
      </c>
      <c r="Y1901" s="104">
        <v>0</v>
      </c>
      <c r="Z1901" s="104" t="b">
        <v>0</v>
      </c>
      <c r="AA1901" s="105"/>
      <c r="AB1901" s="105" t="s">
        <v>5496</v>
      </c>
    </row>
    <row r="1902" spans="1:28" ht="15" customHeight="1" x14ac:dyDescent="0.35">
      <c r="A1902" s="105" t="s">
        <v>8718</v>
      </c>
      <c r="B1902" s="104">
        <v>0</v>
      </c>
      <c r="C1902" s="105"/>
      <c r="D1902" s="104">
        <v>0</v>
      </c>
      <c r="E1902" s="105"/>
      <c r="F1902" s="105" t="s">
        <v>5305</v>
      </c>
      <c r="G1902" s="104">
        <v>0</v>
      </c>
      <c r="H1902" s="104">
        <v>0</v>
      </c>
      <c r="I1902" s="104">
        <v>0</v>
      </c>
      <c r="J1902" s="105"/>
      <c r="K1902" s="105"/>
      <c r="L1902" s="104">
        <v>3</v>
      </c>
      <c r="M1902" s="104">
        <v>0</v>
      </c>
      <c r="N1902" s="105" t="s">
        <v>5306</v>
      </c>
      <c r="O1902" s="106" t="s">
        <v>889</v>
      </c>
      <c r="P1902" s="106" t="s">
        <v>890</v>
      </c>
      <c r="Q1902" s="105" t="s">
        <v>5497</v>
      </c>
      <c r="R1902" s="104">
        <v>0</v>
      </c>
      <c r="S1902" s="104">
        <v>0</v>
      </c>
      <c r="T1902" s="105" t="s">
        <v>5232</v>
      </c>
      <c r="U1902" s="104">
        <v>1</v>
      </c>
      <c r="V1902" s="104">
        <v>0</v>
      </c>
      <c r="W1902" s="104">
        <v>0</v>
      </c>
      <c r="X1902" s="104">
        <v>0</v>
      </c>
      <c r="Y1902" s="104">
        <v>0</v>
      </c>
      <c r="Z1902" s="104" t="b">
        <v>0</v>
      </c>
      <c r="AA1902" s="105"/>
      <c r="AB1902" s="105" t="s">
        <v>5498</v>
      </c>
    </row>
    <row r="1903" spans="1:28" ht="15" customHeight="1" x14ac:dyDescent="0.35">
      <c r="A1903" s="105" t="s">
        <v>8719</v>
      </c>
      <c r="B1903" s="104">
        <v>0</v>
      </c>
      <c r="C1903" s="105"/>
      <c r="D1903" s="104">
        <v>0</v>
      </c>
      <c r="E1903" s="105"/>
      <c r="F1903" s="105" t="s">
        <v>5309</v>
      </c>
      <c r="G1903" s="104">
        <v>0</v>
      </c>
      <c r="H1903" s="104">
        <v>0</v>
      </c>
      <c r="I1903" s="104">
        <v>0</v>
      </c>
      <c r="J1903" s="105"/>
      <c r="K1903" s="105"/>
      <c r="L1903" s="104">
        <v>3</v>
      </c>
      <c r="M1903" s="104">
        <v>0</v>
      </c>
      <c r="N1903" s="105" t="s">
        <v>5310</v>
      </c>
      <c r="O1903" s="106" t="s">
        <v>889</v>
      </c>
      <c r="P1903" s="106" t="s">
        <v>890</v>
      </c>
      <c r="Q1903" s="105" t="s">
        <v>5499</v>
      </c>
      <c r="R1903" s="104">
        <v>0</v>
      </c>
      <c r="S1903" s="104">
        <v>0</v>
      </c>
      <c r="T1903" s="105" t="s">
        <v>5232</v>
      </c>
      <c r="U1903" s="104">
        <v>1</v>
      </c>
      <c r="V1903" s="104">
        <v>0</v>
      </c>
      <c r="W1903" s="104">
        <v>0</v>
      </c>
      <c r="X1903" s="104">
        <v>0</v>
      </c>
      <c r="Y1903" s="104">
        <v>0</v>
      </c>
      <c r="Z1903" s="104" t="b">
        <v>0</v>
      </c>
      <c r="AA1903" s="105"/>
      <c r="AB1903" s="105" t="s">
        <v>5500</v>
      </c>
    </row>
    <row r="1904" spans="1:28" ht="15" customHeight="1" x14ac:dyDescent="0.35">
      <c r="A1904" s="105" t="s">
        <v>8720</v>
      </c>
      <c r="B1904" s="104">
        <v>0</v>
      </c>
      <c r="C1904" s="105"/>
      <c r="D1904" s="104">
        <v>0</v>
      </c>
      <c r="E1904" s="105"/>
      <c r="F1904" s="105" t="s">
        <v>5313</v>
      </c>
      <c r="G1904" s="104">
        <v>0</v>
      </c>
      <c r="H1904" s="104">
        <v>0</v>
      </c>
      <c r="I1904" s="104">
        <v>0</v>
      </c>
      <c r="J1904" s="105"/>
      <c r="K1904" s="105"/>
      <c r="L1904" s="104">
        <v>3</v>
      </c>
      <c r="M1904" s="104">
        <v>0</v>
      </c>
      <c r="N1904" s="105" t="s">
        <v>5314</v>
      </c>
      <c r="O1904" s="106" t="s">
        <v>889</v>
      </c>
      <c r="P1904" s="106" t="s">
        <v>890</v>
      </c>
      <c r="Q1904" s="105" t="s">
        <v>5501</v>
      </c>
      <c r="R1904" s="104">
        <v>0</v>
      </c>
      <c r="S1904" s="104">
        <v>0</v>
      </c>
      <c r="T1904" s="105" t="s">
        <v>5232</v>
      </c>
      <c r="U1904" s="104">
        <v>1</v>
      </c>
      <c r="V1904" s="104">
        <v>0</v>
      </c>
      <c r="W1904" s="104">
        <v>0</v>
      </c>
      <c r="X1904" s="104">
        <v>0</v>
      </c>
      <c r="Y1904" s="104">
        <v>0</v>
      </c>
      <c r="Z1904" s="104" t="b">
        <v>0</v>
      </c>
      <c r="AA1904" s="105"/>
      <c r="AB1904" s="105" t="s">
        <v>5502</v>
      </c>
    </row>
    <row r="1905" spans="1:28" ht="15" customHeight="1" x14ac:dyDescent="0.35">
      <c r="A1905" s="105" t="s">
        <v>8721</v>
      </c>
      <c r="B1905" s="104">
        <v>0</v>
      </c>
      <c r="C1905" s="105"/>
      <c r="D1905" s="104">
        <v>0</v>
      </c>
      <c r="E1905" s="105"/>
      <c r="F1905" s="105" t="s">
        <v>5317</v>
      </c>
      <c r="G1905" s="104">
        <v>0</v>
      </c>
      <c r="H1905" s="104">
        <v>0</v>
      </c>
      <c r="I1905" s="104">
        <v>0</v>
      </c>
      <c r="J1905" s="105"/>
      <c r="K1905" s="105"/>
      <c r="L1905" s="104">
        <v>3</v>
      </c>
      <c r="M1905" s="104">
        <v>0</v>
      </c>
      <c r="N1905" s="105" t="s">
        <v>5318</v>
      </c>
      <c r="O1905" s="106" t="s">
        <v>889</v>
      </c>
      <c r="P1905" s="106" t="s">
        <v>890</v>
      </c>
      <c r="Q1905" s="105" t="s">
        <v>5503</v>
      </c>
      <c r="R1905" s="104">
        <v>0</v>
      </c>
      <c r="S1905" s="104">
        <v>0</v>
      </c>
      <c r="T1905" s="105" t="s">
        <v>5232</v>
      </c>
      <c r="U1905" s="104">
        <v>1</v>
      </c>
      <c r="V1905" s="104">
        <v>0</v>
      </c>
      <c r="W1905" s="104">
        <v>0</v>
      </c>
      <c r="X1905" s="104">
        <v>0</v>
      </c>
      <c r="Y1905" s="104">
        <v>0</v>
      </c>
      <c r="Z1905" s="104" t="b">
        <v>0</v>
      </c>
      <c r="AA1905" s="105"/>
      <c r="AB1905" s="105" t="s">
        <v>5504</v>
      </c>
    </row>
    <row r="1906" spans="1:28" ht="15" customHeight="1" x14ac:dyDescent="0.35">
      <c r="A1906" s="105" t="s">
        <v>8722</v>
      </c>
      <c r="B1906" s="104">
        <v>0</v>
      </c>
      <c r="C1906" s="105"/>
      <c r="D1906" s="104">
        <v>0</v>
      </c>
      <c r="E1906" s="105"/>
      <c r="F1906" s="105" t="s">
        <v>5321</v>
      </c>
      <c r="G1906" s="104">
        <v>0</v>
      </c>
      <c r="H1906" s="104">
        <v>0</v>
      </c>
      <c r="I1906" s="104">
        <v>0</v>
      </c>
      <c r="J1906" s="105"/>
      <c r="K1906" s="105"/>
      <c r="L1906" s="104">
        <v>3</v>
      </c>
      <c r="M1906" s="104">
        <v>0</v>
      </c>
      <c r="N1906" s="105" t="s">
        <v>5322</v>
      </c>
      <c r="O1906" s="106" t="s">
        <v>889</v>
      </c>
      <c r="P1906" s="106" t="s">
        <v>890</v>
      </c>
      <c r="Q1906" s="105" t="s">
        <v>5505</v>
      </c>
      <c r="R1906" s="104">
        <v>0</v>
      </c>
      <c r="S1906" s="104">
        <v>0</v>
      </c>
      <c r="T1906" s="105" t="s">
        <v>5232</v>
      </c>
      <c r="U1906" s="104">
        <v>1</v>
      </c>
      <c r="V1906" s="104">
        <v>0</v>
      </c>
      <c r="W1906" s="104">
        <v>0</v>
      </c>
      <c r="X1906" s="104">
        <v>0</v>
      </c>
      <c r="Y1906" s="104">
        <v>0</v>
      </c>
      <c r="Z1906" s="104" t="b">
        <v>0</v>
      </c>
      <c r="AA1906" s="105"/>
      <c r="AB1906" s="105" t="s">
        <v>5506</v>
      </c>
    </row>
    <row r="1907" spans="1:28" ht="15" customHeight="1" x14ac:dyDescent="0.35">
      <c r="A1907" s="105" t="s">
        <v>8723</v>
      </c>
      <c r="B1907" s="104">
        <v>0</v>
      </c>
      <c r="C1907" s="105"/>
      <c r="D1907" s="104">
        <v>0</v>
      </c>
      <c r="E1907" s="105"/>
      <c r="F1907" s="105" t="s">
        <v>5325</v>
      </c>
      <c r="G1907" s="104">
        <v>0</v>
      </c>
      <c r="H1907" s="104">
        <v>0</v>
      </c>
      <c r="I1907" s="104">
        <v>0</v>
      </c>
      <c r="J1907" s="105"/>
      <c r="K1907" s="105"/>
      <c r="L1907" s="104">
        <v>3</v>
      </c>
      <c r="M1907" s="104">
        <v>0</v>
      </c>
      <c r="N1907" s="105"/>
      <c r="O1907" s="106" t="s">
        <v>889</v>
      </c>
      <c r="P1907" s="106" t="s">
        <v>890</v>
      </c>
      <c r="Q1907" s="105" t="s">
        <v>5507</v>
      </c>
      <c r="R1907" s="104">
        <v>0</v>
      </c>
      <c r="S1907" s="104">
        <v>0</v>
      </c>
      <c r="T1907" s="105" t="s">
        <v>5232</v>
      </c>
      <c r="U1907" s="104">
        <v>1</v>
      </c>
      <c r="V1907" s="104">
        <v>0</v>
      </c>
      <c r="W1907" s="104">
        <v>0</v>
      </c>
      <c r="X1907" s="104">
        <v>0</v>
      </c>
      <c r="Y1907" s="104">
        <v>0</v>
      </c>
      <c r="Z1907" s="104" t="b">
        <v>0</v>
      </c>
      <c r="AA1907" s="105"/>
      <c r="AB1907" s="105" t="s">
        <v>5508</v>
      </c>
    </row>
    <row r="1908" spans="1:28" ht="15" customHeight="1" x14ac:dyDescent="0.35">
      <c r="A1908" s="105" t="s">
        <v>8724</v>
      </c>
      <c r="B1908" s="104">
        <v>0</v>
      </c>
      <c r="C1908" s="105"/>
      <c r="D1908" s="104">
        <v>0</v>
      </c>
      <c r="E1908" s="105"/>
      <c r="F1908" s="105" t="s">
        <v>5328</v>
      </c>
      <c r="G1908" s="104">
        <v>0</v>
      </c>
      <c r="H1908" s="104">
        <v>0</v>
      </c>
      <c r="I1908" s="104">
        <v>0</v>
      </c>
      <c r="J1908" s="105"/>
      <c r="K1908" s="105"/>
      <c r="L1908" s="104">
        <v>3</v>
      </c>
      <c r="M1908" s="104">
        <v>0</v>
      </c>
      <c r="N1908" s="105" t="s">
        <v>5329</v>
      </c>
      <c r="O1908" s="106" t="s">
        <v>889</v>
      </c>
      <c r="P1908" s="106" t="s">
        <v>890</v>
      </c>
      <c r="Q1908" s="105" t="s">
        <v>5509</v>
      </c>
      <c r="R1908" s="104">
        <v>0</v>
      </c>
      <c r="S1908" s="104">
        <v>0</v>
      </c>
      <c r="T1908" s="105" t="s">
        <v>5232</v>
      </c>
      <c r="U1908" s="104">
        <v>1</v>
      </c>
      <c r="V1908" s="104">
        <v>0</v>
      </c>
      <c r="W1908" s="104">
        <v>0</v>
      </c>
      <c r="X1908" s="104">
        <v>0</v>
      </c>
      <c r="Y1908" s="104">
        <v>0</v>
      </c>
      <c r="Z1908" s="104" t="b">
        <v>0</v>
      </c>
      <c r="AA1908" s="105"/>
      <c r="AB1908" s="105" t="s">
        <v>5510</v>
      </c>
    </row>
    <row r="1909" spans="1:28" ht="15" customHeight="1" x14ac:dyDescent="0.35">
      <c r="A1909" s="105" t="s">
        <v>5511</v>
      </c>
      <c r="B1909" s="104">
        <v>0</v>
      </c>
      <c r="C1909" s="105"/>
      <c r="D1909" s="104">
        <v>0</v>
      </c>
      <c r="E1909" s="105"/>
      <c r="F1909" s="105" t="s">
        <v>5332</v>
      </c>
      <c r="G1909" s="104">
        <v>0</v>
      </c>
      <c r="H1909" s="104">
        <v>0</v>
      </c>
      <c r="I1909" s="104">
        <v>0</v>
      </c>
      <c r="J1909" s="105"/>
      <c r="K1909" s="105"/>
      <c r="L1909" s="104">
        <v>3</v>
      </c>
      <c r="M1909" s="104">
        <v>0</v>
      </c>
      <c r="N1909" s="105" t="s">
        <v>5333</v>
      </c>
      <c r="O1909" s="106" t="s">
        <v>889</v>
      </c>
      <c r="P1909" s="106" t="s">
        <v>890</v>
      </c>
      <c r="Q1909" s="105" t="s">
        <v>5512</v>
      </c>
      <c r="R1909" s="104">
        <v>0</v>
      </c>
      <c r="S1909" s="104">
        <v>0</v>
      </c>
      <c r="T1909" s="105" t="s">
        <v>5232</v>
      </c>
      <c r="U1909" s="104">
        <v>1</v>
      </c>
      <c r="V1909" s="104">
        <v>0</v>
      </c>
      <c r="W1909" s="104">
        <v>0</v>
      </c>
      <c r="X1909" s="104">
        <v>0</v>
      </c>
      <c r="Y1909" s="104">
        <v>0</v>
      </c>
      <c r="Z1909" s="104" t="b">
        <v>0</v>
      </c>
      <c r="AA1909" s="105"/>
      <c r="AB1909" s="105" t="s">
        <v>5513</v>
      </c>
    </row>
    <row r="1910" spans="1:28" ht="15" customHeight="1" x14ac:dyDescent="0.35">
      <c r="A1910" s="105" t="s">
        <v>5515</v>
      </c>
      <c r="B1910" s="104">
        <v>0</v>
      </c>
      <c r="C1910" s="105"/>
      <c r="D1910" s="104">
        <v>0</v>
      </c>
      <c r="E1910" s="105"/>
      <c r="F1910" s="105" t="s">
        <v>5338</v>
      </c>
      <c r="G1910" s="104">
        <v>0</v>
      </c>
      <c r="H1910" s="104">
        <v>0</v>
      </c>
      <c r="I1910" s="104">
        <v>0</v>
      </c>
      <c r="J1910" s="105"/>
      <c r="K1910" s="105"/>
      <c r="L1910" s="104">
        <v>3</v>
      </c>
      <c r="M1910" s="104">
        <v>0</v>
      </c>
      <c r="N1910" s="105"/>
      <c r="O1910" s="106" t="s">
        <v>889</v>
      </c>
      <c r="P1910" s="106" t="s">
        <v>890</v>
      </c>
      <c r="Q1910" s="105" t="s">
        <v>5516</v>
      </c>
      <c r="R1910" s="104">
        <v>0</v>
      </c>
      <c r="S1910" s="104">
        <v>0</v>
      </c>
      <c r="T1910" s="105" t="s">
        <v>5232</v>
      </c>
      <c r="U1910" s="104">
        <v>1</v>
      </c>
      <c r="V1910" s="104">
        <v>0</v>
      </c>
      <c r="W1910" s="104">
        <v>0</v>
      </c>
      <c r="X1910" s="104">
        <v>0</v>
      </c>
      <c r="Y1910" s="104">
        <v>0</v>
      </c>
      <c r="Z1910" s="104" t="b">
        <v>0</v>
      </c>
      <c r="AA1910" s="105"/>
      <c r="AB1910" s="105" t="s">
        <v>5517</v>
      </c>
    </row>
    <row r="1911" spans="1:28" ht="15" customHeight="1" x14ac:dyDescent="0.35">
      <c r="A1911" s="105" t="s">
        <v>5518</v>
      </c>
      <c r="B1911" s="104">
        <v>0</v>
      </c>
      <c r="C1911" s="105"/>
      <c r="D1911" s="104">
        <v>0</v>
      </c>
      <c r="E1911" s="105"/>
      <c r="F1911" s="105" t="s">
        <v>5341</v>
      </c>
      <c r="G1911" s="104">
        <v>0</v>
      </c>
      <c r="H1911" s="104">
        <v>0</v>
      </c>
      <c r="I1911" s="104">
        <v>0</v>
      </c>
      <c r="J1911" s="105"/>
      <c r="K1911" s="105"/>
      <c r="L1911" s="104">
        <v>3</v>
      </c>
      <c r="M1911" s="104">
        <v>0</v>
      </c>
      <c r="N1911" s="105"/>
      <c r="O1911" s="106" t="s">
        <v>889</v>
      </c>
      <c r="P1911" s="106" t="s">
        <v>890</v>
      </c>
      <c r="Q1911" s="105" t="s">
        <v>5519</v>
      </c>
      <c r="R1911" s="104">
        <v>0</v>
      </c>
      <c r="S1911" s="104">
        <v>0</v>
      </c>
      <c r="T1911" s="105" t="s">
        <v>5232</v>
      </c>
      <c r="U1911" s="104">
        <v>1</v>
      </c>
      <c r="V1911" s="104">
        <v>0</v>
      </c>
      <c r="W1911" s="104">
        <v>0</v>
      </c>
      <c r="X1911" s="104">
        <v>0</v>
      </c>
      <c r="Y1911" s="104">
        <v>0</v>
      </c>
      <c r="Z1911" s="104" t="b">
        <v>0</v>
      </c>
      <c r="AA1911" s="105"/>
      <c r="AB1911" s="105" t="s">
        <v>5520</v>
      </c>
    </row>
    <row r="1912" spans="1:28" ht="15" customHeight="1" x14ac:dyDescent="0.35">
      <c r="A1912" s="105" t="s">
        <v>5521</v>
      </c>
      <c r="B1912" s="104">
        <v>0</v>
      </c>
      <c r="C1912" s="105"/>
      <c r="D1912" s="104">
        <v>0</v>
      </c>
      <c r="E1912" s="105"/>
      <c r="F1912" s="105" t="s">
        <v>9631</v>
      </c>
      <c r="G1912" s="104">
        <v>0</v>
      </c>
      <c r="H1912" s="104">
        <v>0</v>
      </c>
      <c r="I1912" s="104">
        <v>0</v>
      </c>
      <c r="J1912" s="105"/>
      <c r="K1912" s="105"/>
      <c r="L1912" s="104">
        <v>3</v>
      </c>
      <c r="M1912" s="104">
        <v>0</v>
      </c>
      <c r="N1912" s="105" t="s">
        <v>5344</v>
      </c>
      <c r="O1912" s="106" t="s">
        <v>889</v>
      </c>
      <c r="P1912" s="106" t="s">
        <v>890</v>
      </c>
      <c r="Q1912" s="105" t="s">
        <v>5522</v>
      </c>
      <c r="R1912" s="104">
        <v>0</v>
      </c>
      <c r="S1912" s="104">
        <v>0</v>
      </c>
      <c r="T1912" s="105" t="s">
        <v>5232</v>
      </c>
      <c r="U1912" s="104">
        <v>1</v>
      </c>
      <c r="V1912" s="104">
        <v>0</v>
      </c>
      <c r="W1912" s="104">
        <v>0</v>
      </c>
      <c r="X1912" s="104">
        <v>0</v>
      </c>
      <c r="Y1912" s="104">
        <v>0</v>
      </c>
      <c r="Z1912" s="104" t="b">
        <v>0</v>
      </c>
      <c r="AA1912" s="105"/>
      <c r="AB1912" s="105" t="s">
        <v>5523</v>
      </c>
    </row>
    <row r="1913" spans="1:28" ht="15" customHeight="1" x14ac:dyDescent="0.35">
      <c r="A1913" s="105" t="s">
        <v>11198</v>
      </c>
      <c r="B1913" s="104">
        <v>0</v>
      </c>
      <c r="C1913" s="105"/>
      <c r="D1913" s="104">
        <v>0</v>
      </c>
      <c r="E1913" s="105"/>
      <c r="F1913" s="105" t="s">
        <v>11173</v>
      </c>
      <c r="G1913" s="104">
        <v>0</v>
      </c>
      <c r="H1913" s="104">
        <v>0</v>
      </c>
      <c r="I1913" s="104">
        <v>0</v>
      </c>
      <c r="J1913" s="105"/>
      <c r="K1913" s="105"/>
      <c r="L1913" s="104">
        <v>3</v>
      </c>
      <c r="M1913" s="104">
        <v>0</v>
      </c>
      <c r="N1913" s="105"/>
      <c r="O1913" s="105"/>
      <c r="P1913" s="105"/>
      <c r="Q1913" s="105" t="s">
        <v>11199</v>
      </c>
      <c r="R1913" s="104">
        <v>0</v>
      </c>
      <c r="S1913" s="104">
        <v>0</v>
      </c>
      <c r="T1913" s="105" t="s">
        <v>5232</v>
      </c>
      <c r="U1913" s="104">
        <v>1</v>
      </c>
      <c r="V1913" s="104">
        <v>0</v>
      </c>
      <c r="W1913" s="104">
        <v>0</v>
      </c>
      <c r="X1913" s="104">
        <v>0</v>
      </c>
      <c r="Y1913" s="104">
        <v>0</v>
      </c>
      <c r="Z1913" s="104" t="b">
        <v>0</v>
      </c>
      <c r="AA1913" s="105"/>
      <c r="AB1913" s="105" t="s">
        <v>11200</v>
      </c>
    </row>
    <row r="1914" spans="1:28" ht="15" customHeight="1" x14ac:dyDescent="0.35">
      <c r="A1914" s="105" t="s">
        <v>11212</v>
      </c>
      <c r="B1914" s="104">
        <v>0</v>
      </c>
      <c r="C1914" s="105"/>
      <c r="D1914" s="104">
        <v>0</v>
      </c>
      <c r="E1914" s="105"/>
      <c r="F1914" s="105" t="s">
        <v>11170</v>
      </c>
      <c r="G1914" s="104">
        <v>0</v>
      </c>
      <c r="H1914" s="104">
        <v>0</v>
      </c>
      <c r="I1914" s="104">
        <v>0</v>
      </c>
      <c r="J1914" s="105"/>
      <c r="K1914" s="105"/>
      <c r="L1914" s="104">
        <v>3</v>
      </c>
      <c r="M1914" s="104">
        <v>0</v>
      </c>
      <c r="N1914" s="105"/>
      <c r="O1914" s="105"/>
      <c r="P1914" s="105"/>
      <c r="Q1914" s="105" t="s">
        <v>11213</v>
      </c>
      <c r="R1914" s="104">
        <v>0</v>
      </c>
      <c r="S1914" s="104">
        <v>0</v>
      </c>
      <c r="T1914" s="105" t="s">
        <v>5232</v>
      </c>
      <c r="U1914" s="104">
        <v>1</v>
      </c>
      <c r="V1914" s="104">
        <v>0</v>
      </c>
      <c r="W1914" s="104">
        <v>0</v>
      </c>
      <c r="X1914" s="104">
        <v>0</v>
      </c>
      <c r="Y1914" s="104">
        <v>0</v>
      </c>
      <c r="Z1914" s="104" t="b">
        <v>0</v>
      </c>
      <c r="AA1914" s="105"/>
      <c r="AB1914" s="105" t="s">
        <v>11214</v>
      </c>
    </row>
    <row r="1915" spans="1:28" ht="15" customHeight="1" x14ac:dyDescent="0.35">
      <c r="A1915" s="105" t="s">
        <v>11226</v>
      </c>
      <c r="B1915" s="104">
        <v>0</v>
      </c>
      <c r="C1915" s="105"/>
      <c r="D1915" s="104">
        <v>0</v>
      </c>
      <c r="E1915" s="105"/>
      <c r="F1915" s="105" t="s">
        <v>11167</v>
      </c>
      <c r="G1915" s="104">
        <v>0</v>
      </c>
      <c r="H1915" s="104">
        <v>0</v>
      </c>
      <c r="I1915" s="104">
        <v>0</v>
      </c>
      <c r="J1915" s="105"/>
      <c r="K1915" s="105"/>
      <c r="L1915" s="104">
        <v>3</v>
      </c>
      <c r="M1915" s="104">
        <v>0</v>
      </c>
      <c r="N1915" s="105"/>
      <c r="O1915" s="106" t="s">
        <v>889</v>
      </c>
      <c r="P1915" s="106" t="s">
        <v>890</v>
      </c>
      <c r="Q1915" s="105" t="s">
        <v>11227</v>
      </c>
      <c r="R1915" s="104">
        <v>0</v>
      </c>
      <c r="S1915" s="104">
        <v>0</v>
      </c>
      <c r="T1915" s="105" t="s">
        <v>5232</v>
      </c>
      <c r="U1915" s="104">
        <v>1</v>
      </c>
      <c r="V1915" s="104">
        <v>0</v>
      </c>
      <c r="W1915" s="104">
        <v>0</v>
      </c>
      <c r="X1915" s="104">
        <v>0</v>
      </c>
      <c r="Y1915" s="104">
        <v>0</v>
      </c>
      <c r="Z1915" s="104" t="b">
        <v>0</v>
      </c>
      <c r="AA1915" s="105"/>
      <c r="AB1915" s="105" t="s">
        <v>11228</v>
      </c>
    </row>
    <row r="1916" spans="1:28" ht="15" customHeight="1" x14ac:dyDescent="0.35">
      <c r="A1916" s="105" t="s">
        <v>5235</v>
      </c>
      <c r="B1916" s="104">
        <v>0</v>
      </c>
      <c r="C1916" s="105"/>
      <c r="D1916" s="104">
        <v>0</v>
      </c>
      <c r="E1916" s="105"/>
      <c r="F1916" s="105" t="s">
        <v>5236</v>
      </c>
      <c r="G1916" s="104">
        <v>0</v>
      </c>
      <c r="H1916" s="104">
        <v>0</v>
      </c>
      <c r="I1916" s="104">
        <v>0</v>
      </c>
      <c r="J1916" s="105"/>
      <c r="K1916" s="105"/>
      <c r="L1916" s="104">
        <v>2</v>
      </c>
      <c r="M1916" s="104">
        <v>5040</v>
      </c>
      <c r="N1916" s="105"/>
      <c r="O1916" s="105"/>
      <c r="P1916" s="105"/>
      <c r="Q1916" s="105" t="s">
        <v>9628</v>
      </c>
      <c r="R1916" s="104">
        <v>1041941.2</v>
      </c>
      <c r="S1916" s="104">
        <v>0</v>
      </c>
      <c r="T1916" s="105" t="s">
        <v>5207</v>
      </c>
      <c r="U1916" s="104">
        <v>1</v>
      </c>
      <c r="V1916" s="104">
        <v>0</v>
      </c>
      <c r="W1916" s="104">
        <v>0</v>
      </c>
      <c r="X1916" s="104">
        <v>0</v>
      </c>
      <c r="Y1916" s="104">
        <v>1046981.2</v>
      </c>
      <c r="Z1916" s="104" t="b">
        <v>0</v>
      </c>
      <c r="AA1916" s="105" t="s">
        <v>83</v>
      </c>
      <c r="AB1916" s="105" t="s">
        <v>5237</v>
      </c>
    </row>
    <row r="1917" spans="1:28" ht="15" customHeight="1" x14ac:dyDescent="0.35">
      <c r="A1917" s="105" t="s">
        <v>8725</v>
      </c>
      <c r="B1917" s="104">
        <v>0</v>
      </c>
      <c r="C1917" s="105"/>
      <c r="D1917" s="104">
        <v>0</v>
      </c>
      <c r="E1917" s="105"/>
      <c r="F1917" s="105" t="s">
        <v>1455</v>
      </c>
      <c r="G1917" s="104">
        <v>0</v>
      </c>
      <c r="H1917" s="104">
        <v>0</v>
      </c>
      <c r="I1917" s="104">
        <v>0</v>
      </c>
      <c r="J1917" s="105"/>
      <c r="K1917" s="105"/>
      <c r="L1917" s="104">
        <v>3</v>
      </c>
      <c r="M1917" s="104">
        <v>0</v>
      </c>
      <c r="N1917" s="105"/>
      <c r="O1917" s="106" t="s">
        <v>889</v>
      </c>
      <c r="P1917" s="106" t="s">
        <v>890</v>
      </c>
      <c r="Q1917" s="105" t="s">
        <v>5524</v>
      </c>
      <c r="R1917" s="104">
        <v>0</v>
      </c>
      <c r="S1917" s="104">
        <v>0</v>
      </c>
      <c r="T1917" s="105" t="s">
        <v>5235</v>
      </c>
      <c r="U1917" s="104">
        <v>1</v>
      </c>
      <c r="V1917" s="104">
        <v>0</v>
      </c>
      <c r="W1917" s="104">
        <v>0</v>
      </c>
      <c r="X1917" s="104">
        <v>0</v>
      </c>
      <c r="Y1917" s="104">
        <v>0</v>
      </c>
      <c r="Z1917" s="104" t="b">
        <v>0</v>
      </c>
      <c r="AA1917" s="105"/>
      <c r="AB1917" s="105" t="s">
        <v>5525</v>
      </c>
    </row>
    <row r="1918" spans="1:28" ht="15" customHeight="1" x14ac:dyDescent="0.35">
      <c r="A1918" s="105" t="s">
        <v>8726</v>
      </c>
      <c r="B1918" s="104">
        <v>0</v>
      </c>
      <c r="C1918" s="105"/>
      <c r="D1918" s="104">
        <v>0</v>
      </c>
      <c r="E1918" s="105"/>
      <c r="F1918" s="105" t="s">
        <v>5526</v>
      </c>
      <c r="G1918" s="104">
        <v>0</v>
      </c>
      <c r="H1918" s="104">
        <v>0</v>
      </c>
      <c r="I1918" s="104">
        <v>0</v>
      </c>
      <c r="J1918" s="105"/>
      <c r="K1918" s="105"/>
      <c r="L1918" s="104">
        <v>3</v>
      </c>
      <c r="M1918" s="104">
        <v>0</v>
      </c>
      <c r="N1918" s="105"/>
      <c r="O1918" s="106" t="s">
        <v>889</v>
      </c>
      <c r="P1918" s="106" t="s">
        <v>890</v>
      </c>
      <c r="Q1918" s="105" t="s">
        <v>5527</v>
      </c>
      <c r="R1918" s="104">
        <v>0</v>
      </c>
      <c r="S1918" s="104">
        <v>0</v>
      </c>
      <c r="T1918" s="105" t="s">
        <v>5235</v>
      </c>
      <c r="U1918" s="104">
        <v>1</v>
      </c>
      <c r="V1918" s="104">
        <v>0</v>
      </c>
      <c r="W1918" s="104">
        <v>0</v>
      </c>
      <c r="X1918" s="104">
        <v>0</v>
      </c>
      <c r="Y1918" s="104">
        <v>0</v>
      </c>
      <c r="Z1918" s="104" t="b">
        <v>0</v>
      </c>
      <c r="AA1918" s="105"/>
      <c r="AB1918" s="105" t="s">
        <v>5528</v>
      </c>
    </row>
    <row r="1919" spans="1:28" ht="15" customHeight="1" x14ac:dyDescent="0.35">
      <c r="A1919" s="105" t="s">
        <v>10917</v>
      </c>
      <c r="B1919" s="104">
        <v>0</v>
      </c>
      <c r="C1919" s="105"/>
      <c r="D1919" s="104">
        <v>0</v>
      </c>
      <c r="E1919" s="105"/>
      <c r="F1919" s="105" t="s">
        <v>9686</v>
      </c>
      <c r="G1919" s="104">
        <v>0</v>
      </c>
      <c r="H1919" s="104">
        <v>0</v>
      </c>
      <c r="I1919" s="104">
        <v>0</v>
      </c>
      <c r="J1919" s="105"/>
      <c r="K1919" s="105"/>
      <c r="L1919" s="104">
        <v>3</v>
      </c>
      <c r="M1919" s="104">
        <v>5040</v>
      </c>
      <c r="N1919" s="105" t="s">
        <v>9384</v>
      </c>
      <c r="O1919" s="105"/>
      <c r="P1919" s="105"/>
      <c r="Q1919" s="105" t="s">
        <v>9628</v>
      </c>
      <c r="R1919" s="104">
        <v>1041941.2</v>
      </c>
      <c r="S1919" s="104">
        <v>0</v>
      </c>
      <c r="T1919" s="105" t="s">
        <v>5235</v>
      </c>
      <c r="U1919" s="104">
        <v>1</v>
      </c>
      <c r="V1919" s="104">
        <v>0</v>
      </c>
      <c r="W1919" s="104">
        <v>0</v>
      </c>
      <c r="X1919" s="104">
        <v>0</v>
      </c>
      <c r="Y1919" s="104">
        <v>1046981.2</v>
      </c>
      <c r="Z1919" s="104" t="b">
        <v>0</v>
      </c>
      <c r="AA1919" s="105" t="s">
        <v>83</v>
      </c>
      <c r="AB1919" s="105" t="s">
        <v>9687</v>
      </c>
    </row>
    <row r="1920" spans="1:28" ht="15" customHeight="1" x14ac:dyDescent="0.35">
      <c r="A1920" s="105" t="s">
        <v>5238</v>
      </c>
      <c r="B1920" s="104">
        <v>0</v>
      </c>
      <c r="C1920" s="105"/>
      <c r="D1920" s="104">
        <v>0</v>
      </c>
      <c r="E1920" s="105"/>
      <c r="F1920" s="105" t="s">
        <v>5239</v>
      </c>
      <c r="G1920" s="104">
        <v>0</v>
      </c>
      <c r="H1920" s="104">
        <v>0</v>
      </c>
      <c r="I1920" s="104">
        <v>0</v>
      </c>
      <c r="J1920" s="105"/>
      <c r="K1920" s="105"/>
      <c r="L1920" s="104">
        <v>2</v>
      </c>
      <c r="M1920" s="104">
        <v>0</v>
      </c>
      <c r="N1920" s="105"/>
      <c r="O1920" s="105"/>
      <c r="P1920" s="105"/>
      <c r="Q1920" s="105" t="s">
        <v>9629</v>
      </c>
      <c r="R1920" s="104">
        <v>0</v>
      </c>
      <c r="S1920" s="104">
        <v>0</v>
      </c>
      <c r="T1920" s="105" t="s">
        <v>5207</v>
      </c>
      <c r="U1920" s="104">
        <v>1</v>
      </c>
      <c r="V1920" s="104">
        <v>0</v>
      </c>
      <c r="W1920" s="104">
        <v>0</v>
      </c>
      <c r="X1920" s="104">
        <v>0</v>
      </c>
      <c r="Y1920" s="104">
        <v>0</v>
      </c>
      <c r="Z1920" s="104" t="b">
        <v>0</v>
      </c>
      <c r="AA1920" s="105"/>
      <c r="AB1920" s="105" t="s">
        <v>5240</v>
      </c>
    </row>
    <row r="1921" spans="1:28" ht="15" customHeight="1" x14ac:dyDescent="0.35">
      <c r="A1921" s="105" t="s">
        <v>8727</v>
      </c>
      <c r="B1921" s="104">
        <v>0</v>
      </c>
      <c r="C1921" s="105"/>
      <c r="D1921" s="104">
        <v>0</v>
      </c>
      <c r="E1921" s="105"/>
      <c r="F1921" s="105" t="s">
        <v>5529</v>
      </c>
      <c r="G1921" s="104">
        <v>0</v>
      </c>
      <c r="H1921" s="104">
        <v>0</v>
      </c>
      <c r="I1921" s="104">
        <v>0</v>
      </c>
      <c r="J1921" s="105"/>
      <c r="K1921" s="105"/>
      <c r="L1921" s="104">
        <v>3</v>
      </c>
      <c r="M1921" s="104">
        <v>0</v>
      </c>
      <c r="N1921" s="105"/>
      <c r="O1921" s="106" t="s">
        <v>889</v>
      </c>
      <c r="P1921" s="106" t="s">
        <v>890</v>
      </c>
      <c r="Q1921" s="105" t="s">
        <v>5530</v>
      </c>
      <c r="R1921" s="104">
        <v>0</v>
      </c>
      <c r="S1921" s="104">
        <v>0</v>
      </c>
      <c r="T1921" s="105" t="s">
        <v>5238</v>
      </c>
      <c r="U1921" s="104">
        <v>1</v>
      </c>
      <c r="V1921" s="104">
        <v>0</v>
      </c>
      <c r="W1921" s="104">
        <v>0</v>
      </c>
      <c r="X1921" s="104">
        <v>0</v>
      </c>
      <c r="Y1921" s="104">
        <v>0</v>
      </c>
      <c r="Z1921" s="104" t="b">
        <v>0</v>
      </c>
      <c r="AA1921" s="105"/>
      <c r="AB1921" s="105" t="s">
        <v>5531</v>
      </c>
    </row>
    <row r="1922" spans="1:28" ht="15" customHeight="1" x14ac:dyDescent="0.35">
      <c r="A1922" s="105" t="s">
        <v>8728</v>
      </c>
      <c r="B1922" s="104">
        <v>0</v>
      </c>
      <c r="C1922" s="105"/>
      <c r="D1922" s="104">
        <v>0</v>
      </c>
      <c r="E1922" s="105"/>
      <c r="F1922" s="105" t="s">
        <v>5532</v>
      </c>
      <c r="G1922" s="104">
        <v>0</v>
      </c>
      <c r="H1922" s="104">
        <v>0</v>
      </c>
      <c r="I1922" s="104">
        <v>0</v>
      </c>
      <c r="J1922" s="105"/>
      <c r="K1922" s="105"/>
      <c r="L1922" s="104">
        <v>3</v>
      </c>
      <c r="M1922" s="104">
        <v>0</v>
      </c>
      <c r="N1922" s="105"/>
      <c r="O1922" s="106" t="s">
        <v>889</v>
      </c>
      <c r="P1922" s="106" t="s">
        <v>890</v>
      </c>
      <c r="Q1922" s="105" t="s">
        <v>5533</v>
      </c>
      <c r="R1922" s="104">
        <v>0</v>
      </c>
      <c r="S1922" s="104">
        <v>0</v>
      </c>
      <c r="T1922" s="105" t="s">
        <v>5238</v>
      </c>
      <c r="U1922" s="104">
        <v>1</v>
      </c>
      <c r="V1922" s="104">
        <v>0</v>
      </c>
      <c r="W1922" s="104">
        <v>0</v>
      </c>
      <c r="X1922" s="104">
        <v>0</v>
      </c>
      <c r="Y1922" s="104">
        <v>0</v>
      </c>
      <c r="Z1922" s="104" t="b">
        <v>0</v>
      </c>
      <c r="AA1922" s="105"/>
      <c r="AB1922" s="105" t="s">
        <v>5534</v>
      </c>
    </row>
    <row r="1923" spans="1:28" ht="15" customHeight="1" x14ac:dyDescent="0.35">
      <c r="A1923" s="105" t="s">
        <v>8729</v>
      </c>
      <c r="B1923" s="104">
        <v>0</v>
      </c>
      <c r="C1923" s="105"/>
      <c r="D1923" s="104">
        <v>0</v>
      </c>
      <c r="E1923" s="105"/>
      <c r="F1923" s="105" t="s">
        <v>11176</v>
      </c>
      <c r="G1923" s="104">
        <v>0</v>
      </c>
      <c r="H1923" s="104">
        <v>0</v>
      </c>
      <c r="I1923" s="104">
        <v>0</v>
      </c>
      <c r="J1923" s="105"/>
      <c r="K1923" s="105"/>
      <c r="L1923" s="104">
        <v>3</v>
      </c>
      <c r="M1923" s="104">
        <v>0</v>
      </c>
      <c r="N1923" s="105"/>
      <c r="O1923" s="106" t="s">
        <v>889</v>
      </c>
      <c r="P1923" s="106" t="s">
        <v>890</v>
      </c>
      <c r="Q1923" s="105" t="s">
        <v>5535</v>
      </c>
      <c r="R1923" s="104">
        <v>0</v>
      </c>
      <c r="S1923" s="104">
        <v>0</v>
      </c>
      <c r="T1923" s="105" t="s">
        <v>5238</v>
      </c>
      <c r="U1923" s="104">
        <v>1</v>
      </c>
      <c r="V1923" s="104">
        <v>0</v>
      </c>
      <c r="W1923" s="104">
        <v>0</v>
      </c>
      <c r="X1923" s="104">
        <v>0</v>
      </c>
      <c r="Y1923" s="104">
        <v>0</v>
      </c>
      <c r="Z1923" s="104" t="b">
        <v>0</v>
      </c>
      <c r="AA1923" s="105"/>
      <c r="AB1923" s="105" t="s">
        <v>5536</v>
      </c>
    </row>
    <row r="1924" spans="1:28" ht="15" customHeight="1" x14ac:dyDescent="0.35">
      <c r="A1924" s="105" t="s">
        <v>8730</v>
      </c>
      <c r="B1924" s="104">
        <v>0</v>
      </c>
      <c r="C1924" s="105"/>
      <c r="D1924" s="104">
        <v>0</v>
      </c>
      <c r="E1924" s="105"/>
      <c r="F1924" s="105" t="s">
        <v>11177</v>
      </c>
      <c r="G1924" s="104">
        <v>0</v>
      </c>
      <c r="H1924" s="104">
        <v>0</v>
      </c>
      <c r="I1924" s="104">
        <v>0</v>
      </c>
      <c r="J1924" s="105"/>
      <c r="K1924" s="105"/>
      <c r="L1924" s="104">
        <v>3</v>
      </c>
      <c r="M1924" s="104">
        <v>0</v>
      </c>
      <c r="N1924" s="105"/>
      <c r="O1924" s="106" t="s">
        <v>889</v>
      </c>
      <c r="P1924" s="106" t="s">
        <v>890</v>
      </c>
      <c r="Q1924" s="105" t="s">
        <v>5537</v>
      </c>
      <c r="R1924" s="104">
        <v>0</v>
      </c>
      <c r="S1924" s="104">
        <v>0</v>
      </c>
      <c r="T1924" s="105" t="s">
        <v>5238</v>
      </c>
      <c r="U1924" s="104">
        <v>1</v>
      </c>
      <c r="V1924" s="104">
        <v>0</v>
      </c>
      <c r="W1924" s="104">
        <v>0</v>
      </c>
      <c r="X1924" s="104">
        <v>0</v>
      </c>
      <c r="Y1924" s="104">
        <v>0</v>
      </c>
      <c r="Z1924" s="104" t="b">
        <v>0</v>
      </c>
      <c r="AA1924" s="105"/>
      <c r="AB1924" s="105" t="s">
        <v>5538</v>
      </c>
    </row>
    <row r="1925" spans="1:28" ht="15" customHeight="1" x14ac:dyDescent="0.35">
      <c r="A1925" s="105" t="s">
        <v>9624</v>
      </c>
      <c r="B1925" s="104">
        <v>0</v>
      </c>
      <c r="C1925" s="105"/>
      <c r="D1925" s="104">
        <v>0</v>
      </c>
      <c r="E1925" s="105"/>
      <c r="F1925" s="105" t="s">
        <v>5228</v>
      </c>
      <c r="G1925" s="104">
        <v>0</v>
      </c>
      <c r="H1925" s="104">
        <v>0</v>
      </c>
      <c r="I1925" s="104">
        <v>0</v>
      </c>
      <c r="J1925" s="105"/>
      <c r="K1925" s="105"/>
      <c r="L1925" s="104">
        <v>2</v>
      </c>
      <c r="M1925" s="104">
        <v>0</v>
      </c>
      <c r="N1925" s="105"/>
      <c r="O1925" s="105"/>
      <c r="P1925" s="105"/>
      <c r="Q1925" s="105" t="s">
        <v>9625</v>
      </c>
      <c r="R1925" s="104">
        <v>0</v>
      </c>
      <c r="S1925" s="104">
        <v>0</v>
      </c>
      <c r="T1925" s="105" t="s">
        <v>5207</v>
      </c>
      <c r="U1925" s="104">
        <v>1</v>
      </c>
      <c r="V1925" s="104">
        <v>0</v>
      </c>
      <c r="W1925" s="104">
        <v>0</v>
      </c>
      <c r="X1925" s="104">
        <v>0</v>
      </c>
      <c r="Y1925" s="104">
        <v>0</v>
      </c>
      <c r="Z1925" s="104" t="b">
        <v>0</v>
      </c>
      <c r="AA1925" s="105" t="s">
        <v>923</v>
      </c>
      <c r="AB1925" s="105" t="s">
        <v>5229</v>
      </c>
    </row>
    <row r="1926" spans="1:28" ht="15" customHeight="1" x14ac:dyDescent="0.35">
      <c r="A1926" s="105" t="s">
        <v>10907</v>
      </c>
      <c r="B1926" s="104">
        <v>0</v>
      </c>
      <c r="C1926" s="105"/>
      <c r="D1926" s="104">
        <v>0</v>
      </c>
      <c r="E1926" s="105"/>
      <c r="F1926" s="105" t="s">
        <v>5297</v>
      </c>
      <c r="G1926" s="104">
        <v>0</v>
      </c>
      <c r="H1926" s="104">
        <v>0</v>
      </c>
      <c r="I1926" s="104">
        <v>0</v>
      </c>
      <c r="J1926" s="105"/>
      <c r="K1926" s="105"/>
      <c r="L1926" s="104">
        <v>3</v>
      </c>
      <c r="M1926" s="104">
        <v>0</v>
      </c>
      <c r="N1926" s="105" t="s">
        <v>5298</v>
      </c>
      <c r="O1926" s="106" t="s">
        <v>889</v>
      </c>
      <c r="P1926" s="106" t="s">
        <v>890</v>
      </c>
      <c r="Q1926" s="105" t="s">
        <v>5435</v>
      </c>
      <c r="R1926" s="104">
        <v>0</v>
      </c>
      <c r="S1926" s="104">
        <v>0</v>
      </c>
      <c r="T1926" s="105" t="s">
        <v>9624</v>
      </c>
      <c r="U1926" s="104">
        <v>1</v>
      </c>
      <c r="V1926" s="104">
        <v>0</v>
      </c>
      <c r="W1926" s="104">
        <v>0</v>
      </c>
      <c r="X1926" s="104">
        <v>0</v>
      </c>
      <c r="Y1926" s="104">
        <v>0</v>
      </c>
      <c r="Z1926" s="104" t="b">
        <v>0</v>
      </c>
      <c r="AA1926" s="105"/>
      <c r="AB1926" s="105" t="s">
        <v>5436</v>
      </c>
    </row>
    <row r="1927" spans="1:28" ht="15" customHeight="1" x14ac:dyDescent="0.35">
      <c r="A1927" s="105" t="s">
        <v>10908</v>
      </c>
      <c r="B1927" s="104">
        <v>0</v>
      </c>
      <c r="C1927" s="105"/>
      <c r="D1927" s="104">
        <v>0</v>
      </c>
      <c r="E1927" s="105"/>
      <c r="F1927" s="105" t="s">
        <v>5301</v>
      </c>
      <c r="G1927" s="104">
        <v>0</v>
      </c>
      <c r="H1927" s="104">
        <v>0</v>
      </c>
      <c r="I1927" s="104">
        <v>0</v>
      </c>
      <c r="J1927" s="105"/>
      <c r="K1927" s="105"/>
      <c r="L1927" s="104">
        <v>3</v>
      </c>
      <c r="M1927" s="104">
        <v>0</v>
      </c>
      <c r="N1927" s="105" t="s">
        <v>5302</v>
      </c>
      <c r="O1927" s="106" t="s">
        <v>889</v>
      </c>
      <c r="P1927" s="106" t="s">
        <v>890</v>
      </c>
      <c r="Q1927" s="105" t="s">
        <v>5437</v>
      </c>
      <c r="R1927" s="104">
        <v>0</v>
      </c>
      <c r="S1927" s="104">
        <v>0</v>
      </c>
      <c r="T1927" s="105" t="s">
        <v>9624</v>
      </c>
      <c r="U1927" s="104">
        <v>1</v>
      </c>
      <c r="V1927" s="104">
        <v>0</v>
      </c>
      <c r="W1927" s="104">
        <v>0</v>
      </c>
      <c r="X1927" s="104">
        <v>0</v>
      </c>
      <c r="Y1927" s="104">
        <v>0</v>
      </c>
      <c r="Z1927" s="104" t="b">
        <v>0</v>
      </c>
      <c r="AA1927" s="105"/>
      <c r="AB1927" s="105" t="s">
        <v>5438</v>
      </c>
    </row>
    <row r="1928" spans="1:28" ht="15" customHeight="1" x14ac:dyDescent="0.35">
      <c r="A1928" s="105" t="s">
        <v>10909</v>
      </c>
      <c r="B1928" s="104">
        <v>0</v>
      </c>
      <c r="C1928" s="105"/>
      <c r="D1928" s="104">
        <v>0</v>
      </c>
      <c r="E1928" s="105"/>
      <c r="F1928" s="105" t="s">
        <v>5305</v>
      </c>
      <c r="G1928" s="104">
        <v>0</v>
      </c>
      <c r="H1928" s="104">
        <v>0</v>
      </c>
      <c r="I1928" s="104">
        <v>0</v>
      </c>
      <c r="J1928" s="105"/>
      <c r="K1928" s="105"/>
      <c r="L1928" s="104">
        <v>3</v>
      </c>
      <c r="M1928" s="104">
        <v>0</v>
      </c>
      <c r="N1928" s="105" t="s">
        <v>5306</v>
      </c>
      <c r="O1928" s="106" t="s">
        <v>889</v>
      </c>
      <c r="P1928" s="106" t="s">
        <v>890</v>
      </c>
      <c r="Q1928" s="105" t="s">
        <v>5439</v>
      </c>
      <c r="R1928" s="104">
        <v>0</v>
      </c>
      <c r="S1928" s="104">
        <v>0</v>
      </c>
      <c r="T1928" s="105" t="s">
        <v>9624</v>
      </c>
      <c r="U1928" s="104">
        <v>1</v>
      </c>
      <c r="V1928" s="104">
        <v>0</v>
      </c>
      <c r="W1928" s="104">
        <v>0</v>
      </c>
      <c r="X1928" s="104">
        <v>0</v>
      </c>
      <c r="Y1928" s="104">
        <v>0</v>
      </c>
      <c r="Z1928" s="104" t="b">
        <v>0</v>
      </c>
      <c r="AA1928" s="105"/>
      <c r="AB1928" s="105" t="s">
        <v>5440</v>
      </c>
    </row>
    <row r="1929" spans="1:28" ht="15" customHeight="1" x14ac:dyDescent="0.35">
      <c r="A1929" s="105" t="s">
        <v>10910</v>
      </c>
      <c r="B1929" s="104">
        <v>0</v>
      </c>
      <c r="C1929" s="105"/>
      <c r="D1929" s="104">
        <v>0</v>
      </c>
      <c r="E1929" s="105"/>
      <c r="F1929" s="105" t="s">
        <v>5309</v>
      </c>
      <c r="G1929" s="104">
        <v>0</v>
      </c>
      <c r="H1929" s="104">
        <v>0</v>
      </c>
      <c r="I1929" s="104">
        <v>0</v>
      </c>
      <c r="J1929" s="105"/>
      <c r="K1929" s="105"/>
      <c r="L1929" s="104">
        <v>3</v>
      </c>
      <c r="M1929" s="104">
        <v>0</v>
      </c>
      <c r="N1929" s="105" t="s">
        <v>5310</v>
      </c>
      <c r="O1929" s="106" t="s">
        <v>889</v>
      </c>
      <c r="P1929" s="106" t="s">
        <v>890</v>
      </c>
      <c r="Q1929" s="105" t="s">
        <v>5441</v>
      </c>
      <c r="R1929" s="104">
        <v>0</v>
      </c>
      <c r="S1929" s="104">
        <v>0</v>
      </c>
      <c r="T1929" s="105" t="s">
        <v>9624</v>
      </c>
      <c r="U1929" s="104">
        <v>1</v>
      </c>
      <c r="V1929" s="104">
        <v>0</v>
      </c>
      <c r="W1929" s="104">
        <v>0</v>
      </c>
      <c r="X1929" s="104">
        <v>0</v>
      </c>
      <c r="Y1929" s="104">
        <v>0</v>
      </c>
      <c r="Z1929" s="104" t="b">
        <v>0</v>
      </c>
      <c r="AA1929" s="105"/>
      <c r="AB1929" s="105" t="s">
        <v>5442</v>
      </c>
    </row>
    <row r="1930" spans="1:28" ht="15" customHeight="1" x14ac:dyDescent="0.35">
      <c r="A1930" s="105" t="s">
        <v>10911</v>
      </c>
      <c r="B1930" s="104">
        <v>0</v>
      </c>
      <c r="C1930" s="105"/>
      <c r="D1930" s="104">
        <v>0</v>
      </c>
      <c r="E1930" s="105"/>
      <c r="F1930" s="105" t="s">
        <v>5313</v>
      </c>
      <c r="G1930" s="104">
        <v>0</v>
      </c>
      <c r="H1930" s="104">
        <v>0</v>
      </c>
      <c r="I1930" s="104">
        <v>0</v>
      </c>
      <c r="J1930" s="105"/>
      <c r="K1930" s="105"/>
      <c r="L1930" s="104">
        <v>3</v>
      </c>
      <c r="M1930" s="104">
        <v>0</v>
      </c>
      <c r="N1930" s="105" t="s">
        <v>5314</v>
      </c>
      <c r="O1930" s="106" t="s">
        <v>889</v>
      </c>
      <c r="P1930" s="106" t="s">
        <v>890</v>
      </c>
      <c r="Q1930" s="105" t="s">
        <v>5443</v>
      </c>
      <c r="R1930" s="104">
        <v>0</v>
      </c>
      <c r="S1930" s="104">
        <v>0</v>
      </c>
      <c r="T1930" s="105" t="s">
        <v>9624</v>
      </c>
      <c r="U1930" s="104">
        <v>1</v>
      </c>
      <c r="V1930" s="104">
        <v>0</v>
      </c>
      <c r="W1930" s="104">
        <v>0</v>
      </c>
      <c r="X1930" s="104">
        <v>0</v>
      </c>
      <c r="Y1930" s="104">
        <v>0</v>
      </c>
      <c r="Z1930" s="104" t="b">
        <v>0</v>
      </c>
      <c r="AA1930" s="105"/>
      <c r="AB1930" s="105" t="s">
        <v>5444</v>
      </c>
    </row>
    <row r="1931" spans="1:28" ht="15" customHeight="1" x14ac:dyDescent="0.35">
      <c r="A1931" s="105" t="s">
        <v>10912</v>
      </c>
      <c r="B1931" s="104">
        <v>0</v>
      </c>
      <c r="C1931" s="105"/>
      <c r="D1931" s="104">
        <v>0</v>
      </c>
      <c r="E1931" s="105"/>
      <c r="F1931" s="105" t="s">
        <v>5317</v>
      </c>
      <c r="G1931" s="104">
        <v>0</v>
      </c>
      <c r="H1931" s="104">
        <v>0</v>
      </c>
      <c r="I1931" s="104">
        <v>0</v>
      </c>
      <c r="J1931" s="105"/>
      <c r="K1931" s="105"/>
      <c r="L1931" s="104">
        <v>3</v>
      </c>
      <c r="M1931" s="104">
        <v>0</v>
      </c>
      <c r="N1931" s="105" t="s">
        <v>5318</v>
      </c>
      <c r="O1931" s="106" t="s">
        <v>889</v>
      </c>
      <c r="P1931" s="106" t="s">
        <v>890</v>
      </c>
      <c r="Q1931" s="105" t="s">
        <v>5445</v>
      </c>
      <c r="R1931" s="104">
        <v>0</v>
      </c>
      <c r="S1931" s="104">
        <v>0</v>
      </c>
      <c r="T1931" s="105" t="s">
        <v>9624</v>
      </c>
      <c r="U1931" s="104">
        <v>1</v>
      </c>
      <c r="V1931" s="104">
        <v>0</v>
      </c>
      <c r="W1931" s="104">
        <v>0</v>
      </c>
      <c r="X1931" s="104">
        <v>0</v>
      </c>
      <c r="Y1931" s="104">
        <v>0</v>
      </c>
      <c r="Z1931" s="104" t="b">
        <v>0</v>
      </c>
      <c r="AA1931" s="105"/>
      <c r="AB1931" s="105" t="s">
        <v>5446</v>
      </c>
    </row>
    <row r="1932" spans="1:28" ht="15" customHeight="1" x14ac:dyDescent="0.35">
      <c r="A1932" s="105" t="s">
        <v>10913</v>
      </c>
      <c r="B1932" s="104">
        <v>0</v>
      </c>
      <c r="C1932" s="105"/>
      <c r="D1932" s="104">
        <v>0</v>
      </c>
      <c r="E1932" s="105"/>
      <c r="F1932" s="105" t="s">
        <v>5321</v>
      </c>
      <c r="G1932" s="104">
        <v>0</v>
      </c>
      <c r="H1932" s="104">
        <v>0</v>
      </c>
      <c r="I1932" s="104">
        <v>0</v>
      </c>
      <c r="J1932" s="105"/>
      <c r="K1932" s="105"/>
      <c r="L1932" s="104">
        <v>3</v>
      </c>
      <c r="M1932" s="104">
        <v>0</v>
      </c>
      <c r="N1932" s="105" t="s">
        <v>5322</v>
      </c>
      <c r="O1932" s="106" t="s">
        <v>889</v>
      </c>
      <c r="P1932" s="106" t="s">
        <v>890</v>
      </c>
      <c r="Q1932" s="105" t="s">
        <v>5447</v>
      </c>
      <c r="R1932" s="104">
        <v>0</v>
      </c>
      <c r="S1932" s="104">
        <v>0</v>
      </c>
      <c r="T1932" s="105" t="s">
        <v>9624</v>
      </c>
      <c r="U1932" s="104">
        <v>1</v>
      </c>
      <c r="V1932" s="104">
        <v>0</v>
      </c>
      <c r="W1932" s="104">
        <v>0</v>
      </c>
      <c r="X1932" s="104">
        <v>0</v>
      </c>
      <c r="Y1932" s="104">
        <v>0</v>
      </c>
      <c r="Z1932" s="104" t="b">
        <v>0</v>
      </c>
      <c r="AA1932" s="105"/>
      <c r="AB1932" s="105" t="s">
        <v>5448</v>
      </c>
    </row>
    <row r="1933" spans="1:28" ht="15" customHeight="1" x14ac:dyDescent="0.35">
      <c r="A1933" s="105" t="s">
        <v>10914</v>
      </c>
      <c r="B1933" s="104">
        <v>0</v>
      </c>
      <c r="C1933" s="105"/>
      <c r="D1933" s="104">
        <v>0</v>
      </c>
      <c r="E1933" s="105"/>
      <c r="F1933" s="105" t="s">
        <v>5325</v>
      </c>
      <c r="G1933" s="104">
        <v>0</v>
      </c>
      <c r="H1933" s="104">
        <v>0</v>
      </c>
      <c r="I1933" s="104">
        <v>0</v>
      </c>
      <c r="J1933" s="105"/>
      <c r="K1933" s="105"/>
      <c r="L1933" s="104">
        <v>3</v>
      </c>
      <c r="M1933" s="104">
        <v>0</v>
      </c>
      <c r="N1933" s="105"/>
      <c r="O1933" s="106" t="s">
        <v>889</v>
      </c>
      <c r="P1933" s="106" t="s">
        <v>890</v>
      </c>
      <c r="Q1933" s="105" t="s">
        <v>5449</v>
      </c>
      <c r="R1933" s="104">
        <v>0</v>
      </c>
      <c r="S1933" s="104">
        <v>0</v>
      </c>
      <c r="T1933" s="105" t="s">
        <v>9624</v>
      </c>
      <c r="U1933" s="104">
        <v>1</v>
      </c>
      <c r="V1933" s="104">
        <v>0</v>
      </c>
      <c r="W1933" s="104">
        <v>0</v>
      </c>
      <c r="X1933" s="104">
        <v>0</v>
      </c>
      <c r="Y1933" s="104">
        <v>0</v>
      </c>
      <c r="Z1933" s="104" t="b">
        <v>0</v>
      </c>
      <c r="AA1933" s="105"/>
      <c r="AB1933" s="105" t="s">
        <v>5450</v>
      </c>
    </row>
    <row r="1934" spans="1:28" ht="15" customHeight="1" x14ac:dyDescent="0.35">
      <c r="A1934" s="105" t="s">
        <v>10915</v>
      </c>
      <c r="B1934" s="104">
        <v>0</v>
      </c>
      <c r="C1934" s="105"/>
      <c r="D1934" s="104">
        <v>0</v>
      </c>
      <c r="E1934" s="105"/>
      <c r="F1934" s="105" t="s">
        <v>5328</v>
      </c>
      <c r="G1934" s="104">
        <v>0</v>
      </c>
      <c r="H1934" s="104">
        <v>0</v>
      </c>
      <c r="I1934" s="104">
        <v>0</v>
      </c>
      <c r="J1934" s="105"/>
      <c r="K1934" s="105"/>
      <c r="L1934" s="104">
        <v>3</v>
      </c>
      <c r="M1934" s="104">
        <v>0</v>
      </c>
      <c r="N1934" s="105" t="s">
        <v>5329</v>
      </c>
      <c r="O1934" s="106" t="s">
        <v>889</v>
      </c>
      <c r="P1934" s="106" t="s">
        <v>890</v>
      </c>
      <c r="Q1934" s="105" t="s">
        <v>5451</v>
      </c>
      <c r="R1934" s="104">
        <v>0</v>
      </c>
      <c r="S1934" s="104">
        <v>0</v>
      </c>
      <c r="T1934" s="105" t="s">
        <v>9624</v>
      </c>
      <c r="U1934" s="104">
        <v>1</v>
      </c>
      <c r="V1934" s="104">
        <v>0</v>
      </c>
      <c r="W1934" s="104">
        <v>0</v>
      </c>
      <c r="X1934" s="104">
        <v>0</v>
      </c>
      <c r="Y1934" s="104">
        <v>0</v>
      </c>
      <c r="Z1934" s="104" t="b">
        <v>0</v>
      </c>
      <c r="AA1934" s="105"/>
      <c r="AB1934" s="105" t="s">
        <v>5452</v>
      </c>
    </row>
    <row r="1935" spans="1:28" ht="15" customHeight="1" x14ac:dyDescent="0.35">
      <c r="A1935" s="105" t="s">
        <v>9639</v>
      </c>
      <c r="B1935" s="104">
        <v>0</v>
      </c>
      <c r="C1935" s="105"/>
      <c r="D1935" s="104">
        <v>0</v>
      </c>
      <c r="E1935" s="105"/>
      <c r="F1935" s="105" t="s">
        <v>5332</v>
      </c>
      <c r="G1935" s="104">
        <v>0</v>
      </c>
      <c r="H1935" s="104">
        <v>0</v>
      </c>
      <c r="I1935" s="104">
        <v>0</v>
      </c>
      <c r="J1935" s="105"/>
      <c r="K1935" s="105"/>
      <c r="L1935" s="104">
        <v>3</v>
      </c>
      <c r="M1935" s="104">
        <v>0</v>
      </c>
      <c r="N1935" s="105" t="s">
        <v>5333</v>
      </c>
      <c r="O1935" s="106" t="s">
        <v>889</v>
      </c>
      <c r="P1935" s="106" t="s">
        <v>890</v>
      </c>
      <c r="Q1935" s="105" t="s">
        <v>5453</v>
      </c>
      <c r="R1935" s="104">
        <v>0</v>
      </c>
      <c r="S1935" s="104">
        <v>0</v>
      </c>
      <c r="T1935" s="105" t="s">
        <v>9624</v>
      </c>
      <c r="U1935" s="104">
        <v>1</v>
      </c>
      <c r="V1935" s="104">
        <v>0</v>
      </c>
      <c r="W1935" s="104">
        <v>0</v>
      </c>
      <c r="X1935" s="104">
        <v>0</v>
      </c>
      <c r="Y1935" s="104">
        <v>0</v>
      </c>
      <c r="Z1935" s="104" t="b">
        <v>0</v>
      </c>
      <c r="AA1935" s="105"/>
      <c r="AB1935" s="105" t="s">
        <v>5454</v>
      </c>
    </row>
    <row r="1936" spans="1:28" ht="15" customHeight="1" x14ac:dyDescent="0.35">
      <c r="A1936" s="105" t="s">
        <v>9640</v>
      </c>
      <c r="B1936" s="104">
        <v>0</v>
      </c>
      <c r="C1936" s="105"/>
      <c r="D1936" s="104">
        <v>0</v>
      </c>
      <c r="E1936" s="105"/>
      <c r="F1936" s="105" t="s">
        <v>5338</v>
      </c>
      <c r="G1936" s="104">
        <v>0</v>
      </c>
      <c r="H1936" s="104">
        <v>0</v>
      </c>
      <c r="I1936" s="104">
        <v>0</v>
      </c>
      <c r="J1936" s="105"/>
      <c r="K1936" s="105"/>
      <c r="L1936" s="104">
        <v>3</v>
      </c>
      <c r="M1936" s="104">
        <v>0</v>
      </c>
      <c r="N1936" s="105"/>
      <c r="O1936" s="106" t="s">
        <v>889</v>
      </c>
      <c r="P1936" s="106" t="s">
        <v>890</v>
      </c>
      <c r="Q1936" s="105" t="s">
        <v>5456</v>
      </c>
      <c r="R1936" s="104">
        <v>0</v>
      </c>
      <c r="S1936" s="104">
        <v>0</v>
      </c>
      <c r="T1936" s="105" t="s">
        <v>9624</v>
      </c>
      <c r="U1936" s="104">
        <v>1</v>
      </c>
      <c r="V1936" s="104">
        <v>0</v>
      </c>
      <c r="W1936" s="104">
        <v>0</v>
      </c>
      <c r="X1936" s="104">
        <v>0</v>
      </c>
      <c r="Y1936" s="104">
        <v>0</v>
      </c>
      <c r="Z1936" s="104" t="b">
        <v>0</v>
      </c>
      <c r="AA1936" s="105"/>
      <c r="AB1936" s="105" t="s">
        <v>5457</v>
      </c>
    </row>
    <row r="1937" spans="1:28" ht="15" customHeight="1" x14ac:dyDescent="0.35">
      <c r="A1937" s="105" t="s">
        <v>9641</v>
      </c>
      <c r="B1937" s="104">
        <v>0</v>
      </c>
      <c r="C1937" s="105"/>
      <c r="D1937" s="104">
        <v>0</v>
      </c>
      <c r="E1937" s="105"/>
      <c r="F1937" s="105" t="s">
        <v>5341</v>
      </c>
      <c r="G1937" s="104">
        <v>0</v>
      </c>
      <c r="H1937" s="104">
        <v>0</v>
      </c>
      <c r="I1937" s="104">
        <v>0</v>
      </c>
      <c r="J1937" s="105"/>
      <c r="K1937" s="105"/>
      <c r="L1937" s="104">
        <v>3</v>
      </c>
      <c r="M1937" s="104">
        <v>0</v>
      </c>
      <c r="N1937" s="105"/>
      <c r="O1937" s="106" t="s">
        <v>889</v>
      </c>
      <c r="P1937" s="106" t="s">
        <v>890</v>
      </c>
      <c r="Q1937" s="105" t="s">
        <v>5458</v>
      </c>
      <c r="R1937" s="104">
        <v>0</v>
      </c>
      <c r="S1937" s="104">
        <v>0</v>
      </c>
      <c r="T1937" s="105" t="s">
        <v>9624</v>
      </c>
      <c r="U1937" s="104">
        <v>1</v>
      </c>
      <c r="V1937" s="104">
        <v>0</v>
      </c>
      <c r="W1937" s="104">
        <v>0</v>
      </c>
      <c r="X1937" s="104">
        <v>0</v>
      </c>
      <c r="Y1937" s="104">
        <v>0</v>
      </c>
      <c r="Z1937" s="104" t="b">
        <v>0</v>
      </c>
      <c r="AA1937" s="105"/>
      <c r="AB1937" s="105" t="s">
        <v>5459</v>
      </c>
    </row>
    <row r="1938" spans="1:28" ht="15" customHeight="1" x14ac:dyDescent="0.35">
      <c r="A1938" s="105" t="s">
        <v>9642</v>
      </c>
      <c r="B1938" s="104">
        <v>0</v>
      </c>
      <c r="C1938" s="105"/>
      <c r="D1938" s="104">
        <v>0</v>
      </c>
      <c r="E1938" s="105"/>
      <c r="F1938" s="105" t="s">
        <v>9631</v>
      </c>
      <c r="G1938" s="104">
        <v>0</v>
      </c>
      <c r="H1938" s="104">
        <v>0</v>
      </c>
      <c r="I1938" s="104">
        <v>0</v>
      </c>
      <c r="J1938" s="105"/>
      <c r="K1938" s="105"/>
      <c r="L1938" s="104">
        <v>3</v>
      </c>
      <c r="M1938" s="104">
        <v>0</v>
      </c>
      <c r="N1938" s="105" t="s">
        <v>5344</v>
      </c>
      <c r="O1938" s="106" t="s">
        <v>889</v>
      </c>
      <c r="P1938" s="106" t="s">
        <v>890</v>
      </c>
      <c r="Q1938" s="105" t="s">
        <v>5460</v>
      </c>
      <c r="R1938" s="104">
        <v>0</v>
      </c>
      <c r="S1938" s="104">
        <v>0</v>
      </c>
      <c r="T1938" s="105" t="s">
        <v>9624</v>
      </c>
      <c r="U1938" s="104">
        <v>1</v>
      </c>
      <c r="V1938" s="104">
        <v>0</v>
      </c>
      <c r="W1938" s="104">
        <v>0</v>
      </c>
      <c r="X1938" s="104">
        <v>0</v>
      </c>
      <c r="Y1938" s="104">
        <v>0</v>
      </c>
      <c r="Z1938" s="104" t="b">
        <v>0</v>
      </c>
      <c r="AA1938" s="105"/>
      <c r="AB1938" s="105" t="s">
        <v>5461</v>
      </c>
    </row>
    <row r="1939" spans="1:28" ht="15" customHeight="1" x14ac:dyDescent="0.35">
      <c r="A1939" s="105" t="s">
        <v>11192</v>
      </c>
      <c r="B1939" s="104">
        <v>0</v>
      </c>
      <c r="C1939" s="105"/>
      <c r="D1939" s="104">
        <v>0</v>
      </c>
      <c r="E1939" s="105"/>
      <c r="F1939" s="105" t="s">
        <v>11173</v>
      </c>
      <c r="G1939" s="104">
        <v>0</v>
      </c>
      <c r="H1939" s="104">
        <v>0</v>
      </c>
      <c r="I1939" s="104">
        <v>0</v>
      </c>
      <c r="J1939" s="105"/>
      <c r="K1939" s="105"/>
      <c r="L1939" s="104">
        <v>3</v>
      </c>
      <c r="M1939" s="104">
        <v>0</v>
      </c>
      <c r="N1939" s="105"/>
      <c r="O1939" s="105"/>
      <c r="P1939" s="105"/>
      <c r="Q1939" s="105" t="s">
        <v>11193</v>
      </c>
      <c r="R1939" s="104">
        <v>0</v>
      </c>
      <c r="S1939" s="104">
        <v>0</v>
      </c>
      <c r="T1939" s="105" t="s">
        <v>9624</v>
      </c>
      <c r="U1939" s="104">
        <v>1</v>
      </c>
      <c r="V1939" s="104">
        <v>0</v>
      </c>
      <c r="W1939" s="104">
        <v>0</v>
      </c>
      <c r="X1939" s="104">
        <v>0</v>
      </c>
      <c r="Y1939" s="104">
        <v>0</v>
      </c>
      <c r="Z1939" s="104" t="b">
        <v>0</v>
      </c>
      <c r="AA1939" s="105"/>
      <c r="AB1939" s="105" t="s">
        <v>11194</v>
      </c>
    </row>
    <row r="1940" spans="1:28" ht="15" customHeight="1" x14ac:dyDescent="0.35">
      <c r="A1940" s="105" t="s">
        <v>11206</v>
      </c>
      <c r="B1940" s="104">
        <v>0</v>
      </c>
      <c r="C1940" s="105"/>
      <c r="D1940" s="104">
        <v>0</v>
      </c>
      <c r="E1940" s="105"/>
      <c r="F1940" s="105" t="s">
        <v>11170</v>
      </c>
      <c r="G1940" s="104">
        <v>0</v>
      </c>
      <c r="H1940" s="104">
        <v>0</v>
      </c>
      <c r="I1940" s="104">
        <v>0</v>
      </c>
      <c r="J1940" s="105"/>
      <c r="K1940" s="105"/>
      <c r="L1940" s="104">
        <v>3</v>
      </c>
      <c r="M1940" s="104">
        <v>0</v>
      </c>
      <c r="N1940" s="105"/>
      <c r="O1940" s="105"/>
      <c r="P1940" s="105"/>
      <c r="Q1940" s="105" t="s">
        <v>11207</v>
      </c>
      <c r="R1940" s="104">
        <v>0</v>
      </c>
      <c r="S1940" s="104">
        <v>0</v>
      </c>
      <c r="T1940" s="105" t="s">
        <v>9624</v>
      </c>
      <c r="U1940" s="104">
        <v>1</v>
      </c>
      <c r="V1940" s="104">
        <v>0</v>
      </c>
      <c r="W1940" s="104">
        <v>0</v>
      </c>
      <c r="X1940" s="104">
        <v>0</v>
      </c>
      <c r="Y1940" s="104">
        <v>0</v>
      </c>
      <c r="Z1940" s="104" t="b">
        <v>0</v>
      </c>
      <c r="AA1940" s="105"/>
      <c r="AB1940" s="105" t="s">
        <v>11208</v>
      </c>
    </row>
    <row r="1941" spans="1:28" ht="15" customHeight="1" x14ac:dyDescent="0.35">
      <c r="A1941" s="105" t="s">
        <v>11220</v>
      </c>
      <c r="B1941" s="104">
        <v>0</v>
      </c>
      <c r="C1941" s="105"/>
      <c r="D1941" s="104">
        <v>0</v>
      </c>
      <c r="E1941" s="105"/>
      <c r="F1941" s="105" t="s">
        <v>11167</v>
      </c>
      <c r="G1941" s="104">
        <v>0</v>
      </c>
      <c r="H1941" s="104">
        <v>0</v>
      </c>
      <c r="I1941" s="104">
        <v>0</v>
      </c>
      <c r="J1941" s="105"/>
      <c r="K1941" s="105"/>
      <c r="L1941" s="104">
        <v>3</v>
      </c>
      <c r="M1941" s="104">
        <v>0</v>
      </c>
      <c r="N1941" s="105" t="s">
        <v>5306</v>
      </c>
      <c r="O1941" s="106" t="s">
        <v>889</v>
      </c>
      <c r="P1941" s="106" t="s">
        <v>890</v>
      </c>
      <c r="Q1941" s="105" t="s">
        <v>11221</v>
      </c>
      <c r="R1941" s="104">
        <v>0</v>
      </c>
      <c r="S1941" s="104">
        <v>0</v>
      </c>
      <c r="T1941" s="105" t="s">
        <v>9624</v>
      </c>
      <c r="U1941" s="104">
        <v>1</v>
      </c>
      <c r="V1941" s="104">
        <v>0</v>
      </c>
      <c r="W1941" s="104">
        <v>0</v>
      </c>
      <c r="X1941" s="104">
        <v>0</v>
      </c>
      <c r="Y1941" s="104">
        <v>0</v>
      </c>
      <c r="Z1941" s="104" t="b">
        <v>0</v>
      </c>
      <c r="AA1941" s="105"/>
      <c r="AB1941" s="105" t="s">
        <v>11222</v>
      </c>
    </row>
    <row r="1942" spans="1:28" ht="15" customHeight="1" x14ac:dyDescent="0.35">
      <c r="A1942" s="105" t="s">
        <v>9622</v>
      </c>
      <c r="B1942" s="104">
        <v>0</v>
      </c>
      <c r="C1942" s="105"/>
      <c r="D1942" s="104">
        <v>0</v>
      </c>
      <c r="E1942" s="105"/>
      <c r="F1942" s="105" t="s">
        <v>5225</v>
      </c>
      <c r="G1942" s="104">
        <v>0</v>
      </c>
      <c r="H1942" s="104">
        <v>0</v>
      </c>
      <c r="I1942" s="104">
        <v>0</v>
      </c>
      <c r="J1942" s="105"/>
      <c r="K1942" s="105"/>
      <c r="L1942" s="104">
        <v>2</v>
      </c>
      <c r="M1942" s="104">
        <v>0</v>
      </c>
      <c r="N1942" s="105"/>
      <c r="O1942" s="105"/>
      <c r="P1942" s="105"/>
      <c r="Q1942" s="105" t="s">
        <v>9623</v>
      </c>
      <c r="R1942" s="104">
        <v>0</v>
      </c>
      <c r="S1942" s="104">
        <v>0</v>
      </c>
      <c r="T1942" s="105" t="s">
        <v>5207</v>
      </c>
      <c r="U1942" s="104">
        <v>1</v>
      </c>
      <c r="V1942" s="104">
        <v>0</v>
      </c>
      <c r="W1942" s="104">
        <v>0</v>
      </c>
      <c r="X1942" s="104">
        <v>0</v>
      </c>
      <c r="Y1942" s="104">
        <v>0</v>
      </c>
      <c r="Z1942" s="104" t="b">
        <v>0</v>
      </c>
      <c r="AA1942" s="105" t="s">
        <v>923</v>
      </c>
      <c r="AB1942" s="105" t="s">
        <v>5227</v>
      </c>
    </row>
    <row r="1943" spans="1:28" ht="15" customHeight="1" x14ac:dyDescent="0.35">
      <c r="A1943" s="105" t="s">
        <v>10898</v>
      </c>
      <c r="B1943" s="104">
        <v>0</v>
      </c>
      <c r="C1943" s="105"/>
      <c r="D1943" s="104">
        <v>0</v>
      </c>
      <c r="E1943" s="105"/>
      <c r="F1943" s="105" t="s">
        <v>5297</v>
      </c>
      <c r="G1943" s="104">
        <v>0</v>
      </c>
      <c r="H1943" s="104">
        <v>0</v>
      </c>
      <c r="I1943" s="104">
        <v>0</v>
      </c>
      <c r="J1943" s="105"/>
      <c r="K1943" s="105"/>
      <c r="L1943" s="104">
        <v>3</v>
      </c>
      <c r="M1943" s="104">
        <v>0</v>
      </c>
      <c r="N1943" s="105" t="s">
        <v>5298</v>
      </c>
      <c r="O1943" s="106" t="s">
        <v>889</v>
      </c>
      <c r="P1943" s="106" t="s">
        <v>890</v>
      </c>
      <c r="Q1943" s="105" t="s">
        <v>5401</v>
      </c>
      <c r="R1943" s="104">
        <v>0</v>
      </c>
      <c r="S1943" s="104">
        <v>0</v>
      </c>
      <c r="T1943" s="105" t="s">
        <v>9622</v>
      </c>
      <c r="U1943" s="104">
        <v>1</v>
      </c>
      <c r="V1943" s="104">
        <v>0</v>
      </c>
      <c r="W1943" s="104">
        <v>0</v>
      </c>
      <c r="X1943" s="104">
        <v>0</v>
      </c>
      <c r="Y1943" s="104">
        <v>0</v>
      </c>
      <c r="Z1943" s="104" t="b">
        <v>0</v>
      </c>
      <c r="AA1943" s="105"/>
      <c r="AB1943" s="105" t="s">
        <v>5402</v>
      </c>
    </row>
    <row r="1944" spans="1:28" ht="15" customHeight="1" x14ac:dyDescent="0.35">
      <c r="A1944" s="105" t="s">
        <v>10899</v>
      </c>
      <c r="B1944" s="104">
        <v>0</v>
      </c>
      <c r="C1944" s="105"/>
      <c r="D1944" s="104">
        <v>0</v>
      </c>
      <c r="E1944" s="105"/>
      <c r="F1944" s="105" t="s">
        <v>5301</v>
      </c>
      <c r="G1944" s="104">
        <v>0</v>
      </c>
      <c r="H1944" s="104">
        <v>0</v>
      </c>
      <c r="I1944" s="104">
        <v>0</v>
      </c>
      <c r="J1944" s="105"/>
      <c r="K1944" s="105"/>
      <c r="L1944" s="104">
        <v>3</v>
      </c>
      <c r="M1944" s="104">
        <v>0</v>
      </c>
      <c r="N1944" s="105" t="s">
        <v>5302</v>
      </c>
      <c r="O1944" s="106" t="s">
        <v>889</v>
      </c>
      <c r="P1944" s="106" t="s">
        <v>890</v>
      </c>
      <c r="Q1944" s="105" t="s">
        <v>5403</v>
      </c>
      <c r="R1944" s="104">
        <v>0</v>
      </c>
      <c r="S1944" s="104">
        <v>0</v>
      </c>
      <c r="T1944" s="105" t="s">
        <v>9622</v>
      </c>
      <c r="U1944" s="104">
        <v>1</v>
      </c>
      <c r="V1944" s="104">
        <v>0</v>
      </c>
      <c r="W1944" s="104">
        <v>0</v>
      </c>
      <c r="X1944" s="104">
        <v>0</v>
      </c>
      <c r="Y1944" s="104">
        <v>0</v>
      </c>
      <c r="Z1944" s="104" t="b">
        <v>0</v>
      </c>
      <c r="AA1944" s="105"/>
      <c r="AB1944" s="105" t="s">
        <v>5404</v>
      </c>
    </row>
    <row r="1945" spans="1:28" ht="15" customHeight="1" x14ac:dyDescent="0.35">
      <c r="A1945" s="105" t="s">
        <v>10900</v>
      </c>
      <c r="B1945" s="104">
        <v>0</v>
      </c>
      <c r="C1945" s="105"/>
      <c r="D1945" s="104">
        <v>0</v>
      </c>
      <c r="E1945" s="105"/>
      <c r="F1945" s="105" t="s">
        <v>5305</v>
      </c>
      <c r="G1945" s="104">
        <v>0</v>
      </c>
      <c r="H1945" s="104">
        <v>0</v>
      </c>
      <c r="I1945" s="104">
        <v>0</v>
      </c>
      <c r="J1945" s="105"/>
      <c r="K1945" s="105"/>
      <c r="L1945" s="104">
        <v>3</v>
      </c>
      <c r="M1945" s="104">
        <v>0</v>
      </c>
      <c r="N1945" s="105" t="s">
        <v>5306</v>
      </c>
      <c r="O1945" s="106" t="s">
        <v>889</v>
      </c>
      <c r="P1945" s="106" t="s">
        <v>890</v>
      </c>
      <c r="Q1945" s="105" t="s">
        <v>5405</v>
      </c>
      <c r="R1945" s="104">
        <v>0</v>
      </c>
      <c r="S1945" s="104">
        <v>0</v>
      </c>
      <c r="T1945" s="105" t="s">
        <v>9622</v>
      </c>
      <c r="U1945" s="104">
        <v>1</v>
      </c>
      <c r="V1945" s="104">
        <v>0</v>
      </c>
      <c r="W1945" s="104">
        <v>0</v>
      </c>
      <c r="X1945" s="104">
        <v>0</v>
      </c>
      <c r="Y1945" s="104">
        <v>0</v>
      </c>
      <c r="Z1945" s="104" t="b">
        <v>0</v>
      </c>
      <c r="AA1945" s="105"/>
      <c r="AB1945" s="105" t="s">
        <v>5406</v>
      </c>
    </row>
    <row r="1946" spans="1:28" ht="15" customHeight="1" x14ac:dyDescent="0.35">
      <c r="A1946" s="105" t="s">
        <v>10901</v>
      </c>
      <c r="B1946" s="104">
        <v>0</v>
      </c>
      <c r="C1946" s="105"/>
      <c r="D1946" s="104">
        <v>0</v>
      </c>
      <c r="E1946" s="105"/>
      <c r="F1946" s="105" t="s">
        <v>5309</v>
      </c>
      <c r="G1946" s="104">
        <v>0</v>
      </c>
      <c r="H1946" s="104">
        <v>0</v>
      </c>
      <c r="I1946" s="104">
        <v>0</v>
      </c>
      <c r="J1946" s="105"/>
      <c r="K1946" s="105"/>
      <c r="L1946" s="104">
        <v>3</v>
      </c>
      <c r="M1946" s="104">
        <v>0</v>
      </c>
      <c r="N1946" s="105" t="s">
        <v>5310</v>
      </c>
      <c r="O1946" s="106" t="s">
        <v>889</v>
      </c>
      <c r="P1946" s="106" t="s">
        <v>890</v>
      </c>
      <c r="Q1946" s="105" t="s">
        <v>5407</v>
      </c>
      <c r="R1946" s="104">
        <v>0</v>
      </c>
      <c r="S1946" s="104">
        <v>0</v>
      </c>
      <c r="T1946" s="105" t="s">
        <v>9622</v>
      </c>
      <c r="U1946" s="104">
        <v>1</v>
      </c>
      <c r="V1946" s="104">
        <v>0</v>
      </c>
      <c r="W1946" s="104">
        <v>0</v>
      </c>
      <c r="X1946" s="104">
        <v>0</v>
      </c>
      <c r="Y1946" s="104">
        <v>0</v>
      </c>
      <c r="Z1946" s="104" t="b">
        <v>0</v>
      </c>
      <c r="AA1946" s="105"/>
      <c r="AB1946" s="105" t="s">
        <v>5408</v>
      </c>
    </row>
    <row r="1947" spans="1:28" ht="15" customHeight="1" x14ac:dyDescent="0.35">
      <c r="A1947" s="105" t="s">
        <v>10902</v>
      </c>
      <c r="B1947" s="104">
        <v>0</v>
      </c>
      <c r="C1947" s="105"/>
      <c r="D1947" s="104">
        <v>0</v>
      </c>
      <c r="E1947" s="105"/>
      <c r="F1947" s="105" t="s">
        <v>5313</v>
      </c>
      <c r="G1947" s="104">
        <v>0</v>
      </c>
      <c r="H1947" s="104">
        <v>0</v>
      </c>
      <c r="I1947" s="104">
        <v>0</v>
      </c>
      <c r="J1947" s="105"/>
      <c r="K1947" s="105"/>
      <c r="L1947" s="104">
        <v>3</v>
      </c>
      <c r="M1947" s="104">
        <v>0</v>
      </c>
      <c r="N1947" s="105" t="s">
        <v>5314</v>
      </c>
      <c r="O1947" s="106" t="s">
        <v>889</v>
      </c>
      <c r="P1947" s="106" t="s">
        <v>890</v>
      </c>
      <c r="Q1947" s="105" t="s">
        <v>5409</v>
      </c>
      <c r="R1947" s="104">
        <v>0</v>
      </c>
      <c r="S1947" s="104">
        <v>0</v>
      </c>
      <c r="T1947" s="105" t="s">
        <v>9622</v>
      </c>
      <c r="U1947" s="104">
        <v>1</v>
      </c>
      <c r="V1947" s="104">
        <v>0</v>
      </c>
      <c r="W1947" s="104">
        <v>0</v>
      </c>
      <c r="X1947" s="104">
        <v>0</v>
      </c>
      <c r="Y1947" s="104">
        <v>0</v>
      </c>
      <c r="Z1947" s="104" t="b">
        <v>0</v>
      </c>
      <c r="AA1947" s="105"/>
      <c r="AB1947" s="105" t="s">
        <v>5410</v>
      </c>
    </row>
    <row r="1948" spans="1:28" ht="15" customHeight="1" x14ac:dyDescent="0.35">
      <c r="A1948" s="105" t="s">
        <v>10903</v>
      </c>
      <c r="B1948" s="104">
        <v>0</v>
      </c>
      <c r="C1948" s="105"/>
      <c r="D1948" s="104">
        <v>0</v>
      </c>
      <c r="E1948" s="105"/>
      <c r="F1948" s="105" t="s">
        <v>5317</v>
      </c>
      <c r="G1948" s="104">
        <v>0</v>
      </c>
      <c r="H1948" s="104">
        <v>0</v>
      </c>
      <c r="I1948" s="104">
        <v>0</v>
      </c>
      <c r="J1948" s="105"/>
      <c r="K1948" s="105"/>
      <c r="L1948" s="104">
        <v>3</v>
      </c>
      <c r="M1948" s="104">
        <v>0</v>
      </c>
      <c r="N1948" s="105" t="s">
        <v>5318</v>
      </c>
      <c r="O1948" s="106" t="s">
        <v>889</v>
      </c>
      <c r="P1948" s="106" t="s">
        <v>890</v>
      </c>
      <c r="Q1948" s="105" t="s">
        <v>5411</v>
      </c>
      <c r="R1948" s="104">
        <v>0</v>
      </c>
      <c r="S1948" s="104">
        <v>0</v>
      </c>
      <c r="T1948" s="105" t="s">
        <v>9622</v>
      </c>
      <c r="U1948" s="104">
        <v>1</v>
      </c>
      <c r="V1948" s="104">
        <v>0</v>
      </c>
      <c r="W1948" s="104">
        <v>0</v>
      </c>
      <c r="X1948" s="104">
        <v>0</v>
      </c>
      <c r="Y1948" s="104">
        <v>0</v>
      </c>
      <c r="Z1948" s="104" t="b">
        <v>0</v>
      </c>
      <c r="AA1948" s="105"/>
      <c r="AB1948" s="105" t="s">
        <v>5412</v>
      </c>
    </row>
    <row r="1949" spans="1:28" ht="15" customHeight="1" x14ac:dyDescent="0.35">
      <c r="A1949" s="105" t="s">
        <v>10904</v>
      </c>
      <c r="B1949" s="104">
        <v>0</v>
      </c>
      <c r="C1949" s="105"/>
      <c r="D1949" s="104">
        <v>0</v>
      </c>
      <c r="E1949" s="105"/>
      <c r="F1949" s="105" t="s">
        <v>5321</v>
      </c>
      <c r="G1949" s="104">
        <v>0</v>
      </c>
      <c r="H1949" s="104">
        <v>0</v>
      </c>
      <c r="I1949" s="104">
        <v>0</v>
      </c>
      <c r="J1949" s="105"/>
      <c r="K1949" s="105"/>
      <c r="L1949" s="104">
        <v>3</v>
      </c>
      <c r="M1949" s="104">
        <v>0</v>
      </c>
      <c r="N1949" s="105" t="s">
        <v>5322</v>
      </c>
      <c r="O1949" s="106" t="s">
        <v>889</v>
      </c>
      <c r="P1949" s="106" t="s">
        <v>890</v>
      </c>
      <c r="Q1949" s="105" t="s">
        <v>5413</v>
      </c>
      <c r="R1949" s="104">
        <v>0</v>
      </c>
      <c r="S1949" s="104">
        <v>0</v>
      </c>
      <c r="T1949" s="105" t="s">
        <v>9622</v>
      </c>
      <c r="U1949" s="104">
        <v>1</v>
      </c>
      <c r="V1949" s="104">
        <v>0</v>
      </c>
      <c r="W1949" s="104">
        <v>0</v>
      </c>
      <c r="X1949" s="104">
        <v>0</v>
      </c>
      <c r="Y1949" s="104">
        <v>0</v>
      </c>
      <c r="Z1949" s="104" t="b">
        <v>0</v>
      </c>
      <c r="AA1949" s="105"/>
      <c r="AB1949" s="105" t="s">
        <v>5414</v>
      </c>
    </row>
    <row r="1950" spans="1:28" ht="15" customHeight="1" x14ac:dyDescent="0.35">
      <c r="A1950" s="105" t="s">
        <v>10905</v>
      </c>
      <c r="B1950" s="104">
        <v>0</v>
      </c>
      <c r="C1950" s="105"/>
      <c r="D1950" s="104">
        <v>0</v>
      </c>
      <c r="E1950" s="105"/>
      <c r="F1950" s="105" t="s">
        <v>5325</v>
      </c>
      <c r="G1950" s="104">
        <v>0</v>
      </c>
      <c r="H1950" s="104">
        <v>0</v>
      </c>
      <c r="I1950" s="104">
        <v>0</v>
      </c>
      <c r="J1950" s="105"/>
      <c r="K1950" s="105"/>
      <c r="L1950" s="104">
        <v>3</v>
      </c>
      <c r="M1950" s="104">
        <v>0</v>
      </c>
      <c r="N1950" s="105"/>
      <c r="O1950" s="106" t="s">
        <v>889</v>
      </c>
      <c r="P1950" s="106" t="s">
        <v>890</v>
      </c>
      <c r="Q1950" s="105" t="s">
        <v>5415</v>
      </c>
      <c r="R1950" s="104">
        <v>0</v>
      </c>
      <c r="S1950" s="104">
        <v>0</v>
      </c>
      <c r="T1950" s="105" t="s">
        <v>9622</v>
      </c>
      <c r="U1950" s="104">
        <v>1</v>
      </c>
      <c r="V1950" s="104">
        <v>0</v>
      </c>
      <c r="W1950" s="104">
        <v>0</v>
      </c>
      <c r="X1950" s="104">
        <v>0</v>
      </c>
      <c r="Y1950" s="104">
        <v>0</v>
      </c>
      <c r="Z1950" s="104" t="b">
        <v>0</v>
      </c>
      <c r="AA1950" s="105"/>
      <c r="AB1950" s="105" t="s">
        <v>5416</v>
      </c>
    </row>
    <row r="1951" spans="1:28" ht="15" customHeight="1" x14ac:dyDescent="0.35">
      <c r="A1951" s="105" t="s">
        <v>10906</v>
      </c>
      <c r="B1951" s="104">
        <v>0</v>
      </c>
      <c r="C1951" s="105"/>
      <c r="D1951" s="104">
        <v>0</v>
      </c>
      <c r="E1951" s="105"/>
      <c r="F1951" s="105" t="s">
        <v>5328</v>
      </c>
      <c r="G1951" s="104">
        <v>0</v>
      </c>
      <c r="H1951" s="104">
        <v>0</v>
      </c>
      <c r="I1951" s="104">
        <v>0</v>
      </c>
      <c r="J1951" s="105"/>
      <c r="K1951" s="105"/>
      <c r="L1951" s="104">
        <v>3</v>
      </c>
      <c r="M1951" s="104">
        <v>0</v>
      </c>
      <c r="N1951" s="105" t="s">
        <v>5329</v>
      </c>
      <c r="O1951" s="106" t="s">
        <v>889</v>
      </c>
      <c r="P1951" s="106" t="s">
        <v>890</v>
      </c>
      <c r="Q1951" s="105" t="s">
        <v>5417</v>
      </c>
      <c r="R1951" s="104">
        <v>0</v>
      </c>
      <c r="S1951" s="104">
        <v>0</v>
      </c>
      <c r="T1951" s="105" t="s">
        <v>9622</v>
      </c>
      <c r="U1951" s="104">
        <v>1</v>
      </c>
      <c r="V1951" s="104">
        <v>0</v>
      </c>
      <c r="W1951" s="104">
        <v>0</v>
      </c>
      <c r="X1951" s="104">
        <v>0</v>
      </c>
      <c r="Y1951" s="104">
        <v>0</v>
      </c>
      <c r="Z1951" s="104" t="b">
        <v>0</v>
      </c>
      <c r="AA1951" s="105"/>
      <c r="AB1951" s="105" t="s">
        <v>5418</v>
      </c>
    </row>
    <row r="1952" spans="1:28" ht="15" customHeight="1" x14ac:dyDescent="0.35">
      <c r="A1952" s="105" t="s">
        <v>9632</v>
      </c>
      <c r="B1952" s="104">
        <v>0</v>
      </c>
      <c r="C1952" s="105"/>
      <c r="D1952" s="104">
        <v>0</v>
      </c>
      <c r="E1952" s="105"/>
      <c r="F1952" s="105" t="s">
        <v>5332</v>
      </c>
      <c r="G1952" s="104">
        <v>0</v>
      </c>
      <c r="H1952" s="104">
        <v>0</v>
      </c>
      <c r="I1952" s="104">
        <v>0</v>
      </c>
      <c r="J1952" s="105"/>
      <c r="K1952" s="105"/>
      <c r="L1952" s="104">
        <v>3</v>
      </c>
      <c r="M1952" s="104">
        <v>0</v>
      </c>
      <c r="N1952" s="105" t="s">
        <v>5333</v>
      </c>
      <c r="O1952" s="106" t="s">
        <v>889</v>
      </c>
      <c r="P1952" s="106" t="s">
        <v>890</v>
      </c>
      <c r="Q1952" s="105" t="s">
        <v>5419</v>
      </c>
      <c r="R1952" s="104">
        <v>0</v>
      </c>
      <c r="S1952" s="104">
        <v>0</v>
      </c>
      <c r="T1952" s="105" t="s">
        <v>9622</v>
      </c>
      <c r="U1952" s="104">
        <v>1</v>
      </c>
      <c r="V1952" s="104">
        <v>0</v>
      </c>
      <c r="W1952" s="104">
        <v>0</v>
      </c>
      <c r="X1952" s="104">
        <v>0</v>
      </c>
      <c r="Y1952" s="104">
        <v>0</v>
      </c>
      <c r="Z1952" s="104" t="b">
        <v>0</v>
      </c>
      <c r="AA1952" s="105"/>
      <c r="AB1952" s="105" t="s">
        <v>5420</v>
      </c>
    </row>
    <row r="1953" spans="1:28" ht="15" customHeight="1" x14ac:dyDescent="0.35">
      <c r="A1953" s="105" t="s">
        <v>9633</v>
      </c>
      <c r="B1953" s="104">
        <v>0</v>
      </c>
      <c r="C1953" s="105"/>
      <c r="D1953" s="104">
        <v>0</v>
      </c>
      <c r="E1953" s="105"/>
      <c r="F1953" s="105" t="s">
        <v>5336</v>
      </c>
      <c r="G1953" s="104">
        <v>0</v>
      </c>
      <c r="H1953" s="104">
        <v>0</v>
      </c>
      <c r="I1953" s="104">
        <v>0</v>
      </c>
      <c r="J1953" s="105"/>
      <c r="K1953" s="105"/>
      <c r="L1953" s="104">
        <v>3</v>
      </c>
      <c r="M1953" s="104">
        <v>0</v>
      </c>
      <c r="N1953" s="105"/>
      <c r="O1953" s="106" t="s">
        <v>889</v>
      </c>
      <c r="P1953" s="106" t="s">
        <v>890</v>
      </c>
      <c r="Q1953" s="105" t="s">
        <v>5421</v>
      </c>
      <c r="R1953" s="104">
        <v>0</v>
      </c>
      <c r="S1953" s="104">
        <v>0</v>
      </c>
      <c r="T1953" s="105" t="s">
        <v>9622</v>
      </c>
      <c r="U1953" s="104">
        <v>1</v>
      </c>
      <c r="V1953" s="104">
        <v>0</v>
      </c>
      <c r="W1953" s="104">
        <v>0</v>
      </c>
      <c r="X1953" s="104">
        <v>0</v>
      </c>
      <c r="Y1953" s="104">
        <v>0</v>
      </c>
      <c r="Z1953" s="104" t="b">
        <v>0</v>
      </c>
      <c r="AA1953" s="105"/>
      <c r="AB1953" s="105" t="s">
        <v>5422</v>
      </c>
    </row>
    <row r="1954" spans="1:28" ht="15" customHeight="1" x14ac:dyDescent="0.35">
      <c r="A1954" s="105" t="s">
        <v>9634</v>
      </c>
      <c r="B1954" s="104">
        <v>0</v>
      </c>
      <c r="C1954" s="105"/>
      <c r="D1954" s="104">
        <v>0</v>
      </c>
      <c r="E1954" s="105"/>
      <c r="F1954" s="105" t="s">
        <v>5338</v>
      </c>
      <c r="G1954" s="104">
        <v>0</v>
      </c>
      <c r="H1954" s="104">
        <v>0</v>
      </c>
      <c r="I1954" s="104">
        <v>0</v>
      </c>
      <c r="J1954" s="105"/>
      <c r="K1954" s="105"/>
      <c r="L1954" s="104">
        <v>3</v>
      </c>
      <c r="M1954" s="104">
        <v>0</v>
      </c>
      <c r="N1954" s="105"/>
      <c r="O1954" s="106" t="s">
        <v>889</v>
      </c>
      <c r="P1954" s="106" t="s">
        <v>890</v>
      </c>
      <c r="Q1954" s="105" t="s">
        <v>5423</v>
      </c>
      <c r="R1954" s="104">
        <v>0</v>
      </c>
      <c r="S1954" s="104">
        <v>0</v>
      </c>
      <c r="T1954" s="105" t="s">
        <v>9622</v>
      </c>
      <c r="U1954" s="104">
        <v>1</v>
      </c>
      <c r="V1954" s="104">
        <v>0</v>
      </c>
      <c r="W1954" s="104">
        <v>0</v>
      </c>
      <c r="X1954" s="104">
        <v>0</v>
      </c>
      <c r="Y1954" s="104">
        <v>0</v>
      </c>
      <c r="Z1954" s="104" t="b">
        <v>0</v>
      </c>
      <c r="AA1954" s="105"/>
      <c r="AB1954" s="105" t="s">
        <v>5424</v>
      </c>
    </row>
    <row r="1955" spans="1:28" ht="15" customHeight="1" x14ac:dyDescent="0.35">
      <c r="A1955" s="105" t="s">
        <v>9635</v>
      </c>
      <c r="B1955" s="104">
        <v>0</v>
      </c>
      <c r="C1955" s="105"/>
      <c r="D1955" s="104">
        <v>0</v>
      </c>
      <c r="E1955" s="105"/>
      <c r="F1955" s="105" t="s">
        <v>5341</v>
      </c>
      <c r="G1955" s="104">
        <v>0</v>
      </c>
      <c r="H1955" s="104">
        <v>0</v>
      </c>
      <c r="I1955" s="104">
        <v>0</v>
      </c>
      <c r="J1955" s="105"/>
      <c r="K1955" s="105"/>
      <c r="L1955" s="104">
        <v>3</v>
      </c>
      <c r="M1955" s="104">
        <v>0</v>
      </c>
      <c r="N1955" s="105"/>
      <c r="O1955" s="106" t="s">
        <v>889</v>
      </c>
      <c r="P1955" s="106" t="s">
        <v>890</v>
      </c>
      <c r="Q1955" s="105" t="s">
        <v>5425</v>
      </c>
      <c r="R1955" s="104">
        <v>0</v>
      </c>
      <c r="S1955" s="104">
        <v>0</v>
      </c>
      <c r="T1955" s="105" t="s">
        <v>9622</v>
      </c>
      <c r="U1955" s="104">
        <v>1</v>
      </c>
      <c r="V1955" s="104">
        <v>0</v>
      </c>
      <c r="W1955" s="104">
        <v>0</v>
      </c>
      <c r="X1955" s="104">
        <v>0</v>
      </c>
      <c r="Y1955" s="104">
        <v>0</v>
      </c>
      <c r="Z1955" s="104" t="b">
        <v>0</v>
      </c>
      <c r="AA1955" s="105"/>
      <c r="AB1955" s="105" t="s">
        <v>5426</v>
      </c>
    </row>
    <row r="1956" spans="1:28" ht="15" customHeight="1" x14ac:dyDescent="0.35">
      <c r="A1956" s="105" t="s">
        <v>9636</v>
      </c>
      <c r="B1956" s="104">
        <v>0</v>
      </c>
      <c r="C1956" s="105"/>
      <c r="D1956" s="104">
        <v>0</v>
      </c>
      <c r="E1956" s="105"/>
      <c r="F1956" s="105" t="s">
        <v>9631</v>
      </c>
      <c r="G1956" s="104">
        <v>0</v>
      </c>
      <c r="H1956" s="104">
        <v>0</v>
      </c>
      <c r="I1956" s="104">
        <v>0</v>
      </c>
      <c r="J1956" s="105"/>
      <c r="K1956" s="105"/>
      <c r="L1956" s="104">
        <v>3</v>
      </c>
      <c r="M1956" s="104">
        <v>0</v>
      </c>
      <c r="N1956" s="105" t="s">
        <v>5344</v>
      </c>
      <c r="O1956" s="106" t="s">
        <v>889</v>
      </c>
      <c r="P1956" s="106" t="s">
        <v>890</v>
      </c>
      <c r="Q1956" s="105" t="s">
        <v>5427</v>
      </c>
      <c r="R1956" s="104">
        <v>0</v>
      </c>
      <c r="S1956" s="104">
        <v>0</v>
      </c>
      <c r="T1956" s="105" t="s">
        <v>9622</v>
      </c>
      <c r="U1956" s="104">
        <v>1</v>
      </c>
      <c r="V1956" s="104">
        <v>0</v>
      </c>
      <c r="W1956" s="104">
        <v>0</v>
      </c>
      <c r="X1956" s="104">
        <v>0</v>
      </c>
      <c r="Y1956" s="104">
        <v>0</v>
      </c>
      <c r="Z1956" s="104" t="b">
        <v>0</v>
      </c>
      <c r="AA1956" s="105"/>
      <c r="AB1956" s="105" t="s">
        <v>5428</v>
      </c>
    </row>
    <row r="1957" spans="1:28" ht="15" customHeight="1" x14ac:dyDescent="0.35">
      <c r="A1957" s="105" t="s">
        <v>9637</v>
      </c>
      <c r="B1957" s="104">
        <v>0</v>
      </c>
      <c r="C1957" s="105"/>
      <c r="D1957" s="104">
        <v>0</v>
      </c>
      <c r="E1957" s="105"/>
      <c r="F1957" s="105" t="s">
        <v>5429</v>
      </c>
      <c r="G1957" s="104">
        <v>0</v>
      </c>
      <c r="H1957" s="104">
        <v>0</v>
      </c>
      <c r="I1957" s="104">
        <v>0</v>
      </c>
      <c r="J1957" s="105"/>
      <c r="K1957" s="105"/>
      <c r="L1957" s="104">
        <v>3</v>
      </c>
      <c r="M1957" s="104">
        <v>0</v>
      </c>
      <c r="N1957" s="105" t="s">
        <v>5344</v>
      </c>
      <c r="O1957" s="106" t="s">
        <v>889</v>
      </c>
      <c r="P1957" s="106" t="s">
        <v>890</v>
      </c>
      <c r="Q1957" s="105" t="s">
        <v>5430</v>
      </c>
      <c r="R1957" s="104">
        <v>0</v>
      </c>
      <c r="S1957" s="104">
        <v>0</v>
      </c>
      <c r="T1957" s="105" t="s">
        <v>9622</v>
      </c>
      <c r="U1957" s="104">
        <v>1</v>
      </c>
      <c r="V1957" s="104">
        <v>0</v>
      </c>
      <c r="W1957" s="104">
        <v>0</v>
      </c>
      <c r="X1957" s="104">
        <v>0</v>
      </c>
      <c r="Y1957" s="104">
        <v>0</v>
      </c>
      <c r="Z1957" s="104" t="b">
        <v>0</v>
      </c>
      <c r="AA1957" s="105"/>
      <c r="AB1957" s="105" t="s">
        <v>5431</v>
      </c>
    </row>
    <row r="1958" spans="1:28" ht="15" customHeight="1" x14ac:dyDescent="0.35">
      <c r="A1958" s="105" t="s">
        <v>9638</v>
      </c>
      <c r="B1958" s="104">
        <v>0</v>
      </c>
      <c r="C1958" s="105"/>
      <c r="D1958" s="104">
        <v>0</v>
      </c>
      <c r="E1958" s="105"/>
      <c r="F1958" s="105" t="s">
        <v>5432</v>
      </c>
      <c r="G1958" s="104">
        <v>0</v>
      </c>
      <c r="H1958" s="104">
        <v>0</v>
      </c>
      <c r="I1958" s="104">
        <v>0</v>
      </c>
      <c r="J1958" s="105"/>
      <c r="K1958" s="105"/>
      <c r="L1958" s="104">
        <v>3</v>
      </c>
      <c r="M1958" s="104">
        <v>0</v>
      </c>
      <c r="N1958" s="105" t="s">
        <v>5344</v>
      </c>
      <c r="O1958" s="106" t="s">
        <v>889</v>
      </c>
      <c r="P1958" s="106" t="s">
        <v>890</v>
      </c>
      <c r="Q1958" s="105" t="s">
        <v>5433</v>
      </c>
      <c r="R1958" s="104">
        <v>0</v>
      </c>
      <c r="S1958" s="104">
        <v>0</v>
      </c>
      <c r="T1958" s="105" t="s">
        <v>9622</v>
      </c>
      <c r="U1958" s="104">
        <v>1</v>
      </c>
      <c r="V1958" s="104">
        <v>0</v>
      </c>
      <c r="W1958" s="104">
        <v>0</v>
      </c>
      <c r="X1958" s="104">
        <v>0</v>
      </c>
      <c r="Y1958" s="104">
        <v>0</v>
      </c>
      <c r="Z1958" s="104" t="b">
        <v>0</v>
      </c>
      <c r="AA1958" s="105"/>
      <c r="AB1958" s="105" t="s">
        <v>5434</v>
      </c>
    </row>
    <row r="1959" spans="1:28" ht="15" customHeight="1" x14ac:dyDescent="0.35">
      <c r="A1959" s="105" t="s">
        <v>11189</v>
      </c>
      <c r="B1959" s="104">
        <v>0</v>
      </c>
      <c r="C1959" s="105"/>
      <c r="D1959" s="104">
        <v>0</v>
      </c>
      <c r="E1959" s="105"/>
      <c r="F1959" s="105" t="s">
        <v>11173</v>
      </c>
      <c r="G1959" s="104">
        <v>0</v>
      </c>
      <c r="H1959" s="104">
        <v>0</v>
      </c>
      <c r="I1959" s="104">
        <v>0</v>
      </c>
      <c r="J1959" s="105"/>
      <c r="K1959" s="105"/>
      <c r="L1959" s="104">
        <v>3</v>
      </c>
      <c r="M1959" s="104">
        <v>0</v>
      </c>
      <c r="N1959" s="105"/>
      <c r="O1959" s="105"/>
      <c r="P1959" s="105"/>
      <c r="Q1959" s="105" t="s">
        <v>11190</v>
      </c>
      <c r="R1959" s="104">
        <v>0</v>
      </c>
      <c r="S1959" s="104">
        <v>0</v>
      </c>
      <c r="T1959" s="105" t="s">
        <v>9622</v>
      </c>
      <c r="U1959" s="104">
        <v>1</v>
      </c>
      <c r="V1959" s="104">
        <v>0</v>
      </c>
      <c r="W1959" s="104">
        <v>0</v>
      </c>
      <c r="X1959" s="104">
        <v>0</v>
      </c>
      <c r="Y1959" s="104">
        <v>0</v>
      </c>
      <c r="Z1959" s="104" t="b">
        <v>0</v>
      </c>
      <c r="AA1959" s="105"/>
      <c r="AB1959" s="105" t="s">
        <v>11191</v>
      </c>
    </row>
    <row r="1960" spans="1:28" ht="15" customHeight="1" x14ac:dyDescent="0.35">
      <c r="A1960" s="105" t="s">
        <v>11203</v>
      </c>
      <c r="B1960" s="104">
        <v>0</v>
      </c>
      <c r="C1960" s="105"/>
      <c r="D1960" s="104">
        <v>0</v>
      </c>
      <c r="E1960" s="105"/>
      <c r="F1960" s="105" t="s">
        <v>11170</v>
      </c>
      <c r="G1960" s="104">
        <v>0</v>
      </c>
      <c r="H1960" s="104">
        <v>0</v>
      </c>
      <c r="I1960" s="104">
        <v>0</v>
      </c>
      <c r="J1960" s="105"/>
      <c r="K1960" s="105"/>
      <c r="L1960" s="104">
        <v>3</v>
      </c>
      <c r="M1960" s="104">
        <v>0</v>
      </c>
      <c r="N1960" s="105"/>
      <c r="O1960" s="105"/>
      <c r="P1960" s="105"/>
      <c r="Q1960" s="105" t="s">
        <v>11204</v>
      </c>
      <c r="R1960" s="104">
        <v>0</v>
      </c>
      <c r="S1960" s="104">
        <v>0</v>
      </c>
      <c r="T1960" s="105" t="s">
        <v>9622</v>
      </c>
      <c r="U1960" s="104">
        <v>1</v>
      </c>
      <c r="V1960" s="104">
        <v>0</v>
      </c>
      <c r="W1960" s="104">
        <v>0</v>
      </c>
      <c r="X1960" s="104">
        <v>0</v>
      </c>
      <c r="Y1960" s="104">
        <v>0</v>
      </c>
      <c r="Z1960" s="104" t="b">
        <v>0</v>
      </c>
      <c r="AA1960" s="105"/>
      <c r="AB1960" s="105" t="s">
        <v>11205</v>
      </c>
    </row>
    <row r="1961" spans="1:28" ht="15" customHeight="1" x14ac:dyDescent="0.35">
      <c r="A1961" s="105" t="s">
        <v>11217</v>
      </c>
      <c r="B1961" s="104">
        <v>0</v>
      </c>
      <c r="C1961" s="105"/>
      <c r="D1961" s="104">
        <v>0</v>
      </c>
      <c r="E1961" s="105"/>
      <c r="F1961" s="105" t="s">
        <v>11167</v>
      </c>
      <c r="G1961" s="104">
        <v>0</v>
      </c>
      <c r="H1961" s="104">
        <v>0</v>
      </c>
      <c r="I1961" s="104">
        <v>0</v>
      </c>
      <c r="J1961" s="105"/>
      <c r="K1961" s="105"/>
      <c r="L1961" s="104">
        <v>3</v>
      </c>
      <c r="M1961" s="104">
        <v>0</v>
      </c>
      <c r="N1961" s="105" t="s">
        <v>5306</v>
      </c>
      <c r="O1961" s="106" t="s">
        <v>889</v>
      </c>
      <c r="P1961" s="106" t="s">
        <v>890</v>
      </c>
      <c r="Q1961" s="105" t="s">
        <v>11218</v>
      </c>
      <c r="R1961" s="104">
        <v>0</v>
      </c>
      <c r="S1961" s="104">
        <v>0</v>
      </c>
      <c r="T1961" s="105" t="s">
        <v>9622</v>
      </c>
      <c r="U1961" s="104">
        <v>1</v>
      </c>
      <c r="V1961" s="104">
        <v>0</v>
      </c>
      <c r="W1961" s="104">
        <v>0</v>
      </c>
      <c r="X1961" s="104">
        <v>0</v>
      </c>
      <c r="Y1961" s="104">
        <v>0</v>
      </c>
      <c r="Z1961" s="104" t="b">
        <v>0</v>
      </c>
      <c r="AA1961" s="105"/>
      <c r="AB1961" s="105" t="s">
        <v>11219</v>
      </c>
    </row>
    <row r="1962" spans="1:28" ht="15" customHeight="1" x14ac:dyDescent="0.35">
      <c r="A1962" s="105" t="s">
        <v>11240</v>
      </c>
      <c r="B1962" s="104">
        <v>0</v>
      </c>
      <c r="C1962" s="105"/>
      <c r="D1962" s="104">
        <v>0</v>
      </c>
      <c r="E1962" s="105"/>
      <c r="F1962" s="105" t="s">
        <v>11294</v>
      </c>
      <c r="G1962" s="104">
        <v>0</v>
      </c>
      <c r="H1962" s="104">
        <v>0</v>
      </c>
      <c r="I1962" s="104">
        <v>0</v>
      </c>
      <c r="J1962" s="105"/>
      <c r="K1962" s="105"/>
      <c r="L1962" s="104">
        <v>2</v>
      </c>
      <c r="M1962" s="104">
        <v>166928.03400000001</v>
      </c>
      <c r="N1962" s="105"/>
      <c r="O1962" s="105"/>
      <c r="P1962" s="105"/>
      <c r="Q1962" s="105" t="s">
        <v>11295</v>
      </c>
      <c r="R1962" s="104">
        <v>2693327</v>
      </c>
      <c r="S1962" s="104">
        <v>0</v>
      </c>
      <c r="T1962" s="105" t="s">
        <v>5207</v>
      </c>
      <c r="U1962" s="104">
        <v>7</v>
      </c>
      <c r="V1962" s="104">
        <v>0</v>
      </c>
      <c r="W1962" s="104">
        <v>0</v>
      </c>
      <c r="X1962" s="104">
        <v>24936.799999999999</v>
      </c>
      <c r="Y1962" s="104">
        <v>2885191.8339999998</v>
      </c>
      <c r="Z1962" s="104" t="b">
        <v>1</v>
      </c>
      <c r="AA1962" s="105" t="s">
        <v>83</v>
      </c>
      <c r="AB1962" s="105" t="s">
        <v>11296</v>
      </c>
    </row>
    <row r="1963" spans="1:28" ht="15" customHeight="1" x14ac:dyDescent="0.35">
      <c r="A1963" s="105" t="s">
        <v>11666</v>
      </c>
      <c r="B1963" s="104">
        <v>0</v>
      </c>
      <c r="C1963" s="105"/>
      <c r="D1963" s="104">
        <v>0</v>
      </c>
      <c r="E1963" s="105"/>
      <c r="F1963" s="106" t="s">
        <v>11238</v>
      </c>
      <c r="G1963" s="104">
        <v>0</v>
      </c>
      <c r="H1963" s="104">
        <v>0</v>
      </c>
      <c r="I1963" s="104">
        <v>0</v>
      </c>
      <c r="J1963" s="105"/>
      <c r="K1963" s="105"/>
      <c r="L1963" s="104">
        <v>3</v>
      </c>
      <c r="M1963" s="104">
        <v>1353.1420000000001</v>
      </c>
      <c r="N1963" s="105"/>
      <c r="O1963" s="105"/>
      <c r="P1963" s="105"/>
      <c r="Q1963" s="105" t="s">
        <v>11239</v>
      </c>
      <c r="R1963" s="104">
        <v>0</v>
      </c>
      <c r="S1963" s="104">
        <v>0</v>
      </c>
      <c r="T1963" s="105" t="s">
        <v>11240</v>
      </c>
      <c r="U1963" s="104">
        <v>1</v>
      </c>
      <c r="V1963" s="104">
        <v>0</v>
      </c>
      <c r="W1963" s="104">
        <v>0</v>
      </c>
      <c r="X1963" s="104">
        <v>3562.4</v>
      </c>
      <c r="Y1963" s="104">
        <v>4915.5420000000004</v>
      </c>
      <c r="Z1963" s="104" t="b">
        <v>0</v>
      </c>
      <c r="AA1963" s="105" t="s">
        <v>83</v>
      </c>
      <c r="AB1963" s="105" t="s">
        <v>11241</v>
      </c>
    </row>
    <row r="1964" spans="1:28" ht="15" customHeight="1" x14ac:dyDescent="0.35">
      <c r="A1964" s="105" t="s">
        <v>11669</v>
      </c>
      <c r="B1964" s="104">
        <v>0</v>
      </c>
      <c r="C1964" s="105"/>
      <c r="D1964" s="104">
        <v>0</v>
      </c>
      <c r="E1964" s="105"/>
      <c r="F1964" s="105" t="s">
        <v>11247</v>
      </c>
      <c r="G1964" s="104">
        <v>0</v>
      </c>
      <c r="H1964" s="104">
        <v>0</v>
      </c>
      <c r="I1964" s="104">
        <v>0</v>
      </c>
      <c r="J1964" s="105"/>
      <c r="K1964" s="105"/>
      <c r="L1964" s="104">
        <v>3</v>
      </c>
      <c r="M1964" s="104">
        <v>0</v>
      </c>
      <c r="N1964" s="105"/>
      <c r="O1964" s="105"/>
      <c r="P1964" s="105"/>
      <c r="Q1964" s="105" t="s">
        <v>11248</v>
      </c>
      <c r="R1964" s="104">
        <v>0</v>
      </c>
      <c r="S1964" s="104">
        <v>0</v>
      </c>
      <c r="T1964" s="105" t="s">
        <v>11240</v>
      </c>
      <c r="U1964" s="104">
        <v>1</v>
      </c>
      <c r="V1964" s="104">
        <v>0</v>
      </c>
      <c r="W1964" s="104">
        <v>0</v>
      </c>
      <c r="X1964" s="104">
        <v>0</v>
      </c>
      <c r="Y1964" s="104">
        <v>0</v>
      </c>
      <c r="Z1964" s="104" t="b">
        <v>0</v>
      </c>
      <c r="AA1964" s="105"/>
      <c r="AB1964" s="105" t="s">
        <v>11249</v>
      </c>
    </row>
    <row r="1965" spans="1:28" ht="15" customHeight="1" x14ac:dyDescent="0.35">
      <c r="A1965" s="105" t="s">
        <v>11751</v>
      </c>
      <c r="B1965" s="104">
        <v>0</v>
      </c>
      <c r="C1965" s="105"/>
      <c r="D1965" s="104">
        <v>0</v>
      </c>
      <c r="E1965" s="105"/>
      <c r="F1965" s="105" t="s">
        <v>11257</v>
      </c>
      <c r="G1965" s="104">
        <v>0</v>
      </c>
      <c r="H1965" s="104">
        <v>0</v>
      </c>
      <c r="I1965" s="104">
        <v>0</v>
      </c>
      <c r="J1965" s="105"/>
      <c r="K1965" s="105"/>
      <c r="L1965" s="104">
        <v>3</v>
      </c>
      <c r="M1965" s="104">
        <v>0</v>
      </c>
      <c r="N1965" s="105"/>
      <c r="O1965" s="105"/>
      <c r="P1965" s="105"/>
      <c r="Q1965" s="105" t="s">
        <v>11433</v>
      </c>
      <c r="R1965" s="104">
        <v>0</v>
      </c>
      <c r="S1965" s="104">
        <v>0</v>
      </c>
      <c r="T1965" s="105" t="s">
        <v>11240</v>
      </c>
      <c r="U1965" s="104">
        <v>1</v>
      </c>
      <c r="V1965" s="104">
        <v>0</v>
      </c>
      <c r="W1965" s="104">
        <v>0</v>
      </c>
      <c r="X1965" s="104">
        <v>0</v>
      </c>
      <c r="Y1965" s="104">
        <v>0</v>
      </c>
      <c r="Z1965" s="104" t="b">
        <v>0</v>
      </c>
      <c r="AA1965" s="105"/>
      <c r="AB1965" s="105" t="s">
        <v>11434</v>
      </c>
    </row>
    <row r="1966" spans="1:28" ht="15" customHeight="1" x14ac:dyDescent="0.35">
      <c r="A1966" s="105" t="s">
        <v>11752</v>
      </c>
      <c r="B1966" s="104">
        <v>0</v>
      </c>
      <c r="C1966" s="105"/>
      <c r="D1966" s="104">
        <v>0</v>
      </c>
      <c r="E1966" s="105"/>
      <c r="F1966" s="105" t="s">
        <v>11259</v>
      </c>
      <c r="G1966" s="104">
        <v>0</v>
      </c>
      <c r="H1966" s="104">
        <v>0</v>
      </c>
      <c r="I1966" s="104">
        <v>0</v>
      </c>
      <c r="J1966" s="105"/>
      <c r="K1966" s="105"/>
      <c r="L1966" s="104">
        <v>3</v>
      </c>
      <c r="M1966" s="104">
        <v>0</v>
      </c>
      <c r="N1966" s="105"/>
      <c r="O1966" s="105"/>
      <c r="P1966" s="105"/>
      <c r="Q1966" s="105" t="s">
        <v>11435</v>
      </c>
      <c r="R1966" s="104">
        <v>0</v>
      </c>
      <c r="S1966" s="104">
        <v>0</v>
      </c>
      <c r="T1966" s="105" t="s">
        <v>11240</v>
      </c>
      <c r="U1966" s="104">
        <v>1</v>
      </c>
      <c r="V1966" s="104">
        <v>0</v>
      </c>
      <c r="W1966" s="104">
        <v>0</v>
      </c>
      <c r="X1966" s="104">
        <v>0</v>
      </c>
      <c r="Y1966" s="104">
        <v>0</v>
      </c>
      <c r="Z1966" s="104" t="b">
        <v>0</v>
      </c>
      <c r="AA1966" s="105"/>
      <c r="AB1966" s="105" t="s">
        <v>11436</v>
      </c>
    </row>
    <row r="1967" spans="1:28" ht="15" customHeight="1" x14ac:dyDescent="0.35">
      <c r="A1967" s="105" t="s">
        <v>11667</v>
      </c>
      <c r="B1967" s="104">
        <v>0</v>
      </c>
      <c r="C1967" s="105"/>
      <c r="D1967" s="104">
        <v>0</v>
      </c>
      <c r="E1967" s="105"/>
      <c r="F1967" s="105" t="s">
        <v>11242</v>
      </c>
      <c r="G1967" s="104">
        <v>0</v>
      </c>
      <c r="H1967" s="104">
        <v>0</v>
      </c>
      <c r="I1967" s="104">
        <v>0</v>
      </c>
      <c r="J1967" s="105"/>
      <c r="K1967" s="105"/>
      <c r="L1967" s="104">
        <v>3</v>
      </c>
      <c r="M1967" s="104">
        <v>11246.86</v>
      </c>
      <c r="N1967" s="105"/>
      <c r="O1967" s="105"/>
      <c r="P1967" s="105"/>
      <c r="Q1967" s="105" t="s">
        <v>5337</v>
      </c>
      <c r="R1967" s="104">
        <v>192380.5</v>
      </c>
      <c r="S1967" s="104">
        <v>0</v>
      </c>
      <c r="T1967" s="105" t="s">
        <v>11240</v>
      </c>
      <c r="U1967" s="104">
        <v>1</v>
      </c>
      <c r="V1967" s="104">
        <v>0</v>
      </c>
      <c r="W1967" s="104">
        <v>0</v>
      </c>
      <c r="X1967" s="104">
        <v>0</v>
      </c>
      <c r="Y1967" s="104">
        <v>203627.36</v>
      </c>
      <c r="Z1967" s="104" t="b">
        <v>0</v>
      </c>
      <c r="AA1967" s="105" t="s">
        <v>310</v>
      </c>
      <c r="AB1967" s="105" t="s">
        <v>11243</v>
      </c>
    </row>
    <row r="1968" spans="1:28" ht="15" customHeight="1" x14ac:dyDescent="0.35">
      <c r="A1968" s="105" t="s">
        <v>11668</v>
      </c>
      <c r="B1968" s="104">
        <v>0</v>
      </c>
      <c r="C1968" s="105"/>
      <c r="D1968" s="104">
        <v>0</v>
      </c>
      <c r="E1968" s="105"/>
      <c r="F1968" s="105" t="s">
        <v>11244</v>
      </c>
      <c r="G1968" s="104">
        <v>0</v>
      </c>
      <c r="H1968" s="104">
        <v>0</v>
      </c>
      <c r="I1968" s="104">
        <v>0</v>
      </c>
      <c r="J1968" s="105"/>
      <c r="K1968" s="105"/>
      <c r="L1968" s="104">
        <v>3</v>
      </c>
      <c r="M1968" s="104">
        <v>11246.86</v>
      </c>
      <c r="N1968" s="105"/>
      <c r="O1968" s="105"/>
      <c r="P1968" s="105"/>
      <c r="Q1968" s="105" t="s">
        <v>11245</v>
      </c>
      <c r="R1968" s="104">
        <v>192380.5</v>
      </c>
      <c r="S1968" s="104">
        <v>0</v>
      </c>
      <c r="T1968" s="105" t="s">
        <v>11240</v>
      </c>
      <c r="U1968" s="104">
        <v>1</v>
      </c>
      <c r="V1968" s="104">
        <v>0</v>
      </c>
      <c r="W1968" s="104">
        <v>0</v>
      </c>
      <c r="X1968" s="104">
        <v>0</v>
      </c>
      <c r="Y1968" s="104">
        <v>203627.36</v>
      </c>
      <c r="Z1968" s="104" t="b">
        <v>0</v>
      </c>
      <c r="AA1968" s="105" t="s">
        <v>310</v>
      </c>
      <c r="AB1968" s="105" t="s">
        <v>11246</v>
      </c>
    </row>
    <row r="1969" spans="1:28" ht="15" customHeight="1" x14ac:dyDescent="0.35">
      <c r="A1969" s="105" t="s">
        <v>11251</v>
      </c>
      <c r="B1969" s="104">
        <v>0</v>
      </c>
      <c r="C1969" s="105"/>
      <c r="D1969" s="104">
        <v>0</v>
      </c>
      <c r="E1969" s="105"/>
      <c r="F1969" s="105" t="s">
        <v>11307</v>
      </c>
      <c r="G1969" s="104">
        <v>0</v>
      </c>
      <c r="H1969" s="104">
        <v>0</v>
      </c>
      <c r="I1969" s="104">
        <v>0</v>
      </c>
      <c r="J1969" s="105"/>
      <c r="K1969" s="105"/>
      <c r="L1969" s="104">
        <v>2</v>
      </c>
      <c r="M1969" s="104">
        <v>0</v>
      </c>
      <c r="N1969" s="105"/>
      <c r="O1969" s="105"/>
      <c r="P1969" s="105"/>
      <c r="Q1969" s="105"/>
      <c r="R1969" s="104">
        <v>0</v>
      </c>
      <c r="S1969" s="104">
        <v>0</v>
      </c>
      <c r="T1969" s="105" t="s">
        <v>5207</v>
      </c>
      <c r="U1969" s="104">
        <v>1</v>
      </c>
      <c r="V1969" s="104">
        <v>0</v>
      </c>
      <c r="W1969" s="104">
        <v>0</v>
      </c>
      <c r="X1969" s="104">
        <v>0</v>
      </c>
      <c r="Y1969" s="104">
        <v>0</v>
      </c>
      <c r="Z1969" s="104" t="b">
        <v>0</v>
      </c>
      <c r="AA1969" s="105" t="s">
        <v>923</v>
      </c>
      <c r="AB1969" s="105" t="s">
        <v>11308</v>
      </c>
    </row>
    <row r="1970" spans="1:28" ht="15" customHeight="1" x14ac:dyDescent="0.35">
      <c r="A1970" s="105" t="s">
        <v>11670</v>
      </c>
      <c r="B1970" s="104">
        <v>0</v>
      </c>
      <c r="C1970" s="105"/>
      <c r="D1970" s="104">
        <v>0</v>
      </c>
      <c r="E1970" s="105"/>
      <c r="F1970" s="105" t="s">
        <v>11250</v>
      </c>
      <c r="G1970" s="104">
        <v>0</v>
      </c>
      <c r="H1970" s="104">
        <v>0</v>
      </c>
      <c r="I1970" s="104">
        <v>0</v>
      </c>
      <c r="J1970" s="105"/>
      <c r="K1970" s="105"/>
      <c r="L1970" s="104">
        <v>3</v>
      </c>
      <c r="M1970" s="104">
        <v>0</v>
      </c>
      <c r="N1970" s="105"/>
      <c r="O1970" s="105"/>
      <c r="P1970" s="105"/>
      <c r="Q1970" s="105" t="s">
        <v>5367</v>
      </c>
      <c r="R1970" s="104">
        <v>0</v>
      </c>
      <c r="S1970" s="104">
        <v>0</v>
      </c>
      <c r="T1970" s="105" t="s">
        <v>11251</v>
      </c>
      <c r="U1970" s="104">
        <v>1</v>
      </c>
      <c r="V1970" s="104">
        <v>0</v>
      </c>
      <c r="W1970" s="104">
        <v>0</v>
      </c>
      <c r="X1970" s="104">
        <v>0</v>
      </c>
      <c r="Y1970" s="104">
        <v>0</v>
      </c>
      <c r="Z1970" s="104" t="b">
        <v>0</v>
      </c>
      <c r="AA1970" s="105"/>
      <c r="AB1970" s="105" t="s">
        <v>11252</v>
      </c>
    </row>
    <row r="1971" spans="1:28" ht="15" customHeight="1" x14ac:dyDescent="0.35">
      <c r="A1971" s="105" t="s">
        <v>11671</v>
      </c>
      <c r="B1971" s="104">
        <v>0</v>
      </c>
      <c r="C1971" s="105"/>
      <c r="D1971" s="104">
        <v>0</v>
      </c>
      <c r="E1971" s="105"/>
      <c r="F1971" s="105" t="s">
        <v>11253</v>
      </c>
      <c r="G1971" s="104">
        <v>0</v>
      </c>
      <c r="H1971" s="104">
        <v>0</v>
      </c>
      <c r="I1971" s="104">
        <v>0</v>
      </c>
      <c r="J1971" s="105"/>
      <c r="K1971" s="105"/>
      <c r="L1971" s="104">
        <v>3</v>
      </c>
      <c r="M1971" s="104">
        <v>0</v>
      </c>
      <c r="N1971" s="105"/>
      <c r="O1971" s="105"/>
      <c r="P1971" s="105"/>
      <c r="Q1971" s="105" t="s">
        <v>11254</v>
      </c>
      <c r="R1971" s="104">
        <v>0</v>
      </c>
      <c r="S1971" s="104">
        <v>0</v>
      </c>
      <c r="T1971" s="105" t="s">
        <v>11251</v>
      </c>
      <c r="U1971" s="104">
        <v>1</v>
      </c>
      <c r="V1971" s="104">
        <v>0</v>
      </c>
      <c r="W1971" s="104">
        <v>0</v>
      </c>
      <c r="X1971" s="104">
        <v>0</v>
      </c>
      <c r="Y1971" s="104">
        <v>0</v>
      </c>
      <c r="Z1971" s="104" t="b">
        <v>0</v>
      </c>
      <c r="AA1971" s="105"/>
      <c r="AB1971" s="105" t="s">
        <v>11255</v>
      </c>
    </row>
    <row r="1972" spans="1:28" ht="15" customHeight="1" x14ac:dyDescent="0.35">
      <c r="A1972" s="105" t="s">
        <v>11672</v>
      </c>
      <c r="B1972" s="104">
        <v>0</v>
      </c>
      <c r="C1972" s="105"/>
      <c r="D1972" s="104">
        <v>0</v>
      </c>
      <c r="E1972" s="105"/>
      <c r="F1972" s="105" t="s">
        <v>11247</v>
      </c>
      <c r="G1972" s="104">
        <v>0</v>
      </c>
      <c r="H1972" s="104">
        <v>0</v>
      </c>
      <c r="I1972" s="104">
        <v>0</v>
      </c>
      <c r="J1972" s="105"/>
      <c r="K1972" s="105"/>
      <c r="L1972" s="104">
        <v>3</v>
      </c>
      <c r="M1972" s="104">
        <v>0</v>
      </c>
      <c r="N1972" s="105"/>
      <c r="O1972" s="105"/>
      <c r="P1972" s="105"/>
      <c r="Q1972" s="105"/>
      <c r="R1972" s="104">
        <v>0</v>
      </c>
      <c r="S1972" s="104">
        <v>0</v>
      </c>
      <c r="T1972" s="105" t="s">
        <v>11251</v>
      </c>
      <c r="U1972" s="104">
        <v>1</v>
      </c>
      <c r="V1972" s="104">
        <v>0</v>
      </c>
      <c r="W1972" s="104">
        <v>0</v>
      </c>
      <c r="X1972" s="104">
        <v>0</v>
      </c>
      <c r="Y1972" s="104">
        <v>0</v>
      </c>
      <c r="Z1972" s="104" t="b">
        <v>0</v>
      </c>
      <c r="AA1972" s="105"/>
      <c r="AB1972" s="105" t="s">
        <v>11256</v>
      </c>
    </row>
    <row r="1973" spans="1:28" ht="15" customHeight="1" x14ac:dyDescent="0.35">
      <c r="A1973" s="105" t="s">
        <v>11673</v>
      </c>
      <c r="B1973" s="104">
        <v>0</v>
      </c>
      <c r="C1973" s="105"/>
      <c r="D1973" s="104">
        <v>0</v>
      </c>
      <c r="E1973" s="105"/>
      <c r="F1973" s="105" t="s">
        <v>11257</v>
      </c>
      <c r="G1973" s="104">
        <v>0</v>
      </c>
      <c r="H1973" s="104">
        <v>0</v>
      </c>
      <c r="I1973" s="104">
        <v>0</v>
      </c>
      <c r="J1973" s="105"/>
      <c r="K1973" s="105"/>
      <c r="L1973" s="104">
        <v>3</v>
      </c>
      <c r="M1973" s="104">
        <v>0</v>
      </c>
      <c r="N1973" s="105"/>
      <c r="O1973" s="105"/>
      <c r="P1973" s="105"/>
      <c r="Q1973" s="105"/>
      <c r="R1973" s="104">
        <v>0</v>
      </c>
      <c r="S1973" s="104">
        <v>0</v>
      </c>
      <c r="T1973" s="105" t="s">
        <v>11251</v>
      </c>
      <c r="U1973" s="104">
        <v>1</v>
      </c>
      <c r="V1973" s="104">
        <v>0</v>
      </c>
      <c r="W1973" s="104">
        <v>0</v>
      </c>
      <c r="X1973" s="104">
        <v>0</v>
      </c>
      <c r="Y1973" s="104">
        <v>0</v>
      </c>
      <c r="Z1973" s="104" t="b">
        <v>0</v>
      </c>
      <c r="AA1973" s="105"/>
      <c r="AB1973" s="105" t="s">
        <v>11258</v>
      </c>
    </row>
    <row r="1974" spans="1:28" ht="15" customHeight="1" x14ac:dyDescent="0.35">
      <c r="A1974" s="105" t="s">
        <v>11674</v>
      </c>
      <c r="B1974" s="104">
        <v>0</v>
      </c>
      <c r="C1974" s="105"/>
      <c r="D1974" s="104">
        <v>0</v>
      </c>
      <c r="E1974" s="105"/>
      <c r="F1974" s="105" t="s">
        <v>11259</v>
      </c>
      <c r="G1974" s="104">
        <v>0</v>
      </c>
      <c r="H1974" s="104">
        <v>0</v>
      </c>
      <c r="I1974" s="104">
        <v>0</v>
      </c>
      <c r="J1974" s="105"/>
      <c r="K1974" s="105"/>
      <c r="L1974" s="104">
        <v>3</v>
      </c>
      <c r="M1974" s="104">
        <v>0</v>
      </c>
      <c r="N1974" s="105"/>
      <c r="O1974" s="105"/>
      <c r="P1974" s="105"/>
      <c r="Q1974" s="105"/>
      <c r="R1974" s="104">
        <v>0</v>
      </c>
      <c r="S1974" s="104">
        <v>0</v>
      </c>
      <c r="T1974" s="105" t="s">
        <v>11251</v>
      </c>
      <c r="U1974" s="104">
        <v>1</v>
      </c>
      <c r="V1974" s="104">
        <v>0</v>
      </c>
      <c r="W1974" s="104">
        <v>0</v>
      </c>
      <c r="X1974" s="104">
        <v>0</v>
      </c>
      <c r="Y1974" s="104">
        <v>0</v>
      </c>
      <c r="Z1974" s="104" t="b">
        <v>0</v>
      </c>
      <c r="AA1974" s="105"/>
      <c r="AB1974" s="105" t="s">
        <v>11260</v>
      </c>
    </row>
    <row r="1975" spans="1:28" ht="15" customHeight="1" x14ac:dyDescent="0.35">
      <c r="A1975" s="105" t="s">
        <v>11675</v>
      </c>
      <c r="B1975" s="104">
        <v>0</v>
      </c>
      <c r="C1975" s="105"/>
      <c r="D1975" s="104">
        <v>0</v>
      </c>
      <c r="E1975" s="105"/>
      <c r="F1975" s="106" t="s">
        <v>11261</v>
      </c>
      <c r="G1975" s="104">
        <v>0</v>
      </c>
      <c r="H1975" s="104">
        <v>0</v>
      </c>
      <c r="I1975" s="104">
        <v>0</v>
      </c>
      <c r="J1975" s="105"/>
      <c r="K1975" s="105"/>
      <c r="L1975" s="104">
        <v>3</v>
      </c>
      <c r="M1975" s="104">
        <v>0</v>
      </c>
      <c r="N1975" s="105"/>
      <c r="O1975" s="105"/>
      <c r="P1975" s="105"/>
      <c r="Q1975" s="105"/>
      <c r="R1975" s="104">
        <v>0</v>
      </c>
      <c r="S1975" s="104">
        <v>0</v>
      </c>
      <c r="T1975" s="105" t="s">
        <v>11251</v>
      </c>
      <c r="U1975" s="104">
        <v>1</v>
      </c>
      <c r="V1975" s="104">
        <v>0</v>
      </c>
      <c r="W1975" s="104">
        <v>0</v>
      </c>
      <c r="X1975" s="104">
        <v>0</v>
      </c>
      <c r="Y1975" s="104">
        <v>0</v>
      </c>
      <c r="Z1975" s="104" t="b">
        <v>0</v>
      </c>
      <c r="AA1975" s="105"/>
      <c r="AB1975" s="105" t="s">
        <v>11262</v>
      </c>
    </row>
    <row r="1976" spans="1:28" ht="15" customHeight="1" x14ac:dyDescent="0.35">
      <c r="A1976" s="105" t="s">
        <v>11264</v>
      </c>
      <c r="B1976" s="104">
        <v>0</v>
      </c>
      <c r="C1976" s="105"/>
      <c r="D1976" s="104">
        <v>0</v>
      </c>
      <c r="E1976" s="105"/>
      <c r="F1976" s="105" t="s">
        <v>11319</v>
      </c>
      <c r="G1976" s="104">
        <v>0</v>
      </c>
      <c r="H1976" s="104">
        <v>0</v>
      </c>
      <c r="I1976" s="104">
        <v>0</v>
      </c>
      <c r="J1976" s="105"/>
      <c r="K1976" s="105"/>
      <c r="L1976" s="104">
        <v>2</v>
      </c>
      <c r="M1976" s="104">
        <v>0</v>
      </c>
      <c r="N1976" s="105"/>
      <c r="O1976" s="105"/>
      <c r="P1976" s="105"/>
      <c r="Q1976" s="105"/>
      <c r="R1976" s="104">
        <v>0</v>
      </c>
      <c r="S1976" s="104">
        <v>0</v>
      </c>
      <c r="T1976" s="105" t="s">
        <v>5207</v>
      </c>
      <c r="U1976" s="104">
        <v>1</v>
      </c>
      <c r="V1976" s="104">
        <v>0</v>
      </c>
      <c r="W1976" s="104">
        <v>0</v>
      </c>
      <c r="X1976" s="104">
        <v>0</v>
      </c>
      <c r="Y1976" s="104">
        <v>0</v>
      </c>
      <c r="Z1976" s="104" t="b">
        <v>0</v>
      </c>
      <c r="AA1976" s="105" t="s">
        <v>923</v>
      </c>
      <c r="AB1976" s="105" t="s">
        <v>11320</v>
      </c>
    </row>
    <row r="1977" spans="1:28" ht="15" customHeight="1" x14ac:dyDescent="0.35">
      <c r="A1977" s="105" t="s">
        <v>11676</v>
      </c>
      <c r="B1977" s="104">
        <v>0</v>
      </c>
      <c r="C1977" s="105"/>
      <c r="D1977" s="104">
        <v>0</v>
      </c>
      <c r="E1977" s="105"/>
      <c r="F1977" s="105" t="s">
        <v>11263</v>
      </c>
      <c r="G1977" s="104">
        <v>0</v>
      </c>
      <c r="H1977" s="104">
        <v>0</v>
      </c>
      <c r="I1977" s="104">
        <v>0</v>
      </c>
      <c r="J1977" s="105"/>
      <c r="K1977" s="105"/>
      <c r="L1977" s="104">
        <v>3</v>
      </c>
      <c r="M1977" s="104">
        <v>0</v>
      </c>
      <c r="N1977" s="105"/>
      <c r="O1977" s="105"/>
      <c r="P1977" s="105"/>
      <c r="Q1977" s="105" t="s">
        <v>5394</v>
      </c>
      <c r="R1977" s="104">
        <v>0</v>
      </c>
      <c r="S1977" s="104">
        <v>0</v>
      </c>
      <c r="T1977" s="105" t="s">
        <v>11264</v>
      </c>
      <c r="U1977" s="104">
        <v>1</v>
      </c>
      <c r="V1977" s="104">
        <v>0</v>
      </c>
      <c r="W1977" s="104">
        <v>0</v>
      </c>
      <c r="X1977" s="104">
        <v>0</v>
      </c>
      <c r="Y1977" s="104">
        <v>0</v>
      </c>
      <c r="Z1977" s="104" t="b">
        <v>0</v>
      </c>
      <c r="AA1977" s="105"/>
      <c r="AB1977" s="105" t="s">
        <v>11265</v>
      </c>
    </row>
    <row r="1978" spans="1:28" ht="15" customHeight="1" x14ac:dyDescent="0.35">
      <c r="A1978" s="105" t="s">
        <v>11677</v>
      </c>
      <c r="B1978" s="104">
        <v>0</v>
      </c>
      <c r="C1978" s="105"/>
      <c r="D1978" s="104">
        <v>0</v>
      </c>
      <c r="E1978" s="105"/>
      <c r="F1978" s="105" t="s">
        <v>11266</v>
      </c>
      <c r="G1978" s="104">
        <v>0</v>
      </c>
      <c r="H1978" s="104">
        <v>0</v>
      </c>
      <c r="I1978" s="104">
        <v>0</v>
      </c>
      <c r="J1978" s="105"/>
      <c r="K1978" s="105"/>
      <c r="L1978" s="104">
        <v>3</v>
      </c>
      <c r="M1978" s="104">
        <v>0</v>
      </c>
      <c r="N1978" s="105"/>
      <c r="O1978" s="105"/>
      <c r="P1978" s="105"/>
      <c r="Q1978" s="105" t="s">
        <v>11267</v>
      </c>
      <c r="R1978" s="104">
        <v>0</v>
      </c>
      <c r="S1978" s="104">
        <v>0</v>
      </c>
      <c r="T1978" s="105" t="s">
        <v>11264</v>
      </c>
      <c r="U1978" s="104">
        <v>1</v>
      </c>
      <c r="V1978" s="104">
        <v>0</v>
      </c>
      <c r="W1978" s="104">
        <v>0</v>
      </c>
      <c r="X1978" s="104">
        <v>0</v>
      </c>
      <c r="Y1978" s="104">
        <v>0</v>
      </c>
      <c r="Z1978" s="104" t="b">
        <v>0</v>
      </c>
      <c r="AA1978" s="105"/>
      <c r="AB1978" s="105" t="s">
        <v>11268</v>
      </c>
    </row>
    <row r="1979" spans="1:28" ht="15" customHeight="1" x14ac:dyDescent="0.35">
      <c r="A1979" s="105" t="s">
        <v>11678</v>
      </c>
      <c r="B1979" s="104">
        <v>0</v>
      </c>
      <c r="C1979" s="105"/>
      <c r="D1979" s="104">
        <v>0</v>
      </c>
      <c r="E1979" s="105"/>
      <c r="F1979" s="105" t="s">
        <v>11247</v>
      </c>
      <c r="G1979" s="104">
        <v>0</v>
      </c>
      <c r="H1979" s="104">
        <v>0</v>
      </c>
      <c r="I1979" s="104">
        <v>0</v>
      </c>
      <c r="J1979" s="105"/>
      <c r="K1979" s="105"/>
      <c r="L1979" s="104">
        <v>3</v>
      </c>
      <c r="M1979" s="104">
        <v>0</v>
      </c>
      <c r="N1979" s="105"/>
      <c r="O1979" s="105"/>
      <c r="P1979" s="105"/>
      <c r="Q1979" s="105"/>
      <c r="R1979" s="104">
        <v>0</v>
      </c>
      <c r="S1979" s="104">
        <v>0</v>
      </c>
      <c r="T1979" s="105" t="s">
        <v>11264</v>
      </c>
      <c r="U1979" s="104">
        <v>1</v>
      </c>
      <c r="V1979" s="104">
        <v>0</v>
      </c>
      <c r="W1979" s="104">
        <v>0</v>
      </c>
      <c r="X1979" s="104">
        <v>0</v>
      </c>
      <c r="Y1979" s="104">
        <v>0</v>
      </c>
      <c r="Z1979" s="104" t="b">
        <v>0</v>
      </c>
      <c r="AA1979" s="105"/>
      <c r="AB1979" s="105" t="s">
        <v>11269</v>
      </c>
    </row>
    <row r="1980" spans="1:28" ht="15" customHeight="1" x14ac:dyDescent="0.35">
      <c r="A1980" s="105" t="s">
        <v>11679</v>
      </c>
      <c r="B1980" s="104">
        <v>0</v>
      </c>
      <c r="C1980" s="105"/>
      <c r="D1980" s="104">
        <v>0</v>
      </c>
      <c r="E1980" s="105"/>
      <c r="F1980" s="105" t="s">
        <v>11257</v>
      </c>
      <c r="G1980" s="104">
        <v>0</v>
      </c>
      <c r="H1980" s="104">
        <v>0</v>
      </c>
      <c r="I1980" s="104">
        <v>0</v>
      </c>
      <c r="J1980" s="105"/>
      <c r="K1980" s="105"/>
      <c r="L1980" s="104">
        <v>3</v>
      </c>
      <c r="M1980" s="104">
        <v>0</v>
      </c>
      <c r="N1980" s="105"/>
      <c r="O1980" s="105"/>
      <c r="P1980" s="105"/>
      <c r="Q1980" s="105"/>
      <c r="R1980" s="104">
        <v>0</v>
      </c>
      <c r="S1980" s="104">
        <v>0</v>
      </c>
      <c r="T1980" s="105" t="s">
        <v>11264</v>
      </c>
      <c r="U1980" s="104">
        <v>1</v>
      </c>
      <c r="V1980" s="104">
        <v>0</v>
      </c>
      <c r="W1980" s="104">
        <v>0</v>
      </c>
      <c r="X1980" s="104">
        <v>0</v>
      </c>
      <c r="Y1980" s="104">
        <v>0</v>
      </c>
      <c r="Z1980" s="104" t="b">
        <v>0</v>
      </c>
      <c r="AA1980" s="105"/>
      <c r="AB1980" s="105" t="s">
        <v>11270</v>
      </c>
    </row>
    <row r="1981" spans="1:28" ht="15" customHeight="1" x14ac:dyDescent="0.35">
      <c r="A1981" s="105" t="s">
        <v>11680</v>
      </c>
      <c r="B1981" s="104">
        <v>0</v>
      </c>
      <c r="C1981" s="105"/>
      <c r="D1981" s="104">
        <v>0</v>
      </c>
      <c r="E1981" s="105"/>
      <c r="F1981" s="105" t="s">
        <v>11259</v>
      </c>
      <c r="G1981" s="104">
        <v>0</v>
      </c>
      <c r="H1981" s="104">
        <v>0</v>
      </c>
      <c r="I1981" s="104">
        <v>0</v>
      </c>
      <c r="J1981" s="105"/>
      <c r="K1981" s="105"/>
      <c r="L1981" s="104">
        <v>3</v>
      </c>
      <c r="M1981" s="104">
        <v>0</v>
      </c>
      <c r="N1981" s="105"/>
      <c r="O1981" s="105"/>
      <c r="P1981" s="105"/>
      <c r="Q1981" s="105"/>
      <c r="R1981" s="104">
        <v>0</v>
      </c>
      <c r="S1981" s="104">
        <v>0</v>
      </c>
      <c r="T1981" s="105" t="s">
        <v>11264</v>
      </c>
      <c r="U1981" s="104">
        <v>1</v>
      </c>
      <c r="V1981" s="104">
        <v>0</v>
      </c>
      <c r="W1981" s="104">
        <v>0</v>
      </c>
      <c r="X1981" s="104">
        <v>0</v>
      </c>
      <c r="Y1981" s="104">
        <v>0</v>
      </c>
      <c r="Z1981" s="104" t="b">
        <v>0</v>
      </c>
      <c r="AA1981" s="105"/>
      <c r="AB1981" s="105" t="s">
        <v>11271</v>
      </c>
    </row>
    <row r="1982" spans="1:28" ht="15" customHeight="1" x14ac:dyDescent="0.35">
      <c r="A1982" s="105" t="s">
        <v>11681</v>
      </c>
      <c r="B1982" s="104">
        <v>0</v>
      </c>
      <c r="C1982" s="105"/>
      <c r="D1982" s="104">
        <v>0</v>
      </c>
      <c r="E1982" s="105"/>
      <c r="F1982" s="106" t="s">
        <v>11272</v>
      </c>
      <c r="G1982" s="104">
        <v>0</v>
      </c>
      <c r="H1982" s="104">
        <v>0</v>
      </c>
      <c r="I1982" s="104">
        <v>0</v>
      </c>
      <c r="J1982" s="105"/>
      <c r="K1982" s="105"/>
      <c r="L1982" s="104">
        <v>3</v>
      </c>
      <c r="M1982" s="104">
        <v>0</v>
      </c>
      <c r="N1982" s="105"/>
      <c r="O1982" s="105"/>
      <c r="P1982" s="105"/>
      <c r="Q1982" s="105"/>
      <c r="R1982" s="104">
        <v>0</v>
      </c>
      <c r="S1982" s="104">
        <v>0</v>
      </c>
      <c r="T1982" s="105" t="s">
        <v>11264</v>
      </c>
      <c r="U1982" s="104">
        <v>1</v>
      </c>
      <c r="V1982" s="104">
        <v>0</v>
      </c>
      <c r="W1982" s="104">
        <v>0</v>
      </c>
      <c r="X1982" s="104">
        <v>0</v>
      </c>
      <c r="Y1982" s="104">
        <v>0</v>
      </c>
      <c r="Z1982" s="104" t="b">
        <v>0</v>
      </c>
      <c r="AA1982" s="105"/>
      <c r="AB1982" s="105" t="s">
        <v>11273</v>
      </c>
    </row>
    <row r="1983" spans="1:28" ht="15" customHeight="1" x14ac:dyDescent="0.35">
      <c r="A1983" s="105" t="s">
        <v>11275</v>
      </c>
      <c r="B1983" s="104">
        <v>0</v>
      </c>
      <c r="C1983" s="105"/>
      <c r="D1983" s="104">
        <v>0</v>
      </c>
      <c r="E1983" s="105"/>
      <c r="F1983" s="105" t="s">
        <v>11342</v>
      </c>
      <c r="G1983" s="104">
        <v>0</v>
      </c>
      <c r="H1983" s="104">
        <v>0</v>
      </c>
      <c r="I1983" s="104">
        <v>0</v>
      </c>
      <c r="J1983" s="105"/>
      <c r="K1983" s="105"/>
      <c r="L1983" s="104">
        <v>2</v>
      </c>
      <c r="M1983" s="104">
        <v>0</v>
      </c>
      <c r="N1983" s="105"/>
      <c r="O1983" s="105"/>
      <c r="P1983" s="105"/>
      <c r="Q1983" s="105"/>
      <c r="R1983" s="104">
        <v>0</v>
      </c>
      <c r="S1983" s="104">
        <v>0</v>
      </c>
      <c r="T1983" s="105" t="s">
        <v>5207</v>
      </c>
      <c r="U1983" s="104">
        <v>1</v>
      </c>
      <c r="V1983" s="104">
        <v>0</v>
      </c>
      <c r="W1983" s="104">
        <v>0</v>
      </c>
      <c r="X1983" s="104">
        <v>0</v>
      </c>
      <c r="Y1983" s="104">
        <v>0</v>
      </c>
      <c r="Z1983" s="104" t="b">
        <v>0</v>
      </c>
      <c r="AA1983" s="105" t="s">
        <v>923</v>
      </c>
      <c r="AB1983" s="105" t="s">
        <v>11343</v>
      </c>
    </row>
    <row r="1984" spans="1:28" ht="15" customHeight="1" x14ac:dyDescent="0.35">
      <c r="A1984" s="105" t="s">
        <v>11682</v>
      </c>
      <c r="B1984" s="104">
        <v>0</v>
      </c>
      <c r="C1984" s="105"/>
      <c r="D1984" s="104">
        <v>0</v>
      </c>
      <c r="E1984" s="105"/>
      <c r="F1984" s="105" t="s">
        <v>11274</v>
      </c>
      <c r="G1984" s="104">
        <v>0</v>
      </c>
      <c r="H1984" s="104">
        <v>0</v>
      </c>
      <c r="I1984" s="104">
        <v>0</v>
      </c>
      <c r="J1984" s="105"/>
      <c r="K1984" s="105"/>
      <c r="L1984" s="104">
        <v>3</v>
      </c>
      <c r="M1984" s="104">
        <v>0</v>
      </c>
      <c r="N1984" s="105"/>
      <c r="O1984" s="105"/>
      <c r="P1984" s="105"/>
      <c r="Q1984" s="105" t="s">
        <v>5421</v>
      </c>
      <c r="R1984" s="104">
        <v>0</v>
      </c>
      <c r="S1984" s="104">
        <v>0</v>
      </c>
      <c r="T1984" s="105" t="s">
        <v>11275</v>
      </c>
      <c r="U1984" s="104">
        <v>1</v>
      </c>
      <c r="V1984" s="104">
        <v>0</v>
      </c>
      <c r="W1984" s="104">
        <v>0</v>
      </c>
      <c r="X1984" s="104">
        <v>0</v>
      </c>
      <c r="Y1984" s="104">
        <v>0</v>
      </c>
      <c r="Z1984" s="104" t="b">
        <v>0</v>
      </c>
      <c r="AA1984" s="105"/>
      <c r="AB1984" s="105" t="s">
        <v>11276</v>
      </c>
    </row>
    <row r="1985" spans="1:28" ht="15" customHeight="1" x14ac:dyDescent="0.35">
      <c r="A1985" s="105" t="s">
        <v>11683</v>
      </c>
      <c r="B1985" s="104">
        <v>0</v>
      </c>
      <c r="C1985" s="105"/>
      <c r="D1985" s="104">
        <v>0</v>
      </c>
      <c r="E1985" s="105"/>
      <c r="F1985" s="105" t="s">
        <v>11277</v>
      </c>
      <c r="G1985" s="104">
        <v>0</v>
      </c>
      <c r="H1985" s="104">
        <v>0</v>
      </c>
      <c r="I1985" s="104">
        <v>0</v>
      </c>
      <c r="J1985" s="105"/>
      <c r="K1985" s="105"/>
      <c r="L1985" s="104">
        <v>3</v>
      </c>
      <c r="M1985" s="104">
        <v>0</v>
      </c>
      <c r="N1985" s="105"/>
      <c r="O1985" s="105"/>
      <c r="P1985" s="105"/>
      <c r="Q1985" s="105" t="s">
        <v>11278</v>
      </c>
      <c r="R1985" s="104">
        <v>0</v>
      </c>
      <c r="S1985" s="104">
        <v>0</v>
      </c>
      <c r="T1985" s="105" t="s">
        <v>11275</v>
      </c>
      <c r="U1985" s="104">
        <v>1</v>
      </c>
      <c r="V1985" s="104">
        <v>0</v>
      </c>
      <c r="W1985" s="104">
        <v>0</v>
      </c>
      <c r="X1985" s="104">
        <v>0</v>
      </c>
      <c r="Y1985" s="104">
        <v>0</v>
      </c>
      <c r="Z1985" s="104" t="b">
        <v>0</v>
      </c>
      <c r="AA1985" s="105"/>
      <c r="AB1985" s="105" t="s">
        <v>11279</v>
      </c>
    </row>
    <row r="1986" spans="1:28" ht="15" customHeight="1" x14ac:dyDescent="0.35">
      <c r="A1986" s="105" t="s">
        <v>11684</v>
      </c>
      <c r="B1986" s="104">
        <v>0</v>
      </c>
      <c r="C1986" s="105"/>
      <c r="D1986" s="104">
        <v>0</v>
      </c>
      <c r="E1986" s="105"/>
      <c r="F1986" s="105" t="s">
        <v>11247</v>
      </c>
      <c r="G1986" s="104">
        <v>0</v>
      </c>
      <c r="H1986" s="104">
        <v>0</v>
      </c>
      <c r="I1986" s="104">
        <v>0</v>
      </c>
      <c r="J1986" s="105"/>
      <c r="K1986" s="105"/>
      <c r="L1986" s="104">
        <v>3</v>
      </c>
      <c r="M1986" s="104">
        <v>0</v>
      </c>
      <c r="N1986" s="105"/>
      <c r="O1986" s="105"/>
      <c r="P1986" s="105"/>
      <c r="Q1986" s="105"/>
      <c r="R1986" s="104">
        <v>0</v>
      </c>
      <c r="S1986" s="104">
        <v>0</v>
      </c>
      <c r="T1986" s="105" t="s">
        <v>11275</v>
      </c>
      <c r="U1986" s="104">
        <v>1</v>
      </c>
      <c r="V1986" s="104">
        <v>0</v>
      </c>
      <c r="W1986" s="104">
        <v>0</v>
      </c>
      <c r="X1986" s="104">
        <v>0</v>
      </c>
      <c r="Y1986" s="104">
        <v>0</v>
      </c>
      <c r="Z1986" s="104" t="b">
        <v>0</v>
      </c>
      <c r="AA1986" s="105"/>
      <c r="AB1986" s="105" t="s">
        <v>11280</v>
      </c>
    </row>
    <row r="1987" spans="1:28" ht="15" customHeight="1" x14ac:dyDescent="0.35">
      <c r="A1987" s="105" t="s">
        <v>11685</v>
      </c>
      <c r="B1987" s="104">
        <v>0</v>
      </c>
      <c r="C1987" s="105"/>
      <c r="D1987" s="104">
        <v>0</v>
      </c>
      <c r="E1987" s="105"/>
      <c r="F1987" s="105" t="s">
        <v>11257</v>
      </c>
      <c r="G1987" s="104">
        <v>0</v>
      </c>
      <c r="H1987" s="104">
        <v>0</v>
      </c>
      <c r="I1987" s="104">
        <v>0</v>
      </c>
      <c r="J1987" s="105"/>
      <c r="K1987" s="105"/>
      <c r="L1987" s="104">
        <v>3</v>
      </c>
      <c r="M1987" s="104">
        <v>0</v>
      </c>
      <c r="N1987" s="105"/>
      <c r="O1987" s="105"/>
      <c r="P1987" s="105"/>
      <c r="Q1987" s="105"/>
      <c r="R1987" s="104">
        <v>0</v>
      </c>
      <c r="S1987" s="104">
        <v>0</v>
      </c>
      <c r="T1987" s="105" t="s">
        <v>11275</v>
      </c>
      <c r="U1987" s="104">
        <v>1</v>
      </c>
      <c r="V1987" s="104">
        <v>0</v>
      </c>
      <c r="W1987" s="104">
        <v>0</v>
      </c>
      <c r="X1987" s="104">
        <v>0</v>
      </c>
      <c r="Y1987" s="104">
        <v>0</v>
      </c>
      <c r="Z1987" s="104" t="b">
        <v>0</v>
      </c>
      <c r="AA1987" s="105"/>
      <c r="AB1987" s="105" t="s">
        <v>11281</v>
      </c>
    </row>
    <row r="1988" spans="1:28" ht="15" customHeight="1" x14ac:dyDescent="0.35">
      <c r="A1988" s="105" t="s">
        <v>11686</v>
      </c>
      <c r="B1988" s="104">
        <v>0</v>
      </c>
      <c r="C1988" s="105"/>
      <c r="D1988" s="104">
        <v>0</v>
      </c>
      <c r="E1988" s="105"/>
      <c r="F1988" s="105" t="s">
        <v>11259</v>
      </c>
      <c r="G1988" s="104">
        <v>0</v>
      </c>
      <c r="H1988" s="104">
        <v>0</v>
      </c>
      <c r="I1988" s="104">
        <v>0</v>
      </c>
      <c r="J1988" s="105"/>
      <c r="K1988" s="105"/>
      <c r="L1988" s="104">
        <v>3</v>
      </c>
      <c r="M1988" s="104">
        <v>0</v>
      </c>
      <c r="N1988" s="105"/>
      <c r="O1988" s="105"/>
      <c r="P1988" s="105"/>
      <c r="Q1988" s="105"/>
      <c r="R1988" s="104">
        <v>0</v>
      </c>
      <c r="S1988" s="104">
        <v>0</v>
      </c>
      <c r="T1988" s="105" t="s">
        <v>11275</v>
      </c>
      <c r="U1988" s="104">
        <v>1</v>
      </c>
      <c r="V1988" s="104">
        <v>0</v>
      </c>
      <c r="W1988" s="104">
        <v>0</v>
      </c>
      <c r="X1988" s="104">
        <v>0</v>
      </c>
      <c r="Y1988" s="104">
        <v>0</v>
      </c>
      <c r="Z1988" s="104" t="b">
        <v>0</v>
      </c>
      <c r="AA1988" s="105"/>
      <c r="AB1988" s="105" t="s">
        <v>11282</v>
      </c>
    </row>
    <row r="1989" spans="1:28" ht="15" customHeight="1" x14ac:dyDescent="0.35">
      <c r="A1989" s="105" t="s">
        <v>11687</v>
      </c>
      <c r="B1989" s="104">
        <v>0</v>
      </c>
      <c r="C1989" s="105"/>
      <c r="D1989" s="104">
        <v>0</v>
      </c>
      <c r="E1989" s="105"/>
      <c r="F1989" s="106" t="s">
        <v>11261</v>
      </c>
      <c r="G1989" s="104">
        <v>0</v>
      </c>
      <c r="H1989" s="104">
        <v>0</v>
      </c>
      <c r="I1989" s="104">
        <v>0</v>
      </c>
      <c r="J1989" s="105"/>
      <c r="K1989" s="105"/>
      <c r="L1989" s="104">
        <v>3</v>
      </c>
      <c r="M1989" s="104">
        <v>0</v>
      </c>
      <c r="N1989" s="105"/>
      <c r="O1989" s="105"/>
      <c r="P1989" s="105"/>
      <c r="Q1989" s="105"/>
      <c r="R1989" s="104">
        <v>0</v>
      </c>
      <c r="S1989" s="104">
        <v>0</v>
      </c>
      <c r="T1989" s="105" t="s">
        <v>11275</v>
      </c>
      <c r="U1989" s="104">
        <v>1</v>
      </c>
      <c r="V1989" s="104">
        <v>0</v>
      </c>
      <c r="W1989" s="104">
        <v>0</v>
      </c>
      <c r="X1989" s="104">
        <v>0</v>
      </c>
      <c r="Y1989" s="104">
        <v>0</v>
      </c>
      <c r="Z1989" s="104" t="b">
        <v>0</v>
      </c>
      <c r="AA1989" s="105"/>
      <c r="AB1989" s="105" t="s">
        <v>11283</v>
      </c>
    </row>
    <row r="1990" spans="1:28" ht="15" customHeight="1" x14ac:dyDescent="0.35">
      <c r="A1990" s="105" t="s">
        <v>11285</v>
      </c>
      <c r="B1990" s="104">
        <v>0</v>
      </c>
      <c r="C1990" s="105"/>
      <c r="D1990" s="104">
        <v>0</v>
      </c>
      <c r="E1990" s="105"/>
      <c r="F1990" s="105" t="s">
        <v>11365</v>
      </c>
      <c r="G1990" s="104">
        <v>0</v>
      </c>
      <c r="H1990" s="104">
        <v>0</v>
      </c>
      <c r="I1990" s="104">
        <v>0</v>
      </c>
      <c r="J1990" s="105"/>
      <c r="K1990" s="105"/>
      <c r="L1990" s="104">
        <v>2</v>
      </c>
      <c r="M1990" s="104">
        <v>0</v>
      </c>
      <c r="N1990" s="105"/>
      <c r="O1990" s="105"/>
      <c r="P1990" s="105"/>
      <c r="Q1990" s="105"/>
      <c r="R1990" s="104">
        <v>0</v>
      </c>
      <c r="S1990" s="104">
        <v>0</v>
      </c>
      <c r="T1990" s="105" t="s">
        <v>5207</v>
      </c>
      <c r="U1990" s="104">
        <v>1</v>
      </c>
      <c r="V1990" s="104">
        <v>0</v>
      </c>
      <c r="W1990" s="104">
        <v>0</v>
      </c>
      <c r="X1990" s="104">
        <v>0</v>
      </c>
      <c r="Y1990" s="104">
        <v>0</v>
      </c>
      <c r="Z1990" s="104" t="b">
        <v>0</v>
      </c>
      <c r="AA1990" s="105" t="s">
        <v>923</v>
      </c>
      <c r="AB1990" s="105" t="s">
        <v>11366</v>
      </c>
    </row>
    <row r="1991" spans="1:28" ht="15" customHeight="1" x14ac:dyDescent="0.35">
      <c r="A1991" s="105" t="s">
        <v>11688</v>
      </c>
      <c r="B1991" s="104">
        <v>0</v>
      </c>
      <c r="C1991" s="105"/>
      <c r="D1991" s="104">
        <v>0</v>
      </c>
      <c r="E1991" s="105"/>
      <c r="F1991" s="105" t="s">
        <v>11284</v>
      </c>
      <c r="G1991" s="104">
        <v>0</v>
      </c>
      <c r="H1991" s="104">
        <v>0</v>
      </c>
      <c r="I1991" s="104">
        <v>0</v>
      </c>
      <c r="J1991" s="105"/>
      <c r="K1991" s="105"/>
      <c r="L1991" s="104">
        <v>3</v>
      </c>
      <c r="M1991" s="104">
        <v>0</v>
      </c>
      <c r="N1991" s="105"/>
      <c r="O1991" s="105"/>
      <c r="P1991" s="105"/>
      <c r="Q1991" s="105" t="s">
        <v>5455</v>
      </c>
      <c r="R1991" s="104">
        <v>0</v>
      </c>
      <c r="S1991" s="104">
        <v>0</v>
      </c>
      <c r="T1991" s="105" t="s">
        <v>11285</v>
      </c>
      <c r="U1991" s="104">
        <v>1</v>
      </c>
      <c r="V1991" s="104">
        <v>0</v>
      </c>
      <c r="W1991" s="104">
        <v>0</v>
      </c>
      <c r="X1991" s="104">
        <v>0</v>
      </c>
      <c r="Y1991" s="104">
        <v>0</v>
      </c>
      <c r="Z1991" s="104" t="b">
        <v>0</v>
      </c>
      <c r="AA1991" s="105"/>
      <c r="AB1991" s="105" t="s">
        <v>11286</v>
      </c>
    </row>
    <row r="1992" spans="1:28" ht="15" customHeight="1" x14ac:dyDescent="0.35">
      <c r="A1992" s="105" t="s">
        <v>11689</v>
      </c>
      <c r="B1992" s="104">
        <v>0</v>
      </c>
      <c r="C1992" s="105"/>
      <c r="D1992" s="104">
        <v>0</v>
      </c>
      <c r="E1992" s="105"/>
      <c r="F1992" s="105" t="s">
        <v>11287</v>
      </c>
      <c r="G1992" s="104">
        <v>0</v>
      </c>
      <c r="H1992" s="104">
        <v>0</v>
      </c>
      <c r="I1992" s="104">
        <v>0</v>
      </c>
      <c r="J1992" s="105"/>
      <c r="K1992" s="105"/>
      <c r="L1992" s="104">
        <v>3</v>
      </c>
      <c r="M1992" s="104">
        <v>0</v>
      </c>
      <c r="N1992" s="105"/>
      <c r="O1992" s="105"/>
      <c r="P1992" s="105"/>
      <c r="Q1992" s="105" t="s">
        <v>11288</v>
      </c>
      <c r="R1992" s="104">
        <v>0</v>
      </c>
      <c r="S1992" s="104">
        <v>0</v>
      </c>
      <c r="T1992" s="105" t="s">
        <v>11285</v>
      </c>
      <c r="U1992" s="104">
        <v>1</v>
      </c>
      <c r="V1992" s="104">
        <v>0</v>
      </c>
      <c r="W1992" s="104">
        <v>0</v>
      </c>
      <c r="X1992" s="104">
        <v>0</v>
      </c>
      <c r="Y1992" s="104">
        <v>0</v>
      </c>
      <c r="Z1992" s="104" t="b">
        <v>0</v>
      </c>
      <c r="AA1992" s="105"/>
      <c r="AB1992" s="105" t="s">
        <v>11289</v>
      </c>
    </row>
    <row r="1993" spans="1:28" ht="15" customHeight="1" x14ac:dyDescent="0.35">
      <c r="A1993" s="105" t="s">
        <v>11690</v>
      </c>
      <c r="B1993" s="104">
        <v>0</v>
      </c>
      <c r="C1993" s="105"/>
      <c r="D1993" s="104">
        <v>0</v>
      </c>
      <c r="E1993" s="105"/>
      <c r="F1993" s="105" t="s">
        <v>11247</v>
      </c>
      <c r="G1993" s="104">
        <v>0</v>
      </c>
      <c r="H1993" s="104">
        <v>0</v>
      </c>
      <c r="I1993" s="104">
        <v>0</v>
      </c>
      <c r="J1993" s="105"/>
      <c r="K1993" s="105"/>
      <c r="L1993" s="104">
        <v>3</v>
      </c>
      <c r="M1993" s="104">
        <v>0</v>
      </c>
      <c r="N1993" s="105"/>
      <c r="O1993" s="105"/>
      <c r="P1993" s="105"/>
      <c r="Q1993" s="105"/>
      <c r="R1993" s="104">
        <v>0</v>
      </c>
      <c r="S1993" s="104">
        <v>0</v>
      </c>
      <c r="T1993" s="105" t="s">
        <v>11285</v>
      </c>
      <c r="U1993" s="104">
        <v>1</v>
      </c>
      <c r="V1993" s="104">
        <v>0</v>
      </c>
      <c r="W1993" s="104">
        <v>0</v>
      </c>
      <c r="X1993" s="104">
        <v>0</v>
      </c>
      <c r="Y1993" s="104">
        <v>0</v>
      </c>
      <c r="Z1993" s="104" t="b">
        <v>0</v>
      </c>
      <c r="AA1993" s="105"/>
      <c r="AB1993" s="105" t="s">
        <v>11290</v>
      </c>
    </row>
    <row r="1994" spans="1:28" ht="15" customHeight="1" x14ac:dyDescent="0.35">
      <c r="A1994" s="105" t="s">
        <v>11691</v>
      </c>
      <c r="B1994" s="104">
        <v>0</v>
      </c>
      <c r="C1994" s="105"/>
      <c r="D1994" s="104">
        <v>0</v>
      </c>
      <c r="E1994" s="105"/>
      <c r="F1994" s="105" t="s">
        <v>11257</v>
      </c>
      <c r="G1994" s="104">
        <v>0</v>
      </c>
      <c r="H1994" s="104">
        <v>0</v>
      </c>
      <c r="I1994" s="104">
        <v>0</v>
      </c>
      <c r="J1994" s="105"/>
      <c r="K1994" s="105"/>
      <c r="L1994" s="104">
        <v>3</v>
      </c>
      <c r="M1994" s="104">
        <v>0</v>
      </c>
      <c r="N1994" s="105"/>
      <c r="O1994" s="105"/>
      <c r="P1994" s="105"/>
      <c r="Q1994" s="105"/>
      <c r="R1994" s="104">
        <v>0</v>
      </c>
      <c r="S1994" s="104">
        <v>0</v>
      </c>
      <c r="T1994" s="105" t="s">
        <v>11285</v>
      </c>
      <c r="U1994" s="104">
        <v>1</v>
      </c>
      <c r="V1994" s="104">
        <v>0</v>
      </c>
      <c r="W1994" s="104">
        <v>0</v>
      </c>
      <c r="X1994" s="104">
        <v>0</v>
      </c>
      <c r="Y1994" s="104">
        <v>0</v>
      </c>
      <c r="Z1994" s="104" t="b">
        <v>0</v>
      </c>
      <c r="AA1994" s="105"/>
      <c r="AB1994" s="105" t="s">
        <v>11291</v>
      </c>
    </row>
    <row r="1995" spans="1:28" ht="15" customHeight="1" x14ac:dyDescent="0.35">
      <c r="A1995" s="105" t="s">
        <v>11692</v>
      </c>
      <c r="B1995" s="104">
        <v>0</v>
      </c>
      <c r="C1995" s="105"/>
      <c r="D1995" s="104">
        <v>0</v>
      </c>
      <c r="E1995" s="105"/>
      <c r="F1995" s="105" t="s">
        <v>11259</v>
      </c>
      <c r="G1995" s="104">
        <v>0</v>
      </c>
      <c r="H1995" s="104">
        <v>0</v>
      </c>
      <c r="I1995" s="104">
        <v>0</v>
      </c>
      <c r="J1995" s="105"/>
      <c r="K1995" s="105"/>
      <c r="L1995" s="104">
        <v>3</v>
      </c>
      <c r="M1995" s="104">
        <v>0</v>
      </c>
      <c r="N1995" s="105"/>
      <c r="O1995" s="105"/>
      <c r="P1995" s="105"/>
      <c r="Q1995" s="105"/>
      <c r="R1995" s="104">
        <v>0</v>
      </c>
      <c r="S1995" s="104">
        <v>0</v>
      </c>
      <c r="T1995" s="105" t="s">
        <v>11285</v>
      </c>
      <c r="U1995" s="104">
        <v>1</v>
      </c>
      <c r="V1995" s="104">
        <v>0</v>
      </c>
      <c r="W1995" s="104">
        <v>0</v>
      </c>
      <c r="X1995" s="104">
        <v>0</v>
      </c>
      <c r="Y1995" s="104">
        <v>0</v>
      </c>
      <c r="Z1995" s="104" t="b">
        <v>0</v>
      </c>
      <c r="AA1995" s="105"/>
      <c r="AB1995" s="105" t="s">
        <v>11292</v>
      </c>
    </row>
    <row r="1996" spans="1:28" ht="15" customHeight="1" x14ac:dyDescent="0.35">
      <c r="A1996" s="105" t="s">
        <v>11693</v>
      </c>
      <c r="B1996" s="104">
        <v>0</v>
      </c>
      <c r="C1996" s="105"/>
      <c r="D1996" s="104">
        <v>0</v>
      </c>
      <c r="E1996" s="105"/>
      <c r="F1996" s="106" t="s">
        <v>11261</v>
      </c>
      <c r="G1996" s="104">
        <v>0</v>
      </c>
      <c r="H1996" s="104">
        <v>0</v>
      </c>
      <c r="I1996" s="104">
        <v>0</v>
      </c>
      <c r="J1996" s="105"/>
      <c r="K1996" s="105"/>
      <c r="L1996" s="104">
        <v>3</v>
      </c>
      <c r="M1996" s="104">
        <v>0</v>
      </c>
      <c r="N1996" s="105"/>
      <c r="O1996" s="105"/>
      <c r="P1996" s="105"/>
      <c r="Q1996" s="105"/>
      <c r="R1996" s="104">
        <v>0</v>
      </c>
      <c r="S1996" s="104">
        <v>0</v>
      </c>
      <c r="T1996" s="105" t="s">
        <v>11285</v>
      </c>
      <c r="U1996" s="104">
        <v>1</v>
      </c>
      <c r="V1996" s="104">
        <v>0</v>
      </c>
      <c r="W1996" s="104">
        <v>0</v>
      </c>
      <c r="X1996" s="104">
        <v>0</v>
      </c>
      <c r="Y1996" s="104">
        <v>0</v>
      </c>
      <c r="Z1996" s="104" t="b">
        <v>0</v>
      </c>
      <c r="AA1996" s="105"/>
      <c r="AB1996" s="105" t="s">
        <v>11293</v>
      </c>
    </row>
    <row r="1997" spans="1:28" ht="15" customHeight="1" x14ac:dyDescent="0.35">
      <c r="A1997" s="105" t="s">
        <v>11298</v>
      </c>
      <c r="B1997" s="104">
        <v>0</v>
      </c>
      <c r="C1997" s="105"/>
      <c r="D1997" s="104">
        <v>0</v>
      </c>
      <c r="E1997" s="105"/>
      <c r="F1997" s="105" t="s">
        <v>11387</v>
      </c>
      <c r="G1997" s="104">
        <v>0</v>
      </c>
      <c r="H1997" s="104">
        <v>0</v>
      </c>
      <c r="I1997" s="104">
        <v>0</v>
      </c>
      <c r="J1997" s="105"/>
      <c r="K1997" s="105"/>
      <c r="L1997" s="104">
        <v>2</v>
      </c>
      <c r="M1997" s="104">
        <v>0</v>
      </c>
      <c r="N1997" s="105"/>
      <c r="O1997" s="105"/>
      <c r="P1997" s="105"/>
      <c r="Q1997" s="105"/>
      <c r="R1997" s="104">
        <v>0</v>
      </c>
      <c r="S1997" s="104">
        <v>0</v>
      </c>
      <c r="T1997" s="105" t="s">
        <v>5207</v>
      </c>
      <c r="U1997" s="104">
        <v>1</v>
      </c>
      <c r="V1997" s="104">
        <v>0</v>
      </c>
      <c r="W1997" s="104">
        <v>0</v>
      </c>
      <c r="X1997" s="104">
        <v>0</v>
      </c>
      <c r="Y1997" s="104">
        <v>0</v>
      </c>
      <c r="Z1997" s="104" t="b">
        <v>0</v>
      </c>
      <c r="AA1997" s="105" t="s">
        <v>923</v>
      </c>
      <c r="AB1997" s="105" t="s">
        <v>11388</v>
      </c>
    </row>
    <row r="1998" spans="1:28" ht="15" customHeight="1" x14ac:dyDescent="0.35">
      <c r="A1998" s="105" t="s">
        <v>11694</v>
      </c>
      <c r="B1998" s="104">
        <v>0</v>
      </c>
      <c r="C1998" s="105"/>
      <c r="D1998" s="104">
        <v>0</v>
      </c>
      <c r="E1998" s="105"/>
      <c r="F1998" s="105" t="s">
        <v>11297</v>
      </c>
      <c r="G1998" s="104">
        <v>0</v>
      </c>
      <c r="H1998" s="104">
        <v>0</v>
      </c>
      <c r="I1998" s="104">
        <v>0</v>
      </c>
      <c r="J1998" s="105"/>
      <c r="K1998" s="105"/>
      <c r="L1998" s="104">
        <v>3</v>
      </c>
      <c r="M1998" s="104">
        <v>0</v>
      </c>
      <c r="N1998" s="105"/>
      <c r="O1998" s="105"/>
      <c r="P1998" s="105"/>
      <c r="Q1998" s="105" t="s">
        <v>5483</v>
      </c>
      <c r="R1998" s="104">
        <v>0</v>
      </c>
      <c r="S1998" s="104">
        <v>0</v>
      </c>
      <c r="T1998" s="105" t="s">
        <v>11298</v>
      </c>
      <c r="U1998" s="104">
        <v>1</v>
      </c>
      <c r="V1998" s="104">
        <v>0</v>
      </c>
      <c r="W1998" s="104">
        <v>0</v>
      </c>
      <c r="X1998" s="104">
        <v>0</v>
      </c>
      <c r="Y1998" s="104">
        <v>0</v>
      </c>
      <c r="Z1998" s="104" t="b">
        <v>0</v>
      </c>
      <c r="AA1998" s="105"/>
      <c r="AB1998" s="105" t="s">
        <v>11299</v>
      </c>
    </row>
    <row r="1999" spans="1:28" ht="15" customHeight="1" x14ac:dyDescent="0.35">
      <c r="A1999" s="105" t="s">
        <v>11695</v>
      </c>
      <c r="B1999" s="104">
        <v>0</v>
      </c>
      <c r="C1999" s="105"/>
      <c r="D1999" s="104">
        <v>0</v>
      </c>
      <c r="E1999" s="105"/>
      <c r="F1999" s="105" t="s">
        <v>11300</v>
      </c>
      <c r="G1999" s="104">
        <v>0</v>
      </c>
      <c r="H1999" s="104">
        <v>0</v>
      </c>
      <c r="I1999" s="104">
        <v>0</v>
      </c>
      <c r="J1999" s="105"/>
      <c r="K1999" s="105"/>
      <c r="L1999" s="104">
        <v>3</v>
      </c>
      <c r="M1999" s="104">
        <v>0</v>
      </c>
      <c r="N1999" s="105"/>
      <c r="O1999" s="105"/>
      <c r="P1999" s="105"/>
      <c r="Q1999" s="105" t="s">
        <v>11301</v>
      </c>
      <c r="R1999" s="104">
        <v>0</v>
      </c>
      <c r="S1999" s="104">
        <v>0</v>
      </c>
      <c r="T1999" s="105" t="s">
        <v>11298</v>
      </c>
      <c r="U1999" s="104">
        <v>1</v>
      </c>
      <c r="V1999" s="104">
        <v>0</v>
      </c>
      <c r="W1999" s="104">
        <v>0</v>
      </c>
      <c r="X1999" s="104">
        <v>0</v>
      </c>
      <c r="Y1999" s="104">
        <v>0</v>
      </c>
      <c r="Z1999" s="104" t="b">
        <v>0</v>
      </c>
      <c r="AA1999" s="105"/>
      <c r="AB1999" s="105" t="s">
        <v>11302</v>
      </c>
    </row>
    <row r="2000" spans="1:28" ht="15" customHeight="1" x14ac:dyDescent="0.35">
      <c r="A2000" s="105" t="s">
        <v>11696</v>
      </c>
      <c r="B2000" s="104">
        <v>0</v>
      </c>
      <c r="C2000" s="105"/>
      <c r="D2000" s="104">
        <v>0</v>
      </c>
      <c r="E2000" s="105"/>
      <c r="F2000" s="105" t="s">
        <v>11247</v>
      </c>
      <c r="G2000" s="104">
        <v>0</v>
      </c>
      <c r="H2000" s="104">
        <v>0</v>
      </c>
      <c r="I2000" s="104">
        <v>0</v>
      </c>
      <c r="J2000" s="105"/>
      <c r="K2000" s="105"/>
      <c r="L2000" s="104">
        <v>3</v>
      </c>
      <c r="M2000" s="104">
        <v>0</v>
      </c>
      <c r="N2000" s="105"/>
      <c r="O2000" s="105"/>
      <c r="P2000" s="105"/>
      <c r="Q2000" s="105"/>
      <c r="R2000" s="104">
        <v>0</v>
      </c>
      <c r="S2000" s="104">
        <v>0</v>
      </c>
      <c r="T2000" s="105" t="s">
        <v>11298</v>
      </c>
      <c r="U2000" s="104">
        <v>1</v>
      </c>
      <c r="V2000" s="104">
        <v>0</v>
      </c>
      <c r="W2000" s="104">
        <v>0</v>
      </c>
      <c r="X2000" s="104">
        <v>0</v>
      </c>
      <c r="Y2000" s="104">
        <v>0</v>
      </c>
      <c r="Z2000" s="104" t="b">
        <v>0</v>
      </c>
      <c r="AA2000" s="105"/>
      <c r="AB2000" s="105" t="s">
        <v>11303</v>
      </c>
    </row>
    <row r="2001" spans="1:28" ht="15" customHeight="1" x14ac:dyDescent="0.35">
      <c r="A2001" s="105" t="s">
        <v>11697</v>
      </c>
      <c r="B2001" s="104">
        <v>0</v>
      </c>
      <c r="C2001" s="105"/>
      <c r="D2001" s="104">
        <v>0</v>
      </c>
      <c r="E2001" s="105"/>
      <c r="F2001" s="105" t="s">
        <v>11257</v>
      </c>
      <c r="G2001" s="104">
        <v>0</v>
      </c>
      <c r="H2001" s="104">
        <v>0</v>
      </c>
      <c r="I2001" s="104">
        <v>0</v>
      </c>
      <c r="J2001" s="105"/>
      <c r="K2001" s="105"/>
      <c r="L2001" s="104">
        <v>3</v>
      </c>
      <c r="M2001" s="104">
        <v>0</v>
      </c>
      <c r="N2001" s="105"/>
      <c r="O2001" s="105"/>
      <c r="P2001" s="105"/>
      <c r="Q2001" s="105"/>
      <c r="R2001" s="104">
        <v>0</v>
      </c>
      <c r="S2001" s="104">
        <v>0</v>
      </c>
      <c r="T2001" s="105" t="s">
        <v>11298</v>
      </c>
      <c r="U2001" s="104">
        <v>1</v>
      </c>
      <c r="V2001" s="104">
        <v>0</v>
      </c>
      <c r="W2001" s="104">
        <v>0</v>
      </c>
      <c r="X2001" s="104">
        <v>0</v>
      </c>
      <c r="Y2001" s="104">
        <v>0</v>
      </c>
      <c r="Z2001" s="104" t="b">
        <v>0</v>
      </c>
      <c r="AA2001" s="105"/>
      <c r="AB2001" s="105" t="s">
        <v>11304</v>
      </c>
    </row>
    <row r="2002" spans="1:28" ht="15" customHeight="1" x14ac:dyDescent="0.35">
      <c r="A2002" s="105" t="s">
        <v>11698</v>
      </c>
      <c r="B2002" s="104">
        <v>0</v>
      </c>
      <c r="C2002" s="105"/>
      <c r="D2002" s="104">
        <v>0</v>
      </c>
      <c r="E2002" s="105"/>
      <c r="F2002" s="105" t="s">
        <v>11259</v>
      </c>
      <c r="G2002" s="104">
        <v>0</v>
      </c>
      <c r="H2002" s="104">
        <v>0</v>
      </c>
      <c r="I2002" s="104">
        <v>0</v>
      </c>
      <c r="J2002" s="105"/>
      <c r="K2002" s="105"/>
      <c r="L2002" s="104">
        <v>3</v>
      </c>
      <c r="M2002" s="104">
        <v>0</v>
      </c>
      <c r="N2002" s="105"/>
      <c r="O2002" s="105"/>
      <c r="P2002" s="105"/>
      <c r="Q2002" s="105"/>
      <c r="R2002" s="104">
        <v>0</v>
      </c>
      <c r="S2002" s="104">
        <v>0</v>
      </c>
      <c r="T2002" s="105" t="s">
        <v>11298</v>
      </c>
      <c r="U2002" s="104">
        <v>1</v>
      </c>
      <c r="V2002" s="104">
        <v>0</v>
      </c>
      <c r="W2002" s="104">
        <v>0</v>
      </c>
      <c r="X2002" s="104">
        <v>0</v>
      </c>
      <c r="Y2002" s="104">
        <v>0</v>
      </c>
      <c r="Z2002" s="104" t="b">
        <v>0</v>
      </c>
      <c r="AA2002" s="105"/>
      <c r="AB2002" s="105" t="s">
        <v>11305</v>
      </c>
    </row>
    <row r="2003" spans="1:28" ht="15" customHeight="1" x14ac:dyDescent="0.35">
      <c r="A2003" s="105" t="s">
        <v>11699</v>
      </c>
      <c r="B2003" s="104">
        <v>0</v>
      </c>
      <c r="C2003" s="105"/>
      <c r="D2003" s="104">
        <v>0</v>
      </c>
      <c r="E2003" s="105"/>
      <c r="F2003" s="106" t="s">
        <v>11261</v>
      </c>
      <c r="G2003" s="104">
        <v>0</v>
      </c>
      <c r="H2003" s="104">
        <v>0</v>
      </c>
      <c r="I2003" s="104">
        <v>0</v>
      </c>
      <c r="J2003" s="105"/>
      <c r="K2003" s="105"/>
      <c r="L2003" s="104">
        <v>3</v>
      </c>
      <c r="M2003" s="104">
        <v>0</v>
      </c>
      <c r="N2003" s="105"/>
      <c r="O2003" s="105"/>
      <c r="P2003" s="105"/>
      <c r="Q2003" s="105"/>
      <c r="R2003" s="104">
        <v>0</v>
      </c>
      <c r="S2003" s="104">
        <v>0</v>
      </c>
      <c r="T2003" s="105" t="s">
        <v>11298</v>
      </c>
      <c r="U2003" s="104">
        <v>1</v>
      </c>
      <c r="V2003" s="104">
        <v>0</v>
      </c>
      <c r="W2003" s="104">
        <v>0</v>
      </c>
      <c r="X2003" s="104">
        <v>0</v>
      </c>
      <c r="Y2003" s="104">
        <v>0</v>
      </c>
      <c r="Z2003" s="104" t="b">
        <v>0</v>
      </c>
      <c r="AA2003" s="105"/>
      <c r="AB2003" s="105" t="s">
        <v>11306</v>
      </c>
    </row>
    <row r="2004" spans="1:28" ht="15" customHeight="1" x14ac:dyDescent="0.35">
      <c r="A2004" s="105" t="s">
        <v>11310</v>
      </c>
      <c r="B2004" s="104">
        <v>0</v>
      </c>
      <c r="C2004" s="105"/>
      <c r="D2004" s="104">
        <v>0</v>
      </c>
      <c r="E2004" s="105"/>
      <c r="F2004" s="105" t="s">
        <v>11410</v>
      </c>
      <c r="G2004" s="104">
        <v>0</v>
      </c>
      <c r="H2004" s="104">
        <v>0</v>
      </c>
      <c r="I2004" s="104">
        <v>0</v>
      </c>
      <c r="J2004" s="105"/>
      <c r="K2004" s="105"/>
      <c r="L2004" s="104">
        <v>2</v>
      </c>
      <c r="M2004" s="104">
        <v>0</v>
      </c>
      <c r="N2004" s="105"/>
      <c r="O2004" s="105"/>
      <c r="P2004" s="105"/>
      <c r="Q2004" s="105"/>
      <c r="R2004" s="104">
        <v>0</v>
      </c>
      <c r="S2004" s="104">
        <v>0</v>
      </c>
      <c r="T2004" s="105" t="s">
        <v>5207</v>
      </c>
      <c r="U2004" s="104">
        <v>1</v>
      </c>
      <c r="V2004" s="104">
        <v>0</v>
      </c>
      <c r="W2004" s="104">
        <v>0</v>
      </c>
      <c r="X2004" s="104">
        <v>0</v>
      </c>
      <c r="Y2004" s="104">
        <v>0</v>
      </c>
      <c r="Z2004" s="104" t="b">
        <v>0</v>
      </c>
      <c r="AA2004" s="105" t="s">
        <v>923</v>
      </c>
      <c r="AB2004" s="105" t="s">
        <v>11411</v>
      </c>
    </row>
    <row r="2005" spans="1:28" ht="15" customHeight="1" x14ac:dyDescent="0.35">
      <c r="A2005" s="105" t="s">
        <v>11700</v>
      </c>
      <c r="B2005" s="104">
        <v>0</v>
      </c>
      <c r="C2005" s="105"/>
      <c r="D2005" s="104">
        <v>0</v>
      </c>
      <c r="E2005" s="105"/>
      <c r="F2005" s="105" t="s">
        <v>11309</v>
      </c>
      <c r="G2005" s="104">
        <v>0</v>
      </c>
      <c r="H2005" s="104">
        <v>0</v>
      </c>
      <c r="I2005" s="104">
        <v>0</v>
      </c>
      <c r="J2005" s="105"/>
      <c r="K2005" s="105"/>
      <c r="L2005" s="104">
        <v>3</v>
      </c>
      <c r="M2005" s="104">
        <v>0</v>
      </c>
      <c r="N2005" s="105"/>
      <c r="O2005" s="105"/>
      <c r="P2005" s="105"/>
      <c r="Q2005" s="105" t="s">
        <v>5514</v>
      </c>
      <c r="R2005" s="104">
        <v>0</v>
      </c>
      <c r="S2005" s="104">
        <v>0</v>
      </c>
      <c r="T2005" s="105" t="s">
        <v>11310</v>
      </c>
      <c r="U2005" s="104">
        <v>1</v>
      </c>
      <c r="V2005" s="104">
        <v>0</v>
      </c>
      <c r="W2005" s="104">
        <v>0</v>
      </c>
      <c r="X2005" s="104">
        <v>0</v>
      </c>
      <c r="Y2005" s="104">
        <v>0</v>
      </c>
      <c r="Z2005" s="104" t="b">
        <v>0</v>
      </c>
      <c r="AA2005" s="105"/>
      <c r="AB2005" s="105" t="s">
        <v>11311</v>
      </c>
    </row>
    <row r="2006" spans="1:28" ht="15" customHeight="1" x14ac:dyDescent="0.35">
      <c r="A2006" s="105" t="s">
        <v>11701</v>
      </c>
      <c r="B2006" s="104">
        <v>0</v>
      </c>
      <c r="C2006" s="105"/>
      <c r="D2006" s="104">
        <v>0</v>
      </c>
      <c r="E2006" s="105"/>
      <c r="F2006" s="105" t="s">
        <v>11312</v>
      </c>
      <c r="G2006" s="104">
        <v>0</v>
      </c>
      <c r="H2006" s="104">
        <v>0</v>
      </c>
      <c r="I2006" s="104">
        <v>0</v>
      </c>
      <c r="J2006" s="105"/>
      <c r="K2006" s="105"/>
      <c r="L2006" s="104">
        <v>3</v>
      </c>
      <c r="M2006" s="104">
        <v>0</v>
      </c>
      <c r="N2006" s="105"/>
      <c r="O2006" s="105"/>
      <c r="P2006" s="105"/>
      <c r="Q2006" s="105" t="s">
        <v>11313</v>
      </c>
      <c r="R2006" s="104">
        <v>0</v>
      </c>
      <c r="S2006" s="104">
        <v>0</v>
      </c>
      <c r="T2006" s="105" t="s">
        <v>11310</v>
      </c>
      <c r="U2006" s="104">
        <v>1</v>
      </c>
      <c r="V2006" s="104">
        <v>0</v>
      </c>
      <c r="W2006" s="104">
        <v>0</v>
      </c>
      <c r="X2006" s="104">
        <v>0</v>
      </c>
      <c r="Y2006" s="104">
        <v>0</v>
      </c>
      <c r="Z2006" s="104" t="b">
        <v>0</v>
      </c>
      <c r="AA2006" s="105"/>
      <c r="AB2006" s="105" t="s">
        <v>11314</v>
      </c>
    </row>
    <row r="2007" spans="1:28" ht="15" customHeight="1" x14ac:dyDescent="0.35">
      <c r="A2007" s="105" t="s">
        <v>11702</v>
      </c>
      <c r="B2007" s="104">
        <v>0</v>
      </c>
      <c r="C2007" s="105"/>
      <c r="D2007" s="104">
        <v>0</v>
      </c>
      <c r="E2007" s="105"/>
      <c r="F2007" s="105" t="s">
        <v>11247</v>
      </c>
      <c r="G2007" s="104">
        <v>0</v>
      </c>
      <c r="H2007" s="104">
        <v>0</v>
      </c>
      <c r="I2007" s="104">
        <v>0</v>
      </c>
      <c r="J2007" s="105"/>
      <c r="K2007" s="105"/>
      <c r="L2007" s="104">
        <v>3</v>
      </c>
      <c r="M2007" s="104">
        <v>0</v>
      </c>
      <c r="N2007" s="105"/>
      <c r="O2007" s="105"/>
      <c r="P2007" s="105"/>
      <c r="Q2007" s="105"/>
      <c r="R2007" s="104">
        <v>0</v>
      </c>
      <c r="S2007" s="104">
        <v>0</v>
      </c>
      <c r="T2007" s="105" t="s">
        <v>11310</v>
      </c>
      <c r="U2007" s="104">
        <v>1</v>
      </c>
      <c r="V2007" s="104">
        <v>0</v>
      </c>
      <c r="W2007" s="104">
        <v>0</v>
      </c>
      <c r="X2007" s="104">
        <v>0</v>
      </c>
      <c r="Y2007" s="104">
        <v>0</v>
      </c>
      <c r="Z2007" s="104" t="b">
        <v>0</v>
      </c>
      <c r="AA2007" s="105"/>
      <c r="AB2007" s="105" t="s">
        <v>11315</v>
      </c>
    </row>
    <row r="2008" spans="1:28" ht="15" customHeight="1" x14ac:dyDescent="0.35">
      <c r="A2008" s="105" t="s">
        <v>11703</v>
      </c>
      <c r="B2008" s="104">
        <v>0</v>
      </c>
      <c r="C2008" s="105"/>
      <c r="D2008" s="104">
        <v>0</v>
      </c>
      <c r="E2008" s="105"/>
      <c r="F2008" s="105" t="s">
        <v>11257</v>
      </c>
      <c r="G2008" s="104">
        <v>0</v>
      </c>
      <c r="H2008" s="104">
        <v>0</v>
      </c>
      <c r="I2008" s="104">
        <v>0</v>
      </c>
      <c r="J2008" s="105"/>
      <c r="K2008" s="105"/>
      <c r="L2008" s="104">
        <v>3</v>
      </c>
      <c r="M2008" s="104">
        <v>0</v>
      </c>
      <c r="N2008" s="105"/>
      <c r="O2008" s="105"/>
      <c r="P2008" s="105"/>
      <c r="Q2008" s="105"/>
      <c r="R2008" s="104">
        <v>0</v>
      </c>
      <c r="S2008" s="104">
        <v>0</v>
      </c>
      <c r="T2008" s="105" t="s">
        <v>11310</v>
      </c>
      <c r="U2008" s="104">
        <v>1</v>
      </c>
      <c r="V2008" s="104">
        <v>0</v>
      </c>
      <c r="W2008" s="104">
        <v>0</v>
      </c>
      <c r="X2008" s="104">
        <v>0</v>
      </c>
      <c r="Y2008" s="104">
        <v>0</v>
      </c>
      <c r="Z2008" s="104" t="b">
        <v>0</v>
      </c>
      <c r="AA2008" s="105"/>
      <c r="AB2008" s="105" t="s">
        <v>11316</v>
      </c>
    </row>
    <row r="2009" spans="1:28" ht="15" customHeight="1" x14ac:dyDescent="0.35">
      <c r="A2009" s="105" t="s">
        <v>11704</v>
      </c>
      <c r="B2009" s="104">
        <v>0</v>
      </c>
      <c r="C2009" s="105"/>
      <c r="D2009" s="104">
        <v>0</v>
      </c>
      <c r="E2009" s="105"/>
      <c r="F2009" s="105" t="s">
        <v>11259</v>
      </c>
      <c r="G2009" s="104">
        <v>0</v>
      </c>
      <c r="H2009" s="104">
        <v>0</v>
      </c>
      <c r="I2009" s="104">
        <v>0</v>
      </c>
      <c r="J2009" s="105"/>
      <c r="K2009" s="105"/>
      <c r="L2009" s="104">
        <v>3</v>
      </c>
      <c r="M2009" s="104">
        <v>0</v>
      </c>
      <c r="N2009" s="105"/>
      <c r="O2009" s="105"/>
      <c r="P2009" s="105"/>
      <c r="Q2009" s="105"/>
      <c r="R2009" s="104">
        <v>0</v>
      </c>
      <c r="S2009" s="104">
        <v>0</v>
      </c>
      <c r="T2009" s="105" t="s">
        <v>11310</v>
      </c>
      <c r="U2009" s="104">
        <v>1</v>
      </c>
      <c r="V2009" s="104">
        <v>0</v>
      </c>
      <c r="W2009" s="104">
        <v>0</v>
      </c>
      <c r="X2009" s="104">
        <v>0</v>
      </c>
      <c r="Y2009" s="104">
        <v>0</v>
      </c>
      <c r="Z2009" s="104" t="b">
        <v>0</v>
      </c>
      <c r="AA2009" s="105"/>
      <c r="AB2009" s="105" t="s">
        <v>11317</v>
      </c>
    </row>
    <row r="2010" spans="1:28" ht="15" customHeight="1" x14ac:dyDescent="0.35">
      <c r="A2010" s="105" t="s">
        <v>11705</v>
      </c>
      <c r="B2010" s="104">
        <v>0</v>
      </c>
      <c r="C2010" s="105"/>
      <c r="D2010" s="104">
        <v>0</v>
      </c>
      <c r="E2010" s="105"/>
      <c r="F2010" s="106" t="s">
        <v>11261</v>
      </c>
      <c r="G2010" s="104">
        <v>0</v>
      </c>
      <c r="H2010" s="104">
        <v>0</v>
      </c>
      <c r="I2010" s="104">
        <v>0</v>
      </c>
      <c r="J2010" s="105"/>
      <c r="K2010" s="105"/>
      <c r="L2010" s="104">
        <v>3</v>
      </c>
      <c r="M2010" s="104">
        <v>0</v>
      </c>
      <c r="N2010" s="105"/>
      <c r="O2010" s="105"/>
      <c r="P2010" s="105"/>
      <c r="Q2010" s="105"/>
      <c r="R2010" s="104">
        <v>0</v>
      </c>
      <c r="S2010" s="104">
        <v>0</v>
      </c>
      <c r="T2010" s="105" t="s">
        <v>11310</v>
      </c>
      <c r="U2010" s="104">
        <v>1</v>
      </c>
      <c r="V2010" s="104">
        <v>0</v>
      </c>
      <c r="W2010" s="104">
        <v>0</v>
      </c>
      <c r="X2010" s="104">
        <v>0</v>
      </c>
      <c r="Y2010" s="104">
        <v>0</v>
      </c>
      <c r="Z2010" s="104" t="b">
        <v>0</v>
      </c>
      <c r="AA2010" s="105"/>
      <c r="AB2010" s="105" t="s">
        <v>11318</v>
      </c>
    </row>
    <row r="2011" spans="1:28" ht="15" customHeight="1" x14ac:dyDescent="0.35">
      <c r="A2011" s="105" t="s">
        <v>11147</v>
      </c>
      <c r="B2011" s="104">
        <v>0</v>
      </c>
      <c r="C2011" s="105"/>
      <c r="D2011" s="104">
        <v>0</v>
      </c>
      <c r="E2011" s="105"/>
      <c r="F2011" s="105" t="s">
        <v>11148</v>
      </c>
      <c r="G2011" s="104">
        <v>0</v>
      </c>
      <c r="H2011" s="104">
        <v>0</v>
      </c>
      <c r="I2011" s="104">
        <v>0</v>
      </c>
      <c r="J2011" s="105"/>
      <c r="K2011" s="105"/>
      <c r="L2011" s="104">
        <v>2</v>
      </c>
      <c r="M2011" s="104">
        <v>0</v>
      </c>
      <c r="N2011" s="105"/>
      <c r="O2011" s="105"/>
      <c r="P2011" s="105"/>
      <c r="Q2011" s="105" t="s">
        <v>11149</v>
      </c>
      <c r="R2011" s="104">
        <v>0</v>
      </c>
      <c r="S2011" s="104">
        <v>0</v>
      </c>
      <c r="T2011" s="105" t="s">
        <v>5207</v>
      </c>
      <c r="U2011" s="104">
        <v>1</v>
      </c>
      <c r="V2011" s="104">
        <v>0</v>
      </c>
      <c r="W2011" s="104">
        <v>0</v>
      </c>
      <c r="X2011" s="104">
        <v>0</v>
      </c>
      <c r="Y2011" s="104">
        <v>0</v>
      </c>
      <c r="Z2011" s="104" t="b">
        <v>0</v>
      </c>
      <c r="AA2011" s="105" t="s">
        <v>923</v>
      </c>
      <c r="AB2011" s="105" t="s">
        <v>11150</v>
      </c>
    </row>
    <row r="2012" spans="1:28" ht="15" customHeight="1" x14ac:dyDescent="0.35">
      <c r="A2012" s="105" t="s">
        <v>11706</v>
      </c>
      <c r="B2012" s="104">
        <v>0</v>
      </c>
      <c r="C2012" s="105"/>
      <c r="D2012" s="104">
        <v>0</v>
      </c>
      <c r="E2012" s="105"/>
      <c r="F2012" s="105" t="s">
        <v>5241</v>
      </c>
      <c r="G2012" s="104">
        <v>0</v>
      </c>
      <c r="H2012" s="104">
        <v>0</v>
      </c>
      <c r="I2012" s="104">
        <v>0</v>
      </c>
      <c r="J2012" s="105"/>
      <c r="K2012" s="105"/>
      <c r="L2012" s="104">
        <v>3</v>
      </c>
      <c r="M2012" s="104">
        <v>0</v>
      </c>
      <c r="N2012" s="105"/>
      <c r="O2012" s="106" t="s">
        <v>889</v>
      </c>
      <c r="P2012" s="106" t="s">
        <v>890</v>
      </c>
      <c r="Q2012" s="105" t="s">
        <v>11321</v>
      </c>
      <c r="R2012" s="104">
        <v>0</v>
      </c>
      <c r="S2012" s="104">
        <v>0</v>
      </c>
      <c r="T2012" s="105" t="s">
        <v>11147</v>
      </c>
      <c r="U2012" s="104">
        <v>1</v>
      </c>
      <c r="V2012" s="104">
        <v>0</v>
      </c>
      <c r="W2012" s="104">
        <v>0</v>
      </c>
      <c r="X2012" s="104">
        <v>0</v>
      </c>
      <c r="Y2012" s="104">
        <v>0</v>
      </c>
      <c r="Z2012" s="104" t="b">
        <v>0</v>
      </c>
      <c r="AA2012" s="105"/>
      <c r="AB2012" s="105" t="s">
        <v>11322</v>
      </c>
    </row>
    <row r="2013" spans="1:28" ht="15" customHeight="1" x14ac:dyDescent="0.35">
      <c r="A2013" s="105" t="s">
        <v>11707</v>
      </c>
      <c r="B2013" s="104">
        <v>0</v>
      </c>
      <c r="C2013" s="105"/>
      <c r="D2013" s="104">
        <v>0</v>
      </c>
      <c r="E2013" s="105"/>
      <c r="F2013" s="105" t="s">
        <v>2708</v>
      </c>
      <c r="G2013" s="104">
        <v>0</v>
      </c>
      <c r="H2013" s="104">
        <v>0</v>
      </c>
      <c r="I2013" s="104">
        <v>0</v>
      </c>
      <c r="J2013" s="105"/>
      <c r="K2013" s="105"/>
      <c r="L2013" s="104">
        <v>3</v>
      </c>
      <c r="M2013" s="104">
        <v>0</v>
      </c>
      <c r="N2013" s="105"/>
      <c r="O2013" s="106" t="s">
        <v>889</v>
      </c>
      <c r="P2013" s="106" t="s">
        <v>890</v>
      </c>
      <c r="Q2013" s="105" t="s">
        <v>11323</v>
      </c>
      <c r="R2013" s="104">
        <v>0</v>
      </c>
      <c r="S2013" s="104">
        <v>0</v>
      </c>
      <c r="T2013" s="105" t="s">
        <v>11147</v>
      </c>
      <c r="U2013" s="104">
        <v>1</v>
      </c>
      <c r="V2013" s="104">
        <v>0</v>
      </c>
      <c r="W2013" s="104">
        <v>0</v>
      </c>
      <c r="X2013" s="104">
        <v>0</v>
      </c>
      <c r="Y2013" s="104">
        <v>0</v>
      </c>
      <c r="Z2013" s="104" t="b">
        <v>0</v>
      </c>
      <c r="AA2013" s="105"/>
      <c r="AB2013" s="105" t="s">
        <v>11324</v>
      </c>
    </row>
    <row r="2014" spans="1:28" ht="15" customHeight="1" x14ac:dyDescent="0.35">
      <c r="A2014" s="105" t="s">
        <v>11708</v>
      </c>
      <c r="B2014" s="104">
        <v>0</v>
      </c>
      <c r="C2014" s="105"/>
      <c r="D2014" s="104">
        <v>0</v>
      </c>
      <c r="E2014" s="105"/>
      <c r="F2014" s="105" t="s">
        <v>5246</v>
      </c>
      <c r="G2014" s="104">
        <v>0</v>
      </c>
      <c r="H2014" s="104">
        <v>0</v>
      </c>
      <c r="I2014" s="104">
        <v>0</v>
      </c>
      <c r="J2014" s="105"/>
      <c r="K2014" s="105"/>
      <c r="L2014" s="104">
        <v>3</v>
      </c>
      <c r="M2014" s="104">
        <v>0</v>
      </c>
      <c r="N2014" s="105"/>
      <c r="O2014" s="106" t="s">
        <v>889</v>
      </c>
      <c r="P2014" s="106" t="s">
        <v>890</v>
      </c>
      <c r="Q2014" s="105" t="s">
        <v>11325</v>
      </c>
      <c r="R2014" s="104">
        <v>0</v>
      </c>
      <c r="S2014" s="104">
        <v>0</v>
      </c>
      <c r="T2014" s="105" t="s">
        <v>11147</v>
      </c>
      <c r="U2014" s="104">
        <v>1</v>
      </c>
      <c r="V2014" s="104">
        <v>0</v>
      </c>
      <c r="W2014" s="104">
        <v>0</v>
      </c>
      <c r="X2014" s="104">
        <v>0</v>
      </c>
      <c r="Y2014" s="104">
        <v>0</v>
      </c>
      <c r="Z2014" s="104" t="b">
        <v>0</v>
      </c>
      <c r="AA2014" s="105"/>
      <c r="AB2014" s="105" t="s">
        <v>11326</v>
      </c>
    </row>
    <row r="2015" spans="1:28" ht="15" customHeight="1" x14ac:dyDescent="0.35">
      <c r="A2015" s="105" t="s">
        <v>11709</v>
      </c>
      <c r="B2015" s="104">
        <v>0</v>
      </c>
      <c r="C2015" s="105"/>
      <c r="D2015" s="104">
        <v>0</v>
      </c>
      <c r="E2015" s="105"/>
      <c r="F2015" s="105" t="s">
        <v>5249</v>
      </c>
      <c r="G2015" s="104">
        <v>0</v>
      </c>
      <c r="H2015" s="104">
        <v>0</v>
      </c>
      <c r="I2015" s="104">
        <v>0</v>
      </c>
      <c r="J2015" s="105"/>
      <c r="K2015" s="105"/>
      <c r="L2015" s="104">
        <v>3</v>
      </c>
      <c r="M2015" s="104">
        <v>0</v>
      </c>
      <c r="N2015" s="105"/>
      <c r="O2015" s="106" t="s">
        <v>889</v>
      </c>
      <c r="P2015" s="106" t="s">
        <v>890</v>
      </c>
      <c r="Q2015" s="105" t="s">
        <v>11327</v>
      </c>
      <c r="R2015" s="104">
        <v>0</v>
      </c>
      <c r="S2015" s="104">
        <v>0</v>
      </c>
      <c r="T2015" s="105" t="s">
        <v>11147</v>
      </c>
      <c r="U2015" s="104">
        <v>1</v>
      </c>
      <c r="V2015" s="104">
        <v>0</v>
      </c>
      <c r="W2015" s="104">
        <v>0</v>
      </c>
      <c r="X2015" s="104">
        <v>0</v>
      </c>
      <c r="Y2015" s="104">
        <v>0</v>
      </c>
      <c r="Z2015" s="104" t="b">
        <v>0</v>
      </c>
      <c r="AA2015" s="105"/>
      <c r="AB2015" s="105" t="s">
        <v>11328</v>
      </c>
    </row>
    <row r="2016" spans="1:28" ht="15" customHeight="1" x14ac:dyDescent="0.35">
      <c r="A2016" s="105" t="s">
        <v>11710</v>
      </c>
      <c r="B2016" s="104">
        <v>0</v>
      </c>
      <c r="C2016" s="105"/>
      <c r="D2016" s="104">
        <v>0</v>
      </c>
      <c r="E2016" s="105"/>
      <c r="F2016" s="105" t="s">
        <v>5281</v>
      </c>
      <c r="G2016" s="104">
        <v>0</v>
      </c>
      <c r="H2016" s="104">
        <v>0</v>
      </c>
      <c r="I2016" s="104">
        <v>0</v>
      </c>
      <c r="J2016" s="105"/>
      <c r="K2016" s="105"/>
      <c r="L2016" s="104">
        <v>3</v>
      </c>
      <c r="M2016" s="104">
        <v>0</v>
      </c>
      <c r="N2016" s="105"/>
      <c r="O2016" s="106" t="s">
        <v>889</v>
      </c>
      <c r="P2016" s="106" t="s">
        <v>890</v>
      </c>
      <c r="Q2016" s="105" t="s">
        <v>11329</v>
      </c>
      <c r="R2016" s="104">
        <v>0</v>
      </c>
      <c r="S2016" s="104">
        <v>0</v>
      </c>
      <c r="T2016" s="105" t="s">
        <v>11147</v>
      </c>
      <c r="U2016" s="104">
        <v>1</v>
      </c>
      <c r="V2016" s="104">
        <v>0</v>
      </c>
      <c r="W2016" s="104">
        <v>0</v>
      </c>
      <c r="X2016" s="104">
        <v>0</v>
      </c>
      <c r="Y2016" s="104">
        <v>0</v>
      </c>
      <c r="Z2016" s="104" t="b">
        <v>0</v>
      </c>
      <c r="AA2016" s="105"/>
      <c r="AB2016" s="105" t="s">
        <v>11330</v>
      </c>
    </row>
    <row r="2017" spans="1:28" ht="15" customHeight="1" x14ac:dyDescent="0.35">
      <c r="A2017" s="105" t="s">
        <v>11711</v>
      </c>
      <c r="B2017" s="104">
        <v>0</v>
      </c>
      <c r="C2017" s="105"/>
      <c r="D2017" s="104">
        <v>0</v>
      </c>
      <c r="E2017" s="105"/>
      <c r="F2017" s="105" t="s">
        <v>5255</v>
      </c>
      <c r="G2017" s="104">
        <v>0</v>
      </c>
      <c r="H2017" s="104">
        <v>0</v>
      </c>
      <c r="I2017" s="104">
        <v>0</v>
      </c>
      <c r="J2017" s="105"/>
      <c r="K2017" s="105"/>
      <c r="L2017" s="104">
        <v>3</v>
      </c>
      <c r="M2017" s="104">
        <v>0</v>
      </c>
      <c r="N2017" s="105"/>
      <c r="O2017" s="106" t="s">
        <v>889</v>
      </c>
      <c r="P2017" s="106" t="s">
        <v>890</v>
      </c>
      <c r="Q2017" s="105" t="s">
        <v>11331</v>
      </c>
      <c r="R2017" s="104">
        <v>0</v>
      </c>
      <c r="S2017" s="104">
        <v>0</v>
      </c>
      <c r="T2017" s="105" t="s">
        <v>11147</v>
      </c>
      <c r="U2017" s="104">
        <v>1</v>
      </c>
      <c r="V2017" s="104">
        <v>0</v>
      </c>
      <c r="W2017" s="104">
        <v>0</v>
      </c>
      <c r="X2017" s="104">
        <v>0</v>
      </c>
      <c r="Y2017" s="104">
        <v>0</v>
      </c>
      <c r="Z2017" s="104" t="b">
        <v>0</v>
      </c>
      <c r="AA2017" s="105"/>
      <c r="AB2017" s="105" t="s">
        <v>11332</v>
      </c>
    </row>
    <row r="2018" spans="1:28" ht="15" customHeight="1" x14ac:dyDescent="0.35">
      <c r="A2018" s="105" t="s">
        <v>11712</v>
      </c>
      <c r="B2018" s="104">
        <v>0</v>
      </c>
      <c r="C2018" s="105"/>
      <c r="D2018" s="104">
        <v>0</v>
      </c>
      <c r="E2018" s="105"/>
      <c r="F2018" s="105" t="s">
        <v>5286</v>
      </c>
      <c r="G2018" s="104">
        <v>0</v>
      </c>
      <c r="H2018" s="104">
        <v>0</v>
      </c>
      <c r="I2018" s="104">
        <v>0</v>
      </c>
      <c r="J2018" s="105"/>
      <c r="K2018" s="105"/>
      <c r="L2018" s="104">
        <v>3</v>
      </c>
      <c r="M2018" s="104">
        <v>0</v>
      </c>
      <c r="N2018" s="105"/>
      <c r="O2018" s="106" t="s">
        <v>889</v>
      </c>
      <c r="P2018" s="106" t="s">
        <v>890</v>
      </c>
      <c r="Q2018" s="105" t="s">
        <v>11333</v>
      </c>
      <c r="R2018" s="104">
        <v>0</v>
      </c>
      <c r="S2018" s="104">
        <v>0</v>
      </c>
      <c r="T2018" s="105" t="s">
        <v>11147</v>
      </c>
      <c r="U2018" s="104">
        <v>1</v>
      </c>
      <c r="V2018" s="104">
        <v>0</v>
      </c>
      <c r="W2018" s="104">
        <v>0</v>
      </c>
      <c r="X2018" s="104">
        <v>0</v>
      </c>
      <c r="Y2018" s="104">
        <v>0</v>
      </c>
      <c r="Z2018" s="104" t="b">
        <v>0</v>
      </c>
      <c r="AA2018" s="105"/>
      <c r="AB2018" s="105" t="s">
        <v>11334</v>
      </c>
    </row>
    <row r="2019" spans="1:28" ht="15" customHeight="1" x14ac:dyDescent="0.35">
      <c r="A2019" s="105" t="s">
        <v>11713</v>
      </c>
      <c r="B2019" s="104">
        <v>0</v>
      </c>
      <c r="C2019" s="105"/>
      <c r="D2019" s="104">
        <v>0</v>
      </c>
      <c r="E2019" s="105"/>
      <c r="F2019" s="105" t="s">
        <v>5289</v>
      </c>
      <c r="G2019" s="104">
        <v>0</v>
      </c>
      <c r="H2019" s="104">
        <v>0</v>
      </c>
      <c r="I2019" s="104">
        <v>0</v>
      </c>
      <c r="J2019" s="105"/>
      <c r="K2019" s="105"/>
      <c r="L2019" s="104">
        <v>3</v>
      </c>
      <c r="M2019" s="104">
        <v>0</v>
      </c>
      <c r="N2019" s="105"/>
      <c r="O2019" s="106" t="s">
        <v>889</v>
      </c>
      <c r="P2019" s="106" t="s">
        <v>890</v>
      </c>
      <c r="Q2019" s="105" t="s">
        <v>11335</v>
      </c>
      <c r="R2019" s="104">
        <v>0</v>
      </c>
      <c r="S2019" s="104">
        <v>0</v>
      </c>
      <c r="T2019" s="105" t="s">
        <v>11147</v>
      </c>
      <c r="U2019" s="104">
        <v>1</v>
      </c>
      <c r="V2019" s="104">
        <v>0</v>
      </c>
      <c r="W2019" s="104">
        <v>0</v>
      </c>
      <c r="X2019" s="104">
        <v>0</v>
      </c>
      <c r="Y2019" s="104">
        <v>0</v>
      </c>
      <c r="Z2019" s="104" t="b">
        <v>0</v>
      </c>
      <c r="AA2019" s="105"/>
      <c r="AB2019" s="105" t="s">
        <v>11336</v>
      </c>
    </row>
    <row r="2020" spans="1:28" ht="15" customHeight="1" x14ac:dyDescent="0.35">
      <c r="A2020" s="105" t="s">
        <v>11714</v>
      </c>
      <c r="B2020" s="104">
        <v>0</v>
      </c>
      <c r="C2020" s="105"/>
      <c r="D2020" s="104">
        <v>0</v>
      </c>
      <c r="E2020" s="105"/>
      <c r="F2020" s="105" t="s">
        <v>5292</v>
      </c>
      <c r="G2020" s="104">
        <v>0</v>
      </c>
      <c r="H2020" s="104">
        <v>0</v>
      </c>
      <c r="I2020" s="104">
        <v>0</v>
      </c>
      <c r="J2020" s="105"/>
      <c r="K2020" s="105"/>
      <c r="L2020" s="104">
        <v>3</v>
      </c>
      <c r="M2020" s="104">
        <v>0</v>
      </c>
      <c r="N2020" s="105"/>
      <c r="O2020" s="106" t="s">
        <v>889</v>
      </c>
      <c r="P2020" s="106" t="s">
        <v>890</v>
      </c>
      <c r="Q2020" s="105" t="s">
        <v>11337</v>
      </c>
      <c r="R2020" s="104">
        <v>0</v>
      </c>
      <c r="S2020" s="104">
        <v>0</v>
      </c>
      <c r="T2020" s="105" t="s">
        <v>11147</v>
      </c>
      <c r="U2020" s="104">
        <v>1</v>
      </c>
      <c r="V2020" s="104">
        <v>0</v>
      </c>
      <c r="W2020" s="104">
        <v>0</v>
      </c>
      <c r="X2020" s="104">
        <v>0</v>
      </c>
      <c r="Y2020" s="104">
        <v>0</v>
      </c>
      <c r="Z2020" s="104" t="b">
        <v>0</v>
      </c>
      <c r="AA2020" s="105"/>
      <c r="AB2020" s="105" t="s">
        <v>11338</v>
      </c>
    </row>
    <row r="2021" spans="1:28" ht="15" customHeight="1" x14ac:dyDescent="0.35">
      <c r="A2021" s="105" t="s">
        <v>11339</v>
      </c>
      <c r="B2021" s="104">
        <v>0</v>
      </c>
      <c r="C2021" s="105"/>
      <c r="D2021" s="104">
        <v>0</v>
      </c>
      <c r="E2021" s="105"/>
      <c r="F2021" s="105" t="s">
        <v>5264</v>
      </c>
      <c r="G2021" s="104">
        <v>0</v>
      </c>
      <c r="H2021" s="104">
        <v>0</v>
      </c>
      <c r="I2021" s="104">
        <v>0</v>
      </c>
      <c r="J2021" s="105"/>
      <c r="K2021" s="105"/>
      <c r="L2021" s="104">
        <v>3</v>
      </c>
      <c r="M2021" s="104">
        <v>0</v>
      </c>
      <c r="N2021" s="105"/>
      <c r="O2021" s="106" t="s">
        <v>889</v>
      </c>
      <c r="P2021" s="106" t="s">
        <v>890</v>
      </c>
      <c r="Q2021" s="105" t="s">
        <v>11340</v>
      </c>
      <c r="R2021" s="104">
        <v>0</v>
      </c>
      <c r="S2021" s="104">
        <v>0</v>
      </c>
      <c r="T2021" s="105" t="s">
        <v>11147</v>
      </c>
      <c r="U2021" s="104">
        <v>1</v>
      </c>
      <c r="V2021" s="104">
        <v>0</v>
      </c>
      <c r="W2021" s="104">
        <v>0</v>
      </c>
      <c r="X2021" s="104">
        <v>0</v>
      </c>
      <c r="Y2021" s="104">
        <v>0</v>
      </c>
      <c r="Z2021" s="104" t="b">
        <v>0</v>
      </c>
      <c r="AA2021" s="105"/>
      <c r="AB2021" s="105" t="s">
        <v>11341</v>
      </c>
    </row>
    <row r="2022" spans="1:28" ht="15" customHeight="1" x14ac:dyDescent="0.35">
      <c r="A2022" s="105" t="s">
        <v>11151</v>
      </c>
      <c r="B2022" s="104">
        <v>0</v>
      </c>
      <c r="C2022" s="105"/>
      <c r="D2022" s="104">
        <v>0</v>
      </c>
      <c r="E2022" s="105"/>
      <c r="F2022" s="105" t="s">
        <v>11152</v>
      </c>
      <c r="G2022" s="104">
        <v>0</v>
      </c>
      <c r="H2022" s="104">
        <v>0</v>
      </c>
      <c r="I2022" s="104">
        <v>0</v>
      </c>
      <c r="J2022" s="105"/>
      <c r="K2022" s="105"/>
      <c r="L2022" s="104">
        <v>2</v>
      </c>
      <c r="M2022" s="104">
        <v>0</v>
      </c>
      <c r="N2022" s="105"/>
      <c r="O2022" s="105"/>
      <c r="P2022" s="105"/>
      <c r="Q2022" s="105" t="s">
        <v>11153</v>
      </c>
      <c r="R2022" s="104">
        <v>0</v>
      </c>
      <c r="S2022" s="104">
        <v>0</v>
      </c>
      <c r="T2022" s="105" t="s">
        <v>5207</v>
      </c>
      <c r="U2022" s="104">
        <v>1</v>
      </c>
      <c r="V2022" s="104">
        <v>0</v>
      </c>
      <c r="W2022" s="104">
        <v>0</v>
      </c>
      <c r="X2022" s="104">
        <v>0</v>
      </c>
      <c r="Y2022" s="104">
        <v>0</v>
      </c>
      <c r="Z2022" s="104" t="b">
        <v>0</v>
      </c>
      <c r="AA2022" s="105" t="s">
        <v>923</v>
      </c>
      <c r="AB2022" s="105" t="s">
        <v>11154</v>
      </c>
    </row>
    <row r="2023" spans="1:28" ht="15" customHeight="1" x14ac:dyDescent="0.35">
      <c r="A2023" s="105" t="s">
        <v>11715</v>
      </c>
      <c r="B2023" s="104">
        <v>0</v>
      </c>
      <c r="C2023" s="105"/>
      <c r="D2023" s="104">
        <v>0</v>
      </c>
      <c r="E2023" s="105"/>
      <c r="F2023" s="105" t="s">
        <v>5241</v>
      </c>
      <c r="G2023" s="104">
        <v>0</v>
      </c>
      <c r="H2023" s="104">
        <v>0</v>
      </c>
      <c r="I2023" s="104">
        <v>0</v>
      </c>
      <c r="J2023" s="105"/>
      <c r="K2023" s="105"/>
      <c r="L2023" s="104">
        <v>3</v>
      </c>
      <c r="M2023" s="104">
        <v>0</v>
      </c>
      <c r="N2023" s="105"/>
      <c r="O2023" s="106" t="s">
        <v>889</v>
      </c>
      <c r="P2023" s="106" t="s">
        <v>890</v>
      </c>
      <c r="Q2023" s="105" t="s">
        <v>11344</v>
      </c>
      <c r="R2023" s="104">
        <v>0</v>
      </c>
      <c r="S2023" s="104">
        <v>0</v>
      </c>
      <c r="T2023" s="105" t="s">
        <v>11151</v>
      </c>
      <c r="U2023" s="104">
        <v>1</v>
      </c>
      <c r="V2023" s="104">
        <v>0</v>
      </c>
      <c r="W2023" s="104">
        <v>0</v>
      </c>
      <c r="X2023" s="104">
        <v>0</v>
      </c>
      <c r="Y2023" s="104">
        <v>0</v>
      </c>
      <c r="Z2023" s="104" t="b">
        <v>0</v>
      </c>
      <c r="AA2023" s="105"/>
      <c r="AB2023" s="105" t="s">
        <v>11345</v>
      </c>
    </row>
    <row r="2024" spans="1:28" ht="15" customHeight="1" x14ac:dyDescent="0.35">
      <c r="A2024" s="105" t="s">
        <v>11716</v>
      </c>
      <c r="B2024" s="104">
        <v>0</v>
      </c>
      <c r="C2024" s="105"/>
      <c r="D2024" s="104">
        <v>0</v>
      </c>
      <c r="E2024" s="105"/>
      <c r="F2024" s="105" t="s">
        <v>2708</v>
      </c>
      <c r="G2024" s="104">
        <v>0</v>
      </c>
      <c r="H2024" s="104">
        <v>0</v>
      </c>
      <c r="I2024" s="104">
        <v>0</v>
      </c>
      <c r="J2024" s="105"/>
      <c r="K2024" s="105"/>
      <c r="L2024" s="104">
        <v>3</v>
      </c>
      <c r="M2024" s="104">
        <v>0</v>
      </c>
      <c r="N2024" s="105"/>
      <c r="O2024" s="106" t="s">
        <v>889</v>
      </c>
      <c r="P2024" s="106" t="s">
        <v>890</v>
      </c>
      <c r="Q2024" s="105" t="s">
        <v>11346</v>
      </c>
      <c r="R2024" s="104">
        <v>0</v>
      </c>
      <c r="S2024" s="104">
        <v>0</v>
      </c>
      <c r="T2024" s="105" t="s">
        <v>11151</v>
      </c>
      <c r="U2024" s="104">
        <v>1</v>
      </c>
      <c r="V2024" s="104">
        <v>0</v>
      </c>
      <c r="W2024" s="104">
        <v>0</v>
      </c>
      <c r="X2024" s="104">
        <v>0</v>
      </c>
      <c r="Y2024" s="104">
        <v>0</v>
      </c>
      <c r="Z2024" s="104" t="b">
        <v>0</v>
      </c>
      <c r="AA2024" s="105"/>
      <c r="AB2024" s="105" t="s">
        <v>11347</v>
      </c>
    </row>
    <row r="2025" spans="1:28" ht="15" customHeight="1" x14ac:dyDescent="0.35">
      <c r="A2025" s="105" t="s">
        <v>11717</v>
      </c>
      <c r="B2025" s="104">
        <v>0</v>
      </c>
      <c r="C2025" s="105"/>
      <c r="D2025" s="104">
        <v>0</v>
      </c>
      <c r="E2025" s="105"/>
      <c r="F2025" s="105" t="s">
        <v>5246</v>
      </c>
      <c r="G2025" s="104">
        <v>0</v>
      </c>
      <c r="H2025" s="104">
        <v>0</v>
      </c>
      <c r="I2025" s="104">
        <v>0</v>
      </c>
      <c r="J2025" s="105"/>
      <c r="K2025" s="105"/>
      <c r="L2025" s="104">
        <v>3</v>
      </c>
      <c r="M2025" s="104">
        <v>0</v>
      </c>
      <c r="N2025" s="105"/>
      <c r="O2025" s="106" t="s">
        <v>889</v>
      </c>
      <c r="P2025" s="106" t="s">
        <v>890</v>
      </c>
      <c r="Q2025" s="105" t="s">
        <v>11348</v>
      </c>
      <c r="R2025" s="104">
        <v>0</v>
      </c>
      <c r="S2025" s="104">
        <v>0</v>
      </c>
      <c r="T2025" s="105" t="s">
        <v>11151</v>
      </c>
      <c r="U2025" s="104">
        <v>1</v>
      </c>
      <c r="V2025" s="104">
        <v>0</v>
      </c>
      <c r="W2025" s="104">
        <v>0</v>
      </c>
      <c r="X2025" s="104">
        <v>0</v>
      </c>
      <c r="Y2025" s="104">
        <v>0</v>
      </c>
      <c r="Z2025" s="104" t="b">
        <v>0</v>
      </c>
      <c r="AA2025" s="105"/>
      <c r="AB2025" s="105" t="s">
        <v>11349</v>
      </c>
    </row>
    <row r="2026" spans="1:28" ht="15" customHeight="1" x14ac:dyDescent="0.35">
      <c r="A2026" s="105" t="s">
        <v>11718</v>
      </c>
      <c r="B2026" s="104">
        <v>0</v>
      </c>
      <c r="C2026" s="105"/>
      <c r="D2026" s="104">
        <v>0</v>
      </c>
      <c r="E2026" s="105"/>
      <c r="F2026" s="105" t="s">
        <v>5249</v>
      </c>
      <c r="G2026" s="104">
        <v>0</v>
      </c>
      <c r="H2026" s="104">
        <v>0</v>
      </c>
      <c r="I2026" s="104">
        <v>0</v>
      </c>
      <c r="J2026" s="105"/>
      <c r="K2026" s="105"/>
      <c r="L2026" s="104">
        <v>3</v>
      </c>
      <c r="M2026" s="104">
        <v>0</v>
      </c>
      <c r="N2026" s="105"/>
      <c r="O2026" s="106" t="s">
        <v>889</v>
      </c>
      <c r="P2026" s="106" t="s">
        <v>890</v>
      </c>
      <c r="Q2026" s="105" t="s">
        <v>11350</v>
      </c>
      <c r="R2026" s="104">
        <v>0</v>
      </c>
      <c r="S2026" s="104">
        <v>0</v>
      </c>
      <c r="T2026" s="105" t="s">
        <v>11151</v>
      </c>
      <c r="U2026" s="104">
        <v>1</v>
      </c>
      <c r="V2026" s="104">
        <v>0</v>
      </c>
      <c r="W2026" s="104">
        <v>0</v>
      </c>
      <c r="X2026" s="104">
        <v>0</v>
      </c>
      <c r="Y2026" s="104">
        <v>0</v>
      </c>
      <c r="Z2026" s="104" t="b">
        <v>0</v>
      </c>
      <c r="AA2026" s="105"/>
      <c r="AB2026" s="105" t="s">
        <v>11351</v>
      </c>
    </row>
    <row r="2027" spans="1:28" ht="15" customHeight="1" x14ac:dyDescent="0.35">
      <c r="A2027" s="105" t="s">
        <v>11719</v>
      </c>
      <c r="B2027" s="104">
        <v>0</v>
      </c>
      <c r="C2027" s="105"/>
      <c r="D2027" s="104">
        <v>0</v>
      </c>
      <c r="E2027" s="105"/>
      <c r="F2027" s="105" t="s">
        <v>5281</v>
      </c>
      <c r="G2027" s="104">
        <v>0</v>
      </c>
      <c r="H2027" s="104">
        <v>0</v>
      </c>
      <c r="I2027" s="104">
        <v>0</v>
      </c>
      <c r="J2027" s="105"/>
      <c r="K2027" s="105"/>
      <c r="L2027" s="104">
        <v>3</v>
      </c>
      <c r="M2027" s="104">
        <v>0</v>
      </c>
      <c r="N2027" s="105"/>
      <c r="O2027" s="106" t="s">
        <v>889</v>
      </c>
      <c r="P2027" s="106" t="s">
        <v>890</v>
      </c>
      <c r="Q2027" s="105" t="s">
        <v>11352</v>
      </c>
      <c r="R2027" s="104">
        <v>0</v>
      </c>
      <c r="S2027" s="104">
        <v>0</v>
      </c>
      <c r="T2027" s="105" t="s">
        <v>11151</v>
      </c>
      <c r="U2027" s="104">
        <v>1</v>
      </c>
      <c r="V2027" s="104">
        <v>0</v>
      </c>
      <c r="W2027" s="104">
        <v>0</v>
      </c>
      <c r="X2027" s="104">
        <v>0</v>
      </c>
      <c r="Y2027" s="104">
        <v>0</v>
      </c>
      <c r="Z2027" s="104" t="b">
        <v>0</v>
      </c>
      <c r="AA2027" s="105"/>
      <c r="AB2027" s="105" t="s">
        <v>11353</v>
      </c>
    </row>
    <row r="2028" spans="1:28" ht="15" customHeight="1" x14ac:dyDescent="0.35">
      <c r="A2028" s="105" t="s">
        <v>11720</v>
      </c>
      <c r="B2028" s="104">
        <v>0</v>
      </c>
      <c r="C2028" s="105"/>
      <c r="D2028" s="104">
        <v>0</v>
      </c>
      <c r="E2028" s="105"/>
      <c r="F2028" s="105" t="s">
        <v>5255</v>
      </c>
      <c r="G2028" s="104">
        <v>0</v>
      </c>
      <c r="H2028" s="104">
        <v>0</v>
      </c>
      <c r="I2028" s="104">
        <v>0</v>
      </c>
      <c r="J2028" s="105"/>
      <c r="K2028" s="105"/>
      <c r="L2028" s="104">
        <v>3</v>
      </c>
      <c r="M2028" s="104">
        <v>0</v>
      </c>
      <c r="N2028" s="105"/>
      <c r="O2028" s="106" t="s">
        <v>889</v>
      </c>
      <c r="P2028" s="106" t="s">
        <v>890</v>
      </c>
      <c r="Q2028" s="105" t="s">
        <v>11354</v>
      </c>
      <c r="R2028" s="104">
        <v>0</v>
      </c>
      <c r="S2028" s="104">
        <v>0</v>
      </c>
      <c r="T2028" s="105" t="s">
        <v>11151</v>
      </c>
      <c r="U2028" s="104">
        <v>1</v>
      </c>
      <c r="V2028" s="104">
        <v>0</v>
      </c>
      <c r="W2028" s="104">
        <v>0</v>
      </c>
      <c r="X2028" s="104">
        <v>0</v>
      </c>
      <c r="Y2028" s="104">
        <v>0</v>
      </c>
      <c r="Z2028" s="104" t="b">
        <v>0</v>
      </c>
      <c r="AA2028" s="105"/>
      <c r="AB2028" s="105" t="s">
        <v>11355</v>
      </c>
    </row>
    <row r="2029" spans="1:28" ht="15" customHeight="1" x14ac:dyDescent="0.35">
      <c r="A2029" s="105" t="s">
        <v>11721</v>
      </c>
      <c r="B2029" s="104">
        <v>0</v>
      </c>
      <c r="C2029" s="105"/>
      <c r="D2029" s="104">
        <v>0</v>
      </c>
      <c r="E2029" s="105"/>
      <c r="F2029" s="105" t="s">
        <v>5286</v>
      </c>
      <c r="G2029" s="104">
        <v>0</v>
      </c>
      <c r="H2029" s="104">
        <v>0</v>
      </c>
      <c r="I2029" s="104">
        <v>0</v>
      </c>
      <c r="J2029" s="105"/>
      <c r="K2029" s="105"/>
      <c r="L2029" s="104">
        <v>3</v>
      </c>
      <c r="M2029" s="104">
        <v>0</v>
      </c>
      <c r="N2029" s="105"/>
      <c r="O2029" s="106" t="s">
        <v>889</v>
      </c>
      <c r="P2029" s="106" t="s">
        <v>890</v>
      </c>
      <c r="Q2029" s="105" t="s">
        <v>11356</v>
      </c>
      <c r="R2029" s="104">
        <v>0</v>
      </c>
      <c r="S2029" s="104">
        <v>0</v>
      </c>
      <c r="T2029" s="105" t="s">
        <v>11151</v>
      </c>
      <c r="U2029" s="104">
        <v>1</v>
      </c>
      <c r="V2029" s="104">
        <v>0</v>
      </c>
      <c r="W2029" s="104">
        <v>0</v>
      </c>
      <c r="X2029" s="104">
        <v>0</v>
      </c>
      <c r="Y2029" s="104">
        <v>0</v>
      </c>
      <c r="Z2029" s="104" t="b">
        <v>0</v>
      </c>
      <c r="AA2029" s="105"/>
      <c r="AB2029" s="105" t="s">
        <v>11357</v>
      </c>
    </row>
    <row r="2030" spans="1:28" ht="15" customHeight="1" x14ac:dyDescent="0.35">
      <c r="A2030" s="105" t="s">
        <v>11722</v>
      </c>
      <c r="B2030" s="104">
        <v>0</v>
      </c>
      <c r="C2030" s="105"/>
      <c r="D2030" s="104">
        <v>0</v>
      </c>
      <c r="E2030" s="105"/>
      <c r="F2030" s="105" t="s">
        <v>5289</v>
      </c>
      <c r="G2030" s="104">
        <v>0</v>
      </c>
      <c r="H2030" s="104">
        <v>0</v>
      </c>
      <c r="I2030" s="104">
        <v>0</v>
      </c>
      <c r="J2030" s="105"/>
      <c r="K2030" s="105"/>
      <c r="L2030" s="104">
        <v>3</v>
      </c>
      <c r="M2030" s="104">
        <v>0</v>
      </c>
      <c r="N2030" s="105"/>
      <c r="O2030" s="106" t="s">
        <v>889</v>
      </c>
      <c r="P2030" s="106" t="s">
        <v>890</v>
      </c>
      <c r="Q2030" s="105" t="s">
        <v>11358</v>
      </c>
      <c r="R2030" s="104">
        <v>0</v>
      </c>
      <c r="S2030" s="104">
        <v>0</v>
      </c>
      <c r="T2030" s="105" t="s">
        <v>11151</v>
      </c>
      <c r="U2030" s="104">
        <v>1</v>
      </c>
      <c r="V2030" s="104">
        <v>0</v>
      </c>
      <c r="W2030" s="104">
        <v>0</v>
      </c>
      <c r="X2030" s="104">
        <v>0</v>
      </c>
      <c r="Y2030" s="104">
        <v>0</v>
      </c>
      <c r="Z2030" s="104" t="b">
        <v>0</v>
      </c>
      <c r="AA2030" s="105"/>
      <c r="AB2030" s="105" t="s">
        <v>11359</v>
      </c>
    </row>
    <row r="2031" spans="1:28" ht="15" customHeight="1" x14ac:dyDescent="0.35">
      <c r="A2031" s="105" t="s">
        <v>11723</v>
      </c>
      <c r="B2031" s="104">
        <v>0</v>
      </c>
      <c r="C2031" s="105"/>
      <c r="D2031" s="104">
        <v>0</v>
      </c>
      <c r="E2031" s="105"/>
      <c r="F2031" s="105" t="s">
        <v>5292</v>
      </c>
      <c r="G2031" s="104">
        <v>0</v>
      </c>
      <c r="H2031" s="104">
        <v>0</v>
      </c>
      <c r="I2031" s="104">
        <v>0</v>
      </c>
      <c r="J2031" s="105"/>
      <c r="K2031" s="105"/>
      <c r="L2031" s="104">
        <v>3</v>
      </c>
      <c r="M2031" s="104">
        <v>0</v>
      </c>
      <c r="N2031" s="105"/>
      <c r="O2031" s="106" t="s">
        <v>889</v>
      </c>
      <c r="P2031" s="106" t="s">
        <v>890</v>
      </c>
      <c r="Q2031" s="105" t="s">
        <v>11360</v>
      </c>
      <c r="R2031" s="104">
        <v>0</v>
      </c>
      <c r="S2031" s="104">
        <v>0</v>
      </c>
      <c r="T2031" s="105" t="s">
        <v>11151</v>
      </c>
      <c r="U2031" s="104">
        <v>1</v>
      </c>
      <c r="V2031" s="104">
        <v>0</v>
      </c>
      <c r="W2031" s="104">
        <v>0</v>
      </c>
      <c r="X2031" s="104">
        <v>0</v>
      </c>
      <c r="Y2031" s="104">
        <v>0</v>
      </c>
      <c r="Z2031" s="104" t="b">
        <v>0</v>
      </c>
      <c r="AA2031" s="105"/>
      <c r="AB2031" s="105" t="s">
        <v>11361</v>
      </c>
    </row>
    <row r="2032" spans="1:28" ht="15" customHeight="1" x14ac:dyDescent="0.35">
      <c r="A2032" s="105" t="s">
        <v>11362</v>
      </c>
      <c r="B2032" s="104">
        <v>0</v>
      </c>
      <c r="C2032" s="105"/>
      <c r="D2032" s="104">
        <v>0</v>
      </c>
      <c r="E2032" s="105"/>
      <c r="F2032" s="105" t="s">
        <v>5264</v>
      </c>
      <c r="G2032" s="104">
        <v>0</v>
      </c>
      <c r="H2032" s="104">
        <v>0</v>
      </c>
      <c r="I2032" s="104">
        <v>0</v>
      </c>
      <c r="J2032" s="105"/>
      <c r="K2032" s="105"/>
      <c r="L2032" s="104">
        <v>3</v>
      </c>
      <c r="M2032" s="104">
        <v>0</v>
      </c>
      <c r="N2032" s="105"/>
      <c r="O2032" s="106" t="s">
        <v>889</v>
      </c>
      <c r="P2032" s="106" t="s">
        <v>890</v>
      </c>
      <c r="Q2032" s="105" t="s">
        <v>11363</v>
      </c>
      <c r="R2032" s="104">
        <v>0</v>
      </c>
      <c r="S2032" s="104">
        <v>0</v>
      </c>
      <c r="T2032" s="105" t="s">
        <v>11151</v>
      </c>
      <c r="U2032" s="104">
        <v>1</v>
      </c>
      <c r="V2032" s="104">
        <v>0</v>
      </c>
      <c r="W2032" s="104">
        <v>0</v>
      </c>
      <c r="X2032" s="104">
        <v>0</v>
      </c>
      <c r="Y2032" s="104">
        <v>0</v>
      </c>
      <c r="Z2032" s="104" t="b">
        <v>0</v>
      </c>
      <c r="AA2032" s="105"/>
      <c r="AB2032" s="105" t="s">
        <v>11364</v>
      </c>
    </row>
    <row r="2033" spans="1:28" ht="15" customHeight="1" x14ac:dyDescent="0.35">
      <c r="A2033" s="105" t="s">
        <v>11155</v>
      </c>
      <c r="B2033" s="104">
        <v>0</v>
      </c>
      <c r="C2033" s="105"/>
      <c r="D2033" s="104">
        <v>0</v>
      </c>
      <c r="E2033" s="105"/>
      <c r="F2033" s="105" t="s">
        <v>11156</v>
      </c>
      <c r="G2033" s="104">
        <v>0</v>
      </c>
      <c r="H2033" s="104">
        <v>0</v>
      </c>
      <c r="I2033" s="104">
        <v>0</v>
      </c>
      <c r="J2033" s="105"/>
      <c r="K2033" s="105"/>
      <c r="L2033" s="104">
        <v>2</v>
      </c>
      <c r="M2033" s="104">
        <v>0</v>
      </c>
      <c r="N2033" s="105"/>
      <c r="O2033" s="105"/>
      <c r="P2033" s="105"/>
      <c r="Q2033" s="105" t="s">
        <v>11157</v>
      </c>
      <c r="R2033" s="104">
        <v>0</v>
      </c>
      <c r="S2033" s="104">
        <v>0</v>
      </c>
      <c r="T2033" s="105" t="s">
        <v>5207</v>
      </c>
      <c r="U2033" s="104">
        <v>1</v>
      </c>
      <c r="V2033" s="104">
        <v>0</v>
      </c>
      <c r="W2033" s="104">
        <v>0</v>
      </c>
      <c r="X2033" s="104">
        <v>0</v>
      </c>
      <c r="Y2033" s="104">
        <v>0</v>
      </c>
      <c r="Z2033" s="104" t="b">
        <v>0</v>
      </c>
      <c r="AA2033" s="105" t="s">
        <v>923</v>
      </c>
      <c r="AB2033" s="105" t="s">
        <v>11158</v>
      </c>
    </row>
    <row r="2034" spans="1:28" ht="15" customHeight="1" x14ac:dyDescent="0.35">
      <c r="A2034" s="105" t="s">
        <v>11724</v>
      </c>
      <c r="B2034" s="104">
        <v>0</v>
      </c>
      <c r="C2034" s="105"/>
      <c r="D2034" s="104">
        <v>0</v>
      </c>
      <c r="E2034" s="105"/>
      <c r="F2034" s="105" t="s">
        <v>5241</v>
      </c>
      <c r="G2034" s="104">
        <v>0</v>
      </c>
      <c r="H2034" s="104">
        <v>0</v>
      </c>
      <c r="I2034" s="104">
        <v>0</v>
      </c>
      <c r="J2034" s="105"/>
      <c r="K2034" s="105"/>
      <c r="L2034" s="104">
        <v>3</v>
      </c>
      <c r="M2034" s="104">
        <v>0</v>
      </c>
      <c r="N2034" s="105"/>
      <c r="O2034" s="106" t="s">
        <v>889</v>
      </c>
      <c r="P2034" s="106" t="s">
        <v>890</v>
      </c>
      <c r="Q2034" s="105" t="s">
        <v>11367</v>
      </c>
      <c r="R2034" s="104">
        <v>0</v>
      </c>
      <c r="S2034" s="104">
        <v>0</v>
      </c>
      <c r="T2034" s="105" t="s">
        <v>11155</v>
      </c>
      <c r="U2034" s="104">
        <v>1</v>
      </c>
      <c r="V2034" s="104">
        <v>0</v>
      </c>
      <c r="W2034" s="104">
        <v>0</v>
      </c>
      <c r="X2034" s="104">
        <v>0</v>
      </c>
      <c r="Y2034" s="104">
        <v>0</v>
      </c>
      <c r="Z2034" s="104" t="b">
        <v>0</v>
      </c>
      <c r="AA2034" s="105"/>
      <c r="AB2034" s="105" t="s">
        <v>11368</v>
      </c>
    </row>
    <row r="2035" spans="1:28" ht="15" customHeight="1" x14ac:dyDescent="0.35">
      <c r="A2035" s="105" t="s">
        <v>11725</v>
      </c>
      <c r="B2035" s="104">
        <v>0</v>
      </c>
      <c r="C2035" s="105"/>
      <c r="D2035" s="104">
        <v>0</v>
      </c>
      <c r="E2035" s="105"/>
      <c r="F2035" s="105" t="s">
        <v>2708</v>
      </c>
      <c r="G2035" s="104">
        <v>0</v>
      </c>
      <c r="H2035" s="104">
        <v>0</v>
      </c>
      <c r="I2035" s="104">
        <v>0</v>
      </c>
      <c r="J2035" s="105"/>
      <c r="K2035" s="105"/>
      <c r="L2035" s="104">
        <v>3</v>
      </c>
      <c r="M2035" s="104">
        <v>0</v>
      </c>
      <c r="N2035" s="105"/>
      <c r="O2035" s="106" t="s">
        <v>889</v>
      </c>
      <c r="P2035" s="106" t="s">
        <v>890</v>
      </c>
      <c r="Q2035" s="105" t="s">
        <v>5275</v>
      </c>
      <c r="R2035" s="104">
        <v>0</v>
      </c>
      <c r="S2035" s="104">
        <v>0</v>
      </c>
      <c r="T2035" s="105" t="s">
        <v>11155</v>
      </c>
      <c r="U2035" s="104">
        <v>1</v>
      </c>
      <c r="V2035" s="104">
        <v>0</v>
      </c>
      <c r="W2035" s="104">
        <v>0</v>
      </c>
      <c r="X2035" s="104">
        <v>0</v>
      </c>
      <c r="Y2035" s="104">
        <v>0</v>
      </c>
      <c r="Z2035" s="104" t="b">
        <v>0</v>
      </c>
      <c r="AA2035" s="105"/>
      <c r="AB2035" s="105" t="s">
        <v>11369</v>
      </c>
    </row>
    <row r="2036" spans="1:28" ht="15" customHeight="1" x14ac:dyDescent="0.35">
      <c r="A2036" s="105" t="s">
        <v>11726</v>
      </c>
      <c r="B2036" s="104">
        <v>0</v>
      </c>
      <c r="C2036" s="105"/>
      <c r="D2036" s="104">
        <v>0</v>
      </c>
      <c r="E2036" s="105"/>
      <c r="F2036" s="105" t="s">
        <v>5246</v>
      </c>
      <c r="G2036" s="104">
        <v>0</v>
      </c>
      <c r="H2036" s="104">
        <v>0</v>
      </c>
      <c r="I2036" s="104">
        <v>0</v>
      </c>
      <c r="J2036" s="105"/>
      <c r="K2036" s="105"/>
      <c r="L2036" s="104">
        <v>3</v>
      </c>
      <c r="M2036" s="104">
        <v>0</v>
      </c>
      <c r="N2036" s="105"/>
      <c r="O2036" s="106" t="s">
        <v>889</v>
      </c>
      <c r="P2036" s="106" t="s">
        <v>890</v>
      </c>
      <c r="Q2036" s="105" t="s">
        <v>11370</v>
      </c>
      <c r="R2036" s="104">
        <v>0</v>
      </c>
      <c r="S2036" s="104">
        <v>0</v>
      </c>
      <c r="T2036" s="105" t="s">
        <v>11155</v>
      </c>
      <c r="U2036" s="104">
        <v>1</v>
      </c>
      <c r="V2036" s="104">
        <v>0</v>
      </c>
      <c r="W2036" s="104">
        <v>0</v>
      </c>
      <c r="X2036" s="104">
        <v>0</v>
      </c>
      <c r="Y2036" s="104">
        <v>0</v>
      </c>
      <c r="Z2036" s="104" t="b">
        <v>0</v>
      </c>
      <c r="AA2036" s="105"/>
      <c r="AB2036" s="105" t="s">
        <v>11371</v>
      </c>
    </row>
    <row r="2037" spans="1:28" ht="15" customHeight="1" x14ac:dyDescent="0.35">
      <c r="A2037" s="105" t="s">
        <v>11727</v>
      </c>
      <c r="B2037" s="104">
        <v>0</v>
      </c>
      <c r="C2037" s="105"/>
      <c r="D2037" s="104">
        <v>0</v>
      </c>
      <c r="E2037" s="105"/>
      <c r="F2037" s="105" t="s">
        <v>5249</v>
      </c>
      <c r="G2037" s="104">
        <v>0</v>
      </c>
      <c r="H2037" s="104">
        <v>0</v>
      </c>
      <c r="I2037" s="104">
        <v>0</v>
      </c>
      <c r="J2037" s="105"/>
      <c r="K2037" s="105"/>
      <c r="L2037" s="104">
        <v>3</v>
      </c>
      <c r="M2037" s="104">
        <v>0</v>
      </c>
      <c r="N2037" s="105"/>
      <c r="O2037" s="106" t="s">
        <v>889</v>
      </c>
      <c r="P2037" s="106" t="s">
        <v>890</v>
      </c>
      <c r="Q2037" s="105" t="s">
        <v>11372</v>
      </c>
      <c r="R2037" s="104">
        <v>0</v>
      </c>
      <c r="S2037" s="104">
        <v>0</v>
      </c>
      <c r="T2037" s="105" t="s">
        <v>11155</v>
      </c>
      <c r="U2037" s="104">
        <v>1</v>
      </c>
      <c r="V2037" s="104">
        <v>0</v>
      </c>
      <c r="W2037" s="104">
        <v>0</v>
      </c>
      <c r="X2037" s="104">
        <v>0</v>
      </c>
      <c r="Y2037" s="104">
        <v>0</v>
      </c>
      <c r="Z2037" s="104" t="b">
        <v>0</v>
      </c>
      <c r="AA2037" s="105"/>
      <c r="AB2037" s="105" t="s">
        <v>11373</v>
      </c>
    </row>
    <row r="2038" spans="1:28" ht="15" customHeight="1" x14ac:dyDescent="0.35">
      <c r="A2038" s="105" t="s">
        <v>11728</v>
      </c>
      <c r="B2038" s="104">
        <v>0</v>
      </c>
      <c r="C2038" s="105"/>
      <c r="D2038" s="104">
        <v>0</v>
      </c>
      <c r="E2038" s="105"/>
      <c r="F2038" s="105" t="s">
        <v>5281</v>
      </c>
      <c r="G2038" s="104">
        <v>0</v>
      </c>
      <c r="H2038" s="104">
        <v>0</v>
      </c>
      <c r="I2038" s="104">
        <v>0</v>
      </c>
      <c r="J2038" s="105"/>
      <c r="K2038" s="105"/>
      <c r="L2038" s="104">
        <v>3</v>
      </c>
      <c r="M2038" s="104">
        <v>0</v>
      </c>
      <c r="N2038" s="105"/>
      <c r="O2038" s="106" t="s">
        <v>889</v>
      </c>
      <c r="P2038" s="106" t="s">
        <v>890</v>
      </c>
      <c r="Q2038" s="105" t="s">
        <v>11374</v>
      </c>
      <c r="R2038" s="104">
        <v>0</v>
      </c>
      <c r="S2038" s="104">
        <v>0</v>
      </c>
      <c r="T2038" s="105" t="s">
        <v>11155</v>
      </c>
      <c r="U2038" s="104">
        <v>1</v>
      </c>
      <c r="V2038" s="104">
        <v>0</v>
      </c>
      <c r="W2038" s="104">
        <v>0</v>
      </c>
      <c r="X2038" s="104">
        <v>0</v>
      </c>
      <c r="Y2038" s="104">
        <v>0</v>
      </c>
      <c r="Z2038" s="104" t="b">
        <v>0</v>
      </c>
      <c r="AA2038" s="105"/>
      <c r="AB2038" s="105" t="s">
        <v>11375</v>
      </c>
    </row>
    <row r="2039" spans="1:28" ht="15" customHeight="1" x14ac:dyDescent="0.35">
      <c r="A2039" s="105" t="s">
        <v>11729</v>
      </c>
      <c r="B2039" s="104">
        <v>0</v>
      </c>
      <c r="C2039" s="105"/>
      <c r="D2039" s="104">
        <v>0</v>
      </c>
      <c r="E2039" s="105"/>
      <c r="F2039" s="105" t="s">
        <v>5255</v>
      </c>
      <c r="G2039" s="104">
        <v>0</v>
      </c>
      <c r="H2039" s="104">
        <v>0</v>
      </c>
      <c r="I2039" s="104">
        <v>0</v>
      </c>
      <c r="J2039" s="105"/>
      <c r="K2039" s="105"/>
      <c r="L2039" s="104">
        <v>3</v>
      </c>
      <c r="M2039" s="104">
        <v>0</v>
      </c>
      <c r="N2039" s="105"/>
      <c r="O2039" s="106" t="s">
        <v>889</v>
      </c>
      <c r="P2039" s="106" t="s">
        <v>890</v>
      </c>
      <c r="Q2039" s="105" t="s">
        <v>11376</v>
      </c>
      <c r="R2039" s="104">
        <v>0</v>
      </c>
      <c r="S2039" s="104">
        <v>0</v>
      </c>
      <c r="T2039" s="105" t="s">
        <v>11155</v>
      </c>
      <c r="U2039" s="104">
        <v>1</v>
      </c>
      <c r="V2039" s="104">
        <v>0</v>
      </c>
      <c r="W2039" s="104">
        <v>0</v>
      </c>
      <c r="X2039" s="104">
        <v>0</v>
      </c>
      <c r="Y2039" s="104">
        <v>0</v>
      </c>
      <c r="Z2039" s="104" t="b">
        <v>0</v>
      </c>
      <c r="AA2039" s="105"/>
      <c r="AB2039" s="105" t="s">
        <v>11377</v>
      </c>
    </row>
    <row r="2040" spans="1:28" ht="15" customHeight="1" x14ac:dyDescent="0.35">
      <c r="A2040" s="105" t="s">
        <v>11730</v>
      </c>
      <c r="B2040" s="104">
        <v>0</v>
      </c>
      <c r="C2040" s="105"/>
      <c r="D2040" s="104">
        <v>0</v>
      </c>
      <c r="E2040" s="105"/>
      <c r="F2040" s="105" t="s">
        <v>5286</v>
      </c>
      <c r="G2040" s="104">
        <v>0</v>
      </c>
      <c r="H2040" s="104">
        <v>0</v>
      </c>
      <c r="I2040" s="104">
        <v>0</v>
      </c>
      <c r="J2040" s="105"/>
      <c r="K2040" s="105"/>
      <c r="L2040" s="104">
        <v>3</v>
      </c>
      <c r="M2040" s="104">
        <v>0</v>
      </c>
      <c r="N2040" s="105"/>
      <c r="O2040" s="106" t="s">
        <v>889</v>
      </c>
      <c r="P2040" s="106" t="s">
        <v>890</v>
      </c>
      <c r="Q2040" s="105" t="s">
        <v>11378</v>
      </c>
      <c r="R2040" s="104">
        <v>0</v>
      </c>
      <c r="S2040" s="104">
        <v>0</v>
      </c>
      <c r="T2040" s="105" t="s">
        <v>11155</v>
      </c>
      <c r="U2040" s="104">
        <v>1</v>
      </c>
      <c r="V2040" s="104">
        <v>0</v>
      </c>
      <c r="W2040" s="104">
        <v>0</v>
      </c>
      <c r="X2040" s="104">
        <v>0</v>
      </c>
      <c r="Y2040" s="104">
        <v>0</v>
      </c>
      <c r="Z2040" s="104" t="b">
        <v>0</v>
      </c>
      <c r="AA2040" s="105"/>
      <c r="AB2040" s="105" t="s">
        <v>11379</v>
      </c>
    </row>
    <row r="2041" spans="1:28" ht="15" customHeight="1" x14ac:dyDescent="0.35">
      <c r="A2041" s="105" t="s">
        <v>11731</v>
      </c>
      <c r="B2041" s="104">
        <v>0</v>
      </c>
      <c r="C2041" s="105"/>
      <c r="D2041" s="104">
        <v>0</v>
      </c>
      <c r="E2041" s="105"/>
      <c r="F2041" s="105" t="s">
        <v>5289</v>
      </c>
      <c r="G2041" s="104">
        <v>0</v>
      </c>
      <c r="H2041" s="104">
        <v>0</v>
      </c>
      <c r="I2041" s="104">
        <v>0</v>
      </c>
      <c r="J2041" s="105"/>
      <c r="K2041" s="105"/>
      <c r="L2041" s="104">
        <v>3</v>
      </c>
      <c r="M2041" s="104">
        <v>0</v>
      </c>
      <c r="N2041" s="105"/>
      <c r="O2041" s="106" t="s">
        <v>889</v>
      </c>
      <c r="P2041" s="106" t="s">
        <v>890</v>
      </c>
      <c r="Q2041" s="105" t="s">
        <v>11380</v>
      </c>
      <c r="R2041" s="104">
        <v>0</v>
      </c>
      <c r="S2041" s="104">
        <v>0</v>
      </c>
      <c r="T2041" s="105" t="s">
        <v>11155</v>
      </c>
      <c r="U2041" s="104">
        <v>1</v>
      </c>
      <c r="V2041" s="104">
        <v>0</v>
      </c>
      <c r="W2041" s="104">
        <v>0</v>
      </c>
      <c r="X2041" s="104">
        <v>0</v>
      </c>
      <c r="Y2041" s="104">
        <v>0</v>
      </c>
      <c r="Z2041" s="104" t="b">
        <v>0</v>
      </c>
      <c r="AA2041" s="105"/>
      <c r="AB2041" s="105" t="s">
        <v>11381</v>
      </c>
    </row>
    <row r="2042" spans="1:28" ht="15" customHeight="1" x14ac:dyDescent="0.35">
      <c r="A2042" s="105" t="s">
        <v>11732</v>
      </c>
      <c r="B2042" s="104">
        <v>0</v>
      </c>
      <c r="C2042" s="105"/>
      <c r="D2042" s="104">
        <v>0</v>
      </c>
      <c r="E2042" s="105"/>
      <c r="F2042" s="105" t="s">
        <v>5292</v>
      </c>
      <c r="G2042" s="104">
        <v>0</v>
      </c>
      <c r="H2042" s="104">
        <v>0</v>
      </c>
      <c r="I2042" s="104">
        <v>0</v>
      </c>
      <c r="J2042" s="105"/>
      <c r="K2042" s="105"/>
      <c r="L2042" s="104">
        <v>3</v>
      </c>
      <c r="M2042" s="104">
        <v>0</v>
      </c>
      <c r="N2042" s="105"/>
      <c r="O2042" s="106" t="s">
        <v>889</v>
      </c>
      <c r="P2042" s="106" t="s">
        <v>890</v>
      </c>
      <c r="Q2042" s="105" t="s">
        <v>11382</v>
      </c>
      <c r="R2042" s="104">
        <v>0</v>
      </c>
      <c r="S2042" s="104">
        <v>0</v>
      </c>
      <c r="T2042" s="105" t="s">
        <v>11155</v>
      </c>
      <c r="U2042" s="104">
        <v>1</v>
      </c>
      <c r="V2042" s="104">
        <v>0</v>
      </c>
      <c r="W2042" s="104">
        <v>0</v>
      </c>
      <c r="X2042" s="104">
        <v>0</v>
      </c>
      <c r="Y2042" s="104">
        <v>0</v>
      </c>
      <c r="Z2042" s="104" t="b">
        <v>0</v>
      </c>
      <c r="AA2042" s="105"/>
      <c r="AB2042" s="105" t="s">
        <v>11383</v>
      </c>
    </row>
    <row r="2043" spans="1:28" ht="15" customHeight="1" x14ac:dyDescent="0.35">
      <c r="A2043" s="105" t="s">
        <v>11384</v>
      </c>
      <c r="B2043" s="104">
        <v>0</v>
      </c>
      <c r="C2043" s="105"/>
      <c r="D2043" s="104">
        <v>0</v>
      </c>
      <c r="E2043" s="105"/>
      <c r="F2043" s="105" t="s">
        <v>5264</v>
      </c>
      <c r="G2043" s="104">
        <v>0</v>
      </c>
      <c r="H2043" s="104">
        <v>0</v>
      </c>
      <c r="I2043" s="104">
        <v>0</v>
      </c>
      <c r="J2043" s="105"/>
      <c r="K2043" s="105"/>
      <c r="L2043" s="104">
        <v>3</v>
      </c>
      <c r="M2043" s="104">
        <v>0</v>
      </c>
      <c r="N2043" s="105"/>
      <c r="O2043" s="106" t="s">
        <v>889</v>
      </c>
      <c r="P2043" s="106" t="s">
        <v>890</v>
      </c>
      <c r="Q2043" s="105" t="s">
        <v>11385</v>
      </c>
      <c r="R2043" s="104">
        <v>0</v>
      </c>
      <c r="S2043" s="104">
        <v>0</v>
      </c>
      <c r="T2043" s="105" t="s">
        <v>11155</v>
      </c>
      <c r="U2043" s="104">
        <v>1</v>
      </c>
      <c r="V2043" s="104">
        <v>0</v>
      </c>
      <c r="W2043" s="104">
        <v>0</v>
      </c>
      <c r="X2043" s="104">
        <v>0</v>
      </c>
      <c r="Y2043" s="104">
        <v>0</v>
      </c>
      <c r="Z2043" s="104" t="b">
        <v>0</v>
      </c>
      <c r="AA2043" s="105"/>
      <c r="AB2043" s="105" t="s">
        <v>11386</v>
      </c>
    </row>
    <row r="2044" spans="1:28" ht="15" customHeight="1" x14ac:dyDescent="0.35">
      <c r="A2044" s="105" t="s">
        <v>11159</v>
      </c>
      <c r="B2044" s="104">
        <v>0</v>
      </c>
      <c r="C2044" s="105"/>
      <c r="D2044" s="104">
        <v>0</v>
      </c>
      <c r="E2044" s="105"/>
      <c r="F2044" s="105" t="s">
        <v>11160</v>
      </c>
      <c r="G2044" s="104">
        <v>0</v>
      </c>
      <c r="H2044" s="104">
        <v>0</v>
      </c>
      <c r="I2044" s="104">
        <v>0</v>
      </c>
      <c r="J2044" s="105"/>
      <c r="K2044" s="105"/>
      <c r="L2044" s="104">
        <v>2</v>
      </c>
      <c r="M2044" s="104">
        <v>0</v>
      </c>
      <c r="N2044" s="105"/>
      <c r="O2044" s="105"/>
      <c r="P2044" s="105"/>
      <c r="Q2044" s="105" t="s">
        <v>11161</v>
      </c>
      <c r="R2044" s="104">
        <v>0</v>
      </c>
      <c r="S2044" s="104">
        <v>0</v>
      </c>
      <c r="T2044" s="105" t="s">
        <v>5207</v>
      </c>
      <c r="U2044" s="104">
        <v>1</v>
      </c>
      <c r="V2044" s="104">
        <v>0</v>
      </c>
      <c r="W2044" s="104">
        <v>0</v>
      </c>
      <c r="X2044" s="104">
        <v>0</v>
      </c>
      <c r="Y2044" s="104">
        <v>0</v>
      </c>
      <c r="Z2044" s="104" t="b">
        <v>0</v>
      </c>
      <c r="AA2044" s="105" t="s">
        <v>923</v>
      </c>
      <c r="AB2044" s="105" t="s">
        <v>11162</v>
      </c>
    </row>
    <row r="2045" spans="1:28" ht="15" customHeight="1" x14ac:dyDescent="0.35">
      <c r="A2045" s="105" t="s">
        <v>11733</v>
      </c>
      <c r="B2045" s="104">
        <v>0</v>
      </c>
      <c r="C2045" s="105"/>
      <c r="D2045" s="104">
        <v>0</v>
      </c>
      <c r="E2045" s="105"/>
      <c r="F2045" s="105" t="s">
        <v>5241</v>
      </c>
      <c r="G2045" s="104">
        <v>0</v>
      </c>
      <c r="H2045" s="104">
        <v>0</v>
      </c>
      <c r="I2045" s="104">
        <v>0</v>
      </c>
      <c r="J2045" s="105"/>
      <c r="K2045" s="105"/>
      <c r="L2045" s="104">
        <v>3</v>
      </c>
      <c r="M2045" s="104">
        <v>0</v>
      </c>
      <c r="N2045" s="105"/>
      <c r="O2045" s="106" t="s">
        <v>889</v>
      </c>
      <c r="P2045" s="106" t="s">
        <v>890</v>
      </c>
      <c r="Q2045" s="105" t="s">
        <v>11389</v>
      </c>
      <c r="R2045" s="104">
        <v>0</v>
      </c>
      <c r="S2045" s="104">
        <v>0</v>
      </c>
      <c r="T2045" s="105" t="s">
        <v>11159</v>
      </c>
      <c r="U2045" s="104">
        <v>1</v>
      </c>
      <c r="V2045" s="104">
        <v>0</v>
      </c>
      <c r="W2045" s="104">
        <v>0</v>
      </c>
      <c r="X2045" s="104">
        <v>0</v>
      </c>
      <c r="Y2045" s="104">
        <v>0</v>
      </c>
      <c r="Z2045" s="104" t="b">
        <v>0</v>
      </c>
      <c r="AA2045" s="105"/>
      <c r="AB2045" s="105" t="s">
        <v>11390</v>
      </c>
    </row>
    <row r="2046" spans="1:28" ht="15" customHeight="1" x14ac:dyDescent="0.35">
      <c r="A2046" s="105" t="s">
        <v>11734</v>
      </c>
      <c r="B2046" s="104">
        <v>0</v>
      </c>
      <c r="C2046" s="105"/>
      <c r="D2046" s="104">
        <v>0</v>
      </c>
      <c r="E2046" s="105"/>
      <c r="F2046" s="105" t="s">
        <v>2708</v>
      </c>
      <c r="G2046" s="104">
        <v>0</v>
      </c>
      <c r="H2046" s="104">
        <v>0</v>
      </c>
      <c r="I2046" s="104">
        <v>0</v>
      </c>
      <c r="J2046" s="105"/>
      <c r="K2046" s="105"/>
      <c r="L2046" s="104">
        <v>3</v>
      </c>
      <c r="M2046" s="104">
        <v>0</v>
      </c>
      <c r="N2046" s="105"/>
      <c r="O2046" s="106" t="s">
        <v>889</v>
      </c>
      <c r="P2046" s="106" t="s">
        <v>890</v>
      </c>
      <c r="Q2046" s="105" t="s">
        <v>11391</v>
      </c>
      <c r="R2046" s="104">
        <v>0</v>
      </c>
      <c r="S2046" s="104">
        <v>0</v>
      </c>
      <c r="T2046" s="105" t="s">
        <v>11159</v>
      </c>
      <c r="U2046" s="104">
        <v>1</v>
      </c>
      <c r="V2046" s="104">
        <v>0</v>
      </c>
      <c r="W2046" s="104">
        <v>0</v>
      </c>
      <c r="X2046" s="104">
        <v>0</v>
      </c>
      <c r="Y2046" s="104">
        <v>0</v>
      </c>
      <c r="Z2046" s="104" t="b">
        <v>0</v>
      </c>
      <c r="AA2046" s="105"/>
      <c r="AB2046" s="105" t="s">
        <v>11392</v>
      </c>
    </row>
    <row r="2047" spans="1:28" ht="15" customHeight="1" x14ac:dyDescent="0.35">
      <c r="A2047" s="105" t="s">
        <v>11735</v>
      </c>
      <c r="B2047" s="104">
        <v>0</v>
      </c>
      <c r="C2047" s="105"/>
      <c r="D2047" s="104">
        <v>0</v>
      </c>
      <c r="E2047" s="105"/>
      <c r="F2047" s="105" t="s">
        <v>5246</v>
      </c>
      <c r="G2047" s="104">
        <v>0</v>
      </c>
      <c r="H2047" s="104">
        <v>0</v>
      </c>
      <c r="I2047" s="104">
        <v>0</v>
      </c>
      <c r="J2047" s="105"/>
      <c r="K2047" s="105"/>
      <c r="L2047" s="104">
        <v>3</v>
      </c>
      <c r="M2047" s="104">
        <v>0</v>
      </c>
      <c r="N2047" s="105"/>
      <c r="O2047" s="106" t="s">
        <v>889</v>
      </c>
      <c r="P2047" s="106" t="s">
        <v>890</v>
      </c>
      <c r="Q2047" s="105" t="s">
        <v>11393</v>
      </c>
      <c r="R2047" s="104">
        <v>0</v>
      </c>
      <c r="S2047" s="104">
        <v>0</v>
      </c>
      <c r="T2047" s="105" t="s">
        <v>11159</v>
      </c>
      <c r="U2047" s="104">
        <v>1</v>
      </c>
      <c r="V2047" s="104">
        <v>0</v>
      </c>
      <c r="W2047" s="104">
        <v>0</v>
      </c>
      <c r="X2047" s="104">
        <v>0</v>
      </c>
      <c r="Y2047" s="104">
        <v>0</v>
      </c>
      <c r="Z2047" s="104" t="b">
        <v>0</v>
      </c>
      <c r="AA2047" s="105"/>
      <c r="AB2047" s="105" t="s">
        <v>11394</v>
      </c>
    </row>
    <row r="2048" spans="1:28" ht="15" customHeight="1" x14ac:dyDescent="0.35">
      <c r="A2048" s="105" t="s">
        <v>11736</v>
      </c>
      <c r="B2048" s="104">
        <v>0</v>
      </c>
      <c r="C2048" s="105"/>
      <c r="D2048" s="104">
        <v>0</v>
      </c>
      <c r="E2048" s="105"/>
      <c r="F2048" s="105" t="s">
        <v>5249</v>
      </c>
      <c r="G2048" s="104">
        <v>0</v>
      </c>
      <c r="H2048" s="104">
        <v>0</v>
      </c>
      <c r="I2048" s="104">
        <v>0</v>
      </c>
      <c r="J2048" s="105"/>
      <c r="K2048" s="105"/>
      <c r="L2048" s="104">
        <v>3</v>
      </c>
      <c r="M2048" s="104">
        <v>0</v>
      </c>
      <c r="N2048" s="105"/>
      <c r="O2048" s="106" t="s">
        <v>889</v>
      </c>
      <c r="P2048" s="106" t="s">
        <v>890</v>
      </c>
      <c r="Q2048" s="105" t="s">
        <v>11395</v>
      </c>
      <c r="R2048" s="104">
        <v>0</v>
      </c>
      <c r="S2048" s="104">
        <v>0</v>
      </c>
      <c r="T2048" s="105" t="s">
        <v>11159</v>
      </c>
      <c r="U2048" s="104">
        <v>1</v>
      </c>
      <c r="V2048" s="104">
        <v>0</v>
      </c>
      <c r="W2048" s="104">
        <v>0</v>
      </c>
      <c r="X2048" s="104">
        <v>0</v>
      </c>
      <c r="Y2048" s="104">
        <v>0</v>
      </c>
      <c r="Z2048" s="104" t="b">
        <v>0</v>
      </c>
      <c r="AA2048" s="105"/>
      <c r="AB2048" s="105" t="s">
        <v>11396</v>
      </c>
    </row>
    <row r="2049" spans="1:28" ht="15" customHeight="1" x14ac:dyDescent="0.35">
      <c r="A2049" s="105" t="s">
        <v>11737</v>
      </c>
      <c r="B2049" s="104">
        <v>0</v>
      </c>
      <c r="C2049" s="105"/>
      <c r="D2049" s="104">
        <v>0</v>
      </c>
      <c r="E2049" s="105"/>
      <c r="F2049" s="105" t="s">
        <v>5281</v>
      </c>
      <c r="G2049" s="104">
        <v>0</v>
      </c>
      <c r="H2049" s="104">
        <v>0</v>
      </c>
      <c r="I2049" s="104">
        <v>0</v>
      </c>
      <c r="J2049" s="105"/>
      <c r="K2049" s="105"/>
      <c r="L2049" s="104">
        <v>3</v>
      </c>
      <c r="M2049" s="104">
        <v>0</v>
      </c>
      <c r="N2049" s="105"/>
      <c r="O2049" s="106" t="s">
        <v>889</v>
      </c>
      <c r="P2049" s="106" t="s">
        <v>890</v>
      </c>
      <c r="Q2049" s="105" t="s">
        <v>11397</v>
      </c>
      <c r="R2049" s="104">
        <v>0</v>
      </c>
      <c r="S2049" s="104">
        <v>0</v>
      </c>
      <c r="T2049" s="105" t="s">
        <v>11159</v>
      </c>
      <c r="U2049" s="104">
        <v>1</v>
      </c>
      <c r="V2049" s="104">
        <v>0</v>
      </c>
      <c r="W2049" s="104">
        <v>0</v>
      </c>
      <c r="X2049" s="104">
        <v>0</v>
      </c>
      <c r="Y2049" s="104">
        <v>0</v>
      </c>
      <c r="Z2049" s="104" t="b">
        <v>0</v>
      </c>
      <c r="AA2049" s="105"/>
      <c r="AB2049" s="105" t="s">
        <v>11398</v>
      </c>
    </row>
    <row r="2050" spans="1:28" ht="15" customHeight="1" x14ac:dyDescent="0.35">
      <c r="A2050" s="105" t="s">
        <v>11738</v>
      </c>
      <c r="B2050" s="104">
        <v>0</v>
      </c>
      <c r="C2050" s="105"/>
      <c r="D2050" s="104">
        <v>0</v>
      </c>
      <c r="E2050" s="105"/>
      <c r="F2050" s="105" t="s">
        <v>5255</v>
      </c>
      <c r="G2050" s="104">
        <v>0</v>
      </c>
      <c r="H2050" s="104">
        <v>0</v>
      </c>
      <c r="I2050" s="104">
        <v>0</v>
      </c>
      <c r="J2050" s="105"/>
      <c r="K2050" s="105"/>
      <c r="L2050" s="104">
        <v>3</v>
      </c>
      <c r="M2050" s="104">
        <v>0</v>
      </c>
      <c r="N2050" s="105"/>
      <c r="O2050" s="106" t="s">
        <v>889</v>
      </c>
      <c r="P2050" s="106" t="s">
        <v>890</v>
      </c>
      <c r="Q2050" s="105" t="s">
        <v>11399</v>
      </c>
      <c r="R2050" s="104">
        <v>0</v>
      </c>
      <c r="S2050" s="104">
        <v>0</v>
      </c>
      <c r="T2050" s="105" t="s">
        <v>11159</v>
      </c>
      <c r="U2050" s="104">
        <v>1</v>
      </c>
      <c r="V2050" s="104">
        <v>0</v>
      </c>
      <c r="W2050" s="104">
        <v>0</v>
      </c>
      <c r="X2050" s="104">
        <v>0</v>
      </c>
      <c r="Y2050" s="104">
        <v>0</v>
      </c>
      <c r="Z2050" s="104" t="b">
        <v>0</v>
      </c>
      <c r="AA2050" s="105"/>
      <c r="AB2050" s="105" t="s">
        <v>11400</v>
      </c>
    </row>
    <row r="2051" spans="1:28" ht="15" customHeight="1" x14ac:dyDescent="0.35">
      <c r="A2051" s="105" t="s">
        <v>11739</v>
      </c>
      <c r="B2051" s="104">
        <v>0</v>
      </c>
      <c r="C2051" s="105"/>
      <c r="D2051" s="104">
        <v>0</v>
      </c>
      <c r="E2051" s="105"/>
      <c r="F2051" s="105" t="s">
        <v>5286</v>
      </c>
      <c r="G2051" s="104">
        <v>0</v>
      </c>
      <c r="H2051" s="104">
        <v>0</v>
      </c>
      <c r="I2051" s="104">
        <v>0</v>
      </c>
      <c r="J2051" s="105"/>
      <c r="K2051" s="105"/>
      <c r="L2051" s="104">
        <v>3</v>
      </c>
      <c r="M2051" s="104">
        <v>0</v>
      </c>
      <c r="N2051" s="105"/>
      <c r="O2051" s="106" t="s">
        <v>889</v>
      </c>
      <c r="P2051" s="106" t="s">
        <v>890</v>
      </c>
      <c r="Q2051" s="105" t="s">
        <v>11401</v>
      </c>
      <c r="R2051" s="104">
        <v>0</v>
      </c>
      <c r="S2051" s="104">
        <v>0</v>
      </c>
      <c r="T2051" s="105" t="s">
        <v>11159</v>
      </c>
      <c r="U2051" s="104">
        <v>1</v>
      </c>
      <c r="V2051" s="104">
        <v>0</v>
      </c>
      <c r="W2051" s="104">
        <v>0</v>
      </c>
      <c r="X2051" s="104">
        <v>0</v>
      </c>
      <c r="Y2051" s="104">
        <v>0</v>
      </c>
      <c r="Z2051" s="104" t="b">
        <v>0</v>
      </c>
      <c r="AA2051" s="105"/>
      <c r="AB2051" s="105" t="s">
        <v>11402</v>
      </c>
    </row>
    <row r="2052" spans="1:28" ht="15" customHeight="1" x14ac:dyDescent="0.35">
      <c r="A2052" s="105" t="s">
        <v>11740</v>
      </c>
      <c r="B2052" s="104">
        <v>0</v>
      </c>
      <c r="C2052" s="105"/>
      <c r="D2052" s="104">
        <v>0</v>
      </c>
      <c r="E2052" s="105"/>
      <c r="F2052" s="105" t="s">
        <v>5289</v>
      </c>
      <c r="G2052" s="104">
        <v>0</v>
      </c>
      <c r="H2052" s="104">
        <v>0</v>
      </c>
      <c r="I2052" s="104">
        <v>0</v>
      </c>
      <c r="J2052" s="105"/>
      <c r="K2052" s="105"/>
      <c r="L2052" s="104">
        <v>3</v>
      </c>
      <c r="M2052" s="104">
        <v>0</v>
      </c>
      <c r="N2052" s="105"/>
      <c r="O2052" s="106" t="s">
        <v>889</v>
      </c>
      <c r="P2052" s="106" t="s">
        <v>890</v>
      </c>
      <c r="Q2052" s="105" t="s">
        <v>11403</v>
      </c>
      <c r="R2052" s="104">
        <v>0</v>
      </c>
      <c r="S2052" s="104">
        <v>0</v>
      </c>
      <c r="T2052" s="105" t="s">
        <v>11159</v>
      </c>
      <c r="U2052" s="104">
        <v>1</v>
      </c>
      <c r="V2052" s="104">
        <v>0</v>
      </c>
      <c r="W2052" s="104">
        <v>0</v>
      </c>
      <c r="X2052" s="104">
        <v>0</v>
      </c>
      <c r="Y2052" s="104">
        <v>0</v>
      </c>
      <c r="Z2052" s="104" t="b">
        <v>0</v>
      </c>
      <c r="AA2052" s="105"/>
      <c r="AB2052" s="105" t="s">
        <v>11404</v>
      </c>
    </row>
    <row r="2053" spans="1:28" ht="15" customHeight="1" x14ac:dyDescent="0.35">
      <c r="A2053" s="105" t="s">
        <v>11741</v>
      </c>
      <c r="B2053" s="104">
        <v>0</v>
      </c>
      <c r="C2053" s="105"/>
      <c r="D2053" s="104">
        <v>0</v>
      </c>
      <c r="E2053" s="105"/>
      <c r="F2053" s="105" t="s">
        <v>5292</v>
      </c>
      <c r="G2053" s="104">
        <v>0</v>
      </c>
      <c r="H2053" s="104">
        <v>0</v>
      </c>
      <c r="I2053" s="104">
        <v>0</v>
      </c>
      <c r="J2053" s="105"/>
      <c r="K2053" s="105"/>
      <c r="L2053" s="104">
        <v>3</v>
      </c>
      <c r="M2053" s="104">
        <v>0</v>
      </c>
      <c r="N2053" s="105"/>
      <c r="O2053" s="106" t="s">
        <v>889</v>
      </c>
      <c r="P2053" s="106" t="s">
        <v>890</v>
      </c>
      <c r="Q2053" s="105" t="s">
        <v>11405</v>
      </c>
      <c r="R2053" s="104">
        <v>0</v>
      </c>
      <c r="S2053" s="104">
        <v>0</v>
      </c>
      <c r="T2053" s="105" t="s">
        <v>11159</v>
      </c>
      <c r="U2053" s="104">
        <v>1</v>
      </c>
      <c r="V2053" s="104">
        <v>0</v>
      </c>
      <c r="W2053" s="104">
        <v>0</v>
      </c>
      <c r="X2053" s="104">
        <v>0</v>
      </c>
      <c r="Y2053" s="104">
        <v>0</v>
      </c>
      <c r="Z2053" s="104" t="b">
        <v>0</v>
      </c>
      <c r="AA2053" s="105"/>
      <c r="AB2053" s="105" t="s">
        <v>11406</v>
      </c>
    </row>
    <row r="2054" spans="1:28" ht="15" customHeight="1" x14ac:dyDescent="0.35">
      <c r="A2054" s="105" t="s">
        <v>11407</v>
      </c>
      <c r="B2054" s="104">
        <v>0</v>
      </c>
      <c r="C2054" s="105"/>
      <c r="D2054" s="104">
        <v>0</v>
      </c>
      <c r="E2054" s="105"/>
      <c r="F2054" s="105" t="s">
        <v>5264</v>
      </c>
      <c r="G2054" s="104">
        <v>0</v>
      </c>
      <c r="H2054" s="104">
        <v>0</v>
      </c>
      <c r="I2054" s="104">
        <v>0</v>
      </c>
      <c r="J2054" s="105"/>
      <c r="K2054" s="105"/>
      <c r="L2054" s="104">
        <v>3</v>
      </c>
      <c r="M2054" s="104">
        <v>0</v>
      </c>
      <c r="N2054" s="105"/>
      <c r="O2054" s="106" t="s">
        <v>889</v>
      </c>
      <c r="P2054" s="106" t="s">
        <v>890</v>
      </c>
      <c r="Q2054" s="105" t="s">
        <v>11408</v>
      </c>
      <c r="R2054" s="104">
        <v>0</v>
      </c>
      <c r="S2054" s="104">
        <v>0</v>
      </c>
      <c r="T2054" s="105" t="s">
        <v>11159</v>
      </c>
      <c r="U2054" s="104">
        <v>1</v>
      </c>
      <c r="V2054" s="104">
        <v>0</v>
      </c>
      <c r="W2054" s="104">
        <v>0</v>
      </c>
      <c r="X2054" s="104">
        <v>0</v>
      </c>
      <c r="Y2054" s="104">
        <v>0</v>
      </c>
      <c r="Z2054" s="104" t="b">
        <v>0</v>
      </c>
      <c r="AA2054" s="105"/>
      <c r="AB2054" s="105" t="s">
        <v>11409</v>
      </c>
    </row>
    <row r="2055" spans="1:28" ht="15" customHeight="1" x14ac:dyDescent="0.35">
      <c r="A2055" s="105" t="s">
        <v>11163</v>
      </c>
      <c r="B2055" s="104">
        <v>0</v>
      </c>
      <c r="C2055" s="105"/>
      <c r="D2055" s="104">
        <v>0</v>
      </c>
      <c r="E2055" s="105"/>
      <c r="F2055" s="105" t="s">
        <v>11164</v>
      </c>
      <c r="G2055" s="104">
        <v>0</v>
      </c>
      <c r="H2055" s="104">
        <v>0</v>
      </c>
      <c r="I2055" s="104">
        <v>0</v>
      </c>
      <c r="J2055" s="105"/>
      <c r="K2055" s="105"/>
      <c r="L2055" s="104">
        <v>2</v>
      </c>
      <c r="M2055" s="104">
        <v>0</v>
      </c>
      <c r="N2055" s="105"/>
      <c r="O2055" s="105"/>
      <c r="P2055" s="105"/>
      <c r="Q2055" s="105" t="s">
        <v>11165</v>
      </c>
      <c r="R2055" s="104">
        <v>0</v>
      </c>
      <c r="S2055" s="104">
        <v>0</v>
      </c>
      <c r="T2055" s="105" t="s">
        <v>5207</v>
      </c>
      <c r="U2055" s="104">
        <v>1</v>
      </c>
      <c r="V2055" s="104">
        <v>0</v>
      </c>
      <c r="W2055" s="104">
        <v>0</v>
      </c>
      <c r="X2055" s="104">
        <v>0</v>
      </c>
      <c r="Y2055" s="104">
        <v>0</v>
      </c>
      <c r="Z2055" s="104" t="b">
        <v>0</v>
      </c>
      <c r="AA2055" s="105" t="s">
        <v>923</v>
      </c>
      <c r="AB2055" s="105" t="s">
        <v>11166</v>
      </c>
    </row>
    <row r="2056" spans="1:28" ht="15" customHeight="1" x14ac:dyDescent="0.35">
      <c r="A2056" s="105" t="s">
        <v>11742</v>
      </c>
      <c r="B2056" s="104">
        <v>0</v>
      </c>
      <c r="C2056" s="105"/>
      <c r="D2056" s="104">
        <v>0</v>
      </c>
      <c r="E2056" s="105"/>
      <c r="F2056" s="105" t="s">
        <v>5241</v>
      </c>
      <c r="G2056" s="104">
        <v>0</v>
      </c>
      <c r="H2056" s="104">
        <v>0</v>
      </c>
      <c r="I2056" s="104">
        <v>0</v>
      </c>
      <c r="J2056" s="105"/>
      <c r="K2056" s="105"/>
      <c r="L2056" s="104">
        <v>3</v>
      </c>
      <c r="M2056" s="104">
        <v>0</v>
      </c>
      <c r="N2056" s="105"/>
      <c r="O2056" s="106" t="s">
        <v>889</v>
      </c>
      <c r="P2056" s="106" t="s">
        <v>890</v>
      </c>
      <c r="Q2056" s="105" t="s">
        <v>11412</v>
      </c>
      <c r="R2056" s="104">
        <v>0</v>
      </c>
      <c r="S2056" s="104">
        <v>0</v>
      </c>
      <c r="T2056" s="105" t="s">
        <v>11163</v>
      </c>
      <c r="U2056" s="104">
        <v>1</v>
      </c>
      <c r="V2056" s="104">
        <v>0</v>
      </c>
      <c r="W2056" s="104">
        <v>0</v>
      </c>
      <c r="X2056" s="104">
        <v>0</v>
      </c>
      <c r="Y2056" s="104">
        <v>0</v>
      </c>
      <c r="Z2056" s="104" t="b">
        <v>0</v>
      </c>
      <c r="AA2056" s="105"/>
      <c r="AB2056" s="105" t="s">
        <v>11413</v>
      </c>
    </row>
    <row r="2057" spans="1:28" ht="15" customHeight="1" x14ac:dyDescent="0.35">
      <c r="A2057" s="105" t="s">
        <v>11743</v>
      </c>
      <c r="B2057" s="104">
        <v>0</v>
      </c>
      <c r="C2057" s="105"/>
      <c r="D2057" s="104">
        <v>0</v>
      </c>
      <c r="E2057" s="105"/>
      <c r="F2057" s="105" t="s">
        <v>2708</v>
      </c>
      <c r="G2057" s="104">
        <v>0</v>
      </c>
      <c r="H2057" s="104">
        <v>0</v>
      </c>
      <c r="I2057" s="104">
        <v>0</v>
      </c>
      <c r="J2057" s="105"/>
      <c r="K2057" s="105"/>
      <c r="L2057" s="104">
        <v>3</v>
      </c>
      <c r="M2057" s="104">
        <v>0</v>
      </c>
      <c r="N2057" s="105"/>
      <c r="O2057" s="106" t="s">
        <v>889</v>
      </c>
      <c r="P2057" s="106" t="s">
        <v>890</v>
      </c>
      <c r="Q2057" s="105" t="s">
        <v>11414</v>
      </c>
      <c r="R2057" s="104">
        <v>0</v>
      </c>
      <c r="S2057" s="104">
        <v>0</v>
      </c>
      <c r="T2057" s="105" t="s">
        <v>11163</v>
      </c>
      <c r="U2057" s="104">
        <v>1</v>
      </c>
      <c r="V2057" s="104">
        <v>0</v>
      </c>
      <c r="W2057" s="104">
        <v>0</v>
      </c>
      <c r="X2057" s="104">
        <v>0</v>
      </c>
      <c r="Y2057" s="104">
        <v>0</v>
      </c>
      <c r="Z2057" s="104" t="b">
        <v>0</v>
      </c>
      <c r="AA2057" s="105"/>
      <c r="AB2057" s="105" t="s">
        <v>11415</v>
      </c>
    </row>
    <row r="2058" spans="1:28" ht="15" customHeight="1" x14ac:dyDescent="0.35">
      <c r="A2058" s="105" t="s">
        <v>11744</v>
      </c>
      <c r="B2058" s="104">
        <v>0</v>
      </c>
      <c r="C2058" s="105"/>
      <c r="D2058" s="104">
        <v>0</v>
      </c>
      <c r="E2058" s="105"/>
      <c r="F2058" s="105" t="s">
        <v>5246</v>
      </c>
      <c r="G2058" s="104">
        <v>0</v>
      </c>
      <c r="H2058" s="104">
        <v>0</v>
      </c>
      <c r="I2058" s="104">
        <v>0</v>
      </c>
      <c r="J2058" s="105"/>
      <c r="K2058" s="105"/>
      <c r="L2058" s="104">
        <v>3</v>
      </c>
      <c r="M2058" s="104">
        <v>0</v>
      </c>
      <c r="N2058" s="105"/>
      <c r="O2058" s="106" t="s">
        <v>889</v>
      </c>
      <c r="P2058" s="106" t="s">
        <v>890</v>
      </c>
      <c r="Q2058" s="105" t="s">
        <v>11416</v>
      </c>
      <c r="R2058" s="104">
        <v>0</v>
      </c>
      <c r="S2058" s="104">
        <v>0</v>
      </c>
      <c r="T2058" s="105" t="s">
        <v>11163</v>
      </c>
      <c r="U2058" s="104">
        <v>1</v>
      </c>
      <c r="V2058" s="104">
        <v>0</v>
      </c>
      <c r="W2058" s="104">
        <v>0</v>
      </c>
      <c r="X2058" s="104">
        <v>0</v>
      </c>
      <c r="Y2058" s="104">
        <v>0</v>
      </c>
      <c r="Z2058" s="104" t="b">
        <v>0</v>
      </c>
      <c r="AA2058" s="105"/>
      <c r="AB2058" s="105" t="s">
        <v>11417</v>
      </c>
    </row>
    <row r="2059" spans="1:28" ht="15" customHeight="1" x14ac:dyDescent="0.35">
      <c r="A2059" s="105" t="s">
        <v>11745</v>
      </c>
      <c r="B2059" s="104">
        <v>0</v>
      </c>
      <c r="C2059" s="105"/>
      <c r="D2059" s="104">
        <v>0</v>
      </c>
      <c r="E2059" s="105"/>
      <c r="F2059" s="105" t="s">
        <v>5249</v>
      </c>
      <c r="G2059" s="104">
        <v>0</v>
      </c>
      <c r="H2059" s="104">
        <v>0</v>
      </c>
      <c r="I2059" s="104">
        <v>0</v>
      </c>
      <c r="J2059" s="105"/>
      <c r="K2059" s="105"/>
      <c r="L2059" s="104">
        <v>3</v>
      </c>
      <c r="M2059" s="104">
        <v>0</v>
      </c>
      <c r="N2059" s="105"/>
      <c r="O2059" s="106" t="s">
        <v>889</v>
      </c>
      <c r="P2059" s="106" t="s">
        <v>890</v>
      </c>
      <c r="Q2059" s="105" t="s">
        <v>11418</v>
      </c>
      <c r="R2059" s="104">
        <v>0</v>
      </c>
      <c r="S2059" s="104">
        <v>0</v>
      </c>
      <c r="T2059" s="105" t="s">
        <v>11163</v>
      </c>
      <c r="U2059" s="104">
        <v>1</v>
      </c>
      <c r="V2059" s="104">
        <v>0</v>
      </c>
      <c r="W2059" s="104">
        <v>0</v>
      </c>
      <c r="X2059" s="104">
        <v>0</v>
      </c>
      <c r="Y2059" s="104">
        <v>0</v>
      </c>
      <c r="Z2059" s="104" t="b">
        <v>0</v>
      </c>
      <c r="AA2059" s="105"/>
      <c r="AB2059" s="105" t="s">
        <v>11419</v>
      </c>
    </row>
    <row r="2060" spans="1:28" ht="15" customHeight="1" x14ac:dyDescent="0.35">
      <c r="A2060" s="105" t="s">
        <v>11746</v>
      </c>
      <c r="B2060" s="104">
        <v>0</v>
      </c>
      <c r="C2060" s="105"/>
      <c r="D2060" s="104">
        <v>0</v>
      </c>
      <c r="E2060" s="105"/>
      <c r="F2060" s="105" t="s">
        <v>5281</v>
      </c>
      <c r="G2060" s="104">
        <v>0</v>
      </c>
      <c r="H2060" s="104">
        <v>0</v>
      </c>
      <c r="I2060" s="104">
        <v>0</v>
      </c>
      <c r="J2060" s="105"/>
      <c r="K2060" s="105"/>
      <c r="L2060" s="104">
        <v>3</v>
      </c>
      <c r="M2060" s="104">
        <v>0</v>
      </c>
      <c r="N2060" s="105"/>
      <c r="O2060" s="106" t="s">
        <v>889</v>
      </c>
      <c r="P2060" s="106" t="s">
        <v>890</v>
      </c>
      <c r="Q2060" s="105" t="s">
        <v>11420</v>
      </c>
      <c r="R2060" s="104">
        <v>0</v>
      </c>
      <c r="S2060" s="104">
        <v>0</v>
      </c>
      <c r="T2060" s="105" t="s">
        <v>11163</v>
      </c>
      <c r="U2060" s="104">
        <v>1</v>
      </c>
      <c r="V2060" s="104">
        <v>0</v>
      </c>
      <c r="W2060" s="104">
        <v>0</v>
      </c>
      <c r="X2060" s="104">
        <v>0</v>
      </c>
      <c r="Y2060" s="104">
        <v>0</v>
      </c>
      <c r="Z2060" s="104" t="b">
        <v>0</v>
      </c>
      <c r="AA2060" s="105"/>
      <c r="AB2060" s="105" t="s">
        <v>11421</v>
      </c>
    </row>
    <row r="2061" spans="1:28" ht="15" customHeight="1" x14ac:dyDescent="0.35">
      <c r="A2061" s="105" t="s">
        <v>11747</v>
      </c>
      <c r="B2061" s="104">
        <v>0</v>
      </c>
      <c r="C2061" s="105"/>
      <c r="D2061" s="104">
        <v>0</v>
      </c>
      <c r="E2061" s="105"/>
      <c r="F2061" s="105" t="s">
        <v>5255</v>
      </c>
      <c r="G2061" s="104">
        <v>0</v>
      </c>
      <c r="H2061" s="104">
        <v>0</v>
      </c>
      <c r="I2061" s="104">
        <v>0</v>
      </c>
      <c r="J2061" s="105"/>
      <c r="K2061" s="105"/>
      <c r="L2061" s="104">
        <v>3</v>
      </c>
      <c r="M2061" s="104">
        <v>0</v>
      </c>
      <c r="N2061" s="105"/>
      <c r="O2061" s="106" t="s">
        <v>889</v>
      </c>
      <c r="P2061" s="106" t="s">
        <v>890</v>
      </c>
      <c r="Q2061" s="105" t="s">
        <v>11422</v>
      </c>
      <c r="R2061" s="104">
        <v>0</v>
      </c>
      <c r="S2061" s="104">
        <v>0</v>
      </c>
      <c r="T2061" s="105" t="s">
        <v>11163</v>
      </c>
      <c r="U2061" s="104">
        <v>1</v>
      </c>
      <c r="V2061" s="104">
        <v>0</v>
      </c>
      <c r="W2061" s="104">
        <v>0</v>
      </c>
      <c r="X2061" s="104">
        <v>0</v>
      </c>
      <c r="Y2061" s="104">
        <v>0</v>
      </c>
      <c r="Z2061" s="104" t="b">
        <v>0</v>
      </c>
      <c r="AA2061" s="105"/>
      <c r="AB2061" s="105" t="s">
        <v>11423</v>
      </c>
    </row>
    <row r="2062" spans="1:28" ht="15" customHeight="1" x14ac:dyDescent="0.35">
      <c r="A2062" s="105" t="s">
        <v>11748</v>
      </c>
      <c r="B2062" s="104">
        <v>0</v>
      </c>
      <c r="C2062" s="105"/>
      <c r="D2062" s="104">
        <v>0</v>
      </c>
      <c r="E2062" s="105"/>
      <c r="F2062" s="105" t="s">
        <v>5286</v>
      </c>
      <c r="G2062" s="104">
        <v>0</v>
      </c>
      <c r="H2062" s="104">
        <v>0</v>
      </c>
      <c r="I2062" s="104">
        <v>0</v>
      </c>
      <c r="J2062" s="105"/>
      <c r="K2062" s="105"/>
      <c r="L2062" s="104">
        <v>3</v>
      </c>
      <c r="M2062" s="104">
        <v>0</v>
      </c>
      <c r="N2062" s="105"/>
      <c r="O2062" s="106" t="s">
        <v>889</v>
      </c>
      <c r="P2062" s="106" t="s">
        <v>890</v>
      </c>
      <c r="Q2062" s="105" t="s">
        <v>11424</v>
      </c>
      <c r="R2062" s="104">
        <v>0</v>
      </c>
      <c r="S2062" s="104">
        <v>0</v>
      </c>
      <c r="T2062" s="105" t="s">
        <v>11163</v>
      </c>
      <c r="U2062" s="104">
        <v>1</v>
      </c>
      <c r="V2062" s="104">
        <v>0</v>
      </c>
      <c r="W2062" s="104">
        <v>0</v>
      </c>
      <c r="X2062" s="104">
        <v>0</v>
      </c>
      <c r="Y2062" s="104">
        <v>0</v>
      </c>
      <c r="Z2062" s="104" t="b">
        <v>0</v>
      </c>
      <c r="AA2062" s="105"/>
      <c r="AB2062" s="105" t="s">
        <v>11425</v>
      </c>
    </row>
    <row r="2063" spans="1:28" ht="15" customHeight="1" x14ac:dyDescent="0.35">
      <c r="A2063" s="105" t="s">
        <v>11749</v>
      </c>
      <c r="B2063" s="104">
        <v>0</v>
      </c>
      <c r="C2063" s="105"/>
      <c r="D2063" s="104">
        <v>0</v>
      </c>
      <c r="E2063" s="105"/>
      <c r="F2063" s="105" t="s">
        <v>5289</v>
      </c>
      <c r="G2063" s="104">
        <v>0</v>
      </c>
      <c r="H2063" s="104">
        <v>0</v>
      </c>
      <c r="I2063" s="104">
        <v>0</v>
      </c>
      <c r="J2063" s="105"/>
      <c r="K2063" s="105"/>
      <c r="L2063" s="104">
        <v>3</v>
      </c>
      <c r="M2063" s="104">
        <v>0</v>
      </c>
      <c r="N2063" s="105"/>
      <c r="O2063" s="106" t="s">
        <v>889</v>
      </c>
      <c r="P2063" s="106" t="s">
        <v>890</v>
      </c>
      <c r="Q2063" s="105" t="s">
        <v>11426</v>
      </c>
      <c r="R2063" s="104">
        <v>0</v>
      </c>
      <c r="S2063" s="104">
        <v>0</v>
      </c>
      <c r="T2063" s="105" t="s">
        <v>11163</v>
      </c>
      <c r="U2063" s="104">
        <v>1</v>
      </c>
      <c r="V2063" s="104">
        <v>0</v>
      </c>
      <c r="W2063" s="104">
        <v>0</v>
      </c>
      <c r="X2063" s="104">
        <v>0</v>
      </c>
      <c r="Y2063" s="104">
        <v>0</v>
      </c>
      <c r="Z2063" s="104" t="b">
        <v>0</v>
      </c>
      <c r="AA2063" s="105"/>
      <c r="AB2063" s="105" t="s">
        <v>11427</v>
      </c>
    </row>
    <row r="2064" spans="1:28" ht="15" customHeight="1" x14ac:dyDescent="0.35">
      <c r="A2064" s="105" t="s">
        <v>11750</v>
      </c>
      <c r="B2064" s="104">
        <v>0</v>
      </c>
      <c r="C2064" s="105"/>
      <c r="D2064" s="104">
        <v>0</v>
      </c>
      <c r="E2064" s="105"/>
      <c r="F2064" s="105" t="s">
        <v>5292</v>
      </c>
      <c r="G2064" s="104">
        <v>0</v>
      </c>
      <c r="H2064" s="104">
        <v>0</v>
      </c>
      <c r="I2064" s="104">
        <v>0</v>
      </c>
      <c r="J2064" s="105"/>
      <c r="K2064" s="105"/>
      <c r="L2064" s="104">
        <v>3</v>
      </c>
      <c r="M2064" s="104">
        <v>0</v>
      </c>
      <c r="N2064" s="105"/>
      <c r="O2064" s="106" t="s">
        <v>889</v>
      </c>
      <c r="P2064" s="106" t="s">
        <v>890</v>
      </c>
      <c r="Q2064" s="105" t="s">
        <v>11428</v>
      </c>
      <c r="R2064" s="104">
        <v>0</v>
      </c>
      <c r="S2064" s="104">
        <v>0</v>
      </c>
      <c r="T2064" s="105" t="s">
        <v>11163</v>
      </c>
      <c r="U2064" s="104">
        <v>1</v>
      </c>
      <c r="V2064" s="104">
        <v>0</v>
      </c>
      <c r="W2064" s="104">
        <v>0</v>
      </c>
      <c r="X2064" s="104">
        <v>0</v>
      </c>
      <c r="Y2064" s="104">
        <v>0</v>
      </c>
      <c r="Z2064" s="104" t="b">
        <v>0</v>
      </c>
      <c r="AA2064" s="105"/>
      <c r="AB2064" s="105" t="s">
        <v>11429</v>
      </c>
    </row>
    <row r="2065" spans="1:28" ht="15" customHeight="1" x14ac:dyDescent="0.35">
      <c r="A2065" s="105" t="s">
        <v>11430</v>
      </c>
      <c r="B2065" s="104">
        <v>0</v>
      </c>
      <c r="C2065" s="105"/>
      <c r="D2065" s="104">
        <v>0</v>
      </c>
      <c r="E2065" s="105"/>
      <c r="F2065" s="105" t="s">
        <v>5264</v>
      </c>
      <c r="G2065" s="104">
        <v>0</v>
      </c>
      <c r="H2065" s="104">
        <v>0</v>
      </c>
      <c r="I2065" s="104">
        <v>0</v>
      </c>
      <c r="J2065" s="105"/>
      <c r="K2065" s="105"/>
      <c r="L2065" s="104">
        <v>3</v>
      </c>
      <c r="M2065" s="104">
        <v>0</v>
      </c>
      <c r="N2065" s="105"/>
      <c r="O2065" s="106" t="s">
        <v>889</v>
      </c>
      <c r="P2065" s="106" t="s">
        <v>890</v>
      </c>
      <c r="Q2065" s="105" t="s">
        <v>11431</v>
      </c>
      <c r="R2065" s="104">
        <v>0</v>
      </c>
      <c r="S2065" s="104">
        <v>0</v>
      </c>
      <c r="T2065" s="105" t="s">
        <v>11163</v>
      </c>
      <c r="U2065" s="104">
        <v>1</v>
      </c>
      <c r="V2065" s="104">
        <v>0</v>
      </c>
      <c r="W2065" s="104">
        <v>0</v>
      </c>
      <c r="X2065" s="104">
        <v>0</v>
      </c>
      <c r="Y2065" s="104">
        <v>0</v>
      </c>
      <c r="Z2065" s="104" t="b">
        <v>0</v>
      </c>
      <c r="AA2065" s="105"/>
      <c r="AB2065" s="105" t="s">
        <v>11432</v>
      </c>
    </row>
    <row r="2066" spans="1:28" ht="15" customHeight="1" x14ac:dyDescent="0.35">
      <c r="A2066" s="105" t="s">
        <v>5544</v>
      </c>
      <c r="B2066" s="104">
        <v>0</v>
      </c>
      <c r="C2066" s="105"/>
      <c r="D2066" s="104">
        <v>0</v>
      </c>
      <c r="E2066" s="105"/>
      <c r="F2066" s="105" t="s">
        <v>5545</v>
      </c>
      <c r="G2066" s="104">
        <v>0</v>
      </c>
      <c r="H2066" s="104">
        <v>0</v>
      </c>
      <c r="I2066" s="104">
        <v>0</v>
      </c>
      <c r="J2066" s="105"/>
      <c r="K2066" s="105"/>
      <c r="L2066" s="104">
        <v>1</v>
      </c>
      <c r="M2066" s="104">
        <v>0</v>
      </c>
      <c r="N2066" s="105"/>
      <c r="O2066" s="105"/>
      <c r="P2066" s="105"/>
      <c r="Q2066" s="105"/>
      <c r="R2066" s="104">
        <v>5374</v>
      </c>
      <c r="S2066" s="104">
        <v>0</v>
      </c>
      <c r="T2066" s="105" t="s">
        <v>1905</v>
      </c>
      <c r="U2066" s="104">
        <v>1</v>
      </c>
      <c r="V2066" s="104">
        <v>0</v>
      </c>
      <c r="W2066" s="104">
        <v>0</v>
      </c>
      <c r="X2066" s="104">
        <v>0</v>
      </c>
      <c r="Y2066" s="104">
        <v>5374</v>
      </c>
      <c r="Z2066" s="104" t="b">
        <v>0</v>
      </c>
      <c r="AA2066" s="105" t="s">
        <v>2503</v>
      </c>
      <c r="AB2066" s="105" t="s">
        <v>5546</v>
      </c>
    </row>
    <row r="2067" spans="1:28" ht="15" customHeight="1" x14ac:dyDescent="0.35">
      <c r="A2067" s="105" t="s">
        <v>8731</v>
      </c>
      <c r="B2067" s="104">
        <v>0</v>
      </c>
      <c r="C2067" s="105"/>
      <c r="D2067" s="104">
        <v>0</v>
      </c>
      <c r="E2067" s="105"/>
      <c r="F2067" s="105" t="s">
        <v>5548</v>
      </c>
      <c r="G2067" s="104">
        <v>0</v>
      </c>
      <c r="H2067" s="104">
        <v>0</v>
      </c>
      <c r="I2067" s="104">
        <v>0</v>
      </c>
      <c r="J2067" s="105"/>
      <c r="K2067" s="105"/>
      <c r="L2067" s="104">
        <v>2</v>
      </c>
      <c r="M2067" s="104">
        <v>0</v>
      </c>
      <c r="N2067" s="105"/>
      <c r="O2067" s="105"/>
      <c r="P2067" s="105"/>
      <c r="Q2067" s="105" t="s">
        <v>9643</v>
      </c>
      <c r="R2067" s="104">
        <v>5374</v>
      </c>
      <c r="S2067" s="104">
        <v>0</v>
      </c>
      <c r="T2067" s="105" t="s">
        <v>5544</v>
      </c>
      <c r="U2067" s="104">
        <v>1</v>
      </c>
      <c r="V2067" s="104">
        <v>0</v>
      </c>
      <c r="W2067" s="104">
        <v>0</v>
      </c>
      <c r="X2067" s="104">
        <v>0</v>
      </c>
      <c r="Y2067" s="104">
        <v>5374</v>
      </c>
      <c r="Z2067" s="104" t="b">
        <v>0</v>
      </c>
      <c r="AA2067" s="105" t="s">
        <v>83</v>
      </c>
      <c r="AB2067" s="105" t="s">
        <v>5549</v>
      </c>
    </row>
    <row r="2068" spans="1:28" ht="15" customHeight="1" x14ac:dyDescent="0.35">
      <c r="A2068" s="105" t="s">
        <v>8734</v>
      </c>
      <c r="B2068" s="104">
        <v>0</v>
      </c>
      <c r="C2068" s="105"/>
      <c r="D2068" s="104">
        <v>0</v>
      </c>
      <c r="E2068" s="105"/>
      <c r="F2068" s="105" t="s">
        <v>4865</v>
      </c>
      <c r="G2068" s="104">
        <v>0</v>
      </c>
      <c r="H2068" s="104">
        <v>0</v>
      </c>
      <c r="I2068" s="104">
        <v>0</v>
      </c>
      <c r="J2068" s="105"/>
      <c r="K2068" s="105"/>
      <c r="L2068" s="104">
        <v>3</v>
      </c>
      <c r="M2068" s="104">
        <v>0</v>
      </c>
      <c r="N2068" s="105" t="s">
        <v>5556</v>
      </c>
      <c r="O2068" s="106" t="s">
        <v>889</v>
      </c>
      <c r="P2068" s="106" t="s">
        <v>890</v>
      </c>
      <c r="Q2068" s="105" t="s">
        <v>5557</v>
      </c>
      <c r="R2068" s="104">
        <v>5374</v>
      </c>
      <c r="S2068" s="104">
        <v>0</v>
      </c>
      <c r="T2068" s="105" t="s">
        <v>5547</v>
      </c>
      <c r="U2068" s="104">
        <v>1</v>
      </c>
      <c r="V2068" s="104">
        <v>0</v>
      </c>
      <c r="W2068" s="104">
        <v>0</v>
      </c>
      <c r="X2068" s="104">
        <v>0</v>
      </c>
      <c r="Y2068" s="104">
        <v>5374</v>
      </c>
      <c r="Z2068" s="104" t="b">
        <v>0</v>
      </c>
      <c r="AA2068" s="105" t="s">
        <v>83</v>
      </c>
      <c r="AB2068" s="105" t="s">
        <v>5558</v>
      </c>
    </row>
    <row r="2069" spans="1:28" ht="15" customHeight="1" x14ac:dyDescent="0.35">
      <c r="A2069" s="105" t="s">
        <v>8735</v>
      </c>
      <c r="B2069" s="104">
        <v>0</v>
      </c>
      <c r="C2069" s="105"/>
      <c r="D2069" s="104">
        <v>0</v>
      </c>
      <c r="E2069" s="105"/>
      <c r="F2069" s="105" t="s">
        <v>959</v>
      </c>
      <c r="G2069" s="104">
        <v>0</v>
      </c>
      <c r="H2069" s="104">
        <v>0</v>
      </c>
      <c r="I2069" s="104">
        <v>0</v>
      </c>
      <c r="J2069" s="105"/>
      <c r="K2069" s="105"/>
      <c r="L2069" s="104">
        <v>3</v>
      </c>
      <c r="M2069" s="104">
        <v>0</v>
      </c>
      <c r="N2069" s="105"/>
      <c r="O2069" s="106" t="s">
        <v>889</v>
      </c>
      <c r="P2069" s="106" t="s">
        <v>890</v>
      </c>
      <c r="Q2069" s="105" t="s">
        <v>5559</v>
      </c>
      <c r="R2069" s="104">
        <v>0</v>
      </c>
      <c r="S2069" s="104">
        <v>0</v>
      </c>
      <c r="T2069" s="105" t="s">
        <v>5547</v>
      </c>
      <c r="U2069" s="104">
        <v>1</v>
      </c>
      <c r="V2069" s="104">
        <v>0</v>
      </c>
      <c r="W2069" s="104">
        <v>0</v>
      </c>
      <c r="X2069" s="104">
        <v>0</v>
      </c>
      <c r="Y2069" s="104">
        <v>0</v>
      </c>
      <c r="Z2069" s="104" t="b">
        <v>0</v>
      </c>
      <c r="AA2069" s="105"/>
      <c r="AB2069" s="105" t="s">
        <v>5560</v>
      </c>
    </row>
    <row r="2070" spans="1:28" ht="15" customHeight="1" x14ac:dyDescent="0.35">
      <c r="A2070" s="105" t="s">
        <v>8732</v>
      </c>
      <c r="B2070" s="104">
        <v>0</v>
      </c>
      <c r="C2070" s="105"/>
      <c r="D2070" s="104">
        <v>0</v>
      </c>
      <c r="E2070" s="105"/>
      <c r="F2070" s="105" t="s">
        <v>5551</v>
      </c>
      <c r="G2070" s="104">
        <v>0</v>
      </c>
      <c r="H2070" s="104">
        <v>0</v>
      </c>
      <c r="I2070" s="104">
        <v>0</v>
      </c>
      <c r="J2070" s="105"/>
      <c r="K2070" s="105"/>
      <c r="L2070" s="104">
        <v>2</v>
      </c>
      <c r="M2070" s="104">
        <v>0</v>
      </c>
      <c r="N2070" s="105"/>
      <c r="O2070" s="105"/>
      <c r="P2070" s="105"/>
      <c r="Q2070" s="105" t="s">
        <v>9644</v>
      </c>
      <c r="R2070" s="104">
        <v>0</v>
      </c>
      <c r="S2070" s="104">
        <v>0</v>
      </c>
      <c r="T2070" s="105" t="s">
        <v>5544</v>
      </c>
      <c r="U2070" s="104">
        <v>1</v>
      </c>
      <c r="V2070" s="104">
        <v>0</v>
      </c>
      <c r="W2070" s="104">
        <v>0</v>
      </c>
      <c r="X2070" s="104">
        <v>0</v>
      </c>
      <c r="Y2070" s="104">
        <v>0</v>
      </c>
      <c r="Z2070" s="104" t="b">
        <v>0</v>
      </c>
      <c r="AA2070" s="105"/>
      <c r="AB2070" s="105" t="s">
        <v>5552</v>
      </c>
    </row>
    <row r="2071" spans="1:28" ht="15" customHeight="1" x14ac:dyDescent="0.35">
      <c r="A2071" s="105" t="s">
        <v>8736</v>
      </c>
      <c r="B2071" s="104">
        <v>0</v>
      </c>
      <c r="C2071" s="105"/>
      <c r="D2071" s="104">
        <v>0</v>
      </c>
      <c r="E2071" s="105"/>
      <c r="F2071" s="105" t="s">
        <v>5561</v>
      </c>
      <c r="G2071" s="104">
        <v>0</v>
      </c>
      <c r="H2071" s="104">
        <v>0</v>
      </c>
      <c r="I2071" s="104">
        <v>0</v>
      </c>
      <c r="J2071" s="105"/>
      <c r="K2071" s="105"/>
      <c r="L2071" s="104">
        <v>3</v>
      </c>
      <c r="M2071" s="104">
        <v>0</v>
      </c>
      <c r="N2071" s="105" t="s">
        <v>5556</v>
      </c>
      <c r="O2071" s="106" t="s">
        <v>889</v>
      </c>
      <c r="P2071" s="106" t="s">
        <v>890</v>
      </c>
      <c r="Q2071" s="105" t="s">
        <v>5562</v>
      </c>
      <c r="R2071" s="104">
        <v>0</v>
      </c>
      <c r="S2071" s="104">
        <v>0</v>
      </c>
      <c r="T2071" s="105" t="s">
        <v>5550</v>
      </c>
      <c r="U2071" s="104">
        <v>1</v>
      </c>
      <c r="V2071" s="104">
        <v>0</v>
      </c>
      <c r="W2071" s="104">
        <v>0</v>
      </c>
      <c r="X2071" s="104">
        <v>0</v>
      </c>
      <c r="Y2071" s="104">
        <v>0</v>
      </c>
      <c r="Z2071" s="104" t="b">
        <v>0</v>
      </c>
      <c r="AA2071" s="105"/>
      <c r="AB2071" s="105" t="s">
        <v>5563</v>
      </c>
    </row>
    <row r="2072" spans="1:28" ht="15" customHeight="1" x14ac:dyDescent="0.35">
      <c r="A2072" s="105" t="s">
        <v>8737</v>
      </c>
      <c r="B2072" s="104">
        <v>0</v>
      </c>
      <c r="C2072" s="105"/>
      <c r="D2072" s="104">
        <v>0</v>
      </c>
      <c r="E2072" s="105"/>
      <c r="F2072" s="105" t="s">
        <v>5564</v>
      </c>
      <c r="G2072" s="104">
        <v>0</v>
      </c>
      <c r="H2072" s="104">
        <v>0</v>
      </c>
      <c r="I2072" s="104">
        <v>0</v>
      </c>
      <c r="J2072" s="105"/>
      <c r="K2072" s="105"/>
      <c r="L2072" s="104">
        <v>3</v>
      </c>
      <c r="M2072" s="104">
        <v>0</v>
      </c>
      <c r="N2072" s="105"/>
      <c r="O2072" s="106" t="s">
        <v>889</v>
      </c>
      <c r="P2072" s="106" t="s">
        <v>890</v>
      </c>
      <c r="Q2072" s="105" t="s">
        <v>5565</v>
      </c>
      <c r="R2072" s="104">
        <v>0</v>
      </c>
      <c r="S2072" s="104">
        <v>0</v>
      </c>
      <c r="T2072" s="105" t="s">
        <v>5550</v>
      </c>
      <c r="U2072" s="104">
        <v>1</v>
      </c>
      <c r="V2072" s="104">
        <v>0</v>
      </c>
      <c r="W2072" s="104">
        <v>0</v>
      </c>
      <c r="X2072" s="104">
        <v>0</v>
      </c>
      <c r="Y2072" s="104">
        <v>0</v>
      </c>
      <c r="Z2072" s="104" t="b">
        <v>0</v>
      </c>
      <c r="AA2072" s="105"/>
      <c r="AB2072" s="105" t="s">
        <v>5566</v>
      </c>
    </row>
    <row r="2073" spans="1:28" ht="15" customHeight="1" x14ac:dyDescent="0.35">
      <c r="A2073" s="105" t="s">
        <v>8733</v>
      </c>
      <c r="B2073" s="104">
        <v>0</v>
      </c>
      <c r="C2073" s="105"/>
      <c r="D2073" s="104">
        <v>0</v>
      </c>
      <c r="E2073" s="105"/>
      <c r="F2073" s="105" t="s">
        <v>5554</v>
      </c>
      <c r="G2073" s="104">
        <v>0</v>
      </c>
      <c r="H2073" s="104">
        <v>0</v>
      </c>
      <c r="I2073" s="104">
        <v>0</v>
      </c>
      <c r="J2073" s="105"/>
      <c r="K2073" s="105"/>
      <c r="L2073" s="104">
        <v>2</v>
      </c>
      <c r="M2073" s="104">
        <v>0</v>
      </c>
      <c r="N2073" s="105"/>
      <c r="O2073" s="105"/>
      <c r="P2073" s="105"/>
      <c r="Q2073" s="105" t="s">
        <v>9645</v>
      </c>
      <c r="R2073" s="104">
        <v>0</v>
      </c>
      <c r="S2073" s="104">
        <v>0</v>
      </c>
      <c r="T2073" s="105" t="s">
        <v>5544</v>
      </c>
      <c r="U2073" s="104">
        <v>1</v>
      </c>
      <c r="V2073" s="104">
        <v>0</v>
      </c>
      <c r="W2073" s="104">
        <v>0</v>
      </c>
      <c r="X2073" s="104">
        <v>0</v>
      </c>
      <c r="Y2073" s="104">
        <v>0</v>
      </c>
      <c r="Z2073" s="104" t="b">
        <v>0</v>
      </c>
      <c r="AA2073" s="105"/>
      <c r="AB2073" s="105" t="s">
        <v>5555</v>
      </c>
    </row>
    <row r="2074" spans="1:28" ht="15" customHeight="1" x14ac:dyDescent="0.35">
      <c r="A2074" s="105" t="s">
        <v>8738</v>
      </c>
      <c r="B2074" s="104">
        <v>0</v>
      </c>
      <c r="C2074" s="105"/>
      <c r="D2074" s="104">
        <v>0</v>
      </c>
      <c r="E2074" s="105"/>
      <c r="F2074" s="105" t="s">
        <v>5567</v>
      </c>
      <c r="G2074" s="104">
        <v>0</v>
      </c>
      <c r="H2074" s="104">
        <v>0</v>
      </c>
      <c r="I2074" s="104">
        <v>0</v>
      </c>
      <c r="J2074" s="105"/>
      <c r="K2074" s="105"/>
      <c r="L2074" s="104">
        <v>3</v>
      </c>
      <c r="M2074" s="104">
        <v>0</v>
      </c>
      <c r="N2074" s="105"/>
      <c r="O2074" s="106" t="s">
        <v>889</v>
      </c>
      <c r="P2074" s="106" t="s">
        <v>890</v>
      </c>
      <c r="Q2074" s="105" t="s">
        <v>5568</v>
      </c>
      <c r="R2074" s="104">
        <v>0</v>
      </c>
      <c r="S2074" s="104">
        <v>0</v>
      </c>
      <c r="T2074" s="105" t="s">
        <v>5553</v>
      </c>
      <c r="U2074" s="104">
        <v>1</v>
      </c>
      <c r="V2074" s="104">
        <v>0</v>
      </c>
      <c r="W2074" s="104">
        <v>0</v>
      </c>
      <c r="X2074" s="104">
        <v>0</v>
      </c>
      <c r="Y2074" s="104">
        <v>0</v>
      </c>
      <c r="Z2074" s="104" t="b">
        <v>0</v>
      </c>
      <c r="AA2074" s="105"/>
      <c r="AB2074" s="105" t="s">
        <v>5569</v>
      </c>
    </row>
    <row r="2075" spans="1:28" ht="15" customHeight="1" x14ac:dyDescent="0.35">
      <c r="A2075" s="105" t="s">
        <v>8739</v>
      </c>
      <c r="B2075" s="104">
        <v>0</v>
      </c>
      <c r="C2075" s="105"/>
      <c r="D2075" s="104">
        <v>0</v>
      </c>
      <c r="E2075" s="105"/>
      <c r="F2075" s="105" t="s">
        <v>5570</v>
      </c>
      <c r="G2075" s="104">
        <v>0</v>
      </c>
      <c r="H2075" s="104">
        <v>0</v>
      </c>
      <c r="I2075" s="104">
        <v>0</v>
      </c>
      <c r="J2075" s="105"/>
      <c r="K2075" s="105"/>
      <c r="L2075" s="104">
        <v>3</v>
      </c>
      <c r="M2075" s="104">
        <v>0</v>
      </c>
      <c r="N2075" s="105"/>
      <c r="O2075" s="106" t="s">
        <v>889</v>
      </c>
      <c r="P2075" s="106" t="s">
        <v>890</v>
      </c>
      <c r="Q2075" s="105" t="s">
        <v>5571</v>
      </c>
      <c r="R2075" s="104">
        <v>0</v>
      </c>
      <c r="S2075" s="104">
        <v>0</v>
      </c>
      <c r="T2075" s="105" t="s">
        <v>5553</v>
      </c>
      <c r="U2075" s="104">
        <v>1</v>
      </c>
      <c r="V2075" s="104">
        <v>0</v>
      </c>
      <c r="W2075" s="104">
        <v>0</v>
      </c>
      <c r="X2075" s="104">
        <v>0</v>
      </c>
      <c r="Y2075" s="104">
        <v>0</v>
      </c>
      <c r="Z2075" s="104" t="b">
        <v>0</v>
      </c>
      <c r="AA2075" s="105"/>
      <c r="AB2075" s="105" t="s">
        <v>5572</v>
      </c>
    </row>
    <row r="2076" spans="1:28" ht="15" customHeight="1" x14ac:dyDescent="0.35">
      <c r="A2076" s="105" t="s">
        <v>5573</v>
      </c>
      <c r="B2076" s="104">
        <v>0</v>
      </c>
      <c r="C2076" s="105"/>
      <c r="D2076" s="104">
        <v>0</v>
      </c>
      <c r="E2076" s="105"/>
      <c r="F2076" s="105" t="s">
        <v>5574</v>
      </c>
      <c r="G2076" s="104">
        <v>0</v>
      </c>
      <c r="H2076" s="104">
        <v>0</v>
      </c>
      <c r="I2076" s="104">
        <v>0</v>
      </c>
      <c r="J2076" s="105"/>
      <c r="K2076" s="105"/>
      <c r="L2076" s="104">
        <v>1</v>
      </c>
      <c r="M2076" s="104">
        <v>11223.5962904265</v>
      </c>
      <c r="N2076" s="105"/>
      <c r="O2076" s="105"/>
      <c r="P2076" s="105"/>
      <c r="Q2076" s="105"/>
      <c r="R2076" s="104">
        <v>344744</v>
      </c>
      <c r="S2076" s="104">
        <v>0</v>
      </c>
      <c r="T2076" s="105" t="s">
        <v>1905</v>
      </c>
      <c r="U2076" s="104">
        <v>1</v>
      </c>
      <c r="V2076" s="104">
        <v>0</v>
      </c>
      <c r="W2076" s="104">
        <v>0</v>
      </c>
      <c r="X2076" s="104">
        <v>0</v>
      </c>
      <c r="Y2076" s="104">
        <v>355967.59629042703</v>
      </c>
      <c r="Z2076" s="104" t="b">
        <v>0</v>
      </c>
      <c r="AA2076" s="105" t="s">
        <v>2503</v>
      </c>
      <c r="AB2076" s="105" t="s">
        <v>5575</v>
      </c>
    </row>
    <row r="2077" spans="1:28" ht="15" customHeight="1" x14ac:dyDescent="0.35">
      <c r="A2077" s="105" t="s">
        <v>8740</v>
      </c>
      <c r="B2077" s="104">
        <v>0</v>
      </c>
      <c r="C2077" s="105"/>
      <c r="D2077" s="104">
        <v>0</v>
      </c>
      <c r="E2077" s="105"/>
      <c r="F2077" s="105" t="s">
        <v>5576</v>
      </c>
      <c r="G2077" s="104">
        <v>0</v>
      </c>
      <c r="H2077" s="104">
        <v>0</v>
      </c>
      <c r="I2077" s="104">
        <v>0</v>
      </c>
      <c r="J2077" s="105"/>
      <c r="K2077" s="105"/>
      <c r="L2077" s="104">
        <v>2</v>
      </c>
      <c r="M2077" s="104">
        <v>0</v>
      </c>
      <c r="N2077" s="105" t="s">
        <v>9646</v>
      </c>
      <c r="O2077" s="105"/>
      <c r="P2077" s="105"/>
      <c r="Q2077" s="105" t="s">
        <v>5595</v>
      </c>
      <c r="R2077" s="104">
        <v>0</v>
      </c>
      <c r="S2077" s="104">
        <v>0</v>
      </c>
      <c r="T2077" s="105" t="s">
        <v>5573</v>
      </c>
      <c r="U2077" s="104">
        <v>1</v>
      </c>
      <c r="V2077" s="104">
        <v>0</v>
      </c>
      <c r="W2077" s="104">
        <v>0</v>
      </c>
      <c r="X2077" s="104">
        <v>0</v>
      </c>
      <c r="Y2077" s="104">
        <v>0</v>
      </c>
      <c r="Z2077" s="104" t="b">
        <v>0</v>
      </c>
      <c r="AA2077" s="105"/>
      <c r="AB2077" s="105" t="s">
        <v>5577</v>
      </c>
    </row>
    <row r="2078" spans="1:28" ht="15" customHeight="1" x14ac:dyDescent="0.35">
      <c r="A2078" s="105" t="s">
        <v>8741</v>
      </c>
      <c r="B2078" s="104">
        <v>0</v>
      </c>
      <c r="C2078" s="105"/>
      <c r="D2078" s="104">
        <v>0</v>
      </c>
      <c r="E2078" s="105"/>
      <c r="F2078" s="105" t="s">
        <v>5579</v>
      </c>
      <c r="G2078" s="104">
        <v>0</v>
      </c>
      <c r="H2078" s="104">
        <v>0</v>
      </c>
      <c r="I2078" s="104">
        <v>0</v>
      </c>
      <c r="J2078" s="105"/>
      <c r="K2078" s="105"/>
      <c r="L2078" s="104">
        <v>2</v>
      </c>
      <c r="M2078" s="104">
        <v>0</v>
      </c>
      <c r="N2078" s="105"/>
      <c r="O2078" s="105"/>
      <c r="P2078" s="105"/>
      <c r="Q2078" s="105" t="s">
        <v>9647</v>
      </c>
      <c r="R2078" s="104">
        <v>0</v>
      </c>
      <c r="S2078" s="104">
        <v>0</v>
      </c>
      <c r="T2078" s="105" t="s">
        <v>5573</v>
      </c>
      <c r="U2078" s="104">
        <v>1</v>
      </c>
      <c r="V2078" s="104">
        <v>0</v>
      </c>
      <c r="W2078" s="104">
        <v>0</v>
      </c>
      <c r="X2078" s="104">
        <v>0</v>
      </c>
      <c r="Y2078" s="104">
        <v>0</v>
      </c>
      <c r="Z2078" s="104" t="b">
        <v>0</v>
      </c>
      <c r="AA2078" s="105"/>
      <c r="AB2078" s="105" t="s">
        <v>5580</v>
      </c>
    </row>
    <row r="2079" spans="1:28" ht="15" customHeight="1" x14ac:dyDescent="0.35">
      <c r="A2079" s="105" t="s">
        <v>8746</v>
      </c>
      <c r="B2079" s="104">
        <v>0</v>
      </c>
      <c r="C2079" s="105"/>
      <c r="D2079" s="104">
        <v>0</v>
      </c>
      <c r="E2079" s="105"/>
      <c r="F2079" s="105" t="s">
        <v>5596</v>
      </c>
      <c r="G2079" s="104">
        <v>0</v>
      </c>
      <c r="H2079" s="104">
        <v>0</v>
      </c>
      <c r="I2079" s="104">
        <v>0</v>
      </c>
      <c r="J2079" s="105"/>
      <c r="K2079" s="105"/>
      <c r="L2079" s="104">
        <v>3</v>
      </c>
      <c r="M2079" s="104">
        <v>0</v>
      </c>
      <c r="N2079" s="105" t="s">
        <v>5597</v>
      </c>
      <c r="O2079" s="106" t="s">
        <v>889</v>
      </c>
      <c r="P2079" s="106" t="s">
        <v>890</v>
      </c>
      <c r="Q2079" s="105" t="s">
        <v>5598</v>
      </c>
      <c r="R2079" s="104">
        <v>0</v>
      </c>
      <c r="S2079" s="104">
        <v>0</v>
      </c>
      <c r="T2079" s="105" t="s">
        <v>5578</v>
      </c>
      <c r="U2079" s="104">
        <v>1</v>
      </c>
      <c r="V2079" s="104">
        <v>0</v>
      </c>
      <c r="W2079" s="104">
        <v>0</v>
      </c>
      <c r="X2079" s="104">
        <v>0</v>
      </c>
      <c r="Y2079" s="104">
        <v>0</v>
      </c>
      <c r="Z2079" s="104" t="b">
        <v>0</v>
      </c>
      <c r="AA2079" s="105"/>
      <c r="AB2079" s="105" t="s">
        <v>5599</v>
      </c>
    </row>
    <row r="2080" spans="1:28" ht="15" customHeight="1" x14ac:dyDescent="0.35">
      <c r="A2080" s="105" t="s">
        <v>8747</v>
      </c>
      <c r="B2080" s="104">
        <v>0</v>
      </c>
      <c r="C2080" s="105"/>
      <c r="D2080" s="104">
        <v>0</v>
      </c>
      <c r="E2080" s="105"/>
      <c r="F2080" s="105" t="s">
        <v>1025</v>
      </c>
      <c r="G2080" s="104">
        <v>0</v>
      </c>
      <c r="H2080" s="104">
        <v>0</v>
      </c>
      <c r="I2080" s="104">
        <v>0</v>
      </c>
      <c r="J2080" s="105"/>
      <c r="K2080" s="105"/>
      <c r="L2080" s="104">
        <v>3</v>
      </c>
      <c r="M2080" s="104">
        <v>0</v>
      </c>
      <c r="N2080" s="105"/>
      <c r="O2080" s="106" t="s">
        <v>889</v>
      </c>
      <c r="P2080" s="106" t="s">
        <v>890</v>
      </c>
      <c r="Q2080" s="105" t="s">
        <v>5600</v>
      </c>
      <c r="R2080" s="104">
        <v>0</v>
      </c>
      <c r="S2080" s="104">
        <v>0</v>
      </c>
      <c r="T2080" s="105" t="s">
        <v>5578</v>
      </c>
      <c r="U2080" s="104">
        <v>1</v>
      </c>
      <c r="V2080" s="104">
        <v>0</v>
      </c>
      <c r="W2080" s="104">
        <v>0</v>
      </c>
      <c r="X2080" s="104">
        <v>0</v>
      </c>
      <c r="Y2080" s="104">
        <v>0</v>
      </c>
      <c r="Z2080" s="104" t="b">
        <v>0</v>
      </c>
      <c r="AA2080" s="105"/>
      <c r="AB2080" s="105" t="s">
        <v>5601</v>
      </c>
    </row>
    <row r="2081" spans="1:28" ht="15" customHeight="1" x14ac:dyDescent="0.35">
      <c r="A2081" s="105" t="s">
        <v>8748</v>
      </c>
      <c r="B2081" s="104">
        <v>0</v>
      </c>
      <c r="C2081" s="105"/>
      <c r="D2081" s="104">
        <v>0</v>
      </c>
      <c r="E2081" s="105"/>
      <c r="F2081" s="105" t="s">
        <v>4334</v>
      </c>
      <c r="G2081" s="104">
        <v>0</v>
      </c>
      <c r="H2081" s="104">
        <v>0</v>
      </c>
      <c r="I2081" s="104">
        <v>0</v>
      </c>
      <c r="J2081" s="105"/>
      <c r="K2081" s="105"/>
      <c r="L2081" s="104">
        <v>3</v>
      </c>
      <c r="M2081" s="104">
        <v>0</v>
      </c>
      <c r="N2081" s="105"/>
      <c r="O2081" s="106" t="s">
        <v>889</v>
      </c>
      <c r="P2081" s="106" t="s">
        <v>890</v>
      </c>
      <c r="Q2081" s="105" t="s">
        <v>5602</v>
      </c>
      <c r="R2081" s="104">
        <v>0</v>
      </c>
      <c r="S2081" s="104">
        <v>0</v>
      </c>
      <c r="T2081" s="105" t="s">
        <v>5578</v>
      </c>
      <c r="U2081" s="104">
        <v>1</v>
      </c>
      <c r="V2081" s="104">
        <v>0</v>
      </c>
      <c r="W2081" s="104">
        <v>0</v>
      </c>
      <c r="X2081" s="104">
        <v>0</v>
      </c>
      <c r="Y2081" s="104">
        <v>0</v>
      </c>
      <c r="Z2081" s="104" t="b">
        <v>0</v>
      </c>
      <c r="AA2081" s="105"/>
      <c r="AB2081" s="105" t="s">
        <v>5603</v>
      </c>
    </row>
    <row r="2082" spans="1:28" ht="15" customHeight="1" x14ac:dyDescent="0.35">
      <c r="A2082" s="105" t="s">
        <v>8749</v>
      </c>
      <c r="B2082" s="104">
        <v>0</v>
      </c>
      <c r="C2082" s="105"/>
      <c r="D2082" s="104">
        <v>0</v>
      </c>
      <c r="E2082" s="105"/>
      <c r="F2082" s="105" t="s">
        <v>4342</v>
      </c>
      <c r="G2082" s="104">
        <v>0</v>
      </c>
      <c r="H2082" s="104">
        <v>0</v>
      </c>
      <c r="I2082" s="104">
        <v>0</v>
      </c>
      <c r="J2082" s="105"/>
      <c r="K2082" s="105"/>
      <c r="L2082" s="104">
        <v>3</v>
      </c>
      <c r="M2082" s="104">
        <v>0</v>
      </c>
      <c r="N2082" s="105"/>
      <c r="O2082" s="106" t="s">
        <v>889</v>
      </c>
      <c r="P2082" s="106" t="s">
        <v>890</v>
      </c>
      <c r="Q2082" s="105" t="s">
        <v>5604</v>
      </c>
      <c r="R2082" s="104">
        <v>0</v>
      </c>
      <c r="S2082" s="104">
        <v>0</v>
      </c>
      <c r="T2082" s="105" t="s">
        <v>5578</v>
      </c>
      <c r="U2082" s="104">
        <v>1</v>
      </c>
      <c r="V2082" s="104">
        <v>0</v>
      </c>
      <c r="W2082" s="104">
        <v>0</v>
      </c>
      <c r="X2082" s="104">
        <v>0</v>
      </c>
      <c r="Y2082" s="104">
        <v>0</v>
      </c>
      <c r="Z2082" s="104" t="b">
        <v>0</v>
      </c>
      <c r="AA2082" s="105"/>
      <c r="AB2082" s="105" t="s">
        <v>5605</v>
      </c>
    </row>
    <row r="2083" spans="1:28" ht="15" customHeight="1" x14ac:dyDescent="0.35">
      <c r="A2083" s="105" t="s">
        <v>8750</v>
      </c>
      <c r="B2083" s="104">
        <v>0</v>
      </c>
      <c r="C2083" s="105"/>
      <c r="D2083" s="104">
        <v>0</v>
      </c>
      <c r="E2083" s="105"/>
      <c r="F2083" s="105" t="s">
        <v>1988</v>
      </c>
      <c r="G2083" s="104">
        <v>0</v>
      </c>
      <c r="H2083" s="104">
        <v>0</v>
      </c>
      <c r="I2083" s="104">
        <v>0</v>
      </c>
      <c r="J2083" s="105"/>
      <c r="K2083" s="105"/>
      <c r="L2083" s="104">
        <v>3</v>
      </c>
      <c r="M2083" s="104">
        <v>0</v>
      </c>
      <c r="N2083" s="105"/>
      <c r="O2083" s="106" t="s">
        <v>889</v>
      </c>
      <c r="P2083" s="106" t="s">
        <v>890</v>
      </c>
      <c r="Q2083" s="105" t="s">
        <v>5606</v>
      </c>
      <c r="R2083" s="104">
        <v>0</v>
      </c>
      <c r="S2083" s="104">
        <v>0</v>
      </c>
      <c r="T2083" s="105" t="s">
        <v>5578</v>
      </c>
      <c r="U2083" s="104">
        <v>1</v>
      </c>
      <c r="V2083" s="104">
        <v>0</v>
      </c>
      <c r="W2083" s="104">
        <v>0</v>
      </c>
      <c r="X2083" s="104">
        <v>0</v>
      </c>
      <c r="Y2083" s="104">
        <v>0</v>
      </c>
      <c r="Z2083" s="104" t="b">
        <v>0</v>
      </c>
      <c r="AA2083" s="105"/>
      <c r="AB2083" s="105" t="s">
        <v>5607</v>
      </c>
    </row>
    <row r="2084" spans="1:28" ht="15" customHeight="1" x14ac:dyDescent="0.35">
      <c r="A2084" s="105" t="s">
        <v>8751</v>
      </c>
      <c r="B2084" s="104">
        <v>0</v>
      </c>
      <c r="C2084" s="105"/>
      <c r="D2084" s="104">
        <v>0</v>
      </c>
      <c r="E2084" s="105"/>
      <c r="F2084" s="105" t="s">
        <v>1452</v>
      </c>
      <c r="G2084" s="104">
        <v>0</v>
      </c>
      <c r="H2084" s="104">
        <v>0</v>
      </c>
      <c r="I2084" s="104">
        <v>0</v>
      </c>
      <c r="J2084" s="105"/>
      <c r="K2084" s="105"/>
      <c r="L2084" s="104">
        <v>3</v>
      </c>
      <c r="M2084" s="104">
        <v>0</v>
      </c>
      <c r="N2084" s="105"/>
      <c r="O2084" s="106" t="s">
        <v>889</v>
      </c>
      <c r="P2084" s="106" t="s">
        <v>890</v>
      </c>
      <c r="Q2084" s="105" t="s">
        <v>5608</v>
      </c>
      <c r="R2084" s="104">
        <v>0</v>
      </c>
      <c r="S2084" s="104">
        <v>0</v>
      </c>
      <c r="T2084" s="105" t="s">
        <v>5578</v>
      </c>
      <c r="U2084" s="104">
        <v>1</v>
      </c>
      <c r="V2084" s="104">
        <v>0</v>
      </c>
      <c r="W2084" s="104">
        <v>0</v>
      </c>
      <c r="X2084" s="104">
        <v>0</v>
      </c>
      <c r="Y2084" s="104">
        <v>0</v>
      </c>
      <c r="Z2084" s="104" t="b">
        <v>0</v>
      </c>
      <c r="AA2084" s="105"/>
      <c r="AB2084" s="105" t="s">
        <v>5609</v>
      </c>
    </row>
    <row r="2085" spans="1:28" ht="15" customHeight="1" x14ac:dyDescent="0.35">
      <c r="A2085" s="105" t="s">
        <v>8742</v>
      </c>
      <c r="B2085" s="104">
        <v>0</v>
      </c>
      <c r="C2085" s="105"/>
      <c r="D2085" s="104">
        <v>0</v>
      </c>
      <c r="E2085" s="105"/>
      <c r="F2085" s="105" t="s">
        <v>5582</v>
      </c>
      <c r="G2085" s="104">
        <v>0</v>
      </c>
      <c r="H2085" s="104">
        <v>0</v>
      </c>
      <c r="I2085" s="104">
        <v>0</v>
      </c>
      <c r="J2085" s="105"/>
      <c r="K2085" s="105"/>
      <c r="L2085" s="104">
        <v>2</v>
      </c>
      <c r="M2085" s="104">
        <v>0</v>
      </c>
      <c r="N2085" s="105"/>
      <c r="O2085" s="105"/>
      <c r="P2085" s="105"/>
      <c r="Q2085" s="105" t="s">
        <v>9648</v>
      </c>
      <c r="R2085" s="104">
        <v>0</v>
      </c>
      <c r="S2085" s="104">
        <v>0</v>
      </c>
      <c r="T2085" s="105" t="s">
        <v>5573</v>
      </c>
      <c r="U2085" s="104">
        <v>1</v>
      </c>
      <c r="V2085" s="104">
        <v>0</v>
      </c>
      <c r="W2085" s="104">
        <v>0</v>
      </c>
      <c r="X2085" s="104">
        <v>0</v>
      </c>
      <c r="Y2085" s="104">
        <v>0</v>
      </c>
      <c r="Z2085" s="104" t="b">
        <v>0</v>
      </c>
      <c r="AA2085" s="105"/>
      <c r="AB2085" s="105" t="s">
        <v>5583</v>
      </c>
    </row>
    <row r="2086" spans="1:28" ht="15" customHeight="1" x14ac:dyDescent="0.35">
      <c r="A2086" s="105" t="s">
        <v>8752</v>
      </c>
      <c r="B2086" s="104">
        <v>0</v>
      </c>
      <c r="C2086" s="105"/>
      <c r="D2086" s="104">
        <v>0</v>
      </c>
      <c r="E2086" s="105"/>
      <c r="F2086" s="105" t="s">
        <v>5610</v>
      </c>
      <c r="G2086" s="104">
        <v>0</v>
      </c>
      <c r="H2086" s="104">
        <v>0</v>
      </c>
      <c r="I2086" s="104">
        <v>0</v>
      </c>
      <c r="J2086" s="105"/>
      <c r="K2086" s="105"/>
      <c r="L2086" s="104">
        <v>3</v>
      </c>
      <c r="M2086" s="104">
        <v>0</v>
      </c>
      <c r="N2086" s="105" t="s">
        <v>5597</v>
      </c>
      <c r="O2086" s="106" t="s">
        <v>889</v>
      </c>
      <c r="P2086" s="106" t="s">
        <v>890</v>
      </c>
      <c r="Q2086" s="105" t="s">
        <v>5611</v>
      </c>
      <c r="R2086" s="104">
        <v>0</v>
      </c>
      <c r="S2086" s="104">
        <v>0</v>
      </c>
      <c r="T2086" s="105" t="s">
        <v>5581</v>
      </c>
      <c r="U2086" s="104">
        <v>1</v>
      </c>
      <c r="V2086" s="104">
        <v>0</v>
      </c>
      <c r="W2086" s="104">
        <v>0</v>
      </c>
      <c r="X2086" s="104">
        <v>0</v>
      </c>
      <c r="Y2086" s="104">
        <v>0</v>
      </c>
      <c r="Z2086" s="104" t="b">
        <v>0</v>
      </c>
      <c r="AA2086" s="105"/>
      <c r="AB2086" s="105" t="s">
        <v>5612</v>
      </c>
    </row>
    <row r="2087" spans="1:28" ht="15" customHeight="1" x14ac:dyDescent="0.35">
      <c r="A2087" s="105" t="s">
        <v>8753</v>
      </c>
      <c r="B2087" s="104">
        <v>0</v>
      </c>
      <c r="C2087" s="105"/>
      <c r="D2087" s="104">
        <v>0</v>
      </c>
      <c r="E2087" s="105"/>
      <c r="F2087" s="105" t="s">
        <v>1025</v>
      </c>
      <c r="G2087" s="104">
        <v>0</v>
      </c>
      <c r="H2087" s="104">
        <v>0</v>
      </c>
      <c r="I2087" s="104">
        <v>0</v>
      </c>
      <c r="J2087" s="105"/>
      <c r="K2087" s="105"/>
      <c r="L2087" s="104">
        <v>3</v>
      </c>
      <c r="M2087" s="104">
        <v>0</v>
      </c>
      <c r="N2087" s="105"/>
      <c r="O2087" s="106" t="s">
        <v>889</v>
      </c>
      <c r="P2087" s="106" t="s">
        <v>890</v>
      </c>
      <c r="Q2087" s="105" t="s">
        <v>5613</v>
      </c>
      <c r="R2087" s="104">
        <v>0</v>
      </c>
      <c r="S2087" s="104">
        <v>0</v>
      </c>
      <c r="T2087" s="105" t="s">
        <v>5581</v>
      </c>
      <c r="U2087" s="104">
        <v>1</v>
      </c>
      <c r="V2087" s="104">
        <v>0</v>
      </c>
      <c r="W2087" s="104">
        <v>0</v>
      </c>
      <c r="X2087" s="104">
        <v>0</v>
      </c>
      <c r="Y2087" s="104">
        <v>0</v>
      </c>
      <c r="Z2087" s="104" t="b">
        <v>0</v>
      </c>
      <c r="AA2087" s="105"/>
      <c r="AB2087" s="105" t="s">
        <v>5614</v>
      </c>
    </row>
    <row r="2088" spans="1:28" ht="15" customHeight="1" x14ac:dyDescent="0.35">
      <c r="A2088" s="105" t="s">
        <v>8754</v>
      </c>
      <c r="B2088" s="104">
        <v>0</v>
      </c>
      <c r="C2088" s="105"/>
      <c r="D2088" s="104">
        <v>0</v>
      </c>
      <c r="E2088" s="105"/>
      <c r="F2088" s="105" t="s">
        <v>4334</v>
      </c>
      <c r="G2088" s="104">
        <v>0</v>
      </c>
      <c r="H2088" s="104">
        <v>0</v>
      </c>
      <c r="I2088" s="104">
        <v>0</v>
      </c>
      <c r="J2088" s="105"/>
      <c r="K2088" s="105"/>
      <c r="L2088" s="104">
        <v>3</v>
      </c>
      <c r="M2088" s="104">
        <v>0</v>
      </c>
      <c r="N2088" s="105"/>
      <c r="O2088" s="106" t="s">
        <v>889</v>
      </c>
      <c r="P2088" s="106" t="s">
        <v>890</v>
      </c>
      <c r="Q2088" s="105" t="s">
        <v>5615</v>
      </c>
      <c r="R2088" s="104">
        <v>0</v>
      </c>
      <c r="S2088" s="104">
        <v>0</v>
      </c>
      <c r="T2088" s="105" t="s">
        <v>5581</v>
      </c>
      <c r="U2088" s="104">
        <v>1</v>
      </c>
      <c r="V2088" s="104">
        <v>0</v>
      </c>
      <c r="W2088" s="104">
        <v>0</v>
      </c>
      <c r="X2088" s="104">
        <v>0</v>
      </c>
      <c r="Y2088" s="104">
        <v>0</v>
      </c>
      <c r="Z2088" s="104" t="b">
        <v>0</v>
      </c>
      <c r="AA2088" s="105"/>
      <c r="AB2088" s="105" t="s">
        <v>5616</v>
      </c>
    </row>
    <row r="2089" spans="1:28" ht="15" customHeight="1" x14ac:dyDescent="0.35">
      <c r="A2089" s="105" t="s">
        <v>8755</v>
      </c>
      <c r="B2089" s="104">
        <v>0</v>
      </c>
      <c r="C2089" s="105"/>
      <c r="D2089" s="104">
        <v>0</v>
      </c>
      <c r="E2089" s="105"/>
      <c r="F2089" s="105" t="s">
        <v>4342</v>
      </c>
      <c r="G2089" s="104">
        <v>0</v>
      </c>
      <c r="H2089" s="104">
        <v>0</v>
      </c>
      <c r="I2089" s="104">
        <v>0</v>
      </c>
      <c r="J2089" s="105"/>
      <c r="K2089" s="105"/>
      <c r="L2089" s="104">
        <v>3</v>
      </c>
      <c r="M2089" s="104">
        <v>0</v>
      </c>
      <c r="N2089" s="105"/>
      <c r="O2089" s="106" t="s">
        <v>889</v>
      </c>
      <c r="P2089" s="106" t="s">
        <v>890</v>
      </c>
      <c r="Q2089" s="105" t="s">
        <v>5617</v>
      </c>
      <c r="R2089" s="104">
        <v>0</v>
      </c>
      <c r="S2089" s="104">
        <v>0</v>
      </c>
      <c r="T2089" s="105" t="s">
        <v>5581</v>
      </c>
      <c r="U2089" s="104">
        <v>1</v>
      </c>
      <c r="V2089" s="104">
        <v>0</v>
      </c>
      <c r="W2089" s="104">
        <v>0</v>
      </c>
      <c r="X2089" s="104">
        <v>0</v>
      </c>
      <c r="Y2089" s="104">
        <v>0</v>
      </c>
      <c r="Z2089" s="104" t="b">
        <v>0</v>
      </c>
      <c r="AA2089" s="105"/>
      <c r="AB2089" s="105" t="s">
        <v>5618</v>
      </c>
    </row>
    <row r="2090" spans="1:28" ht="15" customHeight="1" x14ac:dyDescent="0.35">
      <c r="A2090" s="105" t="s">
        <v>8756</v>
      </c>
      <c r="B2090" s="104">
        <v>0</v>
      </c>
      <c r="C2090" s="105"/>
      <c r="D2090" s="104">
        <v>0</v>
      </c>
      <c r="E2090" s="105"/>
      <c r="F2090" s="105" t="s">
        <v>1988</v>
      </c>
      <c r="G2090" s="104">
        <v>0</v>
      </c>
      <c r="H2090" s="104">
        <v>0</v>
      </c>
      <c r="I2090" s="104">
        <v>0</v>
      </c>
      <c r="J2090" s="105"/>
      <c r="K2090" s="105"/>
      <c r="L2090" s="104">
        <v>3</v>
      </c>
      <c r="M2090" s="104">
        <v>0</v>
      </c>
      <c r="N2090" s="105"/>
      <c r="O2090" s="106" t="s">
        <v>889</v>
      </c>
      <c r="P2090" s="106" t="s">
        <v>890</v>
      </c>
      <c r="Q2090" s="105" t="s">
        <v>5619</v>
      </c>
      <c r="R2090" s="104">
        <v>0</v>
      </c>
      <c r="S2090" s="104">
        <v>0</v>
      </c>
      <c r="T2090" s="105" t="s">
        <v>5581</v>
      </c>
      <c r="U2090" s="104">
        <v>1</v>
      </c>
      <c r="V2090" s="104">
        <v>0</v>
      </c>
      <c r="W2090" s="104">
        <v>0</v>
      </c>
      <c r="X2090" s="104">
        <v>0</v>
      </c>
      <c r="Y2090" s="104">
        <v>0</v>
      </c>
      <c r="Z2090" s="104" t="b">
        <v>0</v>
      </c>
      <c r="AA2090" s="105"/>
      <c r="AB2090" s="105" t="s">
        <v>5620</v>
      </c>
    </row>
    <row r="2091" spans="1:28" ht="15" customHeight="1" x14ac:dyDescent="0.35">
      <c r="A2091" s="105" t="s">
        <v>8757</v>
      </c>
      <c r="B2091" s="104">
        <v>0</v>
      </c>
      <c r="C2091" s="105"/>
      <c r="D2091" s="104">
        <v>0</v>
      </c>
      <c r="E2091" s="105"/>
      <c r="F2091" s="105" t="s">
        <v>1452</v>
      </c>
      <c r="G2091" s="104">
        <v>0</v>
      </c>
      <c r="H2091" s="104">
        <v>0</v>
      </c>
      <c r="I2091" s="104">
        <v>0</v>
      </c>
      <c r="J2091" s="105"/>
      <c r="K2091" s="105"/>
      <c r="L2091" s="104">
        <v>3</v>
      </c>
      <c r="M2091" s="104">
        <v>0</v>
      </c>
      <c r="N2091" s="105"/>
      <c r="O2091" s="106" t="s">
        <v>889</v>
      </c>
      <c r="P2091" s="106" t="s">
        <v>890</v>
      </c>
      <c r="Q2091" s="105" t="s">
        <v>5621</v>
      </c>
      <c r="R2091" s="104">
        <v>0</v>
      </c>
      <c r="S2091" s="104">
        <v>0</v>
      </c>
      <c r="T2091" s="105" t="s">
        <v>5581</v>
      </c>
      <c r="U2091" s="104">
        <v>1</v>
      </c>
      <c r="V2091" s="104">
        <v>0</v>
      </c>
      <c r="W2091" s="104">
        <v>0</v>
      </c>
      <c r="X2091" s="104">
        <v>0</v>
      </c>
      <c r="Y2091" s="104">
        <v>0</v>
      </c>
      <c r="Z2091" s="104" t="b">
        <v>0</v>
      </c>
      <c r="AA2091" s="105"/>
      <c r="AB2091" s="105" t="s">
        <v>5622</v>
      </c>
    </row>
    <row r="2092" spans="1:28" ht="15" customHeight="1" x14ac:dyDescent="0.35">
      <c r="A2092" s="105" t="s">
        <v>8743</v>
      </c>
      <c r="B2092" s="104">
        <v>0</v>
      </c>
      <c r="C2092" s="105"/>
      <c r="D2092" s="104">
        <v>0</v>
      </c>
      <c r="E2092" s="105"/>
      <c r="F2092" s="105" t="s">
        <v>5585</v>
      </c>
      <c r="G2092" s="104">
        <v>0</v>
      </c>
      <c r="H2092" s="104">
        <v>0</v>
      </c>
      <c r="I2092" s="104">
        <v>0</v>
      </c>
      <c r="J2092" s="105"/>
      <c r="K2092" s="105"/>
      <c r="L2092" s="104">
        <v>2</v>
      </c>
      <c r="M2092" s="104">
        <v>0</v>
      </c>
      <c r="N2092" s="105"/>
      <c r="O2092" s="105"/>
      <c r="P2092" s="105"/>
      <c r="Q2092" s="105" t="s">
        <v>9649</v>
      </c>
      <c r="R2092" s="104">
        <v>0</v>
      </c>
      <c r="S2092" s="104">
        <v>0</v>
      </c>
      <c r="T2092" s="105" t="s">
        <v>5573</v>
      </c>
      <c r="U2092" s="104">
        <v>1</v>
      </c>
      <c r="V2092" s="104">
        <v>0</v>
      </c>
      <c r="W2092" s="104">
        <v>0</v>
      </c>
      <c r="X2092" s="104">
        <v>0</v>
      </c>
      <c r="Y2092" s="104">
        <v>0</v>
      </c>
      <c r="Z2092" s="104" t="b">
        <v>0</v>
      </c>
      <c r="AA2092" s="105"/>
      <c r="AB2092" s="105" t="s">
        <v>5586</v>
      </c>
    </row>
    <row r="2093" spans="1:28" ht="15" customHeight="1" x14ac:dyDescent="0.35">
      <c r="A2093" s="105" t="s">
        <v>8758</v>
      </c>
      <c r="B2093" s="104">
        <v>0</v>
      </c>
      <c r="C2093" s="105"/>
      <c r="D2093" s="104">
        <v>0</v>
      </c>
      <c r="E2093" s="105"/>
      <c r="F2093" s="105" t="s">
        <v>5623</v>
      </c>
      <c r="G2093" s="104">
        <v>0</v>
      </c>
      <c r="H2093" s="104">
        <v>0</v>
      </c>
      <c r="I2093" s="104">
        <v>0</v>
      </c>
      <c r="J2093" s="105"/>
      <c r="K2093" s="105"/>
      <c r="L2093" s="104">
        <v>3</v>
      </c>
      <c r="M2093" s="104">
        <v>0</v>
      </c>
      <c r="N2093" s="105" t="s">
        <v>5597</v>
      </c>
      <c r="O2093" s="106" t="s">
        <v>889</v>
      </c>
      <c r="P2093" s="106" t="s">
        <v>890</v>
      </c>
      <c r="Q2093" s="105" t="s">
        <v>5624</v>
      </c>
      <c r="R2093" s="104">
        <v>0</v>
      </c>
      <c r="S2093" s="104">
        <v>0</v>
      </c>
      <c r="T2093" s="105" t="s">
        <v>5584</v>
      </c>
      <c r="U2093" s="104">
        <v>1</v>
      </c>
      <c r="V2093" s="104">
        <v>0</v>
      </c>
      <c r="W2093" s="104">
        <v>0</v>
      </c>
      <c r="X2093" s="104">
        <v>0</v>
      </c>
      <c r="Y2093" s="104">
        <v>0</v>
      </c>
      <c r="Z2093" s="104" t="b">
        <v>0</v>
      </c>
      <c r="AA2093" s="105"/>
      <c r="AB2093" s="105" t="s">
        <v>5625</v>
      </c>
    </row>
    <row r="2094" spans="1:28" ht="15" customHeight="1" x14ac:dyDescent="0.35">
      <c r="A2094" s="105" t="s">
        <v>8759</v>
      </c>
      <c r="B2094" s="104">
        <v>0</v>
      </c>
      <c r="C2094" s="105"/>
      <c r="D2094" s="104">
        <v>0</v>
      </c>
      <c r="E2094" s="105"/>
      <c r="F2094" s="105" t="s">
        <v>1025</v>
      </c>
      <c r="G2094" s="104">
        <v>0</v>
      </c>
      <c r="H2094" s="104">
        <v>0</v>
      </c>
      <c r="I2094" s="104">
        <v>0</v>
      </c>
      <c r="J2094" s="105"/>
      <c r="K2094" s="105"/>
      <c r="L2094" s="104">
        <v>3</v>
      </c>
      <c r="M2094" s="104">
        <v>0</v>
      </c>
      <c r="N2094" s="105"/>
      <c r="O2094" s="106" t="s">
        <v>889</v>
      </c>
      <c r="P2094" s="106" t="s">
        <v>890</v>
      </c>
      <c r="Q2094" s="105" t="s">
        <v>5626</v>
      </c>
      <c r="R2094" s="104">
        <v>0</v>
      </c>
      <c r="S2094" s="104">
        <v>0</v>
      </c>
      <c r="T2094" s="105" t="s">
        <v>5584</v>
      </c>
      <c r="U2094" s="104">
        <v>1</v>
      </c>
      <c r="V2094" s="104">
        <v>0</v>
      </c>
      <c r="W2094" s="104">
        <v>0</v>
      </c>
      <c r="X2094" s="104">
        <v>0</v>
      </c>
      <c r="Y2094" s="104">
        <v>0</v>
      </c>
      <c r="Z2094" s="104" t="b">
        <v>0</v>
      </c>
      <c r="AA2094" s="105"/>
      <c r="AB2094" s="105" t="s">
        <v>5627</v>
      </c>
    </row>
    <row r="2095" spans="1:28" ht="15" customHeight="1" x14ac:dyDescent="0.35">
      <c r="A2095" s="105" t="s">
        <v>8760</v>
      </c>
      <c r="B2095" s="104">
        <v>0</v>
      </c>
      <c r="C2095" s="105"/>
      <c r="D2095" s="104">
        <v>0</v>
      </c>
      <c r="E2095" s="105"/>
      <c r="F2095" s="105" t="s">
        <v>4334</v>
      </c>
      <c r="G2095" s="104">
        <v>0</v>
      </c>
      <c r="H2095" s="104">
        <v>0</v>
      </c>
      <c r="I2095" s="104">
        <v>0</v>
      </c>
      <c r="J2095" s="105"/>
      <c r="K2095" s="105"/>
      <c r="L2095" s="104">
        <v>3</v>
      </c>
      <c r="M2095" s="104">
        <v>0</v>
      </c>
      <c r="N2095" s="105"/>
      <c r="O2095" s="106" t="s">
        <v>889</v>
      </c>
      <c r="P2095" s="106" t="s">
        <v>890</v>
      </c>
      <c r="Q2095" s="105" t="s">
        <v>5628</v>
      </c>
      <c r="R2095" s="104">
        <v>0</v>
      </c>
      <c r="S2095" s="104">
        <v>0</v>
      </c>
      <c r="T2095" s="105" t="s">
        <v>5584</v>
      </c>
      <c r="U2095" s="104">
        <v>1</v>
      </c>
      <c r="V2095" s="104">
        <v>0</v>
      </c>
      <c r="W2095" s="104">
        <v>0</v>
      </c>
      <c r="X2095" s="104">
        <v>0</v>
      </c>
      <c r="Y2095" s="104">
        <v>0</v>
      </c>
      <c r="Z2095" s="104" t="b">
        <v>0</v>
      </c>
      <c r="AA2095" s="105"/>
      <c r="AB2095" s="105" t="s">
        <v>5629</v>
      </c>
    </row>
    <row r="2096" spans="1:28" ht="15" customHeight="1" x14ac:dyDescent="0.35">
      <c r="A2096" s="105" t="s">
        <v>8761</v>
      </c>
      <c r="B2096" s="104">
        <v>0</v>
      </c>
      <c r="C2096" s="105"/>
      <c r="D2096" s="104">
        <v>0</v>
      </c>
      <c r="E2096" s="105"/>
      <c r="F2096" s="105" t="s">
        <v>4342</v>
      </c>
      <c r="G2096" s="104">
        <v>0</v>
      </c>
      <c r="H2096" s="104">
        <v>0</v>
      </c>
      <c r="I2096" s="104">
        <v>0</v>
      </c>
      <c r="J2096" s="105"/>
      <c r="K2096" s="105"/>
      <c r="L2096" s="104">
        <v>3</v>
      </c>
      <c r="M2096" s="104">
        <v>0</v>
      </c>
      <c r="N2096" s="105"/>
      <c r="O2096" s="106" t="s">
        <v>889</v>
      </c>
      <c r="P2096" s="106" t="s">
        <v>890</v>
      </c>
      <c r="Q2096" s="105" t="s">
        <v>5630</v>
      </c>
      <c r="R2096" s="104">
        <v>0</v>
      </c>
      <c r="S2096" s="104">
        <v>0</v>
      </c>
      <c r="T2096" s="105" t="s">
        <v>5584</v>
      </c>
      <c r="U2096" s="104">
        <v>1</v>
      </c>
      <c r="V2096" s="104">
        <v>0</v>
      </c>
      <c r="W2096" s="104">
        <v>0</v>
      </c>
      <c r="X2096" s="104">
        <v>0</v>
      </c>
      <c r="Y2096" s="104">
        <v>0</v>
      </c>
      <c r="Z2096" s="104" t="b">
        <v>0</v>
      </c>
      <c r="AA2096" s="105"/>
      <c r="AB2096" s="105" t="s">
        <v>5631</v>
      </c>
    </row>
    <row r="2097" spans="1:28" ht="15" customHeight="1" x14ac:dyDescent="0.35">
      <c r="A2097" s="105" t="s">
        <v>8762</v>
      </c>
      <c r="B2097" s="104">
        <v>0</v>
      </c>
      <c r="C2097" s="105"/>
      <c r="D2097" s="104">
        <v>0</v>
      </c>
      <c r="E2097" s="105"/>
      <c r="F2097" s="105" t="s">
        <v>1988</v>
      </c>
      <c r="G2097" s="104">
        <v>0</v>
      </c>
      <c r="H2097" s="104">
        <v>0</v>
      </c>
      <c r="I2097" s="104">
        <v>0</v>
      </c>
      <c r="J2097" s="105"/>
      <c r="K2097" s="105"/>
      <c r="L2097" s="104">
        <v>3</v>
      </c>
      <c r="M2097" s="104">
        <v>0</v>
      </c>
      <c r="N2097" s="105"/>
      <c r="O2097" s="106" t="s">
        <v>889</v>
      </c>
      <c r="P2097" s="106" t="s">
        <v>890</v>
      </c>
      <c r="Q2097" s="105" t="s">
        <v>5632</v>
      </c>
      <c r="R2097" s="104">
        <v>0</v>
      </c>
      <c r="S2097" s="104">
        <v>0</v>
      </c>
      <c r="T2097" s="105" t="s">
        <v>5584</v>
      </c>
      <c r="U2097" s="104">
        <v>1</v>
      </c>
      <c r="V2097" s="104">
        <v>0</v>
      </c>
      <c r="W2097" s="104">
        <v>0</v>
      </c>
      <c r="X2097" s="104">
        <v>0</v>
      </c>
      <c r="Y2097" s="104">
        <v>0</v>
      </c>
      <c r="Z2097" s="104" t="b">
        <v>0</v>
      </c>
      <c r="AA2097" s="105"/>
      <c r="AB2097" s="105" t="s">
        <v>5633</v>
      </c>
    </row>
    <row r="2098" spans="1:28" ht="15" customHeight="1" x14ac:dyDescent="0.35">
      <c r="A2098" s="105" t="s">
        <v>8763</v>
      </c>
      <c r="B2098" s="104">
        <v>0</v>
      </c>
      <c r="C2098" s="105"/>
      <c r="D2098" s="104">
        <v>0</v>
      </c>
      <c r="E2098" s="105"/>
      <c r="F2098" s="105" t="s">
        <v>1452</v>
      </c>
      <c r="G2098" s="104">
        <v>0</v>
      </c>
      <c r="H2098" s="104">
        <v>0</v>
      </c>
      <c r="I2098" s="104">
        <v>0</v>
      </c>
      <c r="J2098" s="105"/>
      <c r="K2098" s="105"/>
      <c r="L2098" s="104">
        <v>3</v>
      </c>
      <c r="M2098" s="104">
        <v>0</v>
      </c>
      <c r="N2098" s="105"/>
      <c r="O2098" s="106" t="s">
        <v>889</v>
      </c>
      <c r="P2098" s="106" t="s">
        <v>890</v>
      </c>
      <c r="Q2098" s="105" t="s">
        <v>5634</v>
      </c>
      <c r="R2098" s="104">
        <v>0</v>
      </c>
      <c r="S2098" s="104">
        <v>0</v>
      </c>
      <c r="T2098" s="105" t="s">
        <v>5584</v>
      </c>
      <c r="U2098" s="104">
        <v>1</v>
      </c>
      <c r="V2098" s="104">
        <v>0</v>
      </c>
      <c r="W2098" s="104">
        <v>0</v>
      </c>
      <c r="X2098" s="104">
        <v>0</v>
      </c>
      <c r="Y2098" s="104">
        <v>0</v>
      </c>
      <c r="Z2098" s="104" t="b">
        <v>0</v>
      </c>
      <c r="AA2098" s="105"/>
      <c r="AB2098" s="105" t="s">
        <v>5635</v>
      </c>
    </row>
    <row r="2099" spans="1:28" ht="15" customHeight="1" x14ac:dyDescent="0.35">
      <c r="A2099" s="105" t="s">
        <v>8744</v>
      </c>
      <c r="B2099" s="104">
        <v>0</v>
      </c>
      <c r="C2099" s="105"/>
      <c r="D2099" s="104">
        <v>0</v>
      </c>
      <c r="E2099" s="105"/>
      <c r="F2099" s="105" t="s">
        <v>9650</v>
      </c>
      <c r="G2099" s="104">
        <v>0</v>
      </c>
      <c r="H2099" s="104">
        <v>0</v>
      </c>
      <c r="I2099" s="104">
        <v>0</v>
      </c>
      <c r="J2099" s="105"/>
      <c r="K2099" s="105"/>
      <c r="L2099" s="104">
        <v>2</v>
      </c>
      <c r="M2099" s="104">
        <v>5538.98639521324</v>
      </c>
      <c r="N2099" s="105"/>
      <c r="O2099" s="105"/>
      <c r="P2099" s="105"/>
      <c r="Q2099" s="105" t="s">
        <v>9651</v>
      </c>
      <c r="R2099" s="104">
        <v>227412</v>
      </c>
      <c r="S2099" s="104">
        <v>0</v>
      </c>
      <c r="T2099" s="105" t="s">
        <v>5573</v>
      </c>
      <c r="U2099" s="104">
        <v>1</v>
      </c>
      <c r="V2099" s="104">
        <v>0</v>
      </c>
      <c r="W2099" s="104">
        <v>0</v>
      </c>
      <c r="X2099" s="104">
        <v>0</v>
      </c>
      <c r="Y2099" s="104">
        <v>232950.986395213</v>
      </c>
      <c r="Z2099" s="104" t="b">
        <v>0</v>
      </c>
      <c r="AA2099" s="105" t="s">
        <v>82</v>
      </c>
      <c r="AB2099" s="105" t="s">
        <v>5588</v>
      </c>
    </row>
    <row r="2100" spans="1:28" ht="15" customHeight="1" x14ac:dyDescent="0.35">
      <c r="A2100" s="105" t="s">
        <v>8764</v>
      </c>
      <c r="B2100" s="104">
        <v>0</v>
      </c>
      <c r="C2100" s="105"/>
      <c r="D2100" s="104">
        <v>0</v>
      </c>
      <c r="E2100" s="105"/>
      <c r="F2100" s="105" t="s">
        <v>1455</v>
      </c>
      <c r="G2100" s="104">
        <v>0</v>
      </c>
      <c r="H2100" s="104">
        <v>0</v>
      </c>
      <c r="I2100" s="104">
        <v>0</v>
      </c>
      <c r="J2100" s="105"/>
      <c r="K2100" s="105"/>
      <c r="L2100" s="104">
        <v>3</v>
      </c>
      <c r="M2100" s="104">
        <v>0</v>
      </c>
      <c r="N2100" s="105"/>
      <c r="O2100" s="106" t="s">
        <v>889</v>
      </c>
      <c r="P2100" s="106" t="s">
        <v>890</v>
      </c>
      <c r="Q2100" s="105" t="s">
        <v>5636</v>
      </c>
      <c r="R2100" s="104">
        <v>0</v>
      </c>
      <c r="S2100" s="104">
        <v>0</v>
      </c>
      <c r="T2100" s="105" t="s">
        <v>5587</v>
      </c>
      <c r="U2100" s="104">
        <v>1</v>
      </c>
      <c r="V2100" s="104">
        <v>0</v>
      </c>
      <c r="W2100" s="104">
        <v>0</v>
      </c>
      <c r="X2100" s="104">
        <v>0</v>
      </c>
      <c r="Y2100" s="104">
        <v>0</v>
      </c>
      <c r="Z2100" s="104" t="b">
        <v>0</v>
      </c>
      <c r="AA2100" s="105"/>
      <c r="AB2100" s="105" t="s">
        <v>5637</v>
      </c>
    </row>
    <row r="2101" spans="1:28" ht="15" customHeight="1" x14ac:dyDescent="0.35">
      <c r="A2101" s="105" t="s">
        <v>8765</v>
      </c>
      <c r="B2101" s="104">
        <v>0</v>
      </c>
      <c r="C2101" s="105"/>
      <c r="D2101" s="104">
        <v>0</v>
      </c>
      <c r="E2101" s="105"/>
      <c r="F2101" s="105" t="s">
        <v>9653</v>
      </c>
      <c r="G2101" s="104">
        <v>0</v>
      </c>
      <c r="H2101" s="104">
        <v>0</v>
      </c>
      <c r="I2101" s="104">
        <v>0</v>
      </c>
      <c r="J2101" s="105"/>
      <c r="K2101" s="105"/>
      <c r="L2101" s="104">
        <v>3</v>
      </c>
      <c r="M2101" s="104">
        <v>2696.6814476066202</v>
      </c>
      <c r="N2101" s="105"/>
      <c r="O2101" s="106" t="s">
        <v>889</v>
      </c>
      <c r="P2101" s="106" t="s">
        <v>890</v>
      </c>
      <c r="Q2101" s="105" t="s">
        <v>5638</v>
      </c>
      <c r="R2101" s="104">
        <v>58666</v>
      </c>
      <c r="S2101" s="104">
        <v>0</v>
      </c>
      <c r="T2101" s="105" t="s">
        <v>5587</v>
      </c>
      <c r="U2101" s="104">
        <v>1</v>
      </c>
      <c r="V2101" s="104">
        <v>0</v>
      </c>
      <c r="W2101" s="104">
        <v>0</v>
      </c>
      <c r="X2101" s="104">
        <v>0</v>
      </c>
      <c r="Y2101" s="104">
        <v>61362.681447606599</v>
      </c>
      <c r="Z2101" s="104" t="b">
        <v>0</v>
      </c>
      <c r="AA2101" s="105" t="s">
        <v>82</v>
      </c>
      <c r="AB2101" s="105" t="s">
        <v>5639</v>
      </c>
    </row>
    <row r="2102" spans="1:28" ht="15" customHeight="1" x14ac:dyDescent="0.35">
      <c r="A2102" s="105" t="s">
        <v>8766</v>
      </c>
      <c r="B2102" s="104">
        <v>0</v>
      </c>
      <c r="C2102" s="105"/>
      <c r="D2102" s="104">
        <v>0</v>
      </c>
      <c r="E2102" s="105"/>
      <c r="F2102" s="105" t="s">
        <v>9654</v>
      </c>
      <c r="G2102" s="104">
        <v>0</v>
      </c>
      <c r="H2102" s="104">
        <v>0</v>
      </c>
      <c r="I2102" s="104">
        <v>0</v>
      </c>
      <c r="J2102" s="105"/>
      <c r="K2102" s="105"/>
      <c r="L2102" s="104">
        <v>3</v>
      </c>
      <c r="M2102" s="104">
        <v>145.62350000000001</v>
      </c>
      <c r="N2102" s="105"/>
      <c r="O2102" s="106" t="s">
        <v>889</v>
      </c>
      <c r="P2102" s="106" t="s">
        <v>890</v>
      </c>
      <c r="Q2102" s="105" t="s">
        <v>5640</v>
      </c>
      <c r="R2102" s="104">
        <v>0</v>
      </c>
      <c r="S2102" s="104">
        <v>0</v>
      </c>
      <c r="T2102" s="105" t="s">
        <v>5587</v>
      </c>
      <c r="U2102" s="104">
        <v>1</v>
      </c>
      <c r="V2102" s="104">
        <v>0</v>
      </c>
      <c r="W2102" s="104">
        <v>0</v>
      </c>
      <c r="X2102" s="104">
        <v>0</v>
      </c>
      <c r="Y2102" s="104">
        <v>145.62350000000001</v>
      </c>
      <c r="Z2102" s="104" t="b">
        <v>0</v>
      </c>
      <c r="AA2102" s="105" t="s">
        <v>82</v>
      </c>
      <c r="AB2102" s="105" t="s">
        <v>5641</v>
      </c>
    </row>
    <row r="2103" spans="1:28" ht="15" customHeight="1" x14ac:dyDescent="0.35">
      <c r="A2103" s="105" t="s">
        <v>10916</v>
      </c>
      <c r="B2103" s="104">
        <v>0</v>
      </c>
      <c r="C2103" s="105"/>
      <c r="D2103" s="104">
        <v>0</v>
      </c>
      <c r="E2103" s="105"/>
      <c r="F2103" s="105" t="s">
        <v>5592</v>
      </c>
      <c r="G2103" s="104">
        <v>0</v>
      </c>
      <c r="H2103" s="104">
        <v>0</v>
      </c>
      <c r="I2103" s="104">
        <v>0</v>
      </c>
      <c r="J2103" s="105"/>
      <c r="K2103" s="105"/>
      <c r="L2103" s="104">
        <v>3</v>
      </c>
      <c r="M2103" s="104">
        <v>2696.6814476066202</v>
      </c>
      <c r="N2103" s="105"/>
      <c r="O2103" s="106" t="s">
        <v>889</v>
      </c>
      <c r="P2103" s="106" t="s">
        <v>890</v>
      </c>
      <c r="Q2103" s="105" t="s">
        <v>5593</v>
      </c>
      <c r="R2103" s="104">
        <v>168746</v>
      </c>
      <c r="S2103" s="104">
        <v>0</v>
      </c>
      <c r="T2103" s="105" t="s">
        <v>5587</v>
      </c>
      <c r="U2103" s="104">
        <v>1</v>
      </c>
      <c r="V2103" s="104">
        <v>0</v>
      </c>
      <c r="W2103" s="104">
        <v>0</v>
      </c>
      <c r="X2103" s="104">
        <v>0</v>
      </c>
      <c r="Y2103" s="104">
        <v>171442.681447607</v>
      </c>
      <c r="Z2103" s="104" t="b">
        <v>0</v>
      </c>
      <c r="AA2103" s="105" t="s">
        <v>82</v>
      </c>
      <c r="AB2103" s="105" t="s">
        <v>5594</v>
      </c>
    </row>
    <row r="2104" spans="1:28" ht="15" customHeight="1" x14ac:dyDescent="0.35">
      <c r="A2104" s="105" t="s">
        <v>8745</v>
      </c>
      <c r="B2104" s="104">
        <v>0</v>
      </c>
      <c r="C2104" s="105"/>
      <c r="D2104" s="104">
        <v>0</v>
      </c>
      <c r="E2104" s="105"/>
      <c r="F2104" s="105" t="s">
        <v>5590</v>
      </c>
      <c r="G2104" s="104">
        <v>0</v>
      </c>
      <c r="H2104" s="104">
        <v>0</v>
      </c>
      <c r="I2104" s="104">
        <v>0</v>
      </c>
      <c r="J2104" s="105"/>
      <c r="K2104" s="105"/>
      <c r="L2104" s="104">
        <v>2</v>
      </c>
      <c r="M2104" s="104">
        <v>0</v>
      </c>
      <c r="N2104" s="105"/>
      <c r="O2104" s="105"/>
      <c r="P2104" s="105"/>
      <c r="Q2104" s="105" t="s">
        <v>9652</v>
      </c>
      <c r="R2104" s="104">
        <v>0</v>
      </c>
      <c r="S2104" s="104">
        <v>0</v>
      </c>
      <c r="T2104" s="105" t="s">
        <v>5573</v>
      </c>
      <c r="U2104" s="104">
        <v>1</v>
      </c>
      <c r="V2104" s="104">
        <v>0</v>
      </c>
      <c r="W2104" s="104">
        <v>0</v>
      </c>
      <c r="X2104" s="104">
        <v>0</v>
      </c>
      <c r="Y2104" s="104">
        <v>0</v>
      </c>
      <c r="Z2104" s="104" t="b">
        <v>0</v>
      </c>
      <c r="AA2104" s="105"/>
      <c r="AB2104" s="105" t="s">
        <v>5591</v>
      </c>
    </row>
    <row r="2105" spans="1:28" ht="15" customHeight="1" x14ac:dyDescent="0.35">
      <c r="A2105" s="105" t="s">
        <v>8767</v>
      </c>
      <c r="B2105" s="104">
        <v>0</v>
      </c>
      <c r="C2105" s="105"/>
      <c r="D2105" s="104">
        <v>0</v>
      </c>
      <c r="E2105" s="105"/>
      <c r="F2105" s="105" t="s">
        <v>1455</v>
      </c>
      <c r="G2105" s="104">
        <v>0</v>
      </c>
      <c r="H2105" s="104">
        <v>0</v>
      </c>
      <c r="I2105" s="104">
        <v>0</v>
      </c>
      <c r="J2105" s="105"/>
      <c r="K2105" s="105"/>
      <c r="L2105" s="104">
        <v>3</v>
      </c>
      <c r="M2105" s="104">
        <v>0</v>
      </c>
      <c r="N2105" s="105"/>
      <c r="O2105" s="106" t="s">
        <v>889</v>
      </c>
      <c r="P2105" s="106" t="s">
        <v>890</v>
      </c>
      <c r="Q2105" s="105" t="s">
        <v>5642</v>
      </c>
      <c r="R2105" s="104">
        <v>0</v>
      </c>
      <c r="S2105" s="104">
        <v>0</v>
      </c>
      <c r="T2105" s="105" t="s">
        <v>5589</v>
      </c>
      <c r="U2105" s="104">
        <v>1</v>
      </c>
      <c r="V2105" s="104">
        <v>0</v>
      </c>
      <c r="W2105" s="104">
        <v>0</v>
      </c>
      <c r="X2105" s="104">
        <v>0</v>
      </c>
      <c r="Y2105" s="104">
        <v>0</v>
      </c>
      <c r="Z2105" s="104" t="b">
        <v>0</v>
      </c>
      <c r="AA2105" s="105"/>
      <c r="AB2105" s="105" t="s">
        <v>5643</v>
      </c>
    </row>
    <row r="2106" spans="1:28" ht="15" customHeight="1" x14ac:dyDescent="0.35">
      <c r="A2106" s="105" t="s">
        <v>8768</v>
      </c>
      <c r="B2106" s="104">
        <v>0</v>
      </c>
      <c r="C2106" s="105"/>
      <c r="D2106" s="104">
        <v>0</v>
      </c>
      <c r="E2106" s="105"/>
      <c r="F2106" s="105" t="s">
        <v>5644</v>
      </c>
      <c r="G2106" s="104">
        <v>0</v>
      </c>
      <c r="H2106" s="104">
        <v>0</v>
      </c>
      <c r="I2106" s="104">
        <v>0</v>
      </c>
      <c r="J2106" s="105"/>
      <c r="K2106" s="105"/>
      <c r="L2106" s="104">
        <v>3</v>
      </c>
      <c r="M2106" s="104">
        <v>0</v>
      </c>
      <c r="N2106" s="105"/>
      <c r="O2106" s="106" t="s">
        <v>889</v>
      </c>
      <c r="P2106" s="106" t="s">
        <v>890</v>
      </c>
      <c r="Q2106" s="105" t="s">
        <v>5645</v>
      </c>
      <c r="R2106" s="104">
        <v>0</v>
      </c>
      <c r="S2106" s="104">
        <v>0</v>
      </c>
      <c r="T2106" s="105" t="s">
        <v>5589</v>
      </c>
      <c r="U2106" s="104">
        <v>1</v>
      </c>
      <c r="V2106" s="104">
        <v>0</v>
      </c>
      <c r="W2106" s="104">
        <v>0</v>
      </c>
      <c r="X2106" s="104">
        <v>0</v>
      </c>
      <c r="Y2106" s="104">
        <v>0</v>
      </c>
      <c r="Z2106" s="104" t="b">
        <v>0</v>
      </c>
      <c r="AA2106" s="105"/>
      <c r="AB2106" s="105" t="s">
        <v>5646</v>
      </c>
    </row>
    <row r="2107" spans="1:28" ht="15" customHeight="1" x14ac:dyDescent="0.35">
      <c r="A2107" s="105" t="s">
        <v>8769</v>
      </c>
      <c r="B2107" s="104">
        <v>0</v>
      </c>
      <c r="C2107" s="105"/>
      <c r="D2107" s="104">
        <v>0</v>
      </c>
      <c r="E2107" s="105"/>
      <c r="F2107" s="105" t="s">
        <v>5647</v>
      </c>
      <c r="G2107" s="104">
        <v>0</v>
      </c>
      <c r="H2107" s="104">
        <v>0</v>
      </c>
      <c r="I2107" s="104">
        <v>0</v>
      </c>
      <c r="J2107" s="105"/>
      <c r="K2107" s="105"/>
      <c r="L2107" s="104">
        <v>3</v>
      </c>
      <c r="M2107" s="104">
        <v>0</v>
      </c>
      <c r="N2107" s="105"/>
      <c r="O2107" s="106" t="s">
        <v>889</v>
      </c>
      <c r="P2107" s="106" t="s">
        <v>890</v>
      </c>
      <c r="Q2107" s="105" t="s">
        <v>5648</v>
      </c>
      <c r="R2107" s="104">
        <v>0</v>
      </c>
      <c r="S2107" s="104">
        <v>0</v>
      </c>
      <c r="T2107" s="105" t="s">
        <v>5589</v>
      </c>
      <c r="U2107" s="104">
        <v>1</v>
      </c>
      <c r="V2107" s="104">
        <v>0</v>
      </c>
      <c r="W2107" s="104">
        <v>0</v>
      </c>
      <c r="X2107" s="104">
        <v>0</v>
      </c>
      <c r="Y2107" s="104">
        <v>0</v>
      </c>
      <c r="Z2107" s="104" t="b">
        <v>0</v>
      </c>
      <c r="AA2107" s="105"/>
      <c r="AB2107" s="105" t="s">
        <v>5649</v>
      </c>
    </row>
    <row r="2108" spans="1:28" ht="15" customHeight="1" x14ac:dyDescent="0.35">
      <c r="A2108" s="105" t="s">
        <v>8770</v>
      </c>
      <c r="B2108" s="104">
        <v>0</v>
      </c>
      <c r="C2108" s="105"/>
      <c r="D2108" s="104">
        <v>0</v>
      </c>
      <c r="E2108" s="105"/>
      <c r="F2108" s="105" t="s">
        <v>5650</v>
      </c>
      <c r="G2108" s="104">
        <v>0</v>
      </c>
      <c r="H2108" s="104">
        <v>0</v>
      </c>
      <c r="I2108" s="104">
        <v>0</v>
      </c>
      <c r="J2108" s="105"/>
      <c r="K2108" s="105"/>
      <c r="L2108" s="104">
        <v>3</v>
      </c>
      <c r="M2108" s="104">
        <v>0</v>
      </c>
      <c r="N2108" s="105" t="s">
        <v>5651</v>
      </c>
      <c r="O2108" s="106" t="s">
        <v>5652</v>
      </c>
      <c r="P2108" s="106" t="s">
        <v>890</v>
      </c>
      <c r="Q2108" s="105" t="s">
        <v>5653</v>
      </c>
      <c r="R2108" s="104">
        <v>0</v>
      </c>
      <c r="S2108" s="104">
        <v>0</v>
      </c>
      <c r="T2108" s="105" t="s">
        <v>5589</v>
      </c>
      <c r="U2108" s="104">
        <v>1</v>
      </c>
      <c r="V2108" s="104">
        <v>0</v>
      </c>
      <c r="W2108" s="104">
        <v>0</v>
      </c>
      <c r="X2108" s="104">
        <v>0</v>
      </c>
      <c r="Y2108" s="104">
        <v>0</v>
      </c>
      <c r="Z2108" s="104" t="b">
        <v>0</v>
      </c>
      <c r="AA2108" s="105"/>
      <c r="AB2108" s="105" t="s">
        <v>5654</v>
      </c>
    </row>
    <row r="2109" spans="1:28" ht="15" customHeight="1" x14ac:dyDescent="0.35">
      <c r="A2109" s="105" t="s">
        <v>8865</v>
      </c>
      <c r="B2109" s="104">
        <v>0</v>
      </c>
      <c r="C2109" s="105"/>
      <c r="D2109" s="104">
        <v>0</v>
      </c>
      <c r="E2109" s="105"/>
      <c r="F2109" s="105" t="s">
        <v>5918</v>
      </c>
      <c r="G2109" s="104">
        <v>0</v>
      </c>
      <c r="H2109" s="104">
        <v>0</v>
      </c>
      <c r="I2109" s="104">
        <v>0</v>
      </c>
      <c r="J2109" s="105"/>
      <c r="K2109" s="105"/>
      <c r="L2109" s="104">
        <v>2</v>
      </c>
      <c r="M2109" s="104">
        <v>2842.3049476066199</v>
      </c>
      <c r="N2109" s="105"/>
      <c r="O2109" s="105"/>
      <c r="P2109" s="105"/>
      <c r="Q2109" s="105" t="s">
        <v>9674</v>
      </c>
      <c r="R2109" s="104">
        <v>58666</v>
      </c>
      <c r="S2109" s="104">
        <v>0</v>
      </c>
      <c r="T2109" s="105" t="s">
        <v>5573</v>
      </c>
      <c r="U2109" s="104">
        <v>1</v>
      </c>
      <c r="V2109" s="104">
        <v>0</v>
      </c>
      <c r="W2109" s="104">
        <v>0</v>
      </c>
      <c r="X2109" s="104">
        <v>0</v>
      </c>
      <c r="Y2109" s="104">
        <v>61508.304947606601</v>
      </c>
      <c r="Z2109" s="104" t="b">
        <v>0</v>
      </c>
      <c r="AA2109" s="105" t="s">
        <v>82</v>
      </c>
      <c r="AB2109" s="105" t="s">
        <v>5919</v>
      </c>
    </row>
    <row r="2110" spans="1:28" ht="15" customHeight="1" x14ac:dyDescent="0.35">
      <c r="A2110" s="105" t="s">
        <v>8866</v>
      </c>
      <c r="B2110" s="104">
        <v>0</v>
      </c>
      <c r="C2110" s="105"/>
      <c r="D2110" s="104">
        <v>0</v>
      </c>
      <c r="E2110" s="105"/>
      <c r="F2110" s="105" t="s">
        <v>1455</v>
      </c>
      <c r="G2110" s="104">
        <v>0</v>
      </c>
      <c r="H2110" s="104">
        <v>0</v>
      </c>
      <c r="I2110" s="104">
        <v>0</v>
      </c>
      <c r="J2110" s="105"/>
      <c r="K2110" s="105"/>
      <c r="L2110" s="104">
        <v>3</v>
      </c>
      <c r="M2110" s="104">
        <v>0</v>
      </c>
      <c r="N2110" s="105"/>
      <c r="O2110" s="106" t="s">
        <v>889</v>
      </c>
      <c r="P2110" s="106" t="s">
        <v>890</v>
      </c>
      <c r="Q2110" s="105" t="s">
        <v>9675</v>
      </c>
      <c r="R2110" s="104">
        <v>0</v>
      </c>
      <c r="S2110" s="104">
        <v>0</v>
      </c>
      <c r="T2110" s="105" t="s">
        <v>5917</v>
      </c>
      <c r="U2110" s="104">
        <v>1</v>
      </c>
      <c r="V2110" s="104">
        <v>0</v>
      </c>
      <c r="W2110" s="104">
        <v>0</v>
      </c>
      <c r="X2110" s="104">
        <v>0</v>
      </c>
      <c r="Y2110" s="104">
        <v>0</v>
      </c>
      <c r="Z2110" s="104" t="b">
        <v>0</v>
      </c>
      <c r="AA2110" s="105"/>
      <c r="AB2110" s="105" t="s">
        <v>5920</v>
      </c>
    </row>
    <row r="2111" spans="1:28" ht="15" customHeight="1" x14ac:dyDescent="0.35">
      <c r="A2111" s="105" t="s">
        <v>8867</v>
      </c>
      <c r="B2111" s="104">
        <v>0</v>
      </c>
      <c r="C2111" s="105"/>
      <c r="D2111" s="104">
        <v>0</v>
      </c>
      <c r="E2111" s="105"/>
      <c r="F2111" s="105" t="s">
        <v>10021</v>
      </c>
      <c r="G2111" s="104">
        <v>0</v>
      </c>
      <c r="H2111" s="104">
        <v>0</v>
      </c>
      <c r="I2111" s="104">
        <v>0</v>
      </c>
      <c r="J2111" s="105"/>
      <c r="K2111" s="105"/>
      <c r="L2111" s="104">
        <v>3</v>
      </c>
      <c r="M2111" s="104">
        <v>2696.6814476066202</v>
      </c>
      <c r="N2111" s="105"/>
      <c r="O2111" s="105"/>
      <c r="P2111" s="105"/>
      <c r="Q2111" s="105" t="s">
        <v>10022</v>
      </c>
      <c r="R2111" s="104">
        <v>58666</v>
      </c>
      <c r="S2111" s="104">
        <v>0</v>
      </c>
      <c r="T2111" s="105" t="s">
        <v>5917</v>
      </c>
      <c r="U2111" s="104">
        <v>1</v>
      </c>
      <c r="V2111" s="104">
        <v>0</v>
      </c>
      <c r="W2111" s="104">
        <v>0</v>
      </c>
      <c r="X2111" s="104">
        <v>0</v>
      </c>
      <c r="Y2111" s="104">
        <v>61362.681447606599</v>
      </c>
      <c r="Z2111" s="104" t="b">
        <v>0</v>
      </c>
      <c r="AA2111" s="105" t="s">
        <v>82</v>
      </c>
      <c r="AB2111" s="105" t="s">
        <v>10023</v>
      </c>
    </row>
    <row r="2112" spans="1:28" ht="15" customHeight="1" x14ac:dyDescent="0.35">
      <c r="A2112" s="105" t="s">
        <v>8868</v>
      </c>
      <c r="B2112" s="104">
        <v>0</v>
      </c>
      <c r="C2112" s="105"/>
      <c r="D2112" s="104">
        <v>0</v>
      </c>
      <c r="E2112" s="105"/>
      <c r="F2112" s="105" t="s">
        <v>10024</v>
      </c>
      <c r="G2112" s="104">
        <v>0</v>
      </c>
      <c r="H2112" s="104">
        <v>0</v>
      </c>
      <c r="I2112" s="104">
        <v>0</v>
      </c>
      <c r="J2112" s="105"/>
      <c r="K2112" s="105"/>
      <c r="L2112" s="104">
        <v>3</v>
      </c>
      <c r="M2112" s="104">
        <v>145.62350000000001</v>
      </c>
      <c r="N2112" s="105"/>
      <c r="O2112" s="105"/>
      <c r="P2112" s="105"/>
      <c r="Q2112" s="105" t="s">
        <v>10025</v>
      </c>
      <c r="R2112" s="104">
        <v>0</v>
      </c>
      <c r="S2112" s="104">
        <v>0</v>
      </c>
      <c r="T2112" s="105" t="s">
        <v>5917</v>
      </c>
      <c r="U2112" s="104">
        <v>1</v>
      </c>
      <c r="V2112" s="104">
        <v>0</v>
      </c>
      <c r="W2112" s="104">
        <v>0</v>
      </c>
      <c r="X2112" s="104">
        <v>0</v>
      </c>
      <c r="Y2112" s="104">
        <v>145.62350000000001</v>
      </c>
      <c r="Z2112" s="104" t="b">
        <v>0</v>
      </c>
      <c r="AA2112" s="105" t="s">
        <v>82</v>
      </c>
      <c r="AB2112" s="105" t="s">
        <v>10026</v>
      </c>
    </row>
    <row r="2113" spans="1:28" ht="15" customHeight="1" x14ac:dyDescent="0.35">
      <c r="A2113" s="105" t="s">
        <v>8869</v>
      </c>
      <c r="B2113" s="104">
        <v>0</v>
      </c>
      <c r="C2113" s="105"/>
      <c r="D2113" s="104">
        <v>0</v>
      </c>
      <c r="E2113" s="105"/>
      <c r="F2113" s="105" t="s">
        <v>5922</v>
      </c>
      <c r="G2113" s="104">
        <v>0</v>
      </c>
      <c r="H2113" s="104">
        <v>0</v>
      </c>
      <c r="I2113" s="104">
        <v>0</v>
      </c>
      <c r="J2113" s="105"/>
      <c r="K2113" s="105"/>
      <c r="L2113" s="104">
        <v>2</v>
      </c>
      <c r="M2113" s="104">
        <v>2842.3049476066199</v>
      </c>
      <c r="N2113" s="105"/>
      <c r="O2113" s="105"/>
      <c r="P2113" s="105"/>
      <c r="Q2113" s="105" t="s">
        <v>9676</v>
      </c>
      <c r="R2113" s="104">
        <v>58666</v>
      </c>
      <c r="S2113" s="104">
        <v>0</v>
      </c>
      <c r="T2113" s="105" t="s">
        <v>5573</v>
      </c>
      <c r="U2113" s="104">
        <v>1</v>
      </c>
      <c r="V2113" s="104">
        <v>0</v>
      </c>
      <c r="W2113" s="104">
        <v>0</v>
      </c>
      <c r="X2113" s="104">
        <v>0</v>
      </c>
      <c r="Y2113" s="104">
        <v>61508.304947606601</v>
      </c>
      <c r="Z2113" s="104" t="b">
        <v>0</v>
      </c>
      <c r="AA2113" s="105" t="s">
        <v>82</v>
      </c>
      <c r="AB2113" s="105" t="s">
        <v>5923</v>
      </c>
    </row>
    <row r="2114" spans="1:28" ht="15" customHeight="1" x14ac:dyDescent="0.35">
      <c r="A2114" s="105" t="s">
        <v>8870</v>
      </c>
      <c r="B2114" s="104">
        <v>0</v>
      </c>
      <c r="C2114" s="105"/>
      <c r="D2114" s="104">
        <v>0</v>
      </c>
      <c r="E2114" s="105"/>
      <c r="F2114" s="105" t="s">
        <v>1455</v>
      </c>
      <c r="G2114" s="104">
        <v>0</v>
      </c>
      <c r="H2114" s="104">
        <v>0</v>
      </c>
      <c r="I2114" s="104">
        <v>0</v>
      </c>
      <c r="J2114" s="105"/>
      <c r="K2114" s="105"/>
      <c r="L2114" s="104">
        <v>3</v>
      </c>
      <c r="M2114" s="104">
        <v>0</v>
      </c>
      <c r="N2114" s="105"/>
      <c r="O2114" s="106" t="s">
        <v>889</v>
      </c>
      <c r="P2114" s="106" t="s">
        <v>890</v>
      </c>
      <c r="Q2114" s="105" t="s">
        <v>9677</v>
      </c>
      <c r="R2114" s="104">
        <v>0</v>
      </c>
      <c r="S2114" s="104">
        <v>0</v>
      </c>
      <c r="T2114" s="105" t="s">
        <v>5921</v>
      </c>
      <c r="U2114" s="104">
        <v>1</v>
      </c>
      <c r="V2114" s="104">
        <v>0</v>
      </c>
      <c r="W2114" s="104">
        <v>0</v>
      </c>
      <c r="X2114" s="104">
        <v>0</v>
      </c>
      <c r="Y2114" s="104">
        <v>0</v>
      </c>
      <c r="Z2114" s="104" t="b">
        <v>0</v>
      </c>
      <c r="AA2114" s="105"/>
      <c r="AB2114" s="105" t="s">
        <v>5924</v>
      </c>
    </row>
    <row r="2115" spans="1:28" ht="15" customHeight="1" x14ac:dyDescent="0.35">
      <c r="A2115" s="105" t="s">
        <v>8871</v>
      </c>
      <c r="B2115" s="104">
        <v>0</v>
      </c>
      <c r="C2115" s="105"/>
      <c r="D2115" s="104">
        <v>0</v>
      </c>
      <c r="E2115" s="105"/>
      <c r="F2115" s="105" t="s">
        <v>9678</v>
      </c>
      <c r="G2115" s="104">
        <v>0</v>
      </c>
      <c r="H2115" s="104">
        <v>0</v>
      </c>
      <c r="I2115" s="104">
        <v>0</v>
      </c>
      <c r="J2115" s="105"/>
      <c r="K2115" s="105"/>
      <c r="L2115" s="104">
        <v>3</v>
      </c>
      <c r="M2115" s="104">
        <v>2696.6814476066202</v>
      </c>
      <c r="N2115" s="105"/>
      <c r="O2115" s="105"/>
      <c r="P2115" s="105"/>
      <c r="Q2115" s="105" t="s">
        <v>9679</v>
      </c>
      <c r="R2115" s="104">
        <v>58666</v>
      </c>
      <c r="S2115" s="104">
        <v>0</v>
      </c>
      <c r="T2115" s="105" t="s">
        <v>5921</v>
      </c>
      <c r="U2115" s="104">
        <v>1</v>
      </c>
      <c r="V2115" s="104">
        <v>0</v>
      </c>
      <c r="W2115" s="104">
        <v>0</v>
      </c>
      <c r="X2115" s="104">
        <v>0</v>
      </c>
      <c r="Y2115" s="104">
        <v>61362.681447606599</v>
      </c>
      <c r="Z2115" s="104" t="b">
        <v>0</v>
      </c>
      <c r="AA2115" s="105" t="s">
        <v>82</v>
      </c>
      <c r="AB2115" s="105" t="s">
        <v>5925</v>
      </c>
    </row>
    <row r="2116" spans="1:28" ht="15" customHeight="1" x14ac:dyDescent="0.35">
      <c r="A2116" s="105" t="s">
        <v>8872</v>
      </c>
      <c r="B2116" s="104">
        <v>0</v>
      </c>
      <c r="C2116" s="105"/>
      <c r="D2116" s="104">
        <v>0</v>
      </c>
      <c r="E2116" s="105"/>
      <c r="F2116" s="105" t="s">
        <v>9680</v>
      </c>
      <c r="G2116" s="104">
        <v>0</v>
      </c>
      <c r="H2116" s="104">
        <v>0</v>
      </c>
      <c r="I2116" s="104">
        <v>0</v>
      </c>
      <c r="J2116" s="105"/>
      <c r="K2116" s="105"/>
      <c r="L2116" s="104">
        <v>3</v>
      </c>
      <c r="M2116" s="104">
        <v>145.62350000000001</v>
      </c>
      <c r="N2116" s="105"/>
      <c r="O2116" s="105"/>
      <c r="P2116" s="105"/>
      <c r="Q2116" s="105" t="s">
        <v>9681</v>
      </c>
      <c r="R2116" s="104">
        <v>0</v>
      </c>
      <c r="S2116" s="104">
        <v>0</v>
      </c>
      <c r="T2116" s="105" t="s">
        <v>5921</v>
      </c>
      <c r="U2116" s="104">
        <v>1</v>
      </c>
      <c r="V2116" s="104">
        <v>0</v>
      </c>
      <c r="W2116" s="104">
        <v>0</v>
      </c>
      <c r="X2116" s="104">
        <v>0</v>
      </c>
      <c r="Y2116" s="104">
        <v>145.62350000000001</v>
      </c>
      <c r="Z2116" s="104" t="b">
        <v>0</v>
      </c>
      <c r="AA2116" s="105" t="s">
        <v>82</v>
      </c>
      <c r="AB2116" s="105" t="s">
        <v>5926</v>
      </c>
    </row>
    <row r="2117" spans="1:28" ht="15" customHeight="1" x14ac:dyDescent="0.35">
      <c r="A2117" s="105" t="s">
        <v>5655</v>
      </c>
      <c r="B2117" s="104">
        <v>0</v>
      </c>
      <c r="C2117" s="105"/>
      <c r="D2117" s="104">
        <v>0</v>
      </c>
      <c r="E2117" s="105"/>
      <c r="F2117" s="105" t="s">
        <v>5656</v>
      </c>
      <c r="G2117" s="104">
        <v>0</v>
      </c>
      <c r="H2117" s="104">
        <v>0</v>
      </c>
      <c r="I2117" s="104">
        <v>9001.4694325031505</v>
      </c>
      <c r="J2117" s="105"/>
      <c r="K2117" s="105"/>
      <c r="L2117" s="104">
        <v>1</v>
      </c>
      <c r="M2117" s="104">
        <v>71106.724978505707</v>
      </c>
      <c r="N2117" s="105"/>
      <c r="O2117" s="105"/>
      <c r="P2117" s="105"/>
      <c r="Q2117" s="105"/>
      <c r="R2117" s="104">
        <v>180163.20000000001</v>
      </c>
      <c r="S2117" s="104">
        <v>0</v>
      </c>
      <c r="T2117" s="105" t="s">
        <v>1905</v>
      </c>
      <c r="U2117" s="104">
        <v>1</v>
      </c>
      <c r="V2117" s="104">
        <v>0</v>
      </c>
      <c r="W2117" s="104">
        <v>4.8523744292269103E-9</v>
      </c>
      <c r="X2117" s="104">
        <v>0</v>
      </c>
      <c r="Y2117" s="104">
        <v>260271.39441100901</v>
      </c>
      <c r="Z2117" s="104" t="b">
        <v>0</v>
      </c>
      <c r="AA2117" s="105" t="s">
        <v>2503</v>
      </c>
      <c r="AB2117" s="105" t="s">
        <v>5657</v>
      </c>
    </row>
    <row r="2118" spans="1:28" ht="15" customHeight="1" x14ac:dyDescent="0.35">
      <c r="A2118" s="105" t="s">
        <v>8771</v>
      </c>
      <c r="B2118" s="104">
        <v>0</v>
      </c>
      <c r="C2118" s="105"/>
      <c r="D2118" s="104">
        <v>0</v>
      </c>
      <c r="E2118" s="105"/>
      <c r="F2118" s="105" t="s">
        <v>5659</v>
      </c>
      <c r="G2118" s="104">
        <v>0</v>
      </c>
      <c r="H2118" s="104">
        <v>0</v>
      </c>
      <c r="I2118" s="104">
        <v>9001.4694325031505</v>
      </c>
      <c r="J2118" s="105"/>
      <c r="K2118" s="105"/>
      <c r="L2118" s="104">
        <v>2</v>
      </c>
      <c r="M2118" s="104">
        <v>71106.724978505707</v>
      </c>
      <c r="N2118" s="105"/>
      <c r="O2118" s="105"/>
      <c r="P2118" s="105"/>
      <c r="Q2118" s="105" t="s">
        <v>9655</v>
      </c>
      <c r="R2118" s="104">
        <v>180163.20000000001</v>
      </c>
      <c r="S2118" s="104">
        <v>0</v>
      </c>
      <c r="T2118" s="105" t="s">
        <v>5655</v>
      </c>
      <c r="U2118" s="104">
        <v>1</v>
      </c>
      <c r="V2118" s="104">
        <v>0</v>
      </c>
      <c r="W2118" s="104">
        <v>4.8523744292269103E-9</v>
      </c>
      <c r="X2118" s="104">
        <v>0</v>
      </c>
      <c r="Y2118" s="104">
        <v>260271.39441100901</v>
      </c>
      <c r="Z2118" s="104" t="b">
        <v>0</v>
      </c>
      <c r="AA2118" s="105" t="s">
        <v>310</v>
      </c>
      <c r="AB2118" s="105" t="s">
        <v>5660</v>
      </c>
    </row>
    <row r="2119" spans="1:28" ht="15" customHeight="1" x14ac:dyDescent="0.35">
      <c r="A2119" s="105" t="s">
        <v>8772</v>
      </c>
      <c r="B2119" s="104">
        <v>0</v>
      </c>
      <c r="C2119" s="105"/>
      <c r="D2119" s="104">
        <v>0</v>
      </c>
      <c r="E2119" s="105"/>
      <c r="F2119" s="105" t="s">
        <v>5661</v>
      </c>
      <c r="G2119" s="104">
        <v>0</v>
      </c>
      <c r="H2119" s="104">
        <v>0</v>
      </c>
      <c r="I2119" s="104">
        <v>9001.4694325031505</v>
      </c>
      <c r="J2119" s="105"/>
      <c r="K2119" s="105"/>
      <c r="L2119" s="104">
        <v>3</v>
      </c>
      <c r="M2119" s="104">
        <v>71106.724978505707</v>
      </c>
      <c r="N2119" s="105"/>
      <c r="O2119" s="106" t="s">
        <v>889</v>
      </c>
      <c r="P2119" s="106" t="s">
        <v>890</v>
      </c>
      <c r="Q2119" s="105" t="s">
        <v>5662</v>
      </c>
      <c r="R2119" s="104">
        <v>180163.20000000001</v>
      </c>
      <c r="S2119" s="104">
        <v>0</v>
      </c>
      <c r="T2119" s="105" t="s">
        <v>5658</v>
      </c>
      <c r="U2119" s="104">
        <v>7</v>
      </c>
      <c r="V2119" s="104">
        <v>0</v>
      </c>
      <c r="W2119" s="104">
        <v>4.8523744292269103E-9</v>
      </c>
      <c r="X2119" s="104">
        <v>0</v>
      </c>
      <c r="Y2119" s="104">
        <v>260271.39441100901</v>
      </c>
      <c r="Z2119" s="104" t="b">
        <v>0</v>
      </c>
      <c r="AA2119" s="105" t="s">
        <v>82</v>
      </c>
      <c r="AB2119" s="105" t="s">
        <v>5663</v>
      </c>
    </row>
    <row r="2120" spans="1:28" ht="15" customHeight="1" x14ac:dyDescent="0.35">
      <c r="A2120" s="105" t="s">
        <v>8773</v>
      </c>
      <c r="B2120" s="104">
        <v>0</v>
      </c>
      <c r="C2120" s="105"/>
      <c r="D2120" s="104">
        <v>0</v>
      </c>
      <c r="E2120" s="105"/>
      <c r="F2120" s="105" t="s">
        <v>5664</v>
      </c>
      <c r="G2120" s="104">
        <v>0</v>
      </c>
      <c r="H2120" s="104">
        <v>0</v>
      </c>
      <c r="I2120" s="104">
        <v>0</v>
      </c>
      <c r="J2120" s="105"/>
      <c r="K2120" s="105"/>
      <c r="L2120" s="104">
        <v>3</v>
      </c>
      <c r="M2120" s="104">
        <v>0</v>
      </c>
      <c r="N2120" s="105"/>
      <c r="O2120" s="106" t="s">
        <v>889</v>
      </c>
      <c r="P2120" s="106" t="s">
        <v>890</v>
      </c>
      <c r="Q2120" s="105" t="s">
        <v>5665</v>
      </c>
      <c r="R2120" s="104">
        <v>0</v>
      </c>
      <c r="S2120" s="104">
        <v>0</v>
      </c>
      <c r="T2120" s="105" t="s">
        <v>5658</v>
      </c>
      <c r="U2120" s="104">
        <v>1</v>
      </c>
      <c r="V2120" s="104">
        <v>0</v>
      </c>
      <c r="W2120" s="104">
        <v>0</v>
      </c>
      <c r="X2120" s="104">
        <v>0</v>
      </c>
      <c r="Y2120" s="104">
        <v>0</v>
      </c>
      <c r="Z2120" s="104" t="b">
        <v>0</v>
      </c>
      <c r="AA2120" s="105"/>
      <c r="AB2120" s="105" t="s">
        <v>5666</v>
      </c>
    </row>
    <row r="2121" spans="1:28" ht="15" customHeight="1" x14ac:dyDescent="0.35">
      <c r="A2121" s="105" t="s">
        <v>8774</v>
      </c>
      <c r="B2121" s="104">
        <v>0</v>
      </c>
      <c r="C2121" s="105"/>
      <c r="D2121" s="104">
        <v>0</v>
      </c>
      <c r="E2121" s="105"/>
      <c r="F2121" s="105" t="s">
        <v>5667</v>
      </c>
      <c r="G2121" s="104">
        <v>0</v>
      </c>
      <c r="H2121" s="104">
        <v>0</v>
      </c>
      <c r="I2121" s="104">
        <v>0</v>
      </c>
      <c r="J2121" s="105"/>
      <c r="K2121" s="105"/>
      <c r="L2121" s="104">
        <v>3</v>
      </c>
      <c r="M2121" s="104">
        <v>0</v>
      </c>
      <c r="N2121" s="105"/>
      <c r="O2121" s="106" t="s">
        <v>889</v>
      </c>
      <c r="P2121" s="106" t="s">
        <v>890</v>
      </c>
      <c r="Q2121" s="105" t="s">
        <v>5668</v>
      </c>
      <c r="R2121" s="104">
        <v>0</v>
      </c>
      <c r="S2121" s="104">
        <v>0</v>
      </c>
      <c r="T2121" s="105" t="s">
        <v>5658</v>
      </c>
      <c r="U2121" s="104">
        <v>1</v>
      </c>
      <c r="V2121" s="104">
        <v>0</v>
      </c>
      <c r="W2121" s="104">
        <v>0</v>
      </c>
      <c r="X2121" s="104">
        <v>0</v>
      </c>
      <c r="Y2121" s="104">
        <v>0</v>
      </c>
      <c r="Z2121" s="104" t="b">
        <v>0</v>
      </c>
      <c r="AA2121" s="105"/>
      <c r="AB2121" s="105" t="s">
        <v>5669</v>
      </c>
    </row>
    <row r="2122" spans="1:28" ht="15" customHeight="1" x14ac:dyDescent="0.35">
      <c r="A2122" s="105" t="s">
        <v>8775</v>
      </c>
      <c r="B2122" s="104">
        <v>0</v>
      </c>
      <c r="C2122" s="105"/>
      <c r="D2122" s="104">
        <v>0</v>
      </c>
      <c r="E2122" s="105"/>
      <c r="F2122" s="105" t="s">
        <v>5670</v>
      </c>
      <c r="G2122" s="104">
        <v>0</v>
      </c>
      <c r="H2122" s="104">
        <v>0</v>
      </c>
      <c r="I2122" s="104">
        <v>0</v>
      </c>
      <c r="J2122" s="105"/>
      <c r="K2122" s="105"/>
      <c r="L2122" s="104">
        <v>3</v>
      </c>
      <c r="M2122" s="104">
        <v>0</v>
      </c>
      <c r="N2122" s="105"/>
      <c r="O2122" s="106" t="s">
        <v>889</v>
      </c>
      <c r="P2122" s="106" t="s">
        <v>890</v>
      </c>
      <c r="Q2122" s="105" t="s">
        <v>5671</v>
      </c>
      <c r="R2122" s="104">
        <v>0</v>
      </c>
      <c r="S2122" s="104">
        <v>0</v>
      </c>
      <c r="T2122" s="105" t="s">
        <v>5658</v>
      </c>
      <c r="U2122" s="104">
        <v>1</v>
      </c>
      <c r="V2122" s="104">
        <v>0</v>
      </c>
      <c r="W2122" s="104">
        <v>0</v>
      </c>
      <c r="X2122" s="104">
        <v>0</v>
      </c>
      <c r="Y2122" s="104">
        <v>0</v>
      </c>
      <c r="Z2122" s="104" t="b">
        <v>0</v>
      </c>
      <c r="AA2122" s="105" t="s">
        <v>310</v>
      </c>
      <c r="AB2122" s="105" t="s">
        <v>5672</v>
      </c>
    </row>
    <row r="2123" spans="1:28" ht="15" customHeight="1" x14ac:dyDescent="0.35">
      <c r="A2123" s="105" t="s">
        <v>8776</v>
      </c>
      <c r="B2123" s="104">
        <v>0</v>
      </c>
      <c r="C2123" s="105"/>
      <c r="D2123" s="104">
        <v>0</v>
      </c>
      <c r="E2123" s="105"/>
      <c r="F2123" s="105" t="s">
        <v>5673</v>
      </c>
      <c r="G2123" s="104">
        <v>0</v>
      </c>
      <c r="H2123" s="104">
        <v>0</v>
      </c>
      <c r="I2123" s="104">
        <v>0</v>
      </c>
      <c r="J2123" s="105"/>
      <c r="K2123" s="105"/>
      <c r="L2123" s="104">
        <v>3</v>
      </c>
      <c r="M2123" s="104">
        <v>0</v>
      </c>
      <c r="N2123" s="105"/>
      <c r="O2123" s="106" t="s">
        <v>889</v>
      </c>
      <c r="P2123" s="106" t="s">
        <v>890</v>
      </c>
      <c r="Q2123" s="105" t="s">
        <v>5674</v>
      </c>
      <c r="R2123" s="104">
        <v>0</v>
      </c>
      <c r="S2123" s="104">
        <v>0</v>
      </c>
      <c r="T2123" s="105" t="s">
        <v>5658</v>
      </c>
      <c r="U2123" s="104">
        <v>1</v>
      </c>
      <c r="V2123" s="104">
        <v>0</v>
      </c>
      <c r="W2123" s="104">
        <v>0</v>
      </c>
      <c r="X2123" s="104">
        <v>0</v>
      </c>
      <c r="Y2123" s="104">
        <v>0</v>
      </c>
      <c r="Z2123" s="104" t="b">
        <v>0</v>
      </c>
      <c r="AA2123" s="105"/>
      <c r="AB2123" s="105" t="s">
        <v>5675</v>
      </c>
    </row>
    <row r="2124" spans="1:28" ht="15" customHeight="1" x14ac:dyDescent="0.35">
      <c r="A2124" s="105" t="s">
        <v>8777</v>
      </c>
      <c r="B2124" s="104">
        <v>0</v>
      </c>
      <c r="C2124" s="105"/>
      <c r="D2124" s="104">
        <v>0</v>
      </c>
      <c r="E2124" s="105"/>
      <c r="F2124" s="105" t="s">
        <v>5676</v>
      </c>
      <c r="G2124" s="104">
        <v>0</v>
      </c>
      <c r="H2124" s="104">
        <v>0</v>
      </c>
      <c r="I2124" s="104">
        <v>0</v>
      </c>
      <c r="J2124" s="105"/>
      <c r="K2124" s="105"/>
      <c r="L2124" s="104">
        <v>3</v>
      </c>
      <c r="M2124" s="104">
        <v>0</v>
      </c>
      <c r="N2124" s="105"/>
      <c r="O2124" s="106" t="s">
        <v>889</v>
      </c>
      <c r="P2124" s="106" t="s">
        <v>890</v>
      </c>
      <c r="Q2124" s="105" t="s">
        <v>5677</v>
      </c>
      <c r="R2124" s="104">
        <v>0</v>
      </c>
      <c r="S2124" s="104">
        <v>0</v>
      </c>
      <c r="T2124" s="105" t="s">
        <v>5658</v>
      </c>
      <c r="U2124" s="104">
        <v>1</v>
      </c>
      <c r="V2124" s="104">
        <v>0</v>
      </c>
      <c r="W2124" s="104">
        <v>0</v>
      </c>
      <c r="X2124" s="104">
        <v>0</v>
      </c>
      <c r="Y2124" s="104">
        <v>0</v>
      </c>
      <c r="Z2124" s="104" t="b">
        <v>0</v>
      </c>
      <c r="AA2124" s="105"/>
      <c r="AB2124" s="105" t="s">
        <v>5678</v>
      </c>
    </row>
    <row r="2125" spans="1:28" ht="15" customHeight="1" x14ac:dyDescent="0.35">
      <c r="A2125" s="105" t="s">
        <v>8778</v>
      </c>
      <c r="B2125" s="104">
        <v>0</v>
      </c>
      <c r="C2125" s="105"/>
      <c r="D2125" s="104">
        <v>0</v>
      </c>
      <c r="E2125" s="105"/>
      <c r="F2125" s="105" t="s">
        <v>5679</v>
      </c>
      <c r="G2125" s="104">
        <v>0</v>
      </c>
      <c r="H2125" s="104">
        <v>0</v>
      </c>
      <c r="I2125" s="104">
        <v>0</v>
      </c>
      <c r="J2125" s="105"/>
      <c r="K2125" s="105"/>
      <c r="L2125" s="104">
        <v>3</v>
      </c>
      <c r="M2125" s="104">
        <v>0</v>
      </c>
      <c r="N2125" s="105"/>
      <c r="O2125" s="106" t="s">
        <v>889</v>
      </c>
      <c r="P2125" s="106" t="s">
        <v>890</v>
      </c>
      <c r="Q2125" s="105" t="s">
        <v>5680</v>
      </c>
      <c r="R2125" s="104">
        <v>0</v>
      </c>
      <c r="S2125" s="104">
        <v>0</v>
      </c>
      <c r="T2125" s="105" t="s">
        <v>5658</v>
      </c>
      <c r="U2125" s="104">
        <v>1</v>
      </c>
      <c r="V2125" s="104">
        <v>0</v>
      </c>
      <c r="W2125" s="104">
        <v>0</v>
      </c>
      <c r="X2125" s="104">
        <v>0</v>
      </c>
      <c r="Y2125" s="104">
        <v>0</v>
      </c>
      <c r="Z2125" s="104" t="b">
        <v>0</v>
      </c>
      <c r="AA2125" s="105"/>
      <c r="AB2125" s="105" t="s">
        <v>5681</v>
      </c>
    </row>
    <row r="2126" spans="1:28" ht="15" customHeight="1" x14ac:dyDescent="0.35">
      <c r="A2126" s="105" t="s">
        <v>8779</v>
      </c>
      <c r="B2126" s="104">
        <v>0</v>
      </c>
      <c r="C2126" s="105"/>
      <c r="D2126" s="104">
        <v>0</v>
      </c>
      <c r="E2126" s="105"/>
      <c r="F2126" s="105" t="s">
        <v>5682</v>
      </c>
      <c r="G2126" s="104">
        <v>0</v>
      </c>
      <c r="H2126" s="104">
        <v>0</v>
      </c>
      <c r="I2126" s="104">
        <v>0</v>
      </c>
      <c r="J2126" s="105"/>
      <c r="K2126" s="105"/>
      <c r="L2126" s="104">
        <v>3</v>
      </c>
      <c r="M2126" s="104">
        <v>0</v>
      </c>
      <c r="N2126" s="105"/>
      <c r="O2126" s="106" t="s">
        <v>889</v>
      </c>
      <c r="P2126" s="106" t="s">
        <v>890</v>
      </c>
      <c r="Q2126" s="105" t="s">
        <v>5683</v>
      </c>
      <c r="R2126" s="104">
        <v>0</v>
      </c>
      <c r="S2126" s="104">
        <v>0</v>
      </c>
      <c r="T2126" s="105" t="s">
        <v>5658</v>
      </c>
      <c r="U2126" s="104">
        <v>1</v>
      </c>
      <c r="V2126" s="104">
        <v>0</v>
      </c>
      <c r="W2126" s="104">
        <v>0</v>
      </c>
      <c r="X2126" s="104">
        <v>0</v>
      </c>
      <c r="Y2126" s="104">
        <v>0</v>
      </c>
      <c r="Z2126" s="104" t="b">
        <v>0</v>
      </c>
      <c r="AA2126" s="105" t="s">
        <v>82</v>
      </c>
      <c r="AB2126" s="105" t="s">
        <v>5684</v>
      </c>
    </row>
    <row r="2127" spans="1:28" ht="15" customHeight="1" x14ac:dyDescent="0.35">
      <c r="A2127" s="105" t="s">
        <v>8780</v>
      </c>
      <c r="B2127" s="104">
        <v>0</v>
      </c>
      <c r="C2127" s="105"/>
      <c r="D2127" s="104">
        <v>0</v>
      </c>
      <c r="E2127" s="105"/>
      <c r="F2127" s="105" t="s">
        <v>5685</v>
      </c>
      <c r="G2127" s="104">
        <v>0</v>
      </c>
      <c r="H2127" s="104">
        <v>0</v>
      </c>
      <c r="I2127" s="104">
        <v>0</v>
      </c>
      <c r="J2127" s="105"/>
      <c r="K2127" s="105"/>
      <c r="L2127" s="104">
        <v>3</v>
      </c>
      <c r="M2127" s="104">
        <v>0</v>
      </c>
      <c r="N2127" s="105"/>
      <c r="O2127" s="106" t="s">
        <v>889</v>
      </c>
      <c r="P2127" s="106" t="s">
        <v>890</v>
      </c>
      <c r="Q2127" s="105" t="s">
        <v>5686</v>
      </c>
      <c r="R2127" s="104">
        <v>0</v>
      </c>
      <c r="S2127" s="104">
        <v>0</v>
      </c>
      <c r="T2127" s="105" t="s">
        <v>5658</v>
      </c>
      <c r="U2127" s="104">
        <v>1</v>
      </c>
      <c r="V2127" s="104">
        <v>0</v>
      </c>
      <c r="W2127" s="104">
        <v>0</v>
      </c>
      <c r="X2127" s="104">
        <v>0</v>
      </c>
      <c r="Y2127" s="104">
        <v>0</v>
      </c>
      <c r="Z2127" s="104" t="b">
        <v>0</v>
      </c>
      <c r="AA2127" s="105"/>
      <c r="AB2127" s="105" t="s">
        <v>5687</v>
      </c>
    </row>
    <row r="2128" spans="1:28" ht="15" customHeight="1" x14ac:dyDescent="0.35">
      <c r="A2128" s="105" t="s">
        <v>8781</v>
      </c>
      <c r="B2128" s="104">
        <v>0</v>
      </c>
      <c r="C2128" s="105"/>
      <c r="D2128" s="104">
        <v>0</v>
      </c>
      <c r="E2128" s="105"/>
      <c r="F2128" s="105" t="s">
        <v>5688</v>
      </c>
      <c r="G2128" s="104">
        <v>0</v>
      </c>
      <c r="H2128" s="104">
        <v>0</v>
      </c>
      <c r="I2128" s="104">
        <v>0</v>
      </c>
      <c r="J2128" s="105"/>
      <c r="K2128" s="105"/>
      <c r="L2128" s="104">
        <v>3</v>
      </c>
      <c r="M2128" s="104">
        <v>0</v>
      </c>
      <c r="N2128" s="105"/>
      <c r="O2128" s="106" t="s">
        <v>889</v>
      </c>
      <c r="P2128" s="106" t="s">
        <v>890</v>
      </c>
      <c r="Q2128" s="105" t="s">
        <v>5689</v>
      </c>
      <c r="R2128" s="104">
        <v>0</v>
      </c>
      <c r="S2128" s="104">
        <v>0</v>
      </c>
      <c r="T2128" s="105" t="s">
        <v>5658</v>
      </c>
      <c r="U2128" s="104">
        <v>1</v>
      </c>
      <c r="V2128" s="104">
        <v>0</v>
      </c>
      <c r="W2128" s="104">
        <v>0</v>
      </c>
      <c r="X2128" s="104">
        <v>0</v>
      </c>
      <c r="Y2128" s="104">
        <v>0</v>
      </c>
      <c r="Z2128" s="104" t="b">
        <v>0</v>
      </c>
      <c r="AA2128" s="105"/>
      <c r="AB2128" s="105" t="s">
        <v>5690</v>
      </c>
    </row>
    <row r="2129" spans="1:28" ht="15" customHeight="1" x14ac:dyDescent="0.35">
      <c r="A2129" s="105" t="s">
        <v>8782</v>
      </c>
      <c r="B2129" s="104">
        <v>0</v>
      </c>
      <c r="C2129" s="105"/>
      <c r="D2129" s="104">
        <v>0</v>
      </c>
      <c r="E2129" s="105"/>
      <c r="F2129" s="105" t="s">
        <v>5691</v>
      </c>
      <c r="G2129" s="104">
        <v>0</v>
      </c>
      <c r="H2129" s="104">
        <v>0</v>
      </c>
      <c r="I2129" s="104">
        <v>0</v>
      </c>
      <c r="J2129" s="105"/>
      <c r="K2129" s="105"/>
      <c r="L2129" s="104">
        <v>3</v>
      </c>
      <c r="M2129" s="104">
        <v>0</v>
      </c>
      <c r="N2129" s="105"/>
      <c r="O2129" s="106" t="s">
        <v>889</v>
      </c>
      <c r="P2129" s="106" t="s">
        <v>890</v>
      </c>
      <c r="Q2129" s="105" t="s">
        <v>5692</v>
      </c>
      <c r="R2129" s="104">
        <v>0</v>
      </c>
      <c r="S2129" s="104">
        <v>0</v>
      </c>
      <c r="T2129" s="105" t="s">
        <v>5658</v>
      </c>
      <c r="U2129" s="104">
        <v>1</v>
      </c>
      <c r="V2129" s="104">
        <v>0</v>
      </c>
      <c r="W2129" s="104">
        <v>0</v>
      </c>
      <c r="X2129" s="104">
        <v>0</v>
      </c>
      <c r="Y2129" s="104">
        <v>0</v>
      </c>
      <c r="Z2129" s="104" t="b">
        <v>0</v>
      </c>
      <c r="AA2129" s="105"/>
      <c r="AB2129" s="105" t="s">
        <v>5693</v>
      </c>
    </row>
    <row r="2130" spans="1:28" ht="15" customHeight="1" x14ac:dyDescent="0.35">
      <c r="A2130" s="105" t="s">
        <v>8783</v>
      </c>
      <c r="B2130" s="104">
        <v>0</v>
      </c>
      <c r="C2130" s="105"/>
      <c r="D2130" s="104">
        <v>0</v>
      </c>
      <c r="E2130" s="105"/>
      <c r="F2130" s="105" t="s">
        <v>5694</v>
      </c>
      <c r="G2130" s="104">
        <v>0</v>
      </c>
      <c r="H2130" s="104">
        <v>0</v>
      </c>
      <c r="I2130" s="104">
        <v>0</v>
      </c>
      <c r="J2130" s="105"/>
      <c r="K2130" s="105"/>
      <c r="L2130" s="104">
        <v>3</v>
      </c>
      <c r="M2130" s="104">
        <v>0</v>
      </c>
      <c r="N2130" s="105"/>
      <c r="O2130" s="106" t="s">
        <v>889</v>
      </c>
      <c r="P2130" s="106" t="s">
        <v>890</v>
      </c>
      <c r="Q2130" s="105" t="s">
        <v>5695</v>
      </c>
      <c r="R2130" s="104">
        <v>0</v>
      </c>
      <c r="S2130" s="104">
        <v>0</v>
      </c>
      <c r="T2130" s="105" t="s">
        <v>5658</v>
      </c>
      <c r="U2130" s="104">
        <v>1</v>
      </c>
      <c r="V2130" s="104">
        <v>0</v>
      </c>
      <c r="W2130" s="104">
        <v>0</v>
      </c>
      <c r="X2130" s="104">
        <v>0</v>
      </c>
      <c r="Y2130" s="104">
        <v>0</v>
      </c>
      <c r="Z2130" s="104" t="b">
        <v>0</v>
      </c>
      <c r="AA2130" s="105"/>
      <c r="AB2130" s="105" t="s">
        <v>5696</v>
      </c>
    </row>
    <row r="2131" spans="1:28" ht="15" customHeight="1" x14ac:dyDescent="0.35">
      <c r="A2131" s="105" t="s">
        <v>8784</v>
      </c>
      <c r="B2131" s="104">
        <v>0</v>
      </c>
      <c r="C2131" s="105"/>
      <c r="D2131" s="104">
        <v>0</v>
      </c>
      <c r="E2131" s="105"/>
      <c r="F2131" s="105" t="s">
        <v>5697</v>
      </c>
      <c r="G2131" s="104">
        <v>0</v>
      </c>
      <c r="H2131" s="104">
        <v>0</v>
      </c>
      <c r="I2131" s="104">
        <v>0</v>
      </c>
      <c r="J2131" s="105"/>
      <c r="K2131" s="105"/>
      <c r="L2131" s="104">
        <v>3</v>
      </c>
      <c r="M2131" s="104">
        <v>0</v>
      </c>
      <c r="N2131" s="105"/>
      <c r="O2131" s="106" t="s">
        <v>889</v>
      </c>
      <c r="P2131" s="106" t="s">
        <v>890</v>
      </c>
      <c r="Q2131" s="105" t="s">
        <v>5698</v>
      </c>
      <c r="R2131" s="104">
        <v>0</v>
      </c>
      <c r="S2131" s="104">
        <v>0</v>
      </c>
      <c r="T2131" s="105" t="s">
        <v>5658</v>
      </c>
      <c r="U2131" s="104">
        <v>1</v>
      </c>
      <c r="V2131" s="104">
        <v>0</v>
      </c>
      <c r="W2131" s="104">
        <v>0</v>
      </c>
      <c r="X2131" s="104">
        <v>0</v>
      </c>
      <c r="Y2131" s="104">
        <v>0</v>
      </c>
      <c r="Z2131" s="104" t="b">
        <v>0</v>
      </c>
      <c r="AA2131" s="105"/>
      <c r="AB2131" s="105" t="s">
        <v>5699</v>
      </c>
    </row>
    <row r="2132" spans="1:28" ht="15" customHeight="1" x14ac:dyDescent="0.35">
      <c r="A2132" s="105" t="s">
        <v>8785</v>
      </c>
      <c r="B2132" s="104">
        <v>0</v>
      </c>
      <c r="C2132" s="105"/>
      <c r="D2132" s="104">
        <v>0</v>
      </c>
      <c r="E2132" s="105"/>
      <c r="F2132" s="105" t="s">
        <v>5700</v>
      </c>
      <c r="G2132" s="104">
        <v>0</v>
      </c>
      <c r="H2132" s="104">
        <v>0</v>
      </c>
      <c r="I2132" s="104">
        <v>0</v>
      </c>
      <c r="J2132" s="105"/>
      <c r="K2132" s="105"/>
      <c r="L2132" s="104">
        <v>3</v>
      </c>
      <c r="M2132" s="104">
        <v>0</v>
      </c>
      <c r="N2132" s="105"/>
      <c r="O2132" s="106" t="s">
        <v>889</v>
      </c>
      <c r="P2132" s="106" t="s">
        <v>890</v>
      </c>
      <c r="Q2132" s="105" t="s">
        <v>5701</v>
      </c>
      <c r="R2132" s="104">
        <v>0</v>
      </c>
      <c r="S2132" s="104">
        <v>0</v>
      </c>
      <c r="T2132" s="105" t="s">
        <v>5658</v>
      </c>
      <c r="U2132" s="104">
        <v>1</v>
      </c>
      <c r="V2132" s="104">
        <v>0</v>
      </c>
      <c r="W2132" s="104">
        <v>0</v>
      </c>
      <c r="X2132" s="104">
        <v>0</v>
      </c>
      <c r="Y2132" s="104">
        <v>0</v>
      </c>
      <c r="Z2132" s="104" t="b">
        <v>0</v>
      </c>
      <c r="AA2132" s="105"/>
      <c r="AB2132" s="105" t="s">
        <v>5702</v>
      </c>
    </row>
    <row r="2133" spans="1:28" ht="15" customHeight="1" x14ac:dyDescent="0.35">
      <c r="A2133" s="105" t="s">
        <v>8786</v>
      </c>
      <c r="B2133" s="104">
        <v>0</v>
      </c>
      <c r="C2133" s="105"/>
      <c r="D2133" s="104">
        <v>0</v>
      </c>
      <c r="E2133" s="105"/>
      <c r="F2133" s="105" t="s">
        <v>5703</v>
      </c>
      <c r="G2133" s="104">
        <v>0</v>
      </c>
      <c r="H2133" s="104">
        <v>0</v>
      </c>
      <c r="I2133" s="104">
        <v>0</v>
      </c>
      <c r="J2133" s="105"/>
      <c r="K2133" s="105"/>
      <c r="L2133" s="104">
        <v>3</v>
      </c>
      <c r="M2133" s="104">
        <v>0</v>
      </c>
      <c r="N2133" s="105"/>
      <c r="O2133" s="106" t="s">
        <v>889</v>
      </c>
      <c r="P2133" s="106" t="s">
        <v>890</v>
      </c>
      <c r="Q2133" s="105" t="s">
        <v>5704</v>
      </c>
      <c r="R2133" s="104">
        <v>0</v>
      </c>
      <c r="S2133" s="104">
        <v>0</v>
      </c>
      <c r="T2133" s="105" t="s">
        <v>5658</v>
      </c>
      <c r="U2133" s="104">
        <v>1</v>
      </c>
      <c r="V2133" s="104">
        <v>0</v>
      </c>
      <c r="W2133" s="104">
        <v>0</v>
      </c>
      <c r="X2133" s="104">
        <v>0</v>
      </c>
      <c r="Y2133" s="104">
        <v>0</v>
      </c>
      <c r="Z2133" s="104" t="b">
        <v>0</v>
      </c>
      <c r="AA2133" s="105"/>
      <c r="AB2133" s="105" t="s">
        <v>5705</v>
      </c>
    </row>
    <row r="2134" spans="1:28" ht="15" customHeight="1" x14ac:dyDescent="0.35">
      <c r="A2134" s="105" t="s">
        <v>8787</v>
      </c>
      <c r="B2134" s="104">
        <v>0</v>
      </c>
      <c r="C2134" s="105"/>
      <c r="D2134" s="104">
        <v>0</v>
      </c>
      <c r="E2134" s="105"/>
      <c r="F2134" s="105" t="s">
        <v>5706</v>
      </c>
      <c r="G2134" s="104">
        <v>0</v>
      </c>
      <c r="H2134" s="104">
        <v>0</v>
      </c>
      <c r="I2134" s="104">
        <v>0</v>
      </c>
      <c r="J2134" s="105"/>
      <c r="K2134" s="105"/>
      <c r="L2134" s="104">
        <v>3</v>
      </c>
      <c r="M2134" s="104">
        <v>0</v>
      </c>
      <c r="N2134" s="105"/>
      <c r="O2134" s="106" t="s">
        <v>889</v>
      </c>
      <c r="P2134" s="106" t="s">
        <v>890</v>
      </c>
      <c r="Q2134" s="105" t="s">
        <v>5707</v>
      </c>
      <c r="R2134" s="104">
        <v>0</v>
      </c>
      <c r="S2134" s="104">
        <v>0</v>
      </c>
      <c r="T2134" s="105" t="s">
        <v>5658</v>
      </c>
      <c r="U2134" s="104">
        <v>1</v>
      </c>
      <c r="V2134" s="104">
        <v>0</v>
      </c>
      <c r="W2134" s="104">
        <v>0</v>
      </c>
      <c r="X2134" s="104">
        <v>0</v>
      </c>
      <c r="Y2134" s="104">
        <v>0</v>
      </c>
      <c r="Z2134" s="104" t="b">
        <v>0</v>
      </c>
      <c r="AA2134" s="105"/>
      <c r="AB2134" s="105" t="s">
        <v>5708</v>
      </c>
    </row>
    <row r="2135" spans="1:28" ht="15" customHeight="1" x14ac:dyDescent="0.35">
      <c r="A2135" s="105" t="s">
        <v>8788</v>
      </c>
      <c r="B2135" s="104">
        <v>0</v>
      </c>
      <c r="C2135" s="105"/>
      <c r="D2135" s="104">
        <v>0</v>
      </c>
      <c r="E2135" s="105"/>
      <c r="F2135" s="105" t="s">
        <v>1455</v>
      </c>
      <c r="G2135" s="104">
        <v>0</v>
      </c>
      <c r="H2135" s="104">
        <v>0</v>
      </c>
      <c r="I2135" s="104">
        <v>0</v>
      </c>
      <c r="J2135" s="105"/>
      <c r="K2135" s="105"/>
      <c r="L2135" s="104">
        <v>3</v>
      </c>
      <c r="M2135" s="104">
        <v>0</v>
      </c>
      <c r="N2135" s="105"/>
      <c r="O2135" s="106" t="s">
        <v>889</v>
      </c>
      <c r="P2135" s="106" t="s">
        <v>890</v>
      </c>
      <c r="Q2135" s="105" t="s">
        <v>5709</v>
      </c>
      <c r="R2135" s="104">
        <v>0</v>
      </c>
      <c r="S2135" s="104">
        <v>0</v>
      </c>
      <c r="T2135" s="105" t="s">
        <v>5658</v>
      </c>
      <c r="U2135" s="104">
        <v>1</v>
      </c>
      <c r="V2135" s="104">
        <v>0</v>
      </c>
      <c r="W2135" s="104">
        <v>0</v>
      </c>
      <c r="X2135" s="104">
        <v>0</v>
      </c>
      <c r="Y2135" s="104">
        <v>0</v>
      </c>
      <c r="Z2135" s="104" t="b">
        <v>0</v>
      </c>
      <c r="AA2135" s="105"/>
      <c r="AB2135" s="105" t="s">
        <v>5710</v>
      </c>
    </row>
    <row r="2136" spans="1:28" ht="15" customHeight="1" x14ac:dyDescent="0.35">
      <c r="A2136" s="105" t="s">
        <v>8789</v>
      </c>
      <c r="B2136" s="104">
        <v>0</v>
      </c>
      <c r="C2136" s="105"/>
      <c r="D2136" s="104">
        <v>0</v>
      </c>
      <c r="E2136" s="105"/>
      <c r="F2136" s="105" t="s">
        <v>5711</v>
      </c>
      <c r="G2136" s="104">
        <v>0</v>
      </c>
      <c r="H2136" s="104">
        <v>0</v>
      </c>
      <c r="I2136" s="104">
        <v>0</v>
      </c>
      <c r="J2136" s="105"/>
      <c r="K2136" s="105"/>
      <c r="L2136" s="104">
        <v>3</v>
      </c>
      <c r="M2136" s="104">
        <v>0</v>
      </c>
      <c r="N2136" s="105"/>
      <c r="O2136" s="106" t="s">
        <v>889</v>
      </c>
      <c r="P2136" s="106" t="s">
        <v>890</v>
      </c>
      <c r="Q2136" s="105" t="s">
        <v>5712</v>
      </c>
      <c r="R2136" s="104">
        <v>0</v>
      </c>
      <c r="S2136" s="104">
        <v>0</v>
      </c>
      <c r="T2136" s="105" t="s">
        <v>5658</v>
      </c>
      <c r="U2136" s="104">
        <v>1</v>
      </c>
      <c r="V2136" s="104">
        <v>0</v>
      </c>
      <c r="W2136" s="104">
        <v>0</v>
      </c>
      <c r="X2136" s="104">
        <v>0</v>
      </c>
      <c r="Y2136" s="104">
        <v>0</v>
      </c>
      <c r="Z2136" s="104" t="b">
        <v>0</v>
      </c>
      <c r="AA2136" s="105"/>
      <c r="AB2136" s="105" t="s">
        <v>5713</v>
      </c>
    </row>
    <row r="2137" spans="1:28" ht="15" customHeight="1" x14ac:dyDescent="0.35">
      <c r="A2137" s="105" t="s">
        <v>8790</v>
      </c>
      <c r="B2137" s="104">
        <v>0</v>
      </c>
      <c r="C2137" s="105"/>
      <c r="D2137" s="104">
        <v>0</v>
      </c>
      <c r="E2137" s="105"/>
      <c r="F2137" s="105" t="s">
        <v>9656</v>
      </c>
      <c r="G2137" s="104">
        <v>0</v>
      </c>
      <c r="H2137" s="104">
        <v>0</v>
      </c>
      <c r="I2137" s="104">
        <v>0</v>
      </c>
      <c r="J2137" s="105"/>
      <c r="K2137" s="105"/>
      <c r="L2137" s="104">
        <v>3</v>
      </c>
      <c r="M2137" s="104">
        <v>0</v>
      </c>
      <c r="N2137" s="105"/>
      <c r="O2137" s="106" t="s">
        <v>889</v>
      </c>
      <c r="P2137" s="106" t="s">
        <v>890</v>
      </c>
      <c r="Q2137" s="105" t="s">
        <v>5714</v>
      </c>
      <c r="R2137" s="104">
        <v>0</v>
      </c>
      <c r="S2137" s="104">
        <v>0</v>
      </c>
      <c r="T2137" s="105" t="s">
        <v>5658</v>
      </c>
      <c r="U2137" s="104">
        <v>1</v>
      </c>
      <c r="V2137" s="104">
        <v>0</v>
      </c>
      <c r="W2137" s="104">
        <v>0</v>
      </c>
      <c r="X2137" s="104">
        <v>0</v>
      </c>
      <c r="Y2137" s="104">
        <v>0</v>
      </c>
      <c r="Z2137" s="104" t="b">
        <v>0</v>
      </c>
      <c r="AA2137" s="105"/>
      <c r="AB2137" s="105" t="s">
        <v>5715</v>
      </c>
    </row>
    <row r="2138" spans="1:28" ht="15" customHeight="1" x14ac:dyDescent="0.35">
      <c r="A2138" s="105" t="s">
        <v>8791</v>
      </c>
      <c r="B2138" s="104">
        <v>0</v>
      </c>
      <c r="C2138" s="105"/>
      <c r="D2138" s="104">
        <v>0</v>
      </c>
      <c r="E2138" s="105"/>
      <c r="F2138" s="105" t="s">
        <v>5716</v>
      </c>
      <c r="G2138" s="104">
        <v>0</v>
      </c>
      <c r="H2138" s="104">
        <v>0</v>
      </c>
      <c r="I2138" s="104">
        <v>0</v>
      </c>
      <c r="J2138" s="105"/>
      <c r="K2138" s="105"/>
      <c r="L2138" s="104">
        <v>3</v>
      </c>
      <c r="M2138" s="104">
        <v>0</v>
      </c>
      <c r="N2138" s="105"/>
      <c r="O2138" s="106" t="s">
        <v>889</v>
      </c>
      <c r="P2138" s="106" t="s">
        <v>890</v>
      </c>
      <c r="Q2138" s="105" t="s">
        <v>5717</v>
      </c>
      <c r="R2138" s="104">
        <v>0</v>
      </c>
      <c r="S2138" s="104">
        <v>0</v>
      </c>
      <c r="T2138" s="105" t="s">
        <v>5658</v>
      </c>
      <c r="U2138" s="104">
        <v>1</v>
      </c>
      <c r="V2138" s="104">
        <v>0</v>
      </c>
      <c r="W2138" s="104">
        <v>0</v>
      </c>
      <c r="X2138" s="104">
        <v>0</v>
      </c>
      <c r="Y2138" s="104">
        <v>0</v>
      </c>
      <c r="Z2138" s="104" t="b">
        <v>0</v>
      </c>
      <c r="AA2138" s="105"/>
      <c r="AB2138" s="105" t="s">
        <v>5718</v>
      </c>
    </row>
    <row r="2139" spans="1:28" ht="15" customHeight="1" x14ac:dyDescent="0.35">
      <c r="A2139" s="105" t="s">
        <v>10963</v>
      </c>
      <c r="B2139" s="104">
        <v>0</v>
      </c>
      <c r="C2139" s="105"/>
      <c r="D2139" s="104">
        <v>0</v>
      </c>
      <c r="E2139" s="105"/>
      <c r="F2139" s="105" t="s">
        <v>5927</v>
      </c>
      <c r="G2139" s="104">
        <v>0</v>
      </c>
      <c r="H2139" s="104">
        <v>0</v>
      </c>
      <c r="I2139" s="104">
        <v>0</v>
      </c>
      <c r="J2139" s="105"/>
      <c r="K2139" s="105"/>
      <c r="L2139" s="104">
        <v>3</v>
      </c>
      <c r="M2139" s="104">
        <v>0</v>
      </c>
      <c r="N2139" s="105"/>
      <c r="O2139" s="105"/>
      <c r="P2139" s="105"/>
      <c r="Q2139" s="105"/>
      <c r="R2139" s="104">
        <v>0</v>
      </c>
      <c r="S2139" s="104">
        <v>0</v>
      </c>
      <c r="T2139" s="105" t="s">
        <v>5658</v>
      </c>
      <c r="U2139" s="104">
        <v>1</v>
      </c>
      <c r="V2139" s="104">
        <v>0</v>
      </c>
      <c r="W2139" s="104">
        <v>0</v>
      </c>
      <c r="X2139" s="104">
        <v>0</v>
      </c>
      <c r="Y2139" s="104">
        <v>0</v>
      </c>
      <c r="Z2139" s="104" t="b">
        <v>0</v>
      </c>
      <c r="AA2139" s="105"/>
      <c r="AB2139" s="105" t="s">
        <v>10075</v>
      </c>
    </row>
    <row r="2140" spans="1:28" ht="15" customHeight="1" x14ac:dyDescent="0.35">
      <c r="A2140" s="105" t="s">
        <v>5719</v>
      </c>
      <c r="B2140" s="104">
        <v>0</v>
      </c>
      <c r="C2140" s="105"/>
      <c r="D2140" s="104">
        <v>0</v>
      </c>
      <c r="E2140" s="105"/>
      <c r="F2140" s="105" t="s">
        <v>5720</v>
      </c>
      <c r="G2140" s="104">
        <v>0</v>
      </c>
      <c r="H2140" s="104">
        <v>0</v>
      </c>
      <c r="I2140" s="104">
        <v>31508.390800061101</v>
      </c>
      <c r="J2140" s="105"/>
      <c r="K2140" s="105"/>
      <c r="L2140" s="104">
        <v>1</v>
      </c>
      <c r="M2140" s="104">
        <v>148075.709838015</v>
      </c>
      <c r="N2140" s="105"/>
      <c r="O2140" s="105"/>
      <c r="P2140" s="105"/>
      <c r="Q2140" s="105"/>
      <c r="R2140" s="104">
        <v>7739515.71</v>
      </c>
      <c r="S2140" s="104">
        <v>0</v>
      </c>
      <c r="T2140" s="105" t="s">
        <v>1905</v>
      </c>
      <c r="U2140" s="104">
        <v>1</v>
      </c>
      <c r="V2140" s="104">
        <v>0</v>
      </c>
      <c r="W2140" s="104">
        <v>9.9034246575346194E-8</v>
      </c>
      <c r="X2140" s="104">
        <v>13877.1</v>
      </c>
      <c r="Y2140" s="104">
        <v>7932976.91063808</v>
      </c>
      <c r="Z2140" s="104" t="b">
        <v>0</v>
      </c>
      <c r="AA2140" s="105" t="s">
        <v>2503</v>
      </c>
      <c r="AB2140" s="105" t="s">
        <v>5721</v>
      </c>
    </row>
    <row r="2141" spans="1:28" ht="15" customHeight="1" x14ac:dyDescent="0.35">
      <c r="A2141" s="105" t="s">
        <v>8792</v>
      </c>
      <c r="B2141" s="104">
        <v>0</v>
      </c>
      <c r="C2141" s="105"/>
      <c r="D2141" s="104">
        <v>0</v>
      </c>
      <c r="E2141" s="105"/>
      <c r="F2141" s="105" t="s">
        <v>5723</v>
      </c>
      <c r="G2141" s="104">
        <v>0</v>
      </c>
      <c r="H2141" s="104">
        <v>0</v>
      </c>
      <c r="I2141" s="104">
        <v>0</v>
      </c>
      <c r="J2141" s="105"/>
      <c r="K2141" s="105"/>
      <c r="L2141" s="104">
        <v>2</v>
      </c>
      <c r="M2141" s="104">
        <v>0</v>
      </c>
      <c r="N2141" s="105"/>
      <c r="O2141" s="105"/>
      <c r="P2141" s="105"/>
      <c r="Q2141" s="105" t="s">
        <v>5750</v>
      </c>
      <c r="R2141" s="104">
        <v>0</v>
      </c>
      <c r="S2141" s="104">
        <v>0</v>
      </c>
      <c r="T2141" s="105" t="s">
        <v>5719</v>
      </c>
      <c r="U2141" s="104">
        <v>1</v>
      </c>
      <c r="V2141" s="104">
        <v>0</v>
      </c>
      <c r="W2141" s="104">
        <v>0</v>
      </c>
      <c r="X2141" s="104">
        <v>0</v>
      </c>
      <c r="Y2141" s="104">
        <v>0</v>
      </c>
      <c r="Z2141" s="104" t="b">
        <v>0</v>
      </c>
      <c r="AA2141" s="105"/>
      <c r="AB2141" s="105" t="s">
        <v>5724</v>
      </c>
    </row>
    <row r="2142" spans="1:28" ht="15" customHeight="1" x14ac:dyDescent="0.35">
      <c r="A2142" s="105" t="s">
        <v>8801</v>
      </c>
      <c r="B2142" s="104">
        <v>0</v>
      </c>
      <c r="C2142" s="105"/>
      <c r="D2142" s="104">
        <v>0</v>
      </c>
      <c r="E2142" s="105"/>
      <c r="F2142" s="105" t="s">
        <v>135</v>
      </c>
      <c r="G2142" s="104">
        <v>0</v>
      </c>
      <c r="H2142" s="104">
        <v>0</v>
      </c>
      <c r="I2142" s="104">
        <v>0</v>
      </c>
      <c r="J2142" s="105"/>
      <c r="K2142" s="105"/>
      <c r="L2142" s="104">
        <v>3</v>
      </c>
      <c r="M2142" s="104">
        <v>0</v>
      </c>
      <c r="N2142" s="105"/>
      <c r="O2142" s="106" t="s">
        <v>889</v>
      </c>
      <c r="P2142" s="106" t="s">
        <v>890</v>
      </c>
      <c r="Q2142" s="105" t="s">
        <v>9664</v>
      </c>
      <c r="R2142" s="104">
        <v>0</v>
      </c>
      <c r="S2142" s="104">
        <v>0</v>
      </c>
      <c r="T2142" s="105" t="s">
        <v>5722</v>
      </c>
      <c r="U2142" s="104">
        <v>1</v>
      </c>
      <c r="V2142" s="104">
        <v>0</v>
      </c>
      <c r="W2142" s="104">
        <v>0</v>
      </c>
      <c r="X2142" s="104">
        <v>0</v>
      </c>
      <c r="Y2142" s="104">
        <v>0</v>
      </c>
      <c r="Z2142" s="104" t="b">
        <v>0</v>
      </c>
      <c r="AA2142" s="105"/>
      <c r="AB2142" s="105" t="s">
        <v>5751</v>
      </c>
    </row>
    <row r="2143" spans="1:28" ht="15" customHeight="1" x14ac:dyDescent="0.35">
      <c r="A2143" s="105" t="s">
        <v>8793</v>
      </c>
      <c r="B2143" s="104">
        <v>0</v>
      </c>
      <c r="C2143" s="105"/>
      <c r="D2143" s="104">
        <v>0</v>
      </c>
      <c r="E2143" s="105"/>
      <c r="F2143" s="105" t="s">
        <v>5726</v>
      </c>
      <c r="G2143" s="104">
        <v>0</v>
      </c>
      <c r="H2143" s="104">
        <v>0</v>
      </c>
      <c r="I2143" s="104">
        <v>0</v>
      </c>
      <c r="J2143" s="105"/>
      <c r="K2143" s="105"/>
      <c r="L2143" s="104">
        <v>2</v>
      </c>
      <c r="M2143" s="104">
        <v>0</v>
      </c>
      <c r="N2143" s="105"/>
      <c r="O2143" s="105"/>
      <c r="P2143" s="105"/>
      <c r="Q2143" s="105" t="s">
        <v>5752</v>
      </c>
      <c r="R2143" s="104">
        <v>0</v>
      </c>
      <c r="S2143" s="104">
        <v>0</v>
      </c>
      <c r="T2143" s="105" t="s">
        <v>5719</v>
      </c>
      <c r="U2143" s="104">
        <v>1</v>
      </c>
      <c r="V2143" s="104">
        <v>0</v>
      </c>
      <c r="W2143" s="104">
        <v>0</v>
      </c>
      <c r="X2143" s="104">
        <v>0</v>
      </c>
      <c r="Y2143" s="104">
        <v>0</v>
      </c>
      <c r="Z2143" s="104" t="b">
        <v>0</v>
      </c>
      <c r="AA2143" s="105"/>
      <c r="AB2143" s="105" t="s">
        <v>5727</v>
      </c>
    </row>
    <row r="2144" spans="1:28" ht="15" customHeight="1" x14ac:dyDescent="0.35">
      <c r="A2144" s="105" t="s">
        <v>8802</v>
      </c>
      <c r="B2144" s="104">
        <v>0</v>
      </c>
      <c r="C2144" s="105"/>
      <c r="D2144" s="104">
        <v>0</v>
      </c>
      <c r="E2144" s="105"/>
      <c r="F2144" s="105" t="s">
        <v>135</v>
      </c>
      <c r="G2144" s="104">
        <v>0</v>
      </c>
      <c r="H2144" s="104">
        <v>0</v>
      </c>
      <c r="I2144" s="104">
        <v>0</v>
      </c>
      <c r="J2144" s="105"/>
      <c r="K2144" s="105"/>
      <c r="L2144" s="104">
        <v>3</v>
      </c>
      <c r="M2144" s="104">
        <v>0</v>
      </c>
      <c r="N2144" s="105"/>
      <c r="O2144" s="106" t="s">
        <v>889</v>
      </c>
      <c r="P2144" s="106" t="s">
        <v>890</v>
      </c>
      <c r="Q2144" s="105" t="s">
        <v>9665</v>
      </c>
      <c r="R2144" s="104">
        <v>0</v>
      </c>
      <c r="S2144" s="104">
        <v>0</v>
      </c>
      <c r="T2144" s="105" t="s">
        <v>5725</v>
      </c>
      <c r="U2144" s="104">
        <v>1</v>
      </c>
      <c r="V2144" s="104">
        <v>0</v>
      </c>
      <c r="W2144" s="104">
        <v>0</v>
      </c>
      <c r="X2144" s="104">
        <v>0</v>
      </c>
      <c r="Y2144" s="104">
        <v>0</v>
      </c>
      <c r="Z2144" s="104" t="b">
        <v>0</v>
      </c>
      <c r="AA2144" s="105"/>
      <c r="AB2144" s="105" t="s">
        <v>5753</v>
      </c>
    </row>
    <row r="2145" spans="1:28" ht="15" customHeight="1" x14ac:dyDescent="0.35">
      <c r="A2145" s="105" t="s">
        <v>8794</v>
      </c>
      <c r="B2145" s="104">
        <v>0</v>
      </c>
      <c r="C2145" s="105"/>
      <c r="D2145" s="104">
        <v>0</v>
      </c>
      <c r="E2145" s="105"/>
      <c r="F2145" s="105" t="s">
        <v>5729</v>
      </c>
      <c r="G2145" s="104">
        <v>0</v>
      </c>
      <c r="H2145" s="104">
        <v>0</v>
      </c>
      <c r="I2145" s="104">
        <v>0</v>
      </c>
      <c r="J2145" s="105"/>
      <c r="K2145" s="105"/>
      <c r="L2145" s="104">
        <v>2</v>
      </c>
      <c r="M2145" s="104">
        <v>0</v>
      </c>
      <c r="N2145" s="105"/>
      <c r="O2145" s="105"/>
      <c r="P2145" s="105"/>
      <c r="Q2145" s="105" t="s">
        <v>5754</v>
      </c>
      <c r="R2145" s="104">
        <v>0</v>
      </c>
      <c r="S2145" s="104">
        <v>0</v>
      </c>
      <c r="T2145" s="105" t="s">
        <v>5719</v>
      </c>
      <c r="U2145" s="104">
        <v>1</v>
      </c>
      <c r="V2145" s="104">
        <v>0</v>
      </c>
      <c r="W2145" s="104">
        <v>0</v>
      </c>
      <c r="X2145" s="104">
        <v>0</v>
      </c>
      <c r="Y2145" s="104">
        <v>0</v>
      </c>
      <c r="Z2145" s="104" t="b">
        <v>0</v>
      </c>
      <c r="AA2145" s="105"/>
      <c r="AB2145" s="105" t="s">
        <v>5730</v>
      </c>
    </row>
    <row r="2146" spans="1:28" ht="15" customHeight="1" x14ac:dyDescent="0.35">
      <c r="A2146" s="105" t="s">
        <v>8803</v>
      </c>
      <c r="B2146" s="104">
        <v>0</v>
      </c>
      <c r="C2146" s="105"/>
      <c r="D2146" s="104">
        <v>0</v>
      </c>
      <c r="E2146" s="105"/>
      <c r="F2146" s="105" t="s">
        <v>135</v>
      </c>
      <c r="G2146" s="104">
        <v>0</v>
      </c>
      <c r="H2146" s="104">
        <v>0</v>
      </c>
      <c r="I2146" s="104">
        <v>0</v>
      </c>
      <c r="J2146" s="105"/>
      <c r="K2146" s="105"/>
      <c r="L2146" s="104">
        <v>3</v>
      </c>
      <c r="M2146" s="104">
        <v>0</v>
      </c>
      <c r="N2146" s="105"/>
      <c r="O2146" s="106" t="s">
        <v>889</v>
      </c>
      <c r="P2146" s="106" t="s">
        <v>890</v>
      </c>
      <c r="Q2146" s="105" t="s">
        <v>9666</v>
      </c>
      <c r="R2146" s="104">
        <v>0</v>
      </c>
      <c r="S2146" s="104">
        <v>0</v>
      </c>
      <c r="T2146" s="105" t="s">
        <v>5728</v>
      </c>
      <c r="U2146" s="104">
        <v>1</v>
      </c>
      <c r="V2146" s="104">
        <v>0</v>
      </c>
      <c r="W2146" s="104">
        <v>0</v>
      </c>
      <c r="X2146" s="104">
        <v>0</v>
      </c>
      <c r="Y2146" s="104">
        <v>0</v>
      </c>
      <c r="Z2146" s="104" t="b">
        <v>0</v>
      </c>
      <c r="AA2146" s="105"/>
      <c r="AB2146" s="105" t="s">
        <v>5755</v>
      </c>
    </row>
    <row r="2147" spans="1:28" ht="15" customHeight="1" x14ac:dyDescent="0.35">
      <c r="A2147" s="105" t="s">
        <v>8795</v>
      </c>
      <c r="B2147" s="104">
        <v>0</v>
      </c>
      <c r="C2147" s="105"/>
      <c r="D2147" s="104">
        <v>0</v>
      </c>
      <c r="E2147" s="105"/>
      <c r="F2147" s="105" t="s">
        <v>5732</v>
      </c>
      <c r="G2147" s="104">
        <v>0</v>
      </c>
      <c r="H2147" s="104">
        <v>0</v>
      </c>
      <c r="I2147" s="104">
        <v>0</v>
      </c>
      <c r="J2147" s="105"/>
      <c r="K2147" s="105"/>
      <c r="L2147" s="104">
        <v>2</v>
      </c>
      <c r="M2147" s="104">
        <v>0</v>
      </c>
      <c r="N2147" s="105"/>
      <c r="O2147" s="105"/>
      <c r="P2147" s="105"/>
      <c r="Q2147" s="105" t="s">
        <v>9657</v>
      </c>
      <c r="R2147" s="104">
        <v>0</v>
      </c>
      <c r="S2147" s="104">
        <v>0</v>
      </c>
      <c r="T2147" s="105" t="s">
        <v>5719</v>
      </c>
      <c r="U2147" s="104">
        <v>1</v>
      </c>
      <c r="V2147" s="104">
        <v>0</v>
      </c>
      <c r="W2147" s="104">
        <v>0</v>
      </c>
      <c r="X2147" s="104">
        <v>0</v>
      </c>
      <c r="Y2147" s="104">
        <v>0</v>
      </c>
      <c r="Z2147" s="104" t="b">
        <v>0</v>
      </c>
      <c r="AA2147" s="105"/>
      <c r="AB2147" s="105" t="s">
        <v>5733</v>
      </c>
    </row>
    <row r="2148" spans="1:28" ht="15" customHeight="1" x14ac:dyDescent="0.35">
      <c r="A2148" s="105" t="s">
        <v>8804</v>
      </c>
      <c r="B2148" s="104">
        <v>0</v>
      </c>
      <c r="C2148" s="105"/>
      <c r="D2148" s="104">
        <v>0</v>
      </c>
      <c r="E2148" s="105"/>
      <c r="F2148" s="105" t="s">
        <v>1455</v>
      </c>
      <c r="G2148" s="104">
        <v>0</v>
      </c>
      <c r="H2148" s="104">
        <v>0</v>
      </c>
      <c r="I2148" s="104">
        <v>0</v>
      </c>
      <c r="J2148" s="105"/>
      <c r="K2148" s="105"/>
      <c r="L2148" s="104">
        <v>3</v>
      </c>
      <c r="M2148" s="104">
        <v>0</v>
      </c>
      <c r="N2148" s="105"/>
      <c r="O2148" s="106" t="s">
        <v>889</v>
      </c>
      <c r="P2148" s="106" t="s">
        <v>890</v>
      </c>
      <c r="Q2148" s="105" t="s">
        <v>5756</v>
      </c>
      <c r="R2148" s="104">
        <v>0</v>
      </c>
      <c r="S2148" s="104">
        <v>0</v>
      </c>
      <c r="T2148" s="105" t="s">
        <v>5731</v>
      </c>
      <c r="U2148" s="104">
        <v>1</v>
      </c>
      <c r="V2148" s="104">
        <v>0</v>
      </c>
      <c r="W2148" s="104">
        <v>0</v>
      </c>
      <c r="X2148" s="104">
        <v>0</v>
      </c>
      <c r="Y2148" s="104">
        <v>0</v>
      </c>
      <c r="Z2148" s="104" t="b">
        <v>0</v>
      </c>
      <c r="AA2148" s="105"/>
      <c r="AB2148" s="105" t="s">
        <v>5757</v>
      </c>
    </row>
    <row r="2149" spans="1:28" ht="15" customHeight="1" x14ac:dyDescent="0.35">
      <c r="A2149" s="105" t="s">
        <v>8805</v>
      </c>
      <c r="B2149" s="104">
        <v>0</v>
      </c>
      <c r="C2149" s="105"/>
      <c r="D2149" s="104">
        <v>0</v>
      </c>
      <c r="E2149" s="105"/>
      <c r="F2149" s="105" t="s">
        <v>5758</v>
      </c>
      <c r="G2149" s="104">
        <v>0</v>
      </c>
      <c r="H2149" s="104">
        <v>0</v>
      </c>
      <c r="I2149" s="104">
        <v>0</v>
      </c>
      <c r="J2149" s="105"/>
      <c r="K2149" s="105"/>
      <c r="L2149" s="104">
        <v>3</v>
      </c>
      <c r="M2149" s="104">
        <v>0</v>
      </c>
      <c r="N2149" s="105"/>
      <c r="O2149" s="106" t="s">
        <v>889</v>
      </c>
      <c r="P2149" s="106" t="s">
        <v>890</v>
      </c>
      <c r="Q2149" s="105" t="s">
        <v>5759</v>
      </c>
      <c r="R2149" s="104">
        <v>0</v>
      </c>
      <c r="S2149" s="104">
        <v>0</v>
      </c>
      <c r="T2149" s="105" t="s">
        <v>5731</v>
      </c>
      <c r="U2149" s="104">
        <v>1</v>
      </c>
      <c r="V2149" s="104">
        <v>0</v>
      </c>
      <c r="W2149" s="104">
        <v>0</v>
      </c>
      <c r="X2149" s="104">
        <v>0</v>
      </c>
      <c r="Y2149" s="104">
        <v>0</v>
      </c>
      <c r="Z2149" s="104" t="b">
        <v>0</v>
      </c>
      <c r="AA2149" s="105"/>
      <c r="AB2149" s="105" t="s">
        <v>5760</v>
      </c>
    </row>
    <row r="2150" spans="1:28" ht="15" customHeight="1" x14ac:dyDescent="0.35">
      <c r="A2150" s="105" t="s">
        <v>8796</v>
      </c>
      <c r="B2150" s="104">
        <v>0</v>
      </c>
      <c r="C2150" s="105"/>
      <c r="D2150" s="104">
        <v>0</v>
      </c>
      <c r="E2150" s="105"/>
      <c r="F2150" s="105" t="s">
        <v>5735</v>
      </c>
      <c r="G2150" s="104">
        <v>0</v>
      </c>
      <c r="H2150" s="104">
        <v>0</v>
      </c>
      <c r="I2150" s="104">
        <v>0</v>
      </c>
      <c r="J2150" s="105"/>
      <c r="K2150" s="105"/>
      <c r="L2150" s="104">
        <v>2</v>
      </c>
      <c r="M2150" s="104">
        <v>115223.31911796</v>
      </c>
      <c r="N2150" s="105"/>
      <c r="O2150" s="105"/>
      <c r="P2150" s="105"/>
      <c r="Q2150" s="105" t="s">
        <v>9658</v>
      </c>
      <c r="R2150" s="104">
        <v>4413.75</v>
      </c>
      <c r="S2150" s="104">
        <v>0</v>
      </c>
      <c r="T2150" s="105" t="s">
        <v>5719</v>
      </c>
      <c r="U2150" s="104">
        <v>1</v>
      </c>
      <c r="V2150" s="104">
        <v>0</v>
      </c>
      <c r="W2150" s="104">
        <v>9.9034246575346194E-8</v>
      </c>
      <c r="X2150" s="104">
        <v>0</v>
      </c>
      <c r="Y2150" s="104">
        <v>119637.06911796</v>
      </c>
      <c r="Z2150" s="104" t="b">
        <v>0</v>
      </c>
      <c r="AA2150" s="105" t="s">
        <v>310</v>
      </c>
      <c r="AB2150" s="105" t="s">
        <v>5736</v>
      </c>
    </row>
    <row r="2151" spans="1:28" ht="15" customHeight="1" x14ac:dyDescent="0.35">
      <c r="A2151" s="105" t="s">
        <v>8806</v>
      </c>
      <c r="B2151" s="104">
        <v>0</v>
      </c>
      <c r="C2151" s="105"/>
      <c r="D2151" s="104">
        <v>0</v>
      </c>
      <c r="E2151" s="105"/>
      <c r="F2151" s="105" t="s">
        <v>5761</v>
      </c>
      <c r="G2151" s="104">
        <v>0</v>
      </c>
      <c r="H2151" s="104">
        <v>0</v>
      </c>
      <c r="I2151" s="104">
        <v>0</v>
      </c>
      <c r="J2151" s="105"/>
      <c r="K2151" s="105"/>
      <c r="L2151" s="104">
        <v>3</v>
      </c>
      <c r="M2151" s="104">
        <v>115223.31911796</v>
      </c>
      <c r="N2151" s="105" t="s">
        <v>5762</v>
      </c>
      <c r="O2151" s="106" t="s">
        <v>889</v>
      </c>
      <c r="P2151" s="106" t="s">
        <v>890</v>
      </c>
      <c r="Q2151" s="105" t="s">
        <v>5763</v>
      </c>
      <c r="R2151" s="104">
        <v>4413.75</v>
      </c>
      <c r="S2151" s="104">
        <v>0</v>
      </c>
      <c r="T2151" s="105" t="s">
        <v>5734</v>
      </c>
      <c r="U2151" s="104">
        <v>3</v>
      </c>
      <c r="V2151" s="104">
        <v>0</v>
      </c>
      <c r="W2151" s="104">
        <v>9.9034246575346194E-8</v>
      </c>
      <c r="X2151" s="104">
        <v>0</v>
      </c>
      <c r="Y2151" s="104">
        <v>119637.06911796</v>
      </c>
      <c r="Z2151" s="104" t="b">
        <v>0</v>
      </c>
      <c r="AA2151" s="105" t="s">
        <v>82</v>
      </c>
      <c r="AB2151" s="105" t="s">
        <v>5764</v>
      </c>
    </row>
    <row r="2152" spans="1:28" ht="15" customHeight="1" x14ac:dyDescent="0.35">
      <c r="A2152" s="105" t="s">
        <v>8807</v>
      </c>
      <c r="B2152" s="104">
        <v>0</v>
      </c>
      <c r="C2152" s="105"/>
      <c r="D2152" s="104">
        <v>0</v>
      </c>
      <c r="E2152" s="105"/>
      <c r="F2152" s="105" t="s">
        <v>5765</v>
      </c>
      <c r="G2152" s="104">
        <v>0</v>
      </c>
      <c r="H2152" s="104">
        <v>0</v>
      </c>
      <c r="I2152" s="104">
        <v>0</v>
      </c>
      <c r="J2152" s="105"/>
      <c r="K2152" s="105"/>
      <c r="L2152" s="104">
        <v>3</v>
      </c>
      <c r="M2152" s="104">
        <v>0</v>
      </c>
      <c r="N2152" s="105" t="s">
        <v>5766</v>
      </c>
      <c r="O2152" s="106" t="s">
        <v>889</v>
      </c>
      <c r="P2152" s="106" t="s">
        <v>890</v>
      </c>
      <c r="Q2152" s="105" t="s">
        <v>5767</v>
      </c>
      <c r="R2152" s="104">
        <v>0</v>
      </c>
      <c r="S2152" s="104">
        <v>0</v>
      </c>
      <c r="T2152" s="105" t="s">
        <v>5734</v>
      </c>
      <c r="U2152" s="104">
        <v>1</v>
      </c>
      <c r="V2152" s="104">
        <v>0</v>
      </c>
      <c r="W2152" s="104">
        <v>0</v>
      </c>
      <c r="X2152" s="104">
        <v>0</v>
      </c>
      <c r="Y2152" s="104">
        <v>0</v>
      </c>
      <c r="Z2152" s="104" t="b">
        <v>0</v>
      </c>
      <c r="AA2152" s="105"/>
      <c r="AB2152" s="105" t="s">
        <v>5768</v>
      </c>
    </row>
    <row r="2153" spans="1:28" ht="15" customHeight="1" x14ac:dyDescent="0.35">
      <c r="A2153" s="105" t="s">
        <v>8808</v>
      </c>
      <c r="B2153" s="104">
        <v>0</v>
      </c>
      <c r="C2153" s="105"/>
      <c r="D2153" s="104">
        <v>0</v>
      </c>
      <c r="E2153" s="105"/>
      <c r="F2153" s="105" t="s">
        <v>5765</v>
      </c>
      <c r="G2153" s="104">
        <v>0</v>
      </c>
      <c r="H2153" s="104">
        <v>0</v>
      </c>
      <c r="I2153" s="104">
        <v>0</v>
      </c>
      <c r="J2153" s="105"/>
      <c r="K2153" s="105"/>
      <c r="L2153" s="104">
        <v>3</v>
      </c>
      <c r="M2153" s="104">
        <v>0</v>
      </c>
      <c r="N2153" s="105" t="s">
        <v>5769</v>
      </c>
      <c r="O2153" s="106" t="s">
        <v>889</v>
      </c>
      <c r="P2153" s="106" t="s">
        <v>890</v>
      </c>
      <c r="Q2153" s="105" t="s">
        <v>5770</v>
      </c>
      <c r="R2153" s="104">
        <v>0</v>
      </c>
      <c r="S2153" s="104">
        <v>0</v>
      </c>
      <c r="T2153" s="105" t="s">
        <v>5734</v>
      </c>
      <c r="U2153" s="104">
        <v>1</v>
      </c>
      <c r="V2153" s="104">
        <v>0</v>
      </c>
      <c r="W2153" s="104">
        <v>0</v>
      </c>
      <c r="X2153" s="104">
        <v>0</v>
      </c>
      <c r="Y2153" s="104">
        <v>0</v>
      </c>
      <c r="Z2153" s="104" t="b">
        <v>0</v>
      </c>
      <c r="AA2153" s="105"/>
      <c r="AB2153" s="105" t="s">
        <v>5771</v>
      </c>
    </row>
    <row r="2154" spans="1:28" ht="15" customHeight="1" x14ac:dyDescent="0.35">
      <c r="A2154" s="105" t="s">
        <v>8797</v>
      </c>
      <c r="B2154" s="104">
        <v>0</v>
      </c>
      <c r="C2154" s="105"/>
      <c r="D2154" s="104">
        <v>0</v>
      </c>
      <c r="E2154" s="105"/>
      <c r="F2154" s="105" t="s">
        <v>5738</v>
      </c>
      <c r="G2154" s="104">
        <v>0</v>
      </c>
      <c r="H2154" s="104">
        <v>0</v>
      </c>
      <c r="I2154" s="104">
        <v>0</v>
      </c>
      <c r="J2154" s="105"/>
      <c r="K2154" s="105"/>
      <c r="L2154" s="104">
        <v>2</v>
      </c>
      <c r="M2154" s="104">
        <v>0</v>
      </c>
      <c r="N2154" s="105"/>
      <c r="O2154" s="105"/>
      <c r="P2154" s="105"/>
      <c r="Q2154" s="105" t="s">
        <v>9659</v>
      </c>
      <c r="R2154" s="104">
        <v>0</v>
      </c>
      <c r="S2154" s="104">
        <v>0</v>
      </c>
      <c r="T2154" s="105" t="s">
        <v>5719</v>
      </c>
      <c r="U2154" s="104">
        <v>1</v>
      </c>
      <c r="V2154" s="104">
        <v>0</v>
      </c>
      <c r="W2154" s="104">
        <v>0</v>
      </c>
      <c r="X2154" s="104">
        <v>0</v>
      </c>
      <c r="Y2154" s="104">
        <v>0</v>
      </c>
      <c r="Z2154" s="104" t="b">
        <v>0</v>
      </c>
      <c r="AA2154" s="105"/>
      <c r="AB2154" s="105" t="s">
        <v>5739</v>
      </c>
    </row>
    <row r="2155" spans="1:28" ht="15" customHeight="1" x14ac:dyDescent="0.35">
      <c r="A2155" s="105" t="s">
        <v>8809</v>
      </c>
      <c r="B2155" s="104">
        <v>0</v>
      </c>
      <c r="C2155" s="105"/>
      <c r="D2155" s="104">
        <v>0</v>
      </c>
      <c r="E2155" s="105"/>
      <c r="F2155" s="105" t="s">
        <v>1455</v>
      </c>
      <c r="G2155" s="104">
        <v>0</v>
      </c>
      <c r="H2155" s="104">
        <v>0</v>
      </c>
      <c r="I2155" s="104">
        <v>0</v>
      </c>
      <c r="J2155" s="105"/>
      <c r="K2155" s="105"/>
      <c r="L2155" s="104">
        <v>3</v>
      </c>
      <c r="M2155" s="104">
        <v>0</v>
      </c>
      <c r="N2155" s="105"/>
      <c r="O2155" s="106" t="s">
        <v>889</v>
      </c>
      <c r="P2155" s="106" t="s">
        <v>890</v>
      </c>
      <c r="Q2155" s="105" t="s">
        <v>5772</v>
      </c>
      <c r="R2155" s="104">
        <v>0</v>
      </c>
      <c r="S2155" s="104">
        <v>0</v>
      </c>
      <c r="T2155" s="105" t="s">
        <v>5737</v>
      </c>
      <c r="U2155" s="104">
        <v>1</v>
      </c>
      <c r="V2155" s="104">
        <v>0</v>
      </c>
      <c r="W2155" s="104">
        <v>0</v>
      </c>
      <c r="X2155" s="104">
        <v>0</v>
      </c>
      <c r="Y2155" s="104">
        <v>0</v>
      </c>
      <c r="Z2155" s="104" t="b">
        <v>0</v>
      </c>
      <c r="AA2155" s="105"/>
      <c r="AB2155" s="105" t="s">
        <v>5773</v>
      </c>
    </row>
    <row r="2156" spans="1:28" ht="15" customHeight="1" x14ac:dyDescent="0.35">
      <c r="A2156" s="105" t="s">
        <v>8810</v>
      </c>
      <c r="B2156" s="104">
        <v>0</v>
      </c>
      <c r="C2156" s="105"/>
      <c r="D2156" s="104">
        <v>0</v>
      </c>
      <c r="E2156" s="105"/>
      <c r="F2156" s="105" t="s">
        <v>5774</v>
      </c>
      <c r="G2156" s="104">
        <v>0</v>
      </c>
      <c r="H2156" s="104">
        <v>0</v>
      </c>
      <c r="I2156" s="104">
        <v>0</v>
      </c>
      <c r="J2156" s="105"/>
      <c r="K2156" s="105"/>
      <c r="L2156" s="104">
        <v>3</v>
      </c>
      <c r="M2156" s="104">
        <v>0</v>
      </c>
      <c r="N2156" s="105"/>
      <c r="O2156" s="106" t="s">
        <v>889</v>
      </c>
      <c r="P2156" s="106" t="s">
        <v>890</v>
      </c>
      <c r="Q2156" s="105" t="s">
        <v>5775</v>
      </c>
      <c r="R2156" s="104">
        <v>0</v>
      </c>
      <c r="S2156" s="104">
        <v>0</v>
      </c>
      <c r="T2156" s="105" t="s">
        <v>5737</v>
      </c>
      <c r="U2156" s="104">
        <v>1</v>
      </c>
      <c r="V2156" s="104">
        <v>0</v>
      </c>
      <c r="W2156" s="104">
        <v>0</v>
      </c>
      <c r="X2156" s="104">
        <v>0</v>
      </c>
      <c r="Y2156" s="104">
        <v>0</v>
      </c>
      <c r="Z2156" s="104" t="b">
        <v>0</v>
      </c>
      <c r="AA2156" s="105"/>
      <c r="AB2156" s="105" t="s">
        <v>5776</v>
      </c>
    </row>
    <row r="2157" spans="1:28" ht="15" customHeight="1" x14ac:dyDescent="0.35">
      <c r="A2157" s="105" t="s">
        <v>8811</v>
      </c>
      <c r="B2157" s="104">
        <v>0</v>
      </c>
      <c r="C2157" s="105"/>
      <c r="D2157" s="104">
        <v>0</v>
      </c>
      <c r="E2157" s="105"/>
      <c r="F2157" s="105" t="s">
        <v>5777</v>
      </c>
      <c r="G2157" s="104">
        <v>0</v>
      </c>
      <c r="H2157" s="104">
        <v>0</v>
      </c>
      <c r="I2157" s="104">
        <v>0</v>
      </c>
      <c r="J2157" s="105"/>
      <c r="K2157" s="105"/>
      <c r="L2157" s="104">
        <v>3</v>
      </c>
      <c r="M2157" s="104">
        <v>0</v>
      </c>
      <c r="N2157" s="105"/>
      <c r="O2157" s="106" t="s">
        <v>889</v>
      </c>
      <c r="P2157" s="106" t="s">
        <v>890</v>
      </c>
      <c r="Q2157" s="105" t="s">
        <v>5778</v>
      </c>
      <c r="R2157" s="104">
        <v>0</v>
      </c>
      <c r="S2157" s="104">
        <v>0</v>
      </c>
      <c r="T2157" s="105" t="s">
        <v>5737</v>
      </c>
      <c r="U2157" s="104">
        <v>1</v>
      </c>
      <c r="V2157" s="104">
        <v>0</v>
      </c>
      <c r="W2157" s="104">
        <v>0</v>
      </c>
      <c r="X2157" s="104">
        <v>0</v>
      </c>
      <c r="Y2157" s="104">
        <v>0</v>
      </c>
      <c r="Z2157" s="104" t="b">
        <v>0</v>
      </c>
      <c r="AA2157" s="105"/>
      <c r="AB2157" s="105" t="s">
        <v>5779</v>
      </c>
    </row>
    <row r="2158" spans="1:28" ht="15" customHeight="1" x14ac:dyDescent="0.35">
      <c r="A2158" s="105" t="s">
        <v>8798</v>
      </c>
      <c r="B2158" s="104">
        <v>0</v>
      </c>
      <c r="C2158" s="105"/>
      <c r="D2158" s="104">
        <v>0</v>
      </c>
      <c r="E2158" s="105"/>
      <c r="F2158" s="105" t="s">
        <v>1903</v>
      </c>
      <c r="G2158" s="104">
        <v>0</v>
      </c>
      <c r="H2158" s="104">
        <v>0</v>
      </c>
      <c r="I2158" s="104">
        <v>0</v>
      </c>
      <c r="J2158" s="105"/>
      <c r="K2158" s="105"/>
      <c r="L2158" s="104">
        <v>2</v>
      </c>
      <c r="M2158" s="104">
        <v>0</v>
      </c>
      <c r="N2158" s="105"/>
      <c r="O2158" s="105"/>
      <c r="P2158" s="105"/>
      <c r="Q2158" s="105" t="s">
        <v>9660</v>
      </c>
      <c r="R2158" s="104">
        <v>0</v>
      </c>
      <c r="S2158" s="104">
        <v>0</v>
      </c>
      <c r="T2158" s="105" t="s">
        <v>5719</v>
      </c>
      <c r="U2158" s="104">
        <v>1</v>
      </c>
      <c r="V2158" s="104">
        <v>0</v>
      </c>
      <c r="W2158" s="104">
        <v>0</v>
      </c>
      <c r="X2158" s="104">
        <v>0</v>
      </c>
      <c r="Y2158" s="104">
        <v>0</v>
      </c>
      <c r="Z2158" s="104" t="b">
        <v>0</v>
      </c>
      <c r="AA2158" s="105" t="s">
        <v>82</v>
      </c>
      <c r="AB2158" s="105" t="s">
        <v>5741</v>
      </c>
    </row>
    <row r="2159" spans="1:28" ht="15" customHeight="1" x14ac:dyDescent="0.35">
      <c r="A2159" s="105" t="s">
        <v>8812</v>
      </c>
      <c r="B2159" s="104">
        <v>0</v>
      </c>
      <c r="C2159" s="105"/>
      <c r="D2159" s="104">
        <v>0</v>
      </c>
      <c r="E2159" s="105"/>
      <c r="F2159" s="105" t="s">
        <v>1455</v>
      </c>
      <c r="G2159" s="104">
        <v>0</v>
      </c>
      <c r="H2159" s="104">
        <v>0</v>
      </c>
      <c r="I2159" s="104">
        <v>0</v>
      </c>
      <c r="J2159" s="105"/>
      <c r="K2159" s="105"/>
      <c r="L2159" s="104">
        <v>3</v>
      </c>
      <c r="M2159" s="104">
        <v>0</v>
      </c>
      <c r="N2159" s="105"/>
      <c r="O2159" s="106" t="s">
        <v>889</v>
      </c>
      <c r="P2159" s="106" t="s">
        <v>890</v>
      </c>
      <c r="Q2159" s="105" t="s">
        <v>5780</v>
      </c>
      <c r="R2159" s="104">
        <v>0</v>
      </c>
      <c r="S2159" s="104">
        <v>0</v>
      </c>
      <c r="T2159" s="105" t="s">
        <v>5740</v>
      </c>
      <c r="U2159" s="104">
        <v>1</v>
      </c>
      <c r="V2159" s="104">
        <v>0</v>
      </c>
      <c r="W2159" s="104">
        <v>0</v>
      </c>
      <c r="X2159" s="104">
        <v>0</v>
      </c>
      <c r="Y2159" s="104">
        <v>0</v>
      </c>
      <c r="Z2159" s="104" t="b">
        <v>0</v>
      </c>
      <c r="AA2159" s="105"/>
      <c r="AB2159" s="105" t="s">
        <v>5781</v>
      </c>
    </row>
    <row r="2160" spans="1:28" ht="15" customHeight="1" x14ac:dyDescent="0.35">
      <c r="A2160" s="105" t="s">
        <v>8813</v>
      </c>
      <c r="B2160" s="104">
        <v>0</v>
      </c>
      <c r="C2160" s="105"/>
      <c r="D2160" s="104">
        <v>0</v>
      </c>
      <c r="E2160" s="105"/>
      <c r="F2160" s="105" t="s">
        <v>5782</v>
      </c>
      <c r="G2160" s="104">
        <v>0</v>
      </c>
      <c r="H2160" s="104">
        <v>0</v>
      </c>
      <c r="I2160" s="104">
        <v>0</v>
      </c>
      <c r="J2160" s="105"/>
      <c r="K2160" s="105"/>
      <c r="L2160" s="104">
        <v>3</v>
      </c>
      <c r="M2160" s="104">
        <v>0</v>
      </c>
      <c r="N2160" s="105"/>
      <c r="O2160" s="106" t="s">
        <v>889</v>
      </c>
      <c r="P2160" s="106" t="s">
        <v>890</v>
      </c>
      <c r="Q2160" s="105" t="s">
        <v>5783</v>
      </c>
      <c r="R2160" s="104">
        <v>0</v>
      </c>
      <c r="S2160" s="104">
        <v>0</v>
      </c>
      <c r="T2160" s="105" t="s">
        <v>5740</v>
      </c>
      <c r="U2160" s="104">
        <v>1</v>
      </c>
      <c r="V2160" s="104">
        <v>0</v>
      </c>
      <c r="W2160" s="104">
        <v>0</v>
      </c>
      <c r="X2160" s="104">
        <v>0</v>
      </c>
      <c r="Y2160" s="104">
        <v>0</v>
      </c>
      <c r="Z2160" s="104" t="b">
        <v>0</v>
      </c>
      <c r="AA2160" s="105" t="s">
        <v>82</v>
      </c>
      <c r="AB2160" s="105" t="s">
        <v>5784</v>
      </c>
    </row>
    <row r="2161" spans="1:28" ht="15" customHeight="1" x14ac:dyDescent="0.35">
      <c r="A2161" s="105" t="s">
        <v>8799</v>
      </c>
      <c r="B2161" s="104">
        <v>0</v>
      </c>
      <c r="C2161" s="105"/>
      <c r="D2161" s="104">
        <v>0</v>
      </c>
      <c r="E2161" s="105"/>
      <c r="F2161" s="105" t="s">
        <v>9661</v>
      </c>
      <c r="G2161" s="104">
        <v>0</v>
      </c>
      <c r="H2161" s="104">
        <v>0</v>
      </c>
      <c r="I2161" s="104">
        <v>31508.390800061101</v>
      </c>
      <c r="J2161" s="105"/>
      <c r="K2161" s="105"/>
      <c r="L2161" s="104">
        <v>2</v>
      </c>
      <c r="M2161" s="104">
        <v>28596.746720055002</v>
      </c>
      <c r="N2161" s="105"/>
      <c r="O2161" s="105"/>
      <c r="P2161" s="105"/>
      <c r="Q2161" s="105" t="s">
        <v>9662</v>
      </c>
      <c r="R2161" s="104">
        <v>65235</v>
      </c>
      <c r="S2161" s="104">
        <v>0</v>
      </c>
      <c r="T2161" s="105" t="s">
        <v>5719</v>
      </c>
      <c r="U2161" s="104">
        <v>1</v>
      </c>
      <c r="V2161" s="104">
        <v>0</v>
      </c>
      <c r="W2161" s="104">
        <v>0</v>
      </c>
      <c r="X2161" s="104">
        <v>0</v>
      </c>
      <c r="Y2161" s="104">
        <v>125340.137520116</v>
      </c>
      <c r="Z2161" s="104" t="b">
        <v>0</v>
      </c>
      <c r="AA2161" s="105" t="s">
        <v>82</v>
      </c>
      <c r="AB2161" s="105" t="s">
        <v>5743</v>
      </c>
    </row>
    <row r="2162" spans="1:28" ht="15" customHeight="1" x14ac:dyDescent="0.35">
      <c r="A2162" s="105" t="s">
        <v>8814</v>
      </c>
      <c r="B2162" s="104">
        <v>0</v>
      </c>
      <c r="C2162" s="105"/>
      <c r="D2162" s="104">
        <v>0</v>
      </c>
      <c r="E2162" s="105"/>
      <c r="F2162" s="105" t="s">
        <v>1455</v>
      </c>
      <c r="G2162" s="104">
        <v>0</v>
      </c>
      <c r="H2162" s="104">
        <v>0</v>
      </c>
      <c r="I2162" s="104">
        <v>0</v>
      </c>
      <c r="J2162" s="105"/>
      <c r="K2162" s="105"/>
      <c r="L2162" s="104">
        <v>3</v>
      </c>
      <c r="M2162" s="104">
        <v>0</v>
      </c>
      <c r="N2162" s="105"/>
      <c r="O2162" s="106" t="s">
        <v>889</v>
      </c>
      <c r="P2162" s="106" t="s">
        <v>890</v>
      </c>
      <c r="Q2162" s="105" t="s">
        <v>5785</v>
      </c>
      <c r="R2162" s="104">
        <v>0</v>
      </c>
      <c r="S2162" s="104">
        <v>0</v>
      </c>
      <c r="T2162" s="105" t="s">
        <v>5742</v>
      </c>
      <c r="U2162" s="104">
        <v>1</v>
      </c>
      <c r="V2162" s="104">
        <v>0</v>
      </c>
      <c r="W2162" s="104">
        <v>0</v>
      </c>
      <c r="X2162" s="104">
        <v>0</v>
      </c>
      <c r="Y2162" s="104">
        <v>0</v>
      </c>
      <c r="Z2162" s="104" t="b">
        <v>0</v>
      </c>
      <c r="AA2162" s="105"/>
      <c r="AB2162" s="105" t="s">
        <v>5786</v>
      </c>
    </row>
    <row r="2163" spans="1:28" ht="15" customHeight="1" x14ac:dyDescent="0.35">
      <c r="A2163" s="105" t="s">
        <v>8815</v>
      </c>
      <c r="B2163" s="104">
        <v>0</v>
      </c>
      <c r="C2163" s="105"/>
      <c r="D2163" s="104">
        <v>0</v>
      </c>
      <c r="E2163" s="105"/>
      <c r="F2163" s="105" t="s">
        <v>5787</v>
      </c>
      <c r="G2163" s="104">
        <v>0</v>
      </c>
      <c r="H2163" s="104">
        <v>0</v>
      </c>
      <c r="I2163" s="104">
        <v>0</v>
      </c>
      <c r="J2163" s="105"/>
      <c r="K2163" s="105"/>
      <c r="L2163" s="104">
        <v>3</v>
      </c>
      <c r="M2163" s="104">
        <v>0</v>
      </c>
      <c r="N2163" s="105" t="s">
        <v>5788</v>
      </c>
      <c r="O2163" s="106" t="s">
        <v>5789</v>
      </c>
      <c r="P2163" s="106" t="s">
        <v>890</v>
      </c>
      <c r="Q2163" s="105" t="s">
        <v>5790</v>
      </c>
      <c r="R2163" s="104">
        <v>0</v>
      </c>
      <c r="S2163" s="104">
        <v>0</v>
      </c>
      <c r="T2163" s="105" t="s">
        <v>5742</v>
      </c>
      <c r="U2163" s="104">
        <v>1</v>
      </c>
      <c r="V2163" s="104">
        <v>0</v>
      </c>
      <c r="W2163" s="104">
        <v>0</v>
      </c>
      <c r="X2163" s="104">
        <v>0</v>
      </c>
      <c r="Y2163" s="104">
        <v>0</v>
      </c>
      <c r="Z2163" s="104" t="b">
        <v>0</v>
      </c>
      <c r="AA2163" s="105"/>
      <c r="AB2163" s="105" t="s">
        <v>5791</v>
      </c>
    </row>
    <row r="2164" spans="1:28" ht="15" customHeight="1" x14ac:dyDescent="0.35">
      <c r="A2164" s="105" t="s">
        <v>8816</v>
      </c>
      <c r="B2164" s="104">
        <v>0</v>
      </c>
      <c r="C2164" s="105"/>
      <c r="D2164" s="104">
        <v>0</v>
      </c>
      <c r="E2164" s="105"/>
      <c r="F2164" s="105" t="s">
        <v>5792</v>
      </c>
      <c r="G2164" s="104">
        <v>0</v>
      </c>
      <c r="H2164" s="104">
        <v>0</v>
      </c>
      <c r="I2164" s="104">
        <v>31508.390800061101</v>
      </c>
      <c r="J2164" s="105"/>
      <c r="K2164" s="105"/>
      <c r="L2164" s="104">
        <v>3</v>
      </c>
      <c r="M2164" s="104">
        <v>28596.746720055002</v>
      </c>
      <c r="N2164" s="105"/>
      <c r="O2164" s="106" t="s">
        <v>889</v>
      </c>
      <c r="P2164" s="106" t="s">
        <v>890</v>
      </c>
      <c r="Q2164" s="105" t="s">
        <v>5793</v>
      </c>
      <c r="R2164" s="104">
        <v>65235</v>
      </c>
      <c r="S2164" s="104">
        <v>0</v>
      </c>
      <c r="T2164" s="105" t="s">
        <v>5742</v>
      </c>
      <c r="U2164" s="104">
        <v>1</v>
      </c>
      <c r="V2164" s="104">
        <v>0</v>
      </c>
      <c r="W2164" s="104">
        <v>0</v>
      </c>
      <c r="X2164" s="104">
        <v>0</v>
      </c>
      <c r="Y2164" s="104">
        <v>125340.137520116</v>
      </c>
      <c r="Z2164" s="104" t="b">
        <v>0</v>
      </c>
      <c r="AA2164" s="105"/>
      <c r="AB2164" s="105" t="s">
        <v>5794</v>
      </c>
    </row>
    <row r="2165" spans="1:28" ht="15" customHeight="1" x14ac:dyDescent="0.35">
      <c r="A2165" s="105" t="s">
        <v>8800</v>
      </c>
      <c r="B2165" s="104">
        <v>0</v>
      </c>
      <c r="C2165" s="105"/>
      <c r="D2165" s="104">
        <v>0</v>
      </c>
      <c r="E2165" s="105"/>
      <c r="F2165" s="105" t="s">
        <v>5745</v>
      </c>
      <c r="G2165" s="104">
        <v>0</v>
      </c>
      <c r="H2165" s="104">
        <v>0</v>
      </c>
      <c r="I2165" s="104">
        <v>0</v>
      </c>
      <c r="J2165" s="105"/>
      <c r="K2165" s="105"/>
      <c r="L2165" s="104">
        <v>2</v>
      </c>
      <c r="M2165" s="104">
        <v>4255.6440000000002</v>
      </c>
      <c r="N2165" s="105"/>
      <c r="O2165" s="105"/>
      <c r="P2165" s="105"/>
      <c r="Q2165" s="105" t="s">
        <v>9663</v>
      </c>
      <c r="R2165" s="104">
        <v>25866.959999999999</v>
      </c>
      <c r="S2165" s="104">
        <v>0</v>
      </c>
      <c r="T2165" s="105" t="s">
        <v>5719</v>
      </c>
      <c r="U2165" s="104">
        <v>1</v>
      </c>
      <c r="V2165" s="104">
        <v>0</v>
      </c>
      <c r="W2165" s="104">
        <v>0</v>
      </c>
      <c r="X2165" s="104">
        <v>13877.1</v>
      </c>
      <c r="Y2165" s="104">
        <v>43999.703999999998</v>
      </c>
      <c r="Z2165" s="104" t="b">
        <v>0</v>
      </c>
      <c r="AA2165" s="105" t="s">
        <v>82</v>
      </c>
      <c r="AB2165" s="105" t="s">
        <v>5746</v>
      </c>
    </row>
    <row r="2166" spans="1:28" ht="15" customHeight="1" x14ac:dyDescent="0.35">
      <c r="A2166" s="105" t="s">
        <v>8817</v>
      </c>
      <c r="B2166" s="104">
        <v>0</v>
      </c>
      <c r="C2166" s="105"/>
      <c r="D2166" s="104">
        <v>0</v>
      </c>
      <c r="E2166" s="105"/>
      <c r="F2166" s="105" t="s">
        <v>5795</v>
      </c>
      <c r="G2166" s="104">
        <v>0</v>
      </c>
      <c r="H2166" s="104">
        <v>0</v>
      </c>
      <c r="I2166" s="104">
        <v>0</v>
      </c>
      <c r="J2166" s="105"/>
      <c r="K2166" s="105"/>
      <c r="L2166" s="104">
        <v>3</v>
      </c>
      <c r="M2166" s="104">
        <v>4255.6440000000002</v>
      </c>
      <c r="N2166" s="105"/>
      <c r="O2166" s="106" t="s">
        <v>889</v>
      </c>
      <c r="P2166" s="106" t="s">
        <v>890</v>
      </c>
      <c r="Q2166" s="105" t="s">
        <v>5796</v>
      </c>
      <c r="R2166" s="104">
        <v>25866.959999999999</v>
      </c>
      <c r="S2166" s="104">
        <v>0</v>
      </c>
      <c r="T2166" s="105" t="s">
        <v>5744</v>
      </c>
      <c r="U2166" s="104">
        <v>1</v>
      </c>
      <c r="V2166" s="104">
        <v>0</v>
      </c>
      <c r="W2166" s="104">
        <v>0</v>
      </c>
      <c r="X2166" s="104">
        <v>13877.1</v>
      </c>
      <c r="Y2166" s="104">
        <v>43999.703999999998</v>
      </c>
      <c r="Z2166" s="104" t="b">
        <v>0</v>
      </c>
      <c r="AA2166" s="105"/>
      <c r="AB2166" s="105" t="s">
        <v>5797</v>
      </c>
    </row>
    <row r="2167" spans="1:28" ht="15" customHeight="1" x14ac:dyDescent="0.35">
      <c r="A2167" s="105" t="s">
        <v>5747</v>
      </c>
      <c r="B2167" s="104">
        <v>0</v>
      </c>
      <c r="C2167" s="105"/>
      <c r="D2167" s="104">
        <v>0</v>
      </c>
      <c r="E2167" s="105"/>
      <c r="F2167" s="105" t="s">
        <v>5748</v>
      </c>
      <c r="G2167" s="104">
        <v>0</v>
      </c>
      <c r="H2167" s="104">
        <v>0</v>
      </c>
      <c r="I2167" s="104">
        <v>0</v>
      </c>
      <c r="J2167" s="105"/>
      <c r="K2167" s="105"/>
      <c r="L2167" s="104">
        <v>2</v>
      </c>
      <c r="M2167" s="104">
        <v>0</v>
      </c>
      <c r="N2167" s="105"/>
      <c r="O2167" s="105"/>
      <c r="P2167" s="105"/>
      <c r="Q2167" s="105" t="s">
        <v>5798</v>
      </c>
      <c r="R2167" s="104">
        <v>0</v>
      </c>
      <c r="S2167" s="104">
        <v>0</v>
      </c>
      <c r="T2167" s="105" t="s">
        <v>5719</v>
      </c>
      <c r="U2167" s="104">
        <v>1</v>
      </c>
      <c r="V2167" s="104">
        <v>0</v>
      </c>
      <c r="W2167" s="104">
        <v>0</v>
      </c>
      <c r="X2167" s="104">
        <v>0</v>
      </c>
      <c r="Y2167" s="104">
        <v>0</v>
      </c>
      <c r="Z2167" s="104" t="b">
        <v>0</v>
      </c>
      <c r="AA2167" s="105"/>
      <c r="AB2167" s="105" t="s">
        <v>5749</v>
      </c>
    </row>
    <row r="2168" spans="1:28" ht="15" customHeight="1" x14ac:dyDescent="0.35">
      <c r="A2168" s="105" t="s">
        <v>5928</v>
      </c>
      <c r="B2168" s="104">
        <v>0</v>
      </c>
      <c r="C2168" s="105"/>
      <c r="D2168" s="104">
        <v>0</v>
      </c>
      <c r="E2168" s="105"/>
      <c r="F2168" s="105" t="s">
        <v>5929</v>
      </c>
      <c r="G2168" s="104">
        <v>0</v>
      </c>
      <c r="H2168" s="104">
        <v>0</v>
      </c>
      <c r="I2168" s="104">
        <v>0</v>
      </c>
      <c r="J2168" s="105"/>
      <c r="K2168" s="105"/>
      <c r="L2168" s="104">
        <v>2</v>
      </c>
      <c r="M2168" s="104">
        <v>0</v>
      </c>
      <c r="N2168" s="105"/>
      <c r="O2168" s="105"/>
      <c r="P2168" s="105"/>
      <c r="Q2168" s="105" t="s">
        <v>10013</v>
      </c>
      <c r="R2168" s="104">
        <v>7644000</v>
      </c>
      <c r="S2168" s="104">
        <v>0</v>
      </c>
      <c r="T2168" s="105" t="s">
        <v>5719</v>
      </c>
      <c r="U2168" s="104">
        <v>1</v>
      </c>
      <c r="V2168" s="104">
        <v>0</v>
      </c>
      <c r="W2168" s="104">
        <v>0</v>
      </c>
      <c r="X2168" s="104">
        <v>0</v>
      </c>
      <c r="Y2168" s="104">
        <v>7644000</v>
      </c>
      <c r="Z2168" s="104" t="b">
        <v>0</v>
      </c>
      <c r="AA2168" s="105" t="s">
        <v>135</v>
      </c>
      <c r="AB2168" s="105" t="s">
        <v>5930</v>
      </c>
    </row>
    <row r="2169" spans="1:28" ht="15" customHeight="1" x14ac:dyDescent="0.35">
      <c r="A2169" s="105" t="s">
        <v>9682</v>
      </c>
      <c r="B2169" s="104">
        <v>0</v>
      </c>
      <c r="C2169" s="105"/>
      <c r="D2169" s="104">
        <v>0</v>
      </c>
      <c r="E2169" s="105"/>
      <c r="F2169" s="105" t="s">
        <v>9683</v>
      </c>
      <c r="G2169" s="104">
        <v>0</v>
      </c>
      <c r="H2169" s="104">
        <v>0</v>
      </c>
      <c r="I2169" s="104">
        <v>0</v>
      </c>
      <c r="J2169" s="105"/>
      <c r="K2169" s="105"/>
      <c r="L2169" s="104">
        <v>2</v>
      </c>
      <c r="M2169" s="104">
        <v>0</v>
      </c>
      <c r="N2169" s="105" t="s">
        <v>9684</v>
      </c>
      <c r="O2169" s="105"/>
      <c r="P2169" s="105"/>
      <c r="Q2169" s="105" t="s">
        <v>5542</v>
      </c>
      <c r="R2169" s="104">
        <v>0</v>
      </c>
      <c r="S2169" s="104">
        <v>0</v>
      </c>
      <c r="T2169" s="105" t="s">
        <v>5719</v>
      </c>
      <c r="U2169" s="104">
        <v>1</v>
      </c>
      <c r="V2169" s="104">
        <v>0</v>
      </c>
      <c r="W2169" s="104">
        <v>0</v>
      </c>
      <c r="X2169" s="104">
        <v>0</v>
      </c>
      <c r="Y2169" s="104">
        <v>0</v>
      </c>
      <c r="Z2169" s="104" t="b">
        <v>0</v>
      </c>
      <c r="AA2169" s="105"/>
      <c r="AB2169" s="105" t="s">
        <v>9685</v>
      </c>
    </row>
    <row r="2170" spans="1:28" ht="15" customHeight="1" x14ac:dyDescent="0.35">
      <c r="A2170" s="105" t="s">
        <v>5799</v>
      </c>
      <c r="B2170" s="104">
        <v>0</v>
      </c>
      <c r="C2170" s="105"/>
      <c r="D2170" s="104">
        <v>0</v>
      </c>
      <c r="E2170" s="105"/>
      <c r="F2170" s="105" t="s">
        <v>5800</v>
      </c>
      <c r="G2170" s="104">
        <v>0</v>
      </c>
      <c r="H2170" s="104">
        <v>0</v>
      </c>
      <c r="I2170" s="104">
        <v>0</v>
      </c>
      <c r="J2170" s="105"/>
      <c r="K2170" s="105"/>
      <c r="L2170" s="104">
        <v>1</v>
      </c>
      <c r="M2170" s="104">
        <v>27918.576000000001</v>
      </c>
      <c r="N2170" s="105"/>
      <c r="O2170" s="105"/>
      <c r="P2170" s="105"/>
      <c r="Q2170" s="105"/>
      <c r="R2170" s="104">
        <v>99709.2</v>
      </c>
      <c r="S2170" s="104">
        <v>0</v>
      </c>
      <c r="T2170" s="105" t="s">
        <v>1905</v>
      </c>
      <c r="U2170" s="104">
        <v>1</v>
      </c>
      <c r="V2170" s="104">
        <v>0</v>
      </c>
      <c r="W2170" s="104">
        <v>0</v>
      </c>
      <c r="X2170" s="104">
        <v>0</v>
      </c>
      <c r="Y2170" s="104">
        <v>127627.776</v>
      </c>
      <c r="Z2170" s="104" t="b">
        <v>0</v>
      </c>
      <c r="AA2170" s="105" t="s">
        <v>2503</v>
      </c>
      <c r="AB2170" s="105" t="s">
        <v>5801</v>
      </c>
    </row>
    <row r="2171" spans="1:28" ht="15" customHeight="1" x14ac:dyDescent="0.35">
      <c r="A2171" s="105" t="s">
        <v>8818</v>
      </c>
      <c r="B2171" s="104">
        <v>0</v>
      </c>
      <c r="C2171" s="105"/>
      <c r="D2171" s="104">
        <v>0</v>
      </c>
      <c r="E2171" s="105"/>
      <c r="F2171" s="105" t="s">
        <v>5803</v>
      </c>
      <c r="G2171" s="104">
        <v>0</v>
      </c>
      <c r="H2171" s="104">
        <v>0</v>
      </c>
      <c r="I2171" s="104">
        <v>0</v>
      </c>
      <c r="J2171" s="105"/>
      <c r="K2171" s="105"/>
      <c r="L2171" s="104">
        <v>2</v>
      </c>
      <c r="M2171" s="104">
        <v>9306.1919999999991</v>
      </c>
      <c r="N2171" s="105"/>
      <c r="O2171" s="105"/>
      <c r="P2171" s="105"/>
      <c r="Q2171" s="105" t="s">
        <v>9667</v>
      </c>
      <c r="R2171" s="104">
        <v>33236.400000000001</v>
      </c>
      <c r="S2171" s="104">
        <v>0</v>
      </c>
      <c r="T2171" s="105" t="s">
        <v>5799</v>
      </c>
      <c r="U2171" s="104">
        <v>1</v>
      </c>
      <c r="V2171" s="104">
        <v>0</v>
      </c>
      <c r="W2171" s="104">
        <v>0</v>
      </c>
      <c r="X2171" s="104">
        <v>0</v>
      </c>
      <c r="Y2171" s="104">
        <v>42542.591999999997</v>
      </c>
      <c r="Z2171" s="104" t="b">
        <v>0</v>
      </c>
      <c r="AA2171" s="105" t="s">
        <v>82</v>
      </c>
      <c r="AB2171" s="105" t="s">
        <v>5804</v>
      </c>
    </row>
    <row r="2172" spans="1:28" ht="15" customHeight="1" x14ac:dyDescent="0.35">
      <c r="A2172" s="105" t="s">
        <v>8822</v>
      </c>
      <c r="B2172" s="104">
        <v>0</v>
      </c>
      <c r="C2172" s="105"/>
      <c r="D2172" s="104">
        <v>0</v>
      </c>
      <c r="E2172" s="105"/>
      <c r="F2172" s="105" t="s">
        <v>5814</v>
      </c>
      <c r="G2172" s="104">
        <v>0</v>
      </c>
      <c r="H2172" s="104">
        <v>0</v>
      </c>
      <c r="I2172" s="104">
        <v>0</v>
      </c>
      <c r="J2172" s="105"/>
      <c r="K2172" s="105"/>
      <c r="L2172" s="104">
        <v>3</v>
      </c>
      <c r="M2172" s="104">
        <v>9306.1919999999991</v>
      </c>
      <c r="N2172" s="105" t="s">
        <v>5815</v>
      </c>
      <c r="O2172" s="106" t="s">
        <v>889</v>
      </c>
      <c r="P2172" s="106" t="s">
        <v>890</v>
      </c>
      <c r="Q2172" s="105" t="s">
        <v>5816</v>
      </c>
      <c r="R2172" s="104">
        <v>33236.400000000001</v>
      </c>
      <c r="S2172" s="104">
        <v>0</v>
      </c>
      <c r="T2172" s="105" t="s">
        <v>5802</v>
      </c>
      <c r="U2172" s="104">
        <v>1</v>
      </c>
      <c r="V2172" s="104">
        <v>0</v>
      </c>
      <c r="W2172" s="104">
        <v>0</v>
      </c>
      <c r="X2172" s="104">
        <v>0</v>
      </c>
      <c r="Y2172" s="104">
        <v>42542.591999999997</v>
      </c>
      <c r="Z2172" s="104" t="b">
        <v>0</v>
      </c>
      <c r="AA2172" s="105"/>
      <c r="AB2172" s="105" t="s">
        <v>5817</v>
      </c>
    </row>
    <row r="2173" spans="1:28" ht="15" customHeight="1" x14ac:dyDescent="0.35">
      <c r="A2173" s="105" t="s">
        <v>8823</v>
      </c>
      <c r="B2173" s="104">
        <v>0</v>
      </c>
      <c r="C2173" s="105"/>
      <c r="D2173" s="104">
        <v>0</v>
      </c>
      <c r="E2173" s="105"/>
      <c r="F2173" s="105" t="s">
        <v>5818</v>
      </c>
      <c r="G2173" s="104">
        <v>0</v>
      </c>
      <c r="H2173" s="104">
        <v>0</v>
      </c>
      <c r="I2173" s="104">
        <v>0</v>
      </c>
      <c r="J2173" s="105"/>
      <c r="K2173" s="105"/>
      <c r="L2173" s="104">
        <v>3</v>
      </c>
      <c r="M2173" s="104">
        <v>0</v>
      </c>
      <c r="N2173" s="105"/>
      <c r="O2173" s="106" t="s">
        <v>889</v>
      </c>
      <c r="P2173" s="106" t="s">
        <v>890</v>
      </c>
      <c r="Q2173" s="105" t="s">
        <v>5819</v>
      </c>
      <c r="R2173" s="104">
        <v>0</v>
      </c>
      <c r="S2173" s="104">
        <v>0</v>
      </c>
      <c r="T2173" s="105" t="s">
        <v>5802</v>
      </c>
      <c r="U2173" s="104">
        <v>1</v>
      </c>
      <c r="V2173" s="104">
        <v>0</v>
      </c>
      <c r="W2173" s="104">
        <v>0</v>
      </c>
      <c r="X2173" s="104">
        <v>0</v>
      </c>
      <c r="Y2173" s="104">
        <v>0</v>
      </c>
      <c r="Z2173" s="104" t="b">
        <v>0</v>
      </c>
      <c r="AA2173" s="105"/>
      <c r="AB2173" s="105" t="s">
        <v>5820</v>
      </c>
    </row>
    <row r="2174" spans="1:28" ht="15" customHeight="1" x14ac:dyDescent="0.35">
      <c r="A2174" s="105" t="s">
        <v>8824</v>
      </c>
      <c r="B2174" s="104">
        <v>0</v>
      </c>
      <c r="C2174" s="105"/>
      <c r="D2174" s="104">
        <v>0</v>
      </c>
      <c r="E2174" s="105"/>
      <c r="F2174" s="105" t="s">
        <v>1922</v>
      </c>
      <c r="G2174" s="104">
        <v>0</v>
      </c>
      <c r="H2174" s="104">
        <v>0</v>
      </c>
      <c r="I2174" s="104">
        <v>0</v>
      </c>
      <c r="J2174" s="105"/>
      <c r="K2174" s="105"/>
      <c r="L2174" s="104">
        <v>3</v>
      </c>
      <c r="M2174" s="104">
        <v>0</v>
      </c>
      <c r="N2174" s="105"/>
      <c r="O2174" s="106" t="s">
        <v>889</v>
      </c>
      <c r="P2174" s="106" t="s">
        <v>890</v>
      </c>
      <c r="Q2174" s="105" t="s">
        <v>5821</v>
      </c>
      <c r="R2174" s="104">
        <v>0</v>
      </c>
      <c r="S2174" s="104">
        <v>0</v>
      </c>
      <c r="T2174" s="105" t="s">
        <v>5802</v>
      </c>
      <c r="U2174" s="104">
        <v>1</v>
      </c>
      <c r="V2174" s="104">
        <v>0</v>
      </c>
      <c r="W2174" s="104">
        <v>0</v>
      </c>
      <c r="X2174" s="104">
        <v>0</v>
      </c>
      <c r="Y2174" s="104">
        <v>0</v>
      </c>
      <c r="Z2174" s="104" t="b">
        <v>0</v>
      </c>
      <c r="AA2174" s="105"/>
      <c r="AB2174" s="105" t="s">
        <v>5822</v>
      </c>
    </row>
    <row r="2175" spans="1:28" ht="15" customHeight="1" x14ac:dyDescent="0.35">
      <c r="A2175" s="105" t="s">
        <v>8825</v>
      </c>
      <c r="B2175" s="104">
        <v>0</v>
      </c>
      <c r="C2175" s="105"/>
      <c r="D2175" s="104">
        <v>0</v>
      </c>
      <c r="E2175" s="105"/>
      <c r="F2175" s="105" t="s">
        <v>3300</v>
      </c>
      <c r="G2175" s="104">
        <v>0</v>
      </c>
      <c r="H2175" s="104">
        <v>0</v>
      </c>
      <c r="I2175" s="104">
        <v>0</v>
      </c>
      <c r="J2175" s="105"/>
      <c r="K2175" s="105"/>
      <c r="L2175" s="104">
        <v>3</v>
      </c>
      <c r="M2175" s="104">
        <v>0</v>
      </c>
      <c r="N2175" s="105"/>
      <c r="O2175" s="106" t="s">
        <v>889</v>
      </c>
      <c r="P2175" s="106" t="s">
        <v>890</v>
      </c>
      <c r="Q2175" s="105" t="s">
        <v>5823</v>
      </c>
      <c r="R2175" s="104">
        <v>0</v>
      </c>
      <c r="S2175" s="104">
        <v>0</v>
      </c>
      <c r="T2175" s="105" t="s">
        <v>5802</v>
      </c>
      <c r="U2175" s="104">
        <v>1</v>
      </c>
      <c r="V2175" s="104">
        <v>0</v>
      </c>
      <c r="W2175" s="104">
        <v>0</v>
      </c>
      <c r="X2175" s="104">
        <v>0</v>
      </c>
      <c r="Y2175" s="104">
        <v>0</v>
      </c>
      <c r="Z2175" s="104" t="b">
        <v>0</v>
      </c>
      <c r="AA2175" s="105"/>
      <c r="AB2175" s="105" t="s">
        <v>5824</v>
      </c>
    </row>
    <row r="2176" spans="1:28" ht="15" customHeight="1" x14ac:dyDescent="0.35">
      <c r="A2176" s="105" t="s">
        <v>8826</v>
      </c>
      <c r="B2176" s="104">
        <v>0</v>
      </c>
      <c r="C2176" s="105"/>
      <c r="D2176" s="104">
        <v>0</v>
      </c>
      <c r="E2176" s="105"/>
      <c r="F2176" s="105" t="s">
        <v>5825</v>
      </c>
      <c r="G2176" s="104">
        <v>0</v>
      </c>
      <c r="H2176" s="104">
        <v>0</v>
      </c>
      <c r="I2176" s="104">
        <v>0</v>
      </c>
      <c r="J2176" s="105"/>
      <c r="K2176" s="105"/>
      <c r="L2176" s="104">
        <v>3</v>
      </c>
      <c r="M2176" s="104">
        <v>0</v>
      </c>
      <c r="N2176" s="105"/>
      <c r="O2176" s="106" t="s">
        <v>889</v>
      </c>
      <c r="P2176" s="106" t="s">
        <v>890</v>
      </c>
      <c r="Q2176" s="105" t="s">
        <v>5826</v>
      </c>
      <c r="R2176" s="104">
        <v>0</v>
      </c>
      <c r="S2176" s="104">
        <v>0</v>
      </c>
      <c r="T2176" s="105" t="s">
        <v>5802</v>
      </c>
      <c r="U2176" s="104">
        <v>1</v>
      </c>
      <c r="V2176" s="104">
        <v>0</v>
      </c>
      <c r="W2176" s="104">
        <v>0</v>
      </c>
      <c r="X2176" s="104">
        <v>0</v>
      </c>
      <c r="Y2176" s="104">
        <v>0</v>
      </c>
      <c r="Z2176" s="104" t="b">
        <v>0</v>
      </c>
      <c r="AA2176" s="105"/>
      <c r="AB2176" s="105" t="s">
        <v>5827</v>
      </c>
    </row>
    <row r="2177" spans="1:28" ht="15" customHeight="1" x14ac:dyDescent="0.35">
      <c r="A2177" s="105" t="s">
        <v>8827</v>
      </c>
      <c r="B2177" s="104">
        <v>0</v>
      </c>
      <c r="C2177" s="105"/>
      <c r="D2177" s="104">
        <v>0</v>
      </c>
      <c r="E2177" s="105"/>
      <c r="F2177" s="105" t="s">
        <v>3499</v>
      </c>
      <c r="G2177" s="104">
        <v>0</v>
      </c>
      <c r="H2177" s="104">
        <v>0</v>
      </c>
      <c r="I2177" s="104">
        <v>0</v>
      </c>
      <c r="J2177" s="105"/>
      <c r="K2177" s="105"/>
      <c r="L2177" s="104">
        <v>3</v>
      </c>
      <c r="M2177" s="104">
        <v>0</v>
      </c>
      <c r="N2177" s="105"/>
      <c r="O2177" s="106" t="s">
        <v>889</v>
      </c>
      <c r="P2177" s="106" t="s">
        <v>890</v>
      </c>
      <c r="Q2177" s="105" t="s">
        <v>5828</v>
      </c>
      <c r="R2177" s="104">
        <v>0</v>
      </c>
      <c r="S2177" s="104">
        <v>0</v>
      </c>
      <c r="T2177" s="105" t="s">
        <v>5802</v>
      </c>
      <c r="U2177" s="104">
        <v>1</v>
      </c>
      <c r="V2177" s="104">
        <v>0</v>
      </c>
      <c r="W2177" s="104">
        <v>0</v>
      </c>
      <c r="X2177" s="104">
        <v>0</v>
      </c>
      <c r="Y2177" s="104">
        <v>0</v>
      </c>
      <c r="Z2177" s="104" t="b">
        <v>0</v>
      </c>
      <c r="AA2177" s="105"/>
      <c r="AB2177" s="105" t="s">
        <v>5829</v>
      </c>
    </row>
    <row r="2178" spans="1:28" ht="15" customHeight="1" x14ac:dyDescent="0.35">
      <c r="A2178" s="105" t="s">
        <v>8828</v>
      </c>
      <c r="B2178" s="104">
        <v>0</v>
      </c>
      <c r="C2178" s="105"/>
      <c r="D2178" s="104">
        <v>0</v>
      </c>
      <c r="E2178" s="105"/>
      <c r="F2178" s="105" t="s">
        <v>3402</v>
      </c>
      <c r="G2178" s="104">
        <v>0</v>
      </c>
      <c r="H2178" s="104">
        <v>0</v>
      </c>
      <c r="I2178" s="104">
        <v>0</v>
      </c>
      <c r="J2178" s="105"/>
      <c r="K2178" s="105"/>
      <c r="L2178" s="104">
        <v>3</v>
      </c>
      <c r="M2178" s="104">
        <v>0</v>
      </c>
      <c r="N2178" s="105"/>
      <c r="O2178" s="106" t="s">
        <v>889</v>
      </c>
      <c r="P2178" s="106" t="s">
        <v>890</v>
      </c>
      <c r="Q2178" s="105" t="s">
        <v>5830</v>
      </c>
      <c r="R2178" s="104">
        <v>0</v>
      </c>
      <c r="S2178" s="104">
        <v>0</v>
      </c>
      <c r="T2178" s="105" t="s">
        <v>5802</v>
      </c>
      <c r="U2178" s="104">
        <v>1</v>
      </c>
      <c r="V2178" s="104">
        <v>0</v>
      </c>
      <c r="W2178" s="104">
        <v>0</v>
      </c>
      <c r="X2178" s="104">
        <v>0</v>
      </c>
      <c r="Y2178" s="104">
        <v>0</v>
      </c>
      <c r="Z2178" s="104" t="b">
        <v>0</v>
      </c>
      <c r="AA2178" s="105"/>
      <c r="AB2178" s="105" t="s">
        <v>5831</v>
      </c>
    </row>
    <row r="2179" spans="1:28" ht="15" customHeight="1" x14ac:dyDescent="0.35">
      <c r="A2179" s="105" t="s">
        <v>8829</v>
      </c>
      <c r="B2179" s="104">
        <v>0</v>
      </c>
      <c r="C2179" s="105"/>
      <c r="D2179" s="104">
        <v>0</v>
      </c>
      <c r="E2179" s="105"/>
      <c r="F2179" s="105" t="s">
        <v>3530</v>
      </c>
      <c r="G2179" s="104">
        <v>0</v>
      </c>
      <c r="H2179" s="104">
        <v>0</v>
      </c>
      <c r="I2179" s="104">
        <v>0</v>
      </c>
      <c r="J2179" s="105"/>
      <c r="K2179" s="105"/>
      <c r="L2179" s="104">
        <v>3</v>
      </c>
      <c r="M2179" s="104">
        <v>0</v>
      </c>
      <c r="N2179" s="105"/>
      <c r="O2179" s="106" t="s">
        <v>889</v>
      </c>
      <c r="P2179" s="106" t="s">
        <v>890</v>
      </c>
      <c r="Q2179" s="105" t="s">
        <v>5832</v>
      </c>
      <c r="R2179" s="104">
        <v>0</v>
      </c>
      <c r="S2179" s="104">
        <v>0</v>
      </c>
      <c r="T2179" s="105" t="s">
        <v>5802</v>
      </c>
      <c r="U2179" s="104">
        <v>1</v>
      </c>
      <c r="V2179" s="104">
        <v>0</v>
      </c>
      <c r="W2179" s="104">
        <v>0</v>
      </c>
      <c r="X2179" s="104">
        <v>0</v>
      </c>
      <c r="Y2179" s="104">
        <v>0</v>
      </c>
      <c r="Z2179" s="104" t="b">
        <v>0</v>
      </c>
      <c r="AA2179" s="105"/>
      <c r="AB2179" s="105" t="s">
        <v>5833</v>
      </c>
    </row>
    <row r="2180" spans="1:28" ht="15" customHeight="1" x14ac:dyDescent="0.35">
      <c r="A2180" s="105" t="s">
        <v>8830</v>
      </c>
      <c r="B2180" s="104">
        <v>0</v>
      </c>
      <c r="C2180" s="105"/>
      <c r="D2180" s="104">
        <v>0</v>
      </c>
      <c r="E2180" s="105"/>
      <c r="F2180" s="105" t="s">
        <v>5834</v>
      </c>
      <c r="G2180" s="104">
        <v>0</v>
      </c>
      <c r="H2180" s="104">
        <v>0</v>
      </c>
      <c r="I2180" s="104">
        <v>0</v>
      </c>
      <c r="J2180" s="105"/>
      <c r="K2180" s="105"/>
      <c r="L2180" s="104">
        <v>3</v>
      </c>
      <c r="M2180" s="104">
        <v>0</v>
      </c>
      <c r="N2180" s="105"/>
      <c r="O2180" s="106" t="s">
        <v>889</v>
      </c>
      <c r="P2180" s="106" t="s">
        <v>890</v>
      </c>
      <c r="Q2180" s="105" t="s">
        <v>5835</v>
      </c>
      <c r="R2180" s="104">
        <v>0</v>
      </c>
      <c r="S2180" s="104">
        <v>0</v>
      </c>
      <c r="T2180" s="105" t="s">
        <v>5802</v>
      </c>
      <c r="U2180" s="104">
        <v>1</v>
      </c>
      <c r="V2180" s="104">
        <v>0</v>
      </c>
      <c r="W2180" s="104">
        <v>0</v>
      </c>
      <c r="X2180" s="104">
        <v>0</v>
      </c>
      <c r="Y2180" s="104">
        <v>0</v>
      </c>
      <c r="Z2180" s="104" t="b">
        <v>0</v>
      </c>
      <c r="AA2180" s="105"/>
      <c r="AB2180" s="105" t="s">
        <v>5836</v>
      </c>
    </row>
    <row r="2181" spans="1:28" ht="15" customHeight="1" x14ac:dyDescent="0.35">
      <c r="A2181" s="105" t="s">
        <v>8831</v>
      </c>
      <c r="B2181" s="104">
        <v>0</v>
      </c>
      <c r="C2181" s="105"/>
      <c r="D2181" s="104">
        <v>0</v>
      </c>
      <c r="E2181" s="105"/>
      <c r="F2181" s="105" t="s">
        <v>2073</v>
      </c>
      <c r="G2181" s="104">
        <v>0</v>
      </c>
      <c r="H2181" s="104">
        <v>0</v>
      </c>
      <c r="I2181" s="104">
        <v>0</v>
      </c>
      <c r="J2181" s="105"/>
      <c r="K2181" s="105"/>
      <c r="L2181" s="104">
        <v>3</v>
      </c>
      <c r="M2181" s="104">
        <v>0</v>
      </c>
      <c r="N2181" s="105"/>
      <c r="O2181" s="106" t="s">
        <v>889</v>
      </c>
      <c r="P2181" s="106" t="s">
        <v>890</v>
      </c>
      <c r="Q2181" s="105" t="s">
        <v>5837</v>
      </c>
      <c r="R2181" s="104">
        <v>0</v>
      </c>
      <c r="S2181" s="104">
        <v>0</v>
      </c>
      <c r="T2181" s="105" t="s">
        <v>5802</v>
      </c>
      <c r="U2181" s="104">
        <v>1</v>
      </c>
      <c r="V2181" s="104">
        <v>0</v>
      </c>
      <c r="W2181" s="104">
        <v>0</v>
      </c>
      <c r="X2181" s="104">
        <v>0</v>
      </c>
      <c r="Y2181" s="104">
        <v>0</v>
      </c>
      <c r="Z2181" s="104" t="b">
        <v>0</v>
      </c>
      <c r="AA2181" s="105"/>
      <c r="AB2181" s="105" t="s">
        <v>5838</v>
      </c>
    </row>
    <row r="2182" spans="1:28" ht="15" customHeight="1" x14ac:dyDescent="0.35">
      <c r="A2182" s="105" t="s">
        <v>8832</v>
      </c>
      <c r="B2182" s="104">
        <v>0</v>
      </c>
      <c r="C2182" s="105"/>
      <c r="D2182" s="104">
        <v>0</v>
      </c>
      <c r="E2182" s="105"/>
      <c r="F2182" s="105" t="s">
        <v>5839</v>
      </c>
      <c r="G2182" s="104">
        <v>0</v>
      </c>
      <c r="H2182" s="104">
        <v>0</v>
      </c>
      <c r="I2182" s="104">
        <v>0</v>
      </c>
      <c r="J2182" s="105"/>
      <c r="K2182" s="105"/>
      <c r="L2182" s="104">
        <v>3</v>
      </c>
      <c r="M2182" s="104">
        <v>0</v>
      </c>
      <c r="N2182" s="105"/>
      <c r="O2182" s="106" t="s">
        <v>889</v>
      </c>
      <c r="P2182" s="106" t="s">
        <v>890</v>
      </c>
      <c r="Q2182" s="105" t="s">
        <v>5840</v>
      </c>
      <c r="R2182" s="104">
        <v>0</v>
      </c>
      <c r="S2182" s="104">
        <v>0</v>
      </c>
      <c r="T2182" s="105" t="s">
        <v>5802</v>
      </c>
      <c r="U2182" s="104">
        <v>1</v>
      </c>
      <c r="V2182" s="104">
        <v>0</v>
      </c>
      <c r="W2182" s="104">
        <v>0</v>
      </c>
      <c r="X2182" s="104">
        <v>0</v>
      </c>
      <c r="Y2182" s="104">
        <v>0</v>
      </c>
      <c r="Z2182" s="104" t="b">
        <v>0</v>
      </c>
      <c r="AA2182" s="105"/>
      <c r="AB2182" s="105" t="s">
        <v>5841</v>
      </c>
    </row>
    <row r="2183" spans="1:28" ht="15" customHeight="1" x14ac:dyDescent="0.35">
      <c r="A2183" s="105" t="s">
        <v>8833</v>
      </c>
      <c r="B2183" s="104">
        <v>0</v>
      </c>
      <c r="C2183" s="105"/>
      <c r="D2183" s="104">
        <v>0</v>
      </c>
      <c r="E2183" s="105"/>
      <c r="F2183" s="105" t="s">
        <v>2875</v>
      </c>
      <c r="G2183" s="104">
        <v>0</v>
      </c>
      <c r="H2183" s="104">
        <v>0</v>
      </c>
      <c r="I2183" s="104">
        <v>0</v>
      </c>
      <c r="J2183" s="105"/>
      <c r="K2183" s="105"/>
      <c r="L2183" s="104">
        <v>3</v>
      </c>
      <c r="M2183" s="104">
        <v>0</v>
      </c>
      <c r="N2183" s="105"/>
      <c r="O2183" s="106" t="s">
        <v>889</v>
      </c>
      <c r="P2183" s="106" t="s">
        <v>890</v>
      </c>
      <c r="Q2183" s="105" t="s">
        <v>5842</v>
      </c>
      <c r="R2183" s="104">
        <v>0</v>
      </c>
      <c r="S2183" s="104">
        <v>0</v>
      </c>
      <c r="T2183" s="105" t="s">
        <v>5802</v>
      </c>
      <c r="U2183" s="104">
        <v>1</v>
      </c>
      <c r="V2183" s="104">
        <v>0</v>
      </c>
      <c r="W2183" s="104">
        <v>0</v>
      </c>
      <c r="X2183" s="104">
        <v>0</v>
      </c>
      <c r="Y2183" s="104">
        <v>0</v>
      </c>
      <c r="Z2183" s="104" t="b">
        <v>0</v>
      </c>
      <c r="AA2183" s="105"/>
      <c r="AB2183" s="105" t="s">
        <v>5843</v>
      </c>
    </row>
    <row r="2184" spans="1:28" ht="15" customHeight="1" x14ac:dyDescent="0.35">
      <c r="A2184" s="105" t="s">
        <v>10955</v>
      </c>
      <c r="B2184" s="104">
        <v>0</v>
      </c>
      <c r="C2184" s="105"/>
      <c r="D2184" s="104">
        <v>0</v>
      </c>
      <c r="E2184" s="105"/>
      <c r="F2184" s="105" t="s">
        <v>10027</v>
      </c>
      <c r="G2184" s="104">
        <v>0</v>
      </c>
      <c r="H2184" s="104">
        <v>0</v>
      </c>
      <c r="I2184" s="104">
        <v>0</v>
      </c>
      <c r="J2184" s="105"/>
      <c r="K2184" s="105"/>
      <c r="L2184" s="104">
        <v>3</v>
      </c>
      <c r="M2184" s="104">
        <v>0</v>
      </c>
      <c r="N2184" s="105"/>
      <c r="O2184" s="105"/>
      <c r="P2184" s="105"/>
      <c r="Q2184" s="105" t="s">
        <v>5539</v>
      </c>
      <c r="R2184" s="104">
        <v>0</v>
      </c>
      <c r="S2184" s="104">
        <v>0</v>
      </c>
      <c r="T2184" s="105" t="s">
        <v>5802</v>
      </c>
      <c r="U2184" s="104">
        <v>1</v>
      </c>
      <c r="V2184" s="104">
        <v>0</v>
      </c>
      <c r="W2184" s="104">
        <v>0</v>
      </c>
      <c r="X2184" s="104">
        <v>0</v>
      </c>
      <c r="Y2184" s="104">
        <v>0</v>
      </c>
      <c r="Z2184" s="104" t="b">
        <v>0</v>
      </c>
      <c r="AA2184" s="105"/>
      <c r="AB2184" s="105" t="s">
        <v>10028</v>
      </c>
    </row>
    <row r="2185" spans="1:28" ht="15" customHeight="1" x14ac:dyDescent="0.35">
      <c r="A2185" s="105" t="s">
        <v>11663</v>
      </c>
      <c r="B2185" s="104">
        <v>0</v>
      </c>
      <c r="C2185" s="105"/>
      <c r="D2185" s="104">
        <v>0</v>
      </c>
      <c r="E2185" s="105"/>
      <c r="F2185" s="105" t="s">
        <v>11229</v>
      </c>
      <c r="G2185" s="104">
        <v>0</v>
      </c>
      <c r="H2185" s="104">
        <v>0</v>
      </c>
      <c r="I2185" s="104">
        <v>0</v>
      </c>
      <c r="J2185" s="105"/>
      <c r="K2185" s="105"/>
      <c r="L2185" s="104">
        <v>3</v>
      </c>
      <c r="M2185" s="104">
        <v>0</v>
      </c>
      <c r="N2185" s="105"/>
      <c r="O2185" s="105"/>
      <c r="P2185" s="105"/>
      <c r="Q2185" s="105" t="s">
        <v>11230</v>
      </c>
      <c r="R2185" s="104">
        <v>0</v>
      </c>
      <c r="S2185" s="104">
        <v>0</v>
      </c>
      <c r="T2185" s="105" t="s">
        <v>5802</v>
      </c>
      <c r="U2185" s="104">
        <v>1</v>
      </c>
      <c r="V2185" s="104">
        <v>0</v>
      </c>
      <c r="W2185" s="104">
        <v>0</v>
      </c>
      <c r="X2185" s="104">
        <v>0</v>
      </c>
      <c r="Y2185" s="104">
        <v>0</v>
      </c>
      <c r="Z2185" s="104" t="b">
        <v>0</v>
      </c>
      <c r="AA2185" s="105"/>
      <c r="AB2185" s="105" t="s">
        <v>11231</v>
      </c>
    </row>
    <row r="2186" spans="1:28" ht="15" customHeight="1" x14ac:dyDescent="0.35">
      <c r="A2186" s="105" t="s">
        <v>8819</v>
      </c>
      <c r="B2186" s="104">
        <v>0</v>
      </c>
      <c r="C2186" s="105"/>
      <c r="D2186" s="104">
        <v>0</v>
      </c>
      <c r="E2186" s="105"/>
      <c r="F2186" s="105" t="s">
        <v>5806</v>
      </c>
      <c r="G2186" s="104">
        <v>0</v>
      </c>
      <c r="H2186" s="104">
        <v>0</v>
      </c>
      <c r="I2186" s="104">
        <v>0</v>
      </c>
      <c r="J2186" s="105"/>
      <c r="K2186" s="105"/>
      <c r="L2186" s="104">
        <v>2</v>
      </c>
      <c r="M2186" s="104">
        <v>9306.1919999999991</v>
      </c>
      <c r="N2186" s="105"/>
      <c r="O2186" s="105"/>
      <c r="P2186" s="105"/>
      <c r="Q2186" s="105" t="s">
        <v>9668</v>
      </c>
      <c r="R2186" s="104">
        <v>33236.400000000001</v>
      </c>
      <c r="S2186" s="104">
        <v>0</v>
      </c>
      <c r="T2186" s="105" t="s">
        <v>5799</v>
      </c>
      <c r="U2186" s="104">
        <v>1</v>
      </c>
      <c r="V2186" s="104">
        <v>0</v>
      </c>
      <c r="W2186" s="104">
        <v>0</v>
      </c>
      <c r="X2186" s="104">
        <v>0</v>
      </c>
      <c r="Y2186" s="104">
        <v>42542.591999999997</v>
      </c>
      <c r="Z2186" s="104" t="b">
        <v>0</v>
      </c>
      <c r="AA2186" s="105" t="s">
        <v>82</v>
      </c>
      <c r="AB2186" s="105" t="s">
        <v>5807</v>
      </c>
    </row>
    <row r="2187" spans="1:28" ht="15" customHeight="1" x14ac:dyDescent="0.35">
      <c r="A2187" s="105" t="s">
        <v>8834</v>
      </c>
      <c r="B2187" s="104">
        <v>0</v>
      </c>
      <c r="C2187" s="105"/>
      <c r="D2187" s="104">
        <v>0</v>
      </c>
      <c r="E2187" s="105"/>
      <c r="F2187" s="105" t="s">
        <v>5844</v>
      </c>
      <c r="G2187" s="104">
        <v>0</v>
      </c>
      <c r="H2187" s="104">
        <v>0</v>
      </c>
      <c r="I2187" s="104">
        <v>0</v>
      </c>
      <c r="J2187" s="105"/>
      <c r="K2187" s="105"/>
      <c r="L2187" s="104">
        <v>3</v>
      </c>
      <c r="M2187" s="104">
        <v>9306.1919999999991</v>
      </c>
      <c r="N2187" s="105" t="s">
        <v>5815</v>
      </c>
      <c r="O2187" s="106" t="s">
        <v>889</v>
      </c>
      <c r="P2187" s="106" t="s">
        <v>890</v>
      </c>
      <c r="Q2187" s="105" t="s">
        <v>5845</v>
      </c>
      <c r="R2187" s="104">
        <v>33236.400000000001</v>
      </c>
      <c r="S2187" s="104">
        <v>0</v>
      </c>
      <c r="T2187" s="105" t="s">
        <v>5805</v>
      </c>
      <c r="U2187" s="104">
        <v>1</v>
      </c>
      <c r="V2187" s="104">
        <v>0</v>
      </c>
      <c r="W2187" s="104">
        <v>0</v>
      </c>
      <c r="X2187" s="104">
        <v>0</v>
      </c>
      <c r="Y2187" s="104">
        <v>42542.591999999997</v>
      </c>
      <c r="Z2187" s="104" t="b">
        <v>0</v>
      </c>
      <c r="AA2187" s="105"/>
      <c r="AB2187" s="105" t="s">
        <v>5846</v>
      </c>
    </row>
    <row r="2188" spans="1:28" ht="15" customHeight="1" x14ac:dyDescent="0.35">
      <c r="A2188" s="105" t="s">
        <v>8835</v>
      </c>
      <c r="B2188" s="104">
        <v>0</v>
      </c>
      <c r="C2188" s="105"/>
      <c r="D2188" s="104">
        <v>0</v>
      </c>
      <c r="E2188" s="105"/>
      <c r="F2188" s="105" t="s">
        <v>5818</v>
      </c>
      <c r="G2188" s="104">
        <v>0</v>
      </c>
      <c r="H2188" s="104">
        <v>0</v>
      </c>
      <c r="I2188" s="104">
        <v>0</v>
      </c>
      <c r="J2188" s="105"/>
      <c r="K2188" s="105"/>
      <c r="L2188" s="104">
        <v>3</v>
      </c>
      <c r="M2188" s="104">
        <v>0</v>
      </c>
      <c r="N2188" s="105"/>
      <c r="O2188" s="106" t="s">
        <v>889</v>
      </c>
      <c r="P2188" s="106" t="s">
        <v>890</v>
      </c>
      <c r="Q2188" s="105" t="s">
        <v>5847</v>
      </c>
      <c r="R2188" s="104">
        <v>0</v>
      </c>
      <c r="S2188" s="104">
        <v>0</v>
      </c>
      <c r="T2188" s="105" t="s">
        <v>5805</v>
      </c>
      <c r="U2188" s="104">
        <v>1</v>
      </c>
      <c r="V2188" s="104">
        <v>0</v>
      </c>
      <c r="W2188" s="104">
        <v>0</v>
      </c>
      <c r="X2188" s="104">
        <v>0</v>
      </c>
      <c r="Y2188" s="104">
        <v>0</v>
      </c>
      <c r="Z2188" s="104" t="b">
        <v>0</v>
      </c>
      <c r="AA2188" s="105"/>
      <c r="AB2188" s="105" t="s">
        <v>5848</v>
      </c>
    </row>
    <row r="2189" spans="1:28" ht="15" customHeight="1" x14ac:dyDescent="0.35">
      <c r="A2189" s="105" t="s">
        <v>8836</v>
      </c>
      <c r="B2189" s="104">
        <v>0</v>
      </c>
      <c r="C2189" s="105"/>
      <c r="D2189" s="104">
        <v>0</v>
      </c>
      <c r="E2189" s="105"/>
      <c r="F2189" s="105" t="s">
        <v>1922</v>
      </c>
      <c r="G2189" s="104">
        <v>0</v>
      </c>
      <c r="H2189" s="104">
        <v>0</v>
      </c>
      <c r="I2189" s="104">
        <v>0</v>
      </c>
      <c r="J2189" s="105"/>
      <c r="K2189" s="105"/>
      <c r="L2189" s="104">
        <v>3</v>
      </c>
      <c r="M2189" s="104">
        <v>0</v>
      </c>
      <c r="N2189" s="105"/>
      <c r="O2189" s="106" t="s">
        <v>889</v>
      </c>
      <c r="P2189" s="106" t="s">
        <v>890</v>
      </c>
      <c r="Q2189" s="105" t="s">
        <v>5849</v>
      </c>
      <c r="R2189" s="104">
        <v>0</v>
      </c>
      <c r="S2189" s="104">
        <v>0</v>
      </c>
      <c r="T2189" s="105" t="s">
        <v>5805</v>
      </c>
      <c r="U2189" s="104">
        <v>1</v>
      </c>
      <c r="V2189" s="104">
        <v>0</v>
      </c>
      <c r="W2189" s="104">
        <v>0</v>
      </c>
      <c r="X2189" s="104">
        <v>0</v>
      </c>
      <c r="Y2189" s="104">
        <v>0</v>
      </c>
      <c r="Z2189" s="104" t="b">
        <v>0</v>
      </c>
      <c r="AA2189" s="105"/>
      <c r="AB2189" s="105" t="s">
        <v>5850</v>
      </c>
    </row>
    <row r="2190" spans="1:28" ht="15" customHeight="1" x14ac:dyDescent="0.35">
      <c r="A2190" s="105" t="s">
        <v>8837</v>
      </c>
      <c r="B2190" s="104">
        <v>0</v>
      </c>
      <c r="C2190" s="105"/>
      <c r="D2190" s="104">
        <v>0</v>
      </c>
      <c r="E2190" s="105"/>
      <c r="F2190" s="105" t="s">
        <v>3300</v>
      </c>
      <c r="G2190" s="104">
        <v>0</v>
      </c>
      <c r="H2190" s="104">
        <v>0</v>
      </c>
      <c r="I2190" s="104">
        <v>0</v>
      </c>
      <c r="J2190" s="105"/>
      <c r="K2190" s="105"/>
      <c r="L2190" s="104">
        <v>3</v>
      </c>
      <c r="M2190" s="104">
        <v>0</v>
      </c>
      <c r="N2190" s="105"/>
      <c r="O2190" s="106" t="s">
        <v>889</v>
      </c>
      <c r="P2190" s="106" t="s">
        <v>890</v>
      </c>
      <c r="Q2190" s="105" t="s">
        <v>5851</v>
      </c>
      <c r="R2190" s="104">
        <v>0</v>
      </c>
      <c r="S2190" s="104">
        <v>0</v>
      </c>
      <c r="T2190" s="105" t="s">
        <v>5805</v>
      </c>
      <c r="U2190" s="104">
        <v>1</v>
      </c>
      <c r="V2190" s="104">
        <v>0</v>
      </c>
      <c r="W2190" s="104">
        <v>0</v>
      </c>
      <c r="X2190" s="104">
        <v>0</v>
      </c>
      <c r="Y2190" s="104">
        <v>0</v>
      </c>
      <c r="Z2190" s="104" t="b">
        <v>0</v>
      </c>
      <c r="AA2190" s="105"/>
      <c r="AB2190" s="105" t="s">
        <v>5852</v>
      </c>
    </row>
    <row r="2191" spans="1:28" ht="15" customHeight="1" x14ac:dyDescent="0.35">
      <c r="A2191" s="105" t="s">
        <v>8838</v>
      </c>
      <c r="B2191" s="104">
        <v>0</v>
      </c>
      <c r="C2191" s="105"/>
      <c r="D2191" s="104">
        <v>0</v>
      </c>
      <c r="E2191" s="105"/>
      <c r="F2191" s="105" t="s">
        <v>5825</v>
      </c>
      <c r="G2191" s="104">
        <v>0</v>
      </c>
      <c r="H2191" s="104">
        <v>0</v>
      </c>
      <c r="I2191" s="104">
        <v>0</v>
      </c>
      <c r="J2191" s="105"/>
      <c r="K2191" s="105"/>
      <c r="L2191" s="104">
        <v>3</v>
      </c>
      <c r="M2191" s="104">
        <v>0</v>
      </c>
      <c r="N2191" s="105"/>
      <c r="O2191" s="106" t="s">
        <v>889</v>
      </c>
      <c r="P2191" s="106" t="s">
        <v>890</v>
      </c>
      <c r="Q2191" s="105" t="s">
        <v>5853</v>
      </c>
      <c r="R2191" s="104">
        <v>0</v>
      </c>
      <c r="S2191" s="104">
        <v>0</v>
      </c>
      <c r="T2191" s="105" t="s">
        <v>5805</v>
      </c>
      <c r="U2191" s="104">
        <v>1</v>
      </c>
      <c r="V2191" s="104">
        <v>0</v>
      </c>
      <c r="W2191" s="104">
        <v>0</v>
      </c>
      <c r="X2191" s="104">
        <v>0</v>
      </c>
      <c r="Y2191" s="104">
        <v>0</v>
      </c>
      <c r="Z2191" s="104" t="b">
        <v>0</v>
      </c>
      <c r="AA2191" s="105"/>
      <c r="AB2191" s="105" t="s">
        <v>5854</v>
      </c>
    </row>
    <row r="2192" spans="1:28" ht="15" customHeight="1" x14ac:dyDescent="0.35">
      <c r="A2192" s="105" t="s">
        <v>8839</v>
      </c>
      <c r="B2192" s="104">
        <v>0</v>
      </c>
      <c r="C2192" s="105"/>
      <c r="D2192" s="104">
        <v>0</v>
      </c>
      <c r="E2192" s="105"/>
      <c r="F2192" s="105" t="s">
        <v>3499</v>
      </c>
      <c r="G2192" s="104">
        <v>0</v>
      </c>
      <c r="H2192" s="104">
        <v>0</v>
      </c>
      <c r="I2192" s="104">
        <v>0</v>
      </c>
      <c r="J2192" s="105"/>
      <c r="K2192" s="105"/>
      <c r="L2192" s="104">
        <v>3</v>
      </c>
      <c r="M2192" s="104">
        <v>0</v>
      </c>
      <c r="N2192" s="105"/>
      <c r="O2192" s="106" t="s">
        <v>889</v>
      </c>
      <c r="P2192" s="106" t="s">
        <v>890</v>
      </c>
      <c r="Q2192" s="105" t="s">
        <v>5855</v>
      </c>
      <c r="R2192" s="104">
        <v>0</v>
      </c>
      <c r="S2192" s="104">
        <v>0</v>
      </c>
      <c r="T2192" s="105" t="s">
        <v>5805</v>
      </c>
      <c r="U2192" s="104">
        <v>1</v>
      </c>
      <c r="V2192" s="104">
        <v>0</v>
      </c>
      <c r="W2192" s="104">
        <v>0</v>
      </c>
      <c r="X2192" s="104">
        <v>0</v>
      </c>
      <c r="Y2192" s="104">
        <v>0</v>
      </c>
      <c r="Z2192" s="104" t="b">
        <v>0</v>
      </c>
      <c r="AA2192" s="105"/>
      <c r="AB2192" s="105" t="s">
        <v>5856</v>
      </c>
    </row>
    <row r="2193" spans="1:28" ht="15" customHeight="1" x14ac:dyDescent="0.35">
      <c r="A2193" s="105" t="s">
        <v>8840</v>
      </c>
      <c r="B2193" s="104">
        <v>0</v>
      </c>
      <c r="C2193" s="105"/>
      <c r="D2193" s="104">
        <v>0</v>
      </c>
      <c r="E2193" s="105"/>
      <c r="F2193" s="105" t="s">
        <v>3402</v>
      </c>
      <c r="G2193" s="104">
        <v>0</v>
      </c>
      <c r="H2193" s="104">
        <v>0</v>
      </c>
      <c r="I2193" s="104">
        <v>0</v>
      </c>
      <c r="J2193" s="105"/>
      <c r="K2193" s="105"/>
      <c r="L2193" s="104">
        <v>3</v>
      </c>
      <c r="M2193" s="104">
        <v>0</v>
      </c>
      <c r="N2193" s="105"/>
      <c r="O2193" s="106" t="s">
        <v>889</v>
      </c>
      <c r="P2193" s="106" t="s">
        <v>890</v>
      </c>
      <c r="Q2193" s="105" t="s">
        <v>5857</v>
      </c>
      <c r="R2193" s="104">
        <v>0</v>
      </c>
      <c r="S2193" s="104">
        <v>0</v>
      </c>
      <c r="T2193" s="105" t="s">
        <v>5805</v>
      </c>
      <c r="U2193" s="104">
        <v>1</v>
      </c>
      <c r="V2193" s="104">
        <v>0</v>
      </c>
      <c r="W2193" s="104">
        <v>0</v>
      </c>
      <c r="X2193" s="104">
        <v>0</v>
      </c>
      <c r="Y2193" s="104">
        <v>0</v>
      </c>
      <c r="Z2193" s="104" t="b">
        <v>0</v>
      </c>
      <c r="AA2193" s="105"/>
      <c r="AB2193" s="105" t="s">
        <v>5858</v>
      </c>
    </row>
    <row r="2194" spans="1:28" ht="15" customHeight="1" x14ac:dyDescent="0.35">
      <c r="A2194" s="105" t="s">
        <v>8841</v>
      </c>
      <c r="B2194" s="104">
        <v>0</v>
      </c>
      <c r="C2194" s="105"/>
      <c r="D2194" s="104">
        <v>0</v>
      </c>
      <c r="E2194" s="105"/>
      <c r="F2194" s="105" t="s">
        <v>3530</v>
      </c>
      <c r="G2194" s="104">
        <v>0</v>
      </c>
      <c r="H2194" s="104">
        <v>0</v>
      </c>
      <c r="I2194" s="104">
        <v>0</v>
      </c>
      <c r="J2194" s="105"/>
      <c r="K2194" s="105"/>
      <c r="L2194" s="104">
        <v>3</v>
      </c>
      <c r="M2194" s="104">
        <v>0</v>
      </c>
      <c r="N2194" s="105"/>
      <c r="O2194" s="106" t="s">
        <v>889</v>
      </c>
      <c r="P2194" s="106" t="s">
        <v>890</v>
      </c>
      <c r="Q2194" s="105" t="s">
        <v>5859</v>
      </c>
      <c r="R2194" s="104">
        <v>0</v>
      </c>
      <c r="S2194" s="104">
        <v>0</v>
      </c>
      <c r="T2194" s="105" t="s">
        <v>5805</v>
      </c>
      <c r="U2194" s="104">
        <v>1</v>
      </c>
      <c r="V2194" s="104">
        <v>0</v>
      </c>
      <c r="W2194" s="104">
        <v>0</v>
      </c>
      <c r="X2194" s="104">
        <v>0</v>
      </c>
      <c r="Y2194" s="104">
        <v>0</v>
      </c>
      <c r="Z2194" s="104" t="b">
        <v>0</v>
      </c>
      <c r="AA2194" s="105"/>
      <c r="AB2194" s="105" t="s">
        <v>5860</v>
      </c>
    </row>
    <row r="2195" spans="1:28" ht="15" customHeight="1" x14ac:dyDescent="0.35">
      <c r="A2195" s="105" t="s">
        <v>8842</v>
      </c>
      <c r="B2195" s="104">
        <v>0</v>
      </c>
      <c r="C2195" s="105"/>
      <c r="D2195" s="104">
        <v>0</v>
      </c>
      <c r="E2195" s="105"/>
      <c r="F2195" s="105" t="s">
        <v>5834</v>
      </c>
      <c r="G2195" s="104">
        <v>0</v>
      </c>
      <c r="H2195" s="104">
        <v>0</v>
      </c>
      <c r="I2195" s="104">
        <v>0</v>
      </c>
      <c r="J2195" s="105"/>
      <c r="K2195" s="105"/>
      <c r="L2195" s="104">
        <v>3</v>
      </c>
      <c r="M2195" s="104">
        <v>0</v>
      </c>
      <c r="N2195" s="105"/>
      <c r="O2195" s="106" t="s">
        <v>889</v>
      </c>
      <c r="P2195" s="106" t="s">
        <v>890</v>
      </c>
      <c r="Q2195" s="105" t="s">
        <v>5861</v>
      </c>
      <c r="R2195" s="104">
        <v>0</v>
      </c>
      <c r="S2195" s="104">
        <v>0</v>
      </c>
      <c r="T2195" s="105" t="s">
        <v>5805</v>
      </c>
      <c r="U2195" s="104">
        <v>1</v>
      </c>
      <c r="V2195" s="104">
        <v>0</v>
      </c>
      <c r="W2195" s="104">
        <v>0</v>
      </c>
      <c r="X2195" s="104">
        <v>0</v>
      </c>
      <c r="Y2195" s="104">
        <v>0</v>
      </c>
      <c r="Z2195" s="104" t="b">
        <v>0</v>
      </c>
      <c r="AA2195" s="105"/>
      <c r="AB2195" s="105" t="s">
        <v>5862</v>
      </c>
    </row>
    <row r="2196" spans="1:28" ht="15" customHeight="1" x14ac:dyDescent="0.35">
      <c r="A2196" s="105" t="s">
        <v>8843</v>
      </c>
      <c r="B2196" s="104">
        <v>0</v>
      </c>
      <c r="C2196" s="105"/>
      <c r="D2196" s="104">
        <v>0</v>
      </c>
      <c r="E2196" s="105"/>
      <c r="F2196" s="105" t="s">
        <v>2073</v>
      </c>
      <c r="G2196" s="104">
        <v>0</v>
      </c>
      <c r="H2196" s="104">
        <v>0</v>
      </c>
      <c r="I2196" s="104">
        <v>0</v>
      </c>
      <c r="J2196" s="105"/>
      <c r="K2196" s="105"/>
      <c r="L2196" s="104">
        <v>3</v>
      </c>
      <c r="M2196" s="104">
        <v>0</v>
      </c>
      <c r="N2196" s="105"/>
      <c r="O2196" s="106" t="s">
        <v>889</v>
      </c>
      <c r="P2196" s="106" t="s">
        <v>890</v>
      </c>
      <c r="Q2196" s="105" t="s">
        <v>5863</v>
      </c>
      <c r="R2196" s="104">
        <v>0</v>
      </c>
      <c r="S2196" s="104">
        <v>0</v>
      </c>
      <c r="T2196" s="105" t="s">
        <v>5805</v>
      </c>
      <c r="U2196" s="104">
        <v>1</v>
      </c>
      <c r="V2196" s="104">
        <v>0</v>
      </c>
      <c r="W2196" s="104">
        <v>0</v>
      </c>
      <c r="X2196" s="104">
        <v>0</v>
      </c>
      <c r="Y2196" s="104">
        <v>0</v>
      </c>
      <c r="Z2196" s="104" t="b">
        <v>0</v>
      </c>
      <c r="AA2196" s="105"/>
      <c r="AB2196" s="105" t="s">
        <v>5864</v>
      </c>
    </row>
    <row r="2197" spans="1:28" ht="15" customHeight="1" x14ac:dyDescent="0.35">
      <c r="A2197" s="105" t="s">
        <v>8844</v>
      </c>
      <c r="B2197" s="104">
        <v>0</v>
      </c>
      <c r="C2197" s="105"/>
      <c r="D2197" s="104">
        <v>0</v>
      </c>
      <c r="E2197" s="105"/>
      <c r="F2197" s="105" t="s">
        <v>5839</v>
      </c>
      <c r="G2197" s="104">
        <v>0</v>
      </c>
      <c r="H2197" s="104">
        <v>0</v>
      </c>
      <c r="I2197" s="104">
        <v>0</v>
      </c>
      <c r="J2197" s="105"/>
      <c r="K2197" s="105"/>
      <c r="L2197" s="104">
        <v>3</v>
      </c>
      <c r="M2197" s="104">
        <v>0</v>
      </c>
      <c r="N2197" s="105"/>
      <c r="O2197" s="106" t="s">
        <v>889</v>
      </c>
      <c r="P2197" s="106" t="s">
        <v>890</v>
      </c>
      <c r="Q2197" s="105" t="s">
        <v>5865</v>
      </c>
      <c r="R2197" s="104">
        <v>0</v>
      </c>
      <c r="S2197" s="104">
        <v>0</v>
      </c>
      <c r="T2197" s="105" t="s">
        <v>5805</v>
      </c>
      <c r="U2197" s="104">
        <v>1</v>
      </c>
      <c r="V2197" s="104">
        <v>0</v>
      </c>
      <c r="W2197" s="104">
        <v>0</v>
      </c>
      <c r="X2197" s="104">
        <v>0</v>
      </c>
      <c r="Y2197" s="104">
        <v>0</v>
      </c>
      <c r="Z2197" s="104" t="b">
        <v>0</v>
      </c>
      <c r="AA2197" s="105"/>
      <c r="AB2197" s="105" t="s">
        <v>5866</v>
      </c>
    </row>
    <row r="2198" spans="1:28" ht="15" customHeight="1" x14ac:dyDescent="0.35">
      <c r="A2198" s="105" t="s">
        <v>8845</v>
      </c>
      <c r="B2198" s="104">
        <v>0</v>
      </c>
      <c r="C2198" s="105"/>
      <c r="D2198" s="104">
        <v>0</v>
      </c>
      <c r="E2198" s="105"/>
      <c r="F2198" s="105" t="s">
        <v>2875</v>
      </c>
      <c r="G2198" s="104">
        <v>0</v>
      </c>
      <c r="H2198" s="104">
        <v>0</v>
      </c>
      <c r="I2198" s="104">
        <v>0</v>
      </c>
      <c r="J2198" s="105"/>
      <c r="K2198" s="105"/>
      <c r="L2198" s="104">
        <v>3</v>
      </c>
      <c r="M2198" s="104">
        <v>0</v>
      </c>
      <c r="N2198" s="105"/>
      <c r="O2198" s="106" t="s">
        <v>889</v>
      </c>
      <c r="P2198" s="106" t="s">
        <v>890</v>
      </c>
      <c r="Q2198" s="105" t="s">
        <v>5867</v>
      </c>
      <c r="R2198" s="104">
        <v>0</v>
      </c>
      <c r="S2198" s="104">
        <v>0</v>
      </c>
      <c r="T2198" s="105" t="s">
        <v>5805</v>
      </c>
      <c r="U2198" s="104">
        <v>1</v>
      </c>
      <c r="V2198" s="104">
        <v>0</v>
      </c>
      <c r="W2198" s="104">
        <v>0</v>
      </c>
      <c r="X2198" s="104">
        <v>0</v>
      </c>
      <c r="Y2198" s="104">
        <v>0</v>
      </c>
      <c r="Z2198" s="104" t="b">
        <v>0</v>
      </c>
      <c r="AA2198" s="105"/>
      <c r="AB2198" s="105" t="s">
        <v>5868</v>
      </c>
    </row>
    <row r="2199" spans="1:28" ht="15" customHeight="1" x14ac:dyDescent="0.35">
      <c r="A2199" s="105" t="s">
        <v>10956</v>
      </c>
      <c r="B2199" s="104">
        <v>0</v>
      </c>
      <c r="C2199" s="105"/>
      <c r="D2199" s="104">
        <v>0</v>
      </c>
      <c r="E2199" s="105"/>
      <c r="F2199" s="105" t="s">
        <v>10029</v>
      </c>
      <c r="G2199" s="104">
        <v>0</v>
      </c>
      <c r="H2199" s="104">
        <v>0</v>
      </c>
      <c r="I2199" s="104">
        <v>0</v>
      </c>
      <c r="J2199" s="105"/>
      <c r="K2199" s="105"/>
      <c r="L2199" s="104">
        <v>3</v>
      </c>
      <c r="M2199" s="104">
        <v>0</v>
      </c>
      <c r="N2199" s="105"/>
      <c r="O2199" s="105"/>
      <c r="P2199" s="105"/>
      <c r="Q2199" s="105" t="s">
        <v>5540</v>
      </c>
      <c r="R2199" s="104">
        <v>0</v>
      </c>
      <c r="S2199" s="104">
        <v>0</v>
      </c>
      <c r="T2199" s="105" t="s">
        <v>5805</v>
      </c>
      <c r="U2199" s="104">
        <v>1</v>
      </c>
      <c r="V2199" s="104">
        <v>0</v>
      </c>
      <c r="W2199" s="104">
        <v>0</v>
      </c>
      <c r="X2199" s="104">
        <v>0</v>
      </c>
      <c r="Y2199" s="104">
        <v>0</v>
      </c>
      <c r="Z2199" s="104" t="b">
        <v>0</v>
      </c>
      <c r="AA2199" s="105"/>
      <c r="AB2199" s="105" t="s">
        <v>10030</v>
      </c>
    </row>
    <row r="2200" spans="1:28" ht="15" customHeight="1" x14ac:dyDescent="0.35">
      <c r="A2200" s="105" t="s">
        <v>11664</v>
      </c>
      <c r="B2200" s="104">
        <v>0</v>
      </c>
      <c r="C2200" s="105"/>
      <c r="D2200" s="104">
        <v>0</v>
      </c>
      <c r="E2200" s="105"/>
      <c r="F2200" s="105" t="s">
        <v>11232</v>
      </c>
      <c r="G2200" s="104">
        <v>0</v>
      </c>
      <c r="H2200" s="104">
        <v>0</v>
      </c>
      <c r="I2200" s="104">
        <v>0</v>
      </c>
      <c r="J2200" s="105"/>
      <c r="K2200" s="105"/>
      <c r="L2200" s="104">
        <v>3</v>
      </c>
      <c r="M2200" s="104">
        <v>0</v>
      </c>
      <c r="N2200" s="105"/>
      <c r="O2200" s="105"/>
      <c r="P2200" s="105"/>
      <c r="Q2200" s="105" t="s">
        <v>11233</v>
      </c>
      <c r="R2200" s="104">
        <v>0</v>
      </c>
      <c r="S2200" s="104">
        <v>0</v>
      </c>
      <c r="T2200" s="105" t="s">
        <v>5805</v>
      </c>
      <c r="U2200" s="104">
        <v>1</v>
      </c>
      <c r="V2200" s="104">
        <v>0</v>
      </c>
      <c r="W2200" s="104">
        <v>0</v>
      </c>
      <c r="X2200" s="104">
        <v>0</v>
      </c>
      <c r="Y2200" s="104">
        <v>0</v>
      </c>
      <c r="Z2200" s="104" t="b">
        <v>0</v>
      </c>
      <c r="AA2200" s="105"/>
      <c r="AB2200" s="105" t="s">
        <v>11234</v>
      </c>
    </row>
    <row r="2201" spans="1:28" ht="15" customHeight="1" x14ac:dyDescent="0.35">
      <c r="A2201" s="105" t="s">
        <v>8820</v>
      </c>
      <c r="B2201" s="104">
        <v>0</v>
      </c>
      <c r="C2201" s="105"/>
      <c r="D2201" s="104">
        <v>0</v>
      </c>
      <c r="E2201" s="105"/>
      <c r="F2201" s="105" t="s">
        <v>5809</v>
      </c>
      <c r="G2201" s="104">
        <v>0</v>
      </c>
      <c r="H2201" s="104">
        <v>0</v>
      </c>
      <c r="I2201" s="104">
        <v>0</v>
      </c>
      <c r="J2201" s="105"/>
      <c r="K2201" s="105"/>
      <c r="L2201" s="104">
        <v>2</v>
      </c>
      <c r="M2201" s="104">
        <v>9306.1919999999991</v>
      </c>
      <c r="N2201" s="105"/>
      <c r="O2201" s="105"/>
      <c r="P2201" s="105"/>
      <c r="Q2201" s="105" t="s">
        <v>9669</v>
      </c>
      <c r="R2201" s="104">
        <v>33236.400000000001</v>
      </c>
      <c r="S2201" s="104">
        <v>0</v>
      </c>
      <c r="T2201" s="105" t="s">
        <v>5799</v>
      </c>
      <c r="U2201" s="104">
        <v>1</v>
      </c>
      <c r="V2201" s="104">
        <v>0</v>
      </c>
      <c r="W2201" s="104">
        <v>0</v>
      </c>
      <c r="X2201" s="104">
        <v>0</v>
      </c>
      <c r="Y2201" s="104">
        <v>42542.591999999997</v>
      </c>
      <c r="Z2201" s="104" t="b">
        <v>0</v>
      </c>
      <c r="AA2201" s="105" t="s">
        <v>82</v>
      </c>
      <c r="AB2201" s="105" t="s">
        <v>5810</v>
      </c>
    </row>
    <row r="2202" spans="1:28" ht="15" customHeight="1" x14ac:dyDescent="0.35">
      <c r="A2202" s="105" t="s">
        <v>8846</v>
      </c>
      <c r="B2202" s="104">
        <v>0</v>
      </c>
      <c r="C2202" s="105"/>
      <c r="D2202" s="104">
        <v>0</v>
      </c>
      <c r="E2202" s="105"/>
      <c r="F2202" s="105" t="s">
        <v>5869</v>
      </c>
      <c r="G2202" s="104">
        <v>0</v>
      </c>
      <c r="H2202" s="104">
        <v>0</v>
      </c>
      <c r="I2202" s="104">
        <v>0</v>
      </c>
      <c r="J2202" s="105"/>
      <c r="K2202" s="105"/>
      <c r="L2202" s="104">
        <v>3</v>
      </c>
      <c r="M2202" s="104">
        <v>9306.1919999999991</v>
      </c>
      <c r="N2202" s="105" t="s">
        <v>5815</v>
      </c>
      <c r="O2202" s="106" t="s">
        <v>889</v>
      </c>
      <c r="P2202" s="106" t="s">
        <v>890</v>
      </c>
      <c r="Q2202" s="105" t="s">
        <v>5870</v>
      </c>
      <c r="R2202" s="104">
        <v>33236.400000000001</v>
      </c>
      <c r="S2202" s="104">
        <v>0</v>
      </c>
      <c r="T2202" s="105" t="s">
        <v>5808</v>
      </c>
      <c r="U2202" s="104">
        <v>1</v>
      </c>
      <c r="V2202" s="104">
        <v>0</v>
      </c>
      <c r="W2202" s="104">
        <v>0</v>
      </c>
      <c r="X2202" s="104">
        <v>0</v>
      </c>
      <c r="Y2202" s="104">
        <v>42542.591999999997</v>
      </c>
      <c r="Z2202" s="104" t="b">
        <v>0</v>
      </c>
      <c r="AA2202" s="105"/>
      <c r="AB2202" s="105" t="s">
        <v>5871</v>
      </c>
    </row>
    <row r="2203" spans="1:28" ht="15" customHeight="1" x14ac:dyDescent="0.35">
      <c r="A2203" s="105" t="s">
        <v>8847</v>
      </c>
      <c r="B2203" s="104">
        <v>0</v>
      </c>
      <c r="C2203" s="105"/>
      <c r="D2203" s="104">
        <v>0</v>
      </c>
      <c r="E2203" s="105"/>
      <c r="F2203" s="105" t="s">
        <v>5818</v>
      </c>
      <c r="G2203" s="104">
        <v>0</v>
      </c>
      <c r="H2203" s="104">
        <v>0</v>
      </c>
      <c r="I2203" s="104">
        <v>0</v>
      </c>
      <c r="J2203" s="105"/>
      <c r="K2203" s="105"/>
      <c r="L2203" s="104">
        <v>3</v>
      </c>
      <c r="M2203" s="104">
        <v>0</v>
      </c>
      <c r="N2203" s="105"/>
      <c r="O2203" s="106" t="s">
        <v>889</v>
      </c>
      <c r="P2203" s="106" t="s">
        <v>890</v>
      </c>
      <c r="Q2203" s="105" t="s">
        <v>5872</v>
      </c>
      <c r="R2203" s="104">
        <v>0</v>
      </c>
      <c r="S2203" s="104">
        <v>0</v>
      </c>
      <c r="T2203" s="105" t="s">
        <v>5808</v>
      </c>
      <c r="U2203" s="104">
        <v>1</v>
      </c>
      <c r="V2203" s="104">
        <v>0</v>
      </c>
      <c r="W2203" s="104">
        <v>0</v>
      </c>
      <c r="X2203" s="104">
        <v>0</v>
      </c>
      <c r="Y2203" s="104">
        <v>0</v>
      </c>
      <c r="Z2203" s="104" t="b">
        <v>0</v>
      </c>
      <c r="AA2203" s="105"/>
      <c r="AB2203" s="105" t="s">
        <v>5873</v>
      </c>
    </row>
    <row r="2204" spans="1:28" ht="15" customHeight="1" x14ac:dyDescent="0.35">
      <c r="A2204" s="105" t="s">
        <v>8848</v>
      </c>
      <c r="B2204" s="104">
        <v>0</v>
      </c>
      <c r="C2204" s="105"/>
      <c r="D2204" s="104">
        <v>0</v>
      </c>
      <c r="E2204" s="105"/>
      <c r="F2204" s="105" t="s">
        <v>1922</v>
      </c>
      <c r="G2204" s="104">
        <v>0</v>
      </c>
      <c r="H2204" s="104">
        <v>0</v>
      </c>
      <c r="I2204" s="104">
        <v>0</v>
      </c>
      <c r="J2204" s="105"/>
      <c r="K2204" s="105"/>
      <c r="L2204" s="104">
        <v>3</v>
      </c>
      <c r="M2204" s="104">
        <v>0</v>
      </c>
      <c r="N2204" s="105"/>
      <c r="O2204" s="106" t="s">
        <v>889</v>
      </c>
      <c r="P2204" s="106" t="s">
        <v>890</v>
      </c>
      <c r="Q2204" s="105" t="s">
        <v>5874</v>
      </c>
      <c r="R2204" s="104">
        <v>0</v>
      </c>
      <c r="S2204" s="104">
        <v>0</v>
      </c>
      <c r="T2204" s="105" t="s">
        <v>5808</v>
      </c>
      <c r="U2204" s="104">
        <v>1</v>
      </c>
      <c r="V2204" s="104">
        <v>0</v>
      </c>
      <c r="W2204" s="104">
        <v>0</v>
      </c>
      <c r="X2204" s="104">
        <v>0</v>
      </c>
      <c r="Y2204" s="104">
        <v>0</v>
      </c>
      <c r="Z2204" s="104" t="b">
        <v>0</v>
      </c>
      <c r="AA2204" s="105"/>
      <c r="AB2204" s="105" t="s">
        <v>5875</v>
      </c>
    </row>
    <row r="2205" spans="1:28" ht="15" customHeight="1" x14ac:dyDescent="0.35">
      <c r="A2205" s="105" t="s">
        <v>8849</v>
      </c>
      <c r="B2205" s="104">
        <v>0</v>
      </c>
      <c r="C2205" s="105"/>
      <c r="D2205" s="104">
        <v>0</v>
      </c>
      <c r="E2205" s="105"/>
      <c r="F2205" s="105" t="s">
        <v>3300</v>
      </c>
      <c r="G2205" s="104">
        <v>0</v>
      </c>
      <c r="H2205" s="104">
        <v>0</v>
      </c>
      <c r="I2205" s="104">
        <v>0</v>
      </c>
      <c r="J2205" s="105"/>
      <c r="K2205" s="105"/>
      <c r="L2205" s="104">
        <v>3</v>
      </c>
      <c r="M2205" s="104">
        <v>0</v>
      </c>
      <c r="N2205" s="105"/>
      <c r="O2205" s="106" t="s">
        <v>889</v>
      </c>
      <c r="P2205" s="106" t="s">
        <v>890</v>
      </c>
      <c r="Q2205" s="105" t="s">
        <v>5876</v>
      </c>
      <c r="R2205" s="104">
        <v>0</v>
      </c>
      <c r="S2205" s="104">
        <v>0</v>
      </c>
      <c r="T2205" s="105" t="s">
        <v>5808</v>
      </c>
      <c r="U2205" s="104">
        <v>1</v>
      </c>
      <c r="V2205" s="104">
        <v>0</v>
      </c>
      <c r="W2205" s="104">
        <v>0</v>
      </c>
      <c r="X2205" s="104">
        <v>0</v>
      </c>
      <c r="Y2205" s="104">
        <v>0</v>
      </c>
      <c r="Z2205" s="104" t="b">
        <v>0</v>
      </c>
      <c r="AA2205" s="105"/>
      <c r="AB2205" s="105" t="s">
        <v>5877</v>
      </c>
    </row>
    <row r="2206" spans="1:28" ht="15" customHeight="1" x14ac:dyDescent="0.35">
      <c r="A2206" s="105" t="s">
        <v>8850</v>
      </c>
      <c r="B2206" s="104">
        <v>0</v>
      </c>
      <c r="C2206" s="105"/>
      <c r="D2206" s="104">
        <v>0</v>
      </c>
      <c r="E2206" s="105"/>
      <c r="F2206" s="105" t="s">
        <v>5825</v>
      </c>
      <c r="G2206" s="104">
        <v>0</v>
      </c>
      <c r="H2206" s="104">
        <v>0</v>
      </c>
      <c r="I2206" s="104">
        <v>0</v>
      </c>
      <c r="J2206" s="105"/>
      <c r="K2206" s="105"/>
      <c r="L2206" s="104">
        <v>3</v>
      </c>
      <c r="M2206" s="104">
        <v>0</v>
      </c>
      <c r="N2206" s="105"/>
      <c r="O2206" s="106" t="s">
        <v>889</v>
      </c>
      <c r="P2206" s="106" t="s">
        <v>890</v>
      </c>
      <c r="Q2206" s="105" t="s">
        <v>5878</v>
      </c>
      <c r="R2206" s="104">
        <v>0</v>
      </c>
      <c r="S2206" s="104">
        <v>0</v>
      </c>
      <c r="T2206" s="105" t="s">
        <v>5808</v>
      </c>
      <c r="U2206" s="104">
        <v>1</v>
      </c>
      <c r="V2206" s="104">
        <v>0</v>
      </c>
      <c r="W2206" s="104">
        <v>0</v>
      </c>
      <c r="X2206" s="104">
        <v>0</v>
      </c>
      <c r="Y2206" s="104">
        <v>0</v>
      </c>
      <c r="Z2206" s="104" t="b">
        <v>0</v>
      </c>
      <c r="AA2206" s="105"/>
      <c r="AB2206" s="105" t="s">
        <v>5879</v>
      </c>
    </row>
    <row r="2207" spans="1:28" ht="15" customHeight="1" x14ac:dyDescent="0.35">
      <c r="A2207" s="105" t="s">
        <v>8851</v>
      </c>
      <c r="B2207" s="104">
        <v>0</v>
      </c>
      <c r="C2207" s="105"/>
      <c r="D2207" s="104">
        <v>0</v>
      </c>
      <c r="E2207" s="105"/>
      <c r="F2207" s="105" t="s">
        <v>3499</v>
      </c>
      <c r="G2207" s="104">
        <v>0</v>
      </c>
      <c r="H2207" s="104">
        <v>0</v>
      </c>
      <c r="I2207" s="104">
        <v>0</v>
      </c>
      <c r="J2207" s="105"/>
      <c r="K2207" s="105"/>
      <c r="L2207" s="104">
        <v>3</v>
      </c>
      <c r="M2207" s="104">
        <v>0</v>
      </c>
      <c r="N2207" s="105"/>
      <c r="O2207" s="106" t="s">
        <v>889</v>
      </c>
      <c r="P2207" s="106" t="s">
        <v>890</v>
      </c>
      <c r="Q2207" s="105" t="s">
        <v>5880</v>
      </c>
      <c r="R2207" s="104">
        <v>0</v>
      </c>
      <c r="S2207" s="104">
        <v>0</v>
      </c>
      <c r="T2207" s="105" t="s">
        <v>5808</v>
      </c>
      <c r="U2207" s="104">
        <v>1</v>
      </c>
      <c r="V2207" s="104">
        <v>0</v>
      </c>
      <c r="W2207" s="104">
        <v>0</v>
      </c>
      <c r="X2207" s="104">
        <v>0</v>
      </c>
      <c r="Y2207" s="104">
        <v>0</v>
      </c>
      <c r="Z2207" s="104" t="b">
        <v>0</v>
      </c>
      <c r="AA2207" s="105"/>
      <c r="AB2207" s="105" t="s">
        <v>5881</v>
      </c>
    </row>
    <row r="2208" spans="1:28" ht="15" customHeight="1" x14ac:dyDescent="0.35">
      <c r="A2208" s="105" t="s">
        <v>8852</v>
      </c>
      <c r="B2208" s="104">
        <v>0</v>
      </c>
      <c r="C2208" s="105"/>
      <c r="D2208" s="104">
        <v>0</v>
      </c>
      <c r="E2208" s="105"/>
      <c r="F2208" s="105" t="s">
        <v>3402</v>
      </c>
      <c r="G2208" s="104">
        <v>0</v>
      </c>
      <c r="H2208" s="104">
        <v>0</v>
      </c>
      <c r="I2208" s="104">
        <v>0</v>
      </c>
      <c r="J2208" s="105"/>
      <c r="K2208" s="105"/>
      <c r="L2208" s="104">
        <v>3</v>
      </c>
      <c r="M2208" s="104">
        <v>0</v>
      </c>
      <c r="N2208" s="105"/>
      <c r="O2208" s="106" t="s">
        <v>889</v>
      </c>
      <c r="P2208" s="106" t="s">
        <v>890</v>
      </c>
      <c r="Q2208" s="105" t="s">
        <v>5882</v>
      </c>
      <c r="R2208" s="104">
        <v>0</v>
      </c>
      <c r="S2208" s="104">
        <v>0</v>
      </c>
      <c r="T2208" s="105" t="s">
        <v>5808</v>
      </c>
      <c r="U2208" s="104">
        <v>1</v>
      </c>
      <c r="V2208" s="104">
        <v>0</v>
      </c>
      <c r="W2208" s="104">
        <v>0</v>
      </c>
      <c r="X2208" s="104">
        <v>0</v>
      </c>
      <c r="Y2208" s="104">
        <v>0</v>
      </c>
      <c r="Z2208" s="104" t="b">
        <v>0</v>
      </c>
      <c r="AA2208" s="105"/>
      <c r="AB2208" s="105" t="s">
        <v>5883</v>
      </c>
    </row>
    <row r="2209" spans="1:28" ht="15" customHeight="1" x14ac:dyDescent="0.35">
      <c r="A2209" s="105" t="s">
        <v>8853</v>
      </c>
      <c r="B2209" s="104">
        <v>0</v>
      </c>
      <c r="C2209" s="105"/>
      <c r="D2209" s="104">
        <v>0</v>
      </c>
      <c r="E2209" s="105"/>
      <c r="F2209" s="105" t="s">
        <v>3530</v>
      </c>
      <c r="G2209" s="104">
        <v>0</v>
      </c>
      <c r="H2209" s="104">
        <v>0</v>
      </c>
      <c r="I2209" s="104">
        <v>0</v>
      </c>
      <c r="J2209" s="105"/>
      <c r="K2209" s="105"/>
      <c r="L2209" s="104">
        <v>3</v>
      </c>
      <c r="M2209" s="104">
        <v>0</v>
      </c>
      <c r="N2209" s="105"/>
      <c r="O2209" s="106" t="s">
        <v>889</v>
      </c>
      <c r="P2209" s="106" t="s">
        <v>890</v>
      </c>
      <c r="Q2209" s="105" t="s">
        <v>5884</v>
      </c>
      <c r="R2209" s="104">
        <v>0</v>
      </c>
      <c r="S2209" s="104">
        <v>0</v>
      </c>
      <c r="T2209" s="105" t="s">
        <v>5808</v>
      </c>
      <c r="U2209" s="104">
        <v>1</v>
      </c>
      <c r="V2209" s="104">
        <v>0</v>
      </c>
      <c r="W2209" s="104">
        <v>0</v>
      </c>
      <c r="X2209" s="104">
        <v>0</v>
      </c>
      <c r="Y2209" s="104">
        <v>0</v>
      </c>
      <c r="Z2209" s="104" t="b">
        <v>0</v>
      </c>
      <c r="AA2209" s="105"/>
      <c r="AB2209" s="105" t="s">
        <v>5885</v>
      </c>
    </row>
    <row r="2210" spans="1:28" ht="15" customHeight="1" x14ac:dyDescent="0.35">
      <c r="A2210" s="105" t="s">
        <v>8854</v>
      </c>
      <c r="B2210" s="104">
        <v>0</v>
      </c>
      <c r="C2210" s="105"/>
      <c r="D2210" s="104">
        <v>0</v>
      </c>
      <c r="E2210" s="105"/>
      <c r="F2210" s="105" t="s">
        <v>5834</v>
      </c>
      <c r="G2210" s="104">
        <v>0</v>
      </c>
      <c r="H2210" s="104">
        <v>0</v>
      </c>
      <c r="I2210" s="104">
        <v>0</v>
      </c>
      <c r="J2210" s="105"/>
      <c r="K2210" s="105"/>
      <c r="L2210" s="104">
        <v>3</v>
      </c>
      <c r="M2210" s="104">
        <v>0</v>
      </c>
      <c r="N2210" s="105"/>
      <c r="O2210" s="106" t="s">
        <v>889</v>
      </c>
      <c r="P2210" s="106" t="s">
        <v>890</v>
      </c>
      <c r="Q2210" s="105" t="s">
        <v>5886</v>
      </c>
      <c r="R2210" s="104">
        <v>0</v>
      </c>
      <c r="S2210" s="104">
        <v>0</v>
      </c>
      <c r="T2210" s="105" t="s">
        <v>5808</v>
      </c>
      <c r="U2210" s="104">
        <v>1</v>
      </c>
      <c r="V2210" s="104">
        <v>0</v>
      </c>
      <c r="W2210" s="104">
        <v>0</v>
      </c>
      <c r="X2210" s="104">
        <v>0</v>
      </c>
      <c r="Y2210" s="104">
        <v>0</v>
      </c>
      <c r="Z2210" s="104" t="b">
        <v>0</v>
      </c>
      <c r="AA2210" s="105"/>
      <c r="AB2210" s="105" t="s">
        <v>5887</v>
      </c>
    </row>
    <row r="2211" spans="1:28" ht="15" customHeight="1" x14ac:dyDescent="0.35">
      <c r="A2211" s="105" t="s">
        <v>8855</v>
      </c>
      <c r="B2211" s="104">
        <v>0</v>
      </c>
      <c r="C2211" s="105"/>
      <c r="D2211" s="104">
        <v>0</v>
      </c>
      <c r="E2211" s="105"/>
      <c r="F2211" s="105" t="s">
        <v>2073</v>
      </c>
      <c r="G2211" s="104">
        <v>0</v>
      </c>
      <c r="H2211" s="104">
        <v>0</v>
      </c>
      <c r="I2211" s="104">
        <v>0</v>
      </c>
      <c r="J2211" s="105"/>
      <c r="K2211" s="105"/>
      <c r="L2211" s="104">
        <v>3</v>
      </c>
      <c r="M2211" s="104">
        <v>0</v>
      </c>
      <c r="N2211" s="105"/>
      <c r="O2211" s="106" t="s">
        <v>889</v>
      </c>
      <c r="P2211" s="106" t="s">
        <v>890</v>
      </c>
      <c r="Q2211" s="105" t="s">
        <v>5888</v>
      </c>
      <c r="R2211" s="104">
        <v>0</v>
      </c>
      <c r="S2211" s="104">
        <v>0</v>
      </c>
      <c r="T2211" s="105" t="s">
        <v>5808</v>
      </c>
      <c r="U2211" s="104">
        <v>1</v>
      </c>
      <c r="V2211" s="104">
        <v>0</v>
      </c>
      <c r="W2211" s="104">
        <v>0</v>
      </c>
      <c r="X2211" s="104">
        <v>0</v>
      </c>
      <c r="Y2211" s="104">
        <v>0</v>
      </c>
      <c r="Z2211" s="104" t="b">
        <v>0</v>
      </c>
      <c r="AA2211" s="105"/>
      <c r="AB2211" s="105" t="s">
        <v>5889</v>
      </c>
    </row>
    <row r="2212" spans="1:28" ht="15" customHeight="1" x14ac:dyDescent="0.35">
      <c r="A2212" s="105" t="s">
        <v>8856</v>
      </c>
      <c r="B2212" s="104">
        <v>0</v>
      </c>
      <c r="C2212" s="105"/>
      <c r="D2212" s="104">
        <v>0</v>
      </c>
      <c r="E2212" s="105"/>
      <c r="F2212" s="105" t="s">
        <v>5839</v>
      </c>
      <c r="G2212" s="104">
        <v>0</v>
      </c>
      <c r="H2212" s="104">
        <v>0</v>
      </c>
      <c r="I2212" s="104">
        <v>0</v>
      </c>
      <c r="J2212" s="105"/>
      <c r="K2212" s="105"/>
      <c r="L2212" s="104">
        <v>3</v>
      </c>
      <c r="M2212" s="104">
        <v>0</v>
      </c>
      <c r="N2212" s="105"/>
      <c r="O2212" s="106" t="s">
        <v>889</v>
      </c>
      <c r="P2212" s="106" t="s">
        <v>890</v>
      </c>
      <c r="Q2212" s="105" t="s">
        <v>5890</v>
      </c>
      <c r="R2212" s="104">
        <v>0</v>
      </c>
      <c r="S2212" s="104">
        <v>0</v>
      </c>
      <c r="T2212" s="105" t="s">
        <v>5808</v>
      </c>
      <c r="U2212" s="104">
        <v>1</v>
      </c>
      <c r="V2212" s="104">
        <v>0</v>
      </c>
      <c r="W2212" s="104">
        <v>0</v>
      </c>
      <c r="X2212" s="104">
        <v>0</v>
      </c>
      <c r="Y2212" s="104">
        <v>0</v>
      </c>
      <c r="Z2212" s="104" t="b">
        <v>0</v>
      </c>
      <c r="AA2212" s="105"/>
      <c r="AB2212" s="105" t="s">
        <v>5891</v>
      </c>
    </row>
    <row r="2213" spans="1:28" ht="15" customHeight="1" x14ac:dyDescent="0.35">
      <c r="A2213" s="105" t="s">
        <v>8857</v>
      </c>
      <c r="B2213" s="104">
        <v>0</v>
      </c>
      <c r="C2213" s="105"/>
      <c r="D2213" s="104">
        <v>0</v>
      </c>
      <c r="E2213" s="105"/>
      <c r="F2213" s="105" t="s">
        <v>2875</v>
      </c>
      <c r="G2213" s="104">
        <v>0</v>
      </c>
      <c r="H2213" s="104">
        <v>0</v>
      </c>
      <c r="I2213" s="104">
        <v>0</v>
      </c>
      <c r="J2213" s="105"/>
      <c r="K2213" s="105"/>
      <c r="L2213" s="104">
        <v>3</v>
      </c>
      <c r="M2213" s="104">
        <v>0</v>
      </c>
      <c r="N2213" s="105"/>
      <c r="O2213" s="106" t="s">
        <v>889</v>
      </c>
      <c r="P2213" s="106" t="s">
        <v>890</v>
      </c>
      <c r="Q2213" s="105" t="s">
        <v>5892</v>
      </c>
      <c r="R2213" s="104">
        <v>0</v>
      </c>
      <c r="S2213" s="104">
        <v>0</v>
      </c>
      <c r="T2213" s="105" t="s">
        <v>5808</v>
      </c>
      <c r="U2213" s="104">
        <v>1</v>
      </c>
      <c r="V2213" s="104">
        <v>0</v>
      </c>
      <c r="W2213" s="104">
        <v>0</v>
      </c>
      <c r="X2213" s="104">
        <v>0</v>
      </c>
      <c r="Y2213" s="104">
        <v>0</v>
      </c>
      <c r="Z2213" s="104" t="b">
        <v>0</v>
      </c>
      <c r="AA2213" s="105"/>
      <c r="AB2213" s="105" t="s">
        <v>5893</v>
      </c>
    </row>
    <row r="2214" spans="1:28" ht="15" customHeight="1" x14ac:dyDescent="0.35">
      <c r="A2214" s="105" t="s">
        <v>10957</v>
      </c>
      <c r="B2214" s="104">
        <v>0</v>
      </c>
      <c r="C2214" s="105"/>
      <c r="D2214" s="104">
        <v>0</v>
      </c>
      <c r="E2214" s="105"/>
      <c r="F2214" s="105" t="s">
        <v>10031</v>
      </c>
      <c r="G2214" s="104">
        <v>0</v>
      </c>
      <c r="H2214" s="104">
        <v>0</v>
      </c>
      <c r="I2214" s="104">
        <v>0</v>
      </c>
      <c r="J2214" s="105"/>
      <c r="K2214" s="105"/>
      <c r="L2214" s="104">
        <v>3</v>
      </c>
      <c r="M2214" s="104">
        <v>0</v>
      </c>
      <c r="N2214" s="105"/>
      <c r="O2214" s="105"/>
      <c r="P2214" s="105"/>
      <c r="Q2214" s="105" t="s">
        <v>5541</v>
      </c>
      <c r="R2214" s="104">
        <v>0</v>
      </c>
      <c r="S2214" s="104">
        <v>0</v>
      </c>
      <c r="T2214" s="105" t="s">
        <v>5808</v>
      </c>
      <c r="U2214" s="104">
        <v>1</v>
      </c>
      <c r="V2214" s="104">
        <v>0</v>
      </c>
      <c r="W2214" s="104">
        <v>0</v>
      </c>
      <c r="X2214" s="104">
        <v>0</v>
      </c>
      <c r="Y2214" s="104">
        <v>0</v>
      </c>
      <c r="Z2214" s="104" t="b">
        <v>0</v>
      </c>
      <c r="AA2214" s="105"/>
      <c r="AB2214" s="105" t="s">
        <v>10032</v>
      </c>
    </row>
    <row r="2215" spans="1:28" ht="15" customHeight="1" x14ac:dyDescent="0.35">
      <c r="A2215" s="105" t="s">
        <v>11665</v>
      </c>
      <c r="B2215" s="104">
        <v>0</v>
      </c>
      <c r="C2215" s="105"/>
      <c r="D2215" s="104">
        <v>0</v>
      </c>
      <c r="E2215" s="105"/>
      <c r="F2215" s="105" t="s">
        <v>11235</v>
      </c>
      <c r="G2215" s="104">
        <v>0</v>
      </c>
      <c r="H2215" s="104">
        <v>0</v>
      </c>
      <c r="I2215" s="104">
        <v>0</v>
      </c>
      <c r="J2215" s="105"/>
      <c r="K2215" s="105"/>
      <c r="L2215" s="104">
        <v>3</v>
      </c>
      <c r="M2215" s="104">
        <v>0</v>
      </c>
      <c r="N2215" s="105"/>
      <c r="O2215" s="105"/>
      <c r="P2215" s="105"/>
      <c r="Q2215" s="105" t="s">
        <v>11236</v>
      </c>
      <c r="R2215" s="104">
        <v>0</v>
      </c>
      <c r="S2215" s="104">
        <v>0</v>
      </c>
      <c r="T2215" s="105" t="s">
        <v>5808</v>
      </c>
      <c r="U2215" s="104">
        <v>1</v>
      </c>
      <c r="V2215" s="104">
        <v>0</v>
      </c>
      <c r="W2215" s="104">
        <v>0</v>
      </c>
      <c r="X2215" s="104">
        <v>0</v>
      </c>
      <c r="Y2215" s="104">
        <v>0</v>
      </c>
      <c r="Z2215" s="104" t="b">
        <v>0</v>
      </c>
      <c r="AA2215" s="105"/>
      <c r="AB2215" s="105" t="s">
        <v>11237</v>
      </c>
    </row>
    <row r="2216" spans="1:28" ht="15" customHeight="1" x14ac:dyDescent="0.35">
      <c r="A2216" s="105" t="s">
        <v>8821</v>
      </c>
      <c r="B2216" s="104">
        <v>0</v>
      </c>
      <c r="C2216" s="105"/>
      <c r="D2216" s="104">
        <v>0</v>
      </c>
      <c r="E2216" s="105"/>
      <c r="F2216" s="105" t="s">
        <v>5812</v>
      </c>
      <c r="G2216" s="104">
        <v>0</v>
      </c>
      <c r="H2216" s="104">
        <v>0</v>
      </c>
      <c r="I2216" s="104">
        <v>0</v>
      </c>
      <c r="J2216" s="105"/>
      <c r="K2216" s="105"/>
      <c r="L2216" s="104">
        <v>2</v>
      </c>
      <c r="M2216" s="104">
        <v>0</v>
      </c>
      <c r="N2216" s="105"/>
      <c r="O2216" s="105"/>
      <c r="P2216" s="105"/>
      <c r="Q2216" s="105" t="s">
        <v>9670</v>
      </c>
      <c r="R2216" s="104">
        <v>0</v>
      </c>
      <c r="S2216" s="104">
        <v>0</v>
      </c>
      <c r="T2216" s="105" t="s">
        <v>5799</v>
      </c>
      <c r="U2216" s="104">
        <v>1</v>
      </c>
      <c r="V2216" s="104">
        <v>0</v>
      </c>
      <c r="W2216" s="104">
        <v>0</v>
      </c>
      <c r="X2216" s="104">
        <v>0</v>
      </c>
      <c r="Y2216" s="104">
        <v>0</v>
      </c>
      <c r="Z2216" s="104" t="b">
        <v>0</v>
      </c>
      <c r="AA2216" s="105"/>
      <c r="AB2216" s="105" t="s">
        <v>5813</v>
      </c>
    </row>
    <row r="2217" spans="1:28" ht="15" customHeight="1" x14ac:dyDescent="0.35">
      <c r="A2217" s="105" t="s">
        <v>8858</v>
      </c>
      <c r="B2217" s="104">
        <v>0</v>
      </c>
      <c r="C2217" s="105"/>
      <c r="D2217" s="104">
        <v>0</v>
      </c>
      <c r="E2217" s="105"/>
      <c r="F2217" s="105" t="s">
        <v>5894</v>
      </c>
      <c r="G2217" s="104">
        <v>0</v>
      </c>
      <c r="H2217" s="104">
        <v>0</v>
      </c>
      <c r="I2217" s="104">
        <v>0</v>
      </c>
      <c r="J2217" s="105"/>
      <c r="K2217" s="105"/>
      <c r="L2217" s="104">
        <v>3</v>
      </c>
      <c r="M2217" s="104">
        <v>0</v>
      </c>
      <c r="N2217" s="105"/>
      <c r="O2217" s="106" t="s">
        <v>889</v>
      </c>
      <c r="P2217" s="106" t="s">
        <v>890</v>
      </c>
      <c r="Q2217" s="105" t="s">
        <v>5895</v>
      </c>
      <c r="R2217" s="104">
        <v>0</v>
      </c>
      <c r="S2217" s="104">
        <v>0</v>
      </c>
      <c r="T2217" s="105" t="s">
        <v>5811</v>
      </c>
      <c r="U2217" s="104">
        <v>1</v>
      </c>
      <c r="V2217" s="104">
        <v>0</v>
      </c>
      <c r="W2217" s="104">
        <v>0</v>
      </c>
      <c r="X2217" s="104">
        <v>0</v>
      </c>
      <c r="Y2217" s="104">
        <v>0</v>
      </c>
      <c r="Z2217" s="104" t="b">
        <v>0</v>
      </c>
      <c r="AA2217" s="105"/>
      <c r="AB2217" s="105" t="s">
        <v>5896</v>
      </c>
    </row>
    <row r="2218" spans="1:28" ht="15" customHeight="1" x14ac:dyDescent="0.35">
      <c r="A2218" s="105" t="s">
        <v>8859</v>
      </c>
      <c r="B2218" s="104">
        <v>0</v>
      </c>
      <c r="C2218" s="105"/>
      <c r="D2218" s="104">
        <v>0</v>
      </c>
      <c r="E2218" s="105"/>
      <c r="F2218" s="105" t="s">
        <v>5897</v>
      </c>
      <c r="G2218" s="104">
        <v>0</v>
      </c>
      <c r="H2218" s="104">
        <v>0</v>
      </c>
      <c r="I2218" s="104">
        <v>0</v>
      </c>
      <c r="J2218" s="105"/>
      <c r="K2218" s="105"/>
      <c r="L2218" s="104">
        <v>3</v>
      </c>
      <c r="M2218" s="104">
        <v>0</v>
      </c>
      <c r="N2218" s="105"/>
      <c r="O2218" s="106" t="s">
        <v>889</v>
      </c>
      <c r="P2218" s="106" t="s">
        <v>890</v>
      </c>
      <c r="Q2218" s="105" t="s">
        <v>5898</v>
      </c>
      <c r="R2218" s="104">
        <v>0</v>
      </c>
      <c r="S2218" s="104">
        <v>0</v>
      </c>
      <c r="T2218" s="105" t="s">
        <v>5811</v>
      </c>
      <c r="U2218" s="104">
        <v>1</v>
      </c>
      <c r="V2218" s="104">
        <v>0</v>
      </c>
      <c r="W2218" s="104">
        <v>0</v>
      </c>
      <c r="X2218" s="104">
        <v>0</v>
      </c>
      <c r="Y2218" s="104">
        <v>0</v>
      </c>
      <c r="Z2218" s="104" t="b">
        <v>0</v>
      </c>
      <c r="AA2218" s="105"/>
      <c r="AB2218" s="105" t="s">
        <v>5899</v>
      </c>
    </row>
    <row r="2219" spans="1:28" ht="15" customHeight="1" x14ac:dyDescent="0.35">
      <c r="A2219" s="105" t="s">
        <v>8860</v>
      </c>
      <c r="B2219" s="104">
        <v>0</v>
      </c>
      <c r="C2219" s="105"/>
      <c r="D2219" s="104">
        <v>0</v>
      </c>
      <c r="E2219" s="105"/>
      <c r="F2219" s="105" t="s">
        <v>5900</v>
      </c>
      <c r="G2219" s="104">
        <v>0</v>
      </c>
      <c r="H2219" s="104">
        <v>0</v>
      </c>
      <c r="I2219" s="104">
        <v>0</v>
      </c>
      <c r="J2219" s="105"/>
      <c r="K2219" s="105"/>
      <c r="L2219" s="104">
        <v>3</v>
      </c>
      <c r="M2219" s="104">
        <v>0</v>
      </c>
      <c r="N2219" s="105"/>
      <c r="O2219" s="106" t="s">
        <v>889</v>
      </c>
      <c r="P2219" s="106" t="s">
        <v>890</v>
      </c>
      <c r="Q2219" s="105" t="s">
        <v>5901</v>
      </c>
      <c r="R2219" s="104">
        <v>0</v>
      </c>
      <c r="S2219" s="104">
        <v>0</v>
      </c>
      <c r="T2219" s="105" t="s">
        <v>5811</v>
      </c>
      <c r="U2219" s="104">
        <v>1</v>
      </c>
      <c r="V2219" s="104">
        <v>0</v>
      </c>
      <c r="W2219" s="104">
        <v>0</v>
      </c>
      <c r="X2219" s="104">
        <v>0</v>
      </c>
      <c r="Y2219" s="104">
        <v>0</v>
      </c>
      <c r="Z2219" s="104" t="b">
        <v>0</v>
      </c>
      <c r="AA2219" s="105"/>
      <c r="AB2219" s="105" t="s">
        <v>5902</v>
      </c>
    </row>
    <row r="2220" spans="1:28" ht="15" customHeight="1" x14ac:dyDescent="0.35">
      <c r="A2220" s="105" t="s">
        <v>8861</v>
      </c>
      <c r="B2220" s="104">
        <v>0</v>
      </c>
      <c r="C2220" s="105"/>
      <c r="D2220" s="104">
        <v>0</v>
      </c>
      <c r="E2220" s="105"/>
      <c r="F2220" s="105" t="s">
        <v>5903</v>
      </c>
      <c r="G2220" s="104">
        <v>0</v>
      </c>
      <c r="H2220" s="104">
        <v>0</v>
      </c>
      <c r="I2220" s="104">
        <v>0</v>
      </c>
      <c r="J2220" s="105"/>
      <c r="K2220" s="105"/>
      <c r="L2220" s="104">
        <v>3</v>
      </c>
      <c r="M2220" s="104">
        <v>0</v>
      </c>
      <c r="N2220" s="105"/>
      <c r="O2220" s="106" t="s">
        <v>889</v>
      </c>
      <c r="P2220" s="106" t="s">
        <v>890</v>
      </c>
      <c r="Q2220" s="105" t="s">
        <v>5904</v>
      </c>
      <c r="R2220" s="104">
        <v>0</v>
      </c>
      <c r="S2220" s="104">
        <v>0</v>
      </c>
      <c r="T2220" s="105" t="s">
        <v>5811</v>
      </c>
      <c r="U2220" s="104">
        <v>1</v>
      </c>
      <c r="V2220" s="104">
        <v>0</v>
      </c>
      <c r="W2220" s="104">
        <v>0</v>
      </c>
      <c r="X2220" s="104">
        <v>0</v>
      </c>
      <c r="Y2220" s="104">
        <v>0</v>
      </c>
      <c r="Z2220" s="104" t="b">
        <v>0</v>
      </c>
      <c r="AA2220" s="105"/>
      <c r="AB2220" s="105" t="s">
        <v>5905</v>
      </c>
    </row>
    <row r="2221" spans="1:28" ht="15" customHeight="1" x14ac:dyDescent="0.35">
      <c r="A2221" s="105" t="s">
        <v>8862</v>
      </c>
      <c r="B2221" s="104">
        <v>0</v>
      </c>
      <c r="C2221" s="105"/>
      <c r="D2221" s="104">
        <v>0</v>
      </c>
      <c r="E2221" s="105"/>
      <c r="F2221" s="105" t="s">
        <v>5906</v>
      </c>
      <c r="G2221" s="104">
        <v>0</v>
      </c>
      <c r="H2221" s="104">
        <v>0</v>
      </c>
      <c r="I2221" s="104">
        <v>0</v>
      </c>
      <c r="J2221" s="105"/>
      <c r="K2221" s="105"/>
      <c r="L2221" s="104">
        <v>3</v>
      </c>
      <c r="M2221" s="104">
        <v>0</v>
      </c>
      <c r="N2221" s="105"/>
      <c r="O2221" s="106" t="s">
        <v>889</v>
      </c>
      <c r="P2221" s="106" t="s">
        <v>890</v>
      </c>
      <c r="Q2221" s="105" t="s">
        <v>5907</v>
      </c>
      <c r="R2221" s="104">
        <v>0</v>
      </c>
      <c r="S2221" s="104">
        <v>0</v>
      </c>
      <c r="T2221" s="105" t="s">
        <v>5811</v>
      </c>
      <c r="U2221" s="104">
        <v>1</v>
      </c>
      <c r="V2221" s="104">
        <v>0</v>
      </c>
      <c r="W2221" s="104">
        <v>0</v>
      </c>
      <c r="X2221" s="104">
        <v>0</v>
      </c>
      <c r="Y2221" s="104">
        <v>0</v>
      </c>
      <c r="Z2221" s="104" t="b">
        <v>0</v>
      </c>
      <c r="AA2221" s="105"/>
      <c r="AB2221" s="105" t="s">
        <v>5908</v>
      </c>
    </row>
    <row r="2222" spans="1:28" ht="15" customHeight="1" x14ac:dyDescent="0.35">
      <c r="A2222" s="105" t="s">
        <v>8863</v>
      </c>
      <c r="B2222" s="104">
        <v>0</v>
      </c>
      <c r="C2222" s="105"/>
      <c r="D2222" s="104">
        <v>0</v>
      </c>
      <c r="E2222" s="105"/>
      <c r="F2222" s="105" t="s">
        <v>5909</v>
      </c>
      <c r="G2222" s="104">
        <v>0</v>
      </c>
      <c r="H2222" s="104">
        <v>0</v>
      </c>
      <c r="I2222" s="104">
        <v>0</v>
      </c>
      <c r="J2222" s="105"/>
      <c r="K2222" s="105"/>
      <c r="L2222" s="104">
        <v>3</v>
      </c>
      <c r="M2222" s="104">
        <v>0</v>
      </c>
      <c r="N2222" s="105"/>
      <c r="O2222" s="106" t="s">
        <v>889</v>
      </c>
      <c r="P2222" s="106" t="s">
        <v>890</v>
      </c>
      <c r="Q2222" s="105" t="s">
        <v>5910</v>
      </c>
      <c r="R2222" s="104">
        <v>0</v>
      </c>
      <c r="S2222" s="104">
        <v>0</v>
      </c>
      <c r="T2222" s="105" t="s">
        <v>5811</v>
      </c>
      <c r="U2222" s="104">
        <v>1</v>
      </c>
      <c r="V2222" s="104">
        <v>0</v>
      </c>
      <c r="W2222" s="104">
        <v>0</v>
      </c>
      <c r="X2222" s="104">
        <v>0</v>
      </c>
      <c r="Y2222" s="104">
        <v>0</v>
      </c>
      <c r="Z2222" s="104" t="b">
        <v>0</v>
      </c>
      <c r="AA2222" s="105"/>
      <c r="AB2222" s="105" t="s">
        <v>5911</v>
      </c>
    </row>
  </sheetData>
  <sortState xmlns:xlrd2="http://schemas.microsoft.com/office/spreadsheetml/2017/richdata2" ref="A2:AB2222">
    <sortCondition ref="A1"/>
  </sortState>
  <pageMargins left="0.7" right="0.7" top="0.75" bottom="0.75" header="0.3" footer="0.3"/>
  <pageSetup paperSize="0" orientation="portrait" horizontalDpi="0" verticalDpi="0" copies="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439"/>
  <sheetViews>
    <sheetView workbookViewId="0">
      <selection activeCell="L2" sqref="L2"/>
    </sheetView>
  </sheetViews>
  <sheetFormatPr defaultRowHeight="15" customHeight="1" x14ac:dyDescent="0.35"/>
  <cols>
    <col min="1" max="1" width="9.08984375" style="104"/>
    <col min="2" max="2" width="9.453125" style="104" bestFit="1" customWidth="1"/>
    <col min="3" max="3" width="9.08984375" style="104"/>
    <col min="4" max="5" width="9.453125" style="104" bestFit="1" customWidth="1"/>
    <col min="6" max="6" width="11" style="104" bestFit="1" customWidth="1"/>
    <col min="7" max="257" width="9.08984375" style="104"/>
    <col min="258" max="258" width="9.453125" style="104" bestFit="1" customWidth="1"/>
    <col min="259" max="259" width="9.08984375" style="104"/>
    <col min="260" max="261" width="9.453125" style="104" bestFit="1" customWidth="1"/>
    <col min="262" max="262" width="11" style="104" bestFit="1" customWidth="1"/>
    <col min="263" max="513" width="9.08984375" style="104"/>
    <col min="514" max="514" width="9.453125" style="104" bestFit="1" customWidth="1"/>
    <col min="515" max="515" width="9.08984375" style="104"/>
    <col min="516" max="517" width="9.453125" style="104" bestFit="1" customWidth="1"/>
    <col min="518" max="518" width="11" style="104" bestFit="1" customWidth="1"/>
    <col min="519" max="769" width="9.08984375" style="104"/>
    <col min="770" max="770" width="9.453125" style="104" bestFit="1" customWidth="1"/>
    <col min="771" max="771" width="9.08984375" style="104"/>
    <col min="772" max="773" width="9.453125" style="104" bestFit="1" customWidth="1"/>
    <col min="774" max="774" width="11" style="104" bestFit="1" customWidth="1"/>
    <col min="775" max="1025" width="9.08984375" style="104"/>
    <col min="1026" max="1026" width="9.453125" style="104" bestFit="1" customWidth="1"/>
    <col min="1027" max="1027" width="9.08984375" style="104"/>
    <col min="1028" max="1029" width="9.453125" style="104" bestFit="1" customWidth="1"/>
    <col min="1030" max="1030" width="11" style="104" bestFit="1" customWidth="1"/>
    <col min="1031" max="1281" width="9.08984375" style="104"/>
    <col min="1282" max="1282" width="9.453125" style="104" bestFit="1" customWidth="1"/>
    <col min="1283" max="1283" width="9.08984375" style="104"/>
    <col min="1284" max="1285" width="9.453125" style="104" bestFit="1" customWidth="1"/>
    <col min="1286" max="1286" width="11" style="104" bestFit="1" customWidth="1"/>
    <col min="1287" max="1537" width="9.08984375" style="104"/>
    <col min="1538" max="1538" width="9.453125" style="104" bestFit="1" customWidth="1"/>
    <col min="1539" max="1539" width="9.08984375" style="104"/>
    <col min="1540" max="1541" width="9.453125" style="104" bestFit="1" customWidth="1"/>
    <col min="1542" max="1542" width="11" style="104" bestFit="1" customWidth="1"/>
    <col min="1543" max="1793" width="9.08984375" style="104"/>
    <col min="1794" max="1794" width="9.453125" style="104" bestFit="1" customWidth="1"/>
    <col min="1795" max="1795" width="9.08984375" style="104"/>
    <col min="1796" max="1797" width="9.453125" style="104" bestFit="1" customWidth="1"/>
    <col min="1798" max="1798" width="11" style="104" bestFit="1" customWidth="1"/>
    <col min="1799" max="2049" width="9.08984375" style="104"/>
    <col min="2050" max="2050" width="9.453125" style="104" bestFit="1" customWidth="1"/>
    <col min="2051" max="2051" width="9.08984375" style="104"/>
    <col min="2052" max="2053" width="9.453125" style="104" bestFit="1" customWidth="1"/>
    <col min="2054" max="2054" width="11" style="104" bestFit="1" customWidth="1"/>
    <col min="2055" max="2305" width="9.08984375" style="104"/>
    <col min="2306" max="2306" width="9.453125" style="104" bestFit="1" customWidth="1"/>
    <col min="2307" max="2307" width="9.08984375" style="104"/>
    <col min="2308" max="2309" width="9.453125" style="104" bestFit="1" customWidth="1"/>
    <col min="2310" max="2310" width="11" style="104" bestFit="1" customWidth="1"/>
    <col min="2311" max="2561" width="9.08984375" style="104"/>
    <col min="2562" max="2562" width="9.453125" style="104" bestFit="1" customWidth="1"/>
    <col min="2563" max="2563" width="9.08984375" style="104"/>
    <col min="2564" max="2565" width="9.453125" style="104" bestFit="1" customWidth="1"/>
    <col min="2566" max="2566" width="11" style="104" bestFit="1" customWidth="1"/>
    <col min="2567" max="2817" width="9.08984375" style="104"/>
    <col min="2818" max="2818" width="9.453125" style="104" bestFit="1" customWidth="1"/>
    <col min="2819" max="2819" width="9.08984375" style="104"/>
    <col min="2820" max="2821" width="9.453125" style="104" bestFit="1" customWidth="1"/>
    <col min="2822" max="2822" width="11" style="104" bestFit="1" customWidth="1"/>
    <col min="2823" max="3073" width="9.08984375" style="104"/>
    <col min="3074" max="3074" width="9.453125" style="104" bestFit="1" customWidth="1"/>
    <col min="3075" max="3075" width="9.08984375" style="104"/>
    <col min="3076" max="3077" width="9.453125" style="104" bestFit="1" customWidth="1"/>
    <col min="3078" max="3078" width="11" style="104" bestFit="1" customWidth="1"/>
    <col min="3079" max="3329" width="9.08984375" style="104"/>
    <col min="3330" max="3330" width="9.453125" style="104" bestFit="1" customWidth="1"/>
    <col min="3331" max="3331" width="9.08984375" style="104"/>
    <col min="3332" max="3333" width="9.453125" style="104" bestFit="1" customWidth="1"/>
    <col min="3334" max="3334" width="11" style="104" bestFit="1" customWidth="1"/>
    <col min="3335" max="3585" width="9.08984375" style="104"/>
    <col min="3586" max="3586" width="9.453125" style="104" bestFit="1" customWidth="1"/>
    <col min="3587" max="3587" width="9.08984375" style="104"/>
    <col min="3588" max="3589" width="9.453125" style="104" bestFit="1" customWidth="1"/>
    <col min="3590" max="3590" width="11" style="104" bestFit="1" customWidth="1"/>
    <col min="3591" max="3841" width="9.08984375" style="104"/>
    <col min="3842" max="3842" width="9.453125" style="104" bestFit="1" customWidth="1"/>
    <col min="3843" max="3843" width="9.08984375" style="104"/>
    <col min="3844" max="3845" width="9.453125" style="104" bestFit="1" customWidth="1"/>
    <col min="3846" max="3846" width="11" style="104" bestFit="1" customWidth="1"/>
    <col min="3847" max="4097" width="9.08984375" style="104"/>
    <col min="4098" max="4098" width="9.453125" style="104" bestFit="1" customWidth="1"/>
    <col min="4099" max="4099" width="9.08984375" style="104"/>
    <col min="4100" max="4101" width="9.453125" style="104" bestFit="1" customWidth="1"/>
    <col min="4102" max="4102" width="11" style="104" bestFit="1" customWidth="1"/>
    <col min="4103" max="4353" width="9.08984375" style="104"/>
    <col min="4354" max="4354" width="9.453125" style="104" bestFit="1" customWidth="1"/>
    <col min="4355" max="4355" width="9.08984375" style="104"/>
    <col min="4356" max="4357" width="9.453125" style="104" bestFit="1" customWidth="1"/>
    <col min="4358" max="4358" width="11" style="104" bestFit="1" customWidth="1"/>
    <col min="4359" max="4609" width="9.08984375" style="104"/>
    <col min="4610" max="4610" width="9.453125" style="104" bestFit="1" customWidth="1"/>
    <col min="4611" max="4611" width="9.08984375" style="104"/>
    <col min="4612" max="4613" width="9.453125" style="104" bestFit="1" customWidth="1"/>
    <col min="4614" max="4614" width="11" style="104" bestFit="1" customWidth="1"/>
    <col min="4615" max="4865" width="9.08984375" style="104"/>
    <col min="4866" max="4866" width="9.453125" style="104" bestFit="1" customWidth="1"/>
    <col min="4867" max="4867" width="9.08984375" style="104"/>
    <col min="4868" max="4869" width="9.453125" style="104" bestFit="1" customWidth="1"/>
    <col min="4870" max="4870" width="11" style="104" bestFit="1" customWidth="1"/>
    <col min="4871" max="5121" width="9.08984375" style="104"/>
    <col min="5122" max="5122" width="9.453125" style="104" bestFit="1" customWidth="1"/>
    <col min="5123" max="5123" width="9.08984375" style="104"/>
    <col min="5124" max="5125" width="9.453125" style="104" bestFit="1" customWidth="1"/>
    <col min="5126" max="5126" width="11" style="104" bestFit="1" customWidth="1"/>
    <col min="5127" max="5377" width="9.08984375" style="104"/>
    <col min="5378" max="5378" width="9.453125" style="104" bestFit="1" customWidth="1"/>
    <col min="5379" max="5379" width="9.08984375" style="104"/>
    <col min="5380" max="5381" width="9.453125" style="104" bestFit="1" customWidth="1"/>
    <col min="5382" max="5382" width="11" style="104" bestFit="1" customWidth="1"/>
    <col min="5383" max="5633" width="9.08984375" style="104"/>
    <col min="5634" max="5634" width="9.453125" style="104" bestFit="1" customWidth="1"/>
    <col min="5635" max="5635" width="9.08984375" style="104"/>
    <col min="5636" max="5637" width="9.453125" style="104" bestFit="1" customWidth="1"/>
    <col min="5638" max="5638" width="11" style="104" bestFit="1" customWidth="1"/>
    <col min="5639" max="5889" width="9.08984375" style="104"/>
    <col min="5890" max="5890" width="9.453125" style="104" bestFit="1" customWidth="1"/>
    <col min="5891" max="5891" width="9.08984375" style="104"/>
    <col min="5892" max="5893" width="9.453125" style="104" bestFit="1" customWidth="1"/>
    <col min="5894" max="5894" width="11" style="104" bestFit="1" customWidth="1"/>
    <col min="5895" max="6145" width="9.08984375" style="104"/>
    <col min="6146" max="6146" width="9.453125" style="104" bestFit="1" customWidth="1"/>
    <col min="6147" max="6147" width="9.08984375" style="104"/>
    <col min="6148" max="6149" width="9.453125" style="104" bestFit="1" customWidth="1"/>
    <col min="6150" max="6150" width="11" style="104" bestFit="1" customWidth="1"/>
    <col min="6151" max="6401" width="9.08984375" style="104"/>
    <col min="6402" max="6402" width="9.453125" style="104" bestFit="1" customWidth="1"/>
    <col min="6403" max="6403" width="9.08984375" style="104"/>
    <col min="6404" max="6405" width="9.453125" style="104" bestFit="1" customWidth="1"/>
    <col min="6406" max="6406" width="11" style="104" bestFit="1" customWidth="1"/>
    <col min="6407" max="6657" width="9.08984375" style="104"/>
    <col min="6658" max="6658" width="9.453125" style="104" bestFit="1" customWidth="1"/>
    <col min="6659" max="6659" width="9.08984375" style="104"/>
    <col min="6660" max="6661" width="9.453125" style="104" bestFit="1" customWidth="1"/>
    <col min="6662" max="6662" width="11" style="104" bestFit="1" customWidth="1"/>
    <col min="6663" max="6913" width="9.08984375" style="104"/>
    <col min="6914" max="6914" width="9.453125" style="104" bestFit="1" customWidth="1"/>
    <col min="6915" max="6915" width="9.08984375" style="104"/>
    <col min="6916" max="6917" width="9.453125" style="104" bestFit="1" customWidth="1"/>
    <col min="6918" max="6918" width="11" style="104" bestFit="1" customWidth="1"/>
    <col min="6919" max="7169" width="9.08984375" style="104"/>
    <col min="7170" max="7170" width="9.453125" style="104" bestFit="1" customWidth="1"/>
    <col min="7171" max="7171" width="9.08984375" style="104"/>
    <col min="7172" max="7173" width="9.453125" style="104" bestFit="1" customWidth="1"/>
    <col min="7174" max="7174" width="11" style="104" bestFit="1" customWidth="1"/>
    <col min="7175" max="7425" width="9.08984375" style="104"/>
    <col min="7426" max="7426" width="9.453125" style="104" bestFit="1" customWidth="1"/>
    <col min="7427" max="7427" width="9.08984375" style="104"/>
    <col min="7428" max="7429" width="9.453125" style="104" bestFit="1" customWidth="1"/>
    <col min="7430" max="7430" width="11" style="104" bestFit="1" customWidth="1"/>
    <col min="7431" max="7681" width="9.08984375" style="104"/>
    <col min="7682" max="7682" width="9.453125" style="104" bestFit="1" customWidth="1"/>
    <col min="7683" max="7683" width="9.08984375" style="104"/>
    <col min="7684" max="7685" width="9.453125" style="104" bestFit="1" customWidth="1"/>
    <col min="7686" max="7686" width="11" style="104" bestFit="1" customWidth="1"/>
    <col min="7687" max="7937" width="9.08984375" style="104"/>
    <col min="7938" max="7938" width="9.453125" style="104" bestFit="1" customWidth="1"/>
    <col min="7939" max="7939" width="9.08984375" style="104"/>
    <col min="7940" max="7941" width="9.453125" style="104" bestFit="1" customWidth="1"/>
    <col min="7942" max="7942" width="11" style="104" bestFit="1" customWidth="1"/>
    <col min="7943" max="8193" width="9.08984375" style="104"/>
    <col min="8194" max="8194" width="9.453125" style="104" bestFit="1" customWidth="1"/>
    <col min="8195" max="8195" width="9.08984375" style="104"/>
    <col min="8196" max="8197" width="9.453125" style="104" bestFit="1" customWidth="1"/>
    <col min="8198" max="8198" width="11" style="104" bestFit="1" customWidth="1"/>
    <col min="8199" max="8449" width="9.08984375" style="104"/>
    <col min="8450" max="8450" width="9.453125" style="104" bestFit="1" customWidth="1"/>
    <col min="8451" max="8451" width="9.08984375" style="104"/>
    <col min="8452" max="8453" width="9.453125" style="104" bestFit="1" customWidth="1"/>
    <col min="8454" max="8454" width="11" style="104" bestFit="1" customWidth="1"/>
    <col min="8455" max="8705" width="9.08984375" style="104"/>
    <col min="8706" max="8706" width="9.453125" style="104" bestFit="1" customWidth="1"/>
    <col min="8707" max="8707" width="9.08984375" style="104"/>
    <col min="8708" max="8709" width="9.453125" style="104" bestFit="1" customWidth="1"/>
    <col min="8710" max="8710" width="11" style="104" bestFit="1" customWidth="1"/>
    <col min="8711" max="8961" width="9.08984375" style="104"/>
    <col min="8962" max="8962" width="9.453125" style="104" bestFit="1" customWidth="1"/>
    <col min="8963" max="8963" width="9.08984375" style="104"/>
    <col min="8964" max="8965" width="9.453125" style="104" bestFit="1" customWidth="1"/>
    <col min="8966" max="8966" width="11" style="104" bestFit="1" customWidth="1"/>
    <col min="8967" max="9217" width="9.08984375" style="104"/>
    <col min="9218" max="9218" width="9.453125" style="104" bestFit="1" customWidth="1"/>
    <col min="9219" max="9219" width="9.08984375" style="104"/>
    <col min="9220" max="9221" width="9.453125" style="104" bestFit="1" customWidth="1"/>
    <col min="9222" max="9222" width="11" style="104" bestFit="1" customWidth="1"/>
    <col min="9223" max="9473" width="9.08984375" style="104"/>
    <col min="9474" max="9474" width="9.453125" style="104" bestFit="1" customWidth="1"/>
    <col min="9475" max="9475" width="9.08984375" style="104"/>
    <col min="9476" max="9477" width="9.453125" style="104" bestFit="1" customWidth="1"/>
    <col min="9478" max="9478" width="11" style="104" bestFit="1" customWidth="1"/>
    <col min="9479" max="9729" width="9.08984375" style="104"/>
    <col min="9730" max="9730" width="9.453125" style="104" bestFit="1" customWidth="1"/>
    <col min="9731" max="9731" width="9.08984375" style="104"/>
    <col min="9732" max="9733" width="9.453125" style="104" bestFit="1" customWidth="1"/>
    <col min="9734" max="9734" width="11" style="104" bestFit="1" customWidth="1"/>
    <col min="9735" max="9985" width="9.08984375" style="104"/>
    <col min="9986" max="9986" width="9.453125" style="104" bestFit="1" customWidth="1"/>
    <col min="9987" max="9987" width="9.08984375" style="104"/>
    <col min="9988" max="9989" width="9.453125" style="104" bestFit="1" customWidth="1"/>
    <col min="9990" max="9990" width="11" style="104" bestFit="1" customWidth="1"/>
    <col min="9991" max="10241" width="9.08984375" style="104"/>
    <col min="10242" max="10242" width="9.453125" style="104" bestFit="1" customWidth="1"/>
    <col min="10243" max="10243" width="9.08984375" style="104"/>
    <col min="10244" max="10245" width="9.453125" style="104" bestFit="1" customWidth="1"/>
    <col min="10246" max="10246" width="11" style="104" bestFit="1" customWidth="1"/>
    <col min="10247" max="10497" width="9.08984375" style="104"/>
    <col min="10498" max="10498" width="9.453125" style="104" bestFit="1" customWidth="1"/>
    <col min="10499" max="10499" width="9.08984375" style="104"/>
    <col min="10500" max="10501" width="9.453125" style="104" bestFit="1" customWidth="1"/>
    <col min="10502" max="10502" width="11" style="104" bestFit="1" customWidth="1"/>
    <col min="10503" max="10753" width="9.08984375" style="104"/>
    <col min="10754" max="10754" width="9.453125" style="104" bestFit="1" customWidth="1"/>
    <col min="10755" max="10755" width="9.08984375" style="104"/>
    <col min="10756" max="10757" width="9.453125" style="104" bestFit="1" customWidth="1"/>
    <col min="10758" max="10758" width="11" style="104" bestFit="1" customWidth="1"/>
    <col min="10759" max="11009" width="9.08984375" style="104"/>
    <col min="11010" max="11010" width="9.453125" style="104" bestFit="1" customWidth="1"/>
    <col min="11011" max="11011" width="9.08984375" style="104"/>
    <col min="11012" max="11013" width="9.453125" style="104" bestFit="1" customWidth="1"/>
    <col min="11014" max="11014" width="11" style="104" bestFit="1" customWidth="1"/>
    <col min="11015" max="11265" width="9.08984375" style="104"/>
    <col min="11266" max="11266" width="9.453125" style="104" bestFit="1" customWidth="1"/>
    <col min="11267" max="11267" width="9.08984375" style="104"/>
    <col min="11268" max="11269" width="9.453125" style="104" bestFit="1" customWidth="1"/>
    <col min="11270" max="11270" width="11" style="104" bestFit="1" customWidth="1"/>
    <col min="11271" max="11521" width="9.08984375" style="104"/>
    <col min="11522" max="11522" width="9.453125" style="104" bestFit="1" customWidth="1"/>
    <col min="11523" max="11523" width="9.08984375" style="104"/>
    <col min="11524" max="11525" width="9.453125" style="104" bestFit="1" customWidth="1"/>
    <col min="11526" max="11526" width="11" style="104" bestFit="1" customWidth="1"/>
    <col min="11527" max="11777" width="9.08984375" style="104"/>
    <col min="11778" max="11778" width="9.453125" style="104" bestFit="1" customWidth="1"/>
    <col min="11779" max="11779" width="9.08984375" style="104"/>
    <col min="11780" max="11781" width="9.453125" style="104" bestFit="1" customWidth="1"/>
    <col min="11782" max="11782" width="11" style="104" bestFit="1" customWidth="1"/>
    <col min="11783" max="12033" width="9.08984375" style="104"/>
    <col min="12034" max="12034" width="9.453125" style="104" bestFit="1" customWidth="1"/>
    <col min="12035" max="12035" width="9.08984375" style="104"/>
    <col min="12036" max="12037" width="9.453125" style="104" bestFit="1" customWidth="1"/>
    <col min="12038" max="12038" width="11" style="104" bestFit="1" customWidth="1"/>
    <col min="12039" max="12289" width="9.08984375" style="104"/>
    <col min="12290" max="12290" width="9.453125" style="104" bestFit="1" customWidth="1"/>
    <col min="12291" max="12291" width="9.08984375" style="104"/>
    <col min="12292" max="12293" width="9.453125" style="104" bestFit="1" customWidth="1"/>
    <col min="12294" max="12294" width="11" style="104" bestFit="1" customWidth="1"/>
    <col min="12295" max="12545" width="9.08984375" style="104"/>
    <col min="12546" max="12546" width="9.453125" style="104" bestFit="1" customWidth="1"/>
    <col min="12547" max="12547" width="9.08984375" style="104"/>
    <col min="12548" max="12549" width="9.453125" style="104" bestFit="1" customWidth="1"/>
    <col min="12550" max="12550" width="11" style="104" bestFit="1" customWidth="1"/>
    <col min="12551" max="12801" width="9.08984375" style="104"/>
    <col min="12802" max="12802" width="9.453125" style="104" bestFit="1" customWidth="1"/>
    <col min="12803" max="12803" width="9.08984375" style="104"/>
    <col min="12804" max="12805" width="9.453125" style="104" bestFit="1" customWidth="1"/>
    <col min="12806" max="12806" width="11" style="104" bestFit="1" customWidth="1"/>
    <col min="12807" max="13057" width="9.08984375" style="104"/>
    <col min="13058" max="13058" width="9.453125" style="104" bestFit="1" customWidth="1"/>
    <col min="13059" max="13059" width="9.08984375" style="104"/>
    <col min="13060" max="13061" width="9.453125" style="104" bestFit="1" customWidth="1"/>
    <col min="13062" max="13062" width="11" style="104" bestFit="1" customWidth="1"/>
    <col min="13063" max="13313" width="9.08984375" style="104"/>
    <col min="13314" max="13314" width="9.453125" style="104" bestFit="1" customWidth="1"/>
    <col min="13315" max="13315" width="9.08984375" style="104"/>
    <col min="13316" max="13317" width="9.453125" style="104" bestFit="1" customWidth="1"/>
    <col min="13318" max="13318" width="11" style="104" bestFit="1" customWidth="1"/>
    <col min="13319" max="13569" width="9.08984375" style="104"/>
    <col min="13570" max="13570" width="9.453125" style="104" bestFit="1" customWidth="1"/>
    <col min="13571" max="13571" width="9.08984375" style="104"/>
    <col min="13572" max="13573" width="9.453125" style="104" bestFit="1" customWidth="1"/>
    <col min="13574" max="13574" width="11" style="104" bestFit="1" customWidth="1"/>
    <col min="13575" max="13825" width="9.08984375" style="104"/>
    <col min="13826" max="13826" width="9.453125" style="104" bestFit="1" customWidth="1"/>
    <col min="13827" max="13827" width="9.08984375" style="104"/>
    <col min="13828" max="13829" width="9.453125" style="104" bestFit="1" customWidth="1"/>
    <col min="13830" max="13830" width="11" style="104" bestFit="1" customWidth="1"/>
    <col min="13831" max="14081" width="9.08984375" style="104"/>
    <col min="14082" max="14082" width="9.453125" style="104" bestFit="1" customWidth="1"/>
    <col min="14083" max="14083" width="9.08984375" style="104"/>
    <col min="14084" max="14085" width="9.453125" style="104" bestFit="1" customWidth="1"/>
    <col min="14086" max="14086" width="11" style="104" bestFit="1" customWidth="1"/>
    <col min="14087" max="14337" width="9.08984375" style="104"/>
    <col min="14338" max="14338" width="9.453125" style="104" bestFit="1" customWidth="1"/>
    <col min="14339" max="14339" width="9.08984375" style="104"/>
    <col min="14340" max="14341" width="9.453125" style="104" bestFit="1" customWidth="1"/>
    <col min="14342" max="14342" width="11" style="104" bestFit="1" customWidth="1"/>
    <col min="14343" max="14593" width="9.08984375" style="104"/>
    <col min="14594" max="14594" width="9.453125" style="104" bestFit="1" customWidth="1"/>
    <col min="14595" max="14595" width="9.08984375" style="104"/>
    <col min="14596" max="14597" width="9.453125" style="104" bestFit="1" customWidth="1"/>
    <col min="14598" max="14598" width="11" style="104" bestFit="1" customWidth="1"/>
    <col min="14599" max="14849" width="9.08984375" style="104"/>
    <col min="14850" max="14850" width="9.453125" style="104" bestFit="1" customWidth="1"/>
    <col min="14851" max="14851" width="9.08984375" style="104"/>
    <col min="14852" max="14853" width="9.453125" style="104" bestFit="1" customWidth="1"/>
    <col min="14854" max="14854" width="11" style="104" bestFit="1" customWidth="1"/>
    <col min="14855" max="15105" width="9.08984375" style="104"/>
    <col min="15106" max="15106" width="9.453125" style="104" bestFit="1" customWidth="1"/>
    <col min="15107" max="15107" width="9.08984375" style="104"/>
    <col min="15108" max="15109" width="9.453125" style="104" bestFit="1" customWidth="1"/>
    <col min="15110" max="15110" width="11" style="104" bestFit="1" customWidth="1"/>
    <col min="15111" max="15361" width="9.08984375" style="104"/>
    <col min="15362" max="15362" width="9.453125" style="104" bestFit="1" customWidth="1"/>
    <col min="15363" max="15363" width="9.08984375" style="104"/>
    <col min="15364" max="15365" width="9.453125" style="104" bestFit="1" customWidth="1"/>
    <col min="15366" max="15366" width="11" style="104" bestFit="1" customWidth="1"/>
    <col min="15367" max="15617" width="9.08984375" style="104"/>
    <col min="15618" max="15618" width="9.453125" style="104" bestFit="1" customWidth="1"/>
    <col min="15619" max="15619" width="9.08984375" style="104"/>
    <col min="15620" max="15621" width="9.453125" style="104" bestFit="1" customWidth="1"/>
    <col min="15622" max="15622" width="11" style="104" bestFit="1" customWidth="1"/>
    <col min="15623" max="15873" width="9.08984375" style="104"/>
    <col min="15874" max="15874" width="9.453125" style="104" bestFit="1" customWidth="1"/>
    <col min="15875" max="15875" width="9.08984375" style="104"/>
    <col min="15876" max="15877" width="9.453125" style="104" bestFit="1" customWidth="1"/>
    <col min="15878" max="15878" width="11" style="104" bestFit="1" customWidth="1"/>
    <col min="15879" max="16129" width="9.08984375" style="104"/>
    <col min="16130" max="16130" width="9.453125" style="104" bestFit="1" customWidth="1"/>
    <col min="16131" max="16131" width="9.08984375" style="104"/>
    <col min="16132" max="16133" width="9.453125" style="104" bestFit="1" customWidth="1"/>
    <col min="16134" max="16134" width="11" style="104" bestFit="1" customWidth="1"/>
    <col min="16135" max="16384" width="9.08984375" style="104"/>
  </cols>
  <sheetData>
    <row r="1" spans="1:7" ht="15" customHeight="1" x14ac:dyDescent="0.35">
      <c r="A1" s="104" t="s">
        <v>70</v>
      </c>
      <c r="B1" s="104" t="s">
        <v>72</v>
      </c>
      <c r="C1" s="104" t="s">
        <v>19</v>
      </c>
      <c r="D1" s="104" t="s">
        <v>73</v>
      </c>
      <c r="E1" s="104" t="s">
        <v>74</v>
      </c>
      <c r="F1" s="104" t="s">
        <v>75</v>
      </c>
      <c r="G1" s="104" t="s">
        <v>326</v>
      </c>
    </row>
    <row r="2" spans="1:7" ht="15" customHeight="1" x14ac:dyDescent="0.35">
      <c r="A2" s="105" t="s">
        <v>6924</v>
      </c>
      <c r="B2" s="104" t="b">
        <v>1</v>
      </c>
      <c r="C2" s="105" t="s">
        <v>85</v>
      </c>
      <c r="D2" s="104" t="b">
        <v>0</v>
      </c>
      <c r="E2" s="104" t="b">
        <v>0</v>
      </c>
      <c r="F2" s="104">
        <v>0.01</v>
      </c>
      <c r="G2" s="104">
        <v>0</v>
      </c>
    </row>
    <row r="3" spans="1:7" ht="15" customHeight="1" x14ac:dyDescent="0.35">
      <c r="A3" s="105" t="s">
        <v>6924</v>
      </c>
      <c r="B3" s="104" t="b">
        <v>1</v>
      </c>
      <c r="C3" s="105" t="s">
        <v>79</v>
      </c>
      <c r="D3" s="104" t="b">
        <v>0</v>
      </c>
      <c r="E3" s="104" t="b">
        <v>0</v>
      </c>
      <c r="F3" s="104">
        <v>1</v>
      </c>
      <c r="G3" s="104">
        <v>1</v>
      </c>
    </row>
    <row r="4" spans="1:7" ht="15" customHeight="1" x14ac:dyDescent="0.35">
      <c r="A4" s="105" t="s">
        <v>6924</v>
      </c>
      <c r="B4" s="104" t="b">
        <v>1</v>
      </c>
      <c r="C4" s="105" t="s">
        <v>89</v>
      </c>
      <c r="D4" s="104" t="b">
        <v>0</v>
      </c>
      <c r="E4" s="104" t="b">
        <v>1</v>
      </c>
      <c r="F4" s="104">
        <v>1</v>
      </c>
      <c r="G4" s="104">
        <v>2</v>
      </c>
    </row>
    <row r="5" spans="1:7" ht="15" customHeight="1" x14ac:dyDescent="0.35">
      <c r="A5" s="105" t="s">
        <v>6949</v>
      </c>
      <c r="B5" s="104" t="b">
        <v>1</v>
      </c>
      <c r="C5" s="105" t="s">
        <v>85</v>
      </c>
      <c r="D5" s="104" t="b">
        <v>0</v>
      </c>
      <c r="E5" s="104" t="b">
        <v>0</v>
      </c>
      <c r="F5" s="104">
        <v>0.01</v>
      </c>
      <c r="G5" s="104">
        <v>0</v>
      </c>
    </row>
    <row r="6" spans="1:7" ht="15" customHeight="1" x14ac:dyDescent="0.35">
      <c r="A6" s="105" t="s">
        <v>6949</v>
      </c>
      <c r="B6" s="104" t="b">
        <v>1</v>
      </c>
      <c r="C6" s="105" t="s">
        <v>89</v>
      </c>
      <c r="D6" s="104" t="b">
        <v>0</v>
      </c>
      <c r="E6" s="104" t="b">
        <v>1</v>
      </c>
      <c r="F6" s="104">
        <v>1</v>
      </c>
      <c r="G6" s="104">
        <v>1</v>
      </c>
    </row>
    <row r="7" spans="1:7" ht="15" customHeight="1" x14ac:dyDescent="0.35">
      <c r="A7" s="105" t="s">
        <v>6939</v>
      </c>
      <c r="B7" s="104" t="b">
        <v>1</v>
      </c>
      <c r="C7" s="105" t="s">
        <v>89</v>
      </c>
      <c r="D7" s="104" t="b">
        <v>0</v>
      </c>
      <c r="E7" s="104" t="b">
        <v>1</v>
      </c>
      <c r="F7" s="104">
        <v>1</v>
      </c>
      <c r="G7" s="104">
        <v>0</v>
      </c>
    </row>
    <row r="8" spans="1:7" ht="15" customHeight="1" x14ac:dyDescent="0.35">
      <c r="A8" s="105" t="s">
        <v>6939</v>
      </c>
      <c r="B8" s="104" t="b">
        <v>1</v>
      </c>
      <c r="C8" s="105" t="s">
        <v>85</v>
      </c>
      <c r="D8" s="104" t="b">
        <v>0</v>
      </c>
      <c r="E8" s="104" t="b">
        <v>0</v>
      </c>
      <c r="F8" s="104">
        <v>0.01</v>
      </c>
      <c r="G8" s="104">
        <v>1</v>
      </c>
    </row>
    <row r="9" spans="1:7" ht="15" customHeight="1" x14ac:dyDescent="0.35">
      <c r="A9" s="105" t="s">
        <v>6950</v>
      </c>
      <c r="B9" s="104" t="b">
        <v>1</v>
      </c>
      <c r="C9" s="105" t="s">
        <v>89</v>
      </c>
      <c r="D9" s="104" t="b">
        <v>0</v>
      </c>
      <c r="E9" s="104" t="b">
        <v>1</v>
      </c>
      <c r="F9" s="104">
        <v>1</v>
      </c>
      <c r="G9" s="104">
        <v>0</v>
      </c>
    </row>
    <row r="10" spans="1:7" ht="15" customHeight="1" x14ac:dyDescent="0.35">
      <c r="A10" s="105" t="s">
        <v>6950</v>
      </c>
      <c r="B10" s="104" t="b">
        <v>1</v>
      </c>
      <c r="C10" s="105" t="s">
        <v>85</v>
      </c>
      <c r="D10" s="104" t="b">
        <v>0</v>
      </c>
      <c r="E10" s="104" t="b">
        <v>0</v>
      </c>
      <c r="F10" s="104">
        <v>0.01</v>
      </c>
      <c r="G10" s="104">
        <v>1</v>
      </c>
    </row>
    <row r="11" spans="1:7" ht="15" customHeight="1" x14ac:dyDescent="0.35">
      <c r="A11" s="105" t="s">
        <v>6925</v>
      </c>
      <c r="B11" s="104" t="b">
        <v>1</v>
      </c>
      <c r="C11" s="105" t="s">
        <v>89</v>
      </c>
      <c r="D11" s="104" t="b">
        <v>0</v>
      </c>
      <c r="E11" s="104" t="b">
        <v>1</v>
      </c>
      <c r="F11" s="104">
        <v>1</v>
      </c>
      <c r="G11" s="104">
        <v>0</v>
      </c>
    </row>
    <row r="12" spans="1:7" ht="15" customHeight="1" x14ac:dyDescent="0.35">
      <c r="A12" s="105" t="s">
        <v>6925</v>
      </c>
      <c r="B12" s="104" t="b">
        <v>1</v>
      </c>
      <c r="C12" s="105" t="s">
        <v>85</v>
      </c>
      <c r="D12" s="104" t="b">
        <v>0</v>
      </c>
      <c r="E12" s="104" t="b">
        <v>0</v>
      </c>
      <c r="F12" s="104">
        <v>0.01</v>
      </c>
      <c r="G12" s="104">
        <v>1</v>
      </c>
    </row>
    <row r="13" spans="1:7" ht="15" customHeight="1" x14ac:dyDescent="0.35">
      <c r="A13" s="105" t="s">
        <v>6927</v>
      </c>
      <c r="B13" s="104" t="b">
        <v>1</v>
      </c>
      <c r="C13" s="105" t="s">
        <v>89</v>
      </c>
      <c r="D13" s="104" t="b">
        <v>0</v>
      </c>
      <c r="E13" s="104" t="b">
        <v>1</v>
      </c>
      <c r="F13" s="104">
        <v>1</v>
      </c>
      <c r="G13" s="104">
        <v>0</v>
      </c>
    </row>
    <row r="14" spans="1:7" ht="15" customHeight="1" x14ac:dyDescent="0.35">
      <c r="A14" s="105" t="s">
        <v>10796</v>
      </c>
      <c r="B14" s="104" t="b">
        <v>1</v>
      </c>
      <c r="C14" s="105" t="s">
        <v>77</v>
      </c>
      <c r="D14" s="104" t="b">
        <v>0</v>
      </c>
      <c r="E14" s="104" t="b">
        <v>1</v>
      </c>
      <c r="F14" s="104">
        <v>1</v>
      </c>
      <c r="G14" s="104">
        <v>0</v>
      </c>
    </row>
    <row r="15" spans="1:7" ht="15" customHeight="1" x14ac:dyDescent="0.35">
      <c r="A15" s="105" t="s">
        <v>10793</v>
      </c>
      <c r="B15" s="104" t="b">
        <v>1</v>
      </c>
      <c r="C15" s="105" t="s">
        <v>91</v>
      </c>
      <c r="D15" s="104" t="b">
        <v>0</v>
      </c>
      <c r="E15" s="104" t="b">
        <v>1</v>
      </c>
      <c r="F15" s="104">
        <v>1</v>
      </c>
      <c r="G15" s="104">
        <v>0</v>
      </c>
    </row>
    <row r="16" spans="1:7" ht="15" customHeight="1" x14ac:dyDescent="0.35">
      <c r="A16" s="105" t="s">
        <v>10800</v>
      </c>
      <c r="B16" s="104" t="b">
        <v>1</v>
      </c>
      <c r="C16" s="105" t="s">
        <v>77</v>
      </c>
      <c r="D16" s="104" t="b">
        <v>0</v>
      </c>
      <c r="E16" s="104" t="b">
        <v>0</v>
      </c>
      <c r="F16" s="104">
        <v>1</v>
      </c>
      <c r="G16" s="104">
        <v>0</v>
      </c>
    </row>
    <row r="17" spans="1:7" ht="15" customHeight="1" x14ac:dyDescent="0.35">
      <c r="A17" s="105" t="s">
        <v>10818</v>
      </c>
      <c r="B17" s="104" t="b">
        <v>1</v>
      </c>
      <c r="C17" s="105" t="s">
        <v>89</v>
      </c>
      <c r="D17" s="104" t="b">
        <v>0</v>
      </c>
      <c r="E17" s="104" t="b">
        <v>0</v>
      </c>
      <c r="F17" s="104">
        <v>1</v>
      </c>
      <c r="G17" s="104">
        <v>0</v>
      </c>
    </row>
    <row r="18" spans="1:7" ht="15" customHeight="1" x14ac:dyDescent="0.35">
      <c r="A18" s="105" t="s">
        <v>10818</v>
      </c>
      <c r="B18" s="104" t="b">
        <v>1</v>
      </c>
      <c r="C18" s="105" t="s">
        <v>85</v>
      </c>
      <c r="D18" s="104" t="b">
        <v>0</v>
      </c>
      <c r="E18" s="104" t="b">
        <v>0</v>
      </c>
      <c r="F18" s="104">
        <v>0.01</v>
      </c>
      <c r="G18" s="104">
        <v>1</v>
      </c>
    </row>
    <row r="19" spans="1:7" ht="15" customHeight="1" x14ac:dyDescent="0.35">
      <c r="A19" s="105" t="s">
        <v>10846</v>
      </c>
      <c r="B19" s="104" t="b">
        <v>1</v>
      </c>
      <c r="C19" s="105" t="s">
        <v>76</v>
      </c>
      <c r="D19" s="104" t="b">
        <v>0</v>
      </c>
      <c r="E19" s="104" t="b">
        <v>0</v>
      </c>
      <c r="F19" s="104">
        <v>2.5000000000000001E-5</v>
      </c>
      <c r="G19" s="104">
        <v>0</v>
      </c>
    </row>
    <row r="20" spans="1:7" ht="15" customHeight="1" x14ac:dyDescent="0.35">
      <c r="A20" s="105" t="s">
        <v>6997</v>
      </c>
      <c r="B20" s="104" t="b">
        <v>1</v>
      </c>
      <c r="C20" s="105" t="s">
        <v>89</v>
      </c>
      <c r="D20" s="104" t="b">
        <v>0</v>
      </c>
      <c r="E20" s="104" t="b">
        <v>0</v>
      </c>
      <c r="F20" s="104">
        <v>1</v>
      </c>
      <c r="G20" s="104">
        <v>0</v>
      </c>
    </row>
    <row r="21" spans="1:7" ht="15" customHeight="1" x14ac:dyDescent="0.35">
      <c r="A21" s="105" t="s">
        <v>6997</v>
      </c>
      <c r="B21" s="104" t="b">
        <v>1</v>
      </c>
      <c r="C21" s="105" t="s">
        <v>85</v>
      </c>
      <c r="D21" s="104" t="b">
        <v>0</v>
      </c>
      <c r="E21" s="104" t="b">
        <v>0</v>
      </c>
      <c r="F21" s="104">
        <v>0.01</v>
      </c>
      <c r="G21" s="104">
        <v>1</v>
      </c>
    </row>
    <row r="22" spans="1:7" ht="15" customHeight="1" x14ac:dyDescent="0.35">
      <c r="A22" s="105" t="s">
        <v>6952</v>
      </c>
      <c r="B22" s="104" t="b">
        <v>1</v>
      </c>
      <c r="C22" s="105" t="s">
        <v>89</v>
      </c>
      <c r="D22" s="104" t="b">
        <v>0</v>
      </c>
      <c r="E22" s="104" t="b">
        <v>1</v>
      </c>
      <c r="F22" s="104">
        <v>1</v>
      </c>
      <c r="G22" s="104">
        <v>0</v>
      </c>
    </row>
    <row r="23" spans="1:7" ht="15" customHeight="1" x14ac:dyDescent="0.35">
      <c r="A23" s="105" t="s">
        <v>6952</v>
      </c>
      <c r="B23" s="104" t="b">
        <v>1</v>
      </c>
      <c r="C23" s="105" t="s">
        <v>85</v>
      </c>
      <c r="D23" s="104" t="b">
        <v>0</v>
      </c>
      <c r="E23" s="104" t="b">
        <v>0</v>
      </c>
      <c r="F23" s="104">
        <v>0.01</v>
      </c>
      <c r="G23" s="104">
        <v>1</v>
      </c>
    </row>
    <row r="24" spans="1:7" ht="15" customHeight="1" x14ac:dyDescent="0.35">
      <c r="A24" s="105" t="s">
        <v>7021</v>
      </c>
      <c r="B24" s="104" t="b">
        <v>1</v>
      </c>
      <c r="C24" s="105" t="s">
        <v>89</v>
      </c>
      <c r="D24" s="104" t="b">
        <v>1</v>
      </c>
      <c r="E24" s="104" t="b">
        <v>1</v>
      </c>
      <c r="F24" s="104">
        <v>1</v>
      </c>
      <c r="G24" s="104">
        <v>0</v>
      </c>
    </row>
    <row r="25" spans="1:7" ht="15" customHeight="1" x14ac:dyDescent="0.35">
      <c r="A25" s="105" t="s">
        <v>7021</v>
      </c>
      <c r="B25" s="104" t="b">
        <v>1</v>
      </c>
      <c r="C25" s="105" t="s">
        <v>85</v>
      </c>
      <c r="D25" s="104" t="b">
        <v>0</v>
      </c>
      <c r="E25" s="104" t="b">
        <v>0</v>
      </c>
      <c r="F25" s="104">
        <v>0.01</v>
      </c>
      <c r="G25" s="104">
        <v>1</v>
      </c>
    </row>
    <row r="26" spans="1:7" ht="15" customHeight="1" x14ac:dyDescent="0.35">
      <c r="A26" s="105" t="s">
        <v>10795</v>
      </c>
      <c r="B26" s="104" t="b">
        <v>1</v>
      </c>
      <c r="C26" s="105" t="s">
        <v>89</v>
      </c>
      <c r="D26" s="104" t="b">
        <v>0</v>
      </c>
      <c r="E26" s="104" t="b">
        <v>1</v>
      </c>
      <c r="F26" s="104">
        <v>1</v>
      </c>
      <c r="G26" s="104">
        <v>0</v>
      </c>
    </row>
    <row r="27" spans="1:7" ht="15" customHeight="1" x14ac:dyDescent="0.35">
      <c r="A27" s="105" t="s">
        <v>6953</v>
      </c>
      <c r="B27" s="104" t="b">
        <v>1</v>
      </c>
      <c r="C27" s="105" t="s">
        <v>89</v>
      </c>
      <c r="D27" s="104" t="b">
        <v>0</v>
      </c>
      <c r="E27" s="104" t="b">
        <v>0</v>
      </c>
      <c r="F27" s="104">
        <v>1</v>
      </c>
      <c r="G27" s="104">
        <v>0</v>
      </c>
    </row>
    <row r="28" spans="1:7" ht="15" customHeight="1" x14ac:dyDescent="0.35">
      <c r="A28" s="105" t="s">
        <v>6998</v>
      </c>
      <c r="B28" s="104" t="b">
        <v>1</v>
      </c>
      <c r="C28" s="105" t="s">
        <v>89</v>
      </c>
      <c r="D28" s="104" t="b">
        <v>0</v>
      </c>
      <c r="E28" s="104" t="b">
        <v>0</v>
      </c>
      <c r="F28" s="104">
        <v>1</v>
      </c>
      <c r="G28" s="104">
        <v>0</v>
      </c>
    </row>
    <row r="29" spans="1:7" ht="15" customHeight="1" x14ac:dyDescent="0.35">
      <c r="A29" s="105" t="s">
        <v>10744</v>
      </c>
      <c r="B29" s="104" t="b">
        <v>1</v>
      </c>
      <c r="C29" s="105" t="s">
        <v>89</v>
      </c>
      <c r="D29" s="104" t="b">
        <v>0</v>
      </c>
      <c r="E29" s="104" t="b">
        <v>1</v>
      </c>
      <c r="F29" s="104">
        <v>1</v>
      </c>
      <c r="G29" s="104">
        <v>0</v>
      </c>
    </row>
    <row r="30" spans="1:7" ht="15" customHeight="1" x14ac:dyDescent="0.35">
      <c r="A30" s="105" t="s">
        <v>6928</v>
      </c>
      <c r="B30" s="104" t="b">
        <v>1</v>
      </c>
      <c r="C30" s="105" t="s">
        <v>89</v>
      </c>
      <c r="D30" s="104" t="b">
        <v>0</v>
      </c>
      <c r="E30" s="104" t="b">
        <v>1</v>
      </c>
      <c r="F30" s="104">
        <v>1</v>
      </c>
      <c r="G30" s="104">
        <v>0</v>
      </c>
    </row>
    <row r="31" spans="1:7" ht="15" customHeight="1" x14ac:dyDescent="0.35">
      <c r="A31" s="105" t="s">
        <v>7034</v>
      </c>
      <c r="B31" s="104" t="b">
        <v>1</v>
      </c>
      <c r="C31" s="105" t="s">
        <v>89</v>
      </c>
      <c r="D31" s="104" t="b">
        <v>0</v>
      </c>
      <c r="E31" s="104" t="b">
        <v>1</v>
      </c>
      <c r="F31" s="104">
        <v>1</v>
      </c>
      <c r="G31" s="104">
        <v>0</v>
      </c>
    </row>
    <row r="32" spans="1:7" ht="15" customHeight="1" x14ac:dyDescent="0.35">
      <c r="A32" s="105" t="s">
        <v>7020</v>
      </c>
      <c r="B32" s="104" t="b">
        <v>1</v>
      </c>
      <c r="C32" s="105" t="s">
        <v>77</v>
      </c>
      <c r="D32" s="104" t="b">
        <v>0</v>
      </c>
      <c r="E32" s="104" t="b">
        <v>0</v>
      </c>
      <c r="F32" s="104">
        <v>1</v>
      </c>
      <c r="G32" s="104">
        <v>0</v>
      </c>
    </row>
    <row r="33" spans="1:7" ht="15" customHeight="1" x14ac:dyDescent="0.35">
      <c r="A33" s="105" t="s">
        <v>7019</v>
      </c>
      <c r="B33" s="104" t="b">
        <v>1</v>
      </c>
      <c r="C33" s="105" t="s">
        <v>89</v>
      </c>
      <c r="D33" s="104" t="b">
        <v>0</v>
      </c>
      <c r="E33" s="104" t="b">
        <v>0</v>
      </c>
      <c r="F33" s="104">
        <v>1</v>
      </c>
      <c r="G33" s="104">
        <v>0</v>
      </c>
    </row>
    <row r="34" spans="1:7" ht="15" customHeight="1" x14ac:dyDescent="0.35">
      <c r="A34" s="105" t="s">
        <v>7036</v>
      </c>
      <c r="B34" s="104" t="b">
        <v>1</v>
      </c>
      <c r="C34" s="105" t="s">
        <v>89</v>
      </c>
      <c r="D34" s="104" t="b">
        <v>0</v>
      </c>
      <c r="E34" s="104" t="b">
        <v>1</v>
      </c>
      <c r="F34" s="104">
        <v>1</v>
      </c>
      <c r="G34" s="104">
        <v>0</v>
      </c>
    </row>
    <row r="35" spans="1:7" ht="15" customHeight="1" x14ac:dyDescent="0.35">
      <c r="A35" s="105" t="s">
        <v>6951</v>
      </c>
      <c r="B35" s="104" t="b">
        <v>1</v>
      </c>
      <c r="C35" s="105" t="s">
        <v>89</v>
      </c>
      <c r="D35" s="104" t="b">
        <v>0</v>
      </c>
      <c r="E35" s="104" t="b">
        <v>1</v>
      </c>
      <c r="F35" s="104">
        <v>1</v>
      </c>
      <c r="G35" s="104">
        <v>0</v>
      </c>
    </row>
    <row r="36" spans="1:7" ht="15" customHeight="1" x14ac:dyDescent="0.35">
      <c r="A36" s="105" t="s">
        <v>7003</v>
      </c>
      <c r="B36" s="104" t="b">
        <v>1</v>
      </c>
      <c r="C36" s="105" t="s">
        <v>89</v>
      </c>
      <c r="D36" s="104" t="b">
        <v>1</v>
      </c>
      <c r="E36" s="104" t="b">
        <v>0</v>
      </c>
      <c r="F36" s="104">
        <v>1</v>
      </c>
      <c r="G36" s="104">
        <v>0</v>
      </c>
    </row>
    <row r="37" spans="1:7" ht="15" customHeight="1" x14ac:dyDescent="0.35">
      <c r="A37" s="105" t="s">
        <v>6954</v>
      </c>
      <c r="B37" s="104" t="b">
        <v>1</v>
      </c>
      <c r="C37" s="105" t="s">
        <v>89</v>
      </c>
      <c r="D37" s="104" t="b">
        <v>0</v>
      </c>
      <c r="E37" s="104" t="b">
        <v>1</v>
      </c>
      <c r="F37" s="104">
        <v>1</v>
      </c>
      <c r="G37" s="104">
        <v>0</v>
      </c>
    </row>
    <row r="38" spans="1:7" ht="15" customHeight="1" x14ac:dyDescent="0.35">
      <c r="A38" s="105" t="s">
        <v>6954</v>
      </c>
      <c r="B38" s="104" t="b">
        <v>1</v>
      </c>
      <c r="C38" s="105" t="s">
        <v>76</v>
      </c>
      <c r="D38" s="104" t="b">
        <v>1</v>
      </c>
      <c r="E38" s="104" t="b">
        <v>1</v>
      </c>
      <c r="F38" s="104">
        <v>2.5000000000000001E-5</v>
      </c>
      <c r="G38" s="104">
        <v>1</v>
      </c>
    </row>
    <row r="39" spans="1:7" ht="15" customHeight="1" x14ac:dyDescent="0.35">
      <c r="A39" s="105" t="s">
        <v>7023</v>
      </c>
      <c r="B39" s="104" t="b">
        <v>1</v>
      </c>
      <c r="C39" s="105" t="s">
        <v>89</v>
      </c>
      <c r="D39" s="104" t="b">
        <v>0</v>
      </c>
      <c r="E39" s="104" t="b">
        <v>1</v>
      </c>
      <c r="F39" s="104">
        <v>1</v>
      </c>
      <c r="G39" s="104">
        <v>0</v>
      </c>
    </row>
    <row r="40" spans="1:7" ht="15" customHeight="1" x14ac:dyDescent="0.35">
      <c r="A40" s="105" t="s">
        <v>7023</v>
      </c>
      <c r="B40" s="104" t="b">
        <v>1</v>
      </c>
      <c r="C40" s="105" t="s">
        <v>76</v>
      </c>
      <c r="D40" s="104" t="b">
        <v>1</v>
      </c>
      <c r="E40" s="104" t="b">
        <v>1</v>
      </c>
      <c r="F40" s="104">
        <v>2.5000000000000001E-5</v>
      </c>
      <c r="G40" s="104">
        <v>1</v>
      </c>
    </row>
    <row r="41" spans="1:7" ht="15" customHeight="1" x14ac:dyDescent="0.35">
      <c r="A41" s="105" t="s">
        <v>7045</v>
      </c>
      <c r="B41" s="104" t="b">
        <v>1</v>
      </c>
      <c r="C41" s="105" t="s">
        <v>76</v>
      </c>
      <c r="D41" s="104" t="b">
        <v>0</v>
      </c>
      <c r="E41" s="104" t="b">
        <v>0</v>
      </c>
      <c r="F41" s="104">
        <v>2.5000000000000001E-5</v>
      </c>
      <c r="G41" s="104">
        <v>0</v>
      </c>
    </row>
    <row r="42" spans="1:7" ht="15" customHeight="1" x14ac:dyDescent="0.35">
      <c r="A42" s="105" t="s">
        <v>7022</v>
      </c>
      <c r="B42" s="104" t="b">
        <v>1</v>
      </c>
      <c r="C42" s="105" t="s">
        <v>89</v>
      </c>
      <c r="D42" s="104" t="b">
        <v>0</v>
      </c>
      <c r="E42" s="104" t="b">
        <v>1</v>
      </c>
      <c r="F42" s="104">
        <v>1</v>
      </c>
      <c r="G42" s="104">
        <v>0</v>
      </c>
    </row>
    <row r="43" spans="1:7" ht="15" customHeight="1" x14ac:dyDescent="0.35">
      <c r="A43" s="105" t="s">
        <v>7022</v>
      </c>
      <c r="B43" s="104" t="b">
        <v>1</v>
      </c>
      <c r="C43" s="105" t="s">
        <v>76</v>
      </c>
      <c r="D43" s="104" t="b">
        <v>1</v>
      </c>
      <c r="E43" s="104" t="b">
        <v>1</v>
      </c>
      <c r="F43" s="104">
        <v>2.5000000000000001E-5</v>
      </c>
      <c r="G43" s="104">
        <v>1</v>
      </c>
    </row>
    <row r="44" spans="1:7" ht="15" customHeight="1" x14ac:dyDescent="0.35">
      <c r="A44" s="105" t="s">
        <v>10804</v>
      </c>
      <c r="B44" s="104" t="b">
        <v>1</v>
      </c>
      <c r="C44" s="105" t="s">
        <v>79</v>
      </c>
      <c r="D44" s="104" t="b">
        <v>0</v>
      </c>
      <c r="E44" s="104" t="b">
        <v>0</v>
      </c>
      <c r="F44" s="104">
        <v>1</v>
      </c>
      <c r="G44" s="104">
        <v>0</v>
      </c>
    </row>
    <row r="45" spans="1:7" ht="15" customHeight="1" x14ac:dyDescent="0.35">
      <c r="A45" s="105" t="s">
        <v>10804</v>
      </c>
      <c r="B45" s="104" t="b">
        <v>1</v>
      </c>
      <c r="C45" s="105" t="s">
        <v>89</v>
      </c>
      <c r="D45" s="104" t="b">
        <v>0</v>
      </c>
      <c r="E45" s="104" t="b">
        <v>1</v>
      </c>
      <c r="F45" s="104">
        <v>1</v>
      </c>
      <c r="G45" s="104">
        <v>1</v>
      </c>
    </row>
    <row r="46" spans="1:7" ht="15" customHeight="1" x14ac:dyDescent="0.35">
      <c r="A46" s="105" t="s">
        <v>10804</v>
      </c>
      <c r="B46" s="104" t="b">
        <v>1</v>
      </c>
      <c r="C46" s="105" t="s">
        <v>85</v>
      </c>
      <c r="D46" s="104" t="b">
        <v>0</v>
      </c>
      <c r="E46" s="104" t="b">
        <v>0</v>
      </c>
      <c r="F46" s="104">
        <v>0.01</v>
      </c>
      <c r="G46" s="104">
        <v>2</v>
      </c>
    </row>
    <row r="47" spans="1:7" ht="15" customHeight="1" x14ac:dyDescent="0.35">
      <c r="A47" s="105" t="s">
        <v>7037</v>
      </c>
      <c r="B47" s="104" t="b">
        <v>1</v>
      </c>
      <c r="C47" s="105" t="s">
        <v>89</v>
      </c>
      <c r="D47" s="104" t="b">
        <v>0</v>
      </c>
      <c r="E47" s="104" t="b">
        <v>0</v>
      </c>
      <c r="F47" s="104">
        <v>1</v>
      </c>
      <c r="G47" s="104">
        <v>0</v>
      </c>
    </row>
    <row r="48" spans="1:7" ht="15" customHeight="1" x14ac:dyDescent="0.35">
      <c r="A48" s="105" t="s">
        <v>7037</v>
      </c>
      <c r="B48" s="104" t="b">
        <v>1</v>
      </c>
      <c r="C48" s="105" t="s">
        <v>85</v>
      </c>
      <c r="D48" s="104" t="b">
        <v>0</v>
      </c>
      <c r="E48" s="104" t="b">
        <v>0</v>
      </c>
      <c r="F48" s="104">
        <v>0.01</v>
      </c>
      <c r="G48" s="104">
        <v>1</v>
      </c>
    </row>
    <row r="49" spans="1:7" ht="15" customHeight="1" x14ac:dyDescent="0.35">
      <c r="A49" s="105" t="s">
        <v>7038</v>
      </c>
      <c r="B49" s="104" t="b">
        <v>1</v>
      </c>
      <c r="C49" s="105" t="s">
        <v>89</v>
      </c>
      <c r="D49" s="104" t="b">
        <v>0</v>
      </c>
      <c r="E49" s="104" t="b">
        <v>0</v>
      </c>
      <c r="F49" s="104">
        <v>1</v>
      </c>
      <c r="G49" s="104">
        <v>0</v>
      </c>
    </row>
    <row r="50" spans="1:7" ht="15" customHeight="1" x14ac:dyDescent="0.35">
      <c r="A50" s="105" t="s">
        <v>7038</v>
      </c>
      <c r="B50" s="104" t="b">
        <v>1</v>
      </c>
      <c r="C50" s="105" t="s">
        <v>85</v>
      </c>
      <c r="D50" s="104" t="b">
        <v>0</v>
      </c>
      <c r="E50" s="104" t="b">
        <v>0</v>
      </c>
      <c r="F50" s="104">
        <v>0.01</v>
      </c>
      <c r="G50" s="104">
        <v>1</v>
      </c>
    </row>
    <row r="51" spans="1:7" ht="15" customHeight="1" x14ac:dyDescent="0.35">
      <c r="A51" s="105" t="s">
        <v>7018</v>
      </c>
      <c r="B51" s="104" t="b">
        <v>1</v>
      </c>
      <c r="C51" s="105" t="s">
        <v>89</v>
      </c>
      <c r="D51" s="104" t="b">
        <v>0</v>
      </c>
      <c r="E51" s="104" t="b">
        <v>0</v>
      </c>
      <c r="F51" s="104">
        <v>1</v>
      </c>
      <c r="G51" s="104">
        <v>0</v>
      </c>
    </row>
    <row r="52" spans="1:7" ht="15" customHeight="1" x14ac:dyDescent="0.35">
      <c r="A52" s="105" t="s">
        <v>7018</v>
      </c>
      <c r="B52" s="104" t="b">
        <v>1</v>
      </c>
      <c r="C52" s="105" t="s">
        <v>85</v>
      </c>
      <c r="D52" s="104" t="b">
        <v>0</v>
      </c>
      <c r="E52" s="104" t="b">
        <v>0</v>
      </c>
      <c r="F52" s="104">
        <v>0.01</v>
      </c>
      <c r="G52" s="104">
        <v>1</v>
      </c>
    </row>
    <row r="53" spans="1:7" ht="15" customHeight="1" x14ac:dyDescent="0.35">
      <c r="A53" s="105" t="s">
        <v>10803</v>
      </c>
      <c r="B53" s="104" t="b">
        <v>1</v>
      </c>
      <c r="C53" s="105" t="s">
        <v>89</v>
      </c>
      <c r="D53" s="104" t="b">
        <v>0</v>
      </c>
      <c r="E53" s="104" t="b">
        <v>1</v>
      </c>
      <c r="F53" s="104">
        <v>1</v>
      </c>
      <c r="G53" s="104">
        <v>0</v>
      </c>
    </row>
    <row r="54" spans="1:7" ht="15" customHeight="1" x14ac:dyDescent="0.35">
      <c r="A54" s="105" t="s">
        <v>10803</v>
      </c>
      <c r="B54" s="104" t="b">
        <v>1</v>
      </c>
      <c r="C54" s="105" t="s">
        <v>85</v>
      </c>
      <c r="D54" s="104" t="b">
        <v>0</v>
      </c>
      <c r="E54" s="104" t="b">
        <v>0</v>
      </c>
      <c r="F54" s="104">
        <v>0.01</v>
      </c>
      <c r="G54" s="104">
        <v>1</v>
      </c>
    </row>
    <row r="55" spans="1:7" ht="15" customHeight="1" x14ac:dyDescent="0.35">
      <c r="A55" s="105" t="s">
        <v>7044</v>
      </c>
      <c r="B55" s="104" t="b">
        <v>1</v>
      </c>
      <c r="C55" s="105" t="s">
        <v>89</v>
      </c>
      <c r="D55" s="104" t="b">
        <v>0</v>
      </c>
      <c r="E55" s="104" t="b">
        <v>0</v>
      </c>
      <c r="F55" s="104">
        <v>1</v>
      </c>
      <c r="G55" s="104">
        <v>0</v>
      </c>
    </row>
    <row r="56" spans="1:7" ht="15" customHeight="1" x14ac:dyDescent="0.35">
      <c r="A56" s="105" t="s">
        <v>7044</v>
      </c>
      <c r="B56" s="104" t="b">
        <v>1</v>
      </c>
      <c r="C56" s="105" t="s">
        <v>85</v>
      </c>
      <c r="D56" s="104" t="b">
        <v>0</v>
      </c>
      <c r="E56" s="104" t="b">
        <v>0</v>
      </c>
      <c r="F56" s="104">
        <v>0.01</v>
      </c>
      <c r="G56" s="104">
        <v>1</v>
      </c>
    </row>
    <row r="57" spans="1:7" ht="15" customHeight="1" x14ac:dyDescent="0.35">
      <c r="A57" s="105" t="s">
        <v>7044</v>
      </c>
      <c r="B57" s="104" t="b">
        <v>1</v>
      </c>
      <c r="C57" s="105" t="s">
        <v>76</v>
      </c>
      <c r="D57" s="104" t="b">
        <v>1</v>
      </c>
      <c r="E57" s="104" t="b">
        <v>1</v>
      </c>
      <c r="F57" s="104">
        <v>2.5000000000000001E-5</v>
      </c>
      <c r="G57" s="104">
        <v>2</v>
      </c>
    </row>
    <row r="58" spans="1:7" ht="15" customHeight="1" x14ac:dyDescent="0.35">
      <c r="A58" s="105" t="s">
        <v>10837</v>
      </c>
      <c r="B58" s="104" t="b">
        <v>1</v>
      </c>
      <c r="C58" s="105" t="s">
        <v>85</v>
      </c>
      <c r="D58" s="104" t="b">
        <v>0</v>
      </c>
      <c r="E58" s="104" t="b">
        <v>0</v>
      </c>
      <c r="F58" s="104">
        <v>0.01</v>
      </c>
      <c r="G58" s="104">
        <v>0</v>
      </c>
    </row>
    <row r="59" spans="1:7" ht="15" customHeight="1" x14ac:dyDescent="0.35">
      <c r="A59" s="105" t="s">
        <v>10837</v>
      </c>
      <c r="B59" s="104" t="b">
        <v>1</v>
      </c>
      <c r="C59" s="105" t="s">
        <v>89</v>
      </c>
      <c r="D59" s="104" t="b">
        <v>0</v>
      </c>
      <c r="E59" s="104" t="b">
        <v>0</v>
      </c>
      <c r="F59" s="104">
        <v>1</v>
      </c>
      <c r="G59" s="104">
        <v>1</v>
      </c>
    </row>
    <row r="60" spans="1:7" ht="15" customHeight="1" x14ac:dyDescent="0.35">
      <c r="A60" s="105" t="s">
        <v>10837</v>
      </c>
      <c r="B60" s="104" t="b">
        <v>1</v>
      </c>
      <c r="C60" s="105" t="s">
        <v>76</v>
      </c>
      <c r="D60" s="104" t="b">
        <v>1</v>
      </c>
      <c r="E60" s="104" t="b">
        <v>1</v>
      </c>
      <c r="F60" s="104">
        <v>2.5000000000000001E-5</v>
      </c>
      <c r="G60" s="104">
        <v>2</v>
      </c>
    </row>
    <row r="61" spans="1:7" ht="15" customHeight="1" x14ac:dyDescent="0.35">
      <c r="A61" s="105" t="s">
        <v>10845</v>
      </c>
      <c r="B61" s="104" t="b">
        <v>1</v>
      </c>
      <c r="C61" s="105" t="s">
        <v>89</v>
      </c>
      <c r="D61" s="104" t="b">
        <v>0</v>
      </c>
      <c r="E61" s="104" t="b">
        <v>1</v>
      </c>
      <c r="F61" s="104">
        <v>1</v>
      </c>
      <c r="G61" s="104">
        <v>0</v>
      </c>
    </row>
    <row r="62" spans="1:7" ht="15" customHeight="1" x14ac:dyDescent="0.35">
      <c r="A62" s="105" t="s">
        <v>10845</v>
      </c>
      <c r="B62" s="104" t="b">
        <v>1</v>
      </c>
      <c r="C62" s="105" t="s">
        <v>85</v>
      </c>
      <c r="D62" s="104" t="b">
        <v>0</v>
      </c>
      <c r="E62" s="104" t="b">
        <v>0</v>
      </c>
      <c r="F62" s="104">
        <v>0.01</v>
      </c>
      <c r="G62" s="104">
        <v>1</v>
      </c>
    </row>
    <row r="63" spans="1:7" ht="15" customHeight="1" x14ac:dyDescent="0.35">
      <c r="A63" s="105" t="s">
        <v>10845</v>
      </c>
      <c r="B63" s="104" t="b">
        <v>1</v>
      </c>
      <c r="C63" s="105" t="s">
        <v>79</v>
      </c>
      <c r="D63" s="104" t="b">
        <v>1</v>
      </c>
      <c r="E63" s="104" t="b">
        <v>1</v>
      </c>
      <c r="F63" s="104">
        <v>2.5000000000000001E-4</v>
      </c>
      <c r="G63" s="104">
        <v>2</v>
      </c>
    </row>
    <row r="64" spans="1:7" ht="15" customHeight="1" x14ac:dyDescent="0.35">
      <c r="A64" s="105" t="s">
        <v>10807</v>
      </c>
      <c r="B64" s="104" t="b">
        <v>1</v>
      </c>
      <c r="C64" s="105" t="s">
        <v>89</v>
      </c>
      <c r="D64" s="104" t="b">
        <v>0</v>
      </c>
      <c r="E64" s="104" t="b">
        <v>0</v>
      </c>
      <c r="F64" s="104">
        <v>1</v>
      </c>
      <c r="G64" s="104">
        <v>0</v>
      </c>
    </row>
    <row r="65" spans="1:7" ht="15" customHeight="1" x14ac:dyDescent="0.35">
      <c r="A65" s="105" t="s">
        <v>6940</v>
      </c>
      <c r="B65" s="104" t="b">
        <v>1</v>
      </c>
      <c r="C65" s="105" t="s">
        <v>89</v>
      </c>
      <c r="D65" s="104" t="b">
        <v>0</v>
      </c>
      <c r="E65" s="104" t="b">
        <v>1</v>
      </c>
      <c r="F65" s="104">
        <v>1</v>
      </c>
      <c r="G65" s="104">
        <v>0</v>
      </c>
    </row>
    <row r="66" spans="1:7" ht="15" customHeight="1" x14ac:dyDescent="0.35">
      <c r="A66" s="105" t="s">
        <v>6940</v>
      </c>
      <c r="B66" s="104" t="b">
        <v>1</v>
      </c>
      <c r="C66" s="105" t="s">
        <v>85</v>
      </c>
      <c r="D66" s="104" t="b">
        <v>0</v>
      </c>
      <c r="E66" s="104" t="b">
        <v>0</v>
      </c>
      <c r="F66" s="104">
        <v>0.01</v>
      </c>
      <c r="G66" s="104">
        <v>1</v>
      </c>
    </row>
    <row r="67" spans="1:7" ht="15" customHeight="1" x14ac:dyDescent="0.35">
      <c r="A67" s="105" t="s">
        <v>6929</v>
      </c>
      <c r="B67" s="104" t="b">
        <v>1</v>
      </c>
      <c r="C67" s="105" t="s">
        <v>89</v>
      </c>
      <c r="D67" s="104" t="b">
        <v>0</v>
      </c>
      <c r="E67" s="104" t="b">
        <v>1</v>
      </c>
      <c r="F67" s="104">
        <v>1</v>
      </c>
      <c r="G67" s="104">
        <v>0</v>
      </c>
    </row>
    <row r="68" spans="1:7" ht="15" customHeight="1" x14ac:dyDescent="0.35">
      <c r="A68" s="105" t="s">
        <v>6929</v>
      </c>
      <c r="B68" s="104" t="b">
        <v>1</v>
      </c>
      <c r="C68" s="105" t="s">
        <v>85</v>
      </c>
      <c r="D68" s="104" t="b">
        <v>0</v>
      </c>
      <c r="E68" s="104" t="b">
        <v>0</v>
      </c>
      <c r="F68" s="104">
        <v>0.01</v>
      </c>
      <c r="G68" s="104">
        <v>1</v>
      </c>
    </row>
    <row r="69" spans="1:7" ht="15" customHeight="1" x14ac:dyDescent="0.35">
      <c r="A69" s="105" t="s">
        <v>6926</v>
      </c>
      <c r="B69" s="104" t="b">
        <v>1</v>
      </c>
      <c r="C69" s="105" t="s">
        <v>85</v>
      </c>
      <c r="D69" s="104" t="b">
        <v>0</v>
      </c>
      <c r="E69" s="104" t="b">
        <v>0</v>
      </c>
      <c r="F69" s="104">
        <v>0.01</v>
      </c>
      <c r="G69" s="104">
        <v>0</v>
      </c>
    </row>
    <row r="70" spans="1:7" ht="15" customHeight="1" x14ac:dyDescent="0.35">
      <c r="A70" s="105" t="s">
        <v>6926</v>
      </c>
      <c r="B70" s="104" t="b">
        <v>1</v>
      </c>
      <c r="C70" s="105" t="s">
        <v>89</v>
      </c>
      <c r="D70" s="104" t="b">
        <v>0</v>
      </c>
      <c r="E70" s="104" t="b">
        <v>1</v>
      </c>
      <c r="F70" s="104">
        <v>1</v>
      </c>
      <c r="G70" s="104">
        <v>1</v>
      </c>
    </row>
    <row r="71" spans="1:7" ht="15" customHeight="1" x14ac:dyDescent="0.35">
      <c r="A71" s="105" t="s">
        <v>10799</v>
      </c>
      <c r="B71" s="104" t="b">
        <v>1</v>
      </c>
      <c r="C71" s="105" t="s">
        <v>89</v>
      </c>
      <c r="D71" s="104" t="b">
        <v>0</v>
      </c>
      <c r="E71" s="104" t="b">
        <v>0</v>
      </c>
      <c r="F71" s="104">
        <v>1</v>
      </c>
      <c r="G71" s="104">
        <v>0</v>
      </c>
    </row>
    <row r="72" spans="1:7" ht="15" customHeight="1" x14ac:dyDescent="0.35">
      <c r="A72" s="105" t="s">
        <v>10820</v>
      </c>
      <c r="B72" s="104" t="b">
        <v>1</v>
      </c>
      <c r="C72" s="105" t="s">
        <v>89</v>
      </c>
      <c r="D72" s="104" t="b">
        <v>0</v>
      </c>
      <c r="E72" s="104" t="b">
        <v>0</v>
      </c>
      <c r="F72" s="104">
        <v>1</v>
      </c>
      <c r="G72" s="104">
        <v>0</v>
      </c>
    </row>
    <row r="73" spans="1:7" ht="15" customHeight="1" x14ac:dyDescent="0.35">
      <c r="A73" s="105" t="s">
        <v>10821</v>
      </c>
      <c r="B73" s="104" t="b">
        <v>1</v>
      </c>
      <c r="C73" s="105" t="s">
        <v>89</v>
      </c>
      <c r="D73" s="104" t="b">
        <v>0</v>
      </c>
      <c r="E73" s="104" t="b">
        <v>0</v>
      </c>
      <c r="F73" s="104">
        <v>1</v>
      </c>
      <c r="G73" s="104">
        <v>0</v>
      </c>
    </row>
    <row r="74" spans="1:7" ht="15" customHeight="1" x14ac:dyDescent="0.35">
      <c r="A74" s="105" t="s">
        <v>10822</v>
      </c>
      <c r="B74" s="104" t="b">
        <v>1</v>
      </c>
      <c r="C74" s="105" t="s">
        <v>89</v>
      </c>
      <c r="D74" s="104" t="b">
        <v>0</v>
      </c>
      <c r="E74" s="104" t="b">
        <v>0</v>
      </c>
      <c r="F74" s="104">
        <v>1</v>
      </c>
      <c r="G74" s="104">
        <v>0</v>
      </c>
    </row>
    <row r="75" spans="1:7" ht="15" customHeight="1" x14ac:dyDescent="0.35">
      <c r="A75" s="105" t="s">
        <v>6999</v>
      </c>
      <c r="B75" s="104" t="b">
        <v>1</v>
      </c>
      <c r="C75" s="105" t="s">
        <v>89</v>
      </c>
      <c r="D75" s="104" t="b">
        <v>0</v>
      </c>
      <c r="E75" s="104" t="b">
        <v>1</v>
      </c>
      <c r="F75" s="104">
        <v>1</v>
      </c>
      <c r="G75" s="104">
        <v>0</v>
      </c>
    </row>
    <row r="76" spans="1:7" ht="15" customHeight="1" x14ac:dyDescent="0.35">
      <c r="A76" s="105" t="s">
        <v>7040</v>
      </c>
      <c r="B76" s="104" t="b">
        <v>1</v>
      </c>
      <c r="C76" s="105" t="s">
        <v>89</v>
      </c>
      <c r="D76" s="104" t="b">
        <v>0</v>
      </c>
      <c r="E76" s="104" t="b">
        <v>1</v>
      </c>
      <c r="F76" s="104">
        <v>1</v>
      </c>
      <c r="G76" s="104">
        <v>0</v>
      </c>
    </row>
    <row r="77" spans="1:7" ht="15" customHeight="1" x14ac:dyDescent="0.35">
      <c r="A77" s="105" t="s">
        <v>10743</v>
      </c>
      <c r="B77" s="104" t="b">
        <v>1</v>
      </c>
      <c r="C77" s="105" t="s">
        <v>88</v>
      </c>
      <c r="D77" s="104" t="b">
        <v>0</v>
      </c>
      <c r="E77" s="104" t="b">
        <v>1</v>
      </c>
      <c r="F77" s="104">
        <v>1</v>
      </c>
      <c r="G77" s="104">
        <v>0</v>
      </c>
    </row>
    <row r="78" spans="1:7" ht="15" customHeight="1" x14ac:dyDescent="0.35">
      <c r="A78" s="105" t="s">
        <v>10743</v>
      </c>
      <c r="B78" s="104" t="b">
        <v>1</v>
      </c>
      <c r="C78" s="105" t="s">
        <v>76</v>
      </c>
      <c r="D78" s="104" t="b">
        <v>1</v>
      </c>
      <c r="E78" s="104" t="b">
        <v>1</v>
      </c>
      <c r="F78" s="104">
        <v>2.5000000000000001E-5</v>
      </c>
      <c r="G78" s="104">
        <v>1</v>
      </c>
    </row>
    <row r="79" spans="1:7" ht="15" customHeight="1" x14ac:dyDescent="0.35">
      <c r="A79" s="105" t="s">
        <v>10847</v>
      </c>
      <c r="B79" s="104" t="b">
        <v>1</v>
      </c>
      <c r="C79" s="105" t="s">
        <v>76</v>
      </c>
      <c r="D79" s="104" t="b">
        <v>0</v>
      </c>
      <c r="E79" s="104" t="b">
        <v>0</v>
      </c>
      <c r="F79" s="104">
        <v>2.5000000000000001E-5</v>
      </c>
      <c r="G79" s="104">
        <v>0</v>
      </c>
    </row>
    <row r="80" spans="1:7" ht="15" customHeight="1" x14ac:dyDescent="0.35">
      <c r="A80" s="105" t="s">
        <v>10848</v>
      </c>
      <c r="B80" s="104" t="b">
        <v>1</v>
      </c>
      <c r="C80" s="105" t="s">
        <v>76</v>
      </c>
      <c r="D80" s="104" t="b">
        <v>0</v>
      </c>
      <c r="E80" s="104" t="b">
        <v>0</v>
      </c>
      <c r="F80" s="104">
        <v>2.5000000000000001E-5</v>
      </c>
      <c r="G80" s="104">
        <v>0</v>
      </c>
    </row>
    <row r="81" spans="1:7" ht="15" customHeight="1" x14ac:dyDescent="0.35">
      <c r="A81" s="105" t="s">
        <v>10819</v>
      </c>
      <c r="B81" s="104" t="b">
        <v>1</v>
      </c>
      <c r="C81" s="105" t="s">
        <v>77</v>
      </c>
      <c r="D81" s="104" t="b">
        <v>0</v>
      </c>
      <c r="E81" s="104" t="b">
        <v>0</v>
      </c>
      <c r="F81" s="104">
        <v>1</v>
      </c>
      <c r="G81" s="104">
        <v>0</v>
      </c>
    </row>
    <row r="82" spans="1:7" ht="15" customHeight="1" x14ac:dyDescent="0.35">
      <c r="A82" s="105" t="s">
        <v>10752</v>
      </c>
      <c r="B82" s="104" t="b">
        <v>1</v>
      </c>
      <c r="C82" s="105" t="s">
        <v>85</v>
      </c>
      <c r="D82" s="104" t="b">
        <v>0</v>
      </c>
      <c r="E82" s="104" t="b">
        <v>0</v>
      </c>
      <c r="F82" s="104">
        <v>0.01</v>
      </c>
      <c r="G82" s="104">
        <v>0</v>
      </c>
    </row>
    <row r="83" spans="1:7" ht="15" customHeight="1" x14ac:dyDescent="0.35">
      <c r="A83" s="105" t="s">
        <v>10752</v>
      </c>
      <c r="B83" s="104" t="b">
        <v>1</v>
      </c>
      <c r="C83" s="105" t="s">
        <v>79</v>
      </c>
      <c r="D83" s="104" t="b">
        <v>0</v>
      </c>
      <c r="E83" s="104" t="b">
        <v>0</v>
      </c>
      <c r="F83" s="104">
        <v>0.1</v>
      </c>
      <c r="G83" s="104">
        <v>1</v>
      </c>
    </row>
    <row r="84" spans="1:7" ht="15" customHeight="1" x14ac:dyDescent="0.35">
      <c r="A84" s="105" t="s">
        <v>10752</v>
      </c>
      <c r="B84" s="104" t="b">
        <v>1</v>
      </c>
      <c r="C84" s="105" t="s">
        <v>89</v>
      </c>
      <c r="D84" s="104" t="b">
        <v>0</v>
      </c>
      <c r="E84" s="104" t="b">
        <v>1</v>
      </c>
      <c r="F84" s="104">
        <v>1</v>
      </c>
      <c r="G84" s="104">
        <v>2</v>
      </c>
    </row>
    <row r="85" spans="1:7" ht="15" customHeight="1" x14ac:dyDescent="0.35">
      <c r="A85" s="105" t="s">
        <v>10756</v>
      </c>
      <c r="B85" s="104" t="b">
        <v>1</v>
      </c>
      <c r="C85" s="105" t="s">
        <v>85</v>
      </c>
      <c r="D85" s="104" t="b">
        <v>0</v>
      </c>
      <c r="E85" s="104" t="b">
        <v>0</v>
      </c>
      <c r="F85" s="104">
        <v>0.01</v>
      </c>
      <c r="G85" s="104">
        <v>0</v>
      </c>
    </row>
    <row r="86" spans="1:7" ht="15" customHeight="1" x14ac:dyDescent="0.35">
      <c r="A86" s="105" t="s">
        <v>10756</v>
      </c>
      <c r="B86" s="104" t="b">
        <v>1</v>
      </c>
      <c r="C86" s="105" t="s">
        <v>79</v>
      </c>
      <c r="D86" s="104" t="b">
        <v>0</v>
      </c>
      <c r="E86" s="104" t="b">
        <v>0</v>
      </c>
      <c r="F86" s="104">
        <v>0.1</v>
      </c>
      <c r="G86" s="104">
        <v>1</v>
      </c>
    </row>
    <row r="87" spans="1:7" ht="15" customHeight="1" x14ac:dyDescent="0.35">
      <c r="A87" s="105" t="s">
        <v>10756</v>
      </c>
      <c r="B87" s="104" t="b">
        <v>1</v>
      </c>
      <c r="C87" s="105" t="s">
        <v>89</v>
      </c>
      <c r="D87" s="104" t="b">
        <v>0</v>
      </c>
      <c r="E87" s="104" t="b">
        <v>1</v>
      </c>
      <c r="F87" s="104">
        <v>1</v>
      </c>
      <c r="G87" s="104">
        <v>2</v>
      </c>
    </row>
    <row r="88" spans="1:7" ht="15" customHeight="1" x14ac:dyDescent="0.35">
      <c r="A88" s="105" t="s">
        <v>10780</v>
      </c>
      <c r="B88" s="104" t="b">
        <v>1</v>
      </c>
      <c r="C88" s="105" t="s">
        <v>85</v>
      </c>
      <c r="D88" s="104" t="b">
        <v>0</v>
      </c>
      <c r="E88" s="104" t="b">
        <v>0</v>
      </c>
      <c r="F88" s="104">
        <v>0.01</v>
      </c>
      <c r="G88" s="104">
        <v>0</v>
      </c>
    </row>
    <row r="89" spans="1:7" ht="15" customHeight="1" x14ac:dyDescent="0.35">
      <c r="A89" s="105" t="s">
        <v>10780</v>
      </c>
      <c r="B89" s="104" t="b">
        <v>1</v>
      </c>
      <c r="C89" s="105" t="s">
        <v>79</v>
      </c>
      <c r="D89" s="104" t="b">
        <v>0</v>
      </c>
      <c r="E89" s="104" t="b">
        <v>0</v>
      </c>
      <c r="F89" s="104">
        <v>0.1</v>
      </c>
      <c r="G89" s="104">
        <v>1</v>
      </c>
    </row>
    <row r="90" spans="1:7" ht="15" customHeight="1" x14ac:dyDescent="0.35">
      <c r="A90" s="105" t="s">
        <v>10780</v>
      </c>
      <c r="B90" s="104" t="b">
        <v>1</v>
      </c>
      <c r="C90" s="105" t="s">
        <v>89</v>
      </c>
      <c r="D90" s="104" t="b">
        <v>0</v>
      </c>
      <c r="E90" s="104" t="b">
        <v>1</v>
      </c>
      <c r="F90" s="104">
        <v>1</v>
      </c>
      <c r="G90" s="104">
        <v>2</v>
      </c>
    </row>
    <row r="91" spans="1:7" ht="15" customHeight="1" x14ac:dyDescent="0.35">
      <c r="A91" s="105" t="s">
        <v>10781</v>
      </c>
      <c r="B91" s="104" t="b">
        <v>1</v>
      </c>
      <c r="C91" s="105" t="s">
        <v>85</v>
      </c>
      <c r="D91" s="104" t="b">
        <v>0</v>
      </c>
      <c r="E91" s="104" t="b">
        <v>0</v>
      </c>
      <c r="F91" s="104">
        <v>0.01</v>
      </c>
      <c r="G91" s="104">
        <v>0</v>
      </c>
    </row>
    <row r="92" spans="1:7" ht="15" customHeight="1" x14ac:dyDescent="0.35">
      <c r="A92" s="105" t="s">
        <v>10781</v>
      </c>
      <c r="B92" s="104" t="b">
        <v>1</v>
      </c>
      <c r="C92" s="105" t="s">
        <v>79</v>
      </c>
      <c r="D92" s="104" t="b">
        <v>0</v>
      </c>
      <c r="E92" s="104" t="b">
        <v>0</v>
      </c>
      <c r="F92" s="104">
        <v>0.1</v>
      </c>
      <c r="G92" s="104">
        <v>1</v>
      </c>
    </row>
    <row r="93" spans="1:7" ht="15" customHeight="1" x14ac:dyDescent="0.35">
      <c r="A93" s="105" t="s">
        <v>10781</v>
      </c>
      <c r="B93" s="104" t="b">
        <v>1</v>
      </c>
      <c r="C93" s="105" t="s">
        <v>89</v>
      </c>
      <c r="D93" s="104" t="b">
        <v>0</v>
      </c>
      <c r="E93" s="104" t="b">
        <v>1</v>
      </c>
      <c r="F93" s="104">
        <v>1</v>
      </c>
      <c r="G93" s="104">
        <v>2</v>
      </c>
    </row>
    <row r="94" spans="1:7" ht="15" customHeight="1" x14ac:dyDescent="0.35">
      <c r="A94" s="105" t="s">
        <v>10826</v>
      </c>
      <c r="B94" s="104" t="b">
        <v>1</v>
      </c>
      <c r="C94" s="105" t="s">
        <v>89</v>
      </c>
      <c r="D94" s="104" t="b">
        <v>0</v>
      </c>
      <c r="E94" s="104" t="b">
        <v>0</v>
      </c>
      <c r="F94" s="104">
        <v>0.01</v>
      </c>
      <c r="G94" s="104">
        <v>0</v>
      </c>
    </row>
    <row r="95" spans="1:7" ht="15" customHeight="1" x14ac:dyDescent="0.35">
      <c r="A95" s="105" t="s">
        <v>10826</v>
      </c>
      <c r="B95" s="104" t="b">
        <v>1</v>
      </c>
      <c r="C95" s="105" t="s">
        <v>85</v>
      </c>
      <c r="D95" s="104" t="b">
        <v>0</v>
      </c>
      <c r="E95" s="104" t="b">
        <v>0</v>
      </c>
      <c r="F95" s="104">
        <v>0.01</v>
      </c>
      <c r="G95" s="104">
        <v>1</v>
      </c>
    </row>
    <row r="96" spans="1:7" ht="15" customHeight="1" x14ac:dyDescent="0.35">
      <c r="A96" s="105" t="s">
        <v>10757</v>
      </c>
      <c r="B96" s="104" t="b">
        <v>1</v>
      </c>
      <c r="C96" s="105" t="s">
        <v>85</v>
      </c>
      <c r="D96" s="104" t="b">
        <v>0</v>
      </c>
      <c r="E96" s="104" t="b">
        <v>0</v>
      </c>
      <c r="F96" s="104">
        <v>1</v>
      </c>
      <c r="G96" s="104">
        <v>0</v>
      </c>
    </row>
    <row r="97" spans="1:7" ht="15" customHeight="1" x14ac:dyDescent="0.35">
      <c r="A97" s="105" t="s">
        <v>10757</v>
      </c>
      <c r="B97" s="104" t="b">
        <v>1</v>
      </c>
      <c r="C97" s="105" t="s">
        <v>79</v>
      </c>
      <c r="D97" s="104" t="b">
        <v>0</v>
      </c>
      <c r="E97" s="104" t="b">
        <v>0</v>
      </c>
      <c r="F97" s="104">
        <v>0.1</v>
      </c>
      <c r="G97" s="104">
        <v>1</v>
      </c>
    </row>
    <row r="98" spans="1:7" ht="15" customHeight="1" x14ac:dyDescent="0.35">
      <c r="A98" s="105" t="s">
        <v>10757</v>
      </c>
      <c r="B98" s="104" t="b">
        <v>1</v>
      </c>
      <c r="C98" s="105" t="s">
        <v>89</v>
      </c>
      <c r="D98" s="104" t="b">
        <v>0</v>
      </c>
      <c r="E98" s="104" t="b">
        <v>1</v>
      </c>
      <c r="F98" s="104">
        <v>1</v>
      </c>
      <c r="G98" s="104">
        <v>2</v>
      </c>
    </row>
    <row r="99" spans="1:7" ht="15" customHeight="1" x14ac:dyDescent="0.35">
      <c r="A99" s="105" t="s">
        <v>10758</v>
      </c>
      <c r="B99" s="104" t="b">
        <v>1</v>
      </c>
      <c r="C99" s="105" t="s">
        <v>85</v>
      </c>
      <c r="D99" s="104" t="b">
        <v>0</v>
      </c>
      <c r="E99" s="104" t="b">
        <v>0</v>
      </c>
      <c r="F99" s="104">
        <v>1</v>
      </c>
      <c r="G99" s="104">
        <v>0</v>
      </c>
    </row>
    <row r="100" spans="1:7" ht="15" customHeight="1" x14ac:dyDescent="0.35">
      <c r="A100" s="105" t="s">
        <v>10758</v>
      </c>
      <c r="B100" s="104" t="b">
        <v>1</v>
      </c>
      <c r="C100" s="105" t="s">
        <v>79</v>
      </c>
      <c r="D100" s="104" t="b">
        <v>0</v>
      </c>
      <c r="E100" s="104" t="b">
        <v>0</v>
      </c>
      <c r="F100" s="104">
        <v>0.1</v>
      </c>
      <c r="G100" s="104">
        <v>1</v>
      </c>
    </row>
    <row r="101" spans="1:7" ht="15" customHeight="1" x14ac:dyDescent="0.35">
      <c r="A101" s="105" t="s">
        <v>10758</v>
      </c>
      <c r="B101" s="104" t="b">
        <v>1</v>
      </c>
      <c r="C101" s="105" t="s">
        <v>89</v>
      </c>
      <c r="D101" s="104" t="b">
        <v>0</v>
      </c>
      <c r="E101" s="104" t="b">
        <v>1</v>
      </c>
      <c r="F101" s="104">
        <v>1</v>
      </c>
      <c r="G101" s="104">
        <v>2</v>
      </c>
    </row>
    <row r="102" spans="1:7" ht="15" customHeight="1" x14ac:dyDescent="0.35">
      <c r="A102" s="105" t="s">
        <v>10782</v>
      </c>
      <c r="B102" s="104" t="b">
        <v>1</v>
      </c>
      <c r="C102" s="105" t="s">
        <v>85</v>
      </c>
      <c r="D102" s="104" t="b">
        <v>0</v>
      </c>
      <c r="E102" s="104" t="b">
        <v>0</v>
      </c>
      <c r="F102" s="104">
        <v>0.01</v>
      </c>
      <c r="G102" s="104">
        <v>0</v>
      </c>
    </row>
    <row r="103" spans="1:7" ht="15" customHeight="1" x14ac:dyDescent="0.35">
      <c r="A103" s="105" t="s">
        <v>10782</v>
      </c>
      <c r="B103" s="104" t="b">
        <v>1</v>
      </c>
      <c r="C103" s="105" t="s">
        <v>79</v>
      </c>
      <c r="D103" s="104" t="b">
        <v>0</v>
      </c>
      <c r="E103" s="104" t="b">
        <v>0</v>
      </c>
      <c r="F103" s="104">
        <v>0.1</v>
      </c>
      <c r="G103" s="104">
        <v>1</v>
      </c>
    </row>
    <row r="104" spans="1:7" ht="15" customHeight="1" x14ac:dyDescent="0.35">
      <c r="A104" s="105" t="s">
        <v>10782</v>
      </c>
      <c r="B104" s="104" t="b">
        <v>1</v>
      </c>
      <c r="C104" s="105" t="s">
        <v>89</v>
      </c>
      <c r="D104" s="104" t="b">
        <v>0</v>
      </c>
      <c r="E104" s="104" t="b">
        <v>1</v>
      </c>
      <c r="F104" s="104">
        <v>1</v>
      </c>
      <c r="G104" s="104">
        <v>2</v>
      </c>
    </row>
    <row r="105" spans="1:7" ht="15" customHeight="1" x14ac:dyDescent="0.35">
      <c r="A105" s="105" t="s">
        <v>10783</v>
      </c>
      <c r="B105" s="104" t="b">
        <v>1</v>
      </c>
      <c r="C105" s="105" t="s">
        <v>85</v>
      </c>
      <c r="D105" s="104" t="b">
        <v>0</v>
      </c>
      <c r="E105" s="104" t="b">
        <v>0</v>
      </c>
      <c r="F105" s="104">
        <v>0.01</v>
      </c>
      <c r="G105" s="104">
        <v>0</v>
      </c>
    </row>
    <row r="106" spans="1:7" ht="15" customHeight="1" x14ac:dyDescent="0.35">
      <c r="A106" s="105" t="s">
        <v>10783</v>
      </c>
      <c r="B106" s="104" t="b">
        <v>1</v>
      </c>
      <c r="C106" s="105" t="s">
        <v>79</v>
      </c>
      <c r="D106" s="104" t="b">
        <v>0</v>
      </c>
      <c r="E106" s="104" t="b">
        <v>0</v>
      </c>
      <c r="F106" s="104">
        <v>0.1</v>
      </c>
      <c r="G106" s="104">
        <v>1</v>
      </c>
    </row>
    <row r="107" spans="1:7" ht="15" customHeight="1" x14ac:dyDescent="0.35">
      <c r="A107" s="105" t="s">
        <v>10783</v>
      </c>
      <c r="B107" s="104" t="b">
        <v>1</v>
      </c>
      <c r="C107" s="105" t="s">
        <v>89</v>
      </c>
      <c r="D107" s="104" t="b">
        <v>0</v>
      </c>
      <c r="E107" s="104" t="b">
        <v>1</v>
      </c>
      <c r="F107" s="104">
        <v>1</v>
      </c>
      <c r="G107" s="104">
        <v>2</v>
      </c>
    </row>
    <row r="108" spans="1:7" ht="15" customHeight="1" x14ac:dyDescent="0.35">
      <c r="A108" s="105" t="s">
        <v>10759</v>
      </c>
      <c r="B108" s="104" t="b">
        <v>1</v>
      </c>
      <c r="C108" s="105" t="s">
        <v>85</v>
      </c>
      <c r="D108" s="104" t="b">
        <v>0</v>
      </c>
      <c r="E108" s="104" t="b">
        <v>0</v>
      </c>
      <c r="F108" s="104">
        <v>0.01</v>
      </c>
      <c r="G108" s="104">
        <v>0</v>
      </c>
    </row>
    <row r="109" spans="1:7" ht="15" customHeight="1" x14ac:dyDescent="0.35">
      <c r="A109" s="105" t="s">
        <v>10759</v>
      </c>
      <c r="B109" s="104" t="b">
        <v>1</v>
      </c>
      <c r="C109" s="105" t="s">
        <v>79</v>
      </c>
      <c r="D109" s="104" t="b">
        <v>0</v>
      </c>
      <c r="E109" s="104" t="b">
        <v>0</v>
      </c>
      <c r="F109" s="104">
        <v>0.1</v>
      </c>
      <c r="G109" s="104">
        <v>1</v>
      </c>
    </row>
    <row r="110" spans="1:7" ht="15" customHeight="1" x14ac:dyDescent="0.35">
      <c r="A110" s="105" t="s">
        <v>10759</v>
      </c>
      <c r="B110" s="104" t="b">
        <v>1</v>
      </c>
      <c r="C110" s="105" t="s">
        <v>89</v>
      </c>
      <c r="D110" s="104" t="b">
        <v>0</v>
      </c>
      <c r="E110" s="104" t="b">
        <v>1</v>
      </c>
      <c r="F110" s="104">
        <v>1</v>
      </c>
      <c r="G110" s="104">
        <v>2</v>
      </c>
    </row>
    <row r="111" spans="1:7" ht="15" customHeight="1" x14ac:dyDescent="0.35">
      <c r="A111" s="105" t="s">
        <v>10760</v>
      </c>
      <c r="B111" s="104" t="b">
        <v>1</v>
      </c>
      <c r="C111" s="105" t="s">
        <v>85</v>
      </c>
      <c r="D111" s="104" t="b">
        <v>0</v>
      </c>
      <c r="E111" s="104" t="b">
        <v>0</v>
      </c>
      <c r="F111" s="104">
        <v>0.01</v>
      </c>
      <c r="G111" s="104">
        <v>0</v>
      </c>
    </row>
    <row r="112" spans="1:7" ht="15" customHeight="1" x14ac:dyDescent="0.35">
      <c r="A112" s="105" t="s">
        <v>10760</v>
      </c>
      <c r="B112" s="104" t="b">
        <v>1</v>
      </c>
      <c r="C112" s="105" t="s">
        <v>79</v>
      </c>
      <c r="D112" s="104" t="b">
        <v>0</v>
      </c>
      <c r="E112" s="104" t="b">
        <v>0</v>
      </c>
      <c r="F112" s="104">
        <v>0.1</v>
      </c>
      <c r="G112" s="104">
        <v>1</v>
      </c>
    </row>
    <row r="113" spans="1:7" ht="15" customHeight="1" x14ac:dyDescent="0.35">
      <c r="A113" s="105" t="s">
        <v>10760</v>
      </c>
      <c r="B113" s="104" t="b">
        <v>1</v>
      </c>
      <c r="C113" s="105" t="s">
        <v>89</v>
      </c>
      <c r="D113" s="104" t="b">
        <v>0</v>
      </c>
      <c r="E113" s="104" t="b">
        <v>1</v>
      </c>
      <c r="F113" s="104">
        <v>1</v>
      </c>
      <c r="G113" s="104">
        <v>2</v>
      </c>
    </row>
    <row r="114" spans="1:7" ht="15" customHeight="1" x14ac:dyDescent="0.35">
      <c r="A114" s="105" t="s">
        <v>10784</v>
      </c>
      <c r="B114" s="104" t="b">
        <v>1</v>
      </c>
      <c r="C114" s="105" t="s">
        <v>85</v>
      </c>
      <c r="D114" s="104" t="b">
        <v>0</v>
      </c>
      <c r="E114" s="104" t="b">
        <v>0</v>
      </c>
      <c r="F114" s="104">
        <v>0.01</v>
      </c>
      <c r="G114" s="104">
        <v>0</v>
      </c>
    </row>
    <row r="115" spans="1:7" ht="15" customHeight="1" x14ac:dyDescent="0.35">
      <c r="A115" s="105" t="s">
        <v>10784</v>
      </c>
      <c r="B115" s="104" t="b">
        <v>1</v>
      </c>
      <c r="C115" s="105" t="s">
        <v>79</v>
      </c>
      <c r="D115" s="104" t="b">
        <v>0</v>
      </c>
      <c r="E115" s="104" t="b">
        <v>0</v>
      </c>
      <c r="F115" s="104">
        <v>0.1</v>
      </c>
      <c r="G115" s="104">
        <v>1</v>
      </c>
    </row>
    <row r="116" spans="1:7" ht="15" customHeight="1" x14ac:dyDescent="0.35">
      <c r="A116" s="105" t="s">
        <v>10784</v>
      </c>
      <c r="B116" s="104" t="b">
        <v>1</v>
      </c>
      <c r="C116" s="105" t="s">
        <v>89</v>
      </c>
      <c r="D116" s="104" t="b">
        <v>0</v>
      </c>
      <c r="E116" s="104" t="b">
        <v>0</v>
      </c>
      <c r="F116" s="104">
        <v>1</v>
      </c>
      <c r="G116" s="104">
        <v>2</v>
      </c>
    </row>
    <row r="117" spans="1:7" ht="15" customHeight="1" x14ac:dyDescent="0.35">
      <c r="A117" s="105" t="s">
        <v>10785</v>
      </c>
      <c r="B117" s="104" t="b">
        <v>1</v>
      </c>
      <c r="C117" s="105" t="s">
        <v>85</v>
      </c>
      <c r="D117" s="104" t="b">
        <v>0</v>
      </c>
      <c r="E117" s="104" t="b">
        <v>0</v>
      </c>
      <c r="F117" s="104">
        <v>0.01</v>
      </c>
      <c r="G117" s="104">
        <v>0</v>
      </c>
    </row>
    <row r="118" spans="1:7" ht="15" customHeight="1" x14ac:dyDescent="0.35">
      <c r="A118" s="105" t="s">
        <v>10785</v>
      </c>
      <c r="B118" s="104" t="b">
        <v>1</v>
      </c>
      <c r="C118" s="105" t="s">
        <v>79</v>
      </c>
      <c r="D118" s="104" t="b">
        <v>0</v>
      </c>
      <c r="E118" s="104" t="b">
        <v>0</v>
      </c>
      <c r="F118" s="104">
        <v>0.1</v>
      </c>
      <c r="G118" s="104">
        <v>1</v>
      </c>
    </row>
    <row r="119" spans="1:7" ht="15" customHeight="1" x14ac:dyDescent="0.35">
      <c r="A119" s="105" t="s">
        <v>10785</v>
      </c>
      <c r="B119" s="104" t="b">
        <v>1</v>
      </c>
      <c r="C119" s="105" t="s">
        <v>89</v>
      </c>
      <c r="D119" s="104" t="b">
        <v>0</v>
      </c>
      <c r="E119" s="104" t="b">
        <v>0</v>
      </c>
      <c r="F119" s="104">
        <v>1</v>
      </c>
      <c r="G119" s="104">
        <v>2</v>
      </c>
    </row>
    <row r="120" spans="1:7" ht="15" customHeight="1" x14ac:dyDescent="0.35">
      <c r="A120" s="105" t="s">
        <v>10761</v>
      </c>
      <c r="B120" s="104" t="b">
        <v>1</v>
      </c>
      <c r="C120" s="105" t="s">
        <v>85</v>
      </c>
      <c r="D120" s="104" t="b">
        <v>0</v>
      </c>
      <c r="E120" s="104" t="b">
        <v>0</v>
      </c>
      <c r="F120" s="104">
        <v>0.01</v>
      </c>
      <c r="G120" s="104">
        <v>0</v>
      </c>
    </row>
    <row r="121" spans="1:7" ht="15" customHeight="1" x14ac:dyDescent="0.35">
      <c r="A121" s="105" t="s">
        <v>10761</v>
      </c>
      <c r="B121" s="104" t="b">
        <v>1</v>
      </c>
      <c r="C121" s="105" t="s">
        <v>79</v>
      </c>
      <c r="D121" s="104" t="b">
        <v>0</v>
      </c>
      <c r="E121" s="104" t="b">
        <v>0</v>
      </c>
      <c r="F121" s="104">
        <v>0.1</v>
      </c>
      <c r="G121" s="104">
        <v>1</v>
      </c>
    </row>
    <row r="122" spans="1:7" ht="15" customHeight="1" x14ac:dyDescent="0.35">
      <c r="A122" s="105" t="s">
        <v>10761</v>
      </c>
      <c r="B122" s="104" t="b">
        <v>1</v>
      </c>
      <c r="C122" s="105" t="s">
        <v>89</v>
      </c>
      <c r="D122" s="104" t="b">
        <v>0</v>
      </c>
      <c r="E122" s="104" t="b">
        <v>1</v>
      </c>
      <c r="F122" s="104">
        <v>1</v>
      </c>
      <c r="G122" s="104">
        <v>2</v>
      </c>
    </row>
    <row r="123" spans="1:7" ht="15" customHeight="1" x14ac:dyDescent="0.35">
      <c r="A123" s="105" t="s">
        <v>10762</v>
      </c>
      <c r="B123" s="104" t="b">
        <v>1</v>
      </c>
      <c r="C123" s="105" t="s">
        <v>85</v>
      </c>
      <c r="D123" s="104" t="b">
        <v>0</v>
      </c>
      <c r="E123" s="104" t="b">
        <v>0</v>
      </c>
      <c r="F123" s="104">
        <v>0.01</v>
      </c>
      <c r="G123" s="104">
        <v>0</v>
      </c>
    </row>
    <row r="124" spans="1:7" ht="15" customHeight="1" x14ac:dyDescent="0.35">
      <c r="A124" s="105" t="s">
        <v>10762</v>
      </c>
      <c r="B124" s="104" t="b">
        <v>1</v>
      </c>
      <c r="C124" s="105" t="s">
        <v>79</v>
      </c>
      <c r="D124" s="104" t="b">
        <v>0</v>
      </c>
      <c r="E124" s="104" t="b">
        <v>0</v>
      </c>
      <c r="F124" s="104">
        <v>0.1</v>
      </c>
      <c r="G124" s="104">
        <v>1</v>
      </c>
    </row>
    <row r="125" spans="1:7" ht="15" customHeight="1" x14ac:dyDescent="0.35">
      <c r="A125" s="105" t="s">
        <v>10762</v>
      </c>
      <c r="B125" s="104" t="b">
        <v>1</v>
      </c>
      <c r="C125" s="105" t="s">
        <v>89</v>
      </c>
      <c r="D125" s="104" t="b">
        <v>0</v>
      </c>
      <c r="E125" s="104" t="b">
        <v>1</v>
      </c>
      <c r="F125" s="104">
        <v>1</v>
      </c>
      <c r="G125" s="104">
        <v>2</v>
      </c>
    </row>
    <row r="126" spans="1:7" ht="15" customHeight="1" x14ac:dyDescent="0.35">
      <c r="A126" s="105" t="s">
        <v>10786</v>
      </c>
      <c r="B126" s="104" t="b">
        <v>1</v>
      </c>
      <c r="C126" s="105" t="s">
        <v>85</v>
      </c>
      <c r="D126" s="104" t="b">
        <v>0</v>
      </c>
      <c r="E126" s="104" t="b">
        <v>0</v>
      </c>
      <c r="F126" s="104">
        <v>0.01</v>
      </c>
      <c r="G126" s="104">
        <v>0</v>
      </c>
    </row>
    <row r="127" spans="1:7" ht="15" customHeight="1" x14ac:dyDescent="0.35">
      <c r="A127" s="105" t="s">
        <v>10786</v>
      </c>
      <c r="B127" s="104" t="b">
        <v>1</v>
      </c>
      <c r="C127" s="105" t="s">
        <v>79</v>
      </c>
      <c r="D127" s="104" t="b">
        <v>0</v>
      </c>
      <c r="E127" s="104" t="b">
        <v>0</v>
      </c>
      <c r="F127" s="104">
        <v>0.1</v>
      </c>
      <c r="G127" s="104">
        <v>1</v>
      </c>
    </row>
    <row r="128" spans="1:7" ht="15" customHeight="1" x14ac:dyDescent="0.35">
      <c r="A128" s="105" t="s">
        <v>10786</v>
      </c>
      <c r="B128" s="104" t="b">
        <v>1</v>
      </c>
      <c r="C128" s="105" t="s">
        <v>89</v>
      </c>
      <c r="D128" s="104" t="b">
        <v>0</v>
      </c>
      <c r="E128" s="104" t="b">
        <v>0</v>
      </c>
      <c r="F128" s="104">
        <v>1</v>
      </c>
      <c r="G128" s="104">
        <v>2</v>
      </c>
    </row>
    <row r="129" spans="1:7" ht="15" customHeight="1" x14ac:dyDescent="0.35">
      <c r="A129" s="105" t="s">
        <v>10787</v>
      </c>
      <c r="B129" s="104" t="b">
        <v>1</v>
      </c>
      <c r="C129" s="105" t="s">
        <v>85</v>
      </c>
      <c r="D129" s="104" t="b">
        <v>0</v>
      </c>
      <c r="E129" s="104" t="b">
        <v>0</v>
      </c>
      <c r="F129" s="104">
        <v>0.01</v>
      </c>
      <c r="G129" s="104">
        <v>0</v>
      </c>
    </row>
    <row r="130" spans="1:7" ht="15" customHeight="1" x14ac:dyDescent="0.35">
      <c r="A130" s="105" t="s">
        <v>10787</v>
      </c>
      <c r="B130" s="104" t="b">
        <v>1</v>
      </c>
      <c r="C130" s="105" t="s">
        <v>79</v>
      </c>
      <c r="D130" s="104" t="b">
        <v>0</v>
      </c>
      <c r="E130" s="104" t="b">
        <v>0</v>
      </c>
      <c r="F130" s="104">
        <v>0.1</v>
      </c>
      <c r="G130" s="104">
        <v>1</v>
      </c>
    </row>
    <row r="131" spans="1:7" ht="15" customHeight="1" x14ac:dyDescent="0.35">
      <c r="A131" s="105" t="s">
        <v>10787</v>
      </c>
      <c r="B131" s="104" t="b">
        <v>1</v>
      </c>
      <c r="C131" s="105" t="s">
        <v>89</v>
      </c>
      <c r="D131" s="104" t="b">
        <v>0</v>
      </c>
      <c r="E131" s="104" t="b">
        <v>0</v>
      </c>
      <c r="F131" s="104">
        <v>1</v>
      </c>
      <c r="G131" s="104">
        <v>2</v>
      </c>
    </row>
    <row r="132" spans="1:7" ht="15" customHeight="1" x14ac:dyDescent="0.35">
      <c r="A132" s="105" t="s">
        <v>10827</v>
      </c>
      <c r="B132" s="104" t="b">
        <v>1</v>
      </c>
      <c r="C132" s="105" t="s">
        <v>77</v>
      </c>
      <c r="D132" s="104" t="b">
        <v>0</v>
      </c>
      <c r="E132" s="104" t="b">
        <v>0</v>
      </c>
      <c r="F132" s="104">
        <v>1</v>
      </c>
      <c r="G132" s="104">
        <v>0</v>
      </c>
    </row>
    <row r="133" spans="1:7" ht="15" customHeight="1" x14ac:dyDescent="0.35">
      <c r="A133" s="105" t="s">
        <v>10763</v>
      </c>
      <c r="B133" s="104" t="b">
        <v>1</v>
      </c>
      <c r="C133" s="105" t="s">
        <v>85</v>
      </c>
      <c r="D133" s="104" t="b">
        <v>0</v>
      </c>
      <c r="E133" s="104" t="b">
        <v>0</v>
      </c>
      <c r="F133" s="104">
        <v>0.01</v>
      </c>
      <c r="G133" s="104">
        <v>0</v>
      </c>
    </row>
    <row r="134" spans="1:7" ht="15" customHeight="1" x14ac:dyDescent="0.35">
      <c r="A134" s="105" t="s">
        <v>10763</v>
      </c>
      <c r="B134" s="104" t="b">
        <v>1</v>
      </c>
      <c r="C134" s="105" t="s">
        <v>79</v>
      </c>
      <c r="D134" s="104" t="b">
        <v>0</v>
      </c>
      <c r="E134" s="104" t="b">
        <v>0</v>
      </c>
      <c r="F134" s="104">
        <v>0.1</v>
      </c>
      <c r="G134" s="104">
        <v>1</v>
      </c>
    </row>
    <row r="135" spans="1:7" ht="15" customHeight="1" x14ac:dyDescent="0.35">
      <c r="A135" s="105" t="s">
        <v>10763</v>
      </c>
      <c r="B135" s="104" t="b">
        <v>1</v>
      </c>
      <c r="C135" s="105" t="s">
        <v>89</v>
      </c>
      <c r="D135" s="104" t="b">
        <v>0</v>
      </c>
      <c r="E135" s="104" t="b">
        <v>1</v>
      </c>
      <c r="F135" s="104">
        <v>1</v>
      </c>
      <c r="G135" s="104">
        <v>2</v>
      </c>
    </row>
    <row r="136" spans="1:7" ht="15" customHeight="1" x14ac:dyDescent="0.35">
      <c r="A136" s="105" t="s">
        <v>10764</v>
      </c>
      <c r="B136" s="104" t="b">
        <v>1</v>
      </c>
      <c r="C136" s="105" t="s">
        <v>85</v>
      </c>
      <c r="D136" s="104" t="b">
        <v>0</v>
      </c>
      <c r="E136" s="104" t="b">
        <v>0</v>
      </c>
      <c r="F136" s="104">
        <v>0.01</v>
      </c>
      <c r="G136" s="104">
        <v>0</v>
      </c>
    </row>
    <row r="137" spans="1:7" ht="15" customHeight="1" x14ac:dyDescent="0.35">
      <c r="A137" s="105" t="s">
        <v>10764</v>
      </c>
      <c r="B137" s="104" t="b">
        <v>1</v>
      </c>
      <c r="C137" s="105" t="s">
        <v>79</v>
      </c>
      <c r="D137" s="104" t="b">
        <v>0</v>
      </c>
      <c r="E137" s="104" t="b">
        <v>0</v>
      </c>
      <c r="F137" s="104">
        <v>0.1</v>
      </c>
      <c r="G137" s="104">
        <v>1</v>
      </c>
    </row>
    <row r="138" spans="1:7" ht="15" customHeight="1" x14ac:dyDescent="0.35">
      <c r="A138" s="105" t="s">
        <v>10764</v>
      </c>
      <c r="B138" s="104" t="b">
        <v>1</v>
      </c>
      <c r="C138" s="105" t="s">
        <v>89</v>
      </c>
      <c r="D138" s="104" t="b">
        <v>0</v>
      </c>
      <c r="E138" s="104" t="b">
        <v>1</v>
      </c>
      <c r="F138" s="104">
        <v>1</v>
      </c>
      <c r="G138" s="104">
        <v>2</v>
      </c>
    </row>
    <row r="139" spans="1:7" ht="15" customHeight="1" x14ac:dyDescent="0.35">
      <c r="A139" s="105" t="s">
        <v>10788</v>
      </c>
      <c r="B139" s="104" t="b">
        <v>1</v>
      </c>
      <c r="C139" s="105" t="s">
        <v>85</v>
      </c>
      <c r="D139" s="104" t="b">
        <v>0</v>
      </c>
      <c r="E139" s="104" t="b">
        <v>0</v>
      </c>
      <c r="F139" s="104">
        <v>0.01</v>
      </c>
      <c r="G139" s="104">
        <v>0</v>
      </c>
    </row>
    <row r="140" spans="1:7" ht="15" customHeight="1" x14ac:dyDescent="0.35">
      <c r="A140" s="105" t="s">
        <v>10788</v>
      </c>
      <c r="B140" s="104" t="b">
        <v>1</v>
      </c>
      <c r="C140" s="105" t="s">
        <v>79</v>
      </c>
      <c r="D140" s="104" t="b">
        <v>0</v>
      </c>
      <c r="E140" s="104" t="b">
        <v>0</v>
      </c>
      <c r="F140" s="104">
        <v>0.1</v>
      </c>
      <c r="G140" s="104">
        <v>1</v>
      </c>
    </row>
    <row r="141" spans="1:7" ht="15" customHeight="1" x14ac:dyDescent="0.35">
      <c r="A141" s="105" t="s">
        <v>10788</v>
      </c>
      <c r="B141" s="104" t="b">
        <v>1</v>
      </c>
      <c r="C141" s="105" t="s">
        <v>89</v>
      </c>
      <c r="D141" s="104" t="b">
        <v>0</v>
      </c>
      <c r="E141" s="104" t="b">
        <v>1</v>
      </c>
      <c r="F141" s="104">
        <v>1</v>
      </c>
      <c r="G141" s="104">
        <v>2</v>
      </c>
    </row>
    <row r="142" spans="1:7" ht="15" customHeight="1" x14ac:dyDescent="0.35">
      <c r="A142" s="105" t="s">
        <v>6995</v>
      </c>
      <c r="B142" s="104" t="b">
        <v>1</v>
      </c>
      <c r="C142" s="105" t="s">
        <v>85</v>
      </c>
      <c r="D142" s="104" t="b">
        <v>0</v>
      </c>
      <c r="E142" s="104" t="b">
        <v>0</v>
      </c>
      <c r="F142" s="104">
        <v>0.01</v>
      </c>
      <c r="G142" s="104">
        <v>0</v>
      </c>
    </row>
    <row r="143" spans="1:7" ht="15" customHeight="1" x14ac:dyDescent="0.35">
      <c r="A143" s="105" t="s">
        <v>6995</v>
      </c>
      <c r="B143" s="104" t="b">
        <v>1</v>
      </c>
      <c r="C143" s="105" t="s">
        <v>79</v>
      </c>
      <c r="D143" s="104" t="b">
        <v>0</v>
      </c>
      <c r="E143" s="104" t="b">
        <v>0</v>
      </c>
      <c r="F143" s="104">
        <v>0.1</v>
      </c>
      <c r="G143" s="104">
        <v>1</v>
      </c>
    </row>
    <row r="144" spans="1:7" ht="15" customHeight="1" x14ac:dyDescent="0.35">
      <c r="A144" s="105" t="s">
        <v>6995</v>
      </c>
      <c r="B144" s="104" t="b">
        <v>1</v>
      </c>
      <c r="C144" s="105" t="s">
        <v>89</v>
      </c>
      <c r="D144" s="104" t="b">
        <v>0</v>
      </c>
      <c r="E144" s="104" t="b">
        <v>1</v>
      </c>
      <c r="F144" s="104">
        <v>1</v>
      </c>
      <c r="G144" s="104">
        <v>2</v>
      </c>
    </row>
    <row r="145" spans="1:7" ht="15" customHeight="1" x14ac:dyDescent="0.35">
      <c r="A145" s="105" t="s">
        <v>10828</v>
      </c>
      <c r="B145" s="104" t="b">
        <v>1</v>
      </c>
      <c r="C145" s="105" t="s">
        <v>89</v>
      </c>
      <c r="D145" s="104" t="b">
        <v>0</v>
      </c>
      <c r="E145" s="104" t="b">
        <v>0</v>
      </c>
      <c r="F145" s="104">
        <v>0.01</v>
      </c>
      <c r="G145" s="104">
        <v>0</v>
      </c>
    </row>
    <row r="146" spans="1:7" ht="15" customHeight="1" x14ac:dyDescent="0.35">
      <c r="A146" s="105" t="s">
        <v>10828</v>
      </c>
      <c r="B146" s="104" t="b">
        <v>1</v>
      </c>
      <c r="C146" s="105" t="s">
        <v>85</v>
      </c>
      <c r="D146" s="104" t="b">
        <v>0</v>
      </c>
      <c r="E146" s="104" t="b">
        <v>0</v>
      </c>
      <c r="F146" s="104">
        <v>0.01</v>
      </c>
      <c r="G146" s="104">
        <v>1</v>
      </c>
    </row>
    <row r="147" spans="1:7" ht="15" customHeight="1" x14ac:dyDescent="0.35">
      <c r="A147" s="105" t="s">
        <v>10765</v>
      </c>
      <c r="B147" s="104" t="b">
        <v>1</v>
      </c>
      <c r="C147" s="105" t="s">
        <v>79</v>
      </c>
      <c r="D147" s="104" t="b">
        <v>0</v>
      </c>
      <c r="E147" s="104" t="b">
        <v>0</v>
      </c>
      <c r="F147" s="104">
        <v>0.1</v>
      </c>
      <c r="G147" s="104">
        <v>0</v>
      </c>
    </row>
    <row r="148" spans="1:7" ht="15" customHeight="1" x14ac:dyDescent="0.35">
      <c r="A148" s="105" t="s">
        <v>10765</v>
      </c>
      <c r="B148" s="104" t="b">
        <v>1</v>
      </c>
      <c r="C148" s="105" t="s">
        <v>89</v>
      </c>
      <c r="D148" s="104" t="b">
        <v>0</v>
      </c>
      <c r="E148" s="104" t="b">
        <v>1</v>
      </c>
      <c r="F148" s="104">
        <v>1</v>
      </c>
      <c r="G148" s="104">
        <v>1</v>
      </c>
    </row>
    <row r="149" spans="1:7" ht="15" customHeight="1" x14ac:dyDescent="0.35">
      <c r="A149" s="105" t="s">
        <v>10766</v>
      </c>
      <c r="B149" s="104" t="b">
        <v>1</v>
      </c>
      <c r="C149" s="105" t="s">
        <v>79</v>
      </c>
      <c r="D149" s="104" t="b">
        <v>0</v>
      </c>
      <c r="E149" s="104" t="b">
        <v>0</v>
      </c>
      <c r="F149" s="104">
        <v>0.1</v>
      </c>
      <c r="G149" s="104">
        <v>0</v>
      </c>
    </row>
    <row r="150" spans="1:7" ht="15" customHeight="1" x14ac:dyDescent="0.35">
      <c r="A150" s="105" t="s">
        <v>10766</v>
      </c>
      <c r="B150" s="104" t="b">
        <v>1</v>
      </c>
      <c r="C150" s="105" t="s">
        <v>89</v>
      </c>
      <c r="D150" s="104" t="b">
        <v>0</v>
      </c>
      <c r="E150" s="104" t="b">
        <v>1</v>
      </c>
      <c r="F150" s="104">
        <v>1</v>
      </c>
      <c r="G150" s="104">
        <v>1</v>
      </c>
    </row>
    <row r="151" spans="1:7" ht="15" customHeight="1" x14ac:dyDescent="0.35">
      <c r="A151" s="105" t="s">
        <v>10789</v>
      </c>
      <c r="B151" s="104" t="b">
        <v>1</v>
      </c>
      <c r="C151" s="105" t="s">
        <v>79</v>
      </c>
      <c r="D151" s="104" t="b">
        <v>0</v>
      </c>
      <c r="E151" s="104" t="b">
        <v>0</v>
      </c>
      <c r="F151" s="104">
        <v>0.1</v>
      </c>
      <c r="G151" s="104">
        <v>0</v>
      </c>
    </row>
    <row r="152" spans="1:7" ht="15" customHeight="1" x14ac:dyDescent="0.35">
      <c r="A152" s="105" t="s">
        <v>10789</v>
      </c>
      <c r="B152" s="104" t="b">
        <v>1</v>
      </c>
      <c r="C152" s="105" t="s">
        <v>89</v>
      </c>
      <c r="D152" s="104" t="b">
        <v>0</v>
      </c>
      <c r="E152" s="104" t="b">
        <v>1</v>
      </c>
      <c r="F152" s="104">
        <v>1</v>
      </c>
      <c r="G152" s="104">
        <v>1</v>
      </c>
    </row>
    <row r="153" spans="1:7" ht="15" customHeight="1" x14ac:dyDescent="0.35">
      <c r="A153" s="105" t="s">
        <v>10790</v>
      </c>
      <c r="B153" s="104" t="b">
        <v>1</v>
      </c>
      <c r="C153" s="105" t="s">
        <v>79</v>
      </c>
      <c r="D153" s="104" t="b">
        <v>0</v>
      </c>
      <c r="E153" s="104" t="b">
        <v>0</v>
      </c>
      <c r="F153" s="104">
        <v>0.1</v>
      </c>
      <c r="G153" s="104">
        <v>0</v>
      </c>
    </row>
    <row r="154" spans="1:7" ht="15" customHeight="1" x14ac:dyDescent="0.35">
      <c r="A154" s="105" t="s">
        <v>10790</v>
      </c>
      <c r="B154" s="104" t="b">
        <v>1</v>
      </c>
      <c r="C154" s="105" t="s">
        <v>89</v>
      </c>
      <c r="D154" s="104" t="b">
        <v>0</v>
      </c>
      <c r="E154" s="104" t="b">
        <v>1</v>
      </c>
      <c r="F154" s="104">
        <v>1</v>
      </c>
      <c r="G154" s="104">
        <v>1</v>
      </c>
    </row>
    <row r="155" spans="1:7" ht="15" customHeight="1" x14ac:dyDescent="0.35">
      <c r="A155" s="105" t="s">
        <v>10840</v>
      </c>
      <c r="B155" s="104" t="b">
        <v>1</v>
      </c>
      <c r="C155" s="105" t="s">
        <v>77</v>
      </c>
      <c r="D155" s="104" t="b">
        <v>0</v>
      </c>
      <c r="E155" s="104" t="b">
        <v>1</v>
      </c>
      <c r="F155" s="104">
        <v>0.1</v>
      </c>
      <c r="G155" s="104">
        <v>0</v>
      </c>
    </row>
    <row r="156" spans="1:7" ht="15" customHeight="1" x14ac:dyDescent="0.35">
      <c r="A156" s="105" t="s">
        <v>10839</v>
      </c>
      <c r="B156" s="104" t="b">
        <v>1</v>
      </c>
      <c r="C156" s="105" t="s">
        <v>99</v>
      </c>
      <c r="D156" s="104" t="b">
        <v>1</v>
      </c>
      <c r="E156" s="104" t="b">
        <v>0</v>
      </c>
      <c r="F156" s="104">
        <v>1</v>
      </c>
      <c r="G156" s="104">
        <v>0</v>
      </c>
    </row>
    <row r="157" spans="1:7" ht="15" customHeight="1" x14ac:dyDescent="0.35">
      <c r="A157" s="105" t="s">
        <v>10798</v>
      </c>
      <c r="B157" s="104" t="b">
        <v>1</v>
      </c>
      <c r="C157" s="105" t="s">
        <v>88</v>
      </c>
      <c r="D157" s="104" t="b">
        <v>0</v>
      </c>
      <c r="E157" s="104" t="b">
        <v>0</v>
      </c>
      <c r="F157" s="104">
        <v>0.01</v>
      </c>
      <c r="G157" s="104">
        <v>0</v>
      </c>
    </row>
    <row r="158" spans="1:7" ht="15" customHeight="1" x14ac:dyDescent="0.35">
      <c r="A158" s="105" t="s">
        <v>10798</v>
      </c>
      <c r="B158" s="104" t="b">
        <v>1</v>
      </c>
      <c r="C158" s="105" t="s">
        <v>85</v>
      </c>
      <c r="D158" s="104" t="b">
        <v>0</v>
      </c>
      <c r="E158" s="104" t="b">
        <v>0</v>
      </c>
      <c r="F158" s="104">
        <v>0.01</v>
      </c>
      <c r="G158" s="104">
        <v>1</v>
      </c>
    </row>
    <row r="159" spans="1:7" ht="15" customHeight="1" x14ac:dyDescent="0.35">
      <c r="A159" s="105" t="s">
        <v>10753</v>
      </c>
      <c r="B159" s="104" t="b">
        <v>1</v>
      </c>
      <c r="C159" s="105" t="s">
        <v>88</v>
      </c>
      <c r="D159" s="104" t="b">
        <v>0</v>
      </c>
      <c r="E159" s="104" t="b">
        <v>0</v>
      </c>
      <c r="F159" s="104">
        <v>0.01</v>
      </c>
      <c r="G159" s="104">
        <v>0</v>
      </c>
    </row>
    <row r="160" spans="1:7" ht="15" customHeight="1" x14ac:dyDescent="0.35">
      <c r="A160" s="105" t="s">
        <v>10753</v>
      </c>
      <c r="B160" s="104" t="b">
        <v>1</v>
      </c>
      <c r="C160" s="105" t="s">
        <v>85</v>
      </c>
      <c r="D160" s="104" t="b">
        <v>0</v>
      </c>
      <c r="E160" s="104" t="b">
        <v>0</v>
      </c>
      <c r="F160" s="104">
        <v>0.01</v>
      </c>
      <c r="G160" s="104">
        <v>1</v>
      </c>
    </row>
    <row r="161" spans="1:7" ht="15" customHeight="1" x14ac:dyDescent="0.35">
      <c r="A161" s="105" t="s">
        <v>10767</v>
      </c>
      <c r="B161" s="104" t="b">
        <v>1</v>
      </c>
      <c r="C161" s="105" t="s">
        <v>88</v>
      </c>
      <c r="D161" s="104" t="b">
        <v>0</v>
      </c>
      <c r="E161" s="104" t="b">
        <v>0</v>
      </c>
      <c r="F161" s="104">
        <v>0.01</v>
      </c>
      <c r="G161" s="104">
        <v>0</v>
      </c>
    </row>
    <row r="162" spans="1:7" ht="15" customHeight="1" x14ac:dyDescent="0.35">
      <c r="A162" s="105" t="s">
        <v>10767</v>
      </c>
      <c r="B162" s="104" t="b">
        <v>1</v>
      </c>
      <c r="C162" s="105" t="s">
        <v>85</v>
      </c>
      <c r="D162" s="104" t="b">
        <v>0</v>
      </c>
      <c r="E162" s="104" t="b">
        <v>0</v>
      </c>
      <c r="F162" s="104">
        <v>0.01</v>
      </c>
      <c r="G162" s="104">
        <v>1</v>
      </c>
    </row>
    <row r="163" spans="1:7" ht="15" customHeight="1" x14ac:dyDescent="0.35">
      <c r="A163" s="105" t="s">
        <v>10829</v>
      </c>
      <c r="B163" s="104" t="b">
        <v>1</v>
      </c>
      <c r="C163" s="105" t="s">
        <v>88</v>
      </c>
      <c r="D163" s="104" t="b">
        <v>0</v>
      </c>
      <c r="E163" s="104" t="b">
        <v>1</v>
      </c>
      <c r="F163" s="104">
        <v>0.01</v>
      </c>
      <c r="G163" s="104">
        <v>0</v>
      </c>
    </row>
    <row r="164" spans="1:7" ht="15" customHeight="1" x14ac:dyDescent="0.35">
      <c r="A164" s="105" t="s">
        <v>10858</v>
      </c>
      <c r="B164" s="104" t="b">
        <v>1</v>
      </c>
      <c r="C164" s="105" t="s">
        <v>99</v>
      </c>
      <c r="D164" s="104" t="b">
        <v>1</v>
      </c>
      <c r="E164" s="104" t="b">
        <v>0</v>
      </c>
      <c r="F164" s="104">
        <v>1</v>
      </c>
      <c r="G164" s="104">
        <v>0</v>
      </c>
    </row>
    <row r="165" spans="1:7" ht="15" customHeight="1" x14ac:dyDescent="0.35">
      <c r="A165" s="105" t="s">
        <v>10747</v>
      </c>
      <c r="B165" s="104" t="b">
        <v>1</v>
      </c>
      <c r="C165" s="105" t="s">
        <v>85</v>
      </c>
      <c r="D165" s="104" t="b">
        <v>0</v>
      </c>
      <c r="E165" s="104" t="b">
        <v>0</v>
      </c>
      <c r="F165" s="104">
        <v>0.1</v>
      </c>
      <c r="G165" s="104">
        <v>0</v>
      </c>
    </row>
    <row r="166" spans="1:7" ht="15" customHeight="1" x14ac:dyDescent="0.35">
      <c r="A166" s="105" t="s">
        <v>10747</v>
      </c>
      <c r="B166" s="104" t="b">
        <v>1</v>
      </c>
      <c r="C166" s="105" t="s">
        <v>76</v>
      </c>
      <c r="D166" s="104" t="b">
        <v>1</v>
      </c>
      <c r="E166" s="104" t="b">
        <v>1</v>
      </c>
      <c r="F166" s="104">
        <v>2.5000000000000001E-5</v>
      </c>
      <c r="G166" s="104">
        <v>1</v>
      </c>
    </row>
    <row r="167" spans="1:7" ht="15" customHeight="1" x14ac:dyDescent="0.35">
      <c r="A167" s="105" t="s">
        <v>10747</v>
      </c>
      <c r="B167" s="104" t="b">
        <v>1</v>
      </c>
      <c r="C167" s="105" t="s">
        <v>88</v>
      </c>
      <c r="D167" s="104" t="b">
        <v>0</v>
      </c>
      <c r="E167" s="104" t="b">
        <v>1</v>
      </c>
      <c r="F167" s="104">
        <v>1</v>
      </c>
      <c r="G167" s="104">
        <v>2</v>
      </c>
    </row>
    <row r="168" spans="1:7" ht="15" customHeight="1" x14ac:dyDescent="0.35">
      <c r="A168" s="105" t="s">
        <v>10791</v>
      </c>
      <c r="B168" s="104" t="b">
        <v>1</v>
      </c>
      <c r="C168" s="105" t="s">
        <v>85</v>
      </c>
      <c r="D168" s="104" t="b">
        <v>0</v>
      </c>
      <c r="E168" s="104" t="b">
        <v>0</v>
      </c>
      <c r="F168" s="104">
        <v>0.1</v>
      </c>
      <c r="G168" s="104">
        <v>0</v>
      </c>
    </row>
    <row r="169" spans="1:7" ht="15" customHeight="1" x14ac:dyDescent="0.35">
      <c r="A169" s="105" t="s">
        <v>10791</v>
      </c>
      <c r="B169" s="104" t="b">
        <v>1</v>
      </c>
      <c r="C169" s="105" t="s">
        <v>88</v>
      </c>
      <c r="D169" s="104" t="b">
        <v>0</v>
      </c>
      <c r="E169" s="104" t="b">
        <v>1</v>
      </c>
      <c r="F169" s="104">
        <v>1</v>
      </c>
      <c r="G169" s="104">
        <v>1</v>
      </c>
    </row>
    <row r="170" spans="1:7" ht="15" customHeight="1" x14ac:dyDescent="0.35">
      <c r="A170" s="105" t="s">
        <v>10791</v>
      </c>
      <c r="B170" s="104" t="b">
        <v>1</v>
      </c>
      <c r="C170" s="105" t="s">
        <v>79</v>
      </c>
      <c r="D170" s="104" t="b">
        <v>0</v>
      </c>
      <c r="E170" s="104" t="b">
        <v>0</v>
      </c>
      <c r="F170" s="104">
        <v>1</v>
      </c>
      <c r="G170" s="104">
        <v>2</v>
      </c>
    </row>
    <row r="171" spans="1:7" ht="15" customHeight="1" x14ac:dyDescent="0.35">
      <c r="A171" s="105" t="s">
        <v>10749</v>
      </c>
      <c r="B171" s="104" t="b">
        <v>1</v>
      </c>
      <c r="C171" s="105" t="s">
        <v>85</v>
      </c>
      <c r="D171" s="104" t="b">
        <v>0</v>
      </c>
      <c r="E171" s="104" t="b">
        <v>0</v>
      </c>
      <c r="F171" s="104">
        <v>0.01</v>
      </c>
      <c r="G171" s="104">
        <v>0</v>
      </c>
    </row>
    <row r="172" spans="1:7" ht="15" customHeight="1" x14ac:dyDescent="0.35">
      <c r="A172" s="105" t="s">
        <v>10749</v>
      </c>
      <c r="B172" s="104" t="b">
        <v>1</v>
      </c>
      <c r="C172" s="105" t="s">
        <v>76</v>
      </c>
      <c r="D172" s="104" t="b">
        <v>1</v>
      </c>
      <c r="E172" s="104" t="b">
        <v>1</v>
      </c>
      <c r="F172" s="104">
        <v>2.5000000000000001E-5</v>
      </c>
      <c r="G172" s="104">
        <v>1</v>
      </c>
    </row>
    <row r="173" spans="1:7" ht="15" customHeight="1" x14ac:dyDescent="0.35">
      <c r="A173" s="105" t="s">
        <v>10749</v>
      </c>
      <c r="B173" s="104" t="b">
        <v>1</v>
      </c>
      <c r="C173" s="105" t="s">
        <v>88</v>
      </c>
      <c r="D173" s="104" t="b">
        <v>0</v>
      </c>
      <c r="E173" s="104" t="b">
        <v>0</v>
      </c>
      <c r="F173" s="104">
        <v>0.1</v>
      </c>
      <c r="G173" s="104">
        <v>2</v>
      </c>
    </row>
    <row r="174" spans="1:7" ht="15" customHeight="1" x14ac:dyDescent="0.35">
      <c r="A174" s="105" t="s">
        <v>10825</v>
      </c>
      <c r="B174" s="104" t="b">
        <v>1</v>
      </c>
      <c r="C174" s="105" t="s">
        <v>85</v>
      </c>
      <c r="D174" s="104" t="b">
        <v>0</v>
      </c>
      <c r="E174" s="104" t="b">
        <v>0</v>
      </c>
      <c r="F174" s="104">
        <v>0.01</v>
      </c>
      <c r="G174" s="104">
        <v>0</v>
      </c>
    </row>
    <row r="175" spans="1:7" ht="15" customHeight="1" x14ac:dyDescent="0.35">
      <c r="A175" s="105" t="s">
        <v>10825</v>
      </c>
      <c r="B175" s="104" t="b">
        <v>1</v>
      </c>
      <c r="C175" s="105" t="s">
        <v>88</v>
      </c>
      <c r="D175" s="104" t="b">
        <v>0</v>
      </c>
      <c r="E175" s="104" t="b">
        <v>0</v>
      </c>
      <c r="F175" s="104">
        <v>0.01</v>
      </c>
      <c r="G175" s="104">
        <v>1</v>
      </c>
    </row>
    <row r="176" spans="1:7" ht="15" customHeight="1" x14ac:dyDescent="0.35">
      <c r="A176" s="105" t="s">
        <v>10769</v>
      </c>
      <c r="B176" s="104" t="b">
        <v>1</v>
      </c>
      <c r="C176" s="105" t="s">
        <v>85</v>
      </c>
      <c r="D176" s="104" t="b">
        <v>0</v>
      </c>
      <c r="E176" s="104" t="b">
        <v>0</v>
      </c>
      <c r="F176" s="104">
        <v>0.01</v>
      </c>
      <c r="G176" s="104">
        <v>0</v>
      </c>
    </row>
    <row r="177" spans="1:7" ht="15" customHeight="1" x14ac:dyDescent="0.35">
      <c r="A177" s="105" t="s">
        <v>10769</v>
      </c>
      <c r="B177" s="104" t="b">
        <v>1</v>
      </c>
      <c r="C177" s="105" t="s">
        <v>79</v>
      </c>
      <c r="D177" s="104" t="b">
        <v>0</v>
      </c>
      <c r="E177" s="104" t="b">
        <v>0</v>
      </c>
      <c r="F177" s="104">
        <v>0.1</v>
      </c>
      <c r="G177" s="104">
        <v>1</v>
      </c>
    </row>
    <row r="178" spans="1:7" ht="15" customHeight="1" x14ac:dyDescent="0.35">
      <c r="A178" s="105" t="s">
        <v>10769</v>
      </c>
      <c r="B178" s="104" t="b">
        <v>1</v>
      </c>
      <c r="C178" s="105" t="s">
        <v>88</v>
      </c>
      <c r="D178" s="104" t="b">
        <v>0</v>
      </c>
      <c r="E178" s="104" t="b">
        <v>1</v>
      </c>
      <c r="F178" s="104">
        <v>0.1</v>
      </c>
      <c r="G178" s="104">
        <v>2</v>
      </c>
    </row>
    <row r="179" spans="1:7" ht="15" customHeight="1" x14ac:dyDescent="0.35">
      <c r="A179" s="105" t="s">
        <v>10768</v>
      </c>
      <c r="B179" s="104" t="b">
        <v>1</v>
      </c>
      <c r="C179" s="105" t="s">
        <v>85</v>
      </c>
      <c r="D179" s="104" t="b">
        <v>0</v>
      </c>
      <c r="E179" s="104" t="b">
        <v>0</v>
      </c>
      <c r="F179" s="104">
        <v>0.01</v>
      </c>
      <c r="G179" s="104">
        <v>0</v>
      </c>
    </row>
    <row r="180" spans="1:7" ht="15" customHeight="1" x14ac:dyDescent="0.35">
      <c r="A180" s="105" t="s">
        <v>10768</v>
      </c>
      <c r="B180" s="104" t="b">
        <v>1</v>
      </c>
      <c r="C180" s="105" t="s">
        <v>79</v>
      </c>
      <c r="D180" s="104" t="b">
        <v>0</v>
      </c>
      <c r="E180" s="104" t="b">
        <v>0</v>
      </c>
      <c r="F180" s="104">
        <v>0.1</v>
      </c>
      <c r="G180" s="104">
        <v>1</v>
      </c>
    </row>
    <row r="181" spans="1:7" ht="15" customHeight="1" x14ac:dyDescent="0.35">
      <c r="A181" s="105" t="s">
        <v>10768</v>
      </c>
      <c r="B181" s="104" t="b">
        <v>1</v>
      </c>
      <c r="C181" s="105" t="s">
        <v>88</v>
      </c>
      <c r="D181" s="104" t="b">
        <v>0</v>
      </c>
      <c r="E181" s="104" t="b">
        <v>1</v>
      </c>
      <c r="F181" s="104">
        <v>1</v>
      </c>
      <c r="G181" s="104">
        <v>2</v>
      </c>
    </row>
    <row r="182" spans="1:7" ht="15" customHeight="1" x14ac:dyDescent="0.35">
      <c r="A182" s="105" t="s">
        <v>10792</v>
      </c>
      <c r="B182" s="104" t="b">
        <v>1</v>
      </c>
      <c r="C182" s="105" t="s">
        <v>85</v>
      </c>
      <c r="D182" s="104" t="b">
        <v>0</v>
      </c>
      <c r="E182" s="104" t="b">
        <v>0</v>
      </c>
      <c r="F182" s="104">
        <v>0.01</v>
      </c>
      <c r="G182" s="104">
        <v>0</v>
      </c>
    </row>
    <row r="183" spans="1:7" ht="15" customHeight="1" x14ac:dyDescent="0.35">
      <c r="A183" s="105" t="s">
        <v>10792</v>
      </c>
      <c r="B183" s="104" t="b">
        <v>1</v>
      </c>
      <c r="C183" s="105" t="s">
        <v>79</v>
      </c>
      <c r="D183" s="104" t="b">
        <v>0</v>
      </c>
      <c r="E183" s="104" t="b">
        <v>0</v>
      </c>
      <c r="F183" s="104">
        <v>0.1</v>
      </c>
      <c r="G183" s="104">
        <v>1</v>
      </c>
    </row>
    <row r="184" spans="1:7" ht="15" customHeight="1" x14ac:dyDescent="0.35">
      <c r="A184" s="105" t="s">
        <v>10792</v>
      </c>
      <c r="B184" s="104" t="b">
        <v>1</v>
      </c>
      <c r="C184" s="105" t="s">
        <v>88</v>
      </c>
      <c r="D184" s="104" t="b">
        <v>0</v>
      </c>
      <c r="E184" s="104" t="b">
        <v>1</v>
      </c>
      <c r="F184" s="104">
        <v>1</v>
      </c>
      <c r="G184" s="104">
        <v>2</v>
      </c>
    </row>
    <row r="185" spans="1:7" ht="15" customHeight="1" x14ac:dyDescent="0.35">
      <c r="A185" s="105" t="s">
        <v>10770</v>
      </c>
      <c r="B185" s="104" t="b">
        <v>1</v>
      </c>
      <c r="C185" s="105" t="s">
        <v>85</v>
      </c>
      <c r="D185" s="104" t="b">
        <v>0</v>
      </c>
      <c r="E185" s="104" t="b">
        <v>0</v>
      </c>
      <c r="F185" s="104">
        <v>0.01</v>
      </c>
      <c r="G185" s="104">
        <v>0</v>
      </c>
    </row>
    <row r="186" spans="1:7" ht="15" customHeight="1" x14ac:dyDescent="0.35">
      <c r="A186" s="105" t="s">
        <v>10770</v>
      </c>
      <c r="B186" s="104" t="b">
        <v>1</v>
      </c>
      <c r="C186" s="105" t="s">
        <v>76</v>
      </c>
      <c r="D186" s="104" t="b">
        <v>1</v>
      </c>
      <c r="E186" s="104" t="b">
        <v>1</v>
      </c>
      <c r="F186" s="104">
        <v>2.5000000000000001E-5</v>
      </c>
      <c r="G186" s="104">
        <v>1</v>
      </c>
    </row>
    <row r="187" spans="1:7" ht="15" customHeight="1" x14ac:dyDescent="0.35">
      <c r="A187" s="105" t="s">
        <v>10770</v>
      </c>
      <c r="B187" s="104" t="b">
        <v>1</v>
      </c>
      <c r="C187" s="105" t="s">
        <v>88</v>
      </c>
      <c r="D187" s="104" t="b">
        <v>0</v>
      </c>
      <c r="E187" s="104" t="b">
        <v>1</v>
      </c>
      <c r="F187" s="104">
        <v>1</v>
      </c>
      <c r="G187" s="104">
        <v>2</v>
      </c>
    </row>
    <row r="188" spans="1:7" ht="15" customHeight="1" x14ac:dyDescent="0.35">
      <c r="A188" s="105" t="s">
        <v>10772</v>
      </c>
      <c r="B188" s="104" t="b">
        <v>1</v>
      </c>
      <c r="C188" s="105" t="s">
        <v>85</v>
      </c>
      <c r="D188" s="104" t="b">
        <v>0</v>
      </c>
      <c r="E188" s="104" t="b">
        <v>0</v>
      </c>
      <c r="F188" s="104">
        <v>0.01</v>
      </c>
      <c r="G188" s="104">
        <v>0</v>
      </c>
    </row>
    <row r="189" spans="1:7" ht="15" customHeight="1" x14ac:dyDescent="0.35">
      <c r="A189" s="105" t="s">
        <v>10772</v>
      </c>
      <c r="B189" s="104" t="b">
        <v>1</v>
      </c>
      <c r="C189" s="105" t="s">
        <v>76</v>
      </c>
      <c r="D189" s="104" t="b">
        <v>1</v>
      </c>
      <c r="E189" s="104" t="b">
        <v>1</v>
      </c>
      <c r="F189" s="104">
        <v>2.5000000000000001E-5</v>
      </c>
      <c r="G189" s="104">
        <v>1</v>
      </c>
    </row>
    <row r="190" spans="1:7" ht="15" customHeight="1" x14ac:dyDescent="0.35">
      <c r="A190" s="105" t="s">
        <v>10772</v>
      </c>
      <c r="B190" s="104" t="b">
        <v>1</v>
      </c>
      <c r="C190" s="105" t="s">
        <v>88</v>
      </c>
      <c r="D190" s="104" t="b">
        <v>0</v>
      </c>
      <c r="E190" s="104" t="b">
        <v>0</v>
      </c>
      <c r="F190" s="104">
        <v>0.1</v>
      </c>
      <c r="G190" s="104">
        <v>2</v>
      </c>
    </row>
    <row r="191" spans="1:7" ht="15" customHeight="1" x14ac:dyDescent="0.35">
      <c r="A191" s="105" t="s">
        <v>10823</v>
      </c>
      <c r="B191" s="104" t="b">
        <v>1</v>
      </c>
      <c r="C191" s="105" t="s">
        <v>89</v>
      </c>
      <c r="D191" s="104" t="b">
        <v>0</v>
      </c>
      <c r="E191" s="104" t="b">
        <v>0</v>
      </c>
      <c r="F191" s="104">
        <v>0.01</v>
      </c>
      <c r="G191" s="104">
        <v>0</v>
      </c>
    </row>
    <row r="192" spans="1:7" ht="15" customHeight="1" x14ac:dyDescent="0.35">
      <c r="A192" s="105" t="s">
        <v>10823</v>
      </c>
      <c r="B192" s="104" t="b">
        <v>1</v>
      </c>
      <c r="C192" s="105" t="s">
        <v>85</v>
      </c>
      <c r="D192" s="104" t="b">
        <v>0</v>
      </c>
      <c r="E192" s="104" t="b">
        <v>0</v>
      </c>
      <c r="F192" s="104">
        <v>0.01</v>
      </c>
      <c r="G192" s="104">
        <v>1</v>
      </c>
    </row>
    <row r="193" spans="1:7" ht="15" customHeight="1" x14ac:dyDescent="0.35">
      <c r="A193" s="105" t="s">
        <v>10824</v>
      </c>
      <c r="B193" s="104" t="b">
        <v>1</v>
      </c>
      <c r="C193" s="105" t="s">
        <v>89</v>
      </c>
      <c r="D193" s="104" t="b">
        <v>0</v>
      </c>
      <c r="E193" s="104" t="b">
        <v>0</v>
      </c>
      <c r="F193" s="104">
        <v>0.01</v>
      </c>
      <c r="G193" s="104">
        <v>0</v>
      </c>
    </row>
    <row r="194" spans="1:7" ht="15" customHeight="1" x14ac:dyDescent="0.35">
      <c r="A194" s="105" t="s">
        <v>10824</v>
      </c>
      <c r="B194" s="104" t="b">
        <v>1</v>
      </c>
      <c r="C194" s="105" t="s">
        <v>85</v>
      </c>
      <c r="D194" s="104" t="b">
        <v>0</v>
      </c>
      <c r="E194" s="104" t="b">
        <v>0</v>
      </c>
      <c r="F194" s="104">
        <v>0.01</v>
      </c>
      <c r="G194" s="104">
        <v>1</v>
      </c>
    </row>
    <row r="195" spans="1:7" ht="15" customHeight="1" x14ac:dyDescent="0.35">
      <c r="A195" s="105" t="s">
        <v>10771</v>
      </c>
      <c r="B195" s="104" t="b">
        <v>1</v>
      </c>
      <c r="C195" s="105" t="s">
        <v>85</v>
      </c>
      <c r="D195" s="104" t="b">
        <v>0</v>
      </c>
      <c r="E195" s="104" t="b">
        <v>0</v>
      </c>
      <c r="F195" s="104">
        <v>0.01</v>
      </c>
      <c r="G195" s="104">
        <v>0</v>
      </c>
    </row>
    <row r="196" spans="1:7" ht="15" customHeight="1" x14ac:dyDescent="0.35">
      <c r="A196" s="105" t="s">
        <v>10771</v>
      </c>
      <c r="B196" s="104" t="b">
        <v>1</v>
      </c>
      <c r="C196" s="105" t="s">
        <v>79</v>
      </c>
      <c r="D196" s="104" t="b">
        <v>0</v>
      </c>
      <c r="E196" s="104" t="b">
        <v>0</v>
      </c>
      <c r="F196" s="104">
        <v>0.1</v>
      </c>
      <c r="G196" s="104">
        <v>1</v>
      </c>
    </row>
    <row r="197" spans="1:7" ht="15" customHeight="1" x14ac:dyDescent="0.35">
      <c r="A197" s="105" t="s">
        <v>10771</v>
      </c>
      <c r="B197" s="104" t="b">
        <v>1</v>
      </c>
      <c r="C197" s="105" t="s">
        <v>88</v>
      </c>
      <c r="D197" s="104" t="b">
        <v>0</v>
      </c>
      <c r="E197" s="104" t="b">
        <v>1</v>
      </c>
      <c r="F197" s="104">
        <v>1</v>
      </c>
      <c r="G197" s="104">
        <v>2</v>
      </c>
    </row>
    <row r="198" spans="1:7" ht="15" customHeight="1" x14ac:dyDescent="0.35">
      <c r="A198" s="105" t="s">
        <v>10773</v>
      </c>
      <c r="B198" s="104" t="b">
        <v>1</v>
      </c>
      <c r="C198" s="105" t="s">
        <v>85</v>
      </c>
      <c r="D198" s="104" t="b">
        <v>0</v>
      </c>
      <c r="E198" s="104" t="b">
        <v>0</v>
      </c>
      <c r="F198" s="104">
        <v>0.01</v>
      </c>
      <c r="G198" s="104">
        <v>0</v>
      </c>
    </row>
    <row r="199" spans="1:7" ht="15" customHeight="1" x14ac:dyDescent="0.35">
      <c r="A199" s="105" t="s">
        <v>10773</v>
      </c>
      <c r="B199" s="104" t="b">
        <v>1</v>
      </c>
      <c r="C199" s="105" t="s">
        <v>79</v>
      </c>
      <c r="D199" s="104" t="b">
        <v>0</v>
      </c>
      <c r="E199" s="104" t="b">
        <v>0</v>
      </c>
      <c r="F199" s="104">
        <v>0.1</v>
      </c>
      <c r="G199" s="104">
        <v>1</v>
      </c>
    </row>
    <row r="200" spans="1:7" ht="15" customHeight="1" x14ac:dyDescent="0.35">
      <c r="A200" s="105" t="s">
        <v>10773</v>
      </c>
      <c r="B200" s="104" t="b">
        <v>1</v>
      </c>
      <c r="C200" s="105" t="s">
        <v>88</v>
      </c>
      <c r="D200" s="104" t="b">
        <v>0</v>
      </c>
      <c r="E200" s="104" t="b">
        <v>1</v>
      </c>
      <c r="F200" s="104">
        <v>0.1</v>
      </c>
      <c r="G200" s="104">
        <v>2</v>
      </c>
    </row>
    <row r="201" spans="1:7" ht="15" customHeight="1" x14ac:dyDescent="0.35">
      <c r="A201" s="105" t="s">
        <v>10750</v>
      </c>
      <c r="B201" s="104" t="b">
        <v>1</v>
      </c>
      <c r="C201" s="105" t="s">
        <v>85</v>
      </c>
      <c r="D201" s="104" t="b">
        <v>0</v>
      </c>
      <c r="E201" s="104" t="b">
        <v>0</v>
      </c>
      <c r="F201" s="104">
        <v>0.01</v>
      </c>
      <c r="G201" s="104">
        <v>0</v>
      </c>
    </row>
    <row r="202" spans="1:7" ht="15" customHeight="1" x14ac:dyDescent="0.35">
      <c r="A202" s="105" t="s">
        <v>10750</v>
      </c>
      <c r="B202" s="104" t="b">
        <v>1</v>
      </c>
      <c r="C202" s="105" t="s">
        <v>88</v>
      </c>
      <c r="D202" s="104" t="b">
        <v>0</v>
      </c>
      <c r="E202" s="104" t="b">
        <v>0</v>
      </c>
      <c r="F202" s="104">
        <v>1</v>
      </c>
      <c r="G202" s="104">
        <v>1</v>
      </c>
    </row>
    <row r="203" spans="1:7" ht="15" customHeight="1" x14ac:dyDescent="0.35">
      <c r="A203" s="105" t="s">
        <v>10776</v>
      </c>
      <c r="B203" s="104" t="b">
        <v>1</v>
      </c>
      <c r="C203" s="105" t="s">
        <v>85</v>
      </c>
      <c r="D203" s="104" t="b">
        <v>0</v>
      </c>
      <c r="E203" s="104" t="b">
        <v>0</v>
      </c>
      <c r="F203" s="104">
        <v>0.01</v>
      </c>
      <c r="G203" s="104">
        <v>0</v>
      </c>
    </row>
    <row r="204" spans="1:7" ht="15" customHeight="1" x14ac:dyDescent="0.35">
      <c r="A204" s="105" t="s">
        <v>10776</v>
      </c>
      <c r="B204" s="104" t="b">
        <v>1</v>
      </c>
      <c r="C204" s="105" t="s">
        <v>88</v>
      </c>
      <c r="D204" s="104" t="b">
        <v>0</v>
      </c>
      <c r="E204" s="104" t="b">
        <v>1</v>
      </c>
      <c r="F204" s="104">
        <v>1</v>
      </c>
      <c r="G204" s="104">
        <v>1</v>
      </c>
    </row>
    <row r="205" spans="1:7" ht="15" customHeight="1" x14ac:dyDescent="0.35">
      <c r="A205" s="105" t="s">
        <v>10779</v>
      </c>
      <c r="B205" s="104" t="b">
        <v>1</v>
      </c>
      <c r="C205" s="105" t="s">
        <v>85</v>
      </c>
      <c r="D205" s="104" t="b">
        <v>0</v>
      </c>
      <c r="E205" s="104" t="b">
        <v>0</v>
      </c>
      <c r="F205" s="104">
        <v>0.01</v>
      </c>
      <c r="G205" s="104">
        <v>0</v>
      </c>
    </row>
    <row r="206" spans="1:7" ht="15" customHeight="1" x14ac:dyDescent="0.35">
      <c r="A206" s="105" t="s">
        <v>10779</v>
      </c>
      <c r="B206" s="104" t="b">
        <v>1</v>
      </c>
      <c r="C206" s="105" t="s">
        <v>88</v>
      </c>
      <c r="D206" s="104" t="b">
        <v>0</v>
      </c>
      <c r="E206" s="104" t="b">
        <v>1</v>
      </c>
      <c r="F206" s="104">
        <v>1</v>
      </c>
      <c r="G206" s="104">
        <v>1</v>
      </c>
    </row>
    <row r="207" spans="1:7" ht="15" customHeight="1" x14ac:dyDescent="0.35">
      <c r="A207" s="105" t="s">
        <v>10748</v>
      </c>
      <c r="B207" s="104" t="b">
        <v>1</v>
      </c>
      <c r="C207" s="105" t="s">
        <v>89</v>
      </c>
      <c r="D207" s="104" t="b">
        <v>0</v>
      </c>
      <c r="E207" s="104" t="b">
        <v>0</v>
      </c>
      <c r="F207" s="104">
        <v>0.1</v>
      </c>
      <c r="G207" s="104">
        <v>0</v>
      </c>
    </row>
    <row r="208" spans="1:7" ht="15" customHeight="1" x14ac:dyDescent="0.35">
      <c r="A208" s="105" t="s">
        <v>10748</v>
      </c>
      <c r="B208" s="104" t="b">
        <v>1</v>
      </c>
      <c r="C208" s="105" t="s">
        <v>85</v>
      </c>
      <c r="D208" s="104" t="b">
        <v>0</v>
      </c>
      <c r="E208" s="104" t="b">
        <v>0</v>
      </c>
      <c r="F208" s="104">
        <v>0.01</v>
      </c>
      <c r="G208" s="104">
        <v>1</v>
      </c>
    </row>
    <row r="209" spans="1:7" ht="15" customHeight="1" x14ac:dyDescent="0.35">
      <c r="A209" s="105" t="s">
        <v>10748</v>
      </c>
      <c r="B209" s="104" t="b">
        <v>1</v>
      </c>
      <c r="C209" s="105" t="s">
        <v>76</v>
      </c>
      <c r="D209" s="104" t="b">
        <v>1</v>
      </c>
      <c r="E209" s="104" t="b">
        <v>1</v>
      </c>
      <c r="F209" s="104">
        <v>2.5000000000000001E-5</v>
      </c>
      <c r="G209" s="104">
        <v>2</v>
      </c>
    </row>
    <row r="210" spans="1:7" ht="15" customHeight="1" x14ac:dyDescent="0.35">
      <c r="A210" s="105" t="s">
        <v>10751</v>
      </c>
      <c r="B210" s="104" t="b">
        <v>1</v>
      </c>
      <c r="C210" s="105" t="s">
        <v>77</v>
      </c>
      <c r="D210" s="104" t="b">
        <v>0</v>
      </c>
      <c r="E210" s="104" t="b">
        <v>1</v>
      </c>
      <c r="F210" s="104">
        <v>1</v>
      </c>
      <c r="G210" s="104">
        <v>0</v>
      </c>
    </row>
    <row r="211" spans="1:7" ht="15" customHeight="1" x14ac:dyDescent="0.35">
      <c r="A211" s="105" t="s">
        <v>10774</v>
      </c>
      <c r="B211" s="104" t="b">
        <v>1</v>
      </c>
      <c r="C211" s="105" t="s">
        <v>85</v>
      </c>
      <c r="D211" s="104" t="b">
        <v>0</v>
      </c>
      <c r="E211" s="104" t="b">
        <v>0</v>
      </c>
      <c r="F211" s="104">
        <v>0.01</v>
      </c>
      <c r="G211" s="104">
        <v>0</v>
      </c>
    </row>
    <row r="212" spans="1:7" ht="15" customHeight="1" x14ac:dyDescent="0.35">
      <c r="A212" s="105" t="s">
        <v>10774</v>
      </c>
      <c r="B212" s="104" t="b">
        <v>1</v>
      </c>
      <c r="C212" s="105" t="s">
        <v>79</v>
      </c>
      <c r="D212" s="104" t="b">
        <v>0</v>
      </c>
      <c r="E212" s="104" t="b">
        <v>0</v>
      </c>
      <c r="F212" s="104">
        <v>0.1</v>
      </c>
      <c r="G212" s="104">
        <v>1</v>
      </c>
    </row>
    <row r="213" spans="1:7" ht="15" customHeight="1" x14ac:dyDescent="0.35">
      <c r="A213" s="105" t="s">
        <v>10774</v>
      </c>
      <c r="B213" s="104" t="b">
        <v>1</v>
      </c>
      <c r="C213" s="105" t="s">
        <v>88</v>
      </c>
      <c r="D213" s="104" t="b">
        <v>0</v>
      </c>
      <c r="E213" s="104" t="b">
        <v>1</v>
      </c>
      <c r="F213" s="104">
        <v>0.1</v>
      </c>
      <c r="G213" s="104">
        <v>2</v>
      </c>
    </row>
    <row r="214" spans="1:7" ht="15" customHeight="1" x14ac:dyDescent="0.35">
      <c r="A214" s="105" t="s">
        <v>10775</v>
      </c>
      <c r="B214" s="104" t="b">
        <v>1</v>
      </c>
      <c r="C214" s="105" t="s">
        <v>85</v>
      </c>
      <c r="D214" s="104" t="b">
        <v>0</v>
      </c>
      <c r="E214" s="104" t="b">
        <v>0</v>
      </c>
      <c r="F214" s="104">
        <v>1</v>
      </c>
      <c r="G214" s="104">
        <v>0</v>
      </c>
    </row>
    <row r="215" spans="1:7" ht="15" customHeight="1" x14ac:dyDescent="0.35">
      <c r="A215" s="105" t="s">
        <v>10775</v>
      </c>
      <c r="B215" s="104" t="b">
        <v>1</v>
      </c>
      <c r="C215" s="105" t="s">
        <v>79</v>
      </c>
      <c r="D215" s="104" t="b">
        <v>0</v>
      </c>
      <c r="E215" s="104" t="b">
        <v>0</v>
      </c>
      <c r="F215" s="104">
        <v>0.1</v>
      </c>
      <c r="G215" s="104">
        <v>1</v>
      </c>
    </row>
    <row r="216" spans="1:7" ht="15" customHeight="1" x14ac:dyDescent="0.35">
      <c r="A216" s="105" t="s">
        <v>10775</v>
      </c>
      <c r="B216" s="104" t="b">
        <v>1</v>
      </c>
      <c r="C216" s="105" t="s">
        <v>89</v>
      </c>
      <c r="D216" s="104" t="b">
        <v>0</v>
      </c>
      <c r="E216" s="104" t="b">
        <v>1</v>
      </c>
      <c r="F216" s="104">
        <v>1</v>
      </c>
      <c r="G216" s="104">
        <v>2</v>
      </c>
    </row>
    <row r="217" spans="1:7" ht="15" customHeight="1" x14ac:dyDescent="0.35">
      <c r="A217" s="105" t="s">
        <v>10853</v>
      </c>
      <c r="B217" s="104" t="b">
        <v>1</v>
      </c>
      <c r="C217" s="105" t="s">
        <v>89</v>
      </c>
      <c r="D217" s="104" t="b">
        <v>0</v>
      </c>
      <c r="E217" s="104" t="b">
        <v>1</v>
      </c>
      <c r="F217" s="104">
        <v>1</v>
      </c>
      <c r="G217" s="104">
        <v>0</v>
      </c>
    </row>
    <row r="218" spans="1:7" ht="15" customHeight="1" x14ac:dyDescent="0.35">
      <c r="A218" s="105" t="s">
        <v>10853</v>
      </c>
      <c r="B218" s="104" t="b">
        <v>1</v>
      </c>
      <c r="C218" s="105" t="s">
        <v>85</v>
      </c>
      <c r="D218" s="104" t="b">
        <v>0</v>
      </c>
      <c r="E218" s="104" t="b">
        <v>0</v>
      </c>
      <c r="F218" s="104">
        <v>0.01</v>
      </c>
      <c r="G218" s="104">
        <v>1</v>
      </c>
    </row>
    <row r="219" spans="1:7" ht="15" customHeight="1" x14ac:dyDescent="0.35">
      <c r="A219" s="105" t="s">
        <v>10853</v>
      </c>
      <c r="B219" s="104" t="b">
        <v>1</v>
      </c>
      <c r="C219" s="105" t="s">
        <v>76</v>
      </c>
      <c r="D219" s="104" t="b">
        <v>1</v>
      </c>
      <c r="E219" s="104" t="b">
        <v>1</v>
      </c>
      <c r="F219" s="104">
        <v>2.5000000000000001E-5</v>
      </c>
      <c r="G219" s="104">
        <v>2</v>
      </c>
    </row>
    <row r="220" spans="1:7" ht="15" customHeight="1" x14ac:dyDescent="0.35">
      <c r="A220" s="105" t="s">
        <v>10843</v>
      </c>
      <c r="B220" s="104" t="b">
        <v>1</v>
      </c>
      <c r="C220" s="105" t="s">
        <v>89</v>
      </c>
      <c r="D220" s="104" t="b">
        <v>0</v>
      </c>
      <c r="E220" s="104" t="b">
        <v>1</v>
      </c>
      <c r="F220" s="104">
        <v>1</v>
      </c>
      <c r="G220" s="104">
        <v>0</v>
      </c>
    </row>
    <row r="221" spans="1:7" ht="15" customHeight="1" x14ac:dyDescent="0.35">
      <c r="A221" s="105" t="s">
        <v>10843</v>
      </c>
      <c r="B221" s="104" t="b">
        <v>1</v>
      </c>
      <c r="C221" s="105" t="s">
        <v>85</v>
      </c>
      <c r="D221" s="104" t="b">
        <v>0</v>
      </c>
      <c r="E221" s="104" t="b">
        <v>0</v>
      </c>
      <c r="F221" s="104">
        <v>0.01</v>
      </c>
      <c r="G221" s="104">
        <v>1</v>
      </c>
    </row>
    <row r="222" spans="1:7" ht="15" customHeight="1" x14ac:dyDescent="0.35">
      <c r="A222" s="105" t="s">
        <v>10777</v>
      </c>
      <c r="B222" s="104" t="b">
        <v>1</v>
      </c>
      <c r="C222" s="105" t="s">
        <v>85</v>
      </c>
      <c r="D222" s="104" t="b">
        <v>0</v>
      </c>
      <c r="E222" s="104" t="b">
        <v>0</v>
      </c>
      <c r="F222" s="104">
        <v>0.01</v>
      </c>
      <c r="G222" s="104">
        <v>0</v>
      </c>
    </row>
    <row r="223" spans="1:7" ht="15" customHeight="1" x14ac:dyDescent="0.35">
      <c r="A223" s="105" t="s">
        <v>10777</v>
      </c>
      <c r="B223" s="104" t="b">
        <v>1</v>
      </c>
      <c r="C223" s="105" t="s">
        <v>79</v>
      </c>
      <c r="D223" s="104" t="b">
        <v>0</v>
      </c>
      <c r="E223" s="104" t="b">
        <v>0</v>
      </c>
      <c r="F223" s="104">
        <v>0.1</v>
      </c>
      <c r="G223" s="104">
        <v>1</v>
      </c>
    </row>
    <row r="224" spans="1:7" ht="15" customHeight="1" x14ac:dyDescent="0.35">
      <c r="A224" s="105" t="s">
        <v>10777</v>
      </c>
      <c r="B224" s="104" t="b">
        <v>1</v>
      </c>
      <c r="C224" s="105" t="s">
        <v>88</v>
      </c>
      <c r="D224" s="104" t="b">
        <v>0</v>
      </c>
      <c r="E224" s="104" t="b">
        <v>1</v>
      </c>
      <c r="F224" s="104">
        <v>0.01</v>
      </c>
      <c r="G224" s="104">
        <v>2</v>
      </c>
    </row>
    <row r="225" spans="1:7" ht="15" customHeight="1" x14ac:dyDescent="0.35">
      <c r="A225" s="105" t="s">
        <v>10778</v>
      </c>
      <c r="B225" s="104" t="b">
        <v>1</v>
      </c>
      <c r="C225" s="105" t="s">
        <v>85</v>
      </c>
      <c r="D225" s="104" t="b">
        <v>0</v>
      </c>
      <c r="E225" s="104" t="b">
        <v>0</v>
      </c>
      <c r="F225" s="104">
        <v>0.01</v>
      </c>
      <c r="G225" s="104">
        <v>0</v>
      </c>
    </row>
    <row r="226" spans="1:7" ht="15" customHeight="1" x14ac:dyDescent="0.35">
      <c r="A226" s="105" t="s">
        <v>10778</v>
      </c>
      <c r="B226" s="104" t="b">
        <v>1</v>
      </c>
      <c r="C226" s="105" t="s">
        <v>79</v>
      </c>
      <c r="D226" s="104" t="b">
        <v>0</v>
      </c>
      <c r="E226" s="104" t="b">
        <v>0</v>
      </c>
      <c r="F226" s="104">
        <v>0.1</v>
      </c>
      <c r="G226" s="104">
        <v>1</v>
      </c>
    </row>
    <row r="227" spans="1:7" ht="15" customHeight="1" x14ac:dyDescent="0.35">
      <c r="A227" s="105" t="s">
        <v>10778</v>
      </c>
      <c r="B227" s="104" t="b">
        <v>1</v>
      </c>
      <c r="C227" s="105" t="s">
        <v>88</v>
      </c>
      <c r="D227" s="104" t="b">
        <v>0</v>
      </c>
      <c r="E227" s="104" t="b">
        <v>0</v>
      </c>
      <c r="F227" s="104">
        <v>0.01</v>
      </c>
      <c r="G227" s="104">
        <v>2</v>
      </c>
    </row>
    <row r="228" spans="1:7" ht="15" customHeight="1" x14ac:dyDescent="0.35">
      <c r="A228" s="105" t="s">
        <v>10817</v>
      </c>
      <c r="B228" s="104" t="b">
        <v>1</v>
      </c>
      <c r="C228" s="105" t="s">
        <v>88</v>
      </c>
      <c r="D228" s="104" t="b">
        <v>0</v>
      </c>
      <c r="E228" s="104" t="b">
        <v>0</v>
      </c>
      <c r="F228" s="104">
        <v>0.01</v>
      </c>
      <c r="G228" s="104">
        <v>0</v>
      </c>
    </row>
    <row r="229" spans="1:7" ht="15" customHeight="1" x14ac:dyDescent="0.35">
      <c r="A229" s="105" t="s">
        <v>10817</v>
      </c>
      <c r="B229" s="104" t="b">
        <v>1</v>
      </c>
      <c r="C229" s="105" t="s">
        <v>85</v>
      </c>
      <c r="D229" s="104" t="b">
        <v>0</v>
      </c>
      <c r="E229" s="104" t="b">
        <v>0</v>
      </c>
      <c r="F229" s="104">
        <v>0.01</v>
      </c>
      <c r="G229" s="104">
        <v>1</v>
      </c>
    </row>
    <row r="230" spans="1:7" ht="15" customHeight="1" x14ac:dyDescent="0.35">
      <c r="A230" s="105" t="s">
        <v>10754</v>
      </c>
      <c r="B230" s="104" t="b">
        <v>1</v>
      </c>
      <c r="C230" s="105" t="s">
        <v>89</v>
      </c>
      <c r="D230" s="104" t="b">
        <v>0</v>
      </c>
      <c r="E230" s="104" t="b">
        <v>1</v>
      </c>
      <c r="F230" s="104">
        <v>0.1</v>
      </c>
      <c r="G230" s="104">
        <v>0</v>
      </c>
    </row>
    <row r="231" spans="1:7" ht="15" customHeight="1" x14ac:dyDescent="0.35">
      <c r="A231" s="105" t="s">
        <v>10754</v>
      </c>
      <c r="B231" s="104" t="b">
        <v>1</v>
      </c>
      <c r="C231" s="105" t="s">
        <v>85</v>
      </c>
      <c r="D231" s="104" t="b">
        <v>0</v>
      </c>
      <c r="E231" s="104" t="b">
        <v>0</v>
      </c>
      <c r="F231" s="104">
        <v>0.01</v>
      </c>
      <c r="G231" s="104">
        <v>1</v>
      </c>
    </row>
    <row r="232" spans="1:7" ht="15" customHeight="1" x14ac:dyDescent="0.35">
      <c r="A232" s="105" t="s">
        <v>7026</v>
      </c>
      <c r="B232" s="104" t="b">
        <v>1</v>
      </c>
      <c r="C232" s="105" t="s">
        <v>88</v>
      </c>
      <c r="D232" s="104" t="b">
        <v>0</v>
      </c>
      <c r="E232" s="104" t="b">
        <v>1</v>
      </c>
      <c r="F232" s="104">
        <v>1</v>
      </c>
      <c r="G232" s="104">
        <v>0</v>
      </c>
    </row>
    <row r="233" spans="1:7" ht="15" customHeight="1" x14ac:dyDescent="0.35">
      <c r="A233" s="105" t="s">
        <v>7024</v>
      </c>
      <c r="B233" s="104" t="b">
        <v>1</v>
      </c>
      <c r="C233" s="105" t="s">
        <v>88</v>
      </c>
      <c r="D233" s="104" t="b">
        <v>0</v>
      </c>
      <c r="E233" s="104" t="b">
        <v>0</v>
      </c>
      <c r="F233" s="104">
        <v>1</v>
      </c>
      <c r="G233" s="104">
        <v>0</v>
      </c>
    </row>
    <row r="234" spans="1:7" ht="15" customHeight="1" x14ac:dyDescent="0.35">
      <c r="A234" s="105" t="s">
        <v>7033</v>
      </c>
      <c r="B234" s="104" t="b">
        <v>1</v>
      </c>
      <c r="C234" s="105" t="s">
        <v>88</v>
      </c>
      <c r="D234" s="104" t="b">
        <v>0</v>
      </c>
      <c r="E234" s="104" t="b">
        <v>0</v>
      </c>
      <c r="F234" s="104">
        <v>1</v>
      </c>
      <c r="G234" s="104">
        <v>0</v>
      </c>
    </row>
    <row r="235" spans="1:7" ht="15" customHeight="1" x14ac:dyDescent="0.35">
      <c r="A235" s="105" t="s">
        <v>10835</v>
      </c>
      <c r="B235" s="104" t="b">
        <v>1</v>
      </c>
      <c r="C235" s="105" t="s">
        <v>88</v>
      </c>
      <c r="D235" s="104" t="b">
        <v>0</v>
      </c>
      <c r="E235" s="104" t="b">
        <v>0</v>
      </c>
      <c r="F235" s="104">
        <v>1</v>
      </c>
      <c r="G235" s="104">
        <v>0</v>
      </c>
    </row>
    <row r="236" spans="1:7" ht="15" customHeight="1" x14ac:dyDescent="0.35">
      <c r="A236" s="105" t="s">
        <v>7032</v>
      </c>
      <c r="B236" s="104" t="b">
        <v>1</v>
      </c>
      <c r="C236" s="105" t="s">
        <v>88</v>
      </c>
      <c r="D236" s="104" t="b">
        <v>0</v>
      </c>
      <c r="E236" s="104" t="b">
        <v>0</v>
      </c>
      <c r="F236" s="104">
        <v>1</v>
      </c>
      <c r="G236" s="104">
        <v>0</v>
      </c>
    </row>
    <row r="237" spans="1:7" ht="15" customHeight="1" x14ac:dyDescent="0.35">
      <c r="A237" s="105" t="s">
        <v>7025</v>
      </c>
      <c r="B237" s="104" t="b">
        <v>1</v>
      </c>
      <c r="C237" s="105" t="s">
        <v>88</v>
      </c>
      <c r="D237" s="104" t="b">
        <v>0</v>
      </c>
      <c r="E237" s="104" t="b">
        <v>1</v>
      </c>
      <c r="F237" s="104">
        <v>1</v>
      </c>
      <c r="G237" s="104">
        <v>0</v>
      </c>
    </row>
    <row r="238" spans="1:7" ht="15" customHeight="1" x14ac:dyDescent="0.35">
      <c r="A238" s="105" t="s">
        <v>10836</v>
      </c>
      <c r="B238" s="104" t="b">
        <v>1</v>
      </c>
      <c r="C238" s="105" t="s">
        <v>77</v>
      </c>
      <c r="D238" s="104" t="b">
        <v>0</v>
      </c>
      <c r="E238" s="104" t="b">
        <v>1</v>
      </c>
      <c r="F238" s="104">
        <v>1</v>
      </c>
      <c r="G238" s="104">
        <v>0</v>
      </c>
    </row>
    <row r="239" spans="1:7" ht="15" customHeight="1" x14ac:dyDescent="0.35">
      <c r="A239" s="105" t="s">
        <v>6930</v>
      </c>
      <c r="B239" s="104" t="b">
        <v>1</v>
      </c>
      <c r="C239" s="105" t="s">
        <v>89</v>
      </c>
      <c r="D239" s="104" t="b">
        <v>1</v>
      </c>
      <c r="E239" s="104" t="b">
        <v>1</v>
      </c>
      <c r="F239" s="104">
        <v>1</v>
      </c>
      <c r="G239" s="104">
        <v>0</v>
      </c>
    </row>
    <row r="240" spans="1:7" ht="15" customHeight="1" x14ac:dyDescent="0.35">
      <c r="A240" s="105" t="s">
        <v>6930</v>
      </c>
      <c r="B240" s="104" t="b">
        <v>1</v>
      </c>
      <c r="C240" s="105" t="s">
        <v>79</v>
      </c>
      <c r="D240" s="104" t="b">
        <v>1</v>
      </c>
      <c r="E240" s="104" t="b">
        <v>1</v>
      </c>
      <c r="F240" s="104">
        <v>2.5000000000000001E-4</v>
      </c>
      <c r="G240" s="104">
        <v>1</v>
      </c>
    </row>
    <row r="241" spans="1:7" ht="15" customHeight="1" x14ac:dyDescent="0.35">
      <c r="A241" s="105" t="s">
        <v>6932</v>
      </c>
      <c r="B241" s="104" t="b">
        <v>1</v>
      </c>
      <c r="C241" s="105" t="s">
        <v>89</v>
      </c>
      <c r="D241" s="104" t="b">
        <v>1</v>
      </c>
      <c r="E241" s="104" t="b">
        <v>1</v>
      </c>
      <c r="F241" s="104">
        <v>1</v>
      </c>
      <c r="G241" s="104">
        <v>0</v>
      </c>
    </row>
    <row r="242" spans="1:7" ht="15" customHeight="1" x14ac:dyDescent="0.35">
      <c r="A242" s="105" t="s">
        <v>6932</v>
      </c>
      <c r="B242" s="104" t="b">
        <v>1</v>
      </c>
      <c r="C242" s="105" t="s">
        <v>79</v>
      </c>
      <c r="D242" s="104" t="b">
        <v>1</v>
      </c>
      <c r="E242" s="104" t="b">
        <v>1</v>
      </c>
      <c r="F242" s="104">
        <v>2.5000000000000001E-4</v>
      </c>
      <c r="G242" s="104">
        <v>1</v>
      </c>
    </row>
    <row r="243" spans="1:7" ht="15" customHeight="1" x14ac:dyDescent="0.35">
      <c r="A243" s="105" t="s">
        <v>6931</v>
      </c>
      <c r="B243" s="104" t="b">
        <v>1</v>
      </c>
      <c r="C243" s="105" t="s">
        <v>95</v>
      </c>
      <c r="D243" s="104" t="b">
        <v>1</v>
      </c>
      <c r="E243" s="104" t="b">
        <v>1</v>
      </c>
      <c r="F243" s="104">
        <v>1</v>
      </c>
      <c r="G243" s="104">
        <v>0</v>
      </c>
    </row>
    <row r="244" spans="1:7" ht="15" customHeight="1" x14ac:dyDescent="0.35">
      <c r="A244" s="105" t="s">
        <v>6931</v>
      </c>
      <c r="B244" s="104" t="b">
        <v>1</v>
      </c>
      <c r="C244" s="105" t="s">
        <v>79</v>
      </c>
      <c r="D244" s="104" t="b">
        <v>1</v>
      </c>
      <c r="E244" s="104" t="b">
        <v>1</v>
      </c>
      <c r="F244" s="104">
        <v>2.5000000000000001E-4</v>
      </c>
      <c r="G244" s="104">
        <v>1</v>
      </c>
    </row>
    <row r="245" spans="1:7" ht="15" customHeight="1" x14ac:dyDescent="0.35">
      <c r="A245" s="105" t="s">
        <v>10745</v>
      </c>
      <c r="B245" s="104" t="b">
        <v>1</v>
      </c>
      <c r="C245" s="105" t="s">
        <v>89</v>
      </c>
      <c r="D245" s="104" t="b">
        <v>1</v>
      </c>
      <c r="E245" s="104" t="b">
        <v>0</v>
      </c>
      <c r="F245" s="104">
        <v>1</v>
      </c>
      <c r="G245" s="104">
        <v>0</v>
      </c>
    </row>
    <row r="246" spans="1:7" ht="15" customHeight="1" x14ac:dyDescent="0.35">
      <c r="A246" s="105" t="s">
        <v>10745</v>
      </c>
      <c r="B246" s="104" t="b">
        <v>1</v>
      </c>
      <c r="C246" s="105" t="s">
        <v>88</v>
      </c>
      <c r="D246" s="104" t="b">
        <v>0</v>
      </c>
      <c r="E246" s="104" t="b">
        <v>1</v>
      </c>
      <c r="F246" s="104">
        <v>8.2199999999999995E-2</v>
      </c>
      <c r="G246" s="104">
        <v>1</v>
      </c>
    </row>
    <row r="247" spans="1:7" ht="15" customHeight="1" x14ac:dyDescent="0.35">
      <c r="A247" s="105" t="s">
        <v>10745</v>
      </c>
      <c r="B247" s="104" t="b">
        <v>1</v>
      </c>
      <c r="C247" s="105" t="s">
        <v>79</v>
      </c>
      <c r="D247" s="104" t="b">
        <v>1</v>
      </c>
      <c r="E247" s="104" t="b">
        <v>1</v>
      </c>
      <c r="F247" s="104">
        <v>2.5000000000000001E-4</v>
      </c>
      <c r="G247" s="104">
        <v>2</v>
      </c>
    </row>
    <row r="248" spans="1:7" ht="15" customHeight="1" x14ac:dyDescent="0.35">
      <c r="A248" s="105" t="s">
        <v>10746</v>
      </c>
      <c r="B248" s="104" t="b">
        <v>1</v>
      </c>
      <c r="C248" s="105" t="s">
        <v>88</v>
      </c>
      <c r="D248" s="104" t="b">
        <v>0</v>
      </c>
      <c r="E248" s="104" t="b">
        <v>1</v>
      </c>
      <c r="F248" s="104">
        <v>5.4999999999999997E-3</v>
      </c>
      <c r="G248" s="104">
        <v>0</v>
      </c>
    </row>
    <row r="249" spans="1:7" ht="15" customHeight="1" x14ac:dyDescent="0.35">
      <c r="A249" s="105" t="s">
        <v>10746</v>
      </c>
      <c r="B249" s="104" t="b">
        <v>1</v>
      </c>
      <c r="C249" s="105" t="s">
        <v>95</v>
      </c>
      <c r="D249" s="104" t="b">
        <v>0</v>
      </c>
      <c r="E249" s="104" t="b">
        <v>0</v>
      </c>
      <c r="F249" s="104">
        <v>1</v>
      </c>
      <c r="G249" s="104">
        <v>1</v>
      </c>
    </row>
    <row r="250" spans="1:7" ht="15" customHeight="1" x14ac:dyDescent="0.35">
      <c r="A250" s="105" t="s">
        <v>10746</v>
      </c>
      <c r="B250" s="104" t="b">
        <v>1</v>
      </c>
      <c r="C250" s="105" t="s">
        <v>79</v>
      </c>
      <c r="D250" s="104" t="b">
        <v>1</v>
      </c>
      <c r="E250" s="104" t="b">
        <v>1</v>
      </c>
      <c r="F250" s="104">
        <v>2.5000000000000001E-4</v>
      </c>
      <c r="G250" s="104">
        <v>2</v>
      </c>
    </row>
    <row r="251" spans="1:7" ht="15" customHeight="1" x14ac:dyDescent="0.35">
      <c r="A251" s="105" t="s">
        <v>6935</v>
      </c>
      <c r="B251" s="104" t="b">
        <v>1</v>
      </c>
      <c r="C251" s="105" t="s">
        <v>88</v>
      </c>
      <c r="D251" s="104" t="b">
        <v>1</v>
      </c>
      <c r="E251" s="104" t="b">
        <v>1</v>
      </c>
      <c r="F251" s="104">
        <v>0.05</v>
      </c>
      <c r="G251" s="104">
        <v>0</v>
      </c>
    </row>
    <row r="252" spans="1:7" ht="15" customHeight="1" x14ac:dyDescent="0.35">
      <c r="A252" s="105" t="s">
        <v>6935</v>
      </c>
      <c r="B252" s="104" t="b">
        <v>1</v>
      </c>
      <c r="C252" s="105" t="s">
        <v>85</v>
      </c>
      <c r="D252" s="104" t="b">
        <v>0</v>
      </c>
      <c r="E252" s="104" t="b">
        <v>0</v>
      </c>
      <c r="F252" s="104">
        <v>0.01</v>
      </c>
      <c r="G252" s="104">
        <v>1</v>
      </c>
    </row>
    <row r="253" spans="1:7" ht="15" customHeight="1" x14ac:dyDescent="0.35">
      <c r="A253" s="105" t="s">
        <v>6935</v>
      </c>
      <c r="B253" s="104" t="b">
        <v>1</v>
      </c>
      <c r="C253" s="105" t="s">
        <v>79</v>
      </c>
      <c r="D253" s="104" t="b">
        <v>1</v>
      </c>
      <c r="E253" s="104" t="b">
        <v>1</v>
      </c>
      <c r="F253" s="104">
        <v>2.5000000000000001E-4</v>
      </c>
      <c r="G253" s="104">
        <v>2</v>
      </c>
    </row>
    <row r="254" spans="1:7" ht="15" customHeight="1" x14ac:dyDescent="0.35">
      <c r="A254" s="105" t="s">
        <v>6934</v>
      </c>
      <c r="B254" s="104" t="b">
        <v>1</v>
      </c>
      <c r="C254" s="105" t="s">
        <v>88</v>
      </c>
      <c r="D254" s="104" t="b">
        <v>1</v>
      </c>
      <c r="E254" s="104" t="b">
        <v>1</v>
      </c>
      <c r="F254" s="104">
        <v>0.05</v>
      </c>
      <c r="G254" s="104">
        <v>0</v>
      </c>
    </row>
    <row r="255" spans="1:7" ht="15" customHeight="1" x14ac:dyDescent="0.35">
      <c r="A255" s="105" t="s">
        <v>6934</v>
      </c>
      <c r="B255" s="104" t="b">
        <v>1</v>
      </c>
      <c r="C255" s="105" t="s">
        <v>85</v>
      </c>
      <c r="D255" s="104" t="b">
        <v>0</v>
      </c>
      <c r="E255" s="104" t="b">
        <v>0</v>
      </c>
      <c r="F255" s="104">
        <v>0.01</v>
      </c>
      <c r="G255" s="104">
        <v>1</v>
      </c>
    </row>
    <row r="256" spans="1:7" ht="15" customHeight="1" x14ac:dyDescent="0.35">
      <c r="A256" s="105" t="s">
        <v>6934</v>
      </c>
      <c r="B256" s="104" t="b">
        <v>1</v>
      </c>
      <c r="C256" s="105" t="s">
        <v>79</v>
      </c>
      <c r="D256" s="104" t="b">
        <v>1</v>
      </c>
      <c r="E256" s="104" t="b">
        <v>1</v>
      </c>
      <c r="F256" s="104">
        <v>2.5000000000000001E-4</v>
      </c>
      <c r="G256" s="104">
        <v>2</v>
      </c>
    </row>
    <row r="257" spans="1:7" ht="15" customHeight="1" x14ac:dyDescent="0.35">
      <c r="A257" s="105" t="s">
        <v>6933</v>
      </c>
      <c r="B257" s="104" t="b">
        <v>1</v>
      </c>
      <c r="C257" s="105" t="s">
        <v>77</v>
      </c>
      <c r="D257" s="104" t="b">
        <v>1</v>
      </c>
      <c r="E257" s="104" t="b">
        <v>1</v>
      </c>
      <c r="F257" s="104">
        <v>1</v>
      </c>
      <c r="G257" s="104">
        <v>0</v>
      </c>
    </row>
    <row r="258" spans="1:7" ht="15" customHeight="1" x14ac:dyDescent="0.35">
      <c r="A258" s="105" t="s">
        <v>6933</v>
      </c>
      <c r="B258" s="104" t="b">
        <v>1</v>
      </c>
      <c r="C258" s="105" t="s">
        <v>79</v>
      </c>
      <c r="D258" s="104" t="b">
        <v>1</v>
      </c>
      <c r="E258" s="104" t="b">
        <v>1</v>
      </c>
      <c r="F258" s="104">
        <v>2.5000000000000001E-4</v>
      </c>
      <c r="G258" s="104">
        <v>1</v>
      </c>
    </row>
    <row r="259" spans="1:7" ht="15" customHeight="1" x14ac:dyDescent="0.35">
      <c r="A259" s="105" t="s">
        <v>10801</v>
      </c>
      <c r="B259" s="104" t="b">
        <v>1</v>
      </c>
      <c r="C259" s="105" t="s">
        <v>88</v>
      </c>
      <c r="D259" s="104" t="b">
        <v>1</v>
      </c>
      <c r="E259" s="104" t="b">
        <v>1</v>
      </c>
      <c r="F259" s="104">
        <v>1</v>
      </c>
      <c r="G259" s="104">
        <v>0</v>
      </c>
    </row>
    <row r="260" spans="1:7" ht="15" customHeight="1" x14ac:dyDescent="0.35">
      <c r="A260" s="105" t="s">
        <v>10801</v>
      </c>
      <c r="B260" s="104" t="b">
        <v>1</v>
      </c>
      <c r="C260" s="105" t="s">
        <v>85</v>
      </c>
      <c r="D260" s="104" t="b">
        <v>0</v>
      </c>
      <c r="E260" s="104" t="b">
        <v>0</v>
      </c>
      <c r="F260" s="104">
        <v>0.01</v>
      </c>
      <c r="G260" s="104">
        <v>1</v>
      </c>
    </row>
    <row r="261" spans="1:7" ht="15" customHeight="1" x14ac:dyDescent="0.35">
      <c r="A261" s="105" t="s">
        <v>10801</v>
      </c>
      <c r="B261" s="104" t="b">
        <v>1</v>
      </c>
      <c r="C261" s="105" t="s">
        <v>79</v>
      </c>
      <c r="D261" s="104" t="b">
        <v>1</v>
      </c>
      <c r="E261" s="104" t="b">
        <v>1</v>
      </c>
      <c r="F261" s="104">
        <v>2.5000000000000001E-4</v>
      </c>
      <c r="G261" s="104">
        <v>2</v>
      </c>
    </row>
    <row r="262" spans="1:7" ht="15" customHeight="1" x14ac:dyDescent="0.35">
      <c r="A262" s="105" t="s">
        <v>7027</v>
      </c>
      <c r="B262" s="104" t="b">
        <v>1</v>
      </c>
      <c r="C262" s="105" t="s">
        <v>88</v>
      </c>
      <c r="D262" s="104" t="b">
        <v>0</v>
      </c>
      <c r="E262" s="104" t="b">
        <v>1</v>
      </c>
      <c r="F262" s="104">
        <v>1</v>
      </c>
      <c r="G262" s="104">
        <v>0</v>
      </c>
    </row>
    <row r="263" spans="1:7" ht="15" customHeight="1" x14ac:dyDescent="0.35">
      <c r="A263" s="105" t="s">
        <v>7027</v>
      </c>
      <c r="B263" s="104" t="b">
        <v>1</v>
      </c>
      <c r="C263" s="105" t="s">
        <v>85</v>
      </c>
      <c r="D263" s="104" t="b">
        <v>0</v>
      </c>
      <c r="E263" s="104" t="b">
        <v>0</v>
      </c>
      <c r="F263" s="104">
        <v>0.01</v>
      </c>
      <c r="G263" s="104">
        <v>1</v>
      </c>
    </row>
    <row r="264" spans="1:7" ht="15" customHeight="1" x14ac:dyDescent="0.35">
      <c r="A264" s="105" t="s">
        <v>7027</v>
      </c>
      <c r="B264" s="104" t="b">
        <v>1</v>
      </c>
      <c r="C264" s="105" t="s">
        <v>76</v>
      </c>
      <c r="D264" s="104" t="b">
        <v>1</v>
      </c>
      <c r="E264" s="104" t="b">
        <v>1</v>
      </c>
      <c r="F264" s="104">
        <v>2.5000000000000001E-5</v>
      </c>
      <c r="G264" s="104">
        <v>2</v>
      </c>
    </row>
    <row r="265" spans="1:7" ht="15" customHeight="1" x14ac:dyDescent="0.35">
      <c r="A265" s="105" t="s">
        <v>10794</v>
      </c>
      <c r="B265" s="104" t="b">
        <v>1</v>
      </c>
      <c r="C265" s="105" t="s">
        <v>95</v>
      </c>
      <c r="D265" s="104" t="b">
        <v>1</v>
      </c>
      <c r="E265" s="104" t="b">
        <v>1</v>
      </c>
      <c r="F265" s="104">
        <v>1</v>
      </c>
      <c r="G265" s="104">
        <v>0</v>
      </c>
    </row>
    <row r="266" spans="1:7" ht="15" customHeight="1" x14ac:dyDescent="0.35">
      <c r="A266" s="105" t="s">
        <v>10794</v>
      </c>
      <c r="B266" s="104" t="b">
        <v>1</v>
      </c>
      <c r="C266" s="105" t="s">
        <v>76</v>
      </c>
      <c r="D266" s="104" t="b">
        <v>1</v>
      </c>
      <c r="E266" s="104" t="b">
        <v>1</v>
      </c>
      <c r="F266" s="104">
        <v>2.5000000000000001E-5</v>
      </c>
      <c r="G266" s="104">
        <v>1</v>
      </c>
    </row>
    <row r="267" spans="1:7" ht="15" customHeight="1" x14ac:dyDescent="0.35">
      <c r="A267" s="105" t="s">
        <v>6965</v>
      </c>
      <c r="B267" s="104" t="b">
        <v>1</v>
      </c>
      <c r="C267" s="105" t="s">
        <v>88</v>
      </c>
      <c r="D267" s="104" t="b">
        <v>1</v>
      </c>
      <c r="E267" s="104" t="b">
        <v>1</v>
      </c>
      <c r="F267" s="104">
        <v>0.05</v>
      </c>
      <c r="G267" s="104">
        <v>0</v>
      </c>
    </row>
    <row r="268" spans="1:7" ht="15" customHeight="1" x14ac:dyDescent="0.35">
      <c r="A268" s="105" t="s">
        <v>6965</v>
      </c>
      <c r="B268" s="104" t="b">
        <v>1</v>
      </c>
      <c r="C268" s="105" t="s">
        <v>85</v>
      </c>
      <c r="D268" s="104" t="b">
        <v>0</v>
      </c>
      <c r="E268" s="104" t="b">
        <v>0</v>
      </c>
      <c r="F268" s="104">
        <v>0.01</v>
      </c>
      <c r="G268" s="104">
        <v>1</v>
      </c>
    </row>
    <row r="269" spans="1:7" ht="15" customHeight="1" x14ac:dyDescent="0.35">
      <c r="A269" s="105" t="s">
        <v>6965</v>
      </c>
      <c r="B269" s="104" t="b">
        <v>1</v>
      </c>
      <c r="C269" s="105" t="s">
        <v>76</v>
      </c>
      <c r="D269" s="104" t="b">
        <v>1</v>
      </c>
      <c r="E269" s="104" t="b">
        <v>1</v>
      </c>
      <c r="F269" s="104">
        <v>2.5000000000000001E-5</v>
      </c>
      <c r="G269" s="104">
        <v>2</v>
      </c>
    </row>
    <row r="270" spans="1:7" ht="15" customHeight="1" x14ac:dyDescent="0.35">
      <c r="A270" s="105" t="s">
        <v>6942</v>
      </c>
      <c r="B270" s="104" t="b">
        <v>1</v>
      </c>
      <c r="C270" s="105" t="s">
        <v>77</v>
      </c>
      <c r="D270" s="104" t="b">
        <v>1</v>
      </c>
      <c r="E270" s="104" t="b">
        <v>1</v>
      </c>
      <c r="F270" s="104">
        <v>1</v>
      </c>
      <c r="G270" s="104">
        <v>0</v>
      </c>
    </row>
    <row r="271" spans="1:7" ht="15" customHeight="1" x14ac:dyDescent="0.35">
      <c r="A271" s="105" t="s">
        <v>6942</v>
      </c>
      <c r="B271" s="104" t="b">
        <v>1</v>
      </c>
      <c r="C271" s="105" t="s">
        <v>76</v>
      </c>
      <c r="D271" s="104" t="b">
        <v>1</v>
      </c>
      <c r="E271" s="104" t="b">
        <v>1</v>
      </c>
      <c r="F271" s="104">
        <v>2.5000000000000001E-5</v>
      </c>
      <c r="G271" s="104">
        <v>1</v>
      </c>
    </row>
    <row r="272" spans="1:7" ht="15" customHeight="1" x14ac:dyDescent="0.35">
      <c r="A272" s="105" t="s">
        <v>10806</v>
      </c>
      <c r="B272" s="104" t="b">
        <v>1</v>
      </c>
      <c r="C272" s="105" t="s">
        <v>89</v>
      </c>
      <c r="D272" s="104" t="b">
        <v>0</v>
      </c>
      <c r="E272" s="104" t="b">
        <v>1</v>
      </c>
      <c r="F272" s="104">
        <v>1</v>
      </c>
      <c r="G272" s="104">
        <v>0</v>
      </c>
    </row>
    <row r="273" spans="1:7" ht="15" customHeight="1" x14ac:dyDescent="0.35">
      <c r="A273" s="105" t="s">
        <v>10806</v>
      </c>
      <c r="B273" s="104" t="b">
        <v>1</v>
      </c>
      <c r="C273" s="105" t="s">
        <v>76</v>
      </c>
      <c r="D273" s="104" t="b">
        <v>1</v>
      </c>
      <c r="E273" s="104" t="b">
        <v>1</v>
      </c>
      <c r="F273" s="104">
        <v>2.5000000000000001E-5</v>
      </c>
      <c r="G273" s="104">
        <v>1</v>
      </c>
    </row>
    <row r="274" spans="1:7" ht="15" customHeight="1" x14ac:dyDescent="0.35">
      <c r="A274" s="105" t="s">
        <v>6941</v>
      </c>
      <c r="B274" s="104" t="b">
        <v>1</v>
      </c>
      <c r="C274" s="105" t="s">
        <v>88</v>
      </c>
      <c r="D274" s="104" t="b">
        <v>1</v>
      </c>
      <c r="E274" s="104" t="b">
        <v>1</v>
      </c>
      <c r="F274" s="104">
        <v>0.05</v>
      </c>
      <c r="G274" s="104">
        <v>0</v>
      </c>
    </row>
    <row r="275" spans="1:7" ht="15" customHeight="1" x14ac:dyDescent="0.35">
      <c r="A275" s="105" t="s">
        <v>6941</v>
      </c>
      <c r="B275" s="104" t="b">
        <v>1</v>
      </c>
      <c r="C275" s="105" t="s">
        <v>85</v>
      </c>
      <c r="D275" s="104" t="b">
        <v>0</v>
      </c>
      <c r="E275" s="104" t="b">
        <v>0</v>
      </c>
      <c r="F275" s="104">
        <v>0.01</v>
      </c>
      <c r="G275" s="104">
        <v>1</v>
      </c>
    </row>
    <row r="276" spans="1:7" ht="15" customHeight="1" x14ac:dyDescent="0.35">
      <c r="A276" s="105" t="s">
        <v>6941</v>
      </c>
      <c r="B276" s="104" t="b">
        <v>1</v>
      </c>
      <c r="C276" s="105" t="s">
        <v>76</v>
      </c>
      <c r="D276" s="104" t="b">
        <v>1</v>
      </c>
      <c r="E276" s="104" t="b">
        <v>1</v>
      </c>
      <c r="F276" s="104">
        <v>2.5000000000000001E-5</v>
      </c>
      <c r="G276" s="104">
        <v>2</v>
      </c>
    </row>
    <row r="277" spans="1:7" ht="15" customHeight="1" x14ac:dyDescent="0.35">
      <c r="A277" s="105" t="s">
        <v>10802</v>
      </c>
      <c r="B277" s="104" t="b">
        <v>1</v>
      </c>
      <c r="C277" s="105" t="s">
        <v>95</v>
      </c>
      <c r="D277" s="104" t="b">
        <v>0</v>
      </c>
      <c r="E277" s="104" t="b">
        <v>0</v>
      </c>
      <c r="F277" s="104">
        <v>1</v>
      </c>
      <c r="G277" s="104">
        <v>0</v>
      </c>
    </row>
    <row r="278" spans="1:7" ht="15" customHeight="1" x14ac:dyDescent="0.35">
      <c r="A278" s="105" t="s">
        <v>10802</v>
      </c>
      <c r="B278" s="104" t="b">
        <v>1</v>
      </c>
      <c r="C278" s="105" t="s">
        <v>85</v>
      </c>
      <c r="D278" s="104" t="b">
        <v>0</v>
      </c>
      <c r="E278" s="104" t="b">
        <v>0</v>
      </c>
      <c r="F278" s="104">
        <v>0.01</v>
      </c>
      <c r="G278" s="104">
        <v>1</v>
      </c>
    </row>
    <row r="279" spans="1:7" ht="15" customHeight="1" x14ac:dyDescent="0.35">
      <c r="A279" s="105" t="s">
        <v>10802</v>
      </c>
      <c r="B279" s="104" t="b">
        <v>1</v>
      </c>
      <c r="C279" s="105" t="s">
        <v>76</v>
      </c>
      <c r="D279" s="104" t="b">
        <v>1</v>
      </c>
      <c r="E279" s="104" t="b">
        <v>1</v>
      </c>
      <c r="F279" s="104">
        <v>2.5000000000000001E-5</v>
      </c>
      <c r="G279" s="104">
        <v>2</v>
      </c>
    </row>
    <row r="280" spans="1:7" ht="15" customHeight="1" x14ac:dyDescent="0.35">
      <c r="A280" s="105" t="s">
        <v>6966</v>
      </c>
      <c r="B280" s="104" t="b">
        <v>1</v>
      </c>
      <c r="C280" s="105" t="s">
        <v>88</v>
      </c>
      <c r="D280" s="104" t="b">
        <v>0</v>
      </c>
      <c r="E280" s="104" t="b">
        <v>1</v>
      </c>
      <c r="F280" s="104">
        <v>0.05</v>
      </c>
      <c r="G280" s="104">
        <v>0</v>
      </c>
    </row>
    <row r="281" spans="1:7" ht="15" customHeight="1" x14ac:dyDescent="0.35">
      <c r="A281" s="105" t="s">
        <v>6966</v>
      </c>
      <c r="B281" s="104" t="b">
        <v>1</v>
      </c>
      <c r="C281" s="105" t="s">
        <v>85</v>
      </c>
      <c r="D281" s="104" t="b">
        <v>0</v>
      </c>
      <c r="E281" s="104" t="b">
        <v>0</v>
      </c>
      <c r="F281" s="104">
        <v>0.01</v>
      </c>
      <c r="G281" s="104">
        <v>1</v>
      </c>
    </row>
    <row r="282" spans="1:7" ht="15" customHeight="1" x14ac:dyDescent="0.35">
      <c r="A282" s="105" t="s">
        <v>6966</v>
      </c>
      <c r="B282" s="104" t="b">
        <v>1</v>
      </c>
      <c r="C282" s="105" t="s">
        <v>76</v>
      </c>
      <c r="D282" s="104" t="b">
        <v>1</v>
      </c>
      <c r="E282" s="104" t="b">
        <v>1</v>
      </c>
      <c r="F282" s="104">
        <v>2.5000000000000001E-5</v>
      </c>
      <c r="G282" s="104">
        <v>2</v>
      </c>
    </row>
    <row r="283" spans="1:7" ht="15" customHeight="1" x14ac:dyDescent="0.35">
      <c r="A283" s="105" t="s">
        <v>7011</v>
      </c>
      <c r="B283" s="104" t="b">
        <v>1</v>
      </c>
      <c r="C283" s="105" t="s">
        <v>88</v>
      </c>
      <c r="D283" s="104" t="b">
        <v>0</v>
      </c>
      <c r="E283" s="104" t="b">
        <v>0</v>
      </c>
      <c r="F283" s="104">
        <v>0.05</v>
      </c>
      <c r="G283" s="104">
        <v>0</v>
      </c>
    </row>
    <row r="284" spans="1:7" ht="15" customHeight="1" x14ac:dyDescent="0.35">
      <c r="A284" s="105" t="s">
        <v>7011</v>
      </c>
      <c r="B284" s="104" t="b">
        <v>1</v>
      </c>
      <c r="C284" s="105" t="s">
        <v>85</v>
      </c>
      <c r="D284" s="104" t="b">
        <v>0</v>
      </c>
      <c r="E284" s="104" t="b">
        <v>0</v>
      </c>
      <c r="F284" s="104">
        <v>0.01</v>
      </c>
      <c r="G284" s="104">
        <v>1</v>
      </c>
    </row>
    <row r="285" spans="1:7" ht="15" customHeight="1" x14ac:dyDescent="0.35">
      <c r="A285" s="105" t="s">
        <v>7011</v>
      </c>
      <c r="B285" s="104" t="b">
        <v>1</v>
      </c>
      <c r="C285" s="105" t="s">
        <v>79</v>
      </c>
      <c r="D285" s="104" t="b">
        <v>1</v>
      </c>
      <c r="E285" s="104" t="b">
        <v>1</v>
      </c>
      <c r="F285" s="104">
        <v>2.5000000000000001E-4</v>
      </c>
      <c r="G285" s="104">
        <v>2</v>
      </c>
    </row>
    <row r="286" spans="1:7" ht="15" customHeight="1" x14ac:dyDescent="0.35">
      <c r="A286" s="105" t="s">
        <v>7001</v>
      </c>
      <c r="B286" s="104" t="b">
        <v>1</v>
      </c>
      <c r="C286" s="105" t="s">
        <v>88</v>
      </c>
      <c r="D286" s="104" t="b">
        <v>0</v>
      </c>
      <c r="E286" s="104" t="b">
        <v>0</v>
      </c>
      <c r="F286" s="104">
        <v>1</v>
      </c>
      <c r="G286" s="104">
        <v>0</v>
      </c>
    </row>
    <row r="287" spans="1:7" ht="15" customHeight="1" x14ac:dyDescent="0.35">
      <c r="A287" s="105" t="s">
        <v>7001</v>
      </c>
      <c r="B287" s="104" t="b">
        <v>1</v>
      </c>
      <c r="C287" s="105" t="s">
        <v>85</v>
      </c>
      <c r="D287" s="104" t="b">
        <v>0</v>
      </c>
      <c r="E287" s="104" t="b">
        <v>0</v>
      </c>
      <c r="F287" s="104">
        <v>1</v>
      </c>
      <c r="G287" s="104">
        <v>1</v>
      </c>
    </row>
    <row r="288" spans="1:7" ht="15" customHeight="1" x14ac:dyDescent="0.35">
      <c r="A288" s="105" t="s">
        <v>7001</v>
      </c>
      <c r="B288" s="104" t="b">
        <v>1</v>
      </c>
      <c r="C288" s="105" t="s">
        <v>79</v>
      </c>
      <c r="D288" s="104" t="b">
        <v>0</v>
      </c>
      <c r="E288" s="104" t="b">
        <v>0</v>
      </c>
      <c r="F288" s="104">
        <v>0.1</v>
      </c>
      <c r="G288" s="104">
        <v>2</v>
      </c>
    </row>
    <row r="289" spans="1:7" ht="15" customHeight="1" x14ac:dyDescent="0.35">
      <c r="A289" s="105" t="s">
        <v>10805</v>
      </c>
      <c r="B289" s="104" t="b">
        <v>1</v>
      </c>
      <c r="C289" s="105" t="s">
        <v>88</v>
      </c>
      <c r="D289" s="104" t="b">
        <v>0</v>
      </c>
      <c r="E289" s="104" t="b">
        <v>1</v>
      </c>
      <c r="F289" s="104">
        <v>0.05</v>
      </c>
      <c r="G289" s="104">
        <v>0</v>
      </c>
    </row>
    <row r="290" spans="1:7" ht="15" customHeight="1" x14ac:dyDescent="0.35">
      <c r="A290" s="105" t="s">
        <v>10805</v>
      </c>
      <c r="B290" s="104" t="b">
        <v>1</v>
      </c>
      <c r="C290" s="105" t="s">
        <v>85</v>
      </c>
      <c r="D290" s="104" t="b">
        <v>0</v>
      </c>
      <c r="E290" s="104" t="b">
        <v>0</v>
      </c>
      <c r="F290" s="104">
        <v>0.01</v>
      </c>
      <c r="G290" s="104">
        <v>1</v>
      </c>
    </row>
    <row r="291" spans="1:7" ht="15" customHeight="1" x14ac:dyDescent="0.35">
      <c r="A291" s="105" t="s">
        <v>10805</v>
      </c>
      <c r="B291" s="104" t="b">
        <v>1</v>
      </c>
      <c r="C291" s="105" t="s">
        <v>79</v>
      </c>
      <c r="D291" s="104" t="b">
        <v>1</v>
      </c>
      <c r="E291" s="104" t="b">
        <v>1</v>
      </c>
      <c r="F291" s="104">
        <v>2.5000000000000001E-4</v>
      </c>
      <c r="G291" s="104">
        <v>2</v>
      </c>
    </row>
    <row r="292" spans="1:7" ht="15" customHeight="1" x14ac:dyDescent="0.35">
      <c r="A292" s="105" t="s">
        <v>6964</v>
      </c>
      <c r="B292" s="104" t="b">
        <v>1</v>
      </c>
      <c r="C292" s="105" t="s">
        <v>88</v>
      </c>
      <c r="D292" s="104" t="b">
        <v>0</v>
      </c>
      <c r="E292" s="104" t="b">
        <v>1</v>
      </c>
      <c r="F292" s="104">
        <v>0.01</v>
      </c>
      <c r="G292" s="104">
        <v>0</v>
      </c>
    </row>
    <row r="293" spans="1:7" ht="15" customHeight="1" x14ac:dyDescent="0.35">
      <c r="A293" s="105" t="s">
        <v>6964</v>
      </c>
      <c r="B293" s="104" t="b">
        <v>1</v>
      </c>
      <c r="C293" s="105" t="s">
        <v>85</v>
      </c>
      <c r="D293" s="104" t="b">
        <v>0</v>
      </c>
      <c r="E293" s="104" t="b">
        <v>0</v>
      </c>
      <c r="F293" s="104">
        <v>0.01</v>
      </c>
      <c r="G293" s="104">
        <v>1</v>
      </c>
    </row>
    <row r="294" spans="1:7" ht="15" customHeight="1" x14ac:dyDescent="0.35">
      <c r="A294" s="105" t="s">
        <v>6964</v>
      </c>
      <c r="B294" s="104" t="b">
        <v>1</v>
      </c>
      <c r="C294" s="105" t="s">
        <v>79</v>
      </c>
      <c r="D294" s="104" t="b">
        <v>1</v>
      </c>
      <c r="E294" s="104" t="b">
        <v>1</v>
      </c>
      <c r="F294" s="104">
        <v>2.5000000000000001E-4</v>
      </c>
      <c r="G294" s="104">
        <v>2</v>
      </c>
    </row>
    <row r="295" spans="1:7" ht="15" customHeight="1" x14ac:dyDescent="0.35">
      <c r="A295" s="105" t="s">
        <v>6996</v>
      </c>
      <c r="B295" s="104" t="b">
        <v>1</v>
      </c>
      <c r="C295" s="105" t="s">
        <v>88</v>
      </c>
      <c r="D295" s="104" t="b">
        <v>0</v>
      </c>
      <c r="E295" s="104" t="b">
        <v>1</v>
      </c>
      <c r="F295" s="104">
        <v>0.01</v>
      </c>
      <c r="G295" s="104">
        <v>0</v>
      </c>
    </row>
    <row r="296" spans="1:7" ht="15" customHeight="1" x14ac:dyDescent="0.35">
      <c r="A296" s="105" t="s">
        <v>6996</v>
      </c>
      <c r="B296" s="104" t="b">
        <v>1</v>
      </c>
      <c r="C296" s="105" t="s">
        <v>85</v>
      </c>
      <c r="D296" s="104" t="b">
        <v>0</v>
      </c>
      <c r="E296" s="104" t="b">
        <v>0</v>
      </c>
      <c r="F296" s="104">
        <v>0.01</v>
      </c>
      <c r="G296" s="104">
        <v>1</v>
      </c>
    </row>
    <row r="297" spans="1:7" ht="15" customHeight="1" x14ac:dyDescent="0.35">
      <c r="A297" s="105" t="s">
        <v>6996</v>
      </c>
      <c r="B297" s="104" t="b">
        <v>1</v>
      </c>
      <c r="C297" s="105" t="s">
        <v>79</v>
      </c>
      <c r="D297" s="104" t="b">
        <v>0</v>
      </c>
      <c r="E297" s="104" t="b">
        <v>0</v>
      </c>
      <c r="F297" s="104">
        <v>0.1</v>
      </c>
      <c r="G297" s="104">
        <v>2</v>
      </c>
    </row>
    <row r="298" spans="1:7" ht="15" customHeight="1" x14ac:dyDescent="0.35">
      <c r="A298" s="105" t="s">
        <v>7010</v>
      </c>
      <c r="B298" s="104" t="b">
        <v>1</v>
      </c>
      <c r="C298" s="105" t="s">
        <v>104</v>
      </c>
      <c r="D298" s="104" t="b">
        <v>0</v>
      </c>
      <c r="E298" s="104" t="b">
        <v>1</v>
      </c>
      <c r="F298" s="104">
        <v>1</v>
      </c>
      <c r="G298" s="104">
        <v>0</v>
      </c>
    </row>
    <row r="299" spans="1:7" ht="15" customHeight="1" x14ac:dyDescent="0.35">
      <c r="A299" s="105" t="s">
        <v>7010</v>
      </c>
      <c r="B299" s="104" t="b">
        <v>1</v>
      </c>
      <c r="C299" s="105" t="s">
        <v>88</v>
      </c>
      <c r="D299" s="104" t="b">
        <v>0</v>
      </c>
      <c r="E299" s="104" t="b">
        <v>1</v>
      </c>
      <c r="F299" s="104">
        <v>0.01</v>
      </c>
      <c r="G299" s="104">
        <v>1</v>
      </c>
    </row>
    <row r="300" spans="1:7" ht="15" customHeight="1" x14ac:dyDescent="0.35">
      <c r="A300" s="105" t="s">
        <v>6945</v>
      </c>
      <c r="B300" s="104" t="b">
        <v>1</v>
      </c>
      <c r="C300" s="105" t="s">
        <v>88</v>
      </c>
      <c r="D300" s="104" t="b">
        <v>0</v>
      </c>
      <c r="E300" s="104" t="b">
        <v>1</v>
      </c>
      <c r="F300" s="104">
        <v>0.01</v>
      </c>
      <c r="G300" s="104">
        <v>0</v>
      </c>
    </row>
    <row r="301" spans="1:7" ht="15" customHeight="1" x14ac:dyDescent="0.35">
      <c r="A301" s="105" t="s">
        <v>6945</v>
      </c>
      <c r="B301" s="104" t="b">
        <v>1</v>
      </c>
      <c r="C301" s="105" t="s">
        <v>85</v>
      </c>
      <c r="D301" s="104" t="b">
        <v>0</v>
      </c>
      <c r="E301" s="104" t="b">
        <v>0</v>
      </c>
      <c r="F301" s="104">
        <v>0.01</v>
      </c>
      <c r="G301" s="104">
        <v>1</v>
      </c>
    </row>
    <row r="302" spans="1:7" ht="15" customHeight="1" x14ac:dyDescent="0.35">
      <c r="A302" s="105" t="s">
        <v>7039</v>
      </c>
      <c r="B302" s="104" t="b">
        <v>1</v>
      </c>
      <c r="C302" s="105" t="s">
        <v>88</v>
      </c>
      <c r="D302" s="104" t="b">
        <v>0</v>
      </c>
      <c r="E302" s="104" t="b">
        <v>0</v>
      </c>
      <c r="F302" s="104">
        <v>0.01</v>
      </c>
      <c r="G302" s="104">
        <v>0</v>
      </c>
    </row>
    <row r="303" spans="1:7" ht="15" customHeight="1" x14ac:dyDescent="0.35">
      <c r="A303" s="105" t="s">
        <v>7039</v>
      </c>
      <c r="B303" s="104" t="b">
        <v>1</v>
      </c>
      <c r="C303" s="105" t="s">
        <v>85</v>
      </c>
      <c r="D303" s="104" t="b">
        <v>0</v>
      </c>
      <c r="E303" s="104" t="b">
        <v>0</v>
      </c>
      <c r="F303" s="104">
        <v>0.01</v>
      </c>
      <c r="G303" s="104">
        <v>1</v>
      </c>
    </row>
    <row r="304" spans="1:7" ht="15" customHeight="1" x14ac:dyDescent="0.35">
      <c r="A304" s="105" t="s">
        <v>10833</v>
      </c>
      <c r="B304" s="104" t="b">
        <v>1</v>
      </c>
      <c r="C304" s="105" t="s">
        <v>88</v>
      </c>
      <c r="D304" s="104" t="b">
        <v>0</v>
      </c>
      <c r="E304" s="104" t="b">
        <v>1</v>
      </c>
      <c r="F304" s="104">
        <v>0.01</v>
      </c>
      <c r="G304" s="104">
        <v>0</v>
      </c>
    </row>
    <row r="305" spans="1:7" ht="15" customHeight="1" x14ac:dyDescent="0.35">
      <c r="A305" s="105" t="s">
        <v>10833</v>
      </c>
      <c r="B305" s="104" t="b">
        <v>1</v>
      </c>
      <c r="C305" s="105" t="s">
        <v>85</v>
      </c>
      <c r="D305" s="104" t="b">
        <v>0</v>
      </c>
      <c r="E305" s="104" t="b">
        <v>0</v>
      </c>
      <c r="F305" s="104">
        <v>0.01</v>
      </c>
      <c r="G305" s="104">
        <v>1</v>
      </c>
    </row>
    <row r="306" spans="1:7" ht="15" customHeight="1" x14ac:dyDescent="0.35">
      <c r="A306" s="105" t="s">
        <v>10834</v>
      </c>
      <c r="B306" s="104" t="b">
        <v>1</v>
      </c>
      <c r="C306" s="105" t="s">
        <v>88</v>
      </c>
      <c r="D306" s="104" t="b">
        <v>0</v>
      </c>
      <c r="E306" s="104" t="b">
        <v>1</v>
      </c>
      <c r="F306" s="104">
        <v>0.01</v>
      </c>
      <c r="G306" s="104">
        <v>0</v>
      </c>
    </row>
    <row r="307" spans="1:7" ht="15" customHeight="1" x14ac:dyDescent="0.35">
      <c r="A307" s="105" t="s">
        <v>10834</v>
      </c>
      <c r="B307" s="104" t="b">
        <v>1</v>
      </c>
      <c r="C307" s="105" t="s">
        <v>85</v>
      </c>
      <c r="D307" s="104" t="b">
        <v>0</v>
      </c>
      <c r="E307" s="104" t="b">
        <v>0</v>
      </c>
      <c r="F307" s="104">
        <v>0.01</v>
      </c>
      <c r="G307" s="104">
        <v>1</v>
      </c>
    </row>
    <row r="308" spans="1:7" ht="15" customHeight="1" x14ac:dyDescent="0.35">
      <c r="A308" s="105" t="s">
        <v>10832</v>
      </c>
      <c r="B308" s="104" t="b">
        <v>1</v>
      </c>
      <c r="C308" s="105" t="s">
        <v>101</v>
      </c>
      <c r="D308" s="104" t="b">
        <v>0</v>
      </c>
      <c r="E308" s="104" t="b">
        <v>1</v>
      </c>
      <c r="F308" s="104">
        <v>0.01</v>
      </c>
      <c r="G308" s="104">
        <v>0</v>
      </c>
    </row>
    <row r="309" spans="1:7" ht="15" customHeight="1" x14ac:dyDescent="0.35">
      <c r="A309" s="105" t="s">
        <v>10832</v>
      </c>
      <c r="B309" s="104" t="b">
        <v>1</v>
      </c>
      <c r="C309" s="105" t="s">
        <v>85</v>
      </c>
      <c r="D309" s="104" t="b">
        <v>0</v>
      </c>
      <c r="E309" s="104" t="b">
        <v>0</v>
      </c>
      <c r="F309" s="104">
        <v>0.01</v>
      </c>
      <c r="G309" s="104">
        <v>1</v>
      </c>
    </row>
    <row r="310" spans="1:7" ht="15" customHeight="1" x14ac:dyDescent="0.35">
      <c r="A310" s="105" t="s">
        <v>7030</v>
      </c>
      <c r="B310" s="104" t="b">
        <v>1</v>
      </c>
      <c r="C310" s="105" t="s">
        <v>101</v>
      </c>
      <c r="D310" s="104" t="b">
        <v>0</v>
      </c>
      <c r="E310" s="104" t="b">
        <v>1</v>
      </c>
      <c r="F310" s="104">
        <v>0.01</v>
      </c>
      <c r="G310" s="104">
        <v>0</v>
      </c>
    </row>
    <row r="311" spans="1:7" ht="15" customHeight="1" x14ac:dyDescent="0.35">
      <c r="A311" s="105" t="s">
        <v>7030</v>
      </c>
      <c r="B311" s="104" t="b">
        <v>1</v>
      </c>
      <c r="C311" s="105" t="s">
        <v>85</v>
      </c>
      <c r="D311" s="104" t="b">
        <v>0</v>
      </c>
      <c r="E311" s="104" t="b">
        <v>0</v>
      </c>
      <c r="F311" s="104">
        <v>0.01</v>
      </c>
      <c r="G311" s="104">
        <v>1</v>
      </c>
    </row>
    <row r="312" spans="1:7" ht="15" customHeight="1" x14ac:dyDescent="0.35">
      <c r="A312" s="105" t="s">
        <v>7028</v>
      </c>
      <c r="B312" s="104" t="b">
        <v>1</v>
      </c>
      <c r="C312" s="105" t="s">
        <v>95</v>
      </c>
      <c r="D312" s="104" t="b">
        <v>0</v>
      </c>
      <c r="E312" s="104" t="b">
        <v>1</v>
      </c>
      <c r="F312" s="104">
        <v>0.01</v>
      </c>
      <c r="G312" s="104">
        <v>0</v>
      </c>
    </row>
    <row r="313" spans="1:7" ht="15" customHeight="1" x14ac:dyDescent="0.35">
      <c r="A313" s="105" t="s">
        <v>7028</v>
      </c>
      <c r="B313" s="104" t="b">
        <v>1</v>
      </c>
      <c r="C313" s="105" t="s">
        <v>85</v>
      </c>
      <c r="D313" s="104" t="b">
        <v>0</v>
      </c>
      <c r="E313" s="104" t="b">
        <v>0</v>
      </c>
      <c r="F313" s="104">
        <v>0.01</v>
      </c>
      <c r="G313" s="104">
        <v>1</v>
      </c>
    </row>
    <row r="314" spans="1:7" ht="15" customHeight="1" x14ac:dyDescent="0.35">
      <c r="A314" s="105" t="s">
        <v>7029</v>
      </c>
      <c r="B314" s="104" t="b">
        <v>1</v>
      </c>
      <c r="C314" s="105" t="s">
        <v>95</v>
      </c>
      <c r="D314" s="104" t="b">
        <v>0</v>
      </c>
      <c r="E314" s="104" t="b">
        <v>1</v>
      </c>
      <c r="F314" s="104">
        <v>0.01</v>
      </c>
      <c r="G314" s="104">
        <v>0</v>
      </c>
    </row>
    <row r="315" spans="1:7" ht="15" customHeight="1" x14ac:dyDescent="0.35">
      <c r="A315" s="105" t="s">
        <v>7029</v>
      </c>
      <c r="B315" s="104" t="b">
        <v>1</v>
      </c>
      <c r="C315" s="105" t="s">
        <v>85</v>
      </c>
      <c r="D315" s="104" t="b">
        <v>0</v>
      </c>
      <c r="E315" s="104" t="b">
        <v>0</v>
      </c>
      <c r="F315" s="104">
        <v>0.01</v>
      </c>
      <c r="G315" s="104">
        <v>1</v>
      </c>
    </row>
    <row r="316" spans="1:7" ht="15" customHeight="1" x14ac:dyDescent="0.35">
      <c r="A316" s="105" t="s">
        <v>6948</v>
      </c>
      <c r="B316" s="104" t="b">
        <v>1</v>
      </c>
      <c r="C316" s="105" t="s">
        <v>77</v>
      </c>
      <c r="D316" s="104" t="b">
        <v>0</v>
      </c>
      <c r="E316" s="104" t="b">
        <v>1</v>
      </c>
      <c r="F316" s="104">
        <v>1</v>
      </c>
      <c r="G316" s="104">
        <v>0</v>
      </c>
    </row>
    <row r="317" spans="1:7" ht="15" customHeight="1" x14ac:dyDescent="0.35">
      <c r="A317" s="105" t="s">
        <v>6948</v>
      </c>
      <c r="B317" s="104" t="b">
        <v>1</v>
      </c>
      <c r="C317" s="105" t="s">
        <v>76</v>
      </c>
      <c r="D317" s="104" t="b">
        <v>0</v>
      </c>
      <c r="E317" s="104" t="b">
        <v>1</v>
      </c>
      <c r="F317" s="104">
        <v>0.01</v>
      </c>
      <c r="G317" s="104">
        <v>1</v>
      </c>
    </row>
    <row r="318" spans="1:7" ht="15" customHeight="1" x14ac:dyDescent="0.35">
      <c r="A318" s="105" t="s">
        <v>6948</v>
      </c>
      <c r="B318" s="104" t="b">
        <v>1</v>
      </c>
      <c r="C318" s="105" t="s">
        <v>95</v>
      </c>
      <c r="D318" s="104" t="b">
        <v>0</v>
      </c>
      <c r="E318" s="104" t="b">
        <v>0</v>
      </c>
      <c r="F318" s="104">
        <v>0.1</v>
      </c>
      <c r="G318" s="104">
        <v>2</v>
      </c>
    </row>
    <row r="319" spans="1:7" ht="15" customHeight="1" x14ac:dyDescent="0.35">
      <c r="A319" s="105" t="s">
        <v>10797</v>
      </c>
      <c r="B319" s="104" t="b">
        <v>1</v>
      </c>
      <c r="C319" s="105" t="s">
        <v>77</v>
      </c>
      <c r="D319" s="104" t="b">
        <v>0</v>
      </c>
      <c r="E319" s="104" t="b">
        <v>1</v>
      </c>
      <c r="F319" s="104">
        <v>1</v>
      </c>
      <c r="G319" s="104">
        <v>0</v>
      </c>
    </row>
    <row r="320" spans="1:7" ht="15" customHeight="1" x14ac:dyDescent="0.35">
      <c r="A320" s="105" t="s">
        <v>10797</v>
      </c>
      <c r="B320" s="104" t="b">
        <v>1</v>
      </c>
      <c r="C320" s="105" t="s">
        <v>76</v>
      </c>
      <c r="D320" s="104" t="b">
        <v>1</v>
      </c>
      <c r="E320" s="104" t="b">
        <v>1</v>
      </c>
      <c r="F320" s="104">
        <v>2.5000000000000001E-5</v>
      </c>
      <c r="G320" s="104">
        <v>1</v>
      </c>
    </row>
    <row r="321" spans="1:7" ht="15" customHeight="1" x14ac:dyDescent="0.35">
      <c r="A321" s="105" t="s">
        <v>6955</v>
      </c>
      <c r="B321" s="104" t="b">
        <v>1</v>
      </c>
      <c r="C321" s="105" t="s">
        <v>89</v>
      </c>
      <c r="D321" s="104" t="b">
        <v>0</v>
      </c>
      <c r="E321" s="104" t="b">
        <v>1</v>
      </c>
      <c r="F321" s="104">
        <v>0.01</v>
      </c>
      <c r="G321" s="104">
        <v>0</v>
      </c>
    </row>
    <row r="322" spans="1:7" ht="15" customHeight="1" x14ac:dyDescent="0.35">
      <c r="A322" s="105" t="s">
        <v>6955</v>
      </c>
      <c r="B322" s="104" t="b">
        <v>1</v>
      </c>
      <c r="C322" s="105" t="s">
        <v>76</v>
      </c>
      <c r="D322" s="104" t="b">
        <v>0</v>
      </c>
      <c r="E322" s="104" t="b">
        <v>1</v>
      </c>
      <c r="F322" s="104">
        <v>0.01</v>
      </c>
      <c r="G322" s="104">
        <v>1</v>
      </c>
    </row>
    <row r="323" spans="1:7" ht="15" customHeight="1" x14ac:dyDescent="0.35">
      <c r="A323" s="105" t="s">
        <v>6962</v>
      </c>
      <c r="B323" s="104" t="b">
        <v>1</v>
      </c>
      <c r="C323" s="105" t="s">
        <v>89</v>
      </c>
      <c r="D323" s="104" t="b">
        <v>0</v>
      </c>
      <c r="E323" s="104" t="b">
        <v>1</v>
      </c>
      <c r="F323" s="104">
        <v>1</v>
      </c>
      <c r="G323" s="104">
        <v>0</v>
      </c>
    </row>
    <row r="324" spans="1:7" ht="15" customHeight="1" x14ac:dyDescent="0.35">
      <c r="A324" s="105" t="s">
        <v>6961</v>
      </c>
      <c r="B324" s="104" t="b">
        <v>1</v>
      </c>
      <c r="C324" s="105" t="s">
        <v>89</v>
      </c>
      <c r="D324" s="104" t="b">
        <v>0</v>
      </c>
      <c r="E324" s="104" t="b">
        <v>1</v>
      </c>
      <c r="F324" s="104">
        <v>1</v>
      </c>
      <c r="G324" s="104">
        <v>0</v>
      </c>
    </row>
    <row r="325" spans="1:7" ht="15" customHeight="1" x14ac:dyDescent="0.35">
      <c r="A325" s="105" t="s">
        <v>7007</v>
      </c>
      <c r="B325" s="104" t="b">
        <v>1</v>
      </c>
      <c r="C325" s="105" t="s">
        <v>76</v>
      </c>
      <c r="D325" s="104" t="b">
        <v>1</v>
      </c>
      <c r="E325" s="104" t="b">
        <v>1</v>
      </c>
      <c r="F325" s="104">
        <v>0.01</v>
      </c>
      <c r="G325" s="104">
        <v>0</v>
      </c>
    </row>
    <row r="326" spans="1:7" ht="15" customHeight="1" x14ac:dyDescent="0.35">
      <c r="A326" s="105" t="s">
        <v>7007</v>
      </c>
      <c r="B326" s="104" t="b">
        <v>1</v>
      </c>
      <c r="C326" s="105" t="s">
        <v>88</v>
      </c>
      <c r="D326" s="104" t="b">
        <v>0</v>
      </c>
      <c r="E326" s="104" t="b">
        <v>0</v>
      </c>
      <c r="F326" s="104">
        <v>1</v>
      </c>
      <c r="G326" s="104">
        <v>1</v>
      </c>
    </row>
    <row r="327" spans="1:7" ht="15" customHeight="1" x14ac:dyDescent="0.35">
      <c r="A327" s="105" t="s">
        <v>6970</v>
      </c>
      <c r="B327" s="104" t="b">
        <v>1</v>
      </c>
      <c r="C327" s="105" t="s">
        <v>76</v>
      </c>
      <c r="D327" s="104" t="b">
        <v>0</v>
      </c>
      <c r="E327" s="104" t="b">
        <v>0</v>
      </c>
      <c r="F327" s="104">
        <v>0.01</v>
      </c>
      <c r="G327" s="104">
        <v>0</v>
      </c>
    </row>
    <row r="328" spans="1:7" ht="15" customHeight="1" x14ac:dyDescent="0.35">
      <c r="A328" s="105" t="s">
        <v>6970</v>
      </c>
      <c r="B328" s="104" t="b">
        <v>1</v>
      </c>
      <c r="C328" s="105" t="s">
        <v>88</v>
      </c>
      <c r="D328" s="104" t="b">
        <v>0</v>
      </c>
      <c r="E328" s="104" t="b">
        <v>1</v>
      </c>
      <c r="F328" s="104">
        <v>1</v>
      </c>
      <c r="G328" s="104">
        <v>1</v>
      </c>
    </row>
    <row r="329" spans="1:7" ht="15" customHeight="1" x14ac:dyDescent="0.35">
      <c r="A329" s="105" t="s">
        <v>7005</v>
      </c>
      <c r="B329" s="104" t="b">
        <v>1</v>
      </c>
      <c r="C329" s="105" t="s">
        <v>76</v>
      </c>
      <c r="D329" s="104" t="b">
        <v>0</v>
      </c>
      <c r="E329" s="104" t="b">
        <v>0</v>
      </c>
      <c r="F329" s="104">
        <v>0.01</v>
      </c>
      <c r="G329" s="104">
        <v>0</v>
      </c>
    </row>
    <row r="330" spans="1:7" ht="15" customHeight="1" x14ac:dyDescent="0.35">
      <c r="A330" s="105" t="s">
        <v>7005</v>
      </c>
      <c r="B330" s="104" t="b">
        <v>1</v>
      </c>
      <c r="C330" s="105" t="s">
        <v>88</v>
      </c>
      <c r="D330" s="104" t="b">
        <v>0</v>
      </c>
      <c r="E330" s="104" t="b">
        <v>0</v>
      </c>
      <c r="F330" s="104">
        <v>0.01</v>
      </c>
      <c r="G330" s="104">
        <v>1</v>
      </c>
    </row>
    <row r="331" spans="1:7" ht="15" customHeight="1" x14ac:dyDescent="0.35">
      <c r="A331" s="105" t="s">
        <v>7006</v>
      </c>
      <c r="B331" s="104" t="b">
        <v>1</v>
      </c>
      <c r="C331" s="105" t="s">
        <v>76</v>
      </c>
      <c r="D331" s="104" t="b">
        <v>0</v>
      </c>
      <c r="E331" s="104" t="b">
        <v>0</v>
      </c>
      <c r="F331" s="104">
        <v>0.01</v>
      </c>
      <c r="G331" s="104">
        <v>0</v>
      </c>
    </row>
    <row r="332" spans="1:7" ht="15" customHeight="1" x14ac:dyDescent="0.35">
      <c r="A332" s="105" t="s">
        <v>7006</v>
      </c>
      <c r="B332" s="104" t="b">
        <v>1</v>
      </c>
      <c r="C332" s="105" t="s">
        <v>88</v>
      </c>
      <c r="D332" s="104" t="b">
        <v>0</v>
      </c>
      <c r="E332" s="104" t="b">
        <v>0</v>
      </c>
      <c r="F332" s="104">
        <v>0.01</v>
      </c>
      <c r="G332" s="104">
        <v>1</v>
      </c>
    </row>
    <row r="333" spans="1:7" ht="15" customHeight="1" x14ac:dyDescent="0.35">
      <c r="A333" s="105" t="s">
        <v>6968</v>
      </c>
      <c r="B333" s="104" t="b">
        <v>1</v>
      </c>
      <c r="C333" s="105" t="s">
        <v>76</v>
      </c>
      <c r="D333" s="104" t="b">
        <v>0</v>
      </c>
      <c r="E333" s="104" t="b">
        <v>0</v>
      </c>
      <c r="F333" s="104">
        <v>0.01</v>
      </c>
      <c r="G333" s="104">
        <v>0</v>
      </c>
    </row>
    <row r="334" spans="1:7" ht="15" customHeight="1" x14ac:dyDescent="0.35">
      <c r="A334" s="105" t="s">
        <v>6968</v>
      </c>
      <c r="B334" s="104" t="b">
        <v>1</v>
      </c>
      <c r="C334" s="105" t="s">
        <v>77</v>
      </c>
      <c r="D334" s="104" t="b">
        <v>0</v>
      </c>
      <c r="E334" s="104" t="b">
        <v>1</v>
      </c>
      <c r="F334" s="104">
        <v>1</v>
      </c>
      <c r="G334" s="104">
        <v>1</v>
      </c>
    </row>
    <row r="335" spans="1:7" ht="15" customHeight="1" x14ac:dyDescent="0.35">
      <c r="A335" s="105" t="s">
        <v>10808</v>
      </c>
      <c r="B335" s="104" t="b">
        <v>1</v>
      </c>
      <c r="C335" s="105" t="s">
        <v>76</v>
      </c>
      <c r="D335" s="104" t="b">
        <v>0</v>
      </c>
      <c r="E335" s="104" t="b">
        <v>0</v>
      </c>
      <c r="F335" s="104">
        <v>0.01</v>
      </c>
      <c r="G335" s="104">
        <v>0</v>
      </c>
    </row>
    <row r="336" spans="1:7" ht="15" customHeight="1" x14ac:dyDescent="0.35">
      <c r="A336" s="105" t="s">
        <v>10808</v>
      </c>
      <c r="B336" s="104" t="b">
        <v>1</v>
      </c>
      <c r="C336" s="105" t="s">
        <v>77</v>
      </c>
      <c r="D336" s="104" t="b">
        <v>0</v>
      </c>
      <c r="E336" s="104" t="b">
        <v>1</v>
      </c>
      <c r="F336" s="104">
        <v>1</v>
      </c>
      <c r="G336" s="104">
        <v>1</v>
      </c>
    </row>
    <row r="337" spans="1:7" ht="15" customHeight="1" x14ac:dyDescent="0.35">
      <c r="A337" s="105" t="s">
        <v>6956</v>
      </c>
      <c r="B337" s="104" t="b">
        <v>1</v>
      </c>
      <c r="C337" s="105" t="s">
        <v>76</v>
      </c>
      <c r="D337" s="104" t="b">
        <v>0</v>
      </c>
      <c r="E337" s="104" t="b">
        <v>1</v>
      </c>
      <c r="F337" s="104">
        <v>0.01</v>
      </c>
      <c r="G337" s="104">
        <v>0</v>
      </c>
    </row>
    <row r="338" spans="1:7" ht="15" customHeight="1" x14ac:dyDescent="0.35">
      <c r="A338" s="105" t="s">
        <v>6956</v>
      </c>
      <c r="B338" s="104" t="b">
        <v>1</v>
      </c>
      <c r="C338" s="105" t="s">
        <v>77</v>
      </c>
      <c r="D338" s="104" t="b">
        <v>0</v>
      </c>
      <c r="E338" s="104" t="b">
        <v>0</v>
      </c>
      <c r="F338" s="104">
        <v>1</v>
      </c>
      <c r="G338" s="104">
        <v>1</v>
      </c>
    </row>
    <row r="339" spans="1:7" ht="15" customHeight="1" x14ac:dyDescent="0.35">
      <c r="A339" s="105" t="s">
        <v>7041</v>
      </c>
      <c r="B339" s="104" t="b">
        <v>1</v>
      </c>
      <c r="C339" s="105" t="s">
        <v>76</v>
      </c>
      <c r="D339" s="104" t="b">
        <v>0</v>
      </c>
      <c r="E339" s="104" t="b">
        <v>0</v>
      </c>
      <c r="F339" s="104">
        <v>0.01</v>
      </c>
      <c r="G339" s="104">
        <v>0</v>
      </c>
    </row>
    <row r="340" spans="1:7" ht="15" customHeight="1" x14ac:dyDescent="0.35">
      <c r="A340" s="105" t="s">
        <v>7041</v>
      </c>
      <c r="B340" s="104" t="b">
        <v>1</v>
      </c>
      <c r="C340" s="105" t="s">
        <v>88</v>
      </c>
      <c r="D340" s="104" t="b">
        <v>0</v>
      </c>
      <c r="E340" s="104" t="b">
        <v>0</v>
      </c>
      <c r="F340" s="104">
        <v>0.01</v>
      </c>
      <c r="G340" s="104">
        <v>1</v>
      </c>
    </row>
    <row r="341" spans="1:7" ht="15" customHeight="1" x14ac:dyDescent="0.35">
      <c r="A341" s="105" t="s">
        <v>6937</v>
      </c>
      <c r="B341" s="104" t="b">
        <v>1</v>
      </c>
      <c r="C341" s="105" t="s">
        <v>77</v>
      </c>
      <c r="D341" s="104" t="b">
        <v>0</v>
      </c>
      <c r="E341" s="104" t="b">
        <v>1</v>
      </c>
      <c r="F341" s="104">
        <v>1</v>
      </c>
      <c r="G341" s="104">
        <v>0</v>
      </c>
    </row>
    <row r="342" spans="1:7" ht="15" customHeight="1" x14ac:dyDescent="0.35">
      <c r="A342" s="105" t="s">
        <v>6937</v>
      </c>
      <c r="B342" s="104" t="b">
        <v>1</v>
      </c>
      <c r="C342" s="105" t="s">
        <v>79</v>
      </c>
      <c r="D342" s="104" t="b">
        <v>0</v>
      </c>
      <c r="E342" s="104" t="b">
        <v>1</v>
      </c>
      <c r="F342" s="104">
        <v>1</v>
      </c>
      <c r="G342" s="104">
        <v>1</v>
      </c>
    </row>
    <row r="343" spans="1:7" ht="15" customHeight="1" x14ac:dyDescent="0.35">
      <c r="A343" s="105" t="s">
        <v>6946</v>
      </c>
      <c r="B343" s="104" t="b">
        <v>1</v>
      </c>
      <c r="C343" s="105" t="s">
        <v>77</v>
      </c>
      <c r="D343" s="104" t="b">
        <v>0</v>
      </c>
      <c r="E343" s="104" t="b">
        <v>1</v>
      </c>
      <c r="F343" s="104">
        <v>1</v>
      </c>
      <c r="G343" s="104">
        <v>0</v>
      </c>
    </row>
    <row r="344" spans="1:7" ht="15" customHeight="1" x14ac:dyDescent="0.35">
      <c r="A344" s="105" t="s">
        <v>6946</v>
      </c>
      <c r="B344" s="104" t="b">
        <v>1</v>
      </c>
      <c r="C344" s="105" t="s">
        <v>79</v>
      </c>
      <c r="D344" s="104" t="b">
        <v>0</v>
      </c>
      <c r="E344" s="104" t="b">
        <v>1</v>
      </c>
      <c r="F344" s="104">
        <v>1</v>
      </c>
      <c r="G344" s="104">
        <v>1</v>
      </c>
    </row>
    <row r="345" spans="1:7" ht="15" customHeight="1" x14ac:dyDescent="0.35">
      <c r="A345" s="105" t="s">
        <v>6947</v>
      </c>
      <c r="B345" s="104" t="b">
        <v>1</v>
      </c>
      <c r="C345" s="105" t="s">
        <v>77</v>
      </c>
      <c r="D345" s="104" t="b">
        <v>0</v>
      </c>
      <c r="E345" s="104" t="b">
        <v>1</v>
      </c>
      <c r="F345" s="104">
        <v>0.1</v>
      </c>
      <c r="G345" s="104">
        <v>0</v>
      </c>
    </row>
    <row r="346" spans="1:7" ht="15" customHeight="1" x14ac:dyDescent="0.35">
      <c r="A346" s="105" t="s">
        <v>6947</v>
      </c>
      <c r="B346" s="104" t="b">
        <v>1</v>
      </c>
      <c r="C346" s="105" t="s">
        <v>79</v>
      </c>
      <c r="D346" s="104" t="b">
        <v>0</v>
      </c>
      <c r="E346" s="104" t="b">
        <v>1</v>
      </c>
      <c r="F346" s="104">
        <v>0.1</v>
      </c>
      <c r="G346" s="104">
        <v>1</v>
      </c>
    </row>
    <row r="347" spans="1:7" ht="15" customHeight="1" x14ac:dyDescent="0.35">
      <c r="A347" s="105" t="s">
        <v>6957</v>
      </c>
      <c r="B347" s="104" t="b">
        <v>1</v>
      </c>
      <c r="C347" s="105" t="s">
        <v>76</v>
      </c>
      <c r="D347" s="104" t="b">
        <v>0</v>
      </c>
      <c r="E347" s="104" t="b">
        <v>0</v>
      </c>
      <c r="F347" s="104">
        <v>1</v>
      </c>
      <c r="G347" s="104">
        <v>0</v>
      </c>
    </row>
    <row r="348" spans="1:7" ht="15" customHeight="1" x14ac:dyDescent="0.35">
      <c r="A348" s="105" t="s">
        <v>6957</v>
      </c>
      <c r="B348" s="104" t="b">
        <v>1</v>
      </c>
      <c r="C348" s="105" t="s">
        <v>88</v>
      </c>
      <c r="D348" s="104" t="b">
        <v>0</v>
      </c>
      <c r="E348" s="104" t="b">
        <v>0</v>
      </c>
      <c r="F348" s="104">
        <v>0.01</v>
      </c>
      <c r="G348" s="104">
        <v>1</v>
      </c>
    </row>
    <row r="349" spans="1:7" ht="15" customHeight="1" x14ac:dyDescent="0.35">
      <c r="A349" s="105" t="s">
        <v>7012</v>
      </c>
      <c r="B349" s="104" t="b">
        <v>1</v>
      </c>
      <c r="C349" s="105" t="s">
        <v>77</v>
      </c>
      <c r="D349" s="104" t="b">
        <v>1</v>
      </c>
      <c r="E349" s="104" t="b">
        <v>1</v>
      </c>
      <c r="F349" s="104">
        <v>1</v>
      </c>
      <c r="G349" s="104">
        <v>0</v>
      </c>
    </row>
    <row r="350" spans="1:7" ht="15" customHeight="1" x14ac:dyDescent="0.35">
      <c r="A350" s="105" t="s">
        <v>7031</v>
      </c>
      <c r="B350" s="104" t="b">
        <v>1</v>
      </c>
      <c r="C350" s="105" t="s">
        <v>77</v>
      </c>
      <c r="D350" s="104" t="b">
        <v>0</v>
      </c>
      <c r="E350" s="104" t="b">
        <v>1</v>
      </c>
      <c r="F350" s="104">
        <v>1</v>
      </c>
      <c r="G350" s="104">
        <v>0</v>
      </c>
    </row>
    <row r="351" spans="1:7" ht="15" customHeight="1" x14ac:dyDescent="0.35">
      <c r="A351" s="105" t="s">
        <v>6969</v>
      </c>
      <c r="B351" s="104" t="b">
        <v>1</v>
      </c>
      <c r="C351" s="105" t="s">
        <v>101</v>
      </c>
      <c r="D351" s="104" t="b">
        <v>0</v>
      </c>
      <c r="E351" s="104" t="b">
        <v>0</v>
      </c>
      <c r="F351" s="104">
        <v>0.05</v>
      </c>
      <c r="G351" s="104">
        <v>0</v>
      </c>
    </row>
    <row r="352" spans="1:7" ht="15" customHeight="1" x14ac:dyDescent="0.35">
      <c r="A352" s="105" t="s">
        <v>6959</v>
      </c>
      <c r="B352" s="104" t="b">
        <v>1</v>
      </c>
      <c r="C352" s="105" t="s">
        <v>77</v>
      </c>
      <c r="D352" s="104" t="b">
        <v>1</v>
      </c>
      <c r="E352" s="104" t="b">
        <v>1</v>
      </c>
      <c r="F352" s="104">
        <v>1</v>
      </c>
      <c r="G352" s="104">
        <v>0</v>
      </c>
    </row>
    <row r="353" spans="1:7" ht="15" customHeight="1" x14ac:dyDescent="0.35">
      <c r="A353" s="105" t="s">
        <v>10816</v>
      </c>
      <c r="B353" s="104" t="b">
        <v>1</v>
      </c>
      <c r="C353" s="105" t="s">
        <v>95</v>
      </c>
      <c r="D353" s="104" t="b">
        <v>1</v>
      </c>
      <c r="E353" s="104" t="b">
        <v>1</v>
      </c>
      <c r="F353" s="104">
        <v>0.1</v>
      </c>
      <c r="G353" s="104">
        <v>0</v>
      </c>
    </row>
    <row r="354" spans="1:7" ht="15" customHeight="1" x14ac:dyDescent="0.35">
      <c r="A354" s="105" t="s">
        <v>6974</v>
      </c>
      <c r="B354" s="104" t="b">
        <v>1</v>
      </c>
      <c r="C354" s="105" t="s">
        <v>88</v>
      </c>
      <c r="D354" s="104" t="b">
        <v>0</v>
      </c>
      <c r="E354" s="104" t="b">
        <v>1</v>
      </c>
      <c r="F354" s="104">
        <v>0.1</v>
      </c>
      <c r="G354" s="104">
        <v>0</v>
      </c>
    </row>
    <row r="355" spans="1:7" ht="15" customHeight="1" x14ac:dyDescent="0.35">
      <c r="A355" s="105" t="s">
        <v>10814</v>
      </c>
      <c r="B355" s="104" t="b">
        <v>1</v>
      </c>
      <c r="C355" s="105" t="s">
        <v>91</v>
      </c>
      <c r="D355" s="104" t="b">
        <v>0</v>
      </c>
      <c r="E355" s="104" t="b">
        <v>0</v>
      </c>
      <c r="F355" s="104">
        <v>0.01</v>
      </c>
      <c r="G355" s="104">
        <v>0</v>
      </c>
    </row>
    <row r="356" spans="1:7" ht="15" customHeight="1" x14ac:dyDescent="0.35">
      <c r="A356" s="105" t="s">
        <v>7013</v>
      </c>
      <c r="B356" s="104" t="b">
        <v>1</v>
      </c>
      <c r="C356" s="105" t="s">
        <v>77</v>
      </c>
      <c r="D356" s="104" t="b">
        <v>0</v>
      </c>
      <c r="E356" s="104" t="b">
        <v>1</v>
      </c>
      <c r="F356" s="104">
        <v>1</v>
      </c>
      <c r="G356" s="104">
        <v>0</v>
      </c>
    </row>
    <row r="357" spans="1:7" ht="15" customHeight="1" x14ac:dyDescent="0.35">
      <c r="A357" s="105" t="s">
        <v>7013</v>
      </c>
      <c r="B357" s="104" t="b">
        <v>1</v>
      </c>
      <c r="C357" s="105" t="s">
        <v>76</v>
      </c>
      <c r="D357" s="104" t="b">
        <v>1</v>
      </c>
      <c r="E357" s="104" t="b">
        <v>1</v>
      </c>
      <c r="F357" s="104">
        <v>2.5000000000000001E-5</v>
      </c>
      <c r="G357" s="104">
        <v>1</v>
      </c>
    </row>
    <row r="358" spans="1:7" ht="15" customHeight="1" x14ac:dyDescent="0.35">
      <c r="A358" s="105" t="s">
        <v>7014</v>
      </c>
      <c r="B358" s="104" t="b">
        <v>1</v>
      </c>
      <c r="C358" s="105" t="s">
        <v>77</v>
      </c>
      <c r="D358" s="104" t="b">
        <v>0</v>
      </c>
      <c r="E358" s="104" t="b">
        <v>1</v>
      </c>
      <c r="F358" s="104">
        <v>1</v>
      </c>
      <c r="G358" s="104">
        <v>0</v>
      </c>
    </row>
    <row r="359" spans="1:7" ht="15" customHeight="1" x14ac:dyDescent="0.35">
      <c r="A359" s="105" t="s">
        <v>7014</v>
      </c>
      <c r="B359" s="104" t="b">
        <v>1</v>
      </c>
      <c r="C359" s="105" t="s">
        <v>79</v>
      </c>
      <c r="D359" s="104" t="b">
        <v>0</v>
      </c>
      <c r="E359" s="104" t="b">
        <v>1</v>
      </c>
      <c r="F359" s="104">
        <v>0.01</v>
      </c>
      <c r="G359" s="104">
        <v>1</v>
      </c>
    </row>
    <row r="360" spans="1:7" ht="15" customHeight="1" x14ac:dyDescent="0.35">
      <c r="A360" s="105" t="s">
        <v>10830</v>
      </c>
      <c r="B360" s="104" t="b">
        <v>1</v>
      </c>
      <c r="C360" s="105" t="s">
        <v>77</v>
      </c>
      <c r="D360" s="104" t="b">
        <v>0</v>
      </c>
      <c r="E360" s="104" t="b">
        <v>1</v>
      </c>
      <c r="F360" s="104">
        <v>1</v>
      </c>
      <c r="G360" s="104">
        <v>0</v>
      </c>
    </row>
    <row r="361" spans="1:7" ht="15" customHeight="1" x14ac:dyDescent="0.35">
      <c r="A361" s="105" t="s">
        <v>10831</v>
      </c>
      <c r="B361" s="104" t="b">
        <v>1</v>
      </c>
      <c r="C361" s="105" t="s">
        <v>77</v>
      </c>
      <c r="D361" s="104" t="b">
        <v>0</v>
      </c>
      <c r="E361" s="104" t="b">
        <v>1</v>
      </c>
      <c r="F361" s="104">
        <v>1</v>
      </c>
      <c r="G361" s="104">
        <v>0</v>
      </c>
    </row>
    <row r="362" spans="1:7" ht="15" customHeight="1" x14ac:dyDescent="0.35">
      <c r="A362" s="105" t="s">
        <v>10842</v>
      </c>
      <c r="B362" s="104" t="b">
        <v>1</v>
      </c>
      <c r="C362" s="105" t="s">
        <v>77</v>
      </c>
      <c r="D362" s="104" t="b">
        <v>0</v>
      </c>
      <c r="E362" s="104" t="b">
        <v>1</v>
      </c>
      <c r="F362" s="104">
        <v>1</v>
      </c>
      <c r="G362" s="104">
        <v>0</v>
      </c>
    </row>
    <row r="363" spans="1:7" ht="15" customHeight="1" x14ac:dyDescent="0.35">
      <c r="A363" s="105" t="s">
        <v>7015</v>
      </c>
      <c r="B363" s="104" t="b">
        <v>1</v>
      </c>
      <c r="C363" s="105" t="s">
        <v>77</v>
      </c>
      <c r="D363" s="104" t="b">
        <v>0</v>
      </c>
      <c r="E363" s="104" t="b">
        <v>1</v>
      </c>
      <c r="F363" s="104">
        <v>1</v>
      </c>
      <c r="G363" s="104">
        <v>0</v>
      </c>
    </row>
    <row r="364" spans="1:7" ht="15" customHeight="1" x14ac:dyDescent="0.35">
      <c r="A364" s="105" t="s">
        <v>7015</v>
      </c>
      <c r="B364" s="104" t="b">
        <v>1</v>
      </c>
      <c r="C364" s="105" t="s">
        <v>79</v>
      </c>
      <c r="D364" s="104" t="b">
        <v>0</v>
      </c>
      <c r="E364" s="104" t="b">
        <v>0</v>
      </c>
      <c r="F364" s="104">
        <v>1</v>
      </c>
      <c r="G364" s="104">
        <v>1</v>
      </c>
    </row>
    <row r="365" spans="1:7" ht="15" customHeight="1" x14ac:dyDescent="0.35">
      <c r="A365" s="105" t="s">
        <v>6938</v>
      </c>
      <c r="B365" s="104" t="b">
        <v>1</v>
      </c>
      <c r="C365" s="105" t="s">
        <v>76</v>
      </c>
      <c r="D365" s="104" t="b">
        <v>0</v>
      </c>
      <c r="E365" s="104" t="b">
        <v>0</v>
      </c>
      <c r="F365" s="104">
        <v>0.01</v>
      </c>
      <c r="G365" s="104">
        <v>0</v>
      </c>
    </row>
    <row r="366" spans="1:7" ht="15" customHeight="1" x14ac:dyDescent="0.35">
      <c r="A366" s="105" t="s">
        <v>6967</v>
      </c>
      <c r="B366" s="104" t="b">
        <v>1</v>
      </c>
      <c r="C366" s="105" t="s">
        <v>76</v>
      </c>
      <c r="D366" s="104" t="b">
        <v>0</v>
      </c>
      <c r="E366" s="104" t="b">
        <v>0</v>
      </c>
      <c r="F366" s="104">
        <v>0.01</v>
      </c>
      <c r="G366" s="104">
        <v>0</v>
      </c>
    </row>
    <row r="367" spans="1:7" ht="15" customHeight="1" x14ac:dyDescent="0.35">
      <c r="A367" s="105" t="s">
        <v>6960</v>
      </c>
      <c r="B367" s="104" t="b">
        <v>1</v>
      </c>
      <c r="C367" s="105" t="s">
        <v>88</v>
      </c>
      <c r="D367" s="104" t="b">
        <v>0</v>
      </c>
      <c r="E367" s="104" t="b">
        <v>0</v>
      </c>
      <c r="F367" s="104">
        <v>1</v>
      </c>
      <c r="G367" s="104">
        <v>0</v>
      </c>
    </row>
    <row r="368" spans="1:7" ht="15" customHeight="1" x14ac:dyDescent="0.35">
      <c r="A368" s="105" t="s">
        <v>6960</v>
      </c>
      <c r="B368" s="104" t="b">
        <v>1</v>
      </c>
      <c r="C368" s="105" t="s">
        <v>79</v>
      </c>
      <c r="D368" s="104" t="b">
        <v>0</v>
      </c>
      <c r="E368" s="104" t="b">
        <v>1</v>
      </c>
      <c r="F368" s="104">
        <v>1</v>
      </c>
      <c r="G368" s="104">
        <v>1</v>
      </c>
    </row>
    <row r="369" spans="1:7" ht="15" customHeight="1" x14ac:dyDescent="0.35">
      <c r="A369" s="105" t="s">
        <v>10850</v>
      </c>
      <c r="B369" s="104" t="b">
        <v>1</v>
      </c>
      <c r="C369" s="105" t="s">
        <v>88</v>
      </c>
      <c r="D369" s="104" t="b">
        <v>0</v>
      </c>
      <c r="E369" s="104" t="b">
        <v>1</v>
      </c>
      <c r="F369" s="104">
        <v>0.1</v>
      </c>
      <c r="G369" s="104">
        <v>0</v>
      </c>
    </row>
    <row r="370" spans="1:7" ht="15" customHeight="1" x14ac:dyDescent="0.35">
      <c r="A370" s="105" t="s">
        <v>10850</v>
      </c>
      <c r="B370" s="104" t="b">
        <v>1</v>
      </c>
      <c r="C370" s="105" t="s">
        <v>85</v>
      </c>
      <c r="D370" s="104" t="b">
        <v>0</v>
      </c>
      <c r="E370" s="104" t="b">
        <v>0</v>
      </c>
      <c r="F370" s="104">
        <v>0.01</v>
      </c>
      <c r="G370" s="104">
        <v>1</v>
      </c>
    </row>
    <row r="371" spans="1:7" ht="15" customHeight="1" x14ac:dyDescent="0.35">
      <c r="A371" s="105" t="s">
        <v>10851</v>
      </c>
      <c r="B371" s="104" t="b">
        <v>1</v>
      </c>
      <c r="C371" s="105" t="s">
        <v>88</v>
      </c>
      <c r="D371" s="104" t="b">
        <v>0</v>
      </c>
      <c r="E371" s="104" t="b">
        <v>0</v>
      </c>
      <c r="F371" s="104">
        <v>0.1</v>
      </c>
      <c r="G371" s="104">
        <v>0</v>
      </c>
    </row>
    <row r="372" spans="1:7" ht="15" customHeight="1" x14ac:dyDescent="0.35">
      <c r="A372" s="105" t="s">
        <v>10851</v>
      </c>
      <c r="B372" s="104" t="b">
        <v>1</v>
      </c>
      <c r="C372" s="105" t="s">
        <v>85</v>
      </c>
      <c r="D372" s="104" t="b">
        <v>0</v>
      </c>
      <c r="E372" s="104" t="b">
        <v>0</v>
      </c>
      <c r="F372" s="104">
        <v>0.01</v>
      </c>
      <c r="G372" s="104">
        <v>1</v>
      </c>
    </row>
    <row r="373" spans="1:7" ht="15" customHeight="1" x14ac:dyDescent="0.35">
      <c r="A373" s="105" t="s">
        <v>10854</v>
      </c>
      <c r="B373" s="104" t="b">
        <v>1</v>
      </c>
      <c r="C373" s="105" t="s">
        <v>88</v>
      </c>
      <c r="D373" s="104" t="b">
        <v>0</v>
      </c>
      <c r="E373" s="104" t="b">
        <v>1</v>
      </c>
      <c r="F373" s="104">
        <v>0.1</v>
      </c>
      <c r="G373" s="104">
        <v>0</v>
      </c>
    </row>
    <row r="374" spans="1:7" ht="15" customHeight="1" x14ac:dyDescent="0.35">
      <c r="A374" s="105" t="s">
        <v>10854</v>
      </c>
      <c r="B374" s="104" t="b">
        <v>1</v>
      </c>
      <c r="C374" s="105" t="s">
        <v>85</v>
      </c>
      <c r="D374" s="104" t="b">
        <v>0</v>
      </c>
      <c r="E374" s="104" t="b">
        <v>0</v>
      </c>
      <c r="F374" s="104">
        <v>0.01</v>
      </c>
      <c r="G374" s="104">
        <v>1</v>
      </c>
    </row>
    <row r="375" spans="1:7" ht="15" customHeight="1" x14ac:dyDescent="0.35">
      <c r="A375" s="105" t="s">
        <v>10855</v>
      </c>
      <c r="B375" s="104" t="b">
        <v>1</v>
      </c>
      <c r="C375" s="105" t="s">
        <v>88</v>
      </c>
      <c r="D375" s="104" t="b">
        <v>0</v>
      </c>
      <c r="E375" s="104" t="b">
        <v>1</v>
      </c>
      <c r="F375" s="104">
        <v>0.1</v>
      </c>
      <c r="G375" s="104">
        <v>0</v>
      </c>
    </row>
    <row r="376" spans="1:7" ht="15" customHeight="1" x14ac:dyDescent="0.35">
      <c r="A376" s="105" t="s">
        <v>10855</v>
      </c>
      <c r="B376" s="104" t="b">
        <v>1</v>
      </c>
      <c r="C376" s="105" t="s">
        <v>85</v>
      </c>
      <c r="D376" s="104" t="b">
        <v>0</v>
      </c>
      <c r="E376" s="104" t="b">
        <v>0</v>
      </c>
      <c r="F376" s="104">
        <v>0.01</v>
      </c>
      <c r="G376" s="104">
        <v>1</v>
      </c>
    </row>
    <row r="377" spans="1:7" ht="15" customHeight="1" x14ac:dyDescent="0.35">
      <c r="A377" s="105" t="s">
        <v>10857</v>
      </c>
      <c r="B377" s="104" t="b">
        <v>1</v>
      </c>
      <c r="C377" s="105" t="s">
        <v>88</v>
      </c>
      <c r="D377" s="104" t="b">
        <v>0</v>
      </c>
      <c r="E377" s="104" t="b">
        <v>0</v>
      </c>
      <c r="F377" s="104">
        <v>0.1</v>
      </c>
      <c r="G377" s="104">
        <v>0</v>
      </c>
    </row>
    <row r="378" spans="1:7" ht="15" customHeight="1" x14ac:dyDescent="0.35">
      <c r="A378" s="105" t="s">
        <v>10856</v>
      </c>
      <c r="B378" s="104" t="b">
        <v>1</v>
      </c>
      <c r="C378" s="105" t="s">
        <v>88</v>
      </c>
      <c r="D378" s="104" t="b">
        <v>0</v>
      </c>
      <c r="E378" s="104" t="b">
        <v>1</v>
      </c>
      <c r="F378" s="104">
        <v>0.1</v>
      </c>
      <c r="G378" s="104">
        <v>0</v>
      </c>
    </row>
    <row r="379" spans="1:7" ht="15" customHeight="1" x14ac:dyDescent="0.35">
      <c r="A379" s="105" t="s">
        <v>10856</v>
      </c>
      <c r="B379" s="104" t="b">
        <v>1</v>
      </c>
      <c r="C379" s="105" t="s">
        <v>85</v>
      </c>
      <c r="D379" s="104" t="b">
        <v>0</v>
      </c>
      <c r="E379" s="104" t="b">
        <v>0</v>
      </c>
      <c r="F379" s="104">
        <v>0.01</v>
      </c>
      <c r="G379" s="104">
        <v>1</v>
      </c>
    </row>
    <row r="380" spans="1:7" ht="15" customHeight="1" x14ac:dyDescent="0.35">
      <c r="A380" s="105" t="s">
        <v>10838</v>
      </c>
      <c r="B380" s="104" t="b">
        <v>1</v>
      </c>
      <c r="C380" s="105" t="s">
        <v>88</v>
      </c>
      <c r="D380" s="104" t="b">
        <v>0</v>
      </c>
      <c r="E380" s="104" t="b">
        <v>0</v>
      </c>
      <c r="F380" s="104">
        <v>0.01</v>
      </c>
      <c r="G380" s="104">
        <v>0</v>
      </c>
    </row>
    <row r="381" spans="1:7" ht="15" customHeight="1" x14ac:dyDescent="0.35">
      <c r="A381" s="105" t="s">
        <v>7000</v>
      </c>
      <c r="B381" s="104" t="b">
        <v>1</v>
      </c>
      <c r="C381" s="105" t="s">
        <v>77</v>
      </c>
      <c r="D381" s="104" t="b">
        <v>0</v>
      </c>
      <c r="E381" s="104" t="b">
        <v>1</v>
      </c>
      <c r="F381" s="104">
        <v>1</v>
      </c>
      <c r="G381" s="104">
        <v>0</v>
      </c>
    </row>
    <row r="382" spans="1:7" ht="15" customHeight="1" x14ac:dyDescent="0.35">
      <c r="A382" s="105" t="s">
        <v>6963</v>
      </c>
      <c r="B382" s="104" t="b">
        <v>1</v>
      </c>
      <c r="C382" s="105" t="s">
        <v>101</v>
      </c>
      <c r="D382" s="104" t="b">
        <v>0</v>
      </c>
      <c r="E382" s="104" t="b">
        <v>0</v>
      </c>
      <c r="F382" s="104">
        <v>1</v>
      </c>
      <c r="G382" s="104">
        <v>0</v>
      </c>
    </row>
    <row r="383" spans="1:7" ht="15" customHeight="1" x14ac:dyDescent="0.35">
      <c r="A383" s="105" t="s">
        <v>6958</v>
      </c>
      <c r="B383" s="104" t="b">
        <v>1</v>
      </c>
      <c r="C383" s="105" t="s">
        <v>77</v>
      </c>
      <c r="D383" s="104" t="b">
        <v>0</v>
      </c>
      <c r="E383" s="104" t="b">
        <v>0</v>
      </c>
      <c r="F383" s="104">
        <v>1</v>
      </c>
      <c r="G383" s="104">
        <v>0</v>
      </c>
    </row>
    <row r="384" spans="1:7" ht="15" customHeight="1" x14ac:dyDescent="0.35">
      <c r="A384" s="105" t="s">
        <v>10852</v>
      </c>
      <c r="B384" s="104" t="b">
        <v>1</v>
      </c>
      <c r="C384" s="105" t="s">
        <v>88</v>
      </c>
      <c r="D384" s="104" t="b">
        <v>0</v>
      </c>
      <c r="E384" s="104" t="b">
        <v>0</v>
      </c>
      <c r="F384" s="104">
        <v>1</v>
      </c>
      <c r="G384" s="104">
        <v>0</v>
      </c>
    </row>
    <row r="385" spans="1:7" ht="15" customHeight="1" x14ac:dyDescent="0.35">
      <c r="A385" s="105" t="s">
        <v>7016</v>
      </c>
      <c r="B385" s="104" t="b">
        <v>1</v>
      </c>
      <c r="C385" s="105" t="s">
        <v>79</v>
      </c>
      <c r="D385" s="104" t="b">
        <v>0</v>
      </c>
      <c r="E385" s="104" t="b">
        <v>0</v>
      </c>
      <c r="F385" s="104">
        <v>1</v>
      </c>
      <c r="G385" s="104">
        <v>0</v>
      </c>
    </row>
    <row r="386" spans="1:7" ht="15" customHeight="1" x14ac:dyDescent="0.35">
      <c r="A386" s="105" t="s">
        <v>7017</v>
      </c>
      <c r="B386" s="104" t="b">
        <v>1</v>
      </c>
      <c r="C386" s="105" t="s">
        <v>79</v>
      </c>
      <c r="D386" s="104" t="b">
        <v>0</v>
      </c>
      <c r="E386" s="104" t="b">
        <v>0</v>
      </c>
      <c r="F386" s="104">
        <v>1</v>
      </c>
      <c r="G386" s="104">
        <v>0</v>
      </c>
    </row>
    <row r="387" spans="1:7" ht="15" customHeight="1" x14ac:dyDescent="0.35">
      <c r="A387" s="105" t="s">
        <v>7002</v>
      </c>
      <c r="B387" s="104" t="b">
        <v>1</v>
      </c>
      <c r="C387" s="105" t="s">
        <v>79</v>
      </c>
      <c r="D387" s="104" t="b">
        <v>0</v>
      </c>
      <c r="E387" s="104" t="b">
        <v>0</v>
      </c>
      <c r="F387" s="104">
        <v>1</v>
      </c>
      <c r="G387" s="104">
        <v>0</v>
      </c>
    </row>
    <row r="388" spans="1:7" ht="15" customHeight="1" x14ac:dyDescent="0.35">
      <c r="A388" s="105" t="s">
        <v>7035</v>
      </c>
      <c r="B388" s="104" t="b">
        <v>1</v>
      </c>
      <c r="C388" s="105" t="s">
        <v>89</v>
      </c>
      <c r="D388" s="104" t="b">
        <v>1</v>
      </c>
      <c r="E388" s="104" t="b">
        <v>1</v>
      </c>
      <c r="F388" s="104">
        <v>1</v>
      </c>
      <c r="G388" s="104">
        <v>0</v>
      </c>
    </row>
    <row r="389" spans="1:7" ht="15" customHeight="1" x14ac:dyDescent="0.35">
      <c r="A389" s="105" t="s">
        <v>7042</v>
      </c>
      <c r="B389" s="104" t="b">
        <v>1</v>
      </c>
      <c r="C389" s="105" t="s">
        <v>89</v>
      </c>
      <c r="D389" s="104" t="b">
        <v>0</v>
      </c>
      <c r="E389" s="104" t="b">
        <v>1</v>
      </c>
      <c r="F389" s="104">
        <v>1</v>
      </c>
      <c r="G389" s="104">
        <v>0</v>
      </c>
    </row>
    <row r="390" spans="1:7" ht="15" customHeight="1" x14ac:dyDescent="0.35">
      <c r="A390" s="105" t="s">
        <v>7042</v>
      </c>
      <c r="B390" s="104" t="b">
        <v>1</v>
      </c>
      <c r="C390" s="105" t="s">
        <v>85</v>
      </c>
      <c r="D390" s="104" t="b">
        <v>0</v>
      </c>
      <c r="E390" s="104" t="b">
        <v>0</v>
      </c>
      <c r="F390" s="104">
        <v>0.01</v>
      </c>
      <c r="G390" s="104">
        <v>1</v>
      </c>
    </row>
    <row r="391" spans="1:7" ht="15" customHeight="1" x14ac:dyDescent="0.35">
      <c r="A391" s="105" t="s">
        <v>7042</v>
      </c>
      <c r="B391" s="104" t="b">
        <v>1</v>
      </c>
      <c r="C391" s="105" t="s">
        <v>76</v>
      </c>
      <c r="D391" s="104" t="b">
        <v>1</v>
      </c>
      <c r="E391" s="104" t="b">
        <v>1</v>
      </c>
      <c r="F391" s="104">
        <v>2.5000000000000001E-5</v>
      </c>
      <c r="G391" s="104">
        <v>2</v>
      </c>
    </row>
    <row r="392" spans="1:7" ht="15" customHeight="1" x14ac:dyDescent="0.35">
      <c r="A392" s="105" t="s">
        <v>6973</v>
      </c>
      <c r="B392" s="104" t="b">
        <v>1</v>
      </c>
      <c r="C392" s="105" t="s">
        <v>89</v>
      </c>
      <c r="D392" s="104" t="b">
        <v>0</v>
      </c>
      <c r="E392" s="104" t="b">
        <v>1</v>
      </c>
      <c r="F392" s="104">
        <v>1</v>
      </c>
      <c r="G392" s="104">
        <v>0</v>
      </c>
    </row>
    <row r="393" spans="1:7" ht="15" customHeight="1" x14ac:dyDescent="0.35">
      <c r="A393" s="105" t="s">
        <v>6973</v>
      </c>
      <c r="B393" s="104" t="b">
        <v>1</v>
      </c>
      <c r="C393" s="105" t="s">
        <v>85</v>
      </c>
      <c r="D393" s="104" t="b">
        <v>0</v>
      </c>
      <c r="E393" s="104" t="b">
        <v>0</v>
      </c>
      <c r="F393" s="104">
        <v>0.01</v>
      </c>
      <c r="G393" s="104">
        <v>1</v>
      </c>
    </row>
    <row r="394" spans="1:7" ht="15" customHeight="1" x14ac:dyDescent="0.35">
      <c r="A394" s="105" t="s">
        <v>6973</v>
      </c>
      <c r="B394" s="104" t="b">
        <v>1</v>
      </c>
      <c r="C394" s="105" t="s">
        <v>76</v>
      </c>
      <c r="D394" s="104" t="b">
        <v>1</v>
      </c>
      <c r="E394" s="104" t="b">
        <v>1</v>
      </c>
      <c r="F394" s="104">
        <v>2.5000000000000001E-5</v>
      </c>
      <c r="G394" s="104">
        <v>2</v>
      </c>
    </row>
    <row r="395" spans="1:7" ht="15" customHeight="1" x14ac:dyDescent="0.35">
      <c r="A395" s="105" t="s">
        <v>6972</v>
      </c>
      <c r="B395" s="104" t="b">
        <v>1</v>
      </c>
      <c r="C395" s="105" t="s">
        <v>85</v>
      </c>
      <c r="D395" s="104" t="b">
        <v>0</v>
      </c>
      <c r="E395" s="104" t="b">
        <v>0</v>
      </c>
      <c r="F395" s="104">
        <v>0.01</v>
      </c>
      <c r="G395" s="104">
        <v>0</v>
      </c>
    </row>
    <row r="396" spans="1:7" ht="15" customHeight="1" x14ac:dyDescent="0.35">
      <c r="A396" s="105" t="s">
        <v>6972</v>
      </c>
      <c r="B396" s="104" t="b">
        <v>1</v>
      </c>
      <c r="C396" s="105" t="s">
        <v>89</v>
      </c>
      <c r="D396" s="104" t="b">
        <v>0</v>
      </c>
      <c r="E396" s="104" t="b">
        <v>0</v>
      </c>
      <c r="F396" s="104">
        <v>1</v>
      </c>
      <c r="G396" s="104">
        <v>1</v>
      </c>
    </row>
    <row r="397" spans="1:7" ht="15" customHeight="1" x14ac:dyDescent="0.35">
      <c r="A397" s="105" t="s">
        <v>6936</v>
      </c>
      <c r="B397" s="104" t="b">
        <v>1</v>
      </c>
      <c r="C397" s="105" t="s">
        <v>85</v>
      </c>
      <c r="D397" s="104" t="b">
        <v>0</v>
      </c>
      <c r="E397" s="104" t="b">
        <v>0</v>
      </c>
      <c r="F397" s="104">
        <v>0.01</v>
      </c>
      <c r="G397" s="104">
        <v>0</v>
      </c>
    </row>
    <row r="398" spans="1:7" ht="15" customHeight="1" x14ac:dyDescent="0.35">
      <c r="A398" s="105" t="s">
        <v>6936</v>
      </c>
      <c r="B398" s="104" t="b">
        <v>1</v>
      </c>
      <c r="C398" s="105" t="s">
        <v>79</v>
      </c>
      <c r="D398" s="104" t="b">
        <v>0</v>
      </c>
      <c r="E398" s="104" t="b">
        <v>0</v>
      </c>
      <c r="F398" s="104">
        <v>1</v>
      </c>
      <c r="G398" s="104">
        <v>1</v>
      </c>
    </row>
    <row r="399" spans="1:7" ht="15" customHeight="1" x14ac:dyDescent="0.35">
      <c r="A399" s="105" t="s">
        <v>6936</v>
      </c>
      <c r="B399" s="104" t="b">
        <v>1</v>
      </c>
      <c r="C399" s="105" t="s">
        <v>89</v>
      </c>
      <c r="D399" s="104" t="b">
        <v>0</v>
      </c>
      <c r="E399" s="104" t="b">
        <v>1</v>
      </c>
      <c r="F399" s="104">
        <v>1</v>
      </c>
      <c r="G399" s="104">
        <v>2</v>
      </c>
    </row>
    <row r="400" spans="1:7" ht="15" customHeight="1" x14ac:dyDescent="0.35">
      <c r="A400" s="105" t="s">
        <v>6936</v>
      </c>
      <c r="B400" s="104" t="b">
        <v>1</v>
      </c>
      <c r="C400" s="105" t="s">
        <v>76</v>
      </c>
      <c r="D400" s="104" t="b">
        <v>1</v>
      </c>
      <c r="E400" s="104" t="b">
        <v>1</v>
      </c>
      <c r="F400" s="104">
        <v>2.5000000000000001E-5</v>
      </c>
      <c r="G400" s="104">
        <v>3</v>
      </c>
    </row>
    <row r="401" spans="1:7" ht="15" customHeight="1" x14ac:dyDescent="0.35">
      <c r="A401" s="105" t="s">
        <v>10815</v>
      </c>
      <c r="B401" s="104" t="b">
        <v>1</v>
      </c>
      <c r="C401" s="105" t="s">
        <v>88</v>
      </c>
      <c r="D401" s="104" t="b">
        <v>0</v>
      </c>
      <c r="E401" s="104" t="b">
        <v>1</v>
      </c>
      <c r="F401" s="104">
        <v>1</v>
      </c>
      <c r="G401" s="104">
        <v>0</v>
      </c>
    </row>
    <row r="402" spans="1:7" ht="15" customHeight="1" x14ac:dyDescent="0.35">
      <c r="A402" s="105" t="s">
        <v>10815</v>
      </c>
      <c r="B402" s="104" t="b">
        <v>1</v>
      </c>
      <c r="C402" s="105" t="s">
        <v>85</v>
      </c>
      <c r="D402" s="104" t="b">
        <v>0</v>
      </c>
      <c r="E402" s="104" t="b">
        <v>0</v>
      </c>
      <c r="F402" s="104">
        <v>0.01</v>
      </c>
      <c r="G402" s="104">
        <v>1</v>
      </c>
    </row>
    <row r="403" spans="1:7" ht="15" customHeight="1" x14ac:dyDescent="0.35">
      <c r="A403" s="105" t="s">
        <v>10815</v>
      </c>
      <c r="B403" s="104" t="b">
        <v>1</v>
      </c>
      <c r="C403" s="105" t="s">
        <v>79</v>
      </c>
      <c r="D403" s="104" t="b">
        <v>0</v>
      </c>
      <c r="E403" s="104" t="b">
        <v>0</v>
      </c>
      <c r="F403" s="104">
        <v>0.1</v>
      </c>
      <c r="G403" s="104">
        <v>2</v>
      </c>
    </row>
    <row r="404" spans="1:7" ht="15" customHeight="1" x14ac:dyDescent="0.35">
      <c r="A404" s="105" t="s">
        <v>10849</v>
      </c>
      <c r="B404" s="104" t="b">
        <v>1</v>
      </c>
      <c r="C404" s="105" t="s">
        <v>77</v>
      </c>
      <c r="D404" s="104" t="b">
        <v>0</v>
      </c>
      <c r="E404" s="104" t="b">
        <v>1</v>
      </c>
      <c r="F404" s="104">
        <v>1</v>
      </c>
      <c r="G404" s="104">
        <v>0</v>
      </c>
    </row>
    <row r="405" spans="1:7" ht="15" customHeight="1" x14ac:dyDescent="0.35">
      <c r="A405" s="105" t="s">
        <v>10813</v>
      </c>
      <c r="B405" s="104" t="b">
        <v>1</v>
      </c>
      <c r="C405" s="105" t="s">
        <v>88</v>
      </c>
      <c r="D405" s="104" t="b">
        <v>1</v>
      </c>
      <c r="E405" s="104" t="b">
        <v>1</v>
      </c>
      <c r="F405" s="104">
        <v>1</v>
      </c>
      <c r="G405" s="104">
        <v>0</v>
      </c>
    </row>
    <row r="406" spans="1:7" ht="15" customHeight="1" x14ac:dyDescent="0.35">
      <c r="A406" s="105" t="s">
        <v>10841</v>
      </c>
      <c r="B406" s="104" t="b">
        <v>1</v>
      </c>
      <c r="C406" s="105" t="s">
        <v>85</v>
      </c>
      <c r="D406" s="104" t="b">
        <v>0</v>
      </c>
      <c r="E406" s="104" t="b">
        <v>0</v>
      </c>
      <c r="F406" s="104">
        <v>1</v>
      </c>
      <c r="G406" s="104">
        <v>0</v>
      </c>
    </row>
    <row r="407" spans="1:7" ht="15" customHeight="1" x14ac:dyDescent="0.35">
      <c r="A407" s="105" t="s">
        <v>11650</v>
      </c>
      <c r="B407" s="104" t="b">
        <v>1</v>
      </c>
      <c r="C407" s="105" t="s">
        <v>89</v>
      </c>
      <c r="D407" s="104" t="b">
        <v>0</v>
      </c>
      <c r="E407" s="104" t="b">
        <v>0</v>
      </c>
      <c r="F407" s="104">
        <v>1</v>
      </c>
      <c r="G407" s="104">
        <v>0</v>
      </c>
    </row>
    <row r="408" spans="1:7" ht="15" customHeight="1" x14ac:dyDescent="0.35">
      <c r="A408" s="105" t="s">
        <v>11648</v>
      </c>
      <c r="B408" s="104" t="b">
        <v>1</v>
      </c>
      <c r="C408" s="105" t="s">
        <v>89</v>
      </c>
      <c r="D408" s="104" t="b">
        <v>0</v>
      </c>
      <c r="E408" s="104" t="b">
        <v>1</v>
      </c>
      <c r="F408" s="104">
        <v>1</v>
      </c>
      <c r="G408" s="104">
        <v>0</v>
      </c>
    </row>
    <row r="409" spans="1:7" ht="15" customHeight="1" x14ac:dyDescent="0.35">
      <c r="A409" s="105" t="s">
        <v>11648</v>
      </c>
      <c r="B409" s="104" t="b">
        <v>1</v>
      </c>
      <c r="C409" s="105" t="s">
        <v>85</v>
      </c>
      <c r="D409" s="104" t="b">
        <v>0</v>
      </c>
      <c r="E409" s="104" t="b">
        <v>0</v>
      </c>
      <c r="F409" s="104">
        <v>0.01</v>
      </c>
      <c r="G409" s="104">
        <v>1</v>
      </c>
    </row>
    <row r="410" spans="1:7" ht="15" customHeight="1" x14ac:dyDescent="0.35">
      <c r="A410" s="105" t="s">
        <v>11649</v>
      </c>
      <c r="B410" s="104" t="b">
        <v>1</v>
      </c>
      <c r="C410" s="105" t="s">
        <v>89</v>
      </c>
      <c r="D410" s="104" t="b">
        <v>0</v>
      </c>
      <c r="E410" s="104" t="b">
        <v>1</v>
      </c>
      <c r="F410" s="104">
        <v>1</v>
      </c>
      <c r="G410" s="104">
        <v>0</v>
      </c>
    </row>
    <row r="411" spans="1:7" ht="15" customHeight="1" x14ac:dyDescent="0.35">
      <c r="A411" s="105" t="s">
        <v>11649</v>
      </c>
      <c r="B411" s="104" t="b">
        <v>1</v>
      </c>
      <c r="C411" s="105" t="s">
        <v>85</v>
      </c>
      <c r="D411" s="104" t="b">
        <v>0</v>
      </c>
      <c r="E411" s="104" t="b">
        <v>0</v>
      </c>
      <c r="F411" s="104">
        <v>0.01</v>
      </c>
      <c r="G411" s="104">
        <v>1</v>
      </c>
    </row>
    <row r="412" spans="1:7" ht="15" customHeight="1" x14ac:dyDescent="0.35">
      <c r="A412" s="105" t="s">
        <v>7043</v>
      </c>
      <c r="B412" s="104" t="b">
        <v>1</v>
      </c>
      <c r="C412" s="105" t="s">
        <v>88</v>
      </c>
      <c r="D412" s="104" t="b">
        <v>0</v>
      </c>
      <c r="E412" s="104" t="b">
        <v>1</v>
      </c>
      <c r="F412" s="104">
        <v>1</v>
      </c>
      <c r="G412" s="104">
        <v>0</v>
      </c>
    </row>
    <row r="413" spans="1:7" ht="15" customHeight="1" x14ac:dyDescent="0.35">
      <c r="A413" s="105" t="s">
        <v>10810</v>
      </c>
      <c r="B413" s="104" t="b">
        <v>1</v>
      </c>
      <c r="C413" s="105" t="s">
        <v>95</v>
      </c>
      <c r="D413" s="104" t="b">
        <v>0</v>
      </c>
      <c r="E413" s="104" t="b">
        <v>1</v>
      </c>
      <c r="F413" s="104">
        <v>0.1</v>
      </c>
      <c r="G413" s="104">
        <v>0</v>
      </c>
    </row>
    <row r="414" spans="1:7" ht="15" customHeight="1" x14ac:dyDescent="0.35">
      <c r="A414" s="105" t="s">
        <v>10810</v>
      </c>
      <c r="B414" s="104" t="b">
        <v>1</v>
      </c>
      <c r="C414" s="105" t="s">
        <v>85</v>
      </c>
      <c r="D414" s="104" t="b">
        <v>0</v>
      </c>
      <c r="E414" s="104" t="b">
        <v>0</v>
      </c>
      <c r="F414" s="104">
        <v>0.01</v>
      </c>
      <c r="G414" s="104">
        <v>1</v>
      </c>
    </row>
    <row r="415" spans="1:7" ht="15" customHeight="1" x14ac:dyDescent="0.35">
      <c r="A415" s="105" t="s">
        <v>6975</v>
      </c>
      <c r="B415" s="104" t="b">
        <v>1</v>
      </c>
      <c r="C415" s="105" t="s">
        <v>89</v>
      </c>
      <c r="D415" s="104" t="b">
        <v>0</v>
      </c>
      <c r="E415" s="104" t="b">
        <v>0</v>
      </c>
      <c r="F415" s="104">
        <v>1</v>
      </c>
      <c r="G415" s="104">
        <v>0</v>
      </c>
    </row>
    <row r="416" spans="1:7" ht="15" customHeight="1" x14ac:dyDescent="0.35">
      <c r="A416" s="105" t="s">
        <v>6975</v>
      </c>
      <c r="B416" s="104" t="b">
        <v>1</v>
      </c>
      <c r="C416" s="105" t="s">
        <v>85</v>
      </c>
      <c r="D416" s="104" t="b">
        <v>0</v>
      </c>
      <c r="E416" s="104" t="b">
        <v>0</v>
      </c>
      <c r="F416" s="104">
        <v>0.01</v>
      </c>
      <c r="G416" s="104">
        <v>1</v>
      </c>
    </row>
    <row r="417" spans="1:7" ht="15" customHeight="1" x14ac:dyDescent="0.35">
      <c r="A417" s="105" t="s">
        <v>10844</v>
      </c>
      <c r="B417" s="104" t="b">
        <v>1</v>
      </c>
      <c r="C417" s="105" t="s">
        <v>88</v>
      </c>
      <c r="D417" s="104" t="b">
        <v>0</v>
      </c>
      <c r="E417" s="104" t="b">
        <v>0</v>
      </c>
      <c r="F417" s="104">
        <v>1</v>
      </c>
      <c r="G417" s="104">
        <v>0</v>
      </c>
    </row>
    <row r="418" spans="1:7" ht="15" customHeight="1" x14ac:dyDescent="0.35">
      <c r="A418" s="105" t="s">
        <v>10844</v>
      </c>
      <c r="B418" s="104" t="b">
        <v>1</v>
      </c>
      <c r="C418" s="105" t="s">
        <v>85</v>
      </c>
      <c r="D418" s="104" t="b">
        <v>0</v>
      </c>
      <c r="E418" s="104" t="b">
        <v>0</v>
      </c>
      <c r="F418" s="104">
        <v>0.01</v>
      </c>
      <c r="G418" s="104">
        <v>1</v>
      </c>
    </row>
    <row r="419" spans="1:7" ht="15" customHeight="1" x14ac:dyDescent="0.35">
      <c r="A419" s="105" t="s">
        <v>10809</v>
      </c>
      <c r="B419" s="104" t="b">
        <v>1</v>
      </c>
      <c r="C419" s="105" t="s">
        <v>88</v>
      </c>
      <c r="D419" s="104" t="b">
        <v>0</v>
      </c>
      <c r="E419" s="104" t="b">
        <v>1</v>
      </c>
      <c r="F419" s="104">
        <v>0.1</v>
      </c>
      <c r="G419" s="104">
        <v>0</v>
      </c>
    </row>
    <row r="420" spans="1:7" ht="15" customHeight="1" x14ac:dyDescent="0.35">
      <c r="A420" s="105" t="s">
        <v>10809</v>
      </c>
      <c r="B420" s="104" t="b">
        <v>1</v>
      </c>
      <c r="C420" s="105" t="s">
        <v>85</v>
      </c>
      <c r="D420" s="104" t="b">
        <v>0</v>
      </c>
      <c r="E420" s="104" t="b">
        <v>0</v>
      </c>
      <c r="F420" s="104">
        <v>0.01</v>
      </c>
      <c r="G420" s="104">
        <v>1</v>
      </c>
    </row>
    <row r="421" spans="1:7" ht="15" customHeight="1" x14ac:dyDescent="0.35">
      <c r="A421" s="105" t="s">
        <v>10811</v>
      </c>
      <c r="B421" s="104" t="b">
        <v>1</v>
      </c>
      <c r="C421" s="105" t="s">
        <v>91</v>
      </c>
      <c r="D421" s="104" t="b">
        <v>0</v>
      </c>
      <c r="E421" s="104" t="b">
        <v>1</v>
      </c>
      <c r="F421" s="104">
        <v>0.1</v>
      </c>
      <c r="G421" s="104">
        <v>0</v>
      </c>
    </row>
    <row r="422" spans="1:7" ht="15" customHeight="1" x14ac:dyDescent="0.35">
      <c r="A422" s="105" t="s">
        <v>10811</v>
      </c>
      <c r="B422" s="104" t="b">
        <v>1</v>
      </c>
      <c r="C422" s="105" t="s">
        <v>85</v>
      </c>
      <c r="D422" s="104" t="b">
        <v>0</v>
      </c>
      <c r="E422" s="104" t="b">
        <v>0</v>
      </c>
      <c r="F422" s="104">
        <v>0.01</v>
      </c>
      <c r="G422" s="104">
        <v>1</v>
      </c>
    </row>
    <row r="423" spans="1:7" ht="15" customHeight="1" x14ac:dyDescent="0.35">
      <c r="A423" s="105" t="s">
        <v>7008</v>
      </c>
      <c r="B423" s="104" t="b">
        <v>1</v>
      </c>
      <c r="C423" s="105" t="s">
        <v>89</v>
      </c>
      <c r="D423" s="104" t="b">
        <v>0</v>
      </c>
      <c r="E423" s="104" t="b">
        <v>0</v>
      </c>
      <c r="F423" s="104">
        <v>1</v>
      </c>
      <c r="G423" s="104">
        <v>0</v>
      </c>
    </row>
    <row r="424" spans="1:7" ht="15" customHeight="1" x14ac:dyDescent="0.35">
      <c r="A424" s="105" t="s">
        <v>7008</v>
      </c>
      <c r="B424" s="104" t="b">
        <v>1</v>
      </c>
      <c r="C424" s="105" t="s">
        <v>85</v>
      </c>
      <c r="D424" s="104" t="b">
        <v>0</v>
      </c>
      <c r="E424" s="104" t="b">
        <v>0</v>
      </c>
      <c r="F424" s="104">
        <v>0.01</v>
      </c>
      <c r="G424" s="104">
        <v>1</v>
      </c>
    </row>
    <row r="425" spans="1:7" ht="15" customHeight="1" x14ac:dyDescent="0.35">
      <c r="A425" s="105" t="s">
        <v>10812</v>
      </c>
      <c r="B425" s="104" t="b">
        <v>1</v>
      </c>
      <c r="C425" s="105" t="s">
        <v>95</v>
      </c>
      <c r="D425" s="104" t="b">
        <v>0</v>
      </c>
      <c r="E425" s="104" t="b">
        <v>1</v>
      </c>
      <c r="F425" s="104">
        <v>0.1</v>
      </c>
      <c r="G425" s="104">
        <v>0</v>
      </c>
    </row>
    <row r="426" spans="1:7" ht="15" customHeight="1" x14ac:dyDescent="0.35">
      <c r="A426" s="105" t="s">
        <v>10812</v>
      </c>
      <c r="B426" s="104" t="b">
        <v>1</v>
      </c>
      <c r="C426" s="105" t="s">
        <v>85</v>
      </c>
      <c r="D426" s="104" t="b">
        <v>0</v>
      </c>
      <c r="E426" s="104" t="b">
        <v>0</v>
      </c>
      <c r="F426" s="104">
        <v>0.01</v>
      </c>
      <c r="G426" s="104">
        <v>1</v>
      </c>
    </row>
    <row r="427" spans="1:7" ht="15" customHeight="1" x14ac:dyDescent="0.35">
      <c r="A427" s="105" t="s">
        <v>7009</v>
      </c>
      <c r="B427" s="104" t="b">
        <v>1</v>
      </c>
      <c r="C427" s="105" t="s">
        <v>89</v>
      </c>
      <c r="D427" s="104" t="b">
        <v>0</v>
      </c>
      <c r="E427" s="104" t="b">
        <v>0</v>
      </c>
      <c r="F427" s="104">
        <v>1</v>
      </c>
      <c r="G427" s="104">
        <v>0</v>
      </c>
    </row>
    <row r="428" spans="1:7" ht="15" customHeight="1" x14ac:dyDescent="0.35">
      <c r="A428" s="105" t="s">
        <v>7009</v>
      </c>
      <c r="B428" s="104" t="b">
        <v>1</v>
      </c>
      <c r="C428" s="105" t="s">
        <v>85</v>
      </c>
      <c r="D428" s="104" t="b">
        <v>0</v>
      </c>
      <c r="E428" s="104" t="b">
        <v>0</v>
      </c>
      <c r="F428" s="104">
        <v>0.01</v>
      </c>
      <c r="G428" s="104">
        <v>1</v>
      </c>
    </row>
    <row r="429" spans="1:7" ht="15" customHeight="1" x14ac:dyDescent="0.35">
      <c r="A429" s="105" t="s">
        <v>6943</v>
      </c>
      <c r="B429" s="104" t="b">
        <v>1</v>
      </c>
      <c r="C429" s="105" t="s">
        <v>85</v>
      </c>
      <c r="D429" s="104" t="b">
        <v>0</v>
      </c>
      <c r="E429" s="104" t="b">
        <v>0</v>
      </c>
      <c r="F429" s="104">
        <v>0.01</v>
      </c>
      <c r="G429" s="104">
        <v>0</v>
      </c>
    </row>
    <row r="430" spans="1:7" ht="15" customHeight="1" x14ac:dyDescent="0.35">
      <c r="A430" s="105" t="s">
        <v>6943</v>
      </c>
      <c r="B430" s="104" t="b">
        <v>1</v>
      </c>
      <c r="C430" s="105" t="s">
        <v>89</v>
      </c>
      <c r="D430" s="104" t="b">
        <v>0</v>
      </c>
      <c r="E430" s="104" t="b">
        <v>1</v>
      </c>
      <c r="F430" s="104">
        <v>0.01</v>
      </c>
      <c r="G430" s="104">
        <v>1</v>
      </c>
    </row>
    <row r="431" spans="1:7" ht="15" customHeight="1" x14ac:dyDescent="0.35">
      <c r="A431" s="105" t="s">
        <v>6943</v>
      </c>
      <c r="B431" s="104" t="b">
        <v>1</v>
      </c>
      <c r="C431" s="105" t="s">
        <v>76</v>
      </c>
      <c r="D431" s="104" t="b">
        <v>1</v>
      </c>
      <c r="E431" s="104" t="b">
        <v>1</v>
      </c>
      <c r="F431" s="104">
        <v>2.5000000000000001E-5</v>
      </c>
      <c r="G431" s="104">
        <v>2</v>
      </c>
    </row>
    <row r="432" spans="1:7" ht="15" customHeight="1" x14ac:dyDescent="0.35">
      <c r="A432" s="105" t="s">
        <v>6979</v>
      </c>
      <c r="B432" s="104" t="b">
        <v>1</v>
      </c>
      <c r="C432" s="105" t="s">
        <v>76</v>
      </c>
      <c r="D432" s="104" t="b">
        <v>0</v>
      </c>
      <c r="E432" s="104" t="b">
        <v>0</v>
      </c>
      <c r="F432" s="104">
        <v>0.01</v>
      </c>
      <c r="G432" s="104">
        <v>0</v>
      </c>
    </row>
    <row r="433" spans="1:7" ht="15" customHeight="1" x14ac:dyDescent="0.35">
      <c r="A433" s="105" t="s">
        <v>6979</v>
      </c>
      <c r="B433" s="104" t="b">
        <v>1</v>
      </c>
      <c r="C433" s="105" t="s">
        <v>77</v>
      </c>
      <c r="D433" s="104" t="b">
        <v>0</v>
      </c>
      <c r="E433" s="104" t="b">
        <v>1</v>
      </c>
      <c r="F433" s="104">
        <v>1</v>
      </c>
      <c r="G433" s="104">
        <v>1</v>
      </c>
    </row>
    <row r="434" spans="1:7" ht="15" customHeight="1" x14ac:dyDescent="0.35">
      <c r="A434" s="105" t="s">
        <v>6944</v>
      </c>
      <c r="B434" s="104" t="b">
        <v>1</v>
      </c>
      <c r="C434" s="105" t="s">
        <v>77</v>
      </c>
      <c r="D434" s="104" t="b">
        <v>0</v>
      </c>
      <c r="E434" s="104" t="b">
        <v>1</v>
      </c>
      <c r="F434" s="104">
        <v>1</v>
      </c>
      <c r="G434" s="104">
        <v>0</v>
      </c>
    </row>
    <row r="435" spans="1:7" ht="15" customHeight="1" x14ac:dyDescent="0.35">
      <c r="A435" s="105" t="s">
        <v>6971</v>
      </c>
      <c r="B435" s="104" t="b">
        <v>1</v>
      </c>
      <c r="C435" s="105" t="s">
        <v>77</v>
      </c>
      <c r="D435" s="104" t="b">
        <v>0</v>
      </c>
      <c r="E435" s="104" t="b">
        <v>1</v>
      </c>
      <c r="F435" s="104">
        <v>1</v>
      </c>
      <c r="G435" s="104">
        <v>0</v>
      </c>
    </row>
    <row r="436" spans="1:7" ht="15" customHeight="1" x14ac:dyDescent="0.35">
      <c r="A436" s="105" t="s">
        <v>10755</v>
      </c>
      <c r="B436" s="104" t="b">
        <v>1</v>
      </c>
      <c r="C436" s="105" t="s">
        <v>77</v>
      </c>
      <c r="D436" s="104" t="b">
        <v>0</v>
      </c>
      <c r="E436" s="104" t="b">
        <v>0</v>
      </c>
      <c r="F436" s="104">
        <v>1</v>
      </c>
      <c r="G436" s="104">
        <v>0</v>
      </c>
    </row>
    <row r="437" spans="1:7" ht="15" customHeight="1" x14ac:dyDescent="0.35">
      <c r="A437" s="105" t="s">
        <v>6976</v>
      </c>
      <c r="B437" s="104" t="b">
        <v>1</v>
      </c>
      <c r="C437" s="105" t="s">
        <v>95</v>
      </c>
      <c r="D437" s="104" t="b">
        <v>0</v>
      </c>
      <c r="E437" s="104" t="b">
        <v>0</v>
      </c>
      <c r="F437" s="104">
        <v>1</v>
      </c>
      <c r="G437" s="104">
        <v>0</v>
      </c>
    </row>
    <row r="438" spans="1:7" ht="15" customHeight="1" x14ac:dyDescent="0.35">
      <c r="A438" s="105" t="s">
        <v>6977</v>
      </c>
      <c r="B438" s="104" t="b">
        <v>1</v>
      </c>
      <c r="C438" s="105" t="s">
        <v>91</v>
      </c>
      <c r="D438" s="104" t="b">
        <v>0</v>
      </c>
      <c r="E438" s="104" t="b">
        <v>0</v>
      </c>
      <c r="F438" s="104">
        <v>1</v>
      </c>
      <c r="G438" s="104">
        <v>0</v>
      </c>
    </row>
    <row r="439" spans="1:7" ht="15" customHeight="1" x14ac:dyDescent="0.35">
      <c r="A439" s="105" t="s">
        <v>6978</v>
      </c>
      <c r="B439" s="104" t="b">
        <v>1</v>
      </c>
      <c r="C439" s="105" t="s">
        <v>95</v>
      </c>
      <c r="D439" s="104" t="b">
        <v>0</v>
      </c>
      <c r="E439" s="104" t="b">
        <v>0</v>
      </c>
      <c r="F439" s="104">
        <v>1</v>
      </c>
      <c r="G439" s="104">
        <v>0</v>
      </c>
    </row>
  </sheetData>
  <sortState xmlns:xlrd2="http://schemas.microsoft.com/office/spreadsheetml/2017/richdata2" ref="A2:G439">
    <sortCondition ref="A1"/>
  </sortState>
  <pageMargins left="0.7" right="0.7" top="0.75" bottom="0.75" header="0.3" footer="0.3"/>
  <pageSetup paperSize="0" orientation="portrait" horizontalDpi="0" verticalDpi="0" copies="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L3"/>
  <sheetViews>
    <sheetView workbookViewId="0">
      <selection activeCell="L2" sqref="L2"/>
    </sheetView>
  </sheetViews>
  <sheetFormatPr defaultRowHeight="15" customHeight="1" x14ac:dyDescent="0.35"/>
  <cols>
    <col min="1" max="23" width="9.08984375" style="104"/>
    <col min="24" max="25" width="12" style="104" bestFit="1" customWidth="1"/>
    <col min="26" max="26" width="9.08984375" style="104"/>
    <col min="27" max="27" width="12" style="104" bestFit="1" customWidth="1"/>
    <col min="28" max="28" width="11" style="104" bestFit="1" customWidth="1"/>
    <col min="29" max="32" width="9.08984375" style="104"/>
    <col min="33" max="34" width="12" style="104" bestFit="1" customWidth="1"/>
    <col min="35" max="279" width="9.08984375" style="104"/>
    <col min="280" max="281" width="12" style="104" bestFit="1" customWidth="1"/>
    <col min="282" max="282" width="9.08984375" style="104"/>
    <col min="283" max="283" width="12" style="104" bestFit="1" customWidth="1"/>
    <col min="284" max="284" width="11" style="104" bestFit="1" customWidth="1"/>
    <col min="285" max="288" width="9.08984375" style="104"/>
    <col min="289" max="290" width="12" style="104" bestFit="1" customWidth="1"/>
    <col min="291" max="535" width="9.08984375" style="104"/>
    <col min="536" max="537" width="12" style="104" bestFit="1" customWidth="1"/>
    <col min="538" max="538" width="9.08984375" style="104"/>
    <col min="539" max="539" width="12" style="104" bestFit="1" customWidth="1"/>
    <col min="540" max="540" width="11" style="104" bestFit="1" customWidth="1"/>
    <col min="541" max="544" width="9.08984375" style="104"/>
    <col min="545" max="546" width="12" style="104" bestFit="1" customWidth="1"/>
    <col min="547" max="791" width="9.08984375" style="104"/>
    <col min="792" max="793" width="12" style="104" bestFit="1" customWidth="1"/>
    <col min="794" max="794" width="9.08984375" style="104"/>
    <col min="795" max="795" width="12" style="104" bestFit="1" customWidth="1"/>
    <col min="796" max="796" width="11" style="104" bestFit="1" customWidth="1"/>
    <col min="797" max="800" width="9.08984375" style="104"/>
    <col min="801" max="802" width="12" style="104" bestFit="1" customWidth="1"/>
    <col min="803" max="1047" width="9.08984375" style="104"/>
    <col min="1048" max="1049" width="12" style="104" bestFit="1" customWidth="1"/>
    <col min="1050" max="1050" width="9.08984375" style="104"/>
    <col min="1051" max="1051" width="12" style="104" bestFit="1" customWidth="1"/>
    <col min="1052" max="1052" width="11" style="104" bestFit="1" customWidth="1"/>
    <col min="1053" max="1056" width="9.08984375" style="104"/>
    <col min="1057" max="1058" width="12" style="104" bestFit="1" customWidth="1"/>
    <col min="1059" max="1303" width="9.08984375" style="104"/>
    <col min="1304" max="1305" width="12" style="104" bestFit="1" customWidth="1"/>
    <col min="1306" max="1306" width="9.08984375" style="104"/>
    <col min="1307" max="1307" width="12" style="104" bestFit="1" customWidth="1"/>
    <col min="1308" max="1308" width="11" style="104" bestFit="1" customWidth="1"/>
    <col min="1309" max="1312" width="9.08984375" style="104"/>
    <col min="1313" max="1314" width="12" style="104" bestFit="1" customWidth="1"/>
    <col min="1315" max="1559" width="9.08984375" style="104"/>
    <col min="1560" max="1561" width="12" style="104" bestFit="1" customWidth="1"/>
    <col min="1562" max="1562" width="9.08984375" style="104"/>
    <col min="1563" max="1563" width="12" style="104" bestFit="1" customWidth="1"/>
    <col min="1564" max="1564" width="11" style="104" bestFit="1" customWidth="1"/>
    <col min="1565" max="1568" width="9.08984375" style="104"/>
    <col min="1569" max="1570" width="12" style="104" bestFit="1" customWidth="1"/>
    <col min="1571" max="1815" width="9.08984375" style="104"/>
    <col min="1816" max="1817" width="12" style="104" bestFit="1" customWidth="1"/>
    <col min="1818" max="1818" width="9.08984375" style="104"/>
    <col min="1819" max="1819" width="12" style="104" bestFit="1" customWidth="1"/>
    <col min="1820" max="1820" width="11" style="104" bestFit="1" customWidth="1"/>
    <col min="1821" max="1824" width="9.08984375" style="104"/>
    <col min="1825" max="1826" width="12" style="104" bestFit="1" customWidth="1"/>
    <col min="1827" max="2071" width="9.08984375" style="104"/>
    <col min="2072" max="2073" width="12" style="104" bestFit="1" customWidth="1"/>
    <col min="2074" max="2074" width="9.08984375" style="104"/>
    <col min="2075" max="2075" width="12" style="104" bestFit="1" customWidth="1"/>
    <col min="2076" max="2076" width="11" style="104" bestFit="1" customWidth="1"/>
    <col min="2077" max="2080" width="9.08984375" style="104"/>
    <col min="2081" max="2082" width="12" style="104" bestFit="1" customWidth="1"/>
    <col min="2083" max="2327" width="9.08984375" style="104"/>
    <col min="2328" max="2329" width="12" style="104" bestFit="1" customWidth="1"/>
    <col min="2330" max="2330" width="9.08984375" style="104"/>
    <col min="2331" max="2331" width="12" style="104" bestFit="1" customWidth="1"/>
    <col min="2332" max="2332" width="11" style="104" bestFit="1" customWidth="1"/>
    <col min="2333" max="2336" width="9.08984375" style="104"/>
    <col min="2337" max="2338" width="12" style="104" bestFit="1" customWidth="1"/>
    <col min="2339" max="2583" width="9.08984375" style="104"/>
    <col min="2584" max="2585" width="12" style="104" bestFit="1" customWidth="1"/>
    <col min="2586" max="2586" width="9.08984375" style="104"/>
    <col min="2587" max="2587" width="12" style="104" bestFit="1" customWidth="1"/>
    <col min="2588" max="2588" width="11" style="104" bestFit="1" customWidth="1"/>
    <col min="2589" max="2592" width="9.08984375" style="104"/>
    <col min="2593" max="2594" width="12" style="104" bestFit="1" customWidth="1"/>
    <col min="2595" max="2839" width="9.08984375" style="104"/>
    <col min="2840" max="2841" width="12" style="104" bestFit="1" customWidth="1"/>
    <col min="2842" max="2842" width="9.08984375" style="104"/>
    <col min="2843" max="2843" width="12" style="104" bestFit="1" customWidth="1"/>
    <col min="2844" max="2844" width="11" style="104" bestFit="1" customWidth="1"/>
    <col min="2845" max="2848" width="9.08984375" style="104"/>
    <col min="2849" max="2850" width="12" style="104" bestFit="1" customWidth="1"/>
    <col min="2851" max="3095" width="9.08984375" style="104"/>
    <col min="3096" max="3097" width="12" style="104" bestFit="1" customWidth="1"/>
    <col min="3098" max="3098" width="9.08984375" style="104"/>
    <col min="3099" max="3099" width="12" style="104" bestFit="1" customWidth="1"/>
    <col min="3100" max="3100" width="11" style="104" bestFit="1" customWidth="1"/>
    <col min="3101" max="3104" width="9.08984375" style="104"/>
    <col min="3105" max="3106" width="12" style="104" bestFit="1" customWidth="1"/>
    <col min="3107" max="3351" width="9.08984375" style="104"/>
    <col min="3352" max="3353" width="12" style="104" bestFit="1" customWidth="1"/>
    <col min="3354" max="3354" width="9.08984375" style="104"/>
    <col min="3355" max="3355" width="12" style="104" bestFit="1" customWidth="1"/>
    <col min="3356" max="3356" width="11" style="104" bestFit="1" customWidth="1"/>
    <col min="3357" max="3360" width="9.08984375" style="104"/>
    <col min="3361" max="3362" width="12" style="104" bestFit="1" customWidth="1"/>
    <col min="3363" max="3607" width="9.08984375" style="104"/>
    <col min="3608" max="3609" width="12" style="104" bestFit="1" customWidth="1"/>
    <col min="3610" max="3610" width="9.08984375" style="104"/>
    <col min="3611" max="3611" width="12" style="104" bestFit="1" customWidth="1"/>
    <col min="3612" max="3612" width="11" style="104" bestFit="1" customWidth="1"/>
    <col min="3613" max="3616" width="9.08984375" style="104"/>
    <col min="3617" max="3618" width="12" style="104" bestFit="1" customWidth="1"/>
    <col min="3619" max="3863" width="9.08984375" style="104"/>
    <col min="3864" max="3865" width="12" style="104" bestFit="1" customWidth="1"/>
    <col min="3866" max="3866" width="9.08984375" style="104"/>
    <col min="3867" max="3867" width="12" style="104" bestFit="1" customWidth="1"/>
    <col min="3868" max="3868" width="11" style="104" bestFit="1" customWidth="1"/>
    <col min="3869" max="3872" width="9.08984375" style="104"/>
    <col min="3873" max="3874" width="12" style="104" bestFit="1" customWidth="1"/>
    <col min="3875" max="4119" width="9.08984375" style="104"/>
    <col min="4120" max="4121" width="12" style="104" bestFit="1" customWidth="1"/>
    <col min="4122" max="4122" width="9.08984375" style="104"/>
    <col min="4123" max="4123" width="12" style="104" bestFit="1" customWidth="1"/>
    <col min="4124" max="4124" width="11" style="104" bestFit="1" customWidth="1"/>
    <col min="4125" max="4128" width="9.08984375" style="104"/>
    <col min="4129" max="4130" width="12" style="104" bestFit="1" customWidth="1"/>
    <col min="4131" max="4375" width="9.08984375" style="104"/>
    <col min="4376" max="4377" width="12" style="104" bestFit="1" customWidth="1"/>
    <col min="4378" max="4378" width="9.08984375" style="104"/>
    <col min="4379" max="4379" width="12" style="104" bestFit="1" customWidth="1"/>
    <col min="4380" max="4380" width="11" style="104" bestFit="1" customWidth="1"/>
    <col min="4381" max="4384" width="9.08984375" style="104"/>
    <col min="4385" max="4386" width="12" style="104" bestFit="1" customWidth="1"/>
    <col min="4387" max="4631" width="9.08984375" style="104"/>
    <col min="4632" max="4633" width="12" style="104" bestFit="1" customWidth="1"/>
    <col min="4634" max="4634" width="9.08984375" style="104"/>
    <col min="4635" max="4635" width="12" style="104" bestFit="1" customWidth="1"/>
    <col min="4636" max="4636" width="11" style="104" bestFit="1" customWidth="1"/>
    <col min="4637" max="4640" width="9.08984375" style="104"/>
    <col min="4641" max="4642" width="12" style="104" bestFit="1" customWidth="1"/>
    <col min="4643" max="4887" width="9.08984375" style="104"/>
    <col min="4888" max="4889" width="12" style="104" bestFit="1" customWidth="1"/>
    <col min="4890" max="4890" width="9.08984375" style="104"/>
    <col min="4891" max="4891" width="12" style="104" bestFit="1" customWidth="1"/>
    <col min="4892" max="4892" width="11" style="104" bestFit="1" customWidth="1"/>
    <col min="4893" max="4896" width="9.08984375" style="104"/>
    <col min="4897" max="4898" width="12" style="104" bestFit="1" customWidth="1"/>
    <col min="4899" max="5143" width="9.08984375" style="104"/>
    <col min="5144" max="5145" width="12" style="104" bestFit="1" customWidth="1"/>
    <col min="5146" max="5146" width="9.08984375" style="104"/>
    <col min="5147" max="5147" width="12" style="104" bestFit="1" customWidth="1"/>
    <col min="5148" max="5148" width="11" style="104" bestFit="1" customWidth="1"/>
    <col min="5149" max="5152" width="9.08984375" style="104"/>
    <col min="5153" max="5154" width="12" style="104" bestFit="1" customWidth="1"/>
    <col min="5155" max="5399" width="9.08984375" style="104"/>
    <col min="5400" max="5401" width="12" style="104" bestFit="1" customWidth="1"/>
    <col min="5402" max="5402" width="9.08984375" style="104"/>
    <col min="5403" max="5403" width="12" style="104" bestFit="1" customWidth="1"/>
    <col min="5404" max="5404" width="11" style="104" bestFit="1" customWidth="1"/>
    <col min="5405" max="5408" width="9.08984375" style="104"/>
    <col min="5409" max="5410" width="12" style="104" bestFit="1" customWidth="1"/>
    <col min="5411" max="5655" width="9.08984375" style="104"/>
    <col min="5656" max="5657" width="12" style="104" bestFit="1" customWidth="1"/>
    <col min="5658" max="5658" width="9.08984375" style="104"/>
    <col min="5659" max="5659" width="12" style="104" bestFit="1" customWidth="1"/>
    <col min="5660" max="5660" width="11" style="104" bestFit="1" customWidth="1"/>
    <col min="5661" max="5664" width="9.08984375" style="104"/>
    <col min="5665" max="5666" width="12" style="104" bestFit="1" customWidth="1"/>
    <col min="5667" max="5911" width="9.08984375" style="104"/>
    <col min="5912" max="5913" width="12" style="104" bestFit="1" customWidth="1"/>
    <col min="5914" max="5914" width="9.08984375" style="104"/>
    <col min="5915" max="5915" width="12" style="104" bestFit="1" customWidth="1"/>
    <col min="5916" max="5916" width="11" style="104" bestFit="1" customWidth="1"/>
    <col min="5917" max="5920" width="9.08984375" style="104"/>
    <col min="5921" max="5922" width="12" style="104" bestFit="1" customWidth="1"/>
    <col min="5923" max="6167" width="9.08984375" style="104"/>
    <col min="6168" max="6169" width="12" style="104" bestFit="1" customWidth="1"/>
    <col min="6170" max="6170" width="9.08984375" style="104"/>
    <col min="6171" max="6171" width="12" style="104" bestFit="1" customWidth="1"/>
    <col min="6172" max="6172" width="11" style="104" bestFit="1" customWidth="1"/>
    <col min="6173" max="6176" width="9.08984375" style="104"/>
    <col min="6177" max="6178" width="12" style="104" bestFit="1" customWidth="1"/>
    <col min="6179" max="6423" width="9.08984375" style="104"/>
    <col min="6424" max="6425" width="12" style="104" bestFit="1" customWidth="1"/>
    <col min="6426" max="6426" width="9.08984375" style="104"/>
    <col min="6427" max="6427" width="12" style="104" bestFit="1" customWidth="1"/>
    <col min="6428" max="6428" width="11" style="104" bestFit="1" customWidth="1"/>
    <col min="6429" max="6432" width="9.08984375" style="104"/>
    <col min="6433" max="6434" width="12" style="104" bestFit="1" customWidth="1"/>
    <col min="6435" max="6679" width="9.08984375" style="104"/>
    <col min="6680" max="6681" width="12" style="104" bestFit="1" customWidth="1"/>
    <col min="6682" max="6682" width="9.08984375" style="104"/>
    <col min="6683" max="6683" width="12" style="104" bestFit="1" customWidth="1"/>
    <col min="6684" max="6684" width="11" style="104" bestFit="1" customWidth="1"/>
    <col min="6685" max="6688" width="9.08984375" style="104"/>
    <col min="6689" max="6690" width="12" style="104" bestFit="1" customWidth="1"/>
    <col min="6691" max="6935" width="9.08984375" style="104"/>
    <col min="6936" max="6937" width="12" style="104" bestFit="1" customWidth="1"/>
    <col min="6938" max="6938" width="9.08984375" style="104"/>
    <col min="6939" max="6939" width="12" style="104" bestFit="1" customWidth="1"/>
    <col min="6940" max="6940" width="11" style="104" bestFit="1" customWidth="1"/>
    <col min="6941" max="6944" width="9.08984375" style="104"/>
    <col min="6945" max="6946" width="12" style="104" bestFit="1" customWidth="1"/>
    <col min="6947" max="7191" width="9.08984375" style="104"/>
    <col min="7192" max="7193" width="12" style="104" bestFit="1" customWidth="1"/>
    <col min="7194" max="7194" width="9.08984375" style="104"/>
    <col min="7195" max="7195" width="12" style="104" bestFit="1" customWidth="1"/>
    <col min="7196" max="7196" width="11" style="104" bestFit="1" customWidth="1"/>
    <col min="7197" max="7200" width="9.08984375" style="104"/>
    <col min="7201" max="7202" width="12" style="104" bestFit="1" customWidth="1"/>
    <col min="7203" max="7447" width="9.08984375" style="104"/>
    <col min="7448" max="7449" width="12" style="104" bestFit="1" customWidth="1"/>
    <col min="7450" max="7450" width="9.08984375" style="104"/>
    <col min="7451" max="7451" width="12" style="104" bestFit="1" customWidth="1"/>
    <col min="7452" max="7452" width="11" style="104" bestFit="1" customWidth="1"/>
    <col min="7453" max="7456" width="9.08984375" style="104"/>
    <col min="7457" max="7458" width="12" style="104" bestFit="1" customWidth="1"/>
    <col min="7459" max="7703" width="9.08984375" style="104"/>
    <col min="7704" max="7705" width="12" style="104" bestFit="1" customWidth="1"/>
    <col min="7706" max="7706" width="9.08984375" style="104"/>
    <col min="7707" max="7707" width="12" style="104" bestFit="1" customWidth="1"/>
    <col min="7708" max="7708" width="11" style="104" bestFit="1" customWidth="1"/>
    <col min="7709" max="7712" width="9.08984375" style="104"/>
    <col min="7713" max="7714" width="12" style="104" bestFit="1" customWidth="1"/>
    <col min="7715" max="7959" width="9.08984375" style="104"/>
    <col min="7960" max="7961" width="12" style="104" bestFit="1" customWidth="1"/>
    <col min="7962" max="7962" width="9.08984375" style="104"/>
    <col min="7963" max="7963" width="12" style="104" bestFit="1" customWidth="1"/>
    <col min="7964" max="7964" width="11" style="104" bestFit="1" customWidth="1"/>
    <col min="7965" max="7968" width="9.08984375" style="104"/>
    <col min="7969" max="7970" width="12" style="104" bestFit="1" customWidth="1"/>
    <col min="7971" max="8215" width="9.08984375" style="104"/>
    <col min="8216" max="8217" width="12" style="104" bestFit="1" customWidth="1"/>
    <col min="8218" max="8218" width="9.08984375" style="104"/>
    <col min="8219" max="8219" width="12" style="104" bestFit="1" customWidth="1"/>
    <col min="8220" max="8220" width="11" style="104" bestFit="1" customWidth="1"/>
    <col min="8221" max="8224" width="9.08984375" style="104"/>
    <col min="8225" max="8226" width="12" style="104" bestFit="1" customWidth="1"/>
    <col min="8227" max="8471" width="9.08984375" style="104"/>
    <col min="8472" max="8473" width="12" style="104" bestFit="1" customWidth="1"/>
    <col min="8474" max="8474" width="9.08984375" style="104"/>
    <col min="8475" max="8475" width="12" style="104" bestFit="1" customWidth="1"/>
    <col min="8476" max="8476" width="11" style="104" bestFit="1" customWidth="1"/>
    <col min="8477" max="8480" width="9.08984375" style="104"/>
    <col min="8481" max="8482" width="12" style="104" bestFit="1" customWidth="1"/>
    <col min="8483" max="8727" width="9.08984375" style="104"/>
    <col min="8728" max="8729" width="12" style="104" bestFit="1" customWidth="1"/>
    <col min="8730" max="8730" width="9.08984375" style="104"/>
    <col min="8731" max="8731" width="12" style="104" bestFit="1" customWidth="1"/>
    <col min="8732" max="8732" width="11" style="104" bestFit="1" customWidth="1"/>
    <col min="8733" max="8736" width="9.08984375" style="104"/>
    <col min="8737" max="8738" width="12" style="104" bestFit="1" customWidth="1"/>
    <col min="8739" max="8983" width="9.08984375" style="104"/>
    <col min="8984" max="8985" width="12" style="104" bestFit="1" customWidth="1"/>
    <col min="8986" max="8986" width="9.08984375" style="104"/>
    <col min="8987" max="8987" width="12" style="104" bestFit="1" customWidth="1"/>
    <col min="8988" max="8988" width="11" style="104" bestFit="1" customWidth="1"/>
    <col min="8989" max="8992" width="9.08984375" style="104"/>
    <col min="8993" max="8994" width="12" style="104" bestFit="1" customWidth="1"/>
    <col min="8995" max="9239" width="9.08984375" style="104"/>
    <col min="9240" max="9241" width="12" style="104" bestFit="1" customWidth="1"/>
    <col min="9242" max="9242" width="9.08984375" style="104"/>
    <col min="9243" max="9243" width="12" style="104" bestFit="1" customWidth="1"/>
    <col min="9244" max="9244" width="11" style="104" bestFit="1" customWidth="1"/>
    <col min="9245" max="9248" width="9.08984375" style="104"/>
    <col min="9249" max="9250" width="12" style="104" bestFit="1" customWidth="1"/>
    <col min="9251" max="9495" width="9.08984375" style="104"/>
    <col min="9496" max="9497" width="12" style="104" bestFit="1" customWidth="1"/>
    <col min="9498" max="9498" width="9.08984375" style="104"/>
    <col min="9499" max="9499" width="12" style="104" bestFit="1" customWidth="1"/>
    <col min="9500" max="9500" width="11" style="104" bestFit="1" customWidth="1"/>
    <col min="9501" max="9504" width="9.08984375" style="104"/>
    <col min="9505" max="9506" width="12" style="104" bestFit="1" customWidth="1"/>
    <col min="9507" max="9751" width="9.08984375" style="104"/>
    <col min="9752" max="9753" width="12" style="104" bestFit="1" customWidth="1"/>
    <col min="9754" max="9754" width="9.08984375" style="104"/>
    <col min="9755" max="9755" width="12" style="104" bestFit="1" customWidth="1"/>
    <col min="9756" max="9756" width="11" style="104" bestFit="1" customWidth="1"/>
    <col min="9757" max="9760" width="9.08984375" style="104"/>
    <col min="9761" max="9762" width="12" style="104" bestFit="1" customWidth="1"/>
    <col min="9763" max="10007" width="9.08984375" style="104"/>
    <col min="10008" max="10009" width="12" style="104" bestFit="1" customWidth="1"/>
    <col min="10010" max="10010" width="9.08984375" style="104"/>
    <col min="10011" max="10011" width="12" style="104" bestFit="1" customWidth="1"/>
    <col min="10012" max="10012" width="11" style="104" bestFit="1" customWidth="1"/>
    <col min="10013" max="10016" width="9.08984375" style="104"/>
    <col min="10017" max="10018" width="12" style="104" bestFit="1" customWidth="1"/>
    <col min="10019" max="10263" width="9.08984375" style="104"/>
    <col min="10264" max="10265" width="12" style="104" bestFit="1" customWidth="1"/>
    <col min="10266" max="10266" width="9.08984375" style="104"/>
    <col min="10267" max="10267" width="12" style="104" bestFit="1" customWidth="1"/>
    <col min="10268" max="10268" width="11" style="104" bestFit="1" customWidth="1"/>
    <col min="10269" max="10272" width="9.08984375" style="104"/>
    <col min="10273" max="10274" width="12" style="104" bestFit="1" customWidth="1"/>
    <col min="10275" max="10519" width="9.08984375" style="104"/>
    <col min="10520" max="10521" width="12" style="104" bestFit="1" customWidth="1"/>
    <col min="10522" max="10522" width="9.08984375" style="104"/>
    <col min="10523" max="10523" width="12" style="104" bestFit="1" customWidth="1"/>
    <col min="10524" max="10524" width="11" style="104" bestFit="1" customWidth="1"/>
    <col min="10525" max="10528" width="9.08984375" style="104"/>
    <col min="10529" max="10530" width="12" style="104" bestFit="1" customWidth="1"/>
    <col min="10531" max="10775" width="9.08984375" style="104"/>
    <col min="10776" max="10777" width="12" style="104" bestFit="1" customWidth="1"/>
    <col min="10778" max="10778" width="9.08984375" style="104"/>
    <col min="10779" max="10779" width="12" style="104" bestFit="1" customWidth="1"/>
    <col min="10780" max="10780" width="11" style="104" bestFit="1" customWidth="1"/>
    <col min="10781" max="10784" width="9.08984375" style="104"/>
    <col min="10785" max="10786" width="12" style="104" bestFit="1" customWidth="1"/>
    <col min="10787" max="11031" width="9.08984375" style="104"/>
    <col min="11032" max="11033" width="12" style="104" bestFit="1" customWidth="1"/>
    <col min="11034" max="11034" width="9.08984375" style="104"/>
    <col min="11035" max="11035" width="12" style="104" bestFit="1" customWidth="1"/>
    <col min="11036" max="11036" width="11" style="104" bestFit="1" customWidth="1"/>
    <col min="11037" max="11040" width="9.08984375" style="104"/>
    <col min="11041" max="11042" width="12" style="104" bestFit="1" customWidth="1"/>
    <col min="11043" max="11287" width="9.08984375" style="104"/>
    <col min="11288" max="11289" width="12" style="104" bestFit="1" customWidth="1"/>
    <col min="11290" max="11290" width="9.08984375" style="104"/>
    <col min="11291" max="11291" width="12" style="104" bestFit="1" customWidth="1"/>
    <col min="11292" max="11292" width="11" style="104" bestFit="1" customWidth="1"/>
    <col min="11293" max="11296" width="9.08984375" style="104"/>
    <col min="11297" max="11298" width="12" style="104" bestFit="1" customWidth="1"/>
    <col min="11299" max="11543" width="9.08984375" style="104"/>
    <col min="11544" max="11545" width="12" style="104" bestFit="1" customWidth="1"/>
    <col min="11546" max="11546" width="9.08984375" style="104"/>
    <col min="11547" max="11547" width="12" style="104" bestFit="1" customWidth="1"/>
    <col min="11548" max="11548" width="11" style="104" bestFit="1" customWidth="1"/>
    <col min="11549" max="11552" width="9.08984375" style="104"/>
    <col min="11553" max="11554" width="12" style="104" bestFit="1" customWidth="1"/>
    <col min="11555" max="11799" width="9.08984375" style="104"/>
    <col min="11800" max="11801" width="12" style="104" bestFit="1" customWidth="1"/>
    <col min="11802" max="11802" width="9.08984375" style="104"/>
    <col min="11803" max="11803" width="12" style="104" bestFit="1" customWidth="1"/>
    <col min="11804" max="11804" width="11" style="104" bestFit="1" customWidth="1"/>
    <col min="11805" max="11808" width="9.08984375" style="104"/>
    <col min="11809" max="11810" width="12" style="104" bestFit="1" customWidth="1"/>
    <col min="11811" max="12055" width="9.08984375" style="104"/>
    <col min="12056" max="12057" width="12" style="104" bestFit="1" customWidth="1"/>
    <col min="12058" max="12058" width="9.08984375" style="104"/>
    <col min="12059" max="12059" width="12" style="104" bestFit="1" customWidth="1"/>
    <col min="12060" max="12060" width="11" style="104" bestFit="1" customWidth="1"/>
    <col min="12061" max="12064" width="9.08984375" style="104"/>
    <col min="12065" max="12066" width="12" style="104" bestFit="1" customWidth="1"/>
    <col min="12067" max="12311" width="9.08984375" style="104"/>
    <col min="12312" max="12313" width="12" style="104" bestFit="1" customWidth="1"/>
    <col min="12314" max="12314" width="9.08984375" style="104"/>
    <col min="12315" max="12315" width="12" style="104" bestFit="1" customWidth="1"/>
    <col min="12316" max="12316" width="11" style="104" bestFit="1" customWidth="1"/>
    <col min="12317" max="12320" width="9.08984375" style="104"/>
    <col min="12321" max="12322" width="12" style="104" bestFit="1" customWidth="1"/>
    <col min="12323" max="12567" width="9.08984375" style="104"/>
    <col min="12568" max="12569" width="12" style="104" bestFit="1" customWidth="1"/>
    <col min="12570" max="12570" width="9.08984375" style="104"/>
    <col min="12571" max="12571" width="12" style="104" bestFit="1" customWidth="1"/>
    <col min="12572" max="12572" width="11" style="104" bestFit="1" customWidth="1"/>
    <col min="12573" max="12576" width="9.08984375" style="104"/>
    <col min="12577" max="12578" width="12" style="104" bestFit="1" customWidth="1"/>
    <col min="12579" max="12823" width="9.08984375" style="104"/>
    <col min="12824" max="12825" width="12" style="104" bestFit="1" customWidth="1"/>
    <col min="12826" max="12826" width="9.08984375" style="104"/>
    <col min="12827" max="12827" width="12" style="104" bestFit="1" customWidth="1"/>
    <col min="12828" max="12828" width="11" style="104" bestFit="1" customWidth="1"/>
    <col min="12829" max="12832" width="9.08984375" style="104"/>
    <col min="12833" max="12834" width="12" style="104" bestFit="1" customWidth="1"/>
    <col min="12835" max="13079" width="9.08984375" style="104"/>
    <col min="13080" max="13081" width="12" style="104" bestFit="1" customWidth="1"/>
    <col min="13082" max="13082" width="9.08984375" style="104"/>
    <col min="13083" max="13083" width="12" style="104" bestFit="1" customWidth="1"/>
    <col min="13084" max="13084" width="11" style="104" bestFit="1" customWidth="1"/>
    <col min="13085" max="13088" width="9.08984375" style="104"/>
    <col min="13089" max="13090" width="12" style="104" bestFit="1" customWidth="1"/>
    <col min="13091" max="13335" width="9.08984375" style="104"/>
    <col min="13336" max="13337" width="12" style="104" bestFit="1" customWidth="1"/>
    <col min="13338" max="13338" width="9.08984375" style="104"/>
    <col min="13339" max="13339" width="12" style="104" bestFit="1" customWidth="1"/>
    <col min="13340" max="13340" width="11" style="104" bestFit="1" customWidth="1"/>
    <col min="13341" max="13344" width="9.08984375" style="104"/>
    <col min="13345" max="13346" width="12" style="104" bestFit="1" customWidth="1"/>
    <col min="13347" max="13591" width="9.08984375" style="104"/>
    <col min="13592" max="13593" width="12" style="104" bestFit="1" customWidth="1"/>
    <col min="13594" max="13594" width="9.08984375" style="104"/>
    <col min="13595" max="13595" width="12" style="104" bestFit="1" customWidth="1"/>
    <col min="13596" max="13596" width="11" style="104" bestFit="1" customWidth="1"/>
    <col min="13597" max="13600" width="9.08984375" style="104"/>
    <col min="13601" max="13602" width="12" style="104" bestFit="1" customWidth="1"/>
    <col min="13603" max="13847" width="9.08984375" style="104"/>
    <col min="13848" max="13849" width="12" style="104" bestFit="1" customWidth="1"/>
    <col min="13850" max="13850" width="9.08984375" style="104"/>
    <col min="13851" max="13851" width="12" style="104" bestFit="1" customWidth="1"/>
    <col min="13852" max="13852" width="11" style="104" bestFit="1" customWidth="1"/>
    <col min="13853" max="13856" width="9.08984375" style="104"/>
    <col min="13857" max="13858" width="12" style="104" bestFit="1" customWidth="1"/>
    <col min="13859" max="14103" width="9.08984375" style="104"/>
    <col min="14104" max="14105" width="12" style="104" bestFit="1" customWidth="1"/>
    <col min="14106" max="14106" width="9.08984375" style="104"/>
    <col min="14107" max="14107" width="12" style="104" bestFit="1" customWidth="1"/>
    <col min="14108" max="14108" width="11" style="104" bestFit="1" customWidth="1"/>
    <col min="14109" max="14112" width="9.08984375" style="104"/>
    <col min="14113" max="14114" width="12" style="104" bestFit="1" customWidth="1"/>
    <col min="14115" max="14359" width="9.08984375" style="104"/>
    <col min="14360" max="14361" width="12" style="104" bestFit="1" customWidth="1"/>
    <col min="14362" max="14362" width="9.08984375" style="104"/>
    <col min="14363" max="14363" width="12" style="104" bestFit="1" customWidth="1"/>
    <col min="14364" max="14364" width="11" style="104" bestFit="1" customWidth="1"/>
    <col min="14365" max="14368" width="9.08984375" style="104"/>
    <col min="14369" max="14370" width="12" style="104" bestFit="1" customWidth="1"/>
    <col min="14371" max="14615" width="9.08984375" style="104"/>
    <col min="14616" max="14617" width="12" style="104" bestFit="1" customWidth="1"/>
    <col min="14618" max="14618" width="9.08984375" style="104"/>
    <col min="14619" max="14619" width="12" style="104" bestFit="1" customWidth="1"/>
    <col min="14620" max="14620" width="11" style="104" bestFit="1" customWidth="1"/>
    <col min="14621" max="14624" width="9.08984375" style="104"/>
    <col min="14625" max="14626" width="12" style="104" bestFit="1" customWidth="1"/>
    <col min="14627" max="14871" width="9.08984375" style="104"/>
    <col min="14872" max="14873" width="12" style="104" bestFit="1" customWidth="1"/>
    <col min="14874" max="14874" width="9.08984375" style="104"/>
    <col min="14875" max="14875" width="12" style="104" bestFit="1" customWidth="1"/>
    <col min="14876" max="14876" width="11" style="104" bestFit="1" customWidth="1"/>
    <col min="14877" max="14880" width="9.08984375" style="104"/>
    <col min="14881" max="14882" width="12" style="104" bestFit="1" customWidth="1"/>
    <col min="14883" max="15127" width="9.08984375" style="104"/>
    <col min="15128" max="15129" width="12" style="104" bestFit="1" customWidth="1"/>
    <col min="15130" max="15130" width="9.08984375" style="104"/>
    <col min="15131" max="15131" width="12" style="104" bestFit="1" customWidth="1"/>
    <col min="15132" max="15132" width="11" style="104" bestFit="1" customWidth="1"/>
    <col min="15133" max="15136" width="9.08984375" style="104"/>
    <col min="15137" max="15138" width="12" style="104" bestFit="1" customWidth="1"/>
    <col min="15139" max="15383" width="9.08984375" style="104"/>
    <col min="15384" max="15385" width="12" style="104" bestFit="1" customWidth="1"/>
    <col min="15386" max="15386" width="9.08984375" style="104"/>
    <col min="15387" max="15387" width="12" style="104" bestFit="1" customWidth="1"/>
    <col min="15388" max="15388" width="11" style="104" bestFit="1" customWidth="1"/>
    <col min="15389" max="15392" width="9.08984375" style="104"/>
    <col min="15393" max="15394" width="12" style="104" bestFit="1" customWidth="1"/>
    <col min="15395" max="15639" width="9.08984375" style="104"/>
    <col min="15640" max="15641" width="12" style="104" bestFit="1" customWidth="1"/>
    <col min="15642" max="15642" width="9.08984375" style="104"/>
    <col min="15643" max="15643" width="12" style="104" bestFit="1" customWidth="1"/>
    <col min="15644" max="15644" width="11" style="104" bestFit="1" customWidth="1"/>
    <col min="15645" max="15648" width="9.08984375" style="104"/>
    <col min="15649" max="15650" width="12" style="104" bestFit="1" customWidth="1"/>
    <col min="15651" max="15895" width="9.08984375" style="104"/>
    <col min="15896" max="15897" width="12" style="104" bestFit="1" customWidth="1"/>
    <col min="15898" max="15898" width="9.08984375" style="104"/>
    <col min="15899" max="15899" width="12" style="104" bestFit="1" customWidth="1"/>
    <col min="15900" max="15900" width="11" style="104" bestFit="1" customWidth="1"/>
    <col min="15901" max="15904" width="9.08984375" style="104"/>
    <col min="15905" max="15906" width="12" style="104" bestFit="1" customWidth="1"/>
    <col min="15907" max="16151" width="9.08984375" style="104"/>
    <col min="16152" max="16153" width="12" style="104" bestFit="1" customWidth="1"/>
    <col min="16154" max="16154" width="9.08984375" style="104"/>
    <col min="16155" max="16155" width="12" style="104" bestFit="1" customWidth="1"/>
    <col min="16156" max="16156" width="11" style="104" bestFit="1" customWidth="1"/>
    <col min="16157" max="16160" width="9.08984375" style="104"/>
    <col min="16161" max="16162" width="12" style="104" bestFit="1" customWidth="1"/>
    <col min="16163" max="16384" width="9.08984375" style="104"/>
  </cols>
  <sheetData>
    <row r="1" spans="1:38" ht="15" customHeight="1" x14ac:dyDescent="0.35">
      <c r="A1" s="104" t="s">
        <v>332</v>
      </c>
      <c r="B1" s="104" t="s">
        <v>333</v>
      </c>
      <c r="C1" s="104" t="s">
        <v>334</v>
      </c>
      <c r="D1" s="104" t="s">
        <v>335</v>
      </c>
      <c r="E1" s="104" t="s">
        <v>336</v>
      </c>
      <c r="F1" s="104" t="s">
        <v>337</v>
      </c>
      <c r="G1" s="104" t="s">
        <v>338</v>
      </c>
      <c r="H1" s="104" t="s">
        <v>339</v>
      </c>
      <c r="I1" s="104" t="s">
        <v>340</v>
      </c>
      <c r="J1" s="104" t="s">
        <v>341</v>
      </c>
      <c r="K1" s="104" t="s">
        <v>342</v>
      </c>
      <c r="L1" s="104" t="s">
        <v>343</v>
      </c>
      <c r="M1" s="104" t="s">
        <v>344</v>
      </c>
      <c r="N1" s="104" t="s">
        <v>345</v>
      </c>
      <c r="O1" s="104" t="s">
        <v>346</v>
      </c>
      <c r="P1" s="104" t="s">
        <v>347</v>
      </c>
      <c r="Q1" s="104" t="s">
        <v>348</v>
      </c>
      <c r="R1" s="104" t="s">
        <v>323</v>
      </c>
      <c r="S1" s="104" t="s">
        <v>349</v>
      </c>
      <c r="T1" s="104" t="s">
        <v>350</v>
      </c>
      <c r="U1" s="104" t="s">
        <v>351</v>
      </c>
      <c r="V1" s="104" t="s">
        <v>352</v>
      </c>
      <c r="W1" s="104" t="s">
        <v>353</v>
      </c>
      <c r="X1" s="104" t="s">
        <v>354</v>
      </c>
      <c r="Y1" s="104" t="s">
        <v>355</v>
      </c>
      <c r="Z1" s="104" t="s">
        <v>356</v>
      </c>
      <c r="AA1" s="104" t="s">
        <v>357</v>
      </c>
      <c r="AB1" s="104" t="s">
        <v>358</v>
      </c>
      <c r="AC1" s="104" t="s">
        <v>359</v>
      </c>
      <c r="AD1" s="104" t="s">
        <v>360</v>
      </c>
      <c r="AE1" s="104" t="s">
        <v>361</v>
      </c>
      <c r="AF1" s="104" t="s">
        <v>362</v>
      </c>
      <c r="AG1" s="104" t="s">
        <v>363</v>
      </c>
      <c r="AH1" s="104" t="s">
        <v>364</v>
      </c>
      <c r="AI1" s="104" t="s">
        <v>365</v>
      </c>
      <c r="AJ1" s="104" t="s">
        <v>366</v>
      </c>
      <c r="AK1" s="104" t="s">
        <v>314</v>
      </c>
      <c r="AL1" s="104" t="s">
        <v>367</v>
      </c>
    </row>
    <row r="2" spans="1:38" ht="15" customHeight="1" x14ac:dyDescent="0.35">
      <c r="A2" s="105" t="s">
        <v>5934</v>
      </c>
      <c r="B2" s="104">
        <v>0</v>
      </c>
      <c r="C2" s="104">
        <v>0</v>
      </c>
      <c r="D2" s="104">
        <v>0</v>
      </c>
      <c r="E2" s="104">
        <v>0</v>
      </c>
      <c r="F2" s="104">
        <v>0</v>
      </c>
      <c r="G2" s="104">
        <v>0</v>
      </c>
      <c r="H2" s="104">
        <v>0</v>
      </c>
      <c r="I2" s="104">
        <v>0</v>
      </c>
      <c r="J2" s="104">
        <v>0</v>
      </c>
      <c r="K2" s="104">
        <v>0</v>
      </c>
      <c r="L2" s="104">
        <v>0</v>
      </c>
      <c r="M2" s="104">
        <v>0</v>
      </c>
      <c r="N2" s="104">
        <v>100</v>
      </c>
      <c r="O2" s="104">
        <v>1</v>
      </c>
      <c r="P2" s="104">
        <v>90</v>
      </c>
      <c r="Q2" s="105"/>
      <c r="R2" s="105"/>
      <c r="S2" s="104">
        <v>1</v>
      </c>
      <c r="T2" s="105"/>
      <c r="U2" s="105"/>
      <c r="V2" s="105"/>
      <c r="W2" s="105"/>
      <c r="X2" s="104">
        <v>5848438.7015471598</v>
      </c>
      <c r="Y2" s="104">
        <v>57076.433350523999</v>
      </c>
      <c r="Z2" s="104">
        <v>7115.5969999999998</v>
      </c>
      <c r="AA2" s="104">
        <v>2027700</v>
      </c>
      <c r="AB2" s="104">
        <v>22530</v>
      </c>
      <c r="AC2" s="104">
        <v>6000</v>
      </c>
      <c r="AD2" s="104">
        <v>81697.967999999993</v>
      </c>
      <c r="AE2" s="104">
        <v>907.75519999999995</v>
      </c>
      <c r="AF2" s="104">
        <v>126.9388</v>
      </c>
      <c r="AG2" s="104">
        <v>7957836.6695471602</v>
      </c>
      <c r="AH2" s="104">
        <v>80514.188550524006</v>
      </c>
      <c r="AI2" s="104">
        <v>13242.5358</v>
      </c>
      <c r="AJ2" s="104">
        <v>0</v>
      </c>
      <c r="AK2" s="105"/>
      <c r="AL2" s="105" t="s">
        <v>5935</v>
      </c>
    </row>
    <row r="3" spans="1:38" ht="15" customHeight="1" x14ac:dyDescent="0.35">
      <c r="A3" s="105" t="s">
        <v>5936</v>
      </c>
      <c r="B3" s="104">
        <v>0</v>
      </c>
      <c r="C3" s="104">
        <v>0</v>
      </c>
      <c r="D3" s="104">
        <v>0</v>
      </c>
      <c r="E3" s="104">
        <v>0</v>
      </c>
      <c r="F3" s="104">
        <v>0</v>
      </c>
      <c r="G3" s="104">
        <v>0</v>
      </c>
      <c r="H3" s="104">
        <v>0</v>
      </c>
      <c r="I3" s="104">
        <v>0</v>
      </c>
      <c r="J3" s="104">
        <v>0</v>
      </c>
      <c r="K3" s="104">
        <v>0</v>
      </c>
      <c r="L3" s="104">
        <v>0</v>
      </c>
      <c r="M3" s="104">
        <v>0</v>
      </c>
      <c r="N3" s="104">
        <v>1000</v>
      </c>
      <c r="O3" s="104">
        <v>0</v>
      </c>
      <c r="P3" s="104">
        <v>350</v>
      </c>
      <c r="Q3" s="105" t="s">
        <v>5937</v>
      </c>
      <c r="R3" s="105"/>
      <c r="S3" s="104">
        <v>1</v>
      </c>
      <c r="T3" s="105"/>
      <c r="U3" s="105"/>
      <c r="V3" s="105"/>
      <c r="W3" s="105"/>
      <c r="X3" s="104">
        <v>897367.76831470197</v>
      </c>
      <c r="Y3" s="104">
        <v>1094.5044808991499</v>
      </c>
      <c r="Z3" s="104">
        <v>514.2912</v>
      </c>
      <c r="AA3" s="104">
        <v>0</v>
      </c>
      <c r="AB3" s="104">
        <v>0</v>
      </c>
      <c r="AC3" s="104">
        <v>0</v>
      </c>
      <c r="AD3" s="104">
        <v>0</v>
      </c>
      <c r="AE3" s="104">
        <v>0</v>
      </c>
      <c r="AF3" s="104">
        <v>0</v>
      </c>
      <c r="AG3" s="104">
        <v>897367.76831470197</v>
      </c>
      <c r="AH3" s="104">
        <v>1094.5044808991499</v>
      </c>
      <c r="AI3" s="104">
        <v>514.2912</v>
      </c>
      <c r="AJ3" s="104">
        <v>0</v>
      </c>
      <c r="AK3" s="105"/>
      <c r="AL3" s="105" t="s">
        <v>5938</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L6"/>
  <sheetViews>
    <sheetView workbookViewId="0">
      <selection activeCell="L2" sqref="L2"/>
    </sheetView>
  </sheetViews>
  <sheetFormatPr defaultRowHeight="15" customHeight="1" x14ac:dyDescent="0.35"/>
  <cols>
    <col min="1" max="24" width="9.08984375" style="104"/>
    <col min="25" max="25" width="12" style="104" bestFit="1" customWidth="1"/>
    <col min="26" max="33" width="9.08984375" style="104"/>
    <col min="34" max="34" width="12" style="104" bestFit="1" customWidth="1"/>
    <col min="35" max="280" width="9.08984375" style="104"/>
    <col min="281" max="281" width="12" style="104" bestFit="1" customWidth="1"/>
    <col min="282" max="289" width="9.08984375" style="104"/>
    <col min="290" max="290" width="12" style="104" bestFit="1" customWidth="1"/>
    <col min="291" max="536" width="9.08984375" style="104"/>
    <col min="537" max="537" width="12" style="104" bestFit="1" customWidth="1"/>
    <col min="538" max="545" width="9.08984375" style="104"/>
    <col min="546" max="546" width="12" style="104" bestFit="1" customWidth="1"/>
    <col min="547" max="792" width="9.08984375" style="104"/>
    <col min="793" max="793" width="12" style="104" bestFit="1" customWidth="1"/>
    <col min="794" max="801" width="9.08984375" style="104"/>
    <col min="802" max="802" width="12" style="104" bestFit="1" customWidth="1"/>
    <col min="803" max="1048" width="9.08984375" style="104"/>
    <col min="1049" max="1049" width="12" style="104" bestFit="1" customWidth="1"/>
    <col min="1050" max="1057" width="9.08984375" style="104"/>
    <col min="1058" max="1058" width="12" style="104" bestFit="1" customWidth="1"/>
    <col min="1059" max="1304" width="9.08984375" style="104"/>
    <col min="1305" max="1305" width="12" style="104" bestFit="1" customWidth="1"/>
    <col min="1306" max="1313" width="9.08984375" style="104"/>
    <col min="1314" max="1314" width="12" style="104" bestFit="1" customWidth="1"/>
    <col min="1315" max="1560" width="9.08984375" style="104"/>
    <col min="1561" max="1561" width="12" style="104" bestFit="1" customWidth="1"/>
    <col min="1562" max="1569" width="9.08984375" style="104"/>
    <col min="1570" max="1570" width="12" style="104" bestFit="1" customWidth="1"/>
    <col min="1571" max="1816" width="9.08984375" style="104"/>
    <col min="1817" max="1817" width="12" style="104" bestFit="1" customWidth="1"/>
    <col min="1818" max="1825" width="9.08984375" style="104"/>
    <col min="1826" max="1826" width="12" style="104" bestFit="1" customWidth="1"/>
    <col min="1827" max="2072" width="9.08984375" style="104"/>
    <col min="2073" max="2073" width="12" style="104" bestFit="1" customWidth="1"/>
    <col min="2074" max="2081" width="9.08984375" style="104"/>
    <col min="2082" max="2082" width="12" style="104" bestFit="1" customWidth="1"/>
    <col min="2083" max="2328" width="9.08984375" style="104"/>
    <col min="2329" max="2329" width="12" style="104" bestFit="1" customWidth="1"/>
    <col min="2330" max="2337" width="9.08984375" style="104"/>
    <col min="2338" max="2338" width="12" style="104" bestFit="1" customWidth="1"/>
    <col min="2339" max="2584" width="9.08984375" style="104"/>
    <col min="2585" max="2585" width="12" style="104" bestFit="1" customWidth="1"/>
    <col min="2586" max="2593" width="9.08984375" style="104"/>
    <col min="2594" max="2594" width="12" style="104" bestFit="1" customWidth="1"/>
    <col min="2595" max="2840" width="9.08984375" style="104"/>
    <col min="2841" max="2841" width="12" style="104" bestFit="1" customWidth="1"/>
    <col min="2842" max="2849" width="9.08984375" style="104"/>
    <col min="2850" max="2850" width="12" style="104" bestFit="1" customWidth="1"/>
    <col min="2851" max="3096" width="9.08984375" style="104"/>
    <col min="3097" max="3097" width="12" style="104" bestFit="1" customWidth="1"/>
    <col min="3098" max="3105" width="9.08984375" style="104"/>
    <col min="3106" max="3106" width="12" style="104" bestFit="1" customWidth="1"/>
    <col min="3107" max="3352" width="9.08984375" style="104"/>
    <col min="3353" max="3353" width="12" style="104" bestFit="1" customWidth="1"/>
    <col min="3354" max="3361" width="9.08984375" style="104"/>
    <col min="3362" max="3362" width="12" style="104" bestFit="1" customWidth="1"/>
    <col min="3363" max="3608" width="9.08984375" style="104"/>
    <col min="3609" max="3609" width="12" style="104" bestFit="1" customWidth="1"/>
    <col min="3610" max="3617" width="9.08984375" style="104"/>
    <col min="3618" max="3618" width="12" style="104" bestFit="1" customWidth="1"/>
    <col min="3619" max="3864" width="9.08984375" style="104"/>
    <col min="3865" max="3865" width="12" style="104" bestFit="1" customWidth="1"/>
    <col min="3866" max="3873" width="9.08984375" style="104"/>
    <col min="3874" max="3874" width="12" style="104" bestFit="1" customWidth="1"/>
    <col min="3875" max="4120" width="9.08984375" style="104"/>
    <col min="4121" max="4121" width="12" style="104" bestFit="1" customWidth="1"/>
    <col min="4122" max="4129" width="9.08984375" style="104"/>
    <col min="4130" max="4130" width="12" style="104" bestFit="1" customWidth="1"/>
    <col min="4131" max="4376" width="9.08984375" style="104"/>
    <col min="4377" max="4377" width="12" style="104" bestFit="1" customWidth="1"/>
    <col min="4378" max="4385" width="9.08984375" style="104"/>
    <col min="4386" max="4386" width="12" style="104" bestFit="1" customWidth="1"/>
    <col min="4387" max="4632" width="9.08984375" style="104"/>
    <col min="4633" max="4633" width="12" style="104" bestFit="1" customWidth="1"/>
    <col min="4634" max="4641" width="9.08984375" style="104"/>
    <col min="4642" max="4642" width="12" style="104" bestFit="1" customWidth="1"/>
    <col min="4643" max="4888" width="9.08984375" style="104"/>
    <col min="4889" max="4889" width="12" style="104" bestFit="1" customWidth="1"/>
    <col min="4890" max="4897" width="9.08984375" style="104"/>
    <col min="4898" max="4898" width="12" style="104" bestFit="1" customWidth="1"/>
    <col min="4899" max="5144" width="9.08984375" style="104"/>
    <col min="5145" max="5145" width="12" style="104" bestFit="1" customWidth="1"/>
    <col min="5146" max="5153" width="9.08984375" style="104"/>
    <col min="5154" max="5154" width="12" style="104" bestFit="1" customWidth="1"/>
    <col min="5155" max="5400" width="9.08984375" style="104"/>
    <col min="5401" max="5401" width="12" style="104" bestFit="1" customWidth="1"/>
    <col min="5402" max="5409" width="9.08984375" style="104"/>
    <col min="5410" max="5410" width="12" style="104" bestFit="1" customWidth="1"/>
    <col min="5411" max="5656" width="9.08984375" style="104"/>
    <col min="5657" max="5657" width="12" style="104" bestFit="1" customWidth="1"/>
    <col min="5658" max="5665" width="9.08984375" style="104"/>
    <col min="5666" max="5666" width="12" style="104" bestFit="1" customWidth="1"/>
    <col min="5667" max="5912" width="9.08984375" style="104"/>
    <col min="5913" max="5913" width="12" style="104" bestFit="1" customWidth="1"/>
    <col min="5914" max="5921" width="9.08984375" style="104"/>
    <col min="5922" max="5922" width="12" style="104" bestFit="1" customWidth="1"/>
    <col min="5923" max="6168" width="9.08984375" style="104"/>
    <col min="6169" max="6169" width="12" style="104" bestFit="1" customWidth="1"/>
    <col min="6170" max="6177" width="9.08984375" style="104"/>
    <col min="6178" max="6178" width="12" style="104" bestFit="1" customWidth="1"/>
    <col min="6179" max="6424" width="9.08984375" style="104"/>
    <col min="6425" max="6425" width="12" style="104" bestFit="1" customWidth="1"/>
    <col min="6426" max="6433" width="9.08984375" style="104"/>
    <col min="6434" max="6434" width="12" style="104" bestFit="1" customWidth="1"/>
    <col min="6435" max="6680" width="9.08984375" style="104"/>
    <col min="6681" max="6681" width="12" style="104" bestFit="1" customWidth="1"/>
    <col min="6682" max="6689" width="9.08984375" style="104"/>
    <col min="6690" max="6690" width="12" style="104" bestFit="1" customWidth="1"/>
    <col min="6691" max="6936" width="9.08984375" style="104"/>
    <col min="6937" max="6937" width="12" style="104" bestFit="1" customWidth="1"/>
    <col min="6938" max="6945" width="9.08984375" style="104"/>
    <col min="6946" max="6946" width="12" style="104" bestFit="1" customWidth="1"/>
    <col min="6947" max="7192" width="9.08984375" style="104"/>
    <col min="7193" max="7193" width="12" style="104" bestFit="1" customWidth="1"/>
    <col min="7194" max="7201" width="9.08984375" style="104"/>
    <col min="7202" max="7202" width="12" style="104" bestFit="1" customWidth="1"/>
    <col min="7203" max="7448" width="9.08984375" style="104"/>
    <col min="7449" max="7449" width="12" style="104" bestFit="1" customWidth="1"/>
    <col min="7450" max="7457" width="9.08984375" style="104"/>
    <col min="7458" max="7458" width="12" style="104" bestFit="1" customWidth="1"/>
    <col min="7459" max="7704" width="9.08984375" style="104"/>
    <col min="7705" max="7705" width="12" style="104" bestFit="1" customWidth="1"/>
    <col min="7706" max="7713" width="9.08984375" style="104"/>
    <col min="7714" max="7714" width="12" style="104" bestFit="1" customWidth="1"/>
    <col min="7715" max="7960" width="9.08984375" style="104"/>
    <col min="7961" max="7961" width="12" style="104" bestFit="1" customWidth="1"/>
    <col min="7962" max="7969" width="9.08984375" style="104"/>
    <col min="7970" max="7970" width="12" style="104" bestFit="1" customWidth="1"/>
    <col min="7971" max="8216" width="9.08984375" style="104"/>
    <col min="8217" max="8217" width="12" style="104" bestFit="1" customWidth="1"/>
    <col min="8218" max="8225" width="9.08984375" style="104"/>
    <col min="8226" max="8226" width="12" style="104" bestFit="1" customWidth="1"/>
    <col min="8227" max="8472" width="9.08984375" style="104"/>
    <col min="8473" max="8473" width="12" style="104" bestFit="1" customWidth="1"/>
    <col min="8474" max="8481" width="9.08984375" style="104"/>
    <col min="8482" max="8482" width="12" style="104" bestFit="1" customWidth="1"/>
    <col min="8483" max="8728" width="9.08984375" style="104"/>
    <col min="8729" max="8729" width="12" style="104" bestFit="1" customWidth="1"/>
    <col min="8730" max="8737" width="9.08984375" style="104"/>
    <col min="8738" max="8738" width="12" style="104" bestFit="1" customWidth="1"/>
    <col min="8739" max="8984" width="9.08984375" style="104"/>
    <col min="8985" max="8985" width="12" style="104" bestFit="1" customWidth="1"/>
    <col min="8986" max="8993" width="9.08984375" style="104"/>
    <col min="8994" max="8994" width="12" style="104" bestFit="1" customWidth="1"/>
    <col min="8995" max="9240" width="9.08984375" style="104"/>
    <col min="9241" max="9241" width="12" style="104" bestFit="1" customWidth="1"/>
    <col min="9242" max="9249" width="9.08984375" style="104"/>
    <col min="9250" max="9250" width="12" style="104" bestFit="1" customWidth="1"/>
    <col min="9251" max="9496" width="9.08984375" style="104"/>
    <col min="9497" max="9497" width="12" style="104" bestFit="1" customWidth="1"/>
    <col min="9498" max="9505" width="9.08984375" style="104"/>
    <col min="9506" max="9506" width="12" style="104" bestFit="1" customWidth="1"/>
    <col min="9507" max="9752" width="9.08984375" style="104"/>
    <col min="9753" max="9753" width="12" style="104" bestFit="1" customWidth="1"/>
    <col min="9754" max="9761" width="9.08984375" style="104"/>
    <col min="9762" max="9762" width="12" style="104" bestFit="1" customWidth="1"/>
    <col min="9763" max="10008" width="9.08984375" style="104"/>
    <col min="10009" max="10009" width="12" style="104" bestFit="1" customWidth="1"/>
    <col min="10010" max="10017" width="9.08984375" style="104"/>
    <col min="10018" max="10018" width="12" style="104" bestFit="1" customWidth="1"/>
    <col min="10019" max="10264" width="9.08984375" style="104"/>
    <col min="10265" max="10265" width="12" style="104" bestFit="1" customWidth="1"/>
    <col min="10266" max="10273" width="9.08984375" style="104"/>
    <col min="10274" max="10274" width="12" style="104" bestFit="1" customWidth="1"/>
    <col min="10275" max="10520" width="9.08984375" style="104"/>
    <col min="10521" max="10521" width="12" style="104" bestFit="1" customWidth="1"/>
    <col min="10522" max="10529" width="9.08984375" style="104"/>
    <col min="10530" max="10530" width="12" style="104" bestFit="1" customWidth="1"/>
    <col min="10531" max="10776" width="9.08984375" style="104"/>
    <col min="10777" max="10777" width="12" style="104" bestFit="1" customWidth="1"/>
    <col min="10778" max="10785" width="9.08984375" style="104"/>
    <col min="10786" max="10786" width="12" style="104" bestFit="1" customWidth="1"/>
    <col min="10787" max="11032" width="9.08984375" style="104"/>
    <col min="11033" max="11033" width="12" style="104" bestFit="1" customWidth="1"/>
    <col min="11034" max="11041" width="9.08984375" style="104"/>
    <col min="11042" max="11042" width="12" style="104" bestFit="1" customWidth="1"/>
    <col min="11043" max="11288" width="9.08984375" style="104"/>
    <col min="11289" max="11289" width="12" style="104" bestFit="1" customWidth="1"/>
    <col min="11290" max="11297" width="9.08984375" style="104"/>
    <col min="11298" max="11298" width="12" style="104" bestFit="1" customWidth="1"/>
    <col min="11299" max="11544" width="9.08984375" style="104"/>
    <col min="11545" max="11545" width="12" style="104" bestFit="1" customWidth="1"/>
    <col min="11546" max="11553" width="9.08984375" style="104"/>
    <col min="11554" max="11554" width="12" style="104" bestFit="1" customWidth="1"/>
    <col min="11555" max="11800" width="9.08984375" style="104"/>
    <col min="11801" max="11801" width="12" style="104" bestFit="1" customWidth="1"/>
    <col min="11802" max="11809" width="9.08984375" style="104"/>
    <col min="11810" max="11810" width="12" style="104" bestFit="1" customWidth="1"/>
    <col min="11811" max="12056" width="9.08984375" style="104"/>
    <col min="12057" max="12057" width="12" style="104" bestFit="1" customWidth="1"/>
    <col min="12058" max="12065" width="9.08984375" style="104"/>
    <col min="12066" max="12066" width="12" style="104" bestFit="1" customWidth="1"/>
    <col min="12067" max="12312" width="9.08984375" style="104"/>
    <col min="12313" max="12313" width="12" style="104" bestFit="1" customWidth="1"/>
    <col min="12314" max="12321" width="9.08984375" style="104"/>
    <col min="12322" max="12322" width="12" style="104" bestFit="1" customWidth="1"/>
    <col min="12323" max="12568" width="9.08984375" style="104"/>
    <col min="12569" max="12569" width="12" style="104" bestFit="1" customWidth="1"/>
    <col min="12570" max="12577" width="9.08984375" style="104"/>
    <col min="12578" max="12578" width="12" style="104" bestFit="1" customWidth="1"/>
    <col min="12579" max="12824" width="9.08984375" style="104"/>
    <col min="12825" max="12825" width="12" style="104" bestFit="1" customWidth="1"/>
    <col min="12826" max="12833" width="9.08984375" style="104"/>
    <col min="12834" max="12834" width="12" style="104" bestFit="1" customWidth="1"/>
    <col min="12835" max="13080" width="9.08984375" style="104"/>
    <col min="13081" max="13081" width="12" style="104" bestFit="1" customWidth="1"/>
    <col min="13082" max="13089" width="9.08984375" style="104"/>
    <col min="13090" max="13090" width="12" style="104" bestFit="1" customWidth="1"/>
    <col min="13091" max="13336" width="9.08984375" style="104"/>
    <col min="13337" max="13337" width="12" style="104" bestFit="1" customWidth="1"/>
    <col min="13338" max="13345" width="9.08984375" style="104"/>
    <col min="13346" max="13346" width="12" style="104" bestFit="1" customWidth="1"/>
    <col min="13347" max="13592" width="9.08984375" style="104"/>
    <col min="13593" max="13593" width="12" style="104" bestFit="1" customWidth="1"/>
    <col min="13594" max="13601" width="9.08984375" style="104"/>
    <col min="13602" max="13602" width="12" style="104" bestFit="1" customWidth="1"/>
    <col min="13603" max="13848" width="9.08984375" style="104"/>
    <col min="13849" max="13849" width="12" style="104" bestFit="1" customWidth="1"/>
    <col min="13850" max="13857" width="9.08984375" style="104"/>
    <col min="13858" max="13858" width="12" style="104" bestFit="1" customWidth="1"/>
    <col min="13859" max="14104" width="9.08984375" style="104"/>
    <col min="14105" max="14105" width="12" style="104" bestFit="1" customWidth="1"/>
    <col min="14106" max="14113" width="9.08984375" style="104"/>
    <col min="14114" max="14114" width="12" style="104" bestFit="1" customWidth="1"/>
    <col min="14115" max="14360" width="9.08984375" style="104"/>
    <col min="14361" max="14361" width="12" style="104" bestFit="1" customWidth="1"/>
    <col min="14362" max="14369" width="9.08984375" style="104"/>
    <col min="14370" max="14370" width="12" style="104" bestFit="1" customWidth="1"/>
    <col min="14371" max="14616" width="9.08984375" style="104"/>
    <col min="14617" max="14617" width="12" style="104" bestFit="1" customWidth="1"/>
    <col min="14618" max="14625" width="9.08984375" style="104"/>
    <col min="14626" max="14626" width="12" style="104" bestFit="1" customWidth="1"/>
    <col min="14627" max="14872" width="9.08984375" style="104"/>
    <col min="14873" max="14873" width="12" style="104" bestFit="1" customWidth="1"/>
    <col min="14874" max="14881" width="9.08984375" style="104"/>
    <col min="14882" max="14882" width="12" style="104" bestFit="1" customWidth="1"/>
    <col min="14883" max="15128" width="9.08984375" style="104"/>
    <col min="15129" max="15129" width="12" style="104" bestFit="1" customWidth="1"/>
    <col min="15130" max="15137" width="9.08984375" style="104"/>
    <col min="15138" max="15138" width="12" style="104" bestFit="1" customWidth="1"/>
    <col min="15139" max="15384" width="9.08984375" style="104"/>
    <col min="15385" max="15385" width="12" style="104" bestFit="1" customWidth="1"/>
    <col min="15386" max="15393" width="9.08984375" style="104"/>
    <col min="15394" max="15394" width="12" style="104" bestFit="1" customWidth="1"/>
    <col min="15395" max="15640" width="9.08984375" style="104"/>
    <col min="15641" max="15641" width="12" style="104" bestFit="1" customWidth="1"/>
    <col min="15642" max="15649" width="9.08984375" style="104"/>
    <col min="15650" max="15650" width="12" style="104" bestFit="1" customWidth="1"/>
    <col min="15651" max="15896" width="9.08984375" style="104"/>
    <col min="15897" max="15897" width="12" style="104" bestFit="1" customWidth="1"/>
    <col min="15898" max="15905" width="9.08984375" style="104"/>
    <col min="15906" max="15906" width="12" style="104" bestFit="1" customWidth="1"/>
    <col min="15907" max="16152" width="9.08984375" style="104"/>
    <col min="16153" max="16153" width="12" style="104" bestFit="1" customWidth="1"/>
    <col min="16154" max="16161" width="9.08984375" style="104"/>
    <col min="16162" max="16162" width="12" style="104" bestFit="1" customWidth="1"/>
    <col min="16163" max="16384" width="9.08984375" style="104"/>
  </cols>
  <sheetData>
    <row r="1" spans="1:38" ht="15" customHeight="1" x14ac:dyDescent="0.35">
      <c r="A1" s="104" t="s">
        <v>332</v>
      </c>
      <c r="B1" s="104" t="s">
        <v>333</v>
      </c>
      <c r="C1" s="104" t="s">
        <v>334</v>
      </c>
      <c r="D1" s="104" t="s">
        <v>335</v>
      </c>
      <c r="E1" s="104" t="s">
        <v>336</v>
      </c>
      <c r="F1" s="104" t="s">
        <v>337</v>
      </c>
      <c r="G1" s="104" t="s">
        <v>338</v>
      </c>
      <c r="H1" s="104" t="s">
        <v>339</v>
      </c>
      <c r="I1" s="104" t="s">
        <v>340</v>
      </c>
      <c r="J1" s="104" t="s">
        <v>341</v>
      </c>
      <c r="K1" s="104" t="s">
        <v>342</v>
      </c>
      <c r="L1" s="104" t="s">
        <v>343</v>
      </c>
      <c r="M1" s="104" t="s">
        <v>344</v>
      </c>
      <c r="N1" s="104" t="s">
        <v>345</v>
      </c>
      <c r="O1" s="104" t="s">
        <v>346</v>
      </c>
      <c r="P1" s="104" t="s">
        <v>347</v>
      </c>
      <c r="Q1" s="104" t="s">
        <v>348</v>
      </c>
      <c r="R1" s="104" t="s">
        <v>323</v>
      </c>
      <c r="S1" s="104" t="s">
        <v>349</v>
      </c>
      <c r="T1" s="104" t="s">
        <v>350</v>
      </c>
      <c r="U1" s="104" t="s">
        <v>351</v>
      </c>
      <c r="V1" s="104" t="s">
        <v>352</v>
      </c>
      <c r="W1" s="104" t="s">
        <v>353</v>
      </c>
      <c r="X1" s="104" t="s">
        <v>354</v>
      </c>
      <c r="Y1" s="104" t="s">
        <v>355</v>
      </c>
      <c r="Z1" s="104" t="s">
        <v>356</v>
      </c>
      <c r="AA1" s="104" t="s">
        <v>357</v>
      </c>
      <c r="AB1" s="104" t="s">
        <v>358</v>
      </c>
      <c r="AC1" s="104" t="s">
        <v>359</v>
      </c>
      <c r="AD1" s="104" t="s">
        <v>360</v>
      </c>
      <c r="AE1" s="104" t="s">
        <v>361</v>
      </c>
      <c r="AF1" s="104" t="s">
        <v>362</v>
      </c>
      <c r="AG1" s="104" t="s">
        <v>363</v>
      </c>
      <c r="AH1" s="104" t="s">
        <v>364</v>
      </c>
      <c r="AI1" s="104" t="s">
        <v>365</v>
      </c>
      <c r="AJ1" s="104" t="s">
        <v>366</v>
      </c>
      <c r="AK1" s="104" t="s">
        <v>314</v>
      </c>
      <c r="AL1" s="104" t="s">
        <v>367</v>
      </c>
    </row>
    <row r="2" spans="1:38" ht="15" customHeight="1" x14ac:dyDescent="0.35">
      <c r="A2" s="105" t="s">
        <v>872</v>
      </c>
      <c r="B2" s="104">
        <v>0</v>
      </c>
      <c r="C2" s="104">
        <v>0</v>
      </c>
      <c r="D2" s="104">
        <v>0</v>
      </c>
      <c r="E2" s="104">
        <v>0</v>
      </c>
      <c r="F2" s="104">
        <v>0</v>
      </c>
      <c r="G2" s="104">
        <v>0</v>
      </c>
      <c r="H2" s="104">
        <v>0</v>
      </c>
      <c r="I2" s="104">
        <v>0</v>
      </c>
      <c r="J2" s="104">
        <v>0</v>
      </c>
      <c r="K2" s="104">
        <v>0</v>
      </c>
      <c r="L2" s="104">
        <v>0</v>
      </c>
      <c r="M2" s="104">
        <v>0</v>
      </c>
      <c r="N2" s="104">
        <v>1000</v>
      </c>
      <c r="O2" s="104">
        <v>0</v>
      </c>
      <c r="P2" s="104">
        <v>300</v>
      </c>
      <c r="Q2" s="105" t="s">
        <v>5939</v>
      </c>
      <c r="R2" s="105"/>
      <c r="S2" s="104">
        <v>1</v>
      </c>
      <c r="T2" s="105"/>
      <c r="U2" s="105"/>
      <c r="V2" s="105"/>
      <c r="W2" s="105"/>
      <c r="X2" s="104">
        <v>663061.24464267795</v>
      </c>
      <c r="Y2" s="104">
        <v>1609.4638154755901</v>
      </c>
      <c r="Z2" s="104">
        <v>180.22210000000001</v>
      </c>
      <c r="AA2" s="104">
        <v>0</v>
      </c>
      <c r="AB2" s="104">
        <v>0</v>
      </c>
      <c r="AC2" s="104">
        <v>0</v>
      </c>
      <c r="AD2" s="104">
        <v>0</v>
      </c>
      <c r="AE2" s="104">
        <v>0</v>
      </c>
      <c r="AF2" s="104">
        <v>0</v>
      </c>
      <c r="AG2" s="104">
        <v>663061.24464267795</v>
      </c>
      <c r="AH2" s="104">
        <v>1609.4638154755901</v>
      </c>
      <c r="AI2" s="104">
        <v>180.22210000000001</v>
      </c>
      <c r="AJ2" s="104">
        <v>0</v>
      </c>
      <c r="AK2" s="105"/>
      <c r="AL2" s="105" t="s">
        <v>5940</v>
      </c>
    </row>
    <row r="3" spans="1:38" ht="15" customHeight="1" x14ac:dyDescent="0.35">
      <c r="A3" s="105" t="s">
        <v>846</v>
      </c>
      <c r="B3" s="104">
        <v>0</v>
      </c>
      <c r="C3" s="104">
        <v>0</v>
      </c>
      <c r="D3" s="104">
        <v>0</v>
      </c>
      <c r="E3" s="104">
        <v>0</v>
      </c>
      <c r="F3" s="104">
        <v>0</v>
      </c>
      <c r="G3" s="104">
        <v>0</v>
      </c>
      <c r="H3" s="104">
        <v>0</v>
      </c>
      <c r="I3" s="104">
        <v>0</v>
      </c>
      <c r="J3" s="104">
        <v>0</v>
      </c>
      <c r="K3" s="104">
        <v>0</v>
      </c>
      <c r="L3" s="104">
        <v>0</v>
      </c>
      <c r="M3" s="104">
        <v>0</v>
      </c>
      <c r="N3" s="104">
        <v>100</v>
      </c>
      <c r="O3" s="104">
        <v>0</v>
      </c>
      <c r="P3" s="104">
        <v>200</v>
      </c>
      <c r="Q3" s="105" t="s">
        <v>846</v>
      </c>
      <c r="R3" s="105"/>
      <c r="S3" s="104">
        <v>1</v>
      </c>
      <c r="T3" s="105"/>
      <c r="U3" s="105"/>
      <c r="V3" s="105"/>
      <c r="W3" s="105"/>
      <c r="X3" s="104">
        <v>51571.119885351603</v>
      </c>
      <c r="Y3" s="104">
        <v>254.056949426758</v>
      </c>
      <c r="Z3" s="104">
        <v>7.5972999999999997</v>
      </c>
      <c r="AA3" s="104">
        <v>5200</v>
      </c>
      <c r="AB3" s="104">
        <v>26</v>
      </c>
      <c r="AC3" s="104">
        <v>13</v>
      </c>
      <c r="AD3" s="104">
        <v>0</v>
      </c>
      <c r="AE3" s="104">
        <v>0</v>
      </c>
      <c r="AF3" s="104">
        <v>0</v>
      </c>
      <c r="AG3" s="104">
        <v>56771.119885351603</v>
      </c>
      <c r="AH3" s="104">
        <v>280.05694942675802</v>
      </c>
      <c r="AI3" s="104">
        <v>20.597300000000001</v>
      </c>
      <c r="AJ3" s="104">
        <v>0</v>
      </c>
      <c r="AK3" s="105"/>
      <c r="AL3" s="105" t="s">
        <v>5941</v>
      </c>
    </row>
    <row r="4" spans="1:38" ht="15" customHeight="1" x14ac:dyDescent="0.35">
      <c r="A4" s="105" t="s">
        <v>5942</v>
      </c>
      <c r="B4" s="104">
        <v>0</v>
      </c>
      <c r="C4" s="104">
        <v>0</v>
      </c>
      <c r="D4" s="104">
        <v>0</v>
      </c>
      <c r="E4" s="104">
        <v>0</v>
      </c>
      <c r="F4" s="104">
        <v>0</v>
      </c>
      <c r="G4" s="104">
        <v>0</v>
      </c>
      <c r="H4" s="104">
        <v>0</v>
      </c>
      <c r="I4" s="104">
        <v>0</v>
      </c>
      <c r="J4" s="104">
        <v>0</v>
      </c>
      <c r="K4" s="104">
        <v>0</v>
      </c>
      <c r="L4" s="104">
        <v>0</v>
      </c>
      <c r="M4" s="104">
        <v>0</v>
      </c>
      <c r="N4" s="104">
        <v>10000</v>
      </c>
      <c r="O4" s="104">
        <v>0</v>
      </c>
      <c r="P4" s="104">
        <v>0</v>
      </c>
      <c r="Q4" s="105" t="s">
        <v>5943</v>
      </c>
      <c r="R4" s="105"/>
      <c r="S4" s="104">
        <v>1</v>
      </c>
      <c r="T4" s="105"/>
      <c r="U4" s="105"/>
      <c r="V4" s="105"/>
      <c r="W4" s="105"/>
      <c r="X4" s="104">
        <v>0</v>
      </c>
      <c r="Y4" s="104">
        <v>0</v>
      </c>
      <c r="Z4" s="104">
        <v>0</v>
      </c>
      <c r="AA4" s="104">
        <v>0</v>
      </c>
      <c r="AB4" s="104">
        <v>0</v>
      </c>
      <c r="AC4" s="104">
        <v>0</v>
      </c>
      <c r="AD4" s="104">
        <v>0</v>
      </c>
      <c r="AE4" s="104">
        <v>0</v>
      </c>
      <c r="AF4" s="104">
        <v>0</v>
      </c>
      <c r="AG4" s="104">
        <v>0</v>
      </c>
      <c r="AH4" s="104">
        <v>0</v>
      </c>
      <c r="AI4" s="104">
        <v>0</v>
      </c>
      <c r="AJ4" s="104">
        <v>10000</v>
      </c>
      <c r="AK4" s="105"/>
      <c r="AL4" s="105" t="s">
        <v>5944</v>
      </c>
    </row>
    <row r="5" spans="1:38" ht="15" customHeight="1" x14ac:dyDescent="0.35">
      <c r="A5" s="105" t="s">
        <v>5945</v>
      </c>
      <c r="B5" s="104">
        <v>0</v>
      </c>
      <c r="C5" s="104">
        <v>0</v>
      </c>
      <c r="D5" s="104">
        <v>0</v>
      </c>
      <c r="E5" s="104">
        <v>0</v>
      </c>
      <c r="F5" s="104">
        <v>0</v>
      </c>
      <c r="G5" s="104">
        <v>0</v>
      </c>
      <c r="H5" s="104">
        <v>0</v>
      </c>
      <c r="I5" s="104">
        <v>0</v>
      </c>
      <c r="J5" s="104">
        <v>0</v>
      </c>
      <c r="K5" s="104">
        <v>0</v>
      </c>
      <c r="L5" s="104">
        <v>0</v>
      </c>
      <c r="M5" s="104">
        <v>0</v>
      </c>
      <c r="N5" s="104">
        <v>0</v>
      </c>
      <c r="O5" s="104">
        <v>0</v>
      </c>
      <c r="P5" s="104">
        <v>150</v>
      </c>
      <c r="Q5" s="105" t="s">
        <v>5946</v>
      </c>
      <c r="R5" s="105"/>
      <c r="S5" s="104">
        <v>1</v>
      </c>
      <c r="T5" s="105"/>
      <c r="U5" s="105"/>
      <c r="V5" s="105"/>
      <c r="W5" s="105"/>
      <c r="X5" s="104">
        <v>15519.324450231001</v>
      </c>
      <c r="Y5" s="104">
        <v>103.46216300154001</v>
      </c>
      <c r="Z5" s="104">
        <v>25.920999999999999</v>
      </c>
      <c r="AA5" s="104">
        <v>0</v>
      </c>
      <c r="AB5" s="104">
        <v>0</v>
      </c>
      <c r="AC5" s="104">
        <v>0</v>
      </c>
      <c r="AD5" s="104">
        <v>0</v>
      </c>
      <c r="AE5" s="104">
        <v>0</v>
      </c>
      <c r="AF5" s="104">
        <v>0</v>
      </c>
      <c r="AG5" s="104">
        <v>15519.324450231001</v>
      </c>
      <c r="AH5" s="104">
        <v>103.46216300154001</v>
      </c>
      <c r="AI5" s="104">
        <v>25.920999999999999</v>
      </c>
      <c r="AJ5" s="104">
        <v>0</v>
      </c>
      <c r="AK5" s="105"/>
      <c r="AL5" s="105" t="s">
        <v>5947</v>
      </c>
    </row>
    <row r="6" spans="1:38" ht="15" customHeight="1" x14ac:dyDescent="0.35">
      <c r="A6" s="105" t="s">
        <v>5948</v>
      </c>
      <c r="B6" s="104">
        <v>0</v>
      </c>
      <c r="C6" s="104">
        <v>0</v>
      </c>
      <c r="D6" s="104">
        <v>0</v>
      </c>
      <c r="E6" s="104">
        <v>0</v>
      </c>
      <c r="F6" s="104">
        <v>0</v>
      </c>
      <c r="G6" s="104">
        <v>0</v>
      </c>
      <c r="H6" s="104">
        <v>0</v>
      </c>
      <c r="I6" s="104">
        <v>0</v>
      </c>
      <c r="J6" s="104">
        <v>0</v>
      </c>
      <c r="K6" s="104">
        <v>0</v>
      </c>
      <c r="L6" s="104">
        <v>0</v>
      </c>
      <c r="M6" s="104">
        <v>0</v>
      </c>
      <c r="N6" s="104">
        <v>250</v>
      </c>
      <c r="O6" s="104">
        <v>4</v>
      </c>
      <c r="P6" s="104">
        <v>250</v>
      </c>
      <c r="Q6" s="105" t="s">
        <v>5949</v>
      </c>
      <c r="R6" s="105"/>
      <c r="S6" s="104">
        <v>1</v>
      </c>
      <c r="T6" s="105"/>
      <c r="U6" s="105"/>
      <c r="V6" s="105"/>
      <c r="W6" s="105"/>
      <c r="X6" s="104">
        <v>51287.7</v>
      </c>
      <c r="Y6" s="104">
        <v>102.5754</v>
      </c>
      <c r="Z6" s="104">
        <v>102.5754</v>
      </c>
      <c r="AA6" s="104">
        <v>0</v>
      </c>
      <c r="AB6" s="104">
        <v>0</v>
      </c>
      <c r="AC6" s="104">
        <v>0</v>
      </c>
      <c r="AD6" s="104">
        <v>0</v>
      </c>
      <c r="AE6" s="104">
        <v>0</v>
      </c>
      <c r="AF6" s="104">
        <v>0</v>
      </c>
      <c r="AG6" s="104">
        <v>51287.7</v>
      </c>
      <c r="AH6" s="104">
        <v>102.5754</v>
      </c>
      <c r="AI6" s="104">
        <v>102.5754</v>
      </c>
      <c r="AJ6" s="104">
        <v>0</v>
      </c>
      <c r="AK6" s="105"/>
      <c r="AL6" s="105" t="s">
        <v>5950</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T23"/>
  <sheetViews>
    <sheetView workbookViewId="0">
      <selection activeCell="L2" sqref="L2"/>
    </sheetView>
  </sheetViews>
  <sheetFormatPr defaultRowHeight="15" customHeight="1" x14ac:dyDescent="0.35"/>
  <cols>
    <col min="1" max="9" width="9.08984375" style="104"/>
    <col min="10" max="10" width="9.453125" style="104" bestFit="1" customWidth="1"/>
    <col min="11" max="28" width="9.08984375" style="104"/>
    <col min="29" max="29" width="9.453125" style="104" bestFit="1" customWidth="1"/>
    <col min="30" max="45" width="9.08984375" style="104"/>
    <col min="46" max="46" width="9.453125" style="104" bestFit="1" customWidth="1"/>
    <col min="47" max="70" width="9.08984375" style="104"/>
    <col min="71" max="71" width="9.453125" style="104" bestFit="1" customWidth="1"/>
    <col min="72" max="265" width="9.08984375" style="104"/>
    <col min="266" max="266" width="9.453125" style="104" bestFit="1" customWidth="1"/>
    <col min="267" max="284" width="9.08984375" style="104"/>
    <col min="285" max="285" width="9.453125" style="104" bestFit="1" customWidth="1"/>
    <col min="286" max="301" width="9.08984375" style="104"/>
    <col min="302" max="302" width="9.453125" style="104" bestFit="1" customWidth="1"/>
    <col min="303" max="326" width="9.08984375" style="104"/>
    <col min="327" max="327" width="9.453125" style="104" bestFit="1" customWidth="1"/>
    <col min="328" max="521" width="9.08984375" style="104"/>
    <col min="522" max="522" width="9.453125" style="104" bestFit="1" customWidth="1"/>
    <col min="523" max="540" width="9.08984375" style="104"/>
    <col min="541" max="541" width="9.453125" style="104" bestFit="1" customWidth="1"/>
    <col min="542" max="557" width="9.08984375" style="104"/>
    <col min="558" max="558" width="9.453125" style="104" bestFit="1" customWidth="1"/>
    <col min="559" max="582" width="9.08984375" style="104"/>
    <col min="583" max="583" width="9.453125" style="104" bestFit="1" customWidth="1"/>
    <col min="584" max="777" width="9.08984375" style="104"/>
    <col min="778" max="778" width="9.453125" style="104" bestFit="1" customWidth="1"/>
    <col min="779" max="796" width="9.08984375" style="104"/>
    <col min="797" max="797" width="9.453125" style="104" bestFit="1" customWidth="1"/>
    <col min="798" max="813" width="9.08984375" style="104"/>
    <col min="814" max="814" width="9.453125" style="104" bestFit="1" customWidth="1"/>
    <col min="815" max="838" width="9.08984375" style="104"/>
    <col min="839" max="839" width="9.453125" style="104" bestFit="1" customWidth="1"/>
    <col min="840" max="1033" width="9.08984375" style="104"/>
    <col min="1034" max="1034" width="9.453125" style="104" bestFit="1" customWidth="1"/>
    <col min="1035" max="1052" width="9.08984375" style="104"/>
    <col min="1053" max="1053" width="9.453125" style="104" bestFit="1" customWidth="1"/>
    <col min="1054" max="1069" width="9.08984375" style="104"/>
    <col min="1070" max="1070" width="9.453125" style="104" bestFit="1" customWidth="1"/>
    <col min="1071" max="1094" width="9.08984375" style="104"/>
    <col min="1095" max="1095" width="9.453125" style="104" bestFit="1" customWidth="1"/>
    <col min="1096" max="1289" width="9.08984375" style="104"/>
    <col min="1290" max="1290" width="9.453125" style="104" bestFit="1" customWidth="1"/>
    <col min="1291" max="1308" width="9.08984375" style="104"/>
    <col min="1309" max="1309" width="9.453125" style="104" bestFit="1" customWidth="1"/>
    <col min="1310" max="1325" width="9.08984375" style="104"/>
    <col min="1326" max="1326" width="9.453125" style="104" bestFit="1" customWidth="1"/>
    <col min="1327" max="1350" width="9.08984375" style="104"/>
    <col min="1351" max="1351" width="9.453125" style="104" bestFit="1" customWidth="1"/>
    <col min="1352" max="1545" width="9.08984375" style="104"/>
    <col min="1546" max="1546" width="9.453125" style="104" bestFit="1" customWidth="1"/>
    <col min="1547" max="1564" width="9.08984375" style="104"/>
    <col min="1565" max="1565" width="9.453125" style="104" bestFit="1" customWidth="1"/>
    <col min="1566" max="1581" width="9.08984375" style="104"/>
    <col min="1582" max="1582" width="9.453125" style="104" bestFit="1" customWidth="1"/>
    <col min="1583" max="1606" width="9.08984375" style="104"/>
    <col min="1607" max="1607" width="9.453125" style="104" bestFit="1" customWidth="1"/>
    <col min="1608" max="1801" width="9.08984375" style="104"/>
    <col min="1802" max="1802" width="9.453125" style="104" bestFit="1" customWidth="1"/>
    <col min="1803" max="1820" width="9.08984375" style="104"/>
    <col min="1821" max="1821" width="9.453125" style="104" bestFit="1" customWidth="1"/>
    <col min="1822" max="1837" width="9.08984375" style="104"/>
    <col min="1838" max="1838" width="9.453125" style="104" bestFit="1" customWidth="1"/>
    <col min="1839" max="1862" width="9.08984375" style="104"/>
    <col min="1863" max="1863" width="9.453125" style="104" bestFit="1" customWidth="1"/>
    <col min="1864" max="2057" width="9.08984375" style="104"/>
    <col min="2058" max="2058" width="9.453125" style="104" bestFit="1" customWidth="1"/>
    <col min="2059" max="2076" width="9.08984375" style="104"/>
    <col min="2077" max="2077" width="9.453125" style="104" bestFit="1" customWidth="1"/>
    <col min="2078" max="2093" width="9.08984375" style="104"/>
    <col min="2094" max="2094" width="9.453125" style="104" bestFit="1" customWidth="1"/>
    <col min="2095" max="2118" width="9.08984375" style="104"/>
    <col min="2119" max="2119" width="9.453125" style="104" bestFit="1" customWidth="1"/>
    <col min="2120" max="2313" width="9.08984375" style="104"/>
    <col min="2314" max="2314" width="9.453125" style="104" bestFit="1" customWidth="1"/>
    <col min="2315" max="2332" width="9.08984375" style="104"/>
    <col min="2333" max="2333" width="9.453125" style="104" bestFit="1" customWidth="1"/>
    <col min="2334" max="2349" width="9.08984375" style="104"/>
    <col min="2350" max="2350" width="9.453125" style="104" bestFit="1" customWidth="1"/>
    <col min="2351" max="2374" width="9.08984375" style="104"/>
    <col min="2375" max="2375" width="9.453125" style="104" bestFit="1" customWidth="1"/>
    <col min="2376" max="2569" width="9.08984375" style="104"/>
    <col min="2570" max="2570" width="9.453125" style="104" bestFit="1" customWidth="1"/>
    <col min="2571" max="2588" width="9.08984375" style="104"/>
    <col min="2589" max="2589" width="9.453125" style="104" bestFit="1" customWidth="1"/>
    <col min="2590" max="2605" width="9.08984375" style="104"/>
    <col min="2606" max="2606" width="9.453125" style="104" bestFit="1" customWidth="1"/>
    <col min="2607" max="2630" width="9.08984375" style="104"/>
    <col min="2631" max="2631" width="9.453125" style="104" bestFit="1" customWidth="1"/>
    <col min="2632" max="2825" width="9.08984375" style="104"/>
    <col min="2826" max="2826" width="9.453125" style="104" bestFit="1" customWidth="1"/>
    <col min="2827" max="2844" width="9.08984375" style="104"/>
    <col min="2845" max="2845" width="9.453125" style="104" bestFit="1" customWidth="1"/>
    <col min="2846" max="2861" width="9.08984375" style="104"/>
    <col min="2862" max="2862" width="9.453125" style="104" bestFit="1" customWidth="1"/>
    <col min="2863" max="2886" width="9.08984375" style="104"/>
    <col min="2887" max="2887" width="9.453125" style="104" bestFit="1" customWidth="1"/>
    <col min="2888" max="3081" width="9.08984375" style="104"/>
    <col min="3082" max="3082" width="9.453125" style="104" bestFit="1" customWidth="1"/>
    <col min="3083" max="3100" width="9.08984375" style="104"/>
    <col min="3101" max="3101" width="9.453125" style="104" bestFit="1" customWidth="1"/>
    <col min="3102" max="3117" width="9.08984375" style="104"/>
    <col min="3118" max="3118" width="9.453125" style="104" bestFit="1" customWidth="1"/>
    <col min="3119" max="3142" width="9.08984375" style="104"/>
    <col min="3143" max="3143" width="9.453125" style="104" bestFit="1" customWidth="1"/>
    <col min="3144" max="3337" width="9.08984375" style="104"/>
    <col min="3338" max="3338" width="9.453125" style="104" bestFit="1" customWidth="1"/>
    <col min="3339" max="3356" width="9.08984375" style="104"/>
    <col min="3357" max="3357" width="9.453125" style="104" bestFit="1" customWidth="1"/>
    <col min="3358" max="3373" width="9.08984375" style="104"/>
    <col min="3374" max="3374" width="9.453125" style="104" bestFit="1" customWidth="1"/>
    <col min="3375" max="3398" width="9.08984375" style="104"/>
    <col min="3399" max="3399" width="9.453125" style="104" bestFit="1" customWidth="1"/>
    <col min="3400" max="3593" width="9.08984375" style="104"/>
    <col min="3594" max="3594" width="9.453125" style="104" bestFit="1" customWidth="1"/>
    <col min="3595" max="3612" width="9.08984375" style="104"/>
    <col min="3613" max="3613" width="9.453125" style="104" bestFit="1" customWidth="1"/>
    <col min="3614" max="3629" width="9.08984375" style="104"/>
    <col min="3630" max="3630" width="9.453125" style="104" bestFit="1" customWidth="1"/>
    <col min="3631" max="3654" width="9.08984375" style="104"/>
    <col min="3655" max="3655" width="9.453125" style="104" bestFit="1" customWidth="1"/>
    <col min="3656" max="3849" width="9.08984375" style="104"/>
    <col min="3850" max="3850" width="9.453125" style="104" bestFit="1" customWidth="1"/>
    <col min="3851" max="3868" width="9.08984375" style="104"/>
    <col min="3869" max="3869" width="9.453125" style="104" bestFit="1" customWidth="1"/>
    <col min="3870" max="3885" width="9.08984375" style="104"/>
    <col min="3886" max="3886" width="9.453125" style="104" bestFit="1" customWidth="1"/>
    <col min="3887" max="3910" width="9.08984375" style="104"/>
    <col min="3911" max="3911" width="9.453125" style="104" bestFit="1" customWidth="1"/>
    <col min="3912" max="4105" width="9.08984375" style="104"/>
    <col min="4106" max="4106" width="9.453125" style="104" bestFit="1" customWidth="1"/>
    <col min="4107" max="4124" width="9.08984375" style="104"/>
    <col min="4125" max="4125" width="9.453125" style="104" bestFit="1" customWidth="1"/>
    <col min="4126" max="4141" width="9.08984375" style="104"/>
    <col min="4142" max="4142" width="9.453125" style="104" bestFit="1" customWidth="1"/>
    <col min="4143" max="4166" width="9.08984375" style="104"/>
    <col min="4167" max="4167" width="9.453125" style="104" bestFit="1" customWidth="1"/>
    <col min="4168" max="4361" width="9.08984375" style="104"/>
    <col min="4362" max="4362" width="9.453125" style="104" bestFit="1" customWidth="1"/>
    <col min="4363" max="4380" width="9.08984375" style="104"/>
    <col min="4381" max="4381" width="9.453125" style="104" bestFit="1" customWidth="1"/>
    <col min="4382" max="4397" width="9.08984375" style="104"/>
    <col min="4398" max="4398" width="9.453125" style="104" bestFit="1" customWidth="1"/>
    <col min="4399" max="4422" width="9.08984375" style="104"/>
    <col min="4423" max="4423" width="9.453125" style="104" bestFit="1" customWidth="1"/>
    <col min="4424" max="4617" width="9.08984375" style="104"/>
    <col min="4618" max="4618" width="9.453125" style="104" bestFit="1" customWidth="1"/>
    <col min="4619" max="4636" width="9.08984375" style="104"/>
    <col min="4637" max="4637" width="9.453125" style="104" bestFit="1" customWidth="1"/>
    <col min="4638" max="4653" width="9.08984375" style="104"/>
    <col min="4654" max="4654" width="9.453125" style="104" bestFit="1" customWidth="1"/>
    <col min="4655" max="4678" width="9.08984375" style="104"/>
    <col min="4679" max="4679" width="9.453125" style="104" bestFit="1" customWidth="1"/>
    <col min="4680" max="4873" width="9.08984375" style="104"/>
    <col min="4874" max="4874" width="9.453125" style="104" bestFit="1" customWidth="1"/>
    <col min="4875" max="4892" width="9.08984375" style="104"/>
    <col min="4893" max="4893" width="9.453125" style="104" bestFit="1" customWidth="1"/>
    <col min="4894" max="4909" width="9.08984375" style="104"/>
    <col min="4910" max="4910" width="9.453125" style="104" bestFit="1" customWidth="1"/>
    <col min="4911" max="4934" width="9.08984375" style="104"/>
    <col min="4935" max="4935" width="9.453125" style="104" bestFit="1" customWidth="1"/>
    <col min="4936" max="5129" width="9.08984375" style="104"/>
    <col min="5130" max="5130" width="9.453125" style="104" bestFit="1" customWidth="1"/>
    <col min="5131" max="5148" width="9.08984375" style="104"/>
    <col min="5149" max="5149" width="9.453125" style="104" bestFit="1" customWidth="1"/>
    <col min="5150" max="5165" width="9.08984375" style="104"/>
    <col min="5166" max="5166" width="9.453125" style="104" bestFit="1" customWidth="1"/>
    <col min="5167" max="5190" width="9.08984375" style="104"/>
    <col min="5191" max="5191" width="9.453125" style="104" bestFit="1" customWidth="1"/>
    <col min="5192" max="5385" width="9.08984375" style="104"/>
    <col min="5386" max="5386" width="9.453125" style="104" bestFit="1" customWidth="1"/>
    <col min="5387" max="5404" width="9.08984375" style="104"/>
    <col min="5405" max="5405" width="9.453125" style="104" bestFit="1" customWidth="1"/>
    <col min="5406" max="5421" width="9.08984375" style="104"/>
    <col min="5422" max="5422" width="9.453125" style="104" bestFit="1" customWidth="1"/>
    <col min="5423" max="5446" width="9.08984375" style="104"/>
    <col min="5447" max="5447" width="9.453125" style="104" bestFit="1" customWidth="1"/>
    <col min="5448" max="5641" width="9.08984375" style="104"/>
    <col min="5642" max="5642" width="9.453125" style="104" bestFit="1" customWidth="1"/>
    <col min="5643" max="5660" width="9.08984375" style="104"/>
    <col min="5661" max="5661" width="9.453125" style="104" bestFit="1" customWidth="1"/>
    <col min="5662" max="5677" width="9.08984375" style="104"/>
    <col min="5678" max="5678" width="9.453125" style="104" bestFit="1" customWidth="1"/>
    <col min="5679" max="5702" width="9.08984375" style="104"/>
    <col min="5703" max="5703" width="9.453125" style="104" bestFit="1" customWidth="1"/>
    <col min="5704" max="5897" width="9.08984375" style="104"/>
    <col min="5898" max="5898" width="9.453125" style="104" bestFit="1" customWidth="1"/>
    <col min="5899" max="5916" width="9.08984375" style="104"/>
    <col min="5917" max="5917" width="9.453125" style="104" bestFit="1" customWidth="1"/>
    <col min="5918" max="5933" width="9.08984375" style="104"/>
    <col min="5934" max="5934" width="9.453125" style="104" bestFit="1" customWidth="1"/>
    <col min="5935" max="5958" width="9.08984375" style="104"/>
    <col min="5959" max="5959" width="9.453125" style="104" bestFit="1" customWidth="1"/>
    <col min="5960" max="6153" width="9.08984375" style="104"/>
    <col min="6154" max="6154" width="9.453125" style="104" bestFit="1" customWidth="1"/>
    <col min="6155" max="6172" width="9.08984375" style="104"/>
    <col min="6173" max="6173" width="9.453125" style="104" bestFit="1" customWidth="1"/>
    <col min="6174" max="6189" width="9.08984375" style="104"/>
    <col min="6190" max="6190" width="9.453125" style="104" bestFit="1" customWidth="1"/>
    <col min="6191" max="6214" width="9.08984375" style="104"/>
    <col min="6215" max="6215" width="9.453125" style="104" bestFit="1" customWidth="1"/>
    <col min="6216" max="6409" width="9.08984375" style="104"/>
    <col min="6410" max="6410" width="9.453125" style="104" bestFit="1" customWidth="1"/>
    <col min="6411" max="6428" width="9.08984375" style="104"/>
    <col min="6429" max="6429" width="9.453125" style="104" bestFit="1" customWidth="1"/>
    <col min="6430" max="6445" width="9.08984375" style="104"/>
    <col min="6446" max="6446" width="9.453125" style="104" bestFit="1" customWidth="1"/>
    <col min="6447" max="6470" width="9.08984375" style="104"/>
    <col min="6471" max="6471" width="9.453125" style="104" bestFit="1" customWidth="1"/>
    <col min="6472" max="6665" width="9.08984375" style="104"/>
    <col min="6666" max="6666" width="9.453125" style="104" bestFit="1" customWidth="1"/>
    <col min="6667" max="6684" width="9.08984375" style="104"/>
    <col min="6685" max="6685" width="9.453125" style="104" bestFit="1" customWidth="1"/>
    <col min="6686" max="6701" width="9.08984375" style="104"/>
    <col min="6702" max="6702" width="9.453125" style="104" bestFit="1" customWidth="1"/>
    <col min="6703" max="6726" width="9.08984375" style="104"/>
    <col min="6727" max="6727" width="9.453125" style="104" bestFit="1" customWidth="1"/>
    <col min="6728" max="6921" width="9.08984375" style="104"/>
    <col min="6922" max="6922" width="9.453125" style="104" bestFit="1" customWidth="1"/>
    <col min="6923" max="6940" width="9.08984375" style="104"/>
    <col min="6941" max="6941" width="9.453125" style="104" bestFit="1" customWidth="1"/>
    <col min="6942" max="6957" width="9.08984375" style="104"/>
    <col min="6958" max="6958" width="9.453125" style="104" bestFit="1" customWidth="1"/>
    <col min="6959" max="6982" width="9.08984375" style="104"/>
    <col min="6983" max="6983" width="9.453125" style="104" bestFit="1" customWidth="1"/>
    <col min="6984" max="7177" width="9.08984375" style="104"/>
    <col min="7178" max="7178" width="9.453125" style="104" bestFit="1" customWidth="1"/>
    <col min="7179" max="7196" width="9.08984375" style="104"/>
    <col min="7197" max="7197" width="9.453125" style="104" bestFit="1" customWidth="1"/>
    <col min="7198" max="7213" width="9.08984375" style="104"/>
    <col min="7214" max="7214" width="9.453125" style="104" bestFit="1" customWidth="1"/>
    <col min="7215" max="7238" width="9.08984375" style="104"/>
    <col min="7239" max="7239" width="9.453125" style="104" bestFit="1" customWidth="1"/>
    <col min="7240" max="7433" width="9.08984375" style="104"/>
    <col min="7434" max="7434" width="9.453125" style="104" bestFit="1" customWidth="1"/>
    <col min="7435" max="7452" width="9.08984375" style="104"/>
    <col min="7453" max="7453" width="9.453125" style="104" bestFit="1" customWidth="1"/>
    <col min="7454" max="7469" width="9.08984375" style="104"/>
    <col min="7470" max="7470" width="9.453125" style="104" bestFit="1" customWidth="1"/>
    <col min="7471" max="7494" width="9.08984375" style="104"/>
    <col min="7495" max="7495" width="9.453125" style="104" bestFit="1" customWidth="1"/>
    <col min="7496" max="7689" width="9.08984375" style="104"/>
    <col min="7690" max="7690" width="9.453125" style="104" bestFit="1" customWidth="1"/>
    <col min="7691" max="7708" width="9.08984375" style="104"/>
    <col min="7709" max="7709" width="9.453125" style="104" bestFit="1" customWidth="1"/>
    <col min="7710" max="7725" width="9.08984375" style="104"/>
    <col min="7726" max="7726" width="9.453125" style="104" bestFit="1" customWidth="1"/>
    <col min="7727" max="7750" width="9.08984375" style="104"/>
    <col min="7751" max="7751" width="9.453125" style="104" bestFit="1" customWidth="1"/>
    <col min="7752" max="7945" width="9.08984375" style="104"/>
    <col min="7946" max="7946" width="9.453125" style="104" bestFit="1" customWidth="1"/>
    <col min="7947" max="7964" width="9.08984375" style="104"/>
    <col min="7965" max="7965" width="9.453125" style="104" bestFit="1" customWidth="1"/>
    <col min="7966" max="7981" width="9.08984375" style="104"/>
    <col min="7982" max="7982" width="9.453125" style="104" bestFit="1" customWidth="1"/>
    <col min="7983" max="8006" width="9.08984375" style="104"/>
    <col min="8007" max="8007" width="9.453125" style="104" bestFit="1" customWidth="1"/>
    <col min="8008" max="8201" width="9.08984375" style="104"/>
    <col min="8202" max="8202" width="9.453125" style="104" bestFit="1" customWidth="1"/>
    <col min="8203" max="8220" width="9.08984375" style="104"/>
    <col min="8221" max="8221" width="9.453125" style="104" bestFit="1" customWidth="1"/>
    <col min="8222" max="8237" width="9.08984375" style="104"/>
    <col min="8238" max="8238" width="9.453125" style="104" bestFit="1" customWidth="1"/>
    <col min="8239" max="8262" width="9.08984375" style="104"/>
    <col min="8263" max="8263" width="9.453125" style="104" bestFit="1" customWidth="1"/>
    <col min="8264" max="8457" width="9.08984375" style="104"/>
    <col min="8458" max="8458" width="9.453125" style="104" bestFit="1" customWidth="1"/>
    <col min="8459" max="8476" width="9.08984375" style="104"/>
    <col min="8477" max="8477" width="9.453125" style="104" bestFit="1" customWidth="1"/>
    <col min="8478" max="8493" width="9.08984375" style="104"/>
    <col min="8494" max="8494" width="9.453125" style="104" bestFit="1" customWidth="1"/>
    <col min="8495" max="8518" width="9.08984375" style="104"/>
    <col min="8519" max="8519" width="9.453125" style="104" bestFit="1" customWidth="1"/>
    <col min="8520" max="8713" width="9.08984375" style="104"/>
    <col min="8714" max="8714" width="9.453125" style="104" bestFit="1" customWidth="1"/>
    <col min="8715" max="8732" width="9.08984375" style="104"/>
    <col min="8733" max="8733" width="9.453125" style="104" bestFit="1" customWidth="1"/>
    <col min="8734" max="8749" width="9.08984375" style="104"/>
    <col min="8750" max="8750" width="9.453125" style="104" bestFit="1" customWidth="1"/>
    <col min="8751" max="8774" width="9.08984375" style="104"/>
    <col min="8775" max="8775" width="9.453125" style="104" bestFit="1" customWidth="1"/>
    <col min="8776" max="8969" width="9.08984375" style="104"/>
    <col min="8970" max="8970" width="9.453125" style="104" bestFit="1" customWidth="1"/>
    <col min="8971" max="8988" width="9.08984375" style="104"/>
    <col min="8989" max="8989" width="9.453125" style="104" bestFit="1" customWidth="1"/>
    <col min="8990" max="9005" width="9.08984375" style="104"/>
    <col min="9006" max="9006" width="9.453125" style="104" bestFit="1" customWidth="1"/>
    <col min="9007" max="9030" width="9.08984375" style="104"/>
    <col min="9031" max="9031" width="9.453125" style="104" bestFit="1" customWidth="1"/>
    <col min="9032" max="9225" width="9.08984375" style="104"/>
    <col min="9226" max="9226" width="9.453125" style="104" bestFit="1" customWidth="1"/>
    <col min="9227" max="9244" width="9.08984375" style="104"/>
    <col min="9245" max="9245" width="9.453125" style="104" bestFit="1" customWidth="1"/>
    <col min="9246" max="9261" width="9.08984375" style="104"/>
    <col min="9262" max="9262" width="9.453125" style="104" bestFit="1" customWidth="1"/>
    <col min="9263" max="9286" width="9.08984375" style="104"/>
    <col min="9287" max="9287" width="9.453125" style="104" bestFit="1" customWidth="1"/>
    <col min="9288" max="9481" width="9.08984375" style="104"/>
    <col min="9482" max="9482" width="9.453125" style="104" bestFit="1" customWidth="1"/>
    <col min="9483" max="9500" width="9.08984375" style="104"/>
    <col min="9501" max="9501" width="9.453125" style="104" bestFit="1" customWidth="1"/>
    <col min="9502" max="9517" width="9.08984375" style="104"/>
    <col min="9518" max="9518" width="9.453125" style="104" bestFit="1" customWidth="1"/>
    <col min="9519" max="9542" width="9.08984375" style="104"/>
    <col min="9543" max="9543" width="9.453125" style="104" bestFit="1" customWidth="1"/>
    <col min="9544" max="9737" width="9.08984375" style="104"/>
    <col min="9738" max="9738" width="9.453125" style="104" bestFit="1" customWidth="1"/>
    <col min="9739" max="9756" width="9.08984375" style="104"/>
    <col min="9757" max="9757" width="9.453125" style="104" bestFit="1" customWidth="1"/>
    <col min="9758" max="9773" width="9.08984375" style="104"/>
    <col min="9774" max="9774" width="9.453125" style="104" bestFit="1" customWidth="1"/>
    <col min="9775" max="9798" width="9.08984375" style="104"/>
    <col min="9799" max="9799" width="9.453125" style="104" bestFit="1" customWidth="1"/>
    <col min="9800" max="9993" width="9.08984375" style="104"/>
    <col min="9994" max="9994" width="9.453125" style="104" bestFit="1" customWidth="1"/>
    <col min="9995" max="10012" width="9.08984375" style="104"/>
    <col min="10013" max="10013" width="9.453125" style="104" bestFit="1" customWidth="1"/>
    <col min="10014" max="10029" width="9.08984375" style="104"/>
    <col min="10030" max="10030" width="9.453125" style="104" bestFit="1" customWidth="1"/>
    <col min="10031" max="10054" width="9.08984375" style="104"/>
    <col min="10055" max="10055" width="9.453125" style="104" bestFit="1" customWidth="1"/>
    <col min="10056" max="10249" width="9.08984375" style="104"/>
    <col min="10250" max="10250" width="9.453125" style="104" bestFit="1" customWidth="1"/>
    <col min="10251" max="10268" width="9.08984375" style="104"/>
    <col min="10269" max="10269" width="9.453125" style="104" bestFit="1" customWidth="1"/>
    <col min="10270" max="10285" width="9.08984375" style="104"/>
    <col min="10286" max="10286" width="9.453125" style="104" bestFit="1" customWidth="1"/>
    <col min="10287" max="10310" width="9.08984375" style="104"/>
    <col min="10311" max="10311" width="9.453125" style="104" bestFit="1" customWidth="1"/>
    <col min="10312" max="10505" width="9.08984375" style="104"/>
    <col min="10506" max="10506" width="9.453125" style="104" bestFit="1" customWidth="1"/>
    <col min="10507" max="10524" width="9.08984375" style="104"/>
    <col min="10525" max="10525" width="9.453125" style="104" bestFit="1" customWidth="1"/>
    <col min="10526" max="10541" width="9.08984375" style="104"/>
    <col min="10542" max="10542" width="9.453125" style="104" bestFit="1" customWidth="1"/>
    <col min="10543" max="10566" width="9.08984375" style="104"/>
    <col min="10567" max="10567" width="9.453125" style="104" bestFit="1" customWidth="1"/>
    <col min="10568" max="10761" width="9.08984375" style="104"/>
    <col min="10762" max="10762" width="9.453125" style="104" bestFit="1" customWidth="1"/>
    <col min="10763" max="10780" width="9.08984375" style="104"/>
    <col min="10781" max="10781" width="9.453125" style="104" bestFit="1" customWidth="1"/>
    <col min="10782" max="10797" width="9.08984375" style="104"/>
    <col min="10798" max="10798" width="9.453125" style="104" bestFit="1" customWidth="1"/>
    <col min="10799" max="10822" width="9.08984375" style="104"/>
    <col min="10823" max="10823" width="9.453125" style="104" bestFit="1" customWidth="1"/>
    <col min="10824" max="11017" width="9.08984375" style="104"/>
    <col min="11018" max="11018" width="9.453125" style="104" bestFit="1" customWidth="1"/>
    <col min="11019" max="11036" width="9.08984375" style="104"/>
    <col min="11037" max="11037" width="9.453125" style="104" bestFit="1" customWidth="1"/>
    <col min="11038" max="11053" width="9.08984375" style="104"/>
    <col min="11054" max="11054" width="9.453125" style="104" bestFit="1" customWidth="1"/>
    <col min="11055" max="11078" width="9.08984375" style="104"/>
    <col min="11079" max="11079" width="9.453125" style="104" bestFit="1" customWidth="1"/>
    <col min="11080" max="11273" width="9.08984375" style="104"/>
    <col min="11274" max="11274" width="9.453125" style="104" bestFit="1" customWidth="1"/>
    <col min="11275" max="11292" width="9.08984375" style="104"/>
    <col min="11293" max="11293" width="9.453125" style="104" bestFit="1" customWidth="1"/>
    <col min="11294" max="11309" width="9.08984375" style="104"/>
    <col min="11310" max="11310" width="9.453125" style="104" bestFit="1" customWidth="1"/>
    <col min="11311" max="11334" width="9.08984375" style="104"/>
    <col min="11335" max="11335" width="9.453125" style="104" bestFit="1" customWidth="1"/>
    <col min="11336" max="11529" width="9.08984375" style="104"/>
    <col min="11530" max="11530" width="9.453125" style="104" bestFit="1" customWidth="1"/>
    <col min="11531" max="11548" width="9.08984375" style="104"/>
    <col min="11549" max="11549" width="9.453125" style="104" bestFit="1" customWidth="1"/>
    <col min="11550" max="11565" width="9.08984375" style="104"/>
    <col min="11566" max="11566" width="9.453125" style="104" bestFit="1" customWidth="1"/>
    <col min="11567" max="11590" width="9.08984375" style="104"/>
    <col min="11591" max="11591" width="9.453125" style="104" bestFit="1" customWidth="1"/>
    <col min="11592" max="11785" width="9.08984375" style="104"/>
    <col min="11786" max="11786" width="9.453125" style="104" bestFit="1" customWidth="1"/>
    <col min="11787" max="11804" width="9.08984375" style="104"/>
    <col min="11805" max="11805" width="9.453125" style="104" bestFit="1" customWidth="1"/>
    <col min="11806" max="11821" width="9.08984375" style="104"/>
    <col min="11822" max="11822" width="9.453125" style="104" bestFit="1" customWidth="1"/>
    <col min="11823" max="11846" width="9.08984375" style="104"/>
    <col min="11847" max="11847" width="9.453125" style="104" bestFit="1" customWidth="1"/>
    <col min="11848" max="12041" width="9.08984375" style="104"/>
    <col min="12042" max="12042" width="9.453125" style="104" bestFit="1" customWidth="1"/>
    <col min="12043" max="12060" width="9.08984375" style="104"/>
    <col min="12061" max="12061" width="9.453125" style="104" bestFit="1" customWidth="1"/>
    <col min="12062" max="12077" width="9.08984375" style="104"/>
    <col min="12078" max="12078" width="9.453125" style="104" bestFit="1" customWidth="1"/>
    <col min="12079" max="12102" width="9.08984375" style="104"/>
    <col min="12103" max="12103" width="9.453125" style="104" bestFit="1" customWidth="1"/>
    <col min="12104" max="12297" width="9.08984375" style="104"/>
    <col min="12298" max="12298" width="9.453125" style="104" bestFit="1" customWidth="1"/>
    <col min="12299" max="12316" width="9.08984375" style="104"/>
    <col min="12317" max="12317" width="9.453125" style="104" bestFit="1" customWidth="1"/>
    <col min="12318" max="12333" width="9.08984375" style="104"/>
    <col min="12334" max="12334" width="9.453125" style="104" bestFit="1" customWidth="1"/>
    <col min="12335" max="12358" width="9.08984375" style="104"/>
    <col min="12359" max="12359" width="9.453125" style="104" bestFit="1" customWidth="1"/>
    <col min="12360" max="12553" width="9.08984375" style="104"/>
    <col min="12554" max="12554" width="9.453125" style="104" bestFit="1" customWidth="1"/>
    <col min="12555" max="12572" width="9.08984375" style="104"/>
    <col min="12573" max="12573" width="9.453125" style="104" bestFit="1" customWidth="1"/>
    <col min="12574" max="12589" width="9.08984375" style="104"/>
    <col min="12590" max="12590" width="9.453125" style="104" bestFit="1" customWidth="1"/>
    <col min="12591" max="12614" width="9.08984375" style="104"/>
    <col min="12615" max="12615" width="9.453125" style="104" bestFit="1" customWidth="1"/>
    <col min="12616" max="12809" width="9.08984375" style="104"/>
    <col min="12810" max="12810" width="9.453125" style="104" bestFit="1" customWidth="1"/>
    <col min="12811" max="12828" width="9.08984375" style="104"/>
    <col min="12829" max="12829" width="9.453125" style="104" bestFit="1" customWidth="1"/>
    <col min="12830" max="12845" width="9.08984375" style="104"/>
    <col min="12846" max="12846" width="9.453125" style="104" bestFit="1" customWidth="1"/>
    <col min="12847" max="12870" width="9.08984375" style="104"/>
    <col min="12871" max="12871" width="9.453125" style="104" bestFit="1" customWidth="1"/>
    <col min="12872" max="13065" width="9.08984375" style="104"/>
    <col min="13066" max="13066" width="9.453125" style="104" bestFit="1" customWidth="1"/>
    <col min="13067" max="13084" width="9.08984375" style="104"/>
    <col min="13085" max="13085" width="9.453125" style="104" bestFit="1" customWidth="1"/>
    <col min="13086" max="13101" width="9.08984375" style="104"/>
    <col min="13102" max="13102" width="9.453125" style="104" bestFit="1" customWidth="1"/>
    <col min="13103" max="13126" width="9.08984375" style="104"/>
    <col min="13127" max="13127" width="9.453125" style="104" bestFit="1" customWidth="1"/>
    <col min="13128" max="13321" width="9.08984375" style="104"/>
    <col min="13322" max="13322" width="9.453125" style="104" bestFit="1" customWidth="1"/>
    <col min="13323" max="13340" width="9.08984375" style="104"/>
    <col min="13341" max="13341" width="9.453125" style="104" bestFit="1" customWidth="1"/>
    <col min="13342" max="13357" width="9.08984375" style="104"/>
    <col min="13358" max="13358" width="9.453125" style="104" bestFit="1" customWidth="1"/>
    <col min="13359" max="13382" width="9.08984375" style="104"/>
    <col min="13383" max="13383" width="9.453125" style="104" bestFit="1" customWidth="1"/>
    <col min="13384" max="13577" width="9.08984375" style="104"/>
    <col min="13578" max="13578" width="9.453125" style="104" bestFit="1" customWidth="1"/>
    <col min="13579" max="13596" width="9.08984375" style="104"/>
    <col min="13597" max="13597" width="9.453125" style="104" bestFit="1" customWidth="1"/>
    <col min="13598" max="13613" width="9.08984375" style="104"/>
    <col min="13614" max="13614" width="9.453125" style="104" bestFit="1" customWidth="1"/>
    <col min="13615" max="13638" width="9.08984375" style="104"/>
    <col min="13639" max="13639" width="9.453125" style="104" bestFit="1" customWidth="1"/>
    <col min="13640" max="13833" width="9.08984375" style="104"/>
    <col min="13834" max="13834" width="9.453125" style="104" bestFit="1" customWidth="1"/>
    <col min="13835" max="13852" width="9.08984375" style="104"/>
    <col min="13853" max="13853" width="9.453125" style="104" bestFit="1" customWidth="1"/>
    <col min="13854" max="13869" width="9.08984375" style="104"/>
    <col min="13870" max="13870" width="9.453125" style="104" bestFit="1" customWidth="1"/>
    <col min="13871" max="13894" width="9.08984375" style="104"/>
    <col min="13895" max="13895" width="9.453125" style="104" bestFit="1" customWidth="1"/>
    <col min="13896" max="14089" width="9.08984375" style="104"/>
    <col min="14090" max="14090" width="9.453125" style="104" bestFit="1" customWidth="1"/>
    <col min="14091" max="14108" width="9.08984375" style="104"/>
    <col min="14109" max="14109" width="9.453125" style="104" bestFit="1" customWidth="1"/>
    <col min="14110" max="14125" width="9.08984375" style="104"/>
    <col min="14126" max="14126" width="9.453125" style="104" bestFit="1" customWidth="1"/>
    <col min="14127" max="14150" width="9.08984375" style="104"/>
    <col min="14151" max="14151" width="9.453125" style="104" bestFit="1" customWidth="1"/>
    <col min="14152" max="14345" width="9.08984375" style="104"/>
    <col min="14346" max="14346" width="9.453125" style="104" bestFit="1" customWidth="1"/>
    <col min="14347" max="14364" width="9.08984375" style="104"/>
    <col min="14365" max="14365" width="9.453125" style="104" bestFit="1" customWidth="1"/>
    <col min="14366" max="14381" width="9.08984375" style="104"/>
    <col min="14382" max="14382" width="9.453125" style="104" bestFit="1" customWidth="1"/>
    <col min="14383" max="14406" width="9.08984375" style="104"/>
    <col min="14407" max="14407" width="9.453125" style="104" bestFit="1" customWidth="1"/>
    <col min="14408" max="14601" width="9.08984375" style="104"/>
    <col min="14602" max="14602" width="9.453125" style="104" bestFit="1" customWidth="1"/>
    <col min="14603" max="14620" width="9.08984375" style="104"/>
    <col min="14621" max="14621" width="9.453125" style="104" bestFit="1" customWidth="1"/>
    <col min="14622" max="14637" width="9.08984375" style="104"/>
    <col min="14638" max="14638" width="9.453125" style="104" bestFit="1" customWidth="1"/>
    <col min="14639" max="14662" width="9.08984375" style="104"/>
    <col min="14663" max="14663" width="9.453125" style="104" bestFit="1" customWidth="1"/>
    <col min="14664" max="14857" width="9.08984375" style="104"/>
    <col min="14858" max="14858" width="9.453125" style="104" bestFit="1" customWidth="1"/>
    <col min="14859" max="14876" width="9.08984375" style="104"/>
    <col min="14877" max="14877" width="9.453125" style="104" bestFit="1" customWidth="1"/>
    <col min="14878" max="14893" width="9.08984375" style="104"/>
    <col min="14894" max="14894" width="9.453125" style="104" bestFit="1" customWidth="1"/>
    <col min="14895" max="14918" width="9.08984375" style="104"/>
    <col min="14919" max="14919" width="9.453125" style="104" bestFit="1" customWidth="1"/>
    <col min="14920" max="15113" width="9.08984375" style="104"/>
    <col min="15114" max="15114" width="9.453125" style="104" bestFit="1" customWidth="1"/>
    <col min="15115" max="15132" width="9.08984375" style="104"/>
    <col min="15133" max="15133" width="9.453125" style="104" bestFit="1" customWidth="1"/>
    <col min="15134" max="15149" width="9.08984375" style="104"/>
    <col min="15150" max="15150" width="9.453125" style="104" bestFit="1" customWidth="1"/>
    <col min="15151" max="15174" width="9.08984375" style="104"/>
    <col min="15175" max="15175" width="9.453125" style="104" bestFit="1" customWidth="1"/>
    <col min="15176" max="15369" width="9.08984375" style="104"/>
    <col min="15370" max="15370" width="9.453125" style="104" bestFit="1" customWidth="1"/>
    <col min="15371" max="15388" width="9.08984375" style="104"/>
    <col min="15389" max="15389" width="9.453125" style="104" bestFit="1" customWidth="1"/>
    <col min="15390" max="15405" width="9.08984375" style="104"/>
    <col min="15406" max="15406" width="9.453125" style="104" bestFit="1" customWidth="1"/>
    <col min="15407" max="15430" width="9.08984375" style="104"/>
    <col min="15431" max="15431" width="9.453125" style="104" bestFit="1" customWidth="1"/>
    <col min="15432" max="15625" width="9.08984375" style="104"/>
    <col min="15626" max="15626" width="9.453125" style="104" bestFit="1" customWidth="1"/>
    <col min="15627" max="15644" width="9.08984375" style="104"/>
    <col min="15645" max="15645" width="9.453125" style="104" bestFit="1" customWidth="1"/>
    <col min="15646" max="15661" width="9.08984375" style="104"/>
    <col min="15662" max="15662" width="9.453125" style="104" bestFit="1" customWidth="1"/>
    <col min="15663" max="15686" width="9.08984375" style="104"/>
    <col min="15687" max="15687" width="9.453125" style="104" bestFit="1" customWidth="1"/>
    <col min="15688" max="15881" width="9.08984375" style="104"/>
    <col min="15882" max="15882" width="9.453125" style="104" bestFit="1" customWidth="1"/>
    <col min="15883" max="15900" width="9.08984375" style="104"/>
    <col min="15901" max="15901" width="9.453125" style="104" bestFit="1" customWidth="1"/>
    <col min="15902" max="15917" width="9.08984375" style="104"/>
    <col min="15918" max="15918" width="9.453125" style="104" bestFit="1" customWidth="1"/>
    <col min="15919" max="15942" width="9.08984375" style="104"/>
    <col min="15943" max="15943" width="9.453125" style="104" bestFit="1" customWidth="1"/>
    <col min="15944" max="16137" width="9.08984375" style="104"/>
    <col min="16138" max="16138" width="9.453125" style="104" bestFit="1" customWidth="1"/>
    <col min="16139" max="16156" width="9.08984375" style="104"/>
    <col min="16157" max="16157" width="9.453125" style="104" bestFit="1" customWidth="1"/>
    <col min="16158" max="16173" width="9.08984375" style="104"/>
    <col min="16174" max="16174" width="9.453125" style="104" bestFit="1" customWidth="1"/>
    <col min="16175" max="16198" width="9.08984375" style="104"/>
    <col min="16199" max="16199" width="9.453125" style="104" bestFit="1" customWidth="1"/>
    <col min="16200" max="16384" width="9.08984375" style="104"/>
  </cols>
  <sheetData>
    <row r="1" spans="1:72" ht="15" customHeight="1" x14ac:dyDescent="0.35">
      <c r="A1" s="104" t="s">
        <v>332</v>
      </c>
      <c r="B1" s="104" t="s">
        <v>368</v>
      </c>
      <c r="C1" s="104" t="s">
        <v>335</v>
      </c>
      <c r="D1" s="104" t="s">
        <v>369</v>
      </c>
      <c r="E1" s="104" t="s">
        <v>370</v>
      </c>
      <c r="F1" s="104" t="s">
        <v>371</v>
      </c>
      <c r="G1" s="104" t="s">
        <v>372</v>
      </c>
      <c r="H1" s="104" t="s">
        <v>373</v>
      </c>
      <c r="I1" s="104" t="s">
        <v>374</v>
      </c>
      <c r="J1" s="104" t="s">
        <v>375</v>
      </c>
      <c r="K1" s="104" t="s">
        <v>376</v>
      </c>
      <c r="L1" s="104" t="s">
        <v>377</v>
      </c>
      <c r="M1" s="104" t="s">
        <v>378</v>
      </c>
      <c r="N1" s="104" t="s">
        <v>379</v>
      </c>
      <c r="O1" s="104" t="s">
        <v>341</v>
      </c>
      <c r="P1" s="104" t="s">
        <v>380</v>
      </c>
      <c r="Q1" s="104" t="s">
        <v>381</v>
      </c>
      <c r="R1" s="104" t="s">
        <v>342</v>
      </c>
      <c r="S1" s="104" t="s">
        <v>382</v>
      </c>
      <c r="T1" s="104" t="s">
        <v>344</v>
      </c>
      <c r="U1" s="104" t="s">
        <v>383</v>
      </c>
      <c r="V1" s="104" t="s">
        <v>384</v>
      </c>
      <c r="W1" s="104" t="s">
        <v>385</v>
      </c>
      <c r="X1" s="104" t="s">
        <v>386</v>
      </c>
      <c r="Y1" s="104" t="s">
        <v>387</v>
      </c>
      <c r="Z1" s="104" t="s">
        <v>388</v>
      </c>
      <c r="AA1" s="104" t="s">
        <v>348</v>
      </c>
      <c r="AB1" s="104" t="s">
        <v>323</v>
      </c>
      <c r="AC1" s="104" t="s">
        <v>389</v>
      </c>
      <c r="AD1" s="104" t="s">
        <v>390</v>
      </c>
      <c r="AE1" s="104" t="s">
        <v>391</v>
      </c>
      <c r="AF1" s="104" t="s">
        <v>392</v>
      </c>
      <c r="AG1" s="104" t="s">
        <v>393</v>
      </c>
      <c r="AH1" s="104" t="s">
        <v>394</v>
      </c>
      <c r="AI1" s="104" t="s">
        <v>350</v>
      </c>
      <c r="AJ1" s="104" t="s">
        <v>351</v>
      </c>
      <c r="AK1" s="104" t="s">
        <v>352</v>
      </c>
      <c r="AL1" s="104" t="s">
        <v>353</v>
      </c>
      <c r="AM1" s="104" t="s">
        <v>395</v>
      </c>
      <c r="AN1" s="104" t="s">
        <v>396</v>
      </c>
      <c r="AO1" s="104" t="s">
        <v>397</v>
      </c>
      <c r="AP1" s="104" t="s">
        <v>398</v>
      </c>
      <c r="AQ1" s="104" t="s">
        <v>399</v>
      </c>
      <c r="AR1" s="104" t="s">
        <v>400</v>
      </c>
      <c r="AS1" s="104" t="s">
        <v>401</v>
      </c>
      <c r="AT1" s="104" t="s">
        <v>402</v>
      </c>
      <c r="AU1" s="104" t="s">
        <v>403</v>
      </c>
      <c r="AV1" s="104" t="s">
        <v>356</v>
      </c>
      <c r="AW1" s="104" t="s">
        <v>404</v>
      </c>
      <c r="AX1" s="104" t="s">
        <v>405</v>
      </c>
      <c r="AY1" s="104" t="s">
        <v>406</v>
      </c>
      <c r="AZ1" s="104" t="s">
        <v>362</v>
      </c>
      <c r="BA1" s="104" t="s">
        <v>407</v>
      </c>
      <c r="BB1" s="104" t="s">
        <v>408</v>
      </c>
      <c r="BC1" s="104" t="s">
        <v>363</v>
      </c>
      <c r="BD1" s="104" t="s">
        <v>409</v>
      </c>
      <c r="BE1" s="104" t="s">
        <v>365</v>
      </c>
      <c r="BF1" s="104" t="s">
        <v>410</v>
      </c>
      <c r="BG1" s="104" t="s">
        <v>411</v>
      </c>
      <c r="BH1" s="104" t="s">
        <v>412</v>
      </c>
      <c r="BI1" s="104" t="s">
        <v>413</v>
      </c>
      <c r="BJ1" s="104" t="s">
        <v>414</v>
      </c>
      <c r="BK1" s="104" t="s">
        <v>415</v>
      </c>
      <c r="BL1" s="104" t="s">
        <v>314</v>
      </c>
      <c r="BM1" s="104" t="s">
        <v>416</v>
      </c>
      <c r="BN1" s="104" t="s">
        <v>417</v>
      </c>
      <c r="BO1" s="104" t="s">
        <v>418</v>
      </c>
      <c r="BP1" s="104" t="s">
        <v>367</v>
      </c>
      <c r="BQ1" s="104" t="s">
        <v>419</v>
      </c>
      <c r="BR1" s="104" t="s">
        <v>420</v>
      </c>
      <c r="BS1" s="104" t="s">
        <v>421</v>
      </c>
      <c r="BT1" s="104" t="s">
        <v>422</v>
      </c>
    </row>
    <row r="2" spans="1:72" ht="15" customHeight="1" x14ac:dyDescent="0.35">
      <c r="A2" s="105" t="s">
        <v>5951</v>
      </c>
      <c r="B2" s="104">
        <v>0</v>
      </c>
      <c r="C2" s="104">
        <v>0</v>
      </c>
      <c r="D2" s="104">
        <v>0</v>
      </c>
      <c r="E2" s="104">
        <v>0</v>
      </c>
      <c r="F2" s="104">
        <v>0</v>
      </c>
      <c r="G2" s="104">
        <v>0</v>
      </c>
      <c r="H2" s="104">
        <v>0</v>
      </c>
      <c r="I2" s="104">
        <v>0</v>
      </c>
      <c r="J2" s="104" t="b">
        <v>0</v>
      </c>
      <c r="K2" s="104">
        <v>0</v>
      </c>
      <c r="L2" s="104">
        <v>0</v>
      </c>
      <c r="M2" s="104">
        <v>0</v>
      </c>
      <c r="N2" s="104">
        <v>0</v>
      </c>
      <c r="O2" s="104">
        <v>0</v>
      </c>
      <c r="P2" s="104">
        <v>0</v>
      </c>
      <c r="Q2" s="104">
        <v>0</v>
      </c>
      <c r="R2" s="104">
        <v>0</v>
      </c>
      <c r="S2" s="104">
        <v>0</v>
      </c>
      <c r="T2" s="104">
        <v>0</v>
      </c>
      <c r="U2" s="104">
        <v>0</v>
      </c>
      <c r="V2" s="104">
        <v>1</v>
      </c>
      <c r="W2" s="104">
        <v>0</v>
      </c>
      <c r="X2" s="104">
        <v>0</v>
      </c>
      <c r="Y2" s="104">
        <v>0</v>
      </c>
      <c r="Z2" s="104">
        <v>0</v>
      </c>
      <c r="AA2" s="105" t="s">
        <v>5952</v>
      </c>
      <c r="AB2" s="105"/>
      <c r="AC2" s="104" t="b">
        <v>0</v>
      </c>
      <c r="AD2" s="104">
        <v>0</v>
      </c>
      <c r="AE2" s="104">
        <v>504</v>
      </c>
      <c r="AF2" s="104">
        <v>0</v>
      </c>
      <c r="AG2" s="104">
        <v>0</v>
      </c>
      <c r="AH2" s="104">
        <v>1</v>
      </c>
      <c r="AI2" s="105"/>
      <c r="AJ2" s="105"/>
      <c r="AK2" s="105"/>
      <c r="AL2" s="105"/>
      <c r="AM2" s="104">
        <v>0</v>
      </c>
      <c r="AN2" s="104">
        <v>0</v>
      </c>
      <c r="AO2" s="104">
        <v>0</v>
      </c>
      <c r="AP2" s="104">
        <v>0</v>
      </c>
      <c r="AQ2" s="104">
        <v>0</v>
      </c>
      <c r="AR2" s="104">
        <v>0</v>
      </c>
      <c r="AS2" s="104">
        <v>0</v>
      </c>
      <c r="AT2" s="104" t="b">
        <v>0</v>
      </c>
      <c r="AU2" s="104">
        <v>0</v>
      </c>
      <c r="AV2" s="104">
        <v>0</v>
      </c>
      <c r="AW2" s="104">
        <v>0</v>
      </c>
      <c r="AX2" s="104">
        <v>0</v>
      </c>
      <c r="AY2" s="104">
        <v>0</v>
      </c>
      <c r="AZ2" s="104">
        <v>0</v>
      </c>
      <c r="BA2" s="104">
        <v>0</v>
      </c>
      <c r="BB2" s="104">
        <v>0</v>
      </c>
      <c r="BC2" s="104">
        <v>0</v>
      </c>
      <c r="BD2" s="104">
        <v>0</v>
      </c>
      <c r="BE2" s="104">
        <v>0</v>
      </c>
      <c r="BF2" s="104">
        <v>0</v>
      </c>
      <c r="BG2" s="105" t="s">
        <v>423</v>
      </c>
      <c r="BH2" s="104">
        <v>0</v>
      </c>
      <c r="BI2" s="105" t="s">
        <v>424</v>
      </c>
      <c r="BJ2" s="104">
        <v>0</v>
      </c>
      <c r="BK2" s="104">
        <v>0</v>
      </c>
      <c r="BL2" s="105"/>
      <c r="BM2" s="104">
        <v>0</v>
      </c>
      <c r="BN2" s="104">
        <v>0</v>
      </c>
      <c r="BO2" s="104">
        <v>0</v>
      </c>
      <c r="BP2" s="105" t="s">
        <v>5953</v>
      </c>
      <c r="BQ2" s="104">
        <v>0</v>
      </c>
      <c r="BR2" s="104">
        <v>0</v>
      </c>
      <c r="BS2" s="104" t="b">
        <v>0</v>
      </c>
      <c r="BT2" s="104">
        <v>-1</v>
      </c>
    </row>
    <row r="3" spans="1:72" ht="15" customHeight="1" x14ac:dyDescent="0.35">
      <c r="A3" s="105" t="s">
        <v>5954</v>
      </c>
      <c r="B3" s="104">
        <v>0</v>
      </c>
      <c r="C3" s="104">
        <v>0</v>
      </c>
      <c r="D3" s="104">
        <v>0</v>
      </c>
      <c r="E3" s="104">
        <v>0</v>
      </c>
      <c r="F3" s="104">
        <v>0</v>
      </c>
      <c r="G3" s="104">
        <v>0</v>
      </c>
      <c r="H3" s="104">
        <v>0</v>
      </c>
      <c r="I3" s="104">
        <v>0</v>
      </c>
      <c r="J3" s="104" t="b">
        <v>0</v>
      </c>
      <c r="K3" s="104">
        <v>0</v>
      </c>
      <c r="L3" s="104">
        <v>0</v>
      </c>
      <c r="M3" s="104">
        <v>0</v>
      </c>
      <c r="N3" s="104">
        <v>0</v>
      </c>
      <c r="O3" s="104">
        <v>0</v>
      </c>
      <c r="P3" s="104">
        <v>0</v>
      </c>
      <c r="Q3" s="104">
        <v>0</v>
      </c>
      <c r="R3" s="104">
        <v>0</v>
      </c>
      <c r="S3" s="104">
        <v>0</v>
      </c>
      <c r="T3" s="104">
        <v>0</v>
      </c>
      <c r="U3" s="104">
        <v>0</v>
      </c>
      <c r="V3" s="104">
        <v>0</v>
      </c>
      <c r="W3" s="104">
        <v>0</v>
      </c>
      <c r="X3" s="104">
        <v>0</v>
      </c>
      <c r="Y3" s="104">
        <v>0</v>
      </c>
      <c r="Z3" s="104">
        <v>0</v>
      </c>
      <c r="AA3" s="105" t="s">
        <v>5955</v>
      </c>
      <c r="AB3" s="105"/>
      <c r="AC3" s="104" t="b">
        <v>0</v>
      </c>
      <c r="AD3" s="104">
        <v>730</v>
      </c>
      <c r="AE3" s="104">
        <v>0</v>
      </c>
      <c r="AF3" s="104">
        <v>0</v>
      </c>
      <c r="AG3" s="104">
        <v>0</v>
      </c>
      <c r="AH3" s="104">
        <v>1</v>
      </c>
      <c r="AI3" s="105"/>
      <c r="AJ3" s="105"/>
      <c r="AK3" s="105"/>
      <c r="AL3" s="105"/>
      <c r="AM3" s="104">
        <v>0</v>
      </c>
      <c r="AN3" s="104">
        <v>0</v>
      </c>
      <c r="AO3" s="104">
        <v>0</v>
      </c>
      <c r="AP3" s="104">
        <v>0</v>
      </c>
      <c r="AQ3" s="104">
        <v>0</v>
      </c>
      <c r="AR3" s="104">
        <v>0</v>
      </c>
      <c r="AS3" s="104">
        <v>0</v>
      </c>
      <c r="AT3" s="104" t="b">
        <v>0</v>
      </c>
      <c r="AU3" s="104">
        <v>0</v>
      </c>
      <c r="AV3" s="104">
        <v>0</v>
      </c>
      <c r="AW3" s="104">
        <v>0</v>
      </c>
      <c r="AX3" s="104">
        <v>0</v>
      </c>
      <c r="AY3" s="104">
        <v>0</v>
      </c>
      <c r="AZ3" s="104">
        <v>0</v>
      </c>
      <c r="BA3" s="104">
        <v>0</v>
      </c>
      <c r="BB3" s="104">
        <v>0</v>
      </c>
      <c r="BC3" s="104">
        <v>0</v>
      </c>
      <c r="BD3" s="104">
        <v>0</v>
      </c>
      <c r="BE3" s="104">
        <v>0</v>
      </c>
      <c r="BF3" s="104">
        <v>0</v>
      </c>
      <c r="BG3" s="105" t="s">
        <v>423</v>
      </c>
      <c r="BH3" s="104">
        <v>0</v>
      </c>
      <c r="BI3" s="105" t="s">
        <v>424</v>
      </c>
      <c r="BJ3" s="104">
        <v>0</v>
      </c>
      <c r="BK3" s="104">
        <v>0</v>
      </c>
      <c r="BL3" s="105"/>
      <c r="BM3" s="104">
        <v>40000</v>
      </c>
      <c r="BN3" s="104">
        <v>0</v>
      </c>
      <c r="BO3" s="104">
        <v>0</v>
      </c>
      <c r="BP3" s="105" t="s">
        <v>5956</v>
      </c>
      <c r="BQ3" s="104">
        <v>0</v>
      </c>
      <c r="BR3" s="104">
        <v>0</v>
      </c>
      <c r="BS3" s="104" t="b">
        <v>0</v>
      </c>
      <c r="BT3" s="104">
        <v>-1</v>
      </c>
    </row>
    <row r="4" spans="1:72" ht="15" customHeight="1" x14ac:dyDescent="0.35">
      <c r="A4" s="105" t="s">
        <v>5957</v>
      </c>
      <c r="B4" s="104">
        <v>0</v>
      </c>
      <c r="C4" s="104">
        <v>0</v>
      </c>
      <c r="D4" s="104">
        <v>0</v>
      </c>
      <c r="E4" s="104">
        <v>0</v>
      </c>
      <c r="F4" s="104">
        <v>0</v>
      </c>
      <c r="G4" s="104">
        <v>0</v>
      </c>
      <c r="H4" s="104">
        <v>0</v>
      </c>
      <c r="I4" s="104">
        <v>0</v>
      </c>
      <c r="J4" s="104" t="b">
        <v>0</v>
      </c>
      <c r="K4" s="104">
        <v>0</v>
      </c>
      <c r="L4" s="104">
        <v>0</v>
      </c>
      <c r="M4" s="104">
        <v>0</v>
      </c>
      <c r="N4" s="104">
        <v>0</v>
      </c>
      <c r="O4" s="104">
        <v>0</v>
      </c>
      <c r="P4" s="104">
        <v>0</v>
      </c>
      <c r="Q4" s="104">
        <v>0</v>
      </c>
      <c r="R4" s="104">
        <v>0</v>
      </c>
      <c r="S4" s="104">
        <v>0</v>
      </c>
      <c r="T4" s="104">
        <v>0</v>
      </c>
      <c r="U4" s="104">
        <v>0</v>
      </c>
      <c r="V4" s="104">
        <v>0</v>
      </c>
      <c r="W4" s="104">
        <v>0</v>
      </c>
      <c r="X4" s="104">
        <v>0</v>
      </c>
      <c r="Y4" s="104">
        <v>0</v>
      </c>
      <c r="Z4" s="104">
        <v>0</v>
      </c>
      <c r="AA4" s="106" t="s">
        <v>11437</v>
      </c>
      <c r="AB4" s="105"/>
      <c r="AC4" s="104" t="b">
        <v>0</v>
      </c>
      <c r="AD4" s="104">
        <v>0</v>
      </c>
      <c r="AE4" s="104">
        <v>0</v>
      </c>
      <c r="AF4" s="104">
        <v>0</v>
      </c>
      <c r="AG4" s="104">
        <v>0</v>
      </c>
      <c r="AH4" s="104">
        <v>1</v>
      </c>
      <c r="AI4" s="105"/>
      <c r="AJ4" s="105"/>
      <c r="AK4" s="105"/>
      <c r="AL4" s="105"/>
      <c r="AM4" s="104">
        <v>0</v>
      </c>
      <c r="AN4" s="104">
        <v>0</v>
      </c>
      <c r="AO4" s="104">
        <v>0</v>
      </c>
      <c r="AP4" s="104">
        <v>0</v>
      </c>
      <c r="AQ4" s="104">
        <v>0</v>
      </c>
      <c r="AR4" s="104">
        <v>0</v>
      </c>
      <c r="AS4" s="104">
        <v>0</v>
      </c>
      <c r="AT4" s="104" t="b">
        <v>0</v>
      </c>
      <c r="AU4" s="104">
        <v>1465560</v>
      </c>
      <c r="AV4" s="104">
        <v>48.851999999999997</v>
      </c>
      <c r="AW4" s="104">
        <v>0</v>
      </c>
      <c r="AX4" s="104">
        <v>0</v>
      </c>
      <c r="AY4" s="104">
        <v>0</v>
      </c>
      <c r="AZ4" s="104">
        <v>0</v>
      </c>
      <c r="BA4" s="104">
        <v>0</v>
      </c>
      <c r="BB4" s="104">
        <v>0</v>
      </c>
      <c r="BC4" s="104">
        <v>1465560</v>
      </c>
      <c r="BD4" s="104">
        <v>1465560</v>
      </c>
      <c r="BE4" s="104">
        <v>48.851999999999997</v>
      </c>
      <c r="BF4" s="104">
        <v>0</v>
      </c>
      <c r="BG4" s="105" t="s">
        <v>423</v>
      </c>
      <c r="BH4" s="104">
        <v>0</v>
      </c>
      <c r="BI4" s="105" t="s">
        <v>424</v>
      </c>
      <c r="BJ4" s="104">
        <v>0</v>
      </c>
      <c r="BK4" s="104">
        <v>0</v>
      </c>
      <c r="BL4" s="105"/>
      <c r="BM4" s="104">
        <v>30000</v>
      </c>
      <c r="BN4" s="104">
        <v>0</v>
      </c>
      <c r="BO4" s="104">
        <v>0</v>
      </c>
      <c r="BP4" s="105" t="s">
        <v>5958</v>
      </c>
      <c r="BQ4" s="104">
        <v>0</v>
      </c>
      <c r="BR4" s="104">
        <v>0</v>
      </c>
      <c r="BS4" s="104" t="b">
        <v>0</v>
      </c>
      <c r="BT4" s="104">
        <v>-1</v>
      </c>
    </row>
    <row r="5" spans="1:72" ht="15" customHeight="1" x14ac:dyDescent="0.35">
      <c r="A5" s="105" t="s">
        <v>5959</v>
      </c>
      <c r="B5" s="104">
        <v>0</v>
      </c>
      <c r="C5" s="104">
        <v>0</v>
      </c>
      <c r="D5" s="104">
        <v>0</v>
      </c>
      <c r="E5" s="104">
        <v>0</v>
      </c>
      <c r="F5" s="104">
        <v>0</v>
      </c>
      <c r="G5" s="104">
        <v>0</v>
      </c>
      <c r="H5" s="104">
        <v>0</v>
      </c>
      <c r="I5" s="104">
        <v>0</v>
      </c>
      <c r="J5" s="104" t="b">
        <v>0</v>
      </c>
      <c r="K5" s="104">
        <v>0</v>
      </c>
      <c r="L5" s="104">
        <v>0</v>
      </c>
      <c r="M5" s="104">
        <v>0</v>
      </c>
      <c r="N5" s="104">
        <v>0</v>
      </c>
      <c r="O5" s="104">
        <v>0</v>
      </c>
      <c r="P5" s="104">
        <v>0</v>
      </c>
      <c r="Q5" s="104">
        <v>0</v>
      </c>
      <c r="R5" s="104">
        <v>0</v>
      </c>
      <c r="S5" s="104">
        <v>0</v>
      </c>
      <c r="T5" s="104">
        <v>0</v>
      </c>
      <c r="U5" s="104">
        <v>0</v>
      </c>
      <c r="V5" s="104">
        <v>0</v>
      </c>
      <c r="W5" s="104">
        <v>0</v>
      </c>
      <c r="X5" s="104">
        <v>0</v>
      </c>
      <c r="Y5" s="104">
        <v>0</v>
      </c>
      <c r="Z5" s="104">
        <v>0</v>
      </c>
      <c r="AA5" s="105" t="s">
        <v>5960</v>
      </c>
      <c r="AB5" s="105"/>
      <c r="AC5" s="104" t="b">
        <v>0</v>
      </c>
      <c r="AD5" s="104">
        <v>0</v>
      </c>
      <c r="AE5" s="104">
        <v>0</v>
      </c>
      <c r="AF5" s="104">
        <v>0</v>
      </c>
      <c r="AG5" s="104">
        <v>0</v>
      </c>
      <c r="AH5" s="104">
        <v>1</v>
      </c>
      <c r="AI5" s="105"/>
      <c r="AJ5" s="105"/>
      <c r="AK5" s="105"/>
      <c r="AL5" s="105"/>
      <c r="AM5" s="104">
        <v>0</v>
      </c>
      <c r="AN5" s="104">
        <v>0</v>
      </c>
      <c r="AO5" s="104">
        <v>0</v>
      </c>
      <c r="AP5" s="104">
        <v>0</v>
      </c>
      <c r="AQ5" s="104">
        <v>0</v>
      </c>
      <c r="AR5" s="104">
        <v>0</v>
      </c>
      <c r="AS5" s="104">
        <v>0</v>
      </c>
      <c r="AT5" s="104" t="b">
        <v>0</v>
      </c>
      <c r="AU5" s="104">
        <v>653085</v>
      </c>
      <c r="AV5" s="104">
        <v>17.415600000000001</v>
      </c>
      <c r="AW5" s="104">
        <v>0</v>
      </c>
      <c r="AX5" s="104">
        <v>0</v>
      </c>
      <c r="AY5" s="104">
        <v>0</v>
      </c>
      <c r="AZ5" s="104">
        <v>0</v>
      </c>
      <c r="BA5" s="104">
        <v>0</v>
      </c>
      <c r="BB5" s="104">
        <v>0</v>
      </c>
      <c r="BC5" s="104">
        <v>653085</v>
      </c>
      <c r="BD5" s="104">
        <v>653085</v>
      </c>
      <c r="BE5" s="104">
        <v>17.415600000000001</v>
      </c>
      <c r="BF5" s="104">
        <v>0</v>
      </c>
      <c r="BG5" s="105" t="s">
        <v>423</v>
      </c>
      <c r="BH5" s="104">
        <v>0</v>
      </c>
      <c r="BI5" s="105" t="s">
        <v>424</v>
      </c>
      <c r="BJ5" s="104">
        <v>0</v>
      </c>
      <c r="BK5" s="104">
        <v>0</v>
      </c>
      <c r="BL5" s="105"/>
      <c r="BM5" s="104">
        <v>37500</v>
      </c>
      <c r="BN5" s="104">
        <v>0</v>
      </c>
      <c r="BO5" s="104">
        <v>0</v>
      </c>
      <c r="BP5" s="105" t="s">
        <v>5961</v>
      </c>
      <c r="BQ5" s="104">
        <v>0</v>
      </c>
      <c r="BR5" s="104">
        <v>0</v>
      </c>
      <c r="BS5" s="104" t="b">
        <v>0</v>
      </c>
      <c r="BT5" s="104">
        <v>-1</v>
      </c>
    </row>
    <row r="6" spans="1:72" ht="15" customHeight="1" x14ac:dyDescent="0.35">
      <c r="A6" s="105" t="s">
        <v>5962</v>
      </c>
      <c r="B6" s="104">
        <v>0</v>
      </c>
      <c r="C6" s="104">
        <v>0</v>
      </c>
      <c r="D6" s="104">
        <v>0</v>
      </c>
      <c r="E6" s="104">
        <v>0</v>
      </c>
      <c r="F6" s="104">
        <v>0</v>
      </c>
      <c r="G6" s="104">
        <v>0</v>
      </c>
      <c r="H6" s="104">
        <v>0</v>
      </c>
      <c r="I6" s="104">
        <v>0</v>
      </c>
      <c r="J6" s="104" t="b">
        <v>0</v>
      </c>
      <c r="K6" s="104">
        <v>0</v>
      </c>
      <c r="L6" s="104">
        <v>0</v>
      </c>
      <c r="M6" s="104">
        <v>0</v>
      </c>
      <c r="N6" s="104">
        <v>0</v>
      </c>
      <c r="O6" s="104">
        <v>0</v>
      </c>
      <c r="P6" s="104">
        <v>0</v>
      </c>
      <c r="Q6" s="104">
        <v>0</v>
      </c>
      <c r="R6" s="104">
        <v>0</v>
      </c>
      <c r="S6" s="104">
        <v>0</v>
      </c>
      <c r="T6" s="104">
        <v>0</v>
      </c>
      <c r="U6" s="104">
        <v>0</v>
      </c>
      <c r="V6" s="104">
        <v>0</v>
      </c>
      <c r="W6" s="104">
        <v>0</v>
      </c>
      <c r="X6" s="104">
        <v>0</v>
      </c>
      <c r="Y6" s="104">
        <v>0</v>
      </c>
      <c r="Z6" s="104">
        <v>0</v>
      </c>
      <c r="AA6" s="105" t="s">
        <v>5963</v>
      </c>
      <c r="AB6" s="105"/>
      <c r="AC6" s="104" t="b">
        <v>0</v>
      </c>
      <c r="AD6" s="104">
        <v>0</v>
      </c>
      <c r="AE6" s="104">
        <v>0</v>
      </c>
      <c r="AF6" s="104">
        <v>0</v>
      </c>
      <c r="AG6" s="104">
        <v>0</v>
      </c>
      <c r="AH6" s="104">
        <v>1</v>
      </c>
      <c r="AI6" s="105"/>
      <c r="AJ6" s="105"/>
      <c r="AK6" s="105"/>
      <c r="AL6" s="105"/>
      <c r="AM6" s="104">
        <v>0</v>
      </c>
      <c r="AN6" s="104">
        <v>0</v>
      </c>
      <c r="AO6" s="104">
        <v>0</v>
      </c>
      <c r="AP6" s="104">
        <v>0</v>
      </c>
      <c r="AQ6" s="104">
        <v>0</v>
      </c>
      <c r="AR6" s="104">
        <v>0</v>
      </c>
      <c r="AS6" s="104">
        <v>0</v>
      </c>
      <c r="AT6" s="104" t="b">
        <v>0</v>
      </c>
      <c r="AU6" s="104">
        <v>9330.84</v>
      </c>
      <c r="AV6" s="104">
        <v>31.102799999999998</v>
      </c>
      <c r="AW6" s="104">
        <v>0</v>
      </c>
      <c r="AX6" s="104">
        <v>0</v>
      </c>
      <c r="AY6" s="104">
        <v>0</v>
      </c>
      <c r="AZ6" s="104">
        <v>0</v>
      </c>
      <c r="BA6" s="104">
        <v>0</v>
      </c>
      <c r="BB6" s="104">
        <v>0</v>
      </c>
      <c r="BC6" s="104">
        <v>9330.84</v>
      </c>
      <c r="BD6" s="104">
        <v>9330.84</v>
      </c>
      <c r="BE6" s="104">
        <v>31.102799999999998</v>
      </c>
      <c r="BF6" s="104">
        <v>0</v>
      </c>
      <c r="BG6" s="105" t="s">
        <v>423</v>
      </c>
      <c r="BH6" s="104">
        <v>0</v>
      </c>
      <c r="BI6" s="105" t="s">
        <v>424</v>
      </c>
      <c r="BJ6" s="104">
        <v>0</v>
      </c>
      <c r="BK6" s="104">
        <v>0</v>
      </c>
      <c r="BL6" s="105"/>
      <c r="BM6" s="104">
        <v>300</v>
      </c>
      <c r="BN6" s="104">
        <v>0</v>
      </c>
      <c r="BO6" s="104">
        <v>0</v>
      </c>
      <c r="BP6" s="105" t="s">
        <v>5964</v>
      </c>
      <c r="BQ6" s="104">
        <v>0</v>
      </c>
      <c r="BR6" s="104">
        <v>0</v>
      </c>
      <c r="BS6" s="104" t="b">
        <v>0</v>
      </c>
      <c r="BT6" s="104">
        <v>-1</v>
      </c>
    </row>
    <row r="7" spans="1:72" ht="15" customHeight="1" x14ac:dyDescent="0.35">
      <c r="A7" s="105" t="s">
        <v>443</v>
      </c>
      <c r="B7" s="104">
        <v>0</v>
      </c>
      <c r="C7" s="104">
        <v>0</v>
      </c>
      <c r="D7" s="104">
        <v>0</v>
      </c>
      <c r="E7" s="104">
        <v>0</v>
      </c>
      <c r="F7" s="104">
        <v>0</v>
      </c>
      <c r="G7" s="104">
        <v>0</v>
      </c>
      <c r="H7" s="104">
        <v>0</v>
      </c>
      <c r="I7" s="104">
        <v>0</v>
      </c>
      <c r="J7" s="104" t="b">
        <v>0</v>
      </c>
      <c r="K7" s="104">
        <v>0</v>
      </c>
      <c r="L7" s="104">
        <v>0</v>
      </c>
      <c r="M7" s="104">
        <v>0</v>
      </c>
      <c r="N7" s="104">
        <v>0</v>
      </c>
      <c r="O7" s="104">
        <v>0</v>
      </c>
      <c r="P7" s="104">
        <v>0</v>
      </c>
      <c r="Q7" s="104">
        <v>0</v>
      </c>
      <c r="R7" s="104">
        <v>0</v>
      </c>
      <c r="S7" s="104">
        <v>0</v>
      </c>
      <c r="T7" s="104">
        <v>0</v>
      </c>
      <c r="U7" s="104">
        <v>0</v>
      </c>
      <c r="V7" s="104">
        <v>0</v>
      </c>
      <c r="W7" s="104">
        <v>0</v>
      </c>
      <c r="X7" s="104">
        <v>0</v>
      </c>
      <c r="Y7" s="104">
        <v>0</v>
      </c>
      <c r="Z7" s="104">
        <v>0</v>
      </c>
      <c r="AA7" s="105" t="s">
        <v>10082</v>
      </c>
      <c r="AB7" s="105"/>
      <c r="AC7" s="104" t="b">
        <v>0</v>
      </c>
      <c r="AD7" s="104">
        <v>0</v>
      </c>
      <c r="AE7" s="104">
        <v>0</v>
      </c>
      <c r="AF7" s="104">
        <v>0</v>
      </c>
      <c r="AG7" s="104">
        <v>0</v>
      </c>
      <c r="AH7" s="104">
        <v>1</v>
      </c>
      <c r="AI7" s="105"/>
      <c r="AJ7" s="105"/>
      <c r="AK7" s="105"/>
      <c r="AL7" s="105"/>
      <c r="AM7" s="104">
        <v>0</v>
      </c>
      <c r="AN7" s="104">
        <v>0</v>
      </c>
      <c r="AO7" s="104">
        <v>0</v>
      </c>
      <c r="AP7" s="104">
        <v>0</v>
      </c>
      <c r="AQ7" s="104">
        <v>0</v>
      </c>
      <c r="AR7" s="104">
        <v>0</v>
      </c>
      <c r="AS7" s="104">
        <v>0</v>
      </c>
      <c r="AT7" s="104" t="b">
        <v>0</v>
      </c>
      <c r="AU7" s="104">
        <v>0</v>
      </c>
      <c r="AV7" s="104">
        <v>0</v>
      </c>
      <c r="AW7" s="104">
        <v>0</v>
      </c>
      <c r="AX7" s="104">
        <v>0</v>
      </c>
      <c r="AY7" s="104">
        <v>0</v>
      </c>
      <c r="AZ7" s="104">
        <v>0</v>
      </c>
      <c r="BA7" s="104">
        <v>0</v>
      </c>
      <c r="BB7" s="104">
        <v>0</v>
      </c>
      <c r="BC7" s="104">
        <v>0</v>
      </c>
      <c r="BD7" s="104">
        <v>0</v>
      </c>
      <c r="BE7" s="104">
        <v>0</v>
      </c>
      <c r="BF7" s="104">
        <v>0</v>
      </c>
      <c r="BG7" s="105" t="s">
        <v>423</v>
      </c>
      <c r="BH7" s="104">
        <v>0</v>
      </c>
      <c r="BI7" s="105" t="s">
        <v>424</v>
      </c>
      <c r="BJ7" s="104">
        <v>0</v>
      </c>
      <c r="BK7" s="104">
        <v>0</v>
      </c>
      <c r="BL7" s="105"/>
      <c r="BM7" s="104">
        <v>500</v>
      </c>
      <c r="BN7" s="104">
        <v>0</v>
      </c>
      <c r="BO7" s="104">
        <v>0</v>
      </c>
      <c r="BP7" s="105" t="s">
        <v>5965</v>
      </c>
      <c r="BQ7" s="104">
        <v>0</v>
      </c>
      <c r="BR7" s="104">
        <v>0</v>
      </c>
      <c r="BS7" s="104" t="b">
        <v>0</v>
      </c>
      <c r="BT7" s="104">
        <v>-1</v>
      </c>
    </row>
    <row r="8" spans="1:72" ht="15" customHeight="1" x14ac:dyDescent="0.35">
      <c r="A8" s="105" t="s">
        <v>5966</v>
      </c>
      <c r="B8" s="104">
        <v>0</v>
      </c>
      <c r="C8" s="104">
        <v>0</v>
      </c>
      <c r="D8" s="104">
        <v>0</v>
      </c>
      <c r="E8" s="104">
        <v>0</v>
      </c>
      <c r="F8" s="104">
        <v>0</v>
      </c>
      <c r="G8" s="104">
        <v>0</v>
      </c>
      <c r="H8" s="104">
        <v>0</v>
      </c>
      <c r="I8" s="104">
        <v>0</v>
      </c>
      <c r="J8" s="104" t="b">
        <v>0</v>
      </c>
      <c r="K8" s="104">
        <v>0</v>
      </c>
      <c r="L8" s="104">
        <v>0</v>
      </c>
      <c r="M8" s="104">
        <v>0</v>
      </c>
      <c r="N8" s="104">
        <v>0</v>
      </c>
      <c r="O8" s="104">
        <v>0</v>
      </c>
      <c r="P8" s="104">
        <v>0</v>
      </c>
      <c r="Q8" s="104">
        <v>0</v>
      </c>
      <c r="R8" s="104">
        <v>0</v>
      </c>
      <c r="S8" s="104">
        <v>0</v>
      </c>
      <c r="T8" s="104">
        <v>0</v>
      </c>
      <c r="U8" s="104">
        <v>0</v>
      </c>
      <c r="V8" s="104">
        <v>0</v>
      </c>
      <c r="W8" s="104">
        <v>0</v>
      </c>
      <c r="X8" s="104">
        <v>0</v>
      </c>
      <c r="Y8" s="104">
        <v>0</v>
      </c>
      <c r="Z8" s="104">
        <v>0</v>
      </c>
      <c r="AA8" s="105" t="s">
        <v>5967</v>
      </c>
      <c r="AB8" s="105"/>
      <c r="AC8" s="104" t="b">
        <v>0</v>
      </c>
      <c r="AD8" s="104">
        <v>0</v>
      </c>
      <c r="AE8" s="104">
        <v>0</v>
      </c>
      <c r="AF8" s="104">
        <v>0</v>
      </c>
      <c r="AG8" s="104">
        <v>0</v>
      </c>
      <c r="AH8" s="104">
        <v>1</v>
      </c>
      <c r="AI8" s="105"/>
      <c r="AJ8" s="105"/>
      <c r="AK8" s="105"/>
      <c r="AL8" s="105"/>
      <c r="AM8" s="104">
        <v>0</v>
      </c>
      <c r="AN8" s="104">
        <v>0</v>
      </c>
      <c r="AO8" s="104">
        <v>0</v>
      </c>
      <c r="AP8" s="104">
        <v>0</v>
      </c>
      <c r="AQ8" s="104">
        <v>0</v>
      </c>
      <c r="AR8" s="104">
        <v>0</v>
      </c>
      <c r="AS8" s="104">
        <v>0</v>
      </c>
      <c r="AT8" s="104" t="b">
        <v>0</v>
      </c>
      <c r="AU8" s="104">
        <v>55533.599999999999</v>
      </c>
      <c r="AV8" s="104">
        <v>370.22399999999999</v>
      </c>
      <c r="AW8" s="104">
        <v>0</v>
      </c>
      <c r="AX8" s="104">
        <v>0</v>
      </c>
      <c r="AY8" s="104">
        <v>0</v>
      </c>
      <c r="AZ8" s="104">
        <v>0</v>
      </c>
      <c r="BA8" s="104">
        <v>0</v>
      </c>
      <c r="BB8" s="104">
        <v>0</v>
      </c>
      <c r="BC8" s="104">
        <v>55533.599999999999</v>
      </c>
      <c r="BD8" s="104">
        <v>55533.599999999999</v>
      </c>
      <c r="BE8" s="104">
        <v>370.22399999999999</v>
      </c>
      <c r="BF8" s="104">
        <v>0</v>
      </c>
      <c r="BG8" s="105" t="s">
        <v>423</v>
      </c>
      <c r="BH8" s="104">
        <v>0</v>
      </c>
      <c r="BI8" s="105" t="s">
        <v>424</v>
      </c>
      <c r="BJ8" s="104">
        <v>0</v>
      </c>
      <c r="BK8" s="104">
        <v>0</v>
      </c>
      <c r="BL8" s="105"/>
      <c r="BM8" s="104">
        <v>150</v>
      </c>
      <c r="BN8" s="104">
        <v>0</v>
      </c>
      <c r="BO8" s="104">
        <v>0</v>
      </c>
      <c r="BP8" s="105" t="s">
        <v>5968</v>
      </c>
      <c r="BQ8" s="104">
        <v>0</v>
      </c>
      <c r="BR8" s="104">
        <v>0</v>
      </c>
      <c r="BS8" s="104" t="b">
        <v>0</v>
      </c>
      <c r="BT8" s="104">
        <v>-1</v>
      </c>
    </row>
    <row r="9" spans="1:72" ht="15" customHeight="1" x14ac:dyDescent="0.35">
      <c r="A9" s="105" t="s">
        <v>5969</v>
      </c>
      <c r="B9" s="104">
        <v>0</v>
      </c>
      <c r="C9" s="104">
        <v>0</v>
      </c>
      <c r="D9" s="104">
        <v>0</v>
      </c>
      <c r="E9" s="104">
        <v>0</v>
      </c>
      <c r="F9" s="104">
        <v>0</v>
      </c>
      <c r="G9" s="104">
        <v>0</v>
      </c>
      <c r="H9" s="104">
        <v>0</v>
      </c>
      <c r="I9" s="104">
        <v>0</v>
      </c>
      <c r="J9" s="104" t="b">
        <v>0</v>
      </c>
      <c r="K9" s="104">
        <v>0</v>
      </c>
      <c r="L9" s="104">
        <v>0</v>
      </c>
      <c r="M9" s="104">
        <v>0</v>
      </c>
      <c r="N9" s="104">
        <v>0</v>
      </c>
      <c r="O9" s="104">
        <v>0</v>
      </c>
      <c r="P9" s="104">
        <v>0</v>
      </c>
      <c r="Q9" s="104">
        <v>0</v>
      </c>
      <c r="R9" s="104">
        <v>0</v>
      </c>
      <c r="S9" s="104">
        <v>0</v>
      </c>
      <c r="T9" s="104">
        <v>0</v>
      </c>
      <c r="U9" s="104">
        <v>0</v>
      </c>
      <c r="V9" s="104">
        <v>0</v>
      </c>
      <c r="W9" s="104">
        <v>0</v>
      </c>
      <c r="X9" s="104">
        <v>0</v>
      </c>
      <c r="Y9" s="104">
        <v>0</v>
      </c>
      <c r="Z9" s="104">
        <v>0</v>
      </c>
      <c r="AA9" s="105" t="s">
        <v>5969</v>
      </c>
      <c r="AB9" s="105"/>
      <c r="AC9" s="104" t="b">
        <v>0</v>
      </c>
      <c r="AD9" s="104">
        <v>0</v>
      </c>
      <c r="AE9" s="104">
        <v>0</v>
      </c>
      <c r="AF9" s="104">
        <v>0</v>
      </c>
      <c r="AG9" s="104">
        <v>0</v>
      </c>
      <c r="AH9" s="104">
        <v>1</v>
      </c>
      <c r="AI9" s="105"/>
      <c r="AJ9" s="105"/>
      <c r="AK9" s="105"/>
      <c r="AL9" s="105"/>
      <c r="AM9" s="104">
        <v>0</v>
      </c>
      <c r="AN9" s="104">
        <v>0</v>
      </c>
      <c r="AO9" s="104">
        <v>0</v>
      </c>
      <c r="AP9" s="104">
        <v>0</v>
      </c>
      <c r="AQ9" s="104">
        <v>0</v>
      </c>
      <c r="AR9" s="104">
        <v>0</v>
      </c>
      <c r="AS9" s="104">
        <v>0</v>
      </c>
      <c r="AT9" s="104" t="b">
        <v>0</v>
      </c>
      <c r="AU9" s="104">
        <v>35724.6</v>
      </c>
      <c r="AV9" s="104">
        <v>17.862300000000001</v>
      </c>
      <c r="AW9" s="104">
        <v>0</v>
      </c>
      <c r="AX9" s="104">
        <v>0</v>
      </c>
      <c r="AY9" s="104">
        <v>0</v>
      </c>
      <c r="AZ9" s="104">
        <v>0</v>
      </c>
      <c r="BA9" s="104">
        <v>0</v>
      </c>
      <c r="BB9" s="104">
        <v>0</v>
      </c>
      <c r="BC9" s="104">
        <v>35724.6</v>
      </c>
      <c r="BD9" s="104">
        <v>35724.6</v>
      </c>
      <c r="BE9" s="104">
        <v>17.862300000000001</v>
      </c>
      <c r="BF9" s="104">
        <v>0</v>
      </c>
      <c r="BG9" s="105" t="s">
        <v>423</v>
      </c>
      <c r="BH9" s="104">
        <v>0</v>
      </c>
      <c r="BI9" s="105" t="s">
        <v>424</v>
      </c>
      <c r="BJ9" s="104">
        <v>0</v>
      </c>
      <c r="BK9" s="104">
        <v>0</v>
      </c>
      <c r="BL9" s="105"/>
      <c r="BM9" s="104">
        <v>2000</v>
      </c>
      <c r="BN9" s="104">
        <v>0</v>
      </c>
      <c r="BO9" s="104">
        <v>0</v>
      </c>
      <c r="BP9" s="105" t="s">
        <v>5970</v>
      </c>
      <c r="BQ9" s="104">
        <v>0</v>
      </c>
      <c r="BR9" s="104">
        <v>0</v>
      </c>
      <c r="BS9" s="104" t="b">
        <v>0</v>
      </c>
      <c r="BT9" s="104">
        <v>-1</v>
      </c>
    </row>
    <row r="10" spans="1:72" ht="15" customHeight="1" x14ac:dyDescent="0.35">
      <c r="A10" s="105" t="s">
        <v>444</v>
      </c>
      <c r="B10" s="104">
        <v>0</v>
      </c>
      <c r="C10" s="104">
        <v>0</v>
      </c>
      <c r="D10" s="104">
        <v>0</v>
      </c>
      <c r="E10" s="104">
        <v>0</v>
      </c>
      <c r="F10" s="104">
        <v>0</v>
      </c>
      <c r="G10" s="104">
        <v>0</v>
      </c>
      <c r="H10" s="104">
        <v>0</v>
      </c>
      <c r="I10" s="104">
        <v>0</v>
      </c>
      <c r="J10" s="104" t="b">
        <v>0</v>
      </c>
      <c r="K10" s="104">
        <v>0</v>
      </c>
      <c r="L10" s="104">
        <v>0</v>
      </c>
      <c r="M10" s="104">
        <v>0</v>
      </c>
      <c r="N10" s="104">
        <v>0</v>
      </c>
      <c r="O10" s="104">
        <v>0</v>
      </c>
      <c r="P10" s="104">
        <v>0</v>
      </c>
      <c r="Q10" s="104">
        <v>0</v>
      </c>
      <c r="R10" s="104">
        <v>0</v>
      </c>
      <c r="S10" s="104">
        <v>0</v>
      </c>
      <c r="T10" s="104">
        <v>0</v>
      </c>
      <c r="U10" s="104">
        <v>0</v>
      </c>
      <c r="V10" s="104">
        <v>0</v>
      </c>
      <c r="W10" s="104">
        <v>0</v>
      </c>
      <c r="X10" s="104">
        <v>0</v>
      </c>
      <c r="Y10" s="104">
        <v>0</v>
      </c>
      <c r="Z10" s="104">
        <v>0</v>
      </c>
      <c r="AA10" s="105" t="s">
        <v>10083</v>
      </c>
      <c r="AB10" s="105"/>
      <c r="AC10" s="104" t="b">
        <v>0</v>
      </c>
      <c r="AD10" s="104">
        <v>0</v>
      </c>
      <c r="AE10" s="104">
        <v>0</v>
      </c>
      <c r="AF10" s="104">
        <v>0</v>
      </c>
      <c r="AG10" s="104">
        <v>0</v>
      </c>
      <c r="AH10" s="104">
        <v>1</v>
      </c>
      <c r="AI10" s="105"/>
      <c r="AJ10" s="105"/>
      <c r="AK10" s="105"/>
      <c r="AL10" s="105"/>
      <c r="AM10" s="104">
        <v>0</v>
      </c>
      <c r="AN10" s="104">
        <v>0</v>
      </c>
      <c r="AO10" s="104">
        <v>0</v>
      </c>
      <c r="AP10" s="104">
        <v>0</v>
      </c>
      <c r="AQ10" s="104">
        <v>0</v>
      </c>
      <c r="AR10" s="104">
        <v>0</v>
      </c>
      <c r="AS10" s="104">
        <v>0</v>
      </c>
      <c r="AT10" s="104" t="b">
        <v>0</v>
      </c>
      <c r="AU10" s="104">
        <v>103619.25</v>
      </c>
      <c r="AV10" s="104">
        <v>23.026499999999999</v>
      </c>
      <c r="AW10" s="104">
        <v>0</v>
      </c>
      <c r="AX10" s="104">
        <v>0</v>
      </c>
      <c r="AY10" s="104">
        <v>0</v>
      </c>
      <c r="AZ10" s="104">
        <v>0</v>
      </c>
      <c r="BA10" s="104">
        <v>0</v>
      </c>
      <c r="BB10" s="104">
        <v>0</v>
      </c>
      <c r="BC10" s="104">
        <v>103619.25</v>
      </c>
      <c r="BD10" s="104">
        <v>103619.25</v>
      </c>
      <c r="BE10" s="104">
        <v>23.026499999999999</v>
      </c>
      <c r="BF10" s="104">
        <v>0</v>
      </c>
      <c r="BG10" s="105" t="s">
        <v>423</v>
      </c>
      <c r="BH10" s="104">
        <v>0</v>
      </c>
      <c r="BI10" s="105" t="s">
        <v>424</v>
      </c>
      <c r="BJ10" s="104">
        <v>0</v>
      </c>
      <c r="BK10" s="104">
        <v>0</v>
      </c>
      <c r="BL10" s="105"/>
      <c r="BM10" s="104">
        <v>4500</v>
      </c>
      <c r="BN10" s="104">
        <v>0</v>
      </c>
      <c r="BO10" s="104">
        <v>0</v>
      </c>
      <c r="BP10" s="105" t="s">
        <v>5971</v>
      </c>
      <c r="BQ10" s="104">
        <v>0</v>
      </c>
      <c r="BR10" s="104">
        <v>0</v>
      </c>
      <c r="BS10" s="104" t="b">
        <v>0</v>
      </c>
      <c r="BT10" s="104">
        <v>-1</v>
      </c>
    </row>
    <row r="11" spans="1:72" ht="15" customHeight="1" x14ac:dyDescent="0.35">
      <c r="A11" s="105" t="s">
        <v>5972</v>
      </c>
      <c r="B11" s="104">
        <v>0</v>
      </c>
      <c r="C11" s="104">
        <v>0</v>
      </c>
      <c r="D11" s="104">
        <v>0</v>
      </c>
      <c r="E11" s="104">
        <v>0</v>
      </c>
      <c r="F11" s="104">
        <v>0</v>
      </c>
      <c r="G11" s="104">
        <v>0</v>
      </c>
      <c r="H11" s="104">
        <v>0</v>
      </c>
      <c r="I11" s="104">
        <v>0</v>
      </c>
      <c r="J11" s="104" t="b">
        <v>0</v>
      </c>
      <c r="K11" s="104">
        <v>0</v>
      </c>
      <c r="L11" s="104">
        <v>0</v>
      </c>
      <c r="M11" s="104">
        <v>0</v>
      </c>
      <c r="N11" s="104">
        <v>0</v>
      </c>
      <c r="O11" s="104">
        <v>0</v>
      </c>
      <c r="P11" s="104">
        <v>0</v>
      </c>
      <c r="Q11" s="104">
        <v>0</v>
      </c>
      <c r="R11" s="104">
        <v>0</v>
      </c>
      <c r="S11" s="104">
        <v>0</v>
      </c>
      <c r="T11" s="104">
        <v>0</v>
      </c>
      <c r="U11" s="104">
        <v>0</v>
      </c>
      <c r="V11" s="104">
        <v>0</v>
      </c>
      <c r="W11" s="104">
        <v>0</v>
      </c>
      <c r="X11" s="104">
        <v>0</v>
      </c>
      <c r="Y11" s="104">
        <v>0</v>
      </c>
      <c r="Z11" s="104">
        <v>0</v>
      </c>
      <c r="AA11" s="105" t="s">
        <v>10084</v>
      </c>
      <c r="AB11" s="105"/>
      <c r="AC11" s="104" t="b">
        <v>0</v>
      </c>
      <c r="AD11" s="104">
        <v>0</v>
      </c>
      <c r="AE11" s="104">
        <v>0</v>
      </c>
      <c r="AF11" s="104">
        <v>0</v>
      </c>
      <c r="AG11" s="104">
        <v>0</v>
      </c>
      <c r="AH11" s="104">
        <v>1</v>
      </c>
      <c r="AI11" s="105"/>
      <c r="AJ11" s="105"/>
      <c r="AK11" s="105"/>
      <c r="AL11" s="105"/>
      <c r="AM11" s="104">
        <v>0</v>
      </c>
      <c r="AN11" s="104">
        <v>0</v>
      </c>
      <c r="AO11" s="104">
        <v>0</v>
      </c>
      <c r="AP11" s="104">
        <v>0</v>
      </c>
      <c r="AQ11" s="104">
        <v>0</v>
      </c>
      <c r="AR11" s="104">
        <v>0</v>
      </c>
      <c r="AS11" s="104">
        <v>0</v>
      </c>
      <c r="AT11" s="104" t="b">
        <v>0</v>
      </c>
      <c r="AU11" s="104">
        <v>3321019.5</v>
      </c>
      <c r="AV11" s="104">
        <v>1107.0065</v>
      </c>
      <c r="AW11" s="104">
        <v>0</v>
      </c>
      <c r="AX11" s="104">
        <v>0</v>
      </c>
      <c r="AY11" s="104">
        <v>0</v>
      </c>
      <c r="AZ11" s="104">
        <v>0</v>
      </c>
      <c r="BA11" s="104">
        <v>0</v>
      </c>
      <c r="BB11" s="104">
        <v>0</v>
      </c>
      <c r="BC11" s="104">
        <v>3321019.5</v>
      </c>
      <c r="BD11" s="104">
        <v>3321019.5</v>
      </c>
      <c r="BE11" s="104">
        <v>1107.0065</v>
      </c>
      <c r="BF11" s="104">
        <v>0</v>
      </c>
      <c r="BG11" s="105" t="s">
        <v>423</v>
      </c>
      <c r="BH11" s="104">
        <v>0</v>
      </c>
      <c r="BI11" s="105" t="s">
        <v>424</v>
      </c>
      <c r="BJ11" s="104">
        <v>0</v>
      </c>
      <c r="BK11" s="104">
        <v>0</v>
      </c>
      <c r="BL11" s="105"/>
      <c r="BM11" s="104">
        <v>3000</v>
      </c>
      <c r="BN11" s="104">
        <v>0</v>
      </c>
      <c r="BO11" s="104">
        <v>0</v>
      </c>
      <c r="BP11" s="105" t="s">
        <v>5973</v>
      </c>
      <c r="BQ11" s="104">
        <v>0</v>
      </c>
      <c r="BR11" s="104">
        <v>0</v>
      </c>
      <c r="BS11" s="104" t="b">
        <v>0</v>
      </c>
      <c r="BT11" s="104">
        <v>-1</v>
      </c>
    </row>
    <row r="12" spans="1:72" ht="15" customHeight="1" x14ac:dyDescent="0.35">
      <c r="A12" s="105" t="s">
        <v>10085</v>
      </c>
      <c r="B12" s="104">
        <v>0</v>
      </c>
      <c r="C12" s="104">
        <v>0</v>
      </c>
      <c r="D12" s="104">
        <v>0</v>
      </c>
      <c r="E12" s="104">
        <v>0</v>
      </c>
      <c r="F12" s="104">
        <v>0</v>
      </c>
      <c r="G12" s="104">
        <v>0</v>
      </c>
      <c r="H12" s="104">
        <v>0</v>
      </c>
      <c r="I12" s="104">
        <v>0</v>
      </c>
      <c r="J12" s="104" t="b">
        <v>0</v>
      </c>
      <c r="K12" s="104">
        <v>0</v>
      </c>
      <c r="L12" s="104">
        <v>0</v>
      </c>
      <c r="M12" s="104">
        <v>0</v>
      </c>
      <c r="N12" s="104">
        <v>0</v>
      </c>
      <c r="O12" s="104">
        <v>0</v>
      </c>
      <c r="P12" s="104">
        <v>0</v>
      </c>
      <c r="Q12" s="104">
        <v>0</v>
      </c>
      <c r="R12" s="104">
        <v>0</v>
      </c>
      <c r="S12" s="104">
        <v>0</v>
      </c>
      <c r="T12" s="104">
        <v>0</v>
      </c>
      <c r="U12" s="104">
        <v>0</v>
      </c>
      <c r="V12" s="104">
        <v>2</v>
      </c>
      <c r="W12" s="104">
        <v>0</v>
      </c>
      <c r="X12" s="104">
        <v>0</v>
      </c>
      <c r="Y12" s="104">
        <v>0</v>
      </c>
      <c r="Z12" s="104">
        <v>0</v>
      </c>
      <c r="AA12" s="105" t="s">
        <v>10086</v>
      </c>
      <c r="AB12" s="105"/>
      <c r="AC12" s="104" t="b">
        <v>0</v>
      </c>
      <c r="AD12" s="104">
        <v>0.5</v>
      </c>
      <c r="AE12" s="104">
        <v>0</v>
      </c>
      <c r="AF12" s="104">
        <v>0</v>
      </c>
      <c r="AG12" s="104">
        <v>0</v>
      </c>
      <c r="AH12" s="104">
        <v>1</v>
      </c>
      <c r="AI12" s="105"/>
      <c r="AJ12" s="105"/>
      <c r="AK12" s="105"/>
      <c r="AL12" s="105"/>
      <c r="AM12" s="104">
        <v>0</v>
      </c>
      <c r="AN12" s="104">
        <v>0</v>
      </c>
      <c r="AO12" s="104">
        <v>0</v>
      </c>
      <c r="AP12" s="104">
        <v>0</v>
      </c>
      <c r="AQ12" s="104">
        <v>0</v>
      </c>
      <c r="AR12" s="104">
        <v>0</v>
      </c>
      <c r="AS12" s="104">
        <v>0</v>
      </c>
      <c r="AT12" s="104" t="b">
        <v>0</v>
      </c>
      <c r="AU12" s="104">
        <v>391558.8</v>
      </c>
      <c r="AV12" s="104">
        <v>259.03919999999999</v>
      </c>
      <c r="AW12" s="104">
        <v>0</v>
      </c>
      <c r="AX12" s="104">
        <v>0</v>
      </c>
      <c r="AY12" s="104">
        <v>0</v>
      </c>
      <c r="AZ12" s="104">
        <v>0</v>
      </c>
      <c r="BA12" s="104">
        <v>0</v>
      </c>
      <c r="BB12" s="104">
        <v>0</v>
      </c>
      <c r="BC12" s="104">
        <v>391558.8</v>
      </c>
      <c r="BD12" s="104">
        <v>391558.8</v>
      </c>
      <c r="BE12" s="104">
        <v>259.03919999999999</v>
      </c>
      <c r="BF12" s="104">
        <v>0</v>
      </c>
      <c r="BG12" s="105" t="s">
        <v>423</v>
      </c>
      <c r="BH12" s="104">
        <v>0</v>
      </c>
      <c r="BI12" s="105" t="s">
        <v>424</v>
      </c>
      <c r="BJ12" s="104">
        <v>0</v>
      </c>
      <c r="BK12" s="104">
        <v>0</v>
      </c>
      <c r="BL12" s="105"/>
      <c r="BM12" s="104">
        <v>1500</v>
      </c>
      <c r="BN12" s="104">
        <v>0</v>
      </c>
      <c r="BO12" s="104">
        <v>0</v>
      </c>
      <c r="BP12" s="105" t="s">
        <v>5974</v>
      </c>
      <c r="BQ12" s="104">
        <v>0</v>
      </c>
      <c r="BR12" s="104">
        <v>0</v>
      </c>
      <c r="BS12" s="104" t="b">
        <v>0</v>
      </c>
      <c r="BT12" s="104">
        <v>-1</v>
      </c>
    </row>
    <row r="13" spans="1:72" ht="15" customHeight="1" x14ac:dyDescent="0.35">
      <c r="A13" s="105" t="s">
        <v>5975</v>
      </c>
      <c r="B13" s="104">
        <v>0</v>
      </c>
      <c r="C13" s="104">
        <v>0</v>
      </c>
      <c r="D13" s="104">
        <v>0</v>
      </c>
      <c r="E13" s="104">
        <v>0</v>
      </c>
      <c r="F13" s="104">
        <v>0</v>
      </c>
      <c r="G13" s="104">
        <v>0</v>
      </c>
      <c r="H13" s="104">
        <v>0</v>
      </c>
      <c r="I13" s="104">
        <v>0</v>
      </c>
      <c r="J13" s="104" t="b">
        <v>0</v>
      </c>
      <c r="K13" s="104">
        <v>0</v>
      </c>
      <c r="L13" s="104">
        <v>0</v>
      </c>
      <c r="M13" s="104">
        <v>0</v>
      </c>
      <c r="N13" s="104">
        <v>0</v>
      </c>
      <c r="O13" s="104">
        <v>0</v>
      </c>
      <c r="P13" s="104">
        <v>0</v>
      </c>
      <c r="Q13" s="104">
        <v>0</v>
      </c>
      <c r="R13" s="104">
        <v>0</v>
      </c>
      <c r="S13" s="104">
        <v>0</v>
      </c>
      <c r="T13" s="104">
        <v>0</v>
      </c>
      <c r="U13" s="104">
        <v>0</v>
      </c>
      <c r="V13" s="104">
        <v>0</v>
      </c>
      <c r="W13" s="104">
        <v>0</v>
      </c>
      <c r="X13" s="104">
        <v>0</v>
      </c>
      <c r="Y13" s="104">
        <v>0</v>
      </c>
      <c r="Z13" s="104">
        <v>0</v>
      </c>
      <c r="AA13" s="105" t="s">
        <v>5976</v>
      </c>
      <c r="AB13" s="105"/>
      <c r="AC13" s="104" t="b">
        <v>0</v>
      </c>
      <c r="AD13" s="104">
        <v>0</v>
      </c>
      <c r="AE13" s="104">
        <v>0</v>
      </c>
      <c r="AF13" s="104">
        <v>0</v>
      </c>
      <c r="AG13" s="104">
        <v>0</v>
      </c>
      <c r="AH13" s="104">
        <v>1</v>
      </c>
      <c r="AI13" s="105"/>
      <c r="AJ13" s="105"/>
      <c r="AK13" s="105"/>
      <c r="AL13" s="105"/>
      <c r="AM13" s="104">
        <v>0</v>
      </c>
      <c r="AN13" s="104">
        <v>0</v>
      </c>
      <c r="AO13" s="104">
        <v>0</v>
      </c>
      <c r="AP13" s="104">
        <v>0</v>
      </c>
      <c r="AQ13" s="104">
        <v>0</v>
      </c>
      <c r="AR13" s="104">
        <v>0</v>
      </c>
      <c r="AS13" s="104">
        <v>0</v>
      </c>
      <c r="AT13" s="104" t="b">
        <v>0</v>
      </c>
      <c r="AU13" s="104">
        <v>0</v>
      </c>
      <c r="AV13" s="104">
        <v>0</v>
      </c>
      <c r="AW13" s="104">
        <v>0</v>
      </c>
      <c r="AX13" s="104">
        <v>0</v>
      </c>
      <c r="AY13" s="104">
        <v>0</v>
      </c>
      <c r="AZ13" s="104">
        <v>0</v>
      </c>
      <c r="BA13" s="104">
        <v>0</v>
      </c>
      <c r="BB13" s="104">
        <v>0</v>
      </c>
      <c r="BC13" s="104">
        <v>0</v>
      </c>
      <c r="BD13" s="104">
        <v>0</v>
      </c>
      <c r="BE13" s="104">
        <v>0</v>
      </c>
      <c r="BF13" s="104">
        <v>0</v>
      </c>
      <c r="BG13" s="105" t="s">
        <v>423</v>
      </c>
      <c r="BH13" s="104">
        <v>0</v>
      </c>
      <c r="BI13" s="105" t="s">
        <v>424</v>
      </c>
      <c r="BJ13" s="104">
        <v>0</v>
      </c>
      <c r="BK13" s="104">
        <v>0</v>
      </c>
      <c r="BL13" s="105"/>
      <c r="BM13" s="104">
        <v>5000</v>
      </c>
      <c r="BN13" s="104">
        <v>0</v>
      </c>
      <c r="BO13" s="104">
        <v>0</v>
      </c>
      <c r="BP13" s="105" t="s">
        <v>5977</v>
      </c>
      <c r="BQ13" s="104">
        <v>0</v>
      </c>
      <c r="BR13" s="104">
        <v>0</v>
      </c>
      <c r="BS13" s="104" t="b">
        <v>0</v>
      </c>
      <c r="BT13" s="104">
        <v>-1</v>
      </c>
    </row>
    <row r="14" spans="1:72" ht="15" customHeight="1" x14ac:dyDescent="0.35">
      <c r="A14" s="105" t="s">
        <v>5978</v>
      </c>
      <c r="B14" s="104">
        <v>0</v>
      </c>
      <c r="C14" s="104">
        <v>0</v>
      </c>
      <c r="D14" s="104">
        <v>0</v>
      </c>
      <c r="E14" s="104">
        <v>0</v>
      </c>
      <c r="F14" s="104">
        <v>0</v>
      </c>
      <c r="G14" s="104">
        <v>0</v>
      </c>
      <c r="H14" s="104">
        <v>0</v>
      </c>
      <c r="I14" s="104">
        <v>0</v>
      </c>
      <c r="J14" s="104" t="b">
        <v>0</v>
      </c>
      <c r="K14" s="104">
        <v>0</v>
      </c>
      <c r="L14" s="104">
        <v>0</v>
      </c>
      <c r="M14" s="104">
        <v>0</v>
      </c>
      <c r="N14" s="104">
        <v>0</v>
      </c>
      <c r="O14" s="104">
        <v>0</v>
      </c>
      <c r="P14" s="104">
        <v>0</v>
      </c>
      <c r="Q14" s="104">
        <v>0</v>
      </c>
      <c r="R14" s="104">
        <v>0</v>
      </c>
      <c r="S14" s="104">
        <v>0</v>
      </c>
      <c r="T14" s="104">
        <v>0</v>
      </c>
      <c r="U14" s="104">
        <v>0</v>
      </c>
      <c r="V14" s="104">
        <v>0</v>
      </c>
      <c r="W14" s="104">
        <v>0</v>
      </c>
      <c r="X14" s="104">
        <v>0</v>
      </c>
      <c r="Y14" s="104">
        <v>0</v>
      </c>
      <c r="Z14" s="104">
        <v>0</v>
      </c>
      <c r="AA14" s="105" t="s">
        <v>10087</v>
      </c>
      <c r="AB14" s="105"/>
      <c r="AC14" s="104" t="b">
        <v>0</v>
      </c>
      <c r="AD14" s="104">
        <v>0</v>
      </c>
      <c r="AE14" s="104">
        <v>0</v>
      </c>
      <c r="AF14" s="104">
        <v>0</v>
      </c>
      <c r="AG14" s="104">
        <v>0</v>
      </c>
      <c r="AH14" s="104">
        <v>1</v>
      </c>
      <c r="AI14" s="105"/>
      <c r="AJ14" s="105"/>
      <c r="AK14" s="105"/>
      <c r="AL14" s="105"/>
      <c r="AM14" s="104">
        <v>0</v>
      </c>
      <c r="AN14" s="104">
        <v>0</v>
      </c>
      <c r="AO14" s="104">
        <v>0</v>
      </c>
      <c r="AP14" s="104">
        <v>0</v>
      </c>
      <c r="AQ14" s="104">
        <v>0</v>
      </c>
      <c r="AR14" s="104">
        <v>0</v>
      </c>
      <c r="AS14" s="104">
        <v>0</v>
      </c>
      <c r="AT14" s="104" t="b">
        <v>0</v>
      </c>
      <c r="AU14" s="104">
        <v>840035.7</v>
      </c>
      <c r="AV14" s="104">
        <v>35.746200000000002</v>
      </c>
      <c r="AW14" s="104">
        <v>0</v>
      </c>
      <c r="AX14" s="104">
        <v>0</v>
      </c>
      <c r="AY14" s="104">
        <v>0</v>
      </c>
      <c r="AZ14" s="104">
        <v>0</v>
      </c>
      <c r="BA14" s="104">
        <v>0</v>
      </c>
      <c r="BB14" s="104">
        <v>0</v>
      </c>
      <c r="BC14" s="104">
        <v>840035.7</v>
      </c>
      <c r="BD14" s="104">
        <v>840035.7</v>
      </c>
      <c r="BE14" s="104">
        <v>35.746200000000002</v>
      </c>
      <c r="BF14" s="104">
        <v>0</v>
      </c>
      <c r="BG14" s="105" t="s">
        <v>423</v>
      </c>
      <c r="BH14" s="104">
        <v>0</v>
      </c>
      <c r="BI14" s="105" t="s">
        <v>424</v>
      </c>
      <c r="BJ14" s="104">
        <v>0</v>
      </c>
      <c r="BK14" s="104">
        <v>0</v>
      </c>
      <c r="BL14" s="105"/>
      <c r="BM14" s="104">
        <v>23500</v>
      </c>
      <c r="BN14" s="104">
        <v>0</v>
      </c>
      <c r="BO14" s="104">
        <v>0</v>
      </c>
      <c r="BP14" s="105" t="s">
        <v>5979</v>
      </c>
      <c r="BQ14" s="104">
        <v>0</v>
      </c>
      <c r="BR14" s="104">
        <v>0</v>
      </c>
      <c r="BS14" s="104" t="b">
        <v>0</v>
      </c>
      <c r="BT14" s="104">
        <v>-1</v>
      </c>
    </row>
    <row r="15" spans="1:72" ht="15" customHeight="1" x14ac:dyDescent="0.35">
      <c r="A15" s="105" t="s">
        <v>5980</v>
      </c>
      <c r="B15" s="104">
        <v>0</v>
      </c>
      <c r="C15" s="104">
        <v>0</v>
      </c>
      <c r="D15" s="104">
        <v>0</v>
      </c>
      <c r="E15" s="104">
        <v>0</v>
      </c>
      <c r="F15" s="104">
        <v>0</v>
      </c>
      <c r="G15" s="104">
        <v>0</v>
      </c>
      <c r="H15" s="104">
        <v>0</v>
      </c>
      <c r="I15" s="104">
        <v>0</v>
      </c>
      <c r="J15" s="104" t="b">
        <v>0</v>
      </c>
      <c r="K15" s="104">
        <v>0</v>
      </c>
      <c r="L15" s="104">
        <v>0</v>
      </c>
      <c r="M15" s="104">
        <v>0</v>
      </c>
      <c r="N15" s="104">
        <v>0</v>
      </c>
      <c r="O15" s="104">
        <v>0</v>
      </c>
      <c r="P15" s="104">
        <v>0</v>
      </c>
      <c r="Q15" s="104">
        <v>0</v>
      </c>
      <c r="R15" s="104">
        <v>0</v>
      </c>
      <c r="S15" s="104">
        <v>0</v>
      </c>
      <c r="T15" s="104">
        <v>0</v>
      </c>
      <c r="U15" s="104">
        <v>0</v>
      </c>
      <c r="V15" s="104">
        <v>0</v>
      </c>
      <c r="W15" s="104">
        <v>0</v>
      </c>
      <c r="X15" s="104">
        <v>0</v>
      </c>
      <c r="Y15" s="104">
        <v>0</v>
      </c>
      <c r="Z15" s="104">
        <v>0</v>
      </c>
      <c r="AA15" s="105" t="s">
        <v>5980</v>
      </c>
      <c r="AB15" s="105"/>
      <c r="AC15" s="104" t="b">
        <v>0</v>
      </c>
      <c r="AD15" s="104">
        <v>0</v>
      </c>
      <c r="AE15" s="104">
        <v>0</v>
      </c>
      <c r="AF15" s="104">
        <v>0</v>
      </c>
      <c r="AG15" s="104">
        <v>0</v>
      </c>
      <c r="AH15" s="104">
        <v>1</v>
      </c>
      <c r="AI15" s="105"/>
      <c r="AJ15" s="105"/>
      <c r="AK15" s="105"/>
      <c r="AL15" s="105"/>
      <c r="AM15" s="104">
        <v>0</v>
      </c>
      <c r="AN15" s="104">
        <v>0</v>
      </c>
      <c r="AO15" s="104">
        <v>0</v>
      </c>
      <c r="AP15" s="104">
        <v>0</v>
      </c>
      <c r="AQ15" s="104">
        <v>0</v>
      </c>
      <c r="AR15" s="104">
        <v>0</v>
      </c>
      <c r="AS15" s="104">
        <v>0</v>
      </c>
      <c r="AT15" s="104" t="b">
        <v>0</v>
      </c>
      <c r="AU15" s="104">
        <v>137794.79999999999</v>
      </c>
      <c r="AV15" s="104">
        <v>12.5268</v>
      </c>
      <c r="AW15" s="104">
        <v>0</v>
      </c>
      <c r="AX15" s="104">
        <v>0</v>
      </c>
      <c r="AY15" s="104">
        <v>0</v>
      </c>
      <c r="AZ15" s="104">
        <v>0</v>
      </c>
      <c r="BA15" s="104">
        <v>0</v>
      </c>
      <c r="BB15" s="104">
        <v>0</v>
      </c>
      <c r="BC15" s="104">
        <v>137794.79999999999</v>
      </c>
      <c r="BD15" s="104">
        <v>137794.79999999999</v>
      </c>
      <c r="BE15" s="104">
        <v>12.5268</v>
      </c>
      <c r="BF15" s="104">
        <v>0</v>
      </c>
      <c r="BG15" s="105" t="s">
        <v>423</v>
      </c>
      <c r="BH15" s="104">
        <v>0</v>
      </c>
      <c r="BI15" s="105" t="s">
        <v>424</v>
      </c>
      <c r="BJ15" s="104">
        <v>0</v>
      </c>
      <c r="BK15" s="104">
        <v>0</v>
      </c>
      <c r="BL15" s="105"/>
      <c r="BM15" s="104">
        <v>11000</v>
      </c>
      <c r="BN15" s="104">
        <v>0</v>
      </c>
      <c r="BO15" s="104">
        <v>0</v>
      </c>
      <c r="BP15" s="105" t="s">
        <v>5981</v>
      </c>
      <c r="BQ15" s="104">
        <v>0</v>
      </c>
      <c r="BR15" s="104">
        <v>0</v>
      </c>
      <c r="BS15" s="104" t="b">
        <v>0</v>
      </c>
      <c r="BT15" s="104">
        <v>-1</v>
      </c>
    </row>
    <row r="16" spans="1:72" ht="15" customHeight="1" x14ac:dyDescent="0.35">
      <c r="A16" s="105" t="s">
        <v>5982</v>
      </c>
      <c r="B16" s="104">
        <v>0</v>
      </c>
      <c r="C16" s="104">
        <v>0</v>
      </c>
      <c r="D16" s="104">
        <v>0</v>
      </c>
      <c r="E16" s="104">
        <v>0</v>
      </c>
      <c r="F16" s="104">
        <v>0</v>
      </c>
      <c r="G16" s="104">
        <v>0</v>
      </c>
      <c r="H16" s="104">
        <v>0</v>
      </c>
      <c r="I16" s="104">
        <v>0</v>
      </c>
      <c r="J16" s="104" t="b">
        <v>0</v>
      </c>
      <c r="K16" s="104">
        <v>0</v>
      </c>
      <c r="L16" s="104">
        <v>0</v>
      </c>
      <c r="M16" s="104">
        <v>0</v>
      </c>
      <c r="N16" s="104">
        <v>0</v>
      </c>
      <c r="O16" s="104">
        <v>0</v>
      </c>
      <c r="P16" s="104">
        <v>0</v>
      </c>
      <c r="Q16" s="104">
        <v>0</v>
      </c>
      <c r="R16" s="104">
        <v>0</v>
      </c>
      <c r="S16" s="104">
        <v>0</v>
      </c>
      <c r="T16" s="104">
        <v>0</v>
      </c>
      <c r="U16" s="104">
        <v>0</v>
      </c>
      <c r="V16" s="104">
        <v>0</v>
      </c>
      <c r="W16" s="104">
        <v>0</v>
      </c>
      <c r="X16" s="104">
        <v>0</v>
      </c>
      <c r="Y16" s="104">
        <v>0</v>
      </c>
      <c r="Z16" s="104">
        <v>0</v>
      </c>
      <c r="AA16" s="105" t="s">
        <v>10088</v>
      </c>
      <c r="AB16" s="105"/>
      <c r="AC16" s="104" t="b">
        <v>0</v>
      </c>
      <c r="AD16" s="104">
        <v>0</v>
      </c>
      <c r="AE16" s="104">
        <v>0</v>
      </c>
      <c r="AF16" s="104">
        <v>0</v>
      </c>
      <c r="AG16" s="104">
        <v>0</v>
      </c>
      <c r="AH16" s="104">
        <v>1</v>
      </c>
      <c r="AI16" s="105"/>
      <c r="AJ16" s="105"/>
      <c r="AK16" s="105"/>
      <c r="AL16" s="105"/>
      <c r="AM16" s="104">
        <v>0</v>
      </c>
      <c r="AN16" s="104">
        <v>0</v>
      </c>
      <c r="AO16" s="104">
        <v>0</v>
      </c>
      <c r="AP16" s="104">
        <v>0</v>
      </c>
      <c r="AQ16" s="104">
        <v>0</v>
      </c>
      <c r="AR16" s="104">
        <v>0</v>
      </c>
      <c r="AS16" s="104">
        <v>0</v>
      </c>
      <c r="AT16" s="104" t="b">
        <v>0</v>
      </c>
      <c r="AU16" s="104">
        <v>635774.4</v>
      </c>
      <c r="AV16" s="104">
        <v>70.641599999999997</v>
      </c>
      <c r="AW16" s="104">
        <v>0</v>
      </c>
      <c r="AX16" s="104">
        <v>0</v>
      </c>
      <c r="AY16" s="104">
        <v>0</v>
      </c>
      <c r="AZ16" s="104">
        <v>0</v>
      </c>
      <c r="BA16" s="104">
        <v>0</v>
      </c>
      <c r="BB16" s="104">
        <v>0</v>
      </c>
      <c r="BC16" s="104">
        <v>635774.4</v>
      </c>
      <c r="BD16" s="104">
        <v>635774.4</v>
      </c>
      <c r="BE16" s="104">
        <v>70.641599999999997</v>
      </c>
      <c r="BF16" s="104">
        <v>0</v>
      </c>
      <c r="BG16" s="105" t="s">
        <v>423</v>
      </c>
      <c r="BH16" s="104">
        <v>0</v>
      </c>
      <c r="BI16" s="105" t="s">
        <v>424</v>
      </c>
      <c r="BJ16" s="104">
        <v>0</v>
      </c>
      <c r="BK16" s="104">
        <v>0</v>
      </c>
      <c r="BL16" s="105"/>
      <c r="BM16" s="104">
        <v>9000</v>
      </c>
      <c r="BN16" s="104">
        <v>0</v>
      </c>
      <c r="BO16" s="104">
        <v>0</v>
      </c>
      <c r="BP16" s="105" t="s">
        <v>5983</v>
      </c>
      <c r="BQ16" s="104">
        <v>0</v>
      </c>
      <c r="BR16" s="104">
        <v>0</v>
      </c>
      <c r="BS16" s="104" t="b">
        <v>0</v>
      </c>
      <c r="BT16" s="104">
        <v>-1</v>
      </c>
    </row>
    <row r="17" spans="1:72" ht="15" customHeight="1" x14ac:dyDescent="0.35">
      <c r="A17" s="105" t="s">
        <v>5984</v>
      </c>
      <c r="B17" s="104">
        <v>0</v>
      </c>
      <c r="C17" s="104">
        <v>0</v>
      </c>
      <c r="D17" s="104">
        <v>0</v>
      </c>
      <c r="E17" s="104">
        <v>0</v>
      </c>
      <c r="F17" s="104">
        <v>0</v>
      </c>
      <c r="G17" s="104">
        <v>0</v>
      </c>
      <c r="H17" s="104">
        <v>0</v>
      </c>
      <c r="I17" s="104">
        <v>0</v>
      </c>
      <c r="J17" s="104" t="b">
        <v>0</v>
      </c>
      <c r="K17" s="104">
        <v>0</v>
      </c>
      <c r="L17" s="104">
        <v>0</v>
      </c>
      <c r="M17" s="104">
        <v>0</v>
      </c>
      <c r="N17" s="104">
        <v>0</v>
      </c>
      <c r="O17" s="104">
        <v>0</v>
      </c>
      <c r="P17" s="104">
        <v>0</v>
      </c>
      <c r="Q17" s="104">
        <v>0</v>
      </c>
      <c r="R17" s="104">
        <v>0</v>
      </c>
      <c r="S17" s="104">
        <v>0</v>
      </c>
      <c r="T17" s="104">
        <v>0</v>
      </c>
      <c r="U17" s="104">
        <v>0</v>
      </c>
      <c r="V17" s="104">
        <v>0</v>
      </c>
      <c r="W17" s="104">
        <v>0</v>
      </c>
      <c r="X17" s="104">
        <v>0</v>
      </c>
      <c r="Y17" s="104">
        <v>0</v>
      </c>
      <c r="Z17" s="104">
        <v>0</v>
      </c>
      <c r="AA17" s="105" t="s">
        <v>5985</v>
      </c>
      <c r="AB17" s="105"/>
      <c r="AC17" s="104" t="b">
        <v>0</v>
      </c>
      <c r="AD17" s="104">
        <v>0</v>
      </c>
      <c r="AE17" s="104">
        <v>0</v>
      </c>
      <c r="AF17" s="104">
        <v>0</v>
      </c>
      <c r="AG17" s="104">
        <v>0</v>
      </c>
      <c r="AH17" s="104">
        <v>1</v>
      </c>
      <c r="AI17" s="105"/>
      <c r="AJ17" s="105"/>
      <c r="AK17" s="105"/>
      <c r="AL17" s="105"/>
      <c r="AM17" s="104">
        <v>0</v>
      </c>
      <c r="AN17" s="104">
        <v>0</v>
      </c>
      <c r="AO17" s="104">
        <v>0</v>
      </c>
      <c r="AP17" s="104">
        <v>0</v>
      </c>
      <c r="AQ17" s="104">
        <v>0</v>
      </c>
      <c r="AR17" s="104">
        <v>0</v>
      </c>
      <c r="AS17" s="104">
        <v>0</v>
      </c>
      <c r="AT17" s="104" t="b">
        <v>0</v>
      </c>
      <c r="AU17" s="104">
        <v>376180</v>
      </c>
      <c r="AV17" s="104">
        <v>18.809000000000001</v>
      </c>
      <c r="AW17" s="104">
        <v>0</v>
      </c>
      <c r="AX17" s="104">
        <v>0</v>
      </c>
      <c r="AY17" s="104">
        <v>0</v>
      </c>
      <c r="AZ17" s="104">
        <v>0</v>
      </c>
      <c r="BA17" s="104">
        <v>0</v>
      </c>
      <c r="BB17" s="104">
        <v>0</v>
      </c>
      <c r="BC17" s="104">
        <v>376180</v>
      </c>
      <c r="BD17" s="104">
        <v>376180</v>
      </c>
      <c r="BE17" s="104">
        <v>18.809000000000001</v>
      </c>
      <c r="BF17" s="104">
        <v>0</v>
      </c>
      <c r="BG17" s="105" t="s">
        <v>423</v>
      </c>
      <c r="BH17" s="104">
        <v>0</v>
      </c>
      <c r="BI17" s="105" t="s">
        <v>424</v>
      </c>
      <c r="BJ17" s="104">
        <v>0</v>
      </c>
      <c r="BK17" s="104">
        <v>0</v>
      </c>
      <c r="BL17" s="105"/>
      <c r="BM17" s="104">
        <v>20000</v>
      </c>
      <c r="BN17" s="104">
        <v>0</v>
      </c>
      <c r="BO17" s="104">
        <v>0</v>
      </c>
      <c r="BP17" s="105" t="s">
        <v>5986</v>
      </c>
      <c r="BQ17" s="104">
        <v>0</v>
      </c>
      <c r="BR17" s="104">
        <v>0</v>
      </c>
      <c r="BS17" s="104" t="b">
        <v>0</v>
      </c>
      <c r="BT17" s="104">
        <v>-1</v>
      </c>
    </row>
    <row r="18" spans="1:72" ht="15" customHeight="1" x14ac:dyDescent="0.35">
      <c r="A18" s="105" t="s">
        <v>5987</v>
      </c>
      <c r="B18" s="104">
        <v>0</v>
      </c>
      <c r="C18" s="104">
        <v>0</v>
      </c>
      <c r="D18" s="104">
        <v>0</v>
      </c>
      <c r="E18" s="104">
        <v>0</v>
      </c>
      <c r="F18" s="104">
        <v>0</v>
      </c>
      <c r="G18" s="104">
        <v>0</v>
      </c>
      <c r="H18" s="104">
        <v>0</v>
      </c>
      <c r="I18" s="104">
        <v>0</v>
      </c>
      <c r="J18" s="104" t="b">
        <v>0</v>
      </c>
      <c r="K18" s="104">
        <v>0</v>
      </c>
      <c r="L18" s="104">
        <v>0</v>
      </c>
      <c r="M18" s="104">
        <v>0</v>
      </c>
      <c r="N18" s="104">
        <v>0</v>
      </c>
      <c r="O18" s="104">
        <v>0</v>
      </c>
      <c r="P18" s="104">
        <v>0</v>
      </c>
      <c r="Q18" s="104">
        <v>0</v>
      </c>
      <c r="R18" s="104">
        <v>0</v>
      </c>
      <c r="S18" s="104">
        <v>0</v>
      </c>
      <c r="T18" s="104">
        <v>0</v>
      </c>
      <c r="U18" s="104">
        <v>0</v>
      </c>
      <c r="V18" s="104">
        <v>0</v>
      </c>
      <c r="W18" s="104">
        <v>0</v>
      </c>
      <c r="X18" s="104">
        <v>0</v>
      </c>
      <c r="Y18" s="104">
        <v>0</v>
      </c>
      <c r="Z18" s="104">
        <v>0</v>
      </c>
      <c r="AA18" s="106" t="s">
        <v>11438</v>
      </c>
      <c r="AB18" s="105"/>
      <c r="AC18" s="104" t="b">
        <v>0</v>
      </c>
      <c r="AD18" s="104">
        <v>0</v>
      </c>
      <c r="AE18" s="104">
        <v>0</v>
      </c>
      <c r="AF18" s="104">
        <v>0</v>
      </c>
      <c r="AG18" s="104">
        <v>0</v>
      </c>
      <c r="AH18" s="104">
        <v>1</v>
      </c>
      <c r="AI18" s="105"/>
      <c r="AJ18" s="105"/>
      <c r="AK18" s="105"/>
      <c r="AL18" s="105"/>
      <c r="AM18" s="104">
        <v>0</v>
      </c>
      <c r="AN18" s="104">
        <v>0</v>
      </c>
      <c r="AO18" s="104">
        <v>0</v>
      </c>
      <c r="AP18" s="104">
        <v>0</v>
      </c>
      <c r="AQ18" s="104">
        <v>0</v>
      </c>
      <c r="AR18" s="104">
        <v>0</v>
      </c>
      <c r="AS18" s="104">
        <v>0</v>
      </c>
      <c r="AT18" s="104" t="b">
        <v>0</v>
      </c>
      <c r="AU18" s="104">
        <v>654444</v>
      </c>
      <c r="AV18" s="104">
        <v>10.907400000000001</v>
      </c>
      <c r="AW18" s="104">
        <v>0</v>
      </c>
      <c r="AX18" s="104">
        <v>0</v>
      </c>
      <c r="AY18" s="104">
        <v>0</v>
      </c>
      <c r="AZ18" s="104">
        <v>0</v>
      </c>
      <c r="BA18" s="104">
        <v>0</v>
      </c>
      <c r="BB18" s="104">
        <v>0</v>
      </c>
      <c r="BC18" s="104">
        <v>654444</v>
      </c>
      <c r="BD18" s="104">
        <v>654444</v>
      </c>
      <c r="BE18" s="104">
        <v>10.907400000000001</v>
      </c>
      <c r="BF18" s="104">
        <v>0</v>
      </c>
      <c r="BG18" s="105" t="s">
        <v>423</v>
      </c>
      <c r="BH18" s="104">
        <v>0</v>
      </c>
      <c r="BI18" s="105" t="s">
        <v>424</v>
      </c>
      <c r="BJ18" s="104">
        <v>0</v>
      </c>
      <c r="BK18" s="104">
        <v>0</v>
      </c>
      <c r="BL18" s="105"/>
      <c r="BM18" s="104">
        <v>60000</v>
      </c>
      <c r="BN18" s="104">
        <v>0</v>
      </c>
      <c r="BO18" s="104">
        <v>0</v>
      </c>
      <c r="BP18" s="105" t="s">
        <v>5988</v>
      </c>
      <c r="BQ18" s="104">
        <v>0</v>
      </c>
      <c r="BR18" s="104">
        <v>0</v>
      </c>
      <c r="BS18" s="104" t="b">
        <v>0</v>
      </c>
      <c r="BT18" s="104">
        <v>-1</v>
      </c>
    </row>
    <row r="19" spans="1:72" ht="15" customHeight="1" x14ac:dyDescent="0.35">
      <c r="A19" s="105" t="s">
        <v>5989</v>
      </c>
      <c r="B19" s="104">
        <v>0</v>
      </c>
      <c r="C19" s="104">
        <v>0</v>
      </c>
      <c r="D19" s="104">
        <v>0</v>
      </c>
      <c r="E19" s="104">
        <v>0</v>
      </c>
      <c r="F19" s="104">
        <v>0</v>
      </c>
      <c r="G19" s="104">
        <v>0</v>
      </c>
      <c r="H19" s="104">
        <v>0</v>
      </c>
      <c r="I19" s="104">
        <v>0</v>
      </c>
      <c r="J19" s="104" t="b">
        <v>0</v>
      </c>
      <c r="K19" s="104">
        <v>0</v>
      </c>
      <c r="L19" s="104">
        <v>0</v>
      </c>
      <c r="M19" s="104">
        <v>0</v>
      </c>
      <c r="N19" s="104">
        <v>0</v>
      </c>
      <c r="O19" s="104">
        <v>0</v>
      </c>
      <c r="P19" s="104">
        <v>0</v>
      </c>
      <c r="Q19" s="104">
        <v>0</v>
      </c>
      <c r="R19" s="104">
        <v>0</v>
      </c>
      <c r="S19" s="104">
        <v>0</v>
      </c>
      <c r="T19" s="104">
        <v>0</v>
      </c>
      <c r="U19" s="104">
        <v>0</v>
      </c>
      <c r="V19" s="104">
        <v>0</v>
      </c>
      <c r="W19" s="104">
        <v>0</v>
      </c>
      <c r="X19" s="104">
        <v>0</v>
      </c>
      <c r="Y19" s="104">
        <v>0</v>
      </c>
      <c r="Z19" s="104">
        <v>0</v>
      </c>
      <c r="AA19" s="105" t="s">
        <v>5990</v>
      </c>
      <c r="AB19" s="105"/>
      <c r="AC19" s="104" t="b">
        <v>0</v>
      </c>
      <c r="AD19" s="104">
        <v>168</v>
      </c>
      <c r="AE19" s="104">
        <v>0</v>
      </c>
      <c r="AF19" s="104">
        <v>0</v>
      </c>
      <c r="AG19" s="104">
        <v>0</v>
      </c>
      <c r="AH19" s="104">
        <v>1</v>
      </c>
      <c r="AI19" s="105"/>
      <c r="AJ19" s="105"/>
      <c r="AK19" s="105"/>
      <c r="AL19" s="105"/>
      <c r="AM19" s="104">
        <v>0</v>
      </c>
      <c r="AN19" s="104">
        <v>0</v>
      </c>
      <c r="AO19" s="104">
        <v>0</v>
      </c>
      <c r="AP19" s="104">
        <v>0</v>
      </c>
      <c r="AQ19" s="104">
        <v>0</v>
      </c>
      <c r="AR19" s="104">
        <v>0</v>
      </c>
      <c r="AS19" s="104">
        <v>0</v>
      </c>
      <c r="AT19" s="104" t="b">
        <v>0</v>
      </c>
      <c r="AU19" s="104">
        <v>24936.799999999999</v>
      </c>
      <c r="AV19" s="104">
        <v>24.936800000000002</v>
      </c>
      <c r="AW19" s="104">
        <v>0</v>
      </c>
      <c r="AX19" s="104">
        <v>0</v>
      </c>
      <c r="AY19" s="104">
        <v>0</v>
      </c>
      <c r="AZ19" s="104">
        <v>0</v>
      </c>
      <c r="BA19" s="104">
        <v>0</v>
      </c>
      <c r="BB19" s="104">
        <v>0</v>
      </c>
      <c r="BC19" s="104">
        <v>24936.799999999999</v>
      </c>
      <c r="BD19" s="104">
        <v>24936.799999999999</v>
      </c>
      <c r="BE19" s="104">
        <v>24.936800000000002</v>
      </c>
      <c r="BF19" s="104">
        <v>0</v>
      </c>
      <c r="BG19" s="105" t="s">
        <v>423</v>
      </c>
      <c r="BH19" s="104">
        <v>0</v>
      </c>
      <c r="BI19" s="105" t="s">
        <v>424</v>
      </c>
      <c r="BJ19" s="104">
        <v>0</v>
      </c>
      <c r="BK19" s="104">
        <v>0</v>
      </c>
      <c r="BL19" s="105"/>
      <c r="BM19" s="104">
        <v>1000</v>
      </c>
      <c r="BN19" s="104">
        <v>0</v>
      </c>
      <c r="BO19" s="104">
        <v>0</v>
      </c>
      <c r="BP19" s="105" t="s">
        <v>5991</v>
      </c>
      <c r="BQ19" s="104">
        <v>0</v>
      </c>
      <c r="BR19" s="104">
        <v>0</v>
      </c>
      <c r="BS19" s="104" t="b">
        <v>0</v>
      </c>
      <c r="BT19" s="104">
        <v>-1</v>
      </c>
    </row>
    <row r="20" spans="1:72" ht="15" customHeight="1" x14ac:dyDescent="0.35">
      <c r="A20" s="105" t="s">
        <v>5992</v>
      </c>
      <c r="B20" s="104">
        <v>0</v>
      </c>
      <c r="C20" s="104">
        <v>0</v>
      </c>
      <c r="D20" s="104">
        <v>0</v>
      </c>
      <c r="E20" s="104">
        <v>0</v>
      </c>
      <c r="F20" s="104">
        <v>0</v>
      </c>
      <c r="G20" s="104">
        <v>0</v>
      </c>
      <c r="H20" s="104">
        <v>0</v>
      </c>
      <c r="I20" s="104">
        <v>0</v>
      </c>
      <c r="J20" s="104" t="b">
        <v>0</v>
      </c>
      <c r="K20" s="104">
        <v>0</v>
      </c>
      <c r="L20" s="104">
        <v>0</v>
      </c>
      <c r="M20" s="104">
        <v>0</v>
      </c>
      <c r="N20" s="104">
        <v>0</v>
      </c>
      <c r="O20" s="104">
        <v>0</v>
      </c>
      <c r="P20" s="104">
        <v>0</v>
      </c>
      <c r="Q20" s="104">
        <v>0</v>
      </c>
      <c r="R20" s="104">
        <v>0</v>
      </c>
      <c r="S20" s="104">
        <v>0</v>
      </c>
      <c r="T20" s="104">
        <v>0</v>
      </c>
      <c r="U20" s="104">
        <v>0</v>
      </c>
      <c r="V20" s="104">
        <v>0</v>
      </c>
      <c r="W20" s="104">
        <v>0</v>
      </c>
      <c r="X20" s="104">
        <v>0</v>
      </c>
      <c r="Y20" s="104">
        <v>0</v>
      </c>
      <c r="Z20" s="104">
        <v>0</v>
      </c>
      <c r="AA20" s="105" t="s">
        <v>5993</v>
      </c>
      <c r="AB20" s="105"/>
      <c r="AC20" s="104" t="b">
        <v>0</v>
      </c>
      <c r="AD20" s="104">
        <v>0</v>
      </c>
      <c r="AE20" s="104">
        <v>0</v>
      </c>
      <c r="AF20" s="104">
        <v>0</v>
      </c>
      <c r="AG20" s="104">
        <v>0</v>
      </c>
      <c r="AH20" s="104">
        <v>1</v>
      </c>
      <c r="AI20" s="105"/>
      <c r="AJ20" s="105"/>
      <c r="AK20" s="105"/>
      <c r="AL20" s="105"/>
      <c r="AM20" s="104">
        <v>0</v>
      </c>
      <c r="AN20" s="104">
        <v>0</v>
      </c>
      <c r="AO20" s="104">
        <v>0</v>
      </c>
      <c r="AP20" s="104">
        <v>0</v>
      </c>
      <c r="AQ20" s="104">
        <v>0</v>
      </c>
      <c r="AR20" s="104">
        <v>0</v>
      </c>
      <c r="AS20" s="104">
        <v>0</v>
      </c>
      <c r="AT20" s="104" t="b">
        <v>0</v>
      </c>
      <c r="AU20" s="104">
        <v>940447.2</v>
      </c>
      <c r="AV20" s="104">
        <v>12.2136</v>
      </c>
      <c r="AW20" s="104">
        <v>0</v>
      </c>
      <c r="AX20" s="104">
        <v>0</v>
      </c>
      <c r="AY20" s="104">
        <v>0</v>
      </c>
      <c r="AZ20" s="104">
        <v>0</v>
      </c>
      <c r="BA20" s="104">
        <v>0</v>
      </c>
      <c r="BB20" s="104">
        <v>0</v>
      </c>
      <c r="BC20" s="104">
        <v>940447.2</v>
      </c>
      <c r="BD20" s="104">
        <v>940447.2</v>
      </c>
      <c r="BE20" s="104">
        <v>12.2136</v>
      </c>
      <c r="BF20" s="104">
        <v>0</v>
      </c>
      <c r="BG20" s="105" t="s">
        <v>423</v>
      </c>
      <c r="BH20" s="104">
        <v>0</v>
      </c>
      <c r="BI20" s="105" t="s">
        <v>424</v>
      </c>
      <c r="BJ20" s="104">
        <v>0</v>
      </c>
      <c r="BK20" s="104">
        <v>0</v>
      </c>
      <c r="BL20" s="105"/>
      <c r="BM20" s="104">
        <v>77000</v>
      </c>
      <c r="BN20" s="104">
        <v>0</v>
      </c>
      <c r="BO20" s="104">
        <v>0</v>
      </c>
      <c r="BP20" s="105" t="s">
        <v>5994</v>
      </c>
      <c r="BQ20" s="104">
        <v>0</v>
      </c>
      <c r="BR20" s="104">
        <v>0</v>
      </c>
      <c r="BS20" s="104" t="b">
        <v>0</v>
      </c>
      <c r="BT20" s="104">
        <v>-1</v>
      </c>
    </row>
    <row r="21" spans="1:72" ht="15" customHeight="1" x14ac:dyDescent="0.35">
      <c r="A21" s="105" t="s">
        <v>5995</v>
      </c>
      <c r="B21" s="104">
        <v>0</v>
      </c>
      <c r="C21" s="104">
        <v>0</v>
      </c>
      <c r="D21" s="104">
        <v>0</v>
      </c>
      <c r="E21" s="104">
        <v>0</v>
      </c>
      <c r="F21" s="104">
        <v>0</v>
      </c>
      <c r="G21" s="104">
        <v>0</v>
      </c>
      <c r="H21" s="104">
        <v>0</v>
      </c>
      <c r="I21" s="104">
        <v>0</v>
      </c>
      <c r="J21" s="104" t="b">
        <v>0</v>
      </c>
      <c r="K21" s="104">
        <v>0</v>
      </c>
      <c r="L21" s="104">
        <v>0</v>
      </c>
      <c r="M21" s="104">
        <v>0</v>
      </c>
      <c r="N21" s="104">
        <v>0</v>
      </c>
      <c r="O21" s="104">
        <v>0</v>
      </c>
      <c r="P21" s="104">
        <v>0</v>
      </c>
      <c r="Q21" s="104">
        <v>0</v>
      </c>
      <c r="R21" s="104">
        <v>0</v>
      </c>
      <c r="S21" s="104">
        <v>0</v>
      </c>
      <c r="T21" s="104">
        <v>0</v>
      </c>
      <c r="U21" s="104">
        <v>0</v>
      </c>
      <c r="V21" s="104">
        <v>0</v>
      </c>
      <c r="W21" s="104">
        <v>0</v>
      </c>
      <c r="X21" s="104">
        <v>0</v>
      </c>
      <c r="Y21" s="104">
        <v>0</v>
      </c>
      <c r="Z21" s="104">
        <v>0</v>
      </c>
      <c r="AA21" s="105" t="s">
        <v>5996</v>
      </c>
      <c r="AB21" s="105"/>
      <c r="AC21" s="104" t="b">
        <v>0</v>
      </c>
      <c r="AD21" s="104">
        <v>1460</v>
      </c>
      <c r="AE21" s="104">
        <v>0</v>
      </c>
      <c r="AF21" s="104">
        <v>0</v>
      </c>
      <c r="AG21" s="104">
        <v>0</v>
      </c>
      <c r="AH21" s="104">
        <v>1</v>
      </c>
      <c r="AI21" s="105"/>
      <c r="AJ21" s="105"/>
      <c r="AK21" s="105"/>
      <c r="AL21" s="105"/>
      <c r="AM21" s="104">
        <v>0</v>
      </c>
      <c r="AN21" s="104">
        <v>0</v>
      </c>
      <c r="AO21" s="104">
        <v>0</v>
      </c>
      <c r="AP21" s="104">
        <v>0</v>
      </c>
      <c r="AQ21" s="104">
        <v>0</v>
      </c>
      <c r="AR21" s="104">
        <v>0</v>
      </c>
      <c r="AS21" s="104">
        <v>0</v>
      </c>
      <c r="AT21" s="104" t="b">
        <v>0</v>
      </c>
      <c r="AU21" s="104">
        <v>115648</v>
      </c>
      <c r="AV21" s="104">
        <v>5.7824</v>
      </c>
      <c r="AW21" s="104">
        <v>0</v>
      </c>
      <c r="AX21" s="104">
        <v>0</v>
      </c>
      <c r="AY21" s="104">
        <v>0</v>
      </c>
      <c r="AZ21" s="104">
        <v>0</v>
      </c>
      <c r="BA21" s="104">
        <v>0</v>
      </c>
      <c r="BB21" s="104">
        <v>0</v>
      </c>
      <c r="BC21" s="104">
        <v>115648</v>
      </c>
      <c r="BD21" s="104">
        <v>115648</v>
      </c>
      <c r="BE21" s="104">
        <v>5.7824</v>
      </c>
      <c r="BF21" s="104">
        <v>0</v>
      </c>
      <c r="BG21" s="105" t="s">
        <v>423</v>
      </c>
      <c r="BH21" s="104">
        <v>0</v>
      </c>
      <c r="BI21" s="105" t="s">
        <v>424</v>
      </c>
      <c r="BJ21" s="104">
        <v>0</v>
      </c>
      <c r="BK21" s="104">
        <v>0</v>
      </c>
      <c r="BL21" s="105"/>
      <c r="BM21" s="104">
        <v>20000</v>
      </c>
      <c r="BN21" s="104">
        <v>0</v>
      </c>
      <c r="BO21" s="104">
        <v>0</v>
      </c>
      <c r="BP21" s="105" t="s">
        <v>5997</v>
      </c>
      <c r="BQ21" s="104">
        <v>0</v>
      </c>
      <c r="BR21" s="104">
        <v>0</v>
      </c>
      <c r="BS21" s="104" t="b">
        <v>0</v>
      </c>
      <c r="BT21" s="104">
        <v>-1</v>
      </c>
    </row>
    <row r="22" spans="1:72" ht="15" customHeight="1" x14ac:dyDescent="0.35">
      <c r="A22" s="105" t="s">
        <v>5998</v>
      </c>
      <c r="B22" s="104">
        <v>0</v>
      </c>
      <c r="C22" s="104">
        <v>0</v>
      </c>
      <c r="D22" s="104">
        <v>0</v>
      </c>
      <c r="E22" s="104">
        <v>0</v>
      </c>
      <c r="F22" s="104">
        <v>0</v>
      </c>
      <c r="G22" s="104">
        <v>0</v>
      </c>
      <c r="H22" s="104">
        <v>0</v>
      </c>
      <c r="I22" s="104">
        <v>0</v>
      </c>
      <c r="J22" s="104" t="b">
        <v>0</v>
      </c>
      <c r="K22" s="104">
        <v>0</v>
      </c>
      <c r="L22" s="104">
        <v>0</v>
      </c>
      <c r="M22" s="104">
        <v>0</v>
      </c>
      <c r="N22" s="104">
        <v>0</v>
      </c>
      <c r="O22" s="104">
        <v>0</v>
      </c>
      <c r="P22" s="104">
        <v>0</v>
      </c>
      <c r="Q22" s="104">
        <v>0</v>
      </c>
      <c r="R22" s="104">
        <v>0</v>
      </c>
      <c r="S22" s="104">
        <v>0</v>
      </c>
      <c r="T22" s="104">
        <v>0</v>
      </c>
      <c r="U22" s="104">
        <v>0</v>
      </c>
      <c r="V22" s="104">
        <v>2</v>
      </c>
      <c r="W22" s="104">
        <v>0</v>
      </c>
      <c r="X22" s="104">
        <v>0</v>
      </c>
      <c r="Y22" s="104">
        <v>0</v>
      </c>
      <c r="Z22" s="104">
        <v>0</v>
      </c>
      <c r="AA22" s="106" t="s">
        <v>11439</v>
      </c>
      <c r="AB22" s="105"/>
      <c r="AC22" s="104" t="b">
        <v>0</v>
      </c>
      <c r="AD22" s="104">
        <v>0</v>
      </c>
      <c r="AE22" s="104">
        <v>0</v>
      </c>
      <c r="AF22" s="104">
        <v>0</v>
      </c>
      <c r="AG22" s="104">
        <v>0</v>
      </c>
      <c r="AH22" s="104">
        <v>1</v>
      </c>
      <c r="AI22" s="105"/>
      <c r="AJ22" s="105"/>
      <c r="AK22" s="105"/>
      <c r="AL22" s="105"/>
      <c r="AM22" s="104">
        <v>0</v>
      </c>
      <c r="AN22" s="104">
        <v>0</v>
      </c>
      <c r="AO22" s="104">
        <v>0</v>
      </c>
      <c r="AP22" s="104">
        <v>0</v>
      </c>
      <c r="AQ22" s="104">
        <v>0</v>
      </c>
      <c r="AR22" s="104">
        <v>0</v>
      </c>
      <c r="AS22" s="104">
        <v>0</v>
      </c>
      <c r="AT22" s="104" t="b">
        <v>0</v>
      </c>
      <c r="AU22" s="104">
        <v>730256</v>
      </c>
      <c r="AV22" s="104">
        <v>71.025599999999997</v>
      </c>
      <c r="AW22" s="104">
        <v>0</v>
      </c>
      <c r="AX22" s="104">
        <v>0</v>
      </c>
      <c r="AY22" s="104">
        <v>0</v>
      </c>
      <c r="AZ22" s="104">
        <v>0</v>
      </c>
      <c r="BA22" s="104">
        <v>0</v>
      </c>
      <c r="BB22" s="104">
        <v>0</v>
      </c>
      <c r="BC22" s="104">
        <v>730256</v>
      </c>
      <c r="BD22" s="104">
        <v>730256</v>
      </c>
      <c r="BE22" s="104">
        <v>71.025599999999997</v>
      </c>
      <c r="BF22" s="104">
        <v>0</v>
      </c>
      <c r="BG22" s="105" t="s">
        <v>423</v>
      </c>
      <c r="BH22" s="104">
        <v>0</v>
      </c>
      <c r="BI22" s="105" t="s">
        <v>424</v>
      </c>
      <c r="BJ22" s="104">
        <v>0</v>
      </c>
      <c r="BK22" s="104">
        <v>0</v>
      </c>
      <c r="BL22" s="105"/>
      <c r="BM22" s="104">
        <v>10000</v>
      </c>
      <c r="BN22" s="104">
        <v>0</v>
      </c>
      <c r="BO22" s="104">
        <v>0</v>
      </c>
      <c r="BP22" s="105" t="s">
        <v>5999</v>
      </c>
      <c r="BQ22" s="104">
        <v>0</v>
      </c>
      <c r="BR22" s="104">
        <v>0</v>
      </c>
      <c r="BS22" s="104" t="b">
        <v>0</v>
      </c>
      <c r="BT22" s="104">
        <v>-1</v>
      </c>
    </row>
    <row r="23" spans="1:72" ht="15" customHeight="1" x14ac:dyDescent="0.35">
      <c r="A23" s="105" t="s">
        <v>10089</v>
      </c>
      <c r="B23" s="104">
        <v>0</v>
      </c>
      <c r="C23" s="104">
        <v>0</v>
      </c>
      <c r="D23" s="104">
        <v>0</v>
      </c>
      <c r="E23" s="104">
        <v>0</v>
      </c>
      <c r="F23" s="104">
        <v>0</v>
      </c>
      <c r="G23" s="104">
        <v>0</v>
      </c>
      <c r="H23" s="104">
        <v>0</v>
      </c>
      <c r="I23" s="104">
        <v>0</v>
      </c>
      <c r="J23" s="104" t="b">
        <v>0</v>
      </c>
      <c r="K23" s="104">
        <v>0</v>
      </c>
      <c r="L23" s="104">
        <v>0</v>
      </c>
      <c r="M23" s="104">
        <v>0</v>
      </c>
      <c r="N23" s="104">
        <v>0</v>
      </c>
      <c r="O23" s="104">
        <v>0</v>
      </c>
      <c r="P23" s="104">
        <v>0</v>
      </c>
      <c r="Q23" s="104">
        <v>0</v>
      </c>
      <c r="R23" s="104">
        <v>0</v>
      </c>
      <c r="S23" s="104">
        <v>0</v>
      </c>
      <c r="T23" s="104">
        <v>0</v>
      </c>
      <c r="U23" s="104">
        <v>0</v>
      </c>
      <c r="V23" s="104">
        <v>2</v>
      </c>
      <c r="W23" s="104">
        <v>0</v>
      </c>
      <c r="X23" s="104">
        <v>0</v>
      </c>
      <c r="Y23" s="104">
        <v>0</v>
      </c>
      <c r="Z23" s="104">
        <v>0</v>
      </c>
      <c r="AA23" s="105" t="s">
        <v>10090</v>
      </c>
      <c r="AB23" s="105"/>
      <c r="AC23" s="104" t="b">
        <v>0</v>
      </c>
      <c r="AD23" s="104">
        <v>0.5</v>
      </c>
      <c r="AE23" s="104">
        <v>0</v>
      </c>
      <c r="AF23" s="104">
        <v>0</v>
      </c>
      <c r="AG23" s="104">
        <v>0</v>
      </c>
      <c r="AH23" s="104">
        <v>1</v>
      </c>
      <c r="AI23" s="105"/>
      <c r="AJ23" s="105"/>
      <c r="AK23" s="105"/>
      <c r="AL23" s="105"/>
      <c r="AM23" s="104">
        <v>0</v>
      </c>
      <c r="AN23" s="104">
        <v>0</v>
      </c>
      <c r="AO23" s="104">
        <v>0</v>
      </c>
      <c r="AP23" s="104">
        <v>0</v>
      </c>
      <c r="AQ23" s="104">
        <v>0</v>
      </c>
      <c r="AR23" s="104">
        <v>0</v>
      </c>
      <c r="AS23" s="104">
        <v>0</v>
      </c>
      <c r="AT23" s="104" t="b">
        <v>0</v>
      </c>
      <c r="AU23" s="104">
        <v>392558.8</v>
      </c>
      <c r="AV23" s="104">
        <v>194.27940000000001</v>
      </c>
      <c r="AW23" s="104">
        <v>0</v>
      </c>
      <c r="AX23" s="104">
        <v>0</v>
      </c>
      <c r="AY23" s="104">
        <v>0</v>
      </c>
      <c r="AZ23" s="104">
        <v>0</v>
      </c>
      <c r="BA23" s="104">
        <v>0</v>
      </c>
      <c r="BB23" s="104">
        <v>0</v>
      </c>
      <c r="BC23" s="104">
        <v>392558.8</v>
      </c>
      <c r="BD23" s="104">
        <v>392558.8</v>
      </c>
      <c r="BE23" s="104">
        <v>194.27940000000001</v>
      </c>
      <c r="BF23" s="104">
        <v>0</v>
      </c>
      <c r="BG23" s="105" t="s">
        <v>423</v>
      </c>
      <c r="BH23" s="104">
        <v>0</v>
      </c>
      <c r="BI23" s="105" t="s">
        <v>424</v>
      </c>
      <c r="BJ23" s="104">
        <v>0</v>
      </c>
      <c r="BK23" s="104">
        <v>0</v>
      </c>
      <c r="BL23" s="105"/>
      <c r="BM23" s="104">
        <v>2000</v>
      </c>
      <c r="BN23" s="104">
        <v>0</v>
      </c>
      <c r="BO23" s="104">
        <v>0</v>
      </c>
      <c r="BP23" s="105" t="s">
        <v>10091</v>
      </c>
      <c r="BQ23" s="104">
        <v>0</v>
      </c>
      <c r="BR23" s="104">
        <v>0</v>
      </c>
      <c r="BS23" s="104" t="b">
        <v>0</v>
      </c>
      <c r="BT23" s="104">
        <v>-1</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75933227-c3f7-44e9-a0d0-47b8aa63eabf">SW00-1678295136-2587</_dlc_DocId>
    <_dlc_DocIdUrl xmlns="75933227-c3f7-44e9-a0d0-47b8aa63eabf">
      <Url>https://samenwerken.rws.nl/sites/M231002903/_layouts/15/DocIdRedir.aspx?ID=SW00-1678295136-2587</Url>
      <Description>SW00-1678295136-2587</Description>
    </_dlc_DocIdUrl>
    <Fase xmlns="e697e444-0da8-4fe4-82e4-abb7546d0dd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B677E7C1A0B9F4287287DB1D88C5105" ma:contentTypeVersion="4" ma:contentTypeDescription="Een nieuw document maken." ma:contentTypeScope="" ma:versionID="3d65a1503d4be344b3d25c67c89bcef3">
  <xsd:schema xmlns:xsd="http://www.w3.org/2001/XMLSchema" xmlns:xs="http://www.w3.org/2001/XMLSchema" xmlns:p="http://schemas.microsoft.com/office/2006/metadata/properties" xmlns:ns2="75933227-c3f7-44e9-a0d0-47b8aa63eabf" xmlns:ns3="e697e444-0da8-4fe4-82e4-abb7546d0dd3" targetNamespace="http://schemas.microsoft.com/office/2006/metadata/properties" ma:root="true" ma:fieldsID="40a32cb53d44f88b752faefd494b2a74" ns2:_="" ns3:_="">
    <xsd:import namespace="75933227-c3f7-44e9-a0d0-47b8aa63eabf"/>
    <xsd:import namespace="e697e444-0da8-4fe4-82e4-abb7546d0dd3"/>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Fas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5933227-c3f7-44e9-a0d0-47b8aa63eabf" elementFormDefault="qualified">
    <xsd:import namespace="http://schemas.microsoft.com/office/2006/documentManagement/types"/>
    <xsd:import namespace="http://schemas.microsoft.com/office/infopath/2007/PartnerControls"/>
    <xsd:element name="_dlc_DocId" ma:index="8" nillable="true" ma:displayName="Waarde van de document-id" ma:description="De waarde van de document-id die aan dit item is toegewezen." ma:internalName="_dlc_DocId" ma:readOnly="true">
      <xsd:simpleType>
        <xsd:restriction base="dms:Text"/>
      </xsd:simpleType>
    </xsd:element>
    <xsd:element name="_dlc_DocIdUrl" ma:index="9" nillable="true" ma:displayName="Document-id" ma:description="Permanente koppeling naar dit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Id blijven behouden" ma:description="Id behouden tijdens toevoegen." ma:hidden="true" ma:internalName="_dlc_DocIdPersistId" ma:readOnly="true">
      <xsd:simpleType>
        <xsd:restriction base="dms:Boolean"/>
      </xsd:simpleType>
    </xsd:element>
    <xsd:element name="SharedWithUsers" ma:index="11"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Gedeeld met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697e444-0da8-4fe4-82e4-abb7546d0dd3" elementFormDefault="qualified">
    <xsd:import namespace="http://schemas.microsoft.com/office/2006/documentManagement/types"/>
    <xsd:import namespace="http://schemas.microsoft.com/office/infopath/2007/PartnerControls"/>
    <xsd:element name="Fase" ma:index="13" nillable="true" ma:displayName="Fase" ma:internalName="Fase">
      <xsd:simpleType>
        <xsd:restriction base="dms:Choice">
          <xsd:enumeration value="1"/>
          <xsd:enumeration value="2"/>
          <xsd:enumeration value="3"/>
          <xsd:enumeration value="4"/>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2E152E7-FFD4-431F-8B7C-04916182B378}">
  <ds:schemaRefs>
    <ds:schemaRef ds:uri="http://schemas.microsoft.com/office/2006/metadata/properties"/>
    <ds:schemaRef ds:uri="http://schemas.microsoft.com/office/infopath/2007/PartnerControls"/>
    <ds:schemaRef ds:uri="75933227-c3f7-44e9-a0d0-47b8aa63eabf"/>
    <ds:schemaRef ds:uri="e697e444-0da8-4fe4-82e4-abb7546d0dd3"/>
  </ds:schemaRefs>
</ds:datastoreItem>
</file>

<file path=customXml/itemProps2.xml><?xml version="1.0" encoding="utf-8"?>
<ds:datastoreItem xmlns:ds="http://schemas.openxmlformats.org/officeDocument/2006/customXml" ds:itemID="{E01AF3B4-7ADB-4E50-8B64-5A824BA54C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5933227-c3f7-44e9-a0d0-47b8aa63eabf"/>
    <ds:schemaRef ds:uri="e697e444-0da8-4fe4-82e4-abb7546d0d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BE1991F-5F0A-4330-BC48-E071FFC66AA4}">
  <ds:schemaRefs>
    <ds:schemaRef ds:uri="http://schemas.microsoft.com/sharepoint/events"/>
  </ds:schemaRefs>
</ds:datastoreItem>
</file>

<file path=customXml/itemProps4.xml><?xml version="1.0" encoding="utf-8"?>
<ds:datastoreItem xmlns:ds="http://schemas.openxmlformats.org/officeDocument/2006/customXml" ds:itemID="{BCE527D7-868E-4F4A-8E45-7357C9C850A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26</vt:i4>
      </vt:variant>
      <vt:variant>
        <vt:lpstr>Benoemde bereiken</vt:lpstr>
      </vt:variant>
      <vt:variant>
        <vt:i4>9</vt:i4>
      </vt:variant>
    </vt:vector>
  </HeadingPairs>
  <TitlesOfParts>
    <vt:vector size="35" baseType="lpstr">
      <vt:lpstr>Voorblad</vt:lpstr>
      <vt:lpstr>DeepDive template </vt:lpstr>
      <vt:lpstr>RASCI NOG BIJWERKEN</vt:lpstr>
      <vt:lpstr>Project</vt:lpstr>
      <vt:lpstr>RcmLocations</vt:lpstr>
      <vt:lpstr>RcmCauseEffectAssignments</vt:lpstr>
      <vt:lpstr>Labor</vt:lpstr>
      <vt:lpstr>Equipments</vt:lpstr>
      <vt:lpstr>Spares</vt:lpstr>
      <vt:lpstr>RcmCorrectiveTasks</vt:lpstr>
      <vt:lpstr>RcmCorrectiveTaskLabor</vt:lpstr>
      <vt:lpstr>RcmCorrectiveTaskEquipment</vt:lpstr>
      <vt:lpstr>RcmCorrectiveTaskSpares</vt:lpstr>
      <vt:lpstr>RcmScheduledTaskLabor</vt:lpstr>
      <vt:lpstr>RcmScheduledTaskEquipment</vt:lpstr>
      <vt:lpstr>RcmScheduledTaskSpares</vt:lpstr>
      <vt:lpstr>cmcause</vt:lpstr>
      <vt:lpstr>RcmProjectProfile_CM</vt:lpstr>
      <vt:lpstr>RcmScheduledTasks</vt:lpstr>
      <vt:lpstr>pmcause</vt:lpstr>
      <vt:lpstr>RcmProjectProfile_PM</vt:lpstr>
      <vt:lpstr>RcmScheduledTasks_PM</vt:lpstr>
      <vt:lpstr>Generiek_Klad</vt:lpstr>
      <vt:lpstr>CM_Klad</vt:lpstr>
      <vt:lpstr>Grafiekdata</vt:lpstr>
      <vt:lpstr>Info tbv P-IHP</vt:lpstr>
      <vt:lpstr>'Info tbv P-IHP'!_Ref322007353</vt:lpstr>
      <vt:lpstr>'RASCI NOG BIJWERKEN'!Afdrukbereik</vt:lpstr>
      <vt:lpstr>Voorblad!Afdrukbereik</vt:lpstr>
      <vt:lpstr>selectie1</vt:lpstr>
      <vt:lpstr>selectie2</vt:lpstr>
      <vt:lpstr>selectie3</vt:lpstr>
      <vt:lpstr>selectie4</vt:lpstr>
      <vt:lpstr>selectie5</vt:lpstr>
      <vt:lpstr>Selectie6</vt:lpstr>
    </vt:vector>
  </TitlesOfParts>
  <Company>DP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Jop Janssen</dc:creator>
  <cp:lastModifiedBy>Koning, Tom (RWS PPO)</cp:lastModifiedBy>
  <cp:revision>1</cp:revision>
  <cp:lastPrinted>2015-12-07T12:34:30Z</cp:lastPrinted>
  <dcterms:created xsi:type="dcterms:W3CDTF">2005-06-01T07:07:44Z</dcterms:created>
  <dcterms:modified xsi:type="dcterms:W3CDTF">2025-10-10T12:15:24Z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igenaar">
    <vt:lpwstr>MFranssen</vt:lpwstr>
  </property>
  <property fmtid="{D5CDD505-2E9C-101B-9397-08002B2CF9AE}" pid="3" name="BExAnalyzer_OldName">
    <vt:lpwstr>Deepdive_EmpelV0.2.xlsm</vt:lpwstr>
  </property>
  <property fmtid="{D5CDD505-2E9C-101B-9397-08002B2CF9AE}" pid="4" name="ContentTypeId">
    <vt:lpwstr>0x010100CB677E7C1A0B9F4287287DB1D88C5105</vt:lpwstr>
  </property>
  <property fmtid="{D5CDD505-2E9C-101B-9397-08002B2CF9AE}" pid="5" name="_dlc_DocIdItemGuid">
    <vt:lpwstr>37afcdf9-36e8-418c-9fef-fe949dec4d8b</vt:lpwstr>
  </property>
</Properties>
</file>